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/>
  <bookViews>
    <workbookView xWindow="0" yWindow="0" windowWidth="16380" windowHeight="8190" tabRatio="633"/>
  </bookViews>
  <sheets>
    <sheet name="Title" sheetId="62" r:id="rId1"/>
    <sheet name="Champions" sheetId="116" r:id="rId2"/>
    <sheet name="Contenders" sheetId="117" r:id="rId3"/>
    <sheet name="Challengers" sheetId="118" r:id="rId4"/>
    <sheet name="All CCC" sheetId="4" r:id="rId5"/>
    <sheet name="Historical" sheetId="12" r:id="rId6"/>
    <sheet name="WatchList" sheetId="5" r:id="rId7"/>
    <sheet name="Changes" sheetId="6" r:id="rId8"/>
    <sheet name="Summary" sheetId="7" r:id="rId9"/>
    <sheet name="Revisions" sheetId="8" r:id="rId10"/>
    <sheet name="Notes" sheetId="9" r:id="rId11"/>
  </sheets>
  <definedNames>
    <definedName name="_xlnm._FilterDatabase" localSheetId="4" hidden="1">'All CCC'!$A$6:$BG$751</definedName>
    <definedName name="_xlnm._FilterDatabase" localSheetId="3" hidden="1">Challengers!$A$6:$BG$284</definedName>
    <definedName name="_xlnm._FilterDatabase" localSheetId="1" hidden="1">Champions!$A$6:$BG$147</definedName>
    <definedName name="_xlnm._FilterDatabase" localSheetId="7" hidden="1">Changes!$A$7:$Y$7</definedName>
    <definedName name="_xlnm._FilterDatabase" localSheetId="2" hidden="1">Contenders!$A$6:$BG$332</definedName>
    <definedName name="_xlnm._FilterDatabase" localSheetId="5" hidden="1">Historical!$A$6:$AX$6</definedName>
    <definedName name="_xlnm._FilterDatabase" localSheetId="10" hidden="1">Notes!#REF!</definedName>
    <definedName name="ChampsData" localSheetId="3">#REF!</definedName>
    <definedName name="ChampsData" localSheetId="1">#REF!</definedName>
    <definedName name="ChampsData" localSheetId="2">#REF!</definedName>
    <definedName name="ChampsData" localSheetId="6">WatchList!$A$6:$B$20</definedName>
    <definedName name="ChampsData">#REF!</definedName>
    <definedName name="ContendersData" localSheetId="3">#REF!</definedName>
    <definedName name="ContendersData" localSheetId="1">#REF!</definedName>
    <definedName name="ContendersData" localSheetId="2">#REF!</definedName>
    <definedName name="ContendersData">#REF!</definedName>
    <definedName name="CzallengersData" localSheetId="3">#REF!</definedName>
    <definedName name="CzallengersData" localSheetId="1">#REF!</definedName>
    <definedName name="CzallengersData" localSheetId="2">#REF!</definedName>
    <definedName name="CzallengersData">#REF!</definedName>
    <definedName name="DataAll" localSheetId="3">Challengers!$A$7:$BC$144</definedName>
    <definedName name="DataAll" localSheetId="1">Champions!$A$7:$BC$147</definedName>
    <definedName name="DataAll" localSheetId="2">Contenders!$A$7:$BC$332</definedName>
    <definedName name="DataAll" localSheetId="5">Historical!$A$7:$AX$616</definedName>
    <definedName name="DataAll">'All CCC'!$A$7:$BC$611</definedName>
    <definedName name="Deletions">Changes!$A$8:$I$832</definedName>
    <definedName name="FrozenAngels">Notes!$A$180:$J$193</definedName>
    <definedName name="NearChallengers">Notes!$A$179:$F$179</definedName>
    <definedName name="_xlnm.Print_Area" localSheetId="7">Changes!$A$1:$I$1022</definedName>
    <definedName name="_xlnm.Print_Area" localSheetId="10">Notes!$A$1:$K$193</definedName>
    <definedName name="_xlnm.Print_Area" localSheetId="9">Revisions!$B$3:$K$248</definedName>
    <definedName name="_xlnm.Print_Area" localSheetId="8">Summary!$A$1:$AX$175</definedName>
    <definedName name="_xlnm.Print_Area" localSheetId="6">WatchList!#REF!</definedName>
    <definedName name="_xlnm.Print_Titles" localSheetId="4">('All CCC'!$A:$B,'All CCC'!$1:$6)</definedName>
    <definedName name="_xlnm.Print_Titles" localSheetId="3">(Challengers!$A:$B,Challengers!$1:$6)</definedName>
    <definedName name="_xlnm.Print_Titles" localSheetId="1">(Champions!$A:$B,Champions!$1:$6)</definedName>
    <definedName name="_xlnm.Print_Titles" localSheetId="2">(Contenders!$A:$B,Contenders!$1:$6)</definedName>
    <definedName name="_xlnm.Print_Titles" localSheetId="5">(Historical!$A:$B,Historical!$1:$6)</definedName>
    <definedName name="_xlnm.Print_Titles" localSheetId="9">Revisions!$1:$2</definedName>
    <definedName name="_xlnm.Print_Titles" localSheetId="8">Summary!$1:$3</definedName>
    <definedName name="_xlnm.Print_Titles" localSheetId="6">(WatchList!$A:$B,WatchList!$3:$5)</definedName>
    <definedName name="WatchList">WatchList!$A$6:$B$20</definedName>
  </definedNames>
  <calcPr calcId="145621"/>
</workbook>
</file>

<file path=xl/calcChain.xml><?xml version="1.0" encoding="utf-8"?>
<calcChain xmlns="http://schemas.openxmlformats.org/spreadsheetml/2006/main">
  <c r="BG299" i="118" l="1"/>
  <c r="BE299" i="118"/>
  <c r="BC299" i="118"/>
  <c r="BB299" i="118"/>
  <c r="BA299" i="118"/>
  <c r="AZ299" i="118"/>
  <c r="AY299" i="118"/>
  <c r="AN299" i="118"/>
  <c r="AM299" i="118"/>
  <c r="AL299" i="118"/>
  <c r="AK299" i="118"/>
  <c r="AJ299" i="118"/>
  <c r="AI299" i="118"/>
  <c r="AH299" i="118"/>
  <c r="AG299" i="118"/>
  <c r="AF299" i="118"/>
  <c r="AE299" i="118"/>
  <c r="AD299" i="118"/>
  <c r="AC299" i="118"/>
  <c r="O299" i="118"/>
  <c r="K299" i="118"/>
  <c r="I299" i="118"/>
  <c r="E299" i="118"/>
  <c r="B299" i="118"/>
  <c r="BG298" i="118"/>
  <c r="BE298" i="118"/>
  <c r="BC298" i="118"/>
  <c r="BB298" i="118"/>
  <c r="BA298" i="118"/>
  <c r="AZ298" i="118"/>
  <c r="AY298" i="118"/>
  <c r="AN298" i="118"/>
  <c r="AM298" i="118"/>
  <c r="AL298" i="118"/>
  <c r="AK298" i="118"/>
  <c r="AJ298" i="118"/>
  <c r="AI298" i="118"/>
  <c r="AH298" i="118"/>
  <c r="AG298" i="118"/>
  <c r="AF298" i="118"/>
  <c r="AE298" i="118"/>
  <c r="AD298" i="118"/>
  <c r="AC298" i="118"/>
  <c r="O298" i="118"/>
  <c r="K298" i="118"/>
  <c r="I298" i="118"/>
  <c r="E298" i="118"/>
  <c r="B298" i="118"/>
  <c r="BG297" i="118"/>
  <c r="BE297" i="118"/>
  <c r="BC297" i="118"/>
  <c r="BB297" i="118"/>
  <c r="BA297" i="118"/>
  <c r="AZ297" i="118"/>
  <c r="AY297" i="118"/>
  <c r="AN297" i="118"/>
  <c r="AM297" i="118"/>
  <c r="AL297" i="118"/>
  <c r="AK297" i="118"/>
  <c r="AJ297" i="118"/>
  <c r="AI297" i="118"/>
  <c r="AH297" i="118"/>
  <c r="AG297" i="118"/>
  <c r="AF297" i="118"/>
  <c r="AE297" i="118"/>
  <c r="AD297" i="118"/>
  <c r="AC297" i="118"/>
  <c r="O297" i="118"/>
  <c r="K297" i="118"/>
  <c r="I297" i="118"/>
  <c r="E297" i="118"/>
  <c r="B297" i="118"/>
  <c r="BG296" i="118"/>
  <c r="BE296" i="118"/>
  <c r="BC296" i="118"/>
  <c r="BB296" i="118"/>
  <c r="BA296" i="118"/>
  <c r="AZ296" i="118"/>
  <c r="AY296" i="118"/>
  <c r="AN296" i="118"/>
  <c r="AM296" i="118"/>
  <c r="AL296" i="118"/>
  <c r="AK296" i="118"/>
  <c r="AJ296" i="118"/>
  <c r="AI296" i="118"/>
  <c r="AH296" i="118"/>
  <c r="AG296" i="118"/>
  <c r="AF296" i="118"/>
  <c r="AE296" i="118"/>
  <c r="AD296" i="118"/>
  <c r="AC296" i="118"/>
  <c r="O296" i="118"/>
  <c r="K296" i="118"/>
  <c r="I296" i="118"/>
  <c r="E296" i="118"/>
  <c r="B296" i="118"/>
  <c r="BG295" i="118"/>
  <c r="BE295" i="118"/>
  <c r="BC295" i="118"/>
  <c r="BB295" i="118"/>
  <c r="BA295" i="118"/>
  <c r="AZ295" i="118"/>
  <c r="AY295" i="118"/>
  <c r="AN295" i="118"/>
  <c r="AM295" i="118"/>
  <c r="AL295" i="118"/>
  <c r="AK295" i="118"/>
  <c r="AJ295" i="118"/>
  <c r="AI295" i="118"/>
  <c r="AH295" i="118"/>
  <c r="AG295" i="118"/>
  <c r="AF295" i="118"/>
  <c r="AE295" i="118"/>
  <c r="AD295" i="118"/>
  <c r="AC295" i="118"/>
  <c r="O295" i="118"/>
  <c r="K295" i="118"/>
  <c r="I295" i="118"/>
  <c r="E295" i="118"/>
  <c r="B295" i="118"/>
  <c r="BG294" i="118"/>
  <c r="BE294" i="118"/>
  <c r="BC294" i="118"/>
  <c r="BB294" i="118"/>
  <c r="BA294" i="118"/>
  <c r="AZ294" i="118"/>
  <c r="AY294" i="118"/>
  <c r="AN294" i="118"/>
  <c r="AM294" i="118"/>
  <c r="AL294" i="118"/>
  <c r="AK294" i="118"/>
  <c r="AJ294" i="118"/>
  <c r="AI294" i="118"/>
  <c r="AH294" i="118"/>
  <c r="AG294" i="118"/>
  <c r="AF294" i="118"/>
  <c r="AE294" i="118"/>
  <c r="AD294" i="118"/>
  <c r="AC294" i="118"/>
  <c r="O294" i="118"/>
  <c r="K294" i="118"/>
  <c r="I294" i="118"/>
  <c r="E294" i="118"/>
  <c r="B294" i="118"/>
  <c r="BG293" i="118"/>
  <c r="BE293" i="118"/>
  <c r="BC293" i="118"/>
  <c r="BB293" i="118"/>
  <c r="BA293" i="118"/>
  <c r="AZ293" i="118"/>
  <c r="AY293" i="118"/>
  <c r="AN293" i="118"/>
  <c r="AM293" i="118"/>
  <c r="AL293" i="118"/>
  <c r="AK293" i="118"/>
  <c r="AJ293" i="118"/>
  <c r="AI293" i="118"/>
  <c r="AH293" i="118"/>
  <c r="AG293" i="118"/>
  <c r="AF293" i="118"/>
  <c r="AE293" i="118"/>
  <c r="AD293" i="118"/>
  <c r="AC293" i="118"/>
  <c r="O293" i="118"/>
  <c r="K293" i="118"/>
  <c r="I293" i="118"/>
  <c r="E293" i="118"/>
  <c r="B293" i="118"/>
  <c r="BG292" i="118"/>
  <c r="BE292" i="118"/>
  <c r="BC292" i="118"/>
  <c r="BB292" i="118"/>
  <c r="BA292" i="118"/>
  <c r="AZ292" i="118"/>
  <c r="AY292" i="118"/>
  <c r="AN292" i="118"/>
  <c r="AM292" i="118"/>
  <c r="AL292" i="118"/>
  <c r="AK292" i="118"/>
  <c r="AJ292" i="118"/>
  <c r="AI292" i="118"/>
  <c r="AH292" i="118"/>
  <c r="AG292" i="118"/>
  <c r="AF292" i="118"/>
  <c r="AE292" i="118"/>
  <c r="AD292" i="118"/>
  <c r="AC292" i="118"/>
  <c r="O292" i="118"/>
  <c r="K292" i="118"/>
  <c r="I292" i="118"/>
  <c r="E292" i="118"/>
  <c r="B292" i="118"/>
  <c r="BG291" i="118"/>
  <c r="BE291" i="118"/>
  <c r="BC291" i="118"/>
  <c r="BB291" i="118"/>
  <c r="BA291" i="118"/>
  <c r="AZ291" i="118"/>
  <c r="AY291" i="118"/>
  <c r="AN291" i="118"/>
  <c r="AM291" i="118"/>
  <c r="AL291" i="118"/>
  <c r="AK291" i="118"/>
  <c r="AJ291" i="118"/>
  <c r="AI291" i="118"/>
  <c r="AH291" i="118"/>
  <c r="AG291" i="118"/>
  <c r="AF291" i="118"/>
  <c r="AE291" i="118"/>
  <c r="AD291" i="118"/>
  <c r="AC291" i="118"/>
  <c r="O291" i="118"/>
  <c r="K291" i="118"/>
  <c r="I291" i="118"/>
  <c r="E291" i="118"/>
  <c r="B291" i="118"/>
  <c r="BG290" i="118"/>
  <c r="BE290" i="118"/>
  <c r="BC290" i="118"/>
  <c r="BB290" i="118"/>
  <c r="BA290" i="118"/>
  <c r="AZ290" i="118"/>
  <c r="AY290" i="118"/>
  <c r="AN290" i="118"/>
  <c r="AM290" i="118"/>
  <c r="AL290" i="118"/>
  <c r="AK290" i="118"/>
  <c r="AJ290" i="118"/>
  <c r="AI290" i="118"/>
  <c r="AH290" i="118"/>
  <c r="AG290" i="118"/>
  <c r="AF290" i="118"/>
  <c r="AE290" i="118"/>
  <c r="AD290" i="118"/>
  <c r="AC290" i="118"/>
  <c r="O290" i="118"/>
  <c r="K290" i="118"/>
  <c r="I290" i="118"/>
  <c r="E290" i="118"/>
  <c r="B290" i="118"/>
  <c r="BG289" i="118"/>
  <c r="BE289" i="118"/>
  <c r="BC289" i="118"/>
  <c r="BB289" i="118"/>
  <c r="BA289" i="118"/>
  <c r="AZ289" i="118"/>
  <c r="AY289" i="118"/>
  <c r="AN289" i="118"/>
  <c r="AM289" i="118"/>
  <c r="AL289" i="118"/>
  <c r="AK289" i="118"/>
  <c r="AJ289" i="118"/>
  <c r="AI289" i="118"/>
  <c r="AH289" i="118"/>
  <c r="AG289" i="118"/>
  <c r="AF289" i="118"/>
  <c r="AE289" i="118"/>
  <c r="AD289" i="118"/>
  <c r="AC289" i="118"/>
  <c r="O289" i="118"/>
  <c r="K289" i="118"/>
  <c r="I289" i="118"/>
  <c r="E289" i="118"/>
  <c r="B289" i="118"/>
  <c r="BG286" i="118"/>
  <c r="BE286" i="118"/>
  <c r="BC286" i="118"/>
  <c r="BB286" i="118"/>
  <c r="BA286" i="118"/>
  <c r="AZ286" i="118"/>
  <c r="AY286" i="118"/>
  <c r="AN286" i="118"/>
  <c r="AM286" i="118"/>
  <c r="AL286" i="118"/>
  <c r="AK286" i="118"/>
  <c r="AJ286" i="118"/>
  <c r="AI286" i="118"/>
  <c r="AH286" i="118"/>
  <c r="AG286" i="118"/>
  <c r="AF286" i="118"/>
  <c r="AE286" i="118"/>
  <c r="AD286" i="118"/>
  <c r="AC286" i="118"/>
  <c r="O286" i="118"/>
  <c r="K286" i="118"/>
  <c r="I286" i="118"/>
  <c r="E286" i="118"/>
  <c r="B286" i="118"/>
  <c r="BF284" i="118"/>
  <c r="AR284" i="118"/>
  <c r="AQ284" i="118"/>
  <c r="AA284" i="118"/>
  <c r="V284" i="118"/>
  <c r="U284" i="118"/>
  <c r="T284" i="118"/>
  <c r="S284" i="118"/>
  <c r="R284" i="118"/>
  <c r="M284" i="118"/>
  <c r="Z284" i="118" s="1"/>
  <c r="BF283" i="118"/>
  <c r="AR283" i="118"/>
  <c r="AS283" i="118" s="1"/>
  <c r="AQ283" i="118"/>
  <c r="AA283" i="118"/>
  <c r="V283" i="118"/>
  <c r="U283" i="118"/>
  <c r="AP283" i="118" s="1"/>
  <c r="T283" i="118"/>
  <c r="S283" i="118"/>
  <c r="R283" i="118"/>
  <c r="M283" i="118"/>
  <c r="Z283" i="118" s="1"/>
  <c r="BF282" i="118"/>
  <c r="AR282" i="118"/>
  <c r="AQ282" i="118"/>
  <c r="AA282" i="118"/>
  <c r="V282" i="118"/>
  <c r="U282" i="118"/>
  <c r="AP282" i="118" s="1"/>
  <c r="T282" i="118"/>
  <c r="S282" i="118"/>
  <c r="R282" i="118"/>
  <c r="M282" i="118"/>
  <c r="Z282" i="118" s="1"/>
  <c r="BF281" i="118"/>
  <c r="AR281" i="118"/>
  <c r="AQ281" i="118"/>
  <c r="AA281" i="118"/>
  <c r="V281" i="118"/>
  <c r="U281" i="118"/>
  <c r="X281" i="118" s="1"/>
  <c r="T281" i="118"/>
  <c r="S281" i="118"/>
  <c r="R281" i="118"/>
  <c r="M281" i="118"/>
  <c r="Z281" i="118" s="1"/>
  <c r="BF280" i="118"/>
  <c r="AS280" i="118"/>
  <c r="AR280" i="118"/>
  <c r="AQ280" i="118"/>
  <c r="AA280" i="118"/>
  <c r="V280" i="118"/>
  <c r="U280" i="118"/>
  <c r="T280" i="118"/>
  <c r="S280" i="118"/>
  <c r="R280" i="118"/>
  <c r="M280" i="118"/>
  <c r="Z280" i="118" s="1"/>
  <c r="BF279" i="118"/>
  <c r="AR279" i="118"/>
  <c r="AQ279" i="118"/>
  <c r="AA279" i="118"/>
  <c r="V279" i="118"/>
  <c r="U279" i="118"/>
  <c r="AO279" i="118" s="1"/>
  <c r="T279" i="118"/>
  <c r="S279" i="118"/>
  <c r="R279" i="118"/>
  <c r="M279" i="118"/>
  <c r="Z279" i="118" s="1"/>
  <c r="BF278" i="118"/>
  <c r="AR278" i="118"/>
  <c r="AS278" i="118" s="1"/>
  <c r="AT278" i="118" s="1"/>
  <c r="AU278" i="118" s="1"/>
  <c r="AV278" i="118" s="1"/>
  <c r="AQ278" i="118"/>
  <c r="AA278" i="118"/>
  <c r="V278" i="118"/>
  <c r="U278" i="118"/>
  <c r="AP278" i="118" s="1"/>
  <c r="T278" i="118"/>
  <c r="S278" i="118"/>
  <c r="R278" i="118"/>
  <c r="M278" i="118"/>
  <c r="Z278" i="118" s="1"/>
  <c r="BF277" i="118"/>
  <c r="AR277" i="118"/>
  <c r="AQ277" i="118"/>
  <c r="AA277" i="118"/>
  <c r="V277" i="118"/>
  <c r="U277" i="118"/>
  <c r="AO277" i="118" s="1"/>
  <c r="T277" i="118"/>
  <c r="S277" i="118"/>
  <c r="R277" i="118"/>
  <c r="M277" i="118"/>
  <c r="Z277" i="118" s="1"/>
  <c r="BF276" i="118"/>
  <c r="AR276" i="118"/>
  <c r="AS276" i="118" s="1"/>
  <c r="AQ276" i="118"/>
  <c r="AA276" i="118"/>
  <c r="V276" i="118"/>
  <c r="U276" i="118"/>
  <c r="T276" i="118"/>
  <c r="S276" i="118"/>
  <c r="R276" i="118"/>
  <c r="M276" i="118"/>
  <c r="Z276" i="118" s="1"/>
  <c r="BF275" i="118"/>
  <c r="AR275" i="118"/>
  <c r="AQ275" i="118"/>
  <c r="AA275" i="118"/>
  <c r="V275" i="118"/>
  <c r="U275" i="118"/>
  <c r="T275" i="118"/>
  <c r="S275" i="118"/>
  <c r="R275" i="118"/>
  <c r="M275" i="118"/>
  <c r="Z275" i="118" s="1"/>
  <c r="BF274" i="118"/>
  <c r="AR274" i="118"/>
  <c r="AS274" i="118" s="1"/>
  <c r="AT274" i="118" s="1"/>
  <c r="AU274" i="118" s="1"/>
  <c r="AV274" i="118" s="1"/>
  <c r="AQ274" i="118"/>
  <c r="AA274" i="118"/>
  <c r="V274" i="118"/>
  <c r="U274" i="118"/>
  <c r="T274" i="118"/>
  <c r="S274" i="118"/>
  <c r="R274" i="118"/>
  <c r="M274" i="118"/>
  <c r="Z274" i="118" s="1"/>
  <c r="BF273" i="118"/>
  <c r="AR273" i="118"/>
  <c r="AQ273" i="118"/>
  <c r="AA273" i="118"/>
  <c r="V273" i="118"/>
  <c r="U273" i="118"/>
  <c r="X273" i="118" s="1"/>
  <c r="T273" i="118"/>
  <c r="S273" i="118"/>
  <c r="R273" i="118"/>
  <c r="M273" i="118"/>
  <c r="Z273" i="118" s="1"/>
  <c r="BF272" i="118"/>
  <c r="AR272" i="118"/>
  <c r="AS272" i="118" s="1"/>
  <c r="AQ272" i="118"/>
  <c r="AA272" i="118"/>
  <c r="V272" i="118"/>
  <c r="U272" i="118"/>
  <c r="T272" i="118"/>
  <c r="S272" i="118"/>
  <c r="R272" i="118"/>
  <c r="M272" i="118"/>
  <c r="Z272" i="118" s="1"/>
  <c r="BF271" i="118"/>
  <c r="AR271" i="118"/>
  <c r="AQ271" i="118"/>
  <c r="AA271" i="118"/>
  <c r="V271" i="118"/>
  <c r="U271" i="118"/>
  <c r="T271" i="118"/>
  <c r="S271" i="118"/>
  <c r="R271" i="118"/>
  <c r="M271" i="118"/>
  <c r="Z271" i="118" s="1"/>
  <c r="BF270" i="118"/>
  <c r="AR270" i="118"/>
  <c r="AS270" i="118" s="1"/>
  <c r="AT270" i="118" s="1"/>
  <c r="AU270" i="118" s="1"/>
  <c r="AV270" i="118" s="1"/>
  <c r="AQ270" i="118"/>
  <c r="AA270" i="118"/>
  <c r="V270" i="118"/>
  <c r="U270" i="118"/>
  <c r="T270" i="118"/>
  <c r="S270" i="118"/>
  <c r="R270" i="118"/>
  <c r="M270" i="118"/>
  <c r="Z270" i="118" s="1"/>
  <c r="BF269" i="118"/>
  <c r="AR269" i="118"/>
  <c r="AQ269" i="118"/>
  <c r="AA269" i="118"/>
  <c r="V269" i="118"/>
  <c r="U269" i="118"/>
  <c r="X269" i="118" s="1"/>
  <c r="T269" i="118"/>
  <c r="S269" i="118"/>
  <c r="R269" i="118"/>
  <c r="M269" i="118"/>
  <c r="Z269" i="118" s="1"/>
  <c r="J269" i="118"/>
  <c r="BF268" i="118"/>
  <c r="AR268" i="118"/>
  <c r="AS268" i="118" s="1"/>
  <c r="AQ268" i="118"/>
  <c r="AA268" i="118"/>
  <c r="V268" i="118"/>
  <c r="U268" i="118"/>
  <c r="AP268" i="118" s="1"/>
  <c r="T268" i="118"/>
  <c r="S268" i="118"/>
  <c r="R268" i="118"/>
  <c r="M268" i="118"/>
  <c r="Z268" i="118" s="1"/>
  <c r="BF267" i="118"/>
  <c r="AR267" i="118"/>
  <c r="AQ267" i="118"/>
  <c r="AA267" i="118"/>
  <c r="V267" i="118"/>
  <c r="U267" i="118"/>
  <c r="T267" i="118"/>
  <c r="S267" i="118"/>
  <c r="R267" i="118"/>
  <c r="M267" i="118"/>
  <c r="Z267" i="118" s="1"/>
  <c r="BF266" i="118"/>
  <c r="AR266" i="118"/>
  <c r="AS266" i="118" s="1"/>
  <c r="AQ266" i="118"/>
  <c r="AA266" i="118"/>
  <c r="V266" i="118"/>
  <c r="U266" i="118"/>
  <c r="AP266" i="118" s="1"/>
  <c r="T266" i="118"/>
  <c r="S266" i="118"/>
  <c r="R266" i="118"/>
  <c r="M266" i="118"/>
  <c r="Z266" i="118" s="1"/>
  <c r="BF265" i="118"/>
  <c r="AR265" i="118"/>
  <c r="AQ265" i="118"/>
  <c r="AA265" i="118"/>
  <c r="Z265" i="118"/>
  <c r="V265" i="118"/>
  <c r="U265" i="118"/>
  <c r="X265" i="118" s="1"/>
  <c r="T265" i="118"/>
  <c r="S265" i="118"/>
  <c r="R265" i="118"/>
  <c r="M265" i="118"/>
  <c r="J265" i="118" s="1"/>
  <c r="AP265" i="118" s="1"/>
  <c r="BF264" i="118"/>
  <c r="AR264" i="118"/>
  <c r="AS264" i="118" s="1"/>
  <c r="AT264" i="118" s="1"/>
  <c r="AU264" i="118" s="1"/>
  <c r="AV264" i="118" s="1"/>
  <c r="AQ264" i="118"/>
  <c r="AA264" i="118"/>
  <c r="V264" i="118"/>
  <c r="U264" i="118"/>
  <c r="AP264" i="118" s="1"/>
  <c r="T264" i="118"/>
  <c r="S264" i="118"/>
  <c r="R264" i="118"/>
  <c r="M264" i="118"/>
  <c r="Z264" i="118" s="1"/>
  <c r="BF263" i="118"/>
  <c r="AR263" i="118"/>
  <c r="AQ263" i="118"/>
  <c r="AA263" i="118"/>
  <c r="V263" i="118"/>
  <c r="U263" i="118"/>
  <c r="AP263" i="118" s="1"/>
  <c r="T263" i="118"/>
  <c r="S263" i="118"/>
  <c r="R263" i="118"/>
  <c r="M263" i="118"/>
  <c r="Z263" i="118" s="1"/>
  <c r="BF262" i="118"/>
  <c r="AR262" i="118"/>
  <c r="AS262" i="118" s="1"/>
  <c r="AQ262" i="118"/>
  <c r="AA262" i="118"/>
  <c r="V262" i="118"/>
  <c r="U262" i="118"/>
  <c r="T262" i="118"/>
  <c r="S262" i="118"/>
  <c r="R262" i="118"/>
  <c r="M262" i="118"/>
  <c r="Z262" i="118" s="1"/>
  <c r="BF261" i="118"/>
  <c r="AR261" i="118"/>
  <c r="AS261" i="118" s="1"/>
  <c r="AT261" i="118" s="1"/>
  <c r="AU261" i="118" s="1"/>
  <c r="AV261" i="118" s="1"/>
  <c r="AQ261" i="118"/>
  <c r="AA261" i="118"/>
  <c r="V261" i="118"/>
  <c r="W261" i="118" s="1"/>
  <c r="U261" i="118"/>
  <c r="T261" i="118"/>
  <c r="S261" i="118"/>
  <c r="R261" i="118"/>
  <c r="M261" i="118"/>
  <c r="Z261" i="118" s="1"/>
  <c r="BF260" i="118"/>
  <c r="AR260" i="118"/>
  <c r="AQ260" i="118"/>
  <c r="AA260" i="118"/>
  <c r="V260" i="118"/>
  <c r="U260" i="118"/>
  <c r="T260" i="118"/>
  <c r="S260" i="118"/>
  <c r="R260" i="118"/>
  <c r="M260" i="118"/>
  <c r="J260" i="118" s="1"/>
  <c r="BF259" i="118"/>
  <c r="AR259" i="118"/>
  <c r="AQ259" i="118"/>
  <c r="AA259" i="118"/>
  <c r="V259" i="118"/>
  <c r="U259" i="118"/>
  <c r="AP259" i="118" s="1"/>
  <c r="T259" i="118"/>
  <c r="S259" i="118"/>
  <c r="R259" i="118"/>
  <c r="M259" i="118"/>
  <c r="Z259" i="118" s="1"/>
  <c r="J259" i="118"/>
  <c r="BF258" i="118"/>
  <c r="AR258" i="118"/>
  <c r="AQ258" i="118"/>
  <c r="AA258" i="118"/>
  <c r="V258" i="118"/>
  <c r="U258" i="118"/>
  <c r="X258" i="118" s="1"/>
  <c r="T258" i="118"/>
  <c r="S258" i="118"/>
  <c r="R258" i="118"/>
  <c r="M258" i="118"/>
  <c r="Z258" i="118" s="1"/>
  <c r="BF257" i="118"/>
  <c r="AR257" i="118"/>
  <c r="AQ257" i="118"/>
  <c r="AA257" i="118"/>
  <c r="V257" i="118"/>
  <c r="U257" i="118"/>
  <c r="T257" i="118"/>
  <c r="S257" i="118"/>
  <c r="R257" i="118"/>
  <c r="M257" i="118"/>
  <c r="J257" i="118" s="1"/>
  <c r="BF256" i="118"/>
  <c r="AR256" i="118"/>
  <c r="AQ256" i="118"/>
  <c r="AA256" i="118"/>
  <c r="V256" i="118"/>
  <c r="U256" i="118"/>
  <c r="AO256" i="118" s="1"/>
  <c r="T256" i="118"/>
  <c r="S256" i="118"/>
  <c r="R256" i="118"/>
  <c r="M256" i="118"/>
  <c r="Z256" i="118" s="1"/>
  <c r="BF255" i="118"/>
  <c r="AR255" i="118"/>
  <c r="AS255" i="118" s="1"/>
  <c r="AT255" i="118" s="1"/>
  <c r="AU255" i="118" s="1"/>
  <c r="AV255" i="118" s="1"/>
  <c r="AQ255" i="118"/>
  <c r="AA255" i="118"/>
  <c r="V255" i="118"/>
  <c r="U255" i="118"/>
  <c r="T255" i="118"/>
  <c r="S255" i="118"/>
  <c r="R255" i="118"/>
  <c r="M255" i="118"/>
  <c r="Z255" i="118" s="1"/>
  <c r="BF254" i="118"/>
  <c r="AR254" i="118"/>
  <c r="AQ254" i="118"/>
  <c r="AA254" i="118"/>
  <c r="V254" i="118"/>
  <c r="U254" i="118"/>
  <c r="T254" i="118"/>
  <c r="S254" i="118"/>
  <c r="R254" i="118"/>
  <c r="M254" i="118"/>
  <c r="Z254" i="118" s="1"/>
  <c r="J254" i="118"/>
  <c r="BF253" i="118"/>
  <c r="AR253" i="118"/>
  <c r="AQ253" i="118"/>
  <c r="AA253" i="118"/>
  <c r="V253" i="118"/>
  <c r="U253" i="118"/>
  <c r="T253" i="118"/>
  <c r="S253" i="118"/>
  <c r="R253" i="118"/>
  <c r="M253" i="118"/>
  <c r="J253" i="118" s="1"/>
  <c r="BF252" i="118"/>
  <c r="AR252" i="118"/>
  <c r="AQ252" i="118"/>
  <c r="AA252" i="118"/>
  <c r="V252" i="118"/>
  <c r="U252" i="118"/>
  <c r="T252" i="118"/>
  <c r="S252" i="118"/>
  <c r="R252" i="118"/>
  <c r="M252" i="118"/>
  <c r="Z252" i="118" s="1"/>
  <c r="BF251" i="118"/>
  <c r="AR251" i="118"/>
  <c r="AS251" i="118" s="1"/>
  <c r="AT251" i="118" s="1"/>
  <c r="AU251" i="118" s="1"/>
  <c r="AV251" i="118" s="1"/>
  <c r="AQ251" i="118"/>
  <c r="AA251" i="118"/>
  <c r="V251" i="118"/>
  <c r="U251" i="118"/>
  <c r="X251" i="118" s="1"/>
  <c r="T251" i="118"/>
  <c r="S251" i="118"/>
  <c r="R251" i="118"/>
  <c r="M251" i="118"/>
  <c r="Z251" i="118" s="1"/>
  <c r="BF250" i="118"/>
  <c r="AR250" i="118"/>
  <c r="AQ250" i="118"/>
  <c r="AA250" i="118"/>
  <c r="X250" i="118"/>
  <c r="V250" i="118"/>
  <c r="W250" i="118" s="1"/>
  <c r="U250" i="118"/>
  <c r="T250" i="118"/>
  <c r="S250" i="118"/>
  <c r="R250" i="118"/>
  <c r="M250" i="118"/>
  <c r="Z250" i="118" s="1"/>
  <c r="BF249" i="118"/>
  <c r="AR249" i="118"/>
  <c r="AQ249" i="118"/>
  <c r="AA249" i="118"/>
  <c r="V249" i="118"/>
  <c r="U249" i="118"/>
  <c r="T249" i="118"/>
  <c r="S249" i="118"/>
  <c r="R249" i="118"/>
  <c r="M249" i="118"/>
  <c r="J249" i="118" s="1"/>
  <c r="BF248" i="118"/>
  <c r="AR248" i="118"/>
  <c r="AQ248" i="118"/>
  <c r="AA248" i="118"/>
  <c r="V248" i="118"/>
  <c r="U248" i="118"/>
  <c r="AO248" i="118" s="1"/>
  <c r="T248" i="118"/>
  <c r="S248" i="118"/>
  <c r="R248" i="118"/>
  <c r="M248" i="118"/>
  <c r="Z248" i="118" s="1"/>
  <c r="BF247" i="118"/>
  <c r="AR247" i="118"/>
  <c r="AS247" i="118" s="1"/>
  <c r="AT247" i="118" s="1"/>
  <c r="AU247" i="118" s="1"/>
  <c r="AV247" i="118" s="1"/>
  <c r="AQ247" i="118"/>
  <c r="AA247" i="118"/>
  <c r="V247" i="118"/>
  <c r="U247" i="118"/>
  <c r="AP247" i="118" s="1"/>
  <c r="T247" i="118"/>
  <c r="S247" i="118"/>
  <c r="R247" i="118"/>
  <c r="M247" i="118"/>
  <c r="Z247" i="118" s="1"/>
  <c r="BF246" i="118"/>
  <c r="AR246" i="118"/>
  <c r="AQ246" i="118"/>
  <c r="AA246" i="118"/>
  <c r="Z246" i="118"/>
  <c r="V246" i="118"/>
  <c r="U246" i="118"/>
  <c r="AP246" i="118" s="1"/>
  <c r="T246" i="118"/>
  <c r="S246" i="118"/>
  <c r="R246" i="118"/>
  <c r="M246" i="118"/>
  <c r="J246" i="118"/>
  <c r="BF245" i="118"/>
  <c r="AR245" i="118"/>
  <c r="AQ245" i="118"/>
  <c r="AA245" i="118"/>
  <c r="V245" i="118"/>
  <c r="U245" i="118"/>
  <c r="AP245" i="118" s="1"/>
  <c r="T245" i="118"/>
  <c r="S245" i="118"/>
  <c r="R245" i="118"/>
  <c r="M245" i="118"/>
  <c r="J245" i="118" s="1"/>
  <c r="BF244" i="118"/>
  <c r="AR244" i="118"/>
  <c r="AQ244" i="118"/>
  <c r="AA244" i="118"/>
  <c r="V244" i="118"/>
  <c r="U244" i="118"/>
  <c r="AO244" i="118" s="1"/>
  <c r="T244" i="118"/>
  <c r="S244" i="118"/>
  <c r="R244" i="118"/>
  <c r="M244" i="118"/>
  <c r="Z244" i="118" s="1"/>
  <c r="BF243" i="118"/>
  <c r="AR243" i="118"/>
  <c r="AS243" i="118" s="1"/>
  <c r="AT243" i="118" s="1"/>
  <c r="AU243" i="118" s="1"/>
  <c r="AV243" i="118" s="1"/>
  <c r="AQ243" i="118"/>
  <c r="AP243" i="118"/>
  <c r="AA243" i="118"/>
  <c r="V243" i="118"/>
  <c r="U243" i="118"/>
  <c r="AO243" i="118" s="1"/>
  <c r="T243" i="118"/>
  <c r="S243" i="118"/>
  <c r="R243" i="118"/>
  <c r="M243" i="118"/>
  <c r="Z243" i="118" s="1"/>
  <c r="BF242" i="118"/>
  <c r="AR242" i="118"/>
  <c r="AQ242" i="118"/>
  <c r="AA242" i="118"/>
  <c r="V242" i="118"/>
  <c r="U242" i="118"/>
  <c r="X242" i="118" s="1"/>
  <c r="T242" i="118"/>
  <c r="S242" i="118"/>
  <c r="R242" i="118"/>
  <c r="M242" i="118"/>
  <c r="Z242" i="118" s="1"/>
  <c r="BF241" i="118"/>
  <c r="AR241" i="118"/>
  <c r="AQ241" i="118"/>
  <c r="AA241" i="118"/>
  <c r="V241" i="118"/>
  <c r="U241" i="118"/>
  <c r="T241" i="118"/>
  <c r="S241" i="118"/>
  <c r="R241" i="118"/>
  <c r="M241" i="118"/>
  <c r="J241" i="118" s="1"/>
  <c r="BF240" i="118"/>
  <c r="AR240" i="118"/>
  <c r="AQ240" i="118"/>
  <c r="AA240" i="118"/>
  <c r="V240" i="118"/>
  <c r="U240" i="118"/>
  <c r="AO240" i="118" s="1"/>
  <c r="T240" i="118"/>
  <c r="S240" i="118"/>
  <c r="R240" i="118"/>
  <c r="M240" i="118"/>
  <c r="Z240" i="118" s="1"/>
  <c r="BF239" i="118"/>
  <c r="AR239" i="118"/>
  <c r="AS239" i="118" s="1"/>
  <c r="AT239" i="118" s="1"/>
  <c r="AU239" i="118" s="1"/>
  <c r="AV239" i="118" s="1"/>
  <c r="AQ239" i="118"/>
  <c r="AA239" i="118"/>
  <c r="Z239" i="118"/>
  <c r="V239" i="118"/>
  <c r="U239" i="118"/>
  <c r="AP239" i="118" s="1"/>
  <c r="T239" i="118"/>
  <c r="S239" i="118"/>
  <c r="R239" i="118"/>
  <c r="M239" i="118"/>
  <c r="J239" i="118" s="1"/>
  <c r="BF238" i="118"/>
  <c r="AR238" i="118"/>
  <c r="AQ238" i="118"/>
  <c r="AA238" i="118"/>
  <c r="V238" i="118"/>
  <c r="U238" i="118"/>
  <c r="AP238" i="118" s="1"/>
  <c r="T238" i="118"/>
  <c r="S238" i="118"/>
  <c r="R238" i="118"/>
  <c r="M238" i="118"/>
  <c r="Z238" i="118" s="1"/>
  <c r="BF237" i="118"/>
  <c r="AR237" i="118"/>
  <c r="AQ237" i="118"/>
  <c r="AA237" i="118"/>
  <c r="V237" i="118"/>
  <c r="U237" i="118"/>
  <c r="T237" i="118"/>
  <c r="S237" i="118"/>
  <c r="R237" i="118"/>
  <c r="M237" i="118"/>
  <c r="Z237" i="118" s="1"/>
  <c r="BF236" i="118"/>
  <c r="AR236" i="118"/>
  <c r="AS236" i="118" s="1"/>
  <c r="AT236" i="118" s="1"/>
  <c r="AU236" i="118" s="1"/>
  <c r="AV236" i="118" s="1"/>
  <c r="AQ236" i="118"/>
  <c r="AA236" i="118"/>
  <c r="V236" i="118"/>
  <c r="U236" i="118"/>
  <c r="X236" i="118" s="1"/>
  <c r="T236" i="118"/>
  <c r="S236" i="118"/>
  <c r="R236" i="118"/>
  <c r="M236" i="118"/>
  <c r="Z236" i="118" s="1"/>
  <c r="BF235" i="118"/>
  <c r="AR235" i="118"/>
  <c r="AS235" i="118" s="1"/>
  <c r="AT235" i="118" s="1"/>
  <c r="AU235" i="118" s="1"/>
  <c r="AV235" i="118" s="1"/>
  <c r="AQ235" i="118"/>
  <c r="AO235" i="118"/>
  <c r="AA235" i="118"/>
  <c r="V235" i="118"/>
  <c r="U235" i="118"/>
  <c r="AP235" i="118" s="1"/>
  <c r="T235" i="118"/>
  <c r="S235" i="118"/>
  <c r="R235" i="118"/>
  <c r="M235" i="118"/>
  <c r="Z235" i="118" s="1"/>
  <c r="J235" i="118"/>
  <c r="BF234" i="118"/>
  <c r="AR234" i="118"/>
  <c r="AS234" i="118" s="1"/>
  <c r="AT234" i="118" s="1"/>
  <c r="AU234" i="118" s="1"/>
  <c r="AV234" i="118" s="1"/>
  <c r="AQ234" i="118"/>
  <c r="AO234" i="118"/>
  <c r="AA234" i="118"/>
  <c r="X234" i="118"/>
  <c r="V234" i="118"/>
  <c r="U234" i="118"/>
  <c r="AP234" i="118" s="1"/>
  <c r="T234" i="118"/>
  <c r="S234" i="118"/>
  <c r="R234" i="118"/>
  <c r="M234" i="118"/>
  <c r="Z234" i="118" s="1"/>
  <c r="J234" i="118"/>
  <c r="BF233" i="118"/>
  <c r="AR233" i="118"/>
  <c r="AQ233" i="118"/>
  <c r="AA233" i="118"/>
  <c r="V233" i="118"/>
  <c r="U233" i="118"/>
  <c r="AO233" i="118" s="1"/>
  <c r="T233" i="118"/>
  <c r="S233" i="118"/>
  <c r="R233" i="118"/>
  <c r="M233" i="118"/>
  <c r="Z233" i="118" s="1"/>
  <c r="BF232" i="118"/>
  <c r="AR232" i="118"/>
  <c r="AQ232" i="118"/>
  <c r="AA232" i="118"/>
  <c r="V232" i="118"/>
  <c r="U232" i="118"/>
  <c r="T232" i="118"/>
  <c r="S232" i="118"/>
  <c r="R232" i="118"/>
  <c r="M232" i="118"/>
  <c r="J232" i="118" s="1"/>
  <c r="BF231" i="118"/>
  <c r="AR231" i="118"/>
  <c r="AQ231" i="118"/>
  <c r="AA231" i="118"/>
  <c r="V231" i="118"/>
  <c r="U231" i="118"/>
  <c r="T231" i="118"/>
  <c r="S231" i="118"/>
  <c r="R231" i="118"/>
  <c r="M231" i="118"/>
  <c r="Z231" i="118" s="1"/>
  <c r="BF230" i="118"/>
  <c r="AS230" i="118"/>
  <c r="AR230" i="118"/>
  <c r="AQ230" i="118"/>
  <c r="AA230" i="118"/>
  <c r="V230" i="118"/>
  <c r="U230" i="118"/>
  <c r="X230" i="118" s="1"/>
  <c r="T230" i="118"/>
  <c r="S230" i="118"/>
  <c r="R230" i="118"/>
  <c r="M230" i="118"/>
  <c r="Z230" i="118" s="1"/>
  <c r="BF229" i="118"/>
  <c r="AR229" i="118"/>
  <c r="AQ229" i="118"/>
  <c r="AA229" i="118"/>
  <c r="V229" i="118"/>
  <c r="U229" i="118"/>
  <c r="T229" i="118"/>
  <c r="S229" i="118"/>
  <c r="R229" i="118"/>
  <c r="M229" i="118"/>
  <c r="Z229" i="118" s="1"/>
  <c r="J229" i="118"/>
  <c r="BF228" i="118"/>
  <c r="AR228" i="118"/>
  <c r="AQ228" i="118"/>
  <c r="AA228" i="118"/>
  <c r="V228" i="118"/>
  <c r="U228" i="118"/>
  <c r="T228" i="118"/>
  <c r="S228" i="118"/>
  <c r="R228" i="118"/>
  <c r="M228" i="118"/>
  <c r="J228" i="118" s="1"/>
  <c r="BF227" i="118"/>
  <c r="AR227" i="118"/>
  <c r="AQ227" i="118"/>
  <c r="AA227" i="118"/>
  <c r="V227" i="118"/>
  <c r="U227" i="118"/>
  <c r="T227" i="118"/>
  <c r="S227" i="118"/>
  <c r="R227" i="118"/>
  <c r="M227" i="118"/>
  <c r="Z227" i="118" s="1"/>
  <c r="BF226" i="118"/>
  <c r="AR226" i="118"/>
  <c r="AS226" i="118" s="1"/>
  <c r="AT226" i="118" s="1"/>
  <c r="AU226" i="118" s="1"/>
  <c r="AV226" i="118" s="1"/>
  <c r="AQ226" i="118"/>
  <c r="AA226" i="118"/>
  <c r="V226" i="118"/>
  <c r="U226" i="118"/>
  <c r="X226" i="118" s="1"/>
  <c r="T226" i="118"/>
  <c r="S226" i="118"/>
  <c r="R226" i="118"/>
  <c r="M226" i="118"/>
  <c r="Z226" i="118" s="1"/>
  <c r="BF225" i="118"/>
  <c r="AR225" i="118"/>
  <c r="AQ225" i="118"/>
  <c r="AA225" i="118"/>
  <c r="V225" i="118"/>
  <c r="U225" i="118"/>
  <c r="T225" i="118"/>
  <c r="S225" i="118"/>
  <c r="R225" i="118"/>
  <c r="M225" i="118"/>
  <c r="Z225" i="118" s="1"/>
  <c r="BF224" i="118"/>
  <c r="AR224" i="118"/>
  <c r="AQ224" i="118"/>
  <c r="AA224" i="118"/>
  <c r="V224" i="118"/>
  <c r="U224" i="118"/>
  <c r="T224" i="118"/>
  <c r="S224" i="118"/>
  <c r="R224" i="118"/>
  <c r="M224" i="118"/>
  <c r="J224" i="118" s="1"/>
  <c r="BF223" i="118"/>
  <c r="AR223" i="118"/>
  <c r="AQ223" i="118"/>
  <c r="AA223" i="118"/>
  <c r="V223" i="118"/>
  <c r="U223" i="118"/>
  <c r="T223" i="118"/>
  <c r="S223" i="118"/>
  <c r="R223" i="118"/>
  <c r="M223" i="118"/>
  <c r="Z223" i="118" s="1"/>
  <c r="BF222" i="118"/>
  <c r="AR222" i="118"/>
  <c r="AS222" i="118" s="1"/>
  <c r="AT222" i="118" s="1"/>
  <c r="AU222" i="118" s="1"/>
  <c r="AV222" i="118" s="1"/>
  <c r="AQ222" i="118"/>
  <c r="AA222" i="118"/>
  <c r="V222" i="118"/>
  <c r="W222" i="118" s="1"/>
  <c r="U222" i="118"/>
  <c r="X222" i="118" s="1"/>
  <c r="T222" i="118"/>
  <c r="S222" i="118"/>
  <c r="R222" i="118"/>
  <c r="M222" i="118"/>
  <c r="Z222" i="118" s="1"/>
  <c r="J222" i="118"/>
  <c r="AP222" i="118" s="1"/>
  <c r="BF221" i="118"/>
  <c r="AR221" i="118"/>
  <c r="AQ221" i="118"/>
  <c r="AA221" i="118"/>
  <c r="V221" i="118"/>
  <c r="U221" i="118"/>
  <c r="T221" i="118"/>
  <c r="S221" i="118"/>
  <c r="R221" i="118"/>
  <c r="M221" i="118"/>
  <c r="Z221" i="118" s="1"/>
  <c r="BF220" i="118"/>
  <c r="AR220" i="118"/>
  <c r="AQ220" i="118"/>
  <c r="AA220" i="118"/>
  <c r="V220" i="118"/>
  <c r="U220" i="118"/>
  <c r="T220" i="118"/>
  <c r="S220" i="118"/>
  <c r="R220" i="118"/>
  <c r="M220" i="118"/>
  <c r="J220" i="118" s="1"/>
  <c r="BF219" i="118"/>
  <c r="AR219" i="118"/>
  <c r="AQ219" i="118"/>
  <c r="AA219" i="118"/>
  <c r="V219" i="118"/>
  <c r="U219" i="118"/>
  <c r="T219" i="118"/>
  <c r="S219" i="118"/>
  <c r="R219" i="118"/>
  <c r="M219" i="118"/>
  <c r="Z219" i="118" s="1"/>
  <c r="BF218" i="118"/>
  <c r="AR218" i="118"/>
  <c r="AS218" i="118" s="1"/>
  <c r="AQ218" i="118"/>
  <c r="AA218" i="118"/>
  <c r="V218" i="118"/>
  <c r="U218" i="118"/>
  <c r="T218" i="118"/>
  <c r="S218" i="118"/>
  <c r="R218" i="118"/>
  <c r="M218" i="118"/>
  <c r="Z218" i="118" s="1"/>
  <c r="BF217" i="118"/>
  <c r="AR217" i="118"/>
  <c r="AQ217" i="118"/>
  <c r="AA217" i="118"/>
  <c r="V217" i="118"/>
  <c r="U217" i="118"/>
  <c r="T217" i="118"/>
  <c r="S217" i="118"/>
  <c r="R217" i="118"/>
  <c r="M217" i="118"/>
  <c r="Z217" i="118" s="1"/>
  <c r="BF216" i="118"/>
  <c r="AR216" i="118"/>
  <c r="AQ216" i="118"/>
  <c r="AA216" i="118"/>
  <c r="V216" i="118"/>
  <c r="U216" i="118"/>
  <c r="T216" i="118"/>
  <c r="S216" i="118"/>
  <c r="R216" i="118"/>
  <c r="M216" i="118"/>
  <c r="J216" i="118" s="1"/>
  <c r="BF215" i="118"/>
  <c r="AR215" i="118"/>
  <c r="AQ215" i="118"/>
  <c r="AA215" i="118"/>
  <c r="V215" i="118"/>
  <c r="U215" i="118"/>
  <c r="T215" i="118"/>
  <c r="S215" i="118"/>
  <c r="R215" i="118"/>
  <c r="M215" i="118"/>
  <c r="Z215" i="118" s="1"/>
  <c r="BF214" i="118"/>
  <c r="AR214" i="118"/>
  <c r="AS214" i="118" s="1"/>
  <c r="AT214" i="118" s="1"/>
  <c r="AU214" i="118" s="1"/>
  <c r="AV214" i="118" s="1"/>
  <c r="AQ214" i="118"/>
  <c r="AA214" i="118"/>
  <c r="V214" i="118"/>
  <c r="U214" i="118"/>
  <c r="X214" i="118" s="1"/>
  <c r="T214" i="118"/>
  <c r="S214" i="118"/>
  <c r="R214" i="118"/>
  <c r="M214" i="118"/>
  <c r="Z214" i="118" s="1"/>
  <c r="BF213" i="118"/>
  <c r="AR213" i="118"/>
  <c r="AQ213" i="118"/>
  <c r="AA213" i="118"/>
  <c r="V213" i="118"/>
  <c r="U213" i="118"/>
  <c r="T213" i="118"/>
  <c r="S213" i="118"/>
  <c r="R213" i="118"/>
  <c r="M213" i="118"/>
  <c r="Z213" i="118" s="1"/>
  <c r="BF212" i="118"/>
  <c r="AR212" i="118"/>
  <c r="AQ212" i="118"/>
  <c r="AA212" i="118"/>
  <c r="V212" i="118"/>
  <c r="U212" i="118"/>
  <c r="T212" i="118"/>
  <c r="S212" i="118"/>
  <c r="R212" i="118"/>
  <c r="M212" i="118"/>
  <c r="J212" i="118" s="1"/>
  <c r="BF211" i="118"/>
  <c r="AR211" i="118"/>
  <c r="AQ211" i="118"/>
  <c r="AA211" i="118"/>
  <c r="V211" i="118"/>
  <c r="U211" i="118"/>
  <c r="T211" i="118"/>
  <c r="S211" i="118"/>
  <c r="R211" i="118"/>
  <c r="M211" i="118"/>
  <c r="J211" i="118" s="1"/>
  <c r="BF210" i="118"/>
  <c r="AS210" i="118"/>
  <c r="AT210" i="118" s="1"/>
  <c r="AU210" i="118" s="1"/>
  <c r="AV210" i="118" s="1"/>
  <c r="AR210" i="118"/>
  <c r="AQ210" i="118"/>
  <c r="AA210" i="118"/>
  <c r="V210" i="118"/>
  <c r="U210" i="118"/>
  <c r="T210" i="118"/>
  <c r="S210" i="118"/>
  <c r="R210" i="118"/>
  <c r="M210" i="118"/>
  <c r="Z210" i="118" s="1"/>
  <c r="BF209" i="118"/>
  <c r="AR209" i="118"/>
  <c r="AS209" i="118" s="1"/>
  <c r="AT209" i="118" s="1"/>
  <c r="AU209" i="118" s="1"/>
  <c r="AV209" i="118" s="1"/>
  <c r="AQ209" i="118"/>
  <c r="AA209" i="118"/>
  <c r="V209" i="118"/>
  <c r="U209" i="118"/>
  <c r="X209" i="118" s="1"/>
  <c r="T209" i="118"/>
  <c r="S209" i="118"/>
  <c r="R209" i="118"/>
  <c r="M209" i="118"/>
  <c r="Z209" i="118" s="1"/>
  <c r="BF208" i="118"/>
  <c r="AR208" i="118"/>
  <c r="AQ208" i="118"/>
  <c r="AA208" i="118"/>
  <c r="V208" i="118"/>
  <c r="U208" i="118"/>
  <c r="T208" i="118"/>
  <c r="S208" i="118"/>
  <c r="R208" i="118"/>
  <c r="M208" i="118"/>
  <c r="J208" i="118" s="1"/>
  <c r="AO208" i="118" s="1"/>
  <c r="BF207" i="118"/>
  <c r="AR207" i="118"/>
  <c r="AQ207" i="118"/>
  <c r="AA207" i="118"/>
  <c r="V207" i="118"/>
  <c r="U207" i="118"/>
  <c r="T207" i="118"/>
  <c r="S207" i="118"/>
  <c r="R207" i="118"/>
  <c r="M207" i="118"/>
  <c r="J207" i="118" s="1"/>
  <c r="BF206" i="118"/>
  <c r="AR206" i="118"/>
  <c r="AS206" i="118" s="1"/>
  <c r="AT206" i="118" s="1"/>
  <c r="AU206" i="118" s="1"/>
  <c r="AV206" i="118" s="1"/>
  <c r="AQ206" i="118"/>
  <c r="AA206" i="118"/>
  <c r="V206" i="118"/>
  <c r="U206" i="118"/>
  <c r="X206" i="118" s="1"/>
  <c r="T206" i="118"/>
  <c r="S206" i="118"/>
  <c r="R206" i="118"/>
  <c r="M206" i="118"/>
  <c r="Z206" i="118" s="1"/>
  <c r="BF205" i="118"/>
  <c r="AR205" i="118"/>
  <c r="AS205" i="118" s="1"/>
  <c r="AQ205" i="118"/>
  <c r="AA205" i="118"/>
  <c r="V205" i="118"/>
  <c r="U205" i="118"/>
  <c r="W205" i="118" s="1"/>
  <c r="T205" i="118"/>
  <c r="S205" i="118"/>
  <c r="R205" i="118"/>
  <c r="M205" i="118"/>
  <c r="Z205" i="118" s="1"/>
  <c r="BF204" i="118"/>
  <c r="AS204" i="118"/>
  <c r="AT204" i="118" s="1"/>
  <c r="AU204" i="118" s="1"/>
  <c r="AV204" i="118" s="1"/>
  <c r="AR204" i="118"/>
  <c r="AQ204" i="118"/>
  <c r="AA204" i="118"/>
  <c r="V204" i="118"/>
  <c r="W204" i="118" s="1"/>
  <c r="U204" i="118"/>
  <c r="T204" i="118"/>
  <c r="S204" i="118"/>
  <c r="R204" i="118"/>
  <c r="M204" i="118"/>
  <c r="J204" i="118" s="1"/>
  <c r="BF203" i="118"/>
  <c r="AR203" i="118"/>
  <c r="AQ203" i="118"/>
  <c r="AA203" i="118"/>
  <c r="V203" i="118"/>
  <c r="U203" i="118"/>
  <c r="T203" i="118"/>
  <c r="S203" i="118"/>
  <c r="R203" i="118"/>
  <c r="M203" i="118"/>
  <c r="J203" i="118" s="1"/>
  <c r="BF202" i="118"/>
  <c r="AR202" i="118"/>
  <c r="AS202" i="118" s="1"/>
  <c r="AT202" i="118" s="1"/>
  <c r="AQ202" i="118"/>
  <c r="AA202" i="118"/>
  <c r="V202" i="118"/>
  <c r="U202" i="118"/>
  <c r="T202" i="118"/>
  <c r="S202" i="118"/>
  <c r="R202" i="118"/>
  <c r="M202" i="118"/>
  <c r="Z202" i="118" s="1"/>
  <c r="BF201" i="118"/>
  <c r="AR201" i="118"/>
  <c r="AQ201" i="118"/>
  <c r="AA201" i="118"/>
  <c r="V201" i="118"/>
  <c r="U201" i="118"/>
  <c r="T201" i="118"/>
  <c r="S201" i="118"/>
  <c r="R201" i="118"/>
  <c r="M201" i="118"/>
  <c r="J201" i="118" s="1"/>
  <c r="BF200" i="118"/>
  <c r="AR200" i="118"/>
  <c r="AQ200" i="118"/>
  <c r="AA200" i="118"/>
  <c r="V200" i="118"/>
  <c r="U200" i="118"/>
  <c r="X200" i="118" s="1"/>
  <c r="T200" i="118"/>
  <c r="S200" i="118"/>
  <c r="R200" i="118"/>
  <c r="M200" i="118"/>
  <c r="Z200" i="118" s="1"/>
  <c r="BF199" i="118"/>
  <c r="AR199" i="118"/>
  <c r="AS199" i="118" s="1"/>
  <c r="AT199" i="118" s="1"/>
  <c r="AU199" i="118" s="1"/>
  <c r="AV199" i="118" s="1"/>
  <c r="AQ199" i="118"/>
  <c r="AA199" i="118"/>
  <c r="V199" i="118"/>
  <c r="U199" i="118"/>
  <c r="T199" i="118"/>
  <c r="S199" i="118"/>
  <c r="R199" i="118"/>
  <c r="M199" i="118"/>
  <c r="Z199" i="118" s="1"/>
  <c r="BF198" i="118"/>
  <c r="AR198" i="118"/>
  <c r="AQ198" i="118"/>
  <c r="AA198" i="118"/>
  <c r="V198" i="118"/>
  <c r="U198" i="118"/>
  <c r="T198" i="118"/>
  <c r="S198" i="118"/>
  <c r="R198" i="118"/>
  <c r="M198" i="118"/>
  <c r="Z198" i="118" s="1"/>
  <c r="BF197" i="118"/>
  <c r="AR197" i="118"/>
  <c r="AQ197" i="118"/>
  <c r="AA197" i="118"/>
  <c r="Z197" i="118"/>
  <c r="V197" i="118"/>
  <c r="U197" i="118"/>
  <c r="T197" i="118"/>
  <c r="S197" i="118"/>
  <c r="R197" i="118"/>
  <c r="M197" i="118"/>
  <c r="J197" i="118" s="1"/>
  <c r="BF196" i="118"/>
  <c r="AR196" i="118"/>
  <c r="AQ196" i="118"/>
  <c r="AA196" i="118"/>
  <c r="V196" i="118"/>
  <c r="U196" i="118"/>
  <c r="X196" i="118" s="1"/>
  <c r="T196" i="118"/>
  <c r="S196" i="118"/>
  <c r="R196" i="118"/>
  <c r="M196" i="118"/>
  <c r="Z196" i="118" s="1"/>
  <c r="BF195" i="118"/>
  <c r="AR195" i="118"/>
  <c r="AS195" i="118" s="1"/>
  <c r="AT195" i="118" s="1"/>
  <c r="AU195" i="118" s="1"/>
  <c r="AV195" i="118" s="1"/>
  <c r="AQ195" i="118"/>
  <c r="AA195" i="118"/>
  <c r="V195" i="118"/>
  <c r="U195" i="118"/>
  <c r="T195" i="118"/>
  <c r="S195" i="118"/>
  <c r="R195" i="118"/>
  <c r="M195" i="118"/>
  <c r="Z195" i="118" s="1"/>
  <c r="BF194" i="118"/>
  <c r="AR194" i="118"/>
  <c r="AQ194" i="118"/>
  <c r="AA194" i="118"/>
  <c r="V194" i="118"/>
  <c r="U194" i="118"/>
  <c r="X194" i="118" s="1"/>
  <c r="T194" i="118"/>
  <c r="S194" i="118"/>
  <c r="R194" i="118"/>
  <c r="M194" i="118"/>
  <c r="Z194" i="118" s="1"/>
  <c r="J194" i="118"/>
  <c r="AP194" i="118" s="1"/>
  <c r="BF193" i="118"/>
  <c r="AR193" i="118"/>
  <c r="AS193" i="118" s="1"/>
  <c r="AT193" i="118" s="1"/>
  <c r="AU193" i="118" s="1"/>
  <c r="AV193" i="118" s="1"/>
  <c r="AQ193" i="118"/>
  <c r="AA193" i="118"/>
  <c r="Z193" i="118"/>
  <c r="V193" i="118"/>
  <c r="U193" i="118"/>
  <c r="T193" i="118"/>
  <c r="S193" i="118"/>
  <c r="R193" i="118"/>
  <c r="M193" i="118"/>
  <c r="J193" i="118" s="1"/>
  <c r="BF192" i="118"/>
  <c r="AR192" i="118"/>
  <c r="AQ192" i="118"/>
  <c r="AA192" i="118"/>
  <c r="V192" i="118"/>
  <c r="U192" i="118"/>
  <c r="X192" i="118" s="1"/>
  <c r="T192" i="118"/>
  <c r="S192" i="118"/>
  <c r="R192" i="118"/>
  <c r="M192" i="118"/>
  <c r="Z192" i="118" s="1"/>
  <c r="BF191" i="118"/>
  <c r="AR191" i="118"/>
  <c r="AS191" i="118" s="1"/>
  <c r="AT191" i="118" s="1"/>
  <c r="AU191" i="118" s="1"/>
  <c r="AV191" i="118" s="1"/>
  <c r="AQ191" i="118"/>
  <c r="AA191" i="118"/>
  <c r="V191" i="118"/>
  <c r="U191" i="118"/>
  <c r="T191" i="118"/>
  <c r="S191" i="118"/>
  <c r="R191" i="118"/>
  <c r="M191" i="118"/>
  <c r="Z191" i="118" s="1"/>
  <c r="BF190" i="118"/>
  <c r="AR190" i="118"/>
  <c r="AQ190" i="118"/>
  <c r="AA190" i="118"/>
  <c r="V190" i="118"/>
  <c r="U190" i="118"/>
  <c r="T190" i="118"/>
  <c r="S190" i="118"/>
  <c r="R190" i="118"/>
  <c r="M190" i="118"/>
  <c r="Z190" i="118" s="1"/>
  <c r="J190" i="118"/>
  <c r="AP190" i="118" s="1"/>
  <c r="BF189" i="118"/>
  <c r="AR189" i="118"/>
  <c r="AS189" i="118" s="1"/>
  <c r="AT189" i="118" s="1"/>
  <c r="AU189" i="118" s="1"/>
  <c r="AV189" i="118" s="1"/>
  <c r="AQ189" i="118"/>
  <c r="AA189" i="118"/>
  <c r="V189" i="118"/>
  <c r="U189" i="118"/>
  <c r="T189" i="118"/>
  <c r="S189" i="118"/>
  <c r="R189" i="118"/>
  <c r="M189" i="118"/>
  <c r="J189" i="118" s="1"/>
  <c r="BF188" i="118"/>
  <c r="AR188" i="118"/>
  <c r="AQ188" i="118"/>
  <c r="AA188" i="118"/>
  <c r="V188" i="118"/>
  <c r="U188" i="118"/>
  <c r="T188" i="118"/>
  <c r="S188" i="118"/>
  <c r="R188" i="118"/>
  <c r="M188" i="118"/>
  <c r="Z188" i="118" s="1"/>
  <c r="BF187" i="118"/>
  <c r="AS187" i="118"/>
  <c r="AT187" i="118" s="1"/>
  <c r="AU187" i="118" s="1"/>
  <c r="AV187" i="118" s="1"/>
  <c r="AR187" i="118"/>
  <c r="AQ187" i="118"/>
  <c r="AA187" i="118"/>
  <c r="V187" i="118"/>
  <c r="U187" i="118"/>
  <c r="W187" i="118" s="1"/>
  <c r="T187" i="118"/>
  <c r="S187" i="118"/>
  <c r="R187" i="118"/>
  <c r="M187" i="118"/>
  <c r="Z187" i="118" s="1"/>
  <c r="BF186" i="118"/>
  <c r="AR186" i="118"/>
  <c r="AQ186" i="118"/>
  <c r="AA186" i="118"/>
  <c r="X186" i="118"/>
  <c r="V186" i="118"/>
  <c r="U186" i="118"/>
  <c r="T186" i="118"/>
  <c r="S186" i="118"/>
  <c r="R186" i="118"/>
  <c r="M186" i="118"/>
  <c r="Z186" i="118" s="1"/>
  <c r="J186" i="118"/>
  <c r="AP186" i="118" s="1"/>
  <c r="BF185" i="118"/>
  <c r="AR185" i="118"/>
  <c r="AS185" i="118" s="1"/>
  <c r="AT185" i="118" s="1"/>
  <c r="AU185" i="118" s="1"/>
  <c r="AV185" i="118" s="1"/>
  <c r="AQ185" i="118"/>
  <c r="AA185" i="118"/>
  <c r="V185" i="118"/>
  <c r="U185" i="118"/>
  <c r="T185" i="118"/>
  <c r="S185" i="118"/>
  <c r="R185" i="118"/>
  <c r="M185" i="118"/>
  <c r="J185" i="118" s="1"/>
  <c r="BF184" i="118"/>
  <c r="AR184" i="118"/>
  <c r="AQ184" i="118"/>
  <c r="AA184" i="118"/>
  <c r="V184" i="118"/>
  <c r="U184" i="118"/>
  <c r="T184" i="118"/>
  <c r="S184" i="118"/>
  <c r="R184" i="118"/>
  <c r="M184" i="118"/>
  <c r="Z184" i="118" s="1"/>
  <c r="BF183" i="118"/>
  <c r="AR183" i="118"/>
  <c r="AS183" i="118" s="1"/>
  <c r="AT183" i="118" s="1"/>
  <c r="AU183" i="118" s="1"/>
  <c r="AV183" i="118" s="1"/>
  <c r="AQ183" i="118"/>
  <c r="AA183" i="118"/>
  <c r="V183" i="118"/>
  <c r="W183" i="118" s="1"/>
  <c r="U183" i="118"/>
  <c r="T183" i="118"/>
  <c r="S183" i="118"/>
  <c r="R183" i="118"/>
  <c r="M183" i="118"/>
  <c r="Z183" i="118" s="1"/>
  <c r="BF182" i="118"/>
  <c r="AR182" i="118"/>
  <c r="AQ182" i="118"/>
  <c r="AA182" i="118"/>
  <c r="V182" i="118"/>
  <c r="U182" i="118"/>
  <c r="X182" i="118" s="1"/>
  <c r="T182" i="118"/>
  <c r="S182" i="118"/>
  <c r="R182" i="118"/>
  <c r="M182" i="118"/>
  <c r="Z182" i="118" s="1"/>
  <c r="BF181" i="118"/>
  <c r="AS181" i="118"/>
  <c r="AT181" i="118" s="1"/>
  <c r="AU181" i="118" s="1"/>
  <c r="AV181" i="118" s="1"/>
  <c r="AR181" i="118"/>
  <c r="AQ181" i="118"/>
  <c r="AA181" i="118"/>
  <c r="V181" i="118"/>
  <c r="U181" i="118"/>
  <c r="T181" i="118"/>
  <c r="S181" i="118"/>
  <c r="R181" i="118"/>
  <c r="M181" i="118"/>
  <c r="J181" i="118" s="1"/>
  <c r="BF180" i="118"/>
  <c r="AR180" i="118"/>
  <c r="AQ180" i="118"/>
  <c r="AA180" i="118"/>
  <c r="V180" i="118"/>
  <c r="U180" i="118"/>
  <c r="X180" i="118" s="1"/>
  <c r="T180" i="118"/>
  <c r="S180" i="118"/>
  <c r="R180" i="118"/>
  <c r="M180" i="118"/>
  <c r="Z180" i="118" s="1"/>
  <c r="BF179" i="118"/>
  <c r="AR179" i="118"/>
  <c r="AS179" i="118" s="1"/>
  <c r="AT179" i="118" s="1"/>
  <c r="AU179" i="118" s="1"/>
  <c r="AV179" i="118" s="1"/>
  <c r="AQ179" i="118"/>
  <c r="AA179" i="118"/>
  <c r="V179" i="118"/>
  <c r="U179" i="118"/>
  <c r="T179" i="118"/>
  <c r="S179" i="118"/>
  <c r="R179" i="118"/>
  <c r="M179" i="118"/>
  <c r="Z179" i="118" s="1"/>
  <c r="BF178" i="118"/>
  <c r="AR178" i="118"/>
  <c r="AQ178" i="118"/>
  <c r="AA178" i="118"/>
  <c r="V178" i="118"/>
  <c r="U178" i="118"/>
  <c r="T178" i="118"/>
  <c r="S178" i="118"/>
  <c r="R178" i="118"/>
  <c r="M178" i="118"/>
  <c r="Z178" i="118" s="1"/>
  <c r="BF177" i="118"/>
  <c r="AR177" i="118"/>
  <c r="AS177" i="118" s="1"/>
  <c r="AT177" i="118" s="1"/>
  <c r="AU177" i="118" s="1"/>
  <c r="AV177" i="118" s="1"/>
  <c r="AQ177" i="118"/>
  <c r="AA177" i="118"/>
  <c r="V177" i="118"/>
  <c r="U177" i="118"/>
  <c r="T177" i="118"/>
  <c r="S177" i="118"/>
  <c r="R177" i="118"/>
  <c r="M177" i="118"/>
  <c r="J177" i="118" s="1"/>
  <c r="BF176" i="118"/>
  <c r="AR176" i="118"/>
  <c r="AQ176" i="118"/>
  <c r="AA176" i="118"/>
  <c r="V176" i="118"/>
  <c r="U176" i="118"/>
  <c r="X176" i="118" s="1"/>
  <c r="T176" i="118"/>
  <c r="S176" i="118"/>
  <c r="R176" i="118"/>
  <c r="M176" i="118"/>
  <c r="Z176" i="118" s="1"/>
  <c r="BF175" i="118"/>
  <c r="AR175" i="118"/>
  <c r="AS175" i="118" s="1"/>
  <c r="AT175" i="118" s="1"/>
  <c r="AU175" i="118" s="1"/>
  <c r="AV175" i="118" s="1"/>
  <c r="AQ175" i="118"/>
  <c r="AA175" i="118"/>
  <c r="V175" i="118"/>
  <c r="U175" i="118"/>
  <c r="T175" i="118"/>
  <c r="S175" i="118"/>
  <c r="R175" i="118"/>
  <c r="M175" i="118"/>
  <c r="Z175" i="118" s="1"/>
  <c r="BF174" i="118"/>
  <c r="AR174" i="118"/>
  <c r="AQ174" i="118"/>
  <c r="AA174" i="118"/>
  <c r="V174" i="118"/>
  <c r="U174" i="118"/>
  <c r="T174" i="118"/>
  <c r="S174" i="118"/>
  <c r="R174" i="118"/>
  <c r="M174" i="118"/>
  <c r="Z174" i="118" s="1"/>
  <c r="J174" i="118"/>
  <c r="AP174" i="118" s="1"/>
  <c r="BF173" i="118"/>
  <c r="AR173" i="118"/>
  <c r="AS173" i="118" s="1"/>
  <c r="AT173" i="118" s="1"/>
  <c r="AU173" i="118" s="1"/>
  <c r="AV173" i="118" s="1"/>
  <c r="AQ173" i="118"/>
  <c r="AA173" i="118"/>
  <c r="V173" i="118"/>
  <c r="U173" i="118"/>
  <c r="T173" i="118"/>
  <c r="S173" i="118"/>
  <c r="R173" i="118"/>
  <c r="M173" i="118"/>
  <c r="J173" i="118" s="1"/>
  <c r="BF172" i="118"/>
  <c r="AR172" i="118"/>
  <c r="AQ172" i="118"/>
  <c r="AA172" i="118"/>
  <c r="V172" i="118"/>
  <c r="U172" i="118"/>
  <c r="T172" i="118"/>
  <c r="S172" i="118"/>
  <c r="R172" i="118"/>
  <c r="M172" i="118"/>
  <c r="Z172" i="118" s="1"/>
  <c r="BF171" i="118"/>
  <c r="AS171" i="118"/>
  <c r="AT171" i="118" s="1"/>
  <c r="AU171" i="118" s="1"/>
  <c r="AV171" i="118" s="1"/>
  <c r="AR171" i="118"/>
  <c r="AQ171" i="118"/>
  <c r="AA171" i="118"/>
  <c r="V171" i="118"/>
  <c r="U171" i="118"/>
  <c r="T171" i="118"/>
  <c r="S171" i="118"/>
  <c r="R171" i="118"/>
  <c r="M171" i="118"/>
  <c r="Z171" i="118" s="1"/>
  <c r="BF170" i="118"/>
  <c r="AR170" i="118"/>
  <c r="AQ170" i="118"/>
  <c r="AA170" i="118"/>
  <c r="V170" i="118"/>
  <c r="U170" i="118"/>
  <c r="X170" i="118" s="1"/>
  <c r="T170" i="118"/>
  <c r="S170" i="118"/>
  <c r="R170" i="118"/>
  <c r="M170" i="118"/>
  <c r="Z170" i="118" s="1"/>
  <c r="J170" i="118"/>
  <c r="AP170" i="118" s="1"/>
  <c r="BF169" i="118"/>
  <c r="AR169" i="118"/>
  <c r="AS169" i="118" s="1"/>
  <c r="AT169" i="118" s="1"/>
  <c r="AU169" i="118" s="1"/>
  <c r="AV169" i="118" s="1"/>
  <c r="AQ169" i="118"/>
  <c r="AA169" i="118"/>
  <c r="V169" i="118"/>
  <c r="U169" i="118"/>
  <c r="T169" i="118"/>
  <c r="S169" i="118"/>
  <c r="R169" i="118"/>
  <c r="M169" i="118"/>
  <c r="J169" i="118" s="1"/>
  <c r="BF168" i="118"/>
  <c r="AR168" i="118"/>
  <c r="AQ168" i="118"/>
  <c r="AA168" i="118"/>
  <c r="V168" i="118"/>
  <c r="U168" i="118"/>
  <c r="X168" i="118" s="1"/>
  <c r="T168" i="118"/>
  <c r="S168" i="118"/>
  <c r="R168" i="118"/>
  <c r="M168" i="118"/>
  <c r="Z168" i="118" s="1"/>
  <c r="BF167" i="118"/>
  <c r="AS167" i="118"/>
  <c r="AT167" i="118" s="1"/>
  <c r="AU167" i="118" s="1"/>
  <c r="AV167" i="118" s="1"/>
  <c r="AR167" i="118"/>
  <c r="AQ167" i="118"/>
  <c r="AA167" i="118"/>
  <c r="V167" i="118"/>
  <c r="U167" i="118"/>
  <c r="T167" i="118"/>
  <c r="S167" i="118"/>
  <c r="R167" i="118"/>
  <c r="M167" i="118"/>
  <c r="Z167" i="118" s="1"/>
  <c r="BF166" i="118"/>
  <c r="AR166" i="118"/>
  <c r="AQ166" i="118"/>
  <c r="AA166" i="118"/>
  <c r="V166" i="118"/>
  <c r="U166" i="118"/>
  <c r="X166" i="118" s="1"/>
  <c r="T166" i="118"/>
  <c r="S166" i="118"/>
  <c r="R166" i="118"/>
  <c r="M166" i="118"/>
  <c r="Z166" i="118" s="1"/>
  <c r="J166" i="118"/>
  <c r="AP166" i="118" s="1"/>
  <c r="BF165" i="118"/>
  <c r="AR165" i="118"/>
  <c r="AS165" i="118" s="1"/>
  <c r="AT165" i="118" s="1"/>
  <c r="AU165" i="118" s="1"/>
  <c r="AV165" i="118" s="1"/>
  <c r="AQ165" i="118"/>
  <c r="AA165" i="118"/>
  <c r="V165" i="118"/>
  <c r="U165" i="118"/>
  <c r="T165" i="118"/>
  <c r="S165" i="118"/>
  <c r="R165" i="118"/>
  <c r="M165" i="118"/>
  <c r="J165" i="118" s="1"/>
  <c r="BF164" i="118"/>
  <c r="AR164" i="118"/>
  <c r="AQ164" i="118"/>
  <c r="AA164" i="118"/>
  <c r="V164" i="118"/>
  <c r="U164" i="118"/>
  <c r="X164" i="118" s="1"/>
  <c r="T164" i="118"/>
  <c r="S164" i="118"/>
  <c r="R164" i="118"/>
  <c r="M164" i="118"/>
  <c r="Z164" i="118" s="1"/>
  <c r="BF163" i="118"/>
  <c r="AR163" i="118"/>
  <c r="AS163" i="118" s="1"/>
  <c r="AT163" i="118" s="1"/>
  <c r="AU163" i="118" s="1"/>
  <c r="AV163" i="118" s="1"/>
  <c r="AQ163" i="118"/>
  <c r="AA163" i="118"/>
  <c r="Z163" i="118"/>
  <c r="V163" i="118"/>
  <c r="U163" i="118"/>
  <c r="T163" i="118"/>
  <c r="S163" i="118"/>
  <c r="R163" i="118"/>
  <c r="M163" i="118"/>
  <c r="J163" i="118" s="1"/>
  <c r="BF162" i="118"/>
  <c r="AR162" i="118"/>
  <c r="AQ162" i="118"/>
  <c r="AA162" i="118"/>
  <c r="V162" i="118"/>
  <c r="U162" i="118"/>
  <c r="T162" i="118"/>
  <c r="S162" i="118"/>
  <c r="R162" i="118"/>
  <c r="M162" i="118"/>
  <c r="Z162" i="118" s="1"/>
  <c r="BF161" i="118"/>
  <c r="AR161" i="118"/>
  <c r="AS161" i="118" s="1"/>
  <c r="AT161" i="118" s="1"/>
  <c r="AU161" i="118" s="1"/>
  <c r="AV161" i="118" s="1"/>
  <c r="AQ161" i="118"/>
  <c r="AA161" i="118"/>
  <c r="V161" i="118"/>
  <c r="U161" i="118"/>
  <c r="T161" i="118"/>
  <c r="S161" i="118"/>
  <c r="R161" i="118"/>
  <c r="M161" i="118"/>
  <c r="J161" i="118" s="1"/>
  <c r="BF160" i="118"/>
  <c r="AR160" i="118"/>
  <c r="AQ160" i="118"/>
  <c r="AA160" i="118"/>
  <c r="V160" i="118"/>
  <c r="U160" i="118"/>
  <c r="X160" i="118" s="1"/>
  <c r="T160" i="118"/>
  <c r="S160" i="118"/>
  <c r="R160" i="118"/>
  <c r="M160" i="118"/>
  <c r="Z160" i="118" s="1"/>
  <c r="BF159" i="118"/>
  <c r="AR159" i="118"/>
  <c r="AS159" i="118" s="1"/>
  <c r="AT159" i="118" s="1"/>
  <c r="AU159" i="118" s="1"/>
  <c r="AV159" i="118" s="1"/>
  <c r="AQ159" i="118"/>
  <c r="AA159" i="118"/>
  <c r="V159" i="118"/>
  <c r="U159" i="118"/>
  <c r="T159" i="118"/>
  <c r="S159" i="118"/>
  <c r="R159" i="118"/>
  <c r="M159" i="118"/>
  <c r="BF158" i="118"/>
  <c r="AR158" i="118"/>
  <c r="AQ158" i="118"/>
  <c r="AA158" i="118"/>
  <c r="V158" i="118"/>
  <c r="U158" i="118"/>
  <c r="X158" i="118" s="1"/>
  <c r="T158" i="118"/>
  <c r="S158" i="118"/>
  <c r="R158" i="118"/>
  <c r="M158" i="118"/>
  <c r="Z158" i="118" s="1"/>
  <c r="BF157" i="118"/>
  <c r="AR157" i="118"/>
  <c r="AS157" i="118" s="1"/>
  <c r="AT157" i="118" s="1"/>
  <c r="AU157" i="118" s="1"/>
  <c r="AV157" i="118" s="1"/>
  <c r="AQ157" i="118"/>
  <c r="AA157" i="118"/>
  <c r="V157" i="118"/>
  <c r="U157" i="118"/>
  <c r="T157" i="118"/>
  <c r="S157" i="118"/>
  <c r="R157" i="118"/>
  <c r="M157" i="118"/>
  <c r="J157" i="118" s="1"/>
  <c r="BF156" i="118"/>
  <c r="AR156" i="118"/>
  <c r="AQ156" i="118"/>
  <c r="AA156" i="118"/>
  <c r="V156" i="118"/>
  <c r="U156" i="118"/>
  <c r="T156" i="118"/>
  <c r="S156" i="118"/>
  <c r="R156" i="118"/>
  <c r="M156" i="118"/>
  <c r="Z156" i="118" s="1"/>
  <c r="BF155" i="118"/>
  <c r="AR155" i="118"/>
  <c r="AS155" i="118" s="1"/>
  <c r="AT155" i="118" s="1"/>
  <c r="AU155" i="118" s="1"/>
  <c r="AV155" i="118" s="1"/>
  <c r="AQ155" i="118"/>
  <c r="AA155" i="118"/>
  <c r="V155" i="118"/>
  <c r="U155" i="118"/>
  <c r="T155" i="118"/>
  <c r="S155" i="118"/>
  <c r="R155" i="118"/>
  <c r="M155" i="118"/>
  <c r="J155" i="118" s="1"/>
  <c r="BF154" i="118"/>
  <c r="AR154" i="118"/>
  <c r="AQ154" i="118"/>
  <c r="AA154" i="118"/>
  <c r="V154" i="118"/>
  <c r="U154" i="118"/>
  <c r="X154" i="118" s="1"/>
  <c r="T154" i="118"/>
  <c r="S154" i="118"/>
  <c r="R154" i="118"/>
  <c r="M154" i="118"/>
  <c r="Z154" i="118" s="1"/>
  <c r="BF153" i="118"/>
  <c r="AS153" i="118"/>
  <c r="AT153" i="118" s="1"/>
  <c r="AU153" i="118" s="1"/>
  <c r="AV153" i="118" s="1"/>
  <c r="AR153" i="118"/>
  <c r="AQ153" i="118"/>
  <c r="AA153" i="118"/>
  <c r="V153" i="118"/>
  <c r="U153" i="118"/>
  <c r="AO153" i="118" s="1"/>
  <c r="T153" i="118"/>
  <c r="S153" i="118"/>
  <c r="R153" i="118"/>
  <c r="M153" i="118"/>
  <c r="J153" i="118" s="1"/>
  <c r="BF152" i="118"/>
  <c r="AR152" i="118"/>
  <c r="AS152" i="118" s="1"/>
  <c r="AT152" i="118" s="1"/>
  <c r="AU152" i="118" s="1"/>
  <c r="AV152" i="118" s="1"/>
  <c r="AQ152" i="118"/>
  <c r="AA152" i="118"/>
  <c r="V152" i="118"/>
  <c r="U152" i="118"/>
  <c r="T152" i="118"/>
  <c r="S152" i="118"/>
  <c r="R152" i="118"/>
  <c r="M152" i="118"/>
  <c r="Z152" i="118" s="1"/>
  <c r="BF151" i="118"/>
  <c r="AR151" i="118"/>
  <c r="AS151" i="118" s="1"/>
  <c r="AT151" i="118" s="1"/>
  <c r="AU151" i="118" s="1"/>
  <c r="AV151" i="118" s="1"/>
  <c r="AQ151" i="118"/>
  <c r="AA151" i="118"/>
  <c r="Z151" i="118"/>
  <c r="V151" i="118"/>
  <c r="U151" i="118"/>
  <c r="X151" i="118" s="1"/>
  <c r="T151" i="118"/>
  <c r="S151" i="118"/>
  <c r="R151" i="118"/>
  <c r="M151" i="118"/>
  <c r="J151" i="118" s="1"/>
  <c r="AP151" i="118" s="1"/>
  <c r="BF150" i="118"/>
  <c r="AR150" i="118"/>
  <c r="AQ150" i="118"/>
  <c r="AA150" i="118"/>
  <c r="V150" i="118"/>
  <c r="U150" i="118"/>
  <c r="T150" i="118"/>
  <c r="S150" i="118"/>
  <c r="R150" i="118"/>
  <c r="M150" i="118"/>
  <c r="Z150" i="118" s="1"/>
  <c r="BF149" i="118"/>
  <c r="AR149" i="118"/>
  <c r="AQ149" i="118"/>
  <c r="AA149" i="118"/>
  <c r="V149" i="118"/>
  <c r="U149" i="118"/>
  <c r="T149" i="118"/>
  <c r="S149" i="118"/>
  <c r="R149" i="118"/>
  <c r="M149" i="118"/>
  <c r="Z149" i="118" s="1"/>
  <c r="BF148" i="118"/>
  <c r="AR148" i="118"/>
  <c r="AS148" i="118" s="1"/>
  <c r="AT148" i="118" s="1"/>
  <c r="AU148" i="118" s="1"/>
  <c r="AV148" i="118" s="1"/>
  <c r="AQ148" i="118"/>
  <c r="AA148" i="118"/>
  <c r="V148" i="118"/>
  <c r="U148" i="118"/>
  <c r="T148" i="118"/>
  <c r="S148" i="118"/>
  <c r="R148" i="118"/>
  <c r="M148" i="118"/>
  <c r="Z148" i="118" s="1"/>
  <c r="BF147" i="118"/>
  <c r="AR147" i="118"/>
  <c r="AS147" i="118" s="1"/>
  <c r="AT147" i="118" s="1"/>
  <c r="AU147" i="118" s="1"/>
  <c r="AV147" i="118" s="1"/>
  <c r="AQ147" i="118"/>
  <c r="AA147" i="118"/>
  <c r="V147" i="118"/>
  <c r="U147" i="118"/>
  <c r="X147" i="118" s="1"/>
  <c r="T147" i="118"/>
  <c r="S147" i="118"/>
  <c r="R147" i="118"/>
  <c r="M147" i="118"/>
  <c r="Z147" i="118" s="1"/>
  <c r="BF146" i="118"/>
  <c r="AR146" i="118"/>
  <c r="AQ146" i="118"/>
  <c r="AA146" i="118"/>
  <c r="V146" i="118"/>
  <c r="U146" i="118"/>
  <c r="T146" i="118"/>
  <c r="S146" i="118"/>
  <c r="R146" i="118"/>
  <c r="M146" i="118"/>
  <c r="Z146" i="118" s="1"/>
  <c r="BF145" i="118"/>
  <c r="AR145" i="118"/>
  <c r="AQ145" i="118"/>
  <c r="AA145" i="118"/>
  <c r="V145" i="118"/>
  <c r="U145" i="118"/>
  <c r="T145" i="118"/>
  <c r="S145" i="118"/>
  <c r="R145" i="118"/>
  <c r="M145" i="118"/>
  <c r="Z145" i="118" s="1"/>
  <c r="BF144" i="118"/>
  <c r="AS144" i="118"/>
  <c r="AT144" i="118" s="1"/>
  <c r="AU144" i="118" s="1"/>
  <c r="AV144" i="118" s="1"/>
  <c r="AR144" i="118"/>
  <c r="AQ144" i="118"/>
  <c r="AA144" i="118"/>
  <c r="V144" i="118"/>
  <c r="U144" i="118"/>
  <c r="X144" i="118" s="1"/>
  <c r="T144" i="118"/>
  <c r="S144" i="118"/>
  <c r="R144" i="118"/>
  <c r="M144" i="118"/>
  <c r="Z144" i="118" s="1"/>
  <c r="J144" i="118"/>
  <c r="AP144" i="118" s="1"/>
  <c r="BF143" i="118"/>
  <c r="AR143" i="118"/>
  <c r="AS143" i="118" s="1"/>
  <c r="AT143" i="118" s="1"/>
  <c r="AU143" i="118" s="1"/>
  <c r="AV143" i="118" s="1"/>
  <c r="AQ143" i="118"/>
  <c r="AA143" i="118"/>
  <c r="V143" i="118"/>
  <c r="U143" i="118"/>
  <c r="W143" i="118" s="1"/>
  <c r="T143" i="118"/>
  <c r="S143" i="118"/>
  <c r="R143" i="118"/>
  <c r="M143" i="118"/>
  <c r="Z143" i="118" s="1"/>
  <c r="J143" i="118"/>
  <c r="AP143" i="118" s="1"/>
  <c r="BF142" i="118"/>
  <c r="AR142" i="118"/>
  <c r="AQ142" i="118"/>
  <c r="AA142" i="118"/>
  <c r="V142" i="118"/>
  <c r="U142" i="118"/>
  <c r="T142" i="118"/>
  <c r="S142" i="118"/>
  <c r="R142" i="118"/>
  <c r="M142" i="118"/>
  <c r="Z142" i="118" s="1"/>
  <c r="BF141" i="118"/>
  <c r="AR141" i="118"/>
  <c r="AQ141" i="118"/>
  <c r="AA141" i="118"/>
  <c r="V141" i="118"/>
  <c r="U141" i="118"/>
  <c r="T141" i="118"/>
  <c r="S141" i="118"/>
  <c r="R141" i="118"/>
  <c r="M141" i="118"/>
  <c r="Z141" i="118" s="1"/>
  <c r="BF140" i="118"/>
  <c r="AR140" i="118"/>
  <c r="AS140" i="118" s="1"/>
  <c r="AT140" i="118" s="1"/>
  <c r="AU140" i="118" s="1"/>
  <c r="AV140" i="118" s="1"/>
  <c r="AQ140" i="118"/>
  <c r="AA140" i="118"/>
  <c r="Z140" i="118"/>
  <c r="V140" i="118"/>
  <c r="U140" i="118"/>
  <c r="T140" i="118"/>
  <c r="S140" i="118"/>
  <c r="R140" i="118"/>
  <c r="M140" i="118"/>
  <c r="J140" i="118"/>
  <c r="BF139" i="118"/>
  <c r="AR139" i="118"/>
  <c r="AS139" i="118" s="1"/>
  <c r="AT139" i="118" s="1"/>
  <c r="AU139" i="118" s="1"/>
  <c r="AV139" i="118" s="1"/>
  <c r="AQ139" i="118"/>
  <c r="AA139" i="118"/>
  <c r="V139" i="118"/>
  <c r="U139" i="118"/>
  <c r="X139" i="118" s="1"/>
  <c r="T139" i="118"/>
  <c r="S139" i="118"/>
  <c r="R139" i="118"/>
  <c r="M139" i="118"/>
  <c r="Z139" i="118" s="1"/>
  <c r="BF138" i="118"/>
  <c r="AR138" i="118"/>
  <c r="AQ138" i="118"/>
  <c r="AA138" i="118"/>
  <c r="Z138" i="118"/>
  <c r="V138" i="118"/>
  <c r="U138" i="118"/>
  <c r="T138" i="118"/>
  <c r="S138" i="118"/>
  <c r="R138" i="118"/>
  <c r="M138" i="118"/>
  <c r="J138" i="118" s="1"/>
  <c r="BF137" i="118"/>
  <c r="AR137" i="118"/>
  <c r="AQ137" i="118"/>
  <c r="AA137" i="118"/>
  <c r="V137" i="118"/>
  <c r="U137" i="118"/>
  <c r="T137" i="118"/>
  <c r="S137" i="118"/>
  <c r="R137" i="118"/>
  <c r="M137" i="118"/>
  <c r="Z137" i="118" s="1"/>
  <c r="BF136" i="118"/>
  <c r="AS136" i="118"/>
  <c r="AT136" i="118" s="1"/>
  <c r="AU136" i="118" s="1"/>
  <c r="AV136" i="118" s="1"/>
  <c r="AR136" i="118"/>
  <c r="AQ136" i="118"/>
  <c r="AA136" i="118"/>
  <c r="V136" i="118"/>
  <c r="U136" i="118"/>
  <c r="T136" i="118"/>
  <c r="S136" i="118"/>
  <c r="R136" i="118"/>
  <c r="M136" i="118"/>
  <c r="Z136" i="118" s="1"/>
  <c r="BF135" i="118"/>
  <c r="AR135" i="118"/>
  <c r="AS135" i="118" s="1"/>
  <c r="AT135" i="118" s="1"/>
  <c r="AU135" i="118" s="1"/>
  <c r="AV135" i="118" s="1"/>
  <c r="AQ135" i="118"/>
  <c r="AA135" i="118"/>
  <c r="X135" i="118"/>
  <c r="V135" i="118"/>
  <c r="U135" i="118"/>
  <c r="T135" i="118"/>
  <c r="S135" i="118"/>
  <c r="R135" i="118"/>
  <c r="M135" i="118"/>
  <c r="Z135" i="118" s="1"/>
  <c r="BF134" i="118"/>
  <c r="AR134" i="118"/>
  <c r="AQ134" i="118"/>
  <c r="AA134" i="118"/>
  <c r="V134" i="118"/>
  <c r="U134" i="118"/>
  <c r="T134" i="118"/>
  <c r="S134" i="118"/>
  <c r="R134" i="118"/>
  <c r="M134" i="118"/>
  <c r="Z134" i="118" s="1"/>
  <c r="BF133" i="118"/>
  <c r="AR133" i="118"/>
  <c r="AQ133" i="118"/>
  <c r="AA133" i="118"/>
  <c r="V133" i="118"/>
  <c r="U133" i="118"/>
  <c r="T133" i="118"/>
  <c r="S133" i="118"/>
  <c r="R133" i="118"/>
  <c r="M133" i="118"/>
  <c r="Z133" i="118" s="1"/>
  <c r="BF132" i="118"/>
  <c r="AR132" i="118"/>
  <c r="AS132" i="118" s="1"/>
  <c r="AT132" i="118" s="1"/>
  <c r="AU132" i="118" s="1"/>
  <c r="AV132" i="118" s="1"/>
  <c r="AQ132" i="118"/>
  <c r="AA132" i="118"/>
  <c r="V132" i="118"/>
  <c r="U132" i="118"/>
  <c r="T132" i="118"/>
  <c r="S132" i="118"/>
  <c r="R132" i="118"/>
  <c r="M132" i="118"/>
  <c r="Z132" i="118" s="1"/>
  <c r="BF131" i="118"/>
  <c r="AR131" i="118"/>
  <c r="AS131" i="118" s="1"/>
  <c r="AT131" i="118" s="1"/>
  <c r="AU131" i="118" s="1"/>
  <c r="AV131" i="118" s="1"/>
  <c r="AQ131" i="118"/>
  <c r="AA131" i="118"/>
  <c r="V131" i="118"/>
  <c r="U131" i="118"/>
  <c r="W131" i="118" s="1"/>
  <c r="T131" i="118"/>
  <c r="S131" i="118"/>
  <c r="R131" i="118"/>
  <c r="M131" i="118"/>
  <c r="Z131" i="118" s="1"/>
  <c r="J131" i="118"/>
  <c r="AP131" i="118" s="1"/>
  <c r="BF130" i="118"/>
  <c r="AR130" i="118"/>
  <c r="AQ130" i="118"/>
  <c r="AA130" i="118"/>
  <c r="Z130" i="118"/>
  <c r="V130" i="118"/>
  <c r="U130" i="118"/>
  <c r="T130" i="118"/>
  <c r="S130" i="118"/>
  <c r="R130" i="118"/>
  <c r="M130" i="118"/>
  <c r="J130" i="118" s="1"/>
  <c r="BF129" i="118"/>
  <c r="AR129" i="118"/>
  <c r="AQ129" i="118"/>
  <c r="AA129" i="118"/>
  <c r="V129" i="118"/>
  <c r="U129" i="118"/>
  <c r="T129" i="118"/>
  <c r="S129" i="118"/>
  <c r="R129" i="118"/>
  <c r="M129" i="118"/>
  <c r="Z129" i="118" s="1"/>
  <c r="BF128" i="118"/>
  <c r="AR128" i="118"/>
  <c r="AS128" i="118" s="1"/>
  <c r="AT128" i="118" s="1"/>
  <c r="AU128" i="118" s="1"/>
  <c r="AV128" i="118" s="1"/>
  <c r="AQ128" i="118"/>
  <c r="AA128" i="118"/>
  <c r="V128" i="118"/>
  <c r="U128" i="118"/>
  <c r="T128" i="118"/>
  <c r="S128" i="118"/>
  <c r="R128" i="118"/>
  <c r="M128" i="118"/>
  <c r="Z128" i="118" s="1"/>
  <c r="J128" i="118"/>
  <c r="BF127" i="118"/>
  <c r="AR127" i="118"/>
  <c r="AS127" i="118" s="1"/>
  <c r="AT127" i="118" s="1"/>
  <c r="AU127" i="118" s="1"/>
  <c r="AV127" i="118" s="1"/>
  <c r="AQ127" i="118"/>
  <c r="AA127" i="118"/>
  <c r="V127" i="118"/>
  <c r="U127" i="118"/>
  <c r="X127" i="118" s="1"/>
  <c r="T127" i="118"/>
  <c r="S127" i="118"/>
  <c r="R127" i="118"/>
  <c r="M127" i="118"/>
  <c r="BF126" i="118"/>
  <c r="AR126" i="118"/>
  <c r="AQ126" i="118"/>
  <c r="AA126" i="118"/>
  <c r="V126" i="118"/>
  <c r="U126" i="118"/>
  <c r="T126" i="118"/>
  <c r="S126" i="118"/>
  <c r="R126" i="118"/>
  <c r="M126" i="118"/>
  <c r="Z126" i="118" s="1"/>
  <c r="BF125" i="118"/>
  <c r="AR125" i="118"/>
  <c r="AQ125" i="118"/>
  <c r="AA125" i="118"/>
  <c r="V125" i="118"/>
  <c r="U125" i="118"/>
  <c r="T125" i="118"/>
  <c r="S125" i="118"/>
  <c r="R125" i="118"/>
  <c r="M125" i="118"/>
  <c r="Z125" i="118" s="1"/>
  <c r="BF124" i="118"/>
  <c r="AR124" i="118"/>
  <c r="AS124" i="118" s="1"/>
  <c r="AT124" i="118" s="1"/>
  <c r="AU124" i="118" s="1"/>
  <c r="AV124" i="118" s="1"/>
  <c r="AQ124" i="118"/>
  <c r="AA124" i="118"/>
  <c r="Z124" i="118"/>
  <c r="V124" i="118"/>
  <c r="U124" i="118"/>
  <c r="T124" i="118"/>
  <c r="S124" i="118"/>
  <c r="R124" i="118"/>
  <c r="M124" i="118"/>
  <c r="J124" i="118" s="1"/>
  <c r="BF123" i="118"/>
  <c r="AR123" i="118"/>
  <c r="AS123" i="118" s="1"/>
  <c r="AT123" i="118" s="1"/>
  <c r="AU123" i="118" s="1"/>
  <c r="AV123" i="118" s="1"/>
  <c r="AQ123" i="118"/>
  <c r="AA123" i="118"/>
  <c r="V123" i="118"/>
  <c r="U123" i="118"/>
  <c r="X123" i="118" s="1"/>
  <c r="T123" i="118"/>
  <c r="S123" i="118"/>
  <c r="R123" i="118"/>
  <c r="M123" i="118"/>
  <c r="Z123" i="118" s="1"/>
  <c r="BF122" i="118"/>
  <c r="AR122" i="118"/>
  <c r="AQ122" i="118"/>
  <c r="AA122" i="118"/>
  <c r="V122" i="118"/>
  <c r="U122" i="118"/>
  <c r="T122" i="118"/>
  <c r="S122" i="118"/>
  <c r="R122" i="118"/>
  <c r="M122" i="118"/>
  <c r="Z122" i="118" s="1"/>
  <c r="BF121" i="118"/>
  <c r="AR121" i="118"/>
  <c r="AQ121" i="118"/>
  <c r="AA121" i="118"/>
  <c r="V121" i="118"/>
  <c r="U121" i="118"/>
  <c r="T121" i="118"/>
  <c r="S121" i="118"/>
  <c r="R121" i="118"/>
  <c r="M121" i="118"/>
  <c r="Z121" i="118" s="1"/>
  <c r="BF120" i="118"/>
  <c r="AR120" i="118"/>
  <c r="AS120" i="118" s="1"/>
  <c r="AQ120" i="118"/>
  <c r="AA120" i="118"/>
  <c r="V120" i="118"/>
  <c r="U120" i="118"/>
  <c r="T120" i="118"/>
  <c r="S120" i="118"/>
  <c r="R120" i="118"/>
  <c r="M120" i="118"/>
  <c r="Z120" i="118" s="1"/>
  <c r="BF119" i="118"/>
  <c r="AR119" i="118"/>
  <c r="AS119" i="118" s="1"/>
  <c r="AT119" i="118" s="1"/>
  <c r="AU119" i="118" s="1"/>
  <c r="AV119" i="118" s="1"/>
  <c r="AQ119" i="118"/>
  <c r="AA119" i="118"/>
  <c r="Z119" i="118"/>
  <c r="V119" i="118"/>
  <c r="U119" i="118"/>
  <c r="X119" i="118" s="1"/>
  <c r="T119" i="118"/>
  <c r="S119" i="118"/>
  <c r="R119" i="118"/>
  <c r="M119" i="118"/>
  <c r="J119" i="118" s="1"/>
  <c r="AP119" i="118" s="1"/>
  <c r="BF118" i="118"/>
  <c r="AR118" i="118"/>
  <c r="AQ118" i="118"/>
  <c r="AA118" i="118"/>
  <c r="V118" i="118"/>
  <c r="U118" i="118"/>
  <c r="T118" i="118"/>
  <c r="S118" i="118"/>
  <c r="R118" i="118"/>
  <c r="M118" i="118"/>
  <c r="Z118" i="118" s="1"/>
  <c r="BF117" i="118"/>
  <c r="AR117" i="118"/>
  <c r="AQ117" i="118"/>
  <c r="AA117" i="118"/>
  <c r="V117" i="118"/>
  <c r="U117" i="118"/>
  <c r="T117" i="118"/>
  <c r="S117" i="118"/>
  <c r="R117" i="118"/>
  <c r="M117" i="118"/>
  <c r="Z117" i="118" s="1"/>
  <c r="BF116" i="118"/>
  <c r="AR116" i="118"/>
  <c r="AS116" i="118" s="1"/>
  <c r="AT116" i="118" s="1"/>
  <c r="AU116" i="118" s="1"/>
  <c r="AV116" i="118" s="1"/>
  <c r="AQ116" i="118"/>
  <c r="AA116" i="118"/>
  <c r="V116" i="118"/>
  <c r="U116" i="118"/>
  <c r="T116" i="118"/>
  <c r="S116" i="118"/>
  <c r="R116" i="118"/>
  <c r="M116" i="118"/>
  <c r="Z116" i="118" s="1"/>
  <c r="BF115" i="118"/>
  <c r="AR115" i="118"/>
  <c r="AS115" i="118" s="1"/>
  <c r="AT115" i="118" s="1"/>
  <c r="AU115" i="118" s="1"/>
  <c r="AV115" i="118" s="1"/>
  <c r="AQ115" i="118"/>
  <c r="AA115" i="118"/>
  <c r="V115" i="118"/>
  <c r="U115" i="118"/>
  <c r="X115" i="118" s="1"/>
  <c r="T115" i="118"/>
  <c r="S115" i="118"/>
  <c r="R115" i="118"/>
  <c r="M115" i="118"/>
  <c r="Z115" i="118" s="1"/>
  <c r="BF114" i="118"/>
  <c r="AR114" i="118"/>
  <c r="AS114" i="118" s="1"/>
  <c r="AQ114" i="118"/>
  <c r="AA114" i="118"/>
  <c r="V114" i="118"/>
  <c r="U114" i="118"/>
  <c r="T114" i="118"/>
  <c r="S114" i="118"/>
  <c r="R114" i="118"/>
  <c r="M114" i="118"/>
  <c r="Z114" i="118" s="1"/>
  <c r="BF113" i="118"/>
  <c r="AR113" i="118"/>
  <c r="AQ113" i="118"/>
  <c r="AA113" i="118"/>
  <c r="V113" i="118"/>
  <c r="U113" i="118"/>
  <c r="T113" i="118"/>
  <c r="S113" i="118"/>
  <c r="R113" i="118"/>
  <c r="M113" i="118"/>
  <c r="Z113" i="118" s="1"/>
  <c r="BF112" i="118"/>
  <c r="AR112" i="118"/>
  <c r="AS112" i="118" s="1"/>
  <c r="AQ112" i="118"/>
  <c r="AA112" i="118"/>
  <c r="V112" i="118"/>
  <c r="U112" i="118"/>
  <c r="T112" i="118"/>
  <c r="S112" i="118"/>
  <c r="R112" i="118"/>
  <c r="M112" i="118"/>
  <c r="BF111" i="118"/>
  <c r="AR111" i="118"/>
  <c r="AS111" i="118" s="1"/>
  <c r="AQ111" i="118"/>
  <c r="AA111" i="118"/>
  <c r="X111" i="118"/>
  <c r="V111" i="118"/>
  <c r="U111" i="118"/>
  <c r="T111" i="118"/>
  <c r="S111" i="118"/>
  <c r="R111" i="118"/>
  <c r="M111" i="118"/>
  <c r="Z111" i="118" s="1"/>
  <c r="BF110" i="118"/>
  <c r="AR110" i="118"/>
  <c r="AS110" i="118" s="1"/>
  <c r="AT110" i="118" s="1"/>
  <c r="AU110" i="118" s="1"/>
  <c r="AV110" i="118" s="1"/>
  <c r="AQ110" i="118"/>
  <c r="AA110" i="118"/>
  <c r="V110" i="118"/>
  <c r="U110" i="118"/>
  <c r="T110" i="118"/>
  <c r="S110" i="118"/>
  <c r="R110" i="118"/>
  <c r="M110" i="118"/>
  <c r="J110" i="118" s="1"/>
  <c r="BF109" i="118"/>
  <c r="AR109" i="118"/>
  <c r="AQ109" i="118"/>
  <c r="AA109" i="118"/>
  <c r="V109" i="118"/>
  <c r="U109" i="118"/>
  <c r="T109" i="118"/>
  <c r="S109" i="118"/>
  <c r="R109" i="118"/>
  <c r="M109" i="118"/>
  <c r="Z109" i="118" s="1"/>
  <c r="BF108" i="118"/>
  <c r="AR108" i="118"/>
  <c r="AS108" i="118" s="1"/>
  <c r="AT108" i="118" s="1"/>
  <c r="AQ108" i="118"/>
  <c r="AA108" i="118"/>
  <c r="V108" i="118"/>
  <c r="U108" i="118"/>
  <c r="W108" i="118" s="1"/>
  <c r="T108" i="118"/>
  <c r="S108" i="118"/>
  <c r="R108" i="118"/>
  <c r="M108" i="118"/>
  <c r="Z108" i="118" s="1"/>
  <c r="BF107" i="118"/>
  <c r="AR107" i="118"/>
  <c r="AS107" i="118" s="1"/>
  <c r="AT107" i="118" s="1"/>
  <c r="AU107" i="118" s="1"/>
  <c r="AV107" i="118" s="1"/>
  <c r="AQ107" i="118"/>
  <c r="AA107" i="118"/>
  <c r="V107" i="118"/>
  <c r="U107" i="118"/>
  <c r="X107" i="118" s="1"/>
  <c r="T107" i="118"/>
  <c r="S107" i="118"/>
  <c r="R107" i="118"/>
  <c r="M107" i="118"/>
  <c r="Z107" i="118" s="1"/>
  <c r="BF106" i="118"/>
  <c r="AR106" i="118"/>
  <c r="AS106" i="118" s="1"/>
  <c r="AT106" i="118" s="1"/>
  <c r="AU106" i="118" s="1"/>
  <c r="AV106" i="118" s="1"/>
  <c r="AQ106" i="118"/>
  <c r="AA106" i="118"/>
  <c r="V106" i="118"/>
  <c r="U106" i="118"/>
  <c r="T106" i="118"/>
  <c r="S106" i="118"/>
  <c r="R106" i="118"/>
  <c r="M106" i="118"/>
  <c r="J106" i="118" s="1"/>
  <c r="BF105" i="118"/>
  <c r="AR105" i="118"/>
  <c r="AS105" i="118" s="1"/>
  <c r="AQ105" i="118"/>
  <c r="AA105" i="118"/>
  <c r="V105" i="118"/>
  <c r="U105" i="118"/>
  <c r="T105" i="118"/>
  <c r="S105" i="118"/>
  <c r="R105" i="118"/>
  <c r="M105" i="118"/>
  <c r="Z105" i="118" s="1"/>
  <c r="BF104" i="118"/>
  <c r="AR104" i="118"/>
  <c r="AS104" i="118" s="1"/>
  <c r="AT104" i="118" s="1"/>
  <c r="AU104" i="118" s="1"/>
  <c r="AV104" i="118" s="1"/>
  <c r="AQ104" i="118"/>
  <c r="AA104" i="118"/>
  <c r="Z104" i="118"/>
  <c r="V104" i="118"/>
  <c r="U104" i="118"/>
  <c r="X104" i="118" s="1"/>
  <c r="T104" i="118"/>
  <c r="S104" i="118"/>
  <c r="R104" i="118"/>
  <c r="M104" i="118"/>
  <c r="J104" i="118" s="1"/>
  <c r="AP104" i="118" s="1"/>
  <c r="BF103" i="118"/>
  <c r="AR103" i="118"/>
  <c r="AQ103" i="118"/>
  <c r="AA103" i="118"/>
  <c r="AO103" i="118" s="1"/>
  <c r="Z103" i="118"/>
  <c r="V103" i="118"/>
  <c r="W103" i="118" s="1"/>
  <c r="U103" i="118"/>
  <c r="T103" i="118"/>
  <c r="S103" i="118"/>
  <c r="R103" i="118"/>
  <c r="M103" i="118"/>
  <c r="J103" i="118" s="1"/>
  <c r="BF102" i="118"/>
  <c r="AR102" i="118"/>
  <c r="AQ102" i="118"/>
  <c r="AA102" i="118"/>
  <c r="Z102" i="118"/>
  <c r="V102" i="118"/>
  <c r="U102" i="118"/>
  <c r="T102" i="118"/>
  <c r="S102" i="118"/>
  <c r="R102" i="118"/>
  <c r="M102" i="118"/>
  <c r="J102" i="118" s="1"/>
  <c r="BF101" i="118"/>
  <c r="AR101" i="118"/>
  <c r="AQ101" i="118"/>
  <c r="AA101" i="118"/>
  <c r="V101" i="118"/>
  <c r="U101" i="118"/>
  <c r="T101" i="118"/>
  <c r="S101" i="118"/>
  <c r="R101" i="118"/>
  <c r="M101" i="118"/>
  <c r="Z101" i="118" s="1"/>
  <c r="BF100" i="118"/>
  <c r="AS100" i="118"/>
  <c r="AT100" i="118" s="1"/>
  <c r="AU100" i="118" s="1"/>
  <c r="AV100" i="118" s="1"/>
  <c r="AR100" i="118"/>
  <c r="AQ100" i="118"/>
  <c r="AA100" i="118"/>
  <c r="Z100" i="118"/>
  <c r="V100" i="118"/>
  <c r="U100" i="118"/>
  <c r="T100" i="118"/>
  <c r="S100" i="118"/>
  <c r="R100" i="118"/>
  <c r="M100" i="118"/>
  <c r="J100" i="118"/>
  <c r="AP100" i="118" s="1"/>
  <c r="BF99" i="118"/>
  <c r="AR99" i="118"/>
  <c r="AQ99" i="118"/>
  <c r="AA99" i="118"/>
  <c r="V99" i="118"/>
  <c r="U99" i="118"/>
  <c r="T99" i="118"/>
  <c r="S99" i="118"/>
  <c r="R99" i="118"/>
  <c r="M99" i="118"/>
  <c r="Z99" i="118" s="1"/>
  <c r="BF98" i="118"/>
  <c r="AR98" i="118"/>
  <c r="AQ98" i="118"/>
  <c r="AA98" i="118"/>
  <c r="V98" i="118"/>
  <c r="U98" i="118"/>
  <c r="T98" i="118"/>
  <c r="S98" i="118"/>
  <c r="R98" i="118"/>
  <c r="M98" i="118"/>
  <c r="J98" i="118" s="1"/>
  <c r="BF97" i="118"/>
  <c r="AR97" i="118"/>
  <c r="AQ97" i="118"/>
  <c r="AA97" i="118"/>
  <c r="V97" i="118"/>
  <c r="U97" i="118"/>
  <c r="T97" i="118"/>
  <c r="S97" i="118"/>
  <c r="R97" i="118"/>
  <c r="M97" i="118"/>
  <c r="Z97" i="118" s="1"/>
  <c r="BF96" i="118"/>
  <c r="AR96" i="118"/>
  <c r="AS96" i="118" s="1"/>
  <c r="AT96" i="118" s="1"/>
  <c r="AU96" i="118" s="1"/>
  <c r="AV96" i="118" s="1"/>
  <c r="AQ96" i="118"/>
  <c r="AA96" i="118"/>
  <c r="V96" i="118"/>
  <c r="U96" i="118"/>
  <c r="X96" i="118" s="1"/>
  <c r="T96" i="118"/>
  <c r="S96" i="118"/>
  <c r="R96" i="118"/>
  <c r="M96" i="118"/>
  <c r="Z96" i="118" s="1"/>
  <c r="BF95" i="118"/>
  <c r="AR95" i="118"/>
  <c r="AQ95" i="118"/>
  <c r="AA95" i="118"/>
  <c r="V95" i="118"/>
  <c r="U95" i="118"/>
  <c r="T95" i="118"/>
  <c r="S95" i="118"/>
  <c r="R95" i="118"/>
  <c r="M95" i="118"/>
  <c r="Z95" i="118" s="1"/>
  <c r="BF94" i="118"/>
  <c r="AR94" i="118"/>
  <c r="AQ94" i="118"/>
  <c r="AA94" i="118"/>
  <c r="V94" i="118"/>
  <c r="U94" i="118"/>
  <c r="T94" i="118"/>
  <c r="S94" i="118"/>
  <c r="R94" i="118"/>
  <c r="M94" i="118"/>
  <c r="J94" i="118" s="1"/>
  <c r="BF93" i="118"/>
  <c r="AR93" i="118"/>
  <c r="AQ93" i="118"/>
  <c r="AA93" i="118"/>
  <c r="V93" i="118"/>
  <c r="U93" i="118"/>
  <c r="T93" i="118"/>
  <c r="S93" i="118"/>
  <c r="R93" i="118"/>
  <c r="M93" i="118"/>
  <c r="Z93" i="118" s="1"/>
  <c r="BF92" i="118"/>
  <c r="AR92" i="118"/>
  <c r="AS92" i="118" s="1"/>
  <c r="AQ92" i="118"/>
  <c r="AA92" i="118"/>
  <c r="Z92" i="118"/>
  <c r="V92" i="118"/>
  <c r="U92" i="118"/>
  <c r="X92" i="118" s="1"/>
  <c r="T92" i="118"/>
  <c r="S92" i="118"/>
  <c r="R92" i="118"/>
  <c r="M92" i="118"/>
  <c r="J92" i="118" s="1"/>
  <c r="AP92" i="118" s="1"/>
  <c r="BF91" i="118"/>
  <c r="AR91" i="118"/>
  <c r="AQ91" i="118"/>
  <c r="AA91" i="118"/>
  <c r="V91" i="118"/>
  <c r="U91" i="118"/>
  <c r="T91" i="118"/>
  <c r="S91" i="118"/>
  <c r="R91" i="118"/>
  <c r="M91" i="118"/>
  <c r="Z91" i="118" s="1"/>
  <c r="BF90" i="118"/>
  <c r="AR90" i="118"/>
  <c r="AQ90" i="118"/>
  <c r="AA90" i="118"/>
  <c r="V90" i="118"/>
  <c r="U90" i="118"/>
  <c r="T90" i="118"/>
  <c r="S90" i="118"/>
  <c r="R90" i="118"/>
  <c r="M90" i="118"/>
  <c r="J90" i="118" s="1"/>
  <c r="BF89" i="118"/>
  <c r="AR89" i="118"/>
  <c r="AQ89" i="118"/>
  <c r="AA89" i="118"/>
  <c r="V89" i="118"/>
  <c r="U89" i="118"/>
  <c r="T89" i="118"/>
  <c r="S89" i="118"/>
  <c r="R89" i="118"/>
  <c r="M89" i="118"/>
  <c r="Z89" i="118" s="1"/>
  <c r="BF88" i="118"/>
  <c r="AR88" i="118"/>
  <c r="AS88" i="118" s="1"/>
  <c r="AT88" i="118" s="1"/>
  <c r="AU88" i="118" s="1"/>
  <c r="AV88" i="118" s="1"/>
  <c r="AQ88" i="118"/>
  <c r="AA88" i="118"/>
  <c r="V88" i="118"/>
  <c r="U88" i="118"/>
  <c r="X88" i="118" s="1"/>
  <c r="T88" i="118"/>
  <c r="S88" i="118"/>
  <c r="R88" i="118"/>
  <c r="M88" i="118"/>
  <c r="Z88" i="118" s="1"/>
  <c r="J88" i="118"/>
  <c r="AP88" i="118" s="1"/>
  <c r="BF87" i="118"/>
  <c r="AR87" i="118"/>
  <c r="AQ87" i="118"/>
  <c r="AA87" i="118"/>
  <c r="V87" i="118"/>
  <c r="U87" i="118"/>
  <c r="T87" i="118"/>
  <c r="S87" i="118"/>
  <c r="R87" i="118"/>
  <c r="M87" i="118"/>
  <c r="Z87" i="118" s="1"/>
  <c r="BF86" i="118"/>
  <c r="AR86" i="118"/>
  <c r="AQ86" i="118"/>
  <c r="AA86" i="118"/>
  <c r="V86" i="118"/>
  <c r="U86" i="118"/>
  <c r="T86" i="118"/>
  <c r="S86" i="118"/>
  <c r="R86" i="118"/>
  <c r="M86" i="118"/>
  <c r="J86" i="118" s="1"/>
  <c r="BF85" i="118"/>
  <c r="AR85" i="118"/>
  <c r="AS85" i="118" s="1"/>
  <c r="AT85" i="118" s="1"/>
  <c r="AU85" i="118" s="1"/>
  <c r="AV85" i="118" s="1"/>
  <c r="AQ85" i="118"/>
  <c r="AA85" i="118"/>
  <c r="V85" i="118"/>
  <c r="U85" i="118"/>
  <c r="T85" i="118"/>
  <c r="S85" i="118"/>
  <c r="R85" i="118"/>
  <c r="M85" i="118"/>
  <c r="Z85" i="118" s="1"/>
  <c r="BF84" i="118"/>
  <c r="AR84" i="118"/>
  <c r="AS84" i="118" s="1"/>
  <c r="AT84" i="118" s="1"/>
  <c r="AU84" i="118" s="1"/>
  <c r="AV84" i="118" s="1"/>
  <c r="AQ84" i="118"/>
  <c r="AA84" i="118"/>
  <c r="X84" i="118"/>
  <c r="V84" i="118"/>
  <c r="W84" i="118" s="1"/>
  <c r="U84" i="118"/>
  <c r="T84" i="118"/>
  <c r="S84" i="118"/>
  <c r="R84" i="118"/>
  <c r="M84" i="118"/>
  <c r="Z84" i="118" s="1"/>
  <c r="BF83" i="118"/>
  <c r="AR83" i="118"/>
  <c r="AS83" i="118" s="1"/>
  <c r="AT83" i="118" s="1"/>
  <c r="AU83" i="118" s="1"/>
  <c r="AV83" i="118" s="1"/>
  <c r="AQ83" i="118"/>
  <c r="AA83" i="118"/>
  <c r="V83" i="118"/>
  <c r="U83" i="118"/>
  <c r="T83" i="118"/>
  <c r="S83" i="118"/>
  <c r="R83" i="118"/>
  <c r="M83" i="118"/>
  <c r="Z83" i="118" s="1"/>
  <c r="BF82" i="118"/>
  <c r="AR82" i="118"/>
  <c r="AQ82" i="118"/>
  <c r="AA82" i="118"/>
  <c r="V82" i="118"/>
  <c r="U82" i="118"/>
  <c r="T82" i="118"/>
  <c r="S82" i="118"/>
  <c r="R82" i="118"/>
  <c r="M82" i="118"/>
  <c r="J82" i="118" s="1"/>
  <c r="BF81" i="118"/>
  <c r="AR81" i="118"/>
  <c r="AS81" i="118" s="1"/>
  <c r="AT81" i="118" s="1"/>
  <c r="AU81" i="118" s="1"/>
  <c r="AV81" i="118" s="1"/>
  <c r="AQ81" i="118"/>
  <c r="AA81" i="118"/>
  <c r="V81" i="118"/>
  <c r="U81" i="118"/>
  <c r="T81" i="118"/>
  <c r="S81" i="118"/>
  <c r="R81" i="118"/>
  <c r="M81" i="118"/>
  <c r="Z81" i="118" s="1"/>
  <c r="BF80" i="118"/>
  <c r="AR80" i="118"/>
  <c r="AS80" i="118" s="1"/>
  <c r="AQ80" i="118"/>
  <c r="AA80" i="118"/>
  <c r="V80" i="118"/>
  <c r="U80" i="118"/>
  <c r="X80" i="118" s="1"/>
  <c r="T80" i="118"/>
  <c r="S80" i="118"/>
  <c r="R80" i="118"/>
  <c r="M80" i="118"/>
  <c r="Z80" i="118" s="1"/>
  <c r="BF79" i="118"/>
  <c r="AR79" i="118"/>
  <c r="AS79" i="118" s="1"/>
  <c r="AT79" i="118" s="1"/>
  <c r="AU79" i="118" s="1"/>
  <c r="AV79" i="118" s="1"/>
  <c r="AQ79" i="118"/>
  <c r="AA79" i="118"/>
  <c r="V79" i="118"/>
  <c r="U79" i="118"/>
  <c r="T79" i="118"/>
  <c r="S79" i="118"/>
  <c r="R79" i="118"/>
  <c r="M79" i="118"/>
  <c r="Z79" i="118" s="1"/>
  <c r="BF78" i="118"/>
  <c r="AR78" i="118"/>
  <c r="AQ78" i="118"/>
  <c r="AA78" i="118"/>
  <c r="V78" i="118"/>
  <c r="U78" i="118"/>
  <c r="T78" i="118"/>
  <c r="S78" i="118"/>
  <c r="R78" i="118"/>
  <c r="M78" i="118"/>
  <c r="J78" i="118" s="1"/>
  <c r="BF77" i="118"/>
  <c r="AR77" i="118"/>
  <c r="AS77" i="118" s="1"/>
  <c r="AQ77" i="118"/>
  <c r="AA77" i="118"/>
  <c r="V77" i="118"/>
  <c r="U77" i="118"/>
  <c r="T77" i="118"/>
  <c r="S77" i="118"/>
  <c r="R77" i="118"/>
  <c r="M77" i="118"/>
  <c r="Z77" i="118" s="1"/>
  <c r="BF76" i="118"/>
  <c r="AR76" i="118"/>
  <c r="AS76" i="118" s="1"/>
  <c r="AT76" i="118" s="1"/>
  <c r="AU76" i="118" s="1"/>
  <c r="AV76" i="118" s="1"/>
  <c r="AQ76" i="118"/>
  <c r="AA76" i="118"/>
  <c r="Z76" i="118"/>
  <c r="V76" i="118"/>
  <c r="U76" i="118"/>
  <c r="X76" i="118" s="1"/>
  <c r="T76" i="118"/>
  <c r="S76" i="118"/>
  <c r="R76" i="118"/>
  <c r="M76" i="118"/>
  <c r="J76" i="118" s="1"/>
  <c r="AP76" i="118" s="1"/>
  <c r="BF75" i="118"/>
  <c r="AR75" i="118"/>
  <c r="AS75" i="118" s="1"/>
  <c r="AT75" i="118" s="1"/>
  <c r="AU75" i="118" s="1"/>
  <c r="AV75" i="118" s="1"/>
  <c r="AQ75" i="118"/>
  <c r="AA75" i="118"/>
  <c r="Z75" i="118"/>
  <c r="V75" i="118"/>
  <c r="U75" i="118"/>
  <c r="T75" i="118"/>
  <c r="S75" i="118"/>
  <c r="R75" i="118"/>
  <c r="M75" i="118"/>
  <c r="J75" i="118" s="1"/>
  <c r="BF74" i="118"/>
  <c r="AR74" i="118"/>
  <c r="AQ74" i="118"/>
  <c r="AA74" i="118"/>
  <c r="V74" i="118"/>
  <c r="U74" i="118"/>
  <c r="T74" i="118"/>
  <c r="S74" i="118"/>
  <c r="R74" i="118"/>
  <c r="M74" i="118"/>
  <c r="J74" i="118" s="1"/>
  <c r="BF73" i="118"/>
  <c r="AR73" i="118"/>
  <c r="AS73" i="118" s="1"/>
  <c r="AT73" i="118" s="1"/>
  <c r="AU73" i="118" s="1"/>
  <c r="AV73" i="118" s="1"/>
  <c r="AQ73" i="118"/>
  <c r="AA73" i="118"/>
  <c r="V73" i="118"/>
  <c r="U73" i="118"/>
  <c r="T73" i="118"/>
  <c r="S73" i="118"/>
  <c r="R73" i="118"/>
  <c r="M73" i="118"/>
  <c r="Z73" i="118" s="1"/>
  <c r="BF72" i="118"/>
  <c r="AR72" i="118"/>
  <c r="AS72" i="118" s="1"/>
  <c r="AT72" i="118" s="1"/>
  <c r="AU72" i="118" s="1"/>
  <c r="AV72" i="118" s="1"/>
  <c r="AQ72" i="118"/>
  <c r="AA72" i="118"/>
  <c r="V72" i="118"/>
  <c r="U72" i="118"/>
  <c r="X72" i="118" s="1"/>
  <c r="T72" i="118"/>
  <c r="S72" i="118"/>
  <c r="R72" i="118"/>
  <c r="M72" i="118"/>
  <c r="Z72" i="118" s="1"/>
  <c r="J72" i="118"/>
  <c r="AP72" i="118" s="1"/>
  <c r="BF71" i="118"/>
  <c r="AR71" i="118"/>
  <c r="AS71" i="118" s="1"/>
  <c r="AT71" i="118" s="1"/>
  <c r="AU71" i="118" s="1"/>
  <c r="AV71" i="118" s="1"/>
  <c r="AQ71" i="118"/>
  <c r="AA71" i="118"/>
  <c r="V71" i="118"/>
  <c r="U71" i="118"/>
  <c r="T71" i="118"/>
  <c r="S71" i="118"/>
  <c r="R71" i="118"/>
  <c r="M71" i="118"/>
  <c r="Z71" i="118" s="1"/>
  <c r="BF70" i="118"/>
  <c r="AR70" i="118"/>
  <c r="AQ70" i="118"/>
  <c r="AA70" i="118"/>
  <c r="V70" i="118"/>
  <c r="U70" i="118"/>
  <c r="T70" i="118"/>
  <c r="S70" i="118"/>
  <c r="R70" i="118"/>
  <c r="M70" i="118"/>
  <c r="J70" i="118" s="1"/>
  <c r="BF69" i="118"/>
  <c r="AR69" i="118"/>
  <c r="AQ69" i="118"/>
  <c r="AA69" i="118"/>
  <c r="V69" i="118"/>
  <c r="U69" i="118"/>
  <c r="T69" i="118"/>
  <c r="S69" i="118"/>
  <c r="R69" i="118"/>
  <c r="M69" i="118"/>
  <c r="Z69" i="118" s="1"/>
  <c r="BF68" i="118"/>
  <c r="AR68" i="118"/>
  <c r="AS68" i="118" s="1"/>
  <c r="AQ68" i="118"/>
  <c r="AA68" i="118"/>
  <c r="X68" i="118"/>
  <c r="V68" i="118"/>
  <c r="U68" i="118"/>
  <c r="T68" i="118"/>
  <c r="S68" i="118"/>
  <c r="R68" i="118"/>
  <c r="M68" i="118"/>
  <c r="Z68" i="118" s="1"/>
  <c r="BF67" i="118"/>
  <c r="AR67" i="118"/>
  <c r="AS67" i="118" s="1"/>
  <c r="AT67" i="118" s="1"/>
  <c r="AU67" i="118" s="1"/>
  <c r="AV67" i="118" s="1"/>
  <c r="AQ67" i="118"/>
  <c r="AA67" i="118"/>
  <c r="V67" i="118"/>
  <c r="U67" i="118"/>
  <c r="X67" i="118" s="1"/>
  <c r="T67" i="118"/>
  <c r="S67" i="118"/>
  <c r="R67" i="118"/>
  <c r="M67" i="118"/>
  <c r="Z67" i="118" s="1"/>
  <c r="BF66" i="118"/>
  <c r="AR66" i="118"/>
  <c r="AQ66" i="118"/>
  <c r="AA66" i="118"/>
  <c r="Z66" i="118"/>
  <c r="V66" i="118"/>
  <c r="U66" i="118"/>
  <c r="T66" i="118"/>
  <c r="S66" i="118"/>
  <c r="R66" i="118"/>
  <c r="M66" i="118"/>
  <c r="J66" i="118" s="1"/>
  <c r="BF65" i="118"/>
  <c r="AR65" i="118"/>
  <c r="AQ65" i="118"/>
  <c r="AA65" i="118"/>
  <c r="V65" i="118"/>
  <c r="U65" i="118"/>
  <c r="T65" i="118"/>
  <c r="S65" i="118"/>
  <c r="R65" i="118"/>
  <c r="M65" i="118"/>
  <c r="Z65" i="118" s="1"/>
  <c r="BF64" i="118"/>
  <c r="AR64" i="118"/>
  <c r="AS64" i="118" s="1"/>
  <c r="AQ64" i="118"/>
  <c r="AA64" i="118"/>
  <c r="V64" i="118"/>
  <c r="W64" i="118" s="1"/>
  <c r="U64" i="118"/>
  <c r="X64" i="118" s="1"/>
  <c r="T64" i="118"/>
  <c r="S64" i="118"/>
  <c r="R64" i="118"/>
  <c r="M64" i="118"/>
  <c r="Z64" i="118" s="1"/>
  <c r="BF63" i="118"/>
  <c r="AR63" i="118"/>
  <c r="AS63" i="118" s="1"/>
  <c r="AT63" i="118" s="1"/>
  <c r="AU63" i="118" s="1"/>
  <c r="AV63" i="118" s="1"/>
  <c r="AQ63" i="118"/>
  <c r="AA63" i="118"/>
  <c r="V63" i="118"/>
  <c r="U63" i="118"/>
  <c r="T63" i="118"/>
  <c r="S63" i="118"/>
  <c r="R63" i="118"/>
  <c r="M63" i="118"/>
  <c r="Z63" i="118" s="1"/>
  <c r="BF62" i="118"/>
  <c r="AR62" i="118"/>
  <c r="AQ62" i="118"/>
  <c r="AA62" i="118"/>
  <c r="V62" i="118"/>
  <c r="U62" i="118"/>
  <c r="T62" i="118"/>
  <c r="S62" i="118"/>
  <c r="R62" i="118"/>
  <c r="M62" i="118"/>
  <c r="J62" i="118" s="1"/>
  <c r="BF61" i="118"/>
  <c r="AR61" i="118"/>
  <c r="AQ61" i="118"/>
  <c r="AA61" i="118"/>
  <c r="V61" i="118"/>
  <c r="U61" i="118"/>
  <c r="T61" i="118"/>
  <c r="S61" i="118"/>
  <c r="R61" i="118"/>
  <c r="M61" i="118"/>
  <c r="Z61" i="118" s="1"/>
  <c r="BF60" i="118"/>
  <c r="AR60" i="118"/>
  <c r="AS60" i="118" s="1"/>
  <c r="AQ60" i="118"/>
  <c r="AA60" i="118"/>
  <c r="V60" i="118"/>
  <c r="U60" i="118"/>
  <c r="X60" i="118" s="1"/>
  <c r="T60" i="118"/>
  <c r="S60" i="118"/>
  <c r="R60" i="118"/>
  <c r="M60" i="118"/>
  <c r="Z60" i="118" s="1"/>
  <c r="BF59" i="118"/>
  <c r="AS59" i="118"/>
  <c r="AT59" i="118" s="1"/>
  <c r="AU59" i="118" s="1"/>
  <c r="AV59" i="118" s="1"/>
  <c r="AR59" i="118"/>
  <c r="AQ59" i="118"/>
  <c r="AA59" i="118"/>
  <c r="V59" i="118"/>
  <c r="U59" i="118"/>
  <c r="T59" i="118"/>
  <c r="S59" i="118"/>
  <c r="R59" i="118"/>
  <c r="M59" i="118"/>
  <c r="Z59" i="118" s="1"/>
  <c r="BF58" i="118"/>
  <c r="AR58" i="118"/>
  <c r="AQ58" i="118"/>
  <c r="AA58" i="118"/>
  <c r="V58" i="118"/>
  <c r="U58" i="118"/>
  <c r="T58" i="118"/>
  <c r="S58" i="118"/>
  <c r="R58" i="118"/>
  <c r="M58" i="118"/>
  <c r="J58" i="118" s="1"/>
  <c r="BF57" i="118"/>
  <c r="AR57" i="118"/>
  <c r="AS57" i="118" s="1"/>
  <c r="AT57" i="118" s="1"/>
  <c r="AU57" i="118" s="1"/>
  <c r="AV57" i="118" s="1"/>
  <c r="AQ57" i="118"/>
  <c r="AA57" i="118"/>
  <c r="Z57" i="118"/>
  <c r="V57" i="118"/>
  <c r="U57" i="118"/>
  <c r="T57" i="118"/>
  <c r="S57" i="118"/>
  <c r="R57" i="118"/>
  <c r="M57" i="118"/>
  <c r="J57" i="118" s="1"/>
  <c r="BF56" i="118"/>
  <c r="AS56" i="118"/>
  <c r="AT56" i="118" s="1"/>
  <c r="AU56" i="118" s="1"/>
  <c r="AV56" i="118" s="1"/>
  <c r="AR56" i="118"/>
  <c r="AQ56" i="118"/>
  <c r="AA56" i="118"/>
  <c r="X56" i="118"/>
  <c r="V56" i="118"/>
  <c r="U56" i="118"/>
  <c r="T56" i="118"/>
  <c r="S56" i="118"/>
  <c r="R56" i="118"/>
  <c r="M56" i="118"/>
  <c r="Z56" i="118" s="1"/>
  <c r="BF55" i="118"/>
  <c r="AS55" i="118"/>
  <c r="AT55" i="118" s="1"/>
  <c r="AU55" i="118" s="1"/>
  <c r="AV55" i="118" s="1"/>
  <c r="AR55" i="118"/>
  <c r="AQ55" i="118"/>
  <c r="AA55" i="118"/>
  <c r="V55" i="118"/>
  <c r="W55" i="118" s="1"/>
  <c r="U55" i="118"/>
  <c r="T55" i="118"/>
  <c r="S55" i="118"/>
  <c r="R55" i="118"/>
  <c r="M55" i="118"/>
  <c r="BF54" i="118"/>
  <c r="AR54" i="118"/>
  <c r="AQ54" i="118"/>
  <c r="AA54" i="118"/>
  <c r="V54" i="118"/>
  <c r="U54" i="118"/>
  <c r="X54" i="118" s="1"/>
  <c r="T54" i="118"/>
  <c r="S54" i="118"/>
  <c r="R54" i="118"/>
  <c r="M54" i="118"/>
  <c r="Z54" i="118" s="1"/>
  <c r="BF53" i="118"/>
  <c r="AR53" i="118"/>
  <c r="AQ53" i="118"/>
  <c r="AA53" i="118"/>
  <c r="V53" i="118"/>
  <c r="U53" i="118"/>
  <c r="X53" i="118" s="1"/>
  <c r="T53" i="118"/>
  <c r="S53" i="118"/>
  <c r="R53" i="118"/>
  <c r="M53" i="118"/>
  <c r="Z53" i="118" s="1"/>
  <c r="BF52" i="118"/>
  <c r="AR52" i="118"/>
  <c r="AS52" i="118" s="1"/>
  <c r="AT52" i="118" s="1"/>
  <c r="AU52" i="118" s="1"/>
  <c r="AV52" i="118" s="1"/>
  <c r="AQ52" i="118"/>
  <c r="AA52" i="118"/>
  <c r="V52" i="118"/>
  <c r="U52" i="118"/>
  <c r="T52" i="118"/>
  <c r="S52" i="118"/>
  <c r="R52" i="118"/>
  <c r="M52" i="118"/>
  <c r="Z52" i="118" s="1"/>
  <c r="BF51" i="118"/>
  <c r="AR51" i="118"/>
  <c r="AQ51" i="118"/>
  <c r="AA51" i="118"/>
  <c r="V51" i="118"/>
  <c r="U51" i="118"/>
  <c r="X51" i="118" s="1"/>
  <c r="T51" i="118"/>
  <c r="S51" i="118"/>
  <c r="R51" i="118"/>
  <c r="M51" i="118"/>
  <c r="Z51" i="118" s="1"/>
  <c r="J51" i="118"/>
  <c r="AP51" i="118" s="1"/>
  <c r="BF50" i="118"/>
  <c r="AR50" i="118"/>
  <c r="AQ50" i="118"/>
  <c r="AA50" i="118"/>
  <c r="V50" i="118"/>
  <c r="U50" i="118"/>
  <c r="T50" i="118"/>
  <c r="S50" i="118"/>
  <c r="R50" i="118"/>
  <c r="M50" i="118"/>
  <c r="Z50" i="118" s="1"/>
  <c r="BF49" i="118"/>
  <c r="AR49" i="118"/>
  <c r="AQ49" i="118"/>
  <c r="AA49" i="118"/>
  <c r="V49" i="118"/>
  <c r="U49" i="118"/>
  <c r="T49" i="118"/>
  <c r="S49" i="118"/>
  <c r="R49" i="118"/>
  <c r="M49" i="118"/>
  <c r="Z49" i="118" s="1"/>
  <c r="BF48" i="118"/>
  <c r="AR48" i="118"/>
  <c r="AS48" i="118" s="1"/>
  <c r="AT48" i="118" s="1"/>
  <c r="AU48" i="118" s="1"/>
  <c r="AV48" i="118" s="1"/>
  <c r="AQ48" i="118"/>
  <c r="AA48" i="118"/>
  <c r="V48" i="118"/>
  <c r="U48" i="118"/>
  <c r="T48" i="118"/>
  <c r="S48" i="118"/>
  <c r="R48" i="118"/>
  <c r="M48" i="118"/>
  <c r="Z48" i="118" s="1"/>
  <c r="BF47" i="118"/>
  <c r="AR47" i="118"/>
  <c r="AQ47" i="118"/>
  <c r="AA47" i="118"/>
  <c r="V47" i="118"/>
  <c r="U47" i="118"/>
  <c r="T47" i="118"/>
  <c r="S47" i="118"/>
  <c r="R47" i="118"/>
  <c r="M47" i="118"/>
  <c r="Z47" i="118" s="1"/>
  <c r="BF46" i="118"/>
  <c r="AR46" i="118"/>
  <c r="AS46" i="118" s="1"/>
  <c r="AQ46" i="118"/>
  <c r="AA46" i="118"/>
  <c r="V46" i="118"/>
  <c r="U46" i="118"/>
  <c r="T46" i="118"/>
  <c r="S46" i="118"/>
  <c r="R46" i="118"/>
  <c r="M46" i="118"/>
  <c r="Z46" i="118" s="1"/>
  <c r="BF45" i="118"/>
  <c r="AR45" i="118"/>
  <c r="AQ45" i="118"/>
  <c r="AA45" i="118"/>
  <c r="V45" i="118"/>
  <c r="U45" i="118"/>
  <c r="X45" i="118" s="1"/>
  <c r="T45" i="118"/>
  <c r="S45" i="118"/>
  <c r="R45" i="118"/>
  <c r="M45" i="118"/>
  <c r="Z45" i="118" s="1"/>
  <c r="BF44" i="118"/>
  <c r="AR44" i="118"/>
  <c r="AS44" i="118" s="1"/>
  <c r="AT44" i="118" s="1"/>
  <c r="AU44" i="118" s="1"/>
  <c r="AV44" i="118" s="1"/>
  <c r="AQ44" i="118"/>
  <c r="AA44" i="118"/>
  <c r="V44" i="118"/>
  <c r="U44" i="118"/>
  <c r="W44" i="118" s="1"/>
  <c r="T44" i="118"/>
  <c r="S44" i="118"/>
  <c r="S295" i="118" s="1"/>
  <c r="R44" i="118"/>
  <c r="M44" i="118"/>
  <c r="Z44" i="118" s="1"/>
  <c r="BF43" i="118"/>
  <c r="AR43" i="118"/>
  <c r="AQ43" i="118"/>
  <c r="AA43" i="118"/>
  <c r="V43" i="118"/>
  <c r="U43" i="118"/>
  <c r="T43" i="118"/>
  <c r="S43" i="118"/>
  <c r="R43" i="118"/>
  <c r="M43" i="118"/>
  <c r="Z43" i="118" s="1"/>
  <c r="BF42" i="118"/>
  <c r="AR42" i="118"/>
  <c r="AQ42" i="118"/>
  <c r="AA42" i="118"/>
  <c r="V42" i="118"/>
  <c r="U42" i="118"/>
  <c r="T42" i="118"/>
  <c r="S42" i="118"/>
  <c r="R42" i="118"/>
  <c r="M42" i="118"/>
  <c r="Z42" i="118" s="1"/>
  <c r="BF41" i="118"/>
  <c r="AR41" i="118"/>
  <c r="AQ41" i="118"/>
  <c r="AA41" i="118"/>
  <c r="V41" i="118"/>
  <c r="U41" i="118"/>
  <c r="X41" i="118" s="1"/>
  <c r="T41" i="118"/>
  <c r="S41" i="118"/>
  <c r="R41" i="118"/>
  <c r="M41" i="118"/>
  <c r="Z41" i="118" s="1"/>
  <c r="BF40" i="118"/>
  <c r="AR40" i="118"/>
  <c r="AS40" i="118" s="1"/>
  <c r="AT40" i="118" s="1"/>
  <c r="AU40" i="118" s="1"/>
  <c r="AV40" i="118" s="1"/>
  <c r="AQ40" i="118"/>
  <c r="AA40" i="118"/>
  <c r="V40" i="118"/>
  <c r="U40" i="118"/>
  <c r="T40" i="118"/>
  <c r="T291" i="118" s="1"/>
  <c r="S40" i="118"/>
  <c r="R40" i="118"/>
  <c r="M40" i="118"/>
  <c r="Z40" i="118" s="1"/>
  <c r="BF39" i="118"/>
  <c r="BF295" i="118" s="1"/>
  <c r="AR39" i="118"/>
  <c r="AQ39" i="118"/>
  <c r="AA39" i="118"/>
  <c r="V39" i="118"/>
  <c r="U39" i="118"/>
  <c r="T39" i="118"/>
  <c r="S39" i="118"/>
  <c r="R39" i="118"/>
  <c r="R295" i="118" s="1"/>
  <c r="M39" i="118"/>
  <c r="J39" i="118" s="1"/>
  <c r="BF38" i="118"/>
  <c r="AR38" i="118"/>
  <c r="AQ38" i="118"/>
  <c r="AQ291" i="118" s="1"/>
  <c r="AA38" i="118"/>
  <c r="Z38" i="118"/>
  <c r="V38" i="118"/>
  <c r="U38" i="118"/>
  <c r="AO38" i="118" s="1"/>
  <c r="T38" i="118"/>
  <c r="S38" i="118"/>
  <c r="R38" i="118"/>
  <c r="M38" i="118"/>
  <c r="J38" i="118" s="1"/>
  <c r="BF37" i="118"/>
  <c r="AR37" i="118"/>
  <c r="AQ37" i="118"/>
  <c r="AA37" i="118"/>
  <c r="V37" i="118"/>
  <c r="U37" i="118"/>
  <c r="X37" i="118" s="1"/>
  <c r="T37" i="118"/>
  <c r="S37" i="118"/>
  <c r="R37" i="118"/>
  <c r="M37" i="118"/>
  <c r="Z37" i="118" s="1"/>
  <c r="BF36" i="118"/>
  <c r="AS36" i="118"/>
  <c r="AT36" i="118" s="1"/>
  <c r="AU36" i="118" s="1"/>
  <c r="AV36" i="118" s="1"/>
  <c r="AR36" i="118"/>
  <c r="AQ36" i="118"/>
  <c r="AA36" i="118"/>
  <c r="V36" i="118"/>
  <c r="U36" i="118"/>
  <c r="T36" i="118"/>
  <c r="S36" i="118"/>
  <c r="R36" i="118"/>
  <c r="M36" i="118"/>
  <c r="Z36" i="118" s="1"/>
  <c r="BF35" i="118"/>
  <c r="AR35" i="118"/>
  <c r="AQ35" i="118"/>
  <c r="AA35" i="118"/>
  <c r="V35" i="118"/>
  <c r="U35" i="118"/>
  <c r="T35" i="118"/>
  <c r="S35" i="118"/>
  <c r="R35" i="118"/>
  <c r="M35" i="118"/>
  <c r="J35" i="118" s="1"/>
  <c r="BF34" i="118"/>
  <c r="BF291" i="118" s="1"/>
  <c r="AR34" i="118"/>
  <c r="AQ34" i="118"/>
  <c r="AA34" i="118"/>
  <c r="V34" i="118"/>
  <c r="V291" i="118" s="1"/>
  <c r="U34" i="118"/>
  <c r="T34" i="118"/>
  <c r="S34" i="118"/>
  <c r="R34" i="118"/>
  <c r="R291" i="118" s="1"/>
  <c r="M34" i="118"/>
  <c r="Z34" i="118" s="1"/>
  <c r="BF33" i="118"/>
  <c r="AR33" i="118"/>
  <c r="AQ33" i="118"/>
  <c r="AA33" i="118"/>
  <c r="V33" i="118"/>
  <c r="U33" i="118"/>
  <c r="X33" i="118" s="1"/>
  <c r="T33" i="118"/>
  <c r="S33" i="118"/>
  <c r="R33" i="118"/>
  <c r="M33" i="118"/>
  <c r="Z33" i="118" s="1"/>
  <c r="BF32" i="118"/>
  <c r="AR32" i="118"/>
  <c r="AS32" i="118" s="1"/>
  <c r="AT32" i="118" s="1"/>
  <c r="AU32" i="118" s="1"/>
  <c r="AV32" i="118" s="1"/>
  <c r="AQ32" i="118"/>
  <c r="AA32" i="118"/>
  <c r="V32" i="118"/>
  <c r="U32" i="118"/>
  <c r="T32" i="118"/>
  <c r="S32" i="118"/>
  <c r="R32" i="118"/>
  <c r="M32" i="118"/>
  <c r="Z32" i="118" s="1"/>
  <c r="BF31" i="118"/>
  <c r="AR31" i="118"/>
  <c r="AQ31" i="118"/>
  <c r="AA31" i="118"/>
  <c r="V31" i="118"/>
  <c r="V298" i="118" s="1"/>
  <c r="U31" i="118"/>
  <c r="T31" i="118"/>
  <c r="S31" i="118"/>
  <c r="R31" i="118"/>
  <c r="R298" i="118" s="1"/>
  <c r="M31" i="118"/>
  <c r="Z31" i="118" s="1"/>
  <c r="BF30" i="118"/>
  <c r="AR30" i="118"/>
  <c r="AS30" i="118" s="1"/>
  <c r="AQ30" i="118"/>
  <c r="AA30" i="118"/>
  <c r="V30" i="118"/>
  <c r="U30" i="118"/>
  <c r="T30" i="118"/>
  <c r="S30" i="118"/>
  <c r="R30" i="118"/>
  <c r="M30" i="118"/>
  <c r="Z30" i="118" s="1"/>
  <c r="BF29" i="118"/>
  <c r="AR29" i="118"/>
  <c r="AQ29" i="118"/>
  <c r="AA29" i="118"/>
  <c r="V29" i="118"/>
  <c r="U29" i="118"/>
  <c r="X29" i="118" s="1"/>
  <c r="T29" i="118"/>
  <c r="S29" i="118"/>
  <c r="R29" i="118"/>
  <c r="M29" i="118"/>
  <c r="Z29" i="118" s="1"/>
  <c r="BF28" i="118"/>
  <c r="AR28" i="118"/>
  <c r="AR296" i="118" s="1"/>
  <c r="AQ28" i="118"/>
  <c r="AA28" i="118"/>
  <c r="V28" i="118"/>
  <c r="W28" i="118" s="1"/>
  <c r="U28" i="118"/>
  <c r="T28" i="118"/>
  <c r="S28" i="118"/>
  <c r="R28" i="118"/>
  <c r="M28" i="118"/>
  <c r="Z28" i="118" s="1"/>
  <c r="BF27" i="118"/>
  <c r="AR27" i="118"/>
  <c r="AQ27" i="118"/>
  <c r="AA27" i="118"/>
  <c r="V27" i="118"/>
  <c r="U27" i="118"/>
  <c r="T27" i="118"/>
  <c r="S27" i="118"/>
  <c r="R27" i="118"/>
  <c r="M27" i="118"/>
  <c r="Z27" i="118" s="1"/>
  <c r="BF26" i="118"/>
  <c r="BF298" i="118" s="1"/>
  <c r="AR26" i="118"/>
  <c r="AS26" i="118" s="1"/>
  <c r="AQ26" i="118"/>
  <c r="AQ298" i="118" s="1"/>
  <c r="AA26" i="118"/>
  <c r="AA298" i="118" s="1"/>
  <c r="V26" i="118"/>
  <c r="U26" i="118"/>
  <c r="T26" i="118"/>
  <c r="T298" i="118" s="1"/>
  <c r="S26" i="118"/>
  <c r="S298" i="118" s="1"/>
  <c r="R26" i="118"/>
  <c r="M26" i="118"/>
  <c r="Z26" i="118" s="1"/>
  <c r="BF25" i="118"/>
  <c r="AR25" i="118"/>
  <c r="AQ25" i="118"/>
  <c r="AA25" i="118"/>
  <c r="V25" i="118"/>
  <c r="U25" i="118"/>
  <c r="X25" i="118" s="1"/>
  <c r="T25" i="118"/>
  <c r="S25" i="118"/>
  <c r="R25" i="118"/>
  <c r="M25" i="118"/>
  <c r="Z25" i="118" s="1"/>
  <c r="BF24" i="118"/>
  <c r="AR24" i="118"/>
  <c r="AS24" i="118" s="1"/>
  <c r="AT24" i="118" s="1"/>
  <c r="AU24" i="118" s="1"/>
  <c r="AV24" i="118" s="1"/>
  <c r="AQ24" i="118"/>
  <c r="AA24" i="118"/>
  <c r="Z24" i="118"/>
  <c r="V24" i="118"/>
  <c r="U24" i="118"/>
  <c r="AO24" i="118" s="1"/>
  <c r="T24" i="118"/>
  <c r="S24" i="118"/>
  <c r="R24" i="118"/>
  <c r="M24" i="118"/>
  <c r="J24" i="118" s="1"/>
  <c r="BF23" i="118"/>
  <c r="AR23" i="118"/>
  <c r="AQ23" i="118"/>
  <c r="AA23" i="118"/>
  <c r="Z23" i="118"/>
  <c r="V23" i="118"/>
  <c r="U23" i="118"/>
  <c r="T23" i="118"/>
  <c r="S23" i="118"/>
  <c r="R23" i="118"/>
  <c r="M23" i="118"/>
  <c r="J23" i="118" s="1"/>
  <c r="BF22" i="118"/>
  <c r="AR22" i="118"/>
  <c r="AQ22" i="118"/>
  <c r="AA22" i="118"/>
  <c r="V22" i="118"/>
  <c r="U22" i="118"/>
  <c r="T22" i="118"/>
  <c r="S22" i="118"/>
  <c r="R22" i="118"/>
  <c r="M22" i="118"/>
  <c r="Z22" i="118" s="1"/>
  <c r="BF21" i="118"/>
  <c r="AR21" i="118"/>
  <c r="AS21" i="118" s="1"/>
  <c r="AQ21" i="118"/>
  <c r="AA21" i="118"/>
  <c r="V21" i="118"/>
  <c r="U21" i="118"/>
  <c r="X21" i="118" s="1"/>
  <c r="T21" i="118"/>
  <c r="S21" i="118"/>
  <c r="R21" i="118"/>
  <c r="M21" i="118"/>
  <c r="Z21" i="118" s="1"/>
  <c r="BF20" i="118"/>
  <c r="AR20" i="118"/>
  <c r="AS20" i="118" s="1"/>
  <c r="AT20" i="118" s="1"/>
  <c r="AU20" i="118" s="1"/>
  <c r="AV20" i="118" s="1"/>
  <c r="AQ20" i="118"/>
  <c r="AA20" i="118"/>
  <c r="V20" i="118"/>
  <c r="U20" i="118"/>
  <c r="T20" i="118"/>
  <c r="S20" i="118"/>
  <c r="R20" i="118"/>
  <c r="M20" i="118"/>
  <c r="Z20" i="118" s="1"/>
  <c r="BF19" i="118"/>
  <c r="AR19" i="118"/>
  <c r="AQ19" i="118"/>
  <c r="AA19" i="118"/>
  <c r="Z19" i="118"/>
  <c r="V19" i="118"/>
  <c r="U19" i="118"/>
  <c r="T19" i="118"/>
  <c r="S19" i="118"/>
  <c r="R19" i="118"/>
  <c r="M19" i="118"/>
  <c r="J19" i="118" s="1"/>
  <c r="BF18" i="118"/>
  <c r="AR18" i="118"/>
  <c r="AQ18" i="118"/>
  <c r="AA18" i="118"/>
  <c r="V18" i="118"/>
  <c r="U18" i="118"/>
  <c r="T18" i="118"/>
  <c r="S18" i="118"/>
  <c r="R18" i="118"/>
  <c r="M18" i="118"/>
  <c r="Z18" i="118" s="1"/>
  <c r="BF17" i="118"/>
  <c r="AR17" i="118"/>
  <c r="AQ17" i="118"/>
  <c r="AA17" i="118"/>
  <c r="Z17" i="118"/>
  <c r="V17" i="118"/>
  <c r="U17" i="118"/>
  <c r="U294" i="118" s="1"/>
  <c r="T17" i="118"/>
  <c r="S17" i="118"/>
  <c r="R17" i="118"/>
  <c r="M17" i="118"/>
  <c r="J17" i="118" s="1"/>
  <c r="BF16" i="118"/>
  <c r="AR16" i="118"/>
  <c r="AS16" i="118" s="1"/>
  <c r="AT16" i="118" s="1"/>
  <c r="AU16" i="118" s="1"/>
  <c r="AV16" i="118" s="1"/>
  <c r="AQ16" i="118"/>
  <c r="AA16" i="118"/>
  <c r="V16" i="118"/>
  <c r="U16" i="118"/>
  <c r="T16" i="118"/>
  <c r="S16" i="118"/>
  <c r="R16" i="118"/>
  <c r="M16" i="118"/>
  <c r="Z16" i="118" s="1"/>
  <c r="BF15" i="118"/>
  <c r="AR15" i="118"/>
  <c r="AQ15" i="118"/>
  <c r="AA15" i="118"/>
  <c r="V15" i="118"/>
  <c r="U15" i="118"/>
  <c r="T15" i="118"/>
  <c r="S15" i="118"/>
  <c r="R15" i="118"/>
  <c r="M15" i="118"/>
  <c r="J15" i="118" s="1"/>
  <c r="BF14" i="118"/>
  <c r="BF294" i="118" s="1"/>
  <c r="AR14" i="118"/>
  <c r="AQ14" i="118"/>
  <c r="AA14" i="118"/>
  <c r="V14" i="118"/>
  <c r="U14" i="118"/>
  <c r="T14" i="118"/>
  <c r="S14" i="118"/>
  <c r="S294" i="118" s="1"/>
  <c r="R14" i="118"/>
  <c r="R294" i="118" s="1"/>
  <c r="M14" i="118"/>
  <c r="Z14" i="118" s="1"/>
  <c r="BF13" i="118"/>
  <c r="AR13" i="118"/>
  <c r="AQ13" i="118"/>
  <c r="AA13" i="118"/>
  <c r="V13" i="118"/>
  <c r="U13" i="118"/>
  <c r="X13" i="118" s="1"/>
  <c r="T13" i="118"/>
  <c r="S13" i="118"/>
  <c r="R13" i="118"/>
  <c r="M13" i="118"/>
  <c r="Z13" i="118" s="1"/>
  <c r="BF12" i="118"/>
  <c r="AR12" i="118"/>
  <c r="AS12" i="118" s="1"/>
  <c r="AT12" i="118" s="1"/>
  <c r="AU12" i="118" s="1"/>
  <c r="AV12" i="118" s="1"/>
  <c r="AQ12" i="118"/>
  <c r="AQ295" i="118" s="1"/>
  <c r="AA12" i="118"/>
  <c r="V12" i="118"/>
  <c r="U12" i="118"/>
  <c r="U295" i="118" s="1"/>
  <c r="T12" i="118"/>
  <c r="T295" i="118" s="1"/>
  <c r="S12" i="118"/>
  <c r="R12" i="118"/>
  <c r="M12" i="118"/>
  <c r="Z12" i="118" s="1"/>
  <c r="BF11" i="118"/>
  <c r="BF297" i="118" s="1"/>
  <c r="AR11" i="118"/>
  <c r="AQ11" i="118"/>
  <c r="AA11" i="118"/>
  <c r="AA297" i="118" s="1"/>
  <c r="Z11" i="118"/>
  <c r="V11" i="118"/>
  <c r="U11" i="118"/>
  <c r="T11" i="118"/>
  <c r="T297" i="118" s="1"/>
  <c r="S11" i="118"/>
  <c r="S297" i="118" s="1"/>
  <c r="R11" i="118"/>
  <c r="R297" i="118" s="1"/>
  <c r="M11" i="118"/>
  <c r="J11" i="118" s="1"/>
  <c r="AP11" i="118" s="1"/>
  <c r="BF10" i="118"/>
  <c r="AS10" i="118"/>
  <c r="AR10" i="118"/>
  <c r="AQ10" i="118"/>
  <c r="AA10" i="118"/>
  <c r="Z10" i="118"/>
  <c r="V10" i="118"/>
  <c r="U10" i="118"/>
  <c r="T10" i="118"/>
  <c r="S10" i="118"/>
  <c r="R10" i="118"/>
  <c r="M10" i="118"/>
  <c r="J10" i="118" s="1"/>
  <c r="BF9" i="118"/>
  <c r="BF292" i="118" s="1"/>
  <c r="AR9" i="118"/>
  <c r="AR292" i="118" s="1"/>
  <c r="AQ9" i="118"/>
  <c r="AQ292" i="118" s="1"/>
  <c r="AA9" i="118"/>
  <c r="Z9" i="118"/>
  <c r="V9" i="118"/>
  <c r="V292" i="118" s="1"/>
  <c r="U9" i="118"/>
  <c r="AO9" i="118" s="1"/>
  <c r="T9" i="118"/>
  <c r="T292" i="118" s="1"/>
  <c r="S9" i="118"/>
  <c r="S292" i="118" s="1"/>
  <c r="R9" i="118"/>
  <c r="R292" i="118" s="1"/>
  <c r="M9" i="118"/>
  <c r="J9" i="118" s="1"/>
  <c r="AP9" i="118" s="1"/>
  <c r="BF8" i="118"/>
  <c r="AR8" i="118"/>
  <c r="AS8" i="118" s="1"/>
  <c r="AT8" i="118" s="1"/>
  <c r="AU8" i="118" s="1"/>
  <c r="AV8" i="118" s="1"/>
  <c r="AQ8" i="118"/>
  <c r="AA8" i="118"/>
  <c r="V8" i="118"/>
  <c r="U8" i="118"/>
  <c r="W8" i="118" s="1"/>
  <c r="T8" i="118"/>
  <c r="S8" i="118"/>
  <c r="R8" i="118"/>
  <c r="M8" i="118"/>
  <c r="Z8" i="118" s="1"/>
  <c r="BF7" i="118"/>
  <c r="AR7" i="118"/>
  <c r="AQ7" i="118"/>
  <c r="AA7" i="118"/>
  <c r="V7" i="118"/>
  <c r="U7" i="118"/>
  <c r="T7" i="118"/>
  <c r="S7" i="118"/>
  <c r="R7" i="118"/>
  <c r="M7" i="118"/>
  <c r="U292" i="118"/>
  <c r="BF289" i="118"/>
  <c r="AR289" i="118"/>
  <c r="AQ289" i="118"/>
  <c r="AA289" i="118"/>
  <c r="V289" i="118"/>
  <c r="U289" i="118"/>
  <c r="T289" i="118"/>
  <c r="S289" i="118"/>
  <c r="R289" i="118"/>
  <c r="M289" i="118"/>
  <c r="BF296" i="118"/>
  <c r="AQ296" i="118"/>
  <c r="AA296" i="118"/>
  <c r="V296" i="118"/>
  <c r="T296" i="118"/>
  <c r="S296" i="118"/>
  <c r="R296" i="118"/>
  <c r="AR297" i="118"/>
  <c r="AQ297" i="118"/>
  <c r="V297" i="118"/>
  <c r="AR298" i="118"/>
  <c r="U298" i="118"/>
  <c r="M298" i="118"/>
  <c r="AR294" i="118"/>
  <c r="AQ294" i="118"/>
  <c r="V294" i="118"/>
  <c r="M294" i="118"/>
  <c r="AQ293" i="118"/>
  <c r="AR291" i="118"/>
  <c r="AA291" i="118"/>
  <c r="S291" i="118"/>
  <c r="BF290" i="118"/>
  <c r="AR290" i="118"/>
  <c r="AQ290" i="118"/>
  <c r="AA290" i="118"/>
  <c r="V290" i="118"/>
  <c r="U290" i="118"/>
  <c r="T290" i="118"/>
  <c r="S290" i="118"/>
  <c r="R290" i="118"/>
  <c r="M290" i="118"/>
  <c r="AA295" i="118"/>
  <c r="V295" i="118"/>
  <c r="M295" i="118"/>
  <c r="BG347" i="117"/>
  <c r="BE347" i="117"/>
  <c r="BC347" i="117"/>
  <c r="BB347" i="117"/>
  <c r="BA347" i="117"/>
  <c r="AZ347" i="117"/>
  <c r="AY347" i="117"/>
  <c r="AN347" i="117"/>
  <c r="AM347" i="117"/>
  <c r="AL347" i="117"/>
  <c r="AK347" i="117"/>
  <c r="AJ347" i="117"/>
  <c r="AI347" i="117"/>
  <c r="AH347" i="117"/>
  <c r="AG347" i="117"/>
  <c r="AF347" i="117"/>
  <c r="AE347" i="117"/>
  <c r="AD347" i="117"/>
  <c r="AC347" i="117"/>
  <c r="O347" i="117"/>
  <c r="K347" i="117"/>
  <c r="I347" i="117"/>
  <c r="E347" i="117"/>
  <c r="B347" i="117"/>
  <c r="BG346" i="117"/>
  <c r="BE346" i="117"/>
  <c r="BC346" i="117"/>
  <c r="BB346" i="117"/>
  <c r="BA346" i="117"/>
  <c r="AZ346" i="117"/>
  <c r="AY346" i="117"/>
  <c r="AN346" i="117"/>
  <c r="AM346" i="117"/>
  <c r="AL346" i="117"/>
  <c r="AK346" i="117"/>
  <c r="AJ346" i="117"/>
  <c r="AI346" i="117"/>
  <c r="AH346" i="117"/>
  <c r="AG346" i="117"/>
  <c r="AF346" i="117"/>
  <c r="AE346" i="117"/>
  <c r="AD346" i="117"/>
  <c r="AC346" i="117"/>
  <c r="O346" i="117"/>
  <c r="K346" i="117"/>
  <c r="I346" i="117"/>
  <c r="E346" i="117"/>
  <c r="B346" i="117"/>
  <c r="BG345" i="117"/>
  <c r="BE345" i="117"/>
  <c r="BC345" i="117"/>
  <c r="BB345" i="117"/>
  <c r="BA345" i="117"/>
  <c r="AZ345" i="117"/>
  <c r="AY345" i="117"/>
  <c r="AN345" i="117"/>
  <c r="AM345" i="117"/>
  <c r="AL345" i="117"/>
  <c r="AK345" i="117"/>
  <c r="AJ345" i="117"/>
  <c r="AI345" i="117"/>
  <c r="AH345" i="117"/>
  <c r="AG345" i="117"/>
  <c r="AF345" i="117"/>
  <c r="AE345" i="117"/>
  <c r="AD345" i="117"/>
  <c r="AC345" i="117"/>
  <c r="O345" i="117"/>
  <c r="K345" i="117"/>
  <c r="I345" i="117"/>
  <c r="E345" i="117"/>
  <c r="B345" i="117"/>
  <c r="BG344" i="117"/>
  <c r="BE344" i="117"/>
  <c r="BC344" i="117"/>
  <c r="BB344" i="117"/>
  <c r="BA344" i="117"/>
  <c r="AZ344" i="117"/>
  <c r="AY344" i="117"/>
  <c r="AN344" i="117"/>
  <c r="AM344" i="117"/>
  <c r="AL344" i="117"/>
  <c r="AK344" i="117"/>
  <c r="AJ344" i="117"/>
  <c r="AI344" i="117"/>
  <c r="AH344" i="117"/>
  <c r="AG344" i="117"/>
  <c r="AF344" i="117"/>
  <c r="AE344" i="117"/>
  <c r="AD344" i="117"/>
  <c r="AC344" i="117"/>
  <c r="O344" i="117"/>
  <c r="K344" i="117"/>
  <c r="I344" i="117"/>
  <c r="E344" i="117"/>
  <c r="B344" i="117"/>
  <c r="BG343" i="117"/>
  <c r="BE343" i="117"/>
  <c r="BC343" i="117"/>
  <c r="BB343" i="117"/>
  <c r="BA343" i="117"/>
  <c r="AZ343" i="117"/>
  <c r="AY343" i="117"/>
  <c r="AN343" i="117"/>
  <c r="AM343" i="117"/>
  <c r="AL343" i="117"/>
  <c r="AK343" i="117"/>
  <c r="AJ343" i="117"/>
  <c r="AI343" i="117"/>
  <c r="AH343" i="117"/>
  <c r="AG343" i="117"/>
  <c r="AF343" i="117"/>
  <c r="AE343" i="117"/>
  <c r="AD343" i="117"/>
  <c r="AC343" i="117"/>
  <c r="O343" i="117"/>
  <c r="K343" i="117"/>
  <c r="I343" i="117"/>
  <c r="E343" i="117"/>
  <c r="B343" i="117"/>
  <c r="BG342" i="117"/>
  <c r="BE342" i="117"/>
  <c r="BC342" i="117"/>
  <c r="BB342" i="117"/>
  <c r="BA342" i="117"/>
  <c r="AZ342" i="117"/>
  <c r="AY342" i="117"/>
  <c r="AN342" i="117"/>
  <c r="AM342" i="117"/>
  <c r="AL342" i="117"/>
  <c r="AK342" i="117"/>
  <c r="AJ342" i="117"/>
  <c r="AI342" i="117"/>
  <c r="AH342" i="117"/>
  <c r="AG342" i="117"/>
  <c r="AF342" i="117"/>
  <c r="AE342" i="117"/>
  <c r="AD342" i="117"/>
  <c r="AC342" i="117"/>
  <c r="O342" i="117"/>
  <c r="K342" i="117"/>
  <c r="I342" i="117"/>
  <c r="E342" i="117"/>
  <c r="B342" i="117"/>
  <c r="BG341" i="117"/>
  <c r="BE341" i="117"/>
  <c r="BC341" i="117"/>
  <c r="BB341" i="117"/>
  <c r="BA341" i="117"/>
  <c r="AZ341" i="117"/>
  <c r="AY341" i="117"/>
  <c r="AN341" i="117"/>
  <c r="AM341" i="117"/>
  <c r="AL341" i="117"/>
  <c r="AK341" i="117"/>
  <c r="AJ341" i="117"/>
  <c r="AI341" i="117"/>
  <c r="AH341" i="117"/>
  <c r="AG341" i="117"/>
  <c r="AF341" i="117"/>
  <c r="AE341" i="117"/>
  <c r="AD341" i="117"/>
  <c r="AC341" i="117"/>
  <c r="O341" i="117"/>
  <c r="K341" i="117"/>
  <c r="I341" i="117"/>
  <c r="E341" i="117"/>
  <c r="B341" i="117"/>
  <c r="BG340" i="117"/>
  <c r="BE340" i="117"/>
  <c r="BC340" i="117"/>
  <c r="BB340" i="117"/>
  <c r="BA340" i="117"/>
  <c r="AZ340" i="117"/>
  <c r="AY340" i="117"/>
  <c r="AN340" i="117"/>
  <c r="AM340" i="117"/>
  <c r="AL340" i="117"/>
  <c r="AK340" i="117"/>
  <c r="AJ340" i="117"/>
  <c r="AI340" i="117"/>
  <c r="AH340" i="117"/>
  <c r="AG340" i="117"/>
  <c r="AF340" i="117"/>
  <c r="AE340" i="117"/>
  <c r="AD340" i="117"/>
  <c r="AC340" i="117"/>
  <c r="O340" i="117"/>
  <c r="K340" i="117"/>
  <c r="I340" i="117"/>
  <c r="E340" i="117"/>
  <c r="B340" i="117"/>
  <c r="BG339" i="117"/>
  <c r="BE339" i="117"/>
  <c r="BC339" i="117"/>
  <c r="BB339" i="117"/>
  <c r="BA339" i="117"/>
  <c r="AZ339" i="117"/>
  <c r="AY339" i="117"/>
  <c r="AN339" i="117"/>
  <c r="AM339" i="117"/>
  <c r="AL339" i="117"/>
  <c r="AK339" i="117"/>
  <c r="AJ339" i="117"/>
  <c r="AI339" i="117"/>
  <c r="AH339" i="117"/>
  <c r="AG339" i="117"/>
  <c r="AF339" i="117"/>
  <c r="AE339" i="117"/>
  <c r="AD339" i="117"/>
  <c r="AC339" i="117"/>
  <c r="O339" i="117"/>
  <c r="K339" i="117"/>
  <c r="I339" i="117"/>
  <c r="E339" i="117"/>
  <c r="B339" i="117"/>
  <c r="BG338" i="117"/>
  <c r="BE338" i="117"/>
  <c r="BC338" i="117"/>
  <c r="BB338" i="117"/>
  <c r="BA338" i="117"/>
  <c r="AZ338" i="117"/>
  <c r="AY338" i="117"/>
  <c r="AN338" i="117"/>
  <c r="AM338" i="117"/>
  <c r="AL338" i="117"/>
  <c r="AK338" i="117"/>
  <c r="AJ338" i="117"/>
  <c r="AI338" i="117"/>
  <c r="AH338" i="117"/>
  <c r="AG338" i="117"/>
  <c r="AF338" i="117"/>
  <c r="AE338" i="117"/>
  <c r="AD338" i="117"/>
  <c r="AC338" i="117"/>
  <c r="O338" i="117"/>
  <c r="K338" i="117"/>
  <c r="I338" i="117"/>
  <c r="E338" i="117"/>
  <c r="B338" i="117"/>
  <c r="BG337" i="117"/>
  <c r="BE337" i="117"/>
  <c r="BC337" i="117"/>
  <c r="BB337" i="117"/>
  <c r="BA337" i="117"/>
  <c r="AZ337" i="117"/>
  <c r="AY337" i="117"/>
  <c r="AN337" i="117"/>
  <c r="AM337" i="117"/>
  <c r="AL337" i="117"/>
  <c r="AK337" i="117"/>
  <c r="AJ337" i="117"/>
  <c r="AI337" i="117"/>
  <c r="AH337" i="117"/>
  <c r="AG337" i="117"/>
  <c r="AF337" i="117"/>
  <c r="AE337" i="117"/>
  <c r="AD337" i="117"/>
  <c r="AC337" i="117"/>
  <c r="O337" i="117"/>
  <c r="K337" i="117"/>
  <c r="I337" i="117"/>
  <c r="E337" i="117"/>
  <c r="B337" i="117"/>
  <c r="BG334" i="117"/>
  <c r="BE334" i="117"/>
  <c r="BC334" i="117"/>
  <c r="BB334" i="117"/>
  <c r="BA334" i="117"/>
  <c r="AZ334" i="117"/>
  <c r="AY334" i="117"/>
  <c r="AN334" i="117"/>
  <c r="AM334" i="117"/>
  <c r="AL334" i="117"/>
  <c r="AK334" i="117"/>
  <c r="AJ334" i="117"/>
  <c r="AI334" i="117"/>
  <c r="AH334" i="117"/>
  <c r="AG334" i="117"/>
  <c r="AF334" i="117"/>
  <c r="AE334" i="117"/>
  <c r="AD334" i="117"/>
  <c r="AC334" i="117"/>
  <c r="O334" i="117"/>
  <c r="K334" i="117"/>
  <c r="I334" i="117"/>
  <c r="E334" i="117"/>
  <c r="B334" i="117"/>
  <c r="BF301" i="117"/>
  <c r="AR301" i="117"/>
  <c r="AQ301" i="117"/>
  <c r="AA301" i="117"/>
  <c r="Z301" i="117"/>
  <c r="V301" i="117"/>
  <c r="U301" i="117"/>
  <c r="T301" i="117"/>
  <c r="S301" i="117"/>
  <c r="R301" i="117"/>
  <c r="M301" i="117"/>
  <c r="J301" i="117" s="1"/>
  <c r="BF127" i="117"/>
  <c r="AR127" i="117"/>
  <c r="AS127" i="117" s="1"/>
  <c r="AT127" i="117" s="1"/>
  <c r="AU127" i="117" s="1"/>
  <c r="AV127" i="117" s="1"/>
  <c r="AQ127" i="117"/>
  <c r="AA127" i="117"/>
  <c r="V127" i="117"/>
  <c r="U127" i="117"/>
  <c r="T127" i="117"/>
  <c r="S127" i="117"/>
  <c r="R127" i="117"/>
  <c r="M127" i="117"/>
  <c r="J127" i="117" s="1"/>
  <c r="BF278" i="117"/>
  <c r="AR278" i="117"/>
  <c r="AQ278" i="117"/>
  <c r="AA278" i="117"/>
  <c r="Z278" i="117"/>
  <c r="V278" i="117"/>
  <c r="U278" i="117"/>
  <c r="T278" i="117"/>
  <c r="S278" i="117"/>
  <c r="R278" i="117"/>
  <c r="M278" i="117"/>
  <c r="J278" i="117" s="1"/>
  <c r="AP278" i="117" s="1"/>
  <c r="BF95" i="117"/>
  <c r="AR95" i="117"/>
  <c r="AS95" i="117" s="1"/>
  <c r="AT95" i="117" s="1"/>
  <c r="AU95" i="117" s="1"/>
  <c r="AV95" i="117" s="1"/>
  <c r="AQ95" i="117"/>
  <c r="AA95" i="117"/>
  <c r="V95" i="117"/>
  <c r="U95" i="117"/>
  <c r="T95" i="117"/>
  <c r="S95" i="117"/>
  <c r="R95" i="117"/>
  <c r="M95" i="117"/>
  <c r="Z95" i="117" s="1"/>
  <c r="BF268" i="117"/>
  <c r="AR268" i="117"/>
  <c r="AQ268" i="117"/>
  <c r="AA268" i="117"/>
  <c r="V268" i="117"/>
  <c r="U268" i="117"/>
  <c r="T268" i="117"/>
  <c r="S268" i="117"/>
  <c r="R268" i="117"/>
  <c r="M268" i="117"/>
  <c r="Z268" i="117" s="1"/>
  <c r="BF115" i="117"/>
  <c r="AR115" i="117"/>
  <c r="AS115" i="117" s="1"/>
  <c r="AT115" i="117" s="1"/>
  <c r="AU115" i="117" s="1"/>
  <c r="AV115" i="117" s="1"/>
  <c r="AQ115" i="117"/>
  <c r="AA115" i="117"/>
  <c r="Z115" i="117"/>
  <c r="V115" i="117"/>
  <c r="U115" i="117"/>
  <c r="T115" i="117"/>
  <c r="S115" i="117"/>
  <c r="R115" i="117"/>
  <c r="M115" i="117"/>
  <c r="J115" i="117" s="1"/>
  <c r="BF97" i="117"/>
  <c r="AR97" i="117"/>
  <c r="AQ97" i="117"/>
  <c r="AA97" i="117"/>
  <c r="V97" i="117"/>
  <c r="U97" i="117"/>
  <c r="X97" i="117" s="1"/>
  <c r="T97" i="117"/>
  <c r="S97" i="117"/>
  <c r="R97" i="117"/>
  <c r="M97" i="117"/>
  <c r="Z97" i="117" s="1"/>
  <c r="BF109" i="117"/>
  <c r="AR109" i="117"/>
  <c r="AS109" i="117" s="1"/>
  <c r="AT109" i="117" s="1"/>
  <c r="AU109" i="117" s="1"/>
  <c r="AV109" i="117" s="1"/>
  <c r="AQ109" i="117"/>
  <c r="AA109" i="117"/>
  <c r="V109" i="117"/>
  <c r="U109" i="117"/>
  <c r="T109" i="117"/>
  <c r="S109" i="117"/>
  <c r="R109" i="117"/>
  <c r="M109" i="117"/>
  <c r="Z109" i="117" s="1"/>
  <c r="BF16" i="117"/>
  <c r="AR16" i="117"/>
  <c r="AQ16" i="117"/>
  <c r="AA16" i="117"/>
  <c r="V16" i="117"/>
  <c r="U16" i="117"/>
  <c r="X16" i="117" s="1"/>
  <c r="T16" i="117"/>
  <c r="S16" i="117"/>
  <c r="R16" i="117"/>
  <c r="M16" i="117"/>
  <c r="Z16" i="117" s="1"/>
  <c r="BF269" i="117"/>
  <c r="AR269" i="117"/>
  <c r="AS269" i="117" s="1"/>
  <c r="AT269" i="117" s="1"/>
  <c r="AU269" i="117" s="1"/>
  <c r="AV269" i="117" s="1"/>
  <c r="AQ269" i="117"/>
  <c r="AA269" i="117"/>
  <c r="V269" i="117"/>
  <c r="U269" i="117"/>
  <c r="T269" i="117"/>
  <c r="S269" i="117"/>
  <c r="R269" i="117"/>
  <c r="M269" i="117"/>
  <c r="J269" i="117" s="1"/>
  <c r="BF246" i="117"/>
  <c r="AR246" i="117"/>
  <c r="AQ246" i="117"/>
  <c r="AA246" i="117"/>
  <c r="Z246" i="117"/>
  <c r="V246" i="117"/>
  <c r="U246" i="117"/>
  <c r="T246" i="117"/>
  <c r="S246" i="117"/>
  <c r="R246" i="117"/>
  <c r="M246" i="117"/>
  <c r="J246" i="117" s="1"/>
  <c r="AP246" i="117" s="1"/>
  <c r="BF68" i="117"/>
  <c r="AR68" i="117"/>
  <c r="AS68" i="117" s="1"/>
  <c r="AT68" i="117" s="1"/>
  <c r="AU68" i="117" s="1"/>
  <c r="AV68" i="117" s="1"/>
  <c r="AQ68" i="117"/>
  <c r="AA68" i="117"/>
  <c r="V68" i="117"/>
  <c r="U68" i="117"/>
  <c r="T68" i="117"/>
  <c r="S68" i="117"/>
  <c r="R68" i="117"/>
  <c r="M68" i="117"/>
  <c r="Z68" i="117" s="1"/>
  <c r="BF17" i="117"/>
  <c r="AR17" i="117"/>
  <c r="AQ17" i="117"/>
  <c r="AA17" i="117"/>
  <c r="V17" i="117"/>
  <c r="U17" i="117"/>
  <c r="T17" i="117"/>
  <c r="S17" i="117"/>
  <c r="R17" i="117"/>
  <c r="M17" i="117"/>
  <c r="Z17" i="117" s="1"/>
  <c r="BF233" i="117"/>
  <c r="AR233" i="117"/>
  <c r="AS233" i="117" s="1"/>
  <c r="AT233" i="117" s="1"/>
  <c r="AU233" i="117" s="1"/>
  <c r="AV233" i="117" s="1"/>
  <c r="AQ233" i="117"/>
  <c r="AA233" i="117"/>
  <c r="V233" i="117"/>
  <c r="U233" i="117"/>
  <c r="T233" i="117"/>
  <c r="S233" i="117"/>
  <c r="R233" i="117"/>
  <c r="M233" i="117"/>
  <c r="J233" i="117" s="1"/>
  <c r="BF195" i="117"/>
  <c r="AR195" i="117"/>
  <c r="AQ195" i="117"/>
  <c r="AA195" i="117"/>
  <c r="V195" i="117"/>
  <c r="U195" i="117"/>
  <c r="T195" i="117"/>
  <c r="S195" i="117"/>
  <c r="R195" i="117"/>
  <c r="M195" i="117"/>
  <c r="Z195" i="117" s="1"/>
  <c r="BF9" i="117"/>
  <c r="AR9" i="117"/>
  <c r="AS9" i="117" s="1"/>
  <c r="AT9" i="117" s="1"/>
  <c r="AU9" i="117" s="1"/>
  <c r="AV9" i="117" s="1"/>
  <c r="AQ9" i="117"/>
  <c r="AA9" i="117"/>
  <c r="V9" i="117"/>
  <c r="U9" i="117"/>
  <c r="W9" i="117" s="1"/>
  <c r="T9" i="117"/>
  <c r="S9" i="117"/>
  <c r="R9" i="117"/>
  <c r="M9" i="117"/>
  <c r="Z9" i="117" s="1"/>
  <c r="BF47" i="117"/>
  <c r="AR47" i="117"/>
  <c r="AQ47" i="117"/>
  <c r="AA47" i="117"/>
  <c r="Z47" i="117"/>
  <c r="V47" i="117"/>
  <c r="U47" i="117"/>
  <c r="T47" i="117"/>
  <c r="S47" i="117"/>
  <c r="R47" i="117"/>
  <c r="M47" i="117"/>
  <c r="J47" i="117" s="1"/>
  <c r="AP47" i="117" s="1"/>
  <c r="BF274" i="117"/>
  <c r="AR274" i="117"/>
  <c r="AS274" i="117" s="1"/>
  <c r="AT274" i="117" s="1"/>
  <c r="AU274" i="117" s="1"/>
  <c r="AV274" i="117" s="1"/>
  <c r="AQ274" i="117"/>
  <c r="AA274" i="117"/>
  <c r="V274" i="117"/>
  <c r="U274" i="117"/>
  <c r="T274" i="117"/>
  <c r="S274" i="117"/>
  <c r="R274" i="117"/>
  <c r="M274" i="117"/>
  <c r="J274" i="117" s="1"/>
  <c r="BF46" i="117"/>
  <c r="AR46" i="117"/>
  <c r="AQ46" i="117"/>
  <c r="AA46" i="117"/>
  <c r="V46" i="117"/>
  <c r="U46" i="117"/>
  <c r="T46" i="117"/>
  <c r="S46" i="117"/>
  <c r="R46" i="117"/>
  <c r="M46" i="117"/>
  <c r="Z46" i="117" s="1"/>
  <c r="BF164" i="117"/>
  <c r="AS164" i="117"/>
  <c r="AT164" i="117" s="1"/>
  <c r="AU164" i="117" s="1"/>
  <c r="AV164" i="117" s="1"/>
  <c r="AR164" i="117"/>
  <c r="AQ164" i="117"/>
  <c r="AA164" i="117"/>
  <c r="V164" i="117"/>
  <c r="U164" i="117"/>
  <c r="T164" i="117"/>
  <c r="S164" i="117"/>
  <c r="R164" i="117"/>
  <c r="M164" i="117"/>
  <c r="Z164" i="117" s="1"/>
  <c r="BF215" i="117"/>
  <c r="AR215" i="117"/>
  <c r="AQ215" i="117"/>
  <c r="AA215" i="117"/>
  <c r="Z215" i="117"/>
  <c r="V215" i="117"/>
  <c r="U215" i="117"/>
  <c r="T215" i="117"/>
  <c r="S215" i="117"/>
  <c r="R215" i="117"/>
  <c r="M215" i="117"/>
  <c r="J215" i="117" s="1"/>
  <c r="BF242" i="117"/>
  <c r="AR242" i="117"/>
  <c r="AQ242" i="117"/>
  <c r="AA242" i="117"/>
  <c r="V242" i="117"/>
  <c r="U242" i="117"/>
  <c r="T242" i="117"/>
  <c r="S242" i="117"/>
  <c r="R242" i="117"/>
  <c r="M242" i="117"/>
  <c r="J242" i="117" s="1"/>
  <c r="BF31" i="117"/>
  <c r="AR31" i="117"/>
  <c r="AQ31" i="117"/>
  <c r="AA31" i="117"/>
  <c r="V31" i="117"/>
  <c r="U31" i="117"/>
  <c r="X31" i="117" s="1"/>
  <c r="T31" i="117"/>
  <c r="S31" i="117"/>
  <c r="R31" i="117"/>
  <c r="M31" i="117"/>
  <c r="Z31" i="117" s="1"/>
  <c r="BF14" i="117"/>
  <c r="AR14" i="117"/>
  <c r="AS14" i="117" s="1"/>
  <c r="AT14" i="117" s="1"/>
  <c r="AU14" i="117" s="1"/>
  <c r="AV14" i="117" s="1"/>
  <c r="AQ14" i="117"/>
  <c r="AA14" i="117"/>
  <c r="V14" i="117"/>
  <c r="U14" i="117"/>
  <c r="T14" i="117"/>
  <c r="S14" i="117"/>
  <c r="R14" i="117"/>
  <c r="M14" i="117"/>
  <c r="Z14" i="117" s="1"/>
  <c r="BF182" i="117"/>
  <c r="AR182" i="117"/>
  <c r="AQ182" i="117"/>
  <c r="AA182" i="117"/>
  <c r="V182" i="117"/>
  <c r="U182" i="117"/>
  <c r="T182" i="117"/>
  <c r="S182" i="117"/>
  <c r="R182" i="117"/>
  <c r="M182" i="117"/>
  <c r="Z182" i="117" s="1"/>
  <c r="BF169" i="117"/>
  <c r="AR169" i="117"/>
  <c r="AQ169" i="117"/>
  <c r="AA169" i="117"/>
  <c r="V169" i="117"/>
  <c r="U169" i="117"/>
  <c r="T169" i="117"/>
  <c r="S169" i="117"/>
  <c r="R169" i="117"/>
  <c r="M169" i="117"/>
  <c r="J169" i="117" s="1"/>
  <c r="BF191" i="117"/>
  <c r="AR191" i="117"/>
  <c r="AQ191" i="117"/>
  <c r="AA191" i="117"/>
  <c r="V191" i="117"/>
  <c r="U191" i="117"/>
  <c r="X191" i="117" s="1"/>
  <c r="T191" i="117"/>
  <c r="S191" i="117"/>
  <c r="R191" i="117"/>
  <c r="M191" i="117"/>
  <c r="Z191" i="117" s="1"/>
  <c r="BF88" i="117"/>
  <c r="AR88" i="117"/>
  <c r="AS88" i="117" s="1"/>
  <c r="AT88" i="117" s="1"/>
  <c r="AU88" i="117" s="1"/>
  <c r="AV88" i="117" s="1"/>
  <c r="AQ88" i="117"/>
  <c r="AA88" i="117"/>
  <c r="Z88" i="117"/>
  <c r="V88" i="117"/>
  <c r="U88" i="117"/>
  <c r="T88" i="117"/>
  <c r="S88" i="117"/>
  <c r="R88" i="117"/>
  <c r="M88" i="117"/>
  <c r="J88" i="117" s="1"/>
  <c r="BF7" i="117"/>
  <c r="AR7" i="117"/>
  <c r="AQ7" i="117"/>
  <c r="AA7" i="117"/>
  <c r="V7" i="117"/>
  <c r="U7" i="117"/>
  <c r="X7" i="117" s="1"/>
  <c r="T7" i="117"/>
  <c r="S7" i="117"/>
  <c r="R7" i="117"/>
  <c r="M7" i="117"/>
  <c r="Z7" i="117" s="1"/>
  <c r="BF314" i="117"/>
  <c r="AR314" i="117"/>
  <c r="AQ314" i="117"/>
  <c r="AA314" i="117"/>
  <c r="V314" i="117"/>
  <c r="U314" i="117"/>
  <c r="T314" i="117"/>
  <c r="S314" i="117"/>
  <c r="R314" i="117"/>
  <c r="M314" i="117"/>
  <c r="J314" i="117" s="1"/>
  <c r="BF321" i="117"/>
  <c r="AR321" i="117"/>
  <c r="AQ321" i="117"/>
  <c r="AA321" i="117"/>
  <c r="V321" i="117"/>
  <c r="U321" i="117"/>
  <c r="X321" i="117" s="1"/>
  <c r="T321" i="117"/>
  <c r="S321" i="117"/>
  <c r="R321" i="117"/>
  <c r="M321" i="117"/>
  <c r="Z321" i="117" s="1"/>
  <c r="BF272" i="117"/>
  <c r="AR272" i="117"/>
  <c r="AS272" i="117" s="1"/>
  <c r="AT272" i="117" s="1"/>
  <c r="AU272" i="117" s="1"/>
  <c r="AV272" i="117" s="1"/>
  <c r="AQ272" i="117"/>
  <c r="AA272" i="117"/>
  <c r="V272" i="117"/>
  <c r="U272" i="117"/>
  <c r="T272" i="117"/>
  <c r="S272" i="117"/>
  <c r="R272" i="117"/>
  <c r="M272" i="117"/>
  <c r="Z272" i="117" s="1"/>
  <c r="BF267" i="117"/>
  <c r="AR267" i="117"/>
  <c r="AQ267" i="117"/>
  <c r="AA267" i="117"/>
  <c r="V267" i="117"/>
  <c r="U267" i="117"/>
  <c r="X267" i="117" s="1"/>
  <c r="T267" i="117"/>
  <c r="S267" i="117"/>
  <c r="R267" i="117"/>
  <c r="M267" i="117"/>
  <c r="Z267" i="117" s="1"/>
  <c r="BF207" i="117"/>
  <c r="AR207" i="117"/>
  <c r="AS207" i="117" s="1"/>
  <c r="AT207" i="117" s="1"/>
  <c r="AU207" i="117" s="1"/>
  <c r="AV207" i="117" s="1"/>
  <c r="AQ207" i="117"/>
  <c r="AA207" i="117"/>
  <c r="V207" i="117"/>
  <c r="U207" i="117"/>
  <c r="T207" i="117"/>
  <c r="S207" i="117"/>
  <c r="R207" i="117"/>
  <c r="M207" i="117"/>
  <c r="J207" i="117" s="1"/>
  <c r="BF30" i="117"/>
  <c r="AR30" i="117"/>
  <c r="AQ30" i="117"/>
  <c r="AA30" i="117"/>
  <c r="Z30" i="117"/>
  <c r="V30" i="117"/>
  <c r="U30" i="117"/>
  <c r="T30" i="117"/>
  <c r="S30" i="117"/>
  <c r="R30" i="117"/>
  <c r="M30" i="117"/>
  <c r="J30" i="117" s="1"/>
  <c r="AP30" i="117" s="1"/>
  <c r="BF70" i="117"/>
  <c r="AR70" i="117"/>
  <c r="AS70" i="117" s="1"/>
  <c r="AT70" i="117" s="1"/>
  <c r="AU70" i="117" s="1"/>
  <c r="AV70" i="117" s="1"/>
  <c r="AQ70" i="117"/>
  <c r="AA70" i="117"/>
  <c r="V70" i="117"/>
  <c r="U70" i="117"/>
  <c r="T70" i="117"/>
  <c r="S70" i="117"/>
  <c r="R70" i="117"/>
  <c r="M70" i="117"/>
  <c r="J70" i="117" s="1"/>
  <c r="BF43" i="117"/>
  <c r="AR43" i="117"/>
  <c r="AQ43" i="117"/>
  <c r="AA43" i="117"/>
  <c r="V43" i="117"/>
  <c r="U43" i="117"/>
  <c r="X43" i="117" s="1"/>
  <c r="T43" i="117"/>
  <c r="S43" i="117"/>
  <c r="R43" i="117"/>
  <c r="M43" i="117"/>
  <c r="Z43" i="117" s="1"/>
  <c r="BF194" i="117"/>
  <c r="AR194" i="117"/>
  <c r="AS194" i="117" s="1"/>
  <c r="AT194" i="117" s="1"/>
  <c r="AU194" i="117" s="1"/>
  <c r="AV194" i="117" s="1"/>
  <c r="AQ194" i="117"/>
  <c r="AA194" i="117"/>
  <c r="V194" i="117"/>
  <c r="U194" i="117"/>
  <c r="T194" i="117"/>
  <c r="S194" i="117"/>
  <c r="R194" i="117"/>
  <c r="M194" i="117"/>
  <c r="J194" i="117" s="1"/>
  <c r="AO194" i="117" s="1"/>
  <c r="BF124" i="117"/>
  <c r="AR124" i="117"/>
  <c r="AQ124" i="117"/>
  <c r="AA124" i="117"/>
  <c r="V124" i="117"/>
  <c r="U124" i="117"/>
  <c r="X124" i="117" s="1"/>
  <c r="T124" i="117"/>
  <c r="S124" i="117"/>
  <c r="R124" i="117"/>
  <c r="M124" i="117"/>
  <c r="Z124" i="117" s="1"/>
  <c r="BF128" i="117"/>
  <c r="AR128" i="117"/>
  <c r="AS128" i="117" s="1"/>
  <c r="AT128" i="117" s="1"/>
  <c r="AU128" i="117" s="1"/>
  <c r="AV128" i="117" s="1"/>
  <c r="AQ128" i="117"/>
  <c r="AA128" i="117"/>
  <c r="V128" i="117"/>
  <c r="U128" i="117"/>
  <c r="T128" i="117"/>
  <c r="S128" i="117"/>
  <c r="R128" i="117"/>
  <c r="M128" i="117"/>
  <c r="J128" i="117" s="1"/>
  <c r="BF319" i="117"/>
  <c r="AR319" i="117"/>
  <c r="AQ319" i="117"/>
  <c r="AA319" i="117"/>
  <c r="V319" i="117"/>
  <c r="U319" i="117"/>
  <c r="X319" i="117" s="1"/>
  <c r="T319" i="117"/>
  <c r="S319" i="117"/>
  <c r="R319" i="117"/>
  <c r="M319" i="117"/>
  <c r="Z319" i="117" s="1"/>
  <c r="BF81" i="117"/>
  <c r="AR81" i="117"/>
  <c r="AS81" i="117" s="1"/>
  <c r="AT81" i="117" s="1"/>
  <c r="AU81" i="117" s="1"/>
  <c r="AV81" i="117" s="1"/>
  <c r="AQ81" i="117"/>
  <c r="AA81" i="117"/>
  <c r="V81" i="117"/>
  <c r="U81" i="117"/>
  <c r="T81" i="117"/>
  <c r="S81" i="117"/>
  <c r="R81" i="117"/>
  <c r="M81" i="117"/>
  <c r="J81" i="117" s="1"/>
  <c r="AO81" i="117" s="1"/>
  <c r="BF147" i="117"/>
  <c r="AR147" i="117"/>
  <c r="AQ147" i="117"/>
  <c r="AA147" i="117"/>
  <c r="V147" i="117"/>
  <c r="U147" i="117"/>
  <c r="X147" i="117" s="1"/>
  <c r="T147" i="117"/>
  <c r="S147" i="117"/>
  <c r="R147" i="117"/>
  <c r="M147" i="117"/>
  <c r="Z147" i="117" s="1"/>
  <c r="BF287" i="117"/>
  <c r="AR287" i="117"/>
  <c r="AS287" i="117" s="1"/>
  <c r="AT287" i="117" s="1"/>
  <c r="AU287" i="117" s="1"/>
  <c r="AV287" i="117" s="1"/>
  <c r="AQ287" i="117"/>
  <c r="AA287" i="117"/>
  <c r="V287" i="117"/>
  <c r="U287" i="117"/>
  <c r="T287" i="117"/>
  <c r="S287" i="117"/>
  <c r="R287" i="117"/>
  <c r="M287" i="117"/>
  <c r="J287" i="117" s="1"/>
  <c r="BF146" i="117"/>
  <c r="AR146" i="117"/>
  <c r="AQ146" i="117"/>
  <c r="AA146" i="117"/>
  <c r="V146" i="117"/>
  <c r="U146" i="117"/>
  <c r="X146" i="117" s="1"/>
  <c r="T146" i="117"/>
  <c r="S146" i="117"/>
  <c r="R146" i="117"/>
  <c r="M146" i="117"/>
  <c r="Z146" i="117" s="1"/>
  <c r="BF54" i="117"/>
  <c r="AR54" i="117"/>
  <c r="AS54" i="117" s="1"/>
  <c r="AT54" i="117" s="1"/>
  <c r="AU54" i="117" s="1"/>
  <c r="AV54" i="117" s="1"/>
  <c r="AQ54" i="117"/>
  <c r="AA54" i="117"/>
  <c r="V54" i="117"/>
  <c r="U54" i="117"/>
  <c r="W54" i="117" s="1"/>
  <c r="T54" i="117"/>
  <c r="S54" i="117"/>
  <c r="R54" i="117"/>
  <c r="M54" i="117"/>
  <c r="J54" i="117" s="1"/>
  <c r="AO54" i="117" s="1"/>
  <c r="BF296" i="117"/>
  <c r="AR296" i="117"/>
  <c r="AQ296" i="117"/>
  <c r="AA296" i="117"/>
  <c r="V296" i="117"/>
  <c r="U296" i="117"/>
  <c r="X296" i="117" s="1"/>
  <c r="T296" i="117"/>
  <c r="S296" i="117"/>
  <c r="R296" i="117"/>
  <c r="M296" i="117"/>
  <c r="Z296" i="117" s="1"/>
  <c r="BF159" i="117"/>
  <c r="AR159" i="117"/>
  <c r="AS159" i="117" s="1"/>
  <c r="AT159" i="117" s="1"/>
  <c r="AU159" i="117" s="1"/>
  <c r="AV159" i="117" s="1"/>
  <c r="AQ159" i="117"/>
  <c r="AA159" i="117"/>
  <c r="V159" i="117"/>
  <c r="U159" i="117"/>
  <c r="T159" i="117"/>
  <c r="S159" i="117"/>
  <c r="R159" i="117"/>
  <c r="M159" i="117"/>
  <c r="J159" i="117" s="1"/>
  <c r="BF323" i="117"/>
  <c r="AR323" i="117"/>
  <c r="AQ323" i="117"/>
  <c r="AA323" i="117"/>
  <c r="V323" i="117"/>
  <c r="U323" i="117"/>
  <c r="X323" i="117" s="1"/>
  <c r="T323" i="117"/>
  <c r="S323" i="117"/>
  <c r="R323" i="117"/>
  <c r="M323" i="117"/>
  <c r="Z323" i="117" s="1"/>
  <c r="BF58" i="117"/>
  <c r="AR58" i="117"/>
  <c r="AS58" i="117" s="1"/>
  <c r="AT58" i="117" s="1"/>
  <c r="AU58" i="117" s="1"/>
  <c r="AV58" i="117" s="1"/>
  <c r="AQ58" i="117"/>
  <c r="AA58" i="117"/>
  <c r="V58" i="117"/>
  <c r="U58" i="117"/>
  <c r="T58" i="117"/>
  <c r="S58" i="117"/>
  <c r="R58" i="117"/>
  <c r="M58" i="117"/>
  <c r="J58" i="117" s="1"/>
  <c r="BF160" i="117"/>
  <c r="AR160" i="117"/>
  <c r="AQ160" i="117"/>
  <c r="AA160" i="117"/>
  <c r="V160" i="117"/>
  <c r="U160" i="117"/>
  <c r="X160" i="117" s="1"/>
  <c r="T160" i="117"/>
  <c r="S160" i="117"/>
  <c r="R160" i="117"/>
  <c r="M160" i="117"/>
  <c r="Z160" i="117" s="1"/>
  <c r="BF118" i="117"/>
  <c r="AR118" i="117"/>
  <c r="AS118" i="117" s="1"/>
  <c r="AT118" i="117" s="1"/>
  <c r="AU118" i="117" s="1"/>
  <c r="AV118" i="117" s="1"/>
  <c r="AQ118" i="117"/>
  <c r="AA118" i="117"/>
  <c r="V118" i="117"/>
  <c r="U118" i="117"/>
  <c r="T118" i="117"/>
  <c r="S118" i="117"/>
  <c r="R118" i="117"/>
  <c r="M118" i="117"/>
  <c r="J118" i="117" s="1"/>
  <c r="BF243" i="117"/>
  <c r="AR243" i="117"/>
  <c r="AQ243" i="117"/>
  <c r="AA243" i="117"/>
  <c r="V243" i="117"/>
  <c r="U243" i="117"/>
  <c r="X243" i="117" s="1"/>
  <c r="T243" i="117"/>
  <c r="S243" i="117"/>
  <c r="R243" i="117"/>
  <c r="M243" i="117"/>
  <c r="Z243" i="117" s="1"/>
  <c r="BF35" i="117"/>
  <c r="AR35" i="117"/>
  <c r="AS35" i="117" s="1"/>
  <c r="AT35" i="117" s="1"/>
  <c r="AU35" i="117" s="1"/>
  <c r="AV35" i="117" s="1"/>
  <c r="AQ35" i="117"/>
  <c r="AA35" i="117"/>
  <c r="V35" i="117"/>
  <c r="U35" i="117"/>
  <c r="T35" i="117"/>
  <c r="S35" i="117"/>
  <c r="R35" i="117"/>
  <c r="M35" i="117"/>
  <c r="J35" i="117" s="1"/>
  <c r="BF132" i="117"/>
  <c r="AR132" i="117"/>
  <c r="AQ132" i="117"/>
  <c r="AA132" i="117"/>
  <c r="V132" i="117"/>
  <c r="U132" i="117"/>
  <c r="X132" i="117" s="1"/>
  <c r="T132" i="117"/>
  <c r="S132" i="117"/>
  <c r="R132" i="117"/>
  <c r="M132" i="117"/>
  <c r="Z132" i="117" s="1"/>
  <c r="BF121" i="117"/>
  <c r="AR121" i="117"/>
  <c r="AS121" i="117" s="1"/>
  <c r="AT121" i="117" s="1"/>
  <c r="AU121" i="117" s="1"/>
  <c r="AV121" i="117" s="1"/>
  <c r="AQ121" i="117"/>
  <c r="AA121" i="117"/>
  <c r="V121" i="117"/>
  <c r="U121" i="117"/>
  <c r="T121" i="117"/>
  <c r="S121" i="117"/>
  <c r="R121" i="117"/>
  <c r="M121" i="117"/>
  <c r="J121" i="117" s="1"/>
  <c r="BF84" i="117"/>
  <c r="AR84" i="117"/>
  <c r="AQ84" i="117"/>
  <c r="AA84" i="117"/>
  <c r="V84" i="117"/>
  <c r="U84" i="117"/>
  <c r="X84" i="117" s="1"/>
  <c r="T84" i="117"/>
  <c r="S84" i="117"/>
  <c r="R84" i="117"/>
  <c r="M84" i="117"/>
  <c r="Z84" i="117" s="1"/>
  <c r="BF220" i="117"/>
  <c r="AS220" i="117"/>
  <c r="AT220" i="117" s="1"/>
  <c r="AU220" i="117" s="1"/>
  <c r="AV220" i="117" s="1"/>
  <c r="AR220" i="117"/>
  <c r="AQ220" i="117"/>
  <c r="AA220" i="117"/>
  <c r="Z220" i="117"/>
  <c r="V220" i="117"/>
  <c r="U220" i="117"/>
  <c r="T220" i="117"/>
  <c r="S220" i="117"/>
  <c r="R220" i="117"/>
  <c r="M220" i="117"/>
  <c r="J220" i="117" s="1"/>
  <c r="BF103" i="117"/>
  <c r="AR103" i="117"/>
  <c r="AQ103" i="117"/>
  <c r="AA103" i="117"/>
  <c r="X103" i="117"/>
  <c r="V103" i="117"/>
  <c r="U103" i="117"/>
  <c r="T103" i="117"/>
  <c r="S103" i="117"/>
  <c r="R103" i="117"/>
  <c r="M103" i="117"/>
  <c r="Z103" i="117" s="1"/>
  <c r="BF206" i="117"/>
  <c r="AR206" i="117"/>
  <c r="AS206" i="117" s="1"/>
  <c r="AT206" i="117" s="1"/>
  <c r="AU206" i="117" s="1"/>
  <c r="AV206" i="117" s="1"/>
  <c r="AQ206" i="117"/>
  <c r="AA206" i="117"/>
  <c r="Z206" i="117"/>
  <c r="V206" i="117"/>
  <c r="U206" i="117"/>
  <c r="T206" i="117"/>
  <c r="S206" i="117"/>
  <c r="R206" i="117"/>
  <c r="M206" i="117"/>
  <c r="J206" i="117" s="1"/>
  <c r="BF218" i="117"/>
  <c r="AR218" i="117"/>
  <c r="AQ218" i="117"/>
  <c r="AA218" i="117"/>
  <c r="Z218" i="117"/>
  <c r="V218" i="117"/>
  <c r="U218" i="117"/>
  <c r="X218" i="117" s="1"/>
  <c r="T218" i="117"/>
  <c r="S218" i="117"/>
  <c r="R218" i="117"/>
  <c r="M218" i="117"/>
  <c r="J218" i="117" s="1"/>
  <c r="AP218" i="117" s="1"/>
  <c r="BF310" i="117"/>
  <c r="AR310" i="117"/>
  <c r="AS310" i="117" s="1"/>
  <c r="AT310" i="117" s="1"/>
  <c r="AU310" i="117" s="1"/>
  <c r="AV310" i="117" s="1"/>
  <c r="AQ310" i="117"/>
  <c r="AA310" i="117"/>
  <c r="Z310" i="117"/>
  <c r="V310" i="117"/>
  <c r="U310" i="117"/>
  <c r="T310" i="117"/>
  <c r="S310" i="117"/>
  <c r="R310" i="117"/>
  <c r="M310" i="117"/>
  <c r="J310" i="117" s="1"/>
  <c r="BF140" i="117"/>
  <c r="AR140" i="117"/>
  <c r="AQ140" i="117"/>
  <c r="AA140" i="117"/>
  <c r="V140" i="117"/>
  <c r="U140" i="117"/>
  <c r="X140" i="117" s="1"/>
  <c r="T140" i="117"/>
  <c r="S140" i="117"/>
  <c r="R140" i="117"/>
  <c r="M140" i="117"/>
  <c r="Z140" i="117" s="1"/>
  <c r="BF91" i="117"/>
  <c r="AR91" i="117"/>
  <c r="AS91" i="117" s="1"/>
  <c r="AT91" i="117" s="1"/>
  <c r="AQ91" i="117"/>
  <c r="AA91" i="117"/>
  <c r="V91" i="117"/>
  <c r="U91" i="117"/>
  <c r="T91" i="117"/>
  <c r="S91" i="117"/>
  <c r="R91" i="117"/>
  <c r="M91" i="117"/>
  <c r="J91" i="117" s="1"/>
  <c r="BF173" i="117"/>
  <c r="AR173" i="117"/>
  <c r="AS173" i="117" s="1"/>
  <c r="AT173" i="117" s="1"/>
  <c r="AU173" i="117" s="1"/>
  <c r="AV173" i="117" s="1"/>
  <c r="AQ173" i="117"/>
  <c r="AA173" i="117"/>
  <c r="V173" i="117"/>
  <c r="U173" i="117"/>
  <c r="T173" i="117"/>
  <c r="S173" i="117"/>
  <c r="R173" i="117"/>
  <c r="M173" i="117"/>
  <c r="Z173" i="117" s="1"/>
  <c r="BF162" i="117"/>
  <c r="AR162" i="117"/>
  <c r="AS162" i="117" s="1"/>
  <c r="AT162" i="117" s="1"/>
  <c r="AU162" i="117" s="1"/>
  <c r="AV162" i="117" s="1"/>
  <c r="AQ162" i="117"/>
  <c r="AA162" i="117"/>
  <c r="V162" i="117"/>
  <c r="U162" i="117"/>
  <c r="T162" i="117"/>
  <c r="S162" i="117"/>
  <c r="R162" i="117"/>
  <c r="M162" i="117"/>
  <c r="J162" i="117" s="1"/>
  <c r="BF167" i="117"/>
  <c r="AR167" i="117"/>
  <c r="AQ167" i="117"/>
  <c r="AA167" i="117"/>
  <c r="V167" i="117"/>
  <c r="U167" i="117"/>
  <c r="X167" i="117" s="1"/>
  <c r="T167" i="117"/>
  <c r="S167" i="117"/>
  <c r="R167" i="117"/>
  <c r="M167" i="117"/>
  <c r="J167" i="117" s="1"/>
  <c r="BF285" i="117"/>
  <c r="AS285" i="117"/>
  <c r="AT285" i="117" s="1"/>
  <c r="AR285" i="117"/>
  <c r="AQ285" i="117"/>
  <c r="AA285" i="117"/>
  <c r="V285" i="117"/>
  <c r="U285" i="117"/>
  <c r="T285" i="117"/>
  <c r="S285" i="117"/>
  <c r="R285" i="117"/>
  <c r="M285" i="117"/>
  <c r="J285" i="117" s="1"/>
  <c r="BF307" i="117"/>
  <c r="AR307" i="117"/>
  <c r="AS307" i="117" s="1"/>
  <c r="AT307" i="117" s="1"/>
  <c r="AU307" i="117" s="1"/>
  <c r="AV307" i="117" s="1"/>
  <c r="AQ307" i="117"/>
  <c r="AA307" i="117"/>
  <c r="V307" i="117"/>
  <c r="U307" i="117"/>
  <c r="X307" i="117" s="1"/>
  <c r="T307" i="117"/>
  <c r="S307" i="117"/>
  <c r="R307" i="117"/>
  <c r="M307" i="117"/>
  <c r="Z307" i="117" s="1"/>
  <c r="BF90" i="117"/>
  <c r="AR90" i="117"/>
  <c r="AS90" i="117" s="1"/>
  <c r="AT90" i="117" s="1"/>
  <c r="AU90" i="117" s="1"/>
  <c r="AV90" i="117" s="1"/>
  <c r="AQ90" i="117"/>
  <c r="AA90" i="117"/>
  <c r="Z90" i="117"/>
  <c r="V90" i="117"/>
  <c r="U90" i="117"/>
  <c r="T90" i="117"/>
  <c r="S90" i="117"/>
  <c r="R90" i="117"/>
  <c r="M90" i="117"/>
  <c r="J90" i="117" s="1"/>
  <c r="BF135" i="117"/>
  <c r="AR135" i="117"/>
  <c r="AQ135" i="117"/>
  <c r="AA135" i="117"/>
  <c r="V135" i="117"/>
  <c r="U135" i="117"/>
  <c r="T135" i="117"/>
  <c r="S135" i="117"/>
  <c r="R135" i="117"/>
  <c r="M135" i="117"/>
  <c r="Z135" i="117" s="1"/>
  <c r="BF133" i="117"/>
  <c r="AS133" i="117"/>
  <c r="AT133" i="117" s="1"/>
  <c r="AU133" i="117" s="1"/>
  <c r="AV133" i="117" s="1"/>
  <c r="AR133" i="117"/>
  <c r="AQ133" i="117"/>
  <c r="AA133" i="117"/>
  <c r="V133" i="117"/>
  <c r="U133" i="117"/>
  <c r="T133" i="117"/>
  <c r="S133" i="117"/>
  <c r="R133" i="117"/>
  <c r="M133" i="117"/>
  <c r="Z133" i="117" s="1"/>
  <c r="BF170" i="117"/>
  <c r="AR170" i="117"/>
  <c r="AS170" i="117" s="1"/>
  <c r="AT170" i="117" s="1"/>
  <c r="AU170" i="117" s="1"/>
  <c r="AV170" i="117" s="1"/>
  <c r="AQ170" i="117"/>
  <c r="AA170" i="117"/>
  <c r="V170" i="117"/>
  <c r="U170" i="117"/>
  <c r="X170" i="117" s="1"/>
  <c r="T170" i="117"/>
  <c r="S170" i="117"/>
  <c r="R170" i="117"/>
  <c r="M170" i="117"/>
  <c r="Z170" i="117" s="1"/>
  <c r="BF92" i="117"/>
  <c r="AR92" i="117"/>
  <c r="AQ92" i="117"/>
  <c r="AA92" i="117"/>
  <c r="V92" i="117"/>
  <c r="U92" i="117"/>
  <c r="T92" i="117"/>
  <c r="S92" i="117"/>
  <c r="R92" i="117"/>
  <c r="M92" i="117"/>
  <c r="J92" i="117" s="1"/>
  <c r="BF291" i="117"/>
  <c r="AR291" i="117"/>
  <c r="AQ291" i="117"/>
  <c r="AA291" i="117"/>
  <c r="V291" i="117"/>
  <c r="U291" i="117"/>
  <c r="T291" i="117"/>
  <c r="S291" i="117"/>
  <c r="R291" i="117"/>
  <c r="M291" i="117"/>
  <c r="Z291" i="117" s="1"/>
  <c r="BF38" i="117"/>
  <c r="AR38" i="117"/>
  <c r="AS38" i="117" s="1"/>
  <c r="AT38" i="117" s="1"/>
  <c r="AU38" i="117" s="1"/>
  <c r="AV38" i="117" s="1"/>
  <c r="AQ38" i="117"/>
  <c r="AA38" i="117"/>
  <c r="V38" i="117"/>
  <c r="U38" i="117"/>
  <c r="T38" i="117"/>
  <c r="S38" i="117"/>
  <c r="R38" i="117"/>
  <c r="M38" i="117"/>
  <c r="Z38" i="117" s="1"/>
  <c r="BF53" i="117"/>
  <c r="AR53" i="117"/>
  <c r="AS53" i="117" s="1"/>
  <c r="AT53" i="117" s="1"/>
  <c r="AU53" i="117" s="1"/>
  <c r="AV53" i="117" s="1"/>
  <c r="AQ53" i="117"/>
  <c r="AA53" i="117"/>
  <c r="V53" i="117"/>
  <c r="U53" i="117"/>
  <c r="X53" i="117" s="1"/>
  <c r="T53" i="117"/>
  <c r="S53" i="117"/>
  <c r="R53" i="117"/>
  <c r="M53" i="117"/>
  <c r="Z53" i="117" s="1"/>
  <c r="BF241" i="117"/>
  <c r="AR241" i="117"/>
  <c r="AS241" i="117" s="1"/>
  <c r="AT241" i="117" s="1"/>
  <c r="AU241" i="117" s="1"/>
  <c r="AV241" i="117" s="1"/>
  <c r="AQ241" i="117"/>
  <c r="AA241" i="117"/>
  <c r="V241" i="117"/>
  <c r="U241" i="117"/>
  <c r="T241" i="117"/>
  <c r="S241" i="117"/>
  <c r="R241" i="117"/>
  <c r="M241" i="117"/>
  <c r="J241" i="117" s="1"/>
  <c r="BF193" i="117"/>
  <c r="AR193" i="117"/>
  <c r="AQ193" i="117"/>
  <c r="AA193" i="117"/>
  <c r="V193" i="117"/>
  <c r="U193" i="117"/>
  <c r="T193" i="117"/>
  <c r="S193" i="117"/>
  <c r="R193" i="117"/>
  <c r="M193" i="117"/>
  <c r="Z193" i="117" s="1"/>
  <c r="BF189" i="117"/>
  <c r="AR189" i="117"/>
  <c r="AS189" i="117" s="1"/>
  <c r="AT189" i="117" s="1"/>
  <c r="AU189" i="117" s="1"/>
  <c r="AV189" i="117" s="1"/>
  <c r="AQ189" i="117"/>
  <c r="AA189" i="117"/>
  <c r="V189" i="117"/>
  <c r="U189" i="117"/>
  <c r="T189" i="117"/>
  <c r="S189" i="117"/>
  <c r="R189" i="117"/>
  <c r="M189" i="117"/>
  <c r="Z189" i="117" s="1"/>
  <c r="BF145" i="117"/>
  <c r="AR145" i="117"/>
  <c r="AS145" i="117" s="1"/>
  <c r="AT145" i="117" s="1"/>
  <c r="AU145" i="117" s="1"/>
  <c r="AV145" i="117" s="1"/>
  <c r="AQ145" i="117"/>
  <c r="AA145" i="117"/>
  <c r="V145" i="117"/>
  <c r="U145" i="117"/>
  <c r="X145" i="117" s="1"/>
  <c r="T145" i="117"/>
  <c r="S145" i="117"/>
  <c r="R145" i="117"/>
  <c r="M145" i="117"/>
  <c r="Z145" i="117" s="1"/>
  <c r="BF231" i="117"/>
  <c r="AR231" i="117"/>
  <c r="AS231" i="117" s="1"/>
  <c r="AT231" i="117" s="1"/>
  <c r="AU231" i="117" s="1"/>
  <c r="AV231" i="117" s="1"/>
  <c r="AQ231" i="117"/>
  <c r="AA231" i="117"/>
  <c r="V231" i="117"/>
  <c r="U231" i="117"/>
  <c r="T231" i="117"/>
  <c r="S231" i="117"/>
  <c r="R231" i="117"/>
  <c r="M231" i="117"/>
  <c r="J231" i="117" s="1"/>
  <c r="BF178" i="117"/>
  <c r="AR178" i="117"/>
  <c r="AQ178" i="117"/>
  <c r="AA178" i="117"/>
  <c r="V178" i="117"/>
  <c r="U178" i="117"/>
  <c r="T178" i="117"/>
  <c r="S178" i="117"/>
  <c r="R178" i="117"/>
  <c r="M178" i="117"/>
  <c r="Z178" i="117" s="1"/>
  <c r="BF315" i="117"/>
  <c r="AR315" i="117"/>
  <c r="AS315" i="117" s="1"/>
  <c r="AT315" i="117" s="1"/>
  <c r="AU315" i="117" s="1"/>
  <c r="AV315" i="117" s="1"/>
  <c r="AQ315" i="117"/>
  <c r="AA315" i="117"/>
  <c r="V315" i="117"/>
  <c r="U315" i="117"/>
  <c r="T315" i="117"/>
  <c r="S315" i="117"/>
  <c r="R315" i="117"/>
  <c r="M315" i="117"/>
  <c r="Z315" i="117" s="1"/>
  <c r="BF324" i="117"/>
  <c r="AR324" i="117"/>
  <c r="AS324" i="117" s="1"/>
  <c r="AT324" i="117" s="1"/>
  <c r="AU324" i="117" s="1"/>
  <c r="AV324" i="117" s="1"/>
  <c r="AQ324" i="117"/>
  <c r="AA324" i="117"/>
  <c r="V324" i="117"/>
  <c r="U324" i="117"/>
  <c r="X324" i="117" s="1"/>
  <c r="T324" i="117"/>
  <c r="S324" i="117"/>
  <c r="R324" i="117"/>
  <c r="M324" i="117"/>
  <c r="Z324" i="117" s="1"/>
  <c r="BF27" i="117"/>
  <c r="AR27" i="117"/>
  <c r="AS27" i="117" s="1"/>
  <c r="AT27" i="117" s="1"/>
  <c r="AU27" i="117" s="1"/>
  <c r="AV27" i="117" s="1"/>
  <c r="AQ27" i="117"/>
  <c r="AA27" i="117"/>
  <c r="V27" i="117"/>
  <c r="U27" i="117"/>
  <c r="T27" i="117"/>
  <c r="S27" i="117"/>
  <c r="R27" i="117"/>
  <c r="M27" i="117"/>
  <c r="J27" i="117" s="1"/>
  <c r="BF302" i="117"/>
  <c r="AR302" i="117"/>
  <c r="AQ302" i="117"/>
  <c r="AA302" i="117"/>
  <c r="V302" i="117"/>
  <c r="U302" i="117"/>
  <c r="T302" i="117"/>
  <c r="S302" i="117"/>
  <c r="R302" i="117"/>
  <c r="M302" i="117"/>
  <c r="Z302" i="117" s="1"/>
  <c r="BF85" i="117"/>
  <c r="AR85" i="117"/>
  <c r="AS85" i="117" s="1"/>
  <c r="AT85" i="117" s="1"/>
  <c r="AU85" i="117" s="1"/>
  <c r="AV85" i="117" s="1"/>
  <c r="AQ85" i="117"/>
  <c r="AA85" i="117"/>
  <c r="V85" i="117"/>
  <c r="U85" i="117"/>
  <c r="T85" i="117"/>
  <c r="S85" i="117"/>
  <c r="R85" i="117"/>
  <c r="M85" i="117"/>
  <c r="Z85" i="117" s="1"/>
  <c r="BF136" i="117"/>
  <c r="AR136" i="117"/>
  <c r="AS136" i="117" s="1"/>
  <c r="AT136" i="117" s="1"/>
  <c r="AU136" i="117" s="1"/>
  <c r="AV136" i="117" s="1"/>
  <c r="AQ136" i="117"/>
  <c r="AA136" i="117"/>
  <c r="V136" i="117"/>
  <c r="U136" i="117"/>
  <c r="X136" i="117" s="1"/>
  <c r="T136" i="117"/>
  <c r="S136" i="117"/>
  <c r="R136" i="117"/>
  <c r="M136" i="117"/>
  <c r="Z136" i="117" s="1"/>
  <c r="BF284" i="117"/>
  <c r="AR284" i="117"/>
  <c r="AS284" i="117" s="1"/>
  <c r="AT284" i="117" s="1"/>
  <c r="AU284" i="117" s="1"/>
  <c r="AV284" i="117" s="1"/>
  <c r="AQ284" i="117"/>
  <c r="AA284" i="117"/>
  <c r="V284" i="117"/>
  <c r="U284" i="117"/>
  <c r="T284" i="117"/>
  <c r="S284" i="117"/>
  <c r="R284" i="117"/>
  <c r="M284" i="117"/>
  <c r="J284" i="117" s="1"/>
  <c r="BF153" i="117"/>
  <c r="AR153" i="117"/>
  <c r="AQ153" i="117"/>
  <c r="AA153" i="117"/>
  <c r="V153" i="117"/>
  <c r="U153" i="117"/>
  <c r="T153" i="117"/>
  <c r="S153" i="117"/>
  <c r="R153" i="117"/>
  <c r="M153" i="117"/>
  <c r="Z153" i="117" s="1"/>
  <c r="BF158" i="117"/>
  <c r="AR158" i="117"/>
  <c r="AS158" i="117" s="1"/>
  <c r="AT158" i="117" s="1"/>
  <c r="AU158" i="117" s="1"/>
  <c r="AV158" i="117" s="1"/>
  <c r="AQ158" i="117"/>
  <c r="AA158" i="117"/>
  <c r="V158" i="117"/>
  <c r="U158" i="117"/>
  <c r="T158" i="117"/>
  <c r="S158" i="117"/>
  <c r="R158" i="117"/>
  <c r="M158" i="117"/>
  <c r="Z158" i="117" s="1"/>
  <c r="BF150" i="117"/>
  <c r="AR150" i="117"/>
  <c r="AS150" i="117" s="1"/>
  <c r="AT150" i="117" s="1"/>
  <c r="AU150" i="117" s="1"/>
  <c r="AV150" i="117" s="1"/>
  <c r="AQ150" i="117"/>
  <c r="AA150" i="117"/>
  <c r="V150" i="117"/>
  <c r="U150" i="117"/>
  <c r="T150" i="117"/>
  <c r="S150" i="117"/>
  <c r="R150" i="117"/>
  <c r="M150" i="117"/>
  <c r="Z150" i="117" s="1"/>
  <c r="BF120" i="117"/>
  <c r="AR120" i="117"/>
  <c r="AS120" i="117" s="1"/>
  <c r="AT120" i="117" s="1"/>
  <c r="AU120" i="117" s="1"/>
  <c r="AV120" i="117" s="1"/>
  <c r="AQ120" i="117"/>
  <c r="AA120" i="117"/>
  <c r="V120" i="117"/>
  <c r="U120" i="117"/>
  <c r="T120" i="117"/>
  <c r="S120" i="117"/>
  <c r="R120" i="117"/>
  <c r="M120" i="117"/>
  <c r="J120" i="117" s="1"/>
  <c r="BF279" i="117"/>
  <c r="AR279" i="117"/>
  <c r="AQ279" i="117"/>
  <c r="AA279" i="117"/>
  <c r="V279" i="117"/>
  <c r="U279" i="117"/>
  <c r="T279" i="117"/>
  <c r="S279" i="117"/>
  <c r="R279" i="117"/>
  <c r="M279" i="117"/>
  <c r="Z279" i="117" s="1"/>
  <c r="BF117" i="117"/>
  <c r="AR117" i="117"/>
  <c r="AS117" i="117" s="1"/>
  <c r="AT117" i="117" s="1"/>
  <c r="AU117" i="117" s="1"/>
  <c r="AV117" i="117" s="1"/>
  <c r="AQ117" i="117"/>
  <c r="AA117" i="117"/>
  <c r="V117" i="117"/>
  <c r="U117" i="117"/>
  <c r="T117" i="117"/>
  <c r="S117" i="117"/>
  <c r="R117" i="117"/>
  <c r="M117" i="117"/>
  <c r="Z117" i="117" s="1"/>
  <c r="BF327" i="117"/>
  <c r="AR327" i="117"/>
  <c r="AS327" i="117" s="1"/>
  <c r="AT327" i="117" s="1"/>
  <c r="AU327" i="117" s="1"/>
  <c r="AV327" i="117" s="1"/>
  <c r="AQ327" i="117"/>
  <c r="AA327" i="117"/>
  <c r="V327" i="117"/>
  <c r="U327" i="117"/>
  <c r="X327" i="117" s="1"/>
  <c r="T327" i="117"/>
  <c r="S327" i="117"/>
  <c r="R327" i="117"/>
  <c r="M327" i="117"/>
  <c r="Z327" i="117" s="1"/>
  <c r="BF263" i="117"/>
  <c r="AR263" i="117"/>
  <c r="AS263" i="117" s="1"/>
  <c r="AT263" i="117" s="1"/>
  <c r="AU263" i="117" s="1"/>
  <c r="AV263" i="117" s="1"/>
  <c r="AQ263" i="117"/>
  <c r="AA263" i="117"/>
  <c r="V263" i="117"/>
  <c r="U263" i="117"/>
  <c r="T263" i="117"/>
  <c r="S263" i="117"/>
  <c r="R263" i="117"/>
  <c r="M263" i="117"/>
  <c r="J263" i="117" s="1"/>
  <c r="BF251" i="117"/>
  <c r="AR251" i="117"/>
  <c r="AQ251" i="117"/>
  <c r="AA251" i="117"/>
  <c r="Z251" i="117"/>
  <c r="V251" i="117"/>
  <c r="U251" i="117"/>
  <c r="T251" i="117"/>
  <c r="S251" i="117"/>
  <c r="R251" i="117"/>
  <c r="M251" i="117"/>
  <c r="J251" i="117" s="1"/>
  <c r="BF76" i="117"/>
  <c r="AR76" i="117"/>
  <c r="AS76" i="117" s="1"/>
  <c r="AQ76" i="117"/>
  <c r="AA76" i="117"/>
  <c r="V76" i="117"/>
  <c r="U76" i="117"/>
  <c r="T76" i="117"/>
  <c r="S76" i="117"/>
  <c r="R76" i="117"/>
  <c r="M76" i="117"/>
  <c r="Z76" i="117" s="1"/>
  <c r="BF29" i="117"/>
  <c r="AR29" i="117"/>
  <c r="AS29" i="117" s="1"/>
  <c r="AT29" i="117" s="1"/>
  <c r="AU29" i="117" s="1"/>
  <c r="AV29" i="117" s="1"/>
  <c r="AQ29" i="117"/>
  <c r="AA29" i="117"/>
  <c r="V29" i="117"/>
  <c r="U29" i="117"/>
  <c r="T29" i="117"/>
  <c r="S29" i="117"/>
  <c r="R29" i="117"/>
  <c r="M29" i="117"/>
  <c r="Z29" i="117" s="1"/>
  <c r="BF183" i="117"/>
  <c r="AR183" i="117"/>
  <c r="AS183" i="117" s="1"/>
  <c r="AT183" i="117" s="1"/>
  <c r="AU183" i="117" s="1"/>
  <c r="AV183" i="117" s="1"/>
  <c r="AQ183" i="117"/>
  <c r="AA183" i="117"/>
  <c r="V183" i="117"/>
  <c r="U183" i="117"/>
  <c r="T183" i="117"/>
  <c r="S183" i="117"/>
  <c r="R183" i="117"/>
  <c r="M183" i="117"/>
  <c r="J183" i="117" s="1"/>
  <c r="BF21" i="117"/>
  <c r="AR21" i="117"/>
  <c r="AQ21" i="117"/>
  <c r="AA21" i="117"/>
  <c r="V21" i="117"/>
  <c r="U21" i="117"/>
  <c r="T21" i="117"/>
  <c r="S21" i="117"/>
  <c r="R21" i="117"/>
  <c r="M21" i="117"/>
  <c r="Z21" i="117" s="1"/>
  <c r="BF23" i="117"/>
  <c r="AR23" i="117"/>
  <c r="AS23" i="117" s="1"/>
  <c r="AT23" i="117" s="1"/>
  <c r="AU23" i="117" s="1"/>
  <c r="AV23" i="117" s="1"/>
  <c r="AQ23" i="117"/>
  <c r="AA23" i="117"/>
  <c r="V23" i="117"/>
  <c r="U23" i="117"/>
  <c r="T23" i="117"/>
  <c r="S23" i="117"/>
  <c r="R23" i="117"/>
  <c r="M23" i="117"/>
  <c r="Z23" i="117" s="1"/>
  <c r="BF204" i="117"/>
  <c r="AR204" i="117"/>
  <c r="AS204" i="117" s="1"/>
  <c r="AT204" i="117" s="1"/>
  <c r="AU204" i="117" s="1"/>
  <c r="AV204" i="117" s="1"/>
  <c r="AQ204" i="117"/>
  <c r="AA204" i="117"/>
  <c r="V204" i="117"/>
  <c r="U204" i="117"/>
  <c r="X204" i="117" s="1"/>
  <c r="T204" i="117"/>
  <c r="S204" i="117"/>
  <c r="R204" i="117"/>
  <c r="M204" i="117"/>
  <c r="BF143" i="117"/>
  <c r="AR143" i="117"/>
  <c r="AS143" i="117" s="1"/>
  <c r="AT143" i="117" s="1"/>
  <c r="AU143" i="117" s="1"/>
  <c r="AV143" i="117" s="1"/>
  <c r="AQ143" i="117"/>
  <c r="AA143" i="117"/>
  <c r="V143" i="117"/>
  <c r="U143" i="117"/>
  <c r="T143" i="117"/>
  <c r="S143" i="117"/>
  <c r="R143" i="117"/>
  <c r="M143" i="117"/>
  <c r="J143" i="117" s="1"/>
  <c r="BF282" i="117"/>
  <c r="AR282" i="117"/>
  <c r="AQ282" i="117"/>
  <c r="AA282" i="117"/>
  <c r="V282" i="117"/>
  <c r="U282" i="117"/>
  <c r="T282" i="117"/>
  <c r="S282" i="117"/>
  <c r="R282" i="117"/>
  <c r="M282" i="117"/>
  <c r="Z282" i="117" s="1"/>
  <c r="BF131" i="117"/>
  <c r="AR131" i="117"/>
  <c r="AS131" i="117" s="1"/>
  <c r="AT131" i="117" s="1"/>
  <c r="AU131" i="117" s="1"/>
  <c r="AV131" i="117" s="1"/>
  <c r="AQ131" i="117"/>
  <c r="AA131" i="117"/>
  <c r="V131" i="117"/>
  <c r="U131" i="117"/>
  <c r="T131" i="117"/>
  <c r="S131" i="117"/>
  <c r="R131" i="117"/>
  <c r="M131" i="117"/>
  <c r="Z131" i="117" s="1"/>
  <c r="BF126" i="117"/>
  <c r="AR126" i="117"/>
  <c r="AS126" i="117" s="1"/>
  <c r="AQ126" i="117"/>
  <c r="AA126" i="117"/>
  <c r="W126" i="117"/>
  <c r="V126" i="117"/>
  <c r="U126" i="117"/>
  <c r="X126" i="117" s="1"/>
  <c r="T126" i="117"/>
  <c r="S126" i="117"/>
  <c r="R126" i="117"/>
  <c r="M126" i="117"/>
  <c r="Z126" i="117" s="1"/>
  <c r="BF331" i="117"/>
  <c r="AR331" i="117"/>
  <c r="AS331" i="117" s="1"/>
  <c r="AT331" i="117" s="1"/>
  <c r="AU331" i="117" s="1"/>
  <c r="AV331" i="117" s="1"/>
  <c r="AQ331" i="117"/>
  <c r="AA331" i="117"/>
  <c r="V331" i="117"/>
  <c r="U331" i="117"/>
  <c r="T331" i="117"/>
  <c r="S331" i="117"/>
  <c r="R331" i="117"/>
  <c r="M331" i="117"/>
  <c r="J331" i="117" s="1"/>
  <c r="BF265" i="117"/>
  <c r="AR265" i="117"/>
  <c r="AQ265" i="117"/>
  <c r="AA265" i="117"/>
  <c r="V265" i="117"/>
  <c r="U265" i="117"/>
  <c r="T265" i="117"/>
  <c r="S265" i="117"/>
  <c r="R265" i="117"/>
  <c r="M265" i="117"/>
  <c r="Z265" i="117" s="1"/>
  <c r="BF22" i="117"/>
  <c r="AR22" i="117"/>
  <c r="AS22" i="117" s="1"/>
  <c r="AQ22" i="117"/>
  <c r="AA22" i="117"/>
  <c r="V22" i="117"/>
  <c r="U22" i="117"/>
  <c r="T22" i="117"/>
  <c r="S22" i="117"/>
  <c r="R22" i="117"/>
  <c r="M22" i="117"/>
  <c r="Z22" i="117" s="1"/>
  <c r="BF235" i="117"/>
  <c r="AR235" i="117"/>
  <c r="AQ235" i="117"/>
  <c r="AA235" i="117"/>
  <c r="V235" i="117"/>
  <c r="U235" i="117"/>
  <c r="X235" i="117" s="1"/>
  <c r="T235" i="117"/>
  <c r="S235" i="117"/>
  <c r="R235" i="117"/>
  <c r="M235" i="117"/>
  <c r="Z235" i="117" s="1"/>
  <c r="BF25" i="117"/>
  <c r="AR25" i="117"/>
  <c r="AS25" i="117" s="1"/>
  <c r="AT25" i="117" s="1"/>
  <c r="AU25" i="117" s="1"/>
  <c r="AV25" i="117" s="1"/>
  <c r="AQ25" i="117"/>
  <c r="AA25" i="117"/>
  <c r="V25" i="117"/>
  <c r="U25" i="117"/>
  <c r="T25" i="117"/>
  <c r="S25" i="117"/>
  <c r="R25" i="117"/>
  <c r="M25" i="117"/>
  <c r="J25" i="117" s="1"/>
  <c r="BF18" i="117"/>
  <c r="AR18" i="117"/>
  <c r="AQ18" i="117"/>
  <c r="AA18" i="117"/>
  <c r="Z18" i="117"/>
  <c r="V18" i="117"/>
  <c r="U18" i="117"/>
  <c r="T18" i="117"/>
  <c r="S18" i="117"/>
  <c r="R18" i="117"/>
  <c r="M18" i="117"/>
  <c r="J18" i="117" s="1"/>
  <c r="BF329" i="117"/>
  <c r="AR329" i="117"/>
  <c r="AS329" i="117" s="1"/>
  <c r="AQ329" i="117"/>
  <c r="AA329" i="117"/>
  <c r="V329" i="117"/>
  <c r="U329" i="117"/>
  <c r="T329" i="117"/>
  <c r="S329" i="117"/>
  <c r="R329" i="117"/>
  <c r="M329" i="117"/>
  <c r="Z329" i="117" s="1"/>
  <c r="BF313" i="117"/>
  <c r="AR313" i="117"/>
  <c r="AS313" i="117" s="1"/>
  <c r="AT313" i="117" s="1"/>
  <c r="AU313" i="117" s="1"/>
  <c r="AV313" i="117" s="1"/>
  <c r="AQ313" i="117"/>
  <c r="AA313" i="117"/>
  <c r="V313" i="117"/>
  <c r="U313" i="117"/>
  <c r="X313" i="117" s="1"/>
  <c r="T313" i="117"/>
  <c r="S313" i="117"/>
  <c r="R313" i="117"/>
  <c r="M313" i="117"/>
  <c r="Z313" i="117" s="1"/>
  <c r="BF236" i="117"/>
  <c r="AR236" i="117"/>
  <c r="AS236" i="117" s="1"/>
  <c r="AT236" i="117" s="1"/>
  <c r="AU236" i="117" s="1"/>
  <c r="AV236" i="117" s="1"/>
  <c r="AQ236" i="117"/>
  <c r="AA236" i="117"/>
  <c r="V236" i="117"/>
  <c r="U236" i="117"/>
  <c r="T236" i="117"/>
  <c r="S236" i="117"/>
  <c r="R236" i="117"/>
  <c r="M236" i="117"/>
  <c r="J236" i="117" s="1"/>
  <c r="BF73" i="117"/>
  <c r="AR73" i="117"/>
  <c r="AQ73" i="117"/>
  <c r="AA73" i="117"/>
  <c r="V73" i="117"/>
  <c r="U73" i="117"/>
  <c r="T73" i="117"/>
  <c r="S73" i="117"/>
  <c r="R73" i="117"/>
  <c r="M73" i="117"/>
  <c r="Z73" i="117" s="1"/>
  <c r="BF295" i="117"/>
  <c r="AR295" i="117"/>
  <c r="AS295" i="117" s="1"/>
  <c r="AT295" i="117" s="1"/>
  <c r="AU295" i="117" s="1"/>
  <c r="AV295" i="117" s="1"/>
  <c r="AQ295" i="117"/>
  <c r="AA295" i="117"/>
  <c r="Z295" i="117"/>
  <c r="V295" i="117"/>
  <c r="U295" i="117"/>
  <c r="T295" i="117"/>
  <c r="S295" i="117"/>
  <c r="R295" i="117"/>
  <c r="M295" i="117"/>
  <c r="J295" i="117" s="1"/>
  <c r="BF192" i="117"/>
  <c r="AR192" i="117"/>
  <c r="AS192" i="117" s="1"/>
  <c r="AQ192" i="117"/>
  <c r="AA192" i="117"/>
  <c r="V192" i="117"/>
  <c r="U192" i="117"/>
  <c r="X192" i="117" s="1"/>
  <c r="T192" i="117"/>
  <c r="S192" i="117"/>
  <c r="R192" i="117"/>
  <c r="M192" i="117"/>
  <c r="Z192" i="117" s="1"/>
  <c r="BF185" i="117"/>
  <c r="AR185" i="117"/>
  <c r="AS185" i="117" s="1"/>
  <c r="AT185" i="117" s="1"/>
  <c r="AU185" i="117" s="1"/>
  <c r="AV185" i="117" s="1"/>
  <c r="AQ185" i="117"/>
  <c r="AA185" i="117"/>
  <c r="V185" i="117"/>
  <c r="U185" i="117"/>
  <c r="T185" i="117"/>
  <c r="S185" i="117"/>
  <c r="R185" i="117"/>
  <c r="M185" i="117"/>
  <c r="J185" i="117" s="1"/>
  <c r="BF205" i="117"/>
  <c r="AR205" i="117"/>
  <c r="AQ205" i="117"/>
  <c r="AA205" i="117"/>
  <c r="V205" i="117"/>
  <c r="U205" i="117"/>
  <c r="T205" i="117"/>
  <c r="S205" i="117"/>
  <c r="R205" i="117"/>
  <c r="M205" i="117"/>
  <c r="Z205" i="117" s="1"/>
  <c r="BF87" i="117"/>
  <c r="AR87" i="117"/>
  <c r="AS87" i="117" s="1"/>
  <c r="AQ87" i="117"/>
  <c r="AA87" i="117"/>
  <c r="V87" i="117"/>
  <c r="U87" i="117"/>
  <c r="T87" i="117"/>
  <c r="S87" i="117"/>
  <c r="R87" i="117"/>
  <c r="M87" i="117"/>
  <c r="Z87" i="117" s="1"/>
  <c r="BF80" i="117"/>
  <c r="AR80" i="117"/>
  <c r="AS80" i="117" s="1"/>
  <c r="AQ80" i="117"/>
  <c r="AA80" i="117"/>
  <c r="X80" i="117"/>
  <c r="V80" i="117"/>
  <c r="W80" i="117" s="1"/>
  <c r="U80" i="117"/>
  <c r="T80" i="117"/>
  <c r="S80" i="117"/>
  <c r="R80" i="117"/>
  <c r="M80" i="117"/>
  <c r="Z80" i="117" s="1"/>
  <c r="BF33" i="117"/>
  <c r="AR33" i="117"/>
  <c r="AS33" i="117" s="1"/>
  <c r="AT33" i="117" s="1"/>
  <c r="AU33" i="117" s="1"/>
  <c r="AV33" i="117" s="1"/>
  <c r="AQ33" i="117"/>
  <c r="AA33" i="117"/>
  <c r="V33" i="117"/>
  <c r="U33" i="117"/>
  <c r="T33" i="117"/>
  <c r="S33" i="117"/>
  <c r="R33" i="117"/>
  <c r="M33" i="117"/>
  <c r="J33" i="117" s="1"/>
  <c r="BF41" i="117"/>
  <c r="AR41" i="117"/>
  <c r="AQ41" i="117"/>
  <c r="AA41" i="117"/>
  <c r="V41" i="117"/>
  <c r="U41" i="117"/>
  <c r="T41" i="117"/>
  <c r="S41" i="117"/>
  <c r="R41" i="117"/>
  <c r="M41" i="117"/>
  <c r="Z41" i="117" s="1"/>
  <c r="BF42" i="117"/>
  <c r="AR42" i="117"/>
  <c r="AS42" i="117" s="1"/>
  <c r="AT42" i="117" s="1"/>
  <c r="AU42" i="117" s="1"/>
  <c r="AV42" i="117" s="1"/>
  <c r="AQ42" i="117"/>
  <c r="AA42" i="117"/>
  <c r="V42" i="117"/>
  <c r="U42" i="117"/>
  <c r="T42" i="117"/>
  <c r="S42" i="117"/>
  <c r="R42" i="117"/>
  <c r="M42" i="117"/>
  <c r="Z42" i="117" s="1"/>
  <c r="BF209" i="117"/>
  <c r="AR209" i="117"/>
  <c r="AS209" i="117" s="1"/>
  <c r="AT209" i="117" s="1"/>
  <c r="AU209" i="117" s="1"/>
  <c r="AV209" i="117" s="1"/>
  <c r="AQ209" i="117"/>
  <c r="AA209" i="117"/>
  <c r="V209" i="117"/>
  <c r="U209" i="117"/>
  <c r="X209" i="117" s="1"/>
  <c r="T209" i="117"/>
  <c r="S209" i="117"/>
  <c r="R209" i="117"/>
  <c r="M209" i="117"/>
  <c r="Z209" i="117" s="1"/>
  <c r="BF104" i="117"/>
  <c r="AR104" i="117"/>
  <c r="AS104" i="117" s="1"/>
  <c r="AT104" i="117" s="1"/>
  <c r="AU104" i="117" s="1"/>
  <c r="AV104" i="117" s="1"/>
  <c r="AQ104" i="117"/>
  <c r="AA104" i="117"/>
  <c r="V104" i="117"/>
  <c r="U104" i="117"/>
  <c r="T104" i="117"/>
  <c r="S104" i="117"/>
  <c r="R104" i="117"/>
  <c r="M104" i="117"/>
  <c r="J104" i="117" s="1"/>
  <c r="BF149" i="117"/>
  <c r="AR149" i="117"/>
  <c r="AQ149" i="117"/>
  <c r="AA149" i="117"/>
  <c r="V149" i="117"/>
  <c r="U149" i="117"/>
  <c r="T149" i="117"/>
  <c r="S149" i="117"/>
  <c r="R149" i="117"/>
  <c r="M149" i="117"/>
  <c r="Z149" i="117" s="1"/>
  <c r="BF113" i="117"/>
  <c r="AR113" i="117"/>
  <c r="AS113" i="117" s="1"/>
  <c r="AQ113" i="117"/>
  <c r="AA113" i="117"/>
  <c r="V113" i="117"/>
  <c r="U113" i="117"/>
  <c r="T113" i="117"/>
  <c r="S113" i="117"/>
  <c r="R113" i="117"/>
  <c r="M113" i="117"/>
  <c r="Z113" i="117" s="1"/>
  <c r="BF276" i="117"/>
  <c r="AR276" i="117"/>
  <c r="AS276" i="117" s="1"/>
  <c r="AQ276" i="117"/>
  <c r="AA276" i="117"/>
  <c r="V276" i="117"/>
  <c r="U276" i="117"/>
  <c r="X276" i="117" s="1"/>
  <c r="T276" i="117"/>
  <c r="S276" i="117"/>
  <c r="R276" i="117"/>
  <c r="M276" i="117"/>
  <c r="Z276" i="117" s="1"/>
  <c r="J276" i="117"/>
  <c r="AP276" i="117" s="1"/>
  <c r="BF262" i="117"/>
  <c r="AR262" i="117"/>
  <c r="AS262" i="117" s="1"/>
  <c r="AT262" i="117" s="1"/>
  <c r="AU262" i="117" s="1"/>
  <c r="AV262" i="117" s="1"/>
  <c r="AQ262" i="117"/>
  <c r="AA262" i="117"/>
  <c r="V262" i="117"/>
  <c r="U262" i="117"/>
  <c r="T262" i="117"/>
  <c r="S262" i="117"/>
  <c r="R262" i="117"/>
  <c r="M262" i="117"/>
  <c r="J262" i="117" s="1"/>
  <c r="BF266" i="117"/>
  <c r="AR266" i="117"/>
  <c r="AQ266" i="117"/>
  <c r="AA266" i="117"/>
  <c r="V266" i="117"/>
  <c r="U266" i="117"/>
  <c r="T266" i="117"/>
  <c r="S266" i="117"/>
  <c r="R266" i="117"/>
  <c r="M266" i="117"/>
  <c r="Z266" i="117" s="1"/>
  <c r="BF316" i="117"/>
  <c r="AR316" i="117"/>
  <c r="AS316" i="117" s="1"/>
  <c r="AQ316" i="117"/>
  <c r="AA316" i="117"/>
  <c r="V316" i="117"/>
  <c r="U316" i="117"/>
  <c r="T316" i="117"/>
  <c r="S316" i="117"/>
  <c r="R316" i="117"/>
  <c r="M316" i="117"/>
  <c r="Z316" i="117" s="1"/>
  <c r="BF13" i="117"/>
  <c r="AR13" i="117"/>
  <c r="AS13" i="117" s="1"/>
  <c r="AT13" i="117" s="1"/>
  <c r="AU13" i="117" s="1"/>
  <c r="AV13" i="117" s="1"/>
  <c r="AQ13" i="117"/>
  <c r="AA13" i="117"/>
  <c r="X13" i="117"/>
  <c r="V13" i="117"/>
  <c r="U13" i="117"/>
  <c r="T13" i="117"/>
  <c r="S13" i="117"/>
  <c r="R13" i="117"/>
  <c r="M13" i="117"/>
  <c r="Z13" i="117" s="1"/>
  <c r="BF293" i="117"/>
  <c r="AR293" i="117"/>
  <c r="AS293" i="117" s="1"/>
  <c r="AT293" i="117" s="1"/>
  <c r="AU293" i="117" s="1"/>
  <c r="AV293" i="117" s="1"/>
  <c r="AQ293" i="117"/>
  <c r="AA293" i="117"/>
  <c r="V293" i="117"/>
  <c r="U293" i="117"/>
  <c r="T293" i="117"/>
  <c r="S293" i="117"/>
  <c r="R293" i="117"/>
  <c r="M293" i="117"/>
  <c r="J293" i="117" s="1"/>
  <c r="BF66" i="117"/>
  <c r="AR66" i="117"/>
  <c r="AQ66" i="117"/>
  <c r="AA66" i="117"/>
  <c r="V66" i="117"/>
  <c r="U66" i="117"/>
  <c r="T66" i="117"/>
  <c r="S66" i="117"/>
  <c r="R66" i="117"/>
  <c r="M66" i="117"/>
  <c r="Z66" i="117" s="1"/>
  <c r="BF275" i="117"/>
  <c r="AR275" i="117"/>
  <c r="AS275" i="117" s="1"/>
  <c r="AT275" i="117" s="1"/>
  <c r="AU275" i="117" s="1"/>
  <c r="AV275" i="117" s="1"/>
  <c r="AQ275" i="117"/>
  <c r="AA275" i="117"/>
  <c r="V275" i="117"/>
  <c r="U275" i="117"/>
  <c r="T275" i="117"/>
  <c r="S275" i="117"/>
  <c r="R275" i="117"/>
  <c r="M275" i="117"/>
  <c r="Z275" i="117" s="1"/>
  <c r="BF151" i="117"/>
  <c r="AR151" i="117"/>
  <c r="AS151" i="117" s="1"/>
  <c r="AQ151" i="117"/>
  <c r="AA151" i="117"/>
  <c r="V151" i="117"/>
  <c r="U151" i="117"/>
  <c r="X151" i="117" s="1"/>
  <c r="T151" i="117"/>
  <c r="S151" i="117"/>
  <c r="R151" i="117"/>
  <c r="M151" i="117"/>
  <c r="Z151" i="117" s="1"/>
  <c r="BF171" i="117"/>
  <c r="AR171" i="117"/>
  <c r="AS171" i="117" s="1"/>
  <c r="AT171" i="117" s="1"/>
  <c r="AU171" i="117" s="1"/>
  <c r="AV171" i="117" s="1"/>
  <c r="AQ171" i="117"/>
  <c r="AA171" i="117"/>
  <c r="V171" i="117"/>
  <c r="U171" i="117"/>
  <c r="T171" i="117"/>
  <c r="S171" i="117"/>
  <c r="R171" i="117"/>
  <c r="M171" i="117"/>
  <c r="J171" i="117" s="1"/>
  <c r="BF175" i="117"/>
  <c r="AR175" i="117"/>
  <c r="AQ175" i="117"/>
  <c r="AA175" i="117"/>
  <c r="V175" i="117"/>
  <c r="U175" i="117"/>
  <c r="T175" i="117"/>
  <c r="S175" i="117"/>
  <c r="R175" i="117"/>
  <c r="M175" i="117"/>
  <c r="Z175" i="117" s="1"/>
  <c r="BF201" i="117"/>
  <c r="AR201" i="117"/>
  <c r="AS201" i="117" s="1"/>
  <c r="AQ201" i="117"/>
  <c r="AA201" i="117"/>
  <c r="V201" i="117"/>
  <c r="U201" i="117"/>
  <c r="T201" i="117"/>
  <c r="S201" i="117"/>
  <c r="R201" i="117"/>
  <c r="M201" i="117"/>
  <c r="Z201" i="117" s="1"/>
  <c r="BF303" i="117"/>
  <c r="AR303" i="117"/>
  <c r="AS303" i="117" s="1"/>
  <c r="AT303" i="117" s="1"/>
  <c r="AU303" i="117" s="1"/>
  <c r="AV303" i="117" s="1"/>
  <c r="AQ303" i="117"/>
  <c r="AA303" i="117"/>
  <c r="V303" i="117"/>
  <c r="U303" i="117"/>
  <c r="X303" i="117" s="1"/>
  <c r="T303" i="117"/>
  <c r="S303" i="117"/>
  <c r="R303" i="117"/>
  <c r="M303" i="117"/>
  <c r="Z303" i="117" s="1"/>
  <c r="J303" i="117"/>
  <c r="AP303" i="117" s="1"/>
  <c r="BF74" i="117"/>
  <c r="AR74" i="117"/>
  <c r="AS74" i="117" s="1"/>
  <c r="AT74" i="117" s="1"/>
  <c r="AU74" i="117" s="1"/>
  <c r="AV74" i="117" s="1"/>
  <c r="AQ74" i="117"/>
  <c r="AA74" i="117"/>
  <c r="V74" i="117"/>
  <c r="U74" i="117"/>
  <c r="T74" i="117"/>
  <c r="S74" i="117"/>
  <c r="R74" i="117"/>
  <c r="M74" i="117"/>
  <c r="J74" i="117" s="1"/>
  <c r="BF222" i="117"/>
  <c r="AR222" i="117"/>
  <c r="AQ222" i="117"/>
  <c r="AA222" i="117"/>
  <c r="V222" i="117"/>
  <c r="U222" i="117"/>
  <c r="T222" i="117"/>
  <c r="S222" i="117"/>
  <c r="R222" i="117"/>
  <c r="M222" i="117"/>
  <c r="Z222" i="117" s="1"/>
  <c r="BF289" i="117"/>
  <c r="AR289" i="117"/>
  <c r="AS289" i="117" s="1"/>
  <c r="AT289" i="117" s="1"/>
  <c r="AU289" i="117" s="1"/>
  <c r="AV289" i="117" s="1"/>
  <c r="AQ289" i="117"/>
  <c r="AA289" i="117"/>
  <c r="V289" i="117"/>
  <c r="U289" i="117"/>
  <c r="T289" i="117"/>
  <c r="S289" i="117"/>
  <c r="R289" i="117"/>
  <c r="M289" i="117"/>
  <c r="Z289" i="117" s="1"/>
  <c r="BF161" i="117"/>
  <c r="AR161" i="117"/>
  <c r="AS161" i="117" s="1"/>
  <c r="AT161" i="117" s="1"/>
  <c r="AU161" i="117" s="1"/>
  <c r="AV161" i="117" s="1"/>
  <c r="AQ161" i="117"/>
  <c r="AA161" i="117"/>
  <c r="V161" i="117"/>
  <c r="U161" i="117"/>
  <c r="X161" i="117" s="1"/>
  <c r="T161" i="117"/>
  <c r="S161" i="117"/>
  <c r="R161" i="117"/>
  <c r="M161" i="117"/>
  <c r="Z161" i="117" s="1"/>
  <c r="BF290" i="117"/>
  <c r="AR290" i="117"/>
  <c r="AS290" i="117" s="1"/>
  <c r="AT290" i="117" s="1"/>
  <c r="AU290" i="117" s="1"/>
  <c r="AV290" i="117" s="1"/>
  <c r="AQ290" i="117"/>
  <c r="AA290" i="117"/>
  <c r="V290" i="117"/>
  <c r="U290" i="117"/>
  <c r="T290" i="117"/>
  <c r="S290" i="117"/>
  <c r="R290" i="117"/>
  <c r="M290" i="117"/>
  <c r="J290" i="117" s="1"/>
  <c r="BF155" i="117"/>
  <c r="AR155" i="117"/>
  <c r="AQ155" i="117"/>
  <c r="AA155" i="117"/>
  <c r="V155" i="117"/>
  <c r="U155" i="117"/>
  <c r="T155" i="117"/>
  <c r="S155" i="117"/>
  <c r="R155" i="117"/>
  <c r="M155" i="117"/>
  <c r="Z155" i="117" s="1"/>
  <c r="BF34" i="117"/>
  <c r="AR34" i="117"/>
  <c r="AS34" i="117" s="1"/>
  <c r="AT34" i="117" s="1"/>
  <c r="AU34" i="117" s="1"/>
  <c r="AV34" i="117" s="1"/>
  <c r="AQ34" i="117"/>
  <c r="AA34" i="117"/>
  <c r="Z34" i="117"/>
  <c r="V34" i="117"/>
  <c r="U34" i="117"/>
  <c r="T34" i="117"/>
  <c r="S34" i="117"/>
  <c r="R34" i="117"/>
  <c r="M34" i="117"/>
  <c r="J34" i="117" s="1"/>
  <c r="BF260" i="117"/>
  <c r="AR260" i="117"/>
  <c r="AS260" i="117" s="1"/>
  <c r="AQ260" i="117"/>
  <c r="AA260" i="117"/>
  <c r="V260" i="117"/>
  <c r="U260" i="117"/>
  <c r="X260" i="117" s="1"/>
  <c r="T260" i="117"/>
  <c r="S260" i="117"/>
  <c r="R260" i="117"/>
  <c r="M260" i="117"/>
  <c r="Z260" i="117" s="1"/>
  <c r="BF179" i="117"/>
  <c r="AR179" i="117"/>
  <c r="AS179" i="117" s="1"/>
  <c r="AT179" i="117" s="1"/>
  <c r="AU179" i="117" s="1"/>
  <c r="AV179" i="117" s="1"/>
  <c r="AQ179" i="117"/>
  <c r="AA179" i="117"/>
  <c r="V179" i="117"/>
  <c r="U179" i="117"/>
  <c r="T179" i="117"/>
  <c r="S179" i="117"/>
  <c r="R179" i="117"/>
  <c r="M179" i="117"/>
  <c r="J179" i="117" s="1"/>
  <c r="BF181" i="117"/>
  <c r="AR181" i="117"/>
  <c r="AQ181" i="117"/>
  <c r="AA181" i="117"/>
  <c r="V181" i="117"/>
  <c r="U181" i="117"/>
  <c r="T181" i="117"/>
  <c r="S181" i="117"/>
  <c r="R181" i="117"/>
  <c r="M181" i="117"/>
  <c r="Z181" i="117" s="1"/>
  <c r="BF156" i="117"/>
  <c r="AR156" i="117"/>
  <c r="AS156" i="117" s="1"/>
  <c r="AQ156" i="117"/>
  <c r="AA156" i="117"/>
  <c r="V156" i="117"/>
  <c r="U156" i="117"/>
  <c r="T156" i="117"/>
  <c r="S156" i="117"/>
  <c r="R156" i="117"/>
  <c r="M156" i="117"/>
  <c r="Z156" i="117" s="1"/>
  <c r="BF317" i="117"/>
  <c r="AR317" i="117"/>
  <c r="AS317" i="117" s="1"/>
  <c r="AT317" i="117" s="1"/>
  <c r="AU317" i="117" s="1"/>
  <c r="AV317" i="117" s="1"/>
  <c r="AQ317" i="117"/>
  <c r="AA317" i="117"/>
  <c r="V317" i="117"/>
  <c r="U317" i="117"/>
  <c r="X317" i="117" s="1"/>
  <c r="T317" i="117"/>
  <c r="S317" i="117"/>
  <c r="R317" i="117"/>
  <c r="M317" i="117"/>
  <c r="Z317" i="117" s="1"/>
  <c r="BF37" i="117"/>
  <c r="AR37" i="117"/>
  <c r="AS37" i="117" s="1"/>
  <c r="AT37" i="117" s="1"/>
  <c r="AU37" i="117" s="1"/>
  <c r="AV37" i="117" s="1"/>
  <c r="AQ37" i="117"/>
  <c r="AA37" i="117"/>
  <c r="V37" i="117"/>
  <c r="U37" i="117"/>
  <c r="T37" i="117"/>
  <c r="S37" i="117"/>
  <c r="R37" i="117"/>
  <c r="M37" i="117"/>
  <c r="J37" i="117" s="1"/>
  <c r="BF238" i="117"/>
  <c r="AR238" i="117"/>
  <c r="AQ238" i="117"/>
  <c r="AA238" i="117"/>
  <c r="Z238" i="117"/>
  <c r="V238" i="117"/>
  <c r="U238" i="117"/>
  <c r="T238" i="117"/>
  <c r="S238" i="117"/>
  <c r="R238" i="117"/>
  <c r="M238" i="117"/>
  <c r="J238" i="117" s="1"/>
  <c r="BF240" i="117"/>
  <c r="AR240" i="117"/>
  <c r="AS240" i="117" s="1"/>
  <c r="AT240" i="117" s="1"/>
  <c r="AU240" i="117" s="1"/>
  <c r="AV240" i="117" s="1"/>
  <c r="AQ240" i="117"/>
  <c r="AA240" i="117"/>
  <c r="Z240" i="117"/>
  <c r="V240" i="117"/>
  <c r="U240" i="117"/>
  <c r="T240" i="117"/>
  <c r="S240" i="117"/>
  <c r="R240" i="117"/>
  <c r="M240" i="117"/>
  <c r="J240" i="117" s="1"/>
  <c r="BF144" i="117"/>
  <c r="AR144" i="117"/>
  <c r="AQ144" i="117"/>
  <c r="AA144" i="117"/>
  <c r="V144" i="117"/>
  <c r="U144" i="117"/>
  <c r="X144" i="117" s="1"/>
  <c r="T144" i="117"/>
  <c r="S144" i="117"/>
  <c r="R144" i="117"/>
  <c r="M144" i="117"/>
  <c r="Z144" i="117" s="1"/>
  <c r="BF108" i="117"/>
  <c r="AR108" i="117"/>
  <c r="AS108" i="117" s="1"/>
  <c r="AT108" i="117" s="1"/>
  <c r="AU108" i="117" s="1"/>
  <c r="AV108" i="117" s="1"/>
  <c r="AQ108" i="117"/>
  <c r="AA108" i="117"/>
  <c r="V108" i="117"/>
  <c r="U108" i="117"/>
  <c r="T108" i="117"/>
  <c r="S108" i="117"/>
  <c r="R108" i="117"/>
  <c r="M108" i="117"/>
  <c r="J108" i="117" s="1"/>
  <c r="BF112" i="117"/>
  <c r="AR112" i="117"/>
  <c r="AQ112" i="117"/>
  <c r="AA112" i="117"/>
  <c r="V112" i="117"/>
  <c r="U112" i="117"/>
  <c r="X112" i="117" s="1"/>
  <c r="T112" i="117"/>
  <c r="S112" i="117"/>
  <c r="R112" i="117"/>
  <c r="M112" i="117"/>
  <c r="Z112" i="117" s="1"/>
  <c r="BF219" i="117"/>
  <c r="AR219" i="117"/>
  <c r="AS219" i="117" s="1"/>
  <c r="AT219" i="117" s="1"/>
  <c r="AU219" i="117" s="1"/>
  <c r="AV219" i="117" s="1"/>
  <c r="AQ219" i="117"/>
  <c r="AA219" i="117"/>
  <c r="V219" i="117"/>
  <c r="U219" i="117"/>
  <c r="T219" i="117"/>
  <c r="S219" i="117"/>
  <c r="R219" i="117"/>
  <c r="M219" i="117"/>
  <c r="Z219" i="117" s="1"/>
  <c r="BF138" i="117"/>
  <c r="AR138" i="117"/>
  <c r="AS138" i="117" s="1"/>
  <c r="AT138" i="117" s="1"/>
  <c r="AU138" i="117" s="1"/>
  <c r="AV138" i="117" s="1"/>
  <c r="AQ138" i="117"/>
  <c r="AA138" i="117"/>
  <c r="V138" i="117"/>
  <c r="U138" i="117"/>
  <c r="T138" i="117"/>
  <c r="S138" i="117"/>
  <c r="R138" i="117"/>
  <c r="M138" i="117"/>
  <c r="Z138" i="117" s="1"/>
  <c r="BF229" i="117"/>
  <c r="AR229" i="117"/>
  <c r="AQ229" i="117"/>
  <c r="AA229" i="117"/>
  <c r="V229" i="117"/>
  <c r="U229" i="117"/>
  <c r="T229" i="117"/>
  <c r="S229" i="117"/>
  <c r="R229" i="117"/>
  <c r="M229" i="117"/>
  <c r="Z229" i="117" s="1"/>
  <c r="BF79" i="117"/>
  <c r="AR79" i="117"/>
  <c r="AS79" i="117" s="1"/>
  <c r="AT79" i="117" s="1"/>
  <c r="AU79" i="117" s="1"/>
  <c r="AV79" i="117" s="1"/>
  <c r="AQ79" i="117"/>
  <c r="AA79" i="117"/>
  <c r="V79" i="117"/>
  <c r="U79" i="117"/>
  <c r="T79" i="117"/>
  <c r="S79" i="117"/>
  <c r="R79" i="117"/>
  <c r="M79" i="117"/>
  <c r="Z79" i="117" s="1"/>
  <c r="BF199" i="117"/>
  <c r="AR199" i="117"/>
  <c r="AQ199" i="117"/>
  <c r="AA199" i="117"/>
  <c r="V199" i="117"/>
  <c r="U199" i="117"/>
  <c r="T199" i="117"/>
  <c r="S199" i="117"/>
  <c r="R199" i="117"/>
  <c r="M199" i="117"/>
  <c r="Z199" i="117" s="1"/>
  <c r="BF56" i="117"/>
  <c r="AR56" i="117"/>
  <c r="AS56" i="117" s="1"/>
  <c r="AQ56" i="117"/>
  <c r="AA56" i="117"/>
  <c r="V56" i="117"/>
  <c r="U56" i="117"/>
  <c r="T56" i="117"/>
  <c r="S56" i="117"/>
  <c r="R56" i="117"/>
  <c r="M56" i="117"/>
  <c r="Z56" i="117" s="1"/>
  <c r="BF50" i="117"/>
  <c r="AR50" i="117"/>
  <c r="AQ50" i="117"/>
  <c r="AA50" i="117"/>
  <c r="Z50" i="117"/>
  <c r="V50" i="117"/>
  <c r="U50" i="117"/>
  <c r="T50" i="117"/>
  <c r="S50" i="117"/>
  <c r="R50" i="117"/>
  <c r="M50" i="117"/>
  <c r="J50" i="117" s="1"/>
  <c r="AP50" i="117" s="1"/>
  <c r="BF198" i="117"/>
  <c r="AR198" i="117"/>
  <c r="AS198" i="117" s="1"/>
  <c r="AT198" i="117" s="1"/>
  <c r="AU198" i="117" s="1"/>
  <c r="AV198" i="117" s="1"/>
  <c r="AQ198" i="117"/>
  <c r="AA198" i="117"/>
  <c r="V198" i="117"/>
  <c r="U198" i="117"/>
  <c r="T198" i="117"/>
  <c r="S198" i="117"/>
  <c r="R198" i="117"/>
  <c r="M198" i="117"/>
  <c r="Z198" i="117" s="1"/>
  <c r="BF306" i="117"/>
  <c r="AR306" i="117"/>
  <c r="AQ306" i="117"/>
  <c r="AA306" i="117"/>
  <c r="V306" i="117"/>
  <c r="U306" i="117"/>
  <c r="T306" i="117"/>
  <c r="S306" i="117"/>
  <c r="R306" i="117"/>
  <c r="M306" i="117"/>
  <c r="Z306" i="117" s="1"/>
  <c r="BF298" i="117"/>
  <c r="AR298" i="117"/>
  <c r="AS298" i="117" s="1"/>
  <c r="AQ298" i="117"/>
  <c r="AA298" i="117"/>
  <c r="V298" i="117"/>
  <c r="U298" i="117"/>
  <c r="T298" i="117"/>
  <c r="S298" i="117"/>
  <c r="R298" i="117"/>
  <c r="M298" i="117"/>
  <c r="Z298" i="117" s="1"/>
  <c r="BF248" i="117"/>
  <c r="AR248" i="117"/>
  <c r="AQ248" i="117"/>
  <c r="AA248" i="117"/>
  <c r="V248" i="117"/>
  <c r="U248" i="117"/>
  <c r="T248" i="117"/>
  <c r="S248" i="117"/>
  <c r="R248" i="117"/>
  <c r="M248" i="117"/>
  <c r="Z248" i="117" s="1"/>
  <c r="BF19" i="117"/>
  <c r="AR19" i="117"/>
  <c r="AS19" i="117" s="1"/>
  <c r="AT19" i="117" s="1"/>
  <c r="AU19" i="117" s="1"/>
  <c r="AV19" i="117" s="1"/>
  <c r="AQ19" i="117"/>
  <c r="AA19" i="117"/>
  <c r="Z19" i="117"/>
  <c r="V19" i="117"/>
  <c r="U19" i="117"/>
  <c r="T19" i="117"/>
  <c r="S19" i="117"/>
  <c r="R19" i="117"/>
  <c r="M19" i="117"/>
  <c r="J19" i="117" s="1"/>
  <c r="BF119" i="117"/>
  <c r="AR119" i="117"/>
  <c r="AQ119" i="117"/>
  <c r="AA119" i="117"/>
  <c r="V119" i="117"/>
  <c r="U119" i="117"/>
  <c r="X119" i="117" s="1"/>
  <c r="T119" i="117"/>
  <c r="S119" i="117"/>
  <c r="R119" i="117"/>
  <c r="M119" i="117"/>
  <c r="Z119" i="117" s="1"/>
  <c r="BF69" i="117"/>
  <c r="AR69" i="117"/>
  <c r="AS69" i="117" s="1"/>
  <c r="AQ69" i="117"/>
  <c r="AA69" i="117"/>
  <c r="V69" i="117"/>
  <c r="U69" i="117"/>
  <c r="W69" i="117" s="1"/>
  <c r="T69" i="117"/>
  <c r="S69" i="117"/>
  <c r="R69" i="117"/>
  <c r="M69" i="117"/>
  <c r="Z69" i="117" s="1"/>
  <c r="BF59" i="117"/>
  <c r="AR59" i="117"/>
  <c r="AQ59" i="117"/>
  <c r="AA59" i="117"/>
  <c r="Z59" i="117"/>
  <c r="V59" i="117"/>
  <c r="U59" i="117"/>
  <c r="T59" i="117"/>
  <c r="S59" i="117"/>
  <c r="R59" i="117"/>
  <c r="M59" i="117"/>
  <c r="J59" i="117" s="1"/>
  <c r="AP59" i="117" s="1"/>
  <c r="BF49" i="117"/>
  <c r="AR49" i="117"/>
  <c r="AS49" i="117" s="1"/>
  <c r="AT49" i="117" s="1"/>
  <c r="AU49" i="117" s="1"/>
  <c r="AV49" i="117" s="1"/>
  <c r="AQ49" i="117"/>
  <c r="AA49" i="117"/>
  <c r="V49" i="117"/>
  <c r="U49" i="117"/>
  <c r="T49" i="117"/>
  <c r="S49" i="117"/>
  <c r="R49" i="117"/>
  <c r="M49" i="117"/>
  <c r="Z49" i="117" s="1"/>
  <c r="BF299" i="117"/>
  <c r="AR299" i="117"/>
  <c r="AQ299" i="117"/>
  <c r="AA299" i="117"/>
  <c r="V299" i="117"/>
  <c r="U299" i="117"/>
  <c r="X299" i="117" s="1"/>
  <c r="T299" i="117"/>
  <c r="S299" i="117"/>
  <c r="R299" i="117"/>
  <c r="M299" i="117"/>
  <c r="Z299" i="117" s="1"/>
  <c r="BF98" i="117"/>
  <c r="AR98" i="117"/>
  <c r="AS98" i="117" s="1"/>
  <c r="AQ98" i="117"/>
  <c r="AA98" i="117"/>
  <c r="V98" i="117"/>
  <c r="U98" i="117"/>
  <c r="T98" i="117"/>
  <c r="S98" i="117"/>
  <c r="R98" i="117"/>
  <c r="M98" i="117"/>
  <c r="Z98" i="117" s="1"/>
  <c r="BF71" i="117"/>
  <c r="AR71" i="117"/>
  <c r="AQ71" i="117"/>
  <c r="AA71" i="117"/>
  <c r="V71" i="117"/>
  <c r="U71" i="117"/>
  <c r="T71" i="117"/>
  <c r="S71" i="117"/>
  <c r="R71" i="117"/>
  <c r="M71" i="117"/>
  <c r="Z71" i="117" s="1"/>
  <c r="BF32" i="117"/>
  <c r="AR32" i="117"/>
  <c r="AS32" i="117" s="1"/>
  <c r="AT32" i="117" s="1"/>
  <c r="AU32" i="117" s="1"/>
  <c r="AV32" i="117" s="1"/>
  <c r="AQ32" i="117"/>
  <c r="AA32" i="117"/>
  <c r="V32" i="117"/>
  <c r="U32" i="117"/>
  <c r="T32" i="117"/>
  <c r="S32" i="117"/>
  <c r="R32" i="117"/>
  <c r="M32" i="117"/>
  <c r="Z32" i="117" s="1"/>
  <c r="BF234" i="117"/>
  <c r="AR234" i="117"/>
  <c r="AQ234" i="117"/>
  <c r="AA234" i="117"/>
  <c r="V234" i="117"/>
  <c r="U234" i="117"/>
  <c r="T234" i="117"/>
  <c r="S234" i="117"/>
  <c r="R234" i="117"/>
  <c r="M234" i="117"/>
  <c r="Z234" i="117" s="1"/>
  <c r="BF237" i="117"/>
  <c r="AR237" i="117"/>
  <c r="AS237" i="117" s="1"/>
  <c r="AQ237" i="117"/>
  <c r="AA237" i="117"/>
  <c r="V237" i="117"/>
  <c r="U237" i="117"/>
  <c r="T237" i="117"/>
  <c r="S237" i="117"/>
  <c r="R237" i="117"/>
  <c r="M237" i="117"/>
  <c r="Z237" i="117" s="1"/>
  <c r="BF257" i="117"/>
  <c r="AR257" i="117"/>
  <c r="AQ257" i="117"/>
  <c r="AA257" i="117"/>
  <c r="V257" i="117"/>
  <c r="U257" i="117"/>
  <c r="X257" i="117" s="1"/>
  <c r="T257" i="117"/>
  <c r="S257" i="117"/>
  <c r="R257" i="117"/>
  <c r="M257" i="117"/>
  <c r="Z257" i="117" s="1"/>
  <c r="BF304" i="117"/>
  <c r="AR304" i="117"/>
  <c r="AS304" i="117" s="1"/>
  <c r="AT304" i="117" s="1"/>
  <c r="AU304" i="117" s="1"/>
  <c r="AV304" i="117" s="1"/>
  <c r="AQ304" i="117"/>
  <c r="AA304" i="117"/>
  <c r="V304" i="117"/>
  <c r="U304" i="117"/>
  <c r="T304" i="117"/>
  <c r="S304" i="117"/>
  <c r="R304" i="117"/>
  <c r="M304" i="117"/>
  <c r="Z304" i="117" s="1"/>
  <c r="BF230" i="117"/>
  <c r="AR230" i="117"/>
  <c r="AQ230" i="117"/>
  <c r="AA230" i="117"/>
  <c r="V230" i="117"/>
  <c r="U230" i="117"/>
  <c r="X230" i="117" s="1"/>
  <c r="T230" i="117"/>
  <c r="S230" i="117"/>
  <c r="R230" i="117"/>
  <c r="M230" i="117"/>
  <c r="Z230" i="117" s="1"/>
  <c r="BF249" i="117"/>
  <c r="AR249" i="117"/>
  <c r="AS249" i="117" s="1"/>
  <c r="AQ249" i="117"/>
  <c r="AA249" i="117"/>
  <c r="Z249" i="117"/>
  <c r="V249" i="117"/>
  <c r="U249" i="117"/>
  <c r="T249" i="117"/>
  <c r="S249" i="117"/>
  <c r="R249" i="117"/>
  <c r="M249" i="117"/>
  <c r="J249" i="117" s="1"/>
  <c r="BF200" i="117"/>
  <c r="AR200" i="117"/>
  <c r="AQ200" i="117"/>
  <c r="AA200" i="117"/>
  <c r="V200" i="117"/>
  <c r="U200" i="117"/>
  <c r="T200" i="117"/>
  <c r="S200" i="117"/>
  <c r="R200" i="117"/>
  <c r="M200" i="117"/>
  <c r="Z200" i="117" s="1"/>
  <c r="BF152" i="117"/>
  <c r="AR152" i="117"/>
  <c r="AS152" i="117" s="1"/>
  <c r="AT152" i="117" s="1"/>
  <c r="AU152" i="117" s="1"/>
  <c r="AV152" i="117" s="1"/>
  <c r="AQ152" i="117"/>
  <c r="AA152" i="117"/>
  <c r="V152" i="117"/>
  <c r="U152" i="117"/>
  <c r="T152" i="117"/>
  <c r="S152" i="117"/>
  <c r="R152" i="117"/>
  <c r="M152" i="117"/>
  <c r="Z152" i="117" s="1"/>
  <c r="BF309" i="117"/>
  <c r="AR309" i="117"/>
  <c r="AQ309" i="117"/>
  <c r="AA309" i="117"/>
  <c r="V309" i="117"/>
  <c r="U309" i="117"/>
  <c r="X309" i="117" s="1"/>
  <c r="T309" i="117"/>
  <c r="S309" i="117"/>
  <c r="R309" i="117"/>
  <c r="M309" i="117"/>
  <c r="Z309" i="117" s="1"/>
  <c r="BF174" i="117"/>
  <c r="AR174" i="117"/>
  <c r="AS174" i="117" s="1"/>
  <c r="AQ174" i="117"/>
  <c r="AA174" i="117"/>
  <c r="V174" i="117"/>
  <c r="U174" i="117"/>
  <c r="T174" i="117"/>
  <c r="S174" i="117"/>
  <c r="R174" i="117"/>
  <c r="M174" i="117"/>
  <c r="Z174" i="117" s="1"/>
  <c r="BF239" i="117"/>
  <c r="AR239" i="117"/>
  <c r="AQ239" i="117"/>
  <c r="AA239" i="117"/>
  <c r="V239" i="117"/>
  <c r="U239" i="117"/>
  <c r="X239" i="117" s="1"/>
  <c r="T239" i="117"/>
  <c r="S239" i="117"/>
  <c r="R239" i="117"/>
  <c r="M239" i="117"/>
  <c r="Z239" i="117" s="1"/>
  <c r="BF197" i="117"/>
  <c r="AR197" i="117"/>
  <c r="AS197" i="117" s="1"/>
  <c r="AT197" i="117" s="1"/>
  <c r="AU197" i="117" s="1"/>
  <c r="AV197" i="117" s="1"/>
  <c r="AQ197" i="117"/>
  <c r="AA197" i="117"/>
  <c r="Z197" i="117"/>
  <c r="V197" i="117"/>
  <c r="U197" i="117"/>
  <c r="T197" i="117"/>
  <c r="S197" i="117"/>
  <c r="R197" i="117"/>
  <c r="M197" i="117"/>
  <c r="J197" i="117" s="1"/>
  <c r="BF125" i="117"/>
  <c r="AR125" i="117"/>
  <c r="AQ125" i="117"/>
  <c r="AA125" i="117"/>
  <c r="V125" i="117"/>
  <c r="U125" i="117"/>
  <c r="T125" i="117"/>
  <c r="S125" i="117"/>
  <c r="R125" i="117"/>
  <c r="M125" i="117"/>
  <c r="Z125" i="117" s="1"/>
  <c r="BF44" i="117"/>
  <c r="AR44" i="117"/>
  <c r="AS44" i="117" s="1"/>
  <c r="AQ44" i="117"/>
  <c r="AA44" i="117"/>
  <c r="V44" i="117"/>
  <c r="U44" i="117"/>
  <c r="T44" i="117"/>
  <c r="S44" i="117"/>
  <c r="R44" i="117"/>
  <c r="M44" i="117"/>
  <c r="Z44" i="117" s="1"/>
  <c r="BF139" i="117"/>
  <c r="AR139" i="117"/>
  <c r="AQ139" i="117"/>
  <c r="AA139" i="117"/>
  <c r="V139" i="117"/>
  <c r="U139" i="117"/>
  <c r="X139" i="117" s="1"/>
  <c r="T139" i="117"/>
  <c r="S139" i="117"/>
  <c r="R139" i="117"/>
  <c r="M139" i="117"/>
  <c r="Z139" i="117" s="1"/>
  <c r="BF177" i="117"/>
  <c r="AR177" i="117"/>
  <c r="AS177" i="117" s="1"/>
  <c r="AT177" i="117" s="1"/>
  <c r="AU177" i="117" s="1"/>
  <c r="AV177" i="117" s="1"/>
  <c r="AQ177" i="117"/>
  <c r="AA177" i="117"/>
  <c r="V177" i="117"/>
  <c r="U177" i="117"/>
  <c r="T177" i="117"/>
  <c r="S177" i="117"/>
  <c r="R177" i="117"/>
  <c r="M177" i="117"/>
  <c r="Z177" i="117" s="1"/>
  <c r="BF252" i="117"/>
  <c r="AR252" i="117"/>
  <c r="AQ252" i="117"/>
  <c r="AA252" i="117"/>
  <c r="Z252" i="117"/>
  <c r="V252" i="117"/>
  <c r="U252" i="117"/>
  <c r="T252" i="117"/>
  <c r="S252" i="117"/>
  <c r="R252" i="117"/>
  <c r="M252" i="117"/>
  <c r="J252" i="117" s="1"/>
  <c r="AP252" i="117" s="1"/>
  <c r="BF142" i="117"/>
  <c r="AR142" i="117"/>
  <c r="AS142" i="117" s="1"/>
  <c r="AQ142" i="117"/>
  <c r="AA142" i="117"/>
  <c r="V142" i="117"/>
  <c r="U142" i="117"/>
  <c r="W142" i="117" s="1"/>
  <c r="T142" i="117"/>
  <c r="S142" i="117"/>
  <c r="R142" i="117"/>
  <c r="M142" i="117"/>
  <c r="Z142" i="117" s="1"/>
  <c r="BF75" i="117"/>
  <c r="AR75" i="117"/>
  <c r="AQ75" i="117"/>
  <c r="AA75" i="117"/>
  <c r="V75" i="117"/>
  <c r="U75" i="117"/>
  <c r="X75" i="117" s="1"/>
  <c r="T75" i="117"/>
  <c r="S75" i="117"/>
  <c r="R75" i="117"/>
  <c r="M75" i="117"/>
  <c r="Z75" i="117" s="1"/>
  <c r="J75" i="117"/>
  <c r="AP75" i="117" s="1"/>
  <c r="BF52" i="117"/>
  <c r="AR52" i="117"/>
  <c r="AS52" i="117" s="1"/>
  <c r="AT52" i="117" s="1"/>
  <c r="AU52" i="117" s="1"/>
  <c r="AV52" i="117" s="1"/>
  <c r="AQ52" i="117"/>
  <c r="AA52" i="117"/>
  <c r="V52" i="117"/>
  <c r="U52" i="117"/>
  <c r="T52" i="117"/>
  <c r="S52" i="117"/>
  <c r="R52" i="117"/>
  <c r="M52" i="117"/>
  <c r="Z52" i="117" s="1"/>
  <c r="BF105" i="117"/>
  <c r="AR105" i="117"/>
  <c r="AQ105" i="117"/>
  <c r="AA105" i="117"/>
  <c r="V105" i="117"/>
  <c r="U105" i="117"/>
  <c r="T105" i="117"/>
  <c r="S105" i="117"/>
  <c r="R105" i="117"/>
  <c r="M105" i="117"/>
  <c r="Z105" i="117" s="1"/>
  <c r="J105" i="117"/>
  <c r="AP105" i="117" s="1"/>
  <c r="BF141" i="117"/>
  <c r="AR141" i="117"/>
  <c r="AS141" i="117" s="1"/>
  <c r="AQ141" i="117"/>
  <c r="AA141" i="117"/>
  <c r="V141" i="117"/>
  <c r="U141" i="117"/>
  <c r="T141" i="117"/>
  <c r="S141" i="117"/>
  <c r="R141" i="117"/>
  <c r="M141" i="117"/>
  <c r="Z141" i="117" s="1"/>
  <c r="BF110" i="117"/>
  <c r="AR110" i="117"/>
  <c r="AQ110" i="117"/>
  <c r="AA110" i="117"/>
  <c r="V110" i="117"/>
  <c r="U110" i="117"/>
  <c r="X110" i="117" s="1"/>
  <c r="T110" i="117"/>
  <c r="S110" i="117"/>
  <c r="R110" i="117"/>
  <c r="M110" i="117"/>
  <c r="Z110" i="117" s="1"/>
  <c r="BF226" i="117"/>
  <c r="AR226" i="117"/>
  <c r="AS226" i="117" s="1"/>
  <c r="AT226" i="117" s="1"/>
  <c r="AU226" i="117" s="1"/>
  <c r="AV226" i="117" s="1"/>
  <c r="AQ226" i="117"/>
  <c r="AA226" i="117"/>
  <c r="Z226" i="117"/>
  <c r="V226" i="117"/>
  <c r="U226" i="117"/>
  <c r="T226" i="117"/>
  <c r="S226" i="117"/>
  <c r="R226" i="117"/>
  <c r="M226" i="117"/>
  <c r="J226" i="117" s="1"/>
  <c r="BF61" i="117"/>
  <c r="AR61" i="117"/>
  <c r="AQ61" i="117"/>
  <c r="AA61" i="117"/>
  <c r="V61" i="117"/>
  <c r="U61" i="117"/>
  <c r="T61" i="117"/>
  <c r="S61" i="117"/>
  <c r="R61" i="117"/>
  <c r="M61" i="117"/>
  <c r="Z61" i="117" s="1"/>
  <c r="BF305" i="117"/>
  <c r="AR305" i="117"/>
  <c r="AS305" i="117" s="1"/>
  <c r="AQ305" i="117"/>
  <c r="AA305" i="117"/>
  <c r="V305" i="117"/>
  <c r="U305" i="117"/>
  <c r="T305" i="117"/>
  <c r="S305" i="117"/>
  <c r="R305" i="117"/>
  <c r="M305" i="117"/>
  <c r="Z305" i="117" s="1"/>
  <c r="BF286" i="117"/>
  <c r="AR286" i="117"/>
  <c r="AQ286" i="117"/>
  <c r="AA286" i="117"/>
  <c r="V286" i="117"/>
  <c r="U286" i="117"/>
  <c r="T286" i="117"/>
  <c r="S286" i="117"/>
  <c r="R286" i="117"/>
  <c r="M286" i="117"/>
  <c r="Z286" i="117" s="1"/>
  <c r="BF78" i="117"/>
  <c r="AS78" i="117"/>
  <c r="AT78" i="117" s="1"/>
  <c r="AU78" i="117" s="1"/>
  <c r="AV78" i="117" s="1"/>
  <c r="AR78" i="117"/>
  <c r="AQ78" i="117"/>
  <c r="AA78" i="117"/>
  <c r="V78" i="117"/>
  <c r="U78" i="117"/>
  <c r="T78" i="117"/>
  <c r="S78" i="117"/>
  <c r="R78" i="117"/>
  <c r="M78" i="117"/>
  <c r="Z78" i="117" s="1"/>
  <c r="BF77" i="117"/>
  <c r="AR77" i="117"/>
  <c r="AQ77" i="117"/>
  <c r="AA77" i="117"/>
  <c r="V77" i="117"/>
  <c r="U77" i="117"/>
  <c r="X77" i="117" s="1"/>
  <c r="T77" i="117"/>
  <c r="S77" i="117"/>
  <c r="R77" i="117"/>
  <c r="M77" i="117"/>
  <c r="Z77" i="117" s="1"/>
  <c r="BF15" i="117"/>
  <c r="AR15" i="117"/>
  <c r="AS15" i="117" s="1"/>
  <c r="AQ15" i="117"/>
  <c r="AA15" i="117"/>
  <c r="V15" i="117"/>
  <c r="U15" i="117"/>
  <c r="T15" i="117"/>
  <c r="S15" i="117"/>
  <c r="R15" i="117"/>
  <c r="M15" i="117"/>
  <c r="Z15" i="117" s="1"/>
  <c r="BF244" i="117"/>
  <c r="AR244" i="117"/>
  <c r="AQ244" i="117"/>
  <c r="AA244" i="117"/>
  <c r="V244" i="117"/>
  <c r="U244" i="117"/>
  <c r="T244" i="117"/>
  <c r="S244" i="117"/>
  <c r="R244" i="117"/>
  <c r="M244" i="117"/>
  <c r="Z244" i="117" s="1"/>
  <c r="BF172" i="117"/>
  <c r="AR172" i="117"/>
  <c r="AS172" i="117" s="1"/>
  <c r="AT172" i="117" s="1"/>
  <c r="AU172" i="117" s="1"/>
  <c r="AV172" i="117" s="1"/>
  <c r="AQ172" i="117"/>
  <c r="AA172" i="117"/>
  <c r="V172" i="117"/>
  <c r="U172" i="117"/>
  <c r="T172" i="117"/>
  <c r="S172" i="117"/>
  <c r="R172" i="117"/>
  <c r="M172" i="117"/>
  <c r="Z172" i="117" s="1"/>
  <c r="BF288" i="117"/>
  <c r="AR288" i="117"/>
  <c r="AQ288" i="117"/>
  <c r="AA288" i="117"/>
  <c r="V288" i="117"/>
  <c r="U288" i="117"/>
  <c r="T288" i="117"/>
  <c r="S288" i="117"/>
  <c r="R288" i="117"/>
  <c r="M288" i="117"/>
  <c r="Z288" i="117" s="1"/>
  <c r="BF212" i="117"/>
  <c r="AR212" i="117"/>
  <c r="AS212" i="117" s="1"/>
  <c r="AQ212" i="117"/>
  <c r="AA212" i="117"/>
  <c r="V212" i="117"/>
  <c r="U212" i="117"/>
  <c r="T212" i="117"/>
  <c r="S212" i="117"/>
  <c r="R212" i="117"/>
  <c r="M212" i="117"/>
  <c r="Z212" i="117" s="1"/>
  <c r="BF328" i="117"/>
  <c r="AR328" i="117"/>
  <c r="AQ328" i="117"/>
  <c r="AA328" i="117"/>
  <c r="V328" i="117"/>
  <c r="U328" i="117"/>
  <c r="X328" i="117" s="1"/>
  <c r="T328" i="117"/>
  <c r="S328" i="117"/>
  <c r="R328" i="117"/>
  <c r="M328" i="117"/>
  <c r="Z328" i="117" s="1"/>
  <c r="BF130" i="117"/>
  <c r="AR130" i="117"/>
  <c r="AS130" i="117" s="1"/>
  <c r="AT130" i="117" s="1"/>
  <c r="AU130" i="117" s="1"/>
  <c r="AV130" i="117" s="1"/>
  <c r="AQ130" i="117"/>
  <c r="AA130" i="117"/>
  <c r="V130" i="117"/>
  <c r="U130" i="117"/>
  <c r="T130" i="117"/>
  <c r="S130" i="117"/>
  <c r="R130" i="117"/>
  <c r="M130" i="117"/>
  <c r="Z130" i="117" s="1"/>
  <c r="BF294" i="117"/>
  <c r="AR294" i="117"/>
  <c r="AQ294" i="117"/>
  <c r="AA294" i="117"/>
  <c r="V294" i="117"/>
  <c r="U294" i="117"/>
  <c r="T294" i="117"/>
  <c r="S294" i="117"/>
  <c r="R294" i="117"/>
  <c r="M294" i="117"/>
  <c r="Z294" i="117" s="1"/>
  <c r="BF292" i="117"/>
  <c r="AR292" i="117"/>
  <c r="AS292" i="117" s="1"/>
  <c r="AQ292" i="117"/>
  <c r="AA292" i="117"/>
  <c r="V292" i="117"/>
  <c r="U292" i="117"/>
  <c r="T292" i="117"/>
  <c r="S292" i="117"/>
  <c r="R292" i="117"/>
  <c r="M292" i="117"/>
  <c r="Z292" i="117" s="1"/>
  <c r="BF111" i="117"/>
  <c r="AR111" i="117"/>
  <c r="AQ111" i="117"/>
  <c r="AA111" i="117"/>
  <c r="V111" i="117"/>
  <c r="U111" i="117"/>
  <c r="T111" i="117"/>
  <c r="S111" i="117"/>
  <c r="R111" i="117"/>
  <c r="M111" i="117"/>
  <c r="Z111" i="117" s="1"/>
  <c r="BF148" i="117"/>
  <c r="AR148" i="117"/>
  <c r="AS148" i="117" s="1"/>
  <c r="AT148" i="117" s="1"/>
  <c r="AU148" i="117" s="1"/>
  <c r="AV148" i="117" s="1"/>
  <c r="AQ148" i="117"/>
  <c r="AA148" i="117"/>
  <c r="Z148" i="117"/>
  <c r="V148" i="117"/>
  <c r="U148" i="117"/>
  <c r="T148" i="117"/>
  <c r="S148" i="117"/>
  <c r="R148" i="117"/>
  <c r="M148" i="117"/>
  <c r="J148" i="117" s="1"/>
  <c r="BF60" i="117"/>
  <c r="AR60" i="117"/>
  <c r="AQ60" i="117"/>
  <c r="AA60" i="117"/>
  <c r="V60" i="117"/>
  <c r="U60" i="117"/>
  <c r="X60" i="117" s="1"/>
  <c r="T60" i="117"/>
  <c r="S60" i="117"/>
  <c r="R60" i="117"/>
  <c r="M60" i="117"/>
  <c r="Z60" i="117" s="1"/>
  <c r="BF8" i="117"/>
  <c r="AR8" i="117"/>
  <c r="AS8" i="117" s="1"/>
  <c r="AQ8" i="117"/>
  <c r="AA8" i="117"/>
  <c r="Z8" i="117"/>
  <c r="V8" i="117"/>
  <c r="U8" i="117"/>
  <c r="T8" i="117"/>
  <c r="S8" i="117"/>
  <c r="R8" i="117"/>
  <c r="M8" i="117"/>
  <c r="J8" i="117" s="1"/>
  <c r="BF10" i="117"/>
  <c r="AR10" i="117"/>
  <c r="AQ10" i="117"/>
  <c r="AA10" i="117"/>
  <c r="V10" i="117"/>
  <c r="U10" i="117"/>
  <c r="X10" i="117" s="1"/>
  <c r="T10" i="117"/>
  <c r="S10" i="117"/>
  <c r="R10" i="117"/>
  <c r="M10" i="117"/>
  <c r="Z10" i="117" s="1"/>
  <c r="BF312" i="117"/>
  <c r="AR312" i="117"/>
  <c r="AS312" i="117" s="1"/>
  <c r="AT312" i="117" s="1"/>
  <c r="AU312" i="117" s="1"/>
  <c r="AV312" i="117" s="1"/>
  <c r="AQ312" i="117"/>
  <c r="AA312" i="117"/>
  <c r="V312" i="117"/>
  <c r="U312" i="117"/>
  <c r="T312" i="117"/>
  <c r="S312" i="117"/>
  <c r="R312" i="117"/>
  <c r="M312" i="117"/>
  <c r="Z312" i="117" s="1"/>
  <c r="BF123" i="117"/>
  <c r="AR123" i="117"/>
  <c r="AQ123" i="117"/>
  <c r="AA123" i="117"/>
  <c r="V123" i="117"/>
  <c r="U123" i="117"/>
  <c r="T123" i="117"/>
  <c r="S123" i="117"/>
  <c r="R123" i="117"/>
  <c r="M123" i="117"/>
  <c r="Z123" i="117" s="1"/>
  <c r="BF283" i="117"/>
  <c r="AR283" i="117"/>
  <c r="AS283" i="117" s="1"/>
  <c r="AQ283" i="117"/>
  <c r="AA283" i="117"/>
  <c r="V283" i="117"/>
  <c r="U283" i="117"/>
  <c r="T283" i="117"/>
  <c r="S283" i="117"/>
  <c r="R283" i="117"/>
  <c r="M283" i="117"/>
  <c r="Z283" i="117" s="1"/>
  <c r="BF99" i="117"/>
  <c r="AR99" i="117"/>
  <c r="AQ99" i="117"/>
  <c r="AA99" i="117"/>
  <c r="V99" i="117"/>
  <c r="U99" i="117"/>
  <c r="T99" i="117"/>
  <c r="S99" i="117"/>
  <c r="R99" i="117"/>
  <c r="M99" i="117"/>
  <c r="Z99" i="117" s="1"/>
  <c r="BF188" i="117"/>
  <c r="AR188" i="117"/>
  <c r="AS188" i="117" s="1"/>
  <c r="AT188" i="117" s="1"/>
  <c r="AU188" i="117" s="1"/>
  <c r="AV188" i="117" s="1"/>
  <c r="AQ188" i="117"/>
  <c r="AA188" i="117"/>
  <c r="V188" i="117"/>
  <c r="U188" i="117"/>
  <c r="T188" i="117"/>
  <c r="S188" i="117"/>
  <c r="R188" i="117"/>
  <c r="M188" i="117"/>
  <c r="Z188" i="117" s="1"/>
  <c r="BF297" i="117"/>
  <c r="AR297" i="117"/>
  <c r="AQ297" i="117"/>
  <c r="AA297" i="117"/>
  <c r="V297" i="117"/>
  <c r="U297" i="117"/>
  <c r="X297" i="117" s="1"/>
  <c r="T297" i="117"/>
  <c r="S297" i="117"/>
  <c r="R297" i="117"/>
  <c r="M297" i="117"/>
  <c r="Z297" i="117" s="1"/>
  <c r="BF26" i="117"/>
  <c r="AR26" i="117"/>
  <c r="AS26" i="117" s="1"/>
  <c r="AQ26" i="117"/>
  <c r="AA26" i="117"/>
  <c r="V26" i="117"/>
  <c r="U26" i="117"/>
  <c r="T26" i="117"/>
  <c r="S26" i="117"/>
  <c r="R26" i="117"/>
  <c r="M26" i="117"/>
  <c r="Z26" i="117" s="1"/>
  <c r="BF57" i="117"/>
  <c r="AR57" i="117"/>
  <c r="AQ57" i="117"/>
  <c r="AA57" i="117"/>
  <c r="V57" i="117"/>
  <c r="U57" i="117"/>
  <c r="X57" i="117" s="1"/>
  <c r="T57" i="117"/>
  <c r="S57" i="117"/>
  <c r="R57" i="117"/>
  <c r="M57" i="117"/>
  <c r="Z57" i="117" s="1"/>
  <c r="BF163" i="117"/>
  <c r="AR163" i="117"/>
  <c r="AS163" i="117" s="1"/>
  <c r="AT163" i="117" s="1"/>
  <c r="AU163" i="117" s="1"/>
  <c r="AV163" i="117" s="1"/>
  <c r="AQ163" i="117"/>
  <c r="AA163" i="117"/>
  <c r="Z163" i="117"/>
  <c r="V163" i="117"/>
  <c r="U163" i="117"/>
  <c r="T163" i="117"/>
  <c r="S163" i="117"/>
  <c r="R163" i="117"/>
  <c r="M163" i="117"/>
  <c r="J163" i="117" s="1"/>
  <c r="BF166" i="117"/>
  <c r="AR166" i="117"/>
  <c r="AQ166" i="117"/>
  <c r="AA166" i="117"/>
  <c r="V166" i="117"/>
  <c r="U166" i="117"/>
  <c r="X166" i="117" s="1"/>
  <c r="T166" i="117"/>
  <c r="S166" i="117"/>
  <c r="R166" i="117"/>
  <c r="M166" i="117"/>
  <c r="Z166" i="117" s="1"/>
  <c r="BF253" i="117"/>
  <c r="AR253" i="117"/>
  <c r="AS253" i="117" s="1"/>
  <c r="AQ253" i="117"/>
  <c r="AA253" i="117"/>
  <c r="Z253" i="117"/>
  <c r="V253" i="117"/>
  <c r="U253" i="117"/>
  <c r="T253" i="117"/>
  <c r="S253" i="117"/>
  <c r="R253" i="117"/>
  <c r="M253" i="117"/>
  <c r="J253" i="117" s="1"/>
  <c r="BF255" i="117"/>
  <c r="AR255" i="117"/>
  <c r="AQ255" i="117"/>
  <c r="AA255" i="117"/>
  <c r="V255" i="117"/>
  <c r="U255" i="117"/>
  <c r="T255" i="117"/>
  <c r="S255" i="117"/>
  <c r="R255" i="117"/>
  <c r="M255" i="117"/>
  <c r="Z255" i="117" s="1"/>
  <c r="BF203" i="117"/>
  <c r="AR203" i="117"/>
  <c r="AS203" i="117" s="1"/>
  <c r="AT203" i="117" s="1"/>
  <c r="AU203" i="117" s="1"/>
  <c r="AV203" i="117" s="1"/>
  <c r="AQ203" i="117"/>
  <c r="AA203" i="117"/>
  <c r="V203" i="117"/>
  <c r="U203" i="117"/>
  <c r="T203" i="117"/>
  <c r="S203" i="117"/>
  <c r="R203" i="117"/>
  <c r="M203" i="117"/>
  <c r="Z203" i="117" s="1"/>
  <c r="BF102" i="117"/>
  <c r="AR102" i="117"/>
  <c r="AQ102" i="117"/>
  <c r="AA102" i="117"/>
  <c r="V102" i="117"/>
  <c r="U102" i="117"/>
  <c r="T102" i="117"/>
  <c r="S102" i="117"/>
  <c r="R102" i="117"/>
  <c r="M102" i="117"/>
  <c r="Z102" i="117" s="1"/>
  <c r="BF223" i="117"/>
  <c r="AR223" i="117"/>
  <c r="AQ223" i="117"/>
  <c r="AA223" i="117"/>
  <c r="V223" i="117"/>
  <c r="U223" i="117"/>
  <c r="T223" i="117"/>
  <c r="S223" i="117"/>
  <c r="R223" i="117"/>
  <c r="M223" i="117"/>
  <c r="Z223" i="117" s="1"/>
  <c r="BF96" i="117"/>
  <c r="AR96" i="117"/>
  <c r="AQ96" i="117"/>
  <c r="AA96" i="117"/>
  <c r="V96" i="117"/>
  <c r="U96" i="117"/>
  <c r="T96" i="117"/>
  <c r="S96" i="117"/>
  <c r="R96" i="117"/>
  <c r="M96" i="117"/>
  <c r="Z96" i="117" s="1"/>
  <c r="BF86" i="117"/>
  <c r="AR86" i="117"/>
  <c r="AS86" i="117" s="1"/>
  <c r="AQ86" i="117"/>
  <c r="AA86" i="117"/>
  <c r="V86" i="117"/>
  <c r="U86" i="117"/>
  <c r="X86" i="117" s="1"/>
  <c r="T86" i="117"/>
  <c r="S86" i="117"/>
  <c r="R86" i="117"/>
  <c r="M86" i="117"/>
  <c r="Z86" i="117" s="1"/>
  <c r="BF154" i="117"/>
  <c r="AR154" i="117"/>
  <c r="AS154" i="117" s="1"/>
  <c r="AT154" i="117" s="1"/>
  <c r="AU154" i="117" s="1"/>
  <c r="AV154" i="117" s="1"/>
  <c r="AQ154" i="117"/>
  <c r="AA154" i="117"/>
  <c r="V154" i="117"/>
  <c r="U154" i="117"/>
  <c r="T154" i="117"/>
  <c r="S154" i="117"/>
  <c r="R154" i="117"/>
  <c r="M154" i="117"/>
  <c r="Z154" i="117" s="1"/>
  <c r="BF258" i="117"/>
  <c r="AR258" i="117"/>
  <c r="AQ258" i="117"/>
  <c r="AA258" i="117"/>
  <c r="V258" i="117"/>
  <c r="U258" i="117"/>
  <c r="T258" i="117"/>
  <c r="S258" i="117"/>
  <c r="R258" i="117"/>
  <c r="M258" i="117"/>
  <c r="Z258" i="117" s="1"/>
  <c r="BF20" i="117"/>
  <c r="AR20" i="117"/>
  <c r="AQ20" i="117"/>
  <c r="AA20" i="117"/>
  <c r="V20" i="117"/>
  <c r="U20" i="117"/>
  <c r="T20" i="117"/>
  <c r="S20" i="117"/>
  <c r="R20" i="117"/>
  <c r="M20" i="117"/>
  <c r="Z20" i="117" s="1"/>
  <c r="BF300" i="117"/>
  <c r="AR300" i="117"/>
  <c r="AS300" i="117" s="1"/>
  <c r="AT300" i="117" s="1"/>
  <c r="AU300" i="117" s="1"/>
  <c r="AV300" i="117" s="1"/>
  <c r="AQ300" i="117"/>
  <c r="AA300" i="117"/>
  <c r="V300" i="117"/>
  <c r="U300" i="117"/>
  <c r="X300" i="117" s="1"/>
  <c r="T300" i="117"/>
  <c r="S300" i="117"/>
  <c r="R300" i="117"/>
  <c r="M300" i="117"/>
  <c r="Z300" i="117" s="1"/>
  <c r="BF320" i="117"/>
  <c r="AR320" i="117"/>
  <c r="AS320" i="117" s="1"/>
  <c r="AT320" i="117" s="1"/>
  <c r="AU320" i="117" s="1"/>
  <c r="AV320" i="117" s="1"/>
  <c r="AQ320" i="117"/>
  <c r="AA320" i="117"/>
  <c r="V320" i="117"/>
  <c r="U320" i="117"/>
  <c r="T320" i="117"/>
  <c r="S320" i="117"/>
  <c r="R320" i="117"/>
  <c r="M320" i="117"/>
  <c r="Z320" i="117" s="1"/>
  <c r="BF83" i="117"/>
  <c r="AR83" i="117"/>
  <c r="AQ83" i="117"/>
  <c r="AA83" i="117"/>
  <c r="V83" i="117"/>
  <c r="U83" i="117"/>
  <c r="T83" i="117"/>
  <c r="S83" i="117"/>
  <c r="R83" i="117"/>
  <c r="M83" i="117"/>
  <c r="Z83" i="117" s="1"/>
  <c r="BF217" i="117"/>
  <c r="AR217" i="117"/>
  <c r="AQ217" i="117"/>
  <c r="AA217" i="117"/>
  <c r="V217" i="117"/>
  <c r="U217" i="117"/>
  <c r="T217" i="117"/>
  <c r="S217" i="117"/>
  <c r="R217" i="117"/>
  <c r="M217" i="117"/>
  <c r="Z217" i="117" s="1"/>
  <c r="BF82" i="117"/>
  <c r="AR82" i="117"/>
  <c r="AS82" i="117" s="1"/>
  <c r="AQ82" i="117"/>
  <c r="AA82" i="117"/>
  <c r="V82" i="117"/>
  <c r="U82" i="117"/>
  <c r="X82" i="117" s="1"/>
  <c r="T82" i="117"/>
  <c r="S82" i="117"/>
  <c r="R82" i="117"/>
  <c r="M82" i="117"/>
  <c r="Z82" i="117" s="1"/>
  <c r="BF176" i="117"/>
  <c r="AR176" i="117"/>
  <c r="AS176" i="117" s="1"/>
  <c r="AT176" i="117" s="1"/>
  <c r="AU176" i="117" s="1"/>
  <c r="AV176" i="117" s="1"/>
  <c r="AQ176" i="117"/>
  <c r="AA176" i="117"/>
  <c r="V176" i="117"/>
  <c r="U176" i="117"/>
  <c r="X176" i="117" s="1"/>
  <c r="T176" i="117"/>
  <c r="S176" i="117"/>
  <c r="R176" i="117"/>
  <c r="M176" i="117"/>
  <c r="Z176" i="117" s="1"/>
  <c r="BF168" i="117"/>
  <c r="AR168" i="117"/>
  <c r="AQ168" i="117"/>
  <c r="AA168" i="117"/>
  <c r="V168" i="117"/>
  <c r="U168" i="117"/>
  <c r="T168" i="117"/>
  <c r="S168" i="117"/>
  <c r="R168" i="117"/>
  <c r="M168" i="117"/>
  <c r="Z168" i="117" s="1"/>
  <c r="BF311" i="117"/>
  <c r="AR311" i="117"/>
  <c r="AQ311" i="117"/>
  <c r="AA311" i="117"/>
  <c r="Z311" i="117"/>
  <c r="V311" i="117"/>
  <c r="U311" i="117"/>
  <c r="T311" i="117"/>
  <c r="S311" i="117"/>
  <c r="R311" i="117"/>
  <c r="M311" i="117"/>
  <c r="J311" i="117" s="1"/>
  <c r="BF213" i="117"/>
  <c r="AR213" i="117"/>
  <c r="AS213" i="117" s="1"/>
  <c r="AT213" i="117" s="1"/>
  <c r="AU213" i="117" s="1"/>
  <c r="AV213" i="117" s="1"/>
  <c r="AQ213" i="117"/>
  <c r="AA213" i="117"/>
  <c r="V213" i="117"/>
  <c r="U213" i="117"/>
  <c r="X213" i="117" s="1"/>
  <c r="T213" i="117"/>
  <c r="S213" i="117"/>
  <c r="R213" i="117"/>
  <c r="M213" i="117"/>
  <c r="Z213" i="117" s="1"/>
  <c r="BF51" i="117"/>
  <c r="AR51" i="117"/>
  <c r="AS51" i="117" s="1"/>
  <c r="AT51" i="117" s="1"/>
  <c r="AU51" i="117" s="1"/>
  <c r="AV51" i="117" s="1"/>
  <c r="AQ51" i="117"/>
  <c r="AA51" i="117"/>
  <c r="V51" i="117"/>
  <c r="U51" i="117"/>
  <c r="T51" i="117"/>
  <c r="S51" i="117"/>
  <c r="R51" i="117"/>
  <c r="M51" i="117"/>
  <c r="Z51" i="117" s="1"/>
  <c r="BF134" i="117"/>
  <c r="AR134" i="117"/>
  <c r="AQ134" i="117"/>
  <c r="AA134" i="117"/>
  <c r="V134" i="117"/>
  <c r="U134" i="117"/>
  <c r="T134" i="117"/>
  <c r="S134" i="117"/>
  <c r="R134" i="117"/>
  <c r="M134" i="117"/>
  <c r="Z134" i="117" s="1"/>
  <c r="BF281" i="117"/>
  <c r="AR281" i="117"/>
  <c r="AQ281" i="117"/>
  <c r="AA281" i="117"/>
  <c r="V281" i="117"/>
  <c r="U281" i="117"/>
  <c r="T281" i="117"/>
  <c r="S281" i="117"/>
  <c r="R281" i="117"/>
  <c r="M281" i="117"/>
  <c r="Z281" i="117" s="1"/>
  <c r="BF48" i="117"/>
  <c r="AR48" i="117"/>
  <c r="AS48" i="117" s="1"/>
  <c r="AQ48" i="117"/>
  <c r="AA48" i="117"/>
  <c r="V48" i="117"/>
  <c r="U48" i="117"/>
  <c r="X48" i="117" s="1"/>
  <c r="T48" i="117"/>
  <c r="S48" i="117"/>
  <c r="R48" i="117"/>
  <c r="M48" i="117"/>
  <c r="Z48" i="117" s="1"/>
  <c r="BF273" i="117"/>
  <c r="AR273" i="117"/>
  <c r="AS273" i="117" s="1"/>
  <c r="AT273" i="117" s="1"/>
  <c r="AU273" i="117" s="1"/>
  <c r="AV273" i="117" s="1"/>
  <c r="AQ273" i="117"/>
  <c r="AA273" i="117"/>
  <c r="V273" i="117"/>
  <c r="U273" i="117"/>
  <c r="X273" i="117" s="1"/>
  <c r="T273" i="117"/>
  <c r="S273" i="117"/>
  <c r="R273" i="117"/>
  <c r="M273" i="117"/>
  <c r="Z273" i="117" s="1"/>
  <c r="BF330" i="117"/>
  <c r="AR330" i="117"/>
  <c r="AQ330" i="117"/>
  <c r="AA330" i="117"/>
  <c r="V330" i="117"/>
  <c r="U330" i="117"/>
  <c r="T330" i="117"/>
  <c r="S330" i="117"/>
  <c r="R330" i="117"/>
  <c r="M330" i="117"/>
  <c r="Z330" i="117" s="1"/>
  <c r="BF322" i="117"/>
  <c r="AR322" i="117"/>
  <c r="AQ322" i="117"/>
  <c r="AA322" i="117"/>
  <c r="V322" i="117"/>
  <c r="U322" i="117"/>
  <c r="T322" i="117"/>
  <c r="S322" i="117"/>
  <c r="R322" i="117"/>
  <c r="M322" i="117"/>
  <c r="J322" i="117" s="1"/>
  <c r="BF261" i="117"/>
  <c r="AR261" i="117"/>
  <c r="AS261" i="117" s="1"/>
  <c r="AT261" i="117" s="1"/>
  <c r="AU261" i="117" s="1"/>
  <c r="AV261" i="117" s="1"/>
  <c r="AQ261" i="117"/>
  <c r="AA261" i="117"/>
  <c r="V261" i="117"/>
  <c r="U261" i="117"/>
  <c r="X261" i="117" s="1"/>
  <c r="T261" i="117"/>
  <c r="S261" i="117"/>
  <c r="R261" i="117"/>
  <c r="M261" i="117"/>
  <c r="Z261" i="117" s="1"/>
  <c r="BF318" i="117"/>
  <c r="AR318" i="117"/>
  <c r="AS318" i="117" s="1"/>
  <c r="AT318" i="117" s="1"/>
  <c r="AU318" i="117" s="1"/>
  <c r="AV318" i="117" s="1"/>
  <c r="AQ318" i="117"/>
  <c r="AA318" i="117"/>
  <c r="V318" i="117"/>
  <c r="U318" i="117"/>
  <c r="X318" i="117" s="1"/>
  <c r="T318" i="117"/>
  <c r="S318" i="117"/>
  <c r="R318" i="117"/>
  <c r="M318" i="117"/>
  <c r="Z318" i="117" s="1"/>
  <c r="BF165" i="117"/>
  <c r="AR165" i="117"/>
  <c r="AS165" i="117" s="1"/>
  <c r="AT165" i="117" s="1"/>
  <c r="AU165" i="117" s="1"/>
  <c r="AV165" i="117" s="1"/>
  <c r="AQ165" i="117"/>
  <c r="AA165" i="117"/>
  <c r="V165" i="117"/>
  <c r="U165" i="117"/>
  <c r="T165" i="117"/>
  <c r="S165" i="117"/>
  <c r="R165" i="117"/>
  <c r="M165" i="117"/>
  <c r="J165" i="117" s="1"/>
  <c r="BF187" i="117"/>
  <c r="AR187" i="117"/>
  <c r="AS187" i="117" s="1"/>
  <c r="AT187" i="117" s="1"/>
  <c r="AU187" i="117" s="1"/>
  <c r="AV187" i="117" s="1"/>
  <c r="AQ187" i="117"/>
  <c r="AA187" i="117"/>
  <c r="V187" i="117"/>
  <c r="U187" i="117"/>
  <c r="X187" i="117" s="1"/>
  <c r="T187" i="117"/>
  <c r="S187" i="117"/>
  <c r="R187" i="117"/>
  <c r="M187" i="117"/>
  <c r="Z187" i="117" s="1"/>
  <c r="BF101" i="117"/>
  <c r="AR101" i="117"/>
  <c r="AS101" i="117" s="1"/>
  <c r="AT101" i="117" s="1"/>
  <c r="AU101" i="117" s="1"/>
  <c r="AV101" i="117" s="1"/>
  <c r="AQ101" i="117"/>
  <c r="AA101" i="117"/>
  <c r="V101" i="117"/>
  <c r="U101" i="117"/>
  <c r="T101" i="117"/>
  <c r="S101" i="117"/>
  <c r="R101" i="117"/>
  <c r="M101" i="117"/>
  <c r="Z101" i="117" s="1"/>
  <c r="BF308" i="117"/>
  <c r="AR308" i="117"/>
  <c r="AQ308" i="117"/>
  <c r="AA308" i="117"/>
  <c r="V308" i="117"/>
  <c r="U308" i="117"/>
  <c r="T308" i="117"/>
  <c r="S308" i="117"/>
  <c r="R308" i="117"/>
  <c r="M308" i="117"/>
  <c r="Z308" i="117" s="1"/>
  <c r="BF280" i="117"/>
  <c r="AR280" i="117"/>
  <c r="AQ280" i="117"/>
  <c r="AA280" i="117"/>
  <c r="V280" i="117"/>
  <c r="U280" i="117"/>
  <c r="T280" i="117"/>
  <c r="S280" i="117"/>
  <c r="R280" i="117"/>
  <c r="M280" i="117"/>
  <c r="J280" i="117" s="1"/>
  <c r="BF216" i="117"/>
  <c r="AR216" i="117"/>
  <c r="AS216" i="117" s="1"/>
  <c r="AQ216" i="117"/>
  <c r="AA216" i="117"/>
  <c r="V216" i="117"/>
  <c r="U216" i="117"/>
  <c r="X216" i="117" s="1"/>
  <c r="T216" i="117"/>
  <c r="S216" i="117"/>
  <c r="R216" i="117"/>
  <c r="M216" i="117"/>
  <c r="Z216" i="117" s="1"/>
  <c r="BF184" i="117"/>
  <c r="AR184" i="117"/>
  <c r="AS184" i="117" s="1"/>
  <c r="AT184" i="117" s="1"/>
  <c r="AU184" i="117" s="1"/>
  <c r="AV184" i="117" s="1"/>
  <c r="AQ184" i="117"/>
  <c r="AA184" i="117"/>
  <c r="V184" i="117"/>
  <c r="U184" i="117"/>
  <c r="T184" i="117"/>
  <c r="S184" i="117"/>
  <c r="R184" i="117"/>
  <c r="M184" i="117"/>
  <c r="Z184" i="117" s="1"/>
  <c r="BF12" i="117"/>
  <c r="AR12" i="117"/>
  <c r="AQ12" i="117"/>
  <c r="AA12" i="117"/>
  <c r="V12" i="117"/>
  <c r="U12" i="117"/>
  <c r="T12" i="117"/>
  <c r="S12" i="117"/>
  <c r="R12" i="117"/>
  <c r="M12" i="117"/>
  <c r="Z12" i="117" s="1"/>
  <c r="BF264" i="117"/>
  <c r="AR264" i="117"/>
  <c r="AQ264" i="117"/>
  <c r="AA264" i="117"/>
  <c r="V264" i="117"/>
  <c r="U264" i="117"/>
  <c r="T264" i="117"/>
  <c r="S264" i="117"/>
  <c r="R264" i="117"/>
  <c r="M264" i="117"/>
  <c r="J264" i="117" s="1"/>
  <c r="BF157" i="117"/>
  <c r="AR157" i="117"/>
  <c r="AS157" i="117" s="1"/>
  <c r="AT157" i="117" s="1"/>
  <c r="AU157" i="117" s="1"/>
  <c r="AV157" i="117" s="1"/>
  <c r="AQ157" i="117"/>
  <c r="AA157" i="117"/>
  <c r="V157" i="117"/>
  <c r="U157" i="117"/>
  <c r="X157" i="117" s="1"/>
  <c r="T157" i="117"/>
  <c r="S157" i="117"/>
  <c r="R157" i="117"/>
  <c r="M157" i="117"/>
  <c r="Z157" i="117" s="1"/>
  <c r="BF36" i="117"/>
  <c r="AR36" i="117"/>
  <c r="AS36" i="117" s="1"/>
  <c r="AT36" i="117" s="1"/>
  <c r="AU36" i="117" s="1"/>
  <c r="AV36" i="117" s="1"/>
  <c r="AQ36" i="117"/>
  <c r="AA36" i="117"/>
  <c r="V36" i="117"/>
  <c r="U36" i="117"/>
  <c r="T36" i="117"/>
  <c r="S36" i="117"/>
  <c r="R36" i="117"/>
  <c r="M36" i="117"/>
  <c r="Z36" i="117" s="1"/>
  <c r="BF225" i="117"/>
  <c r="AR225" i="117"/>
  <c r="AQ225" i="117"/>
  <c r="AA225" i="117"/>
  <c r="V225" i="117"/>
  <c r="U225" i="117"/>
  <c r="T225" i="117"/>
  <c r="S225" i="117"/>
  <c r="R225" i="117"/>
  <c r="M225" i="117"/>
  <c r="Z225" i="117" s="1"/>
  <c r="BF250" i="117"/>
  <c r="AR250" i="117"/>
  <c r="AQ250" i="117"/>
  <c r="AA250" i="117"/>
  <c r="V250" i="117"/>
  <c r="U250" i="117"/>
  <c r="T250" i="117"/>
  <c r="S250" i="117"/>
  <c r="R250" i="117"/>
  <c r="M250" i="117"/>
  <c r="J250" i="117" s="1"/>
  <c r="BF186" i="117"/>
  <c r="AR186" i="117"/>
  <c r="AS186" i="117" s="1"/>
  <c r="AQ186" i="117"/>
  <c r="AA186" i="117"/>
  <c r="V186" i="117"/>
  <c r="U186" i="117"/>
  <c r="X186" i="117" s="1"/>
  <c r="T186" i="117"/>
  <c r="S186" i="117"/>
  <c r="R186" i="117"/>
  <c r="M186" i="117"/>
  <c r="Z186" i="117" s="1"/>
  <c r="BF94" i="117"/>
  <c r="AR94" i="117"/>
  <c r="AS94" i="117" s="1"/>
  <c r="AT94" i="117" s="1"/>
  <c r="AU94" i="117" s="1"/>
  <c r="AV94" i="117" s="1"/>
  <c r="AQ94" i="117"/>
  <c r="AA94" i="117"/>
  <c r="Z94" i="117"/>
  <c r="V94" i="117"/>
  <c r="U94" i="117"/>
  <c r="T94" i="117"/>
  <c r="S94" i="117"/>
  <c r="R94" i="117"/>
  <c r="M94" i="117"/>
  <c r="J94" i="117" s="1"/>
  <c r="BF93" i="117"/>
  <c r="AR93" i="117"/>
  <c r="AQ93" i="117"/>
  <c r="AA93" i="117"/>
  <c r="V93" i="117"/>
  <c r="U93" i="117"/>
  <c r="T93" i="117"/>
  <c r="S93" i="117"/>
  <c r="R93" i="117"/>
  <c r="M93" i="117"/>
  <c r="Z93" i="117" s="1"/>
  <c r="BF214" i="117"/>
  <c r="AR214" i="117"/>
  <c r="AQ214" i="117"/>
  <c r="AA214" i="117"/>
  <c r="V214" i="117"/>
  <c r="U214" i="117"/>
  <c r="T214" i="117"/>
  <c r="S214" i="117"/>
  <c r="R214" i="117"/>
  <c r="M214" i="117"/>
  <c r="J214" i="117" s="1"/>
  <c r="BF228" i="117"/>
  <c r="AR228" i="117"/>
  <c r="AS228" i="117" s="1"/>
  <c r="AT228" i="117" s="1"/>
  <c r="AU228" i="117" s="1"/>
  <c r="AV228" i="117" s="1"/>
  <c r="AQ228" i="117"/>
  <c r="AA228" i="117"/>
  <c r="V228" i="117"/>
  <c r="U228" i="117"/>
  <c r="T228" i="117"/>
  <c r="S228" i="117"/>
  <c r="R228" i="117"/>
  <c r="M228" i="117"/>
  <c r="BF28" i="117"/>
  <c r="AR28" i="117"/>
  <c r="AS28" i="117" s="1"/>
  <c r="AT28" i="117" s="1"/>
  <c r="AU28" i="117" s="1"/>
  <c r="AV28" i="117" s="1"/>
  <c r="AQ28" i="117"/>
  <c r="AA28" i="117"/>
  <c r="V28" i="117"/>
  <c r="U28" i="117"/>
  <c r="T28" i="117"/>
  <c r="S28" i="117"/>
  <c r="R28" i="117"/>
  <c r="M28" i="117"/>
  <c r="Z28" i="117" s="1"/>
  <c r="BF227" i="117"/>
  <c r="AR227" i="117"/>
  <c r="AQ227" i="117"/>
  <c r="AA227" i="117"/>
  <c r="V227" i="117"/>
  <c r="U227" i="117"/>
  <c r="T227" i="117"/>
  <c r="S227" i="117"/>
  <c r="R227" i="117"/>
  <c r="M227" i="117"/>
  <c r="Z227" i="117" s="1"/>
  <c r="BF210" i="117"/>
  <c r="AR210" i="117"/>
  <c r="AQ210" i="117"/>
  <c r="AA210" i="117"/>
  <c r="V210" i="117"/>
  <c r="U210" i="117"/>
  <c r="T210" i="117"/>
  <c r="S210" i="117"/>
  <c r="R210" i="117"/>
  <c r="M210" i="117"/>
  <c r="J210" i="117" s="1"/>
  <c r="BF247" i="117"/>
  <c r="AR247" i="117"/>
  <c r="AS247" i="117" s="1"/>
  <c r="AQ247" i="117"/>
  <c r="AA247" i="117"/>
  <c r="Z247" i="117"/>
  <c r="V247" i="117"/>
  <c r="U247" i="117"/>
  <c r="T247" i="117"/>
  <c r="S247" i="117"/>
  <c r="R247" i="117"/>
  <c r="M247" i="117"/>
  <c r="J247" i="117" s="1"/>
  <c r="AP247" i="117" s="1"/>
  <c r="BF137" i="117"/>
  <c r="AR137" i="117"/>
  <c r="AS137" i="117" s="1"/>
  <c r="AT137" i="117" s="1"/>
  <c r="AU137" i="117" s="1"/>
  <c r="AV137" i="117" s="1"/>
  <c r="AQ137" i="117"/>
  <c r="AA137" i="117"/>
  <c r="V137" i="117"/>
  <c r="U137" i="117"/>
  <c r="T137" i="117"/>
  <c r="S137" i="117"/>
  <c r="R137" i="117"/>
  <c r="M137" i="117"/>
  <c r="Z137" i="117" s="1"/>
  <c r="BF11" i="117"/>
  <c r="AR11" i="117"/>
  <c r="AQ11" i="117"/>
  <c r="AA11" i="117"/>
  <c r="V11" i="117"/>
  <c r="U11" i="117"/>
  <c r="T11" i="117"/>
  <c r="S11" i="117"/>
  <c r="R11" i="117"/>
  <c r="M11" i="117"/>
  <c r="Z11" i="117" s="1"/>
  <c r="BF40" i="117"/>
  <c r="AR40" i="117"/>
  <c r="AQ40" i="117"/>
  <c r="AA40" i="117"/>
  <c r="V40" i="117"/>
  <c r="U40" i="117"/>
  <c r="T40" i="117"/>
  <c r="S40" i="117"/>
  <c r="R40" i="117"/>
  <c r="M40" i="117"/>
  <c r="J40" i="117" s="1"/>
  <c r="BF45" i="117"/>
  <c r="AR45" i="117"/>
  <c r="AS45" i="117" s="1"/>
  <c r="AT45" i="117" s="1"/>
  <c r="AU45" i="117" s="1"/>
  <c r="AV45" i="117" s="1"/>
  <c r="AQ45" i="117"/>
  <c r="AA45" i="117"/>
  <c r="Z45" i="117"/>
  <c r="V45" i="117"/>
  <c r="U45" i="117"/>
  <c r="X45" i="117" s="1"/>
  <c r="T45" i="117"/>
  <c r="S45" i="117"/>
  <c r="R45" i="117"/>
  <c r="M45" i="117"/>
  <c r="J45" i="117" s="1"/>
  <c r="BF211" i="117"/>
  <c r="AR211" i="117"/>
  <c r="AS211" i="117" s="1"/>
  <c r="AT211" i="117" s="1"/>
  <c r="AU211" i="117" s="1"/>
  <c r="AV211" i="117" s="1"/>
  <c r="AQ211" i="117"/>
  <c r="AA211" i="117"/>
  <c r="Z211" i="117"/>
  <c r="V211" i="117"/>
  <c r="U211" i="117"/>
  <c r="T211" i="117"/>
  <c r="S211" i="117"/>
  <c r="R211" i="117"/>
  <c r="M211" i="117"/>
  <c r="J211" i="117" s="1"/>
  <c r="BF208" i="117"/>
  <c r="AR208" i="117"/>
  <c r="AQ208" i="117"/>
  <c r="AA208" i="117"/>
  <c r="V208" i="117"/>
  <c r="U208" i="117"/>
  <c r="T208" i="117"/>
  <c r="S208" i="117"/>
  <c r="R208" i="117"/>
  <c r="M208" i="117"/>
  <c r="Z208" i="117" s="1"/>
  <c r="BF326" i="117"/>
  <c r="AR326" i="117"/>
  <c r="AQ326" i="117"/>
  <c r="AA326" i="117"/>
  <c r="V326" i="117"/>
  <c r="U326" i="117"/>
  <c r="T326" i="117"/>
  <c r="S326" i="117"/>
  <c r="R326" i="117"/>
  <c r="M326" i="117"/>
  <c r="J326" i="117" s="1"/>
  <c r="BF122" i="117"/>
  <c r="AR122" i="117"/>
  <c r="AS122" i="117" s="1"/>
  <c r="AT122" i="117" s="1"/>
  <c r="AU122" i="117" s="1"/>
  <c r="AV122" i="117" s="1"/>
  <c r="AQ122" i="117"/>
  <c r="AA122" i="117"/>
  <c r="V122" i="117"/>
  <c r="U122" i="117"/>
  <c r="X122" i="117" s="1"/>
  <c r="T122" i="117"/>
  <c r="S122" i="117"/>
  <c r="R122" i="117"/>
  <c r="M122" i="117"/>
  <c r="Z122" i="117" s="1"/>
  <c r="BF245" i="117"/>
  <c r="AR245" i="117"/>
  <c r="AS245" i="117" s="1"/>
  <c r="AT245" i="117" s="1"/>
  <c r="AU245" i="117" s="1"/>
  <c r="AV245" i="117" s="1"/>
  <c r="AQ245" i="117"/>
  <c r="AA245" i="117"/>
  <c r="V245" i="117"/>
  <c r="U245" i="117"/>
  <c r="T245" i="117"/>
  <c r="S245" i="117"/>
  <c r="R245" i="117"/>
  <c r="M245" i="117"/>
  <c r="Z245" i="117" s="1"/>
  <c r="BF63" i="117"/>
  <c r="AR63" i="117"/>
  <c r="AQ63" i="117"/>
  <c r="AA63" i="117"/>
  <c r="V63" i="117"/>
  <c r="U63" i="117"/>
  <c r="T63" i="117"/>
  <c r="S63" i="117"/>
  <c r="R63" i="117"/>
  <c r="M63" i="117"/>
  <c r="Z63" i="117" s="1"/>
  <c r="BF180" i="117"/>
  <c r="AR180" i="117"/>
  <c r="AQ180" i="117"/>
  <c r="AA180" i="117"/>
  <c r="V180" i="117"/>
  <c r="U180" i="117"/>
  <c r="T180" i="117"/>
  <c r="S180" i="117"/>
  <c r="R180" i="117"/>
  <c r="M180" i="117"/>
  <c r="J180" i="117" s="1"/>
  <c r="BF39" i="117"/>
  <c r="AR39" i="117"/>
  <c r="AS39" i="117" s="1"/>
  <c r="AT39" i="117" s="1"/>
  <c r="AU39" i="117" s="1"/>
  <c r="AV39" i="117" s="1"/>
  <c r="AQ39" i="117"/>
  <c r="AA39" i="117"/>
  <c r="V39" i="117"/>
  <c r="U39" i="117"/>
  <c r="X39" i="117" s="1"/>
  <c r="T39" i="117"/>
  <c r="S39" i="117"/>
  <c r="R39" i="117"/>
  <c r="M39" i="117"/>
  <c r="Z39" i="117" s="1"/>
  <c r="BF196" i="117"/>
  <c r="AR196" i="117"/>
  <c r="AS196" i="117" s="1"/>
  <c r="AT196" i="117" s="1"/>
  <c r="AU196" i="117" s="1"/>
  <c r="AV196" i="117" s="1"/>
  <c r="AQ196" i="117"/>
  <c r="AA196" i="117"/>
  <c r="V196" i="117"/>
  <c r="U196" i="117"/>
  <c r="T196" i="117"/>
  <c r="S196" i="117"/>
  <c r="R196" i="117"/>
  <c r="M196" i="117"/>
  <c r="Z196" i="117" s="1"/>
  <c r="BF259" i="117"/>
  <c r="AR259" i="117"/>
  <c r="AQ259" i="117"/>
  <c r="AQ345" i="117" s="1"/>
  <c r="AA259" i="117"/>
  <c r="V259" i="117"/>
  <c r="U259" i="117"/>
  <c r="T259" i="117"/>
  <c r="S259" i="117"/>
  <c r="R259" i="117"/>
  <c r="M259" i="117"/>
  <c r="Z259" i="117" s="1"/>
  <c r="BF254" i="117"/>
  <c r="AR254" i="117"/>
  <c r="AQ254" i="117"/>
  <c r="AA254" i="117"/>
  <c r="V254" i="117"/>
  <c r="U254" i="117"/>
  <c r="T254" i="117"/>
  <c r="S254" i="117"/>
  <c r="R254" i="117"/>
  <c r="M254" i="117"/>
  <c r="J254" i="117" s="1"/>
  <c r="BF277" i="117"/>
  <c r="AR277" i="117"/>
  <c r="AS277" i="117" s="1"/>
  <c r="AT277" i="117" s="1"/>
  <c r="AU277" i="117" s="1"/>
  <c r="AV277" i="117" s="1"/>
  <c r="AQ277" i="117"/>
  <c r="AA277" i="117"/>
  <c r="V277" i="117"/>
  <c r="U277" i="117"/>
  <c r="X277" i="117" s="1"/>
  <c r="T277" i="117"/>
  <c r="S277" i="117"/>
  <c r="R277" i="117"/>
  <c r="M277" i="117"/>
  <c r="Z277" i="117" s="1"/>
  <c r="BF202" i="117"/>
  <c r="AR202" i="117"/>
  <c r="AS202" i="117" s="1"/>
  <c r="AT202" i="117" s="1"/>
  <c r="AU202" i="117" s="1"/>
  <c r="AV202" i="117" s="1"/>
  <c r="AQ202" i="117"/>
  <c r="AA202" i="117"/>
  <c r="V202" i="117"/>
  <c r="U202" i="117"/>
  <c r="T202" i="117"/>
  <c r="S202" i="117"/>
  <c r="R202" i="117"/>
  <c r="M202" i="117"/>
  <c r="Z202" i="117" s="1"/>
  <c r="BF221" i="117"/>
  <c r="AR221" i="117"/>
  <c r="AQ221" i="117"/>
  <c r="AA221" i="117"/>
  <c r="V221" i="117"/>
  <c r="U221" i="117"/>
  <c r="T221" i="117"/>
  <c r="S221" i="117"/>
  <c r="R221" i="117"/>
  <c r="M221" i="117"/>
  <c r="Z221" i="117" s="1"/>
  <c r="BF64" i="117"/>
  <c r="AR64" i="117"/>
  <c r="AQ64" i="117"/>
  <c r="AA64" i="117"/>
  <c r="V64" i="117"/>
  <c r="U64" i="117"/>
  <c r="T64" i="117"/>
  <c r="S64" i="117"/>
  <c r="R64" i="117"/>
  <c r="M64" i="117"/>
  <c r="J64" i="117" s="1"/>
  <c r="BF55" i="117"/>
  <c r="AR55" i="117"/>
  <c r="AS55" i="117" s="1"/>
  <c r="AQ55" i="117"/>
  <c r="AA55" i="117"/>
  <c r="Z55" i="117"/>
  <c r="V55" i="117"/>
  <c r="U55" i="117"/>
  <c r="T55" i="117"/>
  <c r="S55" i="117"/>
  <c r="R55" i="117"/>
  <c r="M55" i="117"/>
  <c r="J55" i="117" s="1"/>
  <c r="BF100" i="117"/>
  <c r="AR100" i="117"/>
  <c r="AS100" i="117" s="1"/>
  <c r="AT100" i="117" s="1"/>
  <c r="AU100" i="117" s="1"/>
  <c r="AV100" i="117" s="1"/>
  <c r="AQ100" i="117"/>
  <c r="AA100" i="117"/>
  <c r="V100" i="117"/>
  <c r="U100" i="117"/>
  <c r="X100" i="117" s="1"/>
  <c r="T100" i="117"/>
  <c r="S100" i="117"/>
  <c r="R100" i="117"/>
  <c r="M100" i="117"/>
  <c r="Z100" i="117" s="1"/>
  <c r="BF190" i="117"/>
  <c r="AR190" i="117"/>
  <c r="AQ190" i="117"/>
  <c r="AA190" i="117"/>
  <c r="Z190" i="117"/>
  <c r="V190" i="117"/>
  <c r="U190" i="117"/>
  <c r="T190" i="117"/>
  <c r="S190" i="117"/>
  <c r="R190" i="117"/>
  <c r="M190" i="117"/>
  <c r="J190" i="117" s="1"/>
  <c r="BF114" i="117"/>
  <c r="AR114" i="117"/>
  <c r="AQ114" i="117"/>
  <c r="AA114" i="117"/>
  <c r="V114" i="117"/>
  <c r="U114" i="117"/>
  <c r="T114" i="117"/>
  <c r="S114" i="117"/>
  <c r="R114" i="117"/>
  <c r="M114" i="117"/>
  <c r="J114" i="117" s="1"/>
  <c r="BF270" i="117"/>
  <c r="AR270" i="117"/>
  <c r="AS270" i="117" s="1"/>
  <c r="AQ270" i="117"/>
  <c r="AA270" i="117"/>
  <c r="V270" i="117"/>
  <c r="U270" i="117"/>
  <c r="X270" i="117" s="1"/>
  <c r="T270" i="117"/>
  <c r="S270" i="117"/>
  <c r="R270" i="117"/>
  <c r="M270" i="117"/>
  <c r="Z270" i="117" s="1"/>
  <c r="BF116" i="117"/>
  <c r="AR116" i="117"/>
  <c r="AS116" i="117" s="1"/>
  <c r="AT116" i="117" s="1"/>
  <c r="AU116" i="117" s="1"/>
  <c r="AV116" i="117" s="1"/>
  <c r="AQ116" i="117"/>
  <c r="AA116" i="117"/>
  <c r="V116" i="117"/>
  <c r="U116" i="117"/>
  <c r="T116" i="117"/>
  <c r="S116" i="117"/>
  <c r="R116" i="117"/>
  <c r="M116" i="117"/>
  <c r="Z116" i="117" s="1"/>
  <c r="BF24" i="117"/>
  <c r="AR24" i="117"/>
  <c r="AQ24" i="117"/>
  <c r="AA24" i="117"/>
  <c r="V24" i="117"/>
  <c r="U24" i="117"/>
  <c r="T24" i="117"/>
  <c r="S24" i="117"/>
  <c r="R24" i="117"/>
  <c r="M24" i="117"/>
  <c r="Z24" i="117" s="1"/>
  <c r="BF256" i="117"/>
  <c r="AR256" i="117"/>
  <c r="AQ256" i="117"/>
  <c r="AA256" i="117"/>
  <c r="V256" i="117"/>
  <c r="U256" i="117"/>
  <c r="T256" i="117"/>
  <c r="S256" i="117"/>
  <c r="R256" i="117"/>
  <c r="M256" i="117"/>
  <c r="J256" i="117" s="1"/>
  <c r="BF89" i="117"/>
  <c r="AR89" i="117"/>
  <c r="AS89" i="117" s="1"/>
  <c r="AQ89" i="117"/>
  <c r="AA89" i="117"/>
  <c r="Z89" i="117"/>
  <c r="V89" i="117"/>
  <c r="U89" i="117"/>
  <c r="X89" i="117" s="1"/>
  <c r="T89" i="117"/>
  <c r="S89" i="117"/>
  <c r="R89" i="117"/>
  <c r="M89" i="117"/>
  <c r="J89" i="117" s="1"/>
  <c r="AP89" i="117" s="1"/>
  <c r="BF107" i="117"/>
  <c r="AR107" i="117"/>
  <c r="AS107" i="117" s="1"/>
  <c r="AT107" i="117" s="1"/>
  <c r="AU107" i="117" s="1"/>
  <c r="AV107" i="117" s="1"/>
  <c r="AQ107" i="117"/>
  <c r="AA107" i="117"/>
  <c r="V107" i="117"/>
  <c r="U107" i="117"/>
  <c r="X107" i="117" s="1"/>
  <c r="T107" i="117"/>
  <c r="S107" i="117"/>
  <c r="R107" i="117"/>
  <c r="M107" i="117"/>
  <c r="Z107" i="117" s="1"/>
  <c r="BF65" i="117"/>
  <c r="AR65" i="117"/>
  <c r="AQ65" i="117"/>
  <c r="AA65" i="117"/>
  <c r="V65" i="117"/>
  <c r="U65" i="117"/>
  <c r="T65" i="117"/>
  <c r="S65" i="117"/>
  <c r="R65" i="117"/>
  <c r="M65" i="117"/>
  <c r="Z65" i="117" s="1"/>
  <c r="BF224" i="117"/>
  <c r="AR224" i="117"/>
  <c r="AQ224" i="117"/>
  <c r="AA224" i="117"/>
  <c r="V224" i="117"/>
  <c r="U224" i="117"/>
  <c r="T224" i="117"/>
  <c r="S224" i="117"/>
  <c r="R224" i="117"/>
  <c r="M224" i="117"/>
  <c r="J224" i="117" s="1"/>
  <c r="BF332" i="117"/>
  <c r="AR332" i="117"/>
  <c r="AS332" i="117" s="1"/>
  <c r="AQ332" i="117"/>
  <c r="AA332" i="117"/>
  <c r="V332" i="117"/>
  <c r="U332" i="117"/>
  <c r="X332" i="117" s="1"/>
  <c r="T332" i="117"/>
  <c r="S332" i="117"/>
  <c r="R332" i="117"/>
  <c r="M332" i="117"/>
  <c r="Z332" i="117" s="1"/>
  <c r="BF232" i="117"/>
  <c r="AR232" i="117"/>
  <c r="AS232" i="117" s="1"/>
  <c r="AT232" i="117" s="1"/>
  <c r="AU232" i="117" s="1"/>
  <c r="AV232" i="117" s="1"/>
  <c r="AQ232" i="117"/>
  <c r="AA232" i="117"/>
  <c r="V232" i="117"/>
  <c r="U232" i="117"/>
  <c r="T232" i="117"/>
  <c r="S232" i="117"/>
  <c r="R232" i="117"/>
  <c r="M232" i="117"/>
  <c r="Z232" i="117" s="1"/>
  <c r="BF271" i="117"/>
  <c r="BF339" i="117" s="1"/>
  <c r="AR271" i="117"/>
  <c r="AQ271" i="117"/>
  <c r="AA271" i="117"/>
  <c r="V271" i="117"/>
  <c r="U271" i="117"/>
  <c r="T271" i="117"/>
  <c r="S271" i="117"/>
  <c r="R271" i="117"/>
  <c r="M271" i="117"/>
  <c r="Z271" i="117" s="1"/>
  <c r="BF67" i="117"/>
  <c r="AR67" i="117"/>
  <c r="AQ67" i="117"/>
  <c r="AA67" i="117"/>
  <c r="Z67" i="117"/>
  <c r="V67" i="117"/>
  <c r="U67" i="117"/>
  <c r="T67" i="117"/>
  <c r="S67" i="117"/>
  <c r="R67" i="117"/>
  <c r="M67" i="117"/>
  <c r="J67" i="117" s="1"/>
  <c r="BF72" i="117"/>
  <c r="AR72" i="117"/>
  <c r="AS72" i="117" s="1"/>
  <c r="AQ72" i="117"/>
  <c r="AA72" i="117"/>
  <c r="V72" i="117"/>
  <c r="U72" i="117"/>
  <c r="T72" i="117"/>
  <c r="S72" i="117"/>
  <c r="R72" i="117"/>
  <c r="M72" i="117"/>
  <c r="Z72" i="117" s="1"/>
  <c r="BF325" i="117"/>
  <c r="BF346" i="117" s="1"/>
  <c r="AR325" i="117"/>
  <c r="AS325" i="117" s="1"/>
  <c r="AT325" i="117" s="1"/>
  <c r="AU325" i="117" s="1"/>
  <c r="AV325" i="117" s="1"/>
  <c r="AQ325" i="117"/>
  <c r="AA325" i="117"/>
  <c r="AA346" i="117" s="1"/>
  <c r="V325" i="117"/>
  <c r="V346" i="117" s="1"/>
  <c r="U325" i="117"/>
  <c r="T325" i="117"/>
  <c r="S325" i="117"/>
  <c r="S346" i="117" s="1"/>
  <c r="R325" i="117"/>
  <c r="R346" i="117" s="1"/>
  <c r="M325" i="117"/>
  <c r="Z325" i="117" s="1"/>
  <c r="BF106" i="117"/>
  <c r="BF340" i="117" s="1"/>
  <c r="AR106" i="117"/>
  <c r="AQ106" i="117"/>
  <c r="AQ340" i="117" s="1"/>
  <c r="AA106" i="117"/>
  <c r="V106" i="117"/>
  <c r="V340" i="117" s="1"/>
  <c r="U106" i="117"/>
  <c r="T106" i="117"/>
  <c r="T340" i="117" s="1"/>
  <c r="S106" i="117"/>
  <c r="R106" i="117"/>
  <c r="R340" i="117" s="1"/>
  <c r="M106" i="117"/>
  <c r="Z106" i="117" s="1"/>
  <c r="BF129" i="117"/>
  <c r="AR129" i="117"/>
  <c r="AQ129" i="117"/>
  <c r="AA129" i="117"/>
  <c r="V129" i="117"/>
  <c r="U129" i="117"/>
  <c r="U343" i="117" s="1"/>
  <c r="T129" i="117"/>
  <c r="S129" i="117"/>
  <c r="R129" i="117"/>
  <c r="M129" i="117"/>
  <c r="J129" i="117" s="1"/>
  <c r="BF62" i="117"/>
  <c r="BF342" i="117" s="1"/>
  <c r="AR62" i="117"/>
  <c r="AS62" i="117" s="1"/>
  <c r="AT62" i="117" s="1"/>
  <c r="AQ62" i="117"/>
  <c r="AA62" i="117"/>
  <c r="V62" i="117"/>
  <c r="U62" i="117"/>
  <c r="T62" i="117"/>
  <c r="T342" i="117" s="1"/>
  <c r="S62" i="117"/>
  <c r="R62" i="117"/>
  <c r="M62" i="117"/>
  <c r="M342" i="117" s="1"/>
  <c r="J62" i="117"/>
  <c r="BF337" i="117"/>
  <c r="AR337" i="117"/>
  <c r="AQ337" i="117"/>
  <c r="AA337" i="117"/>
  <c r="V337" i="117"/>
  <c r="U337" i="117"/>
  <c r="T337" i="117"/>
  <c r="S337" i="117"/>
  <c r="R337" i="117"/>
  <c r="M337" i="117"/>
  <c r="AR344" i="117"/>
  <c r="AQ344" i="117"/>
  <c r="U344" i="117"/>
  <c r="T344" i="117"/>
  <c r="M344" i="117"/>
  <c r="BF345" i="117"/>
  <c r="U345" i="117"/>
  <c r="T345" i="117"/>
  <c r="S345" i="117"/>
  <c r="M345" i="117"/>
  <c r="AA342" i="117"/>
  <c r="V342" i="117"/>
  <c r="BF338" i="117"/>
  <c r="AR338" i="117"/>
  <c r="AQ338" i="117"/>
  <c r="AA338" i="117"/>
  <c r="V338" i="117"/>
  <c r="U338" i="117"/>
  <c r="T338" i="117"/>
  <c r="S338" i="117"/>
  <c r="R338" i="117"/>
  <c r="M338" i="117"/>
  <c r="BG162" i="116"/>
  <c r="BE162" i="116"/>
  <c r="BC162" i="116"/>
  <c r="BB162" i="116"/>
  <c r="BA162" i="116"/>
  <c r="AZ162" i="116"/>
  <c r="AY162" i="116"/>
  <c r="AN162" i="116"/>
  <c r="AM162" i="116"/>
  <c r="AL162" i="116"/>
  <c r="AK162" i="116"/>
  <c r="AJ162" i="116"/>
  <c r="AI162" i="116"/>
  <c r="AH162" i="116"/>
  <c r="AG162" i="116"/>
  <c r="AF162" i="116"/>
  <c r="AE162" i="116"/>
  <c r="AD162" i="116"/>
  <c r="AC162" i="116"/>
  <c r="O162" i="116"/>
  <c r="K162" i="116"/>
  <c r="I162" i="116"/>
  <c r="E162" i="116"/>
  <c r="B162" i="116"/>
  <c r="BG161" i="116"/>
  <c r="BE161" i="116"/>
  <c r="BC161" i="116"/>
  <c r="BB161" i="116"/>
  <c r="BA161" i="116"/>
  <c r="AZ161" i="116"/>
  <c r="AY161" i="116"/>
  <c r="AN161" i="116"/>
  <c r="AM161" i="116"/>
  <c r="AL161" i="116"/>
  <c r="AK161" i="116"/>
  <c r="AJ161" i="116"/>
  <c r="AI161" i="116"/>
  <c r="AH161" i="116"/>
  <c r="AG161" i="116"/>
  <c r="AF161" i="116"/>
  <c r="AE161" i="116"/>
  <c r="AD161" i="116"/>
  <c r="AC161" i="116"/>
  <c r="O161" i="116"/>
  <c r="K161" i="116"/>
  <c r="I161" i="116"/>
  <c r="E161" i="116"/>
  <c r="B161" i="116"/>
  <c r="BG160" i="116"/>
  <c r="BE160" i="116"/>
  <c r="BC160" i="116"/>
  <c r="BB160" i="116"/>
  <c r="BA160" i="116"/>
  <c r="AZ160" i="116"/>
  <c r="AY160" i="116"/>
  <c r="AN160" i="116"/>
  <c r="AM160" i="116"/>
  <c r="AL160" i="116"/>
  <c r="AK160" i="116"/>
  <c r="AJ160" i="116"/>
  <c r="AI160" i="116"/>
  <c r="AH160" i="116"/>
  <c r="AG160" i="116"/>
  <c r="AF160" i="116"/>
  <c r="AE160" i="116"/>
  <c r="AD160" i="116"/>
  <c r="AC160" i="116"/>
  <c r="O160" i="116"/>
  <c r="K160" i="116"/>
  <c r="I160" i="116"/>
  <c r="E160" i="116"/>
  <c r="B160" i="116"/>
  <c r="BG159" i="116"/>
  <c r="BE159" i="116"/>
  <c r="BC159" i="116"/>
  <c r="BB159" i="116"/>
  <c r="BA159" i="116"/>
  <c r="AZ159" i="116"/>
  <c r="AY159" i="116"/>
  <c r="AN159" i="116"/>
  <c r="AM159" i="116"/>
  <c r="AL159" i="116"/>
  <c r="AK159" i="116"/>
  <c r="AJ159" i="116"/>
  <c r="AI159" i="116"/>
  <c r="AH159" i="116"/>
  <c r="AG159" i="116"/>
  <c r="AF159" i="116"/>
  <c r="AE159" i="116"/>
  <c r="AD159" i="116"/>
  <c r="AC159" i="116"/>
  <c r="O159" i="116"/>
  <c r="K159" i="116"/>
  <c r="I159" i="116"/>
  <c r="E159" i="116"/>
  <c r="B159" i="116"/>
  <c r="BG158" i="116"/>
  <c r="BE158" i="116"/>
  <c r="BC158" i="116"/>
  <c r="BB158" i="116"/>
  <c r="BA158" i="116"/>
  <c r="AZ158" i="116"/>
  <c r="AY158" i="116"/>
  <c r="AN158" i="116"/>
  <c r="AM158" i="116"/>
  <c r="AL158" i="116"/>
  <c r="AK158" i="116"/>
  <c r="AJ158" i="116"/>
  <c r="AI158" i="116"/>
  <c r="AH158" i="116"/>
  <c r="AG158" i="116"/>
  <c r="AF158" i="116"/>
  <c r="AE158" i="116"/>
  <c r="AD158" i="116"/>
  <c r="AC158" i="116"/>
  <c r="O158" i="116"/>
  <c r="K158" i="116"/>
  <c r="I158" i="116"/>
  <c r="E158" i="116"/>
  <c r="B158" i="116"/>
  <c r="BG157" i="116"/>
  <c r="BE157" i="116"/>
  <c r="BC157" i="116"/>
  <c r="BB157" i="116"/>
  <c r="BA157" i="116"/>
  <c r="AZ157" i="116"/>
  <c r="AY157" i="116"/>
  <c r="AN157" i="116"/>
  <c r="AM157" i="116"/>
  <c r="AL157" i="116"/>
  <c r="AK157" i="116"/>
  <c r="AJ157" i="116"/>
  <c r="AI157" i="116"/>
  <c r="AH157" i="116"/>
  <c r="AG157" i="116"/>
  <c r="AF157" i="116"/>
  <c r="AE157" i="116"/>
  <c r="AD157" i="116"/>
  <c r="AC157" i="116"/>
  <c r="O157" i="116"/>
  <c r="K157" i="116"/>
  <c r="I157" i="116"/>
  <c r="E157" i="116"/>
  <c r="B157" i="116"/>
  <c r="BG156" i="116"/>
  <c r="BE156" i="116"/>
  <c r="BC156" i="116"/>
  <c r="BB156" i="116"/>
  <c r="BA156" i="116"/>
  <c r="AZ156" i="116"/>
  <c r="AY156" i="116"/>
  <c r="AN156" i="116"/>
  <c r="AM156" i="116"/>
  <c r="AL156" i="116"/>
  <c r="AK156" i="116"/>
  <c r="AJ156" i="116"/>
  <c r="AI156" i="116"/>
  <c r="AH156" i="116"/>
  <c r="AG156" i="116"/>
  <c r="AF156" i="116"/>
  <c r="AE156" i="116"/>
  <c r="AD156" i="116"/>
  <c r="AC156" i="116"/>
  <c r="O156" i="116"/>
  <c r="K156" i="116"/>
  <c r="I156" i="116"/>
  <c r="E156" i="116"/>
  <c r="B156" i="116"/>
  <c r="BG155" i="116"/>
  <c r="BE155" i="116"/>
  <c r="BC155" i="116"/>
  <c r="BB155" i="116"/>
  <c r="BA155" i="116"/>
  <c r="AZ155" i="116"/>
  <c r="AY155" i="116"/>
  <c r="AN155" i="116"/>
  <c r="AM155" i="116"/>
  <c r="AL155" i="116"/>
  <c r="AK155" i="116"/>
  <c r="AJ155" i="116"/>
  <c r="AI155" i="116"/>
  <c r="AH155" i="116"/>
  <c r="AG155" i="116"/>
  <c r="AF155" i="116"/>
  <c r="AE155" i="116"/>
  <c r="AD155" i="116"/>
  <c r="AC155" i="116"/>
  <c r="O155" i="116"/>
  <c r="K155" i="116"/>
  <c r="I155" i="116"/>
  <c r="E155" i="116"/>
  <c r="B155" i="116"/>
  <c r="BG154" i="116"/>
  <c r="BE154" i="116"/>
  <c r="BC154" i="116"/>
  <c r="BB154" i="116"/>
  <c r="BA154" i="116"/>
  <c r="AZ154" i="116"/>
  <c r="AY154" i="116"/>
  <c r="AN154" i="116"/>
  <c r="AM154" i="116"/>
  <c r="AL154" i="116"/>
  <c r="AK154" i="116"/>
  <c r="AJ154" i="116"/>
  <c r="AI154" i="116"/>
  <c r="AH154" i="116"/>
  <c r="AG154" i="116"/>
  <c r="AF154" i="116"/>
  <c r="AE154" i="116"/>
  <c r="AD154" i="116"/>
  <c r="AC154" i="116"/>
  <c r="O154" i="116"/>
  <c r="K154" i="116"/>
  <c r="I154" i="116"/>
  <c r="E154" i="116"/>
  <c r="B154" i="116"/>
  <c r="BG153" i="116"/>
  <c r="BE153" i="116"/>
  <c r="BC153" i="116"/>
  <c r="BB153" i="116"/>
  <c r="BA153" i="116"/>
  <c r="AZ153" i="116"/>
  <c r="AY153" i="116"/>
  <c r="AN153" i="116"/>
  <c r="AM153" i="116"/>
  <c r="AL153" i="116"/>
  <c r="AK153" i="116"/>
  <c r="AJ153" i="116"/>
  <c r="AI153" i="116"/>
  <c r="AH153" i="116"/>
  <c r="AG153" i="116"/>
  <c r="AF153" i="116"/>
  <c r="AE153" i="116"/>
  <c r="AD153" i="116"/>
  <c r="AC153" i="116"/>
  <c r="O153" i="116"/>
  <c r="K153" i="116"/>
  <c r="I153" i="116"/>
  <c r="E153" i="116"/>
  <c r="B153" i="116"/>
  <c r="BG152" i="116"/>
  <c r="BE152" i="116"/>
  <c r="BC152" i="116"/>
  <c r="BB152" i="116"/>
  <c r="BA152" i="116"/>
  <c r="AZ152" i="116"/>
  <c r="AY152" i="116"/>
  <c r="AN152" i="116"/>
  <c r="AM152" i="116"/>
  <c r="AL152" i="116"/>
  <c r="AK152" i="116"/>
  <c r="AJ152" i="116"/>
  <c r="AI152" i="116"/>
  <c r="AH152" i="116"/>
  <c r="AG152" i="116"/>
  <c r="AF152" i="116"/>
  <c r="AE152" i="116"/>
  <c r="AD152" i="116"/>
  <c r="AC152" i="116"/>
  <c r="O152" i="116"/>
  <c r="K152" i="116"/>
  <c r="I152" i="116"/>
  <c r="E152" i="116"/>
  <c r="B152" i="116"/>
  <c r="BG149" i="116"/>
  <c r="BE149" i="116"/>
  <c r="BC149" i="116"/>
  <c r="BB149" i="116"/>
  <c r="BA149" i="116"/>
  <c r="AZ149" i="116"/>
  <c r="AY149" i="116"/>
  <c r="AN149" i="116"/>
  <c r="AM149" i="116"/>
  <c r="AL149" i="116"/>
  <c r="AK149" i="116"/>
  <c r="AJ149" i="116"/>
  <c r="AI149" i="116"/>
  <c r="AH149" i="116"/>
  <c r="AG149" i="116"/>
  <c r="AF149" i="116"/>
  <c r="AE149" i="116"/>
  <c r="AD149" i="116"/>
  <c r="AC149" i="116"/>
  <c r="O149" i="116"/>
  <c r="K149" i="116"/>
  <c r="I149" i="116"/>
  <c r="E149" i="116"/>
  <c r="B149" i="116"/>
  <c r="BF32" i="116"/>
  <c r="AR32" i="116"/>
  <c r="AS32" i="116" s="1"/>
  <c r="AQ32" i="116"/>
  <c r="AA32" i="116"/>
  <c r="V32" i="116"/>
  <c r="U32" i="116"/>
  <c r="T32" i="116"/>
  <c r="S32" i="116"/>
  <c r="R32" i="116"/>
  <c r="M32" i="116"/>
  <c r="Z32" i="116" s="1"/>
  <c r="BF51" i="116"/>
  <c r="AR51" i="116"/>
  <c r="AS51" i="116" s="1"/>
  <c r="AT51" i="116" s="1"/>
  <c r="AU51" i="116" s="1"/>
  <c r="AV51" i="116" s="1"/>
  <c r="AQ51" i="116"/>
  <c r="AA51" i="116"/>
  <c r="V51" i="116"/>
  <c r="U51" i="116"/>
  <c r="W51" i="116" s="1"/>
  <c r="T51" i="116"/>
  <c r="S51" i="116"/>
  <c r="R51" i="116"/>
  <c r="M51" i="116"/>
  <c r="Z51" i="116" s="1"/>
  <c r="BF101" i="116"/>
  <c r="AR101" i="116"/>
  <c r="AS101" i="116" s="1"/>
  <c r="AT101" i="116" s="1"/>
  <c r="AU101" i="116" s="1"/>
  <c r="AV101" i="116" s="1"/>
  <c r="AQ101" i="116"/>
  <c r="AA101" i="116"/>
  <c r="V101" i="116"/>
  <c r="U101" i="116"/>
  <c r="W101" i="116" s="1"/>
  <c r="T101" i="116"/>
  <c r="S101" i="116"/>
  <c r="R101" i="116"/>
  <c r="M101" i="116"/>
  <c r="Z101" i="116" s="1"/>
  <c r="BF57" i="116"/>
  <c r="AR57" i="116"/>
  <c r="AQ57" i="116"/>
  <c r="AA57" i="116"/>
  <c r="V57" i="116"/>
  <c r="U57" i="116"/>
  <c r="T57" i="116"/>
  <c r="S57" i="116"/>
  <c r="R57" i="116"/>
  <c r="M57" i="116"/>
  <c r="J57" i="116" s="1"/>
  <c r="BF95" i="116"/>
  <c r="AR95" i="116"/>
  <c r="AS95" i="116" s="1"/>
  <c r="AT95" i="116" s="1"/>
  <c r="AU95" i="116" s="1"/>
  <c r="AV95" i="116" s="1"/>
  <c r="AQ95" i="116"/>
  <c r="AA95" i="116"/>
  <c r="V95" i="116"/>
  <c r="U95" i="116"/>
  <c r="T95" i="116"/>
  <c r="S95" i="116"/>
  <c r="R95" i="116"/>
  <c r="M95" i="116"/>
  <c r="Z95" i="116" s="1"/>
  <c r="BF66" i="116"/>
  <c r="AR66" i="116"/>
  <c r="AS66" i="116" s="1"/>
  <c r="AT66" i="116" s="1"/>
  <c r="AU66" i="116" s="1"/>
  <c r="AV66" i="116" s="1"/>
  <c r="AQ66" i="116"/>
  <c r="AA66" i="116"/>
  <c r="V66" i="116"/>
  <c r="U66" i="116"/>
  <c r="X66" i="116" s="1"/>
  <c r="T66" i="116"/>
  <c r="S66" i="116"/>
  <c r="R66" i="116"/>
  <c r="M66" i="116"/>
  <c r="Z66" i="116" s="1"/>
  <c r="BF111" i="116"/>
  <c r="AR111" i="116"/>
  <c r="AS111" i="116" s="1"/>
  <c r="AT111" i="116" s="1"/>
  <c r="AU111" i="116" s="1"/>
  <c r="AV111" i="116" s="1"/>
  <c r="AQ111" i="116"/>
  <c r="AA111" i="116"/>
  <c r="V111" i="116"/>
  <c r="U111" i="116"/>
  <c r="W111" i="116" s="1"/>
  <c r="T111" i="116"/>
  <c r="S111" i="116"/>
  <c r="R111" i="116"/>
  <c r="M111" i="116"/>
  <c r="Z111" i="116" s="1"/>
  <c r="BF36" i="116"/>
  <c r="AR36" i="116"/>
  <c r="AQ36" i="116"/>
  <c r="AA36" i="116"/>
  <c r="V36" i="116"/>
  <c r="U36" i="116"/>
  <c r="T36" i="116"/>
  <c r="S36" i="116"/>
  <c r="R36" i="116"/>
  <c r="M36" i="116"/>
  <c r="J36" i="116" s="1"/>
  <c r="BF106" i="116"/>
  <c r="AR106" i="116"/>
  <c r="AS106" i="116" s="1"/>
  <c r="AQ106" i="116"/>
  <c r="AA106" i="116"/>
  <c r="V106" i="116"/>
  <c r="U106" i="116"/>
  <c r="T106" i="116"/>
  <c r="S106" i="116"/>
  <c r="R106" i="116"/>
  <c r="M106" i="116"/>
  <c r="Z106" i="116" s="1"/>
  <c r="BF74" i="116"/>
  <c r="AR74" i="116"/>
  <c r="AS74" i="116" s="1"/>
  <c r="AT74" i="116" s="1"/>
  <c r="AU74" i="116" s="1"/>
  <c r="AV74" i="116" s="1"/>
  <c r="AQ74" i="116"/>
  <c r="AA74" i="116"/>
  <c r="V74" i="116"/>
  <c r="U74" i="116"/>
  <c r="T74" i="116"/>
  <c r="S74" i="116"/>
  <c r="R74" i="116"/>
  <c r="M74" i="116"/>
  <c r="Z74" i="116" s="1"/>
  <c r="BF78" i="116"/>
  <c r="AR78" i="116"/>
  <c r="AS78" i="116" s="1"/>
  <c r="AT78" i="116" s="1"/>
  <c r="AU78" i="116" s="1"/>
  <c r="AV78" i="116" s="1"/>
  <c r="AQ78" i="116"/>
  <c r="AA78" i="116"/>
  <c r="Z78" i="116"/>
  <c r="V78" i="116"/>
  <c r="U78" i="116"/>
  <c r="T78" i="116"/>
  <c r="S78" i="116"/>
  <c r="R78" i="116"/>
  <c r="M78" i="116"/>
  <c r="J78" i="116" s="1"/>
  <c r="BF114" i="116"/>
  <c r="AR114" i="116"/>
  <c r="AQ114" i="116"/>
  <c r="AA114" i="116"/>
  <c r="V114" i="116"/>
  <c r="U114" i="116"/>
  <c r="T114" i="116"/>
  <c r="S114" i="116"/>
  <c r="R114" i="116"/>
  <c r="M114" i="116"/>
  <c r="J114" i="116" s="1"/>
  <c r="BF94" i="116"/>
  <c r="AR94" i="116"/>
  <c r="AS94" i="116" s="1"/>
  <c r="AQ94" i="116"/>
  <c r="AA94" i="116"/>
  <c r="Z94" i="116"/>
  <c r="V94" i="116"/>
  <c r="U94" i="116"/>
  <c r="AO94" i="116" s="1"/>
  <c r="T94" i="116"/>
  <c r="S94" i="116"/>
  <c r="R94" i="116"/>
  <c r="M94" i="116"/>
  <c r="J94" i="116" s="1"/>
  <c r="BF54" i="116"/>
  <c r="AR54" i="116"/>
  <c r="AS54" i="116" s="1"/>
  <c r="AQ54" i="116"/>
  <c r="AA54" i="116"/>
  <c r="V54" i="116"/>
  <c r="U54" i="116"/>
  <c r="X54" i="116" s="1"/>
  <c r="T54" i="116"/>
  <c r="S54" i="116"/>
  <c r="R54" i="116"/>
  <c r="M54" i="116"/>
  <c r="Z54" i="116" s="1"/>
  <c r="BF53" i="116"/>
  <c r="AR53" i="116"/>
  <c r="AS53" i="116" s="1"/>
  <c r="AT53" i="116" s="1"/>
  <c r="AU53" i="116" s="1"/>
  <c r="AV53" i="116" s="1"/>
  <c r="AQ53" i="116"/>
  <c r="AA53" i="116"/>
  <c r="V53" i="116"/>
  <c r="U53" i="116"/>
  <c r="T53" i="116"/>
  <c r="S53" i="116"/>
  <c r="R53" i="116"/>
  <c r="M53" i="116"/>
  <c r="Z53" i="116" s="1"/>
  <c r="BF11" i="116"/>
  <c r="AR11" i="116"/>
  <c r="AQ11" i="116"/>
  <c r="AA11" i="116"/>
  <c r="V11" i="116"/>
  <c r="U11" i="116"/>
  <c r="T11" i="116"/>
  <c r="S11" i="116"/>
  <c r="R11" i="116"/>
  <c r="M11" i="116"/>
  <c r="J11" i="116" s="1"/>
  <c r="BF92" i="116"/>
  <c r="AR92" i="116"/>
  <c r="AS92" i="116" s="1"/>
  <c r="AT92" i="116" s="1"/>
  <c r="AU92" i="116" s="1"/>
  <c r="AV92" i="116" s="1"/>
  <c r="AQ92" i="116"/>
  <c r="AA92" i="116"/>
  <c r="V92" i="116"/>
  <c r="U92" i="116"/>
  <c r="T92" i="116"/>
  <c r="S92" i="116"/>
  <c r="R92" i="116"/>
  <c r="M92" i="116"/>
  <c r="Z92" i="116" s="1"/>
  <c r="BF31" i="116"/>
  <c r="AR31" i="116"/>
  <c r="AS31" i="116" s="1"/>
  <c r="AQ31" i="116"/>
  <c r="AA31" i="116"/>
  <c r="V31" i="116"/>
  <c r="U31" i="116"/>
  <c r="X31" i="116" s="1"/>
  <c r="T31" i="116"/>
  <c r="S31" i="116"/>
  <c r="R31" i="116"/>
  <c r="M31" i="116"/>
  <c r="Z31" i="116" s="1"/>
  <c r="BF26" i="116"/>
  <c r="AR26" i="116"/>
  <c r="AS26" i="116" s="1"/>
  <c r="AT26" i="116" s="1"/>
  <c r="AU26" i="116" s="1"/>
  <c r="AV26" i="116" s="1"/>
  <c r="AQ26" i="116"/>
  <c r="AA26" i="116"/>
  <c r="V26" i="116"/>
  <c r="U26" i="116"/>
  <c r="T26" i="116"/>
  <c r="S26" i="116"/>
  <c r="R26" i="116"/>
  <c r="M26" i="116"/>
  <c r="Z26" i="116" s="1"/>
  <c r="BF12" i="116"/>
  <c r="AR12" i="116"/>
  <c r="AQ12" i="116"/>
  <c r="AA12" i="116"/>
  <c r="V12" i="116"/>
  <c r="U12" i="116"/>
  <c r="T12" i="116"/>
  <c r="S12" i="116"/>
  <c r="R12" i="116"/>
  <c r="M12" i="116"/>
  <c r="J12" i="116" s="1"/>
  <c r="BF19" i="116"/>
  <c r="AR19" i="116"/>
  <c r="AS19" i="116" s="1"/>
  <c r="AT19" i="116" s="1"/>
  <c r="AU19" i="116" s="1"/>
  <c r="AV19" i="116" s="1"/>
  <c r="AQ19" i="116"/>
  <c r="AA19" i="116"/>
  <c r="V19" i="116"/>
  <c r="U19" i="116"/>
  <c r="T19" i="116"/>
  <c r="S19" i="116"/>
  <c r="R19" i="116"/>
  <c r="M19" i="116"/>
  <c r="Z19" i="116" s="1"/>
  <c r="BF109" i="116"/>
  <c r="AR109" i="116"/>
  <c r="AS109" i="116" s="1"/>
  <c r="AQ109" i="116"/>
  <c r="AA109" i="116"/>
  <c r="Z109" i="116"/>
  <c r="V109" i="116"/>
  <c r="U109" i="116"/>
  <c r="X109" i="116" s="1"/>
  <c r="T109" i="116"/>
  <c r="S109" i="116"/>
  <c r="R109" i="116"/>
  <c r="M109" i="116"/>
  <c r="J109" i="116" s="1"/>
  <c r="AP109" i="116" s="1"/>
  <c r="BF70" i="116"/>
  <c r="AR70" i="116"/>
  <c r="AS70" i="116" s="1"/>
  <c r="AT70" i="116" s="1"/>
  <c r="AU70" i="116" s="1"/>
  <c r="AV70" i="116" s="1"/>
  <c r="AQ70" i="116"/>
  <c r="AA70" i="116"/>
  <c r="Z70" i="116"/>
  <c r="V70" i="116"/>
  <c r="U70" i="116"/>
  <c r="T70" i="116"/>
  <c r="S70" i="116"/>
  <c r="R70" i="116"/>
  <c r="M70" i="116"/>
  <c r="J70" i="116" s="1"/>
  <c r="BF28" i="116"/>
  <c r="AR28" i="116"/>
  <c r="AQ28" i="116"/>
  <c r="AA28" i="116"/>
  <c r="V28" i="116"/>
  <c r="U28" i="116"/>
  <c r="T28" i="116"/>
  <c r="S28" i="116"/>
  <c r="R28" i="116"/>
  <c r="M28" i="116"/>
  <c r="J28" i="116" s="1"/>
  <c r="BF27" i="116"/>
  <c r="AR27" i="116"/>
  <c r="AS27" i="116" s="1"/>
  <c r="AQ27" i="116"/>
  <c r="AA27" i="116"/>
  <c r="V27" i="116"/>
  <c r="U27" i="116"/>
  <c r="T27" i="116"/>
  <c r="S27" i="116"/>
  <c r="R27" i="116"/>
  <c r="M27" i="116"/>
  <c r="Z27" i="116" s="1"/>
  <c r="BF17" i="116"/>
  <c r="AR17" i="116"/>
  <c r="AS17" i="116" s="1"/>
  <c r="AQ17" i="116"/>
  <c r="AA17" i="116"/>
  <c r="V17" i="116"/>
  <c r="U17" i="116"/>
  <c r="X17" i="116" s="1"/>
  <c r="T17" i="116"/>
  <c r="S17" i="116"/>
  <c r="R17" i="116"/>
  <c r="M17" i="116"/>
  <c r="Z17" i="116" s="1"/>
  <c r="BF99" i="116"/>
  <c r="AR99" i="116"/>
  <c r="AS99" i="116" s="1"/>
  <c r="AT99" i="116" s="1"/>
  <c r="AU99" i="116" s="1"/>
  <c r="AV99" i="116" s="1"/>
  <c r="AQ99" i="116"/>
  <c r="AA99" i="116"/>
  <c r="V99" i="116"/>
  <c r="U99" i="116"/>
  <c r="T99" i="116"/>
  <c r="S99" i="116"/>
  <c r="R99" i="116"/>
  <c r="M99" i="116"/>
  <c r="Z99" i="116" s="1"/>
  <c r="BF132" i="116"/>
  <c r="AR132" i="116"/>
  <c r="AQ132" i="116"/>
  <c r="AA132" i="116"/>
  <c r="V132" i="116"/>
  <c r="U132" i="116"/>
  <c r="T132" i="116"/>
  <c r="S132" i="116"/>
  <c r="R132" i="116"/>
  <c r="M132" i="116"/>
  <c r="J132" i="116" s="1"/>
  <c r="BF76" i="116"/>
  <c r="AR76" i="116"/>
  <c r="AS76" i="116" s="1"/>
  <c r="AT76" i="116" s="1"/>
  <c r="AU76" i="116" s="1"/>
  <c r="AV76" i="116" s="1"/>
  <c r="AQ76" i="116"/>
  <c r="AA76" i="116"/>
  <c r="V76" i="116"/>
  <c r="U76" i="116"/>
  <c r="T76" i="116"/>
  <c r="S76" i="116"/>
  <c r="R76" i="116"/>
  <c r="M76" i="116"/>
  <c r="Z76" i="116" s="1"/>
  <c r="BF112" i="116"/>
  <c r="AR112" i="116"/>
  <c r="AS112" i="116" s="1"/>
  <c r="AQ112" i="116"/>
  <c r="AA112" i="116"/>
  <c r="V112" i="116"/>
  <c r="U112" i="116"/>
  <c r="X112" i="116" s="1"/>
  <c r="T112" i="116"/>
  <c r="S112" i="116"/>
  <c r="R112" i="116"/>
  <c r="M112" i="116"/>
  <c r="Z112" i="116" s="1"/>
  <c r="BF123" i="116"/>
  <c r="AR123" i="116"/>
  <c r="AS123" i="116" s="1"/>
  <c r="AT123" i="116" s="1"/>
  <c r="AU123" i="116" s="1"/>
  <c r="AV123" i="116" s="1"/>
  <c r="AQ123" i="116"/>
  <c r="AA123" i="116"/>
  <c r="V123" i="116"/>
  <c r="U123" i="116"/>
  <c r="T123" i="116"/>
  <c r="S123" i="116"/>
  <c r="R123" i="116"/>
  <c r="M123" i="116"/>
  <c r="Z123" i="116" s="1"/>
  <c r="BF145" i="116"/>
  <c r="AR145" i="116"/>
  <c r="AQ145" i="116"/>
  <c r="AA145" i="116"/>
  <c r="V145" i="116"/>
  <c r="U145" i="116"/>
  <c r="T145" i="116"/>
  <c r="S145" i="116"/>
  <c r="R145" i="116"/>
  <c r="M145" i="116"/>
  <c r="J145" i="116" s="1"/>
  <c r="BF15" i="116"/>
  <c r="AS15" i="116"/>
  <c r="AR15" i="116"/>
  <c r="AQ15" i="116"/>
  <c r="AA15" i="116"/>
  <c r="V15" i="116"/>
  <c r="U15" i="116"/>
  <c r="T15" i="116"/>
  <c r="S15" i="116"/>
  <c r="R15" i="116"/>
  <c r="M15" i="116"/>
  <c r="Z15" i="116" s="1"/>
  <c r="BF14" i="116"/>
  <c r="AR14" i="116"/>
  <c r="AS14" i="116" s="1"/>
  <c r="AQ14" i="116"/>
  <c r="AA14" i="116"/>
  <c r="V14" i="116"/>
  <c r="U14" i="116"/>
  <c r="X14" i="116" s="1"/>
  <c r="T14" i="116"/>
  <c r="S14" i="116"/>
  <c r="R14" i="116"/>
  <c r="M14" i="116"/>
  <c r="Z14" i="116" s="1"/>
  <c r="BF24" i="116"/>
  <c r="AR24" i="116"/>
  <c r="AS24" i="116" s="1"/>
  <c r="AT24" i="116" s="1"/>
  <c r="AU24" i="116" s="1"/>
  <c r="AV24" i="116" s="1"/>
  <c r="AQ24" i="116"/>
  <c r="AA24" i="116"/>
  <c r="V24" i="116"/>
  <c r="U24" i="116"/>
  <c r="T24" i="116"/>
  <c r="S24" i="116"/>
  <c r="R24" i="116"/>
  <c r="M24" i="116"/>
  <c r="Z24" i="116" s="1"/>
  <c r="BF146" i="116"/>
  <c r="AR146" i="116"/>
  <c r="AQ146" i="116"/>
  <c r="AA146" i="116"/>
  <c r="V146" i="116"/>
  <c r="U146" i="116"/>
  <c r="T146" i="116"/>
  <c r="S146" i="116"/>
  <c r="R146" i="116"/>
  <c r="M146" i="116"/>
  <c r="J146" i="116" s="1"/>
  <c r="BF102" i="116"/>
  <c r="AR102" i="116"/>
  <c r="AS102" i="116" s="1"/>
  <c r="AT102" i="116" s="1"/>
  <c r="AU102" i="116" s="1"/>
  <c r="AV102" i="116" s="1"/>
  <c r="AQ102" i="116"/>
  <c r="AA102" i="116"/>
  <c r="V102" i="116"/>
  <c r="U102" i="116"/>
  <c r="T102" i="116"/>
  <c r="S102" i="116"/>
  <c r="R102" i="116"/>
  <c r="M102" i="116"/>
  <c r="Z102" i="116" s="1"/>
  <c r="BF84" i="116"/>
  <c r="AR84" i="116"/>
  <c r="AS84" i="116" s="1"/>
  <c r="AQ84" i="116"/>
  <c r="AA84" i="116"/>
  <c r="V84" i="116"/>
  <c r="U84" i="116"/>
  <c r="X84" i="116" s="1"/>
  <c r="T84" i="116"/>
  <c r="S84" i="116"/>
  <c r="R84" i="116"/>
  <c r="M84" i="116"/>
  <c r="Z84" i="116" s="1"/>
  <c r="BF46" i="116"/>
  <c r="AR46" i="116"/>
  <c r="AS46" i="116" s="1"/>
  <c r="AT46" i="116" s="1"/>
  <c r="AU46" i="116" s="1"/>
  <c r="AV46" i="116" s="1"/>
  <c r="AQ46" i="116"/>
  <c r="AA46" i="116"/>
  <c r="V46" i="116"/>
  <c r="U46" i="116"/>
  <c r="T46" i="116"/>
  <c r="S46" i="116"/>
  <c r="R46" i="116"/>
  <c r="M46" i="116"/>
  <c r="Z46" i="116" s="1"/>
  <c r="BF55" i="116"/>
  <c r="AR55" i="116"/>
  <c r="AQ55" i="116"/>
  <c r="AA55" i="116"/>
  <c r="V55" i="116"/>
  <c r="U55" i="116"/>
  <c r="T55" i="116"/>
  <c r="S55" i="116"/>
  <c r="R55" i="116"/>
  <c r="M55" i="116"/>
  <c r="J55" i="116" s="1"/>
  <c r="BF47" i="116"/>
  <c r="AR47" i="116"/>
  <c r="AS47" i="116" s="1"/>
  <c r="AQ47" i="116"/>
  <c r="AA47" i="116"/>
  <c r="V47" i="116"/>
  <c r="U47" i="116"/>
  <c r="T47" i="116"/>
  <c r="S47" i="116"/>
  <c r="R47" i="116"/>
  <c r="M47" i="116"/>
  <c r="Z47" i="116" s="1"/>
  <c r="BF138" i="116"/>
  <c r="AR138" i="116"/>
  <c r="AS138" i="116" s="1"/>
  <c r="AQ138" i="116"/>
  <c r="AA138" i="116"/>
  <c r="V138" i="116"/>
  <c r="U138" i="116"/>
  <c r="X138" i="116" s="1"/>
  <c r="T138" i="116"/>
  <c r="S138" i="116"/>
  <c r="R138" i="116"/>
  <c r="M138" i="116"/>
  <c r="Z138" i="116" s="1"/>
  <c r="BF82" i="116"/>
  <c r="AR82" i="116"/>
  <c r="AS82" i="116" s="1"/>
  <c r="AT82" i="116" s="1"/>
  <c r="AU82" i="116" s="1"/>
  <c r="AV82" i="116" s="1"/>
  <c r="AQ82" i="116"/>
  <c r="AA82" i="116"/>
  <c r="V82" i="116"/>
  <c r="U82" i="116"/>
  <c r="W82" i="116" s="1"/>
  <c r="T82" i="116"/>
  <c r="S82" i="116"/>
  <c r="R82" i="116"/>
  <c r="M82" i="116"/>
  <c r="Z82" i="116" s="1"/>
  <c r="BF30" i="116"/>
  <c r="AR30" i="116"/>
  <c r="AQ30" i="116"/>
  <c r="AA30" i="116"/>
  <c r="V30" i="116"/>
  <c r="U30" i="116"/>
  <c r="T30" i="116"/>
  <c r="S30" i="116"/>
  <c r="R30" i="116"/>
  <c r="M30" i="116"/>
  <c r="J30" i="116" s="1"/>
  <c r="BF141" i="116"/>
  <c r="AR141" i="116"/>
  <c r="AS141" i="116" s="1"/>
  <c r="AT141" i="116" s="1"/>
  <c r="AU141" i="116" s="1"/>
  <c r="AV141" i="116" s="1"/>
  <c r="AQ141" i="116"/>
  <c r="AA141" i="116"/>
  <c r="V141" i="116"/>
  <c r="U141" i="116"/>
  <c r="T141" i="116"/>
  <c r="S141" i="116"/>
  <c r="R141" i="116"/>
  <c r="M141" i="116"/>
  <c r="Z141" i="116" s="1"/>
  <c r="BF61" i="116"/>
  <c r="AR61" i="116"/>
  <c r="AS61" i="116" s="1"/>
  <c r="AT61" i="116" s="1"/>
  <c r="AU61" i="116" s="1"/>
  <c r="AV61" i="116" s="1"/>
  <c r="AQ61" i="116"/>
  <c r="AA61" i="116"/>
  <c r="V61" i="116"/>
  <c r="U61" i="116"/>
  <c r="X61" i="116" s="1"/>
  <c r="T61" i="116"/>
  <c r="S61" i="116"/>
  <c r="R61" i="116"/>
  <c r="M61" i="116"/>
  <c r="Z61" i="116" s="1"/>
  <c r="BF37" i="116"/>
  <c r="AR37" i="116"/>
  <c r="AS37" i="116" s="1"/>
  <c r="AT37" i="116" s="1"/>
  <c r="AU37" i="116" s="1"/>
  <c r="AV37" i="116" s="1"/>
  <c r="AQ37" i="116"/>
  <c r="AA37" i="116"/>
  <c r="Z37" i="116"/>
  <c r="V37" i="116"/>
  <c r="U37" i="116"/>
  <c r="T37" i="116"/>
  <c r="S37" i="116"/>
  <c r="R37" i="116"/>
  <c r="M37" i="116"/>
  <c r="J37" i="116" s="1"/>
  <c r="BF116" i="116"/>
  <c r="AR116" i="116"/>
  <c r="AQ116" i="116"/>
  <c r="AA116" i="116"/>
  <c r="V116" i="116"/>
  <c r="U116" i="116"/>
  <c r="T116" i="116"/>
  <c r="S116" i="116"/>
  <c r="R116" i="116"/>
  <c r="M116" i="116"/>
  <c r="J116" i="116" s="1"/>
  <c r="BF68" i="116"/>
  <c r="AR68" i="116"/>
  <c r="AS68" i="116" s="1"/>
  <c r="AT68" i="116" s="1"/>
  <c r="AU68" i="116" s="1"/>
  <c r="AV68" i="116" s="1"/>
  <c r="AQ68" i="116"/>
  <c r="AA68" i="116"/>
  <c r="V68" i="116"/>
  <c r="U68" i="116"/>
  <c r="T68" i="116"/>
  <c r="S68" i="116"/>
  <c r="R68" i="116"/>
  <c r="M68" i="116"/>
  <c r="Z68" i="116" s="1"/>
  <c r="BF52" i="116"/>
  <c r="AR52" i="116"/>
  <c r="AS52" i="116" s="1"/>
  <c r="AT52" i="116" s="1"/>
  <c r="AU52" i="116" s="1"/>
  <c r="AV52" i="116" s="1"/>
  <c r="AQ52" i="116"/>
  <c r="AA52" i="116"/>
  <c r="V52" i="116"/>
  <c r="U52" i="116"/>
  <c r="X52" i="116" s="1"/>
  <c r="T52" i="116"/>
  <c r="S52" i="116"/>
  <c r="R52" i="116"/>
  <c r="M52" i="116"/>
  <c r="Z52" i="116" s="1"/>
  <c r="BF56" i="116"/>
  <c r="AR56" i="116"/>
  <c r="AS56" i="116" s="1"/>
  <c r="AT56" i="116" s="1"/>
  <c r="AU56" i="116" s="1"/>
  <c r="AV56" i="116" s="1"/>
  <c r="AQ56" i="116"/>
  <c r="AA56" i="116"/>
  <c r="Z56" i="116"/>
  <c r="V56" i="116"/>
  <c r="U56" i="116"/>
  <c r="T56" i="116"/>
  <c r="S56" i="116"/>
  <c r="R56" i="116"/>
  <c r="M56" i="116"/>
  <c r="J56" i="116" s="1"/>
  <c r="BF134" i="116"/>
  <c r="AR134" i="116"/>
  <c r="AQ134" i="116"/>
  <c r="AA134" i="116"/>
  <c r="Z134" i="116"/>
  <c r="V134" i="116"/>
  <c r="U134" i="116"/>
  <c r="T134" i="116"/>
  <c r="S134" i="116"/>
  <c r="R134" i="116"/>
  <c r="M134" i="116"/>
  <c r="J134" i="116" s="1"/>
  <c r="BF96" i="116"/>
  <c r="AR96" i="116"/>
  <c r="AS96" i="116" s="1"/>
  <c r="AT96" i="116" s="1"/>
  <c r="AU96" i="116" s="1"/>
  <c r="AV96" i="116" s="1"/>
  <c r="AQ96" i="116"/>
  <c r="AA96" i="116"/>
  <c r="V96" i="116"/>
  <c r="U96" i="116"/>
  <c r="T96" i="116"/>
  <c r="S96" i="116"/>
  <c r="R96" i="116"/>
  <c r="M96" i="116"/>
  <c r="Z96" i="116" s="1"/>
  <c r="BF128" i="116"/>
  <c r="AR128" i="116"/>
  <c r="AS128" i="116" s="1"/>
  <c r="AQ128" i="116"/>
  <c r="AA128" i="116"/>
  <c r="V128" i="116"/>
  <c r="U128" i="116"/>
  <c r="X128" i="116" s="1"/>
  <c r="T128" i="116"/>
  <c r="S128" i="116"/>
  <c r="R128" i="116"/>
  <c r="M128" i="116"/>
  <c r="Z128" i="116" s="1"/>
  <c r="BF136" i="116"/>
  <c r="AR136" i="116"/>
  <c r="AS136" i="116" s="1"/>
  <c r="AT136" i="116" s="1"/>
  <c r="AU136" i="116" s="1"/>
  <c r="AV136" i="116" s="1"/>
  <c r="AQ136" i="116"/>
  <c r="AA136" i="116"/>
  <c r="V136" i="116"/>
  <c r="U136" i="116"/>
  <c r="W136" i="116" s="1"/>
  <c r="T136" i="116"/>
  <c r="S136" i="116"/>
  <c r="R136" i="116"/>
  <c r="M136" i="116"/>
  <c r="Z136" i="116" s="1"/>
  <c r="BF42" i="116"/>
  <c r="AR42" i="116"/>
  <c r="AQ42" i="116"/>
  <c r="AA42" i="116"/>
  <c r="Z42" i="116"/>
  <c r="V42" i="116"/>
  <c r="U42" i="116"/>
  <c r="T42" i="116"/>
  <c r="S42" i="116"/>
  <c r="R42" i="116"/>
  <c r="M42" i="116"/>
  <c r="J42" i="116" s="1"/>
  <c r="BF121" i="116"/>
  <c r="AR121" i="116"/>
  <c r="AS121" i="116" s="1"/>
  <c r="AT121" i="116" s="1"/>
  <c r="AU121" i="116" s="1"/>
  <c r="AV121" i="116" s="1"/>
  <c r="AQ121" i="116"/>
  <c r="AA121" i="116"/>
  <c r="V121" i="116"/>
  <c r="U121" i="116"/>
  <c r="T121" i="116"/>
  <c r="S121" i="116"/>
  <c r="R121" i="116"/>
  <c r="M121" i="116"/>
  <c r="Z121" i="116" s="1"/>
  <c r="BF85" i="116"/>
  <c r="AR85" i="116"/>
  <c r="AS85" i="116" s="1"/>
  <c r="AT85" i="116" s="1"/>
  <c r="AU85" i="116" s="1"/>
  <c r="AV85" i="116" s="1"/>
  <c r="AQ85" i="116"/>
  <c r="AA85" i="116"/>
  <c r="V85" i="116"/>
  <c r="U85" i="116"/>
  <c r="X85" i="116" s="1"/>
  <c r="T85" i="116"/>
  <c r="S85" i="116"/>
  <c r="R85" i="116"/>
  <c r="M85" i="116"/>
  <c r="Z85" i="116" s="1"/>
  <c r="BF80" i="116"/>
  <c r="AR80" i="116"/>
  <c r="AS80" i="116" s="1"/>
  <c r="AT80" i="116" s="1"/>
  <c r="AU80" i="116" s="1"/>
  <c r="AV80" i="116" s="1"/>
  <c r="AQ80" i="116"/>
  <c r="AA80" i="116"/>
  <c r="V80" i="116"/>
  <c r="U80" i="116"/>
  <c r="T80" i="116"/>
  <c r="S80" i="116"/>
  <c r="R80" i="116"/>
  <c r="M80" i="116"/>
  <c r="Z80" i="116" s="1"/>
  <c r="BF129" i="116"/>
  <c r="AR129" i="116"/>
  <c r="AQ129" i="116"/>
  <c r="AA129" i="116"/>
  <c r="V129" i="116"/>
  <c r="U129" i="116"/>
  <c r="T129" i="116"/>
  <c r="S129" i="116"/>
  <c r="R129" i="116"/>
  <c r="M129" i="116"/>
  <c r="J129" i="116" s="1"/>
  <c r="BF44" i="116"/>
  <c r="AR44" i="116"/>
  <c r="AS44" i="116" s="1"/>
  <c r="AT44" i="116" s="1"/>
  <c r="AU44" i="116" s="1"/>
  <c r="AV44" i="116" s="1"/>
  <c r="AQ44" i="116"/>
  <c r="AA44" i="116"/>
  <c r="V44" i="116"/>
  <c r="U44" i="116"/>
  <c r="T44" i="116"/>
  <c r="S44" i="116"/>
  <c r="R44" i="116"/>
  <c r="M44" i="116"/>
  <c r="Z44" i="116" s="1"/>
  <c r="BF133" i="116"/>
  <c r="AR133" i="116"/>
  <c r="AS133" i="116" s="1"/>
  <c r="AQ133" i="116"/>
  <c r="AA133" i="116"/>
  <c r="V133" i="116"/>
  <c r="U133" i="116"/>
  <c r="X133" i="116" s="1"/>
  <c r="T133" i="116"/>
  <c r="S133" i="116"/>
  <c r="R133" i="116"/>
  <c r="M133" i="116"/>
  <c r="Z133" i="116" s="1"/>
  <c r="BF49" i="116"/>
  <c r="AR49" i="116"/>
  <c r="AS49" i="116" s="1"/>
  <c r="AT49" i="116" s="1"/>
  <c r="AU49" i="116" s="1"/>
  <c r="AV49" i="116" s="1"/>
  <c r="AQ49" i="116"/>
  <c r="AA49" i="116"/>
  <c r="Z49" i="116"/>
  <c r="V49" i="116"/>
  <c r="U49" i="116"/>
  <c r="T49" i="116"/>
  <c r="S49" i="116"/>
  <c r="R49" i="116"/>
  <c r="M49" i="116"/>
  <c r="J49" i="116" s="1"/>
  <c r="BF137" i="116"/>
  <c r="AR137" i="116"/>
  <c r="AQ137" i="116"/>
  <c r="AA137" i="116"/>
  <c r="V137" i="116"/>
  <c r="U137" i="116"/>
  <c r="T137" i="116"/>
  <c r="S137" i="116"/>
  <c r="R137" i="116"/>
  <c r="M137" i="116"/>
  <c r="J137" i="116" s="1"/>
  <c r="BF25" i="116"/>
  <c r="AR25" i="116"/>
  <c r="AS25" i="116" s="1"/>
  <c r="AQ25" i="116"/>
  <c r="AA25" i="116"/>
  <c r="V25" i="116"/>
  <c r="U25" i="116"/>
  <c r="T25" i="116"/>
  <c r="S25" i="116"/>
  <c r="R25" i="116"/>
  <c r="M25" i="116"/>
  <c r="Z25" i="116" s="1"/>
  <c r="BF90" i="116"/>
  <c r="AR90" i="116"/>
  <c r="AS90" i="116" s="1"/>
  <c r="AQ90" i="116"/>
  <c r="AA90" i="116"/>
  <c r="V90" i="116"/>
  <c r="U90" i="116"/>
  <c r="X90" i="116" s="1"/>
  <c r="T90" i="116"/>
  <c r="S90" i="116"/>
  <c r="R90" i="116"/>
  <c r="M90" i="116"/>
  <c r="Z90" i="116" s="1"/>
  <c r="BF125" i="116"/>
  <c r="AR125" i="116"/>
  <c r="AS125" i="116" s="1"/>
  <c r="AT125" i="116" s="1"/>
  <c r="AU125" i="116" s="1"/>
  <c r="AV125" i="116" s="1"/>
  <c r="AQ125" i="116"/>
  <c r="AA125" i="116"/>
  <c r="Z125" i="116"/>
  <c r="V125" i="116"/>
  <c r="U125" i="116"/>
  <c r="T125" i="116"/>
  <c r="S125" i="116"/>
  <c r="R125" i="116"/>
  <c r="M125" i="116"/>
  <c r="J125" i="116" s="1"/>
  <c r="BF22" i="116"/>
  <c r="AR22" i="116"/>
  <c r="AQ22" i="116"/>
  <c r="AA22" i="116"/>
  <c r="V22" i="116"/>
  <c r="U22" i="116"/>
  <c r="T22" i="116"/>
  <c r="S22" i="116"/>
  <c r="R22" i="116"/>
  <c r="M22" i="116"/>
  <c r="J22" i="116" s="1"/>
  <c r="BF16" i="116"/>
  <c r="AR16" i="116"/>
  <c r="AS16" i="116" s="1"/>
  <c r="AQ16" i="116"/>
  <c r="AA16" i="116"/>
  <c r="V16" i="116"/>
  <c r="U16" i="116"/>
  <c r="T16" i="116"/>
  <c r="S16" i="116"/>
  <c r="R16" i="116"/>
  <c r="M16" i="116"/>
  <c r="Z16" i="116" s="1"/>
  <c r="BF147" i="116"/>
  <c r="BF155" i="116" s="1"/>
  <c r="AR147" i="116"/>
  <c r="AS147" i="116" s="1"/>
  <c r="AT147" i="116" s="1"/>
  <c r="AQ147" i="116"/>
  <c r="AA147" i="116"/>
  <c r="AA155" i="116" s="1"/>
  <c r="Z147" i="116"/>
  <c r="V147" i="116"/>
  <c r="V155" i="116" s="1"/>
  <c r="U147" i="116"/>
  <c r="T147" i="116"/>
  <c r="T155" i="116" s="1"/>
  <c r="S147" i="116"/>
  <c r="S155" i="116" s="1"/>
  <c r="R147" i="116"/>
  <c r="R155" i="116" s="1"/>
  <c r="M147" i="116"/>
  <c r="BF13" i="116"/>
  <c r="AR13" i="116"/>
  <c r="AS13" i="116" s="1"/>
  <c r="AT13" i="116" s="1"/>
  <c r="AU13" i="116" s="1"/>
  <c r="AV13" i="116" s="1"/>
  <c r="AQ13" i="116"/>
  <c r="AA13" i="116"/>
  <c r="V13" i="116"/>
  <c r="W13" i="116" s="1"/>
  <c r="U13" i="116"/>
  <c r="T13" i="116"/>
  <c r="S13" i="116"/>
  <c r="R13" i="116"/>
  <c r="M13" i="116"/>
  <c r="Z13" i="116" s="1"/>
  <c r="BF119" i="116"/>
  <c r="AR119" i="116"/>
  <c r="AQ119" i="116"/>
  <c r="AA119" i="116"/>
  <c r="V119" i="116"/>
  <c r="U119" i="116"/>
  <c r="T119" i="116"/>
  <c r="S119" i="116"/>
  <c r="R119" i="116"/>
  <c r="M119" i="116"/>
  <c r="J119" i="116" s="1"/>
  <c r="BF10" i="116"/>
  <c r="AR10" i="116"/>
  <c r="AS10" i="116" s="1"/>
  <c r="AQ10" i="116"/>
  <c r="AA10" i="116"/>
  <c r="V10" i="116"/>
  <c r="U10" i="116"/>
  <c r="T10" i="116"/>
  <c r="S10" i="116"/>
  <c r="R10" i="116"/>
  <c r="M10" i="116"/>
  <c r="Z10" i="116" s="1"/>
  <c r="BF40" i="116"/>
  <c r="AR40" i="116"/>
  <c r="AS40" i="116" s="1"/>
  <c r="AT40" i="116" s="1"/>
  <c r="AU40" i="116" s="1"/>
  <c r="AV40" i="116" s="1"/>
  <c r="AQ40" i="116"/>
  <c r="AA40" i="116"/>
  <c r="V40" i="116"/>
  <c r="U40" i="116"/>
  <c r="W40" i="116" s="1"/>
  <c r="T40" i="116"/>
  <c r="S40" i="116"/>
  <c r="R40" i="116"/>
  <c r="M40" i="116"/>
  <c r="Z40" i="116" s="1"/>
  <c r="BF143" i="116"/>
  <c r="AR143" i="116"/>
  <c r="AS143" i="116" s="1"/>
  <c r="AT143" i="116" s="1"/>
  <c r="AU143" i="116" s="1"/>
  <c r="AV143" i="116" s="1"/>
  <c r="AQ143" i="116"/>
  <c r="AA143" i="116"/>
  <c r="Z143" i="116"/>
  <c r="V143" i="116"/>
  <c r="U143" i="116"/>
  <c r="T143" i="116"/>
  <c r="S143" i="116"/>
  <c r="R143" i="116"/>
  <c r="M143" i="116"/>
  <c r="J143" i="116" s="1"/>
  <c r="BF100" i="116"/>
  <c r="AR100" i="116"/>
  <c r="AQ100" i="116"/>
  <c r="AA100" i="116"/>
  <c r="V100" i="116"/>
  <c r="U100" i="116"/>
  <c r="T100" i="116"/>
  <c r="S100" i="116"/>
  <c r="R100" i="116"/>
  <c r="M100" i="116"/>
  <c r="J100" i="116" s="1"/>
  <c r="BF41" i="116"/>
  <c r="AR41" i="116"/>
  <c r="AS41" i="116" s="1"/>
  <c r="AQ41" i="116"/>
  <c r="AA41" i="116"/>
  <c r="V41" i="116"/>
  <c r="U41" i="116"/>
  <c r="T41" i="116"/>
  <c r="S41" i="116"/>
  <c r="R41" i="116"/>
  <c r="M41" i="116"/>
  <c r="Z41" i="116" s="1"/>
  <c r="BF21" i="116"/>
  <c r="AR21" i="116"/>
  <c r="AS21" i="116" s="1"/>
  <c r="AT21" i="116" s="1"/>
  <c r="AU21" i="116" s="1"/>
  <c r="AV21" i="116" s="1"/>
  <c r="AQ21" i="116"/>
  <c r="AA21" i="116"/>
  <c r="V21" i="116"/>
  <c r="U21" i="116"/>
  <c r="X21" i="116" s="1"/>
  <c r="T21" i="116"/>
  <c r="S21" i="116"/>
  <c r="R21" i="116"/>
  <c r="M21" i="116"/>
  <c r="Z21" i="116" s="1"/>
  <c r="BF117" i="116"/>
  <c r="AR117" i="116"/>
  <c r="AS117" i="116" s="1"/>
  <c r="AT117" i="116" s="1"/>
  <c r="AU117" i="116" s="1"/>
  <c r="AV117" i="116" s="1"/>
  <c r="AQ117" i="116"/>
  <c r="AA117" i="116"/>
  <c r="V117" i="116"/>
  <c r="U117" i="116"/>
  <c r="W117" i="116" s="1"/>
  <c r="T117" i="116"/>
  <c r="S117" i="116"/>
  <c r="R117" i="116"/>
  <c r="M117" i="116"/>
  <c r="Z117" i="116" s="1"/>
  <c r="BF35" i="116"/>
  <c r="AR35" i="116"/>
  <c r="AQ35" i="116"/>
  <c r="AA35" i="116"/>
  <c r="V35" i="116"/>
  <c r="U35" i="116"/>
  <c r="T35" i="116"/>
  <c r="S35" i="116"/>
  <c r="R35" i="116"/>
  <c r="M35" i="116"/>
  <c r="J35" i="116" s="1"/>
  <c r="BF81" i="116"/>
  <c r="AR81" i="116"/>
  <c r="AS81" i="116" s="1"/>
  <c r="AT81" i="116" s="1"/>
  <c r="AU81" i="116" s="1"/>
  <c r="AV81" i="116" s="1"/>
  <c r="AQ81" i="116"/>
  <c r="AA81" i="116"/>
  <c r="V81" i="116"/>
  <c r="U81" i="116"/>
  <c r="T81" i="116"/>
  <c r="S81" i="116"/>
  <c r="R81" i="116"/>
  <c r="M81" i="116"/>
  <c r="Z81" i="116" s="1"/>
  <c r="BF38" i="116"/>
  <c r="AR38" i="116"/>
  <c r="AS38" i="116" s="1"/>
  <c r="AT38" i="116" s="1"/>
  <c r="AU38" i="116" s="1"/>
  <c r="AV38" i="116" s="1"/>
  <c r="AQ38" i="116"/>
  <c r="AA38" i="116"/>
  <c r="V38" i="116"/>
  <c r="U38" i="116"/>
  <c r="X38" i="116" s="1"/>
  <c r="T38" i="116"/>
  <c r="S38" i="116"/>
  <c r="R38" i="116"/>
  <c r="M38" i="116"/>
  <c r="Z38" i="116" s="1"/>
  <c r="BF107" i="116"/>
  <c r="AR107" i="116"/>
  <c r="AS107" i="116" s="1"/>
  <c r="AT107" i="116" s="1"/>
  <c r="AU107" i="116" s="1"/>
  <c r="AV107" i="116" s="1"/>
  <c r="AQ107" i="116"/>
  <c r="AA107" i="116"/>
  <c r="V107" i="116"/>
  <c r="U107" i="116"/>
  <c r="W107" i="116" s="1"/>
  <c r="T107" i="116"/>
  <c r="S107" i="116"/>
  <c r="R107" i="116"/>
  <c r="M107" i="116"/>
  <c r="Z107" i="116" s="1"/>
  <c r="BF9" i="116"/>
  <c r="AR9" i="116"/>
  <c r="AQ9" i="116"/>
  <c r="AA9" i="116"/>
  <c r="V9" i="116"/>
  <c r="U9" i="116"/>
  <c r="T9" i="116"/>
  <c r="S9" i="116"/>
  <c r="R9" i="116"/>
  <c r="M9" i="116"/>
  <c r="J9" i="116" s="1"/>
  <c r="BF79" i="116"/>
  <c r="AR79" i="116"/>
  <c r="AS79" i="116" s="1"/>
  <c r="AQ79" i="116"/>
  <c r="AA79" i="116"/>
  <c r="V79" i="116"/>
  <c r="U79" i="116"/>
  <c r="T79" i="116"/>
  <c r="S79" i="116"/>
  <c r="R79" i="116"/>
  <c r="M79" i="116"/>
  <c r="Z79" i="116" s="1"/>
  <c r="BF83" i="116"/>
  <c r="AR83" i="116"/>
  <c r="AS83" i="116" s="1"/>
  <c r="AT83" i="116" s="1"/>
  <c r="AU83" i="116" s="1"/>
  <c r="AV83" i="116" s="1"/>
  <c r="AQ83" i="116"/>
  <c r="AA83" i="116"/>
  <c r="V83" i="116"/>
  <c r="U83" i="116"/>
  <c r="X83" i="116" s="1"/>
  <c r="T83" i="116"/>
  <c r="S83" i="116"/>
  <c r="R83" i="116"/>
  <c r="M83" i="116"/>
  <c r="Z83" i="116" s="1"/>
  <c r="BF142" i="116"/>
  <c r="AR142" i="116"/>
  <c r="AS142" i="116" s="1"/>
  <c r="AT142" i="116" s="1"/>
  <c r="AU142" i="116" s="1"/>
  <c r="AV142" i="116" s="1"/>
  <c r="AQ142" i="116"/>
  <c r="AA142" i="116"/>
  <c r="Z142" i="116"/>
  <c r="V142" i="116"/>
  <c r="U142" i="116"/>
  <c r="AO142" i="116" s="1"/>
  <c r="T142" i="116"/>
  <c r="S142" i="116"/>
  <c r="R142" i="116"/>
  <c r="M142" i="116"/>
  <c r="J142" i="116" s="1"/>
  <c r="BF110" i="116"/>
  <c r="AR110" i="116"/>
  <c r="AQ110" i="116"/>
  <c r="AA110" i="116"/>
  <c r="V110" i="116"/>
  <c r="U110" i="116"/>
  <c r="T110" i="116"/>
  <c r="S110" i="116"/>
  <c r="R110" i="116"/>
  <c r="M110" i="116"/>
  <c r="J110" i="116" s="1"/>
  <c r="BF135" i="116"/>
  <c r="AR135" i="116"/>
  <c r="AS135" i="116" s="1"/>
  <c r="AQ135" i="116"/>
  <c r="AA135" i="116"/>
  <c r="V135" i="116"/>
  <c r="U135" i="116"/>
  <c r="T135" i="116"/>
  <c r="S135" i="116"/>
  <c r="R135" i="116"/>
  <c r="M135" i="116"/>
  <c r="Z135" i="116" s="1"/>
  <c r="BF8" i="116"/>
  <c r="AR8" i="116"/>
  <c r="AS8" i="116" s="1"/>
  <c r="AT8" i="116" s="1"/>
  <c r="AU8" i="116" s="1"/>
  <c r="AV8" i="116" s="1"/>
  <c r="AQ8" i="116"/>
  <c r="AA8" i="116"/>
  <c r="V8" i="116"/>
  <c r="U8" i="116"/>
  <c r="X8" i="116" s="1"/>
  <c r="T8" i="116"/>
  <c r="S8" i="116"/>
  <c r="R8" i="116"/>
  <c r="M8" i="116"/>
  <c r="Z8" i="116" s="1"/>
  <c r="BF67" i="116"/>
  <c r="AR67" i="116"/>
  <c r="AS67" i="116" s="1"/>
  <c r="AT67" i="116" s="1"/>
  <c r="AU67" i="116" s="1"/>
  <c r="AV67" i="116" s="1"/>
  <c r="AQ67" i="116"/>
  <c r="AA67" i="116"/>
  <c r="V67" i="116"/>
  <c r="U67" i="116"/>
  <c r="T67" i="116"/>
  <c r="S67" i="116"/>
  <c r="R67" i="116"/>
  <c r="M67" i="116"/>
  <c r="Z67" i="116" s="1"/>
  <c r="BF126" i="116"/>
  <c r="BF152" i="116" s="1"/>
  <c r="AR126" i="116"/>
  <c r="AR152" i="116" s="1"/>
  <c r="AQ126" i="116"/>
  <c r="AQ152" i="116" s="1"/>
  <c r="AA126" i="116"/>
  <c r="AA152" i="116" s="1"/>
  <c r="V126" i="116"/>
  <c r="V152" i="116" s="1"/>
  <c r="U126" i="116"/>
  <c r="U152" i="116" s="1"/>
  <c r="T126" i="116"/>
  <c r="T152" i="116" s="1"/>
  <c r="S126" i="116"/>
  <c r="S152" i="116" s="1"/>
  <c r="R126" i="116"/>
  <c r="R152" i="116" s="1"/>
  <c r="M126" i="116"/>
  <c r="M152" i="116" s="1"/>
  <c r="BF48" i="116"/>
  <c r="AS48" i="116"/>
  <c r="AT48" i="116" s="1"/>
  <c r="AU48" i="116" s="1"/>
  <c r="AV48" i="116" s="1"/>
  <c r="AR48" i="116"/>
  <c r="AQ48" i="116"/>
  <c r="AA48" i="116"/>
  <c r="V48" i="116"/>
  <c r="U48" i="116"/>
  <c r="T48" i="116"/>
  <c r="S48" i="116"/>
  <c r="R48" i="116"/>
  <c r="M48" i="116"/>
  <c r="Z48" i="116" s="1"/>
  <c r="BF113" i="116"/>
  <c r="AR113" i="116"/>
  <c r="AS113" i="116" s="1"/>
  <c r="AT113" i="116" s="1"/>
  <c r="AU113" i="116" s="1"/>
  <c r="AV113" i="116" s="1"/>
  <c r="AQ113" i="116"/>
  <c r="AA113" i="116"/>
  <c r="V113" i="116"/>
  <c r="U113" i="116"/>
  <c r="X113" i="116" s="1"/>
  <c r="T113" i="116"/>
  <c r="S113" i="116"/>
  <c r="R113" i="116"/>
  <c r="M113" i="116"/>
  <c r="Z113" i="116" s="1"/>
  <c r="BF144" i="116"/>
  <c r="AS144" i="116"/>
  <c r="AT144" i="116" s="1"/>
  <c r="AU144" i="116" s="1"/>
  <c r="AV144" i="116" s="1"/>
  <c r="AR144" i="116"/>
  <c r="AQ144" i="116"/>
  <c r="AA144" i="116"/>
  <c r="V144" i="116"/>
  <c r="U144" i="116"/>
  <c r="T144" i="116"/>
  <c r="S144" i="116"/>
  <c r="R144" i="116"/>
  <c r="M144" i="116"/>
  <c r="Z144" i="116" s="1"/>
  <c r="BF120" i="116"/>
  <c r="AR120" i="116"/>
  <c r="AQ120" i="116"/>
  <c r="AA120" i="116"/>
  <c r="V120" i="116"/>
  <c r="U120" i="116"/>
  <c r="T120" i="116"/>
  <c r="S120" i="116"/>
  <c r="R120" i="116"/>
  <c r="M120" i="116"/>
  <c r="J120" i="116" s="1"/>
  <c r="BF97" i="116"/>
  <c r="AR97" i="116"/>
  <c r="AS97" i="116" s="1"/>
  <c r="AQ97" i="116"/>
  <c r="AA97" i="116"/>
  <c r="V97" i="116"/>
  <c r="U97" i="116"/>
  <c r="T97" i="116"/>
  <c r="S97" i="116"/>
  <c r="R97" i="116"/>
  <c r="M97" i="116"/>
  <c r="Z97" i="116" s="1"/>
  <c r="BF140" i="116"/>
  <c r="AS140" i="116"/>
  <c r="AT140" i="116" s="1"/>
  <c r="AU140" i="116" s="1"/>
  <c r="AV140" i="116" s="1"/>
  <c r="AR140" i="116"/>
  <c r="AQ140" i="116"/>
  <c r="AA140" i="116"/>
  <c r="Z140" i="116"/>
  <c r="V140" i="116"/>
  <c r="U140" i="116"/>
  <c r="X140" i="116" s="1"/>
  <c r="T140" i="116"/>
  <c r="S140" i="116"/>
  <c r="R140" i="116"/>
  <c r="M140" i="116"/>
  <c r="J140" i="116" s="1"/>
  <c r="AP140" i="116" s="1"/>
  <c r="BF89" i="116"/>
  <c r="AR89" i="116"/>
  <c r="AS89" i="116" s="1"/>
  <c r="AT89" i="116" s="1"/>
  <c r="AU89" i="116" s="1"/>
  <c r="AV89" i="116" s="1"/>
  <c r="AQ89" i="116"/>
  <c r="AA89" i="116"/>
  <c r="V89" i="116"/>
  <c r="U89" i="116"/>
  <c r="T89" i="116"/>
  <c r="S89" i="116"/>
  <c r="R89" i="116"/>
  <c r="M89" i="116"/>
  <c r="Z89" i="116" s="1"/>
  <c r="BF63" i="116"/>
  <c r="AR63" i="116"/>
  <c r="AQ63" i="116"/>
  <c r="AA63" i="116"/>
  <c r="V63" i="116"/>
  <c r="U63" i="116"/>
  <c r="T63" i="116"/>
  <c r="S63" i="116"/>
  <c r="R63" i="116"/>
  <c r="M63" i="116"/>
  <c r="J63" i="116" s="1"/>
  <c r="BF103" i="116"/>
  <c r="AR103" i="116"/>
  <c r="AS103" i="116" s="1"/>
  <c r="AQ103" i="116"/>
  <c r="AA103" i="116"/>
  <c r="V103" i="116"/>
  <c r="U103" i="116"/>
  <c r="T103" i="116"/>
  <c r="S103" i="116"/>
  <c r="R103" i="116"/>
  <c r="M103" i="116"/>
  <c r="Z103" i="116" s="1"/>
  <c r="BF71" i="116"/>
  <c r="AR71" i="116"/>
  <c r="AS71" i="116" s="1"/>
  <c r="AT71" i="116" s="1"/>
  <c r="AU71" i="116" s="1"/>
  <c r="AV71" i="116" s="1"/>
  <c r="AQ71" i="116"/>
  <c r="AA71" i="116"/>
  <c r="V71" i="116"/>
  <c r="U71" i="116"/>
  <c r="T71" i="116"/>
  <c r="S71" i="116"/>
  <c r="R71" i="116"/>
  <c r="M71" i="116"/>
  <c r="Z71" i="116" s="1"/>
  <c r="BF20" i="116"/>
  <c r="AR20" i="116"/>
  <c r="AS20" i="116" s="1"/>
  <c r="AT20" i="116" s="1"/>
  <c r="AU20" i="116" s="1"/>
  <c r="AV20" i="116" s="1"/>
  <c r="AQ20" i="116"/>
  <c r="AA20" i="116"/>
  <c r="V20" i="116"/>
  <c r="U20" i="116"/>
  <c r="T20" i="116"/>
  <c r="S20" i="116"/>
  <c r="R20" i="116"/>
  <c r="M20" i="116"/>
  <c r="Z20" i="116" s="1"/>
  <c r="BF130" i="116"/>
  <c r="AR130" i="116"/>
  <c r="AQ130" i="116"/>
  <c r="AA130" i="116"/>
  <c r="V130" i="116"/>
  <c r="U130" i="116"/>
  <c r="T130" i="116"/>
  <c r="S130" i="116"/>
  <c r="R130" i="116"/>
  <c r="M130" i="116"/>
  <c r="J130" i="116" s="1"/>
  <c r="BF39" i="116"/>
  <c r="BF159" i="116" s="1"/>
  <c r="AS39" i="116"/>
  <c r="AT39" i="116" s="1"/>
  <c r="AU39" i="116" s="1"/>
  <c r="AR39" i="116"/>
  <c r="AR159" i="116" s="1"/>
  <c r="AQ39" i="116"/>
  <c r="AQ159" i="116" s="1"/>
  <c r="AA39" i="116"/>
  <c r="AA159" i="116" s="1"/>
  <c r="V39" i="116"/>
  <c r="V159" i="116" s="1"/>
  <c r="U39" i="116"/>
  <c r="U159" i="116" s="1"/>
  <c r="T39" i="116"/>
  <c r="T159" i="116" s="1"/>
  <c r="S39" i="116"/>
  <c r="S159" i="116" s="1"/>
  <c r="R39" i="116"/>
  <c r="R159" i="116" s="1"/>
  <c r="M39" i="116"/>
  <c r="M159" i="116" s="1"/>
  <c r="BF108" i="116"/>
  <c r="AR108" i="116"/>
  <c r="AS108" i="116" s="1"/>
  <c r="AT108" i="116" s="1"/>
  <c r="AU108" i="116" s="1"/>
  <c r="AV108" i="116" s="1"/>
  <c r="AQ108" i="116"/>
  <c r="AA108" i="116"/>
  <c r="V108" i="116"/>
  <c r="U108" i="116"/>
  <c r="X108" i="116" s="1"/>
  <c r="T108" i="116"/>
  <c r="S108" i="116"/>
  <c r="R108" i="116"/>
  <c r="M108" i="116"/>
  <c r="Z108" i="116" s="1"/>
  <c r="BF64" i="116"/>
  <c r="AR64" i="116"/>
  <c r="AS64" i="116" s="1"/>
  <c r="AT64" i="116" s="1"/>
  <c r="AU64" i="116" s="1"/>
  <c r="AV64" i="116" s="1"/>
  <c r="AQ64" i="116"/>
  <c r="AA64" i="116"/>
  <c r="V64" i="116"/>
  <c r="U64" i="116"/>
  <c r="T64" i="116"/>
  <c r="S64" i="116"/>
  <c r="R64" i="116"/>
  <c r="M64" i="116"/>
  <c r="Z64" i="116" s="1"/>
  <c r="BF88" i="116"/>
  <c r="AR88" i="116"/>
  <c r="AQ88" i="116"/>
  <c r="AA88" i="116"/>
  <c r="V88" i="116"/>
  <c r="U88" i="116"/>
  <c r="T88" i="116"/>
  <c r="S88" i="116"/>
  <c r="R88" i="116"/>
  <c r="M88" i="116"/>
  <c r="J88" i="116" s="1"/>
  <c r="BF75" i="116"/>
  <c r="AR75" i="116"/>
  <c r="AQ75" i="116"/>
  <c r="AA75" i="116"/>
  <c r="V75" i="116"/>
  <c r="U75" i="116"/>
  <c r="T75" i="116"/>
  <c r="S75" i="116"/>
  <c r="R75" i="116"/>
  <c r="M75" i="116"/>
  <c r="Z75" i="116" s="1"/>
  <c r="BF23" i="116"/>
  <c r="AR23" i="116"/>
  <c r="AS23" i="116" s="1"/>
  <c r="AT23" i="116" s="1"/>
  <c r="AU23" i="116" s="1"/>
  <c r="AV23" i="116" s="1"/>
  <c r="AQ23" i="116"/>
  <c r="AA23" i="116"/>
  <c r="V23" i="116"/>
  <c r="U23" i="116"/>
  <c r="T23" i="116"/>
  <c r="S23" i="116"/>
  <c r="R23" i="116"/>
  <c r="M23" i="116"/>
  <c r="Z23" i="116" s="1"/>
  <c r="BF139" i="116"/>
  <c r="AR139" i="116"/>
  <c r="AS139" i="116" s="1"/>
  <c r="AT139" i="116" s="1"/>
  <c r="AU139" i="116" s="1"/>
  <c r="AV139" i="116" s="1"/>
  <c r="AQ139" i="116"/>
  <c r="AA139" i="116"/>
  <c r="V139" i="116"/>
  <c r="U139" i="116"/>
  <c r="T139" i="116"/>
  <c r="S139" i="116"/>
  <c r="R139" i="116"/>
  <c r="M139" i="116"/>
  <c r="Z139" i="116" s="1"/>
  <c r="BF93" i="116"/>
  <c r="AR93" i="116"/>
  <c r="AQ93" i="116"/>
  <c r="AA93" i="116"/>
  <c r="Z93" i="116"/>
  <c r="V93" i="116"/>
  <c r="U93" i="116"/>
  <c r="T93" i="116"/>
  <c r="S93" i="116"/>
  <c r="R93" i="116"/>
  <c r="M93" i="116"/>
  <c r="J93" i="116" s="1"/>
  <c r="BF124" i="116"/>
  <c r="AR124" i="116"/>
  <c r="AQ124" i="116"/>
  <c r="AA124" i="116"/>
  <c r="Z124" i="116"/>
  <c r="V124" i="116"/>
  <c r="U124" i="116"/>
  <c r="T124" i="116"/>
  <c r="S124" i="116"/>
  <c r="R124" i="116"/>
  <c r="M124" i="116"/>
  <c r="J124" i="116" s="1"/>
  <c r="BF87" i="116"/>
  <c r="AR87" i="116"/>
  <c r="AS87" i="116" s="1"/>
  <c r="AT87" i="116" s="1"/>
  <c r="AU87" i="116" s="1"/>
  <c r="AV87" i="116" s="1"/>
  <c r="AQ87" i="116"/>
  <c r="AA87" i="116"/>
  <c r="V87" i="116"/>
  <c r="U87" i="116"/>
  <c r="X87" i="116" s="1"/>
  <c r="T87" i="116"/>
  <c r="S87" i="116"/>
  <c r="R87" i="116"/>
  <c r="M87" i="116"/>
  <c r="Z87" i="116" s="1"/>
  <c r="BF60" i="116"/>
  <c r="AR60" i="116"/>
  <c r="AS60" i="116" s="1"/>
  <c r="AT60" i="116" s="1"/>
  <c r="AU60" i="116" s="1"/>
  <c r="AV60" i="116" s="1"/>
  <c r="AQ60" i="116"/>
  <c r="AA60" i="116"/>
  <c r="V60" i="116"/>
  <c r="U60" i="116"/>
  <c r="T60" i="116"/>
  <c r="S60" i="116"/>
  <c r="R60" i="116"/>
  <c r="M60" i="116"/>
  <c r="Z60" i="116" s="1"/>
  <c r="BF131" i="116"/>
  <c r="AR131" i="116"/>
  <c r="AQ131" i="116"/>
  <c r="AA131" i="116"/>
  <c r="V131" i="116"/>
  <c r="U131" i="116"/>
  <c r="T131" i="116"/>
  <c r="S131" i="116"/>
  <c r="R131" i="116"/>
  <c r="M131" i="116"/>
  <c r="J131" i="116" s="1"/>
  <c r="BF29" i="116"/>
  <c r="AR29" i="116"/>
  <c r="AQ29" i="116"/>
  <c r="AA29" i="116"/>
  <c r="V29" i="116"/>
  <c r="U29" i="116"/>
  <c r="T29" i="116"/>
  <c r="S29" i="116"/>
  <c r="R29" i="116"/>
  <c r="M29" i="116"/>
  <c r="Z29" i="116" s="1"/>
  <c r="BF115" i="116"/>
  <c r="AR115" i="116"/>
  <c r="AS115" i="116" s="1"/>
  <c r="AT115" i="116" s="1"/>
  <c r="AQ115" i="116"/>
  <c r="AA115" i="116"/>
  <c r="V115" i="116"/>
  <c r="U115" i="116"/>
  <c r="X115" i="116" s="1"/>
  <c r="T115" i="116"/>
  <c r="T160" i="116" s="1"/>
  <c r="S115" i="116"/>
  <c r="R115" i="116"/>
  <c r="M115" i="116"/>
  <c r="J115" i="116" s="1"/>
  <c r="BF59" i="116"/>
  <c r="BF161" i="116" s="1"/>
  <c r="AR59" i="116"/>
  <c r="AR161" i="116" s="1"/>
  <c r="AQ59" i="116"/>
  <c r="AQ161" i="116" s="1"/>
  <c r="AA59" i="116"/>
  <c r="AA161" i="116" s="1"/>
  <c r="V59" i="116"/>
  <c r="V161" i="116" s="1"/>
  <c r="U59" i="116"/>
  <c r="U161" i="116" s="1"/>
  <c r="T59" i="116"/>
  <c r="T161" i="116" s="1"/>
  <c r="S59" i="116"/>
  <c r="S161" i="116" s="1"/>
  <c r="R59" i="116"/>
  <c r="R161" i="116" s="1"/>
  <c r="M59" i="116"/>
  <c r="M161" i="116" s="1"/>
  <c r="BF122" i="116"/>
  <c r="AR122" i="116"/>
  <c r="AQ122" i="116"/>
  <c r="AA122" i="116"/>
  <c r="V122" i="116"/>
  <c r="U122" i="116"/>
  <c r="T122" i="116"/>
  <c r="S122" i="116"/>
  <c r="R122" i="116"/>
  <c r="M122" i="116"/>
  <c r="J122" i="116" s="1"/>
  <c r="BF127" i="116"/>
  <c r="AR127" i="116"/>
  <c r="AQ127" i="116"/>
  <c r="AA127" i="116"/>
  <c r="V127" i="116"/>
  <c r="U127" i="116"/>
  <c r="T127" i="116"/>
  <c r="S127" i="116"/>
  <c r="R127" i="116"/>
  <c r="M127" i="116"/>
  <c r="Z127" i="116" s="1"/>
  <c r="BF118" i="116"/>
  <c r="AR118" i="116"/>
  <c r="AS118" i="116" s="1"/>
  <c r="AT118" i="116" s="1"/>
  <c r="AU118" i="116" s="1"/>
  <c r="AV118" i="116" s="1"/>
  <c r="AQ118" i="116"/>
  <c r="AA118" i="116"/>
  <c r="V118" i="116"/>
  <c r="U118" i="116"/>
  <c r="X118" i="116" s="1"/>
  <c r="T118" i="116"/>
  <c r="S118" i="116"/>
  <c r="R118" i="116"/>
  <c r="M118" i="116"/>
  <c r="Z118" i="116" s="1"/>
  <c r="BF43" i="116"/>
  <c r="AR43" i="116"/>
  <c r="AS43" i="116" s="1"/>
  <c r="AT43" i="116" s="1"/>
  <c r="AU43" i="116" s="1"/>
  <c r="AV43" i="116" s="1"/>
  <c r="AQ43" i="116"/>
  <c r="AA43" i="116"/>
  <c r="Z43" i="116"/>
  <c r="V43" i="116"/>
  <c r="U43" i="116"/>
  <c r="T43" i="116"/>
  <c r="S43" i="116"/>
  <c r="R43" i="116"/>
  <c r="M43" i="116"/>
  <c r="J43" i="116" s="1"/>
  <c r="BF65" i="116"/>
  <c r="AR65" i="116"/>
  <c r="AQ65" i="116"/>
  <c r="AA65" i="116"/>
  <c r="V65" i="116"/>
  <c r="U65" i="116"/>
  <c r="T65" i="116"/>
  <c r="S65" i="116"/>
  <c r="R65" i="116"/>
  <c r="M65" i="116"/>
  <c r="J65" i="116" s="1"/>
  <c r="BF7" i="116"/>
  <c r="AR7" i="116"/>
  <c r="AQ7" i="116"/>
  <c r="AA7" i="116"/>
  <c r="V7" i="116"/>
  <c r="U7" i="116"/>
  <c r="T7" i="116"/>
  <c r="S7" i="116"/>
  <c r="R7" i="116"/>
  <c r="M7" i="116"/>
  <c r="Z7" i="116" s="1"/>
  <c r="BF91" i="116"/>
  <c r="AR91" i="116"/>
  <c r="AS91" i="116" s="1"/>
  <c r="AT91" i="116" s="1"/>
  <c r="AU91" i="116" s="1"/>
  <c r="AV91" i="116" s="1"/>
  <c r="AQ91" i="116"/>
  <c r="AA91" i="116"/>
  <c r="V91" i="116"/>
  <c r="U91" i="116"/>
  <c r="X91" i="116" s="1"/>
  <c r="T91" i="116"/>
  <c r="S91" i="116"/>
  <c r="R91" i="116"/>
  <c r="M91" i="116"/>
  <c r="Z91" i="116" s="1"/>
  <c r="BF34" i="116"/>
  <c r="AR34" i="116"/>
  <c r="AS34" i="116" s="1"/>
  <c r="AT34" i="116" s="1"/>
  <c r="AU34" i="116" s="1"/>
  <c r="AV34" i="116" s="1"/>
  <c r="AQ34" i="116"/>
  <c r="AA34" i="116"/>
  <c r="V34" i="116"/>
  <c r="U34" i="116"/>
  <c r="T34" i="116"/>
  <c r="S34" i="116"/>
  <c r="R34" i="116"/>
  <c r="M34" i="116"/>
  <c r="Z34" i="116" s="1"/>
  <c r="BF58" i="116"/>
  <c r="AR58" i="116"/>
  <c r="AQ58" i="116"/>
  <c r="AA58" i="116"/>
  <c r="Z58" i="116"/>
  <c r="V58" i="116"/>
  <c r="U58" i="116"/>
  <c r="T58" i="116"/>
  <c r="S58" i="116"/>
  <c r="R58" i="116"/>
  <c r="M58" i="116"/>
  <c r="J58" i="116" s="1"/>
  <c r="BF73" i="116"/>
  <c r="AR73" i="116"/>
  <c r="AQ73" i="116"/>
  <c r="AA73" i="116"/>
  <c r="V73" i="116"/>
  <c r="U73" i="116"/>
  <c r="T73" i="116"/>
  <c r="S73" i="116"/>
  <c r="R73" i="116"/>
  <c r="M73" i="116"/>
  <c r="Z73" i="116" s="1"/>
  <c r="BF77" i="116"/>
  <c r="AR77" i="116"/>
  <c r="AS77" i="116" s="1"/>
  <c r="AT77" i="116" s="1"/>
  <c r="AU77" i="116" s="1"/>
  <c r="AV77" i="116" s="1"/>
  <c r="AQ77" i="116"/>
  <c r="AA77" i="116"/>
  <c r="V77" i="116"/>
  <c r="U77" i="116"/>
  <c r="X77" i="116" s="1"/>
  <c r="T77" i="116"/>
  <c r="S77" i="116"/>
  <c r="R77" i="116"/>
  <c r="M77" i="116"/>
  <c r="Z77" i="116" s="1"/>
  <c r="BF69" i="116"/>
  <c r="BF157" i="116" s="1"/>
  <c r="AR69" i="116"/>
  <c r="AR157" i="116" s="1"/>
  <c r="AQ69" i="116"/>
  <c r="AQ157" i="116" s="1"/>
  <c r="AA69" i="116"/>
  <c r="AA157" i="116" s="1"/>
  <c r="V69" i="116"/>
  <c r="V157" i="116" s="1"/>
  <c r="U69" i="116"/>
  <c r="U157" i="116" s="1"/>
  <c r="T69" i="116"/>
  <c r="T157" i="116" s="1"/>
  <c r="S69" i="116"/>
  <c r="S157" i="116" s="1"/>
  <c r="R69" i="116"/>
  <c r="R157" i="116" s="1"/>
  <c r="M69" i="116"/>
  <c r="M157" i="116" s="1"/>
  <c r="BF72" i="116"/>
  <c r="AR72" i="116"/>
  <c r="AQ72" i="116"/>
  <c r="AA72" i="116"/>
  <c r="V72" i="116"/>
  <c r="U72" i="116"/>
  <c r="T72" i="116"/>
  <c r="S72" i="116"/>
  <c r="R72" i="116"/>
  <c r="M72" i="116"/>
  <c r="J72" i="116" s="1"/>
  <c r="BF33" i="116"/>
  <c r="AR33" i="116"/>
  <c r="AS33" i="116" s="1"/>
  <c r="AT33" i="116" s="1"/>
  <c r="AU33" i="116" s="1"/>
  <c r="AQ33" i="116"/>
  <c r="AQ156" i="116" s="1"/>
  <c r="AA33" i="116"/>
  <c r="V33" i="116"/>
  <c r="U33" i="116"/>
  <c r="T33" i="116"/>
  <c r="S33" i="116"/>
  <c r="R33" i="116"/>
  <c r="M33" i="116"/>
  <c r="BF86" i="116"/>
  <c r="AR86" i="116"/>
  <c r="AS86" i="116" s="1"/>
  <c r="AT86" i="116" s="1"/>
  <c r="AU86" i="116" s="1"/>
  <c r="AV86" i="116" s="1"/>
  <c r="AQ86" i="116"/>
  <c r="AA86" i="116"/>
  <c r="V86" i="116"/>
  <c r="U86" i="116"/>
  <c r="X86" i="116" s="1"/>
  <c r="T86" i="116"/>
  <c r="S86" i="116"/>
  <c r="R86" i="116"/>
  <c r="M86" i="116"/>
  <c r="Z86" i="116" s="1"/>
  <c r="BF50" i="116"/>
  <c r="AR50" i="116"/>
  <c r="AS50" i="116" s="1"/>
  <c r="AT50" i="116" s="1"/>
  <c r="AU50" i="116" s="1"/>
  <c r="AV50" i="116" s="1"/>
  <c r="AQ50" i="116"/>
  <c r="AA50" i="116"/>
  <c r="V50" i="116"/>
  <c r="U50" i="116"/>
  <c r="T50" i="116"/>
  <c r="S50" i="116"/>
  <c r="R50" i="116"/>
  <c r="M50" i="116"/>
  <c r="Z50" i="116" s="1"/>
  <c r="BF104" i="116"/>
  <c r="AR104" i="116"/>
  <c r="AQ104" i="116"/>
  <c r="AA104" i="116"/>
  <c r="V104" i="116"/>
  <c r="U104" i="116"/>
  <c r="T104" i="116"/>
  <c r="S104" i="116"/>
  <c r="R104" i="116"/>
  <c r="M104" i="116"/>
  <c r="BF105" i="116"/>
  <c r="AR105" i="116"/>
  <c r="AS105" i="116" s="1"/>
  <c r="AT105" i="116" s="1"/>
  <c r="AU105" i="116" s="1"/>
  <c r="AV105" i="116" s="1"/>
  <c r="AQ105" i="116"/>
  <c r="AA105" i="116"/>
  <c r="V105" i="116"/>
  <c r="U105" i="116"/>
  <c r="X105" i="116" s="1"/>
  <c r="T105" i="116"/>
  <c r="S105" i="116"/>
  <c r="R105" i="116"/>
  <c r="M105" i="116"/>
  <c r="J105" i="116" s="1"/>
  <c r="BF62" i="116"/>
  <c r="AR62" i="116"/>
  <c r="AR153" i="116" s="1"/>
  <c r="AQ62" i="116"/>
  <c r="AA62" i="116"/>
  <c r="V62" i="116"/>
  <c r="U62" i="116"/>
  <c r="X62" i="116" s="1"/>
  <c r="T62" i="116"/>
  <c r="S62" i="116"/>
  <c r="R62" i="116"/>
  <c r="M62" i="116"/>
  <c r="J62" i="116" s="1"/>
  <c r="BF98" i="116"/>
  <c r="AR98" i="116"/>
  <c r="AS98" i="116" s="1"/>
  <c r="AT98" i="116" s="1"/>
  <c r="AU98" i="116" s="1"/>
  <c r="AV98" i="116" s="1"/>
  <c r="AQ98" i="116"/>
  <c r="AA98" i="116"/>
  <c r="V98" i="116"/>
  <c r="U98" i="116"/>
  <c r="T98" i="116"/>
  <c r="S98" i="116"/>
  <c r="R98" i="116"/>
  <c r="M98" i="116"/>
  <c r="BF45" i="116"/>
  <c r="AR45" i="116"/>
  <c r="AQ45" i="116"/>
  <c r="AA45" i="116"/>
  <c r="V45" i="116"/>
  <c r="U45" i="116"/>
  <c r="X45" i="116" s="1"/>
  <c r="T45" i="116"/>
  <c r="S45" i="116"/>
  <c r="R45" i="116"/>
  <c r="M45" i="116"/>
  <c r="BF18" i="116"/>
  <c r="AR18" i="116"/>
  <c r="AS18" i="116" s="1"/>
  <c r="AT18" i="116" s="1"/>
  <c r="AQ18" i="116"/>
  <c r="AA18" i="116"/>
  <c r="V18" i="116"/>
  <c r="U18" i="116"/>
  <c r="T18" i="116"/>
  <c r="S18" i="116"/>
  <c r="R18" i="116"/>
  <c r="M18" i="116"/>
  <c r="Z18" i="116" s="1"/>
  <c r="AO106" i="118" l="1"/>
  <c r="X143" i="118"/>
  <c r="W243" i="118"/>
  <c r="J256" i="118"/>
  <c r="J277" i="118"/>
  <c r="W280" i="118"/>
  <c r="AA293" i="118"/>
  <c r="AS28" i="118"/>
  <c r="AT28" i="118" s="1"/>
  <c r="AU28" i="118" s="1"/>
  <c r="AV28" i="118" s="1"/>
  <c r="W33" i="118"/>
  <c r="AO100" i="118"/>
  <c r="W157" i="118"/>
  <c r="W159" i="118"/>
  <c r="W163" i="118"/>
  <c r="W171" i="118"/>
  <c r="J180" i="118"/>
  <c r="AP180" i="118" s="1"/>
  <c r="J184" i="118"/>
  <c r="AP184" i="118" s="1"/>
  <c r="W191" i="118"/>
  <c r="AO204" i="118"/>
  <c r="W208" i="118"/>
  <c r="W221" i="118"/>
  <c r="J230" i="118"/>
  <c r="AP230" i="118" s="1"/>
  <c r="AO236" i="118"/>
  <c r="J240" i="118"/>
  <c r="J243" i="118"/>
  <c r="X243" i="118"/>
  <c r="W251" i="118"/>
  <c r="J255" i="118"/>
  <c r="J279" i="118"/>
  <c r="J282" i="118"/>
  <c r="AA294" i="118"/>
  <c r="AR295" i="118"/>
  <c r="M291" i="118"/>
  <c r="U291" i="118"/>
  <c r="T293" i="118"/>
  <c r="R293" i="118"/>
  <c r="V293" i="118"/>
  <c r="AA292" i="118"/>
  <c r="AO10" i="118"/>
  <c r="W72" i="118"/>
  <c r="AO76" i="118"/>
  <c r="J84" i="118"/>
  <c r="AP84" i="118" s="1"/>
  <c r="AO104" i="118"/>
  <c r="W114" i="118"/>
  <c r="W123" i="118"/>
  <c r="J135" i="118"/>
  <c r="Z203" i="118"/>
  <c r="J242" i="118"/>
  <c r="AP242" i="118" s="1"/>
  <c r="W272" i="118"/>
  <c r="M296" i="118"/>
  <c r="U296" i="118"/>
  <c r="J33" i="118"/>
  <c r="AP33" i="118" s="1"/>
  <c r="W51" i="118"/>
  <c r="J67" i="118"/>
  <c r="AP67" i="118" s="1"/>
  <c r="W76" i="118"/>
  <c r="W104" i="118"/>
  <c r="W127" i="118"/>
  <c r="X131" i="118"/>
  <c r="W135" i="118"/>
  <c r="W167" i="118"/>
  <c r="W175" i="118"/>
  <c r="W195" i="118"/>
  <c r="W234" i="118"/>
  <c r="J275" i="118"/>
  <c r="BF293" i="118"/>
  <c r="W24" i="118"/>
  <c r="J49" i="118"/>
  <c r="AP49" i="118" s="1"/>
  <c r="W59" i="118"/>
  <c r="AO155" i="118"/>
  <c r="AO163" i="118"/>
  <c r="W218" i="118"/>
  <c r="J223" i="118"/>
  <c r="AO229" i="118"/>
  <c r="J237" i="118"/>
  <c r="AP237" i="118" s="1"/>
  <c r="J247" i="118"/>
  <c r="X247" i="118"/>
  <c r="J261" i="118"/>
  <c r="AP261" i="118" s="1"/>
  <c r="X277" i="118"/>
  <c r="M292" i="118"/>
  <c r="AO75" i="118"/>
  <c r="W106" i="118"/>
  <c r="W150" i="118"/>
  <c r="W199" i="118"/>
  <c r="AP233" i="118"/>
  <c r="J258" i="118"/>
  <c r="AP258" i="118" s="1"/>
  <c r="W260" i="118"/>
  <c r="X9" i="118"/>
  <c r="AO11" i="118"/>
  <c r="J31" i="118"/>
  <c r="J45" i="118"/>
  <c r="AP45" i="118" s="1"/>
  <c r="W48" i="118"/>
  <c r="J53" i="118"/>
  <c r="AP53" i="118" s="1"/>
  <c r="J56" i="118"/>
  <c r="AP56" i="118" s="1"/>
  <c r="W60" i="118"/>
  <c r="W67" i="118"/>
  <c r="J68" i="118"/>
  <c r="AP68" i="118" s="1"/>
  <c r="W75" i="118"/>
  <c r="J80" i="118"/>
  <c r="AP80" i="118" s="1"/>
  <c r="W83" i="118"/>
  <c r="W87" i="118"/>
  <c r="W88" i="118"/>
  <c r="W99" i="118"/>
  <c r="W107" i="118"/>
  <c r="J111" i="118"/>
  <c r="AO111" i="118" s="1"/>
  <c r="J132" i="118"/>
  <c r="J136" i="118"/>
  <c r="AO138" i="118"/>
  <c r="W139" i="118"/>
  <c r="W146" i="118"/>
  <c r="W151" i="118"/>
  <c r="AO151" i="118"/>
  <c r="W155" i="118"/>
  <c r="W198" i="118"/>
  <c r="X205" i="118"/>
  <c r="X218" i="118"/>
  <c r="W233" i="118"/>
  <c r="AP236" i="118"/>
  <c r="W246" i="118"/>
  <c r="AO246" i="118"/>
  <c r="AO247" i="118"/>
  <c r="AP277" i="118"/>
  <c r="S293" i="118"/>
  <c r="T294" i="118"/>
  <c r="W20" i="118"/>
  <c r="W56" i="118"/>
  <c r="W68" i="118"/>
  <c r="W80" i="118"/>
  <c r="X100" i="118"/>
  <c r="J109" i="118"/>
  <c r="W110" i="118"/>
  <c r="W111" i="118"/>
  <c r="AO130" i="118"/>
  <c r="J139" i="118"/>
  <c r="AP139" i="118" s="1"/>
  <c r="W142" i="118"/>
  <c r="AO143" i="118"/>
  <c r="J148" i="118"/>
  <c r="J154" i="118"/>
  <c r="AP154" i="118" s="1"/>
  <c r="Z155" i="118"/>
  <c r="J160" i="118"/>
  <c r="AP160" i="118" s="1"/>
  <c r="W179" i="118"/>
  <c r="J200" i="118"/>
  <c r="AP200" i="118" s="1"/>
  <c r="J205" i="118"/>
  <c r="AO205" i="118" s="1"/>
  <c r="J210" i="118"/>
  <c r="J218" i="118"/>
  <c r="AP218" i="118" s="1"/>
  <c r="W229" i="118"/>
  <c r="X233" i="118"/>
  <c r="W236" i="118"/>
  <c r="J238" i="118"/>
  <c r="AO238" i="118"/>
  <c r="W239" i="118"/>
  <c r="X246" i="118"/>
  <c r="W247" i="118"/>
  <c r="J250" i="118"/>
  <c r="AP250" i="118" s="1"/>
  <c r="J252" i="118"/>
  <c r="AO252" i="118" s="1"/>
  <c r="X261" i="118"/>
  <c r="W268" i="118"/>
  <c r="J273" i="118"/>
  <c r="AP273" i="118" s="1"/>
  <c r="W277" i="118"/>
  <c r="AT92" i="118"/>
  <c r="AU92" i="118" s="1"/>
  <c r="AV92" i="118" s="1"/>
  <c r="AW60" i="118"/>
  <c r="AX60" i="118" s="1"/>
  <c r="AT60" i="118"/>
  <c r="AU60" i="118" s="1"/>
  <c r="AV60" i="118" s="1"/>
  <c r="AT64" i="118"/>
  <c r="AU64" i="118" s="1"/>
  <c r="AV64" i="118" s="1"/>
  <c r="X11" i="118"/>
  <c r="J27" i="118"/>
  <c r="AP27" i="118" s="1"/>
  <c r="AO51" i="118"/>
  <c r="AW56" i="118"/>
  <c r="AX56" i="118" s="1"/>
  <c r="AO67" i="118"/>
  <c r="W92" i="118"/>
  <c r="AO92" i="118"/>
  <c r="W96" i="118"/>
  <c r="W115" i="118"/>
  <c r="W119" i="118"/>
  <c r="AO119" i="118"/>
  <c r="AP135" i="118"/>
  <c r="AO135" i="118"/>
  <c r="M297" i="118"/>
  <c r="U297" i="118"/>
  <c r="J29" i="118"/>
  <c r="AP29" i="118" s="1"/>
  <c r="J37" i="118"/>
  <c r="AP37" i="118" s="1"/>
  <c r="J41" i="118"/>
  <c r="AP41" i="118" s="1"/>
  <c r="J43" i="118"/>
  <c r="AP43" i="118" s="1"/>
  <c r="AO49" i="118"/>
  <c r="J52" i="118"/>
  <c r="J63" i="118"/>
  <c r="AO63" i="118" s="1"/>
  <c r="W71" i="118"/>
  <c r="J95" i="118"/>
  <c r="AP95" i="118" s="1"/>
  <c r="J96" i="118"/>
  <c r="AP96" i="118" s="1"/>
  <c r="W100" i="118"/>
  <c r="AO110" i="118"/>
  <c r="AT112" i="118"/>
  <c r="AU112" i="118" s="1"/>
  <c r="AV112" i="118" s="1"/>
  <c r="J115" i="118"/>
  <c r="AP115" i="118" s="1"/>
  <c r="AT120" i="118"/>
  <c r="AU120" i="118" s="1"/>
  <c r="AV120" i="118" s="1"/>
  <c r="W122" i="118"/>
  <c r="AT205" i="118"/>
  <c r="AU205" i="118" s="1"/>
  <c r="AV205" i="118" s="1"/>
  <c r="AT262" i="118"/>
  <c r="AU262" i="118" s="1"/>
  <c r="AV262" i="118" s="1"/>
  <c r="AO33" i="118"/>
  <c r="AO41" i="118"/>
  <c r="AP52" i="118"/>
  <c r="AP63" i="118"/>
  <c r="M293" i="118"/>
  <c r="U293" i="118"/>
  <c r="AR293" i="118"/>
  <c r="J13" i="118"/>
  <c r="AP13" i="118" s="1"/>
  <c r="AP17" i="118"/>
  <c r="J21" i="118"/>
  <c r="AP21" i="118" s="1"/>
  <c r="AT21" i="118"/>
  <c r="AU21" i="118" s="1"/>
  <c r="AV21" i="118" s="1"/>
  <c r="J25" i="118"/>
  <c r="AP25" i="118" s="1"/>
  <c r="W29" i="118"/>
  <c r="AP31" i="118"/>
  <c r="AO45" i="118"/>
  <c r="J47" i="118"/>
  <c r="AP47" i="118" s="1"/>
  <c r="X49" i="118"/>
  <c r="AO53" i="118"/>
  <c r="J54" i="118"/>
  <c r="AP54" i="118" s="1"/>
  <c r="J60" i="118"/>
  <c r="AP60" i="118" s="1"/>
  <c r="W63" i="118"/>
  <c r="J64" i="118"/>
  <c r="AP64" i="118" s="1"/>
  <c r="AT68" i="118"/>
  <c r="AU68" i="118" s="1"/>
  <c r="AV68" i="118" s="1"/>
  <c r="AT77" i="118"/>
  <c r="AU77" i="118" s="1"/>
  <c r="AV77" i="118" s="1"/>
  <c r="W79" i="118"/>
  <c r="AT80" i="118"/>
  <c r="AU80" i="118" s="1"/>
  <c r="AV80" i="118" s="1"/>
  <c r="W91" i="118"/>
  <c r="W95" i="118"/>
  <c r="AT105" i="118"/>
  <c r="AU105" i="118" s="1"/>
  <c r="AV105" i="118" s="1"/>
  <c r="J107" i="118"/>
  <c r="AP107" i="118" s="1"/>
  <c r="AT111" i="118"/>
  <c r="AU111" i="118" s="1"/>
  <c r="AV111" i="118" s="1"/>
  <c r="W118" i="118"/>
  <c r="J123" i="118"/>
  <c r="AP123" i="118" s="1"/>
  <c r="AP124" i="118"/>
  <c r="Z127" i="118"/>
  <c r="J127" i="118"/>
  <c r="AP127" i="118" s="1"/>
  <c r="AT266" i="118"/>
  <c r="AU266" i="118" s="1"/>
  <c r="AV266" i="118" s="1"/>
  <c r="AW140" i="118"/>
  <c r="AX140" i="118" s="1"/>
  <c r="AW148" i="118"/>
  <c r="AX148" i="118" s="1"/>
  <c r="AW151" i="118"/>
  <c r="AX151" i="118" s="1"/>
  <c r="AW155" i="118"/>
  <c r="AX155" i="118" s="1"/>
  <c r="AO157" i="118"/>
  <c r="AO194" i="118"/>
  <c r="AO242" i="118"/>
  <c r="AO265" i="118"/>
  <c r="AO273" i="118"/>
  <c r="AO281" i="118"/>
  <c r="AO174" i="118"/>
  <c r="AO184" i="118"/>
  <c r="AO190" i="118"/>
  <c r="AW209" i="118"/>
  <c r="AX209" i="118" s="1"/>
  <c r="AO210" i="118"/>
  <c r="AP210" i="118"/>
  <c r="W213" i="118"/>
  <c r="AT218" i="118"/>
  <c r="AU218" i="118" s="1"/>
  <c r="AV218" i="118" s="1"/>
  <c r="AO223" i="118"/>
  <c r="W225" i="118"/>
  <c r="AT230" i="118"/>
  <c r="AU230" i="118" s="1"/>
  <c r="AV230" i="118" s="1"/>
  <c r="AW236" i="118"/>
  <c r="AX236" i="118" s="1"/>
  <c r="AO237" i="118"/>
  <c r="AO250" i="118"/>
  <c r="AP254" i="118"/>
  <c r="AP255" i="118"/>
  <c r="AO264" i="118"/>
  <c r="W265" i="118"/>
  <c r="AO269" i="118"/>
  <c r="AP279" i="118"/>
  <c r="W281" i="118"/>
  <c r="AP281" i="118"/>
  <c r="AO283" i="118"/>
  <c r="AP128" i="118"/>
  <c r="AP132" i="118"/>
  <c r="AP136" i="118"/>
  <c r="AP140" i="118"/>
  <c r="W147" i="118"/>
  <c r="X156" i="118"/>
  <c r="X162" i="118"/>
  <c r="AO166" i="118"/>
  <c r="AO170" i="118"/>
  <c r="X172" i="118"/>
  <c r="J176" i="118"/>
  <c r="AP176" i="118" s="1"/>
  <c r="X178" i="118"/>
  <c r="AO180" i="118"/>
  <c r="J182" i="118"/>
  <c r="AP182" i="118" s="1"/>
  <c r="AO186" i="118"/>
  <c r="X188" i="118"/>
  <c r="J192" i="118"/>
  <c r="AP192" i="118" s="1"/>
  <c r="W194" i="118"/>
  <c r="J196" i="118"/>
  <c r="AP196" i="118" s="1"/>
  <c r="J199" i="118"/>
  <c r="AP199" i="118" s="1"/>
  <c r="AO200" i="118"/>
  <c r="W202" i="118"/>
  <c r="AP205" i="118"/>
  <c r="W209" i="118"/>
  <c r="Z211" i="118"/>
  <c r="W214" i="118"/>
  <c r="W217" i="118"/>
  <c r="W226" i="118"/>
  <c r="AP229" i="118"/>
  <c r="AO230" i="118"/>
  <c r="J233" i="118"/>
  <c r="W235" i="118"/>
  <c r="J236" i="118"/>
  <c r="W238" i="118"/>
  <c r="W242" i="118"/>
  <c r="J244" i="118"/>
  <c r="J248" i="118"/>
  <c r="J251" i="118"/>
  <c r="AP251" i="118" s="1"/>
  <c r="W258" i="118"/>
  <c r="AS260" i="118"/>
  <c r="AT260" i="118" s="1"/>
  <c r="AU260" i="118" s="1"/>
  <c r="AV260" i="118" s="1"/>
  <c r="AO268" i="118"/>
  <c r="W269" i="118"/>
  <c r="AP269" i="118"/>
  <c r="W273" i="118"/>
  <c r="AP275" i="118"/>
  <c r="X284" i="118"/>
  <c r="W130" i="118"/>
  <c r="W134" i="118"/>
  <c r="W138" i="118"/>
  <c r="AO144" i="118"/>
  <c r="J147" i="118"/>
  <c r="AP147" i="118" s="1"/>
  <c r="AP148" i="118"/>
  <c r="W153" i="118"/>
  <c r="AW153" i="118"/>
  <c r="AX153" i="118" s="1"/>
  <c r="J156" i="118"/>
  <c r="AO156" i="118" s="1"/>
  <c r="J158" i="118"/>
  <c r="AP158" i="118" s="1"/>
  <c r="J162" i="118"/>
  <c r="AP162" i="118" s="1"/>
  <c r="J164" i="118"/>
  <c r="AP164" i="118" s="1"/>
  <c r="J168" i="118"/>
  <c r="AP168" i="118" s="1"/>
  <c r="J172" i="118"/>
  <c r="AP172" i="118" s="1"/>
  <c r="X174" i="118"/>
  <c r="J178" i="118"/>
  <c r="AP178" i="118" s="1"/>
  <c r="AO182" i="118"/>
  <c r="X184" i="118"/>
  <c r="J188" i="118"/>
  <c r="AP188" i="118" s="1"/>
  <c r="X190" i="118"/>
  <c r="AO192" i="118"/>
  <c r="J209" i="118"/>
  <c r="AP209" i="118" s="1"/>
  <c r="X210" i="118"/>
  <c r="J213" i="118"/>
  <c r="AP213" i="118" s="1"/>
  <c r="J214" i="118"/>
  <c r="AP214" i="118" s="1"/>
  <c r="J225" i="118"/>
  <c r="AO225" i="118" s="1"/>
  <c r="J226" i="118"/>
  <c r="AP226" i="118" s="1"/>
  <c r="X237" i="118"/>
  <c r="AO239" i="118"/>
  <c r="W264" i="118"/>
  <c r="J271" i="118"/>
  <c r="AP271" i="118" s="1"/>
  <c r="X279" i="118"/>
  <c r="J281" i="118"/>
  <c r="W283" i="118"/>
  <c r="J284" i="118"/>
  <c r="AP284" i="118" s="1"/>
  <c r="J110" i="117"/>
  <c r="AP110" i="117" s="1"/>
  <c r="W44" i="117"/>
  <c r="J13" i="117"/>
  <c r="AP13" i="117" s="1"/>
  <c r="J80" i="117"/>
  <c r="AP80" i="117" s="1"/>
  <c r="W185" i="117"/>
  <c r="W74" i="117"/>
  <c r="W262" i="117"/>
  <c r="W120" i="117"/>
  <c r="W27" i="117"/>
  <c r="W84" i="117"/>
  <c r="AQ343" i="117"/>
  <c r="W51" i="117"/>
  <c r="W81" i="117"/>
  <c r="W194" i="117"/>
  <c r="W62" i="117"/>
  <c r="W72" i="117"/>
  <c r="J39" i="117"/>
  <c r="AO39" i="117" s="1"/>
  <c r="AO211" i="117"/>
  <c r="W36" i="117"/>
  <c r="W90" i="117"/>
  <c r="W77" i="116"/>
  <c r="AO143" i="116"/>
  <c r="AO115" i="116"/>
  <c r="W64" i="116"/>
  <c r="AQ155" i="116"/>
  <c r="AP55" i="117"/>
  <c r="X62" i="117"/>
  <c r="AQ339" i="117"/>
  <c r="W39" i="117"/>
  <c r="R342" i="117"/>
  <c r="J320" i="117"/>
  <c r="AP320" i="117" s="1"/>
  <c r="J255" i="117"/>
  <c r="AP255" i="117" s="1"/>
  <c r="J166" i="117"/>
  <c r="AP166" i="117" s="1"/>
  <c r="J57" i="117"/>
  <c r="AP57" i="117" s="1"/>
  <c r="W26" i="117"/>
  <c r="J77" i="117"/>
  <c r="AP77" i="117" s="1"/>
  <c r="J139" i="117"/>
  <c r="AP139" i="117" s="1"/>
  <c r="J71" i="117"/>
  <c r="AP71" i="117" s="1"/>
  <c r="W98" i="117"/>
  <c r="J317" i="117"/>
  <c r="W171" i="117"/>
  <c r="W13" i="117"/>
  <c r="W25" i="117"/>
  <c r="W95" i="117"/>
  <c r="W28" i="117"/>
  <c r="W320" i="117"/>
  <c r="J154" i="117"/>
  <c r="AP154" i="117" s="1"/>
  <c r="J10" i="117"/>
  <c r="AP10" i="117" s="1"/>
  <c r="J144" i="117"/>
  <c r="AP144" i="117" s="1"/>
  <c r="W37" i="117"/>
  <c r="R344" i="117"/>
  <c r="V344" i="117"/>
  <c r="BF344" i="117"/>
  <c r="W92" i="117"/>
  <c r="W307" i="117"/>
  <c r="S340" i="117"/>
  <c r="AA340" i="117"/>
  <c r="S344" i="117"/>
  <c r="AA344" i="117"/>
  <c r="AO247" i="117"/>
  <c r="W8" i="117"/>
  <c r="J294" i="117"/>
  <c r="AP294" i="117" s="1"/>
  <c r="J61" i="117"/>
  <c r="AP61" i="117" s="1"/>
  <c r="J299" i="117"/>
  <c r="AP299" i="117" s="1"/>
  <c r="J199" i="117"/>
  <c r="AP199" i="117" s="1"/>
  <c r="AO74" i="117"/>
  <c r="AO236" i="117"/>
  <c r="W236" i="117"/>
  <c r="J126" i="117"/>
  <c r="AP126" i="117" s="1"/>
  <c r="W143" i="117"/>
  <c r="W324" i="117"/>
  <c r="J133" i="117"/>
  <c r="W207" i="117"/>
  <c r="W267" i="117"/>
  <c r="AO278" i="117"/>
  <c r="AP45" i="117"/>
  <c r="W211" i="117"/>
  <c r="AO154" i="117"/>
  <c r="AO50" i="117"/>
  <c r="W290" i="117"/>
  <c r="AO118" i="117"/>
  <c r="AO246" i="117"/>
  <c r="AQ342" i="117"/>
  <c r="X72" i="117"/>
  <c r="S341" i="117"/>
  <c r="U339" i="117"/>
  <c r="W318" i="117"/>
  <c r="J306" i="117"/>
  <c r="AP306" i="117" s="1"/>
  <c r="AO37" i="117"/>
  <c r="AO104" i="117"/>
  <c r="AO18" i="117"/>
  <c r="AO25" i="117"/>
  <c r="W327" i="117"/>
  <c r="W136" i="117"/>
  <c r="AO231" i="117"/>
  <c r="W231" i="117"/>
  <c r="W206" i="117"/>
  <c r="W121" i="117"/>
  <c r="W243" i="117"/>
  <c r="W159" i="117"/>
  <c r="AO88" i="117"/>
  <c r="J31" i="117"/>
  <c r="AP31" i="117" s="1"/>
  <c r="W164" i="117"/>
  <c r="W68" i="117"/>
  <c r="M343" i="117"/>
  <c r="U342" i="117"/>
  <c r="BF343" i="117"/>
  <c r="T346" i="117"/>
  <c r="AQ346" i="117"/>
  <c r="J72" i="117"/>
  <c r="AO72" i="117" s="1"/>
  <c r="T341" i="117"/>
  <c r="J232" i="117"/>
  <c r="AO55" i="117"/>
  <c r="X247" i="117"/>
  <c r="W101" i="117"/>
  <c r="X154" i="117"/>
  <c r="J297" i="117"/>
  <c r="AP297" i="117" s="1"/>
  <c r="AO8" i="117"/>
  <c r="J60" i="117"/>
  <c r="AP60" i="117" s="1"/>
  <c r="W212" i="117"/>
  <c r="J239" i="117"/>
  <c r="AP239" i="117" s="1"/>
  <c r="J309" i="117"/>
  <c r="AP309" i="117" s="1"/>
  <c r="J230" i="117"/>
  <c r="AP230" i="117" s="1"/>
  <c r="J257" i="117"/>
  <c r="AP257" i="117" s="1"/>
  <c r="J119" i="117"/>
  <c r="AP119" i="117" s="1"/>
  <c r="J248" i="117"/>
  <c r="W108" i="117"/>
  <c r="W179" i="117"/>
  <c r="J161" i="117"/>
  <c r="AP161" i="117" s="1"/>
  <c r="W104" i="117"/>
  <c r="W33" i="117"/>
  <c r="W204" i="117"/>
  <c r="W183" i="117"/>
  <c r="AO241" i="117"/>
  <c r="W241" i="117"/>
  <c r="Z35" i="117"/>
  <c r="W118" i="117"/>
  <c r="W14" i="117"/>
  <c r="W109" i="117"/>
  <c r="M339" i="117"/>
  <c r="AR346" i="117"/>
  <c r="U340" i="117"/>
  <c r="AR340" i="117"/>
  <c r="W45" i="117"/>
  <c r="W94" i="117"/>
  <c r="AO94" i="117"/>
  <c r="W184" i="117"/>
  <c r="J318" i="117"/>
  <c r="AP318" i="117" s="1"/>
  <c r="W154" i="117"/>
  <c r="J86" i="117"/>
  <c r="AP86" i="117" s="1"/>
  <c r="J123" i="117"/>
  <c r="AP123" i="117" s="1"/>
  <c r="J328" i="117"/>
  <c r="AP328" i="117" s="1"/>
  <c r="J244" i="117"/>
  <c r="AP244" i="117" s="1"/>
  <c r="W15" i="117"/>
  <c r="W141" i="117"/>
  <c r="J229" i="117"/>
  <c r="W138" i="117"/>
  <c r="J260" i="117"/>
  <c r="AP260" i="117" s="1"/>
  <c r="J151" i="117"/>
  <c r="AP151" i="117" s="1"/>
  <c r="W293" i="117"/>
  <c r="AO284" i="117"/>
  <c r="W53" i="117"/>
  <c r="W170" i="117"/>
  <c r="J307" i="117"/>
  <c r="AP307" i="117" s="1"/>
  <c r="J84" i="117"/>
  <c r="AP84" i="117" s="1"/>
  <c r="Z121" i="117"/>
  <c r="AO159" i="117"/>
  <c r="Z128" i="117"/>
  <c r="AO232" i="117"/>
  <c r="AR342" i="117"/>
  <c r="J100" i="117"/>
  <c r="AP100" i="117" s="1"/>
  <c r="X55" i="117"/>
  <c r="W122" i="117"/>
  <c r="J186" i="117"/>
  <c r="AO186" i="117" s="1"/>
  <c r="W216" i="117"/>
  <c r="AO58" i="117"/>
  <c r="W100" i="117"/>
  <c r="J202" i="117"/>
  <c r="AO202" i="117" s="1"/>
  <c r="J122" i="117"/>
  <c r="AO122" i="117" s="1"/>
  <c r="W186" i="117"/>
  <c r="AO59" i="117"/>
  <c r="AO238" i="117"/>
  <c r="W260" i="117"/>
  <c r="W151" i="117"/>
  <c r="AO185" i="117"/>
  <c r="AO162" i="117"/>
  <c r="AO206" i="117"/>
  <c r="AO121" i="117"/>
  <c r="AO47" i="117"/>
  <c r="W97" i="117"/>
  <c r="AO320" i="117"/>
  <c r="AO252" i="117"/>
  <c r="AO249" i="117"/>
  <c r="W119" i="117"/>
  <c r="X50" i="117"/>
  <c r="W56" i="117"/>
  <c r="W144" i="117"/>
  <c r="W276" i="117"/>
  <c r="AO33" i="117"/>
  <c r="AO331" i="117"/>
  <c r="W331" i="117"/>
  <c r="AO143" i="117"/>
  <c r="AO251" i="117"/>
  <c r="AO263" i="117"/>
  <c r="W263" i="117"/>
  <c r="W150" i="117"/>
  <c r="J136" i="117"/>
  <c r="AP136" i="117" s="1"/>
  <c r="AO90" i="117"/>
  <c r="W173" i="117"/>
  <c r="AO35" i="117"/>
  <c r="W323" i="117"/>
  <c r="W146" i="117"/>
  <c r="W319" i="117"/>
  <c r="W43" i="117"/>
  <c r="AO30" i="117"/>
  <c r="X246" i="117"/>
  <c r="X278" i="117"/>
  <c r="AT270" i="117"/>
  <c r="AU270" i="117" s="1"/>
  <c r="AV270" i="117" s="1"/>
  <c r="AT332" i="117"/>
  <c r="AU332" i="117" s="1"/>
  <c r="AV332" i="117" s="1"/>
  <c r="AT72" i="117"/>
  <c r="AU72" i="117" s="1"/>
  <c r="AV72" i="117" s="1"/>
  <c r="AT55" i="117"/>
  <c r="AU55" i="117" s="1"/>
  <c r="AV55" i="117" s="1"/>
  <c r="AT89" i="117"/>
  <c r="AU89" i="117" s="1"/>
  <c r="AV89" i="117" s="1"/>
  <c r="AT48" i="117"/>
  <c r="AU48" i="117" s="1"/>
  <c r="AV48" i="117" s="1"/>
  <c r="AT156" i="117"/>
  <c r="AU156" i="117" s="1"/>
  <c r="AV156" i="117" s="1"/>
  <c r="AT201" i="117"/>
  <c r="AU201" i="117" s="1"/>
  <c r="AV201" i="117" s="1"/>
  <c r="AT276" i="117"/>
  <c r="AU276" i="117" s="1"/>
  <c r="AV276" i="117" s="1"/>
  <c r="AT192" i="117"/>
  <c r="AU192" i="117" s="1"/>
  <c r="AV192" i="117" s="1"/>
  <c r="W325" i="117"/>
  <c r="AP232" i="117"/>
  <c r="W196" i="117"/>
  <c r="W245" i="117"/>
  <c r="AT247" i="117"/>
  <c r="AU247" i="117" s="1"/>
  <c r="AV247" i="117" s="1"/>
  <c r="AT186" i="117"/>
  <c r="AU186" i="117" s="1"/>
  <c r="AV186" i="117" s="1"/>
  <c r="AT216" i="117"/>
  <c r="AU216" i="117" s="1"/>
  <c r="AV216" i="117" s="1"/>
  <c r="AT316" i="117"/>
  <c r="AU316" i="117" s="1"/>
  <c r="AV316" i="117" s="1"/>
  <c r="AT87" i="117"/>
  <c r="AU87" i="117" s="1"/>
  <c r="AV87" i="117" s="1"/>
  <c r="W232" i="117"/>
  <c r="J332" i="117"/>
  <c r="AP332" i="117" s="1"/>
  <c r="W107" i="117"/>
  <c r="W89" i="117"/>
  <c r="AO89" i="117"/>
  <c r="W116" i="117"/>
  <c r="J270" i="117"/>
  <c r="AP270" i="117" s="1"/>
  <c r="W202" i="117"/>
  <c r="J277" i="117"/>
  <c r="AP277" i="117" s="1"/>
  <c r="AO45" i="117"/>
  <c r="W137" i="117"/>
  <c r="AT82" i="117"/>
  <c r="AU82" i="117" s="1"/>
  <c r="AV82" i="117" s="1"/>
  <c r="AT80" i="117"/>
  <c r="AU80" i="117" s="1"/>
  <c r="AV80" i="117" s="1"/>
  <c r="AT22" i="117"/>
  <c r="AU22" i="117" s="1"/>
  <c r="AV22" i="117" s="1"/>
  <c r="S342" i="117"/>
  <c r="M346" i="117"/>
  <c r="U346" i="117"/>
  <c r="M340" i="117"/>
  <c r="J325" i="117"/>
  <c r="AP325" i="117" s="1"/>
  <c r="J107" i="117"/>
  <c r="AP107" i="117" s="1"/>
  <c r="J116" i="117"/>
  <c r="AO116" i="117" s="1"/>
  <c r="W55" i="117"/>
  <c r="J196" i="117"/>
  <c r="AP196" i="117" s="1"/>
  <c r="J245" i="117"/>
  <c r="AP245" i="117" s="1"/>
  <c r="Z228" i="117"/>
  <c r="J228" i="117"/>
  <c r="AO228" i="117" s="1"/>
  <c r="X228" i="117"/>
  <c r="W228" i="117"/>
  <c r="AT86" i="117"/>
  <c r="AU86" i="117" s="1"/>
  <c r="AV86" i="117" s="1"/>
  <c r="AT260" i="117"/>
  <c r="AU260" i="117" s="1"/>
  <c r="AV260" i="117" s="1"/>
  <c r="AT151" i="117"/>
  <c r="AU151" i="117" s="1"/>
  <c r="AV151" i="117" s="1"/>
  <c r="AT113" i="117"/>
  <c r="AU113" i="117" s="1"/>
  <c r="AV113" i="117" s="1"/>
  <c r="AT329" i="117"/>
  <c r="AU329" i="117" s="1"/>
  <c r="AV329" i="117" s="1"/>
  <c r="AO57" i="117"/>
  <c r="W247" i="117"/>
  <c r="J216" i="117"/>
  <c r="AO216" i="117" s="1"/>
  <c r="AO318" i="117"/>
  <c r="J261" i="117"/>
  <c r="AP261" i="117" s="1"/>
  <c r="J51" i="117"/>
  <c r="AP51" i="117" s="1"/>
  <c r="X51" i="117"/>
  <c r="J213" i="117"/>
  <c r="AP213" i="117" s="1"/>
  <c r="X320" i="117"/>
  <c r="J300" i="117"/>
  <c r="AP300" i="117" s="1"/>
  <c r="AO255" i="117"/>
  <c r="AO253" i="117"/>
  <c r="AO294" i="117"/>
  <c r="AO61" i="117"/>
  <c r="AO105" i="117"/>
  <c r="AO71" i="117"/>
  <c r="AP248" i="117"/>
  <c r="AO306" i="117"/>
  <c r="AO179" i="117"/>
  <c r="AO171" i="117"/>
  <c r="AO262" i="117"/>
  <c r="W192" i="117"/>
  <c r="J313" i="117"/>
  <c r="AP313" i="117" s="1"/>
  <c r="W235" i="117"/>
  <c r="J29" i="117"/>
  <c r="AP29" i="117" s="1"/>
  <c r="AT76" i="117"/>
  <c r="AU76" i="117" s="1"/>
  <c r="AV76" i="117" s="1"/>
  <c r="W284" i="117"/>
  <c r="W157" i="117"/>
  <c r="W187" i="117"/>
  <c r="AW318" i="117"/>
  <c r="AX318" i="117" s="1"/>
  <c r="W273" i="117"/>
  <c r="W48" i="117"/>
  <c r="W176" i="117"/>
  <c r="W82" i="117"/>
  <c r="X102" i="117"/>
  <c r="W57" i="117"/>
  <c r="X99" i="117"/>
  <c r="AO10" i="117"/>
  <c r="AO60" i="117"/>
  <c r="X111" i="117"/>
  <c r="AO328" i="117"/>
  <c r="X288" i="117"/>
  <c r="X286" i="117"/>
  <c r="AO75" i="117"/>
  <c r="X252" i="117"/>
  <c r="AO139" i="117"/>
  <c r="X125" i="117"/>
  <c r="X200" i="117"/>
  <c r="AO230" i="117"/>
  <c r="X234" i="117"/>
  <c r="X59" i="117"/>
  <c r="AP229" i="117"/>
  <c r="AS144" i="117"/>
  <c r="AT144" i="117" s="1"/>
  <c r="AU144" i="117" s="1"/>
  <c r="AV144" i="117" s="1"/>
  <c r="W161" i="117"/>
  <c r="W209" i="117"/>
  <c r="W29" i="117"/>
  <c r="X29" i="117"/>
  <c r="J157" i="117"/>
  <c r="AO157" i="117" s="1"/>
  <c r="J187" i="117"/>
  <c r="AO187" i="117" s="1"/>
  <c r="W165" i="117"/>
  <c r="J273" i="117"/>
  <c r="AP273" i="117" s="1"/>
  <c r="J48" i="117"/>
  <c r="AP48" i="117" s="1"/>
  <c r="J176" i="117"/>
  <c r="AP176" i="117" s="1"/>
  <c r="J82" i="117"/>
  <c r="AP82" i="117" s="1"/>
  <c r="AO86" i="117"/>
  <c r="J102" i="117"/>
  <c r="AP102" i="117" s="1"/>
  <c r="X255" i="117"/>
  <c r="AO166" i="117"/>
  <c r="AO297" i="117"/>
  <c r="J99" i="117"/>
  <c r="AP99" i="117" s="1"/>
  <c r="X123" i="117"/>
  <c r="J111" i="117"/>
  <c r="AP111" i="117" s="1"/>
  <c r="X294" i="117"/>
  <c r="J288" i="117"/>
  <c r="AP288" i="117" s="1"/>
  <c r="X244" i="117"/>
  <c r="AO77" i="117"/>
  <c r="J286" i="117"/>
  <c r="AP286" i="117" s="1"/>
  <c r="X61" i="117"/>
  <c r="AO110" i="117"/>
  <c r="X105" i="117"/>
  <c r="J125" i="117"/>
  <c r="AP125" i="117" s="1"/>
  <c r="AO309" i="117"/>
  <c r="J200" i="117"/>
  <c r="AP200" i="117" s="1"/>
  <c r="AO257" i="117"/>
  <c r="J234" i="117"/>
  <c r="AP234" i="117" s="1"/>
  <c r="X71" i="117"/>
  <c r="AO299" i="117"/>
  <c r="X306" i="117"/>
  <c r="X199" i="117"/>
  <c r="W317" i="117"/>
  <c r="AO290" i="117"/>
  <c r="W303" i="117"/>
  <c r="AO293" i="117"/>
  <c r="J209" i="117"/>
  <c r="AP209" i="117" s="1"/>
  <c r="J192" i="117"/>
  <c r="AP192" i="117" s="1"/>
  <c r="W313" i="117"/>
  <c r="J235" i="117"/>
  <c r="AP235" i="117" s="1"/>
  <c r="AT126" i="117"/>
  <c r="AU126" i="117" s="1"/>
  <c r="AV126" i="117" s="1"/>
  <c r="Z204" i="117"/>
  <c r="J204" i="117"/>
  <c r="AP204" i="117" s="1"/>
  <c r="AW29" i="117"/>
  <c r="AX29" i="117" s="1"/>
  <c r="J150" i="117"/>
  <c r="AP150" i="117" s="1"/>
  <c r="X150" i="117"/>
  <c r="AW150" i="117"/>
  <c r="AX150" i="117" s="1"/>
  <c r="J324" i="117"/>
  <c r="AP324" i="117" s="1"/>
  <c r="AW315" i="117"/>
  <c r="AX315" i="117" s="1"/>
  <c r="W145" i="117"/>
  <c r="AW38" i="117"/>
  <c r="AX38" i="117" s="1"/>
  <c r="AW133" i="117"/>
  <c r="AX133" i="117" s="1"/>
  <c r="AW307" i="117"/>
  <c r="AX307" i="117" s="1"/>
  <c r="Z167" i="117"/>
  <c r="J173" i="117"/>
  <c r="X173" i="117"/>
  <c r="AW173" i="117"/>
  <c r="AX173" i="117" s="1"/>
  <c r="J160" i="117"/>
  <c r="AP160" i="117" s="1"/>
  <c r="J323" i="117"/>
  <c r="AP323" i="117" s="1"/>
  <c r="Z159" i="117"/>
  <c r="X30" i="117"/>
  <c r="J267" i="117"/>
  <c r="AP267" i="117" s="1"/>
  <c r="W88" i="117"/>
  <c r="J46" i="117"/>
  <c r="AP46" i="117" s="1"/>
  <c r="X47" i="117"/>
  <c r="J195" i="117"/>
  <c r="AP195" i="117" s="1"/>
  <c r="AW158" i="117"/>
  <c r="AX158" i="117" s="1"/>
  <c r="J145" i="117"/>
  <c r="AP145" i="117" s="1"/>
  <c r="AW145" i="117"/>
  <c r="AX145" i="117" s="1"/>
  <c r="AW90" i="117"/>
  <c r="AX90" i="117" s="1"/>
  <c r="J140" i="117"/>
  <c r="J296" i="117"/>
  <c r="AP296" i="117" s="1"/>
  <c r="J147" i="117"/>
  <c r="AP147" i="117" s="1"/>
  <c r="J124" i="117"/>
  <c r="AP124" i="117" s="1"/>
  <c r="J321" i="117"/>
  <c r="AP321" i="117" s="1"/>
  <c r="J7" i="117"/>
  <c r="AP7" i="117" s="1"/>
  <c r="J191" i="117"/>
  <c r="AP191" i="117" s="1"/>
  <c r="J182" i="117"/>
  <c r="AP182" i="117" s="1"/>
  <c r="J16" i="117"/>
  <c r="AP16" i="117" s="1"/>
  <c r="J268" i="117"/>
  <c r="AP268" i="117" s="1"/>
  <c r="AP301" i="117"/>
  <c r="AO218" i="117"/>
  <c r="AO183" i="117"/>
  <c r="J327" i="117"/>
  <c r="AP327" i="117" s="1"/>
  <c r="AO120" i="117"/>
  <c r="AO27" i="117"/>
  <c r="J53" i="117"/>
  <c r="AP53" i="117" s="1"/>
  <c r="J170" i="117"/>
  <c r="AP170" i="117" s="1"/>
  <c r="AP133" i="117"/>
  <c r="W218" i="117"/>
  <c r="J103" i="117"/>
  <c r="AP103" i="117" s="1"/>
  <c r="J132" i="117"/>
  <c r="AP132" i="117" s="1"/>
  <c r="J243" i="117"/>
  <c r="AP243" i="117" s="1"/>
  <c r="Z118" i="117"/>
  <c r="Z58" i="117"/>
  <c r="J146" i="117"/>
  <c r="AP146" i="117" s="1"/>
  <c r="J319" i="117"/>
  <c r="AP319" i="117" s="1"/>
  <c r="J43" i="117"/>
  <c r="AP43" i="117" s="1"/>
  <c r="AO207" i="117"/>
  <c r="W7" i="117"/>
  <c r="AO31" i="117"/>
  <c r="AP215" i="117"/>
  <c r="X46" i="117"/>
  <c r="X195" i="117"/>
  <c r="J97" i="117"/>
  <c r="AP97" i="117" s="1"/>
  <c r="W71" i="116"/>
  <c r="W80" i="116"/>
  <c r="W37" i="116"/>
  <c r="W74" i="116"/>
  <c r="W139" i="116"/>
  <c r="W89" i="116"/>
  <c r="W67" i="116"/>
  <c r="W143" i="116"/>
  <c r="AO49" i="116"/>
  <c r="W56" i="116"/>
  <c r="W46" i="116"/>
  <c r="W24" i="116"/>
  <c r="AA158" i="116"/>
  <c r="J18" i="116"/>
  <c r="M158" i="116"/>
  <c r="W91" i="116"/>
  <c r="BF160" i="116"/>
  <c r="W8" i="116"/>
  <c r="J83" i="116"/>
  <c r="AP83" i="116" s="1"/>
  <c r="M155" i="116"/>
  <c r="U155" i="116"/>
  <c r="W123" i="116"/>
  <c r="W99" i="116"/>
  <c r="V153" i="116"/>
  <c r="AS62" i="116"/>
  <c r="AT62" i="116" s="1"/>
  <c r="AU62" i="116" s="1"/>
  <c r="R154" i="116"/>
  <c r="BF158" i="116"/>
  <c r="T153" i="116"/>
  <c r="T154" i="116"/>
  <c r="AQ154" i="116"/>
  <c r="W50" i="116"/>
  <c r="T156" i="116"/>
  <c r="W59" i="116"/>
  <c r="W87" i="116"/>
  <c r="W23" i="116"/>
  <c r="J71" i="116"/>
  <c r="AP71" i="116" s="1"/>
  <c r="X71" i="116"/>
  <c r="W83" i="116"/>
  <c r="J40" i="116"/>
  <c r="AP40" i="116" s="1"/>
  <c r="X40" i="116"/>
  <c r="J59" i="116"/>
  <c r="AO59" i="116" s="1"/>
  <c r="J87" i="116"/>
  <c r="AP87" i="116" s="1"/>
  <c r="W20" i="116"/>
  <c r="W144" i="116"/>
  <c r="W53" i="116"/>
  <c r="J66" i="116"/>
  <c r="AP66" i="116" s="1"/>
  <c r="AP62" i="116"/>
  <c r="W142" i="116"/>
  <c r="W21" i="116"/>
  <c r="W17" i="116"/>
  <c r="AQ158" i="116"/>
  <c r="R153" i="116"/>
  <c r="V154" i="116"/>
  <c r="BF154" i="116"/>
  <c r="R158" i="116"/>
  <c r="V158" i="116"/>
  <c r="S153" i="116"/>
  <c r="AA153" i="116"/>
  <c r="AA154" i="116"/>
  <c r="S156" i="116"/>
  <c r="BF156" i="116"/>
  <c r="J77" i="116"/>
  <c r="AP77" i="116" s="1"/>
  <c r="W34" i="116"/>
  <c r="M160" i="116"/>
  <c r="U160" i="116"/>
  <c r="AQ160" i="116"/>
  <c r="W60" i="116"/>
  <c r="AO124" i="116"/>
  <c r="J139" i="116"/>
  <c r="AP139" i="116" s="1"/>
  <c r="J8" i="116"/>
  <c r="AP8" i="116" s="1"/>
  <c r="J21" i="116"/>
  <c r="AP21" i="116" s="1"/>
  <c r="AO125" i="116"/>
  <c r="W49" i="116"/>
  <c r="J128" i="116"/>
  <c r="AP128" i="116" s="1"/>
  <c r="AO70" i="116"/>
  <c r="W26" i="116"/>
  <c r="W78" i="116"/>
  <c r="J74" i="116"/>
  <c r="AP74" i="116" s="1"/>
  <c r="J51" i="116"/>
  <c r="AP51" i="116" s="1"/>
  <c r="AT128" i="116"/>
  <c r="AU128" i="116" s="1"/>
  <c r="AV128" i="116" s="1"/>
  <c r="AT138" i="116"/>
  <c r="AU138" i="116" s="1"/>
  <c r="AV138" i="116" s="1"/>
  <c r="AT14" i="116"/>
  <c r="AU14" i="116" s="1"/>
  <c r="AV14" i="116" s="1"/>
  <c r="AT106" i="116"/>
  <c r="AU106" i="116" s="1"/>
  <c r="AV106" i="116" s="1"/>
  <c r="AP18" i="116"/>
  <c r="W62" i="116"/>
  <c r="Z105" i="116"/>
  <c r="AT41" i="116"/>
  <c r="AU41" i="116" s="1"/>
  <c r="AV41" i="116" s="1"/>
  <c r="AT16" i="116"/>
  <c r="AU16" i="116" s="1"/>
  <c r="AV16" i="116" s="1"/>
  <c r="AT17" i="116"/>
  <c r="AU17" i="116" s="1"/>
  <c r="AV17" i="116" s="1"/>
  <c r="AW109" i="116"/>
  <c r="AX109" i="116" s="1"/>
  <c r="AT109" i="116"/>
  <c r="AU109" i="116" s="1"/>
  <c r="AV109" i="116" s="1"/>
  <c r="AT54" i="116"/>
  <c r="AU54" i="116" s="1"/>
  <c r="AV54" i="116" s="1"/>
  <c r="AT94" i="116"/>
  <c r="AU94" i="116" s="1"/>
  <c r="AV94" i="116" s="1"/>
  <c r="W98" i="116"/>
  <c r="AT135" i="116"/>
  <c r="AU135" i="116" s="1"/>
  <c r="AV135" i="116" s="1"/>
  <c r="AT10" i="116"/>
  <c r="AU10" i="116" s="1"/>
  <c r="AV10" i="116" s="1"/>
  <c r="AT84" i="116"/>
  <c r="AU84" i="116" s="1"/>
  <c r="AV84" i="116" s="1"/>
  <c r="AT112" i="116"/>
  <c r="AU112" i="116" s="1"/>
  <c r="AV112" i="116" s="1"/>
  <c r="AT103" i="116"/>
  <c r="AU103" i="116" s="1"/>
  <c r="AV103" i="116" s="1"/>
  <c r="AT97" i="116"/>
  <c r="AU97" i="116" s="1"/>
  <c r="AV97" i="116" s="1"/>
  <c r="AT79" i="116"/>
  <c r="AU79" i="116" s="1"/>
  <c r="AV79" i="116" s="1"/>
  <c r="AT90" i="116"/>
  <c r="AU90" i="116" s="1"/>
  <c r="AV90" i="116" s="1"/>
  <c r="AT133" i="116"/>
  <c r="AU133" i="116" s="1"/>
  <c r="AV133" i="116" s="1"/>
  <c r="AW31" i="116"/>
  <c r="AX31" i="116" s="1"/>
  <c r="AT31" i="116"/>
  <c r="AU31" i="116" s="1"/>
  <c r="AV31" i="116" s="1"/>
  <c r="AT32" i="116"/>
  <c r="AU32" i="116" s="1"/>
  <c r="AV32" i="116" s="1"/>
  <c r="AP43" i="116"/>
  <c r="J23" i="116"/>
  <c r="AP23" i="116" s="1"/>
  <c r="X23" i="116"/>
  <c r="AW23" i="116"/>
  <c r="AX23" i="116" s="1"/>
  <c r="W125" i="116"/>
  <c r="W90" i="116"/>
  <c r="W133" i="116"/>
  <c r="W138" i="116"/>
  <c r="W14" i="116"/>
  <c r="W70" i="116"/>
  <c r="W109" i="116"/>
  <c r="AO109" i="116"/>
  <c r="W31" i="116"/>
  <c r="X74" i="116"/>
  <c r="X51" i="116"/>
  <c r="W86" i="116"/>
  <c r="J91" i="116"/>
  <c r="AP91" i="116" s="1"/>
  <c r="AO43" i="116"/>
  <c r="AS59" i="116"/>
  <c r="J90" i="116"/>
  <c r="AP90" i="116" s="1"/>
  <c r="J133" i="116"/>
  <c r="AP133" i="116" s="1"/>
  <c r="W128" i="116"/>
  <c r="AO56" i="116"/>
  <c r="AO37" i="116"/>
  <c r="J138" i="116"/>
  <c r="AP138" i="116" s="1"/>
  <c r="J14" i="116"/>
  <c r="AP14" i="116" s="1"/>
  <c r="J17" i="116"/>
  <c r="AP17" i="116" s="1"/>
  <c r="J31" i="116"/>
  <c r="AP31" i="116" s="1"/>
  <c r="W66" i="116"/>
  <c r="J86" i="116"/>
  <c r="W69" i="116"/>
  <c r="AS69" i="116"/>
  <c r="W43" i="116"/>
  <c r="W118" i="116"/>
  <c r="J60" i="116"/>
  <c r="AP60" i="116" s="1"/>
  <c r="AO139" i="116"/>
  <c r="W108" i="116"/>
  <c r="W140" i="116"/>
  <c r="AO140" i="116"/>
  <c r="W113" i="116"/>
  <c r="W38" i="116"/>
  <c r="W147" i="116"/>
  <c r="AO147" i="116"/>
  <c r="W85" i="116"/>
  <c r="W52" i="116"/>
  <c r="W61" i="116"/>
  <c r="W84" i="116"/>
  <c r="W112" i="116"/>
  <c r="W54" i="116"/>
  <c r="AO78" i="116"/>
  <c r="J118" i="116"/>
  <c r="AP118" i="116" s="1"/>
  <c r="W115" i="116"/>
  <c r="J108" i="116"/>
  <c r="AP108" i="116" s="1"/>
  <c r="J113" i="116"/>
  <c r="AP113" i="116" s="1"/>
  <c r="J38" i="116"/>
  <c r="AP38" i="116" s="1"/>
  <c r="J147" i="116"/>
  <c r="AP147" i="116" s="1"/>
  <c r="X147" i="116"/>
  <c r="AT25" i="116"/>
  <c r="AU25" i="116" s="1"/>
  <c r="AV25" i="116" s="1"/>
  <c r="J85" i="116"/>
  <c r="AP85" i="116" s="1"/>
  <c r="J52" i="116"/>
  <c r="AP52" i="116" s="1"/>
  <c r="J61" i="116"/>
  <c r="AP61" i="116" s="1"/>
  <c r="AT47" i="116"/>
  <c r="AU47" i="116" s="1"/>
  <c r="AV47" i="116" s="1"/>
  <c r="J84" i="116"/>
  <c r="AP84" i="116" s="1"/>
  <c r="AT15" i="116"/>
  <c r="AU15" i="116" s="1"/>
  <c r="AV15" i="116" s="1"/>
  <c r="J112" i="116"/>
  <c r="AP112" i="116" s="1"/>
  <c r="AT27" i="116"/>
  <c r="AU27" i="116" s="1"/>
  <c r="AV27" i="116" s="1"/>
  <c r="J54" i="116"/>
  <c r="AP54" i="116" s="1"/>
  <c r="R299" i="118"/>
  <c r="R286" i="118"/>
  <c r="V299" i="118"/>
  <c r="V286" i="118"/>
  <c r="AA299" i="118"/>
  <c r="AA286" i="118"/>
  <c r="AR299" i="118"/>
  <c r="AR286" i="118"/>
  <c r="BF299" i="118"/>
  <c r="BF286" i="118"/>
  <c r="S299" i="118"/>
  <c r="S286" i="118"/>
  <c r="T299" i="118"/>
  <c r="T286" i="118"/>
  <c r="M299" i="118"/>
  <c r="M286" i="118"/>
  <c r="U299" i="118"/>
  <c r="U286" i="118"/>
  <c r="AQ299" i="118"/>
  <c r="AQ286" i="118"/>
  <c r="Z292" i="118"/>
  <c r="AP23" i="118"/>
  <c r="AP24" i="118"/>
  <c r="AP19" i="118"/>
  <c r="AP35" i="118"/>
  <c r="AP39" i="118"/>
  <c r="AP15" i="118"/>
  <c r="Z7" i="118"/>
  <c r="W9" i="118"/>
  <c r="AS9" i="118"/>
  <c r="AT9" i="118" s="1"/>
  <c r="AU9" i="118" s="1"/>
  <c r="AV9" i="118" s="1"/>
  <c r="X10" i="118"/>
  <c r="AP10" i="118"/>
  <c r="AT10" i="118"/>
  <c r="AU10" i="118" s="1"/>
  <c r="AV10" i="118" s="1"/>
  <c r="W13" i="118"/>
  <c r="AS13" i="118"/>
  <c r="AT13" i="118" s="1"/>
  <c r="AU13" i="118" s="1"/>
  <c r="AV13" i="118" s="1"/>
  <c r="J14" i="118"/>
  <c r="AP14" i="118" s="1"/>
  <c r="X14" i="118"/>
  <c r="Z15" i="118"/>
  <c r="W17" i="118"/>
  <c r="AO17" i="118"/>
  <c r="AS17" i="118"/>
  <c r="AT17" i="118" s="1"/>
  <c r="AU17" i="118" s="1"/>
  <c r="AV17" i="118" s="1"/>
  <c r="J18" i="118"/>
  <c r="AO18" i="118" s="1"/>
  <c r="X18" i="118"/>
  <c r="AP18" i="118"/>
  <c r="W21" i="118"/>
  <c r="J22" i="118"/>
  <c r="AO22" i="118" s="1"/>
  <c r="X22" i="118"/>
  <c r="AP22" i="118"/>
  <c r="W25" i="118"/>
  <c r="AS25" i="118"/>
  <c r="AT25" i="118" s="1"/>
  <c r="AU25" i="118" s="1"/>
  <c r="AV25" i="118" s="1"/>
  <c r="J26" i="118"/>
  <c r="AO26" i="118" s="1"/>
  <c r="X26" i="118"/>
  <c r="AT26" i="118"/>
  <c r="AU26" i="118" s="1"/>
  <c r="AV26" i="118" s="1"/>
  <c r="AS29" i="118"/>
  <c r="AT29" i="118" s="1"/>
  <c r="AU29" i="118" s="1"/>
  <c r="AV29" i="118" s="1"/>
  <c r="J30" i="118"/>
  <c r="AO30" i="118" s="1"/>
  <c r="X30" i="118"/>
  <c r="AT30" i="118"/>
  <c r="AU30" i="118" s="1"/>
  <c r="AV30" i="118" s="1"/>
  <c r="AS33" i="118"/>
  <c r="AT33" i="118" s="1"/>
  <c r="AU33" i="118" s="1"/>
  <c r="AV33" i="118" s="1"/>
  <c r="J34" i="118"/>
  <c r="AO34" i="118" s="1"/>
  <c r="X34" i="118"/>
  <c r="Z35" i="118"/>
  <c r="W37" i="118"/>
  <c r="AS37" i="118"/>
  <c r="AT37" i="118" s="1"/>
  <c r="AU37" i="118" s="1"/>
  <c r="AV37" i="118" s="1"/>
  <c r="X38" i="118"/>
  <c r="AP38" i="118"/>
  <c r="Z39" i="118"/>
  <c r="W41" i="118"/>
  <c r="AS41" i="118"/>
  <c r="AT41" i="118" s="1"/>
  <c r="AU41" i="118" s="1"/>
  <c r="AV41" i="118" s="1"/>
  <c r="J42" i="118"/>
  <c r="AO42" i="118" s="1"/>
  <c r="X42" i="118"/>
  <c r="W45" i="118"/>
  <c r="AS45" i="118"/>
  <c r="AT45" i="118" s="1"/>
  <c r="AU45" i="118" s="1"/>
  <c r="AV45" i="118" s="1"/>
  <c r="J46" i="118"/>
  <c r="AO46" i="118" s="1"/>
  <c r="X46" i="118"/>
  <c r="AT46" i="118"/>
  <c r="AU46" i="118" s="1"/>
  <c r="AV46" i="118" s="1"/>
  <c r="W49" i="118"/>
  <c r="AS49" i="118"/>
  <c r="AT49" i="118" s="1"/>
  <c r="AU49" i="118" s="1"/>
  <c r="AV49" i="118" s="1"/>
  <c r="J50" i="118"/>
  <c r="AO50" i="118" s="1"/>
  <c r="X50" i="118"/>
  <c r="W53" i="118"/>
  <c r="AS53" i="118"/>
  <c r="AT53" i="118" s="1"/>
  <c r="AU53" i="118" s="1"/>
  <c r="AV53" i="118" s="1"/>
  <c r="AO54" i="118"/>
  <c r="W54" i="118"/>
  <c r="AO56" i="118"/>
  <c r="AW72" i="118"/>
  <c r="AX72" i="118" s="1"/>
  <c r="AP82" i="118"/>
  <c r="AW84" i="118"/>
  <c r="AX84" i="118" s="1"/>
  <c r="AW88" i="118"/>
  <c r="AX88" i="118" s="1"/>
  <c r="AP98" i="118"/>
  <c r="AW100" i="118"/>
  <c r="AX100" i="118" s="1"/>
  <c r="AW8" i="118"/>
  <c r="AX8" i="118" s="1"/>
  <c r="W12" i="118"/>
  <c r="AW12" i="118"/>
  <c r="AX12" i="118" s="1"/>
  <c r="W16" i="118"/>
  <c r="AW16" i="118"/>
  <c r="AX16" i="118" s="1"/>
  <c r="X17" i="118"/>
  <c r="AW20" i="118"/>
  <c r="AX20" i="118" s="1"/>
  <c r="AW24" i="118"/>
  <c r="AX24" i="118" s="1"/>
  <c r="AW28" i="118"/>
  <c r="AX28" i="118" s="1"/>
  <c r="W32" i="118"/>
  <c r="AW32" i="118"/>
  <c r="AX32" i="118" s="1"/>
  <c r="W36" i="118"/>
  <c r="AW36" i="118"/>
  <c r="AX36" i="118" s="1"/>
  <c r="W40" i="118"/>
  <c r="AW40" i="118"/>
  <c r="AX40" i="118" s="1"/>
  <c r="AW44" i="118"/>
  <c r="AX44" i="118" s="1"/>
  <c r="AW48" i="118"/>
  <c r="AX48" i="118" s="1"/>
  <c r="W52" i="118"/>
  <c r="AO52" i="118"/>
  <c r="AW52" i="118"/>
  <c r="AX52" i="118" s="1"/>
  <c r="AW57" i="118"/>
  <c r="AX57" i="118" s="1"/>
  <c r="AP70" i="118"/>
  <c r="AW73" i="118"/>
  <c r="AX73" i="118" s="1"/>
  <c r="AP75" i="118"/>
  <c r="AW76" i="118"/>
  <c r="AX76" i="118" s="1"/>
  <c r="AW85" i="118"/>
  <c r="AX85" i="118" s="1"/>
  <c r="AW96" i="118"/>
  <c r="AX96" i="118" s="1"/>
  <c r="AW104" i="118"/>
  <c r="AX104" i="118" s="1"/>
  <c r="W7" i="118"/>
  <c r="AS7" i="118"/>
  <c r="J8" i="118"/>
  <c r="AO8" i="118" s="1"/>
  <c r="X8" i="118"/>
  <c r="W11" i="118"/>
  <c r="AS11" i="118"/>
  <c r="AT11" i="118" s="1"/>
  <c r="AU11" i="118" s="1"/>
  <c r="AV11" i="118" s="1"/>
  <c r="J12" i="118"/>
  <c r="AP12" i="118" s="1"/>
  <c r="X12" i="118"/>
  <c r="W15" i="118"/>
  <c r="AO15" i="118"/>
  <c r="AS15" i="118"/>
  <c r="AT15" i="118" s="1"/>
  <c r="AU15" i="118" s="1"/>
  <c r="AV15" i="118" s="1"/>
  <c r="J16" i="118"/>
  <c r="AP16" i="118" s="1"/>
  <c r="X16" i="118"/>
  <c r="W19" i="118"/>
  <c r="AO19" i="118"/>
  <c r="AS19" i="118"/>
  <c r="AT19" i="118" s="1"/>
  <c r="AU19" i="118" s="1"/>
  <c r="AV19" i="118" s="1"/>
  <c r="J20" i="118"/>
  <c r="AO20" i="118" s="1"/>
  <c r="X20" i="118"/>
  <c r="W23" i="118"/>
  <c r="AO23" i="118"/>
  <c r="AS23" i="118"/>
  <c r="AT23" i="118" s="1"/>
  <c r="AU23" i="118" s="1"/>
  <c r="AV23" i="118" s="1"/>
  <c r="X24" i="118"/>
  <c r="W27" i="118"/>
  <c r="AO27" i="118"/>
  <c r="AS27" i="118"/>
  <c r="AT27" i="118" s="1"/>
  <c r="AU27" i="118" s="1"/>
  <c r="AV27" i="118" s="1"/>
  <c r="J28" i="118"/>
  <c r="AO28" i="118" s="1"/>
  <c r="X28" i="118"/>
  <c r="W31" i="118"/>
  <c r="AO31" i="118"/>
  <c r="AS31" i="118"/>
  <c r="AT31" i="118" s="1"/>
  <c r="AU31" i="118" s="1"/>
  <c r="AV31" i="118" s="1"/>
  <c r="J32" i="118"/>
  <c r="AP32" i="118" s="1"/>
  <c r="X32" i="118"/>
  <c r="W35" i="118"/>
  <c r="AO35" i="118"/>
  <c r="AS35" i="118"/>
  <c r="AT35" i="118" s="1"/>
  <c r="AU35" i="118" s="1"/>
  <c r="AV35" i="118" s="1"/>
  <c r="J36" i="118"/>
  <c r="AP36" i="118" s="1"/>
  <c r="X36" i="118"/>
  <c r="W39" i="118"/>
  <c r="AO39" i="118"/>
  <c r="AS39" i="118"/>
  <c r="AT39" i="118" s="1"/>
  <c r="AU39" i="118" s="1"/>
  <c r="AV39" i="118" s="1"/>
  <c r="J40" i="118"/>
  <c r="AP40" i="118" s="1"/>
  <c r="X40" i="118"/>
  <c r="W43" i="118"/>
  <c r="AO43" i="118"/>
  <c r="AS43" i="118"/>
  <c r="AT43" i="118" s="1"/>
  <c r="AU43" i="118" s="1"/>
  <c r="AV43" i="118" s="1"/>
  <c r="J44" i="118"/>
  <c r="AO44" i="118" s="1"/>
  <c r="X44" i="118"/>
  <c r="W47" i="118"/>
  <c r="AO47" i="118"/>
  <c r="AS47" i="118"/>
  <c r="AT47" i="118" s="1"/>
  <c r="AU47" i="118" s="1"/>
  <c r="AV47" i="118" s="1"/>
  <c r="J48" i="118"/>
  <c r="AO48" i="118" s="1"/>
  <c r="X48" i="118"/>
  <c r="AS51" i="118"/>
  <c r="AT51" i="118" s="1"/>
  <c r="AU51" i="118" s="1"/>
  <c r="AV51" i="118" s="1"/>
  <c r="X52" i="118"/>
  <c r="Z55" i="118"/>
  <c r="J55" i="118"/>
  <c r="AO55" i="118" s="1"/>
  <c r="AP58" i="118"/>
  <c r="AS58" i="118"/>
  <c r="AT58" i="118" s="1"/>
  <c r="AU58" i="118" s="1"/>
  <c r="AV58" i="118" s="1"/>
  <c r="AP62" i="118"/>
  <c r="AP66" i="118"/>
  <c r="AP74" i="118"/>
  <c r="AP86" i="118"/>
  <c r="AP94" i="118"/>
  <c r="J7" i="118"/>
  <c r="AP7" i="118" s="1"/>
  <c r="X7" i="118"/>
  <c r="W10" i="118"/>
  <c r="W14" i="118"/>
  <c r="AS14" i="118"/>
  <c r="AT14" i="118" s="1"/>
  <c r="AU14" i="118" s="1"/>
  <c r="AV14" i="118" s="1"/>
  <c r="X15" i="118"/>
  <c r="W18" i="118"/>
  <c r="AS18" i="118"/>
  <c r="AT18" i="118" s="1"/>
  <c r="AU18" i="118" s="1"/>
  <c r="AV18" i="118" s="1"/>
  <c r="X19" i="118"/>
  <c r="W22" i="118"/>
  <c r="AS22" i="118"/>
  <c r="AT22" i="118" s="1"/>
  <c r="AU22" i="118" s="1"/>
  <c r="AV22" i="118" s="1"/>
  <c r="X23" i="118"/>
  <c r="W26" i="118"/>
  <c r="X27" i="118"/>
  <c r="W30" i="118"/>
  <c r="X31" i="118"/>
  <c r="W34" i="118"/>
  <c r="AS34" i="118"/>
  <c r="AT34" i="118" s="1"/>
  <c r="AU34" i="118" s="1"/>
  <c r="AV34" i="118" s="1"/>
  <c r="X35" i="118"/>
  <c r="W38" i="118"/>
  <c r="AS38" i="118"/>
  <c r="AT38" i="118" s="1"/>
  <c r="AU38" i="118" s="1"/>
  <c r="AV38" i="118" s="1"/>
  <c r="X39" i="118"/>
  <c r="W42" i="118"/>
  <c r="AS42" i="118"/>
  <c r="AT42" i="118" s="1"/>
  <c r="AU42" i="118" s="1"/>
  <c r="AV42" i="118" s="1"/>
  <c r="X43" i="118"/>
  <c r="W46" i="118"/>
  <c r="X47" i="118"/>
  <c r="W50" i="118"/>
  <c r="AS50" i="118"/>
  <c r="AT50" i="118" s="1"/>
  <c r="AU50" i="118" s="1"/>
  <c r="AV50" i="118" s="1"/>
  <c r="AS54" i="118"/>
  <c r="AT54" i="118" s="1"/>
  <c r="AU54" i="118" s="1"/>
  <c r="AV54" i="118" s="1"/>
  <c r="AW55" i="118"/>
  <c r="AX55" i="118" s="1"/>
  <c r="AO57" i="118"/>
  <c r="W57" i="118"/>
  <c r="AP57" i="118"/>
  <c r="X57" i="118"/>
  <c r="AP78" i="118"/>
  <c r="AW81" i="118"/>
  <c r="AX81" i="118" s="1"/>
  <c r="AP90" i="118"/>
  <c r="AP102" i="118"/>
  <c r="AP103" i="118"/>
  <c r="AU108" i="118"/>
  <c r="AV108" i="118" s="1"/>
  <c r="AW108" i="118"/>
  <c r="AX108" i="118" s="1"/>
  <c r="Z58" i="118"/>
  <c r="AO60" i="118"/>
  <c r="J61" i="118"/>
  <c r="AP61" i="118" s="1"/>
  <c r="X61" i="118"/>
  <c r="Z62" i="118"/>
  <c r="AO64" i="118"/>
  <c r="J65" i="118"/>
  <c r="AP65" i="118" s="1"/>
  <c r="X65" i="118"/>
  <c r="AO68" i="118"/>
  <c r="J69" i="118"/>
  <c r="AO69" i="118" s="1"/>
  <c r="X69" i="118"/>
  <c r="Z70" i="118"/>
  <c r="AO72" i="118"/>
  <c r="J73" i="118"/>
  <c r="AO73" i="118" s="1"/>
  <c r="X73" i="118"/>
  <c r="Z74" i="118"/>
  <c r="J77" i="118"/>
  <c r="AO77" i="118" s="1"/>
  <c r="X77" i="118"/>
  <c r="Z78" i="118"/>
  <c r="AO80" i="118"/>
  <c r="J81" i="118"/>
  <c r="AO81" i="118" s="1"/>
  <c r="X81" i="118"/>
  <c r="Z82" i="118"/>
  <c r="AO84" i="118"/>
  <c r="J85" i="118"/>
  <c r="AP85" i="118" s="1"/>
  <c r="X85" i="118"/>
  <c r="Z86" i="118"/>
  <c r="AO88" i="118"/>
  <c r="J89" i="118"/>
  <c r="AO89" i="118" s="1"/>
  <c r="X89" i="118"/>
  <c r="Z90" i="118"/>
  <c r="J93" i="118"/>
  <c r="AO93" i="118" s="1"/>
  <c r="X93" i="118"/>
  <c r="Z94" i="118"/>
  <c r="AO96" i="118"/>
  <c r="J97" i="118"/>
  <c r="AO97" i="118" s="1"/>
  <c r="X97" i="118"/>
  <c r="Z98" i="118"/>
  <c r="J101" i="118"/>
  <c r="AO101" i="118" s="1"/>
  <c r="X101" i="118"/>
  <c r="J105" i="118"/>
  <c r="AP105" i="118" s="1"/>
  <c r="X105" i="118"/>
  <c r="AS109" i="118"/>
  <c r="AT109" i="118" s="1"/>
  <c r="AU109" i="118" s="1"/>
  <c r="AV109" i="118" s="1"/>
  <c r="AW59" i="118"/>
  <c r="AX59" i="118" s="1"/>
  <c r="AW63" i="118"/>
  <c r="AX63" i="118" s="1"/>
  <c r="AW67" i="118"/>
  <c r="AX67" i="118" s="1"/>
  <c r="AW71" i="118"/>
  <c r="AX71" i="118" s="1"/>
  <c r="AW75" i="118"/>
  <c r="AX75" i="118" s="1"/>
  <c r="AW79" i="118"/>
  <c r="AX79" i="118" s="1"/>
  <c r="AW83" i="118"/>
  <c r="AX83" i="118" s="1"/>
  <c r="AS87" i="118"/>
  <c r="AT87" i="118" s="1"/>
  <c r="AU87" i="118" s="1"/>
  <c r="AV87" i="118" s="1"/>
  <c r="AS91" i="118"/>
  <c r="AT91" i="118" s="1"/>
  <c r="AU91" i="118" s="1"/>
  <c r="AV91" i="118" s="1"/>
  <c r="AS95" i="118"/>
  <c r="AT95" i="118" s="1"/>
  <c r="AU95" i="118" s="1"/>
  <c r="AV95" i="118" s="1"/>
  <c r="AS99" i="118"/>
  <c r="AT99" i="118" s="1"/>
  <c r="AU99" i="118" s="1"/>
  <c r="AV99" i="118" s="1"/>
  <c r="AS103" i="118"/>
  <c r="AT103" i="118" s="1"/>
  <c r="AU103" i="118" s="1"/>
  <c r="AV103" i="118" s="1"/>
  <c r="AO109" i="118"/>
  <c r="W109" i="118"/>
  <c r="AW115" i="118"/>
  <c r="AX115" i="118" s="1"/>
  <c r="AW124" i="118"/>
  <c r="AX124" i="118" s="1"/>
  <c r="AW144" i="118"/>
  <c r="AX144" i="118" s="1"/>
  <c r="AW152" i="118"/>
  <c r="AX152" i="118" s="1"/>
  <c r="X55" i="118"/>
  <c r="W58" i="118"/>
  <c r="AO58" i="118"/>
  <c r="J59" i="118"/>
  <c r="AO59" i="118" s="1"/>
  <c r="X59" i="118"/>
  <c r="W62" i="118"/>
  <c r="AO62" i="118"/>
  <c r="AS62" i="118"/>
  <c r="AT62" i="118" s="1"/>
  <c r="AU62" i="118" s="1"/>
  <c r="AV62" i="118" s="1"/>
  <c r="X63" i="118"/>
  <c r="W66" i="118"/>
  <c r="AO66" i="118"/>
  <c r="AS66" i="118"/>
  <c r="AT66" i="118" s="1"/>
  <c r="AU66" i="118" s="1"/>
  <c r="AV66" i="118" s="1"/>
  <c r="W70" i="118"/>
  <c r="AO70" i="118"/>
  <c r="AS70" i="118"/>
  <c r="AT70" i="118" s="1"/>
  <c r="AU70" i="118" s="1"/>
  <c r="AV70" i="118" s="1"/>
  <c r="J71" i="118"/>
  <c r="AO71" i="118" s="1"/>
  <c r="X71" i="118"/>
  <c r="W74" i="118"/>
  <c r="AO74" i="118"/>
  <c r="AS74" i="118"/>
  <c r="AT74" i="118" s="1"/>
  <c r="AU74" i="118" s="1"/>
  <c r="AV74" i="118" s="1"/>
  <c r="X75" i="118"/>
  <c r="W78" i="118"/>
  <c r="AO78" i="118"/>
  <c r="AS78" i="118"/>
  <c r="AT78" i="118" s="1"/>
  <c r="AU78" i="118" s="1"/>
  <c r="AV78" i="118" s="1"/>
  <c r="J79" i="118"/>
  <c r="AO79" i="118" s="1"/>
  <c r="X79" i="118"/>
  <c r="W82" i="118"/>
  <c r="AO82" i="118"/>
  <c r="AS82" i="118"/>
  <c r="AT82" i="118" s="1"/>
  <c r="AU82" i="118" s="1"/>
  <c r="AV82" i="118" s="1"/>
  <c r="J83" i="118"/>
  <c r="AO83" i="118" s="1"/>
  <c r="X83" i="118"/>
  <c r="W86" i="118"/>
  <c r="AO86" i="118"/>
  <c r="AS86" i="118"/>
  <c r="AT86" i="118" s="1"/>
  <c r="AU86" i="118" s="1"/>
  <c r="AV86" i="118" s="1"/>
  <c r="J87" i="118"/>
  <c r="AP87" i="118" s="1"/>
  <c r="X87" i="118"/>
  <c r="W90" i="118"/>
  <c r="AO90" i="118"/>
  <c r="AS90" i="118"/>
  <c r="AT90" i="118" s="1"/>
  <c r="AU90" i="118" s="1"/>
  <c r="AV90" i="118" s="1"/>
  <c r="J91" i="118"/>
  <c r="AO91" i="118" s="1"/>
  <c r="X91" i="118"/>
  <c r="W94" i="118"/>
  <c r="AO94" i="118"/>
  <c r="AS94" i="118"/>
  <c r="AT94" i="118" s="1"/>
  <c r="AU94" i="118" s="1"/>
  <c r="AV94" i="118" s="1"/>
  <c r="X95" i="118"/>
  <c r="W98" i="118"/>
  <c r="AO98" i="118"/>
  <c r="AS98" i="118"/>
  <c r="AT98" i="118" s="1"/>
  <c r="AU98" i="118" s="1"/>
  <c r="AV98" i="118" s="1"/>
  <c r="J99" i="118"/>
  <c r="AO99" i="118" s="1"/>
  <c r="X99" i="118"/>
  <c r="W102" i="118"/>
  <c r="AO102" i="118"/>
  <c r="AS102" i="118"/>
  <c r="AT102" i="118" s="1"/>
  <c r="AU102" i="118" s="1"/>
  <c r="AV102" i="118" s="1"/>
  <c r="X103" i="118"/>
  <c r="Z106" i="118"/>
  <c r="AW106" i="118"/>
  <c r="AX106" i="118" s="1"/>
  <c r="AW107" i="118"/>
  <c r="AX107" i="118" s="1"/>
  <c r="J108" i="118"/>
  <c r="AO108" i="118" s="1"/>
  <c r="X108" i="118"/>
  <c r="AP109" i="118"/>
  <c r="Z110" i="118"/>
  <c r="AW110" i="118"/>
  <c r="AX110" i="118" s="1"/>
  <c r="AW116" i="118"/>
  <c r="AX116" i="118" s="1"/>
  <c r="AP130" i="118"/>
  <c r="AP138" i="118"/>
  <c r="X58" i="118"/>
  <c r="W61" i="118"/>
  <c r="AS61" i="118"/>
  <c r="AT61" i="118" s="1"/>
  <c r="AU61" i="118" s="1"/>
  <c r="AV61" i="118" s="1"/>
  <c r="X62" i="118"/>
  <c r="W65" i="118"/>
  <c r="AS65" i="118"/>
  <c r="AT65" i="118" s="1"/>
  <c r="AU65" i="118" s="1"/>
  <c r="AV65" i="118" s="1"/>
  <c r="X66" i="118"/>
  <c r="W69" i="118"/>
  <c r="AS69" i="118"/>
  <c r="AT69" i="118" s="1"/>
  <c r="AU69" i="118" s="1"/>
  <c r="AV69" i="118" s="1"/>
  <c r="X70" i="118"/>
  <c r="W73" i="118"/>
  <c r="X74" i="118"/>
  <c r="W77" i="118"/>
  <c r="X78" i="118"/>
  <c r="W81" i="118"/>
  <c r="X82" i="118"/>
  <c r="W85" i="118"/>
  <c r="X86" i="118"/>
  <c r="W89" i="118"/>
  <c r="AS89" i="118"/>
  <c r="AT89" i="118" s="1"/>
  <c r="AU89" i="118" s="1"/>
  <c r="AV89" i="118" s="1"/>
  <c r="X90" i="118"/>
  <c r="W93" i="118"/>
  <c r="AS93" i="118"/>
  <c r="AT93" i="118" s="1"/>
  <c r="AU93" i="118" s="1"/>
  <c r="AV93" i="118" s="1"/>
  <c r="X94" i="118"/>
  <c r="W97" i="118"/>
  <c r="AS97" i="118"/>
  <c r="AT97" i="118" s="1"/>
  <c r="AU97" i="118" s="1"/>
  <c r="AV97" i="118" s="1"/>
  <c r="X98" i="118"/>
  <c r="W101" i="118"/>
  <c r="AS101" i="118"/>
  <c r="AT101" i="118" s="1"/>
  <c r="AU101" i="118" s="1"/>
  <c r="AV101" i="118" s="1"/>
  <c r="X102" i="118"/>
  <c r="W105" i="118"/>
  <c r="AP106" i="118"/>
  <c r="X106" i="118"/>
  <c r="X109" i="118"/>
  <c r="AP110" i="118"/>
  <c r="X110" i="118"/>
  <c r="AP111" i="118"/>
  <c r="Z112" i="118"/>
  <c r="J112" i="118"/>
  <c r="AP112" i="118" s="1"/>
  <c r="AW119" i="118"/>
  <c r="AX119" i="118" s="1"/>
  <c r="AW128" i="118"/>
  <c r="AX128" i="118" s="1"/>
  <c r="AW132" i="118"/>
  <c r="AX132" i="118" s="1"/>
  <c r="AW136" i="118"/>
  <c r="AX136" i="118" s="1"/>
  <c r="W113" i="118"/>
  <c r="AS113" i="118"/>
  <c r="AT113" i="118" s="1"/>
  <c r="AU113" i="118" s="1"/>
  <c r="AV113" i="118" s="1"/>
  <c r="J114" i="118"/>
  <c r="AO114" i="118" s="1"/>
  <c r="X114" i="118"/>
  <c r="AT114" i="118"/>
  <c r="AU114" i="118" s="1"/>
  <c r="AV114" i="118" s="1"/>
  <c r="W117" i="118"/>
  <c r="AS117" i="118"/>
  <c r="AT117" i="118" s="1"/>
  <c r="AU117" i="118" s="1"/>
  <c r="AV117" i="118" s="1"/>
  <c r="J118" i="118"/>
  <c r="AP118" i="118" s="1"/>
  <c r="X118" i="118"/>
  <c r="W121" i="118"/>
  <c r="AS121" i="118"/>
  <c r="AT121" i="118" s="1"/>
  <c r="AU121" i="118" s="1"/>
  <c r="AV121" i="118" s="1"/>
  <c r="J122" i="118"/>
  <c r="AO122" i="118" s="1"/>
  <c r="X122" i="118"/>
  <c r="W125" i="118"/>
  <c r="AS125" i="118"/>
  <c r="AT125" i="118" s="1"/>
  <c r="AU125" i="118" s="1"/>
  <c r="AV125" i="118" s="1"/>
  <c r="J126" i="118"/>
  <c r="AO126" i="118" s="1"/>
  <c r="X126" i="118"/>
  <c r="W129" i="118"/>
  <c r="AO129" i="118"/>
  <c r="AS129" i="118"/>
  <c r="AT129" i="118" s="1"/>
  <c r="AU129" i="118" s="1"/>
  <c r="AV129" i="118" s="1"/>
  <c r="X130" i="118"/>
  <c r="W133" i="118"/>
  <c r="AO133" i="118"/>
  <c r="AS133" i="118"/>
  <c r="AT133" i="118" s="1"/>
  <c r="AU133" i="118" s="1"/>
  <c r="AV133" i="118" s="1"/>
  <c r="J134" i="118"/>
  <c r="AP134" i="118" s="1"/>
  <c r="X134" i="118"/>
  <c r="W137" i="118"/>
  <c r="AS137" i="118"/>
  <c r="AT137" i="118" s="1"/>
  <c r="AU137" i="118" s="1"/>
  <c r="AV137" i="118" s="1"/>
  <c r="X138" i="118"/>
  <c r="W141" i="118"/>
  <c r="AS141" i="118"/>
  <c r="AT141" i="118" s="1"/>
  <c r="AU141" i="118" s="1"/>
  <c r="AV141" i="118" s="1"/>
  <c r="J142" i="118"/>
  <c r="AO142" i="118" s="1"/>
  <c r="X142" i="118"/>
  <c r="W145" i="118"/>
  <c r="AS145" i="118"/>
  <c r="AT145" i="118" s="1"/>
  <c r="AU145" i="118" s="1"/>
  <c r="AV145" i="118" s="1"/>
  <c r="J146" i="118"/>
  <c r="AP146" i="118" s="1"/>
  <c r="X146" i="118"/>
  <c r="W149" i="118"/>
  <c r="AS149" i="118"/>
  <c r="AT149" i="118" s="1"/>
  <c r="AU149" i="118" s="1"/>
  <c r="AV149" i="118" s="1"/>
  <c r="J150" i="118"/>
  <c r="AO150" i="118" s="1"/>
  <c r="X150" i="118"/>
  <c r="Z153" i="118"/>
  <c r="AO154" i="118"/>
  <c r="AP155" i="118"/>
  <c r="X155" i="118"/>
  <c r="AS156" i="118"/>
  <c r="AT156" i="118" s="1"/>
  <c r="AU156" i="118" s="1"/>
  <c r="AV156" i="118" s="1"/>
  <c r="AW157" i="118"/>
  <c r="AX157" i="118" s="1"/>
  <c r="AO158" i="118"/>
  <c r="Z159" i="118"/>
  <c r="J159" i="118"/>
  <c r="AO159" i="118" s="1"/>
  <c r="AW159" i="118"/>
  <c r="AX159" i="118" s="1"/>
  <c r="AO160" i="118"/>
  <c r="AW163" i="118"/>
  <c r="AX163" i="118" s="1"/>
  <c r="AO164" i="118"/>
  <c r="Z169" i="118"/>
  <c r="AP173" i="118"/>
  <c r="AP189" i="118"/>
  <c r="W112" i="118"/>
  <c r="J113" i="118"/>
  <c r="AP113" i="118" s="1"/>
  <c r="X113" i="118"/>
  <c r="W116" i="118"/>
  <c r="J117" i="118"/>
  <c r="AP117" i="118" s="1"/>
  <c r="X117" i="118"/>
  <c r="W120" i="118"/>
  <c r="J121" i="118"/>
  <c r="AO121" i="118" s="1"/>
  <c r="X121" i="118"/>
  <c r="W124" i="118"/>
  <c r="AO124" i="118"/>
  <c r="J125" i="118"/>
  <c r="AP125" i="118" s="1"/>
  <c r="X125" i="118"/>
  <c r="W128" i="118"/>
  <c r="AO128" i="118"/>
  <c r="J129" i="118"/>
  <c r="AP129" i="118" s="1"/>
  <c r="X129" i="118"/>
  <c r="W132" i="118"/>
  <c r="AO132" i="118"/>
  <c r="J133" i="118"/>
  <c r="AP133" i="118" s="1"/>
  <c r="X133" i="118"/>
  <c r="W136" i="118"/>
  <c r="AO136" i="118"/>
  <c r="J137" i="118"/>
  <c r="AO137" i="118" s="1"/>
  <c r="X137" i="118"/>
  <c r="W140" i="118"/>
  <c r="AO140" i="118"/>
  <c r="J141" i="118"/>
  <c r="AO141" i="118" s="1"/>
  <c r="X141" i="118"/>
  <c r="W144" i="118"/>
  <c r="J145" i="118"/>
  <c r="AO145" i="118" s="1"/>
  <c r="X145" i="118"/>
  <c r="W148" i="118"/>
  <c r="AO148" i="118"/>
  <c r="J149" i="118"/>
  <c r="AP149" i="118" s="1"/>
  <c r="X149" i="118"/>
  <c r="W152" i="118"/>
  <c r="AP153" i="118"/>
  <c r="X153" i="118"/>
  <c r="Z157" i="118"/>
  <c r="Z161" i="118"/>
  <c r="Z165" i="118"/>
  <c r="AP185" i="118"/>
  <c r="X112" i="118"/>
  <c r="AO115" i="118"/>
  <c r="J116" i="118"/>
  <c r="AP116" i="118" s="1"/>
  <c r="X116" i="118"/>
  <c r="J120" i="118"/>
  <c r="AO120" i="118" s="1"/>
  <c r="X120" i="118"/>
  <c r="AO123" i="118"/>
  <c r="AW123" i="118"/>
  <c r="AX123" i="118" s="1"/>
  <c r="X124" i="118"/>
  <c r="AO127" i="118"/>
  <c r="AW127" i="118"/>
  <c r="AX127" i="118" s="1"/>
  <c r="X128" i="118"/>
  <c r="AO131" i="118"/>
  <c r="AW131" i="118"/>
  <c r="AX131" i="118" s="1"/>
  <c r="X132" i="118"/>
  <c r="AW135" i="118"/>
  <c r="AX135" i="118" s="1"/>
  <c r="X136" i="118"/>
  <c r="AO139" i="118"/>
  <c r="AW139" i="118"/>
  <c r="AX139" i="118" s="1"/>
  <c r="X140" i="118"/>
  <c r="AW143" i="118"/>
  <c r="AX143" i="118" s="1"/>
  <c r="AO147" i="118"/>
  <c r="AW147" i="118"/>
  <c r="AX147" i="118" s="1"/>
  <c r="X148" i="118"/>
  <c r="J152" i="118"/>
  <c r="AO152" i="118" s="1"/>
  <c r="X152" i="118"/>
  <c r="AS154" i="118"/>
  <c r="AT154" i="118" s="1"/>
  <c r="AU154" i="118" s="1"/>
  <c r="AV154" i="118" s="1"/>
  <c r="AP157" i="118"/>
  <c r="X157" i="118"/>
  <c r="AS158" i="118"/>
  <c r="AT158" i="118" s="1"/>
  <c r="AU158" i="118" s="1"/>
  <c r="AV158" i="118" s="1"/>
  <c r="AP169" i="118"/>
  <c r="X169" i="118"/>
  <c r="AO169" i="118"/>
  <c r="W169" i="118"/>
  <c r="AS170" i="118"/>
  <c r="AT170" i="118" s="1"/>
  <c r="AU170" i="118" s="1"/>
  <c r="AV170" i="118" s="1"/>
  <c r="AP181" i="118"/>
  <c r="AP201" i="118"/>
  <c r="AU202" i="118"/>
  <c r="AV202" i="118" s="1"/>
  <c r="AS118" i="118"/>
  <c r="AT118" i="118" s="1"/>
  <c r="AU118" i="118" s="1"/>
  <c r="AV118" i="118" s="1"/>
  <c r="AS122" i="118"/>
  <c r="AT122" i="118" s="1"/>
  <c r="AU122" i="118" s="1"/>
  <c r="AV122" i="118" s="1"/>
  <c r="W126" i="118"/>
  <c r="AS126" i="118"/>
  <c r="AT126" i="118" s="1"/>
  <c r="AU126" i="118" s="1"/>
  <c r="AV126" i="118" s="1"/>
  <c r="AS130" i="118"/>
  <c r="AT130" i="118" s="1"/>
  <c r="AU130" i="118" s="1"/>
  <c r="AV130" i="118" s="1"/>
  <c r="AS134" i="118"/>
  <c r="AT134" i="118" s="1"/>
  <c r="AU134" i="118" s="1"/>
  <c r="AV134" i="118" s="1"/>
  <c r="AS138" i="118"/>
  <c r="AT138" i="118" s="1"/>
  <c r="AU138" i="118" s="1"/>
  <c r="AV138" i="118" s="1"/>
  <c r="AS142" i="118"/>
  <c r="AT142" i="118" s="1"/>
  <c r="AU142" i="118" s="1"/>
  <c r="AV142" i="118" s="1"/>
  <c r="AS146" i="118"/>
  <c r="AT146" i="118" s="1"/>
  <c r="AU146" i="118" s="1"/>
  <c r="AV146" i="118" s="1"/>
  <c r="AS150" i="118"/>
  <c r="AT150" i="118" s="1"/>
  <c r="AU150" i="118" s="1"/>
  <c r="AV150" i="118" s="1"/>
  <c r="AP161" i="118"/>
  <c r="X161" i="118"/>
  <c r="AO161" i="118"/>
  <c r="W161" i="118"/>
  <c r="AS162" i="118"/>
  <c r="AT162" i="118" s="1"/>
  <c r="AU162" i="118" s="1"/>
  <c r="AV162" i="118" s="1"/>
  <c r="AP163" i="118"/>
  <c r="AP165" i="118"/>
  <c r="X165" i="118"/>
  <c r="AO165" i="118"/>
  <c r="W165" i="118"/>
  <c r="AS166" i="118"/>
  <c r="AT166" i="118" s="1"/>
  <c r="AU166" i="118" s="1"/>
  <c r="AV166" i="118" s="1"/>
  <c r="AW167" i="118"/>
  <c r="AX167" i="118" s="1"/>
  <c r="AO168" i="118"/>
  <c r="AP177" i="118"/>
  <c r="AP193" i="118"/>
  <c r="AP197" i="118"/>
  <c r="AW204" i="118"/>
  <c r="AX204" i="118" s="1"/>
  <c r="AW171" i="118"/>
  <c r="AX171" i="118" s="1"/>
  <c r="Z173" i="118"/>
  <c r="AW175" i="118"/>
  <c r="AX175" i="118" s="1"/>
  <c r="Z177" i="118"/>
  <c r="AW179" i="118"/>
  <c r="AX179" i="118" s="1"/>
  <c r="Z181" i="118"/>
  <c r="AW183" i="118"/>
  <c r="AX183" i="118" s="1"/>
  <c r="Z185" i="118"/>
  <c r="AW187" i="118"/>
  <c r="AX187" i="118" s="1"/>
  <c r="Z189" i="118"/>
  <c r="AW191" i="118"/>
  <c r="AX191" i="118" s="1"/>
  <c r="AW195" i="118"/>
  <c r="AX195" i="118" s="1"/>
  <c r="AW199" i="118"/>
  <c r="AX199" i="118" s="1"/>
  <c r="Z201" i="118"/>
  <c r="AS203" i="118"/>
  <c r="AT203" i="118" s="1"/>
  <c r="AU203" i="118" s="1"/>
  <c r="AV203" i="118" s="1"/>
  <c r="AO207" i="118"/>
  <c r="W207" i="118"/>
  <c r="AP207" i="118"/>
  <c r="X207" i="118"/>
  <c r="AS208" i="118"/>
  <c r="AT208" i="118" s="1"/>
  <c r="AU208" i="118" s="1"/>
  <c r="AV208" i="118" s="1"/>
  <c r="AP224" i="118"/>
  <c r="W154" i="118"/>
  <c r="W158" i="118"/>
  <c r="X159" i="118"/>
  <c r="W162" i="118"/>
  <c r="X163" i="118"/>
  <c r="W166" i="118"/>
  <c r="J167" i="118"/>
  <c r="AO167" i="118" s="1"/>
  <c r="X167" i="118"/>
  <c r="W170" i="118"/>
  <c r="J171" i="118"/>
  <c r="AO171" i="118" s="1"/>
  <c r="X171" i="118"/>
  <c r="W174" i="118"/>
  <c r="AS174" i="118"/>
  <c r="AT174" i="118" s="1"/>
  <c r="AU174" i="118" s="1"/>
  <c r="AV174" i="118" s="1"/>
  <c r="J175" i="118"/>
  <c r="AO175" i="118" s="1"/>
  <c r="X175" i="118"/>
  <c r="W178" i="118"/>
  <c r="AS178" i="118"/>
  <c r="AT178" i="118" s="1"/>
  <c r="AU178" i="118" s="1"/>
  <c r="AV178" i="118" s="1"/>
  <c r="J179" i="118"/>
  <c r="AO179" i="118" s="1"/>
  <c r="X179" i="118"/>
  <c r="W182" i="118"/>
  <c r="AS182" i="118"/>
  <c r="AT182" i="118" s="1"/>
  <c r="AU182" i="118" s="1"/>
  <c r="AV182" i="118" s="1"/>
  <c r="J183" i="118"/>
  <c r="AO183" i="118" s="1"/>
  <c r="X183" i="118"/>
  <c r="W186" i="118"/>
  <c r="AS186" i="118"/>
  <c r="AT186" i="118" s="1"/>
  <c r="AU186" i="118" s="1"/>
  <c r="AV186" i="118" s="1"/>
  <c r="J187" i="118"/>
  <c r="AO187" i="118" s="1"/>
  <c r="X187" i="118"/>
  <c r="W190" i="118"/>
  <c r="AS190" i="118"/>
  <c r="AT190" i="118" s="1"/>
  <c r="AU190" i="118" s="1"/>
  <c r="AV190" i="118" s="1"/>
  <c r="J191" i="118"/>
  <c r="AO191" i="118" s="1"/>
  <c r="X191" i="118"/>
  <c r="AS194" i="118"/>
  <c r="AT194" i="118" s="1"/>
  <c r="AU194" i="118" s="1"/>
  <c r="AV194" i="118" s="1"/>
  <c r="J195" i="118"/>
  <c r="AO195" i="118" s="1"/>
  <c r="X195" i="118"/>
  <c r="AS198" i="118"/>
  <c r="AT198" i="118" s="1"/>
  <c r="AU198" i="118" s="1"/>
  <c r="AV198" i="118" s="1"/>
  <c r="X199" i="118"/>
  <c r="AO203" i="118"/>
  <c r="W203" i="118"/>
  <c r="J206" i="118"/>
  <c r="AO206" i="118" s="1"/>
  <c r="AS207" i="118"/>
  <c r="AT207" i="118" s="1"/>
  <c r="AU207" i="118" s="1"/>
  <c r="AV207" i="118" s="1"/>
  <c r="AW210" i="118"/>
  <c r="AX210" i="118" s="1"/>
  <c r="AW161" i="118"/>
  <c r="AX161" i="118" s="1"/>
  <c r="AW165" i="118"/>
  <c r="AX165" i="118" s="1"/>
  <c r="AW169" i="118"/>
  <c r="AX169" i="118" s="1"/>
  <c r="W173" i="118"/>
  <c r="AO173" i="118"/>
  <c r="AW173" i="118"/>
  <c r="AX173" i="118" s="1"/>
  <c r="W177" i="118"/>
  <c r="AO177" i="118"/>
  <c r="AW177" i="118"/>
  <c r="AX177" i="118" s="1"/>
  <c r="W181" i="118"/>
  <c r="AO181" i="118"/>
  <c r="AW181" i="118"/>
  <c r="AX181" i="118" s="1"/>
  <c r="W185" i="118"/>
  <c r="AO185" i="118"/>
  <c r="AW185" i="118"/>
  <c r="AX185" i="118" s="1"/>
  <c r="W189" i="118"/>
  <c r="AO189" i="118"/>
  <c r="AW189" i="118"/>
  <c r="AX189" i="118" s="1"/>
  <c r="W193" i="118"/>
  <c r="AO193" i="118"/>
  <c r="AW193" i="118"/>
  <c r="AX193" i="118" s="1"/>
  <c r="W197" i="118"/>
  <c r="AO197" i="118"/>
  <c r="AS197" i="118"/>
  <c r="AT197" i="118" s="1"/>
  <c r="AU197" i="118" s="1"/>
  <c r="AV197" i="118" s="1"/>
  <c r="J198" i="118"/>
  <c r="AO198" i="118" s="1"/>
  <c r="X198" i="118"/>
  <c r="W201" i="118"/>
  <c r="AO201" i="118"/>
  <c r="AS201" i="118"/>
  <c r="AT201" i="118" s="1"/>
  <c r="AU201" i="118" s="1"/>
  <c r="AV201" i="118" s="1"/>
  <c r="J202" i="118"/>
  <c r="AO202" i="118" s="1"/>
  <c r="X202" i="118"/>
  <c r="AP203" i="118"/>
  <c r="Z204" i="118"/>
  <c r="W206" i="118"/>
  <c r="AW206" i="118"/>
  <c r="AX206" i="118" s="1"/>
  <c r="Z207" i="118"/>
  <c r="AP208" i="118"/>
  <c r="AO211" i="118"/>
  <c r="W211" i="118"/>
  <c r="AP211" i="118"/>
  <c r="X211" i="118"/>
  <c r="AP216" i="118"/>
  <c r="AP228" i="118"/>
  <c r="AW235" i="118"/>
  <c r="AX235" i="118" s="1"/>
  <c r="W156" i="118"/>
  <c r="W160" i="118"/>
  <c r="AS160" i="118"/>
  <c r="AT160" i="118" s="1"/>
  <c r="AU160" i="118" s="1"/>
  <c r="AV160" i="118" s="1"/>
  <c r="W164" i="118"/>
  <c r="AS164" i="118"/>
  <c r="AT164" i="118" s="1"/>
  <c r="AU164" i="118" s="1"/>
  <c r="AV164" i="118" s="1"/>
  <c r="W168" i="118"/>
  <c r="AS168" i="118"/>
  <c r="AT168" i="118" s="1"/>
  <c r="AU168" i="118" s="1"/>
  <c r="AV168" i="118" s="1"/>
  <c r="W172" i="118"/>
  <c r="AS172" i="118"/>
  <c r="AT172" i="118" s="1"/>
  <c r="AU172" i="118" s="1"/>
  <c r="AV172" i="118" s="1"/>
  <c r="X173" i="118"/>
  <c r="W176" i="118"/>
  <c r="AS176" i="118"/>
  <c r="AT176" i="118" s="1"/>
  <c r="AU176" i="118" s="1"/>
  <c r="AV176" i="118" s="1"/>
  <c r="X177" i="118"/>
  <c r="W180" i="118"/>
  <c r="AS180" i="118"/>
  <c r="AT180" i="118" s="1"/>
  <c r="AU180" i="118" s="1"/>
  <c r="AV180" i="118" s="1"/>
  <c r="X181" i="118"/>
  <c r="W184" i="118"/>
  <c r="AS184" i="118"/>
  <c r="AT184" i="118" s="1"/>
  <c r="AU184" i="118" s="1"/>
  <c r="AV184" i="118" s="1"/>
  <c r="X185" i="118"/>
  <c r="W188" i="118"/>
  <c r="AS188" i="118"/>
  <c r="AT188" i="118" s="1"/>
  <c r="AU188" i="118" s="1"/>
  <c r="AV188" i="118" s="1"/>
  <c r="X189" i="118"/>
  <c r="W192" i="118"/>
  <c r="AS192" i="118"/>
  <c r="AT192" i="118" s="1"/>
  <c r="AU192" i="118" s="1"/>
  <c r="AV192" i="118" s="1"/>
  <c r="X193" i="118"/>
  <c r="W196" i="118"/>
  <c r="AS196" i="118"/>
  <c r="AT196" i="118" s="1"/>
  <c r="AU196" i="118" s="1"/>
  <c r="AV196" i="118" s="1"/>
  <c r="X197" i="118"/>
  <c r="W200" i="118"/>
  <c r="AS200" i="118"/>
  <c r="AT200" i="118" s="1"/>
  <c r="AU200" i="118" s="1"/>
  <c r="AV200" i="118" s="1"/>
  <c r="X201" i="118"/>
  <c r="X203" i="118"/>
  <c r="AP204" i="118"/>
  <c r="X204" i="118"/>
  <c r="AP212" i="118"/>
  <c r="AS212" i="118"/>
  <c r="AT212" i="118" s="1"/>
  <c r="AU212" i="118" s="1"/>
  <c r="AV212" i="118" s="1"/>
  <c r="AW214" i="118"/>
  <c r="AX214" i="118" s="1"/>
  <c r="AP220" i="118"/>
  <c r="AW226" i="118"/>
  <c r="AX226" i="118" s="1"/>
  <c r="AP232" i="118"/>
  <c r="Z208" i="118"/>
  <c r="W210" i="118"/>
  <c r="Z212" i="118"/>
  <c r="AO214" i="118"/>
  <c r="J215" i="118"/>
  <c r="AO215" i="118" s="1"/>
  <c r="X215" i="118"/>
  <c r="Z216" i="118"/>
  <c r="AO218" i="118"/>
  <c r="J219" i="118"/>
  <c r="AO219" i="118" s="1"/>
  <c r="X219" i="118"/>
  <c r="Z220" i="118"/>
  <c r="AO222" i="118"/>
  <c r="AW222" i="118"/>
  <c r="AX222" i="118" s="1"/>
  <c r="X223" i="118"/>
  <c r="AP223" i="118"/>
  <c r="Z224" i="118"/>
  <c r="AO226" i="118"/>
  <c r="J227" i="118"/>
  <c r="AO227" i="118" s="1"/>
  <c r="X227" i="118"/>
  <c r="Z228" i="118"/>
  <c r="W230" i="118"/>
  <c r="J231" i="118"/>
  <c r="AO231" i="118" s="1"/>
  <c r="X231" i="118"/>
  <c r="AP231" i="118"/>
  <c r="Z232" i="118"/>
  <c r="AW261" i="118"/>
  <c r="AX261" i="118" s="1"/>
  <c r="AS213" i="118"/>
  <c r="AT213" i="118" s="1"/>
  <c r="AU213" i="118" s="1"/>
  <c r="AV213" i="118" s="1"/>
  <c r="AS217" i="118"/>
  <c r="AT217" i="118" s="1"/>
  <c r="AU217" i="118" s="1"/>
  <c r="AV217" i="118" s="1"/>
  <c r="AS221" i="118"/>
  <c r="AT221" i="118" s="1"/>
  <c r="AU221" i="118" s="1"/>
  <c r="AV221" i="118" s="1"/>
  <c r="AS225" i="118"/>
  <c r="AT225" i="118" s="1"/>
  <c r="AU225" i="118" s="1"/>
  <c r="AV225" i="118" s="1"/>
  <c r="AS229" i="118"/>
  <c r="AT229" i="118" s="1"/>
  <c r="AU229" i="118" s="1"/>
  <c r="AV229" i="118" s="1"/>
  <c r="AS233" i="118"/>
  <c r="AT233" i="118" s="1"/>
  <c r="AU233" i="118" s="1"/>
  <c r="AV233" i="118" s="1"/>
  <c r="AP241" i="118"/>
  <c r="AP253" i="118"/>
  <c r="AP257" i="118"/>
  <c r="W212" i="118"/>
  <c r="AO212" i="118"/>
  <c r="X213" i="118"/>
  <c r="W216" i="118"/>
  <c r="AO216" i="118"/>
  <c r="AS216" i="118"/>
  <c r="AT216" i="118" s="1"/>
  <c r="AU216" i="118" s="1"/>
  <c r="AV216" i="118" s="1"/>
  <c r="J217" i="118"/>
  <c r="AP217" i="118" s="1"/>
  <c r="X217" i="118"/>
  <c r="W220" i="118"/>
  <c r="AO220" i="118"/>
  <c r="AS220" i="118"/>
  <c r="AT220" i="118" s="1"/>
  <c r="AU220" i="118" s="1"/>
  <c r="AV220" i="118" s="1"/>
  <c r="J221" i="118"/>
  <c r="AP221" i="118" s="1"/>
  <c r="X221" i="118"/>
  <c r="W224" i="118"/>
  <c r="AO224" i="118"/>
  <c r="AS224" i="118"/>
  <c r="AT224" i="118" s="1"/>
  <c r="AU224" i="118" s="1"/>
  <c r="AV224" i="118" s="1"/>
  <c r="X225" i="118"/>
  <c r="W228" i="118"/>
  <c r="AO228" i="118"/>
  <c r="AS228" i="118"/>
  <c r="AT228" i="118" s="1"/>
  <c r="AU228" i="118" s="1"/>
  <c r="AV228" i="118" s="1"/>
  <c r="X229" i="118"/>
  <c r="W232" i="118"/>
  <c r="AO232" i="118"/>
  <c r="AS232" i="118"/>
  <c r="AT232" i="118" s="1"/>
  <c r="AU232" i="118" s="1"/>
  <c r="AV232" i="118" s="1"/>
  <c r="AW234" i="118"/>
  <c r="AX234" i="118" s="1"/>
  <c r="AP249" i="118"/>
  <c r="X208" i="118"/>
  <c r="AS211" i="118"/>
  <c r="AT211" i="118" s="1"/>
  <c r="AU211" i="118" s="1"/>
  <c r="AV211" i="118" s="1"/>
  <c r="X212" i="118"/>
  <c r="W215" i="118"/>
  <c r="AS215" i="118"/>
  <c r="AT215" i="118" s="1"/>
  <c r="AU215" i="118" s="1"/>
  <c r="AV215" i="118" s="1"/>
  <c r="X216" i="118"/>
  <c r="W219" i="118"/>
  <c r="AS219" i="118"/>
  <c r="AT219" i="118" s="1"/>
  <c r="AU219" i="118" s="1"/>
  <c r="AV219" i="118" s="1"/>
  <c r="X220" i="118"/>
  <c r="W223" i="118"/>
  <c r="AS223" i="118"/>
  <c r="AT223" i="118" s="1"/>
  <c r="AU223" i="118" s="1"/>
  <c r="AV223" i="118" s="1"/>
  <c r="X224" i="118"/>
  <c r="W227" i="118"/>
  <c r="AS227" i="118"/>
  <c r="AT227" i="118" s="1"/>
  <c r="AU227" i="118" s="1"/>
  <c r="AV227" i="118" s="1"/>
  <c r="X228" i="118"/>
  <c r="W231" i="118"/>
  <c r="AS231" i="118"/>
  <c r="AT231" i="118" s="1"/>
  <c r="AU231" i="118" s="1"/>
  <c r="AV231" i="118" s="1"/>
  <c r="X232" i="118"/>
  <c r="AW239" i="118"/>
  <c r="AX239" i="118" s="1"/>
  <c r="X240" i="118"/>
  <c r="AP240" i="118"/>
  <c r="Z241" i="118"/>
  <c r="AW243" i="118"/>
  <c r="AX243" i="118" s="1"/>
  <c r="X244" i="118"/>
  <c r="AP244" i="118"/>
  <c r="Z245" i="118"/>
  <c r="AW247" i="118"/>
  <c r="AX247" i="118" s="1"/>
  <c r="X248" i="118"/>
  <c r="AP248" i="118"/>
  <c r="Z249" i="118"/>
  <c r="AO251" i="118"/>
  <c r="AW251" i="118"/>
  <c r="AX251" i="118" s="1"/>
  <c r="X252" i="118"/>
  <c r="AP252" i="118"/>
  <c r="Z253" i="118"/>
  <c r="W255" i="118"/>
  <c r="AO255" i="118"/>
  <c r="AW255" i="118"/>
  <c r="AX255" i="118" s="1"/>
  <c r="X256" i="118"/>
  <c r="AP256" i="118"/>
  <c r="Z257" i="118"/>
  <c r="W259" i="118"/>
  <c r="AO259" i="118"/>
  <c r="W262" i="118"/>
  <c r="AW263" i="118"/>
  <c r="AX263" i="118" s="1"/>
  <c r="AS263" i="118"/>
  <c r="AT263" i="118" s="1"/>
  <c r="AU263" i="118" s="1"/>
  <c r="AV263" i="118" s="1"/>
  <c r="AW264" i="118"/>
  <c r="AX264" i="118" s="1"/>
  <c r="AS238" i="118"/>
  <c r="AT238" i="118" s="1"/>
  <c r="AU238" i="118" s="1"/>
  <c r="AV238" i="118" s="1"/>
  <c r="X239" i="118"/>
  <c r="AS242" i="118"/>
  <c r="AT242" i="118" s="1"/>
  <c r="AU242" i="118" s="1"/>
  <c r="AV242" i="118" s="1"/>
  <c r="AS246" i="118"/>
  <c r="AT246" i="118" s="1"/>
  <c r="AU246" i="118" s="1"/>
  <c r="AV246" i="118" s="1"/>
  <c r="AS250" i="118"/>
  <c r="AT250" i="118" s="1"/>
  <c r="AU250" i="118" s="1"/>
  <c r="AV250" i="118" s="1"/>
  <c r="W254" i="118"/>
  <c r="AO254" i="118"/>
  <c r="AS254" i="118"/>
  <c r="AT254" i="118" s="1"/>
  <c r="AU254" i="118" s="1"/>
  <c r="AV254" i="118" s="1"/>
  <c r="X255" i="118"/>
  <c r="AS258" i="118"/>
  <c r="AT258" i="118" s="1"/>
  <c r="AU258" i="118" s="1"/>
  <c r="AV258" i="118" s="1"/>
  <c r="X259" i="118"/>
  <c r="Z260" i="118"/>
  <c r="J262" i="118"/>
  <c r="AO262" i="118" s="1"/>
  <c r="X262" i="118"/>
  <c r="X235" i="118"/>
  <c r="X238" i="118"/>
  <c r="W241" i="118"/>
  <c r="AO241" i="118"/>
  <c r="AS241" i="118"/>
  <c r="AT241" i="118" s="1"/>
  <c r="AU241" i="118" s="1"/>
  <c r="AV241" i="118" s="1"/>
  <c r="W245" i="118"/>
  <c r="AO245" i="118"/>
  <c r="AS245" i="118"/>
  <c r="AT245" i="118" s="1"/>
  <c r="AU245" i="118" s="1"/>
  <c r="AV245" i="118" s="1"/>
  <c r="W249" i="118"/>
  <c r="AO249" i="118"/>
  <c r="AS249" i="118"/>
  <c r="AT249" i="118" s="1"/>
  <c r="AU249" i="118" s="1"/>
  <c r="AV249" i="118" s="1"/>
  <c r="W253" i="118"/>
  <c r="AO253" i="118"/>
  <c r="AS253" i="118"/>
  <c r="AT253" i="118" s="1"/>
  <c r="AU253" i="118" s="1"/>
  <c r="AV253" i="118" s="1"/>
  <c r="X254" i="118"/>
  <c r="W257" i="118"/>
  <c r="AO257" i="118"/>
  <c r="AS257" i="118"/>
  <c r="AT257" i="118" s="1"/>
  <c r="AU257" i="118" s="1"/>
  <c r="AV257" i="118" s="1"/>
  <c r="AP260" i="118"/>
  <c r="X260" i="118"/>
  <c r="W237" i="118"/>
  <c r="AS237" i="118"/>
  <c r="AT237" i="118" s="1"/>
  <c r="AU237" i="118" s="1"/>
  <c r="AV237" i="118" s="1"/>
  <c r="W240" i="118"/>
  <c r="AS240" i="118"/>
  <c r="AT240" i="118" s="1"/>
  <c r="AU240" i="118" s="1"/>
  <c r="AV240" i="118" s="1"/>
  <c r="X241" i="118"/>
  <c r="W244" i="118"/>
  <c r="AS244" i="118"/>
  <c r="AT244" i="118" s="1"/>
  <c r="AU244" i="118" s="1"/>
  <c r="AV244" i="118" s="1"/>
  <c r="X245" i="118"/>
  <c r="W248" i="118"/>
  <c r="AS248" i="118"/>
  <c r="AT248" i="118" s="1"/>
  <c r="AU248" i="118" s="1"/>
  <c r="AV248" i="118" s="1"/>
  <c r="X249" i="118"/>
  <c r="W252" i="118"/>
  <c r="AS252" i="118"/>
  <c r="AT252" i="118" s="1"/>
  <c r="AU252" i="118" s="1"/>
  <c r="AV252" i="118" s="1"/>
  <c r="X253" i="118"/>
  <c r="W256" i="118"/>
  <c r="AS256" i="118"/>
  <c r="AT256" i="118" s="1"/>
  <c r="AU256" i="118" s="1"/>
  <c r="AV256" i="118" s="1"/>
  <c r="X257" i="118"/>
  <c r="AS259" i="118"/>
  <c r="AT259" i="118" s="1"/>
  <c r="AU259" i="118" s="1"/>
  <c r="AV259" i="118" s="1"/>
  <c r="AO260" i="118"/>
  <c r="J263" i="118"/>
  <c r="W263" i="118"/>
  <c r="AO263" i="118"/>
  <c r="J264" i="118"/>
  <c r="X264" i="118"/>
  <c r="W267" i="118"/>
  <c r="AS267" i="118"/>
  <c r="AT267" i="118" s="1"/>
  <c r="AU267" i="118" s="1"/>
  <c r="AV267" i="118" s="1"/>
  <c r="J268" i="118"/>
  <c r="X268" i="118"/>
  <c r="AT268" i="118"/>
  <c r="AU268" i="118" s="1"/>
  <c r="AV268" i="118" s="1"/>
  <c r="W271" i="118"/>
  <c r="AO271" i="118"/>
  <c r="AS271" i="118"/>
  <c r="AT271" i="118" s="1"/>
  <c r="AU271" i="118" s="1"/>
  <c r="AV271" i="118" s="1"/>
  <c r="J272" i="118"/>
  <c r="AO272" i="118" s="1"/>
  <c r="X272" i="118"/>
  <c r="AT272" i="118"/>
  <c r="AU272" i="118" s="1"/>
  <c r="AV272" i="118" s="1"/>
  <c r="W275" i="118"/>
  <c r="AO275" i="118"/>
  <c r="AS275" i="118"/>
  <c r="AT275" i="118" s="1"/>
  <c r="AU275" i="118" s="1"/>
  <c r="AV275" i="118" s="1"/>
  <c r="J276" i="118"/>
  <c r="AO276" i="118" s="1"/>
  <c r="X276" i="118"/>
  <c r="AT276" i="118"/>
  <c r="AU276" i="118" s="1"/>
  <c r="AV276" i="118" s="1"/>
  <c r="W279" i="118"/>
  <c r="AS279" i="118"/>
  <c r="AT279" i="118" s="1"/>
  <c r="AU279" i="118" s="1"/>
  <c r="AV279" i="118" s="1"/>
  <c r="J280" i="118"/>
  <c r="AO280" i="118" s="1"/>
  <c r="X280" i="118"/>
  <c r="AT280" i="118"/>
  <c r="AU280" i="118" s="1"/>
  <c r="AV280" i="118" s="1"/>
  <c r="W282" i="118"/>
  <c r="AO282" i="118"/>
  <c r="AS282" i="118"/>
  <c r="AT282" i="118" s="1"/>
  <c r="AU282" i="118" s="1"/>
  <c r="AV282" i="118" s="1"/>
  <c r="J283" i="118"/>
  <c r="X283" i="118"/>
  <c r="AT283" i="118"/>
  <c r="AU283" i="118" s="1"/>
  <c r="AV283" i="118" s="1"/>
  <c r="X263" i="118"/>
  <c r="W266" i="118"/>
  <c r="AO266" i="118"/>
  <c r="J267" i="118"/>
  <c r="AO267" i="118" s="1"/>
  <c r="X267" i="118"/>
  <c r="W270" i="118"/>
  <c r="AW270" i="118"/>
  <c r="AX270" i="118" s="1"/>
  <c r="X271" i="118"/>
  <c r="W274" i="118"/>
  <c r="AW274" i="118"/>
  <c r="AX274" i="118" s="1"/>
  <c r="X275" i="118"/>
  <c r="W278" i="118"/>
  <c r="AO278" i="118"/>
  <c r="AW278" i="118"/>
  <c r="AX278" i="118" s="1"/>
  <c r="X282" i="118"/>
  <c r="AS265" i="118"/>
  <c r="AT265" i="118" s="1"/>
  <c r="AU265" i="118" s="1"/>
  <c r="AV265" i="118" s="1"/>
  <c r="J266" i="118"/>
  <c r="X266" i="118"/>
  <c r="AS269" i="118"/>
  <c r="AT269" i="118" s="1"/>
  <c r="AU269" i="118" s="1"/>
  <c r="AV269" i="118" s="1"/>
  <c r="J270" i="118"/>
  <c r="AP270" i="118" s="1"/>
  <c r="X270" i="118"/>
  <c r="AS273" i="118"/>
  <c r="AT273" i="118" s="1"/>
  <c r="AU273" i="118" s="1"/>
  <c r="AV273" i="118" s="1"/>
  <c r="J274" i="118"/>
  <c r="AP274" i="118" s="1"/>
  <c r="X274" i="118"/>
  <c r="AS277" i="118"/>
  <c r="AT277" i="118" s="1"/>
  <c r="AU277" i="118" s="1"/>
  <c r="AV277" i="118" s="1"/>
  <c r="J278" i="118"/>
  <c r="X278" i="118"/>
  <c r="AS281" i="118"/>
  <c r="AT281" i="118" s="1"/>
  <c r="AU281" i="118" s="1"/>
  <c r="AV281" i="118" s="1"/>
  <c r="W284" i="118"/>
  <c r="AS284" i="118"/>
  <c r="AT284" i="118" s="1"/>
  <c r="AU284" i="118" s="1"/>
  <c r="AV284" i="118" s="1"/>
  <c r="W276" i="118"/>
  <c r="T347" i="117"/>
  <c r="T334" i="117"/>
  <c r="AP211" i="117"/>
  <c r="AW45" i="117"/>
  <c r="AX45" i="117" s="1"/>
  <c r="AP40" i="117"/>
  <c r="AW228" i="117"/>
  <c r="AX228" i="117" s="1"/>
  <c r="AP214" i="117"/>
  <c r="AW157" i="117"/>
  <c r="AX157" i="117" s="1"/>
  <c r="AP264" i="117"/>
  <c r="AW187" i="117"/>
  <c r="AX187" i="117" s="1"/>
  <c r="AW165" i="117"/>
  <c r="AX165" i="117" s="1"/>
  <c r="M347" i="117"/>
  <c r="M334" i="117"/>
  <c r="U347" i="117"/>
  <c r="U334" i="117"/>
  <c r="AQ347" i="117"/>
  <c r="AQ334" i="117"/>
  <c r="BF347" i="117"/>
  <c r="BF334" i="117"/>
  <c r="AR343" i="117"/>
  <c r="V339" i="117"/>
  <c r="AA339" i="117"/>
  <c r="M341" i="117"/>
  <c r="U341" i="117"/>
  <c r="AQ341" i="117"/>
  <c r="BF341" i="117"/>
  <c r="AP190" i="117"/>
  <c r="AP210" i="117"/>
  <c r="AP250" i="117"/>
  <c r="V343" i="117"/>
  <c r="AA343" i="117"/>
  <c r="R339" i="117"/>
  <c r="AR339" i="117"/>
  <c r="R347" i="117"/>
  <c r="R334" i="117"/>
  <c r="V347" i="117"/>
  <c r="V334" i="117"/>
  <c r="AA347" i="117"/>
  <c r="AA334" i="117"/>
  <c r="AR347" i="117"/>
  <c r="AR334" i="117"/>
  <c r="S343" i="117"/>
  <c r="S339" i="117"/>
  <c r="R341" i="117"/>
  <c r="V341" i="117"/>
  <c r="AA341" i="117"/>
  <c r="AR341" i="117"/>
  <c r="Z340" i="117"/>
  <c r="AP129" i="117"/>
  <c r="AP67" i="117"/>
  <c r="AP224" i="117"/>
  <c r="AP256" i="117"/>
  <c r="AP114" i="117"/>
  <c r="AW277" i="117"/>
  <c r="AX277" i="117" s="1"/>
  <c r="AP254" i="117"/>
  <c r="AW39" i="117"/>
  <c r="AX39" i="117" s="1"/>
  <c r="AP180" i="117"/>
  <c r="AW122" i="117"/>
  <c r="AX122" i="117" s="1"/>
  <c r="AP326" i="117"/>
  <c r="AP94" i="117"/>
  <c r="AP280" i="117"/>
  <c r="R343" i="117"/>
  <c r="S347" i="117"/>
  <c r="S334" i="117"/>
  <c r="T343" i="117"/>
  <c r="T339" i="117"/>
  <c r="R345" i="117"/>
  <c r="V345" i="117"/>
  <c r="AA345" i="117"/>
  <c r="AR345" i="117"/>
  <c r="AP64" i="117"/>
  <c r="AP62" i="117"/>
  <c r="Z129" i="117"/>
  <c r="AW325" i="117"/>
  <c r="AX325" i="117" s="1"/>
  <c r="AP72" i="117"/>
  <c r="AW232" i="117"/>
  <c r="AX232" i="117" s="1"/>
  <c r="Z224" i="117"/>
  <c r="AW107" i="117"/>
  <c r="AX107" i="117" s="1"/>
  <c r="Z256" i="117"/>
  <c r="AW116" i="117"/>
  <c r="AX116" i="117" s="1"/>
  <c r="Z114" i="117"/>
  <c r="AW100" i="117"/>
  <c r="AX100" i="117" s="1"/>
  <c r="Z64" i="117"/>
  <c r="AW202" i="117"/>
  <c r="AX202" i="117" s="1"/>
  <c r="Z254" i="117"/>
  <c r="AW196" i="117"/>
  <c r="AX196" i="117" s="1"/>
  <c r="AP39" i="117"/>
  <c r="Z180" i="117"/>
  <c r="AW245" i="117"/>
  <c r="AX245" i="117" s="1"/>
  <c r="AP122" i="117"/>
  <c r="Z326" i="117"/>
  <c r="AW211" i="117"/>
  <c r="AX211" i="117" s="1"/>
  <c r="Z40" i="117"/>
  <c r="AW137" i="117"/>
  <c r="AX137" i="117" s="1"/>
  <c r="Z210" i="117"/>
  <c r="AW28" i="117"/>
  <c r="AX28" i="117" s="1"/>
  <c r="AP228" i="117"/>
  <c r="Z214" i="117"/>
  <c r="AW94" i="117"/>
  <c r="AX94" i="117" s="1"/>
  <c r="AP186" i="117"/>
  <c r="Z250" i="117"/>
  <c r="AW36" i="117"/>
  <c r="AX36" i="117" s="1"/>
  <c r="AP157" i="117"/>
  <c r="Z264" i="117"/>
  <c r="AW184" i="117"/>
  <c r="AX184" i="117" s="1"/>
  <c r="AP216" i="117"/>
  <c r="Z280" i="117"/>
  <c r="AW101" i="117"/>
  <c r="AX101" i="117" s="1"/>
  <c r="AP187" i="117"/>
  <c r="AO165" i="117"/>
  <c r="AP322" i="117"/>
  <c r="X322" i="117"/>
  <c r="AO322" i="117"/>
  <c r="W322" i="117"/>
  <c r="AP163" i="117"/>
  <c r="AP19" i="117"/>
  <c r="Z62" i="117"/>
  <c r="AU62" i="117"/>
  <c r="W106" i="117"/>
  <c r="AS106" i="117"/>
  <c r="AT106" i="117" s="1"/>
  <c r="AU106" i="117" s="1"/>
  <c r="AV106" i="117" s="1"/>
  <c r="X325" i="117"/>
  <c r="W271" i="117"/>
  <c r="AS271" i="117"/>
  <c r="AT271" i="117" s="1"/>
  <c r="AU271" i="117" s="1"/>
  <c r="AV271" i="117" s="1"/>
  <c r="X232" i="117"/>
  <c r="W65" i="117"/>
  <c r="AS65" i="117"/>
  <c r="AT65" i="117" s="1"/>
  <c r="AU65" i="117" s="1"/>
  <c r="AV65" i="117" s="1"/>
  <c r="W24" i="117"/>
  <c r="AS24" i="117"/>
  <c r="AT24" i="117" s="1"/>
  <c r="AU24" i="117" s="1"/>
  <c r="AV24" i="117" s="1"/>
  <c r="X116" i="117"/>
  <c r="W190" i="117"/>
  <c r="AO190" i="117"/>
  <c r="AS190" i="117"/>
  <c r="AT190" i="117" s="1"/>
  <c r="AU190" i="117" s="1"/>
  <c r="AV190" i="117" s="1"/>
  <c r="W221" i="117"/>
  <c r="AS221" i="117"/>
  <c r="AT221" i="117" s="1"/>
  <c r="AU221" i="117" s="1"/>
  <c r="AV221" i="117" s="1"/>
  <c r="X202" i="117"/>
  <c r="W259" i="117"/>
  <c r="AS259" i="117"/>
  <c r="AT259" i="117" s="1"/>
  <c r="AU259" i="117" s="1"/>
  <c r="AV259" i="117" s="1"/>
  <c r="X196" i="117"/>
  <c r="W63" i="117"/>
  <c r="AS63" i="117"/>
  <c r="AT63" i="117" s="1"/>
  <c r="AU63" i="117" s="1"/>
  <c r="AV63" i="117" s="1"/>
  <c r="X245" i="117"/>
  <c r="W208" i="117"/>
  <c r="AS208" i="117"/>
  <c r="AT208" i="117" s="1"/>
  <c r="AU208" i="117" s="1"/>
  <c r="AV208" i="117" s="1"/>
  <c r="X211" i="117"/>
  <c r="W11" i="117"/>
  <c r="AS11" i="117"/>
  <c r="AT11" i="117" s="1"/>
  <c r="AU11" i="117" s="1"/>
  <c r="AV11" i="117" s="1"/>
  <c r="J137" i="117"/>
  <c r="AO137" i="117" s="1"/>
  <c r="X137" i="117"/>
  <c r="W227" i="117"/>
  <c r="AS227" i="117"/>
  <c r="AT227" i="117" s="1"/>
  <c r="AU227" i="117" s="1"/>
  <c r="AV227" i="117" s="1"/>
  <c r="J28" i="117"/>
  <c r="AO28" i="117" s="1"/>
  <c r="X28" i="117"/>
  <c r="W93" i="117"/>
  <c r="AS93" i="117"/>
  <c r="AT93" i="117" s="1"/>
  <c r="AU93" i="117" s="1"/>
  <c r="AV93" i="117" s="1"/>
  <c r="X94" i="117"/>
  <c r="W225" i="117"/>
  <c r="AS225" i="117"/>
  <c r="AT225" i="117" s="1"/>
  <c r="AU225" i="117" s="1"/>
  <c r="AV225" i="117" s="1"/>
  <c r="J36" i="117"/>
  <c r="AO36" i="117" s="1"/>
  <c r="X36" i="117"/>
  <c r="W12" i="117"/>
  <c r="AS12" i="117"/>
  <c r="AT12" i="117" s="1"/>
  <c r="AU12" i="117" s="1"/>
  <c r="AV12" i="117" s="1"/>
  <c r="J184" i="117"/>
  <c r="AO184" i="117" s="1"/>
  <c r="X184" i="117"/>
  <c r="W308" i="117"/>
  <c r="AS308" i="117"/>
  <c r="AT308" i="117" s="1"/>
  <c r="AU308" i="117" s="1"/>
  <c r="AV308" i="117" s="1"/>
  <c r="J101" i="117"/>
  <c r="AO101" i="117" s="1"/>
  <c r="X101" i="117"/>
  <c r="AW213" i="117"/>
  <c r="AX213" i="117" s="1"/>
  <c r="AP311" i="117"/>
  <c r="AW300" i="117"/>
  <c r="AX300" i="117" s="1"/>
  <c r="AP197" i="117"/>
  <c r="W129" i="117"/>
  <c r="AO129" i="117"/>
  <c r="AS129" i="117"/>
  <c r="AT129" i="117" s="1"/>
  <c r="AU129" i="117" s="1"/>
  <c r="AV129" i="117" s="1"/>
  <c r="J106" i="117"/>
  <c r="AO106" i="117" s="1"/>
  <c r="X106" i="117"/>
  <c r="W67" i="117"/>
  <c r="AO67" i="117"/>
  <c r="AS67" i="117"/>
  <c r="AT67" i="117" s="1"/>
  <c r="AU67" i="117" s="1"/>
  <c r="AV67" i="117" s="1"/>
  <c r="J271" i="117"/>
  <c r="AP271" i="117" s="1"/>
  <c r="X271" i="117"/>
  <c r="W224" i="117"/>
  <c r="AO224" i="117"/>
  <c r="AS224" i="117"/>
  <c r="AT224" i="117" s="1"/>
  <c r="AU224" i="117" s="1"/>
  <c r="AV224" i="117" s="1"/>
  <c r="J65" i="117"/>
  <c r="AP65" i="117" s="1"/>
  <c r="X65" i="117"/>
  <c r="W256" i="117"/>
  <c r="AO256" i="117"/>
  <c r="AS256" i="117"/>
  <c r="AT256" i="117" s="1"/>
  <c r="AU256" i="117" s="1"/>
  <c r="AV256" i="117" s="1"/>
  <c r="J24" i="117"/>
  <c r="AO24" i="117" s="1"/>
  <c r="X24" i="117"/>
  <c r="W114" i="117"/>
  <c r="AO114" i="117"/>
  <c r="AS114" i="117"/>
  <c r="AT114" i="117" s="1"/>
  <c r="AU114" i="117" s="1"/>
  <c r="AV114" i="117" s="1"/>
  <c r="X190" i="117"/>
  <c r="W64" i="117"/>
  <c r="AO64" i="117"/>
  <c r="AS64" i="117"/>
  <c r="AT64" i="117" s="1"/>
  <c r="AU64" i="117" s="1"/>
  <c r="AV64" i="117" s="1"/>
  <c r="J221" i="117"/>
  <c r="AO221" i="117" s="1"/>
  <c r="X221" i="117"/>
  <c r="W254" i="117"/>
  <c r="AO254" i="117"/>
  <c r="AS254" i="117"/>
  <c r="AT254" i="117" s="1"/>
  <c r="AU254" i="117" s="1"/>
  <c r="AV254" i="117" s="1"/>
  <c r="J259" i="117"/>
  <c r="AO259" i="117" s="1"/>
  <c r="X259" i="117"/>
  <c r="W180" i="117"/>
  <c r="AO180" i="117"/>
  <c r="AS180" i="117"/>
  <c r="AT180" i="117" s="1"/>
  <c r="AU180" i="117" s="1"/>
  <c r="AV180" i="117" s="1"/>
  <c r="J63" i="117"/>
  <c r="AP63" i="117" s="1"/>
  <c r="X63" i="117"/>
  <c r="W326" i="117"/>
  <c r="AO326" i="117"/>
  <c r="AS326" i="117"/>
  <c r="AT326" i="117" s="1"/>
  <c r="AU326" i="117" s="1"/>
  <c r="AV326" i="117" s="1"/>
  <c r="J208" i="117"/>
  <c r="AO208" i="117" s="1"/>
  <c r="X208" i="117"/>
  <c r="W40" i="117"/>
  <c r="AO40" i="117"/>
  <c r="AS40" i="117"/>
  <c r="AT40" i="117" s="1"/>
  <c r="AU40" i="117" s="1"/>
  <c r="AV40" i="117" s="1"/>
  <c r="J11" i="117"/>
  <c r="AO11" i="117" s="1"/>
  <c r="X11" i="117"/>
  <c r="W210" i="117"/>
  <c r="AO210" i="117"/>
  <c r="AS210" i="117"/>
  <c r="AT210" i="117" s="1"/>
  <c r="AU210" i="117" s="1"/>
  <c r="AV210" i="117" s="1"/>
  <c r="J227" i="117"/>
  <c r="AO227" i="117" s="1"/>
  <c r="X227" i="117"/>
  <c r="W214" i="117"/>
  <c r="AO214" i="117"/>
  <c r="AS214" i="117"/>
  <c r="AT214" i="117" s="1"/>
  <c r="AU214" i="117" s="1"/>
  <c r="AV214" i="117" s="1"/>
  <c r="J93" i="117"/>
  <c r="AP93" i="117" s="1"/>
  <c r="X93" i="117"/>
  <c r="W250" i="117"/>
  <c r="AO250" i="117"/>
  <c r="AS250" i="117"/>
  <c r="AT250" i="117" s="1"/>
  <c r="AU250" i="117" s="1"/>
  <c r="AV250" i="117" s="1"/>
  <c r="J225" i="117"/>
  <c r="AP225" i="117" s="1"/>
  <c r="X225" i="117"/>
  <c r="W264" i="117"/>
  <c r="AO264" i="117"/>
  <c r="AS264" i="117"/>
  <c r="AT264" i="117" s="1"/>
  <c r="AU264" i="117" s="1"/>
  <c r="AV264" i="117" s="1"/>
  <c r="J12" i="117"/>
  <c r="AP12" i="117" s="1"/>
  <c r="X12" i="117"/>
  <c r="W280" i="117"/>
  <c r="AO280" i="117"/>
  <c r="AS280" i="117"/>
  <c r="AT280" i="117" s="1"/>
  <c r="AU280" i="117" s="1"/>
  <c r="AV280" i="117" s="1"/>
  <c r="J308" i="117"/>
  <c r="AP308" i="117" s="1"/>
  <c r="X308" i="117"/>
  <c r="Z165" i="117"/>
  <c r="Z322" i="117"/>
  <c r="AP226" i="117"/>
  <c r="AO62" i="117"/>
  <c r="X129" i="117"/>
  <c r="X67" i="117"/>
  <c r="W332" i="117"/>
  <c r="X224" i="117"/>
  <c r="X256" i="117"/>
  <c r="W270" i="117"/>
  <c r="X114" i="117"/>
  <c r="X64" i="117"/>
  <c r="W277" i="117"/>
  <c r="X254" i="117"/>
  <c r="X180" i="117"/>
  <c r="X326" i="117"/>
  <c r="X40" i="117"/>
  <c r="X210" i="117"/>
  <c r="X214" i="117"/>
  <c r="X250" i="117"/>
  <c r="X264" i="117"/>
  <c r="X280" i="117"/>
  <c r="AP165" i="117"/>
  <c r="X165" i="117"/>
  <c r="AW261" i="117"/>
  <c r="AX261" i="117" s="1"/>
  <c r="AP8" i="117"/>
  <c r="AP148" i="117"/>
  <c r="AW138" i="117"/>
  <c r="AX138" i="117" s="1"/>
  <c r="AW108" i="117"/>
  <c r="AX108" i="117" s="1"/>
  <c r="AS322" i="117"/>
  <c r="AT322" i="117" s="1"/>
  <c r="AU322" i="117" s="1"/>
  <c r="AV322" i="117" s="1"/>
  <c r="J330" i="117"/>
  <c r="AO330" i="117" s="1"/>
  <c r="X330" i="117"/>
  <c r="W281" i="117"/>
  <c r="AS281" i="117"/>
  <c r="AT281" i="117" s="1"/>
  <c r="AU281" i="117" s="1"/>
  <c r="AV281" i="117" s="1"/>
  <c r="J134" i="117"/>
  <c r="AP134" i="117" s="1"/>
  <c r="X134" i="117"/>
  <c r="W311" i="117"/>
  <c r="AO311" i="117"/>
  <c r="AS311" i="117"/>
  <c r="AT311" i="117" s="1"/>
  <c r="AU311" i="117" s="1"/>
  <c r="AV311" i="117" s="1"/>
  <c r="J168" i="117"/>
  <c r="AO168" i="117" s="1"/>
  <c r="X168" i="117"/>
  <c r="W217" i="117"/>
  <c r="AS217" i="117"/>
  <c r="AT217" i="117" s="1"/>
  <c r="AU217" i="117" s="1"/>
  <c r="AV217" i="117" s="1"/>
  <c r="J83" i="117"/>
  <c r="AO83" i="117" s="1"/>
  <c r="X83" i="117"/>
  <c r="W20" i="117"/>
  <c r="AS20" i="117"/>
  <c r="AT20" i="117" s="1"/>
  <c r="AU20" i="117" s="1"/>
  <c r="AV20" i="117" s="1"/>
  <c r="J258" i="117"/>
  <c r="AO258" i="117" s="1"/>
  <c r="X258" i="117"/>
  <c r="W96" i="117"/>
  <c r="AS96" i="117"/>
  <c r="AT96" i="117" s="1"/>
  <c r="AU96" i="117" s="1"/>
  <c r="AV96" i="117" s="1"/>
  <c r="J223" i="117"/>
  <c r="AO223" i="117" s="1"/>
  <c r="X223" i="117"/>
  <c r="W255" i="117"/>
  <c r="AS255" i="117"/>
  <c r="AT255" i="117" s="1"/>
  <c r="AU255" i="117" s="1"/>
  <c r="AV255" i="117" s="1"/>
  <c r="X253" i="117"/>
  <c r="AP253" i="117"/>
  <c r="AT253" i="117"/>
  <c r="AU253" i="117" s="1"/>
  <c r="AV253" i="117" s="1"/>
  <c r="AS57" i="117"/>
  <c r="AT57" i="117" s="1"/>
  <c r="AU57" i="117" s="1"/>
  <c r="AV57" i="117" s="1"/>
  <c r="J26" i="117"/>
  <c r="AO26" i="117" s="1"/>
  <c r="X26" i="117"/>
  <c r="AT26" i="117"/>
  <c r="AU26" i="117" s="1"/>
  <c r="AV26" i="117" s="1"/>
  <c r="W99" i="117"/>
  <c r="AS99" i="117"/>
  <c r="AT99" i="117" s="1"/>
  <c r="AU99" i="117" s="1"/>
  <c r="AV99" i="117" s="1"/>
  <c r="J283" i="117"/>
  <c r="AP283" i="117" s="1"/>
  <c r="X283" i="117"/>
  <c r="AT283" i="117"/>
  <c r="AU283" i="117" s="1"/>
  <c r="AV283" i="117" s="1"/>
  <c r="W10" i="117"/>
  <c r="AS10" i="117"/>
  <c r="AT10" i="117" s="1"/>
  <c r="AU10" i="117" s="1"/>
  <c r="AV10" i="117" s="1"/>
  <c r="X8" i="117"/>
  <c r="AT8" i="117"/>
  <c r="AU8" i="117" s="1"/>
  <c r="AV8" i="117" s="1"/>
  <c r="W111" i="117"/>
  <c r="AS111" i="117"/>
  <c r="AT111" i="117" s="1"/>
  <c r="AU111" i="117" s="1"/>
  <c r="AV111" i="117" s="1"/>
  <c r="J292" i="117"/>
  <c r="AO292" i="117" s="1"/>
  <c r="X292" i="117"/>
  <c r="AT292" i="117"/>
  <c r="AU292" i="117" s="1"/>
  <c r="AV292" i="117" s="1"/>
  <c r="W328" i="117"/>
  <c r="AS328" i="117"/>
  <c r="AT328" i="117" s="1"/>
  <c r="AU328" i="117" s="1"/>
  <c r="AV328" i="117" s="1"/>
  <c r="J212" i="117"/>
  <c r="AO212" i="117" s="1"/>
  <c r="X212" i="117"/>
  <c r="AT212" i="117"/>
  <c r="AU212" i="117" s="1"/>
  <c r="AV212" i="117" s="1"/>
  <c r="W244" i="117"/>
  <c r="AS244" i="117"/>
  <c r="AT244" i="117" s="1"/>
  <c r="AU244" i="117" s="1"/>
  <c r="AV244" i="117" s="1"/>
  <c r="J15" i="117"/>
  <c r="AO15" i="117" s="1"/>
  <c r="X15" i="117"/>
  <c r="AT15" i="117"/>
  <c r="AU15" i="117" s="1"/>
  <c r="AV15" i="117" s="1"/>
  <c r="W286" i="117"/>
  <c r="AS286" i="117"/>
  <c r="AT286" i="117" s="1"/>
  <c r="AU286" i="117" s="1"/>
  <c r="AV286" i="117" s="1"/>
  <c r="J305" i="117"/>
  <c r="AO305" i="117" s="1"/>
  <c r="X305" i="117"/>
  <c r="AT305" i="117"/>
  <c r="AU305" i="117" s="1"/>
  <c r="AV305" i="117" s="1"/>
  <c r="W110" i="117"/>
  <c r="AS110" i="117"/>
  <c r="AT110" i="117" s="1"/>
  <c r="AU110" i="117" s="1"/>
  <c r="AV110" i="117" s="1"/>
  <c r="J141" i="117"/>
  <c r="AO141" i="117" s="1"/>
  <c r="X141" i="117"/>
  <c r="AT141" i="117"/>
  <c r="AU141" i="117" s="1"/>
  <c r="AV141" i="117" s="1"/>
  <c r="W75" i="117"/>
  <c r="AS75" i="117"/>
  <c r="AT75" i="117" s="1"/>
  <c r="AU75" i="117" s="1"/>
  <c r="AV75" i="117" s="1"/>
  <c r="J142" i="117"/>
  <c r="AO142" i="117" s="1"/>
  <c r="X142" i="117"/>
  <c r="AT142" i="117"/>
  <c r="AU142" i="117" s="1"/>
  <c r="AV142" i="117" s="1"/>
  <c r="W139" i="117"/>
  <c r="AS139" i="117"/>
  <c r="AT139" i="117" s="1"/>
  <c r="AU139" i="117" s="1"/>
  <c r="AV139" i="117" s="1"/>
  <c r="J44" i="117"/>
  <c r="AO44" i="117" s="1"/>
  <c r="X44" i="117"/>
  <c r="AT44" i="117"/>
  <c r="AU44" i="117" s="1"/>
  <c r="AV44" i="117" s="1"/>
  <c r="W239" i="117"/>
  <c r="AS239" i="117"/>
  <c r="AT239" i="117" s="1"/>
  <c r="AU239" i="117" s="1"/>
  <c r="AV239" i="117" s="1"/>
  <c r="J174" i="117"/>
  <c r="AO174" i="117" s="1"/>
  <c r="X174" i="117"/>
  <c r="AT174" i="117"/>
  <c r="AU174" i="117" s="1"/>
  <c r="AV174" i="117" s="1"/>
  <c r="W200" i="117"/>
  <c r="AS200" i="117"/>
  <c r="AT200" i="117" s="1"/>
  <c r="AU200" i="117" s="1"/>
  <c r="AV200" i="117" s="1"/>
  <c r="X249" i="117"/>
  <c r="AP249" i="117"/>
  <c r="AT249" i="117"/>
  <c r="AU249" i="117" s="1"/>
  <c r="AV249" i="117" s="1"/>
  <c r="W257" i="117"/>
  <c r="AS257" i="117"/>
  <c r="AT257" i="117" s="1"/>
  <c r="AU257" i="117" s="1"/>
  <c r="AV257" i="117" s="1"/>
  <c r="J237" i="117"/>
  <c r="AO237" i="117" s="1"/>
  <c r="X237" i="117"/>
  <c r="AT237" i="117"/>
  <c r="AU237" i="117" s="1"/>
  <c r="AV237" i="117" s="1"/>
  <c r="W71" i="117"/>
  <c r="AS71" i="117"/>
  <c r="AT71" i="117" s="1"/>
  <c r="AU71" i="117" s="1"/>
  <c r="AV71" i="117" s="1"/>
  <c r="J98" i="117"/>
  <c r="AO98" i="117" s="1"/>
  <c r="X98" i="117"/>
  <c r="AT98" i="117"/>
  <c r="AU98" i="117" s="1"/>
  <c r="AV98" i="117" s="1"/>
  <c r="W59" i="117"/>
  <c r="AS59" i="117"/>
  <c r="AT59" i="117" s="1"/>
  <c r="AU59" i="117" s="1"/>
  <c r="AV59" i="117" s="1"/>
  <c r="J69" i="117"/>
  <c r="AO69" i="117" s="1"/>
  <c r="X69" i="117"/>
  <c r="AT69" i="117"/>
  <c r="AU69" i="117" s="1"/>
  <c r="AV69" i="117" s="1"/>
  <c r="W248" i="117"/>
  <c r="AO248" i="117"/>
  <c r="AS248" i="117"/>
  <c r="AT248" i="117" s="1"/>
  <c r="AU248" i="117" s="1"/>
  <c r="AV248" i="117" s="1"/>
  <c r="J298" i="117"/>
  <c r="AP298" i="117" s="1"/>
  <c r="X298" i="117"/>
  <c r="AT298" i="117"/>
  <c r="AU298" i="117" s="1"/>
  <c r="AV298" i="117" s="1"/>
  <c r="W50" i="117"/>
  <c r="AS50" i="117"/>
  <c r="AT50" i="117" s="1"/>
  <c r="AU50" i="117" s="1"/>
  <c r="AV50" i="117" s="1"/>
  <c r="J56" i="117"/>
  <c r="AO56" i="117" s="1"/>
  <c r="X56" i="117"/>
  <c r="AT56" i="117"/>
  <c r="AU56" i="117" s="1"/>
  <c r="AV56" i="117" s="1"/>
  <c r="W229" i="117"/>
  <c r="AO229" i="117"/>
  <c r="AS229" i="117"/>
  <c r="AT229" i="117" s="1"/>
  <c r="AU229" i="117" s="1"/>
  <c r="AV229" i="117" s="1"/>
  <c r="J138" i="117"/>
  <c r="AO138" i="117" s="1"/>
  <c r="X138" i="117"/>
  <c r="AW219" i="117"/>
  <c r="AX219" i="117" s="1"/>
  <c r="J112" i="117"/>
  <c r="AP112" i="117" s="1"/>
  <c r="AS112" i="117"/>
  <c r="AT112" i="117" s="1"/>
  <c r="AU112" i="117" s="1"/>
  <c r="AV112" i="117" s="1"/>
  <c r="AO108" i="117"/>
  <c r="AW34" i="117"/>
  <c r="AX34" i="117" s="1"/>
  <c r="AP290" i="117"/>
  <c r="AW161" i="117"/>
  <c r="AX161" i="117" s="1"/>
  <c r="AW275" i="117"/>
  <c r="AX275" i="117" s="1"/>
  <c r="AP293" i="117"/>
  <c r="AW209" i="117"/>
  <c r="AX209" i="117" s="1"/>
  <c r="AW131" i="117"/>
  <c r="AX131" i="117" s="1"/>
  <c r="AP143" i="117"/>
  <c r="AW204" i="117"/>
  <c r="AX204" i="117" s="1"/>
  <c r="AP263" i="117"/>
  <c r="AW327" i="117"/>
  <c r="AX327" i="117" s="1"/>
  <c r="AW136" i="117"/>
  <c r="AX136" i="117" s="1"/>
  <c r="AW189" i="117"/>
  <c r="AX189" i="117" s="1"/>
  <c r="AP241" i="117"/>
  <c r="AO92" i="117"/>
  <c r="AU285" i="117"/>
  <c r="AV285" i="117" s="1"/>
  <c r="AU91" i="117"/>
  <c r="AV91" i="117" s="1"/>
  <c r="W261" i="117"/>
  <c r="AO48" i="117"/>
  <c r="J281" i="117"/>
  <c r="AP281" i="117" s="1"/>
  <c r="X281" i="117"/>
  <c r="W213" i="117"/>
  <c r="X311" i="117"/>
  <c r="AO82" i="117"/>
  <c r="J217" i="117"/>
  <c r="AO217" i="117" s="1"/>
  <c r="X217" i="117"/>
  <c r="W300" i="117"/>
  <c r="J20" i="117"/>
  <c r="AP20" i="117" s="1"/>
  <c r="X20" i="117"/>
  <c r="W86" i="117"/>
  <c r="J96" i="117"/>
  <c r="AP96" i="117" s="1"/>
  <c r="X96" i="117"/>
  <c r="W203" i="117"/>
  <c r="AW203" i="117"/>
  <c r="AX203" i="117" s="1"/>
  <c r="W163" i="117"/>
  <c r="AO163" i="117"/>
  <c r="AW163" i="117"/>
  <c r="AX163" i="117" s="1"/>
  <c r="W188" i="117"/>
  <c r="AW188" i="117"/>
  <c r="AX188" i="117" s="1"/>
  <c r="W312" i="117"/>
  <c r="AW312" i="117"/>
  <c r="AX312" i="117" s="1"/>
  <c r="W148" i="117"/>
  <c r="AO148" i="117"/>
  <c r="AW148" i="117"/>
  <c r="AX148" i="117" s="1"/>
  <c r="W130" i="117"/>
  <c r="AW130" i="117"/>
  <c r="AX130" i="117" s="1"/>
  <c r="W172" i="117"/>
  <c r="AW172" i="117"/>
  <c r="AX172" i="117" s="1"/>
  <c r="W78" i="117"/>
  <c r="AW78" i="117"/>
  <c r="AX78" i="117" s="1"/>
  <c r="W226" i="117"/>
  <c r="AO226" i="117"/>
  <c r="AW226" i="117"/>
  <c r="AX226" i="117" s="1"/>
  <c r="W52" i="117"/>
  <c r="AW52" i="117"/>
  <c r="AX52" i="117" s="1"/>
  <c r="W177" i="117"/>
  <c r="AW177" i="117"/>
  <c r="AX177" i="117" s="1"/>
  <c r="W197" i="117"/>
  <c r="AO197" i="117"/>
  <c r="AW197" i="117"/>
  <c r="AX197" i="117" s="1"/>
  <c r="W152" i="117"/>
  <c r="AW152" i="117"/>
  <c r="AX152" i="117" s="1"/>
  <c r="W304" i="117"/>
  <c r="AW304" i="117"/>
  <c r="AX304" i="117" s="1"/>
  <c r="W32" i="117"/>
  <c r="AW32" i="117"/>
  <c r="AX32" i="117" s="1"/>
  <c r="W49" i="117"/>
  <c r="AW49" i="117"/>
  <c r="AX49" i="117" s="1"/>
  <c r="W19" i="117"/>
  <c r="AO19" i="117"/>
  <c r="AW19" i="117"/>
  <c r="AX19" i="117" s="1"/>
  <c r="X248" i="117"/>
  <c r="W198" i="117"/>
  <c r="AW198" i="117"/>
  <c r="AX198" i="117" s="1"/>
  <c r="W79" i="117"/>
  <c r="AW79" i="117"/>
  <c r="AX79" i="117" s="1"/>
  <c r="X229" i="117"/>
  <c r="W219" i="117"/>
  <c r="W112" i="117"/>
  <c r="AW240" i="117"/>
  <c r="AX240" i="117" s="1"/>
  <c r="AW317" i="117"/>
  <c r="AX317" i="117" s="1"/>
  <c r="AW289" i="117"/>
  <c r="AX289" i="117" s="1"/>
  <c r="AP74" i="117"/>
  <c r="AW303" i="117"/>
  <c r="AX303" i="117" s="1"/>
  <c r="AW13" i="117"/>
  <c r="AX13" i="117" s="1"/>
  <c r="AW42" i="117"/>
  <c r="AX42" i="117" s="1"/>
  <c r="AP33" i="117"/>
  <c r="AW295" i="117"/>
  <c r="AX295" i="117" s="1"/>
  <c r="AP236" i="117"/>
  <c r="AW313" i="117"/>
  <c r="AX313" i="117" s="1"/>
  <c r="AW23" i="117"/>
  <c r="AX23" i="117" s="1"/>
  <c r="AP183" i="117"/>
  <c r="AW117" i="117"/>
  <c r="AX117" i="117" s="1"/>
  <c r="AP120" i="117"/>
  <c r="AW85" i="117"/>
  <c r="AX85" i="117" s="1"/>
  <c r="AP27" i="117"/>
  <c r="AW324" i="117"/>
  <c r="AX324" i="117" s="1"/>
  <c r="AW53" i="117"/>
  <c r="AX53" i="117" s="1"/>
  <c r="AW162" i="117"/>
  <c r="AX162" i="117" s="1"/>
  <c r="AW273" i="117"/>
  <c r="AX273" i="117" s="1"/>
  <c r="AW51" i="117"/>
  <c r="AX51" i="117" s="1"/>
  <c r="AW176" i="117"/>
  <c r="AX176" i="117" s="1"/>
  <c r="AW320" i="117"/>
  <c r="AX320" i="117" s="1"/>
  <c r="AW154" i="117"/>
  <c r="AX154" i="117" s="1"/>
  <c r="W102" i="117"/>
  <c r="AS102" i="117"/>
  <c r="AT102" i="117" s="1"/>
  <c r="AU102" i="117" s="1"/>
  <c r="AV102" i="117" s="1"/>
  <c r="J203" i="117"/>
  <c r="AP203" i="117" s="1"/>
  <c r="X203" i="117"/>
  <c r="W166" i="117"/>
  <c r="AS166" i="117"/>
  <c r="AT166" i="117" s="1"/>
  <c r="AU166" i="117" s="1"/>
  <c r="AV166" i="117" s="1"/>
  <c r="X163" i="117"/>
  <c r="W297" i="117"/>
  <c r="AS297" i="117"/>
  <c r="AT297" i="117" s="1"/>
  <c r="AU297" i="117" s="1"/>
  <c r="AV297" i="117" s="1"/>
  <c r="J188" i="117"/>
  <c r="AP188" i="117" s="1"/>
  <c r="X188" i="117"/>
  <c r="W123" i="117"/>
  <c r="AS123" i="117"/>
  <c r="AT123" i="117" s="1"/>
  <c r="AU123" i="117" s="1"/>
  <c r="AV123" i="117" s="1"/>
  <c r="J312" i="117"/>
  <c r="AP312" i="117" s="1"/>
  <c r="X312" i="117"/>
  <c r="W60" i="117"/>
  <c r="AS60" i="117"/>
  <c r="AT60" i="117" s="1"/>
  <c r="AU60" i="117" s="1"/>
  <c r="AV60" i="117" s="1"/>
  <c r="X148" i="117"/>
  <c r="W294" i="117"/>
  <c r="AS294" i="117"/>
  <c r="AT294" i="117" s="1"/>
  <c r="AU294" i="117" s="1"/>
  <c r="AV294" i="117" s="1"/>
  <c r="J130" i="117"/>
  <c r="AP130" i="117" s="1"/>
  <c r="X130" i="117"/>
  <c r="W288" i="117"/>
  <c r="AS288" i="117"/>
  <c r="AT288" i="117" s="1"/>
  <c r="AU288" i="117" s="1"/>
  <c r="AV288" i="117" s="1"/>
  <c r="J172" i="117"/>
  <c r="AP172" i="117" s="1"/>
  <c r="X172" i="117"/>
  <c r="W77" i="117"/>
  <c r="AS77" i="117"/>
  <c r="AT77" i="117" s="1"/>
  <c r="AU77" i="117" s="1"/>
  <c r="AV77" i="117" s="1"/>
  <c r="J78" i="117"/>
  <c r="AO78" i="117" s="1"/>
  <c r="X78" i="117"/>
  <c r="W61" i="117"/>
  <c r="AS61" i="117"/>
  <c r="AT61" i="117" s="1"/>
  <c r="AU61" i="117" s="1"/>
  <c r="AV61" i="117" s="1"/>
  <c r="X226" i="117"/>
  <c r="W105" i="117"/>
  <c r="AS105" i="117"/>
  <c r="AT105" i="117" s="1"/>
  <c r="AU105" i="117" s="1"/>
  <c r="AV105" i="117" s="1"/>
  <c r="J52" i="117"/>
  <c r="AP52" i="117" s="1"/>
  <c r="X52" i="117"/>
  <c r="W252" i="117"/>
  <c r="AS252" i="117"/>
  <c r="AT252" i="117" s="1"/>
  <c r="AU252" i="117" s="1"/>
  <c r="AV252" i="117" s="1"/>
  <c r="J177" i="117"/>
  <c r="AO177" i="117" s="1"/>
  <c r="X177" i="117"/>
  <c r="W125" i="117"/>
  <c r="AS125" i="117"/>
  <c r="AT125" i="117" s="1"/>
  <c r="AU125" i="117" s="1"/>
  <c r="AV125" i="117" s="1"/>
  <c r="X197" i="117"/>
  <c r="W309" i="117"/>
  <c r="AS309" i="117"/>
  <c r="AT309" i="117" s="1"/>
  <c r="AU309" i="117" s="1"/>
  <c r="AV309" i="117" s="1"/>
  <c r="J152" i="117"/>
  <c r="AP152" i="117" s="1"/>
  <c r="X152" i="117"/>
  <c r="W230" i="117"/>
  <c r="AS230" i="117"/>
  <c r="AT230" i="117" s="1"/>
  <c r="AU230" i="117" s="1"/>
  <c r="AV230" i="117" s="1"/>
  <c r="J304" i="117"/>
  <c r="AP304" i="117" s="1"/>
  <c r="X304" i="117"/>
  <c r="W234" i="117"/>
  <c r="AS234" i="117"/>
  <c r="AT234" i="117" s="1"/>
  <c r="AU234" i="117" s="1"/>
  <c r="AV234" i="117" s="1"/>
  <c r="J32" i="117"/>
  <c r="AP32" i="117" s="1"/>
  <c r="X32" i="117"/>
  <c r="W299" i="117"/>
  <c r="AS299" i="117"/>
  <c r="AT299" i="117" s="1"/>
  <c r="AU299" i="117" s="1"/>
  <c r="AV299" i="117" s="1"/>
  <c r="J49" i="117"/>
  <c r="AP49" i="117" s="1"/>
  <c r="X49" i="117"/>
  <c r="AS119" i="117"/>
  <c r="AT119" i="117" s="1"/>
  <c r="AU119" i="117" s="1"/>
  <c r="AV119" i="117" s="1"/>
  <c r="X19" i="117"/>
  <c r="W306" i="117"/>
  <c r="AS306" i="117"/>
  <c r="AT306" i="117" s="1"/>
  <c r="AU306" i="117" s="1"/>
  <c r="AV306" i="117" s="1"/>
  <c r="J198" i="117"/>
  <c r="AP198" i="117" s="1"/>
  <c r="X198" i="117"/>
  <c r="W199" i="117"/>
  <c r="AS199" i="117"/>
  <c r="AT199" i="117" s="1"/>
  <c r="AU199" i="117" s="1"/>
  <c r="AV199" i="117" s="1"/>
  <c r="J79" i="117"/>
  <c r="AO79" i="117" s="1"/>
  <c r="X79" i="117"/>
  <c r="J219" i="117"/>
  <c r="AP219" i="117" s="1"/>
  <c r="X219" i="117"/>
  <c r="Z108" i="117"/>
  <c r="AP317" i="117"/>
  <c r="AO317" i="117"/>
  <c r="AP179" i="117"/>
  <c r="AP34" i="117"/>
  <c r="AP171" i="117"/>
  <c r="AP262" i="117"/>
  <c r="AP331" i="117"/>
  <c r="AP231" i="117"/>
  <c r="AP92" i="117"/>
  <c r="W330" i="117"/>
  <c r="AS330" i="117"/>
  <c r="AT330" i="117" s="1"/>
  <c r="AU330" i="117" s="1"/>
  <c r="AV330" i="117" s="1"/>
  <c r="W134" i="117"/>
  <c r="AS134" i="117"/>
  <c r="AT134" i="117" s="1"/>
  <c r="AU134" i="117" s="1"/>
  <c r="AV134" i="117" s="1"/>
  <c r="W168" i="117"/>
  <c r="AS168" i="117"/>
  <c r="AT168" i="117" s="1"/>
  <c r="AU168" i="117" s="1"/>
  <c r="AV168" i="117" s="1"/>
  <c r="W83" i="117"/>
  <c r="AS83" i="117"/>
  <c r="AT83" i="117" s="1"/>
  <c r="AU83" i="117" s="1"/>
  <c r="AV83" i="117" s="1"/>
  <c r="W258" i="117"/>
  <c r="AS258" i="117"/>
  <c r="AT258" i="117" s="1"/>
  <c r="AU258" i="117" s="1"/>
  <c r="AV258" i="117" s="1"/>
  <c r="W223" i="117"/>
  <c r="AS223" i="117"/>
  <c r="AT223" i="117" s="1"/>
  <c r="AU223" i="117" s="1"/>
  <c r="AV223" i="117" s="1"/>
  <c r="W253" i="117"/>
  <c r="W283" i="117"/>
  <c r="W292" i="117"/>
  <c r="W305" i="117"/>
  <c r="W174" i="117"/>
  <c r="W249" i="117"/>
  <c r="W237" i="117"/>
  <c r="W298" i="117"/>
  <c r="AP108" i="117"/>
  <c r="X108" i="117"/>
  <c r="AP240" i="117"/>
  <c r="X240" i="117"/>
  <c r="AO240" i="117"/>
  <c r="W240" i="117"/>
  <c r="AS238" i="117"/>
  <c r="AT238" i="117" s="1"/>
  <c r="AU238" i="117" s="1"/>
  <c r="AV238" i="117" s="1"/>
  <c r="AP37" i="117"/>
  <c r="AW37" i="117"/>
  <c r="AX37" i="117" s="1"/>
  <c r="AP104" i="117"/>
  <c r="AP185" i="117"/>
  <c r="AP295" i="117"/>
  <c r="AP25" i="117"/>
  <c r="AP284" i="117"/>
  <c r="AP285" i="117"/>
  <c r="AP91" i="117"/>
  <c r="X238" i="117"/>
  <c r="AP238" i="117"/>
  <c r="Z37" i="117"/>
  <c r="W156" i="117"/>
  <c r="J181" i="117"/>
  <c r="AO181" i="117" s="1"/>
  <c r="X181" i="117"/>
  <c r="Z179" i="117"/>
  <c r="W34" i="117"/>
  <c r="AO34" i="117"/>
  <c r="J155" i="117"/>
  <c r="AO155" i="117" s="1"/>
  <c r="X155" i="117"/>
  <c r="Z290" i="117"/>
  <c r="W289" i="117"/>
  <c r="J222" i="117"/>
  <c r="AO222" i="117" s="1"/>
  <c r="X222" i="117"/>
  <c r="Z74" i="117"/>
  <c r="W201" i="117"/>
  <c r="J175" i="117"/>
  <c r="AP175" i="117" s="1"/>
  <c r="X175" i="117"/>
  <c r="Z171" i="117"/>
  <c r="W275" i="117"/>
  <c r="J66" i="117"/>
  <c r="AO66" i="117" s="1"/>
  <c r="X66" i="117"/>
  <c r="Z293" i="117"/>
  <c r="W316" i="117"/>
  <c r="J266" i="117"/>
  <c r="AO266" i="117" s="1"/>
  <c r="X266" i="117"/>
  <c r="Z262" i="117"/>
  <c r="W113" i="117"/>
  <c r="J149" i="117"/>
  <c r="AO149" i="117" s="1"/>
  <c r="X149" i="117"/>
  <c r="Z104" i="117"/>
  <c r="W42" i="117"/>
  <c r="J41" i="117"/>
  <c r="AP41" i="117" s="1"/>
  <c r="X41" i="117"/>
  <c r="Z33" i="117"/>
  <c r="W87" i="117"/>
  <c r="J205" i="117"/>
  <c r="AO205" i="117" s="1"/>
  <c r="X205" i="117"/>
  <c r="Z185" i="117"/>
  <c r="W295" i="117"/>
  <c r="AO295" i="117"/>
  <c r="J73" i="117"/>
  <c r="AO73" i="117" s="1"/>
  <c r="X73" i="117"/>
  <c r="Z236" i="117"/>
  <c r="W329" i="117"/>
  <c r="X18" i="117"/>
  <c r="AP18" i="117"/>
  <c r="Z25" i="117"/>
  <c r="W22" i="117"/>
  <c r="J265" i="117"/>
  <c r="AO265" i="117" s="1"/>
  <c r="X265" i="117"/>
  <c r="Z331" i="117"/>
  <c r="W131" i="117"/>
  <c r="J282" i="117"/>
  <c r="AP282" i="117" s="1"/>
  <c r="X282" i="117"/>
  <c r="Z143" i="117"/>
  <c r="W23" i="117"/>
  <c r="J21" i="117"/>
  <c r="AO21" i="117" s="1"/>
  <c r="X21" i="117"/>
  <c r="Z183" i="117"/>
  <c r="W76" i="117"/>
  <c r="X251" i="117"/>
  <c r="AP251" i="117"/>
  <c r="Z263" i="117"/>
  <c r="W117" i="117"/>
  <c r="J279" i="117"/>
  <c r="AO279" i="117" s="1"/>
  <c r="X279" i="117"/>
  <c r="Z120" i="117"/>
  <c r="W158" i="117"/>
  <c r="J153" i="117"/>
  <c r="AO153" i="117" s="1"/>
  <c r="X153" i="117"/>
  <c r="Z284" i="117"/>
  <c r="W85" i="117"/>
  <c r="J302" i="117"/>
  <c r="AO302" i="117" s="1"/>
  <c r="X302" i="117"/>
  <c r="Z27" i="117"/>
  <c r="W315" i="117"/>
  <c r="J178" i="117"/>
  <c r="AO178" i="117" s="1"/>
  <c r="X178" i="117"/>
  <c r="Z231" i="117"/>
  <c r="W189" i="117"/>
  <c r="J193" i="117"/>
  <c r="AO193" i="117" s="1"/>
  <c r="X193" i="117"/>
  <c r="Z241" i="117"/>
  <c r="W38" i="117"/>
  <c r="J291" i="117"/>
  <c r="AO291" i="117" s="1"/>
  <c r="X291" i="117"/>
  <c r="Z92" i="117"/>
  <c r="W133" i="117"/>
  <c r="AO133" i="117"/>
  <c r="J135" i="117"/>
  <c r="AO135" i="117" s="1"/>
  <c r="X135" i="117"/>
  <c r="AP90" i="117"/>
  <c r="X90" i="117"/>
  <c r="AO307" i="117"/>
  <c r="Z285" i="117"/>
  <c r="AP162" i="117"/>
  <c r="X162" i="117"/>
  <c r="Z91" i="117"/>
  <c r="AP310" i="117"/>
  <c r="X310" i="117"/>
  <c r="AO319" i="117"/>
  <c r="AP128" i="117"/>
  <c r="X128" i="117"/>
  <c r="AO128" i="117"/>
  <c r="W128" i="117"/>
  <c r="AS124" i="117"/>
  <c r="AT124" i="117" s="1"/>
  <c r="AU124" i="117" s="1"/>
  <c r="AV124" i="117" s="1"/>
  <c r="AP194" i="117"/>
  <c r="AW194" i="117"/>
  <c r="AX194" i="117" s="1"/>
  <c r="AS30" i="117"/>
  <c r="AT30" i="117" s="1"/>
  <c r="AU30" i="117" s="1"/>
  <c r="AV30" i="117" s="1"/>
  <c r="AP207" i="117"/>
  <c r="AP314" i="117"/>
  <c r="AP88" i="117"/>
  <c r="AP169" i="117"/>
  <c r="AW233" i="117"/>
  <c r="AX233" i="117" s="1"/>
  <c r="J156" i="117"/>
  <c r="AP156" i="117" s="1"/>
  <c r="X156" i="117"/>
  <c r="AO260" i="117"/>
  <c r="X34" i="117"/>
  <c r="AO161" i="117"/>
  <c r="J289" i="117"/>
  <c r="AP289" i="117" s="1"/>
  <c r="X289" i="117"/>
  <c r="AO303" i="117"/>
  <c r="J201" i="117"/>
  <c r="AO201" i="117" s="1"/>
  <c r="X201" i="117"/>
  <c r="AO151" i="117"/>
  <c r="J275" i="117"/>
  <c r="AP275" i="117" s="1"/>
  <c r="X275" i="117"/>
  <c r="AO13" i="117"/>
  <c r="J316" i="117"/>
  <c r="AO316" i="117" s="1"/>
  <c r="X316" i="117"/>
  <c r="AO276" i="117"/>
  <c r="J113" i="117"/>
  <c r="AP113" i="117" s="1"/>
  <c r="X113" i="117"/>
  <c r="AO209" i="117"/>
  <c r="J42" i="117"/>
  <c r="AO42" i="117" s="1"/>
  <c r="X42" i="117"/>
  <c r="AO80" i="117"/>
  <c r="J87" i="117"/>
  <c r="AO87" i="117" s="1"/>
  <c r="X87" i="117"/>
  <c r="AO192" i="117"/>
  <c r="X295" i="117"/>
  <c r="AO313" i="117"/>
  <c r="J329" i="117"/>
  <c r="AP329" i="117" s="1"/>
  <c r="X329" i="117"/>
  <c r="AS235" i="117"/>
  <c r="AT235" i="117" s="1"/>
  <c r="AU235" i="117" s="1"/>
  <c r="AV235" i="117" s="1"/>
  <c r="J22" i="117"/>
  <c r="AP22" i="117" s="1"/>
  <c r="X22" i="117"/>
  <c r="AO126" i="117"/>
  <c r="J131" i="117"/>
  <c r="AP131" i="117" s="1"/>
  <c r="X131" i="117"/>
  <c r="AO204" i="117"/>
  <c r="J23" i="117"/>
  <c r="AO23" i="117" s="1"/>
  <c r="X23" i="117"/>
  <c r="AO29" i="117"/>
  <c r="J76" i="117"/>
  <c r="AO76" i="117" s="1"/>
  <c r="X76" i="117"/>
  <c r="AO327" i="117"/>
  <c r="J117" i="117"/>
  <c r="AP117" i="117" s="1"/>
  <c r="X117" i="117"/>
  <c r="AO150" i="117"/>
  <c r="J158" i="117"/>
  <c r="AO158" i="117" s="1"/>
  <c r="X158" i="117"/>
  <c r="AO136" i="117"/>
  <c r="J85" i="117"/>
  <c r="AP85" i="117" s="1"/>
  <c r="X85" i="117"/>
  <c r="AO324" i="117"/>
  <c r="J315" i="117"/>
  <c r="AP315" i="117" s="1"/>
  <c r="X315" i="117"/>
  <c r="AO145" i="117"/>
  <c r="J189" i="117"/>
  <c r="AP189" i="117" s="1"/>
  <c r="X189" i="117"/>
  <c r="AO53" i="117"/>
  <c r="J38" i="117"/>
  <c r="AP38" i="117" s="1"/>
  <c r="X38" i="117"/>
  <c r="AO170" i="117"/>
  <c r="AW170" i="117"/>
  <c r="AX170" i="117" s="1"/>
  <c r="X133" i="117"/>
  <c r="AS167" i="117"/>
  <c r="AT167" i="117" s="1"/>
  <c r="AU167" i="117" s="1"/>
  <c r="AV167" i="117" s="1"/>
  <c r="AS140" i="117"/>
  <c r="AT140" i="117" s="1"/>
  <c r="AU140" i="117" s="1"/>
  <c r="AV140" i="117" s="1"/>
  <c r="AO310" i="117"/>
  <c r="AS218" i="117"/>
  <c r="AT218" i="117" s="1"/>
  <c r="AU218" i="117" s="1"/>
  <c r="AV218" i="117" s="1"/>
  <c r="AW206" i="117"/>
  <c r="AX206" i="117" s="1"/>
  <c r="AO103" i="117"/>
  <c r="AP220" i="117"/>
  <c r="X220" i="117"/>
  <c r="AS84" i="117"/>
  <c r="AT84" i="117" s="1"/>
  <c r="AU84" i="117" s="1"/>
  <c r="AV84" i="117" s="1"/>
  <c r="AW121" i="117"/>
  <c r="AX121" i="117" s="1"/>
  <c r="AO132" i="117"/>
  <c r="AP35" i="117"/>
  <c r="X35" i="117"/>
  <c r="AS243" i="117"/>
  <c r="AT243" i="117" s="1"/>
  <c r="AU243" i="117" s="1"/>
  <c r="AV243" i="117" s="1"/>
  <c r="AW118" i="117"/>
  <c r="AX118" i="117" s="1"/>
  <c r="AO160" i="117"/>
  <c r="AP58" i="117"/>
  <c r="X58" i="117"/>
  <c r="AS323" i="117"/>
  <c r="AT323" i="117" s="1"/>
  <c r="AU323" i="117" s="1"/>
  <c r="AV323" i="117" s="1"/>
  <c r="AW159" i="117"/>
  <c r="AX159" i="117" s="1"/>
  <c r="AO296" i="117"/>
  <c r="AO146" i="117"/>
  <c r="AP287" i="117"/>
  <c r="X287" i="117"/>
  <c r="AO287" i="117"/>
  <c r="W287" i="117"/>
  <c r="AS147" i="117"/>
  <c r="AT147" i="117" s="1"/>
  <c r="AU147" i="117" s="1"/>
  <c r="AV147" i="117" s="1"/>
  <c r="AP81" i="117"/>
  <c r="AW81" i="117"/>
  <c r="AX81" i="117" s="1"/>
  <c r="Z70" i="117"/>
  <c r="AP242" i="117"/>
  <c r="AW179" i="117"/>
  <c r="AX179" i="117" s="1"/>
  <c r="AW290" i="117"/>
  <c r="AX290" i="117" s="1"/>
  <c r="AW74" i="117"/>
  <c r="AX74" i="117" s="1"/>
  <c r="AW171" i="117"/>
  <c r="AX171" i="117" s="1"/>
  <c r="AW293" i="117"/>
  <c r="AX293" i="117" s="1"/>
  <c r="AW262" i="117"/>
  <c r="AX262" i="117" s="1"/>
  <c r="AW104" i="117"/>
  <c r="AX104" i="117" s="1"/>
  <c r="AW33" i="117"/>
  <c r="AX33" i="117" s="1"/>
  <c r="AW185" i="117"/>
  <c r="AX185" i="117" s="1"/>
  <c r="AW236" i="117"/>
  <c r="AX236" i="117" s="1"/>
  <c r="AW25" i="117"/>
  <c r="AX25" i="117" s="1"/>
  <c r="AW331" i="117"/>
  <c r="AX331" i="117" s="1"/>
  <c r="AW143" i="117"/>
  <c r="AX143" i="117" s="1"/>
  <c r="AW183" i="117"/>
  <c r="AX183" i="117" s="1"/>
  <c r="AW263" i="117"/>
  <c r="AX263" i="117" s="1"/>
  <c r="AW120" i="117"/>
  <c r="AX120" i="117" s="1"/>
  <c r="AW284" i="117"/>
  <c r="AX284" i="117" s="1"/>
  <c r="AW27" i="117"/>
  <c r="AX27" i="117" s="1"/>
  <c r="AW231" i="117"/>
  <c r="AX231" i="117" s="1"/>
  <c r="AW241" i="117"/>
  <c r="AX241" i="117" s="1"/>
  <c r="AS92" i="117"/>
  <c r="AT92" i="117" s="1"/>
  <c r="AU92" i="117" s="1"/>
  <c r="AV92" i="117" s="1"/>
  <c r="W285" i="117"/>
  <c r="AO285" i="117"/>
  <c r="AO167" i="117"/>
  <c r="W167" i="117"/>
  <c r="W162" i="117"/>
  <c r="W91" i="117"/>
  <c r="AO91" i="117"/>
  <c r="AO140" i="117"/>
  <c r="W140" i="117"/>
  <c r="W310" i="117"/>
  <c r="AW310" i="117"/>
  <c r="AX310" i="117" s="1"/>
  <c r="AO220" i="117"/>
  <c r="AO84" i="117"/>
  <c r="AO243" i="117"/>
  <c r="AO323" i="117"/>
  <c r="AS296" i="117"/>
  <c r="AT296" i="117" s="1"/>
  <c r="AU296" i="117" s="1"/>
  <c r="AV296" i="117" s="1"/>
  <c r="AP54" i="117"/>
  <c r="AW54" i="117"/>
  <c r="AX54" i="117" s="1"/>
  <c r="AP115" i="117"/>
  <c r="AP127" i="117"/>
  <c r="W238" i="117"/>
  <c r="X37" i="117"/>
  <c r="W181" i="117"/>
  <c r="AS181" i="117"/>
  <c r="AT181" i="117" s="1"/>
  <c r="AU181" i="117" s="1"/>
  <c r="AV181" i="117" s="1"/>
  <c r="X179" i="117"/>
  <c r="W155" i="117"/>
  <c r="AS155" i="117"/>
  <c r="AT155" i="117" s="1"/>
  <c r="AU155" i="117" s="1"/>
  <c r="AV155" i="117" s="1"/>
  <c r="X290" i="117"/>
  <c r="W222" i="117"/>
  <c r="AS222" i="117"/>
  <c r="AT222" i="117" s="1"/>
  <c r="AU222" i="117" s="1"/>
  <c r="AV222" i="117" s="1"/>
  <c r="X74" i="117"/>
  <c r="W175" i="117"/>
  <c r="AS175" i="117"/>
  <c r="AT175" i="117" s="1"/>
  <c r="AU175" i="117" s="1"/>
  <c r="AV175" i="117" s="1"/>
  <c r="X171" i="117"/>
  <c r="W66" i="117"/>
  <c r="AS66" i="117"/>
  <c r="AT66" i="117" s="1"/>
  <c r="AU66" i="117" s="1"/>
  <c r="AV66" i="117" s="1"/>
  <c r="X293" i="117"/>
  <c r="W266" i="117"/>
  <c r="AS266" i="117"/>
  <c r="AT266" i="117" s="1"/>
  <c r="AU266" i="117" s="1"/>
  <c r="AV266" i="117" s="1"/>
  <c r="X262" i="117"/>
  <c r="W149" i="117"/>
  <c r="AS149" i="117"/>
  <c r="AT149" i="117" s="1"/>
  <c r="AU149" i="117" s="1"/>
  <c r="AV149" i="117" s="1"/>
  <c r="X104" i="117"/>
  <c r="W41" i="117"/>
  <c r="AS41" i="117"/>
  <c r="AT41" i="117" s="1"/>
  <c r="AU41" i="117" s="1"/>
  <c r="AV41" i="117" s="1"/>
  <c r="X33" i="117"/>
  <c r="W205" i="117"/>
  <c r="AS205" i="117"/>
  <c r="AT205" i="117" s="1"/>
  <c r="AU205" i="117" s="1"/>
  <c r="AV205" i="117" s="1"/>
  <c r="X185" i="117"/>
  <c r="W73" i="117"/>
  <c r="AS73" i="117"/>
  <c r="AT73" i="117" s="1"/>
  <c r="AU73" i="117" s="1"/>
  <c r="AV73" i="117" s="1"/>
  <c r="X236" i="117"/>
  <c r="W18" i="117"/>
  <c r="AS18" i="117"/>
  <c r="AT18" i="117" s="1"/>
  <c r="AU18" i="117" s="1"/>
  <c r="AV18" i="117" s="1"/>
  <c r="X25" i="117"/>
  <c r="W265" i="117"/>
  <c r="AS265" i="117"/>
  <c r="AT265" i="117" s="1"/>
  <c r="AU265" i="117" s="1"/>
  <c r="AV265" i="117" s="1"/>
  <c r="X331" i="117"/>
  <c r="W282" i="117"/>
  <c r="AS282" i="117"/>
  <c r="AT282" i="117" s="1"/>
  <c r="AU282" i="117" s="1"/>
  <c r="AV282" i="117" s="1"/>
  <c r="X143" i="117"/>
  <c r="W21" i="117"/>
  <c r="AS21" i="117"/>
  <c r="AT21" i="117" s="1"/>
  <c r="AU21" i="117" s="1"/>
  <c r="AV21" i="117" s="1"/>
  <c r="X183" i="117"/>
  <c r="W251" i="117"/>
  <c r="AS251" i="117"/>
  <c r="AT251" i="117" s="1"/>
  <c r="AU251" i="117" s="1"/>
  <c r="AV251" i="117" s="1"/>
  <c r="X263" i="117"/>
  <c r="W279" i="117"/>
  <c r="AS279" i="117"/>
  <c r="AT279" i="117" s="1"/>
  <c r="AU279" i="117" s="1"/>
  <c r="AV279" i="117" s="1"/>
  <c r="X120" i="117"/>
  <c r="W153" i="117"/>
  <c r="AS153" i="117"/>
  <c r="AT153" i="117" s="1"/>
  <c r="AU153" i="117" s="1"/>
  <c r="AV153" i="117" s="1"/>
  <c r="X284" i="117"/>
  <c r="W302" i="117"/>
  <c r="AS302" i="117"/>
  <c r="AT302" i="117" s="1"/>
  <c r="AU302" i="117" s="1"/>
  <c r="AV302" i="117" s="1"/>
  <c r="X27" i="117"/>
  <c r="W178" i="117"/>
  <c r="AS178" i="117"/>
  <c r="AT178" i="117" s="1"/>
  <c r="AU178" i="117" s="1"/>
  <c r="AV178" i="117" s="1"/>
  <c r="X231" i="117"/>
  <c r="W193" i="117"/>
  <c r="AS193" i="117"/>
  <c r="AT193" i="117" s="1"/>
  <c r="AU193" i="117" s="1"/>
  <c r="AV193" i="117" s="1"/>
  <c r="X241" i="117"/>
  <c r="W291" i="117"/>
  <c r="AS291" i="117"/>
  <c r="AT291" i="117" s="1"/>
  <c r="AU291" i="117" s="1"/>
  <c r="AV291" i="117" s="1"/>
  <c r="X92" i="117"/>
  <c r="W135" i="117"/>
  <c r="AS135" i="117"/>
  <c r="AT135" i="117" s="1"/>
  <c r="AU135" i="117" s="1"/>
  <c r="AV135" i="117" s="1"/>
  <c r="X285" i="117"/>
  <c r="AP167" i="117"/>
  <c r="Z162" i="117"/>
  <c r="X91" i="117"/>
  <c r="AP140" i="117"/>
  <c r="AP206" i="117"/>
  <c r="X206" i="117"/>
  <c r="AS103" i="117"/>
  <c r="AT103" i="117" s="1"/>
  <c r="AU103" i="117" s="1"/>
  <c r="AV103" i="117" s="1"/>
  <c r="W220" i="117"/>
  <c r="AW220" i="117"/>
  <c r="AX220" i="117" s="1"/>
  <c r="AP121" i="117"/>
  <c r="X121" i="117"/>
  <c r="AS132" i="117"/>
  <c r="AT132" i="117" s="1"/>
  <c r="AU132" i="117" s="1"/>
  <c r="AV132" i="117" s="1"/>
  <c r="W35" i="117"/>
  <c r="AW35" i="117"/>
  <c r="AX35" i="117" s="1"/>
  <c r="AP118" i="117"/>
  <c r="X118" i="117"/>
  <c r="AS160" i="117"/>
  <c r="AT160" i="117" s="1"/>
  <c r="AU160" i="117" s="1"/>
  <c r="AV160" i="117" s="1"/>
  <c r="W58" i="117"/>
  <c r="AW58" i="117"/>
  <c r="AX58" i="117" s="1"/>
  <c r="AP159" i="117"/>
  <c r="X159" i="117"/>
  <c r="Z287" i="117"/>
  <c r="AO124" i="117"/>
  <c r="AO43" i="117"/>
  <c r="AP70" i="117"/>
  <c r="X70" i="117"/>
  <c r="AO70" i="117"/>
  <c r="W70" i="117"/>
  <c r="AP274" i="117"/>
  <c r="AP233" i="117"/>
  <c r="AP269" i="117"/>
  <c r="Z54" i="117"/>
  <c r="AW287" i="117"/>
  <c r="AX287" i="117" s="1"/>
  <c r="Z81" i="117"/>
  <c r="AW128" i="117"/>
  <c r="AX128" i="117" s="1"/>
  <c r="Z194" i="117"/>
  <c r="AW70" i="117"/>
  <c r="AX70" i="117" s="1"/>
  <c r="Z207" i="117"/>
  <c r="W272" i="117"/>
  <c r="AW272" i="117"/>
  <c r="AX272" i="117" s="1"/>
  <c r="Z314" i="117"/>
  <c r="AW88" i="117"/>
  <c r="AX88" i="117" s="1"/>
  <c r="Z169" i="117"/>
  <c r="AW14" i="117"/>
  <c r="AX14" i="117" s="1"/>
  <c r="Z242" i="117"/>
  <c r="AW164" i="117"/>
  <c r="AX164" i="117" s="1"/>
  <c r="Z274" i="117"/>
  <c r="AW9" i="117"/>
  <c r="AX9" i="117" s="1"/>
  <c r="Z233" i="117"/>
  <c r="AW68" i="117"/>
  <c r="AX68" i="117" s="1"/>
  <c r="Z269" i="117"/>
  <c r="AW109" i="117"/>
  <c r="AX109" i="117" s="1"/>
  <c r="AW95" i="117"/>
  <c r="AX95" i="117" s="1"/>
  <c r="Z127" i="117"/>
  <c r="AS146" i="117"/>
  <c r="AT146" i="117" s="1"/>
  <c r="AU146" i="117" s="1"/>
  <c r="AV146" i="117" s="1"/>
  <c r="AS319" i="117"/>
  <c r="AT319" i="117" s="1"/>
  <c r="AU319" i="117" s="1"/>
  <c r="AV319" i="117" s="1"/>
  <c r="AS43" i="117"/>
  <c r="AT43" i="117" s="1"/>
  <c r="AU43" i="117" s="1"/>
  <c r="AV43" i="117" s="1"/>
  <c r="AS267" i="117"/>
  <c r="AT267" i="117" s="1"/>
  <c r="AU267" i="117" s="1"/>
  <c r="AV267" i="117" s="1"/>
  <c r="J272" i="117"/>
  <c r="AP272" i="117" s="1"/>
  <c r="X272" i="117"/>
  <c r="AS7" i="117"/>
  <c r="AT7" i="117" s="1"/>
  <c r="AU7" i="117" s="1"/>
  <c r="AV7" i="117" s="1"/>
  <c r="X88" i="117"/>
  <c r="W182" i="117"/>
  <c r="AO182" i="117"/>
  <c r="AS182" i="117"/>
  <c r="AT182" i="117" s="1"/>
  <c r="AU182" i="117" s="1"/>
  <c r="AV182" i="117" s="1"/>
  <c r="J14" i="117"/>
  <c r="AO14" i="117" s="1"/>
  <c r="X14" i="117"/>
  <c r="W215" i="117"/>
  <c r="AO215" i="117"/>
  <c r="AS215" i="117"/>
  <c r="AT215" i="117" s="1"/>
  <c r="AU215" i="117" s="1"/>
  <c r="AV215" i="117" s="1"/>
  <c r="J164" i="117"/>
  <c r="AO164" i="117" s="1"/>
  <c r="X164" i="117"/>
  <c r="W47" i="117"/>
  <c r="AS47" i="117"/>
  <c r="AT47" i="117" s="1"/>
  <c r="AU47" i="117" s="1"/>
  <c r="AV47" i="117" s="1"/>
  <c r="J9" i="117"/>
  <c r="AO9" i="117" s="1"/>
  <c r="X9" i="117"/>
  <c r="W17" i="117"/>
  <c r="AS17" i="117"/>
  <c r="AT17" i="117" s="1"/>
  <c r="AU17" i="117" s="1"/>
  <c r="AV17" i="117" s="1"/>
  <c r="J68" i="117"/>
  <c r="AO68" i="117" s="1"/>
  <c r="X68" i="117"/>
  <c r="W16" i="117"/>
  <c r="AS16" i="117"/>
  <c r="AT16" i="117" s="1"/>
  <c r="AU16" i="117" s="1"/>
  <c r="AV16" i="117" s="1"/>
  <c r="J109" i="117"/>
  <c r="AO109" i="117" s="1"/>
  <c r="X109" i="117"/>
  <c r="W268" i="117"/>
  <c r="AO268" i="117"/>
  <c r="AS268" i="117"/>
  <c r="AT268" i="117" s="1"/>
  <c r="AU268" i="117" s="1"/>
  <c r="AV268" i="117" s="1"/>
  <c r="J95" i="117"/>
  <c r="AO95" i="117" s="1"/>
  <c r="X95" i="117"/>
  <c r="W301" i="117"/>
  <c r="AO301" i="117"/>
  <c r="AS301" i="117"/>
  <c r="AT301" i="117" s="1"/>
  <c r="AU301" i="117" s="1"/>
  <c r="AV301" i="117" s="1"/>
  <c r="AW207" i="117"/>
  <c r="AX207" i="117" s="1"/>
  <c r="W314" i="117"/>
  <c r="AO314" i="117"/>
  <c r="AS314" i="117"/>
  <c r="AT314" i="117" s="1"/>
  <c r="AU314" i="117" s="1"/>
  <c r="AV314" i="117" s="1"/>
  <c r="W169" i="117"/>
  <c r="AO169" i="117"/>
  <c r="AS169" i="117"/>
  <c r="AT169" i="117" s="1"/>
  <c r="AU169" i="117" s="1"/>
  <c r="AV169" i="117" s="1"/>
  <c r="X182" i="117"/>
  <c r="W242" i="117"/>
  <c r="AO242" i="117"/>
  <c r="AS242" i="117"/>
  <c r="AT242" i="117" s="1"/>
  <c r="AU242" i="117" s="1"/>
  <c r="AV242" i="117" s="1"/>
  <c r="X215" i="117"/>
  <c r="W274" i="117"/>
  <c r="AO274" i="117"/>
  <c r="AW274" i="117"/>
  <c r="AX274" i="117" s="1"/>
  <c r="W233" i="117"/>
  <c r="AO233" i="117"/>
  <c r="J17" i="117"/>
  <c r="AP17" i="117" s="1"/>
  <c r="X17" i="117"/>
  <c r="W269" i="117"/>
  <c r="AO269" i="117"/>
  <c r="AW269" i="117"/>
  <c r="AX269" i="117" s="1"/>
  <c r="W115" i="117"/>
  <c r="AO115" i="117"/>
  <c r="AW115" i="117"/>
  <c r="AX115" i="117" s="1"/>
  <c r="X268" i="117"/>
  <c r="W127" i="117"/>
  <c r="AO127" i="117"/>
  <c r="AW127" i="117"/>
  <c r="AX127" i="117" s="1"/>
  <c r="X301" i="117"/>
  <c r="W103" i="117"/>
  <c r="W132" i="117"/>
  <c r="W160" i="117"/>
  <c r="W296" i="117"/>
  <c r="X54" i="117"/>
  <c r="W147" i="117"/>
  <c r="X81" i="117"/>
  <c r="W124" i="117"/>
  <c r="X194" i="117"/>
  <c r="W30" i="117"/>
  <c r="X207" i="117"/>
  <c r="W321" i="117"/>
  <c r="AS321" i="117"/>
  <c r="AT321" i="117" s="1"/>
  <c r="AU321" i="117" s="1"/>
  <c r="AV321" i="117" s="1"/>
  <c r="X314" i="117"/>
  <c r="W191" i="117"/>
  <c r="AS191" i="117"/>
  <c r="AT191" i="117" s="1"/>
  <c r="AU191" i="117" s="1"/>
  <c r="AV191" i="117" s="1"/>
  <c r="X169" i="117"/>
  <c r="W31" i="117"/>
  <c r="AS31" i="117"/>
  <c r="AT31" i="117" s="1"/>
  <c r="AU31" i="117" s="1"/>
  <c r="AV31" i="117" s="1"/>
  <c r="X242" i="117"/>
  <c r="W46" i="117"/>
  <c r="AS46" i="117"/>
  <c r="AT46" i="117" s="1"/>
  <c r="AU46" i="117" s="1"/>
  <c r="AV46" i="117" s="1"/>
  <c r="X274" i="117"/>
  <c r="W195" i="117"/>
  <c r="AS195" i="117"/>
  <c r="AT195" i="117" s="1"/>
  <c r="AU195" i="117" s="1"/>
  <c r="AV195" i="117" s="1"/>
  <c r="X233" i="117"/>
  <c r="W246" i="117"/>
  <c r="AS246" i="117"/>
  <c r="AT246" i="117" s="1"/>
  <c r="AU246" i="117" s="1"/>
  <c r="AV246" i="117" s="1"/>
  <c r="X269" i="117"/>
  <c r="AS97" i="117"/>
  <c r="AT97" i="117" s="1"/>
  <c r="AU97" i="117" s="1"/>
  <c r="AV97" i="117" s="1"/>
  <c r="X115" i="117"/>
  <c r="W278" i="117"/>
  <c r="AS278" i="117"/>
  <c r="AT278" i="117" s="1"/>
  <c r="AU278" i="117" s="1"/>
  <c r="AV278" i="117" s="1"/>
  <c r="X127" i="117"/>
  <c r="T162" i="116"/>
  <c r="T149" i="116"/>
  <c r="X18" i="116"/>
  <c r="BF162" i="116"/>
  <c r="BF149" i="116"/>
  <c r="M154" i="116"/>
  <c r="J104" i="116"/>
  <c r="AO104" i="116" s="1"/>
  <c r="Z104" i="116"/>
  <c r="U154" i="116"/>
  <c r="X104" i="116"/>
  <c r="W104" i="116"/>
  <c r="AR154" i="116"/>
  <c r="AS104" i="116"/>
  <c r="AW50" i="116"/>
  <c r="AX50" i="116" s="1"/>
  <c r="AW86" i="116"/>
  <c r="AX86" i="116" s="1"/>
  <c r="AP72" i="116"/>
  <c r="AW77" i="116"/>
  <c r="AX77" i="116" s="1"/>
  <c r="AW91" i="116"/>
  <c r="AX91" i="116" s="1"/>
  <c r="AW87" i="116"/>
  <c r="AX87" i="116" s="1"/>
  <c r="AP93" i="116"/>
  <c r="AP130" i="116"/>
  <c r="AW71" i="116"/>
  <c r="AX71" i="116" s="1"/>
  <c r="AW140" i="116"/>
  <c r="AX140" i="116" s="1"/>
  <c r="AW8" i="116"/>
  <c r="AX8" i="116" s="1"/>
  <c r="AW83" i="116"/>
  <c r="AX83" i="116" s="1"/>
  <c r="AP35" i="116"/>
  <c r="AW21" i="116"/>
  <c r="AX21" i="116" s="1"/>
  <c r="AW40" i="116"/>
  <c r="AX40" i="116" s="1"/>
  <c r="AP42" i="116"/>
  <c r="AP116" i="116"/>
  <c r="AP30" i="116"/>
  <c r="AP146" i="116"/>
  <c r="AP132" i="116"/>
  <c r="AP12" i="116"/>
  <c r="AP78" i="116"/>
  <c r="U162" i="116"/>
  <c r="U149" i="116"/>
  <c r="AQ162" i="116"/>
  <c r="AQ149" i="116"/>
  <c r="AU18" i="116"/>
  <c r="M156" i="116"/>
  <c r="J33" i="116"/>
  <c r="AO33" i="116" s="1"/>
  <c r="U156" i="116"/>
  <c r="W33" i="116"/>
  <c r="X33" i="116"/>
  <c r="AV33" i="116"/>
  <c r="AW33" i="116" s="1"/>
  <c r="AP122" i="116"/>
  <c r="AP142" i="116"/>
  <c r="AP143" i="116"/>
  <c r="AP125" i="116"/>
  <c r="AP49" i="116"/>
  <c r="AW44" i="116"/>
  <c r="AX44" i="116" s="1"/>
  <c r="AP70" i="116"/>
  <c r="AW92" i="116"/>
  <c r="AX92" i="116" s="1"/>
  <c r="AP114" i="116"/>
  <c r="AP36" i="116"/>
  <c r="AW66" i="116"/>
  <c r="AX66" i="116" s="1"/>
  <c r="Z98" i="116"/>
  <c r="J98" i="116"/>
  <c r="AO98" i="116" s="1"/>
  <c r="J45" i="116"/>
  <c r="T158" i="116"/>
  <c r="Z45" i="116"/>
  <c r="AR158" i="116"/>
  <c r="AS45" i="116"/>
  <c r="AW98" i="116"/>
  <c r="AX98" i="116" s="1"/>
  <c r="AO105" i="116"/>
  <c r="W105" i="116"/>
  <c r="AW105" i="116"/>
  <c r="AX105" i="116" s="1"/>
  <c r="AW118" i="116"/>
  <c r="AX118" i="116" s="1"/>
  <c r="AP131" i="116"/>
  <c r="AP88" i="116"/>
  <c r="AW108" i="116"/>
  <c r="AX108" i="116" s="1"/>
  <c r="AP63" i="116"/>
  <c r="AP120" i="116"/>
  <c r="AW113" i="116"/>
  <c r="AX113" i="116" s="1"/>
  <c r="AP110" i="116"/>
  <c r="AP9" i="116"/>
  <c r="AW38" i="116"/>
  <c r="AX38" i="116" s="1"/>
  <c r="AP100" i="116"/>
  <c r="AP119" i="116"/>
  <c r="AP22" i="116"/>
  <c r="AP137" i="116"/>
  <c r="AP129" i="116"/>
  <c r="AW85" i="116"/>
  <c r="AX85" i="116" s="1"/>
  <c r="AW96" i="116"/>
  <c r="AX96" i="116" s="1"/>
  <c r="AW52" i="116"/>
  <c r="AX52" i="116" s="1"/>
  <c r="AW61" i="116"/>
  <c r="AX61" i="116" s="1"/>
  <c r="AP55" i="116"/>
  <c r="AP145" i="116"/>
  <c r="AP28" i="116"/>
  <c r="AP11" i="116"/>
  <c r="AW95" i="116"/>
  <c r="AX95" i="116" s="1"/>
  <c r="M162" i="116"/>
  <c r="M149" i="116"/>
  <c r="S162" i="116"/>
  <c r="S149" i="116"/>
  <c r="W18" i="116"/>
  <c r="AO18" i="116"/>
  <c r="U158" i="116"/>
  <c r="AO45" i="116"/>
  <c r="W45" i="116"/>
  <c r="AO62" i="116"/>
  <c r="AP105" i="116"/>
  <c r="Z33" i="116"/>
  <c r="AP58" i="116"/>
  <c r="AP65" i="116"/>
  <c r="AW48" i="116"/>
  <c r="AX48" i="116" s="1"/>
  <c r="AW81" i="116"/>
  <c r="AX81" i="116" s="1"/>
  <c r="AW121" i="116"/>
  <c r="AX121" i="116" s="1"/>
  <c r="AP134" i="116"/>
  <c r="AP56" i="116"/>
  <c r="AW68" i="116"/>
  <c r="AX68" i="116" s="1"/>
  <c r="AP37" i="116"/>
  <c r="AW141" i="116"/>
  <c r="AX141" i="116" s="1"/>
  <c r="AW102" i="116"/>
  <c r="AX102" i="116" s="1"/>
  <c r="AW76" i="116"/>
  <c r="AX76" i="116" s="1"/>
  <c r="AW19" i="116"/>
  <c r="AX19" i="116" s="1"/>
  <c r="AW74" i="116"/>
  <c r="AX74" i="116" s="1"/>
  <c r="AP57" i="116"/>
  <c r="AW51" i="116"/>
  <c r="AX51" i="116" s="1"/>
  <c r="Z72" i="116"/>
  <c r="AO77" i="116"/>
  <c r="J73" i="116"/>
  <c r="AO73" i="116" s="1"/>
  <c r="X73" i="116"/>
  <c r="AO91" i="116"/>
  <c r="J7" i="116"/>
  <c r="AO7" i="116" s="1"/>
  <c r="X7" i="116"/>
  <c r="Z65" i="116"/>
  <c r="AO118" i="116"/>
  <c r="J127" i="116"/>
  <c r="AP127" i="116" s="1"/>
  <c r="X127" i="116"/>
  <c r="Z122" i="116"/>
  <c r="S160" i="116"/>
  <c r="J29" i="116"/>
  <c r="AO29" i="116" s="1"/>
  <c r="X29" i="116"/>
  <c r="Z131" i="116"/>
  <c r="AO87" i="116"/>
  <c r="X124" i="116"/>
  <c r="AP124" i="116"/>
  <c r="J75" i="116"/>
  <c r="X75" i="116"/>
  <c r="Z88" i="116"/>
  <c r="AO108" i="116"/>
  <c r="J39" i="116"/>
  <c r="AO39" i="116" s="1"/>
  <c r="X39" i="116"/>
  <c r="Z130" i="116"/>
  <c r="J103" i="116"/>
  <c r="AO103" i="116" s="1"/>
  <c r="X103" i="116"/>
  <c r="Z63" i="116"/>
  <c r="J97" i="116"/>
  <c r="AO97" i="116" s="1"/>
  <c r="X97" i="116"/>
  <c r="Z120" i="116"/>
  <c r="AO113" i="116"/>
  <c r="J48" i="116"/>
  <c r="AP48" i="116" s="1"/>
  <c r="X48" i="116"/>
  <c r="Z126" i="116"/>
  <c r="AO8" i="116"/>
  <c r="J135" i="116"/>
  <c r="AP135" i="116" s="1"/>
  <c r="X135" i="116"/>
  <c r="Z110" i="116"/>
  <c r="AO83" i="116"/>
  <c r="J79" i="116"/>
  <c r="AO79" i="116" s="1"/>
  <c r="X79" i="116"/>
  <c r="Z9" i="116"/>
  <c r="J81" i="116"/>
  <c r="AO81" i="116" s="1"/>
  <c r="X81" i="116"/>
  <c r="Z35" i="116"/>
  <c r="AO21" i="116"/>
  <c r="J41" i="116"/>
  <c r="AO41" i="116" s="1"/>
  <c r="X41" i="116"/>
  <c r="Z100" i="116"/>
  <c r="AO40" i="116"/>
  <c r="J10" i="116"/>
  <c r="AP10" i="116" s="1"/>
  <c r="X10" i="116"/>
  <c r="Z119" i="116"/>
  <c r="J16" i="116"/>
  <c r="AP16" i="116" s="1"/>
  <c r="X16" i="116"/>
  <c r="Z22" i="116"/>
  <c r="AO90" i="116"/>
  <c r="J25" i="116"/>
  <c r="AO25" i="116" s="1"/>
  <c r="X25" i="116"/>
  <c r="Z137" i="116"/>
  <c r="AO133" i="116"/>
  <c r="J44" i="116"/>
  <c r="AO44" i="116" s="1"/>
  <c r="X44" i="116"/>
  <c r="Z129" i="116"/>
  <c r="AO85" i="116"/>
  <c r="J121" i="116"/>
  <c r="AO121" i="116" s="1"/>
  <c r="X121" i="116"/>
  <c r="AO128" i="116"/>
  <c r="J96" i="116"/>
  <c r="AO96" i="116" s="1"/>
  <c r="X96" i="116"/>
  <c r="J68" i="116"/>
  <c r="AO68" i="116" s="1"/>
  <c r="X68" i="116"/>
  <c r="Z116" i="116"/>
  <c r="AO61" i="116"/>
  <c r="J141" i="116"/>
  <c r="AP141" i="116" s="1"/>
  <c r="X141" i="116"/>
  <c r="Z30" i="116"/>
  <c r="J47" i="116"/>
  <c r="AO47" i="116" s="1"/>
  <c r="X47" i="116"/>
  <c r="Z55" i="116"/>
  <c r="J102" i="116"/>
  <c r="AO102" i="116" s="1"/>
  <c r="X102" i="116"/>
  <c r="Z146" i="116"/>
  <c r="J15" i="116"/>
  <c r="AO15" i="116" s="1"/>
  <c r="X15" i="116"/>
  <c r="Z145" i="116"/>
  <c r="AO112" i="116"/>
  <c r="J76" i="116"/>
  <c r="AP76" i="116" s="1"/>
  <c r="X76" i="116"/>
  <c r="Z132" i="116"/>
  <c r="AO17" i="116"/>
  <c r="J27" i="116"/>
  <c r="AO27" i="116" s="1"/>
  <c r="X27" i="116"/>
  <c r="Z28" i="116"/>
  <c r="J19" i="116"/>
  <c r="AO19" i="116" s="1"/>
  <c r="X19" i="116"/>
  <c r="Z12" i="116"/>
  <c r="AO31" i="116"/>
  <c r="J92" i="116"/>
  <c r="AO92" i="116" s="1"/>
  <c r="X92" i="116"/>
  <c r="Z11" i="116"/>
  <c r="X94" i="116"/>
  <c r="AP94" i="116"/>
  <c r="Z114" i="116"/>
  <c r="AO74" i="116"/>
  <c r="J106" i="116"/>
  <c r="AO106" i="116" s="1"/>
  <c r="X106" i="116"/>
  <c r="Z36" i="116"/>
  <c r="AO66" i="116"/>
  <c r="J95" i="116"/>
  <c r="AP95" i="116" s="1"/>
  <c r="X95" i="116"/>
  <c r="Z57" i="116"/>
  <c r="AO51" i="116"/>
  <c r="J32" i="116"/>
  <c r="AO32" i="116" s="1"/>
  <c r="X32" i="116"/>
  <c r="AW43" i="116"/>
  <c r="AX43" i="116" s="1"/>
  <c r="AP115" i="116"/>
  <c r="AW60" i="116"/>
  <c r="AX60" i="116" s="1"/>
  <c r="AW139" i="116"/>
  <c r="AX139" i="116" s="1"/>
  <c r="AW64" i="116"/>
  <c r="AX64" i="116" s="1"/>
  <c r="Z39" i="116"/>
  <c r="AW20" i="116"/>
  <c r="AX20" i="116" s="1"/>
  <c r="AW89" i="116"/>
  <c r="AX89" i="116" s="1"/>
  <c r="AW144" i="116"/>
  <c r="AX144" i="116" s="1"/>
  <c r="AW67" i="116"/>
  <c r="AX67" i="116" s="1"/>
  <c r="AW142" i="116"/>
  <c r="AX142" i="116" s="1"/>
  <c r="AW107" i="116"/>
  <c r="AX107" i="116" s="1"/>
  <c r="AW117" i="116"/>
  <c r="AX117" i="116" s="1"/>
  <c r="AW143" i="116"/>
  <c r="AX143" i="116" s="1"/>
  <c r="AW13" i="116"/>
  <c r="AX13" i="116" s="1"/>
  <c r="AW125" i="116"/>
  <c r="AX125" i="116" s="1"/>
  <c r="AW49" i="116"/>
  <c r="AX49" i="116" s="1"/>
  <c r="AW80" i="116"/>
  <c r="AX80" i="116" s="1"/>
  <c r="AW136" i="116"/>
  <c r="AX136" i="116" s="1"/>
  <c r="AW56" i="116"/>
  <c r="AX56" i="116" s="1"/>
  <c r="AW37" i="116"/>
  <c r="AX37" i="116" s="1"/>
  <c r="AW82" i="116"/>
  <c r="AX82" i="116" s="1"/>
  <c r="AW46" i="116"/>
  <c r="AX46" i="116" s="1"/>
  <c r="AW24" i="116"/>
  <c r="AX24" i="116" s="1"/>
  <c r="AW123" i="116"/>
  <c r="AX123" i="116" s="1"/>
  <c r="AW99" i="116"/>
  <c r="AX99" i="116" s="1"/>
  <c r="AW70" i="116"/>
  <c r="AX70" i="116" s="1"/>
  <c r="AW26" i="116"/>
  <c r="AX26" i="116" s="1"/>
  <c r="AW53" i="116"/>
  <c r="AX53" i="116" s="1"/>
  <c r="AW78" i="116"/>
  <c r="AX78" i="116" s="1"/>
  <c r="AW111" i="116"/>
  <c r="AX111" i="116" s="1"/>
  <c r="AW101" i="116"/>
  <c r="AX101" i="116" s="1"/>
  <c r="AW34" i="116"/>
  <c r="AX34" i="116" s="1"/>
  <c r="R162" i="116"/>
  <c r="R149" i="116"/>
  <c r="V162" i="116"/>
  <c r="V149" i="116"/>
  <c r="AA162" i="116"/>
  <c r="AA149" i="116"/>
  <c r="AR162" i="116"/>
  <c r="AR149" i="116"/>
  <c r="S158" i="116"/>
  <c r="X98" i="116"/>
  <c r="M153" i="116"/>
  <c r="U153" i="116"/>
  <c r="Z62" i="116"/>
  <c r="AQ153" i="116"/>
  <c r="BF153" i="116"/>
  <c r="S154" i="116"/>
  <c r="J50" i="116"/>
  <c r="AO50" i="116" s="1"/>
  <c r="X50" i="116"/>
  <c r="R156" i="116"/>
  <c r="V156" i="116"/>
  <c r="AA156" i="116"/>
  <c r="AR156" i="116"/>
  <c r="W72" i="116"/>
  <c r="AO72" i="116"/>
  <c r="AS72" i="116"/>
  <c r="AT72" i="116" s="1"/>
  <c r="AU72" i="116" s="1"/>
  <c r="AV72" i="116" s="1"/>
  <c r="J69" i="116"/>
  <c r="X69" i="116"/>
  <c r="AT69" i="116"/>
  <c r="W58" i="116"/>
  <c r="AO58" i="116"/>
  <c r="AS58" i="116"/>
  <c r="AT58" i="116" s="1"/>
  <c r="AU58" i="116" s="1"/>
  <c r="AV58" i="116" s="1"/>
  <c r="J34" i="116"/>
  <c r="AO34" i="116" s="1"/>
  <c r="X34" i="116"/>
  <c r="W65" i="116"/>
  <c r="AO65" i="116"/>
  <c r="AS65" i="116"/>
  <c r="AT65" i="116" s="1"/>
  <c r="AU65" i="116" s="1"/>
  <c r="AV65" i="116" s="1"/>
  <c r="X43" i="116"/>
  <c r="W122" i="116"/>
  <c r="AO122" i="116"/>
  <c r="AS122" i="116"/>
  <c r="AT122" i="116" s="1"/>
  <c r="AU122" i="116" s="1"/>
  <c r="AV122" i="116" s="1"/>
  <c r="X59" i="116"/>
  <c r="AT59" i="116"/>
  <c r="Z115" i="116"/>
  <c r="AU115" i="116"/>
  <c r="W131" i="116"/>
  <c r="AO131" i="116"/>
  <c r="AS131" i="116"/>
  <c r="AT131" i="116" s="1"/>
  <c r="AU131" i="116" s="1"/>
  <c r="AV131" i="116" s="1"/>
  <c r="X60" i="116"/>
  <c r="W93" i="116"/>
  <c r="AO93" i="116"/>
  <c r="AS93" i="116"/>
  <c r="AT93" i="116" s="1"/>
  <c r="AU93" i="116" s="1"/>
  <c r="AV93" i="116" s="1"/>
  <c r="X139" i="116"/>
  <c r="W88" i="116"/>
  <c r="AO88" i="116"/>
  <c r="AS88" i="116"/>
  <c r="AT88" i="116" s="1"/>
  <c r="AU88" i="116" s="1"/>
  <c r="AV88" i="116" s="1"/>
  <c r="J64" i="116"/>
  <c r="AO64" i="116" s="1"/>
  <c r="X64" i="116"/>
  <c r="AV39" i="116"/>
  <c r="W130" i="116"/>
  <c r="AO130" i="116"/>
  <c r="AS130" i="116"/>
  <c r="AT130" i="116" s="1"/>
  <c r="AU130" i="116" s="1"/>
  <c r="AV130" i="116" s="1"/>
  <c r="J20" i="116"/>
  <c r="AO20" i="116" s="1"/>
  <c r="X20" i="116"/>
  <c r="W63" i="116"/>
  <c r="AO63" i="116"/>
  <c r="AS63" i="116"/>
  <c r="AT63" i="116" s="1"/>
  <c r="AU63" i="116" s="1"/>
  <c r="AV63" i="116" s="1"/>
  <c r="J89" i="116"/>
  <c r="AO89" i="116" s="1"/>
  <c r="X89" i="116"/>
  <c r="W120" i="116"/>
  <c r="AO120" i="116"/>
  <c r="AS120" i="116"/>
  <c r="AT120" i="116" s="1"/>
  <c r="AU120" i="116" s="1"/>
  <c r="AV120" i="116" s="1"/>
  <c r="J144" i="116"/>
  <c r="AO144" i="116" s="1"/>
  <c r="X144" i="116"/>
  <c r="W126" i="116"/>
  <c r="AS126" i="116"/>
  <c r="J67" i="116"/>
  <c r="AO67" i="116" s="1"/>
  <c r="X67" i="116"/>
  <c r="W110" i="116"/>
  <c r="AO110" i="116"/>
  <c r="AS110" i="116"/>
  <c r="AT110" i="116" s="1"/>
  <c r="AU110" i="116" s="1"/>
  <c r="AV110" i="116" s="1"/>
  <c r="X142" i="116"/>
  <c r="W9" i="116"/>
  <c r="AO9" i="116"/>
  <c r="AS9" i="116"/>
  <c r="AT9" i="116" s="1"/>
  <c r="AU9" i="116" s="1"/>
  <c r="AV9" i="116" s="1"/>
  <c r="J107" i="116"/>
  <c r="AO107" i="116" s="1"/>
  <c r="X107" i="116"/>
  <c r="W35" i="116"/>
  <c r="AO35" i="116"/>
  <c r="AS35" i="116"/>
  <c r="AT35" i="116" s="1"/>
  <c r="AU35" i="116" s="1"/>
  <c r="AV35" i="116" s="1"/>
  <c r="J117" i="116"/>
  <c r="AO117" i="116" s="1"/>
  <c r="X117" i="116"/>
  <c r="W100" i="116"/>
  <c r="AO100" i="116"/>
  <c r="AS100" i="116"/>
  <c r="AT100" i="116" s="1"/>
  <c r="AU100" i="116" s="1"/>
  <c r="AV100" i="116" s="1"/>
  <c r="X143" i="116"/>
  <c r="W119" i="116"/>
  <c r="AO119" i="116"/>
  <c r="AS119" i="116"/>
  <c r="AT119" i="116" s="1"/>
  <c r="AU119" i="116" s="1"/>
  <c r="AV119" i="116" s="1"/>
  <c r="J13" i="116"/>
  <c r="AO13" i="116" s="1"/>
  <c r="X13" i="116"/>
  <c r="AU147" i="116"/>
  <c r="W22" i="116"/>
  <c r="AO22" i="116"/>
  <c r="AS22" i="116"/>
  <c r="AT22" i="116" s="1"/>
  <c r="AU22" i="116" s="1"/>
  <c r="AV22" i="116" s="1"/>
  <c r="X125" i="116"/>
  <c r="W137" i="116"/>
  <c r="AO137" i="116"/>
  <c r="AS137" i="116"/>
  <c r="AT137" i="116" s="1"/>
  <c r="AU137" i="116" s="1"/>
  <c r="AV137" i="116" s="1"/>
  <c r="X49" i="116"/>
  <c r="W129" i="116"/>
  <c r="AO129" i="116"/>
  <c r="AS129" i="116"/>
  <c r="AT129" i="116" s="1"/>
  <c r="AU129" i="116" s="1"/>
  <c r="AV129" i="116" s="1"/>
  <c r="J80" i="116"/>
  <c r="AO80" i="116" s="1"/>
  <c r="X80" i="116"/>
  <c r="W42" i="116"/>
  <c r="AO42" i="116"/>
  <c r="AS42" i="116"/>
  <c r="AT42" i="116" s="1"/>
  <c r="AU42" i="116" s="1"/>
  <c r="AV42" i="116" s="1"/>
  <c r="J136" i="116"/>
  <c r="AO136" i="116" s="1"/>
  <c r="X136" i="116"/>
  <c r="W134" i="116"/>
  <c r="AO134" i="116"/>
  <c r="AS134" i="116"/>
  <c r="AT134" i="116" s="1"/>
  <c r="AU134" i="116" s="1"/>
  <c r="AV134" i="116" s="1"/>
  <c r="X56" i="116"/>
  <c r="W116" i="116"/>
  <c r="AO116" i="116"/>
  <c r="AS116" i="116"/>
  <c r="AT116" i="116" s="1"/>
  <c r="AU116" i="116" s="1"/>
  <c r="AV116" i="116" s="1"/>
  <c r="X37" i="116"/>
  <c r="W30" i="116"/>
  <c r="AO30" i="116"/>
  <c r="AS30" i="116"/>
  <c r="AT30" i="116" s="1"/>
  <c r="AU30" i="116" s="1"/>
  <c r="AV30" i="116" s="1"/>
  <c r="J82" i="116"/>
  <c r="AO82" i="116" s="1"/>
  <c r="X82" i="116"/>
  <c r="W55" i="116"/>
  <c r="AO55" i="116"/>
  <c r="AS55" i="116"/>
  <c r="AT55" i="116" s="1"/>
  <c r="AU55" i="116" s="1"/>
  <c r="AV55" i="116" s="1"/>
  <c r="J46" i="116"/>
  <c r="AO46" i="116" s="1"/>
  <c r="X46" i="116"/>
  <c r="W146" i="116"/>
  <c r="AO146" i="116"/>
  <c r="AS146" i="116"/>
  <c r="AT146" i="116" s="1"/>
  <c r="AU146" i="116" s="1"/>
  <c r="AV146" i="116" s="1"/>
  <c r="J24" i="116"/>
  <c r="AO24" i="116" s="1"/>
  <c r="X24" i="116"/>
  <c r="W145" i="116"/>
  <c r="AO145" i="116"/>
  <c r="AS145" i="116"/>
  <c r="AT145" i="116" s="1"/>
  <c r="AU145" i="116" s="1"/>
  <c r="AV145" i="116" s="1"/>
  <c r="J123" i="116"/>
  <c r="AO123" i="116" s="1"/>
  <c r="X123" i="116"/>
  <c r="W132" i="116"/>
  <c r="AO132" i="116"/>
  <c r="AS132" i="116"/>
  <c r="AT132" i="116" s="1"/>
  <c r="AU132" i="116" s="1"/>
  <c r="AV132" i="116" s="1"/>
  <c r="J99" i="116"/>
  <c r="AO99" i="116" s="1"/>
  <c r="X99" i="116"/>
  <c r="W28" i="116"/>
  <c r="AO28" i="116"/>
  <c r="AS28" i="116"/>
  <c r="AT28" i="116" s="1"/>
  <c r="AU28" i="116" s="1"/>
  <c r="AV28" i="116" s="1"/>
  <c r="X70" i="116"/>
  <c r="W12" i="116"/>
  <c r="AO12" i="116"/>
  <c r="AS12" i="116"/>
  <c r="AT12" i="116" s="1"/>
  <c r="AU12" i="116" s="1"/>
  <c r="AV12" i="116" s="1"/>
  <c r="J26" i="116"/>
  <c r="AO26" i="116" s="1"/>
  <c r="X26" i="116"/>
  <c r="W11" i="116"/>
  <c r="AO11" i="116"/>
  <c r="AS11" i="116"/>
  <c r="AT11" i="116" s="1"/>
  <c r="AU11" i="116" s="1"/>
  <c r="AV11" i="116" s="1"/>
  <c r="J53" i="116"/>
  <c r="AO53" i="116" s="1"/>
  <c r="X53" i="116"/>
  <c r="W114" i="116"/>
  <c r="AO114" i="116"/>
  <c r="AS114" i="116"/>
  <c r="AT114" i="116" s="1"/>
  <c r="AU114" i="116" s="1"/>
  <c r="AV114" i="116" s="1"/>
  <c r="X78" i="116"/>
  <c r="W36" i="116"/>
  <c r="AO36" i="116"/>
  <c r="AS36" i="116"/>
  <c r="AT36" i="116" s="1"/>
  <c r="AU36" i="116" s="1"/>
  <c r="AV36" i="116" s="1"/>
  <c r="J111" i="116"/>
  <c r="AO111" i="116" s="1"/>
  <c r="X111" i="116"/>
  <c r="W57" i="116"/>
  <c r="AO57" i="116"/>
  <c r="AS57" i="116"/>
  <c r="AT57" i="116" s="1"/>
  <c r="AU57" i="116" s="1"/>
  <c r="AV57" i="116" s="1"/>
  <c r="J101" i="116"/>
  <c r="AO101" i="116" s="1"/>
  <c r="X101" i="116"/>
  <c r="X72" i="116"/>
  <c r="Z69" i="116"/>
  <c r="W73" i="116"/>
  <c r="AS73" i="116"/>
  <c r="AT73" i="116" s="1"/>
  <c r="AU73" i="116" s="1"/>
  <c r="AV73" i="116" s="1"/>
  <c r="X58" i="116"/>
  <c r="W7" i="116"/>
  <c r="AS7" i="116"/>
  <c r="AT7" i="116" s="1"/>
  <c r="AU7" i="116" s="1"/>
  <c r="AV7" i="116" s="1"/>
  <c r="X65" i="116"/>
  <c r="W127" i="116"/>
  <c r="AS127" i="116"/>
  <c r="AT127" i="116" s="1"/>
  <c r="AU127" i="116" s="1"/>
  <c r="AV127" i="116" s="1"/>
  <c r="X122" i="116"/>
  <c r="Z59" i="116"/>
  <c r="R160" i="116"/>
  <c r="V160" i="116"/>
  <c r="AA160" i="116"/>
  <c r="AR160" i="116"/>
  <c r="W29" i="116"/>
  <c r="AS29" i="116"/>
  <c r="AT29" i="116" s="1"/>
  <c r="AU29" i="116" s="1"/>
  <c r="AV29" i="116" s="1"/>
  <c r="X131" i="116"/>
  <c r="W124" i="116"/>
  <c r="AS124" i="116"/>
  <c r="AT124" i="116" s="1"/>
  <c r="AU124" i="116" s="1"/>
  <c r="AV124" i="116" s="1"/>
  <c r="X93" i="116"/>
  <c r="W75" i="116"/>
  <c r="AS75" i="116"/>
  <c r="AT75" i="116" s="1"/>
  <c r="AU75" i="116" s="1"/>
  <c r="AV75" i="116" s="1"/>
  <c r="X88" i="116"/>
  <c r="W39" i="116"/>
  <c r="X130" i="116"/>
  <c r="W103" i="116"/>
  <c r="X63" i="116"/>
  <c r="W97" i="116"/>
  <c r="X120" i="116"/>
  <c r="W48" i="116"/>
  <c r="J126" i="116"/>
  <c r="AO126" i="116" s="1"/>
  <c r="X126" i="116"/>
  <c r="W135" i="116"/>
  <c r="X110" i="116"/>
  <c r="W79" i="116"/>
  <c r="X9" i="116"/>
  <c r="W81" i="116"/>
  <c r="W157" i="116" s="1"/>
  <c r="X35" i="116"/>
  <c r="W41" i="116"/>
  <c r="X100" i="116"/>
  <c r="W10" i="116"/>
  <c r="X119" i="116"/>
  <c r="AR155" i="116"/>
  <c r="W16" i="116"/>
  <c r="X22" i="116"/>
  <c r="W25" i="116"/>
  <c r="X137" i="116"/>
  <c r="W44" i="116"/>
  <c r="X129" i="116"/>
  <c r="W121" i="116"/>
  <c r="X42" i="116"/>
  <c r="X155" i="116" s="1"/>
  <c r="W96" i="116"/>
  <c r="X134" i="116"/>
  <c r="W68" i="116"/>
  <c r="X116" i="116"/>
  <c r="W141" i="116"/>
  <c r="X30" i="116"/>
  <c r="W47" i="116"/>
  <c r="X55" i="116"/>
  <c r="W102" i="116"/>
  <c r="X146" i="116"/>
  <c r="W15" i="116"/>
  <c r="X145" i="116"/>
  <c r="W76" i="116"/>
  <c r="X132" i="116"/>
  <c r="W27" i="116"/>
  <c r="X28" i="116"/>
  <c r="W19" i="116"/>
  <c r="X12" i="116"/>
  <c r="W92" i="116"/>
  <c r="X11" i="116"/>
  <c r="W94" i="116"/>
  <c r="X114" i="116"/>
  <c r="W106" i="116"/>
  <c r="X36" i="116"/>
  <c r="W95" i="116"/>
  <c r="X57" i="116"/>
  <c r="W32" i="116"/>
  <c r="Z155" i="116"/>
  <c r="AA643" i="12"/>
  <c r="AB643" i="12"/>
  <c r="AC643" i="12"/>
  <c r="AD643" i="12"/>
  <c r="AE643" i="12"/>
  <c r="AF643" i="12"/>
  <c r="AG643" i="12"/>
  <c r="AH643" i="12"/>
  <c r="AI643" i="12"/>
  <c r="AJ643" i="12"/>
  <c r="AK643" i="12"/>
  <c r="AL643" i="12"/>
  <c r="AM643" i="12"/>
  <c r="AN643" i="12"/>
  <c r="AO643" i="12"/>
  <c r="AP643" i="12"/>
  <c r="AQ643" i="12"/>
  <c r="AR643" i="12"/>
  <c r="AS643" i="12"/>
  <c r="AT643" i="12"/>
  <c r="AU643" i="12"/>
  <c r="AV643" i="12"/>
  <c r="AA301" i="12"/>
  <c r="AB301" i="12"/>
  <c r="AC301" i="12"/>
  <c r="AD301" i="12"/>
  <c r="AE301" i="12"/>
  <c r="AF301" i="12"/>
  <c r="AG301" i="12"/>
  <c r="AH301" i="12"/>
  <c r="AI301" i="12"/>
  <c r="AJ301" i="12"/>
  <c r="AK301" i="12"/>
  <c r="AL301" i="12"/>
  <c r="AM301" i="12"/>
  <c r="AN301" i="12"/>
  <c r="AO301" i="12"/>
  <c r="AP301" i="12"/>
  <c r="AQ301" i="12"/>
  <c r="AR301" i="12"/>
  <c r="AS301" i="12"/>
  <c r="AT301" i="12"/>
  <c r="AU301" i="12"/>
  <c r="AV301" i="12"/>
  <c r="AA474" i="12"/>
  <c r="AB474" i="12"/>
  <c r="AC474" i="12"/>
  <c r="AD474" i="12"/>
  <c r="AE474" i="12"/>
  <c r="AF474" i="12"/>
  <c r="AG474" i="12"/>
  <c r="AH474" i="12"/>
  <c r="AI474" i="12"/>
  <c r="AJ474" i="12"/>
  <c r="AK474" i="12"/>
  <c r="AL474" i="12"/>
  <c r="AM474" i="12"/>
  <c r="AN474" i="12"/>
  <c r="AO474" i="12"/>
  <c r="AP474" i="12"/>
  <c r="AQ474" i="12"/>
  <c r="AR474" i="12"/>
  <c r="AS474" i="12"/>
  <c r="AT474" i="12"/>
  <c r="AU474" i="12"/>
  <c r="AV474" i="12"/>
  <c r="BF643" i="4"/>
  <c r="BF301" i="4"/>
  <c r="BF474" i="4"/>
  <c r="AQ643" i="4"/>
  <c r="AR643" i="4"/>
  <c r="AS643" i="4" s="1"/>
  <c r="AT643" i="4" s="1"/>
  <c r="AU643" i="4" s="1"/>
  <c r="AV643" i="4" s="1"/>
  <c r="AQ301" i="4"/>
  <c r="AR301" i="4"/>
  <c r="AS301" i="4" s="1"/>
  <c r="AT301" i="4" s="1"/>
  <c r="AU301" i="4" s="1"/>
  <c r="AV301" i="4" s="1"/>
  <c r="AQ474" i="4"/>
  <c r="AR474" i="4"/>
  <c r="AS474" i="4" s="1"/>
  <c r="AT474" i="4" s="1"/>
  <c r="AU474" i="4" s="1"/>
  <c r="AV474" i="4" s="1"/>
  <c r="AA643" i="4"/>
  <c r="AA301" i="4"/>
  <c r="AA474" i="4"/>
  <c r="S643" i="4"/>
  <c r="T643" i="4"/>
  <c r="U643" i="4"/>
  <c r="V643" i="4"/>
  <c r="S301" i="4"/>
  <c r="T301" i="4"/>
  <c r="U301" i="4"/>
  <c r="AO301" i="4" s="1"/>
  <c r="V301" i="4"/>
  <c r="S474" i="4"/>
  <c r="T474" i="4"/>
  <c r="U474" i="4"/>
  <c r="V474" i="4"/>
  <c r="R643" i="4"/>
  <c r="R301" i="4"/>
  <c r="R474" i="4"/>
  <c r="M643" i="4"/>
  <c r="J643" i="4" s="1"/>
  <c r="M301" i="4"/>
  <c r="J301" i="4" s="1"/>
  <c r="M474" i="4"/>
  <c r="J474" i="4" s="1"/>
  <c r="AP46" i="118" l="1"/>
  <c r="AW25" i="118"/>
  <c r="AX25" i="118" s="1"/>
  <c r="AO213" i="118"/>
  <c r="AP137" i="118"/>
  <c r="AP121" i="118"/>
  <c r="AP141" i="118"/>
  <c r="AW64" i="118"/>
  <c r="AX64" i="118" s="1"/>
  <c r="AW275" i="118"/>
  <c r="AX275" i="118" s="1"/>
  <c r="AW242" i="118"/>
  <c r="AX242" i="118" s="1"/>
  <c r="AW216" i="118"/>
  <c r="AX216" i="118" s="1"/>
  <c r="AW225" i="118"/>
  <c r="AX225" i="118" s="1"/>
  <c r="AP126" i="118"/>
  <c r="AO125" i="118"/>
  <c r="AP81" i="118"/>
  <c r="AO258" i="118"/>
  <c r="AO188" i="118"/>
  <c r="X290" i="118"/>
  <c r="W298" i="118"/>
  <c r="AO162" i="118"/>
  <c r="AO261" i="118"/>
  <c r="AP183" i="118"/>
  <c r="AW66" i="118"/>
  <c r="AX66" i="118" s="1"/>
  <c r="AW37" i="118"/>
  <c r="AX37" i="118" s="1"/>
  <c r="AO29" i="118"/>
  <c r="AW245" i="118"/>
  <c r="AX245" i="118" s="1"/>
  <c r="AP206" i="118"/>
  <c r="AW208" i="118"/>
  <c r="AX208" i="118" s="1"/>
  <c r="X297" i="118"/>
  <c r="AW129" i="118"/>
  <c r="AX129" i="118" s="1"/>
  <c r="AW91" i="118"/>
  <c r="AX91" i="118" s="1"/>
  <c r="AW267" i="118"/>
  <c r="AX267" i="118" s="1"/>
  <c r="AW273" i="118"/>
  <c r="AX273" i="118" s="1"/>
  <c r="AW254" i="118"/>
  <c r="AX254" i="118" s="1"/>
  <c r="AW223" i="118"/>
  <c r="AX223" i="118" s="1"/>
  <c r="AW198" i="118"/>
  <c r="AX198" i="118" s="1"/>
  <c r="AW162" i="118"/>
  <c r="AX162" i="118" s="1"/>
  <c r="AW117" i="118"/>
  <c r="AX117" i="118" s="1"/>
  <c r="AP145" i="118"/>
  <c r="AW126" i="118"/>
  <c r="AX126" i="118" s="1"/>
  <c r="AW90" i="118"/>
  <c r="AX90" i="118" s="1"/>
  <c r="AW54" i="118"/>
  <c r="AX54" i="118" s="1"/>
  <c r="AP91" i="118"/>
  <c r="AW62" i="118"/>
  <c r="AX62" i="118" s="1"/>
  <c r="AW58" i="118"/>
  <c r="AX58" i="118" s="1"/>
  <c r="AO36" i="118"/>
  <c r="AO85" i="118"/>
  <c r="AP71" i="118"/>
  <c r="AW49" i="118"/>
  <c r="AX49" i="118" s="1"/>
  <c r="J299" i="118"/>
  <c r="AO199" i="118"/>
  <c r="AO284" i="118"/>
  <c r="AP225" i="118"/>
  <c r="AW266" i="118"/>
  <c r="AX266" i="118" s="1"/>
  <c r="AW111" i="118"/>
  <c r="AX111" i="118" s="1"/>
  <c r="AW77" i="118"/>
  <c r="AX77" i="118" s="1"/>
  <c r="AW21" i="118"/>
  <c r="AX21" i="118" s="1"/>
  <c r="AW205" i="118"/>
  <c r="AX205" i="118" s="1"/>
  <c r="AO95" i="118"/>
  <c r="AO25" i="118"/>
  <c r="AW269" i="118"/>
  <c r="AX269" i="118" s="1"/>
  <c r="AO274" i="118"/>
  <c r="AO270" i="118"/>
  <c r="AW282" i="118"/>
  <c r="AX282" i="118" s="1"/>
  <c r="AW249" i="118"/>
  <c r="AX249" i="118" s="1"/>
  <c r="AW237" i="118"/>
  <c r="AX237" i="118" s="1"/>
  <c r="AP219" i="118"/>
  <c r="AO217" i="118"/>
  <c r="AW212" i="118"/>
  <c r="AX212" i="118" s="1"/>
  <c r="AP198" i="118"/>
  <c r="AW166" i="118"/>
  <c r="AX166" i="118" s="1"/>
  <c r="AP202" i="118"/>
  <c r="AO116" i="118"/>
  <c r="AO112" i="118"/>
  <c r="AO298" i="118" s="1"/>
  <c r="AW176" i="118"/>
  <c r="AX176" i="118" s="1"/>
  <c r="AW156" i="118"/>
  <c r="AX156" i="118" s="1"/>
  <c r="AO149" i="118"/>
  <c r="AO117" i="118"/>
  <c r="AP150" i="118"/>
  <c r="AW133" i="118"/>
  <c r="AX133" i="118" s="1"/>
  <c r="AO61" i="118"/>
  <c r="AO16" i="118"/>
  <c r="AW19" i="118"/>
  <c r="AX19" i="118" s="1"/>
  <c r="AW39" i="118"/>
  <c r="AX39" i="118" s="1"/>
  <c r="AO176" i="118"/>
  <c r="AW260" i="118"/>
  <c r="AX260" i="118" s="1"/>
  <c r="AW218" i="118"/>
  <c r="AX218" i="118" s="1"/>
  <c r="AO178" i="118"/>
  <c r="AP156" i="118"/>
  <c r="AW105" i="118"/>
  <c r="AX105" i="118" s="1"/>
  <c r="AW68" i="118"/>
  <c r="AX68" i="118" s="1"/>
  <c r="AW120" i="118"/>
  <c r="AX120" i="118" s="1"/>
  <c r="AW112" i="118"/>
  <c r="AX112" i="118" s="1"/>
  <c r="AO21" i="118"/>
  <c r="AP280" i="118"/>
  <c r="AW248" i="118"/>
  <c r="AX248" i="118" s="1"/>
  <c r="AP215" i="118"/>
  <c r="AW142" i="118"/>
  <c r="AX142" i="118" s="1"/>
  <c r="AP59" i="118"/>
  <c r="AP55" i="118"/>
  <c r="AW89" i="118"/>
  <c r="AX89" i="118" s="1"/>
  <c r="AP34" i="118"/>
  <c r="AW10" i="118"/>
  <c r="AX10" i="118" s="1"/>
  <c r="AO196" i="118"/>
  <c r="AO172" i="118"/>
  <c r="AO37" i="118"/>
  <c r="AW262" i="118"/>
  <c r="AX262" i="118" s="1"/>
  <c r="AO107" i="118"/>
  <c r="AO13" i="118"/>
  <c r="AW220" i="118"/>
  <c r="AX220" i="118" s="1"/>
  <c r="AW192" i="118"/>
  <c r="AX192" i="118" s="1"/>
  <c r="AO113" i="118"/>
  <c r="AW99" i="118"/>
  <c r="AX99" i="118" s="1"/>
  <c r="AW98" i="118"/>
  <c r="AX98" i="118" s="1"/>
  <c r="AW26" i="118"/>
  <c r="AX26" i="118" s="1"/>
  <c r="AW13" i="118"/>
  <c r="AX13" i="118" s="1"/>
  <c r="AO209" i="118"/>
  <c r="AW230" i="118"/>
  <c r="AX230" i="118" s="1"/>
  <c r="AW80" i="118"/>
  <c r="AX80" i="118" s="1"/>
  <c r="AW92" i="118"/>
  <c r="AX92" i="118" s="1"/>
  <c r="AO191" i="117"/>
  <c r="AO123" i="117"/>
  <c r="AO100" i="117"/>
  <c r="AW329" i="117"/>
  <c r="AX329" i="117" s="1"/>
  <c r="AO189" i="117"/>
  <c r="AP59" i="116"/>
  <c r="AW97" i="116"/>
  <c r="AX97" i="116" s="1"/>
  <c r="AO14" i="116"/>
  <c r="AO84" i="116"/>
  <c r="AO138" i="116"/>
  <c r="AO52" i="116"/>
  <c r="AO71" i="116"/>
  <c r="AO23" i="116"/>
  <c r="J161" i="116"/>
  <c r="W155" i="116"/>
  <c r="AO54" i="116"/>
  <c r="AO38" i="116"/>
  <c r="AO175" i="117"/>
  <c r="AO199" i="117"/>
  <c r="AW132" i="117"/>
  <c r="AX132" i="117" s="1"/>
  <c r="AW84" i="117"/>
  <c r="AX84" i="117" s="1"/>
  <c r="AW140" i="117"/>
  <c r="AX140" i="117" s="1"/>
  <c r="AP266" i="117"/>
  <c r="AP174" i="117"/>
  <c r="AO119" i="117"/>
  <c r="AO277" i="117"/>
  <c r="AO332" i="117"/>
  <c r="AW276" i="117"/>
  <c r="AX276" i="117" s="1"/>
  <c r="AP291" i="117"/>
  <c r="AO239" i="117"/>
  <c r="AO244" i="117"/>
  <c r="AO144" i="117"/>
  <c r="AP73" i="117"/>
  <c r="AW285" i="117"/>
  <c r="AX285" i="117" s="1"/>
  <c r="AO281" i="117"/>
  <c r="AO267" i="117"/>
  <c r="AO261" i="117"/>
  <c r="AW76" i="117"/>
  <c r="AX76" i="117" s="1"/>
  <c r="AP87" i="117"/>
  <c r="AW41" i="117"/>
  <c r="AX41" i="117" s="1"/>
  <c r="AO46" i="117"/>
  <c r="AW151" i="117"/>
  <c r="AX151" i="117" s="1"/>
  <c r="AO22" i="117"/>
  <c r="AW238" i="117"/>
  <c r="AX238" i="117" s="1"/>
  <c r="W338" i="117"/>
  <c r="X338" i="117"/>
  <c r="X341" i="117"/>
  <c r="AW283" i="117"/>
  <c r="AX283" i="117" s="1"/>
  <c r="X340" i="117"/>
  <c r="W345" i="117"/>
  <c r="AO16" i="117"/>
  <c r="AO195" i="117"/>
  <c r="AW126" i="117"/>
  <c r="AX126" i="117" s="1"/>
  <c r="AO300" i="117"/>
  <c r="AO176" i="117"/>
  <c r="AO273" i="117"/>
  <c r="AW86" i="117"/>
  <c r="AX86" i="117" s="1"/>
  <c r="AW80" i="117"/>
  <c r="AX80" i="117" s="1"/>
  <c r="AW156" i="117"/>
  <c r="AX156" i="117" s="1"/>
  <c r="AW55" i="117"/>
  <c r="AX55" i="117" s="1"/>
  <c r="AP21" i="117"/>
  <c r="AO275" i="117"/>
  <c r="AO112" i="117"/>
  <c r="AO304" i="117"/>
  <c r="AP223" i="117"/>
  <c r="AO235" i="117"/>
  <c r="AO245" i="117"/>
  <c r="AP44" i="117"/>
  <c r="X344" i="117"/>
  <c r="AO125" i="117"/>
  <c r="X345" i="117"/>
  <c r="X347" i="117"/>
  <c r="AO321" i="117"/>
  <c r="AO213" i="117"/>
  <c r="AO111" i="117"/>
  <c r="AW87" i="117"/>
  <c r="AX87" i="117" s="1"/>
  <c r="AW186" i="117"/>
  <c r="AX186" i="117" s="1"/>
  <c r="AP202" i="117"/>
  <c r="AW332" i="117"/>
  <c r="AX332" i="117" s="1"/>
  <c r="AW323" i="117"/>
  <c r="AX323" i="117" s="1"/>
  <c r="AP178" i="117"/>
  <c r="AO117" i="117"/>
  <c r="AP265" i="117"/>
  <c r="AW175" i="117"/>
  <c r="AX175" i="117" s="1"/>
  <c r="AW92" i="117"/>
  <c r="AX92" i="117" s="1"/>
  <c r="AO41" i="117"/>
  <c r="AO219" i="117"/>
  <c r="AO152" i="117"/>
  <c r="AO52" i="117"/>
  <c r="AP237" i="117"/>
  <c r="AP305" i="117"/>
  <c r="AP292" i="117"/>
  <c r="AW105" i="117"/>
  <c r="AX105" i="117" s="1"/>
  <c r="AW57" i="117"/>
  <c r="AX57" i="117" s="1"/>
  <c r="AP177" i="117"/>
  <c r="AW96" i="117"/>
  <c r="AX96" i="117" s="1"/>
  <c r="AO97" i="117"/>
  <c r="AO147" i="117"/>
  <c r="AW144" i="117"/>
  <c r="AX144" i="117" s="1"/>
  <c r="AO234" i="117"/>
  <c r="AO288" i="117"/>
  <c r="AO102" i="117"/>
  <c r="AW113" i="117"/>
  <c r="AX113" i="117" s="1"/>
  <c r="AW260" i="117"/>
  <c r="AX260" i="117" s="1"/>
  <c r="AW22" i="117"/>
  <c r="AX22" i="117" s="1"/>
  <c r="AW82" i="117"/>
  <c r="AX82" i="117" s="1"/>
  <c r="AW316" i="117"/>
  <c r="AX316" i="117" s="1"/>
  <c r="AW192" i="117"/>
  <c r="AX192" i="117" s="1"/>
  <c r="AW201" i="117"/>
  <c r="AX201" i="117" s="1"/>
  <c r="AW48" i="117"/>
  <c r="AX48" i="117" s="1"/>
  <c r="AP116" i="117"/>
  <c r="AO272" i="117"/>
  <c r="AP153" i="117"/>
  <c r="AP155" i="117"/>
  <c r="AW235" i="117"/>
  <c r="AX235" i="117" s="1"/>
  <c r="AP83" i="117"/>
  <c r="J338" i="117"/>
  <c r="AW294" i="117"/>
  <c r="AX294" i="117" s="1"/>
  <c r="J340" i="117"/>
  <c r="AO7" i="117"/>
  <c r="AO200" i="117"/>
  <c r="AO196" i="117"/>
  <c r="AO270" i="117"/>
  <c r="AO325" i="117"/>
  <c r="AO51" i="117"/>
  <c r="AO17" i="117"/>
  <c r="AO32" i="117"/>
  <c r="AO203" i="117"/>
  <c r="AW305" i="117"/>
  <c r="AX305" i="117" s="1"/>
  <c r="AO99" i="117"/>
  <c r="AW7" i="117"/>
  <c r="AX7" i="117" s="1"/>
  <c r="AP76" i="117"/>
  <c r="AO96" i="117"/>
  <c r="AO173" i="117"/>
  <c r="AP173" i="117"/>
  <c r="AO286" i="117"/>
  <c r="AW216" i="117"/>
  <c r="AX216" i="117" s="1"/>
  <c r="AW247" i="117"/>
  <c r="AX247" i="117" s="1"/>
  <c r="AO107" i="117"/>
  <c r="AW89" i="117"/>
  <c r="AX89" i="117" s="1"/>
  <c r="AW72" i="117"/>
  <c r="AX72" i="117" s="1"/>
  <c r="AW270" i="117"/>
  <c r="AX270" i="117" s="1"/>
  <c r="AO60" i="116"/>
  <c r="AW90" i="116"/>
  <c r="AX90" i="116" s="1"/>
  <c r="AW10" i="116"/>
  <c r="AX10" i="116" s="1"/>
  <c r="AW94" i="116"/>
  <c r="AX94" i="116" s="1"/>
  <c r="AW106" i="116"/>
  <c r="AX106" i="116" s="1"/>
  <c r="AW16" i="116"/>
  <c r="AX16" i="116" s="1"/>
  <c r="AP32" i="116"/>
  <c r="AP102" i="116"/>
  <c r="AP44" i="116"/>
  <c r="AP98" i="116"/>
  <c r="AP33" i="116"/>
  <c r="AW112" i="116"/>
  <c r="AX112" i="116" s="1"/>
  <c r="AP47" i="116"/>
  <c r="AP25" i="116"/>
  <c r="AP81" i="116"/>
  <c r="J153" i="116"/>
  <c r="AW138" i="116"/>
  <c r="AX138" i="116" s="1"/>
  <c r="X160" i="116"/>
  <c r="X158" i="116"/>
  <c r="AW27" i="116"/>
  <c r="AX27" i="116" s="1"/>
  <c r="AW47" i="116"/>
  <c r="AX47" i="116" s="1"/>
  <c r="AW25" i="116"/>
  <c r="AX25" i="116" s="1"/>
  <c r="AO86" i="116"/>
  <c r="AP86" i="116"/>
  <c r="AW54" i="116"/>
  <c r="AX54" i="116" s="1"/>
  <c r="AW17" i="116"/>
  <c r="AX17" i="116" s="1"/>
  <c r="AW41" i="116"/>
  <c r="AX41" i="116" s="1"/>
  <c r="W153" i="116"/>
  <c r="AP92" i="116"/>
  <c r="AP79" i="116"/>
  <c r="AP104" i="116"/>
  <c r="AP126" i="116"/>
  <c r="W161" i="116"/>
  <c r="AP19" i="116"/>
  <c r="AP27" i="116"/>
  <c r="AP97" i="116"/>
  <c r="AP103" i="116"/>
  <c r="X153" i="116"/>
  <c r="AP7" i="116"/>
  <c r="AP73" i="116"/>
  <c r="AO127" i="116"/>
  <c r="AW15" i="116"/>
  <c r="AX15" i="116" s="1"/>
  <c r="W160" i="116"/>
  <c r="AO48" i="116"/>
  <c r="Z162" i="116"/>
  <c r="AW32" i="116"/>
  <c r="AX32" i="116" s="1"/>
  <c r="AW133" i="116"/>
  <c r="AX133" i="116" s="1"/>
  <c r="AW79" i="116"/>
  <c r="AX79" i="116" s="1"/>
  <c r="AW103" i="116"/>
  <c r="AX103" i="116" s="1"/>
  <c r="AW84" i="116"/>
  <c r="AX84" i="116" s="1"/>
  <c r="AW135" i="116"/>
  <c r="AX135" i="116" s="1"/>
  <c r="AW14" i="116"/>
  <c r="AX14" i="116" s="1"/>
  <c r="AW128" i="116"/>
  <c r="AX128" i="116" s="1"/>
  <c r="AW281" i="118"/>
  <c r="AX281" i="118" s="1"/>
  <c r="AW258" i="118"/>
  <c r="AX258" i="118" s="1"/>
  <c r="AW240" i="118"/>
  <c r="AX240" i="118" s="1"/>
  <c r="AW279" i="118"/>
  <c r="AX279" i="118" s="1"/>
  <c r="AP267" i="118"/>
  <c r="AW259" i="118"/>
  <c r="AX259" i="118" s="1"/>
  <c r="AW276" i="118"/>
  <c r="AX276" i="118" s="1"/>
  <c r="AW284" i="118"/>
  <c r="AX284" i="118" s="1"/>
  <c r="AW272" i="118"/>
  <c r="AX272" i="118" s="1"/>
  <c r="AW283" i="118"/>
  <c r="AX283" i="118" s="1"/>
  <c r="AW244" i="118"/>
  <c r="AX244" i="118" s="1"/>
  <c r="AW256" i="118"/>
  <c r="AX256" i="118" s="1"/>
  <c r="AW246" i="118"/>
  <c r="AX246" i="118" s="1"/>
  <c r="AW238" i="118"/>
  <c r="AX238" i="118" s="1"/>
  <c r="AW241" i="118"/>
  <c r="AX241" i="118" s="1"/>
  <c r="AP262" i="118"/>
  <c r="AP227" i="118"/>
  <c r="AW227" i="118"/>
  <c r="AX227" i="118" s="1"/>
  <c r="AW211" i="118"/>
  <c r="AX211" i="118" s="1"/>
  <c r="AW217" i="118"/>
  <c r="AX217" i="118" s="1"/>
  <c r="AW207" i="118"/>
  <c r="AX207" i="118" s="1"/>
  <c r="AW231" i="118"/>
  <c r="AX231" i="118" s="1"/>
  <c r="AW213" i="118"/>
  <c r="AX213" i="118" s="1"/>
  <c r="AW203" i="118"/>
  <c r="AX203" i="118" s="1"/>
  <c r="AW180" i="118"/>
  <c r="AX180" i="118" s="1"/>
  <c r="AP167" i="118"/>
  <c r="AW202" i="118"/>
  <c r="AX202" i="118" s="1"/>
  <c r="AW194" i="118"/>
  <c r="AX194" i="118" s="1"/>
  <c r="AW170" i="118"/>
  <c r="AX170" i="118" s="1"/>
  <c r="AW158" i="118"/>
  <c r="AX158" i="118" s="1"/>
  <c r="AW154" i="118"/>
  <c r="AX154" i="118" s="1"/>
  <c r="AW168" i="118"/>
  <c r="AX168" i="118" s="1"/>
  <c r="AW196" i="118"/>
  <c r="AX196" i="118" s="1"/>
  <c r="AP179" i="118"/>
  <c r="AP159" i="118"/>
  <c r="AP142" i="118"/>
  <c r="AW130" i="118"/>
  <c r="AX130" i="118" s="1"/>
  <c r="AP120" i="118"/>
  <c r="AO146" i="118"/>
  <c r="AW146" i="118"/>
  <c r="AX146" i="118" s="1"/>
  <c r="AO134" i="118"/>
  <c r="AP122" i="118"/>
  <c r="AW109" i="118"/>
  <c r="AX109" i="118" s="1"/>
  <c r="AP101" i="118"/>
  <c r="AP97" i="118"/>
  <c r="AP77" i="118"/>
  <c r="AP73" i="118"/>
  <c r="AP99" i="118"/>
  <c r="AW78" i="118"/>
  <c r="AX78" i="118" s="1"/>
  <c r="AO65" i="118"/>
  <c r="AW94" i="118"/>
  <c r="AX94" i="118" s="1"/>
  <c r="AW86" i="118"/>
  <c r="AX86" i="118" s="1"/>
  <c r="AW74" i="118"/>
  <c r="AX74" i="118" s="1"/>
  <c r="AO7" i="118"/>
  <c r="AO105" i="118"/>
  <c r="AO32" i="118"/>
  <c r="AW101" i="118"/>
  <c r="AX101" i="118" s="1"/>
  <c r="AP42" i="118"/>
  <c r="AP30" i="118"/>
  <c r="AW34" i="118"/>
  <c r="AX34" i="118" s="1"/>
  <c r="AW29" i="118"/>
  <c r="AX29" i="118" s="1"/>
  <c r="AW15" i="118"/>
  <c r="AX15" i="118" s="1"/>
  <c r="AW51" i="118"/>
  <c r="AX51" i="118" s="1"/>
  <c r="AW22" i="118"/>
  <c r="AX22" i="118" s="1"/>
  <c r="AW50" i="118"/>
  <c r="AX50" i="118" s="1"/>
  <c r="AP8" i="118"/>
  <c r="AW47" i="118"/>
  <c r="AX47" i="118" s="1"/>
  <c r="AP28" i="118"/>
  <c r="AO14" i="118"/>
  <c r="J297" i="118"/>
  <c r="AS292" i="118"/>
  <c r="AS297" i="118"/>
  <c r="J289" i="118"/>
  <c r="Z295" i="118"/>
  <c r="J291" i="118"/>
  <c r="AS299" i="118"/>
  <c r="AS286" i="118"/>
  <c r="Z290" i="118"/>
  <c r="AS295" i="118"/>
  <c r="J286" i="118"/>
  <c r="AP276" i="118"/>
  <c r="AP272" i="118"/>
  <c r="AW277" i="118"/>
  <c r="AX277" i="118" s="1"/>
  <c r="AW268" i="118"/>
  <c r="AX268" i="118" s="1"/>
  <c r="AW280" i="118"/>
  <c r="AX280" i="118" s="1"/>
  <c r="AW252" i="118"/>
  <c r="AX252" i="118" s="1"/>
  <c r="AW233" i="118"/>
  <c r="AX233" i="118" s="1"/>
  <c r="AW221" i="118"/>
  <c r="AX221" i="118" s="1"/>
  <c r="AO221" i="118"/>
  <c r="AO289" i="118" s="1"/>
  <c r="AW200" i="118"/>
  <c r="AX200" i="118" s="1"/>
  <c r="AW190" i="118"/>
  <c r="AX190" i="118" s="1"/>
  <c r="AW174" i="118"/>
  <c r="AX174" i="118" s="1"/>
  <c r="AW164" i="118"/>
  <c r="AX164" i="118" s="1"/>
  <c r="AP195" i="118"/>
  <c r="AW178" i="118"/>
  <c r="AX178" i="118" s="1"/>
  <c r="AW150" i="118"/>
  <c r="AX150" i="118" s="1"/>
  <c r="AW138" i="118"/>
  <c r="AX138" i="118" s="1"/>
  <c r="AW114" i="118"/>
  <c r="AX114" i="118" s="1"/>
  <c r="AW121" i="118"/>
  <c r="AX121" i="118" s="1"/>
  <c r="AW113" i="118"/>
  <c r="AX113" i="118" s="1"/>
  <c r="AP152" i="118"/>
  <c r="AO118" i="118"/>
  <c r="AP93" i="118"/>
  <c r="AP89" i="118"/>
  <c r="AP69" i="118"/>
  <c r="AW93" i="118"/>
  <c r="AX93" i="118" s="1"/>
  <c r="AO87" i="118"/>
  <c r="AW61" i="118"/>
  <c r="AX61" i="118" s="1"/>
  <c r="AW70" i="118"/>
  <c r="AX70" i="118" s="1"/>
  <c r="AP50" i="118"/>
  <c r="AP26" i="118"/>
  <c r="AW41" i="118"/>
  <c r="AX41" i="118" s="1"/>
  <c r="AW27" i="118"/>
  <c r="AX27" i="118" s="1"/>
  <c r="AW46" i="118"/>
  <c r="AX46" i="118" s="1"/>
  <c r="AW11" i="118"/>
  <c r="AX11" i="118" s="1"/>
  <c r="W289" i="118"/>
  <c r="AU297" i="118"/>
  <c r="X298" i="118"/>
  <c r="X292" i="118"/>
  <c r="Z296" i="118"/>
  <c r="AT297" i="118"/>
  <c r="AO292" i="118"/>
  <c r="X296" i="118"/>
  <c r="AO297" i="118"/>
  <c r="W296" i="118"/>
  <c r="AO296" i="118"/>
  <c r="Z293" i="118"/>
  <c r="J290" i="118"/>
  <c r="Z299" i="118"/>
  <c r="Z286" i="118"/>
  <c r="Z291" i="118"/>
  <c r="AS290" i="118"/>
  <c r="X299" i="118"/>
  <c r="X286" i="118"/>
  <c r="W293" i="118"/>
  <c r="X295" i="118"/>
  <c r="X294" i="118"/>
  <c r="AS291" i="118"/>
  <c r="AT294" i="118"/>
  <c r="AW271" i="118"/>
  <c r="AX271" i="118" s="1"/>
  <c r="AW250" i="118"/>
  <c r="AX250" i="118" s="1"/>
  <c r="AW253" i="118"/>
  <c r="AX253" i="118" s="1"/>
  <c r="AW232" i="118"/>
  <c r="AX232" i="118" s="1"/>
  <c r="AW215" i="118"/>
  <c r="AX215" i="118" s="1"/>
  <c r="AW229" i="118"/>
  <c r="AX229" i="118" s="1"/>
  <c r="AW219" i="118"/>
  <c r="AX219" i="118" s="1"/>
  <c r="AW186" i="118"/>
  <c r="AX186" i="118" s="1"/>
  <c r="AW201" i="118"/>
  <c r="AX201" i="118" s="1"/>
  <c r="AP187" i="118"/>
  <c r="AP171" i="118"/>
  <c r="AW160" i="118"/>
  <c r="AX160" i="118" s="1"/>
  <c r="AP191" i="118"/>
  <c r="AP175" i="118"/>
  <c r="AW137" i="118"/>
  <c r="AX137" i="118" s="1"/>
  <c r="AW134" i="118"/>
  <c r="AX134" i="118" s="1"/>
  <c r="AW118" i="118"/>
  <c r="AX118" i="118" s="1"/>
  <c r="AW145" i="118"/>
  <c r="AX145" i="118" s="1"/>
  <c r="AW125" i="118"/>
  <c r="AX125" i="118" s="1"/>
  <c r="AW149" i="118"/>
  <c r="AX149" i="118" s="1"/>
  <c r="AW141" i="118"/>
  <c r="AX141" i="118" s="1"/>
  <c r="AP114" i="118"/>
  <c r="AP83" i="118"/>
  <c r="AW69" i="118"/>
  <c r="AX69" i="118" s="1"/>
  <c r="AW87" i="118"/>
  <c r="AX87" i="118" s="1"/>
  <c r="AO40" i="118"/>
  <c r="AO12" i="118"/>
  <c r="AO295" i="118" s="1"/>
  <c r="AW103" i="118"/>
  <c r="AX103" i="118" s="1"/>
  <c r="AW38" i="118"/>
  <c r="AX38" i="118" s="1"/>
  <c r="AW31" i="118"/>
  <c r="AX31" i="118" s="1"/>
  <c r="AW18" i="118"/>
  <c r="AX18" i="118" s="1"/>
  <c r="AW43" i="118"/>
  <c r="AX43" i="118" s="1"/>
  <c r="AP20" i="118"/>
  <c r="AP293" i="118" s="1"/>
  <c r="AP44" i="118"/>
  <c r="AW45" i="118"/>
  <c r="AX45" i="118" s="1"/>
  <c r="AW17" i="118"/>
  <c r="AX17" i="118" s="1"/>
  <c r="AU292" i="118"/>
  <c r="Z297" i="118"/>
  <c r="J298" i="118"/>
  <c r="AP292" i="118"/>
  <c r="J292" i="118"/>
  <c r="AP297" i="118"/>
  <c r="AS298" i="118"/>
  <c r="W292" i="118"/>
  <c r="J296" i="118"/>
  <c r="W297" i="118"/>
  <c r="AP289" i="118"/>
  <c r="AO299" i="118"/>
  <c r="AS294" i="118"/>
  <c r="AT290" i="118"/>
  <c r="AP295" i="118"/>
  <c r="X293" i="118"/>
  <c r="AO290" i="118"/>
  <c r="J295" i="118"/>
  <c r="W299" i="118"/>
  <c r="W286" i="118"/>
  <c r="J294" i="118"/>
  <c r="AO294" i="118"/>
  <c r="AO291" i="118"/>
  <c r="W295" i="118"/>
  <c r="AV290" i="118"/>
  <c r="AW265" i="118"/>
  <c r="AX265" i="118" s="1"/>
  <c r="AW257" i="118"/>
  <c r="AX257" i="118" s="1"/>
  <c r="AW228" i="118"/>
  <c r="AX228" i="118" s="1"/>
  <c r="AW224" i="118"/>
  <c r="AX224" i="118" s="1"/>
  <c r="AW184" i="118"/>
  <c r="AX184" i="118" s="1"/>
  <c r="AW188" i="118"/>
  <c r="AX188" i="118" s="1"/>
  <c r="AW172" i="118"/>
  <c r="AX172" i="118" s="1"/>
  <c r="AW197" i="118"/>
  <c r="AX197" i="118" s="1"/>
  <c r="AW182" i="118"/>
  <c r="AX182" i="118" s="1"/>
  <c r="AW122" i="118"/>
  <c r="AX122" i="118" s="1"/>
  <c r="AW65" i="118"/>
  <c r="AX65" i="118" s="1"/>
  <c r="AW95" i="118"/>
  <c r="AX95" i="118" s="1"/>
  <c r="AP79" i="118"/>
  <c r="AP296" i="118" s="1"/>
  <c r="AT7" i="118"/>
  <c r="AT293" i="118" s="1"/>
  <c r="AP108" i="118"/>
  <c r="AP298" i="118" s="1"/>
  <c r="AW97" i="118"/>
  <c r="AX97" i="118" s="1"/>
  <c r="AW102" i="118"/>
  <c r="AX102" i="118" s="1"/>
  <c r="AW82" i="118"/>
  <c r="AX82" i="118" s="1"/>
  <c r="AP48" i="118"/>
  <c r="AP294" i="118" s="1"/>
  <c r="AW30" i="118"/>
  <c r="AX30" i="118" s="1"/>
  <c r="AW42" i="118"/>
  <c r="AX42" i="118" s="1"/>
  <c r="AW35" i="118"/>
  <c r="AX35" i="118" s="1"/>
  <c r="AW23" i="118"/>
  <c r="AX23" i="118" s="1"/>
  <c r="AW9" i="118"/>
  <c r="AX9" i="118" s="1"/>
  <c r="AW53" i="118"/>
  <c r="AX53" i="118" s="1"/>
  <c r="AW33" i="118"/>
  <c r="AX33" i="118" s="1"/>
  <c r="AW14" i="118"/>
  <c r="AX14" i="118" s="1"/>
  <c r="AU294" i="118"/>
  <c r="AS289" i="118"/>
  <c r="AT298" i="118"/>
  <c r="AT292" i="118"/>
  <c r="Z289" i="118"/>
  <c r="X289" i="118"/>
  <c r="AS296" i="118"/>
  <c r="Z298" i="118"/>
  <c r="W294" i="118"/>
  <c r="AP290" i="118"/>
  <c r="J293" i="118"/>
  <c r="W290" i="118"/>
  <c r="Z294" i="118"/>
  <c r="AS293" i="118"/>
  <c r="X291" i="118"/>
  <c r="W291" i="118"/>
  <c r="AP299" i="118"/>
  <c r="AU290" i="118"/>
  <c r="AP95" i="117"/>
  <c r="AW160" i="117"/>
  <c r="AX160" i="117" s="1"/>
  <c r="AW103" i="117"/>
  <c r="AX103" i="117" s="1"/>
  <c r="AW43" i="117"/>
  <c r="AX43" i="117" s="1"/>
  <c r="AW296" i="117"/>
  <c r="AX296" i="117" s="1"/>
  <c r="AW17" i="117"/>
  <c r="AX17" i="117" s="1"/>
  <c r="AW242" i="117"/>
  <c r="AX242" i="117" s="1"/>
  <c r="AW321" i="117"/>
  <c r="AX321" i="117" s="1"/>
  <c r="AW243" i="117"/>
  <c r="AX243" i="117" s="1"/>
  <c r="AW218" i="117"/>
  <c r="AX218" i="117" s="1"/>
  <c r="AW301" i="117"/>
  <c r="AX301" i="117" s="1"/>
  <c r="AP68" i="117"/>
  <c r="AW182" i="117"/>
  <c r="AX182" i="117" s="1"/>
  <c r="AW314" i="117"/>
  <c r="AX314" i="117" s="1"/>
  <c r="AO85" i="117"/>
  <c r="AO329" i="117"/>
  <c r="AO113" i="117"/>
  <c r="AO289" i="117"/>
  <c r="AO156" i="117"/>
  <c r="AW266" i="117"/>
  <c r="AX266" i="117" s="1"/>
  <c r="AP158" i="117"/>
  <c r="AW21" i="117"/>
  <c r="AX21" i="117" s="1"/>
  <c r="AW73" i="117"/>
  <c r="AX73" i="117" s="1"/>
  <c r="AW222" i="117"/>
  <c r="AX222" i="117" s="1"/>
  <c r="AW193" i="117"/>
  <c r="AX193" i="117" s="1"/>
  <c r="AW251" i="117"/>
  <c r="AX251" i="117" s="1"/>
  <c r="AO282" i="117"/>
  <c r="AP316" i="117"/>
  <c r="AP201" i="117"/>
  <c r="AW155" i="117"/>
  <c r="AX155" i="117" s="1"/>
  <c r="AO172" i="117"/>
  <c r="AO188" i="117"/>
  <c r="AW91" i="117"/>
  <c r="AX91" i="117" s="1"/>
  <c r="AW153" i="117"/>
  <c r="AX153" i="117" s="1"/>
  <c r="AP42" i="117"/>
  <c r="AW112" i="117"/>
  <c r="AX112" i="117" s="1"/>
  <c r="AW229" i="117"/>
  <c r="AX229" i="117" s="1"/>
  <c r="AW71" i="117"/>
  <c r="AX71" i="117" s="1"/>
  <c r="AW61" i="117"/>
  <c r="AX61" i="117" s="1"/>
  <c r="AW134" i="117"/>
  <c r="AX134" i="117" s="1"/>
  <c r="AP138" i="117"/>
  <c r="AP338" i="117" s="1"/>
  <c r="AW298" i="117"/>
  <c r="AX298" i="117" s="1"/>
  <c r="AW234" i="117"/>
  <c r="AX234" i="117" s="1"/>
  <c r="AW286" i="117"/>
  <c r="AX286" i="117" s="1"/>
  <c r="AW292" i="117"/>
  <c r="AX292" i="117" s="1"/>
  <c r="AW99" i="117"/>
  <c r="AX99" i="117" s="1"/>
  <c r="AO298" i="117"/>
  <c r="AW237" i="117"/>
  <c r="AX237" i="117" s="1"/>
  <c r="AW44" i="117"/>
  <c r="AX44" i="117" s="1"/>
  <c r="AW77" i="117"/>
  <c r="AX77" i="117" s="1"/>
  <c r="AO283" i="117"/>
  <c r="AW223" i="117"/>
  <c r="AX223" i="117" s="1"/>
  <c r="AO12" i="117"/>
  <c r="AV62" i="117"/>
  <c r="AW239" i="117"/>
  <c r="AX239" i="117" s="1"/>
  <c r="AP78" i="117"/>
  <c r="AW10" i="117"/>
  <c r="AX10" i="117" s="1"/>
  <c r="AW253" i="117"/>
  <c r="AX253" i="117" s="1"/>
  <c r="AP217" i="117"/>
  <c r="AW93" i="117"/>
  <c r="AX93" i="117" s="1"/>
  <c r="AP11" i="117"/>
  <c r="X337" i="117"/>
  <c r="AS344" i="117"/>
  <c r="AS341" i="117"/>
  <c r="X339" i="117"/>
  <c r="AP184" i="117"/>
  <c r="AW221" i="117"/>
  <c r="AX221" i="117" s="1"/>
  <c r="AW129" i="117"/>
  <c r="AX129" i="117" s="1"/>
  <c r="X346" i="117"/>
  <c r="J342" i="117"/>
  <c r="J347" i="117"/>
  <c r="AW250" i="117"/>
  <c r="AX250" i="117" s="1"/>
  <c r="AW208" i="117"/>
  <c r="AX208" i="117" s="1"/>
  <c r="AW259" i="117"/>
  <c r="AX259" i="117" s="1"/>
  <c r="AP24" i="117"/>
  <c r="AP106" i="117"/>
  <c r="AT340" i="117"/>
  <c r="J345" i="117"/>
  <c r="W346" i="117"/>
  <c r="AU347" i="117"/>
  <c r="Z347" i="117"/>
  <c r="Z334" i="117"/>
  <c r="AW214" i="117"/>
  <c r="AX214" i="117" s="1"/>
  <c r="AP227" i="117"/>
  <c r="AS340" i="117"/>
  <c r="AS345" i="117"/>
  <c r="AT341" i="117"/>
  <c r="AT347" i="117"/>
  <c r="AO347" i="117"/>
  <c r="AW97" i="117"/>
  <c r="AX97" i="117" s="1"/>
  <c r="AP14" i="117"/>
  <c r="AW319" i="117"/>
  <c r="AX319" i="117" s="1"/>
  <c r="AW47" i="117"/>
  <c r="AX47" i="117" s="1"/>
  <c r="AW147" i="117"/>
  <c r="AX147" i="117" s="1"/>
  <c r="AW167" i="117"/>
  <c r="AX167" i="117" s="1"/>
  <c r="AW268" i="117"/>
  <c r="AX268" i="117" s="1"/>
  <c r="AW169" i="117"/>
  <c r="AX169" i="117" s="1"/>
  <c r="AW30" i="117"/>
  <c r="AX30" i="117" s="1"/>
  <c r="AW124" i="117"/>
  <c r="AX124" i="117" s="1"/>
  <c r="AP135" i="117"/>
  <c r="AP193" i="117"/>
  <c r="AP302" i="117"/>
  <c r="AP279" i="117"/>
  <c r="AO131" i="117"/>
  <c r="AP205" i="117"/>
  <c r="AP149" i="117"/>
  <c r="AP66" i="117"/>
  <c r="AP222" i="117"/>
  <c r="AP181" i="117"/>
  <c r="AW181" i="117"/>
  <c r="AX181" i="117" s="1"/>
  <c r="AW135" i="117"/>
  <c r="AX135" i="117" s="1"/>
  <c r="AW279" i="117"/>
  <c r="AX279" i="117" s="1"/>
  <c r="AO49" i="117"/>
  <c r="AO312" i="117"/>
  <c r="AP23" i="117"/>
  <c r="AW18" i="117"/>
  <c r="AX18" i="117" s="1"/>
  <c r="AP258" i="117"/>
  <c r="AO20" i="117"/>
  <c r="AP168" i="117"/>
  <c r="AP330" i="117"/>
  <c r="AW199" i="117"/>
  <c r="AX199" i="117" s="1"/>
  <c r="AW252" i="117"/>
  <c r="AX252" i="117" s="1"/>
  <c r="AW244" i="117"/>
  <c r="AX244" i="117" s="1"/>
  <c r="AW8" i="117"/>
  <c r="AX8" i="117" s="1"/>
  <c r="AW255" i="117"/>
  <c r="AX255" i="117" s="1"/>
  <c r="AO134" i="117"/>
  <c r="AP79" i="117"/>
  <c r="AW248" i="117"/>
  <c r="AX248" i="117" s="1"/>
  <c r="AW200" i="117"/>
  <c r="AX200" i="117" s="1"/>
  <c r="AW141" i="117"/>
  <c r="AX141" i="117" s="1"/>
  <c r="AP15" i="117"/>
  <c r="AW111" i="117"/>
  <c r="AX111" i="117" s="1"/>
  <c r="AP26" i="117"/>
  <c r="AW311" i="117"/>
  <c r="AX311" i="117" s="1"/>
  <c r="AW119" i="117"/>
  <c r="AX119" i="117" s="1"/>
  <c r="AW257" i="117"/>
  <c r="AX257" i="117" s="1"/>
  <c r="AW142" i="117"/>
  <c r="AX142" i="117" s="1"/>
  <c r="AW297" i="117"/>
  <c r="AX297" i="117" s="1"/>
  <c r="AW168" i="117"/>
  <c r="AX168" i="117" s="1"/>
  <c r="AW330" i="117"/>
  <c r="AX330" i="117" s="1"/>
  <c r="AO225" i="117"/>
  <c r="AO93" i="117"/>
  <c r="AO65" i="117"/>
  <c r="AO271" i="117"/>
  <c r="AW69" i="117"/>
  <c r="AX69" i="117" s="1"/>
  <c r="AW230" i="117"/>
  <c r="AX230" i="117" s="1"/>
  <c r="AW139" i="117"/>
  <c r="AX139" i="117" s="1"/>
  <c r="AW15" i="117"/>
  <c r="AX15" i="117" s="1"/>
  <c r="AW258" i="117"/>
  <c r="AX258" i="117" s="1"/>
  <c r="AW281" i="117"/>
  <c r="AX281" i="117" s="1"/>
  <c r="AW12" i="117"/>
  <c r="AX12" i="117" s="1"/>
  <c r="AW64" i="117"/>
  <c r="AX64" i="117" s="1"/>
  <c r="J337" i="117"/>
  <c r="Z342" i="117"/>
  <c r="X343" i="117"/>
  <c r="W347" i="117"/>
  <c r="W334" i="117"/>
  <c r="AW254" i="117"/>
  <c r="AX254" i="117" s="1"/>
  <c r="AP221" i="117"/>
  <c r="AW256" i="117"/>
  <c r="AX256" i="117" s="1"/>
  <c r="AW271" i="117"/>
  <c r="AX271" i="117" s="1"/>
  <c r="AS337" i="117"/>
  <c r="J346" i="117"/>
  <c r="W339" i="117"/>
  <c r="W343" i="117"/>
  <c r="J341" i="117"/>
  <c r="AP208" i="117"/>
  <c r="AP259" i="117"/>
  <c r="AW65" i="117"/>
  <c r="AX65" i="117" s="1"/>
  <c r="AP340" i="117"/>
  <c r="Z344" i="117"/>
  <c r="AT345" i="117"/>
  <c r="AS342" i="117"/>
  <c r="AU341" i="117"/>
  <c r="AW40" i="117"/>
  <c r="AX40" i="117" s="1"/>
  <c r="Z337" i="117"/>
  <c r="J344" i="117"/>
  <c r="AO338" i="117"/>
  <c r="AW215" i="117"/>
  <c r="AX215" i="117" s="1"/>
  <c r="AP9" i="117"/>
  <c r="AW191" i="117"/>
  <c r="AX191" i="117" s="1"/>
  <c r="AP109" i="117"/>
  <c r="AW195" i="117"/>
  <c r="AX195" i="117" s="1"/>
  <c r="AW267" i="117"/>
  <c r="AX267" i="117" s="1"/>
  <c r="AO38" i="117"/>
  <c r="AO315" i="117"/>
  <c r="AW178" i="117"/>
  <c r="AX178" i="117" s="1"/>
  <c r="AW265" i="117"/>
  <c r="AX265" i="117" s="1"/>
  <c r="AW302" i="117"/>
  <c r="AX302" i="117" s="1"/>
  <c r="AW66" i="117"/>
  <c r="AX66" i="117" s="1"/>
  <c r="AO198" i="117"/>
  <c r="AW205" i="117"/>
  <c r="AX205" i="117" s="1"/>
  <c r="AW149" i="117"/>
  <c r="AX149" i="117" s="1"/>
  <c r="AW306" i="117"/>
  <c r="AX306" i="117" s="1"/>
  <c r="AW249" i="117"/>
  <c r="AX249" i="117" s="1"/>
  <c r="AP142" i="117"/>
  <c r="AP212" i="117"/>
  <c r="AW83" i="117"/>
  <c r="AX83" i="117" s="1"/>
  <c r="AW56" i="117"/>
  <c r="AX56" i="117" s="1"/>
  <c r="AP69" i="117"/>
  <c r="AW125" i="117"/>
  <c r="AX125" i="117" s="1"/>
  <c r="AW288" i="117"/>
  <c r="AX288" i="117" s="1"/>
  <c r="AW102" i="117"/>
  <c r="AX102" i="117" s="1"/>
  <c r="AW299" i="117"/>
  <c r="AX299" i="117" s="1"/>
  <c r="AW309" i="117"/>
  <c r="AX309" i="117" s="1"/>
  <c r="AW110" i="117"/>
  <c r="AX110" i="117" s="1"/>
  <c r="AW212" i="117"/>
  <c r="AX212" i="117" s="1"/>
  <c r="AW166" i="117"/>
  <c r="AX166" i="117" s="1"/>
  <c r="AW20" i="117"/>
  <c r="AX20" i="117" s="1"/>
  <c r="AO340" i="117"/>
  <c r="AW75" i="117"/>
  <c r="AX75" i="117" s="1"/>
  <c r="AW328" i="117"/>
  <c r="AX328" i="117" s="1"/>
  <c r="AW26" i="117"/>
  <c r="AX26" i="117" s="1"/>
  <c r="AP28" i="117"/>
  <c r="AP339" i="117" s="1"/>
  <c r="W344" i="117"/>
  <c r="Z346" i="117"/>
  <c r="W341" i="117"/>
  <c r="J339" i="117"/>
  <c r="AS334" i="117"/>
  <c r="AW280" i="117"/>
  <c r="AX280" i="117" s="1"/>
  <c r="AP137" i="117"/>
  <c r="AW180" i="117"/>
  <c r="AX180" i="117" s="1"/>
  <c r="AW190" i="117"/>
  <c r="AX190" i="117" s="1"/>
  <c r="AO337" i="117"/>
  <c r="Z345" i="117"/>
  <c r="Z339" i="117"/>
  <c r="AW308" i="117"/>
  <c r="AX308" i="117" s="1"/>
  <c r="AW210" i="117"/>
  <c r="AX210" i="117" s="1"/>
  <c r="AW63" i="117"/>
  <c r="AX63" i="117" s="1"/>
  <c r="AS346" i="117"/>
  <c r="AT338" i="117"/>
  <c r="AP101" i="117"/>
  <c r="AW225" i="117"/>
  <c r="AX225" i="117" s="1"/>
  <c r="W340" i="117"/>
  <c r="X334" i="117"/>
  <c r="AW278" i="117"/>
  <c r="AX278" i="117" s="1"/>
  <c r="AW31" i="117"/>
  <c r="AX31" i="117" s="1"/>
  <c r="AW16" i="117"/>
  <c r="AX16" i="117" s="1"/>
  <c r="AP164" i="117"/>
  <c r="AW246" i="117"/>
  <c r="AX246" i="117" s="1"/>
  <c r="AW46" i="117"/>
  <c r="AX46" i="117" s="1"/>
  <c r="AW146" i="117"/>
  <c r="AX146" i="117" s="1"/>
  <c r="AW291" i="117"/>
  <c r="AX291" i="117" s="1"/>
  <c r="AW282" i="117"/>
  <c r="AX282" i="117" s="1"/>
  <c r="AO130" i="117"/>
  <c r="AO341" i="117" s="1"/>
  <c r="AW59" i="117"/>
  <c r="AX59" i="117" s="1"/>
  <c r="AW123" i="117"/>
  <c r="AX123" i="117" s="1"/>
  <c r="AP98" i="117"/>
  <c r="AP347" i="117" s="1"/>
  <c r="AW50" i="117"/>
  <c r="AX50" i="117" s="1"/>
  <c r="AW322" i="117"/>
  <c r="AX322" i="117" s="1"/>
  <c r="AO308" i="117"/>
  <c r="AO63" i="117"/>
  <c r="AO344" i="117" s="1"/>
  <c r="AP56" i="117"/>
  <c r="AW98" i="117"/>
  <c r="AX98" i="117" s="1"/>
  <c r="AW174" i="117"/>
  <c r="AX174" i="117" s="1"/>
  <c r="AP141" i="117"/>
  <c r="AW60" i="117"/>
  <c r="AX60" i="117" s="1"/>
  <c r="AW217" i="117"/>
  <c r="AX217" i="117" s="1"/>
  <c r="AP36" i="117"/>
  <c r="AP342" i="117" s="1"/>
  <c r="AW11" i="117"/>
  <c r="AX11" i="117" s="1"/>
  <c r="AW67" i="117"/>
  <c r="AX67" i="117" s="1"/>
  <c r="AP337" i="117"/>
  <c r="J343" i="117"/>
  <c r="AS347" i="117"/>
  <c r="AW326" i="117"/>
  <c r="AX326" i="117" s="1"/>
  <c r="AW114" i="117"/>
  <c r="AX114" i="117" s="1"/>
  <c r="AW224" i="117"/>
  <c r="AX224" i="117" s="1"/>
  <c r="AU340" i="117"/>
  <c r="AV340" i="117"/>
  <c r="W337" i="117"/>
  <c r="AP346" i="117"/>
  <c r="X342" i="117"/>
  <c r="AS339" i="117"/>
  <c r="Z338" i="117"/>
  <c r="AS343" i="117"/>
  <c r="J334" i="117"/>
  <c r="AW24" i="117"/>
  <c r="AX24" i="117" s="1"/>
  <c r="AW106" i="117"/>
  <c r="AX106" i="117" s="1"/>
  <c r="AO346" i="117"/>
  <c r="W342" i="117"/>
  <c r="Z341" i="117"/>
  <c r="Z343" i="117"/>
  <c r="AW264" i="117"/>
  <c r="AX264" i="117" s="1"/>
  <c r="AW227" i="117"/>
  <c r="AX227" i="117" s="1"/>
  <c r="AP344" i="117"/>
  <c r="AS338" i="117"/>
  <c r="J152" i="116"/>
  <c r="AS159" i="116"/>
  <c r="Z161" i="116"/>
  <c r="AX33" i="116"/>
  <c r="AU155" i="116"/>
  <c r="AV147" i="116"/>
  <c r="AV155" i="116" s="1"/>
  <c r="AS152" i="116"/>
  <c r="AT126" i="116"/>
  <c r="AU160" i="116"/>
  <c r="AV115" i="116"/>
  <c r="AV160" i="116" s="1"/>
  <c r="X161" i="116"/>
  <c r="X157" i="116"/>
  <c r="J155" i="116"/>
  <c r="AS161" i="116"/>
  <c r="AP106" i="116"/>
  <c r="AP15" i="116"/>
  <c r="AP68" i="116"/>
  <c r="AP96" i="116"/>
  <c r="AP121" i="116"/>
  <c r="AP41" i="116"/>
  <c r="X159" i="116"/>
  <c r="AP75" i="116"/>
  <c r="AP29" i="116"/>
  <c r="AS160" i="116"/>
  <c r="AP67" i="116"/>
  <c r="AO75" i="116"/>
  <c r="AW65" i="116"/>
  <c r="AX65" i="116" s="1"/>
  <c r="Z156" i="116"/>
  <c r="W158" i="116"/>
  <c r="J162" i="116"/>
  <c r="AO76" i="116"/>
  <c r="AO160" i="116" s="1"/>
  <c r="AW55" i="116"/>
  <c r="AX55" i="116" s="1"/>
  <c r="AW88" i="116"/>
  <c r="AX88" i="116" s="1"/>
  <c r="AW127" i="116"/>
  <c r="AX127" i="116" s="1"/>
  <c r="J158" i="116"/>
  <c r="AP107" i="116"/>
  <c r="AP64" i="116"/>
  <c r="J156" i="116"/>
  <c r="AU162" i="116"/>
  <c r="AV18" i="116"/>
  <c r="AW146" i="116"/>
  <c r="AX146" i="116" s="1"/>
  <c r="AP136" i="116"/>
  <c r="AO16" i="116"/>
  <c r="X154" i="116"/>
  <c r="J154" i="116"/>
  <c r="AS156" i="116"/>
  <c r="AO152" i="116"/>
  <c r="Z160" i="116"/>
  <c r="J157" i="116"/>
  <c r="AO69" i="116"/>
  <c r="AO157" i="116" s="1"/>
  <c r="AT155" i="116"/>
  <c r="AS157" i="116"/>
  <c r="J159" i="116"/>
  <c r="AW57" i="116"/>
  <c r="AX57" i="116" s="1"/>
  <c r="AP26" i="116"/>
  <c r="AP24" i="116"/>
  <c r="AW29" i="116"/>
  <c r="AX29" i="116" s="1"/>
  <c r="AS162" i="116"/>
  <c r="AP101" i="116"/>
  <c r="AW145" i="116"/>
  <c r="AX145" i="116" s="1"/>
  <c r="AW129" i="116"/>
  <c r="AX129" i="116" s="1"/>
  <c r="AW22" i="116"/>
  <c r="AX22" i="116" s="1"/>
  <c r="AW100" i="116"/>
  <c r="AX100" i="116" s="1"/>
  <c r="AW9" i="116"/>
  <c r="AX9" i="116" s="1"/>
  <c r="AW63" i="116"/>
  <c r="AX63" i="116" s="1"/>
  <c r="AO95" i="116"/>
  <c r="AW114" i="116"/>
  <c r="AX114" i="116" s="1"/>
  <c r="AW42" i="116"/>
  <c r="AX42" i="116" s="1"/>
  <c r="AW93" i="116"/>
  <c r="AX93" i="116" s="1"/>
  <c r="W156" i="116"/>
  <c r="AW132" i="116"/>
  <c r="AX132" i="116" s="1"/>
  <c r="AW116" i="116"/>
  <c r="AX116" i="116" s="1"/>
  <c r="AO10" i="116"/>
  <c r="AW35" i="116"/>
  <c r="AX35" i="116" s="1"/>
  <c r="AO135" i="116"/>
  <c r="AP45" i="116"/>
  <c r="AO161" i="116"/>
  <c r="AP152" i="116"/>
  <c r="W159" i="116"/>
  <c r="Z157" i="116"/>
  <c r="W152" i="116"/>
  <c r="AV159" i="116"/>
  <c r="AT161" i="116"/>
  <c r="AU59" i="116"/>
  <c r="AT157" i="116"/>
  <c r="AU69" i="116"/>
  <c r="Z153" i="116"/>
  <c r="AP155" i="116"/>
  <c r="AU159" i="116"/>
  <c r="J160" i="116"/>
  <c r="AW147" i="116"/>
  <c r="AT159" i="116"/>
  <c r="AT156" i="116"/>
  <c r="AP117" i="116"/>
  <c r="AP20" i="116"/>
  <c r="AP34" i="116"/>
  <c r="AS153" i="116"/>
  <c r="J149" i="116"/>
  <c r="AW28" i="116"/>
  <c r="AX28" i="116" s="1"/>
  <c r="AO141" i="116"/>
  <c r="AW131" i="116"/>
  <c r="AX131" i="116" s="1"/>
  <c r="Z158" i="116"/>
  <c r="AP123" i="116"/>
  <c r="AP80" i="116"/>
  <c r="AP13" i="116"/>
  <c r="AP144" i="116"/>
  <c r="AW124" i="116"/>
  <c r="AX124" i="116" s="1"/>
  <c r="AW12" i="116"/>
  <c r="AX12" i="116" s="1"/>
  <c r="AW58" i="116"/>
  <c r="AX58" i="116" s="1"/>
  <c r="AW72" i="116"/>
  <c r="AX72" i="116" s="1"/>
  <c r="AP50" i="116"/>
  <c r="W154" i="116"/>
  <c r="AU153" i="116"/>
  <c r="AV62" i="116"/>
  <c r="AV153" i="116" s="1"/>
  <c r="AT162" i="116"/>
  <c r="AW18" i="116"/>
  <c r="AO159" i="116"/>
  <c r="AO158" i="116"/>
  <c r="AO162" i="116"/>
  <c r="AO155" i="116"/>
  <c r="X152" i="116"/>
  <c r="AW39" i="116"/>
  <c r="AP69" i="116"/>
  <c r="AP157" i="116" s="1"/>
  <c r="Z159" i="116"/>
  <c r="AT160" i="116"/>
  <c r="AS155" i="116"/>
  <c r="Z152" i="116"/>
  <c r="AP39" i="116"/>
  <c r="AP159" i="116" s="1"/>
  <c r="AW115" i="116"/>
  <c r="AP99" i="116"/>
  <c r="AP82" i="116"/>
  <c r="AW75" i="116"/>
  <c r="AX75" i="116" s="1"/>
  <c r="AO153" i="116"/>
  <c r="AS149" i="116"/>
  <c r="W162" i="116"/>
  <c r="W149" i="116"/>
  <c r="AW11" i="116"/>
  <c r="AX11" i="116" s="1"/>
  <c r="AW137" i="116"/>
  <c r="AX137" i="116" s="1"/>
  <c r="AW119" i="116"/>
  <c r="AX119" i="116" s="1"/>
  <c r="AW110" i="116"/>
  <c r="AX110" i="116" s="1"/>
  <c r="AW120" i="116"/>
  <c r="AX120" i="116" s="1"/>
  <c r="AS158" i="116"/>
  <c r="AT45" i="116"/>
  <c r="AW36" i="116"/>
  <c r="AX36" i="116" s="1"/>
  <c r="AP53" i="116"/>
  <c r="AP46" i="116"/>
  <c r="AP89" i="116"/>
  <c r="AW122" i="116"/>
  <c r="AX122" i="116" s="1"/>
  <c r="X156" i="116"/>
  <c r="AP111" i="116"/>
  <c r="AW30" i="116"/>
  <c r="AX30" i="116" s="1"/>
  <c r="AW134" i="116"/>
  <c r="AX134" i="116" s="1"/>
  <c r="AW130" i="116"/>
  <c r="AX130" i="116" s="1"/>
  <c r="AW7" i="116"/>
  <c r="AX7" i="116" s="1"/>
  <c r="AW73" i="116"/>
  <c r="AX73" i="116" s="1"/>
  <c r="AS154" i="116"/>
  <c r="AT104" i="116"/>
  <c r="AO154" i="116"/>
  <c r="Z154" i="116"/>
  <c r="AT153" i="116"/>
  <c r="X162" i="116"/>
  <c r="X149" i="116"/>
  <c r="Z149" i="116"/>
  <c r="AW301" i="12"/>
  <c r="AW643" i="12"/>
  <c r="W643" i="4"/>
  <c r="Z301" i="4"/>
  <c r="Z474" i="4"/>
  <c r="Z643" i="4"/>
  <c r="AO474" i="4"/>
  <c r="AX474" i="12"/>
  <c r="AX643" i="12"/>
  <c r="AW474" i="12"/>
  <c r="AX301" i="12"/>
  <c r="AP643" i="4"/>
  <c r="X643" i="4"/>
  <c r="AO643" i="4"/>
  <c r="W474" i="4"/>
  <c r="W301" i="4"/>
  <c r="AP474" i="4"/>
  <c r="AP301" i="4"/>
  <c r="AW301" i="4"/>
  <c r="AX301" i="4" s="1"/>
  <c r="AW474" i="4"/>
  <c r="AX474" i="4" s="1"/>
  <c r="AW643" i="4"/>
  <c r="AX643" i="4" s="1"/>
  <c r="X474" i="4"/>
  <c r="X301" i="4"/>
  <c r="AP286" i="118" l="1"/>
  <c r="AP345" i="117"/>
  <c r="AP161" i="116"/>
  <c r="AP341" i="117"/>
  <c r="AO339" i="117"/>
  <c r="AP343" i="117"/>
  <c r="AP154" i="116"/>
  <c r="AP153" i="116"/>
  <c r="AP162" i="116"/>
  <c r="AP160" i="116"/>
  <c r="AO149" i="116"/>
  <c r="AP156" i="116"/>
  <c r="AU298" i="118"/>
  <c r="AV298" i="118"/>
  <c r="AP291" i="118"/>
  <c r="AV292" i="118"/>
  <c r="AT299" i="118"/>
  <c r="AT286" i="118"/>
  <c r="AW290" i="118"/>
  <c r="AO286" i="118"/>
  <c r="AV297" i="118"/>
  <c r="AT291" i="118"/>
  <c r="AT295" i="118"/>
  <c r="AO293" i="118"/>
  <c r="AT296" i="118"/>
  <c r="AT289" i="118"/>
  <c r="AU7" i="118"/>
  <c r="AV294" i="118"/>
  <c r="AX290" i="118"/>
  <c r="AW340" i="117"/>
  <c r="AX340" i="117"/>
  <c r="AT339" i="117"/>
  <c r="AU338" i="117"/>
  <c r="AV338" i="117"/>
  <c r="AT342" i="117"/>
  <c r="AO343" i="117"/>
  <c r="AT344" i="117"/>
  <c r="AW62" i="117"/>
  <c r="AT343" i="117"/>
  <c r="AT334" i="117"/>
  <c r="AO342" i="117"/>
  <c r="AU345" i="117"/>
  <c r="AT346" i="117"/>
  <c r="AP334" i="117"/>
  <c r="AT337" i="117"/>
  <c r="AO345" i="117"/>
  <c r="AV347" i="117"/>
  <c r="AO334" i="117"/>
  <c r="AV162" i="116"/>
  <c r="AU161" i="116"/>
  <c r="AV59" i="116"/>
  <c r="AV161" i="116" s="1"/>
  <c r="AT152" i="116"/>
  <c r="AU126" i="116"/>
  <c r="AT154" i="116"/>
  <c r="AU104" i="116"/>
  <c r="AW62" i="116"/>
  <c r="AO156" i="116"/>
  <c r="AT158" i="116"/>
  <c r="AU45" i="116"/>
  <c r="AT149" i="116"/>
  <c r="AW160" i="116"/>
  <c r="AX115" i="116"/>
  <c r="AX160" i="116" s="1"/>
  <c r="AW159" i="116"/>
  <c r="AX39" i="116"/>
  <c r="AX159" i="116" s="1"/>
  <c r="AW162" i="116"/>
  <c r="AX18" i="116"/>
  <c r="AW155" i="116"/>
  <c r="AX147" i="116"/>
  <c r="AX155" i="116" s="1"/>
  <c r="AU157" i="116"/>
  <c r="AV69" i="116"/>
  <c r="AV157" i="116" s="1"/>
  <c r="AP158" i="116"/>
  <c r="AP149" i="116"/>
  <c r="AA372" i="12"/>
  <c r="AB372" i="12"/>
  <c r="AC372" i="12"/>
  <c r="AD372" i="12"/>
  <c r="AE372" i="12"/>
  <c r="AF372" i="12"/>
  <c r="AG372" i="12"/>
  <c r="AH372" i="12"/>
  <c r="AI372" i="12"/>
  <c r="AJ372" i="12"/>
  <c r="AK372" i="12"/>
  <c r="AL372" i="12"/>
  <c r="AM372" i="12"/>
  <c r="AN372" i="12"/>
  <c r="AO372" i="12"/>
  <c r="AP372" i="12"/>
  <c r="AQ372" i="12"/>
  <c r="AR372" i="12"/>
  <c r="AS372" i="12"/>
  <c r="AT372" i="12"/>
  <c r="AU372" i="12"/>
  <c r="AV372" i="12"/>
  <c r="AA167" i="12"/>
  <c r="AB167" i="12"/>
  <c r="AC167" i="12"/>
  <c r="AD167" i="12"/>
  <c r="AE167" i="12"/>
  <c r="AF167" i="12"/>
  <c r="AG167" i="12"/>
  <c r="AH167" i="12"/>
  <c r="AI167" i="12"/>
  <c r="AJ167" i="12"/>
  <c r="AK167" i="12"/>
  <c r="AL167" i="12"/>
  <c r="AM167" i="12"/>
  <c r="AN167" i="12"/>
  <c r="AO167" i="12"/>
  <c r="AP167" i="12"/>
  <c r="AQ167" i="12"/>
  <c r="AR167" i="12"/>
  <c r="AS167" i="12"/>
  <c r="AT167" i="12"/>
  <c r="AU167" i="12"/>
  <c r="AV167" i="12"/>
  <c r="AA512" i="12"/>
  <c r="AB512" i="12"/>
  <c r="AC512" i="12"/>
  <c r="AD512" i="12"/>
  <c r="AE512" i="12"/>
  <c r="AF512" i="12"/>
  <c r="AG512" i="12"/>
  <c r="AH512" i="12"/>
  <c r="AI512" i="12"/>
  <c r="AJ512" i="12"/>
  <c r="AK512" i="12"/>
  <c r="AL512" i="12"/>
  <c r="AM512" i="12"/>
  <c r="AN512" i="12"/>
  <c r="AO512" i="12"/>
  <c r="AP512" i="12"/>
  <c r="AQ512" i="12"/>
  <c r="AR512" i="12"/>
  <c r="AS512" i="12"/>
  <c r="AT512" i="12"/>
  <c r="AU512" i="12"/>
  <c r="AV512" i="12"/>
  <c r="AA155" i="12"/>
  <c r="AB155" i="12"/>
  <c r="AC155" i="12"/>
  <c r="AD155" i="12"/>
  <c r="AE155" i="12"/>
  <c r="AF155" i="12"/>
  <c r="AG155" i="12"/>
  <c r="AH155" i="12"/>
  <c r="AI155" i="12"/>
  <c r="AJ155" i="12"/>
  <c r="AK155" i="12"/>
  <c r="AL155" i="12"/>
  <c r="AM155" i="12"/>
  <c r="AN155" i="12"/>
  <c r="AO155" i="12"/>
  <c r="AP155" i="12"/>
  <c r="AQ155" i="12"/>
  <c r="AR155" i="12"/>
  <c r="AS155" i="12"/>
  <c r="AT155" i="12"/>
  <c r="AU155" i="12"/>
  <c r="AV155" i="12"/>
  <c r="AA517" i="12"/>
  <c r="AB517" i="12"/>
  <c r="AC517" i="12"/>
  <c r="AD517" i="12"/>
  <c r="AE517" i="12"/>
  <c r="AF517" i="12"/>
  <c r="AG517" i="12"/>
  <c r="AH517" i="12"/>
  <c r="AI517" i="12"/>
  <c r="AJ517" i="12"/>
  <c r="AK517" i="12"/>
  <c r="AL517" i="12"/>
  <c r="AM517" i="12"/>
  <c r="AN517" i="12"/>
  <c r="AO517" i="12"/>
  <c r="AP517" i="12"/>
  <c r="AQ517" i="12"/>
  <c r="AR517" i="12"/>
  <c r="AS517" i="12"/>
  <c r="AT517" i="12"/>
  <c r="AU517" i="12"/>
  <c r="AV517" i="12"/>
  <c r="AA285" i="12"/>
  <c r="AB285" i="12"/>
  <c r="AC285" i="12"/>
  <c r="AD285" i="12"/>
  <c r="AE285" i="12"/>
  <c r="AF285" i="12"/>
  <c r="AG285" i="12"/>
  <c r="AH285" i="12"/>
  <c r="AI285" i="12"/>
  <c r="AJ285" i="12"/>
  <c r="AK285" i="12"/>
  <c r="AL285" i="12"/>
  <c r="AM285" i="12"/>
  <c r="AN285" i="12"/>
  <c r="AO285" i="12"/>
  <c r="AP285" i="12"/>
  <c r="AQ285" i="12"/>
  <c r="AR285" i="12"/>
  <c r="AS285" i="12"/>
  <c r="AT285" i="12"/>
  <c r="AU285" i="12"/>
  <c r="AV285" i="12"/>
  <c r="AA604" i="12"/>
  <c r="AB604" i="12"/>
  <c r="AC604" i="12"/>
  <c r="AD604" i="12"/>
  <c r="AE604" i="12"/>
  <c r="AF604" i="12"/>
  <c r="AG604" i="12"/>
  <c r="AH604" i="12"/>
  <c r="AI604" i="12"/>
  <c r="AJ604" i="12"/>
  <c r="AK604" i="12"/>
  <c r="AL604" i="12"/>
  <c r="AM604" i="12"/>
  <c r="AN604" i="12"/>
  <c r="AO604" i="12"/>
  <c r="AP604" i="12"/>
  <c r="AQ604" i="12"/>
  <c r="AR604" i="12"/>
  <c r="AS604" i="12"/>
  <c r="AT604" i="12"/>
  <c r="AU604" i="12"/>
  <c r="AV604" i="12"/>
  <c r="AA538" i="12"/>
  <c r="AB538" i="12"/>
  <c r="AC538" i="12"/>
  <c r="AD538" i="12"/>
  <c r="AE538" i="12"/>
  <c r="AF538" i="12"/>
  <c r="AG538" i="12"/>
  <c r="AH538" i="12"/>
  <c r="AI538" i="12"/>
  <c r="AJ538" i="12"/>
  <c r="AK538" i="12"/>
  <c r="AL538" i="12"/>
  <c r="AM538" i="12"/>
  <c r="AN538" i="12"/>
  <c r="AO538" i="12"/>
  <c r="AP538" i="12"/>
  <c r="AQ538" i="12"/>
  <c r="AR538" i="12"/>
  <c r="AS538" i="12"/>
  <c r="AT538" i="12"/>
  <c r="AU538" i="12"/>
  <c r="AV538" i="12"/>
  <c r="AA470" i="12"/>
  <c r="AB470" i="12"/>
  <c r="AC470" i="12"/>
  <c r="AD470" i="12"/>
  <c r="AE470" i="12"/>
  <c r="AF470" i="12"/>
  <c r="AG470" i="12"/>
  <c r="AH470" i="12"/>
  <c r="AI470" i="12"/>
  <c r="AJ470" i="12"/>
  <c r="AK470" i="12"/>
  <c r="AL470" i="12"/>
  <c r="AM470" i="12"/>
  <c r="AN470" i="12"/>
  <c r="AO470" i="12"/>
  <c r="AP470" i="12"/>
  <c r="AQ470" i="12"/>
  <c r="AR470" i="12"/>
  <c r="AS470" i="12"/>
  <c r="AT470" i="12"/>
  <c r="AU470" i="12"/>
  <c r="AV470" i="12"/>
  <c r="AA255" i="12"/>
  <c r="AB255" i="12"/>
  <c r="AC255" i="12"/>
  <c r="AD255" i="12"/>
  <c r="AE255" i="12"/>
  <c r="AF255" i="12"/>
  <c r="AG255" i="12"/>
  <c r="AH255" i="12"/>
  <c r="AI255" i="12"/>
  <c r="AJ255" i="12"/>
  <c r="AK255" i="12"/>
  <c r="AL255" i="12"/>
  <c r="AM255" i="12"/>
  <c r="AN255" i="12"/>
  <c r="AO255" i="12"/>
  <c r="AP255" i="12"/>
  <c r="AQ255" i="12"/>
  <c r="AR255" i="12"/>
  <c r="AS255" i="12"/>
  <c r="AT255" i="12"/>
  <c r="AU255" i="12"/>
  <c r="AV255" i="12"/>
  <c r="BF372" i="4"/>
  <c r="BF167" i="4"/>
  <c r="BF512" i="4"/>
  <c r="BF155" i="4"/>
  <c r="BF517" i="4"/>
  <c r="BF285" i="4"/>
  <c r="BF604" i="4"/>
  <c r="BF538" i="4"/>
  <c r="BF470" i="4"/>
  <c r="BF255" i="4"/>
  <c r="AQ372" i="4"/>
  <c r="AR372" i="4"/>
  <c r="AS372" i="4" s="1"/>
  <c r="AT372" i="4" s="1"/>
  <c r="AU372" i="4" s="1"/>
  <c r="AV372" i="4" s="1"/>
  <c r="AQ167" i="4"/>
  <c r="AR167" i="4"/>
  <c r="AS167" i="4" s="1"/>
  <c r="AT167" i="4" s="1"/>
  <c r="AU167" i="4" s="1"/>
  <c r="AV167" i="4" s="1"/>
  <c r="AQ512" i="4"/>
  <c r="AR512" i="4"/>
  <c r="AS512" i="4" s="1"/>
  <c r="AT512" i="4" s="1"/>
  <c r="AU512" i="4" s="1"/>
  <c r="AV512" i="4" s="1"/>
  <c r="AQ155" i="4"/>
  <c r="AR155" i="4"/>
  <c r="AS155" i="4" s="1"/>
  <c r="AT155" i="4" s="1"/>
  <c r="AU155" i="4" s="1"/>
  <c r="AV155" i="4" s="1"/>
  <c r="AQ517" i="4"/>
  <c r="AR517" i="4"/>
  <c r="AS517" i="4" s="1"/>
  <c r="AT517" i="4" s="1"/>
  <c r="AU517" i="4" s="1"/>
  <c r="AV517" i="4" s="1"/>
  <c r="AQ285" i="4"/>
  <c r="AR285" i="4"/>
  <c r="AS285" i="4" s="1"/>
  <c r="AT285" i="4" s="1"/>
  <c r="AU285" i="4" s="1"/>
  <c r="AV285" i="4" s="1"/>
  <c r="AQ604" i="4"/>
  <c r="AR604" i="4"/>
  <c r="AS604" i="4" s="1"/>
  <c r="AT604" i="4" s="1"/>
  <c r="AU604" i="4" s="1"/>
  <c r="AV604" i="4" s="1"/>
  <c r="AQ538" i="4"/>
  <c r="AR538" i="4"/>
  <c r="AS538" i="4" s="1"/>
  <c r="AT538" i="4" s="1"/>
  <c r="AU538" i="4" s="1"/>
  <c r="AV538" i="4" s="1"/>
  <c r="AQ470" i="4"/>
  <c r="AR470" i="4"/>
  <c r="AS470" i="4" s="1"/>
  <c r="AT470" i="4" s="1"/>
  <c r="AU470" i="4" s="1"/>
  <c r="AV470" i="4" s="1"/>
  <c r="AQ255" i="4"/>
  <c r="AR255" i="4"/>
  <c r="AS255" i="4" s="1"/>
  <c r="AT255" i="4" s="1"/>
  <c r="AU255" i="4" s="1"/>
  <c r="AV255" i="4" s="1"/>
  <c r="AA372" i="4"/>
  <c r="AA167" i="4"/>
  <c r="AA512" i="4"/>
  <c r="AA155" i="4"/>
  <c r="AA517" i="4"/>
  <c r="AA285" i="4"/>
  <c r="AA604" i="4"/>
  <c r="AA538" i="4"/>
  <c r="AA470" i="4"/>
  <c r="AA255" i="4"/>
  <c r="S372" i="4"/>
  <c r="T372" i="4"/>
  <c r="U372" i="4"/>
  <c r="V372" i="4"/>
  <c r="S167" i="4"/>
  <c r="T167" i="4"/>
  <c r="U167" i="4"/>
  <c r="V167" i="4"/>
  <c r="S512" i="4"/>
  <c r="T512" i="4"/>
  <c r="U512" i="4"/>
  <c r="AO512" i="4" s="1"/>
  <c r="V512" i="4"/>
  <c r="S155" i="4"/>
  <c r="T155" i="4"/>
  <c r="U155" i="4"/>
  <c r="V155" i="4"/>
  <c r="S517" i="4"/>
  <c r="T517" i="4"/>
  <c r="U517" i="4"/>
  <c r="AO517" i="4" s="1"/>
  <c r="V517" i="4"/>
  <c r="S285" i="4"/>
  <c r="T285" i="4"/>
  <c r="U285" i="4"/>
  <c r="AP285" i="4" s="1"/>
  <c r="V285" i="4"/>
  <c r="S604" i="4"/>
  <c r="T604" i="4"/>
  <c r="U604" i="4"/>
  <c r="AO604" i="4" s="1"/>
  <c r="V604" i="4"/>
  <c r="S538" i="4"/>
  <c r="T538" i="4"/>
  <c r="U538" i="4"/>
  <c r="V538" i="4"/>
  <c r="S470" i="4"/>
  <c r="T470" i="4"/>
  <c r="U470" i="4"/>
  <c r="V470" i="4"/>
  <c r="S255" i="4"/>
  <c r="T255" i="4"/>
  <c r="U255" i="4"/>
  <c r="V255" i="4"/>
  <c r="M372" i="4"/>
  <c r="J372" i="4" s="1"/>
  <c r="M167" i="4"/>
  <c r="Z167" i="4" s="1"/>
  <c r="M512" i="4"/>
  <c r="Z512" i="4" s="1"/>
  <c r="M155" i="4"/>
  <c r="J155" i="4" s="1"/>
  <c r="M517" i="4"/>
  <c r="J517" i="4" s="1"/>
  <c r="M285" i="4"/>
  <c r="Z285" i="4" s="1"/>
  <c r="M604" i="4"/>
  <c r="J604" i="4" s="1"/>
  <c r="M538" i="4"/>
  <c r="J538" i="4" s="1"/>
  <c r="M470" i="4"/>
  <c r="J470" i="4" s="1"/>
  <c r="M255" i="4"/>
  <c r="Z255" i="4" s="1"/>
  <c r="R372" i="4"/>
  <c r="R167" i="4"/>
  <c r="R512" i="4"/>
  <c r="R155" i="4"/>
  <c r="R517" i="4"/>
  <c r="R285" i="4"/>
  <c r="R604" i="4"/>
  <c r="R538" i="4"/>
  <c r="R470" i="4"/>
  <c r="R255" i="4"/>
  <c r="AV341" i="117" l="1"/>
  <c r="AU291" i="118"/>
  <c r="AW297" i="118"/>
  <c r="AX297" i="118"/>
  <c r="AU299" i="118"/>
  <c r="AU286" i="118"/>
  <c r="AW292" i="118"/>
  <c r="AX292" i="118"/>
  <c r="AW294" i="118"/>
  <c r="AU289" i="118"/>
  <c r="AU295" i="118"/>
  <c r="AV295" i="118"/>
  <c r="AW298" i="118"/>
  <c r="AX298" i="118"/>
  <c r="AV7" i="118"/>
  <c r="AU293" i="118"/>
  <c r="AU296" i="118"/>
  <c r="AU344" i="117"/>
  <c r="AW347" i="117"/>
  <c r="AX62" i="117"/>
  <c r="AU342" i="117"/>
  <c r="AV342" i="117"/>
  <c r="AU346" i="117"/>
  <c r="AV346" i="117"/>
  <c r="AV345" i="117"/>
  <c r="AU337" i="117"/>
  <c r="AW338" i="117"/>
  <c r="AX338" i="117"/>
  <c r="AU343" i="117"/>
  <c r="AU334" i="117"/>
  <c r="AU339" i="117"/>
  <c r="AW341" i="117"/>
  <c r="AU154" i="116"/>
  <c r="AV104" i="116"/>
  <c r="AX162" i="116"/>
  <c r="AW153" i="116"/>
  <c r="AX62" i="116"/>
  <c r="AX153" i="116" s="1"/>
  <c r="AU158" i="116"/>
  <c r="AV45" i="116"/>
  <c r="AU149" i="116"/>
  <c r="AU156" i="116"/>
  <c r="AW59" i="116"/>
  <c r="AU152" i="116"/>
  <c r="AV126" i="116"/>
  <c r="AW69" i="116"/>
  <c r="AW517" i="12"/>
  <c r="AW538" i="12"/>
  <c r="AW470" i="12"/>
  <c r="AW604" i="12"/>
  <c r="AW285" i="12"/>
  <c r="AW255" i="12"/>
  <c r="AX285" i="12"/>
  <c r="AW155" i="12"/>
  <c r="AX155" i="12"/>
  <c r="AX167" i="12"/>
  <c r="AX255" i="12"/>
  <c r="AX604" i="12"/>
  <c r="AW167" i="12"/>
  <c r="AX538" i="12"/>
  <c r="AX517" i="12"/>
  <c r="AX512" i="12"/>
  <c r="AX372" i="12"/>
  <c r="AX470" i="12"/>
  <c r="AW512" i="12"/>
  <c r="AW372" i="12"/>
  <c r="AO470" i="4"/>
  <c r="Z538" i="4"/>
  <c r="Z155" i="4"/>
  <c r="J285" i="4"/>
  <c r="J512" i="4"/>
  <c r="J255" i="4"/>
  <c r="AP255" i="4" s="1"/>
  <c r="J167" i="4"/>
  <c r="AP167" i="4" s="1"/>
  <c r="Z470" i="4"/>
  <c r="Z604" i="4"/>
  <c r="Z517" i="4"/>
  <c r="Z372" i="4"/>
  <c r="W372" i="4"/>
  <c r="AO372" i="4"/>
  <c r="X372" i="4"/>
  <c r="AP538" i="4"/>
  <c r="X512" i="4"/>
  <c r="X604" i="4"/>
  <c r="X517" i="4"/>
  <c r="AW538" i="4"/>
  <c r="AX538" i="4" s="1"/>
  <c r="AP604" i="4"/>
  <c r="AW167" i="4"/>
  <c r="AX167" i="4" s="1"/>
  <c r="AP372" i="4"/>
  <c r="W538" i="4"/>
  <c r="W604" i="4"/>
  <c r="W155" i="4"/>
  <c r="W512" i="4"/>
  <c r="AW255" i="4"/>
  <c r="AX255" i="4" s="1"/>
  <c r="AO538" i="4"/>
  <c r="AP470" i="4"/>
  <c r="AW285" i="4"/>
  <c r="AX285" i="4" s="1"/>
  <c r="AP517" i="4"/>
  <c r="AP155" i="4"/>
  <c r="AP512" i="4"/>
  <c r="X470" i="4"/>
  <c r="W255" i="4"/>
  <c r="W470" i="4"/>
  <c r="W285" i="4"/>
  <c r="W517" i="4"/>
  <c r="W167" i="4"/>
  <c r="AO285" i="4"/>
  <c r="AO155" i="4"/>
  <c r="AW155" i="4"/>
  <c r="AX155" i="4" s="1"/>
  <c r="AW470" i="4"/>
  <c r="AX470" i="4" s="1"/>
  <c r="AW604" i="4"/>
  <c r="AX604" i="4" s="1"/>
  <c r="AW517" i="4"/>
  <c r="AX517" i="4" s="1"/>
  <c r="AW512" i="4"/>
  <c r="AX512" i="4" s="1"/>
  <c r="AW372" i="4"/>
  <c r="AX372" i="4" s="1"/>
  <c r="X538" i="4"/>
  <c r="X285" i="4"/>
  <c r="X155" i="4"/>
  <c r="X167" i="4"/>
  <c r="X255" i="4"/>
  <c r="AV293" i="118" l="1"/>
  <c r="AW7" i="118"/>
  <c r="AW295" i="118"/>
  <c r="AX295" i="118"/>
  <c r="AV289" i="118"/>
  <c r="AW299" i="118"/>
  <c r="AV296" i="118"/>
  <c r="AV299" i="118"/>
  <c r="AV286" i="118"/>
  <c r="AV291" i="118"/>
  <c r="AW345" i="117"/>
  <c r="AX345" i="117"/>
  <c r="AX347" i="117"/>
  <c r="AV344" i="117"/>
  <c r="AV339" i="117"/>
  <c r="AV343" i="117"/>
  <c r="AV334" i="117"/>
  <c r="AV337" i="117"/>
  <c r="AV156" i="116"/>
  <c r="AV158" i="116"/>
  <c r="AW45" i="116"/>
  <c r="AV149" i="116"/>
  <c r="AV154" i="116"/>
  <c r="AW104" i="116"/>
  <c r="AV152" i="116"/>
  <c r="AW126" i="116"/>
  <c r="AW161" i="116"/>
  <c r="AX59" i="116"/>
  <c r="AX161" i="116" s="1"/>
  <c r="AW157" i="116"/>
  <c r="AX69" i="116"/>
  <c r="AO255" i="4"/>
  <c r="AO167" i="4"/>
  <c r="AW291" i="118" l="1"/>
  <c r="AX291" i="118"/>
  <c r="AX299" i="118"/>
  <c r="AX294" i="118"/>
  <c r="AW286" i="118"/>
  <c r="AW289" i="118"/>
  <c r="AX289" i="118"/>
  <c r="AX7" i="118"/>
  <c r="AW293" i="118"/>
  <c r="AW296" i="118"/>
  <c r="AX296" i="118"/>
  <c r="AW343" i="117"/>
  <c r="AW334" i="117"/>
  <c r="AW337" i="117"/>
  <c r="AX337" i="117"/>
  <c r="AW339" i="117"/>
  <c r="AX339" i="117"/>
  <c r="AW342" i="117"/>
  <c r="AX342" i="117"/>
  <c r="AW346" i="117"/>
  <c r="AX346" i="117"/>
  <c r="AW344" i="117"/>
  <c r="AX344" i="117"/>
  <c r="AX341" i="117"/>
  <c r="AW154" i="116"/>
  <c r="AX104" i="116"/>
  <c r="AX154" i="116" s="1"/>
  <c r="AW156" i="116"/>
  <c r="AX157" i="116"/>
  <c r="AW152" i="116"/>
  <c r="AX126" i="116"/>
  <c r="AX152" i="116" s="1"/>
  <c r="AW158" i="116"/>
  <c r="AX45" i="116"/>
  <c r="AW149" i="116"/>
  <c r="AA497" i="12"/>
  <c r="AB497" i="12"/>
  <c r="AC497" i="12"/>
  <c r="AD497" i="12"/>
  <c r="AE497" i="12"/>
  <c r="AF497" i="12"/>
  <c r="AG497" i="12"/>
  <c r="AH497" i="12"/>
  <c r="AI497" i="12"/>
  <c r="AJ497" i="12"/>
  <c r="AK497" i="12"/>
  <c r="AL497" i="12"/>
  <c r="AM497" i="12"/>
  <c r="AN497" i="12"/>
  <c r="AO497" i="12"/>
  <c r="AP497" i="12"/>
  <c r="AQ497" i="12"/>
  <c r="AR497" i="12"/>
  <c r="AS497" i="12"/>
  <c r="AT497" i="12"/>
  <c r="AU497" i="12"/>
  <c r="AV497" i="12"/>
  <c r="AA417" i="12"/>
  <c r="AB417" i="12"/>
  <c r="AC417" i="12"/>
  <c r="AD417" i="12"/>
  <c r="AE417" i="12"/>
  <c r="AF417" i="12"/>
  <c r="AG417" i="12"/>
  <c r="AH417" i="12"/>
  <c r="AI417" i="12"/>
  <c r="AJ417" i="12"/>
  <c r="AK417" i="12"/>
  <c r="AL417" i="12"/>
  <c r="AM417" i="12"/>
  <c r="AN417" i="12"/>
  <c r="AO417" i="12"/>
  <c r="AP417" i="12"/>
  <c r="AQ417" i="12"/>
  <c r="AR417" i="12"/>
  <c r="AS417" i="12"/>
  <c r="AT417" i="12"/>
  <c r="AU417" i="12"/>
  <c r="AV417" i="12"/>
  <c r="AA317" i="12"/>
  <c r="AB317" i="12"/>
  <c r="AC317" i="12"/>
  <c r="AD317" i="12"/>
  <c r="AE317" i="12"/>
  <c r="AF317" i="12"/>
  <c r="AG317" i="12"/>
  <c r="AH317" i="12"/>
  <c r="AI317" i="12"/>
  <c r="AJ317" i="12"/>
  <c r="AK317" i="12"/>
  <c r="AL317" i="12"/>
  <c r="AM317" i="12"/>
  <c r="AN317" i="12"/>
  <c r="AO317" i="12"/>
  <c r="AP317" i="12"/>
  <c r="AQ317" i="12"/>
  <c r="AR317" i="12"/>
  <c r="AS317" i="12"/>
  <c r="AT317" i="12"/>
  <c r="AU317" i="12"/>
  <c r="AV317" i="12"/>
  <c r="AA296" i="12"/>
  <c r="AB296" i="12"/>
  <c r="AC296" i="12"/>
  <c r="AD296" i="12"/>
  <c r="AE296" i="12"/>
  <c r="AF296" i="12"/>
  <c r="AG296" i="12"/>
  <c r="AH296" i="12"/>
  <c r="AI296" i="12"/>
  <c r="AJ296" i="12"/>
  <c r="AK296" i="12"/>
  <c r="AL296" i="12"/>
  <c r="AM296" i="12"/>
  <c r="AN296" i="12"/>
  <c r="AO296" i="12"/>
  <c r="AP296" i="12"/>
  <c r="AQ296" i="12"/>
  <c r="AR296" i="12"/>
  <c r="AS296" i="12"/>
  <c r="AT296" i="12"/>
  <c r="AU296" i="12"/>
  <c r="AV296" i="12"/>
  <c r="AA341" i="12"/>
  <c r="AB341" i="12"/>
  <c r="AC341" i="12"/>
  <c r="AD341" i="12"/>
  <c r="AE341" i="12"/>
  <c r="AF341" i="12"/>
  <c r="AG341" i="12"/>
  <c r="AH341" i="12"/>
  <c r="AI341" i="12"/>
  <c r="AJ341" i="12"/>
  <c r="AK341" i="12"/>
  <c r="AL341" i="12"/>
  <c r="AM341" i="12"/>
  <c r="AN341" i="12"/>
  <c r="AO341" i="12"/>
  <c r="AP341" i="12"/>
  <c r="AQ341" i="12"/>
  <c r="AR341" i="12"/>
  <c r="AS341" i="12"/>
  <c r="AT341" i="12"/>
  <c r="AU341" i="12"/>
  <c r="AV341" i="12"/>
  <c r="AA357" i="12"/>
  <c r="AB357" i="12"/>
  <c r="AC357" i="12"/>
  <c r="AD357" i="12"/>
  <c r="AE357" i="12"/>
  <c r="AF357" i="12"/>
  <c r="AG357" i="12"/>
  <c r="AH357" i="12"/>
  <c r="AI357" i="12"/>
  <c r="AJ357" i="12"/>
  <c r="AK357" i="12"/>
  <c r="AL357" i="12"/>
  <c r="AM357" i="12"/>
  <c r="AN357" i="12"/>
  <c r="AO357" i="12"/>
  <c r="AP357" i="12"/>
  <c r="AQ357" i="12"/>
  <c r="AR357" i="12"/>
  <c r="AS357" i="12"/>
  <c r="AT357" i="12"/>
  <c r="AU357" i="12"/>
  <c r="AV357" i="12"/>
  <c r="AA123" i="12"/>
  <c r="AB123" i="12"/>
  <c r="AC123" i="12"/>
  <c r="AD123" i="12"/>
  <c r="AE123" i="12"/>
  <c r="AF123" i="12"/>
  <c r="AG123" i="12"/>
  <c r="AH123" i="12"/>
  <c r="AI123" i="12"/>
  <c r="AJ123" i="12"/>
  <c r="AK123" i="12"/>
  <c r="AL123" i="12"/>
  <c r="AM123" i="12"/>
  <c r="AN123" i="12"/>
  <c r="AO123" i="12"/>
  <c r="AP123" i="12"/>
  <c r="AQ123" i="12"/>
  <c r="AR123" i="12"/>
  <c r="AS123" i="12"/>
  <c r="AT123" i="12"/>
  <c r="AU123" i="12"/>
  <c r="AV123" i="12"/>
  <c r="BF417" i="4"/>
  <c r="BF317" i="4"/>
  <c r="BF296" i="4"/>
  <c r="BF341" i="4"/>
  <c r="BF357" i="4"/>
  <c r="BF123" i="4"/>
  <c r="BF497" i="4"/>
  <c r="AQ497" i="4"/>
  <c r="AR497" i="4"/>
  <c r="AS497" i="4" s="1"/>
  <c r="AT497" i="4" s="1"/>
  <c r="AU497" i="4" s="1"/>
  <c r="AV497" i="4" s="1"/>
  <c r="AQ417" i="4"/>
  <c r="AR417" i="4"/>
  <c r="AS417" i="4" s="1"/>
  <c r="AT417" i="4" s="1"/>
  <c r="AU417" i="4" s="1"/>
  <c r="AV417" i="4" s="1"/>
  <c r="AQ317" i="4"/>
  <c r="AR317" i="4"/>
  <c r="AS317" i="4" s="1"/>
  <c r="AT317" i="4" s="1"/>
  <c r="AU317" i="4" s="1"/>
  <c r="AV317" i="4" s="1"/>
  <c r="AQ296" i="4"/>
  <c r="AR296" i="4"/>
  <c r="AS296" i="4" s="1"/>
  <c r="AT296" i="4" s="1"/>
  <c r="AU296" i="4" s="1"/>
  <c r="AV296" i="4" s="1"/>
  <c r="AQ341" i="4"/>
  <c r="AR341" i="4"/>
  <c r="AS341" i="4" s="1"/>
  <c r="AT341" i="4" s="1"/>
  <c r="AU341" i="4" s="1"/>
  <c r="AV341" i="4" s="1"/>
  <c r="AQ357" i="4"/>
  <c r="AR357" i="4"/>
  <c r="AS357" i="4" s="1"/>
  <c r="AT357" i="4" s="1"/>
  <c r="AU357" i="4" s="1"/>
  <c r="AV357" i="4" s="1"/>
  <c r="AQ123" i="4"/>
  <c r="AR123" i="4"/>
  <c r="AS123" i="4" s="1"/>
  <c r="AT123" i="4" s="1"/>
  <c r="AU123" i="4" s="1"/>
  <c r="AV123" i="4" s="1"/>
  <c r="AA497" i="4"/>
  <c r="AA417" i="4"/>
  <c r="AA317" i="4"/>
  <c r="AA296" i="4"/>
  <c r="AA341" i="4"/>
  <c r="AA357" i="4"/>
  <c r="AA123" i="4"/>
  <c r="R497" i="4"/>
  <c r="S497" i="4"/>
  <c r="T497" i="4"/>
  <c r="U497" i="4"/>
  <c r="V497" i="4"/>
  <c r="R417" i="4"/>
  <c r="S417" i="4"/>
  <c r="T417" i="4"/>
  <c r="U417" i="4"/>
  <c r="AP417" i="4" s="1"/>
  <c r="V417" i="4"/>
  <c r="R317" i="4"/>
  <c r="S317" i="4"/>
  <c r="T317" i="4"/>
  <c r="U317" i="4"/>
  <c r="X317" i="4" s="1"/>
  <c r="V317" i="4"/>
  <c r="R296" i="4"/>
  <c r="S296" i="4"/>
  <c r="T296" i="4"/>
  <c r="U296" i="4"/>
  <c r="V296" i="4"/>
  <c r="R341" i="4"/>
  <c r="S341" i="4"/>
  <c r="T341" i="4"/>
  <c r="U341" i="4"/>
  <c r="V341" i="4"/>
  <c r="R357" i="4"/>
  <c r="S357" i="4"/>
  <c r="T357" i="4"/>
  <c r="U357" i="4"/>
  <c r="V357" i="4"/>
  <c r="R123" i="4"/>
  <c r="S123" i="4"/>
  <c r="T123" i="4"/>
  <c r="U123" i="4"/>
  <c r="X123" i="4" s="1"/>
  <c r="V123" i="4"/>
  <c r="M497" i="4"/>
  <c r="J497" i="4" s="1"/>
  <c r="M417" i="4"/>
  <c r="J417" i="4" s="1"/>
  <c r="M317" i="4"/>
  <c r="J317" i="4" s="1"/>
  <c r="M296" i="4"/>
  <c r="J296" i="4" s="1"/>
  <c r="M341" i="4"/>
  <c r="J341" i="4" s="1"/>
  <c r="M357" i="4"/>
  <c r="J357" i="4" s="1"/>
  <c r="M123" i="4"/>
  <c r="J123" i="4" s="1"/>
  <c r="AX293" i="118" l="1"/>
  <c r="AX286" i="118"/>
  <c r="AX343" i="117"/>
  <c r="AX334" i="117"/>
  <c r="AX156" i="116"/>
  <c r="AX158" i="116"/>
  <c r="AX149" i="116"/>
  <c r="AX417" i="12"/>
  <c r="AW317" i="12"/>
  <c r="Z296" i="4"/>
  <c r="Z123" i="4"/>
  <c r="Z341" i="4"/>
  <c r="Z317" i="4"/>
  <c r="Z497" i="4"/>
  <c r="Z357" i="4"/>
  <c r="Z417" i="4"/>
  <c r="AP341" i="4"/>
  <c r="AP296" i="4"/>
  <c r="AW497" i="12"/>
  <c r="AX497" i="12"/>
  <c r="AW417" i="12"/>
  <c r="AW357" i="12"/>
  <c r="AW296" i="12"/>
  <c r="AW123" i="12"/>
  <c r="AW341" i="12"/>
  <c r="AX317" i="12"/>
  <c r="AX123" i="12"/>
  <c r="AX357" i="12"/>
  <c r="AX341" i="12"/>
  <c r="AX296" i="12"/>
  <c r="X296" i="4"/>
  <c r="W497" i="4"/>
  <c r="W357" i="4"/>
  <c r="X417" i="4"/>
  <c r="AO123" i="4"/>
  <c r="AO357" i="4"/>
  <c r="AO341" i="4"/>
  <c r="AO296" i="4"/>
  <c r="AO317" i="4"/>
  <c r="AO417" i="4"/>
  <c r="AO497" i="4"/>
  <c r="W296" i="4"/>
  <c r="AP123" i="4"/>
  <c r="AP357" i="4"/>
  <c r="AP317" i="4"/>
  <c r="AP497" i="4"/>
  <c r="AW357" i="4"/>
  <c r="AX357" i="4" s="1"/>
  <c r="AW296" i="4"/>
  <c r="AX296" i="4" s="1"/>
  <c r="AW417" i="4"/>
  <c r="AX417" i="4" s="1"/>
  <c r="AW123" i="4"/>
  <c r="AX123" i="4" s="1"/>
  <c r="AW341" i="4"/>
  <c r="AX341" i="4" s="1"/>
  <c r="AW317" i="4"/>
  <c r="AX317" i="4" s="1"/>
  <c r="AW497" i="4"/>
  <c r="AX497" i="4" s="1"/>
  <c r="W341" i="4"/>
  <c r="X357" i="4"/>
  <c r="W123" i="4"/>
  <c r="W317" i="4"/>
  <c r="W417" i="4"/>
  <c r="X341" i="4"/>
  <c r="X497" i="4"/>
  <c r="A55" i="5"/>
  <c r="C55" i="5"/>
  <c r="D55" i="5"/>
  <c r="E55" i="5"/>
  <c r="F55" i="5"/>
  <c r="G55" i="5"/>
  <c r="H55" i="5"/>
  <c r="I55" i="5"/>
  <c r="J55" i="5"/>
  <c r="K55" i="5"/>
  <c r="L55" i="5"/>
  <c r="M55" i="5"/>
  <c r="N55" i="5"/>
  <c r="O55" i="5"/>
  <c r="P55" i="5"/>
  <c r="Q55" i="5"/>
  <c r="R55" i="5"/>
  <c r="S55" i="5"/>
  <c r="T55" i="5"/>
  <c r="U55" i="5"/>
  <c r="V55" i="5"/>
  <c r="W55" i="5"/>
  <c r="X55" i="5"/>
  <c r="Y55" i="5"/>
  <c r="Z55" i="5"/>
  <c r="AA55" i="5"/>
  <c r="AB55" i="5"/>
  <c r="AC55" i="5"/>
  <c r="AD55" i="5"/>
  <c r="AE55" i="5"/>
  <c r="AF55" i="5"/>
  <c r="AG55" i="5"/>
  <c r="AH55" i="5"/>
  <c r="AI55" i="5"/>
  <c r="AJ55" i="5"/>
  <c r="AK55" i="5"/>
  <c r="AL55" i="5"/>
  <c r="AM55" i="5"/>
  <c r="AN55" i="5"/>
  <c r="AO55" i="5"/>
  <c r="AP55" i="5"/>
  <c r="AQ55" i="5"/>
  <c r="AR55" i="5"/>
  <c r="AS55" i="5"/>
  <c r="AT55" i="5"/>
  <c r="AU55" i="5"/>
  <c r="AV55" i="5"/>
  <c r="AW55" i="5"/>
  <c r="AX55" i="5"/>
  <c r="AY55" i="5"/>
  <c r="AZ55" i="5"/>
  <c r="BA55" i="5"/>
  <c r="BB55" i="5"/>
  <c r="BC55" i="5"/>
  <c r="BD55" i="5"/>
  <c r="BE55" i="5"/>
  <c r="BF55" i="5"/>
  <c r="BG55" i="5"/>
  <c r="A56" i="5"/>
  <c r="C56" i="5"/>
  <c r="D56" i="5"/>
  <c r="E56" i="5"/>
  <c r="F56" i="5"/>
  <c r="G56" i="5"/>
  <c r="H56" i="5"/>
  <c r="I56" i="5"/>
  <c r="J56" i="5"/>
  <c r="K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Y56" i="5"/>
  <c r="Z56" i="5"/>
  <c r="AA56" i="5"/>
  <c r="AB56" i="5"/>
  <c r="AC56" i="5"/>
  <c r="AD56" i="5"/>
  <c r="AE56" i="5"/>
  <c r="AF56" i="5"/>
  <c r="AG56" i="5"/>
  <c r="AH56" i="5"/>
  <c r="AI56" i="5"/>
  <c r="AJ56" i="5"/>
  <c r="AK56" i="5"/>
  <c r="AL56" i="5"/>
  <c r="AM56" i="5"/>
  <c r="AN56" i="5"/>
  <c r="AO56" i="5"/>
  <c r="AP56" i="5"/>
  <c r="AQ56" i="5"/>
  <c r="AR56" i="5"/>
  <c r="AS56" i="5"/>
  <c r="AT56" i="5"/>
  <c r="AU56" i="5"/>
  <c r="AV56" i="5"/>
  <c r="AW56" i="5"/>
  <c r="AX56" i="5"/>
  <c r="AY56" i="5"/>
  <c r="AZ56" i="5"/>
  <c r="BA56" i="5"/>
  <c r="BB56" i="5"/>
  <c r="BC56" i="5"/>
  <c r="BD56" i="5"/>
  <c r="BE56" i="5"/>
  <c r="BF56" i="5"/>
  <c r="BG56" i="5"/>
  <c r="A57" i="5"/>
  <c r="C57" i="5"/>
  <c r="D57" i="5"/>
  <c r="E57" i="5"/>
  <c r="F57" i="5"/>
  <c r="G57" i="5"/>
  <c r="H57" i="5"/>
  <c r="I57" i="5"/>
  <c r="J57" i="5"/>
  <c r="K57" i="5"/>
  <c r="L57" i="5"/>
  <c r="M57" i="5"/>
  <c r="N57" i="5"/>
  <c r="O57" i="5"/>
  <c r="P57" i="5"/>
  <c r="Q57" i="5"/>
  <c r="R57" i="5"/>
  <c r="S57" i="5"/>
  <c r="T57" i="5"/>
  <c r="U57" i="5"/>
  <c r="V57" i="5"/>
  <c r="W57" i="5"/>
  <c r="X57" i="5"/>
  <c r="Y57" i="5"/>
  <c r="Z57" i="5"/>
  <c r="AA57" i="5"/>
  <c r="AB57" i="5"/>
  <c r="AC57" i="5"/>
  <c r="AD57" i="5"/>
  <c r="AE57" i="5"/>
  <c r="AF57" i="5"/>
  <c r="AG57" i="5"/>
  <c r="AH57" i="5"/>
  <c r="AI57" i="5"/>
  <c r="AJ57" i="5"/>
  <c r="AK57" i="5"/>
  <c r="AL57" i="5"/>
  <c r="AM57" i="5"/>
  <c r="AN57" i="5"/>
  <c r="AO57" i="5"/>
  <c r="AP57" i="5"/>
  <c r="AQ57" i="5"/>
  <c r="AR57" i="5"/>
  <c r="AS57" i="5"/>
  <c r="AT57" i="5"/>
  <c r="AU57" i="5"/>
  <c r="AV57" i="5"/>
  <c r="AW57" i="5"/>
  <c r="AX57" i="5"/>
  <c r="AY57" i="5"/>
  <c r="AZ57" i="5"/>
  <c r="BA57" i="5"/>
  <c r="BB57" i="5"/>
  <c r="BC57" i="5"/>
  <c r="BD57" i="5"/>
  <c r="BE57" i="5"/>
  <c r="BF57" i="5"/>
  <c r="BG57" i="5"/>
  <c r="A58" i="5"/>
  <c r="C58" i="5"/>
  <c r="D58" i="5"/>
  <c r="E58" i="5"/>
  <c r="F58" i="5"/>
  <c r="G58" i="5"/>
  <c r="H58" i="5"/>
  <c r="I58" i="5"/>
  <c r="J58" i="5"/>
  <c r="K58" i="5"/>
  <c r="L58" i="5"/>
  <c r="M58" i="5"/>
  <c r="N58" i="5"/>
  <c r="O58" i="5"/>
  <c r="P58" i="5"/>
  <c r="Q58" i="5"/>
  <c r="R58" i="5"/>
  <c r="S58" i="5"/>
  <c r="T58" i="5"/>
  <c r="U58" i="5"/>
  <c r="V58" i="5"/>
  <c r="W58" i="5"/>
  <c r="X58" i="5"/>
  <c r="Y58" i="5"/>
  <c r="Z58" i="5"/>
  <c r="AA58" i="5"/>
  <c r="AB58" i="5"/>
  <c r="AC58" i="5"/>
  <c r="AD58" i="5"/>
  <c r="AE58" i="5"/>
  <c r="AF58" i="5"/>
  <c r="AG58" i="5"/>
  <c r="AH58" i="5"/>
  <c r="AI58" i="5"/>
  <c r="AJ58" i="5"/>
  <c r="AK58" i="5"/>
  <c r="AL58" i="5"/>
  <c r="AM58" i="5"/>
  <c r="AN58" i="5"/>
  <c r="AO58" i="5"/>
  <c r="AP58" i="5"/>
  <c r="AQ58" i="5"/>
  <c r="AR58" i="5"/>
  <c r="AS58" i="5"/>
  <c r="AT58" i="5"/>
  <c r="AU58" i="5"/>
  <c r="AV58" i="5"/>
  <c r="AW58" i="5"/>
  <c r="AX58" i="5"/>
  <c r="AY58" i="5"/>
  <c r="AZ58" i="5"/>
  <c r="BA58" i="5"/>
  <c r="BB58" i="5"/>
  <c r="BC58" i="5"/>
  <c r="BD58" i="5"/>
  <c r="BE58" i="5"/>
  <c r="BF58" i="5"/>
  <c r="BG58" i="5"/>
  <c r="A59" i="5"/>
  <c r="C59" i="5"/>
  <c r="D59" i="5"/>
  <c r="E59" i="5"/>
  <c r="F59" i="5"/>
  <c r="G59" i="5"/>
  <c r="H59" i="5"/>
  <c r="I59" i="5"/>
  <c r="J59" i="5"/>
  <c r="K59" i="5"/>
  <c r="L59" i="5"/>
  <c r="M59" i="5"/>
  <c r="N59" i="5"/>
  <c r="O59" i="5"/>
  <c r="P59" i="5"/>
  <c r="Q59" i="5"/>
  <c r="R59" i="5"/>
  <c r="S59" i="5"/>
  <c r="T59" i="5"/>
  <c r="U59" i="5"/>
  <c r="V59" i="5"/>
  <c r="W59" i="5"/>
  <c r="X59" i="5"/>
  <c r="Y59" i="5"/>
  <c r="Z59" i="5"/>
  <c r="AA59" i="5"/>
  <c r="AB59" i="5"/>
  <c r="AC59" i="5"/>
  <c r="AD59" i="5"/>
  <c r="AE59" i="5"/>
  <c r="AF59" i="5"/>
  <c r="AG59" i="5"/>
  <c r="AH59" i="5"/>
  <c r="AI59" i="5"/>
  <c r="AJ59" i="5"/>
  <c r="AK59" i="5"/>
  <c r="AL59" i="5"/>
  <c r="AM59" i="5"/>
  <c r="AN59" i="5"/>
  <c r="AO59" i="5"/>
  <c r="AP59" i="5"/>
  <c r="AQ59" i="5"/>
  <c r="AR59" i="5"/>
  <c r="AS59" i="5"/>
  <c r="AT59" i="5"/>
  <c r="AU59" i="5"/>
  <c r="AV59" i="5"/>
  <c r="AW59" i="5"/>
  <c r="AX59" i="5"/>
  <c r="AY59" i="5"/>
  <c r="AZ59" i="5"/>
  <c r="BA59" i="5"/>
  <c r="BB59" i="5"/>
  <c r="BC59" i="5"/>
  <c r="BD59" i="5"/>
  <c r="BE59" i="5"/>
  <c r="BF59" i="5"/>
  <c r="BG59" i="5"/>
  <c r="A60" i="5"/>
  <c r="C60" i="5"/>
  <c r="D60" i="5"/>
  <c r="E60" i="5"/>
  <c r="F60" i="5"/>
  <c r="G60" i="5"/>
  <c r="H60" i="5"/>
  <c r="I60" i="5"/>
  <c r="J60" i="5"/>
  <c r="K60" i="5"/>
  <c r="L60" i="5"/>
  <c r="M60" i="5"/>
  <c r="N60" i="5"/>
  <c r="O60" i="5"/>
  <c r="P60" i="5"/>
  <c r="Q60" i="5"/>
  <c r="R60" i="5"/>
  <c r="S60" i="5"/>
  <c r="T60" i="5"/>
  <c r="U60" i="5"/>
  <c r="V60" i="5"/>
  <c r="W60" i="5"/>
  <c r="X60" i="5"/>
  <c r="Y60" i="5"/>
  <c r="Z60" i="5"/>
  <c r="AA60" i="5"/>
  <c r="AB60" i="5"/>
  <c r="AC60" i="5"/>
  <c r="AD60" i="5"/>
  <c r="AE60" i="5"/>
  <c r="AF60" i="5"/>
  <c r="AG60" i="5"/>
  <c r="AH60" i="5"/>
  <c r="AI60" i="5"/>
  <c r="AJ60" i="5"/>
  <c r="AK60" i="5"/>
  <c r="AL60" i="5"/>
  <c r="AM60" i="5"/>
  <c r="AN60" i="5"/>
  <c r="AO60" i="5"/>
  <c r="AP60" i="5"/>
  <c r="AQ60" i="5"/>
  <c r="AR60" i="5"/>
  <c r="AS60" i="5"/>
  <c r="AT60" i="5"/>
  <c r="AU60" i="5"/>
  <c r="AV60" i="5"/>
  <c r="AW60" i="5"/>
  <c r="AX60" i="5"/>
  <c r="AY60" i="5"/>
  <c r="AZ60" i="5"/>
  <c r="BA60" i="5"/>
  <c r="BB60" i="5"/>
  <c r="BC60" i="5"/>
  <c r="BD60" i="5"/>
  <c r="BE60" i="5"/>
  <c r="BF60" i="5"/>
  <c r="BG60" i="5"/>
  <c r="A61" i="5"/>
  <c r="C61" i="5"/>
  <c r="D61" i="5"/>
  <c r="E61" i="5"/>
  <c r="F61" i="5"/>
  <c r="G61" i="5"/>
  <c r="H61" i="5"/>
  <c r="I61" i="5"/>
  <c r="J61" i="5"/>
  <c r="K61" i="5"/>
  <c r="L61" i="5"/>
  <c r="M61" i="5"/>
  <c r="N61" i="5"/>
  <c r="O61" i="5"/>
  <c r="P61" i="5"/>
  <c r="Q61" i="5"/>
  <c r="R61" i="5"/>
  <c r="S61" i="5"/>
  <c r="T61" i="5"/>
  <c r="U61" i="5"/>
  <c r="V61" i="5"/>
  <c r="W61" i="5"/>
  <c r="X61" i="5"/>
  <c r="Y61" i="5"/>
  <c r="Z61" i="5"/>
  <c r="AA61" i="5"/>
  <c r="AB61" i="5"/>
  <c r="AC61" i="5"/>
  <c r="AD61" i="5"/>
  <c r="AE61" i="5"/>
  <c r="AF61" i="5"/>
  <c r="AG61" i="5"/>
  <c r="AH61" i="5"/>
  <c r="AI61" i="5"/>
  <c r="AJ61" i="5"/>
  <c r="AK61" i="5"/>
  <c r="AL61" i="5"/>
  <c r="AM61" i="5"/>
  <c r="AN61" i="5"/>
  <c r="AO61" i="5"/>
  <c r="AP61" i="5"/>
  <c r="AQ61" i="5"/>
  <c r="AR61" i="5"/>
  <c r="AS61" i="5"/>
  <c r="AT61" i="5"/>
  <c r="AU61" i="5"/>
  <c r="AV61" i="5"/>
  <c r="AW61" i="5"/>
  <c r="AX61" i="5"/>
  <c r="AY61" i="5"/>
  <c r="AZ61" i="5"/>
  <c r="BA61" i="5"/>
  <c r="BB61" i="5"/>
  <c r="BC61" i="5"/>
  <c r="BD61" i="5"/>
  <c r="BE61" i="5"/>
  <c r="BF61" i="5"/>
  <c r="BG61" i="5"/>
  <c r="A62" i="5"/>
  <c r="C62" i="5"/>
  <c r="D62" i="5"/>
  <c r="E62" i="5"/>
  <c r="F62" i="5"/>
  <c r="G62" i="5"/>
  <c r="H62" i="5"/>
  <c r="I62" i="5"/>
  <c r="J62" i="5"/>
  <c r="K62" i="5"/>
  <c r="L62" i="5"/>
  <c r="M62" i="5"/>
  <c r="N62" i="5"/>
  <c r="O62" i="5"/>
  <c r="P62" i="5"/>
  <c r="Q62" i="5"/>
  <c r="R62" i="5"/>
  <c r="S62" i="5"/>
  <c r="T62" i="5"/>
  <c r="U62" i="5"/>
  <c r="V62" i="5"/>
  <c r="W62" i="5"/>
  <c r="X62" i="5"/>
  <c r="Y62" i="5"/>
  <c r="Z62" i="5"/>
  <c r="AA62" i="5"/>
  <c r="AB62" i="5"/>
  <c r="AC62" i="5"/>
  <c r="AD62" i="5"/>
  <c r="AE62" i="5"/>
  <c r="AF62" i="5"/>
  <c r="AG62" i="5"/>
  <c r="AH62" i="5"/>
  <c r="AI62" i="5"/>
  <c r="AJ62" i="5"/>
  <c r="AK62" i="5"/>
  <c r="AL62" i="5"/>
  <c r="AM62" i="5"/>
  <c r="AN62" i="5"/>
  <c r="AO62" i="5"/>
  <c r="AP62" i="5"/>
  <c r="AQ62" i="5"/>
  <c r="AR62" i="5"/>
  <c r="AS62" i="5"/>
  <c r="AT62" i="5"/>
  <c r="AU62" i="5"/>
  <c r="AV62" i="5"/>
  <c r="AW62" i="5"/>
  <c r="AX62" i="5"/>
  <c r="AY62" i="5"/>
  <c r="AZ62" i="5"/>
  <c r="BA62" i="5"/>
  <c r="BB62" i="5"/>
  <c r="BC62" i="5"/>
  <c r="BD62" i="5"/>
  <c r="BE62" i="5"/>
  <c r="BF62" i="5"/>
  <c r="BG62" i="5"/>
  <c r="A63" i="5"/>
  <c r="C63" i="5"/>
  <c r="D63" i="5"/>
  <c r="E63" i="5"/>
  <c r="F63" i="5"/>
  <c r="G63" i="5"/>
  <c r="H63" i="5"/>
  <c r="I63" i="5"/>
  <c r="J63" i="5"/>
  <c r="K63" i="5"/>
  <c r="L63" i="5"/>
  <c r="M63" i="5"/>
  <c r="N63" i="5"/>
  <c r="O63" i="5"/>
  <c r="P63" i="5"/>
  <c r="Q63" i="5"/>
  <c r="R63" i="5"/>
  <c r="S63" i="5"/>
  <c r="T63" i="5"/>
  <c r="U63" i="5"/>
  <c r="V63" i="5"/>
  <c r="W63" i="5"/>
  <c r="X63" i="5"/>
  <c r="Y63" i="5"/>
  <c r="Z63" i="5"/>
  <c r="AA63" i="5"/>
  <c r="AB63" i="5"/>
  <c r="AC63" i="5"/>
  <c r="AD63" i="5"/>
  <c r="AE63" i="5"/>
  <c r="AF63" i="5"/>
  <c r="AG63" i="5"/>
  <c r="AH63" i="5"/>
  <c r="AI63" i="5"/>
  <c r="AJ63" i="5"/>
  <c r="AK63" i="5"/>
  <c r="AL63" i="5"/>
  <c r="AM63" i="5"/>
  <c r="AN63" i="5"/>
  <c r="AO63" i="5"/>
  <c r="AP63" i="5"/>
  <c r="AQ63" i="5"/>
  <c r="AR63" i="5"/>
  <c r="AS63" i="5"/>
  <c r="AT63" i="5"/>
  <c r="AU63" i="5"/>
  <c r="AV63" i="5"/>
  <c r="AW63" i="5"/>
  <c r="AX63" i="5"/>
  <c r="AY63" i="5"/>
  <c r="AZ63" i="5"/>
  <c r="BA63" i="5"/>
  <c r="BB63" i="5"/>
  <c r="BC63" i="5"/>
  <c r="BD63" i="5"/>
  <c r="BE63" i="5"/>
  <c r="BF63" i="5"/>
  <c r="BG63" i="5"/>
  <c r="A64" i="5"/>
  <c r="C64" i="5"/>
  <c r="D64" i="5"/>
  <c r="E64" i="5"/>
  <c r="F64" i="5"/>
  <c r="G64" i="5"/>
  <c r="H64" i="5"/>
  <c r="I64" i="5"/>
  <c r="J64" i="5"/>
  <c r="K64" i="5"/>
  <c r="L64" i="5"/>
  <c r="M64" i="5"/>
  <c r="N64" i="5"/>
  <c r="O64" i="5"/>
  <c r="P64" i="5"/>
  <c r="Q64" i="5"/>
  <c r="R64" i="5"/>
  <c r="S64" i="5"/>
  <c r="T64" i="5"/>
  <c r="U64" i="5"/>
  <c r="V64" i="5"/>
  <c r="W64" i="5"/>
  <c r="X64" i="5"/>
  <c r="Y64" i="5"/>
  <c r="Z64" i="5"/>
  <c r="AA64" i="5"/>
  <c r="AB64" i="5"/>
  <c r="AC64" i="5"/>
  <c r="AD64" i="5"/>
  <c r="AE64" i="5"/>
  <c r="AF64" i="5"/>
  <c r="AG64" i="5"/>
  <c r="AH64" i="5"/>
  <c r="AI64" i="5"/>
  <c r="AJ64" i="5"/>
  <c r="AK64" i="5"/>
  <c r="AL64" i="5"/>
  <c r="AM64" i="5"/>
  <c r="AN64" i="5"/>
  <c r="AO64" i="5"/>
  <c r="AP64" i="5"/>
  <c r="AQ64" i="5"/>
  <c r="AR64" i="5"/>
  <c r="AS64" i="5"/>
  <c r="AT64" i="5"/>
  <c r="AU64" i="5"/>
  <c r="AV64" i="5"/>
  <c r="AW64" i="5"/>
  <c r="AX64" i="5"/>
  <c r="AY64" i="5"/>
  <c r="AZ64" i="5"/>
  <c r="BA64" i="5"/>
  <c r="BB64" i="5"/>
  <c r="BC64" i="5"/>
  <c r="BD64" i="5"/>
  <c r="BE64" i="5"/>
  <c r="BF64" i="5"/>
  <c r="BG64" i="5"/>
  <c r="A65" i="5"/>
  <c r="C65" i="5"/>
  <c r="D65" i="5"/>
  <c r="E65" i="5"/>
  <c r="F65" i="5"/>
  <c r="G65" i="5"/>
  <c r="H65" i="5"/>
  <c r="I65" i="5"/>
  <c r="J65" i="5"/>
  <c r="K65" i="5"/>
  <c r="L65" i="5"/>
  <c r="M65" i="5"/>
  <c r="N65" i="5"/>
  <c r="O65" i="5"/>
  <c r="P65" i="5"/>
  <c r="Q65" i="5"/>
  <c r="R65" i="5"/>
  <c r="S65" i="5"/>
  <c r="T65" i="5"/>
  <c r="U65" i="5"/>
  <c r="V65" i="5"/>
  <c r="W65" i="5"/>
  <c r="X65" i="5"/>
  <c r="Y65" i="5"/>
  <c r="Z65" i="5"/>
  <c r="AA65" i="5"/>
  <c r="AB65" i="5"/>
  <c r="AC65" i="5"/>
  <c r="AD65" i="5"/>
  <c r="AE65" i="5"/>
  <c r="AF65" i="5"/>
  <c r="AG65" i="5"/>
  <c r="AH65" i="5"/>
  <c r="AI65" i="5"/>
  <c r="AJ65" i="5"/>
  <c r="AK65" i="5"/>
  <c r="AL65" i="5"/>
  <c r="AM65" i="5"/>
  <c r="AN65" i="5"/>
  <c r="AO65" i="5"/>
  <c r="AP65" i="5"/>
  <c r="AQ65" i="5"/>
  <c r="AR65" i="5"/>
  <c r="AS65" i="5"/>
  <c r="AT65" i="5"/>
  <c r="AU65" i="5"/>
  <c r="AV65" i="5"/>
  <c r="AW65" i="5"/>
  <c r="AX65" i="5"/>
  <c r="AY65" i="5"/>
  <c r="AZ65" i="5"/>
  <c r="BA65" i="5"/>
  <c r="BB65" i="5"/>
  <c r="BC65" i="5"/>
  <c r="BD65" i="5"/>
  <c r="BE65" i="5"/>
  <c r="BF65" i="5"/>
  <c r="BG65" i="5"/>
  <c r="A66" i="5"/>
  <c r="C66" i="5"/>
  <c r="D66" i="5"/>
  <c r="E66" i="5"/>
  <c r="F66" i="5"/>
  <c r="G66" i="5"/>
  <c r="H66" i="5"/>
  <c r="I66" i="5"/>
  <c r="J66" i="5"/>
  <c r="K66" i="5"/>
  <c r="L66" i="5"/>
  <c r="M66" i="5"/>
  <c r="N66" i="5"/>
  <c r="O66" i="5"/>
  <c r="P66" i="5"/>
  <c r="Q66" i="5"/>
  <c r="R66" i="5"/>
  <c r="S66" i="5"/>
  <c r="T66" i="5"/>
  <c r="U66" i="5"/>
  <c r="V66" i="5"/>
  <c r="W66" i="5"/>
  <c r="X66" i="5"/>
  <c r="Y66" i="5"/>
  <c r="Z66" i="5"/>
  <c r="AA66" i="5"/>
  <c r="AB66" i="5"/>
  <c r="AC66" i="5"/>
  <c r="AD66" i="5"/>
  <c r="AE66" i="5"/>
  <c r="AF66" i="5"/>
  <c r="AG66" i="5"/>
  <c r="AH66" i="5"/>
  <c r="AI66" i="5"/>
  <c r="AJ66" i="5"/>
  <c r="AK66" i="5"/>
  <c r="AL66" i="5"/>
  <c r="AM66" i="5"/>
  <c r="AN66" i="5"/>
  <c r="AO66" i="5"/>
  <c r="AP66" i="5"/>
  <c r="AQ66" i="5"/>
  <c r="AR66" i="5"/>
  <c r="AS66" i="5"/>
  <c r="AT66" i="5"/>
  <c r="AU66" i="5"/>
  <c r="AV66" i="5"/>
  <c r="AW66" i="5"/>
  <c r="AX66" i="5"/>
  <c r="AY66" i="5"/>
  <c r="AZ66" i="5"/>
  <c r="BA66" i="5"/>
  <c r="BB66" i="5"/>
  <c r="BC66" i="5"/>
  <c r="BD66" i="5"/>
  <c r="BE66" i="5"/>
  <c r="BF66" i="5"/>
  <c r="BG66" i="5"/>
  <c r="A67" i="5"/>
  <c r="C67" i="5"/>
  <c r="D67" i="5"/>
  <c r="E67" i="5"/>
  <c r="F67" i="5"/>
  <c r="G67" i="5"/>
  <c r="H67" i="5"/>
  <c r="I67" i="5"/>
  <c r="J67" i="5"/>
  <c r="K67" i="5"/>
  <c r="L67" i="5"/>
  <c r="M67" i="5"/>
  <c r="N67" i="5"/>
  <c r="O67" i="5"/>
  <c r="P67" i="5"/>
  <c r="Q67" i="5"/>
  <c r="R67" i="5"/>
  <c r="S67" i="5"/>
  <c r="T67" i="5"/>
  <c r="U67" i="5"/>
  <c r="V67" i="5"/>
  <c r="W67" i="5"/>
  <c r="X67" i="5"/>
  <c r="Y67" i="5"/>
  <c r="Z67" i="5"/>
  <c r="AA67" i="5"/>
  <c r="AB67" i="5"/>
  <c r="AC67" i="5"/>
  <c r="AD67" i="5"/>
  <c r="AE67" i="5"/>
  <c r="AF67" i="5"/>
  <c r="AG67" i="5"/>
  <c r="AH67" i="5"/>
  <c r="AI67" i="5"/>
  <c r="AJ67" i="5"/>
  <c r="AK67" i="5"/>
  <c r="AL67" i="5"/>
  <c r="AM67" i="5"/>
  <c r="AN67" i="5"/>
  <c r="AO67" i="5"/>
  <c r="AP67" i="5"/>
  <c r="AQ67" i="5"/>
  <c r="AR67" i="5"/>
  <c r="AS67" i="5"/>
  <c r="AT67" i="5"/>
  <c r="AU67" i="5"/>
  <c r="AV67" i="5"/>
  <c r="AW67" i="5"/>
  <c r="AX67" i="5"/>
  <c r="AY67" i="5"/>
  <c r="AZ67" i="5"/>
  <c r="BA67" i="5"/>
  <c r="BB67" i="5"/>
  <c r="BC67" i="5"/>
  <c r="BD67" i="5"/>
  <c r="BE67" i="5"/>
  <c r="BF67" i="5"/>
  <c r="BG67" i="5"/>
  <c r="A68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Z68" i="5"/>
  <c r="AA68" i="5"/>
  <c r="AB68" i="5"/>
  <c r="AC68" i="5"/>
  <c r="AD68" i="5"/>
  <c r="AE68" i="5"/>
  <c r="AF68" i="5"/>
  <c r="AG68" i="5"/>
  <c r="AH68" i="5"/>
  <c r="AI68" i="5"/>
  <c r="AJ68" i="5"/>
  <c r="AK68" i="5"/>
  <c r="AL68" i="5"/>
  <c r="AM68" i="5"/>
  <c r="AN68" i="5"/>
  <c r="AO68" i="5"/>
  <c r="AP68" i="5"/>
  <c r="AQ68" i="5"/>
  <c r="AR68" i="5"/>
  <c r="AS68" i="5"/>
  <c r="AT68" i="5"/>
  <c r="AU68" i="5"/>
  <c r="AV68" i="5"/>
  <c r="AW68" i="5"/>
  <c r="AX68" i="5"/>
  <c r="AY68" i="5"/>
  <c r="AZ68" i="5"/>
  <c r="BA68" i="5"/>
  <c r="BB68" i="5"/>
  <c r="BC68" i="5"/>
  <c r="BD68" i="5"/>
  <c r="BE68" i="5"/>
  <c r="BF68" i="5"/>
  <c r="BG68" i="5"/>
  <c r="A69" i="5"/>
  <c r="C69" i="5"/>
  <c r="D69" i="5"/>
  <c r="E69" i="5"/>
  <c r="F69" i="5"/>
  <c r="G69" i="5"/>
  <c r="H69" i="5"/>
  <c r="I69" i="5"/>
  <c r="J69" i="5"/>
  <c r="K69" i="5"/>
  <c r="L69" i="5"/>
  <c r="M69" i="5"/>
  <c r="N69" i="5"/>
  <c r="O69" i="5"/>
  <c r="P69" i="5"/>
  <c r="Q69" i="5"/>
  <c r="R69" i="5"/>
  <c r="S69" i="5"/>
  <c r="T69" i="5"/>
  <c r="U69" i="5"/>
  <c r="V69" i="5"/>
  <c r="W69" i="5"/>
  <c r="X69" i="5"/>
  <c r="Y69" i="5"/>
  <c r="Z69" i="5"/>
  <c r="AA69" i="5"/>
  <c r="AB69" i="5"/>
  <c r="AC69" i="5"/>
  <c r="AD69" i="5"/>
  <c r="AE69" i="5"/>
  <c r="AF69" i="5"/>
  <c r="AG69" i="5"/>
  <c r="AH69" i="5"/>
  <c r="AI69" i="5"/>
  <c r="AJ69" i="5"/>
  <c r="AK69" i="5"/>
  <c r="AL69" i="5"/>
  <c r="AM69" i="5"/>
  <c r="AN69" i="5"/>
  <c r="AO69" i="5"/>
  <c r="AP69" i="5"/>
  <c r="AQ69" i="5"/>
  <c r="AR69" i="5"/>
  <c r="AS69" i="5"/>
  <c r="AT69" i="5"/>
  <c r="AU69" i="5"/>
  <c r="AV69" i="5"/>
  <c r="AW69" i="5"/>
  <c r="AX69" i="5"/>
  <c r="AY69" i="5"/>
  <c r="AZ69" i="5"/>
  <c r="BA69" i="5"/>
  <c r="BB69" i="5"/>
  <c r="BC69" i="5"/>
  <c r="BD69" i="5"/>
  <c r="BE69" i="5"/>
  <c r="BF69" i="5"/>
  <c r="BG69" i="5"/>
  <c r="A70" i="5"/>
  <c r="C70" i="5"/>
  <c r="D70" i="5"/>
  <c r="E70" i="5"/>
  <c r="F70" i="5"/>
  <c r="G70" i="5"/>
  <c r="H70" i="5"/>
  <c r="I70" i="5"/>
  <c r="J70" i="5"/>
  <c r="K70" i="5"/>
  <c r="L70" i="5"/>
  <c r="M70" i="5"/>
  <c r="N70" i="5"/>
  <c r="O70" i="5"/>
  <c r="P70" i="5"/>
  <c r="Q70" i="5"/>
  <c r="R70" i="5"/>
  <c r="S70" i="5"/>
  <c r="T70" i="5"/>
  <c r="U70" i="5"/>
  <c r="V70" i="5"/>
  <c r="W70" i="5"/>
  <c r="X70" i="5"/>
  <c r="Y70" i="5"/>
  <c r="Z70" i="5"/>
  <c r="AA70" i="5"/>
  <c r="AB70" i="5"/>
  <c r="AC70" i="5"/>
  <c r="AD70" i="5"/>
  <c r="AE70" i="5"/>
  <c r="AF70" i="5"/>
  <c r="AG70" i="5"/>
  <c r="AH70" i="5"/>
  <c r="AI70" i="5"/>
  <c r="AJ70" i="5"/>
  <c r="AK70" i="5"/>
  <c r="AL70" i="5"/>
  <c r="AM70" i="5"/>
  <c r="AN70" i="5"/>
  <c r="AO70" i="5"/>
  <c r="AP70" i="5"/>
  <c r="AQ70" i="5"/>
  <c r="AR70" i="5"/>
  <c r="AS70" i="5"/>
  <c r="AT70" i="5"/>
  <c r="AU70" i="5"/>
  <c r="AV70" i="5"/>
  <c r="AW70" i="5"/>
  <c r="AX70" i="5"/>
  <c r="AY70" i="5"/>
  <c r="AZ70" i="5"/>
  <c r="BA70" i="5"/>
  <c r="BB70" i="5"/>
  <c r="BC70" i="5"/>
  <c r="BD70" i="5"/>
  <c r="BE70" i="5"/>
  <c r="BF70" i="5"/>
  <c r="BG70" i="5"/>
  <c r="A71" i="5"/>
  <c r="C71" i="5"/>
  <c r="D71" i="5"/>
  <c r="E71" i="5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U71" i="5"/>
  <c r="V71" i="5"/>
  <c r="W71" i="5"/>
  <c r="X71" i="5"/>
  <c r="Y71" i="5"/>
  <c r="Z71" i="5"/>
  <c r="AA71" i="5"/>
  <c r="AB71" i="5"/>
  <c r="AC71" i="5"/>
  <c r="AD71" i="5"/>
  <c r="AE71" i="5"/>
  <c r="AF71" i="5"/>
  <c r="AG71" i="5"/>
  <c r="AH71" i="5"/>
  <c r="AI71" i="5"/>
  <c r="AJ71" i="5"/>
  <c r="AK71" i="5"/>
  <c r="AL71" i="5"/>
  <c r="AM71" i="5"/>
  <c r="AN71" i="5"/>
  <c r="AO71" i="5"/>
  <c r="AP71" i="5"/>
  <c r="AQ71" i="5"/>
  <c r="AR71" i="5"/>
  <c r="AS71" i="5"/>
  <c r="AT71" i="5"/>
  <c r="AU71" i="5"/>
  <c r="AV71" i="5"/>
  <c r="AW71" i="5"/>
  <c r="AX71" i="5"/>
  <c r="AY71" i="5"/>
  <c r="AZ71" i="5"/>
  <c r="BA71" i="5"/>
  <c r="BB71" i="5"/>
  <c r="BC71" i="5"/>
  <c r="BD71" i="5"/>
  <c r="BE71" i="5"/>
  <c r="BF71" i="5"/>
  <c r="BG71" i="5"/>
  <c r="A72" i="5"/>
  <c r="C72" i="5"/>
  <c r="D72" i="5"/>
  <c r="E72" i="5"/>
  <c r="F72" i="5"/>
  <c r="G72" i="5"/>
  <c r="H72" i="5"/>
  <c r="I72" i="5"/>
  <c r="J72" i="5"/>
  <c r="K72" i="5"/>
  <c r="L72" i="5"/>
  <c r="M72" i="5"/>
  <c r="N72" i="5"/>
  <c r="O72" i="5"/>
  <c r="P72" i="5"/>
  <c r="Q72" i="5"/>
  <c r="R72" i="5"/>
  <c r="S72" i="5"/>
  <c r="T72" i="5"/>
  <c r="U72" i="5"/>
  <c r="V72" i="5"/>
  <c r="W72" i="5"/>
  <c r="X72" i="5"/>
  <c r="Y72" i="5"/>
  <c r="Z72" i="5"/>
  <c r="AA72" i="5"/>
  <c r="AB72" i="5"/>
  <c r="AC72" i="5"/>
  <c r="AD72" i="5"/>
  <c r="AE72" i="5"/>
  <c r="AF72" i="5"/>
  <c r="AG72" i="5"/>
  <c r="AH72" i="5"/>
  <c r="AI72" i="5"/>
  <c r="AJ72" i="5"/>
  <c r="AK72" i="5"/>
  <c r="AL72" i="5"/>
  <c r="AM72" i="5"/>
  <c r="AN72" i="5"/>
  <c r="AO72" i="5"/>
  <c r="AP72" i="5"/>
  <c r="AQ72" i="5"/>
  <c r="AR72" i="5"/>
  <c r="AS72" i="5"/>
  <c r="AT72" i="5"/>
  <c r="AU72" i="5"/>
  <c r="AV72" i="5"/>
  <c r="AW72" i="5"/>
  <c r="AX72" i="5"/>
  <c r="AY72" i="5"/>
  <c r="AZ72" i="5"/>
  <c r="BA72" i="5"/>
  <c r="BB72" i="5"/>
  <c r="BC72" i="5"/>
  <c r="BD72" i="5"/>
  <c r="BE72" i="5"/>
  <c r="BF72" i="5"/>
  <c r="BG72" i="5"/>
  <c r="A73" i="5"/>
  <c r="C73" i="5"/>
  <c r="D73" i="5"/>
  <c r="E73" i="5"/>
  <c r="F73" i="5"/>
  <c r="G73" i="5"/>
  <c r="H73" i="5"/>
  <c r="I73" i="5"/>
  <c r="J73" i="5"/>
  <c r="K73" i="5"/>
  <c r="L73" i="5"/>
  <c r="M73" i="5"/>
  <c r="N73" i="5"/>
  <c r="O73" i="5"/>
  <c r="P73" i="5"/>
  <c r="Q73" i="5"/>
  <c r="R73" i="5"/>
  <c r="S73" i="5"/>
  <c r="T73" i="5"/>
  <c r="U73" i="5"/>
  <c r="V73" i="5"/>
  <c r="W73" i="5"/>
  <c r="X73" i="5"/>
  <c r="Y73" i="5"/>
  <c r="Z73" i="5"/>
  <c r="AA73" i="5"/>
  <c r="AB73" i="5"/>
  <c r="AC73" i="5"/>
  <c r="AD73" i="5"/>
  <c r="AE73" i="5"/>
  <c r="AF73" i="5"/>
  <c r="AG73" i="5"/>
  <c r="AH73" i="5"/>
  <c r="AI73" i="5"/>
  <c r="AJ73" i="5"/>
  <c r="AK73" i="5"/>
  <c r="AL73" i="5"/>
  <c r="AM73" i="5"/>
  <c r="AN73" i="5"/>
  <c r="AO73" i="5"/>
  <c r="AP73" i="5"/>
  <c r="AQ73" i="5"/>
  <c r="AR73" i="5"/>
  <c r="AS73" i="5"/>
  <c r="AT73" i="5"/>
  <c r="AU73" i="5"/>
  <c r="AV73" i="5"/>
  <c r="AW73" i="5"/>
  <c r="AX73" i="5"/>
  <c r="AY73" i="5"/>
  <c r="AZ73" i="5"/>
  <c r="BA73" i="5"/>
  <c r="BB73" i="5"/>
  <c r="BC73" i="5"/>
  <c r="BD73" i="5"/>
  <c r="BE73" i="5"/>
  <c r="BF73" i="5"/>
  <c r="BG73" i="5"/>
  <c r="A74" i="5"/>
  <c r="C74" i="5"/>
  <c r="D74" i="5"/>
  <c r="E74" i="5"/>
  <c r="F74" i="5"/>
  <c r="G74" i="5"/>
  <c r="H74" i="5"/>
  <c r="I74" i="5"/>
  <c r="J74" i="5"/>
  <c r="K74" i="5"/>
  <c r="L74" i="5"/>
  <c r="M74" i="5"/>
  <c r="N74" i="5"/>
  <c r="O74" i="5"/>
  <c r="P74" i="5"/>
  <c r="Q74" i="5"/>
  <c r="R74" i="5"/>
  <c r="S74" i="5"/>
  <c r="T74" i="5"/>
  <c r="U74" i="5"/>
  <c r="V74" i="5"/>
  <c r="W74" i="5"/>
  <c r="X74" i="5"/>
  <c r="Y74" i="5"/>
  <c r="Z74" i="5"/>
  <c r="AA74" i="5"/>
  <c r="AB74" i="5"/>
  <c r="AC74" i="5"/>
  <c r="AD74" i="5"/>
  <c r="AE74" i="5"/>
  <c r="AF74" i="5"/>
  <c r="AG74" i="5"/>
  <c r="AH74" i="5"/>
  <c r="AI74" i="5"/>
  <c r="AJ74" i="5"/>
  <c r="AK74" i="5"/>
  <c r="AL74" i="5"/>
  <c r="AM74" i="5"/>
  <c r="AN74" i="5"/>
  <c r="AO74" i="5"/>
  <c r="AP74" i="5"/>
  <c r="AQ74" i="5"/>
  <c r="AR74" i="5"/>
  <c r="AS74" i="5"/>
  <c r="AT74" i="5"/>
  <c r="AU74" i="5"/>
  <c r="AV74" i="5"/>
  <c r="AW74" i="5"/>
  <c r="AX74" i="5"/>
  <c r="AY74" i="5"/>
  <c r="AZ74" i="5"/>
  <c r="BA74" i="5"/>
  <c r="BB74" i="5"/>
  <c r="BC74" i="5"/>
  <c r="BD74" i="5"/>
  <c r="BE74" i="5"/>
  <c r="BF74" i="5"/>
  <c r="BG74" i="5"/>
  <c r="A75" i="5"/>
  <c r="C75" i="5"/>
  <c r="D75" i="5"/>
  <c r="E75" i="5"/>
  <c r="F75" i="5"/>
  <c r="G75" i="5"/>
  <c r="H75" i="5"/>
  <c r="I75" i="5"/>
  <c r="J75" i="5"/>
  <c r="K75" i="5"/>
  <c r="L75" i="5"/>
  <c r="M75" i="5"/>
  <c r="N75" i="5"/>
  <c r="O75" i="5"/>
  <c r="P75" i="5"/>
  <c r="Q75" i="5"/>
  <c r="R75" i="5"/>
  <c r="S75" i="5"/>
  <c r="T75" i="5"/>
  <c r="U75" i="5"/>
  <c r="V75" i="5"/>
  <c r="W75" i="5"/>
  <c r="X75" i="5"/>
  <c r="Y75" i="5"/>
  <c r="Z75" i="5"/>
  <c r="AA75" i="5"/>
  <c r="AB75" i="5"/>
  <c r="AC75" i="5"/>
  <c r="AD75" i="5"/>
  <c r="AE75" i="5"/>
  <c r="AF75" i="5"/>
  <c r="AG75" i="5"/>
  <c r="AH75" i="5"/>
  <c r="AI75" i="5"/>
  <c r="AJ75" i="5"/>
  <c r="AK75" i="5"/>
  <c r="AL75" i="5"/>
  <c r="AM75" i="5"/>
  <c r="AN75" i="5"/>
  <c r="AO75" i="5"/>
  <c r="AP75" i="5"/>
  <c r="AQ75" i="5"/>
  <c r="AR75" i="5"/>
  <c r="AS75" i="5"/>
  <c r="AT75" i="5"/>
  <c r="AU75" i="5"/>
  <c r="AV75" i="5"/>
  <c r="AW75" i="5"/>
  <c r="AX75" i="5"/>
  <c r="AY75" i="5"/>
  <c r="AZ75" i="5"/>
  <c r="BA75" i="5"/>
  <c r="BB75" i="5"/>
  <c r="BC75" i="5"/>
  <c r="BD75" i="5"/>
  <c r="BE75" i="5"/>
  <c r="BF75" i="5"/>
  <c r="BG75" i="5"/>
  <c r="A76" i="5"/>
  <c r="C76" i="5"/>
  <c r="D76" i="5"/>
  <c r="E76" i="5"/>
  <c r="F76" i="5"/>
  <c r="G76" i="5"/>
  <c r="H76" i="5"/>
  <c r="I76" i="5"/>
  <c r="J76" i="5"/>
  <c r="K76" i="5"/>
  <c r="L76" i="5"/>
  <c r="M76" i="5"/>
  <c r="N76" i="5"/>
  <c r="O76" i="5"/>
  <c r="P76" i="5"/>
  <c r="Q76" i="5"/>
  <c r="R76" i="5"/>
  <c r="S76" i="5"/>
  <c r="T76" i="5"/>
  <c r="U76" i="5"/>
  <c r="V76" i="5"/>
  <c r="W76" i="5"/>
  <c r="X76" i="5"/>
  <c r="Y76" i="5"/>
  <c r="Z76" i="5"/>
  <c r="AA76" i="5"/>
  <c r="AB76" i="5"/>
  <c r="AC76" i="5"/>
  <c r="AD76" i="5"/>
  <c r="AE76" i="5"/>
  <c r="AF76" i="5"/>
  <c r="AG76" i="5"/>
  <c r="AH76" i="5"/>
  <c r="AI76" i="5"/>
  <c r="AJ76" i="5"/>
  <c r="AK76" i="5"/>
  <c r="AL76" i="5"/>
  <c r="AM76" i="5"/>
  <c r="AN76" i="5"/>
  <c r="AO76" i="5"/>
  <c r="AP76" i="5"/>
  <c r="AQ76" i="5"/>
  <c r="AR76" i="5"/>
  <c r="AS76" i="5"/>
  <c r="AT76" i="5"/>
  <c r="AU76" i="5"/>
  <c r="AV76" i="5"/>
  <c r="AW76" i="5"/>
  <c r="AX76" i="5"/>
  <c r="AY76" i="5"/>
  <c r="AZ76" i="5"/>
  <c r="BA76" i="5"/>
  <c r="BB76" i="5"/>
  <c r="BC76" i="5"/>
  <c r="BD76" i="5"/>
  <c r="BE76" i="5"/>
  <c r="BF76" i="5"/>
  <c r="BG76" i="5"/>
  <c r="A77" i="5"/>
  <c r="C77" i="5"/>
  <c r="D77" i="5"/>
  <c r="E77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T77" i="5"/>
  <c r="U77" i="5"/>
  <c r="V77" i="5"/>
  <c r="W77" i="5"/>
  <c r="X77" i="5"/>
  <c r="Y77" i="5"/>
  <c r="Z77" i="5"/>
  <c r="AA77" i="5"/>
  <c r="AB77" i="5"/>
  <c r="AC77" i="5"/>
  <c r="AD77" i="5"/>
  <c r="AE77" i="5"/>
  <c r="AF77" i="5"/>
  <c r="AG77" i="5"/>
  <c r="AH77" i="5"/>
  <c r="AI77" i="5"/>
  <c r="AJ77" i="5"/>
  <c r="AK77" i="5"/>
  <c r="AL77" i="5"/>
  <c r="AM77" i="5"/>
  <c r="AN77" i="5"/>
  <c r="AO77" i="5"/>
  <c r="AP77" i="5"/>
  <c r="AQ77" i="5"/>
  <c r="AR77" i="5"/>
  <c r="AS77" i="5"/>
  <c r="AT77" i="5"/>
  <c r="AU77" i="5"/>
  <c r="AV77" i="5"/>
  <c r="AW77" i="5"/>
  <c r="AX77" i="5"/>
  <c r="AY77" i="5"/>
  <c r="AZ77" i="5"/>
  <c r="BA77" i="5"/>
  <c r="BB77" i="5"/>
  <c r="BC77" i="5"/>
  <c r="BD77" i="5"/>
  <c r="BE77" i="5"/>
  <c r="BF77" i="5"/>
  <c r="BG77" i="5"/>
  <c r="A78" i="5"/>
  <c r="C78" i="5"/>
  <c r="D78" i="5"/>
  <c r="E78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U78" i="5"/>
  <c r="V78" i="5"/>
  <c r="W78" i="5"/>
  <c r="X78" i="5"/>
  <c r="Y78" i="5"/>
  <c r="Z78" i="5"/>
  <c r="AA78" i="5"/>
  <c r="AB78" i="5"/>
  <c r="AC78" i="5"/>
  <c r="AD78" i="5"/>
  <c r="AE78" i="5"/>
  <c r="AF78" i="5"/>
  <c r="AG78" i="5"/>
  <c r="AH78" i="5"/>
  <c r="AI78" i="5"/>
  <c r="AJ78" i="5"/>
  <c r="AK78" i="5"/>
  <c r="AL78" i="5"/>
  <c r="AM78" i="5"/>
  <c r="AN78" i="5"/>
  <c r="AO78" i="5"/>
  <c r="AP78" i="5"/>
  <c r="AQ78" i="5"/>
  <c r="AR78" i="5"/>
  <c r="AS78" i="5"/>
  <c r="AT78" i="5"/>
  <c r="AU78" i="5"/>
  <c r="AV78" i="5"/>
  <c r="AW78" i="5"/>
  <c r="AX78" i="5"/>
  <c r="AY78" i="5"/>
  <c r="AZ78" i="5"/>
  <c r="BA78" i="5"/>
  <c r="BB78" i="5"/>
  <c r="BC78" i="5"/>
  <c r="BD78" i="5"/>
  <c r="BE78" i="5"/>
  <c r="BF78" i="5"/>
  <c r="BG78" i="5"/>
  <c r="A79" i="5"/>
  <c r="C79" i="5"/>
  <c r="D79" i="5"/>
  <c r="E79" i="5"/>
  <c r="F79" i="5"/>
  <c r="G79" i="5"/>
  <c r="H79" i="5"/>
  <c r="I79" i="5"/>
  <c r="J79" i="5"/>
  <c r="K79" i="5"/>
  <c r="L79" i="5"/>
  <c r="M79" i="5"/>
  <c r="N79" i="5"/>
  <c r="O79" i="5"/>
  <c r="P79" i="5"/>
  <c r="Q79" i="5"/>
  <c r="R79" i="5"/>
  <c r="S79" i="5"/>
  <c r="T79" i="5"/>
  <c r="U79" i="5"/>
  <c r="V79" i="5"/>
  <c r="W79" i="5"/>
  <c r="X79" i="5"/>
  <c r="Y79" i="5"/>
  <c r="Z79" i="5"/>
  <c r="AA79" i="5"/>
  <c r="AB79" i="5"/>
  <c r="AC79" i="5"/>
  <c r="AD79" i="5"/>
  <c r="AE79" i="5"/>
  <c r="AF79" i="5"/>
  <c r="AG79" i="5"/>
  <c r="AH79" i="5"/>
  <c r="AI79" i="5"/>
  <c r="AJ79" i="5"/>
  <c r="AK79" i="5"/>
  <c r="AL79" i="5"/>
  <c r="AM79" i="5"/>
  <c r="AN79" i="5"/>
  <c r="AO79" i="5"/>
  <c r="AP79" i="5"/>
  <c r="AQ79" i="5"/>
  <c r="AR79" i="5"/>
  <c r="AS79" i="5"/>
  <c r="AT79" i="5"/>
  <c r="AU79" i="5"/>
  <c r="AV79" i="5"/>
  <c r="AW79" i="5"/>
  <c r="AX79" i="5"/>
  <c r="AY79" i="5"/>
  <c r="AZ79" i="5"/>
  <c r="BA79" i="5"/>
  <c r="BB79" i="5"/>
  <c r="BC79" i="5"/>
  <c r="BD79" i="5"/>
  <c r="BE79" i="5"/>
  <c r="BF79" i="5"/>
  <c r="BG79" i="5"/>
  <c r="A80" i="5"/>
  <c r="C80" i="5"/>
  <c r="D80" i="5"/>
  <c r="E80" i="5"/>
  <c r="F80" i="5"/>
  <c r="G80" i="5"/>
  <c r="H80" i="5"/>
  <c r="I80" i="5"/>
  <c r="J80" i="5"/>
  <c r="K80" i="5"/>
  <c r="L80" i="5"/>
  <c r="M80" i="5"/>
  <c r="N80" i="5"/>
  <c r="O80" i="5"/>
  <c r="P80" i="5"/>
  <c r="Q80" i="5"/>
  <c r="R80" i="5"/>
  <c r="S80" i="5"/>
  <c r="T80" i="5"/>
  <c r="U80" i="5"/>
  <c r="V80" i="5"/>
  <c r="W80" i="5"/>
  <c r="X80" i="5"/>
  <c r="Y80" i="5"/>
  <c r="Z80" i="5"/>
  <c r="AA80" i="5"/>
  <c r="AB80" i="5"/>
  <c r="AC80" i="5"/>
  <c r="AD80" i="5"/>
  <c r="AE80" i="5"/>
  <c r="AF80" i="5"/>
  <c r="AG80" i="5"/>
  <c r="AH80" i="5"/>
  <c r="AI80" i="5"/>
  <c r="AJ80" i="5"/>
  <c r="AK80" i="5"/>
  <c r="AL80" i="5"/>
  <c r="AM80" i="5"/>
  <c r="AN80" i="5"/>
  <c r="AO80" i="5"/>
  <c r="AP80" i="5"/>
  <c r="AQ80" i="5"/>
  <c r="AR80" i="5"/>
  <c r="AS80" i="5"/>
  <c r="AT80" i="5"/>
  <c r="AU80" i="5"/>
  <c r="AV80" i="5"/>
  <c r="AW80" i="5"/>
  <c r="AX80" i="5"/>
  <c r="AY80" i="5"/>
  <c r="AZ80" i="5"/>
  <c r="BA80" i="5"/>
  <c r="BB80" i="5"/>
  <c r="BC80" i="5"/>
  <c r="BD80" i="5"/>
  <c r="BE80" i="5"/>
  <c r="BF80" i="5"/>
  <c r="BG80" i="5"/>
  <c r="A81" i="5"/>
  <c r="C81" i="5"/>
  <c r="D81" i="5"/>
  <c r="E81" i="5"/>
  <c r="F81" i="5"/>
  <c r="G81" i="5"/>
  <c r="H81" i="5"/>
  <c r="I81" i="5"/>
  <c r="J81" i="5"/>
  <c r="K81" i="5"/>
  <c r="L81" i="5"/>
  <c r="M81" i="5"/>
  <c r="N81" i="5"/>
  <c r="O81" i="5"/>
  <c r="P81" i="5"/>
  <c r="Q81" i="5"/>
  <c r="R81" i="5"/>
  <c r="S81" i="5"/>
  <c r="T81" i="5"/>
  <c r="U81" i="5"/>
  <c r="V81" i="5"/>
  <c r="W81" i="5"/>
  <c r="X81" i="5"/>
  <c r="Y81" i="5"/>
  <c r="Z81" i="5"/>
  <c r="AA81" i="5"/>
  <c r="AB81" i="5"/>
  <c r="AC81" i="5"/>
  <c r="AD81" i="5"/>
  <c r="AE81" i="5"/>
  <c r="AF81" i="5"/>
  <c r="AG81" i="5"/>
  <c r="AH81" i="5"/>
  <c r="AI81" i="5"/>
  <c r="AJ81" i="5"/>
  <c r="AK81" i="5"/>
  <c r="AL81" i="5"/>
  <c r="AM81" i="5"/>
  <c r="AN81" i="5"/>
  <c r="AO81" i="5"/>
  <c r="AP81" i="5"/>
  <c r="AQ81" i="5"/>
  <c r="AR81" i="5"/>
  <c r="AS81" i="5"/>
  <c r="AT81" i="5"/>
  <c r="AU81" i="5"/>
  <c r="AV81" i="5"/>
  <c r="AW81" i="5"/>
  <c r="AX81" i="5"/>
  <c r="AY81" i="5"/>
  <c r="AZ81" i="5"/>
  <c r="BA81" i="5"/>
  <c r="BB81" i="5"/>
  <c r="BC81" i="5"/>
  <c r="BD81" i="5"/>
  <c r="BE81" i="5"/>
  <c r="BF81" i="5"/>
  <c r="BG81" i="5"/>
  <c r="A82" i="5"/>
  <c r="C82" i="5"/>
  <c r="D82" i="5"/>
  <c r="E82" i="5"/>
  <c r="F82" i="5"/>
  <c r="G82" i="5"/>
  <c r="H82" i="5"/>
  <c r="I82" i="5"/>
  <c r="J82" i="5"/>
  <c r="K82" i="5"/>
  <c r="L82" i="5"/>
  <c r="M82" i="5"/>
  <c r="N82" i="5"/>
  <c r="O82" i="5"/>
  <c r="P82" i="5"/>
  <c r="Q82" i="5"/>
  <c r="R82" i="5"/>
  <c r="S82" i="5"/>
  <c r="T82" i="5"/>
  <c r="U82" i="5"/>
  <c r="V82" i="5"/>
  <c r="W82" i="5"/>
  <c r="X82" i="5"/>
  <c r="Y82" i="5"/>
  <c r="Z82" i="5"/>
  <c r="AA82" i="5"/>
  <c r="AB82" i="5"/>
  <c r="AC82" i="5"/>
  <c r="AD82" i="5"/>
  <c r="AE82" i="5"/>
  <c r="AF82" i="5"/>
  <c r="AG82" i="5"/>
  <c r="AH82" i="5"/>
  <c r="AI82" i="5"/>
  <c r="AJ82" i="5"/>
  <c r="AK82" i="5"/>
  <c r="AL82" i="5"/>
  <c r="AM82" i="5"/>
  <c r="AN82" i="5"/>
  <c r="AO82" i="5"/>
  <c r="AP82" i="5"/>
  <c r="AQ82" i="5"/>
  <c r="AR82" i="5"/>
  <c r="AS82" i="5"/>
  <c r="AT82" i="5"/>
  <c r="AU82" i="5"/>
  <c r="AV82" i="5"/>
  <c r="AW82" i="5"/>
  <c r="AX82" i="5"/>
  <c r="AY82" i="5"/>
  <c r="AZ82" i="5"/>
  <c r="BA82" i="5"/>
  <c r="BB82" i="5"/>
  <c r="BC82" i="5"/>
  <c r="BD82" i="5"/>
  <c r="BE82" i="5"/>
  <c r="BF82" i="5"/>
  <c r="BG82" i="5"/>
  <c r="A83" i="5"/>
  <c r="C83" i="5"/>
  <c r="D83" i="5"/>
  <c r="E83" i="5"/>
  <c r="F83" i="5"/>
  <c r="G83" i="5"/>
  <c r="H83" i="5"/>
  <c r="I83" i="5"/>
  <c r="J83" i="5"/>
  <c r="K83" i="5"/>
  <c r="L83" i="5"/>
  <c r="M83" i="5"/>
  <c r="N83" i="5"/>
  <c r="O83" i="5"/>
  <c r="P83" i="5"/>
  <c r="Q83" i="5"/>
  <c r="R83" i="5"/>
  <c r="S83" i="5"/>
  <c r="T83" i="5"/>
  <c r="U83" i="5"/>
  <c r="V83" i="5"/>
  <c r="W83" i="5"/>
  <c r="X83" i="5"/>
  <c r="Y83" i="5"/>
  <c r="Z83" i="5"/>
  <c r="AA83" i="5"/>
  <c r="AB83" i="5"/>
  <c r="AC83" i="5"/>
  <c r="AD83" i="5"/>
  <c r="AE83" i="5"/>
  <c r="AF83" i="5"/>
  <c r="AG83" i="5"/>
  <c r="AH83" i="5"/>
  <c r="AI83" i="5"/>
  <c r="AJ83" i="5"/>
  <c r="AK83" i="5"/>
  <c r="AL83" i="5"/>
  <c r="AM83" i="5"/>
  <c r="AN83" i="5"/>
  <c r="AO83" i="5"/>
  <c r="AP83" i="5"/>
  <c r="AQ83" i="5"/>
  <c r="AR83" i="5"/>
  <c r="AS83" i="5"/>
  <c r="AT83" i="5"/>
  <c r="AU83" i="5"/>
  <c r="AV83" i="5"/>
  <c r="AW83" i="5"/>
  <c r="AX83" i="5"/>
  <c r="AY83" i="5"/>
  <c r="AZ83" i="5"/>
  <c r="BA83" i="5"/>
  <c r="BB83" i="5"/>
  <c r="BC83" i="5"/>
  <c r="BD83" i="5"/>
  <c r="BE83" i="5"/>
  <c r="BF83" i="5"/>
  <c r="BG83" i="5"/>
  <c r="A84" i="5"/>
  <c r="C84" i="5"/>
  <c r="D84" i="5"/>
  <c r="E84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U84" i="5"/>
  <c r="V84" i="5"/>
  <c r="W84" i="5"/>
  <c r="X84" i="5"/>
  <c r="Y84" i="5"/>
  <c r="Z84" i="5"/>
  <c r="AA84" i="5"/>
  <c r="AB84" i="5"/>
  <c r="AC84" i="5"/>
  <c r="AD84" i="5"/>
  <c r="AE84" i="5"/>
  <c r="AF84" i="5"/>
  <c r="AG84" i="5"/>
  <c r="AH84" i="5"/>
  <c r="AI84" i="5"/>
  <c r="AJ84" i="5"/>
  <c r="AK84" i="5"/>
  <c r="AL84" i="5"/>
  <c r="AM84" i="5"/>
  <c r="AN84" i="5"/>
  <c r="AO84" i="5"/>
  <c r="AP84" i="5"/>
  <c r="AQ84" i="5"/>
  <c r="AR84" i="5"/>
  <c r="AS84" i="5"/>
  <c r="AT84" i="5"/>
  <c r="AU84" i="5"/>
  <c r="AV84" i="5"/>
  <c r="AW84" i="5"/>
  <c r="AX84" i="5"/>
  <c r="AY84" i="5"/>
  <c r="AZ84" i="5"/>
  <c r="BA84" i="5"/>
  <c r="BB84" i="5"/>
  <c r="BC84" i="5"/>
  <c r="BD84" i="5"/>
  <c r="BE84" i="5"/>
  <c r="BF84" i="5"/>
  <c r="BG84" i="5"/>
  <c r="A85" i="5"/>
  <c r="C85" i="5"/>
  <c r="D85" i="5"/>
  <c r="E85" i="5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T85" i="5"/>
  <c r="U85" i="5"/>
  <c r="V85" i="5"/>
  <c r="W85" i="5"/>
  <c r="X85" i="5"/>
  <c r="Y85" i="5"/>
  <c r="Z85" i="5"/>
  <c r="AA85" i="5"/>
  <c r="AB85" i="5"/>
  <c r="AC85" i="5"/>
  <c r="AD85" i="5"/>
  <c r="AE85" i="5"/>
  <c r="AF85" i="5"/>
  <c r="AG85" i="5"/>
  <c r="AH85" i="5"/>
  <c r="AI85" i="5"/>
  <c r="AJ85" i="5"/>
  <c r="AK85" i="5"/>
  <c r="AL85" i="5"/>
  <c r="AM85" i="5"/>
  <c r="AN85" i="5"/>
  <c r="AO85" i="5"/>
  <c r="AP85" i="5"/>
  <c r="AQ85" i="5"/>
  <c r="AR85" i="5"/>
  <c r="AS85" i="5"/>
  <c r="AT85" i="5"/>
  <c r="AU85" i="5"/>
  <c r="AV85" i="5"/>
  <c r="AW85" i="5"/>
  <c r="AX85" i="5"/>
  <c r="AY85" i="5"/>
  <c r="AZ85" i="5"/>
  <c r="BA85" i="5"/>
  <c r="BB85" i="5"/>
  <c r="BC85" i="5"/>
  <c r="BD85" i="5"/>
  <c r="BE85" i="5"/>
  <c r="BF85" i="5"/>
  <c r="BG85" i="5"/>
  <c r="A86" i="5"/>
  <c r="C86" i="5"/>
  <c r="D86" i="5"/>
  <c r="E86" i="5"/>
  <c r="F86" i="5"/>
  <c r="G86" i="5"/>
  <c r="H86" i="5"/>
  <c r="I86" i="5"/>
  <c r="J86" i="5"/>
  <c r="K86" i="5"/>
  <c r="L86" i="5"/>
  <c r="M86" i="5"/>
  <c r="N86" i="5"/>
  <c r="O86" i="5"/>
  <c r="P86" i="5"/>
  <c r="Q86" i="5"/>
  <c r="R86" i="5"/>
  <c r="S86" i="5"/>
  <c r="T86" i="5"/>
  <c r="U86" i="5"/>
  <c r="V86" i="5"/>
  <c r="W86" i="5"/>
  <c r="X86" i="5"/>
  <c r="Y86" i="5"/>
  <c r="Z86" i="5"/>
  <c r="AA86" i="5"/>
  <c r="AB86" i="5"/>
  <c r="AC86" i="5"/>
  <c r="AD86" i="5"/>
  <c r="AE86" i="5"/>
  <c r="AF86" i="5"/>
  <c r="AG86" i="5"/>
  <c r="AH86" i="5"/>
  <c r="AI86" i="5"/>
  <c r="AJ86" i="5"/>
  <c r="AK86" i="5"/>
  <c r="AL86" i="5"/>
  <c r="AM86" i="5"/>
  <c r="AN86" i="5"/>
  <c r="AO86" i="5"/>
  <c r="AP86" i="5"/>
  <c r="AQ86" i="5"/>
  <c r="AR86" i="5"/>
  <c r="AS86" i="5"/>
  <c r="AT86" i="5"/>
  <c r="AU86" i="5"/>
  <c r="AV86" i="5"/>
  <c r="AW86" i="5"/>
  <c r="AX86" i="5"/>
  <c r="AY86" i="5"/>
  <c r="AZ86" i="5"/>
  <c r="BA86" i="5"/>
  <c r="BB86" i="5"/>
  <c r="BC86" i="5"/>
  <c r="BD86" i="5"/>
  <c r="BE86" i="5"/>
  <c r="BF86" i="5"/>
  <c r="BG86" i="5"/>
  <c r="A87" i="5"/>
  <c r="C87" i="5"/>
  <c r="D87" i="5"/>
  <c r="E87" i="5"/>
  <c r="F87" i="5"/>
  <c r="G87" i="5"/>
  <c r="H87" i="5"/>
  <c r="I87" i="5"/>
  <c r="J87" i="5"/>
  <c r="K87" i="5"/>
  <c r="L87" i="5"/>
  <c r="M87" i="5"/>
  <c r="N87" i="5"/>
  <c r="O87" i="5"/>
  <c r="P87" i="5"/>
  <c r="Q87" i="5"/>
  <c r="R87" i="5"/>
  <c r="S87" i="5"/>
  <c r="T87" i="5"/>
  <c r="U87" i="5"/>
  <c r="V87" i="5"/>
  <c r="W87" i="5"/>
  <c r="X87" i="5"/>
  <c r="Y87" i="5"/>
  <c r="Z87" i="5"/>
  <c r="AA87" i="5"/>
  <c r="AB87" i="5"/>
  <c r="AC87" i="5"/>
  <c r="AD87" i="5"/>
  <c r="AE87" i="5"/>
  <c r="AF87" i="5"/>
  <c r="AG87" i="5"/>
  <c r="AH87" i="5"/>
  <c r="AI87" i="5"/>
  <c r="AJ87" i="5"/>
  <c r="AK87" i="5"/>
  <c r="AL87" i="5"/>
  <c r="AM87" i="5"/>
  <c r="AN87" i="5"/>
  <c r="AO87" i="5"/>
  <c r="AP87" i="5"/>
  <c r="AQ87" i="5"/>
  <c r="AR87" i="5"/>
  <c r="AS87" i="5"/>
  <c r="AT87" i="5"/>
  <c r="AU87" i="5"/>
  <c r="AV87" i="5"/>
  <c r="AW87" i="5"/>
  <c r="AX87" i="5"/>
  <c r="AY87" i="5"/>
  <c r="AZ87" i="5"/>
  <c r="BA87" i="5"/>
  <c r="BB87" i="5"/>
  <c r="BC87" i="5"/>
  <c r="BD87" i="5"/>
  <c r="BE87" i="5"/>
  <c r="BF87" i="5"/>
  <c r="BG87" i="5"/>
  <c r="A88" i="5"/>
  <c r="C88" i="5"/>
  <c r="D88" i="5"/>
  <c r="E88" i="5"/>
  <c r="F88" i="5"/>
  <c r="G88" i="5"/>
  <c r="H88" i="5"/>
  <c r="I88" i="5"/>
  <c r="J88" i="5"/>
  <c r="K88" i="5"/>
  <c r="L88" i="5"/>
  <c r="M88" i="5"/>
  <c r="N88" i="5"/>
  <c r="O88" i="5"/>
  <c r="P88" i="5"/>
  <c r="Q88" i="5"/>
  <c r="R88" i="5"/>
  <c r="S88" i="5"/>
  <c r="T88" i="5"/>
  <c r="U88" i="5"/>
  <c r="V88" i="5"/>
  <c r="W88" i="5"/>
  <c r="X88" i="5"/>
  <c r="Y88" i="5"/>
  <c r="Z88" i="5"/>
  <c r="AA88" i="5"/>
  <c r="AB88" i="5"/>
  <c r="AC88" i="5"/>
  <c r="AD88" i="5"/>
  <c r="AE88" i="5"/>
  <c r="AF88" i="5"/>
  <c r="AG88" i="5"/>
  <c r="AH88" i="5"/>
  <c r="AI88" i="5"/>
  <c r="AJ88" i="5"/>
  <c r="AK88" i="5"/>
  <c r="AL88" i="5"/>
  <c r="AM88" i="5"/>
  <c r="AN88" i="5"/>
  <c r="AO88" i="5"/>
  <c r="AP88" i="5"/>
  <c r="AQ88" i="5"/>
  <c r="AR88" i="5"/>
  <c r="AS88" i="5"/>
  <c r="AT88" i="5"/>
  <c r="AU88" i="5"/>
  <c r="AV88" i="5"/>
  <c r="AW88" i="5"/>
  <c r="AX88" i="5"/>
  <c r="AY88" i="5"/>
  <c r="AZ88" i="5"/>
  <c r="BA88" i="5"/>
  <c r="BB88" i="5"/>
  <c r="BC88" i="5"/>
  <c r="BD88" i="5"/>
  <c r="BE88" i="5"/>
  <c r="BF88" i="5"/>
  <c r="BG88" i="5"/>
  <c r="A89" i="5"/>
  <c r="C89" i="5"/>
  <c r="D89" i="5"/>
  <c r="E89" i="5"/>
  <c r="F89" i="5"/>
  <c r="G89" i="5"/>
  <c r="H89" i="5"/>
  <c r="I89" i="5"/>
  <c r="J89" i="5"/>
  <c r="K89" i="5"/>
  <c r="L89" i="5"/>
  <c r="M89" i="5"/>
  <c r="N89" i="5"/>
  <c r="O89" i="5"/>
  <c r="P89" i="5"/>
  <c r="Q89" i="5"/>
  <c r="R89" i="5"/>
  <c r="S89" i="5"/>
  <c r="T89" i="5"/>
  <c r="U89" i="5"/>
  <c r="V89" i="5"/>
  <c r="W89" i="5"/>
  <c r="X89" i="5"/>
  <c r="Y89" i="5"/>
  <c r="Z89" i="5"/>
  <c r="AA89" i="5"/>
  <c r="AB89" i="5"/>
  <c r="AC89" i="5"/>
  <c r="AD89" i="5"/>
  <c r="AE89" i="5"/>
  <c r="AF89" i="5"/>
  <c r="AG89" i="5"/>
  <c r="AH89" i="5"/>
  <c r="AI89" i="5"/>
  <c r="AJ89" i="5"/>
  <c r="AK89" i="5"/>
  <c r="AL89" i="5"/>
  <c r="AM89" i="5"/>
  <c r="AN89" i="5"/>
  <c r="AO89" i="5"/>
  <c r="AP89" i="5"/>
  <c r="AQ89" i="5"/>
  <c r="AR89" i="5"/>
  <c r="AS89" i="5"/>
  <c r="AT89" i="5"/>
  <c r="AU89" i="5"/>
  <c r="AV89" i="5"/>
  <c r="AW89" i="5"/>
  <c r="AX89" i="5"/>
  <c r="AY89" i="5"/>
  <c r="AZ89" i="5"/>
  <c r="BA89" i="5"/>
  <c r="BB89" i="5"/>
  <c r="BC89" i="5"/>
  <c r="BD89" i="5"/>
  <c r="BE89" i="5"/>
  <c r="BF89" i="5"/>
  <c r="BG89" i="5"/>
  <c r="A90" i="5"/>
  <c r="C90" i="5"/>
  <c r="D90" i="5"/>
  <c r="E90" i="5"/>
  <c r="F90" i="5"/>
  <c r="G90" i="5"/>
  <c r="H90" i="5"/>
  <c r="I90" i="5"/>
  <c r="J90" i="5"/>
  <c r="K90" i="5"/>
  <c r="L90" i="5"/>
  <c r="M90" i="5"/>
  <c r="N90" i="5"/>
  <c r="O90" i="5"/>
  <c r="P90" i="5"/>
  <c r="Q90" i="5"/>
  <c r="R90" i="5"/>
  <c r="S90" i="5"/>
  <c r="T90" i="5"/>
  <c r="U90" i="5"/>
  <c r="V90" i="5"/>
  <c r="W90" i="5"/>
  <c r="X90" i="5"/>
  <c r="Y90" i="5"/>
  <c r="Z90" i="5"/>
  <c r="AA90" i="5"/>
  <c r="AB90" i="5"/>
  <c r="AC90" i="5"/>
  <c r="AD90" i="5"/>
  <c r="AE90" i="5"/>
  <c r="AF90" i="5"/>
  <c r="AG90" i="5"/>
  <c r="AH90" i="5"/>
  <c r="AI90" i="5"/>
  <c r="AJ90" i="5"/>
  <c r="AK90" i="5"/>
  <c r="AL90" i="5"/>
  <c r="AM90" i="5"/>
  <c r="AN90" i="5"/>
  <c r="AO90" i="5"/>
  <c r="AP90" i="5"/>
  <c r="AQ90" i="5"/>
  <c r="AR90" i="5"/>
  <c r="AS90" i="5"/>
  <c r="AT90" i="5"/>
  <c r="AU90" i="5"/>
  <c r="AV90" i="5"/>
  <c r="AW90" i="5"/>
  <c r="AX90" i="5"/>
  <c r="AY90" i="5"/>
  <c r="AZ90" i="5"/>
  <c r="BA90" i="5"/>
  <c r="BB90" i="5"/>
  <c r="BC90" i="5"/>
  <c r="BD90" i="5"/>
  <c r="BE90" i="5"/>
  <c r="BF90" i="5"/>
  <c r="BG90" i="5"/>
  <c r="A91" i="5"/>
  <c r="C91" i="5"/>
  <c r="D91" i="5"/>
  <c r="E91" i="5"/>
  <c r="F91" i="5"/>
  <c r="G91" i="5"/>
  <c r="H91" i="5"/>
  <c r="I91" i="5"/>
  <c r="J91" i="5"/>
  <c r="K91" i="5"/>
  <c r="L91" i="5"/>
  <c r="M91" i="5"/>
  <c r="N91" i="5"/>
  <c r="O91" i="5"/>
  <c r="P91" i="5"/>
  <c r="Q91" i="5"/>
  <c r="R91" i="5"/>
  <c r="S91" i="5"/>
  <c r="T91" i="5"/>
  <c r="U91" i="5"/>
  <c r="V91" i="5"/>
  <c r="W91" i="5"/>
  <c r="X91" i="5"/>
  <c r="Y91" i="5"/>
  <c r="Z91" i="5"/>
  <c r="AA91" i="5"/>
  <c r="AB91" i="5"/>
  <c r="AC91" i="5"/>
  <c r="AD91" i="5"/>
  <c r="AE91" i="5"/>
  <c r="AF91" i="5"/>
  <c r="AG91" i="5"/>
  <c r="AH91" i="5"/>
  <c r="AI91" i="5"/>
  <c r="AJ91" i="5"/>
  <c r="AK91" i="5"/>
  <c r="AL91" i="5"/>
  <c r="AM91" i="5"/>
  <c r="AN91" i="5"/>
  <c r="AO91" i="5"/>
  <c r="AP91" i="5"/>
  <c r="AQ91" i="5"/>
  <c r="AR91" i="5"/>
  <c r="AS91" i="5"/>
  <c r="AT91" i="5"/>
  <c r="AU91" i="5"/>
  <c r="AV91" i="5"/>
  <c r="AW91" i="5"/>
  <c r="AX91" i="5"/>
  <c r="AY91" i="5"/>
  <c r="AZ91" i="5"/>
  <c r="BA91" i="5"/>
  <c r="BB91" i="5"/>
  <c r="BC91" i="5"/>
  <c r="BD91" i="5"/>
  <c r="BE91" i="5"/>
  <c r="BF91" i="5"/>
  <c r="BG91" i="5"/>
  <c r="A92" i="5"/>
  <c r="C92" i="5"/>
  <c r="D92" i="5"/>
  <c r="E92" i="5"/>
  <c r="F92" i="5"/>
  <c r="G92" i="5"/>
  <c r="H92" i="5"/>
  <c r="I92" i="5"/>
  <c r="J92" i="5"/>
  <c r="K92" i="5"/>
  <c r="L92" i="5"/>
  <c r="M92" i="5"/>
  <c r="N92" i="5"/>
  <c r="O92" i="5"/>
  <c r="P92" i="5"/>
  <c r="Q92" i="5"/>
  <c r="R92" i="5"/>
  <c r="S92" i="5"/>
  <c r="T92" i="5"/>
  <c r="U92" i="5"/>
  <c r="V92" i="5"/>
  <c r="W92" i="5"/>
  <c r="X92" i="5"/>
  <c r="Y92" i="5"/>
  <c r="Z92" i="5"/>
  <c r="AA92" i="5"/>
  <c r="AB92" i="5"/>
  <c r="AC92" i="5"/>
  <c r="AD92" i="5"/>
  <c r="AE92" i="5"/>
  <c r="AF92" i="5"/>
  <c r="AG92" i="5"/>
  <c r="AH92" i="5"/>
  <c r="AI92" i="5"/>
  <c r="AJ92" i="5"/>
  <c r="AK92" i="5"/>
  <c r="AL92" i="5"/>
  <c r="AM92" i="5"/>
  <c r="AN92" i="5"/>
  <c r="AO92" i="5"/>
  <c r="AP92" i="5"/>
  <c r="AQ92" i="5"/>
  <c r="AR92" i="5"/>
  <c r="AS92" i="5"/>
  <c r="AT92" i="5"/>
  <c r="AU92" i="5"/>
  <c r="AV92" i="5"/>
  <c r="AW92" i="5"/>
  <c r="AX92" i="5"/>
  <c r="AY92" i="5"/>
  <c r="AZ92" i="5"/>
  <c r="BA92" i="5"/>
  <c r="BB92" i="5"/>
  <c r="BC92" i="5"/>
  <c r="BD92" i="5"/>
  <c r="BE92" i="5"/>
  <c r="BF92" i="5"/>
  <c r="BG92" i="5"/>
  <c r="A93" i="5"/>
  <c r="C93" i="5"/>
  <c r="D93" i="5"/>
  <c r="E93" i="5"/>
  <c r="F93" i="5"/>
  <c r="G93" i="5"/>
  <c r="H93" i="5"/>
  <c r="I93" i="5"/>
  <c r="J93" i="5"/>
  <c r="K93" i="5"/>
  <c r="L93" i="5"/>
  <c r="M93" i="5"/>
  <c r="N93" i="5"/>
  <c r="O93" i="5"/>
  <c r="P93" i="5"/>
  <c r="Q93" i="5"/>
  <c r="R93" i="5"/>
  <c r="S93" i="5"/>
  <c r="T93" i="5"/>
  <c r="U93" i="5"/>
  <c r="V93" i="5"/>
  <c r="W93" i="5"/>
  <c r="X93" i="5"/>
  <c r="Y93" i="5"/>
  <c r="Z93" i="5"/>
  <c r="AA93" i="5"/>
  <c r="AB93" i="5"/>
  <c r="AC93" i="5"/>
  <c r="AD93" i="5"/>
  <c r="AE93" i="5"/>
  <c r="AF93" i="5"/>
  <c r="AG93" i="5"/>
  <c r="AH93" i="5"/>
  <c r="AI93" i="5"/>
  <c r="AJ93" i="5"/>
  <c r="AK93" i="5"/>
  <c r="AL93" i="5"/>
  <c r="AM93" i="5"/>
  <c r="AN93" i="5"/>
  <c r="AO93" i="5"/>
  <c r="AP93" i="5"/>
  <c r="AQ93" i="5"/>
  <c r="AR93" i="5"/>
  <c r="AS93" i="5"/>
  <c r="AT93" i="5"/>
  <c r="AU93" i="5"/>
  <c r="AV93" i="5"/>
  <c r="AW93" i="5"/>
  <c r="AX93" i="5"/>
  <c r="AY93" i="5"/>
  <c r="AZ93" i="5"/>
  <c r="BA93" i="5"/>
  <c r="BB93" i="5"/>
  <c r="BC93" i="5"/>
  <c r="BD93" i="5"/>
  <c r="BE93" i="5"/>
  <c r="BF93" i="5"/>
  <c r="BG93" i="5"/>
  <c r="A94" i="5"/>
  <c r="C94" i="5"/>
  <c r="D94" i="5"/>
  <c r="E94" i="5"/>
  <c r="F94" i="5"/>
  <c r="G94" i="5"/>
  <c r="H94" i="5"/>
  <c r="I94" i="5"/>
  <c r="J94" i="5"/>
  <c r="K94" i="5"/>
  <c r="L94" i="5"/>
  <c r="M94" i="5"/>
  <c r="N94" i="5"/>
  <c r="O94" i="5"/>
  <c r="P94" i="5"/>
  <c r="Q94" i="5"/>
  <c r="R94" i="5"/>
  <c r="S94" i="5"/>
  <c r="T94" i="5"/>
  <c r="U94" i="5"/>
  <c r="V94" i="5"/>
  <c r="W94" i="5"/>
  <c r="X94" i="5"/>
  <c r="Y94" i="5"/>
  <c r="Z94" i="5"/>
  <c r="AA94" i="5"/>
  <c r="AB94" i="5"/>
  <c r="AC94" i="5"/>
  <c r="AD94" i="5"/>
  <c r="AE94" i="5"/>
  <c r="AF94" i="5"/>
  <c r="AG94" i="5"/>
  <c r="AH94" i="5"/>
  <c r="AI94" i="5"/>
  <c r="AJ94" i="5"/>
  <c r="AK94" i="5"/>
  <c r="AL94" i="5"/>
  <c r="AM94" i="5"/>
  <c r="AN94" i="5"/>
  <c r="AO94" i="5"/>
  <c r="AP94" i="5"/>
  <c r="AQ94" i="5"/>
  <c r="AR94" i="5"/>
  <c r="AS94" i="5"/>
  <c r="AT94" i="5"/>
  <c r="AU94" i="5"/>
  <c r="AV94" i="5"/>
  <c r="AW94" i="5"/>
  <c r="AX94" i="5"/>
  <c r="AY94" i="5"/>
  <c r="AZ94" i="5"/>
  <c r="BA94" i="5"/>
  <c r="BB94" i="5"/>
  <c r="BC94" i="5"/>
  <c r="BD94" i="5"/>
  <c r="BE94" i="5"/>
  <c r="BF94" i="5"/>
  <c r="BG94" i="5"/>
  <c r="A95" i="5"/>
  <c r="C95" i="5"/>
  <c r="D95" i="5"/>
  <c r="E95" i="5"/>
  <c r="F95" i="5"/>
  <c r="G95" i="5"/>
  <c r="H95" i="5"/>
  <c r="I95" i="5"/>
  <c r="J95" i="5"/>
  <c r="K95" i="5"/>
  <c r="L95" i="5"/>
  <c r="M95" i="5"/>
  <c r="N95" i="5"/>
  <c r="O95" i="5"/>
  <c r="P95" i="5"/>
  <c r="Q95" i="5"/>
  <c r="R95" i="5"/>
  <c r="S95" i="5"/>
  <c r="T95" i="5"/>
  <c r="U95" i="5"/>
  <c r="V95" i="5"/>
  <c r="W95" i="5"/>
  <c r="X95" i="5"/>
  <c r="Y95" i="5"/>
  <c r="Z95" i="5"/>
  <c r="AA95" i="5"/>
  <c r="AB95" i="5"/>
  <c r="AC95" i="5"/>
  <c r="AD95" i="5"/>
  <c r="AE95" i="5"/>
  <c r="AF95" i="5"/>
  <c r="AG95" i="5"/>
  <c r="AH95" i="5"/>
  <c r="AI95" i="5"/>
  <c r="AJ95" i="5"/>
  <c r="AK95" i="5"/>
  <c r="AL95" i="5"/>
  <c r="AM95" i="5"/>
  <c r="AN95" i="5"/>
  <c r="AO95" i="5"/>
  <c r="AP95" i="5"/>
  <c r="AQ95" i="5"/>
  <c r="AR95" i="5"/>
  <c r="AS95" i="5"/>
  <c r="AT95" i="5"/>
  <c r="AU95" i="5"/>
  <c r="AV95" i="5"/>
  <c r="AW95" i="5"/>
  <c r="AX95" i="5"/>
  <c r="AY95" i="5"/>
  <c r="AZ95" i="5"/>
  <c r="BA95" i="5"/>
  <c r="BB95" i="5"/>
  <c r="BC95" i="5"/>
  <c r="BD95" i="5"/>
  <c r="BE95" i="5"/>
  <c r="BF95" i="5"/>
  <c r="BG95" i="5"/>
  <c r="A96" i="5"/>
  <c r="C96" i="5"/>
  <c r="D96" i="5"/>
  <c r="E96" i="5"/>
  <c r="F96" i="5"/>
  <c r="G96" i="5"/>
  <c r="H96" i="5"/>
  <c r="I96" i="5"/>
  <c r="J96" i="5"/>
  <c r="K96" i="5"/>
  <c r="L96" i="5"/>
  <c r="M96" i="5"/>
  <c r="N96" i="5"/>
  <c r="O96" i="5"/>
  <c r="P96" i="5"/>
  <c r="Q96" i="5"/>
  <c r="R96" i="5"/>
  <c r="S96" i="5"/>
  <c r="T96" i="5"/>
  <c r="U96" i="5"/>
  <c r="V96" i="5"/>
  <c r="W96" i="5"/>
  <c r="X96" i="5"/>
  <c r="Y96" i="5"/>
  <c r="Z96" i="5"/>
  <c r="AA96" i="5"/>
  <c r="AB96" i="5"/>
  <c r="AC96" i="5"/>
  <c r="AD96" i="5"/>
  <c r="AE96" i="5"/>
  <c r="AF96" i="5"/>
  <c r="AG96" i="5"/>
  <c r="AH96" i="5"/>
  <c r="AI96" i="5"/>
  <c r="AJ96" i="5"/>
  <c r="AK96" i="5"/>
  <c r="AL96" i="5"/>
  <c r="AM96" i="5"/>
  <c r="AN96" i="5"/>
  <c r="AO96" i="5"/>
  <c r="AP96" i="5"/>
  <c r="AQ96" i="5"/>
  <c r="AR96" i="5"/>
  <c r="AS96" i="5"/>
  <c r="AT96" i="5"/>
  <c r="AU96" i="5"/>
  <c r="AV96" i="5"/>
  <c r="AW96" i="5"/>
  <c r="AX96" i="5"/>
  <c r="AY96" i="5"/>
  <c r="AZ96" i="5"/>
  <c r="BA96" i="5"/>
  <c r="BB96" i="5"/>
  <c r="BC96" i="5"/>
  <c r="BD96" i="5"/>
  <c r="BE96" i="5"/>
  <c r="BF96" i="5"/>
  <c r="BG96" i="5"/>
  <c r="A97" i="5"/>
  <c r="C97" i="5"/>
  <c r="D97" i="5"/>
  <c r="E97" i="5"/>
  <c r="F97" i="5"/>
  <c r="G97" i="5"/>
  <c r="H97" i="5"/>
  <c r="I97" i="5"/>
  <c r="J97" i="5"/>
  <c r="K97" i="5"/>
  <c r="L97" i="5"/>
  <c r="M97" i="5"/>
  <c r="N97" i="5"/>
  <c r="O97" i="5"/>
  <c r="P97" i="5"/>
  <c r="Q97" i="5"/>
  <c r="R97" i="5"/>
  <c r="S97" i="5"/>
  <c r="T97" i="5"/>
  <c r="U97" i="5"/>
  <c r="V97" i="5"/>
  <c r="W97" i="5"/>
  <c r="X97" i="5"/>
  <c r="Y97" i="5"/>
  <c r="Z97" i="5"/>
  <c r="AA97" i="5"/>
  <c r="AB97" i="5"/>
  <c r="AC97" i="5"/>
  <c r="AD97" i="5"/>
  <c r="AE97" i="5"/>
  <c r="AF97" i="5"/>
  <c r="AG97" i="5"/>
  <c r="AH97" i="5"/>
  <c r="AI97" i="5"/>
  <c r="AJ97" i="5"/>
  <c r="AK97" i="5"/>
  <c r="AL97" i="5"/>
  <c r="AM97" i="5"/>
  <c r="AN97" i="5"/>
  <c r="AO97" i="5"/>
  <c r="AP97" i="5"/>
  <c r="AQ97" i="5"/>
  <c r="AR97" i="5"/>
  <c r="AS97" i="5"/>
  <c r="AT97" i="5"/>
  <c r="AU97" i="5"/>
  <c r="AV97" i="5"/>
  <c r="AW97" i="5"/>
  <c r="AX97" i="5"/>
  <c r="AY97" i="5"/>
  <c r="AZ97" i="5"/>
  <c r="BA97" i="5"/>
  <c r="BB97" i="5"/>
  <c r="BC97" i="5"/>
  <c r="BD97" i="5"/>
  <c r="BE97" i="5"/>
  <c r="BF97" i="5"/>
  <c r="BG97" i="5"/>
  <c r="A98" i="5"/>
  <c r="C98" i="5"/>
  <c r="D98" i="5"/>
  <c r="E98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U98" i="5"/>
  <c r="V98" i="5"/>
  <c r="W98" i="5"/>
  <c r="X98" i="5"/>
  <c r="Y98" i="5"/>
  <c r="Z98" i="5"/>
  <c r="AA98" i="5"/>
  <c r="AB98" i="5"/>
  <c r="AC98" i="5"/>
  <c r="AD98" i="5"/>
  <c r="AE98" i="5"/>
  <c r="AF98" i="5"/>
  <c r="AG98" i="5"/>
  <c r="AH98" i="5"/>
  <c r="AI98" i="5"/>
  <c r="AJ98" i="5"/>
  <c r="AK98" i="5"/>
  <c r="AL98" i="5"/>
  <c r="AM98" i="5"/>
  <c r="AN98" i="5"/>
  <c r="AO98" i="5"/>
  <c r="AP98" i="5"/>
  <c r="AQ98" i="5"/>
  <c r="AR98" i="5"/>
  <c r="AS98" i="5"/>
  <c r="AT98" i="5"/>
  <c r="AU98" i="5"/>
  <c r="AV98" i="5"/>
  <c r="AW98" i="5"/>
  <c r="AX98" i="5"/>
  <c r="AY98" i="5"/>
  <c r="AZ98" i="5"/>
  <c r="BA98" i="5"/>
  <c r="BB98" i="5"/>
  <c r="BC98" i="5"/>
  <c r="BD98" i="5"/>
  <c r="BE98" i="5"/>
  <c r="BF98" i="5"/>
  <c r="BG98" i="5"/>
  <c r="A99" i="5"/>
  <c r="C99" i="5"/>
  <c r="D99" i="5"/>
  <c r="E99" i="5"/>
  <c r="F99" i="5"/>
  <c r="G99" i="5"/>
  <c r="H99" i="5"/>
  <c r="I99" i="5"/>
  <c r="J99" i="5"/>
  <c r="K99" i="5"/>
  <c r="L99" i="5"/>
  <c r="M99" i="5"/>
  <c r="N99" i="5"/>
  <c r="O99" i="5"/>
  <c r="P99" i="5"/>
  <c r="Q99" i="5"/>
  <c r="R99" i="5"/>
  <c r="S99" i="5"/>
  <c r="T99" i="5"/>
  <c r="U99" i="5"/>
  <c r="V99" i="5"/>
  <c r="W99" i="5"/>
  <c r="X99" i="5"/>
  <c r="Y99" i="5"/>
  <c r="Z99" i="5"/>
  <c r="AA99" i="5"/>
  <c r="AB99" i="5"/>
  <c r="AC99" i="5"/>
  <c r="AD99" i="5"/>
  <c r="AE99" i="5"/>
  <c r="AF99" i="5"/>
  <c r="AG99" i="5"/>
  <c r="AH99" i="5"/>
  <c r="AI99" i="5"/>
  <c r="AJ99" i="5"/>
  <c r="AK99" i="5"/>
  <c r="AL99" i="5"/>
  <c r="AM99" i="5"/>
  <c r="AN99" i="5"/>
  <c r="AO99" i="5"/>
  <c r="AP99" i="5"/>
  <c r="AQ99" i="5"/>
  <c r="AR99" i="5"/>
  <c r="AS99" i="5"/>
  <c r="AT99" i="5"/>
  <c r="AU99" i="5"/>
  <c r="AV99" i="5"/>
  <c r="AW99" i="5"/>
  <c r="AX99" i="5"/>
  <c r="AY99" i="5"/>
  <c r="AZ99" i="5"/>
  <c r="BA99" i="5"/>
  <c r="BB99" i="5"/>
  <c r="BC99" i="5"/>
  <c r="BD99" i="5"/>
  <c r="BE99" i="5"/>
  <c r="BF99" i="5"/>
  <c r="BG99" i="5"/>
  <c r="A100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Z100" i="5"/>
  <c r="AA100" i="5"/>
  <c r="AB100" i="5"/>
  <c r="AC100" i="5"/>
  <c r="AD100" i="5"/>
  <c r="AE100" i="5"/>
  <c r="AF100" i="5"/>
  <c r="AG100" i="5"/>
  <c r="AH100" i="5"/>
  <c r="AI100" i="5"/>
  <c r="AJ100" i="5"/>
  <c r="AK100" i="5"/>
  <c r="AL100" i="5"/>
  <c r="AM100" i="5"/>
  <c r="AN100" i="5"/>
  <c r="AO100" i="5"/>
  <c r="AP100" i="5"/>
  <c r="AQ100" i="5"/>
  <c r="AR100" i="5"/>
  <c r="AS100" i="5"/>
  <c r="AT100" i="5"/>
  <c r="AU100" i="5"/>
  <c r="AV100" i="5"/>
  <c r="AW100" i="5"/>
  <c r="AX100" i="5"/>
  <c r="AY100" i="5"/>
  <c r="AZ100" i="5"/>
  <c r="BA100" i="5"/>
  <c r="BB100" i="5"/>
  <c r="BC100" i="5"/>
  <c r="BD100" i="5"/>
  <c r="BE100" i="5"/>
  <c r="BF100" i="5"/>
  <c r="BG100" i="5"/>
  <c r="A101" i="5"/>
  <c r="C101" i="5"/>
  <c r="D101" i="5"/>
  <c r="E101" i="5"/>
  <c r="F101" i="5"/>
  <c r="G101" i="5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U101" i="5"/>
  <c r="V101" i="5"/>
  <c r="W101" i="5"/>
  <c r="X101" i="5"/>
  <c r="Y101" i="5"/>
  <c r="Z101" i="5"/>
  <c r="AA101" i="5"/>
  <c r="AB101" i="5"/>
  <c r="AC101" i="5"/>
  <c r="AD101" i="5"/>
  <c r="AE101" i="5"/>
  <c r="AF101" i="5"/>
  <c r="AG101" i="5"/>
  <c r="AH101" i="5"/>
  <c r="AI101" i="5"/>
  <c r="AJ101" i="5"/>
  <c r="AK101" i="5"/>
  <c r="AL101" i="5"/>
  <c r="AM101" i="5"/>
  <c r="AN101" i="5"/>
  <c r="AO101" i="5"/>
  <c r="AP101" i="5"/>
  <c r="AQ101" i="5"/>
  <c r="AR101" i="5"/>
  <c r="AS101" i="5"/>
  <c r="AT101" i="5"/>
  <c r="AU101" i="5"/>
  <c r="AV101" i="5"/>
  <c r="AW101" i="5"/>
  <c r="AX101" i="5"/>
  <c r="AY101" i="5"/>
  <c r="AZ101" i="5"/>
  <c r="BA101" i="5"/>
  <c r="BB101" i="5"/>
  <c r="BC101" i="5"/>
  <c r="BD101" i="5"/>
  <c r="BE101" i="5"/>
  <c r="BF101" i="5"/>
  <c r="BG101" i="5"/>
  <c r="A102" i="5"/>
  <c r="C102" i="5"/>
  <c r="D102" i="5"/>
  <c r="E102" i="5"/>
  <c r="F102" i="5"/>
  <c r="G102" i="5"/>
  <c r="H102" i="5"/>
  <c r="I102" i="5"/>
  <c r="J102" i="5"/>
  <c r="K102" i="5"/>
  <c r="L102" i="5"/>
  <c r="M102" i="5"/>
  <c r="N102" i="5"/>
  <c r="O102" i="5"/>
  <c r="P102" i="5"/>
  <c r="Q102" i="5"/>
  <c r="R102" i="5"/>
  <c r="S102" i="5"/>
  <c r="T102" i="5"/>
  <c r="U102" i="5"/>
  <c r="V102" i="5"/>
  <c r="W102" i="5"/>
  <c r="X102" i="5"/>
  <c r="Y102" i="5"/>
  <c r="Z102" i="5"/>
  <c r="AA102" i="5"/>
  <c r="AB102" i="5"/>
  <c r="AC102" i="5"/>
  <c r="AD102" i="5"/>
  <c r="AE102" i="5"/>
  <c r="AF102" i="5"/>
  <c r="AG102" i="5"/>
  <c r="AH102" i="5"/>
  <c r="AI102" i="5"/>
  <c r="AJ102" i="5"/>
  <c r="AK102" i="5"/>
  <c r="AL102" i="5"/>
  <c r="AM102" i="5"/>
  <c r="AN102" i="5"/>
  <c r="AO102" i="5"/>
  <c r="AP102" i="5"/>
  <c r="AQ102" i="5"/>
  <c r="AR102" i="5"/>
  <c r="AS102" i="5"/>
  <c r="AT102" i="5"/>
  <c r="AU102" i="5"/>
  <c r="AV102" i="5"/>
  <c r="AW102" i="5"/>
  <c r="AX102" i="5"/>
  <c r="AY102" i="5"/>
  <c r="AZ102" i="5"/>
  <c r="BA102" i="5"/>
  <c r="BB102" i="5"/>
  <c r="BC102" i="5"/>
  <c r="BD102" i="5"/>
  <c r="BE102" i="5"/>
  <c r="BF102" i="5"/>
  <c r="BG102" i="5"/>
  <c r="A103" i="5"/>
  <c r="C103" i="5"/>
  <c r="D103" i="5"/>
  <c r="E103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U103" i="5"/>
  <c r="V103" i="5"/>
  <c r="W103" i="5"/>
  <c r="X103" i="5"/>
  <c r="Y103" i="5"/>
  <c r="Z103" i="5"/>
  <c r="AA103" i="5"/>
  <c r="AB103" i="5"/>
  <c r="AC103" i="5"/>
  <c r="AD103" i="5"/>
  <c r="AE103" i="5"/>
  <c r="AF103" i="5"/>
  <c r="AG103" i="5"/>
  <c r="AH103" i="5"/>
  <c r="AI103" i="5"/>
  <c r="AJ103" i="5"/>
  <c r="AK103" i="5"/>
  <c r="AL103" i="5"/>
  <c r="AM103" i="5"/>
  <c r="AN103" i="5"/>
  <c r="AO103" i="5"/>
  <c r="AP103" i="5"/>
  <c r="AQ103" i="5"/>
  <c r="AR103" i="5"/>
  <c r="AS103" i="5"/>
  <c r="AT103" i="5"/>
  <c r="AU103" i="5"/>
  <c r="AV103" i="5"/>
  <c r="AW103" i="5"/>
  <c r="AX103" i="5"/>
  <c r="AY103" i="5"/>
  <c r="AZ103" i="5"/>
  <c r="BA103" i="5"/>
  <c r="BB103" i="5"/>
  <c r="BC103" i="5"/>
  <c r="BD103" i="5"/>
  <c r="BE103" i="5"/>
  <c r="BF103" i="5"/>
  <c r="BG103" i="5"/>
  <c r="A104" i="5"/>
  <c r="C104" i="5"/>
  <c r="D104" i="5"/>
  <c r="E104" i="5"/>
  <c r="F104" i="5"/>
  <c r="G104" i="5"/>
  <c r="H104" i="5"/>
  <c r="I104" i="5"/>
  <c r="J104" i="5"/>
  <c r="K104" i="5"/>
  <c r="L104" i="5"/>
  <c r="M104" i="5"/>
  <c r="N104" i="5"/>
  <c r="O104" i="5"/>
  <c r="P104" i="5"/>
  <c r="Q104" i="5"/>
  <c r="R104" i="5"/>
  <c r="S104" i="5"/>
  <c r="T104" i="5"/>
  <c r="U104" i="5"/>
  <c r="V104" i="5"/>
  <c r="W104" i="5"/>
  <c r="X104" i="5"/>
  <c r="Y104" i="5"/>
  <c r="Z104" i="5"/>
  <c r="AA104" i="5"/>
  <c r="AB104" i="5"/>
  <c r="AC104" i="5"/>
  <c r="AD104" i="5"/>
  <c r="AE104" i="5"/>
  <c r="AF104" i="5"/>
  <c r="AG104" i="5"/>
  <c r="AH104" i="5"/>
  <c r="AI104" i="5"/>
  <c r="AJ104" i="5"/>
  <c r="AK104" i="5"/>
  <c r="AL104" i="5"/>
  <c r="AM104" i="5"/>
  <c r="AN104" i="5"/>
  <c r="AO104" i="5"/>
  <c r="AP104" i="5"/>
  <c r="AQ104" i="5"/>
  <c r="AR104" i="5"/>
  <c r="AS104" i="5"/>
  <c r="AT104" i="5"/>
  <c r="AU104" i="5"/>
  <c r="AV104" i="5"/>
  <c r="AW104" i="5"/>
  <c r="AX104" i="5"/>
  <c r="AY104" i="5"/>
  <c r="AZ104" i="5"/>
  <c r="BA104" i="5"/>
  <c r="BB104" i="5"/>
  <c r="BC104" i="5"/>
  <c r="BD104" i="5"/>
  <c r="BE104" i="5"/>
  <c r="BF104" i="5"/>
  <c r="BG104" i="5"/>
  <c r="A105" i="5"/>
  <c r="C105" i="5"/>
  <c r="D105" i="5"/>
  <c r="E105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U105" i="5"/>
  <c r="V105" i="5"/>
  <c r="W105" i="5"/>
  <c r="X105" i="5"/>
  <c r="Y105" i="5"/>
  <c r="Z105" i="5"/>
  <c r="AA105" i="5"/>
  <c r="AB105" i="5"/>
  <c r="AC105" i="5"/>
  <c r="AD105" i="5"/>
  <c r="AE105" i="5"/>
  <c r="AF105" i="5"/>
  <c r="AG105" i="5"/>
  <c r="AH105" i="5"/>
  <c r="AI105" i="5"/>
  <c r="AJ105" i="5"/>
  <c r="AK105" i="5"/>
  <c r="AL105" i="5"/>
  <c r="AM105" i="5"/>
  <c r="AN105" i="5"/>
  <c r="AO105" i="5"/>
  <c r="AP105" i="5"/>
  <c r="AQ105" i="5"/>
  <c r="AR105" i="5"/>
  <c r="AS105" i="5"/>
  <c r="AT105" i="5"/>
  <c r="AU105" i="5"/>
  <c r="AV105" i="5"/>
  <c r="AW105" i="5"/>
  <c r="AX105" i="5"/>
  <c r="AY105" i="5"/>
  <c r="AZ105" i="5"/>
  <c r="BA105" i="5"/>
  <c r="BB105" i="5"/>
  <c r="BC105" i="5"/>
  <c r="BD105" i="5"/>
  <c r="BE105" i="5"/>
  <c r="BF105" i="5"/>
  <c r="BG105" i="5"/>
  <c r="A106" i="5"/>
  <c r="C106" i="5"/>
  <c r="D106" i="5"/>
  <c r="E106" i="5"/>
  <c r="F106" i="5"/>
  <c r="G106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U106" i="5"/>
  <c r="V106" i="5"/>
  <c r="W106" i="5"/>
  <c r="X106" i="5"/>
  <c r="Y106" i="5"/>
  <c r="Z106" i="5"/>
  <c r="AA106" i="5"/>
  <c r="AB106" i="5"/>
  <c r="AC106" i="5"/>
  <c r="AD106" i="5"/>
  <c r="AE106" i="5"/>
  <c r="AF106" i="5"/>
  <c r="AG106" i="5"/>
  <c r="AH106" i="5"/>
  <c r="AI106" i="5"/>
  <c r="AJ106" i="5"/>
  <c r="AK106" i="5"/>
  <c r="AL106" i="5"/>
  <c r="AM106" i="5"/>
  <c r="AN106" i="5"/>
  <c r="AO106" i="5"/>
  <c r="AP106" i="5"/>
  <c r="AQ106" i="5"/>
  <c r="AR106" i="5"/>
  <c r="AS106" i="5"/>
  <c r="AT106" i="5"/>
  <c r="AU106" i="5"/>
  <c r="AV106" i="5"/>
  <c r="AW106" i="5"/>
  <c r="AX106" i="5"/>
  <c r="AY106" i="5"/>
  <c r="AZ106" i="5"/>
  <c r="BA106" i="5"/>
  <c r="BB106" i="5"/>
  <c r="BC106" i="5"/>
  <c r="BD106" i="5"/>
  <c r="BE106" i="5"/>
  <c r="BF106" i="5"/>
  <c r="BG106" i="5"/>
  <c r="A107" i="5"/>
  <c r="C107" i="5"/>
  <c r="D107" i="5"/>
  <c r="E107" i="5"/>
  <c r="F107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U107" i="5"/>
  <c r="V107" i="5"/>
  <c r="W107" i="5"/>
  <c r="X107" i="5"/>
  <c r="Y107" i="5"/>
  <c r="Z107" i="5"/>
  <c r="AA107" i="5"/>
  <c r="AB107" i="5"/>
  <c r="AC107" i="5"/>
  <c r="AD107" i="5"/>
  <c r="AE107" i="5"/>
  <c r="AF107" i="5"/>
  <c r="AG107" i="5"/>
  <c r="AH107" i="5"/>
  <c r="AI107" i="5"/>
  <c r="AJ107" i="5"/>
  <c r="AK107" i="5"/>
  <c r="AL107" i="5"/>
  <c r="AM107" i="5"/>
  <c r="AN107" i="5"/>
  <c r="AO107" i="5"/>
  <c r="AP107" i="5"/>
  <c r="AQ107" i="5"/>
  <c r="AR107" i="5"/>
  <c r="AS107" i="5"/>
  <c r="AT107" i="5"/>
  <c r="AU107" i="5"/>
  <c r="AV107" i="5"/>
  <c r="AW107" i="5"/>
  <c r="AX107" i="5"/>
  <c r="AY107" i="5"/>
  <c r="AZ107" i="5"/>
  <c r="BA107" i="5"/>
  <c r="BB107" i="5"/>
  <c r="BC107" i="5"/>
  <c r="BD107" i="5"/>
  <c r="BE107" i="5"/>
  <c r="BF107" i="5"/>
  <c r="BG107" i="5"/>
  <c r="A108" i="5"/>
  <c r="C108" i="5"/>
  <c r="D108" i="5"/>
  <c r="E108" i="5"/>
  <c r="F108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U108" i="5"/>
  <c r="V108" i="5"/>
  <c r="W108" i="5"/>
  <c r="X108" i="5"/>
  <c r="Y108" i="5"/>
  <c r="Z108" i="5"/>
  <c r="AA108" i="5"/>
  <c r="AB108" i="5"/>
  <c r="AC108" i="5"/>
  <c r="AD108" i="5"/>
  <c r="AE108" i="5"/>
  <c r="AF108" i="5"/>
  <c r="AG108" i="5"/>
  <c r="AH108" i="5"/>
  <c r="AI108" i="5"/>
  <c r="AJ108" i="5"/>
  <c r="AK108" i="5"/>
  <c r="AL108" i="5"/>
  <c r="AM108" i="5"/>
  <c r="AN108" i="5"/>
  <c r="AO108" i="5"/>
  <c r="AP108" i="5"/>
  <c r="AQ108" i="5"/>
  <c r="AR108" i="5"/>
  <c r="AS108" i="5"/>
  <c r="AT108" i="5"/>
  <c r="AU108" i="5"/>
  <c r="AV108" i="5"/>
  <c r="AW108" i="5"/>
  <c r="AX108" i="5"/>
  <c r="AY108" i="5"/>
  <c r="AZ108" i="5"/>
  <c r="BA108" i="5"/>
  <c r="BB108" i="5"/>
  <c r="BC108" i="5"/>
  <c r="BD108" i="5"/>
  <c r="BE108" i="5"/>
  <c r="BF108" i="5"/>
  <c r="BG108" i="5"/>
  <c r="A109" i="5"/>
  <c r="C109" i="5"/>
  <c r="D109" i="5"/>
  <c r="E109" i="5"/>
  <c r="F109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U109" i="5"/>
  <c r="V109" i="5"/>
  <c r="W109" i="5"/>
  <c r="X109" i="5"/>
  <c r="Y109" i="5"/>
  <c r="Z109" i="5"/>
  <c r="AA109" i="5"/>
  <c r="AB109" i="5"/>
  <c r="AC109" i="5"/>
  <c r="AD109" i="5"/>
  <c r="AE109" i="5"/>
  <c r="AF109" i="5"/>
  <c r="AG109" i="5"/>
  <c r="AH109" i="5"/>
  <c r="AI109" i="5"/>
  <c r="AJ109" i="5"/>
  <c r="AK109" i="5"/>
  <c r="AL109" i="5"/>
  <c r="AM109" i="5"/>
  <c r="AN109" i="5"/>
  <c r="AO109" i="5"/>
  <c r="AP109" i="5"/>
  <c r="AQ109" i="5"/>
  <c r="AR109" i="5"/>
  <c r="AS109" i="5"/>
  <c r="AT109" i="5"/>
  <c r="AU109" i="5"/>
  <c r="AV109" i="5"/>
  <c r="AW109" i="5"/>
  <c r="AX109" i="5"/>
  <c r="AY109" i="5"/>
  <c r="AZ109" i="5"/>
  <c r="BA109" i="5"/>
  <c r="BB109" i="5"/>
  <c r="BC109" i="5"/>
  <c r="BD109" i="5"/>
  <c r="BE109" i="5"/>
  <c r="BF109" i="5"/>
  <c r="BG109" i="5"/>
  <c r="A110" i="5"/>
  <c r="C110" i="5"/>
  <c r="D110" i="5"/>
  <c r="E110" i="5"/>
  <c r="F110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U110" i="5"/>
  <c r="V110" i="5"/>
  <c r="W110" i="5"/>
  <c r="X110" i="5"/>
  <c r="Y110" i="5"/>
  <c r="Z110" i="5"/>
  <c r="AA110" i="5"/>
  <c r="AB110" i="5"/>
  <c r="AC110" i="5"/>
  <c r="AD110" i="5"/>
  <c r="AE110" i="5"/>
  <c r="AF110" i="5"/>
  <c r="AG110" i="5"/>
  <c r="AH110" i="5"/>
  <c r="AI110" i="5"/>
  <c r="AJ110" i="5"/>
  <c r="AK110" i="5"/>
  <c r="AL110" i="5"/>
  <c r="AM110" i="5"/>
  <c r="AN110" i="5"/>
  <c r="AO110" i="5"/>
  <c r="AP110" i="5"/>
  <c r="AQ110" i="5"/>
  <c r="AR110" i="5"/>
  <c r="AS110" i="5"/>
  <c r="AT110" i="5"/>
  <c r="AU110" i="5"/>
  <c r="AV110" i="5"/>
  <c r="AW110" i="5"/>
  <c r="AX110" i="5"/>
  <c r="AY110" i="5"/>
  <c r="AZ110" i="5"/>
  <c r="BA110" i="5"/>
  <c r="BB110" i="5"/>
  <c r="BC110" i="5"/>
  <c r="BD110" i="5"/>
  <c r="BE110" i="5"/>
  <c r="BF110" i="5"/>
  <c r="BG110" i="5"/>
  <c r="A111" i="5"/>
  <c r="C111" i="5"/>
  <c r="D111" i="5"/>
  <c r="E111" i="5"/>
  <c r="F111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U111" i="5"/>
  <c r="V111" i="5"/>
  <c r="W111" i="5"/>
  <c r="X111" i="5"/>
  <c r="Y111" i="5"/>
  <c r="Z111" i="5"/>
  <c r="AA111" i="5"/>
  <c r="AB111" i="5"/>
  <c r="AC111" i="5"/>
  <c r="AD111" i="5"/>
  <c r="AE111" i="5"/>
  <c r="AF111" i="5"/>
  <c r="AG111" i="5"/>
  <c r="AH111" i="5"/>
  <c r="AI111" i="5"/>
  <c r="AJ111" i="5"/>
  <c r="AK111" i="5"/>
  <c r="AL111" i="5"/>
  <c r="AM111" i="5"/>
  <c r="AN111" i="5"/>
  <c r="AO111" i="5"/>
  <c r="AP111" i="5"/>
  <c r="AQ111" i="5"/>
  <c r="AR111" i="5"/>
  <c r="AS111" i="5"/>
  <c r="AT111" i="5"/>
  <c r="AU111" i="5"/>
  <c r="AV111" i="5"/>
  <c r="AW111" i="5"/>
  <c r="AX111" i="5"/>
  <c r="AY111" i="5"/>
  <c r="AZ111" i="5"/>
  <c r="BA111" i="5"/>
  <c r="BB111" i="5"/>
  <c r="BC111" i="5"/>
  <c r="BD111" i="5"/>
  <c r="BE111" i="5"/>
  <c r="BF111" i="5"/>
  <c r="BG111" i="5"/>
  <c r="A112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Y112" i="5"/>
  <c r="Z112" i="5"/>
  <c r="AA112" i="5"/>
  <c r="AB112" i="5"/>
  <c r="AC112" i="5"/>
  <c r="AD112" i="5"/>
  <c r="AE112" i="5"/>
  <c r="AF112" i="5"/>
  <c r="AG112" i="5"/>
  <c r="AH112" i="5"/>
  <c r="AI112" i="5"/>
  <c r="AJ112" i="5"/>
  <c r="AK112" i="5"/>
  <c r="AL112" i="5"/>
  <c r="AM112" i="5"/>
  <c r="AN112" i="5"/>
  <c r="AO112" i="5"/>
  <c r="AP112" i="5"/>
  <c r="AQ112" i="5"/>
  <c r="AR112" i="5"/>
  <c r="AS112" i="5"/>
  <c r="AT112" i="5"/>
  <c r="AU112" i="5"/>
  <c r="AV112" i="5"/>
  <c r="AW112" i="5"/>
  <c r="AX112" i="5"/>
  <c r="AY112" i="5"/>
  <c r="AZ112" i="5"/>
  <c r="BA112" i="5"/>
  <c r="BB112" i="5"/>
  <c r="BC112" i="5"/>
  <c r="BD112" i="5"/>
  <c r="BE112" i="5"/>
  <c r="BF112" i="5"/>
  <c r="BG112" i="5"/>
  <c r="A113" i="5"/>
  <c r="C113" i="5"/>
  <c r="D113" i="5"/>
  <c r="E113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U113" i="5"/>
  <c r="V113" i="5"/>
  <c r="W113" i="5"/>
  <c r="X113" i="5"/>
  <c r="Y113" i="5"/>
  <c r="Z113" i="5"/>
  <c r="AA113" i="5"/>
  <c r="AB113" i="5"/>
  <c r="AC113" i="5"/>
  <c r="AD113" i="5"/>
  <c r="AE113" i="5"/>
  <c r="AF113" i="5"/>
  <c r="AG113" i="5"/>
  <c r="AH113" i="5"/>
  <c r="AI113" i="5"/>
  <c r="AJ113" i="5"/>
  <c r="AK113" i="5"/>
  <c r="AL113" i="5"/>
  <c r="AM113" i="5"/>
  <c r="AN113" i="5"/>
  <c r="AO113" i="5"/>
  <c r="AP113" i="5"/>
  <c r="AQ113" i="5"/>
  <c r="AR113" i="5"/>
  <c r="AS113" i="5"/>
  <c r="AT113" i="5"/>
  <c r="AU113" i="5"/>
  <c r="AV113" i="5"/>
  <c r="AW113" i="5"/>
  <c r="AX113" i="5"/>
  <c r="AY113" i="5"/>
  <c r="AZ113" i="5"/>
  <c r="BA113" i="5"/>
  <c r="BB113" i="5"/>
  <c r="BC113" i="5"/>
  <c r="BD113" i="5"/>
  <c r="BE113" i="5"/>
  <c r="BF113" i="5"/>
  <c r="BG113" i="5"/>
  <c r="A114" i="5"/>
  <c r="C114" i="5"/>
  <c r="D114" i="5"/>
  <c r="E114" i="5"/>
  <c r="F114" i="5"/>
  <c r="G114" i="5"/>
  <c r="H114" i="5"/>
  <c r="I114" i="5"/>
  <c r="J114" i="5"/>
  <c r="K114" i="5"/>
  <c r="L114" i="5"/>
  <c r="M114" i="5"/>
  <c r="N114" i="5"/>
  <c r="O114" i="5"/>
  <c r="P114" i="5"/>
  <c r="Q114" i="5"/>
  <c r="R114" i="5"/>
  <c r="S114" i="5"/>
  <c r="T114" i="5"/>
  <c r="U114" i="5"/>
  <c r="V114" i="5"/>
  <c r="W114" i="5"/>
  <c r="X114" i="5"/>
  <c r="Y114" i="5"/>
  <c r="Z114" i="5"/>
  <c r="AA114" i="5"/>
  <c r="AB114" i="5"/>
  <c r="AC114" i="5"/>
  <c r="AD114" i="5"/>
  <c r="AE114" i="5"/>
  <c r="AF114" i="5"/>
  <c r="AG114" i="5"/>
  <c r="AH114" i="5"/>
  <c r="AI114" i="5"/>
  <c r="AJ114" i="5"/>
  <c r="AK114" i="5"/>
  <c r="AL114" i="5"/>
  <c r="AM114" i="5"/>
  <c r="AN114" i="5"/>
  <c r="AO114" i="5"/>
  <c r="AP114" i="5"/>
  <c r="AQ114" i="5"/>
  <c r="AR114" i="5"/>
  <c r="AS114" i="5"/>
  <c r="AT114" i="5"/>
  <c r="AU114" i="5"/>
  <c r="AV114" i="5"/>
  <c r="AW114" i="5"/>
  <c r="AX114" i="5"/>
  <c r="AY114" i="5"/>
  <c r="AZ114" i="5"/>
  <c r="BA114" i="5"/>
  <c r="BB114" i="5"/>
  <c r="BC114" i="5"/>
  <c r="BD114" i="5"/>
  <c r="BE114" i="5"/>
  <c r="BF114" i="5"/>
  <c r="BG114" i="5"/>
  <c r="A115" i="5"/>
  <c r="C115" i="5"/>
  <c r="D115" i="5"/>
  <c r="E115" i="5"/>
  <c r="F115" i="5"/>
  <c r="G115" i="5"/>
  <c r="H115" i="5"/>
  <c r="I115" i="5"/>
  <c r="J115" i="5"/>
  <c r="K115" i="5"/>
  <c r="L115" i="5"/>
  <c r="M115" i="5"/>
  <c r="N115" i="5"/>
  <c r="O115" i="5"/>
  <c r="P115" i="5"/>
  <c r="Q115" i="5"/>
  <c r="R115" i="5"/>
  <c r="S115" i="5"/>
  <c r="T115" i="5"/>
  <c r="U115" i="5"/>
  <c r="V115" i="5"/>
  <c r="W115" i="5"/>
  <c r="X115" i="5"/>
  <c r="Y115" i="5"/>
  <c r="Z115" i="5"/>
  <c r="AA115" i="5"/>
  <c r="AB115" i="5"/>
  <c r="AC115" i="5"/>
  <c r="AD115" i="5"/>
  <c r="AE115" i="5"/>
  <c r="AF115" i="5"/>
  <c r="AG115" i="5"/>
  <c r="AH115" i="5"/>
  <c r="AI115" i="5"/>
  <c r="AJ115" i="5"/>
  <c r="AK115" i="5"/>
  <c r="AL115" i="5"/>
  <c r="AM115" i="5"/>
  <c r="AN115" i="5"/>
  <c r="AO115" i="5"/>
  <c r="AP115" i="5"/>
  <c r="AQ115" i="5"/>
  <c r="AR115" i="5"/>
  <c r="AS115" i="5"/>
  <c r="AT115" i="5"/>
  <c r="AU115" i="5"/>
  <c r="AV115" i="5"/>
  <c r="AW115" i="5"/>
  <c r="AX115" i="5"/>
  <c r="AY115" i="5"/>
  <c r="AZ115" i="5"/>
  <c r="BA115" i="5"/>
  <c r="BB115" i="5"/>
  <c r="BC115" i="5"/>
  <c r="BD115" i="5"/>
  <c r="BE115" i="5"/>
  <c r="BF115" i="5"/>
  <c r="BG115" i="5"/>
  <c r="A116" i="5"/>
  <c r="C116" i="5"/>
  <c r="D116" i="5"/>
  <c r="E116" i="5"/>
  <c r="F116" i="5"/>
  <c r="G116" i="5"/>
  <c r="H116" i="5"/>
  <c r="I116" i="5"/>
  <c r="J116" i="5"/>
  <c r="K116" i="5"/>
  <c r="L116" i="5"/>
  <c r="M116" i="5"/>
  <c r="N116" i="5"/>
  <c r="O116" i="5"/>
  <c r="P116" i="5"/>
  <c r="Q116" i="5"/>
  <c r="R116" i="5"/>
  <c r="S116" i="5"/>
  <c r="T116" i="5"/>
  <c r="U116" i="5"/>
  <c r="V116" i="5"/>
  <c r="W116" i="5"/>
  <c r="X116" i="5"/>
  <c r="Y116" i="5"/>
  <c r="Z116" i="5"/>
  <c r="AA116" i="5"/>
  <c r="AB116" i="5"/>
  <c r="AC116" i="5"/>
  <c r="AD116" i="5"/>
  <c r="AE116" i="5"/>
  <c r="AF116" i="5"/>
  <c r="AG116" i="5"/>
  <c r="AH116" i="5"/>
  <c r="AI116" i="5"/>
  <c r="AJ116" i="5"/>
  <c r="AK116" i="5"/>
  <c r="AL116" i="5"/>
  <c r="AM116" i="5"/>
  <c r="AN116" i="5"/>
  <c r="AO116" i="5"/>
  <c r="AP116" i="5"/>
  <c r="AQ116" i="5"/>
  <c r="AR116" i="5"/>
  <c r="AS116" i="5"/>
  <c r="AT116" i="5"/>
  <c r="AU116" i="5"/>
  <c r="AV116" i="5"/>
  <c r="AW116" i="5"/>
  <c r="AX116" i="5"/>
  <c r="AY116" i="5"/>
  <c r="AZ116" i="5"/>
  <c r="BA116" i="5"/>
  <c r="BB116" i="5"/>
  <c r="BC116" i="5"/>
  <c r="BD116" i="5"/>
  <c r="BE116" i="5"/>
  <c r="BF116" i="5"/>
  <c r="BG116" i="5"/>
  <c r="A117" i="5"/>
  <c r="C117" i="5"/>
  <c r="D117" i="5"/>
  <c r="E117" i="5"/>
  <c r="F117" i="5"/>
  <c r="G117" i="5"/>
  <c r="H117" i="5"/>
  <c r="I117" i="5"/>
  <c r="J117" i="5"/>
  <c r="K117" i="5"/>
  <c r="L117" i="5"/>
  <c r="M117" i="5"/>
  <c r="N117" i="5"/>
  <c r="O117" i="5"/>
  <c r="P117" i="5"/>
  <c r="Q117" i="5"/>
  <c r="R117" i="5"/>
  <c r="S117" i="5"/>
  <c r="T117" i="5"/>
  <c r="U117" i="5"/>
  <c r="V117" i="5"/>
  <c r="W117" i="5"/>
  <c r="X117" i="5"/>
  <c r="Y117" i="5"/>
  <c r="Z117" i="5"/>
  <c r="AA117" i="5"/>
  <c r="AB117" i="5"/>
  <c r="AC117" i="5"/>
  <c r="AD117" i="5"/>
  <c r="AE117" i="5"/>
  <c r="AF117" i="5"/>
  <c r="AG117" i="5"/>
  <c r="AH117" i="5"/>
  <c r="AI117" i="5"/>
  <c r="AJ117" i="5"/>
  <c r="AK117" i="5"/>
  <c r="AL117" i="5"/>
  <c r="AM117" i="5"/>
  <c r="AN117" i="5"/>
  <c r="AO117" i="5"/>
  <c r="AP117" i="5"/>
  <c r="AQ117" i="5"/>
  <c r="AR117" i="5"/>
  <c r="AS117" i="5"/>
  <c r="AT117" i="5"/>
  <c r="AU117" i="5"/>
  <c r="AV117" i="5"/>
  <c r="AW117" i="5"/>
  <c r="AX117" i="5"/>
  <c r="AY117" i="5"/>
  <c r="AZ117" i="5"/>
  <c r="BA117" i="5"/>
  <c r="BB117" i="5"/>
  <c r="BC117" i="5"/>
  <c r="BD117" i="5"/>
  <c r="BE117" i="5"/>
  <c r="BF117" i="5"/>
  <c r="BG117" i="5"/>
  <c r="A118" i="5"/>
  <c r="C118" i="5"/>
  <c r="D118" i="5"/>
  <c r="E118" i="5"/>
  <c r="F118" i="5"/>
  <c r="G118" i="5"/>
  <c r="H118" i="5"/>
  <c r="I118" i="5"/>
  <c r="J118" i="5"/>
  <c r="K118" i="5"/>
  <c r="L118" i="5"/>
  <c r="M118" i="5"/>
  <c r="N118" i="5"/>
  <c r="O118" i="5"/>
  <c r="P118" i="5"/>
  <c r="Q118" i="5"/>
  <c r="R118" i="5"/>
  <c r="S118" i="5"/>
  <c r="T118" i="5"/>
  <c r="U118" i="5"/>
  <c r="V118" i="5"/>
  <c r="W118" i="5"/>
  <c r="X118" i="5"/>
  <c r="Y118" i="5"/>
  <c r="Z118" i="5"/>
  <c r="AA118" i="5"/>
  <c r="AB118" i="5"/>
  <c r="AC118" i="5"/>
  <c r="AD118" i="5"/>
  <c r="AE118" i="5"/>
  <c r="AF118" i="5"/>
  <c r="AG118" i="5"/>
  <c r="AH118" i="5"/>
  <c r="AI118" i="5"/>
  <c r="AJ118" i="5"/>
  <c r="AK118" i="5"/>
  <c r="AL118" i="5"/>
  <c r="AM118" i="5"/>
  <c r="AN118" i="5"/>
  <c r="AO118" i="5"/>
  <c r="AP118" i="5"/>
  <c r="AQ118" i="5"/>
  <c r="AR118" i="5"/>
  <c r="AS118" i="5"/>
  <c r="AT118" i="5"/>
  <c r="AU118" i="5"/>
  <c r="AV118" i="5"/>
  <c r="AW118" i="5"/>
  <c r="AX118" i="5"/>
  <c r="AY118" i="5"/>
  <c r="AZ118" i="5"/>
  <c r="BA118" i="5"/>
  <c r="BB118" i="5"/>
  <c r="BC118" i="5"/>
  <c r="BD118" i="5"/>
  <c r="BE118" i="5"/>
  <c r="BF118" i="5"/>
  <c r="BG118" i="5"/>
  <c r="A119" i="5"/>
  <c r="C119" i="5"/>
  <c r="D119" i="5"/>
  <c r="E119" i="5"/>
  <c r="F119" i="5"/>
  <c r="G119" i="5"/>
  <c r="H119" i="5"/>
  <c r="I119" i="5"/>
  <c r="J119" i="5"/>
  <c r="K119" i="5"/>
  <c r="L119" i="5"/>
  <c r="M119" i="5"/>
  <c r="N119" i="5"/>
  <c r="O119" i="5"/>
  <c r="P119" i="5"/>
  <c r="Q119" i="5"/>
  <c r="R119" i="5"/>
  <c r="S119" i="5"/>
  <c r="T119" i="5"/>
  <c r="U119" i="5"/>
  <c r="V119" i="5"/>
  <c r="W119" i="5"/>
  <c r="X119" i="5"/>
  <c r="Y119" i="5"/>
  <c r="Z119" i="5"/>
  <c r="AA119" i="5"/>
  <c r="AB119" i="5"/>
  <c r="AC119" i="5"/>
  <c r="AD119" i="5"/>
  <c r="AE119" i="5"/>
  <c r="AF119" i="5"/>
  <c r="AG119" i="5"/>
  <c r="AH119" i="5"/>
  <c r="AI119" i="5"/>
  <c r="AJ119" i="5"/>
  <c r="AK119" i="5"/>
  <c r="AL119" i="5"/>
  <c r="AM119" i="5"/>
  <c r="AN119" i="5"/>
  <c r="AO119" i="5"/>
  <c r="AP119" i="5"/>
  <c r="AQ119" i="5"/>
  <c r="AR119" i="5"/>
  <c r="AS119" i="5"/>
  <c r="AT119" i="5"/>
  <c r="AU119" i="5"/>
  <c r="AV119" i="5"/>
  <c r="AW119" i="5"/>
  <c r="AX119" i="5"/>
  <c r="AY119" i="5"/>
  <c r="AZ119" i="5"/>
  <c r="BA119" i="5"/>
  <c r="BB119" i="5"/>
  <c r="BC119" i="5"/>
  <c r="BD119" i="5"/>
  <c r="BE119" i="5"/>
  <c r="BF119" i="5"/>
  <c r="BG119" i="5"/>
  <c r="A120" i="5"/>
  <c r="C120" i="5"/>
  <c r="D120" i="5"/>
  <c r="E120" i="5"/>
  <c r="F120" i="5"/>
  <c r="G120" i="5"/>
  <c r="H120" i="5"/>
  <c r="I120" i="5"/>
  <c r="J120" i="5"/>
  <c r="K120" i="5"/>
  <c r="L120" i="5"/>
  <c r="M120" i="5"/>
  <c r="N120" i="5"/>
  <c r="O120" i="5"/>
  <c r="P120" i="5"/>
  <c r="Q120" i="5"/>
  <c r="R120" i="5"/>
  <c r="S120" i="5"/>
  <c r="T120" i="5"/>
  <c r="U120" i="5"/>
  <c r="V120" i="5"/>
  <c r="W120" i="5"/>
  <c r="X120" i="5"/>
  <c r="Y120" i="5"/>
  <c r="Z120" i="5"/>
  <c r="AA120" i="5"/>
  <c r="AB120" i="5"/>
  <c r="AC120" i="5"/>
  <c r="AD120" i="5"/>
  <c r="AE120" i="5"/>
  <c r="AF120" i="5"/>
  <c r="AG120" i="5"/>
  <c r="AH120" i="5"/>
  <c r="AI120" i="5"/>
  <c r="AJ120" i="5"/>
  <c r="AK120" i="5"/>
  <c r="AL120" i="5"/>
  <c r="AM120" i="5"/>
  <c r="AN120" i="5"/>
  <c r="AO120" i="5"/>
  <c r="AP120" i="5"/>
  <c r="AQ120" i="5"/>
  <c r="AR120" i="5"/>
  <c r="AS120" i="5"/>
  <c r="AT120" i="5"/>
  <c r="AU120" i="5"/>
  <c r="AV120" i="5"/>
  <c r="AW120" i="5"/>
  <c r="AX120" i="5"/>
  <c r="AY120" i="5"/>
  <c r="AZ120" i="5"/>
  <c r="BA120" i="5"/>
  <c r="BB120" i="5"/>
  <c r="BC120" i="5"/>
  <c r="BD120" i="5"/>
  <c r="BE120" i="5"/>
  <c r="BF120" i="5"/>
  <c r="BG120" i="5"/>
  <c r="A121" i="5"/>
  <c r="C121" i="5"/>
  <c r="D121" i="5"/>
  <c r="E121" i="5"/>
  <c r="F121" i="5"/>
  <c r="G121" i="5"/>
  <c r="H121" i="5"/>
  <c r="I121" i="5"/>
  <c r="J121" i="5"/>
  <c r="K121" i="5"/>
  <c r="L121" i="5"/>
  <c r="M121" i="5"/>
  <c r="N121" i="5"/>
  <c r="O121" i="5"/>
  <c r="P121" i="5"/>
  <c r="Q121" i="5"/>
  <c r="R121" i="5"/>
  <c r="S121" i="5"/>
  <c r="T121" i="5"/>
  <c r="U121" i="5"/>
  <c r="V121" i="5"/>
  <c r="W121" i="5"/>
  <c r="X121" i="5"/>
  <c r="Y121" i="5"/>
  <c r="Z121" i="5"/>
  <c r="AA121" i="5"/>
  <c r="AB121" i="5"/>
  <c r="AC121" i="5"/>
  <c r="AD121" i="5"/>
  <c r="AE121" i="5"/>
  <c r="AF121" i="5"/>
  <c r="AG121" i="5"/>
  <c r="AH121" i="5"/>
  <c r="AI121" i="5"/>
  <c r="AJ121" i="5"/>
  <c r="AK121" i="5"/>
  <c r="AL121" i="5"/>
  <c r="AM121" i="5"/>
  <c r="AN121" i="5"/>
  <c r="AO121" i="5"/>
  <c r="AP121" i="5"/>
  <c r="AQ121" i="5"/>
  <c r="AR121" i="5"/>
  <c r="AS121" i="5"/>
  <c r="AT121" i="5"/>
  <c r="AU121" i="5"/>
  <c r="AV121" i="5"/>
  <c r="AW121" i="5"/>
  <c r="AX121" i="5"/>
  <c r="AY121" i="5"/>
  <c r="AZ121" i="5"/>
  <c r="BA121" i="5"/>
  <c r="BB121" i="5"/>
  <c r="BC121" i="5"/>
  <c r="BD121" i="5"/>
  <c r="BE121" i="5"/>
  <c r="BF121" i="5"/>
  <c r="BG121" i="5"/>
  <c r="A122" i="5"/>
  <c r="C122" i="5"/>
  <c r="D122" i="5"/>
  <c r="E122" i="5"/>
  <c r="F122" i="5"/>
  <c r="G122" i="5"/>
  <c r="H122" i="5"/>
  <c r="I122" i="5"/>
  <c r="J122" i="5"/>
  <c r="K122" i="5"/>
  <c r="L122" i="5"/>
  <c r="M122" i="5"/>
  <c r="N122" i="5"/>
  <c r="O122" i="5"/>
  <c r="P122" i="5"/>
  <c r="Q122" i="5"/>
  <c r="R122" i="5"/>
  <c r="S122" i="5"/>
  <c r="T122" i="5"/>
  <c r="U122" i="5"/>
  <c r="V122" i="5"/>
  <c r="W122" i="5"/>
  <c r="X122" i="5"/>
  <c r="Y122" i="5"/>
  <c r="Z122" i="5"/>
  <c r="AA122" i="5"/>
  <c r="AB122" i="5"/>
  <c r="AC122" i="5"/>
  <c r="AD122" i="5"/>
  <c r="AE122" i="5"/>
  <c r="AF122" i="5"/>
  <c r="AG122" i="5"/>
  <c r="AH122" i="5"/>
  <c r="AI122" i="5"/>
  <c r="AJ122" i="5"/>
  <c r="AK122" i="5"/>
  <c r="AL122" i="5"/>
  <c r="AM122" i="5"/>
  <c r="AN122" i="5"/>
  <c r="AO122" i="5"/>
  <c r="AP122" i="5"/>
  <c r="AQ122" i="5"/>
  <c r="AR122" i="5"/>
  <c r="AS122" i="5"/>
  <c r="AT122" i="5"/>
  <c r="AU122" i="5"/>
  <c r="AV122" i="5"/>
  <c r="AW122" i="5"/>
  <c r="AX122" i="5"/>
  <c r="AY122" i="5"/>
  <c r="AZ122" i="5"/>
  <c r="BA122" i="5"/>
  <c r="BB122" i="5"/>
  <c r="BC122" i="5"/>
  <c r="BD122" i="5"/>
  <c r="BE122" i="5"/>
  <c r="BF122" i="5"/>
  <c r="BG122" i="5"/>
  <c r="A123" i="5"/>
  <c r="C123" i="5"/>
  <c r="D123" i="5"/>
  <c r="E123" i="5"/>
  <c r="F123" i="5"/>
  <c r="G123" i="5"/>
  <c r="H123" i="5"/>
  <c r="I123" i="5"/>
  <c r="J123" i="5"/>
  <c r="K123" i="5"/>
  <c r="L123" i="5"/>
  <c r="M123" i="5"/>
  <c r="N123" i="5"/>
  <c r="O123" i="5"/>
  <c r="P123" i="5"/>
  <c r="Q123" i="5"/>
  <c r="R123" i="5"/>
  <c r="S123" i="5"/>
  <c r="T123" i="5"/>
  <c r="U123" i="5"/>
  <c r="V123" i="5"/>
  <c r="W123" i="5"/>
  <c r="X123" i="5"/>
  <c r="Y123" i="5"/>
  <c r="Z123" i="5"/>
  <c r="AA123" i="5"/>
  <c r="AB123" i="5"/>
  <c r="AC123" i="5"/>
  <c r="AD123" i="5"/>
  <c r="AE123" i="5"/>
  <c r="AF123" i="5"/>
  <c r="AG123" i="5"/>
  <c r="AH123" i="5"/>
  <c r="AI123" i="5"/>
  <c r="AJ123" i="5"/>
  <c r="AK123" i="5"/>
  <c r="AL123" i="5"/>
  <c r="AM123" i="5"/>
  <c r="AN123" i="5"/>
  <c r="AO123" i="5"/>
  <c r="AP123" i="5"/>
  <c r="AQ123" i="5"/>
  <c r="AR123" i="5"/>
  <c r="AS123" i="5"/>
  <c r="AT123" i="5"/>
  <c r="AU123" i="5"/>
  <c r="AV123" i="5"/>
  <c r="AW123" i="5"/>
  <c r="AX123" i="5"/>
  <c r="AY123" i="5"/>
  <c r="AZ123" i="5"/>
  <c r="BA123" i="5"/>
  <c r="BB123" i="5"/>
  <c r="BC123" i="5"/>
  <c r="BD123" i="5"/>
  <c r="BE123" i="5"/>
  <c r="BF123" i="5"/>
  <c r="BG123" i="5"/>
  <c r="A124" i="5"/>
  <c r="C124" i="5"/>
  <c r="D124" i="5"/>
  <c r="E124" i="5"/>
  <c r="F124" i="5"/>
  <c r="G124" i="5"/>
  <c r="H124" i="5"/>
  <c r="I124" i="5"/>
  <c r="J124" i="5"/>
  <c r="K124" i="5"/>
  <c r="L124" i="5"/>
  <c r="M124" i="5"/>
  <c r="N124" i="5"/>
  <c r="O124" i="5"/>
  <c r="P124" i="5"/>
  <c r="Q124" i="5"/>
  <c r="R124" i="5"/>
  <c r="S124" i="5"/>
  <c r="T124" i="5"/>
  <c r="U124" i="5"/>
  <c r="V124" i="5"/>
  <c r="W124" i="5"/>
  <c r="X124" i="5"/>
  <c r="Y124" i="5"/>
  <c r="Z124" i="5"/>
  <c r="AA124" i="5"/>
  <c r="AB124" i="5"/>
  <c r="AC124" i="5"/>
  <c r="AD124" i="5"/>
  <c r="AE124" i="5"/>
  <c r="AF124" i="5"/>
  <c r="AG124" i="5"/>
  <c r="AH124" i="5"/>
  <c r="AI124" i="5"/>
  <c r="AJ124" i="5"/>
  <c r="AK124" i="5"/>
  <c r="AL124" i="5"/>
  <c r="AM124" i="5"/>
  <c r="AN124" i="5"/>
  <c r="AO124" i="5"/>
  <c r="AP124" i="5"/>
  <c r="AQ124" i="5"/>
  <c r="AR124" i="5"/>
  <c r="AS124" i="5"/>
  <c r="AT124" i="5"/>
  <c r="AU124" i="5"/>
  <c r="AV124" i="5"/>
  <c r="AW124" i="5"/>
  <c r="AX124" i="5"/>
  <c r="AY124" i="5"/>
  <c r="AZ124" i="5"/>
  <c r="BA124" i="5"/>
  <c r="BB124" i="5"/>
  <c r="BC124" i="5"/>
  <c r="BD124" i="5"/>
  <c r="BE124" i="5"/>
  <c r="BF124" i="5"/>
  <c r="BG124" i="5"/>
  <c r="A125" i="5"/>
  <c r="C125" i="5"/>
  <c r="D125" i="5"/>
  <c r="E125" i="5"/>
  <c r="F125" i="5"/>
  <c r="G125" i="5"/>
  <c r="H125" i="5"/>
  <c r="I125" i="5"/>
  <c r="J125" i="5"/>
  <c r="K125" i="5"/>
  <c r="L125" i="5"/>
  <c r="M125" i="5"/>
  <c r="N125" i="5"/>
  <c r="O125" i="5"/>
  <c r="P125" i="5"/>
  <c r="Q125" i="5"/>
  <c r="R125" i="5"/>
  <c r="S125" i="5"/>
  <c r="T125" i="5"/>
  <c r="U125" i="5"/>
  <c r="V125" i="5"/>
  <c r="W125" i="5"/>
  <c r="X125" i="5"/>
  <c r="Y125" i="5"/>
  <c r="Z125" i="5"/>
  <c r="AA125" i="5"/>
  <c r="AB125" i="5"/>
  <c r="AC125" i="5"/>
  <c r="AD125" i="5"/>
  <c r="AE125" i="5"/>
  <c r="AF125" i="5"/>
  <c r="AG125" i="5"/>
  <c r="AH125" i="5"/>
  <c r="AI125" i="5"/>
  <c r="AJ125" i="5"/>
  <c r="AK125" i="5"/>
  <c r="AL125" i="5"/>
  <c r="AM125" i="5"/>
  <c r="AN125" i="5"/>
  <c r="AO125" i="5"/>
  <c r="AP125" i="5"/>
  <c r="AQ125" i="5"/>
  <c r="AR125" i="5"/>
  <c r="AS125" i="5"/>
  <c r="AT125" i="5"/>
  <c r="AU125" i="5"/>
  <c r="AV125" i="5"/>
  <c r="AW125" i="5"/>
  <c r="AX125" i="5"/>
  <c r="AY125" i="5"/>
  <c r="AZ125" i="5"/>
  <c r="BA125" i="5"/>
  <c r="BB125" i="5"/>
  <c r="BC125" i="5"/>
  <c r="BD125" i="5"/>
  <c r="BE125" i="5"/>
  <c r="BF125" i="5"/>
  <c r="BG125" i="5"/>
  <c r="A126" i="5"/>
  <c r="C126" i="5"/>
  <c r="D126" i="5"/>
  <c r="E126" i="5"/>
  <c r="F126" i="5"/>
  <c r="G126" i="5"/>
  <c r="H126" i="5"/>
  <c r="I126" i="5"/>
  <c r="J126" i="5"/>
  <c r="K126" i="5"/>
  <c r="L126" i="5"/>
  <c r="M126" i="5"/>
  <c r="N126" i="5"/>
  <c r="O126" i="5"/>
  <c r="P126" i="5"/>
  <c r="Q126" i="5"/>
  <c r="R126" i="5"/>
  <c r="S126" i="5"/>
  <c r="T126" i="5"/>
  <c r="U126" i="5"/>
  <c r="V126" i="5"/>
  <c r="W126" i="5"/>
  <c r="X126" i="5"/>
  <c r="Y126" i="5"/>
  <c r="Z126" i="5"/>
  <c r="AA126" i="5"/>
  <c r="AB126" i="5"/>
  <c r="AC126" i="5"/>
  <c r="AD126" i="5"/>
  <c r="AE126" i="5"/>
  <c r="AF126" i="5"/>
  <c r="AG126" i="5"/>
  <c r="AH126" i="5"/>
  <c r="AI126" i="5"/>
  <c r="AJ126" i="5"/>
  <c r="AK126" i="5"/>
  <c r="AL126" i="5"/>
  <c r="AM126" i="5"/>
  <c r="AN126" i="5"/>
  <c r="AO126" i="5"/>
  <c r="AP126" i="5"/>
  <c r="AQ126" i="5"/>
  <c r="AR126" i="5"/>
  <c r="AS126" i="5"/>
  <c r="AT126" i="5"/>
  <c r="AU126" i="5"/>
  <c r="AV126" i="5"/>
  <c r="AW126" i="5"/>
  <c r="AX126" i="5"/>
  <c r="AY126" i="5"/>
  <c r="AZ126" i="5"/>
  <c r="BA126" i="5"/>
  <c r="BB126" i="5"/>
  <c r="BC126" i="5"/>
  <c r="BD126" i="5"/>
  <c r="BE126" i="5"/>
  <c r="BF126" i="5"/>
  <c r="BG126" i="5"/>
  <c r="A127" i="5"/>
  <c r="C127" i="5"/>
  <c r="D127" i="5"/>
  <c r="E127" i="5"/>
  <c r="F127" i="5"/>
  <c r="G127" i="5"/>
  <c r="H127" i="5"/>
  <c r="I127" i="5"/>
  <c r="J127" i="5"/>
  <c r="K127" i="5"/>
  <c r="L127" i="5"/>
  <c r="M127" i="5"/>
  <c r="N127" i="5"/>
  <c r="O127" i="5"/>
  <c r="P127" i="5"/>
  <c r="Q127" i="5"/>
  <c r="R127" i="5"/>
  <c r="S127" i="5"/>
  <c r="T127" i="5"/>
  <c r="U127" i="5"/>
  <c r="V127" i="5"/>
  <c r="W127" i="5"/>
  <c r="X127" i="5"/>
  <c r="Y127" i="5"/>
  <c r="Z127" i="5"/>
  <c r="AA127" i="5"/>
  <c r="AB127" i="5"/>
  <c r="AC127" i="5"/>
  <c r="AD127" i="5"/>
  <c r="AE127" i="5"/>
  <c r="AF127" i="5"/>
  <c r="AG127" i="5"/>
  <c r="AH127" i="5"/>
  <c r="AI127" i="5"/>
  <c r="AJ127" i="5"/>
  <c r="AK127" i="5"/>
  <c r="AL127" i="5"/>
  <c r="AM127" i="5"/>
  <c r="AN127" i="5"/>
  <c r="AO127" i="5"/>
  <c r="AP127" i="5"/>
  <c r="AQ127" i="5"/>
  <c r="AR127" i="5"/>
  <c r="AS127" i="5"/>
  <c r="AT127" i="5"/>
  <c r="AU127" i="5"/>
  <c r="AV127" i="5"/>
  <c r="AW127" i="5"/>
  <c r="AX127" i="5"/>
  <c r="AY127" i="5"/>
  <c r="AZ127" i="5"/>
  <c r="BA127" i="5"/>
  <c r="BB127" i="5"/>
  <c r="BC127" i="5"/>
  <c r="BD127" i="5"/>
  <c r="BE127" i="5"/>
  <c r="BF127" i="5"/>
  <c r="BG127" i="5"/>
  <c r="A128" i="5"/>
  <c r="C128" i="5"/>
  <c r="D128" i="5"/>
  <c r="E128" i="5"/>
  <c r="F128" i="5"/>
  <c r="G128" i="5"/>
  <c r="H128" i="5"/>
  <c r="I128" i="5"/>
  <c r="J128" i="5"/>
  <c r="K128" i="5"/>
  <c r="L128" i="5"/>
  <c r="M128" i="5"/>
  <c r="N128" i="5"/>
  <c r="O128" i="5"/>
  <c r="P128" i="5"/>
  <c r="Q128" i="5"/>
  <c r="R128" i="5"/>
  <c r="S128" i="5"/>
  <c r="T128" i="5"/>
  <c r="U128" i="5"/>
  <c r="V128" i="5"/>
  <c r="W128" i="5"/>
  <c r="X128" i="5"/>
  <c r="Y128" i="5"/>
  <c r="Z128" i="5"/>
  <c r="AA128" i="5"/>
  <c r="AB128" i="5"/>
  <c r="AC128" i="5"/>
  <c r="AD128" i="5"/>
  <c r="AE128" i="5"/>
  <c r="AF128" i="5"/>
  <c r="AG128" i="5"/>
  <c r="AH128" i="5"/>
  <c r="AI128" i="5"/>
  <c r="AJ128" i="5"/>
  <c r="AK128" i="5"/>
  <c r="AL128" i="5"/>
  <c r="AM128" i="5"/>
  <c r="AN128" i="5"/>
  <c r="AO128" i="5"/>
  <c r="AP128" i="5"/>
  <c r="AQ128" i="5"/>
  <c r="AR128" i="5"/>
  <c r="AS128" i="5"/>
  <c r="AT128" i="5"/>
  <c r="AU128" i="5"/>
  <c r="AV128" i="5"/>
  <c r="AW128" i="5"/>
  <c r="AX128" i="5"/>
  <c r="AY128" i="5"/>
  <c r="AZ128" i="5"/>
  <c r="BA128" i="5"/>
  <c r="BB128" i="5"/>
  <c r="BC128" i="5"/>
  <c r="BD128" i="5"/>
  <c r="BE128" i="5"/>
  <c r="BF128" i="5"/>
  <c r="BG128" i="5"/>
  <c r="A129" i="5"/>
  <c r="C129" i="5"/>
  <c r="D129" i="5"/>
  <c r="E129" i="5"/>
  <c r="F129" i="5"/>
  <c r="G129" i="5"/>
  <c r="H129" i="5"/>
  <c r="I129" i="5"/>
  <c r="J129" i="5"/>
  <c r="K129" i="5"/>
  <c r="L129" i="5"/>
  <c r="M129" i="5"/>
  <c r="N129" i="5"/>
  <c r="O129" i="5"/>
  <c r="P129" i="5"/>
  <c r="Q129" i="5"/>
  <c r="R129" i="5"/>
  <c r="S129" i="5"/>
  <c r="T129" i="5"/>
  <c r="U129" i="5"/>
  <c r="V129" i="5"/>
  <c r="W129" i="5"/>
  <c r="X129" i="5"/>
  <c r="Y129" i="5"/>
  <c r="Z129" i="5"/>
  <c r="AA129" i="5"/>
  <c r="AB129" i="5"/>
  <c r="AC129" i="5"/>
  <c r="AD129" i="5"/>
  <c r="AE129" i="5"/>
  <c r="AF129" i="5"/>
  <c r="AG129" i="5"/>
  <c r="AH129" i="5"/>
  <c r="AI129" i="5"/>
  <c r="AJ129" i="5"/>
  <c r="AK129" i="5"/>
  <c r="AL129" i="5"/>
  <c r="AM129" i="5"/>
  <c r="AN129" i="5"/>
  <c r="AO129" i="5"/>
  <c r="AP129" i="5"/>
  <c r="AQ129" i="5"/>
  <c r="AR129" i="5"/>
  <c r="AS129" i="5"/>
  <c r="AT129" i="5"/>
  <c r="AU129" i="5"/>
  <c r="AV129" i="5"/>
  <c r="AW129" i="5"/>
  <c r="AX129" i="5"/>
  <c r="AY129" i="5"/>
  <c r="AZ129" i="5"/>
  <c r="BA129" i="5"/>
  <c r="BB129" i="5"/>
  <c r="BC129" i="5"/>
  <c r="BD129" i="5"/>
  <c r="BE129" i="5"/>
  <c r="BF129" i="5"/>
  <c r="BG129" i="5"/>
  <c r="A130" i="5"/>
  <c r="C130" i="5"/>
  <c r="D130" i="5"/>
  <c r="E130" i="5"/>
  <c r="F130" i="5"/>
  <c r="G130" i="5"/>
  <c r="H130" i="5"/>
  <c r="I130" i="5"/>
  <c r="J130" i="5"/>
  <c r="K130" i="5"/>
  <c r="L130" i="5"/>
  <c r="M130" i="5"/>
  <c r="N130" i="5"/>
  <c r="O130" i="5"/>
  <c r="P130" i="5"/>
  <c r="Q130" i="5"/>
  <c r="R130" i="5"/>
  <c r="S130" i="5"/>
  <c r="T130" i="5"/>
  <c r="U130" i="5"/>
  <c r="V130" i="5"/>
  <c r="W130" i="5"/>
  <c r="X130" i="5"/>
  <c r="Y130" i="5"/>
  <c r="Z130" i="5"/>
  <c r="AA130" i="5"/>
  <c r="AB130" i="5"/>
  <c r="AC130" i="5"/>
  <c r="AD130" i="5"/>
  <c r="AE130" i="5"/>
  <c r="AF130" i="5"/>
  <c r="AG130" i="5"/>
  <c r="AH130" i="5"/>
  <c r="AI130" i="5"/>
  <c r="AJ130" i="5"/>
  <c r="AK130" i="5"/>
  <c r="AL130" i="5"/>
  <c r="AM130" i="5"/>
  <c r="AN130" i="5"/>
  <c r="AO130" i="5"/>
  <c r="AP130" i="5"/>
  <c r="AQ130" i="5"/>
  <c r="AR130" i="5"/>
  <c r="AS130" i="5"/>
  <c r="AT130" i="5"/>
  <c r="AU130" i="5"/>
  <c r="AV130" i="5"/>
  <c r="AW130" i="5"/>
  <c r="AX130" i="5"/>
  <c r="AY130" i="5"/>
  <c r="AZ130" i="5"/>
  <c r="BA130" i="5"/>
  <c r="BB130" i="5"/>
  <c r="BC130" i="5"/>
  <c r="BD130" i="5"/>
  <c r="BE130" i="5"/>
  <c r="BF130" i="5"/>
  <c r="BG130" i="5"/>
  <c r="A131" i="5"/>
  <c r="C131" i="5"/>
  <c r="D131" i="5"/>
  <c r="E131" i="5"/>
  <c r="F131" i="5"/>
  <c r="G131" i="5"/>
  <c r="H131" i="5"/>
  <c r="I131" i="5"/>
  <c r="J131" i="5"/>
  <c r="K131" i="5"/>
  <c r="L131" i="5"/>
  <c r="M131" i="5"/>
  <c r="N131" i="5"/>
  <c r="O131" i="5"/>
  <c r="P131" i="5"/>
  <c r="Q131" i="5"/>
  <c r="R131" i="5"/>
  <c r="S131" i="5"/>
  <c r="T131" i="5"/>
  <c r="U131" i="5"/>
  <c r="V131" i="5"/>
  <c r="W131" i="5"/>
  <c r="X131" i="5"/>
  <c r="Y131" i="5"/>
  <c r="Z131" i="5"/>
  <c r="AA131" i="5"/>
  <c r="AB131" i="5"/>
  <c r="AC131" i="5"/>
  <c r="AD131" i="5"/>
  <c r="AE131" i="5"/>
  <c r="AF131" i="5"/>
  <c r="AG131" i="5"/>
  <c r="AH131" i="5"/>
  <c r="AI131" i="5"/>
  <c r="AJ131" i="5"/>
  <c r="AK131" i="5"/>
  <c r="AL131" i="5"/>
  <c r="AM131" i="5"/>
  <c r="AN131" i="5"/>
  <c r="AO131" i="5"/>
  <c r="AP131" i="5"/>
  <c r="AQ131" i="5"/>
  <c r="AR131" i="5"/>
  <c r="AS131" i="5"/>
  <c r="AT131" i="5"/>
  <c r="AU131" i="5"/>
  <c r="AV131" i="5"/>
  <c r="AW131" i="5"/>
  <c r="AX131" i="5"/>
  <c r="AY131" i="5"/>
  <c r="AZ131" i="5"/>
  <c r="BA131" i="5"/>
  <c r="BB131" i="5"/>
  <c r="BC131" i="5"/>
  <c r="BD131" i="5"/>
  <c r="BE131" i="5"/>
  <c r="BF131" i="5"/>
  <c r="BG131" i="5"/>
  <c r="A132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X132" i="5"/>
  <c r="Y132" i="5"/>
  <c r="Z132" i="5"/>
  <c r="AA132" i="5"/>
  <c r="AB132" i="5"/>
  <c r="AC132" i="5"/>
  <c r="AD132" i="5"/>
  <c r="AE132" i="5"/>
  <c r="AF132" i="5"/>
  <c r="AG132" i="5"/>
  <c r="AH132" i="5"/>
  <c r="AI132" i="5"/>
  <c r="AJ132" i="5"/>
  <c r="AK132" i="5"/>
  <c r="AL132" i="5"/>
  <c r="AM132" i="5"/>
  <c r="AN132" i="5"/>
  <c r="AO132" i="5"/>
  <c r="AP132" i="5"/>
  <c r="AQ132" i="5"/>
  <c r="AR132" i="5"/>
  <c r="AS132" i="5"/>
  <c r="AT132" i="5"/>
  <c r="AU132" i="5"/>
  <c r="AV132" i="5"/>
  <c r="AW132" i="5"/>
  <c r="AX132" i="5"/>
  <c r="AY132" i="5"/>
  <c r="AZ132" i="5"/>
  <c r="BA132" i="5"/>
  <c r="BB132" i="5"/>
  <c r="BC132" i="5"/>
  <c r="BD132" i="5"/>
  <c r="BE132" i="5"/>
  <c r="BF132" i="5"/>
  <c r="BG132" i="5"/>
  <c r="A133" i="5"/>
  <c r="C133" i="5"/>
  <c r="D133" i="5"/>
  <c r="E133" i="5"/>
  <c r="F133" i="5"/>
  <c r="G133" i="5"/>
  <c r="H133" i="5"/>
  <c r="I133" i="5"/>
  <c r="J133" i="5"/>
  <c r="K133" i="5"/>
  <c r="L133" i="5"/>
  <c r="M133" i="5"/>
  <c r="N133" i="5"/>
  <c r="O133" i="5"/>
  <c r="P133" i="5"/>
  <c r="Q133" i="5"/>
  <c r="R133" i="5"/>
  <c r="S133" i="5"/>
  <c r="T133" i="5"/>
  <c r="U133" i="5"/>
  <c r="V133" i="5"/>
  <c r="W133" i="5"/>
  <c r="X133" i="5"/>
  <c r="Y133" i="5"/>
  <c r="Z133" i="5"/>
  <c r="AA133" i="5"/>
  <c r="AB133" i="5"/>
  <c r="AC133" i="5"/>
  <c r="AD133" i="5"/>
  <c r="AE133" i="5"/>
  <c r="AF133" i="5"/>
  <c r="AG133" i="5"/>
  <c r="AH133" i="5"/>
  <c r="AI133" i="5"/>
  <c r="AJ133" i="5"/>
  <c r="AK133" i="5"/>
  <c r="AL133" i="5"/>
  <c r="AM133" i="5"/>
  <c r="AN133" i="5"/>
  <c r="AO133" i="5"/>
  <c r="AP133" i="5"/>
  <c r="AQ133" i="5"/>
  <c r="AR133" i="5"/>
  <c r="AS133" i="5"/>
  <c r="AT133" i="5"/>
  <c r="AU133" i="5"/>
  <c r="AV133" i="5"/>
  <c r="AW133" i="5"/>
  <c r="AX133" i="5"/>
  <c r="AY133" i="5"/>
  <c r="AZ133" i="5"/>
  <c r="BA133" i="5"/>
  <c r="BB133" i="5"/>
  <c r="BC133" i="5"/>
  <c r="BD133" i="5"/>
  <c r="BE133" i="5"/>
  <c r="BF133" i="5"/>
  <c r="BG133" i="5"/>
  <c r="A134" i="5"/>
  <c r="C134" i="5"/>
  <c r="D134" i="5"/>
  <c r="E134" i="5"/>
  <c r="F134" i="5"/>
  <c r="G134" i="5"/>
  <c r="H134" i="5"/>
  <c r="I134" i="5"/>
  <c r="J134" i="5"/>
  <c r="K134" i="5"/>
  <c r="L134" i="5"/>
  <c r="M134" i="5"/>
  <c r="N134" i="5"/>
  <c r="O134" i="5"/>
  <c r="P134" i="5"/>
  <c r="Q134" i="5"/>
  <c r="R134" i="5"/>
  <c r="S134" i="5"/>
  <c r="T134" i="5"/>
  <c r="U134" i="5"/>
  <c r="V134" i="5"/>
  <c r="W134" i="5"/>
  <c r="X134" i="5"/>
  <c r="Y134" i="5"/>
  <c r="Z134" i="5"/>
  <c r="AA134" i="5"/>
  <c r="AB134" i="5"/>
  <c r="AC134" i="5"/>
  <c r="AD134" i="5"/>
  <c r="AE134" i="5"/>
  <c r="AF134" i="5"/>
  <c r="AG134" i="5"/>
  <c r="AH134" i="5"/>
  <c r="AI134" i="5"/>
  <c r="AJ134" i="5"/>
  <c r="AK134" i="5"/>
  <c r="AL134" i="5"/>
  <c r="AM134" i="5"/>
  <c r="AN134" i="5"/>
  <c r="AO134" i="5"/>
  <c r="AP134" i="5"/>
  <c r="AQ134" i="5"/>
  <c r="AR134" i="5"/>
  <c r="AS134" i="5"/>
  <c r="AT134" i="5"/>
  <c r="AU134" i="5"/>
  <c r="AV134" i="5"/>
  <c r="AW134" i="5"/>
  <c r="AX134" i="5"/>
  <c r="AY134" i="5"/>
  <c r="AZ134" i="5"/>
  <c r="BA134" i="5"/>
  <c r="BB134" i="5"/>
  <c r="BC134" i="5"/>
  <c r="BD134" i="5"/>
  <c r="BE134" i="5"/>
  <c r="BF134" i="5"/>
  <c r="BG134" i="5"/>
  <c r="A135" i="5"/>
  <c r="C135" i="5"/>
  <c r="D135" i="5"/>
  <c r="E135" i="5"/>
  <c r="F135" i="5"/>
  <c r="G135" i="5"/>
  <c r="H135" i="5"/>
  <c r="I135" i="5"/>
  <c r="J135" i="5"/>
  <c r="K135" i="5"/>
  <c r="L135" i="5"/>
  <c r="M135" i="5"/>
  <c r="N135" i="5"/>
  <c r="O135" i="5"/>
  <c r="P135" i="5"/>
  <c r="Q135" i="5"/>
  <c r="R135" i="5"/>
  <c r="S135" i="5"/>
  <c r="T135" i="5"/>
  <c r="U135" i="5"/>
  <c r="V135" i="5"/>
  <c r="W135" i="5"/>
  <c r="X135" i="5"/>
  <c r="Y135" i="5"/>
  <c r="Z135" i="5"/>
  <c r="AA135" i="5"/>
  <c r="AB135" i="5"/>
  <c r="AC135" i="5"/>
  <c r="AD135" i="5"/>
  <c r="AE135" i="5"/>
  <c r="AF135" i="5"/>
  <c r="AG135" i="5"/>
  <c r="AH135" i="5"/>
  <c r="AI135" i="5"/>
  <c r="AJ135" i="5"/>
  <c r="AK135" i="5"/>
  <c r="AL135" i="5"/>
  <c r="AM135" i="5"/>
  <c r="AN135" i="5"/>
  <c r="AO135" i="5"/>
  <c r="AP135" i="5"/>
  <c r="AQ135" i="5"/>
  <c r="AR135" i="5"/>
  <c r="AS135" i="5"/>
  <c r="AT135" i="5"/>
  <c r="AU135" i="5"/>
  <c r="AV135" i="5"/>
  <c r="AW135" i="5"/>
  <c r="AX135" i="5"/>
  <c r="AY135" i="5"/>
  <c r="AZ135" i="5"/>
  <c r="BA135" i="5"/>
  <c r="BB135" i="5"/>
  <c r="BC135" i="5"/>
  <c r="BD135" i="5"/>
  <c r="BE135" i="5"/>
  <c r="BF135" i="5"/>
  <c r="BG135" i="5"/>
  <c r="A136" i="5"/>
  <c r="C136" i="5"/>
  <c r="D136" i="5"/>
  <c r="E136" i="5"/>
  <c r="F136" i="5"/>
  <c r="G136" i="5"/>
  <c r="H136" i="5"/>
  <c r="I136" i="5"/>
  <c r="J136" i="5"/>
  <c r="K136" i="5"/>
  <c r="L136" i="5"/>
  <c r="M136" i="5"/>
  <c r="N136" i="5"/>
  <c r="O136" i="5"/>
  <c r="P136" i="5"/>
  <c r="Q136" i="5"/>
  <c r="R136" i="5"/>
  <c r="S136" i="5"/>
  <c r="T136" i="5"/>
  <c r="U136" i="5"/>
  <c r="V136" i="5"/>
  <c r="W136" i="5"/>
  <c r="X136" i="5"/>
  <c r="Y136" i="5"/>
  <c r="Z136" i="5"/>
  <c r="AA136" i="5"/>
  <c r="AB136" i="5"/>
  <c r="AC136" i="5"/>
  <c r="AD136" i="5"/>
  <c r="AE136" i="5"/>
  <c r="AF136" i="5"/>
  <c r="AG136" i="5"/>
  <c r="AH136" i="5"/>
  <c r="AI136" i="5"/>
  <c r="AJ136" i="5"/>
  <c r="AK136" i="5"/>
  <c r="AL136" i="5"/>
  <c r="AM136" i="5"/>
  <c r="AN136" i="5"/>
  <c r="AO136" i="5"/>
  <c r="AP136" i="5"/>
  <c r="AQ136" i="5"/>
  <c r="AR136" i="5"/>
  <c r="AS136" i="5"/>
  <c r="AT136" i="5"/>
  <c r="AU136" i="5"/>
  <c r="AV136" i="5"/>
  <c r="AW136" i="5"/>
  <c r="AX136" i="5"/>
  <c r="AY136" i="5"/>
  <c r="AZ136" i="5"/>
  <c r="BA136" i="5"/>
  <c r="BB136" i="5"/>
  <c r="BC136" i="5"/>
  <c r="BD136" i="5"/>
  <c r="BE136" i="5"/>
  <c r="BF136" i="5"/>
  <c r="BG136" i="5"/>
  <c r="A137" i="5"/>
  <c r="C137" i="5"/>
  <c r="D137" i="5"/>
  <c r="E137" i="5"/>
  <c r="F137" i="5"/>
  <c r="G137" i="5"/>
  <c r="H137" i="5"/>
  <c r="I137" i="5"/>
  <c r="J137" i="5"/>
  <c r="K137" i="5"/>
  <c r="L137" i="5"/>
  <c r="M137" i="5"/>
  <c r="N137" i="5"/>
  <c r="O137" i="5"/>
  <c r="P137" i="5"/>
  <c r="Q137" i="5"/>
  <c r="R137" i="5"/>
  <c r="S137" i="5"/>
  <c r="T137" i="5"/>
  <c r="U137" i="5"/>
  <c r="V137" i="5"/>
  <c r="W137" i="5"/>
  <c r="X137" i="5"/>
  <c r="Y137" i="5"/>
  <c r="Z137" i="5"/>
  <c r="AA137" i="5"/>
  <c r="AB137" i="5"/>
  <c r="AC137" i="5"/>
  <c r="AD137" i="5"/>
  <c r="AE137" i="5"/>
  <c r="AF137" i="5"/>
  <c r="AG137" i="5"/>
  <c r="AH137" i="5"/>
  <c r="AI137" i="5"/>
  <c r="AJ137" i="5"/>
  <c r="AK137" i="5"/>
  <c r="AL137" i="5"/>
  <c r="AM137" i="5"/>
  <c r="AN137" i="5"/>
  <c r="AO137" i="5"/>
  <c r="AP137" i="5"/>
  <c r="AQ137" i="5"/>
  <c r="AR137" i="5"/>
  <c r="AS137" i="5"/>
  <c r="AT137" i="5"/>
  <c r="AU137" i="5"/>
  <c r="AV137" i="5"/>
  <c r="AW137" i="5"/>
  <c r="AX137" i="5"/>
  <c r="AY137" i="5"/>
  <c r="AZ137" i="5"/>
  <c r="BA137" i="5"/>
  <c r="BB137" i="5"/>
  <c r="BC137" i="5"/>
  <c r="BD137" i="5"/>
  <c r="BE137" i="5"/>
  <c r="BF137" i="5"/>
  <c r="BG137" i="5"/>
  <c r="A138" i="5"/>
  <c r="C138" i="5"/>
  <c r="D138" i="5"/>
  <c r="E138" i="5"/>
  <c r="F138" i="5"/>
  <c r="G138" i="5"/>
  <c r="H138" i="5"/>
  <c r="I138" i="5"/>
  <c r="J138" i="5"/>
  <c r="K138" i="5"/>
  <c r="L138" i="5"/>
  <c r="M138" i="5"/>
  <c r="N138" i="5"/>
  <c r="O138" i="5"/>
  <c r="P138" i="5"/>
  <c r="Q138" i="5"/>
  <c r="R138" i="5"/>
  <c r="S138" i="5"/>
  <c r="T138" i="5"/>
  <c r="U138" i="5"/>
  <c r="V138" i="5"/>
  <c r="W138" i="5"/>
  <c r="X138" i="5"/>
  <c r="Y138" i="5"/>
  <c r="Z138" i="5"/>
  <c r="AA138" i="5"/>
  <c r="AB138" i="5"/>
  <c r="AC138" i="5"/>
  <c r="AD138" i="5"/>
  <c r="AE138" i="5"/>
  <c r="AF138" i="5"/>
  <c r="AG138" i="5"/>
  <c r="AH138" i="5"/>
  <c r="AI138" i="5"/>
  <c r="AJ138" i="5"/>
  <c r="AK138" i="5"/>
  <c r="AL138" i="5"/>
  <c r="AM138" i="5"/>
  <c r="AN138" i="5"/>
  <c r="AO138" i="5"/>
  <c r="AP138" i="5"/>
  <c r="AQ138" i="5"/>
  <c r="AR138" i="5"/>
  <c r="AS138" i="5"/>
  <c r="AT138" i="5"/>
  <c r="AU138" i="5"/>
  <c r="AV138" i="5"/>
  <c r="AW138" i="5"/>
  <c r="AX138" i="5"/>
  <c r="AY138" i="5"/>
  <c r="AZ138" i="5"/>
  <c r="BA138" i="5"/>
  <c r="BB138" i="5"/>
  <c r="BC138" i="5"/>
  <c r="BD138" i="5"/>
  <c r="BE138" i="5"/>
  <c r="BF138" i="5"/>
  <c r="BG138" i="5"/>
  <c r="A139" i="5"/>
  <c r="C139" i="5"/>
  <c r="D139" i="5"/>
  <c r="E139" i="5"/>
  <c r="F139" i="5"/>
  <c r="G139" i="5"/>
  <c r="H139" i="5"/>
  <c r="I139" i="5"/>
  <c r="J139" i="5"/>
  <c r="K139" i="5"/>
  <c r="L139" i="5"/>
  <c r="M139" i="5"/>
  <c r="N139" i="5"/>
  <c r="O139" i="5"/>
  <c r="P139" i="5"/>
  <c r="Q139" i="5"/>
  <c r="R139" i="5"/>
  <c r="S139" i="5"/>
  <c r="T139" i="5"/>
  <c r="U139" i="5"/>
  <c r="V139" i="5"/>
  <c r="W139" i="5"/>
  <c r="X139" i="5"/>
  <c r="Y139" i="5"/>
  <c r="Z139" i="5"/>
  <c r="AA139" i="5"/>
  <c r="AB139" i="5"/>
  <c r="AC139" i="5"/>
  <c r="AD139" i="5"/>
  <c r="AE139" i="5"/>
  <c r="AF139" i="5"/>
  <c r="AG139" i="5"/>
  <c r="AH139" i="5"/>
  <c r="AI139" i="5"/>
  <c r="AJ139" i="5"/>
  <c r="AK139" i="5"/>
  <c r="AL139" i="5"/>
  <c r="AM139" i="5"/>
  <c r="AN139" i="5"/>
  <c r="AO139" i="5"/>
  <c r="AP139" i="5"/>
  <c r="AQ139" i="5"/>
  <c r="AR139" i="5"/>
  <c r="AS139" i="5"/>
  <c r="AT139" i="5"/>
  <c r="AU139" i="5"/>
  <c r="AV139" i="5"/>
  <c r="AW139" i="5"/>
  <c r="AX139" i="5"/>
  <c r="AY139" i="5"/>
  <c r="AZ139" i="5"/>
  <c r="BA139" i="5"/>
  <c r="BB139" i="5"/>
  <c r="BC139" i="5"/>
  <c r="BD139" i="5"/>
  <c r="BE139" i="5"/>
  <c r="BF139" i="5"/>
  <c r="BG139" i="5"/>
  <c r="A140" i="5"/>
  <c r="C140" i="5"/>
  <c r="D140" i="5"/>
  <c r="E140" i="5"/>
  <c r="F140" i="5"/>
  <c r="G140" i="5"/>
  <c r="H140" i="5"/>
  <c r="I140" i="5"/>
  <c r="J140" i="5"/>
  <c r="K140" i="5"/>
  <c r="L140" i="5"/>
  <c r="M140" i="5"/>
  <c r="N140" i="5"/>
  <c r="O140" i="5"/>
  <c r="P140" i="5"/>
  <c r="Q140" i="5"/>
  <c r="R140" i="5"/>
  <c r="S140" i="5"/>
  <c r="T140" i="5"/>
  <c r="U140" i="5"/>
  <c r="V140" i="5"/>
  <c r="W140" i="5"/>
  <c r="X140" i="5"/>
  <c r="Y140" i="5"/>
  <c r="Z140" i="5"/>
  <c r="AA140" i="5"/>
  <c r="AB140" i="5"/>
  <c r="AC140" i="5"/>
  <c r="AD140" i="5"/>
  <c r="AE140" i="5"/>
  <c r="AF140" i="5"/>
  <c r="AG140" i="5"/>
  <c r="AH140" i="5"/>
  <c r="AI140" i="5"/>
  <c r="AJ140" i="5"/>
  <c r="AK140" i="5"/>
  <c r="AL140" i="5"/>
  <c r="AM140" i="5"/>
  <c r="AN140" i="5"/>
  <c r="AO140" i="5"/>
  <c r="AP140" i="5"/>
  <c r="AQ140" i="5"/>
  <c r="AR140" i="5"/>
  <c r="AS140" i="5"/>
  <c r="AT140" i="5"/>
  <c r="AU140" i="5"/>
  <c r="AV140" i="5"/>
  <c r="AW140" i="5"/>
  <c r="AX140" i="5"/>
  <c r="AY140" i="5"/>
  <c r="AZ140" i="5"/>
  <c r="BA140" i="5"/>
  <c r="BB140" i="5"/>
  <c r="BC140" i="5"/>
  <c r="BD140" i="5"/>
  <c r="BE140" i="5"/>
  <c r="BF140" i="5"/>
  <c r="BG140" i="5"/>
  <c r="A141" i="5"/>
  <c r="C141" i="5"/>
  <c r="D141" i="5"/>
  <c r="E141" i="5"/>
  <c r="F141" i="5"/>
  <c r="G141" i="5"/>
  <c r="H141" i="5"/>
  <c r="I141" i="5"/>
  <c r="J141" i="5"/>
  <c r="K141" i="5"/>
  <c r="L141" i="5"/>
  <c r="M141" i="5"/>
  <c r="N141" i="5"/>
  <c r="O141" i="5"/>
  <c r="P141" i="5"/>
  <c r="Q141" i="5"/>
  <c r="R141" i="5"/>
  <c r="S141" i="5"/>
  <c r="T141" i="5"/>
  <c r="U141" i="5"/>
  <c r="V141" i="5"/>
  <c r="W141" i="5"/>
  <c r="X141" i="5"/>
  <c r="Y141" i="5"/>
  <c r="Z141" i="5"/>
  <c r="AA141" i="5"/>
  <c r="AB141" i="5"/>
  <c r="AC141" i="5"/>
  <c r="AD141" i="5"/>
  <c r="AE141" i="5"/>
  <c r="AF141" i="5"/>
  <c r="AG141" i="5"/>
  <c r="AH141" i="5"/>
  <c r="AI141" i="5"/>
  <c r="AJ141" i="5"/>
  <c r="AK141" i="5"/>
  <c r="AL141" i="5"/>
  <c r="AM141" i="5"/>
  <c r="AN141" i="5"/>
  <c r="AO141" i="5"/>
  <c r="AP141" i="5"/>
  <c r="AQ141" i="5"/>
  <c r="AR141" i="5"/>
  <c r="AS141" i="5"/>
  <c r="AT141" i="5"/>
  <c r="AU141" i="5"/>
  <c r="AV141" i="5"/>
  <c r="AW141" i="5"/>
  <c r="AX141" i="5"/>
  <c r="AY141" i="5"/>
  <c r="AZ141" i="5"/>
  <c r="BA141" i="5"/>
  <c r="BB141" i="5"/>
  <c r="BC141" i="5"/>
  <c r="BD141" i="5"/>
  <c r="BE141" i="5"/>
  <c r="BF141" i="5"/>
  <c r="BG141" i="5"/>
  <c r="A142" i="5"/>
  <c r="C142" i="5"/>
  <c r="D142" i="5"/>
  <c r="E142" i="5"/>
  <c r="F142" i="5"/>
  <c r="G142" i="5"/>
  <c r="H142" i="5"/>
  <c r="I142" i="5"/>
  <c r="J142" i="5"/>
  <c r="K142" i="5"/>
  <c r="L142" i="5"/>
  <c r="M142" i="5"/>
  <c r="N142" i="5"/>
  <c r="O142" i="5"/>
  <c r="P142" i="5"/>
  <c r="Q142" i="5"/>
  <c r="R142" i="5"/>
  <c r="S142" i="5"/>
  <c r="T142" i="5"/>
  <c r="U142" i="5"/>
  <c r="V142" i="5"/>
  <c r="W142" i="5"/>
  <c r="X142" i="5"/>
  <c r="Y142" i="5"/>
  <c r="Z142" i="5"/>
  <c r="AA142" i="5"/>
  <c r="AB142" i="5"/>
  <c r="AC142" i="5"/>
  <c r="AD142" i="5"/>
  <c r="AE142" i="5"/>
  <c r="AF142" i="5"/>
  <c r="AG142" i="5"/>
  <c r="AH142" i="5"/>
  <c r="AI142" i="5"/>
  <c r="AJ142" i="5"/>
  <c r="AK142" i="5"/>
  <c r="AL142" i="5"/>
  <c r="AM142" i="5"/>
  <c r="AN142" i="5"/>
  <c r="AO142" i="5"/>
  <c r="AP142" i="5"/>
  <c r="AQ142" i="5"/>
  <c r="AR142" i="5"/>
  <c r="AS142" i="5"/>
  <c r="AT142" i="5"/>
  <c r="AU142" i="5"/>
  <c r="AV142" i="5"/>
  <c r="AW142" i="5"/>
  <c r="AX142" i="5"/>
  <c r="AY142" i="5"/>
  <c r="AZ142" i="5"/>
  <c r="BA142" i="5"/>
  <c r="BB142" i="5"/>
  <c r="BC142" i="5"/>
  <c r="BD142" i="5"/>
  <c r="BE142" i="5"/>
  <c r="BF142" i="5"/>
  <c r="BG142" i="5"/>
  <c r="A143" i="5"/>
  <c r="C143" i="5"/>
  <c r="D143" i="5"/>
  <c r="E143" i="5"/>
  <c r="F143" i="5"/>
  <c r="G143" i="5"/>
  <c r="H143" i="5"/>
  <c r="I143" i="5"/>
  <c r="J143" i="5"/>
  <c r="K143" i="5"/>
  <c r="L143" i="5"/>
  <c r="M143" i="5"/>
  <c r="N143" i="5"/>
  <c r="O143" i="5"/>
  <c r="P143" i="5"/>
  <c r="Q143" i="5"/>
  <c r="R143" i="5"/>
  <c r="S143" i="5"/>
  <c r="T143" i="5"/>
  <c r="U143" i="5"/>
  <c r="V143" i="5"/>
  <c r="W143" i="5"/>
  <c r="X143" i="5"/>
  <c r="Y143" i="5"/>
  <c r="Z143" i="5"/>
  <c r="AA143" i="5"/>
  <c r="AB143" i="5"/>
  <c r="AC143" i="5"/>
  <c r="AD143" i="5"/>
  <c r="AE143" i="5"/>
  <c r="AF143" i="5"/>
  <c r="AG143" i="5"/>
  <c r="AH143" i="5"/>
  <c r="AI143" i="5"/>
  <c r="AJ143" i="5"/>
  <c r="AK143" i="5"/>
  <c r="AL143" i="5"/>
  <c r="AM143" i="5"/>
  <c r="AN143" i="5"/>
  <c r="AO143" i="5"/>
  <c r="AP143" i="5"/>
  <c r="AQ143" i="5"/>
  <c r="AR143" i="5"/>
  <c r="AS143" i="5"/>
  <c r="AT143" i="5"/>
  <c r="AU143" i="5"/>
  <c r="AV143" i="5"/>
  <c r="AW143" i="5"/>
  <c r="AX143" i="5"/>
  <c r="AY143" i="5"/>
  <c r="AZ143" i="5"/>
  <c r="BA143" i="5"/>
  <c r="BB143" i="5"/>
  <c r="BC143" i="5"/>
  <c r="BD143" i="5"/>
  <c r="BE143" i="5"/>
  <c r="BF143" i="5"/>
  <c r="BG143" i="5"/>
  <c r="A144" i="5"/>
  <c r="C144" i="5"/>
  <c r="D144" i="5"/>
  <c r="E144" i="5"/>
  <c r="F144" i="5"/>
  <c r="G144" i="5"/>
  <c r="H144" i="5"/>
  <c r="I144" i="5"/>
  <c r="J144" i="5"/>
  <c r="K144" i="5"/>
  <c r="L144" i="5"/>
  <c r="M144" i="5"/>
  <c r="N144" i="5"/>
  <c r="O144" i="5"/>
  <c r="P144" i="5"/>
  <c r="Q144" i="5"/>
  <c r="R144" i="5"/>
  <c r="S144" i="5"/>
  <c r="T144" i="5"/>
  <c r="U144" i="5"/>
  <c r="V144" i="5"/>
  <c r="W144" i="5"/>
  <c r="X144" i="5"/>
  <c r="Y144" i="5"/>
  <c r="Z144" i="5"/>
  <c r="AA144" i="5"/>
  <c r="AB144" i="5"/>
  <c r="AC144" i="5"/>
  <c r="AD144" i="5"/>
  <c r="AE144" i="5"/>
  <c r="AF144" i="5"/>
  <c r="AG144" i="5"/>
  <c r="AH144" i="5"/>
  <c r="AI144" i="5"/>
  <c r="AJ144" i="5"/>
  <c r="AK144" i="5"/>
  <c r="AL144" i="5"/>
  <c r="AM144" i="5"/>
  <c r="AN144" i="5"/>
  <c r="AO144" i="5"/>
  <c r="AP144" i="5"/>
  <c r="AQ144" i="5"/>
  <c r="AR144" i="5"/>
  <c r="AS144" i="5"/>
  <c r="AT144" i="5"/>
  <c r="AU144" i="5"/>
  <c r="AV144" i="5"/>
  <c r="AW144" i="5"/>
  <c r="AX144" i="5"/>
  <c r="AY144" i="5"/>
  <c r="AZ144" i="5"/>
  <c r="BA144" i="5"/>
  <c r="BB144" i="5"/>
  <c r="BC144" i="5"/>
  <c r="BD144" i="5"/>
  <c r="BE144" i="5"/>
  <c r="BF144" i="5"/>
  <c r="BG144" i="5"/>
  <c r="A145" i="5"/>
  <c r="C145" i="5"/>
  <c r="D145" i="5"/>
  <c r="E145" i="5"/>
  <c r="F145" i="5"/>
  <c r="G145" i="5"/>
  <c r="H145" i="5"/>
  <c r="I145" i="5"/>
  <c r="J145" i="5"/>
  <c r="K145" i="5"/>
  <c r="L145" i="5"/>
  <c r="M145" i="5"/>
  <c r="N145" i="5"/>
  <c r="O145" i="5"/>
  <c r="P145" i="5"/>
  <c r="Q145" i="5"/>
  <c r="R145" i="5"/>
  <c r="S145" i="5"/>
  <c r="T145" i="5"/>
  <c r="U145" i="5"/>
  <c r="V145" i="5"/>
  <c r="W145" i="5"/>
  <c r="X145" i="5"/>
  <c r="Y145" i="5"/>
  <c r="Z145" i="5"/>
  <c r="AA145" i="5"/>
  <c r="AB145" i="5"/>
  <c r="AC145" i="5"/>
  <c r="AD145" i="5"/>
  <c r="AE145" i="5"/>
  <c r="AF145" i="5"/>
  <c r="AG145" i="5"/>
  <c r="AH145" i="5"/>
  <c r="AI145" i="5"/>
  <c r="AJ145" i="5"/>
  <c r="AK145" i="5"/>
  <c r="AL145" i="5"/>
  <c r="AM145" i="5"/>
  <c r="AN145" i="5"/>
  <c r="AO145" i="5"/>
  <c r="AP145" i="5"/>
  <c r="AQ145" i="5"/>
  <c r="AR145" i="5"/>
  <c r="AS145" i="5"/>
  <c r="AT145" i="5"/>
  <c r="AU145" i="5"/>
  <c r="AV145" i="5"/>
  <c r="AW145" i="5"/>
  <c r="AX145" i="5"/>
  <c r="AY145" i="5"/>
  <c r="AZ145" i="5"/>
  <c r="BA145" i="5"/>
  <c r="BB145" i="5"/>
  <c r="BC145" i="5"/>
  <c r="BD145" i="5"/>
  <c r="BE145" i="5"/>
  <c r="BF145" i="5"/>
  <c r="BG145" i="5"/>
  <c r="A146" i="5"/>
  <c r="C146" i="5"/>
  <c r="D146" i="5"/>
  <c r="E146" i="5"/>
  <c r="F146" i="5"/>
  <c r="G146" i="5"/>
  <c r="H146" i="5"/>
  <c r="I146" i="5"/>
  <c r="J146" i="5"/>
  <c r="K146" i="5"/>
  <c r="L146" i="5"/>
  <c r="M146" i="5"/>
  <c r="N146" i="5"/>
  <c r="O146" i="5"/>
  <c r="P146" i="5"/>
  <c r="Q146" i="5"/>
  <c r="R146" i="5"/>
  <c r="S146" i="5"/>
  <c r="T146" i="5"/>
  <c r="U146" i="5"/>
  <c r="V146" i="5"/>
  <c r="W146" i="5"/>
  <c r="X146" i="5"/>
  <c r="Y146" i="5"/>
  <c r="Z146" i="5"/>
  <c r="AA146" i="5"/>
  <c r="AB146" i="5"/>
  <c r="AC146" i="5"/>
  <c r="AD146" i="5"/>
  <c r="AE146" i="5"/>
  <c r="AF146" i="5"/>
  <c r="AG146" i="5"/>
  <c r="AH146" i="5"/>
  <c r="AI146" i="5"/>
  <c r="AJ146" i="5"/>
  <c r="AK146" i="5"/>
  <c r="AL146" i="5"/>
  <c r="AM146" i="5"/>
  <c r="AN146" i="5"/>
  <c r="AO146" i="5"/>
  <c r="AP146" i="5"/>
  <c r="AQ146" i="5"/>
  <c r="AR146" i="5"/>
  <c r="AS146" i="5"/>
  <c r="AT146" i="5"/>
  <c r="AU146" i="5"/>
  <c r="AV146" i="5"/>
  <c r="AW146" i="5"/>
  <c r="AX146" i="5"/>
  <c r="AY146" i="5"/>
  <c r="AZ146" i="5"/>
  <c r="BA146" i="5"/>
  <c r="BB146" i="5"/>
  <c r="BC146" i="5"/>
  <c r="BD146" i="5"/>
  <c r="BE146" i="5"/>
  <c r="BF146" i="5"/>
  <c r="BG146" i="5"/>
  <c r="A147" i="5"/>
  <c r="C147" i="5"/>
  <c r="D147" i="5"/>
  <c r="E147" i="5"/>
  <c r="F147" i="5"/>
  <c r="G147" i="5"/>
  <c r="H147" i="5"/>
  <c r="I147" i="5"/>
  <c r="J147" i="5"/>
  <c r="K147" i="5"/>
  <c r="L147" i="5"/>
  <c r="M147" i="5"/>
  <c r="N147" i="5"/>
  <c r="O147" i="5"/>
  <c r="P147" i="5"/>
  <c r="Q147" i="5"/>
  <c r="R147" i="5"/>
  <c r="S147" i="5"/>
  <c r="T147" i="5"/>
  <c r="U147" i="5"/>
  <c r="V147" i="5"/>
  <c r="W147" i="5"/>
  <c r="X147" i="5"/>
  <c r="Y147" i="5"/>
  <c r="Z147" i="5"/>
  <c r="AA147" i="5"/>
  <c r="AB147" i="5"/>
  <c r="AC147" i="5"/>
  <c r="AD147" i="5"/>
  <c r="AE147" i="5"/>
  <c r="AF147" i="5"/>
  <c r="AG147" i="5"/>
  <c r="AH147" i="5"/>
  <c r="AI147" i="5"/>
  <c r="AJ147" i="5"/>
  <c r="AK147" i="5"/>
  <c r="AL147" i="5"/>
  <c r="AM147" i="5"/>
  <c r="AN147" i="5"/>
  <c r="AO147" i="5"/>
  <c r="AP147" i="5"/>
  <c r="AQ147" i="5"/>
  <c r="AR147" i="5"/>
  <c r="AS147" i="5"/>
  <c r="AT147" i="5"/>
  <c r="AU147" i="5"/>
  <c r="AV147" i="5"/>
  <c r="AW147" i="5"/>
  <c r="AX147" i="5"/>
  <c r="AY147" i="5"/>
  <c r="AZ147" i="5"/>
  <c r="BA147" i="5"/>
  <c r="BB147" i="5"/>
  <c r="BC147" i="5"/>
  <c r="BD147" i="5"/>
  <c r="BE147" i="5"/>
  <c r="BF147" i="5"/>
  <c r="BG147" i="5"/>
  <c r="A148" i="5"/>
  <c r="C148" i="5"/>
  <c r="D148" i="5"/>
  <c r="E148" i="5"/>
  <c r="F148" i="5"/>
  <c r="G148" i="5"/>
  <c r="H148" i="5"/>
  <c r="I148" i="5"/>
  <c r="J148" i="5"/>
  <c r="K148" i="5"/>
  <c r="L148" i="5"/>
  <c r="M148" i="5"/>
  <c r="N148" i="5"/>
  <c r="O148" i="5"/>
  <c r="P148" i="5"/>
  <c r="Q148" i="5"/>
  <c r="R148" i="5"/>
  <c r="S148" i="5"/>
  <c r="T148" i="5"/>
  <c r="U148" i="5"/>
  <c r="V148" i="5"/>
  <c r="W148" i="5"/>
  <c r="X148" i="5"/>
  <c r="Y148" i="5"/>
  <c r="Z148" i="5"/>
  <c r="AA148" i="5"/>
  <c r="AB148" i="5"/>
  <c r="AC148" i="5"/>
  <c r="AD148" i="5"/>
  <c r="AE148" i="5"/>
  <c r="AF148" i="5"/>
  <c r="AG148" i="5"/>
  <c r="AH148" i="5"/>
  <c r="AI148" i="5"/>
  <c r="AJ148" i="5"/>
  <c r="AK148" i="5"/>
  <c r="AL148" i="5"/>
  <c r="AM148" i="5"/>
  <c r="AN148" i="5"/>
  <c r="AO148" i="5"/>
  <c r="AP148" i="5"/>
  <c r="AQ148" i="5"/>
  <c r="AR148" i="5"/>
  <c r="AS148" i="5"/>
  <c r="AT148" i="5"/>
  <c r="AU148" i="5"/>
  <c r="AV148" i="5"/>
  <c r="AW148" i="5"/>
  <c r="AX148" i="5"/>
  <c r="AY148" i="5"/>
  <c r="AZ148" i="5"/>
  <c r="BA148" i="5"/>
  <c r="BB148" i="5"/>
  <c r="BC148" i="5"/>
  <c r="BD148" i="5"/>
  <c r="BE148" i="5"/>
  <c r="BF148" i="5"/>
  <c r="BG148" i="5"/>
  <c r="A149" i="5"/>
  <c r="C149" i="5"/>
  <c r="D149" i="5"/>
  <c r="E149" i="5"/>
  <c r="F149" i="5"/>
  <c r="G149" i="5"/>
  <c r="H149" i="5"/>
  <c r="I149" i="5"/>
  <c r="J149" i="5"/>
  <c r="K149" i="5"/>
  <c r="L149" i="5"/>
  <c r="M149" i="5"/>
  <c r="N149" i="5"/>
  <c r="O149" i="5"/>
  <c r="P149" i="5"/>
  <c r="Q149" i="5"/>
  <c r="R149" i="5"/>
  <c r="S149" i="5"/>
  <c r="T149" i="5"/>
  <c r="U149" i="5"/>
  <c r="V149" i="5"/>
  <c r="W149" i="5"/>
  <c r="X149" i="5"/>
  <c r="Y149" i="5"/>
  <c r="Z149" i="5"/>
  <c r="AA149" i="5"/>
  <c r="AB149" i="5"/>
  <c r="AC149" i="5"/>
  <c r="AD149" i="5"/>
  <c r="AE149" i="5"/>
  <c r="AF149" i="5"/>
  <c r="AG149" i="5"/>
  <c r="AH149" i="5"/>
  <c r="AI149" i="5"/>
  <c r="AJ149" i="5"/>
  <c r="AK149" i="5"/>
  <c r="AL149" i="5"/>
  <c r="AM149" i="5"/>
  <c r="AN149" i="5"/>
  <c r="AO149" i="5"/>
  <c r="AP149" i="5"/>
  <c r="AQ149" i="5"/>
  <c r="AR149" i="5"/>
  <c r="AS149" i="5"/>
  <c r="AT149" i="5"/>
  <c r="AU149" i="5"/>
  <c r="AV149" i="5"/>
  <c r="AW149" i="5"/>
  <c r="AX149" i="5"/>
  <c r="AY149" i="5"/>
  <c r="AZ149" i="5"/>
  <c r="BA149" i="5"/>
  <c r="BB149" i="5"/>
  <c r="BC149" i="5"/>
  <c r="BD149" i="5"/>
  <c r="BE149" i="5"/>
  <c r="BF149" i="5"/>
  <c r="BG149" i="5"/>
  <c r="A150" i="5"/>
  <c r="C150" i="5"/>
  <c r="D150" i="5"/>
  <c r="E150" i="5"/>
  <c r="F150" i="5"/>
  <c r="G150" i="5"/>
  <c r="H150" i="5"/>
  <c r="I150" i="5"/>
  <c r="J150" i="5"/>
  <c r="K150" i="5"/>
  <c r="L150" i="5"/>
  <c r="M150" i="5"/>
  <c r="N150" i="5"/>
  <c r="O150" i="5"/>
  <c r="P150" i="5"/>
  <c r="Q150" i="5"/>
  <c r="R150" i="5"/>
  <c r="S150" i="5"/>
  <c r="T150" i="5"/>
  <c r="U150" i="5"/>
  <c r="V150" i="5"/>
  <c r="W150" i="5"/>
  <c r="X150" i="5"/>
  <c r="Y150" i="5"/>
  <c r="Z150" i="5"/>
  <c r="AA150" i="5"/>
  <c r="AB150" i="5"/>
  <c r="AC150" i="5"/>
  <c r="AD150" i="5"/>
  <c r="AE150" i="5"/>
  <c r="AF150" i="5"/>
  <c r="AG150" i="5"/>
  <c r="AH150" i="5"/>
  <c r="AI150" i="5"/>
  <c r="AJ150" i="5"/>
  <c r="AK150" i="5"/>
  <c r="AL150" i="5"/>
  <c r="AM150" i="5"/>
  <c r="AN150" i="5"/>
  <c r="AO150" i="5"/>
  <c r="AP150" i="5"/>
  <c r="AQ150" i="5"/>
  <c r="AR150" i="5"/>
  <c r="AS150" i="5"/>
  <c r="AT150" i="5"/>
  <c r="AU150" i="5"/>
  <c r="AV150" i="5"/>
  <c r="AW150" i="5"/>
  <c r="AX150" i="5"/>
  <c r="AY150" i="5"/>
  <c r="AZ150" i="5"/>
  <c r="BA150" i="5"/>
  <c r="BB150" i="5"/>
  <c r="BC150" i="5"/>
  <c r="BD150" i="5"/>
  <c r="BE150" i="5"/>
  <c r="BF150" i="5"/>
  <c r="BG150" i="5"/>
  <c r="A151" i="5"/>
  <c r="C151" i="5"/>
  <c r="D151" i="5"/>
  <c r="E151" i="5"/>
  <c r="F151" i="5"/>
  <c r="G151" i="5"/>
  <c r="H151" i="5"/>
  <c r="I151" i="5"/>
  <c r="J151" i="5"/>
  <c r="K151" i="5"/>
  <c r="L151" i="5"/>
  <c r="M151" i="5"/>
  <c r="N151" i="5"/>
  <c r="O151" i="5"/>
  <c r="P151" i="5"/>
  <c r="Q151" i="5"/>
  <c r="R151" i="5"/>
  <c r="S151" i="5"/>
  <c r="T151" i="5"/>
  <c r="U151" i="5"/>
  <c r="V151" i="5"/>
  <c r="W151" i="5"/>
  <c r="X151" i="5"/>
  <c r="Y151" i="5"/>
  <c r="Z151" i="5"/>
  <c r="AA151" i="5"/>
  <c r="AB151" i="5"/>
  <c r="AC151" i="5"/>
  <c r="AD151" i="5"/>
  <c r="AE151" i="5"/>
  <c r="AF151" i="5"/>
  <c r="AG151" i="5"/>
  <c r="AH151" i="5"/>
  <c r="AI151" i="5"/>
  <c r="AJ151" i="5"/>
  <c r="AK151" i="5"/>
  <c r="AL151" i="5"/>
  <c r="AM151" i="5"/>
  <c r="AN151" i="5"/>
  <c r="AO151" i="5"/>
  <c r="AP151" i="5"/>
  <c r="AQ151" i="5"/>
  <c r="AR151" i="5"/>
  <c r="AS151" i="5"/>
  <c r="AT151" i="5"/>
  <c r="AU151" i="5"/>
  <c r="AV151" i="5"/>
  <c r="AW151" i="5"/>
  <c r="AX151" i="5"/>
  <c r="AY151" i="5"/>
  <c r="AZ151" i="5"/>
  <c r="BA151" i="5"/>
  <c r="BB151" i="5"/>
  <c r="BC151" i="5"/>
  <c r="BD151" i="5"/>
  <c r="BE151" i="5"/>
  <c r="BF151" i="5"/>
  <c r="BG151" i="5"/>
  <c r="A152" i="5"/>
  <c r="C152" i="5"/>
  <c r="D152" i="5"/>
  <c r="E152" i="5"/>
  <c r="F152" i="5"/>
  <c r="G152" i="5"/>
  <c r="H152" i="5"/>
  <c r="I152" i="5"/>
  <c r="J152" i="5"/>
  <c r="K152" i="5"/>
  <c r="L152" i="5"/>
  <c r="M152" i="5"/>
  <c r="N152" i="5"/>
  <c r="O152" i="5"/>
  <c r="P152" i="5"/>
  <c r="Q152" i="5"/>
  <c r="R152" i="5"/>
  <c r="S152" i="5"/>
  <c r="T152" i="5"/>
  <c r="U152" i="5"/>
  <c r="V152" i="5"/>
  <c r="W152" i="5"/>
  <c r="X152" i="5"/>
  <c r="Y152" i="5"/>
  <c r="Z152" i="5"/>
  <c r="AA152" i="5"/>
  <c r="AB152" i="5"/>
  <c r="AC152" i="5"/>
  <c r="AD152" i="5"/>
  <c r="AE152" i="5"/>
  <c r="AF152" i="5"/>
  <c r="AG152" i="5"/>
  <c r="AH152" i="5"/>
  <c r="AI152" i="5"/>
  <c r="AJ152" i="5"/>
  <c r="AK152" i="5"/>
  <c r="AL152" i="5"/>
  <c r="AM152" i="5"/>
  <c r="AN152" i="5"/>
  <c r="AO152" i="5"/>
  <c r="AP152" i="5"/>
  <c r="AQ152" i="5"/>
  <c r="AR152" i="5"/>
  <c r="AS152" i="5"/>
  <c r="AT152" i="5"/>
  <c r="AU152" i="5"/>
  <c r="AV152" i="5"/>
  <c r="AW152" i="5"/>
  <c r="AX152" i="5"/>
  <c r="AY152" i="5"/>
  <c r="AZ152" i="5"/>
  <c r="BA152" i="5"/>
  <c r="BB152" i="5"/>
  <c r="BC152" i="5"/>
  <c r="BD152" i="5"/>
  <c r="BE152" i="5"/>
  <c r="BF152" i="5"/>
  <c r="BG152" i="5"/>
  <c r="A153" i="5"/>
  <c r="C153" i="5"/>
  <c r="D153" i="5"/>
  <c r="E153" i="5"/>
  <c r="F153" i="5"/>
  <c r="G153" i="5"/>
  <c r="H153" i="5"/>
  <c r="I153" i="5"/>
  <c r="J153" i="5"/>
  <c r="K153" i="5"/>
  <c r="L153" i="5"/>
  <c r="M153" i="5"/>
  <c r="N153" i="5"/>
  <c r="O153" i="5"/>
  <c r="P153" i="5"/>
  <c r="Q153" i="5"/>
  <c r="R153" i="5"/>
  <c r="S153" i="5"/>
  <c r="T153" i="5"/>
  <c r="U153" i="5"/>
  <c r="V153" i="5"/>
  <c r="W153" i="5"/>
  <c r="X153" i="5"/>
  <c r="Y153" i="5"/>
  <c r="Z153" i="5"/>
  <c r="AA153" i="5"/>
  <c r="AB153" i="5"/>
  <c r="AC153" i="5"/>
  <c r="AD153" i="5"/>
  <c r="AE153" i="5"/>
  <c r="AF153" i="5"/>
  <c r="AG153" i="5"/>
  <c r="AH153" i="5"/>
  <c r="AI153" i="5"/>
  <c r="AJ153" i="5"/>
  <c r="AK153" i="5"/>
  <c r="AL153" i="5"/>
  <c r="AM153" i="5"/>
  <c r="AN153" i="5"/>
  <c r="AO153" i="5"/>
  <c r="AP153" i="5"/>
  <c r="AQ153" i="5"/>
  <c r="AR153" i="5"/>
  <c r="AS153" i="5"/>
  <c r="AT153" i="5"/>
  <c r="AU153" i="5"/>
  <c r="AV153" i="5"/>
  <c r="AW153" i="5"/>
  <c r="AX153" i="5"/>
  <c r="AY153" i="5"/>
  <c r="AZ153" i="5"/>
  <c r="BA153" i="5"/>
  <c r="BB153" i="5"/>
  <c r="BC153" i="5"/>
  <c r="BD153" i="5"/>
  <c r="BE153" i="5"/>
  <c r="BF153" i="5"/>
  <c r="BG153" i="5"/>
  <c r="A154" i="5"/>
  <c r="C154" i="5"/>
  <c r="D154" i="5"/>
  <c r="E154" i="5"/>
  <c r="F154" i="5"/>
  <c r="G154" i="5"/>
  <c r="H154" i="5"/>
  <c r="I154" i="5"/>
  <c r="J154" i="5"/>
  <c r="K154" i="5"/>
  <c r="L154" i="5"/>
  <c r="M154" i="5"/>
  <c r="N154" i="5"/>
  <c r="O154" i="5"/>
  <c r="P154" i="5"/>
  <c r="Q154" i="5"/>
  <c r="R154" i="5"/>
  <c r="S154" i="5"/>
  <c r="T154" i="5"/>
  <c r="U154" i="5"/>
  <c r="V154" i="5"/>
  <c r="W154" i="5"/>
  <c r="X154" i="5"/>
  <c r="Y154" i="5"/>
  <c r="Z154" i="5"/>
  <c r="AA154" i="5"/>
  <c r="AB154" i="5"/>
  <c r="AC154" i="5"/>
  <c r="AD154" i="5"/>
  <c r="AE154" i="5"/>
  <c r="AF154" i="5"/>
  <c r="AG154" i="5"/>
  <c r="AH154" i="5"/>
  <c r="AI154" i="5"/>
  <c r="AJ154" i="5"/>
  <c r="AK154" i="5"/>
  <c r="AL154" i="5"/>
  <c r="AM154" i="5"/>
  <c r="AN154" i="5"/>
  <c r="AO154" i="5"/>
  <c r="AP154" i="5"/>
  <c r="AQ154" i="5"/>
  <c r="AR154" i="5"/>
  <c r="AS154" i="5"/>
  <c r="AT154" i="5"/>
  <c r="AU154" i="5"/>
  <c r="AV154" i="5"/>
  <c r="AW154" i="5"/>
  <c r="AX154" i="5"/>
  <c r="AY154" i="5"/>
  <c r="AZ154" i="5"/>
  <c r="BA154" i="5"/>
  <c r="BB154" i="5"/>
  <c r="BC154" i="5"/>
  <c r="BD154" i="5"/>
  <c r="BE154" i="5"/>
  <c r="BF154" i="5"/>
  <c r="BG154" i="5"/>
  <c r="A155" i="5"/>
  <c r="C155" i="5"/>
  <c r="D155" i="5"/>
  <c r="E155" i="5"/>
  <c r="F155" i="5"/>
  <c r="G155" i="5"/>
  <c r="H155" i="5"/>
  <c r="I155" i="5"/>
  <c r="J155" i="5"/>
  <c r="K155" i="5"/>
  <c r="L155" i="5"/>
  <c r="M155" i="5"/>
  <c r="N155" i="5"/>
  <c r="O155" i="5"/>
  <c r="P155" i="5"/>
  <c r="Q155" i="5"/>
  <c r="R155" i="5"/>
  <c r="S155" i="5"/>
  <c r="T155" i="5"/>
  <c r="U155" i="5"/>
  <c r="V155" i="5"/>
  <c r="W155" i="5"/>
  <c r="X155" i="5"/>
  <c r="Y155" i="5"/>
  <c r="Z155" i="5"/>
  <c r="AA155" i="5"/>
  <c r="AB155" i="5"/>
  <c r="AC155" i="5"/>
  <c r="AD155" i="5"/>
  <c r="AE155" i="5"/>
  <c r="AF155" i="5"/>
  <c r="AG155" i="5"/>
  <c r="AH155" i="5"/>
  <c r="AI155" i="5"/>
  <c r="AJ155" i="5"/>
  <c r="AK155" i="5"/>
  <c r="AL155" i="5"/>
  <c r="AM155" i="5"/>
  <c r="AN155" i="5"/>
  <c r="AO155" i="5"/>
  <c r="AP155" i="5"/>
  <c r="AQ155" i="5"/>
  <c r="AR155" i="5"/>
  <c r="AS155" i="5"/>
  <c r="AT155" i="5"/>
  <c r="AU155" i="5"/>
  <c r="AV155" i="5"/>
  <c r="AW155" i="5"/>
  <c r="AX155" i="5"/>
  <c r="AY155" i="5"/>
  <c r="AZ155" i="5"/>
  <c r="BA155" i="5"/>
  <c r="BB155" i="5"/>
  <c r="BC155" i="5"/>
  <c r="BD155" i="5"/>
  <c r="BE155" i="5"/>
  <c r="BF155" i="5"/>
  <c r="BG155" i="5"/>
  <c r="A156" i="5"/>
  <c r="C156" i="5"/>
  <c r="D156" i="5"/>
  <c r="E156" i="5"/>
  <c r="F156" i="5"/>
  <c r="G156" i="5"/>
  <c r="H156" i="5"/>
  <c r="I156" i="5"/>
  <c r="J156" i="5"/>
  <c r="K156" i="5"/>
  <c r="L156" i="5"/>
  <c r="M156" i="5"/>
  <c r="N156" i="5"/>
  <c r="O156" i="5"/>
  <c r="P156" i="5"/>
  <c r="Q156" i="5"/>
  <c r="R156" i="5"/>
  <c r="S156" i="5"/>
  <c r="T156" i="5"/>
  <c r="U156" i="5"/>
  <c r="V156" i="5"/>
  <c r="W156" i="5"/>
  <c r="X156" i="5"/>
  <c r="Y156" i="5"/>
  <c r="Z156" i="5"/>
  <c r="AA156" i="5"/>
  <c r="AB156" i="5"/>
  <c r="AC156" i="5"/>
  <c r="AD156" i="5"/>
  <c r="AE156" i="5"/>
  <c r="AF156" i="5"/>
  <c r="AG156" i="5"/>
  <c r="AH156" i="5"/>
  <c r="AI156" i="5"/>
  <c r="AJ156" i="5"/>
  <c r="AK156" i="5"/>
  <c r="AL156" i="5"/>
  <c r="AM156" i="5"/>
  <c r="AN156" i="5"/>
  <c r="AO156" i="5"/>
  <c r="AP156" i="5"/>
  <c r="AQ156" i="5"/>
  <c r="AR156" i="5"/>
  <c r="AS156" i="5"/>
  <c r="AT156" i="5"/>
  <c r="AU156" i="5"/>
  <c r="AV156" i="5"/>
  <c r="AW156" i="5"/>
  <c r="AX156" i="5"/>
  <c r="AY156" i="5"/>
  <c r="AZ156" i="5"/>
  <c r="BA156" i="5"/>
  <c r="BB156" i="5"/>
  <c r="BC156" i="5"/>
  <c r="BD156" i="5"/>
  <c r="BE156" i="5"/>
  <c r="BF156" i="5"/>
  <c r="BG156" i="5"/>
  <c r="A157" i="5"/>
  <c r="C157" i="5"/>
  <c r="D157" i="5"/>
  <c r="E157" i="5"/>
  <c r="F157" i="5"/>
  <c r="G157" i="5"/>
  <c r="H157" i="5"/>
  <c r="I157" i="5"/>
  <c r="J157" i="5"/>
  <c r="K157" i="5"/>
  <c r="L157" i="5"/>
  <c r="M157" i="5"/>
  <c r="N157" i="5"/>
  <c r="O157" i="5"/>
  <c r="P157" i="5"/>
  <c r="Q157" i="5"/>
  <c r="R157" i="5"/>
  <c r="S157" i="5"/>
  <c r="T157" i="5"/>
  <c r="U157" i="5"/>
  <c r="V157" i="5"/>
  <c r="W157" i="5"/>
  <c r="X157" i="5"/>
  <c r="Y157" i="5"/>
  <c r="Z157" i="5"/>
  <c r="AA157" i="5"/>
  <c r="AB157" i="5"/>
  <c r="AC157" i="5"/>
  <c r="AD157" i="5"/>
  <c r="AE157" i="5"/>
  <c r="AF157" i="5"/>
  <c r="AG157" i="5"/>
  <c r="AH157" i="5"/>
  <c r="AI157" i="5"/>
  <c r="AJ157" i="5"/>
  <c r="AK157" i="5"/>
  <c r="AL157" i="5"/>
  <c r="AM157" i="5"/>
  <c r="AN157" i="5"/>
  <c r="AO157" i="5"/>
  <c r="AP157" i="5"/>
  <c r="AQ157" i="5"/>
  <c r="AR157" i="5"/>
  <c r="AS157" i="5"/>
  <c r="AT157" i="5"/>
  <c r="AU157" i="5"/>
  <c r="AV157" i="5"/>
  <c r="AW157" i="5"/>
  <c r="AX157" i="5"/>
  <c r="AY157" i="5"/>
  <c r="AZ157" i="5"/>
  <c r="BA157" i="5"/>
  <c r="BB157" i="5"/>
  <c r="BC157" i="5"/>
  <c r="BD157" i="5"/>
  <c r="BE157" i="5"/>
  <c r="BF157" i="5"/>
  <c r="BG157" i="5"/>
  <c r="A158" i="5"/>
  <c r="C158" i="5"/>
  <c r="D158" i="5"/>
  <c r="E158" i="5"/>
  <c r="F158" i="5"/>
  <c r="G158" i="5"/>
  <c r="H158" i="5"/>
  <c r="I158" i="5"/>
  <c r="J158" i="5"/>
  <c r="K158" i="5"/>
  <c r="L158" i="5"/>
  <c r="M158" i="5"/>
  <c r="N158" i="5"/>
  <c r="O158" i="5"/>
  <c r="P158" i="5"/>
  <c r="Q158" i="5"/>
  <c r="R158" i="5"/>
  <c r="S158" i="5"/>
  <c r="T158" i="5"/>
  <c r="U158" i="5"/>
  <c r="V158" i="5"/>
  <c r="W158" i="5"/>
  <c r="X158" i="5"/>
  <c r="Y158" i="5"/>
  <c r="Z158" i="5"/>
  <c r="AA158" i="5"/>
  <c r="AB158" i="5"/>
  <c r="AC158" i="5"/>
  <c r="AD158" i="5"/>
  <c r="AE158" i="5"/>
  <c r="AF158" i="5"/>
  <c r="AG158" i="5"/>
  <c r="AH158" i="5"/>
  <c r="AI158" i="5"/>
  <c r="AJ158" i="5"/>
  <c r="AK158" i="5"/>
  <c r="AL158" i="5"/>
  <c r="AM158" i="5"/>
  <c r="AN158" i="5"/>
  <c r="AO158" i="5"/>
  <c r="AP158" i="5"/>
  <c r="AQ158" i="5"/>
  <c r="AR158" i="5"/>
  <c r="AS158" i="5"/>
  <c r="AT158" i="5"/>
  <c r="AU158" i="5"/>
  <c r="AV158" i="5"/>
  <c r="AW158" i="5"/>
  <c r="AX158" i="5"/>
  <c r="AY158" i="5"/>
  <c r="AZ158" i="5"/>
  <c r="BA158" i="5"/>
  <c r="BB158" i="5"/>
  <c r="BC158" i="5"/>
  <c r="BD158" i="5"/>
  <c r="BE158" i="5"/>
  <c r="BF158" i="5"/>
  <c r="BG158" i="5"/>
  <c r="A159" i="5"/>
  <c r="C159" i="5"/>
  <c r="D159" i="5"/>
  <c r="E159" i="5"/>
  <c r="F159" i="5"/>
  <c r="G159" i="5"/>
  <c r="H159" i="5"/>
  <c r="I159" i="5"/>
  <c r="J159" i="5"/>
  <c r="K159" i="5"/>
  <c r="L159" i="5"/>
  <c r="M159" i="5"/>
  <c r="N159" i="5"/>
  <c r="O159" i="5"/>
  <c r="P159" i="5"/>
  <c r="Q159" i="5"/>
  <c r="R159" i="5"/>
  <c r="S159" i="5"/>
  <c r="T159" i="5"/>
  <c r="U159" i="5"/>
  <c r="V159" i="5"/>
  <c r="W159" i="5"/>
  <c r="X159" i="5"/>
  <c r="Y159" i="5"/>
  <c r="Z159" i="5"/>
  <c r="AA159" i="5"/>
  <c r="AB159" i="5"/>
  <c r="AC159" i="5"/>
  <c r="AD159" i="5"/>
  <c r="AE159" i="5"/>
  <c r="AF159" i="5"/>
  <c r="AG159" i="5"/>
  <c r="AH159" i="5"/>
  <c r="AI159" i="5"/>
  <c r="AJ159" i="5"/>
  <c r="AK159" i="5"/>
  <c r="AL159" i="5"/>
  <c r="AM159" i="5"/>
  <c r="AN159" i="5"/>
  <c r="AO159" i="5"/>
  <c r="AP159" i="5"/>
  <c r="AQ159" i="5"/>
  <c r="AR159" i="5"/>
  <c r="AS159" i="5"/>
  <c r="AT159" i="5"/>
  <c r="AU159" i="5"/>
  <c r="AV159" i="5"/>
  <c r="AW159" i="5"/>
  <c r="AX159" i="5"/>
  <c r="AY159" i="5"/>
  <c r="AZ159" i="5"/>
  <c r="BA159" i="5"/>
  <c r="BB159" i="5"/>
  <c r="BC159" i="5"/>
  <c r="BD159" i="5"/>
  <c r="BE159" i="5"/>
  <c r="BF159" i="5"/>
  <c r="BG159" i="5"/>
  <c r="A160" i="5"/>
  <c r="C160" i="5"/>
  <c r="D160" i="5"/>
  <c r="E160" i="5"/>
  <c r="F160" i="5"/>
  <c r="G160" i="5"/>
  <c r="H160" i="5"/>
  <c r="I160" i="5"/>
  <c r="J160" i="5"/>
  <c r="K160" i="5"/>
  <c r="L160" i="5"/>
  <c r="M160" i="5"/>
  <c r="N160" i="5"/>
  <c r="O160" i="5"/>
  <c r="P160" i="5"/>
  <c r="Q160" i="5"/>
  <c r="R160" i="5"/>
  <c r="S160" i="5"/>
  <c r="T160" i="5"/>
  <c r="U160" i="5"/>
  <c r="V160" i="5"/>
  <c r="W160" i="5"/>
  <c r="X160" i="5"/>
  <c r="Y160" i="5"/>
  <c r="Z160" i="5"/>
  <c r="AA160" i="5"/>
  <c r="AB160" i="5"/>
  <c r="AC160" i="5"/>
  <c r="AD160" i="5"/>
  <c r="AE160" i="5"/>
  <c r="AF160" i="5"/>
  <c r="AG160" i="5"/>
  <c r="AH160" i="5"/>
  <c r="AI160" i="5"/>
  <c r="AJ160" i="5"/>
  <c r="AK160" i="5"/>
  <c r="AL160" i="5"/>
  <c r="AM160" i="5"/>
  <c r="AN160" i="5"/>
  <c r="AO160" i="5"/>
  <c r="AP160" i="5"/>
  <c r="AQ160" i="5"/>
  <c r="AR160" i="5"/>
  <c r="AS160" i="5"/>
  <c r="AT160" i="5"/>
  <c r="AU160" i="5"/>
  <c r="AV160" i="5"/>
  <c r="AW160" i="5"/>
  <c r="AX160" i="5"/>
  <c r="AY160" i="5"/>
  <c r="AZ160" i="5"/>
  <c r="BA160" i="5"/>
  <c r="BB160" i="5"/>
  <c r="BC160" i="5"/>
  <c r="BD160" i="5"/>
  <c r="BE160" i="5"/>
  <c r="BF160" i="5"/>
  <c r="BG160" i="5"/>
  <c r="A161" i="5"/>
  <c r="C161" i="5"/>
  <c r="D161" i="5"/>
  <c r="E161" i="5"/>
  <c r="F161" i="5"/>
  <c r="G161" i="5"/>
  <c r="H161" i="5"/>
  <c r="I161" i="5"/>
  <c r="J161" i="5"/>
  <c r="K161" i="5"/>
  <c r="L161" i="5"/>
  <c r="M161" i="5"/>
  <c r="N161" i="5"/>
  <c r="O161" i="5"/>
  <c r="P161" i="5"/>
  <c r="Q161" i="5"/>
  <c r="R161" i="5"/>
  <c r="S161" i="5"/>
  <c r="T161" i="5"/>
  <c r="U161" i="5"/>
  <c r="V161" i="5"/>
  <c r="W161" i="5"/>
  <c r="X161" i="5"/>
  <c r="Y161" i="5"/>
  <c r="Z161" i="5"/>
  <c r="AA161" i="5"/>
  <c r="AB161" i="5"/>
  <c r="AC161" i="5"/>
  <c r="AD161" i="5"/>
  <c r="AE161" i="5"/>
  <c r="AF161" i="5"/>
  <c r="AG161" i="5"/>
  <c r="AH161" i="5"/>
  <c r="AI161" i="5"/>
  <c r="AJ161" i="5"/>
  <c r="AK161" i="5"/>
  <c r="AL161" i="5"/>
  <c r="AM161" i="5"/>
  <c r="AN161" i="5"/>
  <c r="AO161" i="5"/>
  <c r="AP161" i="5"/>
  <c r="AQ161" i="5"/>
  <c r="AR161" i="5"/>
  <c r="AS161" i="5"/>
  <c r="AT161" i="5"/>
  <c r="AU161" i="5"/>
  <c r="AV161" i="5"/>
  <c r="AW161" i="5"/>
  <c r="AX161" i="5"/>
  <c r="AY161" i="5"/>
  <c r="AZ161" i="5"/>
  <c r="BA161" i="5"/>
  <c r="BB161" i="5"/>
  <c r="BC161" i="5"/>
  <c r="BD161" i="5"/>
  <c r="BE161" i="5"/>
  <c r="BF161" i="5"/>
  <c r="BG161" i="5"/>
  <c r="A162" i="5"/>
  <c r="C162" i="5"/>
  <c r="D162" i="5"/>
  <c r="E162" i="5"/>
  <c r="F162" i="5"/>
  <c r="G162" i="5"/>
  <c r="H162" i="5"/>
  <c r="I162" i="5"/>
  <c r="J162" i="5"/>
  <c r="K162" i="5"/>
  <c r="L162" i="5"/>
  <c r="M162" i="5"/>
  <c r="N162" i="5"/>
  <c r="O162" i="5"/>
  <c r="P162" i="5"/>
  <c r="Q162" i="5"/>
  <c r="R162" i="5"/>
  <c r="S162" i="5"/>
  <c r="T162" i="5"/>
  <c r="U162" i="5"/>
  <c r="V162" i="5"/>
  <c r="W162" i="5"/>
  <c r="X162" i="5"/>
  <c r="Y162" i="5"/>
  <c r="Z162" i="5"/>
  <c r="AA162" i="5"/>
  <c r="AB162" i="5"/>
  <c r="AC162" i="5"/>
  <c r="AD162" i="5"/>
  <c r="AE162" i="5"/>
  <c r="AF162" i="5"/>
  <c r="AG162" i="5"/>
  <c r="AH162" i="5"/>
  <c r="AI162" i="5"/>
  <c r="AJ162" i="5"/>
  <c r="AK162" i="5"/>
  <c r="AL162" i="5"/>
  <c r="AM162" i="5"/>
  <c r="AN162" i="5"/>
  <c r="AO162" i="5"/>
  <c r="AP162" i="5"/>
  <c r="AQ162" i="5"/>
  <c r="AR162" i="5"/>
  <c r="AS162" i="5"/>
  <c r="AT162" i="5"/>
  <c r="AU162" i="5"/>
  <c r="AV162" i="5"/>
  <c r="AW162" i="5"/>
  <c r="AX162" i="5"/>
  <c r="AY162" i="5"/>
  <c r="AZ162" i="5"/>
  <c r="BA162" i="5"/>
  <c r="BB162" i="5"/>
  <c r="BC162" i="5"/>
  <c r="BD162" i="5"/>
  <c r="BE162" i="5"/>
  <c r="BF162" i="5"/>
  <c r="BG162" i="5"/>
  <c r="A163" i="5"/>
  <c r="C163" i="5"/>
  <c r="D163" i="5"/>
  <c r="E163" i="5"/>
  <c r="F163" i="5"/>
  <c r="G163" i="5"/>
  <c r="H163" i="5"/>
  <c r="I163" i="5"/>
  <c r="J163" i="5"/>
  <c r="K163" i="5"/>
  <c r="L163" i="5"/>
  <c r="M163" i="5"/>
  <c r="N163" i="5"/>
  <c r="O163" i="5"/>
  <c r="P163" i="5"/>
  <c r="Q163" i="5"/>
  <c r="R163" i="5"/>
  <c r="S163" i="5"/>
  <c r="T163" i="5"/>
  <c r="U163" i="5"/>
  <c r="V163" i="5"/>
  <c r="W163" i="5"/>
  <c r="X163" i="5"/>
  <c r="Y163" i="5"/>
  <c r="Z163" i="5"/>
  <c r="AA163" i="5"/>
  <c r="AB163" i="5"/>
  <c r="AC163" i="5"/>
  <c r="AD163" i="5"/>
  <c r="AE163" i="5"/>
  <c r="AF163" i="5"/>
  <c r="AG163" i="5"/>
  <c r="AH163" i="5"/>
  <c r="AI163" i="5"/>
  <c r="AJ163" i="5"/>
  <c r="AK163" i="5"/>
  <c r="AL163" i="5"/>
  <c r="AM163" i="5"/>
  <c r="AN163" i="5"/>
  <c r="AO163" i="5"/>
  <c r="AP163" i="5"/>
  <c r="AQ163" i="5"/>
  <c r="AR163" i="5"/>
  <c r="AS163" i="5"/>
  <c r="AT163" i="5"/>
  <c r="AU163" i="5"/>
  <c r="AV163" i="5"/>
  <c r="AW163" i="5"/>
  <c r="AX163" i="5"/>
  <c r="AY163" i="5"/>
  <c r="AZ163" i="5"/>
  <c r="BA163" i="5"/>
  <c r="BB163" i="5"/>
  <c r="BC163" i="5"/>
  <c r="BD163" i="5"/>
  <c r="BE163" i="5"/>
  <c r="BF163" i="5"/>
  <c r="BG163" i="5"/>
  <c r="A164" i="5"/>
  <c r="C164" i="5"/>
  <c r="D164" i="5"/>
  <c r="E164" i="5"/>
  <c r="F164" i="5"/>
  <c r="G164" i="5"/>
  <c r="H164" i="5"/>
  <c r="I164" i="5"/>
  <c r="J164" i="5"/>
  <c r="K164" i="5"/>
  <c r="L164" i="5"/>
  <c r="M164" i="5"/>
  <c r="N164" i="5"/>
  <c r="O164" i="5"/>
  <c r="P164" i="5"/>
  <c r="Q164" i="5"/>
  <c r="R164" i="5"/>
  <c r="S164" i="5"/>
  <c r="T164" i="5"/>
  <c r="U164" i="5"/>
  <c r="V164" i="5"/>
  <c r="W164" i="5"/>
  <c r="X164" i="5"/>
  <c r="Y164" i="5"/>
  <c r="Z164" i="5"/>
  <c r="AA164" i="5"/>
  <c r="AB164" i="5"/>
  <c r="AC164" i="5"/>
  <c r="AD164" i="5"/>
  <c r="AE164" i="5"/>
  <c r="AF164" i="5"/>
  <c r="AG164" i="5"/>
  <c r="AH164" i="5"/>
  <c r="AI164" i="5"/>
  <c r="AJ164" i="5"/>
  <c r="AK164" i="5"/>
  <c r="AL164" i="5"/>
  <c r="AM164" i="5"/>
  <c r="AN164" i="5"/>
  <c r="AO164" i="5"/>
  <c r="AP164" i="5"/>
  <c r="AQ164" i="5"/>
  <c r="AR164" i="5"/>
  <c r="AS164" i="5"/>
  <c r="AT164" i="5"/>
  <c r="AU164" i="5"/>
  <c r="AV164" i="5"/>
  <c r="AW164" i="5"/>
  <c r="AX164" i="5"/>
  <c r="AY164" i="5"/>
  <c r="AZ164" i="5"/>
  <c r="BA164" i="5"/>
  <c r="BB164" i="5"/>
  <c r="BC164" i="5"/>
  <c r="BD164" i="5"/>
  <c r="BE164" i="5"/>
  <c r="BF164" i="5"/>
  <c r="BG164" i="5"/>
  <c r="A165" i="5"/>
  <c r="C165" i="5"/>
  <c r="D165" i="5"/>
  <c r="E165" i="5"/>
  <c r="F165" i="5"/>
  <c r="G165" i="5"/>
  <c r="H165" i="5"/>
  <c r="I165" i="5"/>
  <c r="J165" i="5"/>
  <c r="K165" i="5"/>
  <c r="L165" i="5"/>
  <c r="M165" i="5"/>
  <c r="N165" i="5"/>
  <c r="O165" i="5"/>
  <c r="P165" i="5"/>
  <c r="Q165" i="5"/>
  <c r="R165" i="5"/>
  <c r="S165" i="5"/>
  <c r="T165" i="5"/>
  <c r="U165" i="5"/>
  <c r="V165" i="5"/>
  <c r="W165" i="5"/>
  <c r="X165" i="5"/>
  <c r="Y165" i="5"/>
  <c r="Z165" i="5"/>
  <c r="AA165" i="5"/>
  <c r="AB165" i="5"/>
  <c r="AC165" i="5"/>
  <c r="AD165" i="5"/>
  <c r="AE165" i="5"/>
  <c r="AF165" i="5"/>
  <c r="AG165" i="5"/>
  <c r="AH165" i="5"/>
  <c r="AI165" i="5"/>
  <c r="AJ165" i="5"/>
  <c r="AK165" i="5"/>
  <c r="AL165" i="5"/>
  <c r="AM165" i="5"/>
  <c r="AN165" i="5"/>
  <c r="AO165" i="5"/>
  <c r="AP165" i="5"/>
  <c r="AQ165" i="5"/>
  <c r="AR165" i="5"/>
  <c r="AS165" i="5"/>
  <c r="AT165" i="5"/>
  <c r="AU165" i="5"/>
  <c r="AV165" i="5"/>
  <c r="AW165" i="5"/>
  <c r="AX165" i="5"/>
  <c r="AY165" i="5"/>
  <c r="AZ165" i="5"/>
  <c r="BA165" i="5"/>
  <c r="BB165" i="5"/>
  <c r="BC165" i="5"/>
  <c r="BD165" i="5"/>
  <c r="BE165" i="5"/>
  <c r="BF165" i="5"/>
  <c r="BG165" i="5"/>
  <c r="A166" i="5"/>
  <c r="C166" i="5"/>
  <c r="D166" i="5"/>
  <c r="E166" i="5"/>
  <c r="F166" i="5"/>
  <c r="G166" i="5"/>
  <c r="H166" i="5"/>
  <c r="I166" i="5"/>
  <c r="J166" i="5"/>
  <c r="K166" i="5"/>
  <c r="L166" i="5"/>
  <c r="M166" i="5"/>
  <c r="N166" i="5"/>
  <c r="O166" i="5"/>
  <c r="P166" i="5"/>
  <c r="Q166" i="5"/>
  <c r="R166" i="5"/>
  <c r="S166" i="5"/>
  <c r="T166" i="5"/>
  <c r="U166" i="5"/>
  <c r="V166" i="5"/>
  <c r="W166" i="5"/>
  <c r="X166" i="5"/>
  <c r="Y166" i="5"/>
  <c r="Z166" i="5"/>
  <c r="AA166" i="5"/>
  <c r="AB166" i="5"/>
  <c r="AC166" i="5"/>
  <c r="AD166" i="5"/>
  <c r="AE166" i="5"/>
  <c r="AF166" i="5"/>
  <c r="AG166" i="5"/>
  <c r="AH166" i="5"/>
  <c r="AI166" i="5"/>
  <c r="AJ166" i="5"/>
  <c r="AK166" i="5"/>
  <c r="AL166" i="5"/>
  <c r="AM166" i="5"/>
  <c r="AN166" i="5"/>
  <c r="AO166" i="5"/>
  <c r="AP166" i="5"/>
  <c r="AQ166" i="5"/>
  <c r="AR166" i="5"/>
  <c r="AS166" i="5"/>
  <c r="AT166" i="5"/>
  <c r="AU166" i="5"/>
  <c r="AV166" i="5"/>
  <c r="AW166" i="5"/>
  <c r="AX166" i="5"/>
  <c r="AY166" i="5"/>
  <c r="AZ166" i="5"/>
  <c r="BA166" i="5"/>
  <c r="BB166" i="5"/>
  <c r="BC166" i="5"/>
  <c r="BD166" i="5"/>
  <c r="BE166" i="5"/>
  <c r="BF166" i="5"/>
  <c r="BG166" i="5"/>
  <c r="A167" i="5"/>
  <c r="C167" i="5"/>
  <c r="D167" i="5"/>
  <c r="E167" i="5"/>
  <c r="F167" i="5"/>
  <c r="G167" i="5"/>
  <c r="H167" i="5"/>
  <c r="I167" i="5"/>
  <c r="J167" i="5"/>
  <c r="K167" i="5"/>
  <c r="L167" i="5"/>
  <c r="M167" i="5"/>
  <c r="N167" i="5"/>
  <c r="O167" i="5"/>
  <c r="P167" i="5"/>
  <c r="Q167" i="5"/>
  <c r="R167" i="5"/>
  <c r="S167" i="5"/>
  <c r="T167" i="5"/>
  <c r="U167" i="5"/>
  <c r="V167" i="5"/>
  <c r="W167" i="5"/>
  <c r="X167" i="5"/>
  <c r="Y167" i="5"/>
  <c r="Z167" i="5"/>
  <c r="AA167" i="5"/>
  <c r="AB167" i="5"/>
  <c r="AC167" i="5"/>
  <c r="AD167" i="5"/>
  <c r="AE167" i="5"/>
  <c r="AF167" i="5"/>
  <c r="AG167" i="5"/>
  <c r="AH167" i="5"/>
  <c r="AI167" i="5"/>
  <c r="AJ167" i="5"/>
  <c r="AK167" i="5"/>
  <c r="AL167" i="5"/>
  <c r="AM167" i="5"/>
  <c r="AN167" i="5"/>
  <c r="AO167" i="5"/>
  <c r="AP167" i="5"/>
  <c r="AQ167" i="5"/>
  <c r="AR167" i="5"/>
  <c r="AS167" i="5"/>
  <c r="AT167" i="5"/>
  <c r="AU167" i="5"/>
  <c r="AV167" i="5"/>
  <c r="AW167" i="5"/>
  <c r="AX167" i="5"/>
  <c r="AY167" i="5"/>
  <c r="AZ167" i="5"/>
  <c r="BA167" i="5"/>
  <c r="BB167" i="5"/>
  <c r="BC167" i="5"/>
  <c r="BD167" i="5"/>
  <c r="BE167" i="5"/>
  <c r="BF167" i="5"/>
  <c r="BG167" i="5"/>
  <c r="A168" i="5"/>
  <c r="C168" i="5"/>
  <c r="D168" i="5"/>
  <c r="E168" i="5"/>
  <c r="F168" i="5"/>
  <c r="G168" i="5"/>
  <c r="H168" i="5"/>
  <c r="I168" i="5"/>
  <c r="J168" i="5"/>
  <c r="K168" i="5"/>
  <c r="L168" i="5"/>
  <c r="M168" i="5"/>
  <c r="N168" i="5"/>
  <c r="O168" i="5"/>
  <c r="P168" i="5"/>
  <c r="Q168" i="5"/>
  <c r="R168" i="5"/>
  <c r="S168" i="5"/>
  <c r="T168" i="5"/>
  <c r="U168" i="5"/>
  <c r="V168" i="5"/>
  <c r="W168" i="5"/>
  <c r="X168" i="5"/>
  <c r="Y168" i="5"/>
  <c r="Z168" i="5"/>
  <c r="AA168" i="5"/>
  <c r="AB168" i="5"/>
  <c r="AC168" i="5"/>
  <c r="AD168" i="5"/>
  <c r="AE168" i="5"/>
  <c r="AF168" i="5"/>
  <c r="AG168" i="5"/>
  <c r="AH168" i="5"/>
  <c r="AI168" i="5"/>
  <c r="AJ168" i="5"/>
  <c r="AK168" i="5"/>
  <c r="AL168" i="5"/>
  <c r="AM168" i="5"/>
  <c r="AN168" i="5"/>
  <c r="AO168" i="5"/>
  <c r="AP168" i="5"/>
  <c r="AQ168" i="5"/>
  <c r="AR168" i="5"/>
  <c r="AS168" i="5"/>
  <c r="AT168" i="5"/>
  <c r="AU168" i="5"/>
  <c r="AV168" i="5"/>
  <c r="AW168" i="5"/>
  <c r="AX168" i="5"/>
  <c r="AY168" i="5"/>
  <c r="AZ168" i="5"/>
  <c r="BA168" i="5"/>
  <c r="BB168" i="5"/>
  <c r="BC168" i="5"/>
  <c r="BD168" i="5"/>
  <c r="BE168" i="5"/>
  <c r="BF168" i="5"/>
  <c r="BG168" i="5"/>
  <c r="A169" i="5"/>
  <c r="C169" i="5"/>
  <c r="D169" i="5"/>
  <c r="E169" i="5"/>
  <c r="F169" i="5"/>
  <c r="G169" i="5"/>
  <c r="H169" i="5"/>
  <c r="I169" i="5"/>
  <c r="J169" i="5"/>
  <c r="K169" i="5"/>
  <c r="L169" i="5"/>
  <c r="M169" i="5"/>
  <c r="N169" i="5"/>
  <c r="O169" i="5"/>
  <c r="P169" i="5"/>
  <c r="Q169" i="5"/>
  <c r="R169" i="5"/>
  <c r="S169" i="5"/>
  <c r="T169" i="5"/>
  <c r="U169" i="5"/>
  <c r="V169" i="5"/>
  <c r="W169" i="5"/>
  <c r="X169" i="5"/>
  <c r="Y169" i="5"/>
  <c r="Z169" i="5"/>
  <c r="AA169" i="5"/>
  <c r="AB169" i="5"/>
  <c r="AC169" i="5"/>
  <c r="AD169" i="5"/>
  <c r="AE169" i="5"/>
  <c r="AF169" i="5"/>
  <c r="AG169" i="5"/>
  <c r="AH169" i="5"/>
  <c r="AI169" i="5"/>
  <c r="AJ169" i="5"/>
  <c r="AK169" i="5"/>
  <c r="AL169" i="5"/>
  <c r="AM169" i="5"/>
  <c r="AN169" i="5"/>
  <c r="AO169" i="5"/>
  <c r="AP169" i="5"/>
  <c r="AQ169" i="5"/>
  <c r="AR169" i="5"/>
  <c r="AS169" i="5"/>
  <c r="AT169" i="5"/>
  <c r="AU169" i="5"/>
  <c r="AV169" i="5"/>
  <c r="AW169" i="5"/>
  <c r="AX169" i="5"/>
  <c r="AY169" i="5"/>
  <c r="AZ169" i="5"/>
  <c r="BA169" i="5"/>
  <c r="BB169" i="5"/>
  <c r="BC169" i="5"/>
  <c r="BD169" i="5"/>
  <c r="BE169" i="5"/>
  <c r="BF169" i="5"/>
  <c r="BG169" i="5"/>
  <c r="A170" i="5"/>
  <c r="C170" i="5"/>
  <c r="D170" i="5"/>
  <c r="E170" i="5"/>
  <c r="F170" i="5"/>
  <c r="G170" i="5"/>
  <c r="H170" i="5"/>
  <c r="I170" i="5"/>
  <c r="J170" i="5"/>
  <c r="K170" i="5"/>
  <c r="L170" i="5"/>
  <c r="M170" i="5"/>
  <c r="N170" i="5"/>
  <c r="O170" i="5"/>
  <c r="P170" i="5"/>
  <c r="Q170" i="5"/>
  <c r="R170" i="5"/>
  <c r="S170" i="5"/>
  <c r="T170" i="5"/>
  <c r="U170" i="5"/>
  <c r="V170" i="5"/>
  <c r="W170" i="5"/>
  <c r="X170" i="5"/>
  <c r="Y170" i="5"/>
  <c r="Z170" i="5"/>
  <c r="AA170" i="5"/>
  <c r="AB170" i="5"/>
  <c r="AC170" i="5"/>
  <c r="AD170" i="5"/>
  <c r="AE170" i="5"/>
  <c r="AF170" i="5"/>
  <c r="AG170" i="5"/>
  <c r="AH170" i="5"/>
  <c r="AI170" i="5"/>
  <c r="AJ170" i="5"/>
  <c r="AK170" i="5"/>
  <c r="AL170" i="5"/>
  <c r="AM170" i="5"/>
  <c r="AN170" i="5"/>
  <c r="AO170" i="5"/>
  <c r="AP170" i="5"/>
  <c r="AQ170" i="5"/>
  <c r="AR170" i="5"/>
  <c r="AS170" i="5"/>
  <c r="AT170" i="5"/>
  <c r="AU170" i="5"/>
  <c r="AV170" i="5"/>
  <c r="AW170" i="5"/>
  <c r="AX170" i="5"/>
  <c r="AY170" i="5"/>
  <c r="AZ170" i="5"/>
  <c r="BA170" i="5"/>
  <c r="BB170" i="5"/>
  <c r="BC170" i="5"/>
  <c r="BD170" i="5"/>
  <c r="BE170" i="5"/>
  <c r="BF170" i="5"/>
  <c r="BG170" i="5"/>
  <c r="A171" i="5"/>
  <c r="C171" i="5"/>
  <c r="D171" i="5"/>
  <c r="E171" i="5"/>
  <c r="F171" i="5"/>
  <c r="G171" i="5"/>
  <c r="H171" i="5"/>
  <c r="I171" i="5"/>
  <c r="J171" i="5"/>
  <c r="K171" i="5"/>
  <c r="L171" i="5"/>
  <c r="M171" i="5"/>
  <c r="N171" i="5"/>
  <c r="O171" i="5"/>
  <c r="P171" i="5"/>
  <c r="Q171" i="5"/>
  <c r="R171" i="5"/>
  <c r="S171" i="5"/>
  <c r="T171" i="5"/>
  <c r="U171" i="5"/>
  <c r="V171" i="5"/>
  <c r="W171" i="5"/>
  <c r="X171" i="5"/>
  <c r="Y171" i="5"/>
  <c r="Z171" i="5"/>
  <c r="AA171" i="5"/>
  <c r="AB171" i="5"/>
  <c r="AC171" i="5"/>
  <c r="AD171" i="5"/>
  <c r="AE171" i="5"/>
  <c r="AF171" i="5"/>
  <c r="AG171" i="5"/>
  <c r="AH171" i="5"/>
  <c r="AI171" i="5"/>
  <c r="AJ171" i="5"/>
  <c r="AK171" i="5"/>
  <c r="AL171" i="5"/>
  <c r="AM171" i="5"/>
  <c r="AN171" i="5"/>
  <c r="AO171" i="5"/>
  <c r="AP171" i="5"/>
  <c r="AQ171" i="5"/>
  <c r="AR171" i="5"/>
  <c r="AS171" i="5"/>
  <c r="AT171" i="5"/>
  <c r="AU171" i="5"/>
  <c r="AV171" i="5"/>
  <c r="AW171" i="5"/>
  <c r="AX171" i="5"/>
  <c r="AY171" i="5"/>
  <c r="AZ171" i="5"/>
  <c r="BA171" i="5"/>
  <c r="BB171" i="5"/>
  <c r="BC171" i="5"/>
  <c r="BD171" i="5"/>
  <c r="BE171" i="5"/>
  <c r="BF171" i="5"/>
  <c r="BG171" i="5"/>
  <c r="A172" i="5"/>
  <c r="C172" i="5"/>
  <c r="D172" i="5"/>
  <c r="E172" i="5"/>
  <c r="F172" i="5"/>
  <c r="G172" i="5"/>
  <c r="H172" i="5"/>
  <c r="I172" i="5"/>
  <c r="J172" i="5"/>
  <c r="K172" i="5"/>
  <c r="L172" i="5"/>
  <c r="M172" i="5"/>
  <c r="N172" i="5"/>
  <c r="O172" i="5"/>
  <c r="P172" i="5"/>
  <c r="Q172" i="5"/>
  <c r="R172" i="5"/>
  <c r="S172" i="5"/>
  <c r="T172" i="5"/>
  <c r="U172" i="5"/>
  <c r="V172" i="5"/>
  <c r="W172" i="5"/>
  <c r="X172" i="5"/>
  <c r="Y172" i="5"/>
  <c r="Z172" i="5"/>
  <c r="AA172" i="5"/>
  <c r="AB172" i="5"/>
  <c r="AC172" i="5"/>
  <c r="AD172" i="5"/>
  <c r="AE172" i="5"/>
  <c r="AF172" i="5"/>
  <c r="AG172" i="5"/>
  <c r="AH172" i="5"/>
  <c r="AI172" i="5"/>
  <c r="AJ172" i="5"/>
  <c r="AK172" i="5"/>
  <c r="AL172" i="5"/>
  <c r="AM172" i="5"/>
  <c r="AN172" i="5"/>
  <c r="AO172" i="5"/>
  <c r="AP172" i="5"/>
  <c r="AQ172" i="5"/>
  <c r="AR172" i="5"/>
  <c r="AS172" i="5"/>
  <c r="AT172" i="5"/>
  <c r="AU172" i="5"/>
  <c r="AV172" i="5"/>
  <c r="AW172" i="5"/>
  <c r="AX172" i="5"/>
  <c r="AY172" i="5"/>
  <c r="AZ172" i="5"/>
  <c r="BA172" i="5"/>
  <c r="BB172" i="5"/>
  <c r="BC172" i="5"/>
  <c r="BD172" i="5"/>
  <c r="BE172" i="5"/>
  <c r="BF172" i="5"/>
  <c r="BG172" i="5"/>
  <c r="A173" i="5"/>
  <c r="C173" i="5"/>
  <c r="D173" i="5"/>
  <c r="E173" i="5"/>
  <c r="F173" i="5"/>
  <c r="G173" i="5"/>
  <c r="H173" i="5"/>
  <c r="I173" i="5"/>
  <c r="J173" i="5"/>
  <c r="K173" i="5"/>
  <c r="L173" i="5"/>
  <c r="M173" i="5"/>
  <c r="N173" i="5"/>
  <c r="O173" i="5"/>
  <c r="P173" i="5"/>
  <c r="Q173" i="5"/>
  <c r="R173" i="5"/>
  <c r="S173" i="5"/>
  <c r="T173" i="5"/>
  <c r="U173" i="5"/>
  <c r="V173" i="5"/>
  <c r="W173" i="5"/>
  <c r="X173" i="5"/>
  <c r="Y173" i="5"/>
  <c r="Z173" i="5"/>
  <c r="AA173" i="5"/>
  <c r="AB173" i="5"/>
  <c r="AC173" i="5"/>
  <c r="AD173" i="5"/>
  <c r="AE173" i="5"/>
  <c r="AF173" i="5"/>
  <c r="AG173" i="5"/>
  <c r="AH173" i="5"/>
  <c r="AI173" i="5"/>
  <c r="AJ173" i="5"/>
  <c r="AK173" i="5"/>
  <c r="AL173" i="5"/>
  <c r="AM173" i="5"/>
  <c r="AN173" i="5"/>
  <c r="AO173" i="5"/>
  <c r="AP173" i="5"/>
  <c r="AQ173" i="5"/>
  <c r="AR173" i="5"/>
  <c r="AS173" i="5"/>
  <c r="AT173" i="5"/>
  <c r="AU173" i="5"/>
  <c r="AV173" i="5"/>
  <c r="AW173" i="5"/>
  <c r="AX173" i="5"/>
  <c r="AY173" i="5"/>
  <c r="AZ173" i="5"/>
  <c r="BA173" i="5"/>
  <c r="BB173" i="5"/>
  <c r="BC173" i="5"/>
  <c r="BD173" i="5"/>
  <c r="BE173" i="5"/>
  <c r="BF173" i="5"/>
  <c r="BG173" i="5"/>
  <c r="A174" i="5"/>
  <c r="C174" i="5"/>
  <c r="D174" i="5"/>
  <c r="E174" i="5"/>
  <c r="F174" i="5"/>
  <c r="G174" i="5"/>
  <c r="H174" i="5"/>
  <c r="I174" i="5"/>
  <c r="J174" i="5"/>
  <c r="K174" i="5"/>
  <c r="L174" i="5"/>
  <c r="M174" i="5"/>
  <c r="N174" i="5"/>
  <c r="O174" i="5"/>
  <c r="P174" i="5"/>
  <c r="Q174" i="5"/>
  <c r="R174" i="5"/>
  <c r="S174" i="5"/>
  <c r="T174" i="5"/>
  <c r="U174" i="5"/>
  <c r="V174" i="5"/>
  <c r="W174" i="5"/>
  <c r="X174" i="5"/>
  <c r="Y174" i="5"/>
  <c r="Z174" i="5"/>
  <c r="AA174" i="5"/>
  <c r="AB174" i="5"/>
  <c r="AC174" i="5"/>
  <c r="AD174" i="5"/>
  <c r="AE174" i="5"/>
  <c r="AF174" i="5"/>
  <c r="AG174" i="5"/>
  <c r="AH174" i="5"/>
  <c r="AI174" i="5"/>
  <c r="AJ174" i="5"/>
  <c r="AK174" i="5"/>
  <c r="AL174" i="5"/>
  <c r="AM174" i="5"/>
  <c r="AN174" i="5"/>
  <c r="AO174" i="5"/>
  <c r="AP174" i="5"/>
  <c r="AQ174" i="5"/>
  <c r="AR174" i="5"/>
  <c r="AS174" i="5"/>
  <c r="AT174" i="5"/>
  <c r="AU174" i="5"/>
  <c r="AV174" i="5"/>
  <c r="AW174" i="5"/>
  <c r="AX174" i="5"/>
  <c r="AY174" i="5"/>
  <c r="AZ174" i="5"/>
  <c r="BA174" i="5"/>
  <c r="BB174" i="5"/>
  <c r="BC174" i="5"/>
  <c r="BD174" i="5"/>
  <c r="BE174" i="5"/>
  <c r="BF174" i="5"/>
  <c r="BG174" i="5"/>
  <c r="A175" i="5"/>
  <c r="C175" i="5"/>
  <c r="D175" i="5"/>
  <c r="E175" i="5"/>
  <c r="F175" i="5"/>
  <c r="G175" i="5"/>
  <c r="H175" i="5"/>
  <c r="I175" i="5"/>
  <c r="J175" i="5"/>
  <c r="K175" i="5"/>
  <c r="L175" i="5"/>
  <c r="M175" i="5"/>
  <c r="N175" i="5"/>
  <c r="O175" i="5"/>
  <c r="P175" i="5"/>
  <c r="Q175" i="5"/>
  <c r="R175" i="5"/>
  <c r="S175" i="5"/>
  <c r="T175" i="5"/>
  <c r="U175" i="5"/>
  <c r="V175" i="5"/>
  <c r="W175" i="5"/>
  <c r="X175" i="5"/>
  <c r="Y175" i="5"/>
  <c r="Z175" i="5"/>
  <c r="AA175" i="5"/>
  <c r="AB175" i="5"/>
  <c r="AC175" i="5"/>
  <c r="AD175" i="5"/>
  <c r="AE175" i="5"/>
  <c r="AF175" i="5"/>
  <c r="AG175" i="5"/>
  <c r="AH175" i="5"/>
  <c r="AI175" i="5"/>
  <c r="AJ175" i="5"/>
  <c r="AK175" i="5"/>
  <c r="AL175" i="5"/>
  <c r="AM175" i="5"/>
  <c r="AN175" i="5"/>
  <c r="AO175" i="5"/>
  <c r="AP175" i="5"/>
  <c r="AQ175" i="5"/>
  <c r="AR175" i="5"/>
  <c r="AS175" i="5"/>
  <c r="AT175" i="5"/>
  <c r="AU175" i="5"/>
  <c r="AV175" i="5"/>
  <c r="AW175" i="5"/>
  <c r="AX175" i="5"/>
  <c r="AY175" i="5"/>
  <c r="AZ175" i="5"/>
  <c r="BA175" i="5"/>
  <c r="BB175" i="5"/>
  <c r="BC175" i="5"/>
  <c r="BD175" i="5"/>
  <c r="BE175" i="5"/>
  <c r="BF175" i="5"/>
  <c r="BG175" i="5"/>
  <c r="A176" i="5"/>
  <c r="C176" i="5"/>
  <c r="D176" i="5"/>
  <c r="E176" i="5"/>
  <c r="F176" i="5"/>
  <c r="G176" i="5"/>
  <c r="H176" i="5"/>
  <c r="I176" i="5"/>
  <c r="J176" i="5"/>
  <c r="K176" i="5"/>
  <c r="L176" i="5"/>
  <c r="M176" i="5"/>
  <c r="N176" i="5"/>
  <c r="O176" i="5"/>
  <c r="P176" i="5"/>
  <c r="Q176" i="5"/>
  <c r="R176" i="5"/>
  <c r="S176" i="5"/>
  <c r="T176" i="5"/>
  <c r="U176" i="5"/>
  <c r="V176" i="5"/>
  <c r="W176" i="5"/>
  <c r="X176" i="5"/>
  <c r="Y176" i="5"/>
  <c r="Z176" i="5"/>
  <c r="AA176" i="5"/>
  <c r="AB176" i="5"/>
  <c r="AC176" i="5"/>
  <c r="AD176" i="5"/>
  <c r="AE176" i="5"/>
  <c r="AF176" i="5"/>
  <c r="AG176" i="5"/>
  <c r="AH176" i="5"/>
  <c r="AI176" i="5"/>
  <c r="AJ176" i="5"/>
  <c r="AK176" i="5"/>
  <c r="AL176" i="5"/>
  <c r="AM176" i="5"/>
  <c r="AN176" i="5"/>
  <c r="AO176" i="5"/>
  <c r="AP176" i="5"/>
  <c r="AQ176" i="5"/>
  <c r="AR176" i="5"/>
  <c r="AS176" i="5"/>
  <c r="AT176" i="5"/>
  <c r="AU176" i="5"/>
  <c r="AV176" i="5"/>
  <c r="AW176" i="5"/>
  <c r="AX176" i="5"/>
  <c r="AY176" i="5"/>
  <c r="AZ176" i="5"/>
  <c r="BA176" i="5"/>
  <c r="BB176" i="5"/>
  <c r="BC176" i="5"/>
  <c r="BD176" i="5"/>
  <c r="BE176" i="5"/>
  <c r="BF176" i="5"/>
  <c r="BG176" i="5"/>
  <c r="A177" i="5"/>
  <c r="C177" i="5"/>
  <c r="D177" i="5"/>
  <c r="E177" i="5"/>
  <c r="F177" i="5"/>
  <c r="G177" i="5"/>
  <c r="H177" i="5"/>
  <c r="I177" i="5"/>
  <c r="J177" i="5"/>
  <c r="K177" i="5"/>
  <c r="L177" i="5"/>
  <c r="M177" i="5"/>
  <c r="N177" i="5"/>
  <c r="O177" i="5"/>
  <c r="P177" i="5"/>
  <c r="Q177" i="5"/>
  <c r="R177" i="5"/>
  <c r="S177" i="5"/>
  <c r="T177" i="5"/>
  <c r="U177" i="5"/>
  <c r="V177" i="5"/>
  <c r="W177" i="5"/>
  <c r="X177" i="5"/>
  <c r="Y177" i="5"/>
  <c r="Z177" i="5"/>
  <c r="AA177" i="5"/>
  <c r="AB177" i="5"/>
  <c r="AC177" i="5"/>
  <c r="AD177" i="5"/>
  <c r="AE177" i="5"/>
  <c r="AF177" i="5"/>
  <c r="AG177" i="5"/>
  <c r="AH177" i="5"/>
  <c r="AI177" i="5"/>
  <c r="AJ177" i="5"/>
  <c r="AK177" i="5"/>
  <c r="AL177" i="5"/>
  <c r="AM177" i="5"/>
  <c r="AN177" i="5"/>
  <c r="AO177" i="5"/>
  <c r="AP177" i="5"/>
  <c r="AQ177" i="5"/>
  <c r="AR177" i="5"/>
  <c r="AS177" i="5"/>
  <c r="AT177" i="5"/>
  <c r="AU177" i="5"/>
  <c r="AV177" i="5"/>
  <c r="AW177" i="5"/>
  <c r="AX177" i="5"/>
  <c r="AY177" i="5"/>
  <c r="AZ177" i="5"/>
  <c r="BA177" i="5"/>
  <c r="BB177" i="5"/>
  <c r="BC177" i="5"/>
  <c r="BD177" i="5"/>
  <c r="BE177" i="5"/>
  <c r="BF177" i="5"/>
  <c r="BG177" i="5"/>
  <c r="A178" i="5"/>
  <c r="C178" i="5"/>
  <c r="D178" i="5"/>
  <c r="E178" i="5"/>
  <c r="F178" i="5"/>
  <c r="G178" i="5"/>
  <c r="H178" i="5"/>
  <c r="I178" i="5"/>
  <c r="J178" i="5"/>
  <c r="K178" i="5"/>
  <c r="L178" i="5"/>
  <c r="M178" i="5"/>
  <c r="N178" i="5"/>
  <c r="O178" i="5"/>
  <c r="P178" i="5"/>
  <c r="Q178" i="5"/>
  <c r="R178" i="5"/>
  <c r="S178" i="5"/>
  <c r="T178" i="5"/>
  <c r="U178" i="5"/>
  <c r="V178" i="5"/>
  <c r="W178" i="5"/>
  <c r="X178" i="5"/>
  <c r="Y178" i="5"/>
  <c r="Z178" i="5"/>
  <c r="AA178" i="5"/>
  <c r="AB178" i="5"/>
  <c r="AC178" i="5"/>
  <c r="AD178" i="5"/>
  <c r="AE178" i="5"/>
  <c r="AF178" i="5"/>
  <c r="AG178" i="5"/>
  <c r="AH178" i="5"/>
  <c r="AI178" i="5"/>
  <c r="AJ178" i="5"/>
  <c r="AK178" i="5"/>
  <c r="AL178" i="5"/>
  <c r="AM178" i="5"/>
  <c r="AN178" i="5"/>
  <c r="AO178" i="5"/>
  <c r="AP178" i="5"/>
  <c r="AQ178" i="5"/>
  <c r="AR178" i="5"/>
  <c r="AS178" i="5"/>
  <c r="AT178" i="5"/>
  <c r="AU178" i="5"/>
  <c r="AV178" i="5"/>
  <c r="AW178" i="5"/>
  <c r="AX178" i="5"/>
  <c r="AY178" i="5"/>
  <c r="AZ178" i="5"/>
  <c r="BA178" i="5"/>
  <c r="BB178" i="5"/>
  <c r="BC178" i="5"/>
  <c r="BD178" i="5"/>
  <c r="BE178" i="5"/>
  <c r="BF178" i="5"/>
  <c r="BG178" i="5"/>
  <c r="A179" i="5"/>
  <c r="C179" i="5"/>
  <c r="D179" i="5"/>
  <c r="E179" i="5"/>
  <c r="F179" i="5"/>
  <c r="G179" i="5"/>
  <c r="H179" i="5"/>
  <c r="I179" i="5"/>
  <c r="J179" i="5"/>
  <c r="K179" i="5"/>
  <c r="L179" i="5"/>
  <c r="M179" i="5"/>
  <c r="N179" i="5"/>
  <c r="O179" i="5"/>
  <c r="P179" i="5"/>
  <c r="Q179" i="5"/>
  <c r="R179" i="5"/>
  <c r="S179" i="5"/>
  <c r="T179" i="5"/>
  <c r="U179" i="5"/>
  <c r="V179" i="5"/>
  <c r="W179" i="5"/>
  <c r="X179" i="5"/>
  <c r="Y179" i="5"/>
  <c r="Z179" i="5"/>
  <c r="AA179" i="5"/>
  <c r="AB179" i="5"/>
  <c r="AC179" i="5"/>
  <c r="AD179" i="5"/>
  <c r="AE179" i="5"/>
  <c r="AF179" i="5"/>
  <c r="AG179" i="5"/>
  <c r="AH179" i="5"/>
  <c r="AI179" i="5"/>
  <c r="AJ179" i="5"/>
  <c r="AK179" i="5"/>
  <c r="AL179" i="5"/>
  <c r="AM179" i="5"/>
  <c r="AN179" i="5"/>
  <c r="AO179" i="5"/>
  <c r="AP179" i="5"/>
  <c r="AQ179" i="5"/>
  <c r="AR179" i="5"/>
  <c r="AS179" i="5"/>
  <c r="AT179" i="5"/>
  <c r="AU179" i="5"/>
  <c r="AV179" i="5"/>
  <c r="AW179" i="5"/>
  <c r="AX179" i="5"/>
  <c r="AY179" i="5"/>
  <c r="AZ179" i="5"/>
  <c r="BA179" i="5"/>
  <c r="BB179" i="5"/>
  <c r="BC179" i="5"/>
  <c r="BD179" i="5"/>
  <c r="BE179" i="5"/>
  <c r="BF179" i="5"/>
  <c r="BG179" i="5"/>
  <c r="A180" i="5"/>
  <c r="C180" i="5"/>
  <c r="D180" i="5"/>
  <c r="E180" i="5"/>
  <c r="F180" i="5"/>
  <c r="G180" i="5"/>
  <c r="H180" i="5"/>
  <c r="I180" i="5"/>
  <c r="J180" i="5"/>
  <c r="K180" i="5"/>
  <c r="L180" i="5"/>
  <c r="M180" i="5"/>
  <c r="N180" i="5"/>
  <c r="O180" i="5"/>
  <c r="P180" i="5"/>
  <c r="Q180" i="5"/>
  <c r="R180" i="5"/>
  <c r="S180" i="5"/>
  <c r="T180" i="5"/>
  <c r="U180" i="5"/>
  <c r="V180" i="5"/>
  <c r="W180" i="5"/>
  <c r="X180" i="5"/>
  <c r="Y180" i="5"/>
  <c r="Z180" i="5"/>
  <c r="AA180" i="5"/>
  <c r="AB180" i="5"/>
  <c r="AC180" i="5"/>
  <c r="AD180" i="5"/>
  <c r="AE180" i="5"/>
  <c r="AF180" i="5"/>
  <c r="AG180" i="5"/>
  <c r="AH180" i="5"/>
  <c r="AI180" i="5"/>
  <c r="AJ180" i="5"/>
  <c r="AK180" i="5"/>
  <c r="AL180" i="5"/>
  <c r="AM180" i="5"/>
  <c r="AN180" i="5"/>
  <c r="AO180" i="5"/>
  <c r="AP180" i="5"/>
  <c r="AQ180" i="5"/>
  <c r="AR180" i="5"/>
  <c r="AS180" i="5"/>
  <c r="AT180" i="5"/>
  <c r="AU180" i="5"/>
  <c r="AV180" i="5"/>
  <c r="AW180" i="5"/>
  <c r="AX180" i="5"/>
  <c r="AY180" i="5"/>
  <c r="AZ180" i="5"/>
  <c r="BA180" i="5"/>
  <c r="BB180" i="5"/>
  <c r="BC180" i="5"/>
  <c r="BD180" i="5"/>
  <c r="BE180" i="5"/>
  <c r="BF180" i="5"/>
  <c r="BG180" i="5"/>
  <c r="A181" i="5"/>
  <c r="C181" i="5"/>
  <c r="D181" i="5"/>
  <c r="E181" i="5"/>
  <c r="F181" i="5"/>
  <c r="G181" i="5"/>
  <c r="H181" i="5"/>
  <c r="I181" i="5"/>
  <c r="J181" i="5"/>
  <c r="K181" i="5"/>
  <c r="L181" i="5"/>
  <c r="M181" i="5"/>
  <c r="N181" i="5"/>
  <c r="O181" i="5"/>
  <c r="P181" i="5"/>
  <c r="Q181" i="5"/>
  <c r="R181" i="5"/>
  <c r="S181" i="5"/>
  <c r="T181" i="5"/>
  <c r="U181" i="5"/>
  <c r="V181" i="5"/>
  <c r="W181" i="5"/>
  <c r="X181" i="5"/>
  <c r="Y181" i="5"/>
  <c r="Z181" i="5"/>
  <c r="AA181" i="5"/>
  <c r="AB181" i="5"/>
  <c r="AC181" i="5"/>
  <c r="AD181" i="5"/>
  <c r="AE181" i="5"/>
  <c r="AF181" i="5"/>
  <c r="AG181" i="5"/>
  <c r="AH181" i="5"/>
  <c r="AI181" i="5"/>
  <c r="AJ181" i="5"/>
  <c r="AK181" i="5"/>
  <c r="AL181" i="5"/>
  <c r="AM181" i="5"/>
  <c r="AN181" i="5"/>
  <c r="AO181" i="5"/>
  <c r="AP181" i="5"/>
  <c r="AQ181" i="5"/>
  <c r="AR181" i="5"/>
  <c r="AS181" i="5"/>
  <c r="AT181" i="5"/>
  <c r="AU181" i="5"/>
  <c r="AV181" i="5"/>
  <c r="AW181" i="5"/>
  <c r="AX181" i="5"/>
  <c r="AY181" i="5"/>
  <c r="AZ181" i="5"/>
  <c r="BA181" i="5"/>
  <c r="BB181" i="5"/>
  <c r="BC181" i="5"/>
  <c r="BD181" i="5"/>
  <c r="BE181" i="5"/>
  <c r="BF181" i="5"/>
  <c r="BG181" i="5"/>
  <c r="A182" i="5"/>
  <c r="C182" i="5"/>
  <c r="D182" i="5"/>
  <c r="E182" i="5"/>
  <c r="F182" i="5"/>
  <c r="G182" i="5"/>
  <c r="H182" i="5"/>
  <c r="I182" i="5"/>
  <c r="J182" i="5"/>
  <c r="K182" i="5"/>
  <c r="L182" i="5"/>
  <c r="M182" i="5"/>
  <c r="N182" i="5"/>
  <c r="O182" i="5"/>
  <c r="P182" i="5"/>
  <c r="Q182" i="5"/>
  <c r="R182" i="5"/>
  <c r="S182" i="5"/>
  <c r="T182" i="5"/>
  <c r="U182" i="5"/>
  <c r="V182" i="5"/>
  <c r="W182" i="5"/>
  <c r="X182" i="5"/>
  <c r="Y182" i="5"/>
  <c r="Z182" i="5"/>
  <c r="AA182" i="5"/>
  <c r="AB182" i="5"/>
  <c r="AC182" i="5"/>
  <c r="AD182" i="5"/>
  <c r="AE182" i="5"/>
  <c r="AF182" i="5"/>
  <c r="AG182" i="5"/>
  <c r="AH182" i="5"/>
  <c r="AI182" i="5"/>
  <c r="AJ182" i="5"/>
  <c r="AK182" i="5"/>
  <c r="AL182" i="5"/>
  <c r="AM182" i="5"/>
  <c r="AN182" i="5"/>
  <c r="AO182" i="5"/>
  <c r="AP182" i="5"/>
  <c r="AQ182" i="5"/>
  <c r="AR182" i="5"/>
  <c r="AS182" i="5"/>
  <c r="AT182" i="5"/>
  <c r="AU182" i="5"/>
  <c r="AV182" i="5"/>
  <c r="AW182" i="5"/>
  <c r="AX182" i="5"/>
  <c r="AY182" i="5"/>
  <c r="AZ182" i="5"/>
  <c r="BA182" i="5"/>
  <c r="BB182" i="5"/>
  <c r="BC182" i="5"/>
  <c r="BD182" i="5"/>
  <c r="BE182" i="5"/>
  <c r="BF182" i="5"/>
  <c r="BG182" i="5"/>
  <c r="A183" i="5"/>
  <c r="C183" i="5"/>
  <c r="D183" i="5"/>
  <c r="E183" i="5"/>
  <c r="F183" i="5"/>
  <c r="G183" i="5"/>
  <c r="H183" i="5"/>
  <c r="I183" i="5"/>
  <c r="J183" i="5"/>
  <c r="K183" i="5"/>
  <c r="L183" i="5"/>
  <c r="M183" i="5"/>
  <c r="N183" i="5"/>
  <c r="O183" i="5"/>
  <c r="P183" i="5"/>
  <c r="Q183" i="5"/>
  <c r="R183" i="5"/>
  <c r="S183" i="5"/>
  <c r="T183" i="5"/>
  <c r="U183" i="5"/>
  <c r="V183" i="5"/>
  <c r="W183" i="5"/>
  <c r="X183" i="5"/>
  <c r="Y183" i="5"/>
  <c r="Z183" i="5"/>
  <c r="AA183" i="5"/>
  <c r="AB183" i="5"/>
  <c r="AC183" i="5"/>
  <c r="AD183" i="5"/>
  <c r="AE183" i="5"/>
  <c r="AF183" i="5"/>
  <c r="AG183" i="5"/>
  <c r="AH183" i="5"/>
  <c r="AI183" i="5"/>
  <c r="AJ183" i="5"/>
  <c r="AK183" i="5"/>
  <c r="AL183" i="5"/>
  <c r="AM183" i="5"/>
  <c r="AN183" i="5"/>
  <c r="AO183" i="5"/>
  <c r="AP183" i="5"/>
  <c r="AQ183" i="5"/>
  <c r="AR183" i="5"/>
  <c r="AS183" i="5"/>
  <c r="AT183" i="5"/>
  <c r="AU183" i="5"/>
  <c r="AV183" i="5"/>
  <c r="AW183" i="5"/>
  <c r="AX183" i="5"/>
  <c r="AY183" i="5"/>
  <c r="AZ183" i="5"/>
  <c r="BA183" i="5"/>
  <c r="BB183" i="5"/>
  <c r="BC183" i="5"/>
  <c r="BD183" i="5"/>
  <c r="BE183" i="5"/>
  <c r="BF183" i="5"/>
  <c r="BG183" i="5"/>
  <c r="A184" i="5"/>
  <c r="C184" i="5"/>
  <c r="D184" i="5"/>
  <c r="E184" i="5"/>
  <c r="F184" i="5"/>
  <c r="G184" i="5"/>
  <c r="H184" i="5"/>
  <c r="I184" i="5"/>
  <c r="J184" i="5"/>
  <c r="K184" i="5"/>
  <c r="L184" i="5"/>
  <c r="M184" i="5"/>
  <c r="N184" i="5"/>
  <c r="O184" i="5"/>
  <c r="P184" i="5"/>
  <c r="Q184" i="5"/>
  <c r="R184" i="5"/>
  <c r="S184" i="5"/>
  <c r="T184" i="5"/>
  <c r="U184" i="5"/>
  <c r="V184" i="5"/>
  <c r="W184" i="5"/>
  <c r="X184" i="5"/>
  <c r="Y184" i="5"/>
  <c r="Z184" i="5"/>
  <c r="AA184" i="5"/>
  <c r="AB184" i="5"/>
  <c r="AC184" i="5"/>
  <c r="AD184" i="5"/>
  <c r="AE184" i="5"/>
  <c r="AF184" i="5"/>
  <c r="AG184" i="5"/>
  <c r="AH184" i="5"/>
  <c r="AI184" i="5"/>
  <c r="AJ184" i="5"/>
  <c r="AK184" i="5"/>
  <c r="AL184" i="5"/>
  <c r="AM184" i="5"/>
  <c r="AN184" i="5"/>
  <c r="AO184" i="5"/>
  <c r="AP184" i="5"/>
  <c r="AQ184" i="5"/>
  <c r="AR184" i="5"/>
  <c r="AS184" i="5"/>
  <c r="AT184" i="5"/>
  <c r="AU184" i="5"/>
  <c r="AV184" i="5"/>
  <c r="AW184" i="5"/>
  <c r="AX184" i="5"/>
  <c r="AY184" i="5"/>
  <c r="AZ184" i="5"/>
  <c r="BA184" i="5"/>
  <c r="BB184" i="5"/>
  <c r="BC184" i="5"/>
  <c r="BD184" i="5"/>
  <c r="BE184" i="5"/>
  <c r="BF184" i="5"/>
  <c r="BG184" i="5"/>
  <c r="A185" i="5"/>
  <c r="C185" i="5"/>
  <c r="D185" i="5"/>
  <c r="E185" i="5"/>
  <c r="F185" i="5"/>
  <c r="G185" i="5"/>
  <c r="H185" i="5"/>
  <c r="I185" i="5"/>
  <c r="J185" i="5"/>
  <c r="K185" i="5"/>
  <c r="L185" i="5"/>
  <c r="M185" i="5"/>
  <c r="N185" i="5"/>
  <c r="O185" i="5"/>
  <c r="P185" i="5"/>
  <c r="Q185" i="5"/>
  <c r="R185" i="5"/>
  <c r="S185" i="5"/>
  <c r="T185" i="5"/>
  <c r="U185" i="5"/>
  <c r="V185" i="5"/>
  <c r="W185" i="5"/>
  <c r="X185" i="5"/>
  <c r="Y185" i="5"/>
  <c r="Z185" i="5"/>
  <c r="AA185" i="5"/>
  <c r="AB185" i="5"/>
  <c r="AC185" i="5"/>
  <c r="AD185" i="5"/>
  <c r="AE185" i="5"/>
  <c r="AF185" i="5"/>
  <c r="AG185" i="5"/>
  <c r="AH185" i="5"/>
  <c r="AI185" i="5"/>
  <c r="AJ185" i="5"/>
  <c r="AK185" i="5"/>
  <c r="AL185" i="5"/>
  <c r="AM185" i="5"/>
  <c r="AN185" i="5"/>
  <c r="AO185" i="5"/>
  <c r="AP185" i="5"/>
  <c r="AQ185" i="5"/>
  <c r="AR185" i="5"/>
  <c r="AS185" i="5"/>
  <c r="AT185" i="5"/>
  <c r="AU185" i="5"/>
  <c r="AV185" i="5"/>
  <c r="AW185" i="5"/>
  <c r="AX185" i="5"/>
  <c r="AY185" i="5"/>
  <c r="AZ185" i="5"/>
  <c r="BA185" i="5"/>
  <c r="BB185" i="5"/>
  <c r="BC185" i="5"/>
  <c r="BD185" i="5"/>
  <c r="BE185" i="5"/>
  <c r="BF185" i="5"/>
  <c r="BG185" i="5"/>
  <c r="A186" i="5"/>
  <c r="C186" i="5"/>
  <c r="D186" i="5"/>
  <c r="E186" i="5"/>
  <c r="F186" i="5"/>
  <c r="G186" i="5"/>
  <c r="H186" i="5"/>
  <c r="I186" i="5"/>
  <c r="J186" i="5"/>
  <c r="K186" i="5"/>
  <c r="L186" i="5"/>
  <c r="M186" i="5"/>
  <c r="N186" i="5"/>
  <c r="O186" i="5"/>
  <c r="P186" i="5"/>
  <c r="Q186" i="5"/>
  <c r="R186" i="5"/>
  <c r="S186" i="5"/>
  <c r="T186" i="5"/>
  <c r="U186" i="5"/>
  <c r="V186" i="5"/>
  <c r="W186" i="5"/>
  <c r="X186" i="5"/>
  <c r="Y186" i="5"/>
  <c r="Z186" i="5"/>
  <c r="AA186" i="5"/>
  <c r="AB186" i="5"/>
  <c r="AC186" i="5"/>
  <c r="AD186" i="5"/>
  <c r="AE186" i="5"/>
  <c r="AF186" i="5"/>
  <c r="AG186" i="5"/>
  <c r="AH186" i="5"/>
  <c r="AI186" i="5"/>
  <c r="AJ186" i="5"/>
  <c r="AK186" i="5"/>
  <c r="AL186" i="5"/>
  <c r="AM186" i="5"/>
  <c r="AN186" i="5"/>
  <c r="AO186" i="5"/>
  <c r="AP186" i="5"/>
  <c r="AQ186" i="5"/>
  <c r="AR186" i="5"/>
  <c r="AS186" i="5"/>
  <c r="AT186" i="5"/>
  <c r="AU186" i="5"/>
  <c r="AV186" i="5"/>
  <c r="AW186" i="5"/>
  <c r="AX186" i="5"/>
  <c r="AY186" i="5"/>
  <c r="AZ186" i="5"/>
  <c r="BA186" i="5"/>
  <c r="BB186" i="5"/>
  <c r="BC186" i="5"/>
  <c r="BD186" i="5"/>
  <c r="BE186" i="5"/>
  <c r="BF186" i="5"/>
  <c r="BG186" i="5"/>
  <c r="A187" i="5"/>
  <c r="C187" i="5"/>
  <c r="D187" i="5"/>
  <c r="E187" i="5"/>
  <c r="F187" i="5"/>
  <c r="G187" i="5"/>
  <c r="H187" i="5"/>
  <c r="I187" i="5"/>
  <c r="J187" i="5"/>
  <c r="K187" i="5"/>
  <c r="L187" i="5"/>
  <c r="M187" i="5"/>
  <c r="N187" i="5"/>
  <c r="O187" i="5"/>
  <c r="P187" i="5"/>
  <c r="Q187" i="5"/>
  <c r="R187" i="5"/>
  <c r="S187" i="5"/>
  <c r="T187" i="5"/>
  <c r="U187" i="5"/>
  <c r="V187" i="5"/>
  <c r="W187" i="5"/>
  <c r="X187" i="5"/>
  <c r="Y187" i="5"/>
  <c r="Z187" i="5"/>
  <c r="AA187" i="5"/>
  <c r="AB187" i="5"/>
  <c r="AC187" i="5"/>
  <c r="AD187" i="5"/>
  <c r="AE187" i="5"/>
  <c r="AF187" i="5"/>
  <c r="AG187" i="5"/>
  <c r="AH187" i="5"/>
  <c r="AI187" i="5"/>
  <c r="AJ187" i="5"/>
  <c r="AK187" i="5"/>
  <c r="AL187" i="5"/>
  <c r="AM187" i="5"/>
  <c r="AN187" i="5"/>
  <c r="AO187" i="5"/>
  <c r="AP187" i="5"/>
  <c r="AQ187" i="5"/>
  <c r="AR187" i="5"/>
  <c r="AS187" i="5"/>
  <c r="AT187" i="5"/>
  <c r="AU187" i="5"/>
  <c r="AV187" i="5"/>
  <c r="AW187" i="5"/>
  <c r="AX187" i="5"/>
  <c r="AY187" i="5"/>
  <c r="AZ187" i="5"/>
  <c r="BA187" i="5"/>
  <c r="BB187" i="5"/>
  <c r="BC187" i="5"/>
  <c r="BD187" i="5"/>
  <c r="BE187" i="5"/>
  <c r="BF187" i="5"/>
  <c r="BG187" i="5"/>
  <c r="A188" i="5"/>
  <c r="C188" i="5"/>
  <c r="D188" i="5"/>
  <c r="E188" i="5"/>
  <c r="F188" i="5"/>
  <c r="G188" i="5"/>
  <c r="H188" i="5"/>
  <c r="I188" i="5"/>
  <c r="J188" i="5"/>
  <c r="K188" i="5"/>
  <c r="L188" i="5"/>
  <c r="M188" i="5"/>
  <c r="N188" i="5"/>
  <c r="O188" i="5"/>
  <c r="P188" i="5"/>
  <c r="Q188" i="5"/>
  <c r="R188" i="5"/>
  <c r="S188" i="5"/>
  <c r="T188" i="5"/>
  <c r="U188" i="5"/>
  <c r="V188" i="5"/>
  <c r="W188" i="5"/>
  <c r="X188" i="5"/>
  <c r="Y188" i="5"/>
  <c r="Z188" i="5"/>
  <c r="AA188" i="5"/>
  <c r="AB188" i="5"/>
  <c r="AC188" i="5"/>
  <c r="AD188" i="5"/>
  <c r="AE188" i="5"/>
  <c r="AF188" i="5"/>
  <c r="AG188" i="5"/>
  <c r="AH188" i="5"/>
  <c r="AI188" i="5"/>
  <c r="AJ188" i="5"/>
  <c r="AK188" i="5"/>
  <c r="AL188" i="5"/>
  <c r="AM188" i="5"/>
  <c r="AN188" i="5"/>
  <c r="AO188" i="5"/>
  <c r="AP188" i="5"/>
  <c r="AQ188" i="5"/>
  <c r="AR188" i="5"/>
  <c r="AS188" i="5"/>
  <c r="AT188" i="5"/>
  <c r="AU188" i="5"/>
  <c r="AV188" i="5"/>
  <c r="AW188" i="5"/>
  <c r="AX188" i="5"/>
  <c r="AY188" i="5"/>
  <c r="AZ188" i="5"/>
  <c r="BA188" i="5"/>
  <c r="BB188" i="5"/>
  <c r="BC188" i="5"/>
  <c r="BD188" i="5"/>
  <c r="BE188" i="5"/>
  <c r="BF188" i="5"/>
  <c r="BG188" i="5"/>
  <c r="A189" i="5"/>
  <c r="C189" i="5"/>
  <c r="D189" i="5"/>
  <c r="E189" i="5"/>
  <c r="F189" i="5"/>
  <c r="G189" i="5"/>
  <c r="H189" i="5"/>
  <c r="I189" i="5"/>
  <c r="J189" i="5"/>
  <c r="K189" i="5"/>
  <c r="L189" i="5"/>
  <c r="M189" i="5"/>
  <c r="N189" i="5"/>
  <c r="O189" i="5"/>
  <c r="P189" i="5"/>
  <c r="Q189" i="5"/>
  <c r="R189" i="5"/>
  <c r="S189" i="5"/>
  <c r="T189" i="5"/>
  <c r="U189" i="5"/>
  <c r="V189" i="5"/>
  <c r="W189" i="5"/>
  <c r="X189" i="5"/>
  <c r="Y189" i="5"/>
  <c r="Z189" i="5"/>
  <c r="AA189" i="5"/>
  <c r="AB189" i="5"/>
  <c r="AC189" i="5"/>
  <c r="AD189" i="5"/>
  <c r="AE189" i="5"/>
  <c r="AF189" i="5"/>
  <c r="AG189" i="5"/>
  <c r="AH189" i="5"/>
  <c r="AI189" i="5"/>
  <c r="AJ189" i="5"/>
  <c r="AK189" i="5"/>
  <c r="AL189" i="5"/>
  <c r="AM189" i="5"/>
  <c r="AN189" i="5"/>
  <c r="AO189" i="5"/>
  <c r="AP189" i="5"/>
  <c r="AQ189" i="5"/>
  <c r="AR189" i="5"/>
  <c r="AS189" i="5"/>
  <c r="AT189" i="5"/>
  <c r="AU189" i="5"/>
  <c r="AV189" i="5"/>
  <c r="AW189" i="5"/>
  <c r="AX189" i="5"/>
  <c r="AY189" i="5"/>
  <c r="AZ189" i="5"/>
  <c r="BA189" i="5"/>
  <c r="BB189" i="5"/>
  <c r="BC189" i="5"/>
  <c r="BD189" i="5"/>
  <c r="BE189" i="5"/>
  <c r="BF189" i="5"/>
  <c r="BG189" i="5"/>
  <c r="A190" i="5"/>
  <c r="C190" i="5"/>
  <c r="D190" i="5"/>
  <c r="E190" i="5"/>
  <c r="F190" i="5"/>
  <c r="G190" i="5"/>
  <c r="H190" i="5"/>
  <c r="I190" i="5"/>
  <c r="J190" i="5"/>
  <c r="K190" i="5"/>
  <c r="L190" i="5"/>
  <c r="M190" i="5"/>
  <c r="N190" i="5"/>
  <c r="O190" i="5"/>
  <c r="P190" i="5"/>
  <c r="Q190" i="5"/>
  <c r="R190" i="5"/>
  <c r="S190" i="5"/>
  <c r="T190" i="5"/>
  <c r="U190" i="5"/>
  <c r="V190" i="5"/>
  <c r="W190" i="5"/>
  <c r="X190" i="5"/>
  <c r="Y190" i="5"/>
  <c r="Z190" i="5"/>
  <c r="AA190" i="5"/>
  <c r="AB190" i="5"/>
  <c r="AC190" i="5"/>
  <c r="AD190" i="5"/>
  <c r="AE190" i="5"/>
  <c r="AF190" i="5"/>
  <c r="AG190" i="5"/>
  <c r="AH190" i="5"/>
  <c r="AI190" i="5"/>
  <c r="AJ190" i="5"/>
  <c r="AK190" i="5"/>
  <c r="AL190" i="5"/>
  <c r="AM190" i="5"/>
  <c r="AN190" i="5"/>
  <c r="AO190" i="5"/>
  <c r="AP190" i="5"/>
  <c r="AQ190" i="5"/>
  <c r="AR190" i="5"/>
  <c r="AS190" i="5"/>
  <c r="AT190" i="5"/>
  <c r="AU190" i="5"/>
  <c r="AV190" i="5"/>
  <c r="AW190" i="5"/>
  <c r="AX190" i="5"/>
  <c r="AY190" i="5"/>
  <c r="AZ190" i="5"/>
  <c r="BA190" i="5"/>
  <c r="BB190" i="5"/>
  <c r="BC190" i="5"/>
  <c r="BD190" i="5"/>
  <c r="BE190" i="5"/>
  <c r="BF190" i="5"/>
  <c r="BG190" i="5"/>
  <c r="A191" i="5"/>
  <c r="C191" i="5"/>
  <c r="D191" i="5"/>
  <c r="E191" i="5"/>
  <c r="F191" i="5"/>
  <c r="G191" i="5"/>
  <c r="H191" i="5"/>
  <c r="I191" i="5"/>
  <c r="J191" i="5"/>
  <c r="K191" i="5"/>
  <c r="L191" i="5"/>
  <c r="M191" i="5"/>
  <c r="N191" i="5"/>
  <c r="O191" i="5"/>
  <c r="P191" i="5"/>
  <c r="Q191" i="5"/>
  <c r="R191" i="5"/>
  <c r="S191" i="5"/>
  <c r="T191" i="5"/>
  <c r="U191" i="5"/>
  <c r="V191" i="5"/>
  <c r="W191" i="5"/>
  <c r="X191" i="5"/>
  <c r="Y191" i="5"/>
  <c r="Z191" i="5"/>
  <c r="AA191" i="5"/>
  <c r="AB191" i="5"/>
  <c r="AC191" i="5"/>
  <c r="AD191" i="5"/>
  <c r="AE191" i="5"/>
  <c r="AF191" i="5"/>
  <c r="AG191" i="5"/>
  <c r="AH191" i="5"/>
  <c r="AI191" i="5"/>
  <c r="AJ191" i="5"/>
  <c r="AK191" i="5"/>
  <c r="AL191" i="5"/>
  <c r="AM191" i="5"/>
  <c r="AN191" i="5"/>
  <c r="AO191" i="5"/>
  <c r="AP191" i="5"/>
  <c r="AQ191" i="5"/>
  <c r="AR191" i="5"/>
  <c r="AS191" i="5"/>
  <c r="AT191" i="5"/>
  <c r="AU191" i="5"/>
  <c r="AV191" i="5"/>
  <c r="AW191" i="5"/>
  <c r="AX191" i="5"/>
  <c r="AY191" i="5"/>
  <c r="AZ191" i="5"/>
  <c r="BA191" i="5"/>
  <c r="BB191" i="5"/>
  <c r="BC191" i="5"/>
  <c r="BD191" i="5"/>
  <c r="BE191" i="5"/>
  <c r="BF191" i="5"/>
  <c r="BG191" i="5"/>
  <c r="A192" i="5"/>
  <c r="C192" i="5"/>
  <c r="D192" i="5"/>
  <c r="E192" i="5"/>
  <c r="F192" i="5"/>
  <c r="G192" i="5"/>
  <c r="H192" i="5"/>
  <c r="I192" i="5"/>
  <c r="J192" i="5"/>
  <c r="K192" i="5"/>
  <c r="L192" i="5"/>
  <c r="M192" i="5"/>
  <c r="N192" i="5"/>
  <c r="O192" i="5"/>
  <c r="P192" i="5"/>
  <c r="Q192" i="5"/>
  <c r="R192" i="5"/>
  <c r="S192" i="5"/>
  <c r="T192" i="5"/>
  <c r="U192" i="5"/>
  <c r="V192" i="5"/>
  <c r="W192" i="5"/>
  <c r="X192" i="5"/>
  <c r="Y192" i="5"/>
  <c r="Z192" i="5"/>
  <c r="AA192" i="5"/>
  <c r="AB192" i="5"/>
  <c r="AC192" i="5"/>
  <c r="AD192" i="5"/>
  <c r="AE192" i="5"/>
  <c r="AF192" i="5"/>
  <c r="AG192" i="5"/>
  <c r="AH192" i="5"/>
  <c r="AI192" i="5"/>
  <c r="AJ192" i="5"/>
  <c r="AK192" i="5"/>
  <c r="AL192" i="5"/>
  <c r="AM192" i="5"/>
  <c r="AN192" i="5"/>
  <c r="AO192" i="5"/>
  <c r="AP192" i="5"/>
  <c r="AQ192" i="5"/>
  <c r="AR192" i="5"/>
  <c r="AS192" i="5"/>
  <c r="AT192" i="5"/>
  <c r="AU192" i="5"/>
  <c r="AV192" i="5"/>
  <c r="AW192" i="5"/>
  <c r="AX192" i="5"/>
  <c r="AY192" i="5"/>
  <c r="AZ192" i="5"/>
  <c r="BA192" i="5"/>
  <c r="BB192" i="5"/>
  <c r="BC192" i="5"/>
  <c r="BD192" i="5"/>
  <c r="BE192" i="5"/>
  <c r="BF192" i="5"/>
  <c r="BG192" i="5"/>
  <c r="A193" i="5"/>
  <c r="C193" i="5"/>
  <c r="D193" i="5"/>
  <c r="E193" i="5"/>
  <c r="F193" i="5"/>
  <c r="G193" i="5"/>
  <c r="H193" i="5"/>
  <c r="I193" i="5"/>
  <c r="J193" i="5"/>
  <c r="K193" i="5"/>
  <c r="L193" i="5"/>
  <c r="M193" i="5"/>
  <c r="N193" i="5"/>
  <c r="O193" i="5"/>
  <c r="P193" i="5"/>
  <c r="Q193" i="5"/>
  <c r="R193" i="5"/>
  <c r="S193" i="5"/>
  <c r="T193" i="5"/>
  <c r="U193" i="5"/>
  <c r="V193" i="5"/>
  <c r="W193" i="5"/>
  <c r="X193" i="5"/>
  <c r="Y193" i="5"/>
  <c r="Z193" i="5"/>
  <c r="AA193" i="5"/>
  <c r="AB193" i="5"/>
  <c r="AC193" i="5"/>
  <c r="AD193" i="5"/>
  <c r="AE193" i="5"/>
  <c r="AF193" i="5"/>
  <c r="AG193" i="5"/>
  <c r="AH193" i="5"/>
  <c r="AI193" i="5"/>
  <c r="AJ193" i="5"/>
  <c r="AK193" i="5"/>
  <c r="AL193" i="5"/>
  <c r="AM193" i="5"/>
  <c r="AN193" i="5"/>
  <c r="AO193" i="5"/>
  <c r="AP193" i="5"/>
  <c r="AQ193" i="5"/>
  <c r="AR193" i="5"/>
  <c r="AS193" i="5"/>
  <c r="AT193" i="5"/>
  <c r="AU193" i="5"/>
  <c r="AV193" i="5"/>
  <c r="AW193" i="5"/>
  <c r="AX193" i="5"/>
  <c r="AY193" i="5"/>
  <c r="AZ193" i="5"/>
  <c r="BA193" i="5"/>
  <c r="BB193" i="5"/>
  <c r="BC193" i="5"/>
  <c r="BD193" i="5"/>
  <c r="BE193" i="5"/>
  <c r="BF193" i="5"/>
  <c r="BG193" i="5"/>
  <c r="A194" i="5"/>
  <c r="C194" i="5"/>
  <c r="D194" i="5"/>
  <c r="E194" i="5"/>
  <c r="F194" i="5"/>
  <c r="G194" i="5"/>
  <c r="H194" i="5"/>
  <c r="I194" i="5"/>
  <c r="J194" i="5"/>
  <c r="K194" i="5"/>
  <c r="L194" i="5"/>
  <c r="M194" i="5"/>
  <c r="N194" i="5"/>
  <c r="O194" i="5"/>
  <c r="P194" i="5"/>
  <c r="Q194" i="5"/>
  <c r="R194" i="5"/>
  <c r="S194" i="5"/>
  <c r="T194" i="5"/>
  <c r="U194" i="5"/>
  <c r="V194" i="5"/>
  <c r="W194" i="5"/>
  <c r="X194" i="5"/>
  <c r="Y194" i="5"/>
  <c r="Z194" i="5"/>
  <c r="AA194" i="5"/>
  <c r="AB194" i="5"/>
  <c r="AC194" i="5"/>
  <c r="AD194" i="5"/>
  <c r="AE194" i="5"/>
  <c r="AF194" i="5"/>
  <c r="AG194" i="5"/>
  <c r="AH194" i="5"/>
  <c r="AI194" i="5"/>
  <c r="AJ194" i="5"/>
  <c r="AK194" i="5"/>
  <c r="AL194" i="5"/>
  <c r="AM194" i="5"/>
  <c r="AN194" i="5"/>
  <c r="AO194" i="5"/>
  <c r="AP194" i="5"/>
  <c r="AQ194" i="5"/>
  <c r="AR194" i="5"/>
  <c r="AS194" i="5"/>
  <c r="AT194" i="5"/>
  <c r="AU194" i="5"/>
  <c r="AV194" i="5"/>
  <c r="AW194" i="5"/>
  <c r="AX194" i="5"/>
  <c r="AY194" i="5"/>
  <c r="AZ194" i="5"/>
  <c r="BA194" i="5"/>
  <c r="BB194" i="5"/>
  <c r="BC194" i="5"/>
  <c r="BD194" i="5"/>
  <c r="BE194" i="5"/>
  <c r="BF194" i="5"/>
  <c r="BG194" i="5"/>
  <c r="A195" i="5"/>
  <c r="C195" i="5"/>
  <c r="D195" i="5"/>
  <c r="E195" i="5"/>
  <c r="F195" i="5"/>
  <c r="G195" i="5"/>
  <c r="H195" i="5"/>
  <c r="I195" i="5"/>
  <c r="J195" i="5"/>
  <c r="K195" i="5"/>
  <c r="L195" i="5"/>
  <c r="M195" i="5"/>
  <c r="N195" i="5"/>
  <c r="O195" i="5"/>
  <c r="P195" i="5"/>
  <c r="Q195" i="5"/>
  <c r="R195" i="5"/>
  <c r="S195" i="5"/>
  <c r="T195" i="5"/>
  <c r="U195" i="5"/>
  <c r="V195" i="5"/>
  <c r="W195" i="5"/>
  <c r="X195" i="5"/>
  <c r="Y195" i="5"/>
  <c r="Z195" i="5"/>
  <c r="AA195" i="5"/>
  <c r="AB195" i="5"/>
  <c r="AC195" i="5"/>
  <c r="AD195" i="5"/>
  <c r="AE195" i="5"/>
  <c r="AF195" i="5"/>
  <c r="AG195" i="5"/>
  <c r="AH195" i="5"/>
  <c r="AI195" i="5"/>
  <c r="AJ195" i="5"/>
  <c r="AK195" i="5"/>
  <c r="AL195" i="5"/>
  <c r="AM195" i="5"/>
  <c r="AN195" i="5"/>
  <c r="AO195" i="5"/>
  <c r="AP195" i="5"/>
  <c r="AQ195" i="5"/>
  <c r="AR195" i="5"/>
  <c r="AS195" i="5"/>
  <c r="AT195" i="5"/>
  <c r="AU195" i="5"/>
  <c r="AV195" i="5"/>
  <c r="AW195" i="5"/>
  <c r="AX195" i="5"/>
  <c r="AY195" i="5"/>
  <c r="AZ195" i="5"/>
  <c r="BA195" i="5"/>
  <c r="BB195" i="5"/>
  <c r="BC195" i="5"/>
  <c r="BD195" i="5"/>
  <c r="BE195" i="5"/>
  <c r="BF195" i="5"/>
  <c r="BG195" i="5"/>
  <c r="A196" i="5"/>
  <c r="C196" i="5"/>
  <c r="D196" i="5"/>
  <c r="E196" i="5"/>
  <c r="F196" i="5"/>
  <c r="G196" i="5"/>
  <c r="H196" i="5"/>
  <c r="I196" i="5"/>
  <c r="J196" i="5"/>
  <c r="K196" i="5"/>
  <c r="L196" i="5"/>
  <c r="M196" i="5"/>
  <c r="N196" i="5"/>
  <c r="O196" i="5"/>
  <c r="P196" i="5"/>
  <c r="Q196" i="5"/>
  <c r="R196" i="5"/>
  <c r="S196" i="5"/>
  <c r="T196" i="5"/>
  <c r="U196" i="5"/>
  <c r="V196" i="5"/>
  <c r="W196" i="5"/>
  <c r="X196" i="5"/>
  <c r="Y196" i="5"/>
  <c r="Z196" i="5"/>
  <c r="AA196" i="5"/>
  <c r="AB196" i="5"/>
  <c r="AC196" i="5"/>
  <c r="AD196" i="5"/>
  <c r="AE196" i="5"/>
  <c r="AF196" i="5"/>
  <c r="AG196" i="5"/>
  <c r="AH196" i="5"/>
  <c r="AI196" i="5"/>
  <c r="AJ196" i="5"/>
  <c r="AK196" i="5"/>
  <c r="AL196" i="5"/>
  <c r="AM196" i="5"/>
  <c r="AN196" i="5"/>
  <c r="AO196" i="5"/>
  <c r="AP196" i="5"/>
  <c r="AQ196" i="5"/>
  <c r="AR196" i="5"/>
  <c r="AS196" i="5"/>
  <c r="AT196" i="5"/>
  <c r="AU196" i="5"/>
  <c r="AV196" i="5"/>
  <c r="AW196" i="5"/>
  <c r="AX196" i="5"/>
  <c r="AY196" i="5"/>
  <c r="AZ196" i="5"/>
  <c r="BA196" i="5"/>
  <c r="BB196" i="5"/>
  <c r="BC196" i="5"/>
  <c r="BD196" i="5"/>
  <c r="BE196" i="5"/>
  <c r="BF196" i="5"/>
  <c r="BG196" i="5"/>
  <c r="A197" i="5"/>
  <c r="C197" i="5"/>
  <c r="D197" i="5"/>
  <c r="E197" i="5"/>
  <c r="F197" i="5"/>
  <c r="G197" i="5"/>
  <c r="H197" i="5"/>
  <c r="I197" i="5"/>
  <c r="J197" i="5"/>
  <c r="K197" i="5"/>
  <c r="L197" i="5"/>
  <c r="M197" i="5"/>
  <c r="N197" i="5"/>
  <c r="O197" i="5"/>
  <c r="P197" i="5"/>
  <c r="Q197" i="5"/>
  <c r="R197" i="5"/>
  <c r="S197" i="5"/>
  <c r="T197" i="5"/>
  <c r="U197" i="5"/>
  <c r="V197" i="5"/>
  <c r="W197" i="5"/>
  <c r="X197" i="5"/>
  <c r="Y197" i="5"/>
  <c r="Z197" i="5"/>
  <c r="AA197" i="5"/>
  <c r="AB197" i="5"/>
  <c r="AC197" i="5"/>
  <c r="AD197" i="5"/>
  <c r="AE197" i="5"/>
  <c r="AF197" i="5"/>
  <c r="AG197" i="5"/>
  <c r="AH197" i="5"/>
  <c r="AI197" i="5"/>
  <c r="AJ197" i="5"/>
  <c r="AK197" i="5"/>
  <c r="AL197" i="5"/>
  <c r="AM197" i="5"/>
  <c r="AN197" i="5"/>
  <c r="AO197" i="5"/>
  <c r="AP197" i="5"/>
  <c r="AQ197" i="5"/>
  <c r="AR197" i="5"/>
  <c r="AS197" i="5"/>
  <c r="AT197" i="5"/>
  <c r="AU197" i="5"/>
  <c r="AV197" i="5"/>
  <c r="AW197" i="5"/>
  <c r="AX197" i="5"/>
  <c r="AY197" i="5"/>
  <c r="AZ197" i="5"/>
  <c r="BA197" i="5"/>
  <c r="BB197" i="5"/>
  <c r="BC197" i="5"/>
  <c r="BD197" i="5"/>
  <c r="BE197" i="5"/>
  <c r="BF197" i="5"/>
  <c r="BG197" i="5"/>
  <c r="A198" i="5"/>
  <c r="C198" i="5"/>
  <c r="D198" i="5"/>
  <c r="E198" i="5"/>
  <c r="F198" i="5"/>
  <c r="G198" i="5"/>
  <c r="H198" i="5"/>
  <c r="I198" i="5"/>
  <c r="J198" i="5"/>
  <c r="K198" i="5"/>
  <c r="L198" i="5"/>
  <c r="M198" i="5"/>
  <c r="N198" i="5"/>
  <c r="O198" i="5"/>
  <c r="P198" i="5"/>
  <c r="Q198" i="5"/>
  <c r="R198" i="5"/>
  <c r="S198" i="5"/>
  <c r="T198" i="5"/>
  <c r="U198" i="5"/>
  <c r="V198" i="5"/>
  <c r="W198" i="5"/>
  <c r="X198" i="5"/>
  <c r="Y198" i="5"/>
  <c r="Z198" i="5"/>
  <c r="AA198" i="5"/>
  <c r="AB198" i="5"/>
  <c r="AC198" i="5"/>
  <c r="AD198" i="5"/>
  <c r="AE198" i="5"/>
  <c r="AF198" i="5"/>
  <c r="AG198" i="5"/>
  <c r="AH198" i="5"/>
  <c r="AI198" i="5"/>
  <c r="AJ198" i="5"/>
  <c r="AK198" i="5"/>
  <c r="AL198" i="5"/>
  <c r="AM198" i="5"/>
  <c r="AN198" i="5"/>
  <c r="AO198" i="5"/>
  <c r="AP198" i="5"/>
  <c r="AQ198" i="5"/>
  <c r="AR198" i="5"/>
  <c r="AS198" i="5"/>
  <c r="AT198" i="5"/>
  <c r="AU198" i="5"/>
  <c r="AV198" i="5"/>
  <c r="AW198" i="5"/>
  <c r="AX198" i="5"/>
  <c r="AY198" i="5"/>
  <c r="AZ198" i="5"/>
  <c r="BA198" i="5"/>
  <c r="BB198" i="5"/>
  <c r="BC198" i="5"/>
  <c r="BD198" i="5"/>
  <c r="BE198" i="5"/>
  <c r="BF198" i="5"/>
  <c r="BG198" i="5"/>
  <c r="A199" i="5"/>
  <c r="C199" i="5"/>
  <c r="D199" i="5"/>
  <c r="E199" i="5"/>
  <c r="F199" i="5"/>
  <c r="G199" i="5"/>
  <c r="H199" i="5"/>
  <c r="I199" i="5"/>
  <c r="J199" i="5"/>
  <c r="K199" i="5"/>
  <c r="L199" i="5"/>
  <c r="M199" i="5"/>
  <c r="N199" i="5"/>
  <c r="O199" i="5"/>
  <c r="P199" i="5"/>
  <c r="Q199" i="5"/>
  <c r="R199" i="5"/>
  <c r="S199" i="5"/>
  <c r="T199" i="5"/>
  <c r="U199" i="5"/>
  <c r="V199" i="5"/>
  <c r="W199" i="5"/>
  <c r="X199" i="5"/>
  <c r="Y199" i="5"/>
  <c r="Z199" i="5"/>
  <c r="AA199" i="5"/>
  <c r="AB199" i="5"/>
  <c r="AC199" i="5"/>
  <c r="AD199" i="5"/>
  <c r="AE199" i="5"/>
  <c r="AF199" i="5"/>
  <c r="AG199" i="5"/>
  <c r="AH199" i="5"/>
  <c r="AI199" i="5"/>
  <c r="AJ199" i="5"/>
  <c r="AK199" i="5"/>
  <c r="AL199" i="5"/>
  <c r="AM199" i="5"/>
  <c r="AN199" i="5"/>
  <c r="AO199" i="5"/>
  <c r="AP199" i="5"/>
  <c r="AQ199" i="5"/>
  <c r="AR199" i="5"/>
  <c r="AS199" i="5"/>
  <c r="AT199" i="5"/>
  <c r="AU199" i="5"/>
  <c r="AV199" i="5"/>
  <c r="AW199" i="5"/>
  <c r="AX199" i="5"/>
  <c r="AY199" i="5"/>
  <c r="AZ199" i="5"/>
  <c r="BA199" i="5"/>
  <c r="BB199" i="5"/>
  <c r="BC199" i="5"/>
  <c r="BD199" i="5"/>
  <c r="BE199" i="5"/>
  <c r="BF199" i="5"/>
  <c r="BG199" i="5"/>
  <c r="A200" i="5"/>
  <c r="C200" i="5"/>
  <c r="D200" i="5"/>
  <c r="E200" i="5"/>
  <c r="F200" i="5"/>
  <c r="G200" i="5"/>
  <c r="H200" i="5"/>
  <c r="I200" i="5"/>
  <c r="J200" i="5"/>
  <c r="K200" i="5"/>
  <c r="L200" i="5"/>
  <c r="M200" i="5"/>
  <c r="N200" i="5"/>
  <c r="O200" i="5"/>
  <c r="P200" i="5"/>
  <c r="Q200" i="5"/>
  <c r="R200" i="5"/>
  <c r="S200" i="5"/>
  <c r="T200" i="5"/>
  <c r="U200" i="5"/>
  <c r="V200" i="5"/>
  <c r="W200" i="5"/>
  <c r="X200" i="5"/>
  <c r="Y200" i="5"/>
  <c r="Z200" i="5"/>
  <c r="AA200" i="5"/>
  <c r="AB200" i="5"/>
  <c r="AC200" i="5"/>
  <c r="AD200" i="5"/>
  <c r="AE200" i="5"/>
  <c r="AF200" i="5"/>
  <c r="AG200" i="5"/>
  <c r="AH200" i="5"/>
  <c r="AI200" i="5"/>
  <c r="AJ200" i="5"/>
  <c r="AK200" i="5"/>
  <c r="AL200" i="5"/>
  <c r="AM200" i="5"/>
  <c r="AN200" i="5"/>
  <c r="AO200" i="5"/>
  <c r="AP200" i="5"/>
  <c r="AQ200" i="5"/>
  <c r="AR200" i="5"/>
  <c r="AS200" i="5"/>
  <c r="AT200" i="5"/>
  <c r="AU200" i="5"/>
  <c r="AV200" i="5"/>
  <c r="AW200" i="5"/>
  <c r="AX200" i="5"/>
  <c r="AY200" i="5"/>
  <c r="AZ200" i="5"/>
  <c r="BA200" i="5"/>
  <c r="BB200" i="5"/>
  <c r="BC200" i="5"/>
  <c r="BD200" i="5"/>
  <c r="BE200" i="5"/>
  <c r="BF200" i="5"/>
  <c r="BG200" i="5"/>
  <c r="A201" i="5"/>
  <c r="C201" i="5"/>
  <c r="D201" i="5"/>
  <c r="E201" i="5"/>
  <c r="F201" i="5"/>
  <c r="G201" i="5"/>
  <c r="H201" i="5"/>
  <c r="I201" i="5"/>
  <c r="J201" i="5"/>
  <c r="K201" i="5"/>
  <c r="L201" i="5"/>
  <c r="M201" i="5"/>
  <c r="N201" i="5"/>
  <c r="O201" i="5"/>
  <c r="P201" i="5"/>
  <c r="Q201" i="5"/>
  <c r="R201" i="5"/>
  <c r="S201" i="5"/>
  <c r="T201" i="5"/>
  <c r="U201" i="5"/>
  <c r="V201" i="5"/>
  <c r="W201" i="5"/>
  <c r="X201" i="5"/>
  <c r="Y201" i="5"/>
  <c r="Z201" i="5"/>
  <c r="AA201" i="5"/>
  <c r="AB201" i="5"/>
  <c r="AC201" i="5"/>
  <c r="AD201" i="5"/>
  <c r="AE201" i="5"/>
  <c r="AF201" i="5"/>
  <c r="AG201" i="5"/>
  <c r="AH201" i="5"/>
  <c r="AI201" i="5"/>
  <c r="AJ201" i="5"/>
  <c r="AK201" i="5"/>
  <c r="AL201" i="5"/>
  <c r="AM201" i="5"/>
  <c r="AN201" i="5"/>
  <c r="AO201" i="5"/>
  <c r="AP201" i="5"/>
  <c r="AQ201" i="5"/>
  <c r="AR201" i="5"/>
  <c r="AS201" i="5"/>
  <c r="AT201" i="5"/>
  <c r="AU201" i="5"/>
  <c r="AV201" i="5"/>
  <c r="AW201" i="5"/>
  <c r="AX201" i="5"/>
  <c r="AY201" i="5"/>
  <c r="AZ201" i="5"/>
  <c r="BA201" i="5"/>
  <c r="BB201" i="5"/>
  <c r="BC201" i="5"/>
  <c r="BD201" i="5"/>
  <c r="BE201" i="5"/>
  <c r="BF201" i="5"/>
  <c r="BG201" i="5"/>
  <c r="A202" i="5"/>
  <c r="C202" i="5"/>
  <c r="D202" i="5"/>
  <c r="E202" i="5"/>
  <c r="F202" i="5"/>
  <c r="G202" i="5"/>
  <c r="H202" i="5"/>
  <c r="I202" i="5"/>
  <c r="J202" i="5"/>
  <c r="K202" i="5"/>
  <c r="L202" i="5"/>
  <c r="M202" i="5"/>
  <c r="N202" i="5"/>
  <c r="O202" i="5"/>
  <c r="P202" i="5"/>
  <c r="Q202" i="5"/>
  <c r="R202" i="5"/>
  <c r="S202" i="5"/>
  <c r="T202" i="5"/>
  <c r="U202" i="5"/>
  <c r="V202" i="5"/>
  <c r="W202" i="5"/>
  <c r="X202" i="5"/>
  <c r="Y202" i="5"/>
  <c r="Z202" i="5"/>
  <c r="AA202" i="5"/>
  <c r="AB202" i="5"/>
  <c r="AC202" i="5"/>
  <c r="AD202" i="5"/>
  <c r="AE202" i="5"/>
  <c r="AF202" i="5"/>
  <c r="AG202" i="5"/>
  <c r="AH202" i="5"/>
  <c r="AI202" i="5"/>
  <c r="AJ202" i="5"/>
  <c r="AK202" i="5"/>
  <c r="AL202" i="5"/>
  <c r="AM202" i="5"/>
  <c r="AN202" i="5"/>
  <c r="AO202" i="5"/>
  <c r="AP202" i="5"/>
  <c r="AQ202" i="5"/>
  <c r="AR202" i="5"/>
  <c r="AS202" i="5"/>
  <c r="AT202" i="5"/>
  <c r="AU202" i="5"/>
  <c r="AV202" i="5"/>
  <c r="AW202" i="5"/>
  <c r="AX202" i="5"/>
  <c r="AY202" i="5"/>
  <c r="AZ202" i="5"/>
  <c r="BA202" i="5"/>
  <c r="BB202" i="5"/>
  <c r="BC202" i="5"/>
  <c r="BD202" i="5"/>
  <c r="BE202" i="5"/>
  <c r="BF202" i="5"/>
  <c r="BG202" i="5"/>
  <c r="A203" i="5"/>
  <c r="C203" i="5"/>
  <c r="D203" i="5"/>
  <c r="E203" i="5"/>
  <c r="F203" i="5"/>
  <c r="G203" i="5"/>
  <c r="H203" i="5"/>
  <c r="I203" i="5"/>
  <c r="J203" i="5"/>
  <c r="K203" i="5"/>
  <c r="L203" i="5"/>
  <c r="M203" i="5"/>
  <c r="N203" i="5"/>
  <c r="O203" i="5"/>
  <c r="P203" i="5"/>
  <c r="Q203" i="5"/>
  <c r="R203" i="5"/>
  <c r="S203" i="5"/>
  <c r="T203" i="5"/>
  <c r="U203" i="5"/>
  <c r="V203" i="5"/>
  <c r="W203" i="5"/>
  <c r="X203" i="5"/>
  <c r="Y203" i="5"/>
  <c r="Z203" i="5"/>
  <c r="AA203" i="5"/>
  <c r="AB203" i="5"/>
  <c r="AC203" i="5"/>
  <c r="AD203" i="5"/>
  <c r="AE203" i="5"/>
  <c r="AF203" i="5"/>
  <c r="AG203" i="5"/>
  <c r="AH203" i="5"/>
  <c r="AI203" i="5"/>
  <c r="AJ203" i="5"/>
  <c r="AK203" i="5"/>
  <c r="AL203" i="5"/>
  <c r="AM203" i="5"/>
  <c r="AN203" i="5"/>
  <c r="AO203" i="5"/>
  <c r="AP203" i="5"/>
  <c r="AQ203" i="5"/>
  <c r="AR203" i="5"/>
  <c r="AS203" i="5"/>
  <c r="AT203" i="5"/>
  <c r="AU203" i="5"/>
  <c r="AV203" i="5"/>
  <c r="AW203" i="5"/>
  <c r="AX203" i="5"/>
  <c r="AY203" i="5"/>
  <c r="AZ203" i="5"/>
  <c r="BA203" i="5"/>
  <c r="BB203" i="5"/>
  <c r="BC203" i="5"/>
  <c r="BD203" i="5"/>
  <c r="BE203" i="5"/>
  <c r="BF203" i="5"/>
  <c r="BG203" i="5"/>
  <c r="A204" i="5"/>
  <c r="C204" i="5"/>
  <c r="D204" i="5"/>
  <c r="E204" i="5"/>
  <c r="F204" i="5"/>
  <c r="G204" i="5"/>
  <c r="H204" i="5"/>
  <c r="I204" i="5"/>
  <c r="J204" i="5"/>
  <c r="K204" i="5"/>
  <c r="L204" i="5"/>
  <c r="M204" i="5"/>
  <c r="N204" i="5"/>
  <c r="O204" i="5"/>
  <c r="P204" i="5"/>
  <c r="Q204" i="5"/>
  <c r="R204" i="5"/>
  <c r="S204" i="5"/>
  <c r="T204" i="5"/>
  <c r="U204" i="5"/>
  <c r="V204" i="5"/>
  <c r="W204" i="5"/>
  <c r="X204" i="5"/>
  <c r="Y204" i="5"/>
  <c r="Z204" i="5"/>
  <c r="AA204" i="5"/>
  <c r="AB204" i="5"/>
  <c r="AC204" i="5"/>
  <c r="AD204" i="5"/>
  <c r="AE204" i="5"/>
  <c r="AF204" i="5"/>
  <c r="AG204" i="5"/>
  <c r="AH204" i="5"/>
  <c r="AI204" i="5"/>
  <c r="AJ204" i="5"/>
  <c r="AK204" i="5"/>
  <c r="AL204" i="5"/>
  <c r="AM204" i="5"/>
  <c r="AN204" i="5"/>
  <c r="AO204" i="5"/>
  <c r="AP204" i="5"/>
  <c r="AQ204" i="5"/>
  <c r="AR204" i="5"/>
  <c r="AS204" i="5"/>
  <c r="AT204" i="5"/>
  <c r="AU204" i="5"/>
  <c r="AV204" i="5"/>
  <c r="AW204" i="5"/>
  <c r="AX204" i="5"/>
  <c r="AY204" i="5"/>
  <c r="AZ204" i="5"/>
  <c r="BA204" i="5"/>
  <c r="BB204" i="5"/>
  <c r="BC204" i="5"/>
  <c r="BD204" i="5"/>
  <c r="BE204" i="5"/>
  <c r="BF204" i="5"/>
  <c r="BG204" i="5"/>
  <c r="A205" i="5"/>
  <c r="C205" i="5"/>
  <c r="D205" i="5"/>
  <c r="E205" i="5"/>
  <c r="F205" i="5"/>
  <c r="G205" i="5"/>
  <c r="H205" i="5"/>
  <c r="I205" i="5"/>
  <c r="J205" i="5"/>
  <c r="K205" i="5"/>
  <c r="L205" i="5"/>
  <c r="M205" i="5"/>
  <c r="N205" i="5"/>
  <c r="O205" i="5"/>
  <c r="P205" i="5"/>
  <c r="Q205" i="5"/>
  <c r="R205" i="5"/>
  <c r="S205" i="5"/>
  <c r="T205" i="5"/>
  <c r="U205" i="5"/>
  <c r="V205" i="5"/>
  <c r="W205" i="5"/>
  <c r="X205" i="5"/>
  <c r="Y205" i="5"/>
  <c r="Z205" i="5"/>
  <c r="AA205" i="5"/>
  <c r="AB205" i="5"/>
  <c r="AC205" i="5"/>
  <c r="AD205" i="5"/>
  <c r="AE205" i="5"/>
  <c r="AF205" i="5"/>
  <c r="AG205" i="5"/>
  <c r="AH205" i="5"/>
  <c r="AI205" i="5"/>
  <c r="AJ205" i="5"/>
  <c r="AK205" i="5"/>
  <c r="AL205" i="5"/>
  <c r="AM205" i="5"/>
  <c r="AN205" i="5"/>
  <c r="AO205" i="5"/>
  <c r="AP205" i="5"/>
  <c r="AQ205" i="5"/>
  <c r="AR205" i="5"/>
  <c r="AS205" i="5"/>
  <c r="AT205" i="5"/>
  <c r="AU205" i="5"/>
  <c r="AV205" i="5"/>
  <c r="AW205" i="5"/>
  <c r="AX205" i="5"/>
  <c r="AY205" i="5"/>
  <c r="AZ205" i="5"/>
  <c r="BA205" i="5"/>
  <c r="BB205" i="5"/>
  <c r="BC205" i="5"/>
  <c r="BD205" i="5"/>
  <c r="BE205" i="5"/>
  <c r="BF205" i="5"/>
  <c r="BG205" i="5"/>
  <c r="A206" i="5"/>
  <c r="C206" i="5"/>
  <c r="D206" i="5"/>
  <c r="E206" i="5"/>
  <c r="F206" i="5"/>
  <c r="G206" i="5"/>
  <c r="H206" i="5"/>
  <c r="I206" i="5"/>
  <c r="J206" i="5"/>
  <c r="K206" i="5"/>
  <c r="L206" i="5"/>
  <c r="M206" i="5"/>
  <c r="N206" i="5"/>
  <c r="O206" i="5"/>
  <c r="P206" i="5"/>
  <c r="Q206" i="5"/>
  <c r="R206" i="5"/>
  <c r="S206" i="5"/>
  <c r="T206" i="5"/>
  <c r="U206" i="5"/>
  <c r="V206" i="5"/>
  <c r="W206" i="5"/>
  <c r="X206" i="5"/>
  <c r="Y206" i="5"/>
  <c r="Z206" i="5"/>
  <c r="AA206" i="5"/>
  <c r="AB206" i="5"/>
  <c r="AC206" i="5"/>
  <c r="AD206" i="5"/>
  <c r="AE206" i="5"/>
  <c r="AF206" i="5"/>
  <c r="AG206" i="5"/>
  <c r="AH206" i="5"/>
  <c r="AI206" i="5"/>
  <c r="AJ206" i="5"/>
  <c r="AK206" i="5"/>
  <c r="AL206" i="5"/>
  <c r="AM206" i="5"/>
  <c r="AN206" i="5"/>
  <c r="AO206" i="5"/>
  <c r="AP206" i="5"/>
  <c r="AQ206" i="5"/>
  <c r="AR206" i="5"/>
  <c r="AS206" i="5"/>
  <c r="AT206" i="5"/>
  <c r="AU206" i="5"/>
  <c r="AV206" i="5"/>
  <c r="AW206" i="5"/>
  <c r="AX206" i="5"/>
  <c r="AY206" i="5"/>
  <c r="AZ206" i="5"/>
  <c r="BA206" i="5"/>
  <c r="BB206" i="5"/>
  <c r="BC206" i="5"/>
  <c r="BD206" i="5"/>
  <c r="BE206" i="5"/>
  <c r="BF206" i="5"/>
  <c r="BG206" i="5"/>
  <c r="A207" i="5"/>
  <c r="C207" i="5"/>
  <c r="D207" i="5"/>
  <c r="E207" i="5"/>
  <c r="F207" i="5"/>
  <c r="G207" i="5"/>
  <c r="H207" i="5"/>
  <c r="I207" i="5"/>
  <c r="J207" i="5"/>
  <c r="K207" i="5"/>
  <c r="L207" i="5"/>
  <c r="M207" i="5"/>
  <c r="N207" i="5"/>
  <c r="O207" i="5"/>
  <c r="P207" i="5"/>
  <c r="Q207" i="5"/>
  <c r="R207" i="5"/>
  <c r="S207" i="5"/>
  <c r="T207" i="5"/>
  <c r="U207" i="5"/>
  <c r="V207" i="5"/>
  <c r="W207" i="5"/>
  <c r="X207" i="5"/>
  <c r="Y207" i="5"/>
  <c r="Z207" i="5"/>
  <c r="AA207" i="5"/>
  <c r="AB207" i="5"/>
  <c r="AC207" i="5"/>
  <c r="AD207" i="5"/>
  <c r="AE207" i="5"/>
  <c r="AF207" i="5"/>
  <c r="AG207" i="5"/>
  <c r="AH207" i="5"/>
  <c r="AI207" i="5"/>
  <c r="AJ207" i="5"/>
  <c r="AK207" i="5"/>
  <c r="AL207" i="5"/>
  <c r="AM207" i="5"/>
  <c r="AN207" i="5"/>
  <c r="AO207" i="5"/>
  <c r="AP207" i="5"/>
  <c r="AQ207" i="5"/>
  <c r="AR207" i="5"/>
  <c r="AS207" i="5"/>
  <c r="AT207" i="5"/>
  <c r="AU207" i="5"/>
  <c r="AV207" i="5"/>
  <c r="AW207" i="5"/>
  <c r="AX207" i="5"/>
  <c r="AY207" i="5"/>
  <c r="AZ207" i="5"/>
  <c r="BA207" i="5"/>
  <c r="BB207" i="5"/>
  <c r="BC207" i="5"/>
  <c r="BD207" i="5"/>
  <c r="BE207" i="5"/>
  <c r="BF207" i="5"/>
  <c r="BG207" i="5"/>
  <c r="A208" i="5"/>
  <c r="C208" i="5"/>
  <c r="D208" i="5"/>
  <c r="E208" i="5"/>
  <c r="F208" i="5"/>
  <c r="G208" i="5"/>
  <c r="H208" i="5"/>
  <c r="I208" i="5"/>
  <c r="J208" i="5"/>
  <c r="K208" i="5"/>
  <c r="L208" i="5"/>
  <c r="M208" i="5"/>
  <c r="N208" i="5"/>
  <c r="O208" i="5"/>
  <c r="P208" i="5"/>
  <c r="Q208" i="5"/>
  <c r="R208" i="5"/>
  <c r="S208" i="5"/>
  <c r="T208" i="5"/>
  <c r="U208" i="5"/>
  <c r="V208" i="5"/>
  <c r="W208" i="5"/>
  <c r="X208" i="5"/>
  <c r="Y208" i="5"/>
  <c r="Z208" i="5"/>
  <c r="AA208" i="5"/>
  <c r="AB208" i="5"/>
  <c r="AC208" i="5"/>
  <c r="AD208" i="5"/>
  <c r="AE208" i="5"/>
  <c r="AF208" i="5"/>
  <c r="AG208" i="5"/>
  <c r="AH208" i="5"/>
  <c r="AI208" i="5"/>
  <c r="AJ208" i="5"/>
  <c r="AK208" i="5"/>
  <c r="AL208" i="5"/>
  <c r="AM208" i="5"/>
  <c r="AN208" i="5"/>
  <c r="AO208" i="5"/>
  <c r="AP208" i="5"/>
  <c r="AQ208" i="5"/>
  <c r="AR208" i="5"/>
  <c r="AS208" i="5"/>
  <c r="AT208" i="5"/>
  <c r="AU208" i="5"/>
  <c r="AV208" i="5"/>
  <c r="AW208" i="5"/>
  <c r="AX208" i="5"/>
  <c r="AY208" i="5"/>
  <c r="AZ208" i="5"/>
  <c r="BA208" i="5"/>
  <c r="BB208" i="5"/>
  <c r="BC208" i="5"/>
  <c r="BD208" i="5"/>
  <c r="BE208" i="5"/>
  <c r="BF208" i="5"/>
  <c r="BG208" i="5"/>
  <c r="A209" i="5"/>
  <c r="C209" i="5"/>
  <c r="D209" i="5"/>
  <c r="E209" i="5"/>
  <c r="F209" i="5"/>
  <c r="G209" i="5"/>
  <c r="H209" i="5"/>
  <c r="I209" i="5"/>
  <c r="J209" i="5"/>
  <c r="K209" i="5"/>
  <c r="L209" i="5"/>
  <c r="M209" i="5"/>
  <c r="N209" i="5"/>
  <c r="O209" i="5"/>
  <c r="P209" i="5"/>
  <c r="Q209" i="5"/>
  <c r="R209" i="5"/>
  <c r="S209" i="5"/>
  <c r="T209" i="5"/>
  <c r="U209" i="5"/>
  <c r="V209" i="5"/>
  <c r="W209" i="5"/>
  <c r="X209" i="5"/>
  <c r="Y209" i="5"/>
  <c r="Z209" i="5"/>
  <c r="AA209" i="5"/>
  <c r="AB209" i="5"/>
  <c r="AC209" i="5"/>
  <c r="AD209" i="5"/>
  <c r="AE209" i="5"/>
  <c r="AF209" i="5"/>
  <c r="AG209" i="5"/>
  <c r="AH209" i="5"/>
  <c r="AI209" i="5"/>
  <c r="AJ209" i="5"/>
  <c r="AK209" i="5"/>
  <c r="AL209" i="5"/>
  <c r="AM209" i="5"/>
  <c r="AN209" i="5"/>
  <c r="AO209" i="5"/>
  <c r="AP209" i="5"/>
  <c r="AQ209" i="5"/>
  <c r="AR209" i="5"/>
  <c r="AS209" i="5"/>
  <c r="AT209" i="5"/>
  <c r="AU209" i="5"/>
  <c r="AV209" i="5"/>
  <c r="AW209" i="5"/>
  <c r="AX209" i="5"/>
  <c r="AY209" i="5"/>
  <c r="AZ209" i="5"/>
  <c r="BA209" i="5"/>
  <c r="BB209" i="5"/>
  <c r="BC209" i="5"/>
  <c r="BD209" i="5"/>
  <c r="BE209" i="5"/>
  <c r="BF209" i="5"/>
  <c r="BG209" i="5"/>
  <c r="A210" i="5"/>
  <c r="C210" i="5"/>
  <c r="D210" i="5"/>
  <c r="E210" i="5"/>
  <c r="F210" i="5"/>
  <c r="G210" i="5"/>
  <c r="H210" i="5"/>
  <c r="I210" i="5"/>
  <c r="J210" i="5"/>
  <c r="K210" i="5"/>
  <c r="L210" i="5"/>
  <c r="M210" i="5"/>
  <c r="N210" i="5"/>
  <c r="O210" i="5"/>
  <c r="P210" i="5"/>
  <c r="Q210" i="5"/>
  <c r="R210" i="5"/>
  <c r="S210" i="5"/>
  <c r="T210" i="5"/>
  <c r="U210" i="5"/>
  <c r="V210" i="5"/>
  <c r="W210" i="5"/>
  <c r="X210" i="5"/>
  <c r="Y210" i="5"/>
  <c r="Z210" i="5"/>
  <c r="AA210" i="5"/>
  <c r="AB210" i="5"/>
  <c r="AC210" i="5"/>
  <c r="AD210" i="5"/>
  <c r="AE210" i="5"/>
  <c r="AF210" i="5"/>
  <c r="AG210" i="5"/>
  <c r="AH210" i="5"/>
  <c r="AI210" i="5"/>
  <c r="AJ210" i="5"/>
  <c r="AK210" i="5"/>
  <c r="AL210" i="5"/>
  <c r="AM210" i="5"/>
  <c r="AN210" i="5"/>
  <c r="AO210" i="5"/>
  <c r="AP210" i="5"/>
  <c r="AQ210" i="5"/>
  <c r="AR210" i="5"/>
  <c r="AS210" i="5"/>
  <c r="AT210" i="5"/>
  <c r="AU210" i="5"/>
  <c r="AV210" i="5"/>
  <c r="AW210" i="5"/>
  <c r="AX210" i="5"/>
  <c r="AY210" i="5"/>
  <c r="AZ210" i="5"/>
  <c r="BA210" i="5"/>
  <c r="BB210" i="5"/>
  <c r="BC210" i="5"/>
  <c r="BD210" i="5"/>
  <c r="BE210" i="5"/>
  <c r="BF210" i="5"/>
  <c r="BG210" i="5"/>
  <c r="A211" i="5"/>
  <c r="C211" i="5"/>
  <c r="D211" i="5"/>
  <c r="E211" i="5"/>
  <c r="F211" i="5"/>
  <c r="G211" i="5"/>
  <c r="H211" i="5"/>
  <c r="I211" i="5"/>
  <c r="J211" i="5"/>
  <c r="K211" i="5"/>
  <c r="L211" i="5"/>
  <c r="M211" i="5"/>
  <c r="N211" i="5"/>
  <c r="O211" i="5"/>
  <c r="P211" i="5"/>
  <c r="Q211" i="5"/>
  <c r="R211" i="5"/>
  <c r="S211" i="5"/>
  <c r="T211" i="5"/>
  <c r="U211" i="5"/>
  <c r="V211" i="5"/>
  <c r="W211" i="5"/>
  <c r="X211" i="5"/>
  <c r="Y211" i="5"/>
  <c r="Z211" i="5"/>
  <c r="AA211" i="5"/>
  <c r="AB211" i="5"/>
  <c r="AC211" i="5"/>
  <c r="AD211" i="5"/>
  <c r="AE211" i="5"/>
  <c r="AF211" i="5"/>
  <c r="AG211" i="5"/>
  <c r="AH211" i="5"/>
  <c r="AI211" i="5"/>
  <c r="AJ211" i="5"/>
  <c r="AK211" i="5"/>
  <c r="AL211" i="5"/>
  <c r="AM211" i="5"/>
  <c r="AN211" i="5"/>
  <c r="AO211" i="5"/>
  <c r="AP211" i="5"/>
  <c r="AQ211" i="5"/>
  <c r="AR211" i="5"/>
  <c r="AS211" i="5"/>
  <c r="AT211" i="5"/>
  <c r="AU211" i="5"/>
  <c r="AV211" i="5"/>
  <c r="AW211" i="5"/>
  <c r="AX211" i="5"/>
  <c r="AY211" i="5"/>
  <c r="AZ211" i="5"/>
  <c r="BA211" i="5"/>
  <c r="BB211" i="5"/>
  <c r="BC211" i="5"/>
  <c r="BD211" i="5"/>
  <c r="BE211" i="5"/>
  <c r="BF211" i="5"/>
  <c r="BG211" i="5"/>
  <c r="A212" i="5"/>
  <c r="C212" i="5"/>
  <c r="D212" i="5"/>
  <c r="E212" i="5"/>
  <c r="F212" i="5"/>
  <c r="G212" i="5"/>
  <c r="H212" i="5"/>
  <c r="I212" i="5"/>
  <c r="J212" i="5"/>
  <c r="K212" i="5"/>
  <c r="L212" i="5"/>
  <c r="M212" i="5"/>
  <c r="N212" i="5"/>
  <c r="O212" i="5"/>
  <c r="P212" i="5"/>
  <c r="Q212" i="5"/>
  <c r="R212" i="5"/>
  <c r="S212" i="5"/>
  <c r="T212" i="5"/>
  <c r="U212" i="5"/>
  <c r="V212" i="5"/>
  <c r="W212" i="5"/>
  <c r="X212" i="5"/>
  <c r="Y212" i="5"/>
  <c r="Z212" i="5"/>
  <c r="AA212" i="5"/>
  <c r="AB212" i="5"/>
  <c r="AC212" i="5"/>
  <c r="AD212" i="5"/>
  <c r="AE212" i="5"/>
  <c r="AF212" i="5"/>
  <c r="AG212" i="5"/>
  <c r="AH212" i="5"/>
  <c r="AI212" i="5"/>
  <c r="AJ212" i="5"/>
  <c r="AK212" i="5"/>
  <c r="AL212" i="5"/>
  <c r="AM212" i="5"/>
  <c r="AN212" i="5"/>
  <c r="AO212" i="5"/>
  <c r="AP212" i="5"/>
  <c r="AQ212" i="5"/>
  <c r="AR212" i="5"/>
  <c r="AS212" i="5"/>
  <c r="AT212" i="5"/>
  <c r="AU212" i="5"/>
  <c r="AV212" i="5"/>
  <c r="AW212" i="5"/>
  <c r="AX212" i="5"/>
  <c r="AY212" i="5"/>
  <c r="AZ212" i="5"/>
  <c r="BA212" i="5"/>
  <c r="BB212" i="5"/>
  <c r="BC212" i="5"/>
  <c r="BD212" i="5"/>
  <c r="BE212" i="5"/>
  <c r="BF212" i="5"/>
  <c r="BG212" i="5"/>
  <c r="A213" i="5"/>
  <c r="C213" i="5"/>
  <c r="D213" i="5"/>
  <c r="E213" i="5"/>
  <c r="F213" i="5"/>
  <c r="G213" i="5"/>
  <c r="H213" i="5"/>
  <c r="I213" i="5"/>
  <c r="J213" i="5"/>
  <c r="K213" i="5"/>
  <c r="L213" i="5"/>
  <c r="M213" i="5"/>
  <c r="N213" i="5"/>
  <c r="O213" i="5"/>
  <c r="P213" i="5"/>
  <c r="Q213" i="5"/>
  <c r="R213" i="5"/>
  <c r="S213" i="5"/>
  <c r="T213" i="5"/>
  <c r="U213" i="5"/>
  <c r="V213" i="5"/>
  <c r="W213" i="5"/>
  <c r="X213" i="5"/>
  <c r="Y213" i="5"/>
  <c r="Z213" i="5"/>
  <c r="AA213" i="5"/>
  <c r="AB213" i="5"/>
  <c r="AC213" i="5"/>
  <c r="AD213" i="5"/>
  <c r="AE213" i="5"/>
  <c r="AF213" i="5"/>
  <c r="AG213" i="5"/>
  <c r="AH213" i="5"/>
  <c r="AI213" i="5"/>
  <c r="AJ213" i="5"/>
  <c r="AK213" i="5"/>
  <c r="AL213" i="5"/>
  <c r="AM213" i="5"/>
  <c r="AN213" i="5"/>
  <c r="AO213" i="5"/>
  <c r="AP213" i="5"/>
  <c r="AQ213" i="5"/>
  <c r="AR213" i="5"/>
  <c r="AS213" i="5"/>
  <c r="AT213" i="5"/>
  <c r="AU213" i="5"/>
  <c r="AV213" i="5"/>
  <c r="AW213" i="5"/>
  <c r="AX213" i="5"/>
  <c r="AY213" i="5"/>
  <c r="AZ213" i="5"/>
  <c r="BA213" i="5"/>
  <c r="BB213" i="5"/>
  <c r="BC213" i="5"/>
  <c r="BD213" i="5"/>
  <c r="BE213" i="5"/>
  <c r="BF213" i="5"/>
  <c r="BG213" i="5"/>
  <c r="A214" i="5"/>
  <c r="C214" i="5"/>
  <c r="D214" i="5"/>
  <c r="E214" i="5"/>
  <c r="F214" i="5"/>
  <c r="G214" i="5"/>
  <c r="H214" i="5"/>
  <c r="I214" i="5"/>
  <c r="J214" i="5"/>
  <c r="K214" i="5"/>
  <c r="L214" i="5"/>
  <c r="M214" i="5"/>
  <c r="N214" i="5"/>
  <c r="O214" i="5"/>
  <c r="P214" i="5"/>
  <c r="Q214" i="5"/>
  <c r="R214" i="5"/>
  <c r="S214" i="5"/>
  <c r="T214" i="5"/>
  <c r="U214" i="5"/>
  <c r="V214" i="5"/>
  <c r="W214" i="5"/>
  <c r="X214" i="5"/>
  <c r="Y214" i="5"/>
  <c r="Z214" i="5"/>
  <c r="AA214" i="5"/>
  <c r="AB214" i="5"/>
  <c r="AC214" i="5"/>
  <c r="AD214" i="5"/>
  <c r="AE214" i="5"/>
  <c r="AF214" i="5"/>
  <c r="AG214" i="5"/>
  <c r="AH214" i="5"/>
  <c r="AI214" i="5"/>
  <c r="AJ214" i="5"/>
  <c r="AK214" i="5"/>
  <c r="AL214" i="5"/>
  <c r="AM214" i="5"/>
  <c r="AN214" i="5"/>
  <c r="AO214" i="5"/>
  <c r="AP214" i="5"/>
  <c r="AQ214" i="5"/>
  <c r="AR214" i="5"/>
  <c r="AS214" i="5"/>
  <c r="AT214" i="5"/>
  <c r="AU214" i="5"/>
  <c r="AV214" i="5"/>
  <c r="AW214" i="5"/>
  <c r="AX214" i="5"/>
  <c r="AY214" i="5"/>
  <c r="AZ214" i="5"/>
  <c r="BA214" i="5"/>
  <c r="BB214" i="5"/>
  <c r="BC214" i="5"/>
  <c r="BD214" i="5"/>
  <c r="BE214" i="5"/>
  <c r="BF214" i="5"/>
  <c r="BG214" i="5"/>
  <c r="A215" i="5"/>
  <c r="C215" i="5"/>
  <c r="D215" i="5"/>
  <c r="E215" i="5"/>
  <c r="F215" i="5"/>
  <c r="G215" i="5"/>
  <c r="H215" i="5"/>
  <c r="I215" i="5"/>
  <c r="J215" i="5"/>
  <c r="K215" i="5"/>
  <c r="L215" i="5"/>
  <c r="M215" i="5"/>
  <c r="N215" i="5"/>
  <c r="O215" i="5"/>
  <c r="P215" i="5"/>
  <c r="Q215" i="5"/>
  <c r="R215" i="5"/>
  <c r="S215" i="5"/>
  <c r="T215" i="5"/>
  <c r="U215" i="5"/>
  <c r="V215" i="5"/>
  <c r="W215" i="5"/>
  <c r="X215" i="5"/>
  <c r="Y215" i="5"/>
  <c r="Z215" i="5"/>
  <c r="AA215" i="5"/>
  <c r="AB215" i="5"/>
  <c r="AC215" i="5"/>
  <c r="AD215" i="5"/>
  <c r="AE215" i="5"/>
  <c r="AF215" i="5"/>
  <c r="AG215" i="5"/>
  <c r="AH215" i="5"/>
  <c r="AI215" i="5"/>
  <c r="AJ215" i="5"/>
  <c r="AK215" i="5"/>
  <c r="AL215" i="5"/>
  <c r="AM215" i="5"/>
  <c r="AN215" i="5"/>
  <c r="AO215" i="5"/>
  <c r="AP215" i="5"/>
  <c r="AQ215" i="5"/>
  <c r="AR215" i="5"/>
  <c r="AS215" i="5"/>
  <c r="AT215" i="5"/>
  <c r="AU215" i="5"/>
  <c r="AV215" i="5"/>
  <c r="AW215" i="5"/>
  <c r="AX215" i="5"/>
  <c r="AY215" i="5"/>
  <c r="AZ215" i="5"/>
  <c r="BA215" i="5"/>
  <c r="BB215" i="5"/>
  <c r="BC215" i="5"/>
  <c r="BD215" i="5"/>
  <c r="BE215" i="5"/>
  <c r="BF215" i="5"/>
  <c r="BG215" i="5"/>
  <c r="A216" i="5"/>
  <c r="C216" i="5"/>
  <c r="D216" i="5"/>
  <c r="E216" i="5"/>
  <c r="F216" i="5"/>
  <c r="G216" i="5"/>
  <c r="H216" i="5"/>
  <c r="I216" i="5"/>
  <c r="J216" i="5"/>
  <c r="K216" i="5"/>
  <c r="L216" i="5"/>
  <c r="M216" i="5"/>
  <c r="N216" i="5"/>
  <c r="O216" i="5"/>
  <c r="P216" i="5"/>
  <c r="Q216" i="5"/>
  <c r="R216" i="5"/>
  <c r="S216" i="5"/>
  <c r="T216" i="5"/>
  <c r="U216" i="5"/>
  <c r="V216" i="5"/>
  <c r="W216" i="5"/>
  <c r="X216" i="5"/>
  <c r="Y216" i="5"/>
  <c r="Z216" i="5"/>
  <c r="AA216" i="5"/>
  <c r="AB216" i="5"/>
  <c r="AC216" i="5"/>
  <c r="AD216" i="5"/>
  <c r="AE216" i="5"/>
  <c r="AF216" i="5"/>
  <c r="AG216" i="5"/>
  <c r="AH216" i="5"/>
  <c r="AI216" i="5"/>
  <c r="AJ216" i="5"/>
  <c r="AK216" i="5"/>
  <c r="AL216" i="5"/>
  <c r="AM216" i="5"/>
  <c r="AN216" i="5"/>
  <c r="AO216" i="5"/>
  <c r="AP216" i="5"/>
  <c r="AQ216" i="5"/>
  <c r="AR216" i="5"/>
  <c r="AS216" i="5"/>
  <c r="AT216" i="5"/>
  <c r="AU216" i="5"/>
  <c r="AV216" i="5"/>
  <c r="AW216" i="5"/>
  <c r="AX216" i="5"/>
  <c r="AY216" i="5"/>
  <c r="AZ216" i="5"/>
  <c r="BA216" i="5"/>
  <c r="BB216" i="5"/>
  <c r="BC216" i="5"/>
  <c r="BD216" i="5"/>
  <c r="BE216" i="5"/>
  <c r="BF216" i="5"/>
  <c r="BG216" i="5"/>
  <c r="A217" i="5"/>
  <c r="C217" i="5"/>
  <c r="D217" i="5"/>
  <c r="E217" i="5"/>
  <c r="F217" i="5"/>
  <c r="G217" i="5"/>
  <c r="H217" i="5"/>
  <c r="I217" i="5"/>
  <c r="J217" i="5"/>
  <c r="K217" i="5"/>
  <c r="L217" i="5"/>
  <c r="M217" i="5"/>
  <c r="N217" i="5"/>
  <c r="O217" i="5"/>
  <c r="P217" i="5"/>
  <c r="Q217" i="5"/>
  <c r="R217" i="5"/>
  <c r="S217" i="5"/>
  <c r="T217" i="5"/>
  <c r="U217" i="5"/>
  <c r="V217" i="5"/>
  <c r="W217" i="5"/>
  <c r="X217" i="5"/>
  <c r="Y217" i="5"/>
  <c r="Z217" i="5"/>
  <c r="AA217" i="5"/>
  <c r="AB217" i="5"/>
  <c r="AC217" i="5"/>
  <c r="AD217" i="5"/>
  <c r="AE217" i="5"/>
  <c r="AF217" i="5"/>
  <c r="AG217" i="5"/>
  <c r="AH217" i="5"/>
  <c r="AI217" i="5"/>
  <c r="AJ217" i="5"/>
  <c r="AK217" i="5"/>
  <c r="AL217" i="5"/>
  <c r="AM217" i="5"/>
  <c r="AN217" i="5"/>
  <c r="AO217" i="5"/>
  <c r="AP217" i="5"/>
  <c r="AQ217" i="5"/>
  <c r="AR217" i="5"/>
  <c r="AS217" i="5"/>
  <c r="AT217" i="5"/>
  <c r="AU217" i="5"/>
  <c r="AV217" i="5"/>
  <c r="AW217" i="5"/>
  <c r="AX217" i="5"/>
  <c r="AY217" i="5"/>
  <c r="AZ217" i="5"/>
  <c r="BA217" i="5"/>
  <c r="BB217" i="5"/>
  <c r="BC217" i="5"/>
  <c r="BD217" i="5"/>
  <c r="BE217" i="5"/>
  <c r="BF217" i="5"/>
  <c r="BG217" i="5"/>
  <c r="A218" i="5"/>
  <c r="C218" i="5"/>
  <c r="D218" i="5"/>
  <c r="E218" i="5"/>
  <c r="F218" i="5"/>
  <c r="G218" i="5"/>
  <c r="H218" i="5"/>
  <c r="I218" i="5"/>
  <c r="J218" i="5"/>
  <c r="K218" i="5"/>
  <c r="L218" i="5"/>
  <c r="M218" i="5"/>
  <c r="N218" i="5"/>
  <c r="O218" i="5"/>
  <c r="P218" i="5"/>
  <c r="Q218" i="5"/>
  <c r="R218" i="5"/>
  <c r="S218" i="5"/>
  <c r="T218" i="5"/>
  <c r="U218" i="5"/>
  <c r="V218" i="5"/>
  <c r="W218" i="5"/>
  <c r="X218" i="5"/>
  <c r="Y218" i="5"/>
  <c r="Z218" i="5"/>
  <c r="AA218" i="5"/>
  <c r="AB218" i="5"/>
  <c r="AC218" i="5"/>
  <c r="AD218" i="5"/>
  <c r="AE218" i="5"/>
  <c r="AF218" i="5"/>
  <c r="AG218" i="5"/>
  <c r="AH218" i="5"/>
  <c r="AI218" i="5"/>
  <c r="AJ218" i="5"/>
  <c r="AK218" i="5"/>
  <c r="AL218" i="5"/>
  <c r="AM218" i="5"/>
  <c r="AN218" i="5"/>
  <c r="AO218" i="5"/>
  <c r="AP218" i="5"/>
  <c r="AQ218" i="5"/>
  <c r="AR218" i="5"/>
  <c r="AS218" i="5"/>
  <c r="AT218" i="5"/>
  <c r="AU218" i="5"/>
  <c r="AV218" i="5"/>
  <c r="AW218" i="5"/>
  <c r="AX218" i="5"/>
  <c r="AY218" i="5"/>
  <c r="AZ218" i="5"/>
  <c r="BA218" i="5"/>
  <c r="BB218" i="5"/>
  <c r="BC218" i="5"/>
  <c r="BD218" i="5"/>
  <c r="BE218" i="5"/>
  <c r="BF218" i="5"/>
  <c r="BG218" i="5"/>
  <c r="A219" i="5"/>
  <c r="C219" i="5"/>
  <c r="D219" i="5"/>
  <c r="E219" i="5"/>
  <c r="F219" i="5"/>
  <c r="G219" i="5"/>
  <c r="H219" i="5"/>
  <c r="I219" i="5"/>
  <c r="J219" i="5"/>
  <c r="K219" i="5"/>
  <c r="L219" i="5"/>
  <c r="M219" i="5"/>
  <c r="N219" i="5"/>
  <c r="O219" i="5"/>
  <c r="P219" i="5"/>
  <c r="Q219" i="5"/>
  <c r="R219" i="5"/>
  <c r="S219" i="5"/>
  <c r="T219" i="5"/>
  <c r="U219" i="5"/>
  <c r="V219" i="5"/>
  <c r="W219" i="5"/>
  <c r="X219" i="5"/>
  <c r="Y219" i="5"/>
  <c r="Z219" i="5"/>
  <c r="AA219" i="5"/>
  <c r="AB219" i="5"/>
  <c r="AC219" i="5"/>
  <c r="AD219" i="5"/>
  <c r="AE219" i="5"/>
  <c r="AF219" i="5"/>
  <c r="AG219" i="5"/>
  <c r="AH219" i="5"/>
  <c r="AI219" i="5"/>
  <c r="AJ219" i="5"/>
  <c r="AK219" i="5"/>
  <c r="AL219" i="5"/>
  <c r="AM219" i="5"/>
  <c r="AN219" i="5"/>
  <c r="AO219" i="5"/>
  <c r="AP219" i="5"/>
  <c r="AQ219" i="5"/>
  <c r="AR219" i="5"/>
  <c r="AS219" i="5"/>
  <c r="AT219" i="5"/>
  <c r="AU219" i="5"/>
  <c r="AV219" i="5"/>
  <c r="AW219" i="5"/>
  <c r="AX219" i="5"/>
  <c r="AY219" i="5"/>
  <c r="AZ219" i="5"/>
  <c r="BA219" i="5"/>
  <c r="BB219" i="5"/>
  <c r="BC219" i="5"/>
  <c r="BD219" i="5"/>
  <c r="BE219" i="5"/>
  <c r="BF219" i="5"/>
  <c r="BG219" i="5"/>
  <c r="A220" i="5"/>
  <c r="C220" i="5"/>
  <c r="D220" i="5"/>
  <c r="E220" i="5"/>
  <c r="F220" i="5"/>
  <c r="G220" i="5"/>
  <c r="H220" i="5"/>
  <c r="I220" i="5"/>
  <c r="J220" i="5"/>
  <c r="K220" i="5"/>
  <c r="L220" i="5"/>
  <c r="M220" i="5"/>
  <c r="N220" i="5"/>
  <c r="O220" i="5"/>
  <c r="P220" i="5"/>
  <c r="Q220" i="5"/>
  <c r="R220" i="5"/>
  <c r="S220" i="5"/>
  <c r="T220" i="5"/>
  <c r="U220" i="5"/>
  <c r="V220" i="5"/>
  <c r="W220" i="5"/>
  <c r="X220" i="5"/>
  <c r="Y220" i="5"/>
  <c r="Z220" i="5"/>
  <c r="AA220" i="5"/>
  <c r="AB220" i="5"/>
  <c r="AC220" i="5"/>
  <c r="AD220" i="5"/>
  <c r="AE220" i="5"/>
  <c r="AF220" i="5"/>
  <c r="AG220" i="5"/>
  <c r="AH220" i="5"/>
  <c r="AI220" i="5"/>
  <c r="AJ220" i="5"/>
  <c r="AK220" i="5"/>
  <c r="AL220" i="5"/>
  <c r="AM220" i="5"/>
  <c r="AN220" i="5"/>
  <c r="AO220" i="5"/>
  <c r="AP220" i="5"/>
  <c r="AQ220" i="5"/>
  <c r="AR220" i="5"/>
  <c r="AS220" i="5"/>
  <c r="AT220" i="5"/>
  <c r="AU220" i="5"/>
  <c r="AV220" i="5"/>
  <c r="AW220" i="5"/>
  <c r="AX220" i="5"/>
  <c r="AY220" i="5"/>
  <c r="AZ220" i="5"/>
  <c r="BA220" i="5"/>
  <c r="BB220" i="5"/>
  <c r="BC220" i="5"/>
  <c r="BD220" i="5"/>
  <c r="BE220" i="5"/>
  <c r="BF220" i="5"/>
  <c r="BG220" i="5"/>
  <c r="A221" i="5"/>
  <c r="C221" i="5"/>
  <c r="D221" i="5"/>
  <c r="E221" i="5"/>
  <c r="F221" i="5"/>
  <c r="G221" i="5"/>
  <c r="H221" i="5"/>
  <c r="I221" i="5"/>
  <c r="J221" i="5"/>
  <c r="K221" i="5"/>
  <c r="L221" i="5"/>
  <c r="M221" i="5"/>
  <c r="N221" i="5"/>
  <c r="O221" i="5"/>
  <c r="P221" i="5"/>
  <c r="Q221" i="5"/>
  <c r="R221" i="5"/>
  <c r="S221" i="5"/>
  <c r="T221" i="5"/>
  <c r="U221" i="5"/>
  <c r="V221" i="5"/>
  <c r="W221" i="5"/>
  <c r="X221" i="5"/>
  <c r="Y221" i="5"/>
  <c r="Z221" i="5"/>
  <c r="AA221" i="5"/>
  <c r="AB221" i="5"/>
  <c r="AC221" i="5"/>
  <c r="AD221" i="5"/>
  <c r="AE221" i="5"/>
  <c r="AF221" i="5"/>
  <c r="AG221" i="5"/>
  <c r="AH221" i="5"/>
  <c r="AI221" i="5"/>
  <c r="AJ221" i="5"/>
  <c r="AK221" i="5"/>
  <c r="AL221" i="5"/>
  <c r="AM221" i="5"/>
  <c r="AN221" i="5"/>
  <c r="AO221" i="5"/>
  <c r="AP221" i="5"/>
  <c r="AQ221" i="5"/>
  <c r="AR221" i="5"/>
  <c r="AS221" i="5"/>
  <c r="AT221" i="5"/>
  <c r="AU221" i="5"/>
  <c r="AV221" i="5"/>
  <c r="AW221" i="5"/>
  <c r="AX221" i="5"/>
  <c r="AY221" i="5"/>
  <c r="AZ221" i="5"/>
  <c r="BA221" i="5"/>
  <c r="BB221" i="5"/>
  <c r="BC221" i="5"/>
  <c r="BD221" i="5"/>
  <c r="BE221" i="5"/>
  <c r="BF221" i="5"/>
  <c r="BG221" i="5"/>
  <c r="A222" i="5"/>
  <c r="C222" i="5"/>
  <c r="D222" i="5"/>
  <c r="E222" i="5"/>
  <c r="F222" i="5"/>
  <c r="G222" i="5"/>
  <c r="H222" i="5"/>
  <c r="I222" i="5"/>
  <c r="J222" i="5"/>
  <c r="K222" i="5"/>
  <c r="L222" i="5"/>
  <c r="M222" i="5"/>
  <c r="N222" i="5"/>
  <c r="O222" i="5"/>
  <c r="P222" i="5"/>
  <c r="Q222" i="5"/>
  <c r="R222" i="5"/>
  <c r="S222" i="5"/>
  <c r="T222" i="5"/>
  <c r="U222" i="5"/>
  <c r="V222" i="5"/>
  <c r="W222" i="5"/>
  <c r="X222" i="5"/>
  <c r="Y222" i="5"/>
  <c r="Z222" i="5"/>
  <c r="AA222" i="5"/>
  <c r="AB222" i="5"/>
  <c r="AC222" i="5"/>
  <c r="AD222" i="5"/>
  <c r="AE222" i="5"/>
  <c r="AF222" i="5"/>
  <c r="AG222" i="5"/>
  <c r="AH222" i="5"/>
  <c r="AI222" i="5"/>
  <c r="AJ222" i="5"/>
  <c r="AK222" i="5"/>
  <c r="AL222" i="5"/>
  <c r="AM222" i="5"/>
  <c r="AN222" i="5"/>
  <c r="AO222" i="5"/>
  <c r="AP222" i="5"/>
  <c r="AQ222" i="5"/>
  <c r="AR222" i="5"/>
  <c r="AS222" i="5"/>
  <c r="AT222" i="5"/>
  <c r="AU222" i="5"/>
  <c r="AV222" i="5"/>
  <c r="AW222" i="5"/>
  <c r="AX222" i="5"/>
  <c r="AY222" i="5"/>
  <c r="AZ222" i="5"/>
  <c r="BA222" i="5"/>
  <c r="BB222" i="5"/>
  <c r="BC222" i="5"/>
  <c r="BD222" i="5"/>
  <c r="BE222" i="5"/>
  <c r="BF222" i="5"/>
  <c r="BG222" i="5"/>
  <c r="A223" i="5"/>
  <c r="C223" i="5"/>
  <c r="D223" i="5"/>
  <c r="E223" i="5"/>
  <c r="F223" i="5"/>
  <c r="G223" i="5"/>
  <c r="H223" i="5"/>
  <c r="I223" i="5"/>
  <c r="J223" i="5"/>
  <c r="K223" i="5"/>
  <c r="L223" i="5"/>
  <c r="M223" i="5"/>
  <c r="N223" i="5"/>
  <c r="O223" i="5"/>
  <c r="P223" i="5"/>
  <c r="Q223" i="5"/>
  <c r="R223" i="5"/>
  <c r="S223" i="5"/>
  <c r="T223" i="5"/>
  <c r="U223" i="5"/>
  <c r="V223" i="5"/>
  <c r="W223" i="5"/>
  <c r="X223" i="5"/>
  <c r="Y223" i="5"/>
  <c r="Z223" i="5"/>
  <c r="AA223" i="5"/>
  <c r="AB223" i="5"/>
  <c r="AC223" i="5"/>
  <c r="AD223" i="5"/>
  <c r="AE223" i="5"/>
  <c r="AF223" i="5"/>
  <c r="AG223" i="5"/>
  <c r="AH223" i="5"/>
  <c r="AI223" i="5"/>
  <c r="AJ223" i="5"/>
  <c r="AK223" i="5"/>
  <c r="AL223" i="5"/>
  <c r="AM223" i="5"/>
  <c r="AN223" i="5"/>
  <c r="AO223" i="5"/>
  <c r="AP223" i="5"/>
  <c r="AQ223" i="5"/>
  <c r="AR223" i="5"/>
  <c r="AS223" i="5"/>
  <c r="AT223" i="5"/>
  <c r="AU223" i="5"/>
  <c r="AV223" i="5"/>
  <c r="AW223" i="5"/>
  <c r="AX223" i="5"/>
  <c r="AY223" i="5"/>
  <c r="AZ223" i="5"/>
  <c r="BA223" i="5"/>
  <c r="BB223" i="5"/>
  <c r="BC223" i="5"/>
  <c r="BD223" i="5"/>
  <c r="BE223" i="5"/>
  <c r="BF223" i="5"/>
  <c r="BG223" i="5"/>
  <c r="A224" i="5"/>
  <c r="C224" i="5"/>
  <c r="D224" i="5"/>
  <c r="E224" i="5"/>
  <c r="F224" i="5"/>
  <c r="G224" i="5"/>
  <c r="H224" i="5"/>
  <c r="I224" i="5"/>
  <c r="J224" i="5"/>
  <c r="K224" i="5"/>
  <c r="L224" i="5"/>
  <c r="M224" i="5"/>
  <c r="N224" i="5"/>
  <c r="O224" i="5"/>
  <c r="P224" i="5"/>
  <c r="Q224" i="5"/>
  <c r="R224" i="5"/>
  <c r="S224" i="5"/>
  <c r="T224" i="5"/>
  <c r="U224" i="5"/>
  <c r="V224" i="5"/>
  <c r="W224" i="5"/>
  <c r="X224" i="5"/>
  <c r="Y224" i="5"/>
  <c r="Z224" i="5"/>
  <c r="AA224" i="5"/>
  <c r="AB224" i="5"/>
  <c r="AC224" i="5"/>
  <c r="AD224" i="5"/>
  <c r="AE224" i="5"/>
  <c r="AF224" i="5"/>
  <c r="AG224" i="5"/>
  <c r="AH224" i="5"/>
  <c r="AI224" i="5"/>
  <c r="AJ224" i="5"/>
  <c r="AK224" i="5"/>
  <c r="AL224" i="5"/>
  <c r="AM224" i="5"/>
  <c r="AN224" i="5"/>
  <c r="AO224" i="5"/>
  <c r="AP224" i="5"/>
  <c r="AQ224" i="5"/>
  <c r="AR224" i="5"/>
  <c r="AS224" i="5"/>
  <c r="AT224" i="5"/>
  <c r="AU224" i="5"/>
  <c r="AV224" i="5"/>
  <c r="AW224" i="5"/>
  <c r="AX224" i="5"/>
  <c r="AY224" i="5"/>
  <c r="AZ224" i="5"/>
  <c r="BA224" i="5"/>
  <c r="BB224" i="5"/>
  <c r="BC224" i="5"/>
  <c r="BD224" i="5"/>
  <c r="BE224" i="5"/>
  <c r="BF224" i="5"/>
  <c r="BG224" i="5"/>
  <c r="A225" i="5"/>
  <c r="C225" i="5"/>
  <c r="D225" i="5"/>
  <c r="E225" i="5"/>
  <c r="F225" i="5"/>
  <c r="G225" i="5"/>
  <c r="H225" i="5"/>
  <c r="I225" i="5"/>
  <c r="J225" i="5"/>
  <c r="K225" i="5"/>
  <c r="L225" i="5"/>
  <c r="M225" i="5"/>
  <c r="N225" i="5"/>
  <c r="O225" i="5"/>
  <c r="P225" i="5"/>
  <c r="Q225" i="5"/>
  <c r="R225" i="5"/>
  <c r="S225" i="5"/>
  <c r="T225" i="5"/>
  <c r="U225" i="5"/>
  <c r="V225" i="5"/>
  <c r="W225" i="5"/>
  <c r="X225" i="5"/>
  <c r="Y225" i="5"/>
  <c r="Z225" i="5"/>
  <c r="AA225" i="5"/>
  <c r="AB225" i="5"/>
  <c r="AC225" i="5"/>
  <c r="AD225" i="5"/>
  <c r="AE225" i="5"/>
  <c r="AF225" i="5"/>
  <c r="AG225" i="5"/>
  <c r="AH225" i="5"/>
  <c r="AI225" i="5"/>
  <c r="AJ225" i="5"/>
  <c r="AK225" i="5"/>
  <c r="AL225" i="5"/>
  <c r="AM225" i="5"/>
  <c r="AN225" i="5"/>
  <c r="AO225" i="5"/>
  <c r="AP225" i="5"/>
  <c r="AQ225" i="5"/>
  <c r="AR225" i="5"/>
  <c r="AS225" i="5"/>
  <c r="AT225" i="5"/>
  <c r="AU225" i="5"/>
  <c r="AV225" i="5"/>
  <c r="AW225" i="5"/>
  <c r="AX225" i="5"/>
  <c r="AY225" i="5"/>
  <c r="AZ225" i="5"/>
  <c r="BA225" i="5"/>
  <c r="BB225" i="5"/>
  <c r="BC225" i="5"/>
  <c r="BD225" i="5"/>
  <c r="BE225" i="5"/>
  <c r="BF225" i="5"/>
  <c r="BG225" i="5"/>
  <c r="A226" i="5"/>
  <c r="C226" i="5"/>
  <c r="D226" i="5"/>
  <c r="E226" i="5"/>
  <c r="F226" i="5"/>
  <c r="G226" i="5"/>
  <c r="H226" i="5"/>
  <c r="I226" i="5"/>
  <c r="J226" i="5"/>
  <c r="K226" i="5"/>
  <c r="L226" i="5"/>
  <c r="M226" i="5"/>
  <c r="N226" i="5"/>
  <c r="O226" i="5"/>
  <c r="P226" i="5"/>
  <c r="Q226" i="5"/>
  <c r="R226" i="5"/>
  <c r="S226" i="5"/>
  <c r="T226" i="5"/>
  <c r="U226" i="5"/>
  <c r="V226" i="5"/>
  <c r="W226" i="5"/>
  <c r="X226" i="5"/>
  <c r="Y226" i="5"/>
  <c r="Z226" i="5"/>
  <c r="AA226" i="5"/>
  <c r="AB226" i="5"/>
  <c r="AC226" i="5"/>
  <c r="AD226" i="5"/>
  <c r="AE226" i="5"/>
  <c r="AF226" i="5"/>
  <c r="AG226" i="5"/>
  <c r="AH226" i="5"/>
  <c r="AI226" i="5"/>
  <c r="AJ226" i="5"/>
  <c r="AK226" i="5"/>
  <c r="AL226" i="5"/>
  <c r="AM226" i="5"/>
  <c r="AN226" i="5"/>
  <c r="AO226" i="5"/>
  <c r="AP226" i="5"/>
  <c r="AQ226" i="5"/>
  <c r="AR226" i="5"/>
  <c r="AS226" i="5"/>
  <c r="AT226" i="5"/>
  <c r="AU226" i="5"/>
  <c r="AV226" i="5"/>
  <c r="AW226" i="5"/>
  <c r="AX226" i="5"/>
  <c r="AY226" i="5"/>
  <c r="AZ226" i="5"/>
  <c r="BA226" i="5"/>
  <c r="BB226" i="5"/>
  <c r="BC226" i="5"/>
  <c r="BD226" i="5"/>
  <c r="BE226" i="5"/>
  <c r="BF226" i="5"/>
  <c r="BG226" i="5"/>
  <c r="A227" i="5"/>
  <c r="C227" i="5"/>
  <c r="D227" i="5"/>
  <c r="E227" i="5"/>
  <c r="F227" i="5"/>
  <c r="G227" i="5"/>
  <c r="H227" i="5"/>
  <c r="I227" i="5"/>
  <c r="J227" i="5"/>
  <c r="K227" i="5"/>
  <c r="L227" i="5"/>
  <c r="M227" i="5"/>
  <c r="N227" i="5"/>
  <c r="O227" i="5"/>
  <c r="P227" i="5"/>
  <c r="Q227" i="5"/>
  <c r="R227" i="5"/>
  <c r="S227" i="5"/>
  <c r="T227" i="5"/>
  <c r="U227" i="5"/>
  <c r="V227" i="5"/>
  <c r="W227" i="5"/>
  <c r="X227" i="5"/>
  <c r="Y227" i="5"/>
  <c r="Z227" i="5"/>
  <c r="AA227" i="5"/>
  <c r="AB227" i="5"/>
  <c r="AC227" i="5"/>
  <c r="AD227" i="5"/>
  <c r="AE227" i="5"/>
  <c r="AF227" i="5"/>
  <c r="AG227" i="5"/>
  <c r="AH227" i="5"/>
  <c r="AI227" i="5"/>
  <c r="AJ227" i="5"/>
  <c r="AK227" i="5"/>
  <c r="AL227" i="5"/>
  <c r="AM227" i="5"/>
  <c r="AN227" i="5"/>
  <c r="AO227" i="5"/>
  <c r="AP227" i="5"/>
  <c r="AQ227" i="5"/>
  <c r="AR227" i="5"/>
  <c r="AS227" i="5"/>
  <c r="AT227" i="5"/>
  <c r="AU227" i="5"/>
  <c r="AV227" i="5"/>
  <c r="AW227" i="5"/>
  <c r="AX227" i="5"/>
  <c r="AY227" i="5"/>
  <c r="AZ227" i="5"/>
  <c r="BA227" i="5"/>
  <c r="BB227" i="5"/>
  <c r="BC227" i="5"/>
  <c r="BD227" i="5"/>
  <c r="BE227" i="5"/>
  <c r="BF227" i="5"/>
  <c r="BG227" i="5"/>
  <c r="A228" i="5"/>
  <c r="C228" i="5"/>
  <c r="D228" i="5"/>
  <c r="E228" i="5"/>
  <c r="F228" i="5"/>
  <c r="G228" i="5"/>
  <c r="H228" i="5"/>
  <c r="I228" i="5"/>
  <c r="J228" i="5"/>
  <c r="K228" i="5"/>
  <c r="L228" i="5"/>
  <c r="M228" i="5"/>
  <c r="N228" i="5"/>
  <c r="O228" i="5"/>
  <c r="P228" i="5"/>
  <c r="Q228" i="5"/>
  <c r="R228" i="5"/>
  <c r="S228" i="5"/>
  <c r="T228" i="5"/>
  <c r="U228" i="5"/>
  <c r="V228" i="5"/>
  <c r="W228" i="5"/>
  <c r="X228" i="5"/>
  <c r="Y228" i="5"/>
  <c r="Z228" i="5"/>
  <c r="AA228" i="5"/>
  <c r="AB228" i="5"/>
  <c r="AC228" i="5"/>
  <c r="AD228" i="5"/>
  <c r="AE228" i="5"/>
  <c r="AF228" i="5"/>
  <c r="AG228" i="5"/>
  <c r="AH228" i="5"/>
  <c r="AI228" i="5"/>
  <c r="AJ228" i="5"/>
  <c r="AK228" i="5"/>
  <c r="AL228" i="5"/>
  <c r="AM228" i="5"/>
  <c r="AN228" i="5"/>
  <c r="AO228" i="5"/>
  <c r="AP228" i="5"/>
  <c r="AQ228" i="5"/>
  <c r="AR228" i="5"/>
  <c r="AS228" i="5"/>
  <c r="AT228" i="5"/>
  <c r="AU228" i="5"/>
  <c r="AV228" i="5"/>
  <c r="AW228" i="5"/>
  <c r="AX228" i="5"/>
  <c r="AY228" i="5"/>
  <c r="AZ228" i="5"/>
  <c r="BA228" i="5"/>
  <c r="BB228" i="5"/>
  <c r="BC228" i="5"/>
  <c r="BD228" i="5"/>
  <c r="BE228" i="5"/>
  <c r="BF228" i="5"/>
  <c r="BG228" i="5"/>
  <c r="A229" i="5"/>
  <c r="C229" i="5"/>
  <c r="D229" i="5"/>
  <c r="E229" i="5"/>
  <c r="F229" i="5"/>
  <c r="G229" i="5"/>
  <c r="H229" i="5"/>
  <c r="I229" i="5"/>
  <c r="J229" i="5"/>
  <c r="K229" i="5"/>
  <c r="L229" i="5"/>
  <c r="M229" i="5"/>
  <c r="N229" i="5"/>
  <c r="O229" i="5"/>
  <c r="P229" i="5"/>
  <c r="Q229" i="5"/>
  <c r="R229" i="5"/>
  <c r="S229" i="5"/>
  <c r="T229" i="5"/>
  <c r="U229" i="5"/>
  <c r="V229" i="5"/>
  <c r="W229" i="5"/>
  <c r="X229" i="5"/>
  <c r="Y229" i="5"/>
  <c r="Z229" i="5"/>
  <c r="AA229" i="5"/>
  <c r="AB229" i="5"/>
  <c r="AC229" i="5"/>
  <c r="AD229" i="5"/>
  <c r="AE229" i="5"/>
  <c r="AF229" i="5"/>
  <c r="AG229" i="5"/>
  <c r="AH229" i="5"/>
  <c r="AI229" i="5"/>
  <c r="AJ229" i="5"/>
  <c r="AK229" i="5"/>
  <c r="AL229" i="5"/>
  <c r="AM229" i="5"/>
  <c r="AN229" i="5"/>
  <c r="AO229" i="5"/>
  <c r="AP229" i="5"/>
  <c r="AQ229" i="5"/>
  <c r="AR229" i="5"/>
  <c r="AS229" i="5"/>
  <c r="AT229" i="5"/>
  <c r="AU229" i="5"/>
  <c r="AV229" i="5"/>
  <c r="AW229" i="5"/>
  <c r="AX229" i="5"/>
  <c r="AY229" i="5"/>
  <c r="AZ229" i="5"/>
  <c r="BA229" i="5"/>
  <c r="BB229" i="5"/>
  <c r="BC229" i="5"/>
  <c r="BD229" i="5"/>
  <c r="BE229" i="5"/>
  <c r="BF229" i="5"/>
  <c r="BG229" i="5"/>
  <c r="A230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X230" i="5"/>
  <c r="Y230" i="5"/>
  <c r="Z230" i="5"/>
  <c r="AA230" i="5"/>
  <c r="AB230" i="5"/>
  <c r="AC230" i="5"/>
  <c r="AD230" i="5"/>
  <c r="AE230" i="5"/>
  <c r="AF230" i="5"/>
  <c r="AG230" i="5"/>
  <c r="AH230" i="5"/>
  <c r="AI230" i="5"/>
  <c r="AJ230" i="5"/>
  <c r="AK230" i="5"/>
  <c r="AL230" i="5"/>
  <c r="AM230" i="5"/>
  <c r="AN230" i="5"/>
  <c r="AO230" i="5"/>
  <c r="AP230" i="5"/>
  <c r="AQ230" i="5"/>
  <c r="AR230" i="5"/>
  <c r="AS230" i="5"/>
  <c r="AT230" i="5"/>
  <c r="AU230" i="5"/>
  <c r="AV230" i="5"/>
  <c r="AW230" i="5"/>
  <c r="AX230" i="5"/>
  <c r="AY230" i="5"/>
  <c r="AZ230" i="5"/>
  <c r="BA230" i="5"/>
  <c r="BB230" i="5"/>
  <c r="BC230" i="5"/>
  <c r="BD230" i="5"/>
  <c r="BE230" i="5"/>
  <c r="BF230" i="5"/>
  <c r="BG230" i="5"/>
  <c r="A231" i="5"/>
  <c r="C231" i="5"/>
  <c r="D231" i="5"/>
  <c r="E231" i="5"/>
  <c r="F231" i="5"/>
  <c r="G231" i="5"/>
  <c r="H231" i="5"/>
  <c r="I231" i="5"/>
  <c r="J231" i="5"/>
  <c r="K231" i="5"/>
  <c r="L231" i="5"/>
  <c r="M231" i="5"/>
  <c r="N231" i="5"/>
  <c r="O231" i="5"/>
  <c r="P231" i="5"/>
  <c r="Q231" i="5"/>
  <c r="R231" i="5"/>
  <c r="S231" i="5"/>
  <c r="T231" i="5"/>
  <c r="U231" i="5"/>
  <c r="V231" i="5"/>
  <c r="W231" i="5"/>
  <c r="X231" i="5"/>
  <c r="Y231" i="5"/>
  <c r="Z231" i="5"/>
  <c r="AA231" i="5"/>
  <c r="AB231" i="5"/>
  <c r="AC231" i="5"/>
  <c r="AD231" i="5"/>
  <c r="AE231" i="5"/>
  <c r="AF231" i="5"/>
  <c r="AG231" i="5"/>
  <c r="AH231" i="5"/>
  <c r="AI231" i="5"/>
  <c r="AJ231" i="5"/>
  <c r="AK231" i="5"/>
  <c r="AL231" i="5"/>
  <c r="AM231" i="5"/>
  <c r="AN231" i="5"/>
  <c r="AO231" i="5"/>
  <c r="AP231" i="5"/>
  <c r="AQ231" i="5"/>
  <c r="AR231" i="5"/>
  <c r="AS231" i="5"/>
  <c r="AT231" i="5"/>
  <c r="AU231" i="5"/>
  <c r="AV231" i="5"/>
  <c r="AW231" i="5"/>
  <c r="AX231" i="5"/>
  <c r="AY231" i="5"/>
  <c r="AZ231" i="5"/>
  <c r="BA231" i="5"/>
  <c r="BB231" i="5"/>
  <c r="BC231" i="5"/>
  <c r="BD231" i="5"/>
  <c r="BE231" i="5"/>
  <c r="BF231" i="5"/>
  <c r="BG231" i="5"/>
  <c r="A232" i="5"/>
  <c r="C232" i="5"/>
  <c r="D232" i="5"/>
  <c r="E232" i="5"/>
  <c r="F232" i="5"/>
  <c r="G232" i="5"/>
  <c r="H232" i="5"/>
  <c r="I232" i="5"/>
  <c r="J232" i="5"/>
  <c r="K232" i="5"/>
  <c r="L232" i="5"/>
  <c r="M232" i="5"/>
  <c r="N232" i="5"/>
  <c r="O232" i="5"/>
  <c r="P232" i="5"/>
  <c r="Q232" i="5"/>
  <c r="R232" i="5"/>
  <c r="S232" i="5"/>
  <c r="T232" i="5"/>
  <c r="U232" i="5"/>
  <c r="V232" i="5"/>
  <c r="W232" i="5"/>
  <c r="X232" i="5"/>
  <c r="Y232" i="5"/>
  <c r="Z232" i="5"/>
  <c r="AA232" i="5"/>
  <c r="AB232" i="5"/>
  <c r="AC232" i="5"/>
  <c r="AD232" i="5"/>
  <c r="AE232" i="5"/>
  <c r="AF232" i="5"/>
  <c r="AG232" i="5"/>
  <c r="AH232" i="5"/>
  <c r="AI232" i="5"/>
  <c r="AJ232" i="5"/>
  <c r="AK232" i="5"/>
  <c r="AL232" i="5"/>
  <c r="AM232" i="5"/>
  <c r="AN232" i="5"/>
  <c r="AO232" i="5"/>
  <c r="AP232" i="5"/>
  <c r="AQ232" i="5"/>
  <c r="AR232" i="5"/>
  <c r="AS232" i="5"/>
  <c r="AT232" i="5"/>
  <c r="AU232" i="5"/>
  <c r="AV232" i="5"/>
  <c r="AW232" i="5"/>
  <c r="AX232" i="5"/>
  <c r="AY232" i="5"/>
  <c r="AZ232" i="5"/>
  <c r="BA232" i="5"/>
  <c r="BB232" i="5"/>
  <c r="BC232" i="5"/>
  <c r="BD232" i="5"/>
  <c r="BE232" i="5"/>
  <c r="BF232" i="5"/>
  <c r="BG232" i="5"/>
  <c r="A233" i="5"/>
  <c r="C233" i="5"/>
  <c r="D233" i="5"/>
  <c r="E233" i="5"/>
  <c r="F233" i="5"/>
  <c r="G233" i="5"/>
  <c r="H233" i="5"/>
  <c r="I233" i="5"/>
  <c r="J233" i="5"/>
  <c r="K233" i="5"/>
  <c r="L233" i="5"/>
  <c r="M233" i="5"/>
  <c r="N233" i="5"/>
  <c r="O233" i="5"/>
  <c r="P233" i="5"/>
  <c r="Q233" i="5"/>
  <c r="R233" i="5"/>
  <c r="S233" i="5"/>
  <c r="T233" i="5"/>
  <c r="U233" i="5"/>
  <c r="V233" i="5"/>
  <c r="W233" i="5"/>
  <c r="X233" i="5"/>
  <c r="Y233" i="5"/>
  <c r="Z233" i="5"/>
  <c r="AA233" i="5"/>
  <c r="AB233" i="5"/>
  <c r="AC233" i="5"/>
  <c r="AD233" i="5"/>
  <c r="AE233" i="5"/>
  <c r="AF233" i="5"/>
  <c r="AG233" i="5"/>
  <c r="AH233" i="5"/>
  <c r="AI233" i="5"/>
  <c r="AJ233" i="5"/>
  <c r="AK233" i="5"/>
  <c r="AL233" i="5"/>
  <c r="AM233" i="5"/>
  <c r="AN233" i="5"/>
  <c r="AO233" i="5"/>
  <c r="AP233" i="5"/>
  <c r="AQ233" i="5"/>
  <c r="AR233" i="5"/>
  <c r="AS233" i="5"/>
  <c r="AT233" i="5"/>
  <c r="AU233" i="5"/>
  <c r="AV233" i="5"/>
  <c r="AW233" i="5"/>
  <c r="AX233" i="5"/>
  <c r="AY233" i="5"/>
  <c r="AZ233" i="5"/>
  <c r="BA233" i="5"/>
  <c r="BB233" i="5"/>
  <c r="BC233" i="5"/>
  <c r="BD233" i="5"/>
  <c r="BE233" i="5"/>
  <c r="BF233" i="5"/>
  <c r="BG233" i="5"/>
  <c r="A234" i="5"/>
  <c r="C234" i="5"/>
  <c r="D234" i="5"/>
  <c r="E234" i="5"/>
  <c r="F234" i="5"/>
  <c r="G234" i="5"/>
  <c r="H234" i="5"/>
  <c r="I234" i="5"/>
  <c r="J234" i="5"/>
  <c r="K234" i="5"/>
  <c r="L234" i="5"/>
  <c r="M234" i="5"/>
  <c r="N234" i="5"/>
  <c r="O234" i="5"/>
  <c r="P234" i="5"/>
  <c r="Q234" i="5"/>
  <c r="R234" i="5"/>
  <c r="S234" i="5"/>
  <c r="T234" i="5"/>
  <c r="U234" i="5"/>
  <c r="V234" i="5"/>
  <c r="W234" i="5"/>
  <c r="X234" i="5"/>
  <c r="Y234" i="5"/>
  <c r="Z234" i="5"/>
  <c r="AA234" i="5"/>
  <c r="AB234" i="5"/>
  <c r="AC234" i="5"/>
  <c r="AD234" i="5"/>
  <c r="AE234" i="5"/>
  <c r="AF234" i="5"/>
  <c r="AG234" i="5"/>
  <c r="AH234" i="5"/>
  <c r="AI234" i="5"/>
  <c r="AJ234" i="5"/>
  <c r="AK234" i="5"/>
  <c r="AL234" i="5"/>
  <c r="AM234" i="5"/>
  <c r="AN234" i="5"/>
  <c r="AO234" i="5"/>
  <c r="AP234" i="5"/>
  <c r="AQ234" i="5"/>
  <c r="AR234" i="5"/>
  <c r="AS234" i="5"/>
  <c r="AT234" i="5"/>
  <c r="AU234" i="5"/>
  <c r="AV234" i="5"/>
  <c r="AW234" i="5"/>
  <c r="AX234" i="5"/>
  <c r="AY234" i="5"/>
  <c r="AZ234" i="5"/>
  <c r="BA234" i="5"/>
  <c r="BB234" i="5"/>
  <c r="BC234" i="5"/>
  <c r="BD234" i="5"/>
  <c r="BE234" i="5"/>
  <c r="BF234" i="5"/>
  <c r="BG234" i="5"/>
  <c r="A235" i="5"/>
  <c r="C235" i="5"/>
  <c r="D235" i="5"/>
  <c r="E235" i="5"/>
  <c r="F235" i="5"/>
  <c r="G235" i="5"/>
  <c r="H235" i="5"/>
  <c r="I235" i="5"/>
  <c r="J235" i="5"/>
  <c r="K235" i="5"/>
  <c r="L235" i="5"/>
  <c r="M235" i="5"/>
  <c r="N235" i="5"/>
  <c r="O235" i="5"/>
  <c r="P235" i="5"/>
  <c r="Q235" i="5"/>
  <c r="R235" i="5"/>
  <c r="S235" i="5"/>
  <c r="T235" i="5"/>
  <c r="U235" i="5"/>
  <c r="V235" i="5"/>
  <c r="W235" i="5"/>
  <c r="X235" i="5"/>
  <c r="Y235" i="5"/>
  <c r="Z235" i="5"/>
  <c r="AA235" i="5"/>
  <c r="AB235" i="5"/>
  <c r="AC235" i="5"/>
  <c r="AD235" i="5"/>
  <c r="AE235" i="5"/>
  <c r="AF235" i="5"/>
  <c r="AG235" i="5"/>
  <c r="AH235" i="5"/>
  <c r="AI235" i="5"/>
  <c r="AJ235" i="5"/>
  <c r="AK235" i="5"/>
  <c r="AL235" i="5"/>
  <c r="AM235" i="5"/>
  <c r="AN235" i="5"/>
  <c r="AO235" i="5"/>
  <c r="AP235" i="5"/>
  <c r="AQ235" i="5"/>
  <c r="AR235" i="5"/>
  <c r="AS235" i="5"/>
  <c r="AT235" i="5"/>
  <c r="AU235" i="5"/>
  <c r="AV235" i="5"/>
  <c r="AW235" i="5"/>
  <c r="AX235" i="5"/>
  <c r="AY235" i="5"/>
  <c r="AZ235" i="5"/>
  <c r="BA235" i="5"/>
  <c r="BB235" i="5"/>
  <c r="BC235" i="5"/>
  <c r="BD235" i="5"/>
  <c r="BE235" i="5"/>
  <c r="BF235" i="5"/>
  <c r="BG235" i="5"/>
  <c r="A236" i="5"/>
  <c r="C236" i="5"/>
  <c r="D236" i="5"/>
  <c r="E236" i="5"/>
  <c r="F236" i="5"/>
  <c r="G236" i="5"/>
  <c r="H236" i="5"/>
  <c r="I236" i="5"/>
  <c r="J236" i="5"/>
  <c r="K236" i="5"/>
  <c r="L236" i="5"/>
  <c r="M236" i="5"/>
  <c r="N236" i="5"/>
  <c r="O236" i="5"/>
  <c r="P236" i="5"/>
  <c r="Q236" i="5"/>
  <c r="R236" i="5"/>
  <c r="S236" i="5"/>
  <c r="T236" i="5"/>
  <c r="U236" i="5"/>
  <c r="V236" i="5"/>
  <c r="W236" i="5"/>
  <c r="X236" i="5"/>
  <c r="Y236" i="5"/>
  <c r="Z236" i="5"/>
  <c r="AA236" i="5"/>
  <c r="AB236" i="5"/>
  <c r="AC236" i="5"/>
  <c r="AD236" i="5"/>
  <c r="AE236" i="5"/>
  <c r="AF236" i="5"/>
  <c r="AG236" i="5"/>
  <c r="AH236" i="5"/>
  <c r="AI236" i="5"/>
  <c r="AJ236" i="5"/>
  <c r="AK236" i="5"/>
  <c r="AL236" i="5"/>
  <c r="AM236" i="5"/>
  <c r="AN236" i="5"/>
  <c r="AO236" i="5"/>
  <c r="AP236" i="5"/>
  <c r="AQ236" i="5"/>
  <c r="AR236" i="5"/>
  <c r="AS236" i="5"/>
  <c r="AT236" i="5"/>
  <c r="AU236" i="5"/>
  <c r="AV236" i="5"/>
  <c r="AW236" i="5"/>
  <c r="AX236" i="5"/>
  <c r="AY236" i="5"/>
  <c r="AZ236" i="5"/>
  <c r="BA236" i="5"/>
  <c r="BB236" i="5"/>
  <c r="BC236" i="5"/>
  <c r="BD236" i="5"/>
  <c r="BE236" i="5"/>
  <c r="BF236" i="5"/>
  <c r="BG236" i="5"/>
  <c r="A237" i="5"/>
  <c r="C237" i="5"/>
  <c r="D237" i="5"/>
  <c r="E237" i="5"/>
  <c r="F237" i="5"/>
  <c r="G237" i="5"/>
  <c r="H237" i="5"/>
  <c r="I237" i="5"/>
  <c r="J237" i="5"/>
  <c r="K237" i="5"/>
  <c r="L237" i="5"/>
  <c r="M237" i="5"/>
  <c r="N237" i="5"/>
  <c r="O237" i="5"/>
  <c r="P237" i="5"/>
  <c r="Q237" i="5"/>
  <c r="R237" i="5"/>
  <c r="S237" i="5"/>
  <c r="T237" i="5"/>
  <c r="U237" i="5"/>
  <c r="V237" i="5"/>
  <c r="W237" i="5"/>
  <c r="X237" i="5"/>
  <c r="Y237" i="5"/>
  <c r="Z237" i="5"/>
  <c r="AA237" i="5"/>
  <c r="AB237" i="5"/>
  <c r="AC237" i="5"/>
  <c r="AD237" i="5"/>
  <c r="AE237" i="5"/>
  <c r="AF237" i="5"/>
  <c r="AG237" i="5"/>
  <c r="AH237" i="5"/>
  <c r="AI237" i="5"/>
  <c r="AJ237" i="5"/>
  <c r="AK237" i="5"/>
  <c r="AL237" i="5"/>
  <c r="AM237" i="5"/>
  <c r="AN237" i="5"/>
  <c r="AO237" i="5"/>
  <c r="AP237" i="5"/>
  <c r="AQ237" i="5"/>
  <c r="AR237" i="5"/>
  <c r="AS237" i="5"/>
  <c r="AT237" i="5"/>
  <c r="AU237" i="5"/>
  <c r="AV237" i="5"/>
  <c r="AW237" i="5"/>
  <c r="AX237" i="5"/>
  <c r="AY237" i="5"/>
  <c r="AZ237" i="5"/>
  <c r="BA237" i="5"/>
  <c r="BB237" i="5"/>
  <c r="BC237" i="5"/>
  <c r="BD237" i="5"/>
  <c r="BE237" i="5"/>
  <c r="BF237" i="5"/>
  <c r="BG237" i="5"/>
  <c r="A238" i="5"/>
  <c r="C238" i="5"/>
  <c r="D238" i="5"/>
  <c r="E238" i="5"/>
  <c r="F238" i="5"/>
  <c r="G238" i="5"/>
  <c r="H238" i="5"/>
  <c r="I238" i="5"/>
  <c r="J238" i="5"/>
  <c r="K238" i="5"/>
  <c r="L238" i="5"/>
  <c r="M238" i="5"/>
  <c r="N238" i="5"/>
  <c r="O238" i="5"/>
  <c r="P238" i="5"/>
  <c r="Q238" i="5"/>
  <c r="R238" i="5"/>
  <c r="S238" i="5"/>
  <c r="T238" i="5"/>
  <c r="U238" i="5"/>
  <c r="V238" i="5"/>
  <c r="W238" i="5"/>
  <c r="X238" i="5"/>
  <c r="Y238" i="5"/>
  <c r="Z238" i="5"/>
  <c r="AA238" i="5"/>
  <c r="AB238" i="5"/>
  <c r="AC238" i="5"/>
  <c r="AD238" i="5"/>
  <c r="AE238" i="5"/>
  <c r="AF238" i="5"/>
  <c r="AG238" i="5"/>
  <c r="AH238" i="5"/>
  <c r="AI238" i="5"/>
  <c r="AJ238" i="5"/>
  <c r="AK238" i="5"/>
  <c r="AL238" i="5"/>
  <c r="AM238" i="5"/>
  <c r="AN238" i="5"/>
  <c r="AO238" i="5"/>
  <c r="AP238" i="5"/>
  <c r="AQ238" i="5"/>
  <c r="AR238" i="5"/>
  <c r="AS238" i="5"/>
  <c r="AT238" i="5"/>
  <c r="AU238" i="5"/>
  <c r="AV238" i="5"/>
  <c r="AW238" i="5"/>
  <c r="AX238" i="5"/>
  <c r="AY238" i="5"/>
  <c r="AZ238" i="5"/>
  <c r="BA238" i="5"/>
  <c r="BB238" i="5"/>
  <c r="BC238" i="5"/>
  <c r="BD238" i="5"/>
  <c r="BE238" i="5"/>
  <c r="BF238" i="5"/>
  <c r="BG238" i="5"/>
  <c r="A239" i="5"/>
  <c r="C239" i="5"/>
  <c r="D239" i="5"/>
  <c r="E239" i="5"/>
  <c r="F239" i="5"/>
  <c r="G239" i="5"/>
  <c r="H239" i="5"/>
  <c r="I239" i="5"/>
  <c r="J239" i="5"/>
  <c r="K239" i="5"/>
  <c r="L239" i="5"/>
  <c r="M239" i="5"/>
  <c r="N239" i="5"/>
  <c r="O239" i="5"/>
  <c r="P239" i="5"/>
  <c r="Q239" i="5"/>
  <c r="R239" i="5"/>
  <c r="S239" i="5"/>
  <c r="T239" i="5"/>
  <c r="U239" i="5"/>
  <c r="V239" i="5"/>
  <c r="W239" i="5"/>
  <c r="X239" i="5"/>
  <c r="Y239" i="5"/>
  <c r="Z239" i="5"/>
  <c r="AA239" i="5"/>
  <c r="AB239" i="5"/>
  <c r="AC239" i="5"/>
  <c r="AD239" i="5"/>
  <c r="AE239" i="5"/>
  <c r="AF239" i="5"/>
  <c r="AG239" i="5"/>
  <c r="AH239" i="5"/>
  <c r="AI239" i="5"/>
  <c r="AJ239" i="5"/>
  <c r="AK239" i="5"/>
  <c r="AL239" i="5"/>
  <c r="AM239" i="5"/>
  <c r="AN239" i="5"/>
  <c r="AO239" i="5"/>
  <c r="AP239" i="5"/>
  <c r="AQ239" i="5"/>
  <c r="AR239" i="5"/>
  <c r="AS239" i="5"/>
  <c r="AT239" i="5"/>
  <c r="AU239" i="5"/>
  <c r="AV239" i="5"/>
  <c r="AW239" i="5"/>
  <c r="AX239" i="5"/>
  <c r="AY239" i="5"/>
  <c r="AZ239" i="5"/>
  <c r="BA239" i="5"/>
  <c r="BB239" i="5"/>
  <c r="BC239" i="5"/>
  <c r="BD239" i="5"/>
  <c r="BE239" i="5"/>
  <c r="BF239" i="5"/>
  <c r="BG239" i="5"/>
  <c r="A240" i="5"/>
  <c r="C240" i="5"/>
  <c r="D240" i="5"/>
  <c r="E240" i="5"/>
  <c r="F240" i="5"/>
  <c r="G240" i="5"/>
  <c r="H240" i="5"/>
  <c r="I240" i="5"/>
  <c r="J240" i="5"/>
  <c r="K240" i="5"/>
  <c r="L240" i="5"/>
  <c r="M240" i="5"/>
  <c r="N240" i="5"/>
  <c r="O240" i="5"/>
  <c r="P240" i="5"/>
  <c r="Q240" i="5"/>
  <c r="R240" i="5"/>
  <c r="S240" i="5"/>
  <c r="T240" i="5"/>
  <c r="U240" i="5"/>
  <c r="V240" i="5"/>
  <c r="W240" i="5"/>
  <c r="X240" i="5"/>
  <c r="Y240" i="5"/>
  <c r="Z240" i="5"/>
  <c r="AA240" i="5"/>
  <c r="AB240" i="5"/>
  <c r="AC240" i="5"/>
  <c r="AD240" i="5"/>
  <c r="AE240" i="5"/>
  <c r="AF240" i="5"/>
  <c r="AG240" i="5"/>
  <c r="AH240" i="5"/>
  <c r="AI240" i="5"/>
  <c r="AJ240" i="5"/>
  <c r="AK240" i="5"/>
  <c r="AL240" i="5"/>
  <c r="AM240" i="5"/>
  <c r="AN240" i="5"/>
  <c r="AO240" i="5"/>
  <c r="AP240" i="5"/>
  <c r="AQ240" i="5"/>
  <c r="AR240" i="5"/>
  <c r="AS240" i="5"/>
  <c r="AT240" i="5"/>
  <c r="AU240" i="5"/>
  <c r="AV240" i="5"/>
  <c r="AW240" i="5"/>
  <c r="AX240" i="5"/>
  <c r="AY240" i="5"/>
  <c r="AZ240" i="5"/>
  <c r="BA240" i="5"/>
  <c r="BB240" i="5"/>
  <c r="BC240" i="5"/>
  <c r="BD240" i="5"/>
  <c r="BE240" i="5"/>
  <c r="BF240" i="5"/>
  <c r="BG240" i="5"/>
  <c r="A241" i="5"/>
  <c r="C241" i="5"/>
  <c r="D241" i="5"/>
  <c r="E241" i="5"/>
  <c r="F241" i="5"/>
  <c r="G241" i="5"/>
  <c r="H241" i="5"/>
  <c r="I241" i="5"/>
  <c r="J241" i="5"/>
  <c r="K241" i="5"/>
  <c r="L241" i="5"/>
  <c r="M241" i="5"/>
  <c r="N241" i="5"/>
  <c r="O241" i="5"/>
  <c r="P241" i="5"/>
  <c r="Q241" i="5"/>
  <c r="R241" i="5"/>
  <c r="S241" i="5"/>
  <c r="T241" i="5"/>
  <c r="U241" i="5"/>
  <c r="V241" i="5"/>
  <c r="W241" i="5"/>
  <c r="X241" i="5"/>
  <c r="Y241" i="5"/>
  <c r="Z241" i="5"/>
  <c r="AA241" i="5"/>
  <c r="AB241" i="5"/>
  <c r="AC241" i="5"/>
  <c r="AD241" i="5"/>
  <c r="AE241" i="5"/>
  <c r="AF241" i="5"/>
  <c r="AG241" i="5"/>
  <c r="AH241" i="5"/>
  <c r="AI241" i="5"/>
  <c r="AJ241" i="5"/>
  <c r="AK241" i="5"/>
  <c r="AL241" i="5"/>
  <c r="AM241" i="5"/>
  <c r="AN241" i="5"/>
  <c r="AO241" i="5"/>
  <c r="AP241" i="5"/>
  <c r="AQ241" i="5"/>
  <c r="AR241" i="5"/>
  <c r="AS241" i="5"/>
  <c r="AT241" i="5"/>
  <c r="AU241" i="5"/>
  <c r="AV241" i="5"/>
  <c r="AW241" i="5"/>
  <c r="AX241" i="5"/>
  <c r="AY241" i="5"/>
  <c r="AZ241" i="5"/>
  <c r="BA241" i="5"/>
  <c r="BB241" i="5"/>
  <c r="BC241" i="5"/>
  <c r="BD241" i="5"/>
  <c r="BE241" i="5"/>
  <c r="BF241" i="5"/>
  <c r="BG241" i="5"/>
  <c r="A242" i="5"/>
  <c r="C242" i="5"/>
  <c r="D242" i="5"/>
  <c r="E242" i="5"/>
  <c r="F242" i="5"/>
  <c r="G242" i="5"/>
  <c r="H242" i="5"/>
  <c r="I242" i="5"/>
  <c r="J242" i="5"/>
  <c r="K242" i="5"/>
  <c r="L242" i="5"/>
  <c r="M242" i="5"/>
  <c r="N242" i="5"/>
  <c r="O242" i="5"/>
  <c r="P242" i="5"/>
  <c r="Q242" i="5"/>
  <c r="R242" i="5"/>
  <c r="S242" i="5"/>
  <c r="T242" i="5"/>
  <c r="U242" i="5"/>
  <c r="V242" i="5"/>
  <c r="W242" i="5"/>
  <c r="X242" i="5"/>
  <c r="Y242" i="5"/>
  <c r="Z242" i="5"/>
  <c r="AA242" i="5"/>
  <c r="AB242" i="5"/>
  <c r="AC242" i="5"/>
  <c r="AD242" i="5"/>
  <c r="AE242" i="5"/>
  <c r="AF242" i="5"/>
  <c r="AG242" i="5"/>
  <c r="AH242" i="5"/>
  <c r="AI242" i="5"/>
  <c r="AJ242" i="5"/>
  <c r="AK242" i="5"/>
  <c r="AL242" i="5"/>
  <c r="AM242" i="5"/>
  <c r="AN242" i="5"/>
  <c r="AO242" i="5"/>
  <c r="AP242" i="5"/>
  <c r="AQ242" i="5"/>
  <c r="AR242" i="5"/>
  <c r="AS242" i="5"/>
  <c r="AT242" i="5"/>
  <c r="AU242" i="5"/>
  <c r="AV242" i="5"/>
  <c r="AW242" i="5"/>
  <c r="AX242" i="5"/>
  <c r="AY242" i="5"/>
  <c r="AZ242" i="5"/>
  <c r="BA242" i="5"/>
  <c r="BB242" i="5"/>
  <c r="BC242" i="5"/>
  <c r="BD242" i="5"/>
  <c r="BE242" i="5"/>
  <c r="BF242" i="5"/>
  <c r="BG242" i="5"/>
  <c r="A243" i="5"/>
  <c r="C243" i="5"/>
  <c r="D243" i="5"/>
  <c r="E243" i="5"/>
  <c r="F243" i="5"/>
  <c r="G243" i="5"/>
  <c r="H243" i="5"/>
  <c r="I243" i="5"/>
  <c r="J243" i="5"/>
  <c r="K243" i="5"/>
  <c r="L243" i="5"/>
  <c r="M243" i="5"/>
  <c r="N243" i="5"/>
  <c r="O243" i="5"/>
  <c r="P243" i="5"/>
  <c r="Q243" i="5"/>
  <c r="R243" i="5"/>
  <c r="S243" i="5"/>
  <c r="T243" i="5"/>
  <c r="U243" i="5"/>
  <c r="V243" i="5"/>
  <c r="W243" i="5"/>
  <c r="X243" i="5"/>
  <c r="Y243" i="5"/>
  <c r="Z243" i="5"/>
  <c r="AA243" i="5"/>
  <c r="AB243" i="5"/>
  <c r="AC243" i="5"/>
  <c r="AD243" i="5"/>
  <c r="AE243" i="5"/>
  <c r="AF243" i="5"/>
  <c r="AG243" i="5"/>
  <c r="AH243" i="5"/>
  <c r="AI243" i="5"/>
  <c r="AJ243" i="5"/>
  <c r="AK243" i="5"/>
  <c r="AL243" i="5"/>
  <c r="AM243" i="5"/>
  <c r="AN243" i="5"/>
  <c r="AO243" i="5"/>
  <c r="AP243" i="5"/>
  <c r="AQ243" i="5"/>
  <c r="AR243" i="5"/>
  <c r="AS243" i="5"/>
  <c r="AT243" i="5"/>
  <c r="AU243" i="5"/>
  <c r="AV243" i="5"/>
  <c r="AW243" i="5"/>
  <c r="AX243" i="5"/>
  <c r="AY243" i="5"/>
  <c r="AZ243" i="5"/>
  <c r="BA243" i="5"/>
  <c r="BB243" i="5"/>
  <c r="BC243" i="5"/>
  <c r="BD243" i="5"/>
  <c r="BE243" i="5"/>
  <c r="BF243" i="5"/>
  <c r="BG243" i="5"/>
  <c r="A244" i="5"/>
  <c r="C244" i="5"/>
  <c r="D244" i="5"/>
  <c r="E244" i="5"/>
  <c r="F244" i="5"/>
  <c r="G244" i="5"/>
  <c r="H244" i="5"/>
  <c r="I244" i="5"/>
  <c r="J244" i="5"/>
  <c r="K244" i="5"/>
  <c r="L244" i="5"/>
  <c r="M244" i="5"/>
  <c r="N244" i="5"/>
  <c r="O244" i="5"/>
  <c r="P244" i="5"/>
  <c r="Q244" i="5"/>
  <c r="R244" i="5"/>
  <c r="S244" i="5"/>
  <c r="T244" i="5"/>
  <c r="U244" i="5"/>
  <c r="V244" i="5"/>
  <c r="W244" i="5"/>
  <c r="X244" i="5"/>
  <c r="Y244" i="5"/>
  <c r="Z244" i="5"/>
  <c r="AA244" i="5"/>
  <c r="AB244" i="5"/>
  <c r="AC244" i="5"/>
  <c r="AD244" i="5"/>
  <c r="AE244" i="5"/>
  <c r="AF244" i="5"/>
  <c r="AG244" i="5"/>
  <c r="AH244" i="5"/>
  <c r="AI244" i="5"/>
  <c r="AJ244" i="5"/>
  <c r="AK244" i="5"/>
  <c r="AL244" i="5"/>
  <c r="AM244" i="5"/>
  <c r="AN244" i="5"/>
  <c r="AO244" i="5"/>
  <c r="AP244" i="5"/>
  <c r="AQ244" i="5"/>
  <c r="AR244" i="5"/>
  <c r="AS244" i="5"/>
  <c r="AT244" i="5"/>
  <c r="AU244" i="5"/>
  <c r="AV244" i="5"/>
  <c r="AW244" i="5"/>
  <c r="AX244" i="5"/>
  <c r="AY244" i="5"/>
  <c r="AZ244" i="5"/>
  <c r="BA244" i="5"/>
  <c r="BB244" i="5"/>
  <c r="BC244" i="5"/>
  <c r="BD244" i="5"/>
  <c r="BE244" i="5"/>
  <c r="BF244" i="5"/>
  <c r="BG244" i="5"/>
  <c r="A245" i="5"/>
  <c r="C245" i="5"/>
  <c r="D245" i="5"/>
  <c r="E245" i="5"/>
  <c r="F245" i="5"/>
  <c r="G245" i="5"/>
  <c r="H245" i="5"/>
  <c r="I245" i="5"/>
  <c r="J245" i="5"/>
  <c r="K245" i="5"/>
  <c r="L245" i="5"/>
  <c r="M245" i="5"/>
  <c r="N245" i="5"/>
  <c r="O245" i="5"/>
  <c r="P245" i="5"/>
  <c r="Q245" i="5"/>
  <c r="R245" i="5"/>
  <c r="S245" i="5"/>
  <c r="T245" i="5"/>
  <c r="U245" i="5"/>
  <c r="V245" i="5"/>
  <c r="W245" i="5"/>
  <c r="X245" i="5"/>
  <c r="Y245" i="5"/>
  <c r="Z245" i="5"/>
  <c r="AA245" i="5"/>
  <c r="AB245" i="5"/>
  <c r="AC245" i="5"/>
  <c r="AD245" i="5"/>
  <c r="AE245" i="5"/>
  <c r="AF245" i="5"/>
  <c r="AG245" i="5"/>
  <c r="AH245" i="5"/>
  <c r="AI245" i="5"/>
  <c r="AJ245" i="5"/>
  <c r="AK245" i="5"/>
  <c r="AL245" i="5"/>
  <c r="AM245" i="5"/>
  <c r="AN245" i="5"/>
  <c r="AO245" i="5"/>
  <c r="AP245" i="5"/>
  <c r="AQ245" i="5"/>
  <c r="AR245" i="5"/>
  <c r="AS245" i="5"/>
  <c r="AT245" i="5"/>
  <c r="AU245" i="5"/>
  <c r="AV245" i="5"/>
  <c r="AW245" i="5"/>
  <c r="AX245" i="5"/>
  <c r="AY245" i="5"/>
  <c r="AZ245" i="5"/>
  <c r="BA245" i="5"/>
  <c r="BB245" i="5"/>
  <c r="BC245" i="5"/>
  <c r="BD245" i="5"/>
  <c r="BE245" i="5"/>
  <c r="BF245" i="5"/>
  <c r="BG245" i="5"/>
  <c r="A246" i="5"/>
  <c r="C246" i="5"/>
  <c r="D246" i="5"/>
  <c r="E246" i="5"/>
  <c r="F246" i="5"/>
  <c r="G246" i="5"/>
  <c r="H246" i="5"/>
  <c r="I246" i="5"/>
  <c r="J246" i="5"/>
  <c r="K246" i="5"/>
  <c r="L246" i="5"/>
  <c r="M246" i="5"/>
  <c r="N246" i="5"/>
  <c r="O246" i="5"/>
  <c r="P246" i="5"/>
  <c r="Q246" i="5"/>
  <c r="R246" i="5"/>
  <c r="S246" i="5"/>
  <c r="T246" i="5"/>
  <c r="U246" i="5"/>
  <c r="V246" i="5"/>
  <c r="W246" i="5"/>
  <c r="X246" i="5"/>
  <c r="Y246" i="5"/>
  <c r="Z246" i="5"/>
  <c r="AA246" i="5"/>
  <c r="AB246" i="5"/>
  <c r="AC246" i="5"/>
  <c r="AD246" i="5"/>
  <c r="AE246" i="5"/>
  <c r="AF246" i="5"/>
  <c r="AG246" i="5"/>
  <c r="AH246" i="5"/>
  <c r="AI246" i="5"/>
  <c r="AJ246" i="5"/>
  <c r="AK246" i="5"/>
  <c r="AL246" i="5"/>
  <c r="AM246" i="5"/>
  <c r="AN246" i="5"/>
  <c r="AO246" i="5"/>
  <c r="AP246" i="5"/>
  <c r="AQ246" i="5"/>
  <c r="AR246" i="5"/>
  <c r="AS246" i="5"/>
  <c r="AT246" i="5"/>
  <c r="AU246" i="5"/>
  <c r="AV246" i="5"/>
  <c r="AW246" i="5"/>
  <c r="AX246" i="5"/>
  <c r="AY246" i="5"/>
  <c r="AZ246" i="5"/>
  <c r="BA246" i="5"/>
  <c r="BB246" i="5"/>
  <c r="BC246" i="5"/>
  <c r="BD246" i="5"/>
  <c r="BE246" i="5"/>
  <c r="BF246" i="5"/>
  <c r="BG246" i="5"/>
  <c r="A247" i="5"/>
  <c r="C247" i="5"/>
  <c r="D247" i="5"/>
  <c r="E247" i="5"/>
  <c r="F247" i="5"/>
  <c r="G247" i="5"/>
  <c r="H247" i="5"/>
  <c r="I247" i="5"/>
  <c r="J247" i="5"/>
  <c r="K247" i="5"/>
  <c r="L247" i="5"/>
  <c r="M247" i="5"/>
  <c r="N247" i="5"/>
  <c r="O247" i="5"/>
  <c r="P247" i="5"/>
  <c r="Q247" i="5"/>
  <c r="R247" i="5"/>
  <c r="S247" i="5"/>
  <c r="T247" i="5"/>
  <c r="U247" i="5"/>
  <c r="V247" i="5"/>
  <c r="W247" i="5"/>
  <c r="X247" i="5"/>
  <c r="Y247" i="5"/>
  <c r="Z247" i="5"/>
  <c r="AA247" i="5"/>
  <c r="AB247" i="5"/>
  <c r="AC247" i="5"/>
  <c r="AD247" i="5"/>
  <c r="AE247" i="5"/>
  <c r="AF247" i="5"/>
  <c r="AG247" i="5"/>
  <c r="AH247" i="5"/>
  <c r="AI247" i="5"/>
  <c r="AJ247" i="5"/>
  <c r="AK247" i="5"/>
  <c r="AL247" i="5"/>
  <c r="AM247" i="5"/>
  <c r="AN247" i="5"/>
  <c r="AO247" i="5"/>
  <c r="AP247" i="5"/>
  <c r="AQ247" i="5"/>
  <c r="AR247" i="5"/>
  <c r="AS247" i="5"/>
  <c r="AT247" i="5"/>
  <c r="AU247" i="5"/>
  <c r="AV247" i="5"/>
  <c r="AW247" i="5"/>
  <c r="AX247" i="5"/>
  <c r="AY247" i="5"/>
  <c r="AZ247" i="5"/>
  <c r="BA247" i="5"/>
  <c r="BB247" i="5"/>
  <c r="BC247" i="5"/>
  <c r="BD247" i="5"/>
  <c r="BE247" i="5"/>
  <c r="BF247" i="5"/>
  <c r="BG247" i="5"/>
  <c r="A248" i="5"/>
  <c r="C248" i="5"/>
  <c r="D248" i="5"/>
  <c r="E248" i="5"/>
  <c r="F248" i="5"/>
  <c r="G248" i="5"/>
  <c r="H248" i="5"/>
  <c r="I248" i="5"/>
  <c r="J248" i="5"/>
  <c r="K248" i="5"/>
  <c r="L248" i="5"/>
  <c r="M248" i="5"/>
  <c r="N248" i="5"/>
  <c r="O248" i="5"/>
  <c r="P248" i="5"/>
  <c r="Q248" i="5"/>
  <c r="R248" i="5"/>
  <c r="S248" i="5"/>
  <c r="T248" i="5"/>
  <c r="U248" i="5"/>
  <c r="V248" i="5"/>
  <c r="W248" i="5"/>
  <c r="X248" i="5"/>
  <c r="Y248" i="5"/>
  <c r="Z248" i="5"/>
  <c r="AA248" i="5"/>
  <c r="AB248" i="5"/>
  <c r="AC248" i="5"/>
  <c r="AD248" i="5"/>
  <c r="AE248" i="5"/>
  <c r="AF248" i="5"/>
  <c r="AG248" i="5"/>
  <c r="AH248" i="5"/>
  <c r="AI248" i="5"/>
  <c r="AJ248" i="5"/>
  <c r="AK248" i="5"/>
  <c r="AL248" i="5"/>
  <c r="AM248" i="5"/>
  <c r="AN248" i="5"/>
  <c r="AO248" i="5"/>
  <c r="AP248" i="5"/>
  <c r="AQ248" i="5"/>
  <c r="AR248" i="5"/>
  <c r="AS248" i="5"/>
  <c r="AT248" i="5"/>
  <c r="AU248" i="5"/>
  <c r="AV248" i="5"/>
  <c r="AW248" i="5"/>
  <c r="AX248" i="5"/>
  <c r="AY248" i="5"/>
  <c r="AZ248" i="5"/>
  <c r="BA248" i="5"/>
  <c r="BB248" i="5"/>
  <c r="BC248" i="5"/>
  <c r="BD248" i="5"/>
  <c r="BE248" i="5"/>
  <c r="BF248" i="5"/>
  <c r="BG248" i="5"/>
  <c r="A249" i="5"/>
  <c r="C249" i="5"/>
  <c r="D249" i="5"/>
  <c r="E249" i="5"/>
  <c r="F249" i="5"/>
  <c r="G249" i="5"/>
  <c r="H249" i="5"/>
  <c r="I249" i="5"/>
  <c r="J249" i="5"/>
  <c r="K249" i="5"/>
  <c r="L249" i="5"/>
  <c r="M249" i="5"/>
  <c r="N249" i="5"/>
  <c r="O249" i="5"/>
  <c r="P249" i="5"/>
  <c r="Q249" i="5"/>
  <c r="R249" i="5"/>
  <c r="S249" i="5"/>
  <c r="T249" i="5"/>
  <c r="U249" i="5"/>
  <c r="V249" i="5"/>
  <c r="W249" i="5"/>
  <c r="X249" i="5"/>
  <c r="Y249" i="5"/>
  <c r="Z249" i="5"/>
  <c r="AA249" i="5"/>
  <c r="AB249" i="5"/>
  <c r="AC249" i="5"/>
  <c r="AD249" i="5"/>
  <c r="AE249" i="5"/>
  <c r="AF249" i="5"/>
  <c r="AG249" i="5"/>
  <c r="AH249" i="5"/>
  <c r="AI249" i="5"/>
  <c r="AJ249" i="5"/>
  <c r="AK249" i="5"/>
  <c r="AL249" i="5"/>
  <c r="AM249" i="5"/>
  <c r="AN249" i="5"/>
  <c r="AO249" i="5"/>
  <c r="AP249" i="5"/>
  <c r="AQ249" i="5"/>
  <c r="AR249" i="5"/>
  <c r="AS249" i="5"/>
  <c r="AT249" i="5"/>
  <c r="AU249" i="5"/>
  <c r="AV249" i="5"/>
  <c r="AW249" i="5"/>
  <c r="AX249" i="5"/>
  <c r="AY249" i="5"/>
  <c r="AZ249" i="5"/>
  <c r="BA249" i="5"/>
  <c r="BB249" i="5"/>
  <c r="BC249" i="5"/>
  <c r="BD249" i="5"/>
  <c r="BE249" i="5"/>
  <c r="BF249" i="5"/>
  <c r="BG249" i="5"/>
  <c r="A250" i="5"/>
  <c r="C250" i="5"/>
  <c r="D250" i="5"/>
  <c r="E250" i="5"/>
  <c r="F250" i="5"/>
  <c r="G250" i="5"/>
  <c r="H250" i="5"/>
  <c r="I250" i="5"/>
  <c r="J250" i="5"/>
  <c r="K250" i="5"/>
  <c r="L250" i="5"/>
  <c r="M250" i="5"/>
  <c r="N250" i="5"/>
  <c r="O250" i="5"/>
  <c r="P250" i="5"/>
  <c r="Q250" i="5"/>
  <c r="R250" i="5"/>
  <c r="S250" i="5"/>
  <c r="T250" i="5"/>
  <c r="U250" i="5"/>
  <c r="V250" i="5"/>
  <c r="W250" i="5"/>
  <c r="X250" i="5"/>
  <c r="Y250" i="5"/>
  <c r="Z250" i="5"/>
  <c r="AA250" i="5"/>
  <c r="AB250" i="5"/>
  <c r="AC250" i="5"/>
  <c r="AD250" i="5"/>
  <c r="AE250" i="5"/>
  <c r="AF250" i="5"/>
  <c r="AG250" i="5"/>
  <c r="AH250" i="5"/>
  <c r="AI250" i="5"/>
  <c r="AJ250" i="5"/>
  <c r="AK250" i="5"/>
  <c r="AL250" i="5"/>
  <c r="AM250" i="5"/>
  <c r="AN250" i="5"/>
  <c r="AO250" i="5"/>
  <c r="AP250" i="5"/>
  <c r="AQ250" i="5"/>
  <c r="AR250" i="5"/>
  <c r="AS250" i="5"/>
  <c r="AT250" i="5"/>
  <c r="AU250" i="5"/>
  <c r="AV250" i="5"/>
  <c r="AW250" i="5"/>
  <c r="AX250" i="5"/>
  <c r="AY250" i="5"/>
  <c r="AZ250" i="5"/>
  <c r="BA250" i="5"/>
  <c r="BB250" i="5"/>
  <c r="BC250" i="5"/>
  <c r="BD250" i="5"/>
  <c r="BE250" i="5"/>
  <c r="BF250" i="5"/>
  <c r="BG250" i="5"/>
  <c r="A251" i="5"/>
  <c r="C251" i="5"/>
  <c r="D251" i="5"/>
  <c r="E251" i="5"/>
  <c r="F251" i="5"/>
  <c r="G251" i="5"/>
  <c r="H251" i="5"/>
  <c r="I251" i="5"/>
  <c r="J251" i="5"/>
  <c r="K251" i="5"/>
  <c r="L251" i="5"/>
  <c r="M251" i="5"/>
  <c r="N251" i="5"/>
  <c r="O251" i="5"/>
  <c r="P251" i="5"/>
  <c r="Q251" i="5"/>
  <c r="R251" i="5"/>
  <c r="S251" i="5"/>
  <c r="T251" i="5"/>
  <c r="U251" i="5"/>
  <c r="V251" i="5"/>
  <c r="W251" i="5"/>
  <c r="X251" i="5"/>
  <c r="Y251" i="5"/>
  <c r="Z251" i="5"/>
  <c r="AA251" i="5"/>
  <c r="AB251" i="5"/>
  <c r="AC251" i="5"/>
  <c r="AD251" i="5"/>
  <c r="AE251" i="5"/>
  <c r="AF251" i="5"/>
  <c r="AG251" i="5"/>
  <c r="AH251" i="5"/>
  <c r="AI251" i="5"/>
  <c r="AJ251" i="5"/>
  <c r="AK251" i="5"/>
  <c r="AL251" i="5"/>
  <c r="AM251" i="5"/>
  <c r="AN251" i="5"/>
  <c r="AO251" i="5"/>
  <c r="AP251" i="5"/>
  <c r="AQ251" i="5"/>
  <c r="AR251" i="5"/>
  <c r="AS251" i="5"/>
  <c r="AT251" i="5"/>
  <c r="AU251" i="5"/>
  <c r="AV251" i="5"/>
  <c r="AW251" i="5"/>
  <c r="AX251" i="5"/>
  <c r="AY251" i="5"/>
  <c r="AZ251" i="5"/>
  <c r="BA251" i="5"/>
  <c r="BB251" i="5"/>
  <c r="BC251" i="5"/>
  <c r="BD251" i="5"/>
  <c r="BE251" i="5"/>
  <c r="BF251" i="5"/>
  <c r="BG251" i="5"/>
  <c r="A252" i="5"/>
  <c r="C252" i="5"/>
  <c r="D252" i="5"/>
  <c r="E252" i="5"/>
  <c r="F252" i="5"/>
  <c r="G252" i="5"/>
  <c r="H252" i="5"/>
  <c r="I252" i="5"/>
  <c r="J252" i="5"/>
  <c r="K252" i="5"/>
  <c r="L252" i="5"/>
  <c r="M252" i="5"/>
  <c r="N252" i="5"/>
  <c r="O252" i="5"/>
  <c r="P252" i="5"/>
  <c r="Q252" i="5"/>
  <c r="R252" i="5"/>
  <c r="S252" i="5"/>
  <c r="T252" i="5"/>
  <c r="U252" i="5"/>
  <c r="V252" i="5"/>
  <c r="W252" i="5"/>
  <c r="X252" i="5"/>
  <c r="Y252" i="5"/>
  <c r="Z252" i="5"/>
  <c r="AA252" i="5"/>
  <c r="AB252" i="5"/>
  <c r="AC252" i="5"/>
  <c r="AD252" i="5"/>
  <c r="AE252" i="5"/>
  <c r="AF252" i="5"/>
  <c r="AG252" i="5"/>
  <c r="AH252" i="5"/>
  <c r="AI252" i="5"/>
  <c r="AJ252" i="5"/>
  <c r="AK252" i="5"/>
  <c r="AL252" i="5"/>
  <c r="AM252" i="5"/>
  <c r="AN252" i="5"/>
  <c r="AO252" i="5"/>
  <c r="AP252" i="5"/>
  <c r="AQ252" i="5"/>
  <c r="AR252" i="5"/>
  <c r="AS252" i="5"/>
  <c r="AT252" i="5"/>
  <c r="AU252" i="5"/>
  <c r="AV252" i="5"/>
  <c r="AW252" i="5"/>
  <c r="AX252" i="5"/>
  <c r="AY252" i="5"/>
  <c r="AZ252" i="5"/>
  <c r="BA252" i="5"/>
  <c r="BB252" i="5"/>
  <c r="BC252" i="5"/>
  <c r="BD252" i="5"/>
  <c r="BE252" i="5"/>
  <c r="BF252" i="5"/>
  <c r="BG252" i="5"/>
  <c r="A253" i="5"/>
  <c r="C253" i="5"/>
  <c r="D253" i="5"/>
  <c r="E253" i="5"/>
  <c r="F253" i="5"/>
  <c r="G253" i="5"/>
  <c r="H253" i="5"/>
  <c r="I253" i="5"/>
  <c r="J253" i="5"/>
  <c r="K253" i="5"/>
  <c r="L253" i="5"/>
  <c r="M253" i="5"/>
  <c r="N253" i="5"/>
  <c r="O253" i="5"/>
  <c r="P253" i="5"/>
  <c r="Q253" i="5"/>
  <c r="R253" i="5"/>
  <c r="S253" i="5"/>
  <c r="T253" i="5"/>
  <c r="U253" i="5"/>
  <c r="V253" i="5"/>
  <c r="W253" i="5"/>
  <c r="X253" i="5"/>
  <c r="Y253" i="5"/>
  <c r="Z253" i="5"/>
  <c r="AA253" i="5"/>
  <c r="AB253" i="5"/>
  <c r="AC253" i="5"/>
  <c r="AD253" i="5"/>
  <c r="AE253" i="5"/>
  <c r="AF253" i="5"/>
  <c r="AG253" i="5"/>
  <c r="AH253" i="5"/>
  <c r="AI253" i="5"/>
  <c r="AJ253" i="5"/>
  <c r="AK253" i="5"/>
  <c r="AL253" i="5"/>
  <c r="AM253" i="5"/>
  <c r="AN253" i="5"/>
  <c r="AO253" i="5"/>
  <c r="AP253" i="5"/>
  <c r="AQ253" i="5"/>
  <c r="AR253" i="5"/>
  <c r="AS253" i="5"/>
  <c r="AT253" i="5"/>
  <c r="AU253" i="5"/>
  <c r="AV253" i="5"/>
  <c r="AW253" i="5"/>
  <c r="AX253" i="5"/>
  <c r="AY253" i="5"/>
  <c r="AZ253" i="5"/>
  <c r="BA253" i="5"/>
  <c r="BB253" i="5"/>
  <c r="BC253" i="5"/>
  <c r="BD253" i="5"/>
  <c r="BE253" i="5"/>
  <c r="BF253" i="5"/>
  <c r="BG253" i="5"/>
  <c r="A254" i="5"/>
  <c r="C254" i="5"/>
  <c r="D254" i="5"/>
  <c r="E254" i="5"/>
  <c r="F254" i="5"/>
  <c r="G254" i="5"/>
  <c r="H254" i="5"/>
  <c r="I254" i="5"/>
  <c r="J254" i="5"/>
  <c r="K254" i="5"/>
  <c r="L254" i="5"/>
  <c r="M254" i="5"/>
  <c r="N254" i="5"/>
  <c r="O254" i="5"/>
  <c r="P254" i="5"/>
  <c r="Q254" i="5"/>
  <c r="R254" i="5"/>
  <c r="S254" i="5"/>
  <c r="T254" i="5"/>
  <c r="U254" i="5"/>
  <c r="V254" i="5"/>
  <c r="W254" i="5"/>
  <c r="X254" i="5"/>
  <c r="Y254" i="5"/>
  <c r="Z254" i="5"/>
  <c r="AA254" i="5"/>
  <c r="AB254" i="5"/>
  <c r="AC254" i="5"/>
  <c r="AD254" i="5"/>
  <c r="AE254" i="5"/>
  <c r="AF254" i="5"/>
  <c r="AG254" i="5"/>
  <c r="AH254" i="5"/>
  <c r="AI254" i="5"/>
  <c r="AJ254" i="5"/>
  <c r="AK254" i="5"/>
  <c r="AL254" i="5"/>
  <c r="AM254" i="5"/>
  <c r="AN254" i="5"/>
  <c r="AO254" i="5"/>
  <c r="AP254" i="5"/>
  <c r="AQ254" i="5"/>
  <c r="AR254" i="5"/>
  <c r="AS254" i="5"/>
  <c r="AT254" i="5"/>
  <c r="AU254" i="5"/>
  <c r="AV254" i="5"/>
  <c r="AW254" i="5"/>
  <c r="AX254" i="5"/>
  <c r="AY254" i="5"/>
  <c r="AZ254" i="5"/>
  <c r="BA254" i="5"/>
  <c r="BB254" i="5"/>
  <c r="BC254" i="5"/>
  <c r="BD254" i="5"/>
  <c r="BE254" i="5"/>
  <c r="BF254" i="5"/>
  <c r="BG254" i="5"/>
  <c r="A255" i="5"/>
  <c r="C255" i="5"/>
  <c r="D255" i="5"/>
  <c r="E255" i="5"/>
  <c r="F255" i="5"/>
  <c r="G255" i="5"/>
  <c r="H255" i="5"/>
  <c r="I255" i="5"/>
  <c r="J255" i="5"/>
  <c r="K255" i="5"/>
  <c r="L255" i="5"/>
  <c r="M255" i="5"/>
  <c r="N255" i="5"/>
  <c r="O255" i="5"/>
  <c r="P255" i="5"/>
  <c r="Q255" i="5"/>
  <c r="R255" i="5"/>
  <c r="S255" i="5"/>
  <c r="T255" i="5"/>
  <c r="U255" i="5"/>
  <c r="V255" i="5"/>
  <c r="W255" i="5"/>
  <c r="X255" i="5"/>
  <c r="Y255" i="5"/>
  <c r="Z255" i="5"/>
  <c r="AA255" i="5"/>
  <c r="AB255" i="5"/>
  <c r="AC255" i="5"/>
  <c r="AD255" i="5"/>
  <c r="AE255" i="5"/>
  <c r="AF255" i="5"/>
  <c r="AG255" i="5"/>
  <c r="AH255" i="5"/>
  <c r="AI255" i="5"/>
  <c r="AJ255" i="5"/>
  <c r="AK255" i="5"/>
  <c r="AL255" i="5"/>
  <c r="AM255" i="5"/>
  <c r="AN255" i="5"/>
  <c r="AO255" i="5"/>
  <c r="AP255" i="5"/>
  <c r="AQ255" i="5"/>
  <c r="AR255" i="5"/>
  <c r="AS255" i="5"/>
  <c r="AT255" i="5"/>
  <c r="AU255" i="5"/>
  <c r="AV255" i="5"/>
  <c r="AW255" i="5"/>
  <c r="AX255" i="5"/>
  <c r="AY255" i="5"/>
  <c r="AZ255" i="5"/>
  <c r="BA255" i="5"/>
  <c r="BB255" i="5"/>
  <c r="BC255" i="5"/>
  <c r="BD255" i="5"/>
  <c r="BE255" i="5"/>
  <c r="BF255" i="5"/>
  <c r="BG255" i="5"/>
  <c r="A256" i="5"/>
  <c r="C256" i="5"/>
  <c r="D256" i="5"/>
  <c r="E256" i="5"/>
  <c r="F256" i="5"/>
  <c r="G256" i="5"/>
  <c r="H256" i="5"/>
  <c r="I256" i="5"/>
  <c r="J256" i="5"/>
  <c r="K256" i="5"/>
  <c r="L256" i="5"/>
  <c r="M256" i="5"/>
  <c r="N256" i="5"/>
  <c r="O256" i="5"/>
  <c r="P256" i="5"/>
  <c r="Q256" i="5"/>
  <c r="R256" i="5"/>
  <c r="S256" i="5"/>
  <c r="T256" i="5"/>
  <c r="U256" i="5"/>
  <c r="V256" i="5"/>
  <c r="W256" i="5"/>
  <c r="X256" i="5"/>
  <c r="Y256" i="5"/>
  <c r="Z256" i="5"/>
  <c r="AA256" i="5"/>
  <c r="AB256" i="5"/>
  <c r="AC256" i="5"/>
  <c r="AD256" i="5"/>
  <c r="AE256" i="5"/>
  <c r="AF256" i="5"/>
  <c r="AG256" i="5"/>
  <c r="AH256" i="5"/>
  <c r="AI256" i="5"/>
  <c r="AJ256" i="5"/>
  <c r="AK256" i="5"/>
  <c r="AL256" i="5"/>
  <c r="AM256" i="5"/>
  <c r="AN256" i="5"/>
  <c r="AO256" i="5"/>
  <c r="AP256" i="5"/>
  <c r="AQ256" i="5"/>
  <c r="AR256" i="5"/>
  <c r="AS256" i="5"/>
  <c r="AT256" i="5"/>
  <c r="AU256" i="5"/>
  <c r="AV256" i="5"/>
  <c r="AW256" i="5"/>
  <c r="AX256" i="5"/>
  <c r="AY256" i="5"/>
  <c r="AZ256" i="5"/>
  <c r="BA256" i="5"/>
  <c r="BB256" i="5"/>
  <c r="BC256" i="5"/>
  <c r="BD256" i="5"/>
  <c r="BE256" i="5"/>
  <c r="BF256" i="5"/>
  <c r="BG256" i="5"/>
  <c r="A257" i="5"/>
  <c r="C257" i="5"/>
  <c r="D257" i="5"/>
  <c r="E257" i="5"/>
  <c r="F257" i="5"/>
  <c r="G257" i="5"/>
  <c r="H257" i="5"/>
  <c r="I257" i="5"/>
  <c r="J257" i="5"/>
  <c r="K257" i="5"/>
  <c r="L257" i="5"/>
  <c r="M257" i="5"/>
  <c r="N257" i="5"/>
  <c r="O257" i="5"/>
  <c r="P257" i="5"/>
  <c r="Q257" i="5"/>
  <c r="R257" i="5"/>
  <c r="S257" i="5"/>
  <c r="T257" i="5"/>
  <c r="U257" i="5"/>
  <c r="V257" i="5"/>
  <c r="W257" i="5"/>
  <c r="X257" i="5"/>
  <c r="Y257" i="5"/>
  <c r="Z257" i="5"/>
  <c r="AA257" i="5"/>
  <c r="AB257" i="5"/>
  <c r="AC257" i="5"/>
  <c r="AD257" i="5"/>
  <c r="AE257" i="5"/>
  <c r="AF257" i="5"/>
  <c r="AG257" i="5"/>
  <c r="AH257" i="5"/>
  <c r="AI257" i="5"/>
  <c r="AJ257" i="5"/>
  <c r="AK257" i="5"/>
  <c r="AL257" i="5"/>
  <c r="AM257" i="5"/>
  <c r="AN257" i="5"/>
  <c r="AO257" i="5"/>
  <c r="AP257" i="5"/>
  <c r="AQ257" i="5"/>
  <c r="AR257" i="5"/>
  <c r="AS257" i="5"/>
  <c r="AT257" i="5"/>
  <c r="AU257" i="5"/>
  <c r="AV257" i="5"/>
  <c r="AW257" i="5"/>
  <c r="AX257" i="5"/>
  <c r="AY257" i="5"/>
  <c r="AZ257" i="5"/>
  <c r="BA257" i="5"/>
  <c r="BB257" i="5"/>
  <c r="BC257" i="5"/>
  <c r="BD257" i="5"/>
  <c r="BE257" i="5"/>
  <c r="BF257" i="5"/>
  <c r="BG257" i="5"/>
  <c r="A258" i="5"/>
  <c r="C258" i="5"/>
  <c r="D258" i="5"/>
  <c r="E258" i="5"/>
  <c r="F258" i="5"/>
  <c r="G258" i="5"/>
  <c r="H258" i="5"/>
  <c r="I258" i="5"/>
  <c r="J258" i="5"/>
  <c r="K258" i="5"/>
  <c r="L258" i="5"/>
  <c r="M258" i="5"/>
  <c r="N258" i="5"/>
  <c r="O258" i="5"/>
  <c r="P258" i="5"/>
  <c r="Q258" i="5"/>
  <c r="R258" i="5"/>
  <c r="S258" i="5"/>
  <c r="T258" i="5"/>
  <c r="U258" i="5"/>
  <c r="V258" i="5"/>
  <c r="W258" i="5"/>
  <c r="X258" i="5"/>
  <c r="Y258" i="5"/>
  <c r="Z258" i="5"/>
  <c r="AA258" i="5"/>
  <c r="AB258" i="5"/>
  <c r="AC258" i="5"/>
  <c r="AD258" i="5"/>
  <c r="AE258" i="5"/>
  <c r="AF258" i="5"/>
  <c r="AG258" i="5"/>
  <c r="AH258" i="5"/>
  <c r="AI258" i="5"/>
  <c r="AJ258" i="5"/>
  <c r="AK258" i="5"/>
  <c r="AL258" i="5"/>
  <c r="AM258" i="5"/>
  <c r="AN258" i="5"/>
  <c r="AO258" i="5"/>
  <c r="AP258" i="5"/>
  <c r="AQ258" i="5"/>
  <c r="AR258" i="5"/>
  <c r="AS258" i="5"/>
  <c r="AT258" i="5"/>
  <c r="AU258" i="5"/>
  <c r="AV258" i="5"/>
  <c r="AW258" i="5"/>
  <c r="AX258" i="5"/>
  <c r="AY258" i="5"/>
  <c r="AZ258" i="5"/>
  <c r="BA258" i="5"/>
  <c r="BB258" i="5"/>
  <c r="BC258" i="5"/>
  <c r="BD258" i="5"/>
  <c r="BE258" i="5"/>
  <c r="BF258" i="5"/>
  <c r="BG258" i="5"/>
  <c r="A259" i="5"/>
  <c r="C259" i="5"/>
  <c r="D259" i="5"/>
  <c r="E259" i="5"/>
  <c r="F259" i="5"/>
  <c r="G259" i="5"/>
  <c r="H259" i="5"/>
  <c r="I259" i="5"/>
  <c r="J259" i="5"/>
  <c r="K259" i="5"/>
  <c r="L259" i="5"/>
  <c r="M259" i="5"/>
  <c r="N259" i="5"/>
  <c r="O259" i="5"/>
  <c r="P259" i="5"/>
  <c r="Q259" i="5"/>
  <c r="R259" i="5"/>
  <c r="S259" i="5"/>
  <c r="T259" i="5"/>
  <c r="U259" i="5"/>
  <c r="V259" i="5"/>
  <c r="W259" i="5"/>
  <c r="X259" i="5"/>
  <c r="Y259" i="5"/>
  <c r="Z259" i="5"/>
  <c r="AA259" i="5"/>
  <c r="AB259" i="5"/>
  <c r="AC259" i="5"/>
  <c r="AD259" i="5"/>
  <c r="AE259" i="5"/>
  <c r="AF259" i="5"/>
  <c r="AG259" i="5"/>
  <c r="AH259" i="5"/>
  <c r="AI259" i="5"/>
  <c r="AJ259" i="5"/>
  <c r="AK259" i="5"/>
  <c r="AL259" i="5"/>
  <c r="AM259" i="5"/>
  <c r="AN259" i="5"/>
  <c r="AO259" i="5"/>
  <c r="AP259" i="5"/>
  <c r="AQ259" i="5"/>
  <c r="AR259" i="5"/>
  <c r="AS259" i="5"/>
  <c r="AT259" i="5"/>
  <c r="AU259" i="5"/>
  <c r="AV259" i="5"/>
  <c r="AW259" i="5"/>
  <c r="AX259" i="5"/>
  <c r="AY259" i="5"/>
  <c r="AZ259" i="5"/>
  <c r="BA259" i="5"/>
  <c r="BB259" i="5"/>
  <c r="BC259" i="5"/>
  <c r="BD259" i="5"/>
  <c r="BE259" i="5"/>
  <c r="BF259" i="5"/>
  <c r="BG259" i="5"/>
  <c r="A260" i="5"/>
  <c r="C260" i="5"/>
  <c r="D260" i="5"/>
  <c r="E260" i="5"/>
  <c r="F260" i="5"/>
  <c r="G260" i="5"/>
  <c r="H260" i="5"/>
  <c r="I260" i="5"/>
  <c r="J260" i="5"/>
  <c r="K260" i="5"/>
  <c r="L260" i="5"/>
  <c r="M260" i="5"/>
  <c r="N260" i="5"/>
  <c r="O260" i="5"/>
  <c r="P260" i="5"/>
  <c r="Q260" i="5"/>
  <c r="R260" i="5"/>
  <c r="S260" i="5"/>
  <c r="T260" i="5"/>
  <c r="U260" i="5"/>
  <c r="V260" i="5"/>
  <c r="W260" i="5"/>
  <c r="X260" i="5"/>
  <c r="Y260" i="5"/>
  <c r="Z260" i="5"/>
  <c r="AA260" i="5"/>
  <c r="AB260" i="5"/>
  <c r="AC260" i="5"/>
  <c r="AD260" i="5"/>
  <c r="AE260" i="5"/>
  <c r="AF260" i="5"/>
  <c r="AG260" i="5"/>
  <c r="AH260" i="5"/>
  <c r="AI260" i="5"/>
  <c r="AJ260" i="5"/>
  <c r="AK260" i="5"/>
  <c r="AL260" i="5"/>
  <c r="AM260" i="5"/>
  <c r="AN260" i="5"/>
  <c r="AO260" i="5"/>
  <c r="AP260" i="5"/>
  <c r="AQ260" i="5"/>
  <c r="AR260" i="5"/>
  <c r="AS260" i="5"/>
  <c r="AT260" i="5"/>
  <c r="AU260" i="5"/>
  <c r="AV260" i="5"/>
  <c r="AW260" i="5"/>
  <c r="AX260" i="5"/>
  <c r="AY260" i="5"/>
  <c r="AZ260" i="5"/>
  <c r="BA260" i="5"/>
  <c r="BB260" i="5"/>
  <c r="BC260" i="5"/>
  <c r="BD260" i="5"/>
  <c r="BE260" i="5"/>
  <c r="BF260" i="5"/>
  <c r="BG260" i="5"/>
  <c r="A261" i="5"/>
  <c r="C261" i="5"/>
  <c r="D261" i="5"/>
  <c r="E261" i="5"/>
  <c r="F261" i="5"/>
  <c r="G261" i="5"/>
  <c r="H261" i="5"/>
  <c r="I261" i="5"/>
  <c r="J261" i="5"/>
  <c r="K261" i="5"/>
  <c r="L261" i="5"/>
  <c r="M261" i="5"/>
  <c r="N261" i="5"/>
  <c r="O261" i="5"/>
  <c r="P261" i="5"/>
  <c r="Q261" i="5"/>
  <c r="R261" i="5"/>
  <c r="S261" i="5"/>
  <c r="T261" i="5"/>
  <c r="U261" i="5"/>
  <c r="V261" i="5"/>
  <c r="W261" i="5"/>
  <c r="X261" i="5"/>
  <c r="Y261" i="5"/>
  <c r="Z261" i="5"/>
  <c r="AA261" i="5"/>
  <c r="AB261" i="5"/>
  <c r="AC261" i="5"/>
  <c r="AD261" i="5"/>
  <c r="AE261" i="5"/>
  <c r="AF261" i="5"/>
  <c r="AG261" i="5"/>
  <c r="AH261" i="5"/>
  <c r="AI261" i="5"/>
  <c r="AJ261" i="5"/>
  <c r="AK261" i="5"/>
  <c r="AL261" i="5"/>
  <c r="AM261" i="5"/>
  <c r="AN261" i="5"/>
  <c r="AO261" i="5"/>
  <c r="AP261" i="5"/>
  <c r="AQ261" i="5"/>
  <c r="AR261" i="5"/>
  <c r="AS261" i="5"/>
  <c r="AT261" i="5"/>
  <c r="AU261" i="5"/>
  <c r="AV261" i="5"/>
  <c r="AW261" i="5"/>
  <c r="AX261" i="5"/>
  <c r="AY261" i="5"/>
  <c r="AZ261" i="5"/>
  <c r="BA261" i="5"/>
  <c r="BB261" i="5"/>
  <c r="BC261" i="5"/>
  <c r="BD261" i="5"/>
  <c r="BE261" i="5"/>
  <c r="BF261" i="5"/>
  <c r="BG261" i="5"/>
  <c r="A262" i="5"/>
  <c r="C262" i="5"/>
  <c r="D262" i="5"/>
  <c r="E262" i="5"/>
  <c r="F262" i="5"/>
  <c r="G262" i="5"/>
  <c r="H262" i="5"/>
  <c r="I262" i="5"/>
  <c r="J262" i="5"/>
  <c r="K262" i="5"/>
  <c r="L262" i="5"/>
  <c r="M262" i="5"/>
  <c r="N262" i="5"/>
  <c r="O262" i="5"/>
  <c r="P262" i="5"/>
  <c r="Q262" i="5"/>
  <c r="R262" i="5"/>
  <c r="S262" i="5"/>
  <c r="T262" i="5"/>
  <c r="U262" i="5"/>
  <c r="V262" i="5"/>
  <c r="W262" i="5"/>
  <c r="X262" i="5"/>
  <c r="Y262" i="5"/>
  <c r="Z262" i="5"/>
  <c r="AA262" i="5"/>
  <c r="AB262" i="5"/>
  <c r="AC262" i="5"/>
  <c r="AD262" i="5"/>
  <c r="AE262" i="5"/>
  <c r="AF262" i="5"/>
  <c r="AG262" i="5"/>
  <c r="AH262" i="5"/>
  <c r="AI262" i="5"/>
  <c r="AJ262" i="5"/>
  <c r="AK262" i="5"/>
  <c r="AL262" i="5"/>
  <c r="AM262" i="5"/>
  <c r="AN262" i="5"/>
  <c r="AO262" i="5"/>
  <c r="AP262" i="5"/>
  <c r="AQ262" i="5"/>
  <c r="AR262" i="5"/>
  <c r="AS262" i="5"/>
  <c r="AT262" i="5"/>
  <c r="AU262" i="5"/>
  <c r="AV262" i="5"/>
  <c r="AW262" i="5"/>
  <c r="AX262" i="5"/>
  <c r="AY262" i="5"/>
  <c r="AZ262" i="5"/>
  <c r="BA262" i="5"/>
  <c r="BB262" i="5"/>
  <c r="BC262" i="5"/>
  <c r="BD262" i="5"/>
  <c r="BE262" i="5"/>
  <c r="BF262" i="5"/>
  <c r="BG262" i="5"/>
  <c r="A263" i="5"/>
  <c r="C263" i="5"/>
  <c r="D263" i="5"/>
  <c r="E263" i="5"/>
  <c r="F263" i="5"/>
  <c r="G263" i="5"/>
  <c r="H263" i="5"/>
  <c r="I263" i="5"/>
  <c r="J263" i="5"/>
  <c r="K263" i="5"/>
  <c r="L263" i="5"/>
  <c r="M263" i="5"/>
  <c r="N263" i="5"/>
  <c r="O263" i="5"/>
  <c r="P263" i="5"/>
  <c r="Q263" i="5"/>
  <c r="R263" i="5"/>
  <c r="S263" i="5"/>
  <c r="T263" i="5"/>
  <c r="U263" i="5"/>
  <c r="V263" i="5"/>
  <c r="W263" i="5"/>
  <c r="X263" i="5"/>
  <c r="Y263" i="5"/>
  <c r="Z263" i="5"/>
  <c r="AA263" i="5"/>
  <c r="AB263" i="5"/>
  <c r="AC263" i="5"/>
  <c r="AD263" i="5"/>
  <c r="AE263" i="5"/>
  <c r="AF263" i="5"/>
  <c r="AG263" i="5"/>
  <c r="AH263" i="5"/>
  <c r="AI263" i="5"/>
  <c r="AJ263" i="5"/>
  <c r="AK263" i="5"/>
  <c r="AL263" i="5"/>
  <c r="AM263" i="5"/>
  <c r="AN263" i="5"/>
  <c r="AO263" i="5"/>
  <c r="AP263" i="5"/>
  <c r="AQ263" i="5"/>
  <c r="AR263" i="5"/>
  <c r="AS263" i="5"/>
  <c r="AT263" i="5"/>
  <c r="AU263" i="5"/>
  <c r="AV263" i="5"/>
  <c r="AW263" i="5"/>
  <c r="AX263" i="5"/>
  <c r="AY263" i="5"/>
  <c r="AZ263" i="5"/>
  <c r="BA263" i="5"/>
  <c r="BB263" i="5"/>
  <c r="BC263" i="5"/>
  <c r="BD263" i="5"/>
  <c r="BE263" i="5"/>
  <c r="BF263" i="5"/>
  <c r="BG263" i="5"/>
  <c r="A264" i="5"/>
  <c r="C264" i="5"/>
  <c r="D264" i="5"/>
  <c r="E264" i="5"/>
  <c r="F264" i="5"/>
  <c r="G264" i="5"/>
  <c r="H264" i="5"/>
  <c r="I264" i="5"/>
  <c r="J264" i="5"/>
  <c r="K264" i="5"/>
  <c r="L264" i="5"/>
  <c r="M264" i="5"/>
  <c r="N264" i="5"/>
  <c r="O264" i="5"/>
  <c r="P264" i="5"/>
  <c r="Q264" i="5"/>
  <c r="R264" i="5"/>
  <c r="S264" i="5"/>
  <c r="T264" i="5"/>
  <c r="U264" i="5"/>
  <c r="V264" i="5"/>
  <c r="W264" i="5"/>
  <c r="X264" i="5"/>
  <c r="Y264" i="5"/>
  <c r="Z264" i="5"/>
  <c r="AA264" i="5"/>
  <c r="AB264" i="5"/>
  <c r="AC264" i="5"/>
  <c r="AD264" i="5"/>
  <c r="AE264" i="5"/>
  <c r="AF264" i="5"/>
  <c r="AG264" i="5"/>
  <c r="AH264" i="5"/>
  <c r="AI264" i="5"/>
  <c r="AJ264" i="5"/>
  <c r="AK264" i="5"/>
  <c r="AL264" i="5"/>
  <c r="AM264" i="5"/>
  <c r="AN264" i="5"/>
  <c r="AO264" i="5"/>
  <c r="AP264" i="5"/>
  <c r="AQ264" i="5"/>
  <c r="AR264" i="5"/>
  <c r="AS264" i="5"/>
  <c r="AT264" i="5"/>
  <c r="AU264" i="5"/>
  <c r="AV264" i="5"/>
  <c r="AW264" i="5"/>
  <c r="AX264" i="5"/>
  <c r="AY264" i="5"/>
  <c r="AZ264" i="5"/>
  <c r="BA264" i="5"/>
  <c r="BB264" i="5"/>
  <c r="BC264" i="5"/>
  <c r="BD264" i="5"/>
  <c r="BE264" i="5"/>
  <c r="BF264" i="5"/>
  <c r="BG264" i="5"/>
  <c r="A265" i="5"/>
  <c r="C265" i="5"/>
  <c r="D265" i="5"/>
  <c r="E265" i="5"/>
  <c r="F265" i="5"/>
  <c r="G265" i="5"/>
  <c r="H265" i="5"/>
  <c r="I265" i="5"/>
  <c r="J265" i="5"/>
  <c r="K265" i="5"/>
  <c r="L265" i="5"/>
  <c r="M265" i="5"/>
  <c r="N265" i="5"/>
  <c r="O265" i="5"/>
  <c r="P265" i="5"/>
  <c r="Q265" i="5"/>
  <c r="R265" i="5"/>
  <c r="S265" i="5"/>
  <c r="T265" i="5"/>
  <c r="U265" i="5"/>
  <c r="V265" i="5"/>
  <c r="W265" i="5"/>
  <c r="X265" i="5"/>
  <c r="Y265" i="5"/>
  <c r="Z265" i="5"/>
  <c r="AA265" i="5"/>
  <c r="AB265" i="5"/>
  <c r="AC265" i="5"/>
  <c r="AD265" i="5"/>
  <c r="AE265" i="5"/>
  <c r="AF265" i="5"/>
  <c r="AG265" i="5"/>
  <c r="AH265" i="5"/>
  <c r="AI265" i="5"/>
  <c r="AJ265" i="5"/>
  <c r="AK265" i="5"/>
  <c r="AL265" i="5"/>
  <c r="AM265" i="5"/>
  <c r="AN265" i="5"/>
  <c r="AO265" i="5"/>
  <c r="AP265" i="5"/>
  <c r="AQ265" i="5"/>
  <c r="AR265" i="5"/>
  <c r="AS265" i="5"/>
  <c r="AT265" i="5"/>
  <c r="AU265" i="5"/>
  <c r="AV265" i="5"/>
  <c r="AW265" i="5"/>
  <c r="AX265" i="5"/>
  <c r="AY265" i="5"/>
  <c r="AZ265" i="5"/>
  <c r="BA265" i="5"/>
  <c r="BB265" i="5"/>
  <c r="BC265" i="5"/>
  <c r="BD265" i="5"/>
  <c r="BE265" i="5"/>
  <c r="BF265" i="5"/>
  <c r="BG265" i="5"/>
  <c r="A266" i="5"/>
  <c r="C266" i="5"/>
  <c r="D266" i="5"/>
  <c r="E266" i="5"/>
  <c r="F266" i="5"/>
  <c r="G266" i="5"/>
  <c r="H266" i="5"/>
  <c r="I266" i="5"/>
  <c r="J266" i="5"/>
  <c r="K266" i="5"/>
  <c r="L266" i="5"/>
  <c r="M266" i="5"/>
  <c r="N266" i="5"/>
  <c r="O266" i="5"/>
  <c r="P266" i="5"/>
  <c r="Q266" i="5"/>
  <c r="R266" i="5"/>
  <c r="S266" i="5"/>
  <c r="T266" i="5"/>
  <c r="U266" i="5"/>
  <c r="V266" i="5"/>
  <c r="W266" i="5"/>
  <c r="X266" i="5"/>
  <c r="Y266" i="5"/>
  <c r="Z266" i="5"/>
  <c r="AA266" i="5"/>
  <c r="AB266" i="5"/>
  <c r="AC266" i="5"/>
  <c r="AD266" i="5"/>
  <c r="AE266" i="5"/>
  <c r="AF266" i="5"/>
  <c r="AG266" i="5"/>
  <c r="AH266" i="5"/>
  <c r="AI266" i="5"/>
  <c r="AJ266" i="5"/>
  <c r="AK266" i="5"/>
  <c r="AL266" i="5"/>
  <c r="AM266" i="5"/>
  <c r="AN266" i="5"/>
  <c r="AO266" i="5"/>
  <c r="AP266" i="5"/>
  <c r="AQ266" i="5"/>
  <c r="AR266" i="5"/>
  <c r="AS266" i="5"/>
  <c r="AT266" i="5"/>
  <c r="AU266" i="5"/>
  <c r="AV266" i="5"/>
  <c r="AW266" i="5"/>
  <c r="AX266" i="5"/>
  <c r="AY266" i="5"/>
  <c r="AZ266" i="5"/>
  <c r="BA266" i="5"/>
  <c r="BB266" i="5"/>
  <c r="BC266" i="5"/>
  <c r="BD266" i="5"/>
  <c r="BE266" i="5"/>
  <c r="BF266" i="5"/>
  <c r="BG266" i="5"/>
  <c r="A267" i="5"/>
  <c r="C267" i="5"/>
  <c r="D267" i="5"/>
  <c r="E267" i="5"/>
  <c r="F267" i="5"/>
  <c r="G267" i="5"/>
  <c r="H267" i="5"/>
  <c r="I267" i="5"/>
  <c r="J267" i="5"/>
  <c r="K267" i="5"/>
  <c r="L267" i="5"/>
  <c r="M267" i="5"/>
  <c r="N267" i="5"/>
  <c r="O267" i="5"/>
  <c r="P267" i="5"/>
  <c r="Q267" i="5"/>
  <c r="R267" i="5"/>
  <c r="S267" i="5"/>
  <c r="T267" i="5"/>
  <c r="U267" i="5"/>
  <c r="V267" i="5"/>
  <c r="W267" i="5"/>
  <c r="X267" i="5"/>
  <c r="Y267" i="5"/>
  <c r="Z267" i="5"/>
  <c r="AA267" i="5"/>
  <c r="AB267" i="5"/>
  <c r="AC267" i="5"/>
  <c r="AD267" i="5"/>
  <c r="AE267" i="5"/>
  <c r="AF267" i="5"/>
  <c r="AG267" i="5"/>
  <c r="AH267" i="5"/>
  <c r="AI267" i="5"/>
  <c r="AJ267" i="5"/>
  <c r="AK267" i="5"/>
  <c r="AL267" i="5"/>
  <c r="AM267" i="5"/>
  <c r="AN267" i="5"/>
  <c r="AO267" i="5"/>
  <c r="AP267" i="5"/>
  <c r="AQ267" i="5"/>
  <c r="AR267" i="5"/>
  <c r="AS267" i="5"/>
  <c r="AT267" i="5"/>
  <c r="AU267" i="5"/>
  <c r="AV267" i="5"/>
  <c r="AW267" i="5"/>
  <c r="AX267" i="5"/>
  <c r="AY267" i="5"/>
  <c r="AZ267" i="5"/>
  <c r="BA267" i="5"/>
  <c r="BB267" i="5"/>
  <c r="BC267" i="5"/>
  <c r="BD267" i="5"/>
  <c r="BE267" i="5"/>
  <c r="BF267" i="5"/>
  <c r="BG267" i="5"/>
  <c r="A268" i="5"/>
  <c r="C268" i="5"/>
  <c r="D268" i="5"/>
  <c r="E268" i="5"/>
  <c r="F268" i="5"/>
  <c r="G268" i="5"/>
  <c r="H268" i="5"/>
  <c r="I268" i="5"/>
  <c r="J268" i="5"/>
  <c r="K268" i="5"/>
  <c r="L268" i="5"/>
  <c r="M268" i="5"/>
  <c r="N268" i="5"/>
  <c r="O268" i="5"/>
  <c r="P268" i="5"/>
  <c r="Q268" i="5"/>
  <c r="R268" i="5"/>
  <c r="S268" i="5"/>
  <c r="T268" i="5"/>
  <c r="U268" i="5"/>
  <c r="V268" i="5"/>
  <c r="W268" i="5"/>
  <c r="X268" i="5"/>
  <c r="Y268" i="5"/>
  <c r="Z268" i="5"/>
  <c r="AA268" i="5"/>
  <c r="AB268" i="5"/>
  <c r="AC268" i="5"/>
  <c r="AD268" i="5"/>
  <c r="AE268" i="5"/>
  <c r="AF268" i="5"/>
  <c r="AG268" i="5"/>
  <c r="AH268" i="5"/>
  <c r="AI268" i="5"/>
  <c r="AJ268" i="5"/>
  <c r="AK268" i="5"/>
  <c r="AL268" i="5"/>
  <c r="AM268" i="5"/>
  <c r="AN268" i="5"/>
  <c r="AO268" i="5"/>
  <c r="AP268" i="5"/>
  <c r="AQ268" i="5"/>
  <c r="AR268" i="5"/>
  <c r="AS268" i="5"/>
  <c r="AT268" i="5"/>
  <c r="AU268" i="5"/>
  <c r="AV268" i="5"/>
  <c r="AW268" i="5"/>
  <c r="AX268" i="5"/>
  <c r="AY268" i="5"/>
  <c r="AZ268" i="5"/>
  <c r="BA268" i="5"/>
  <c r="BB268" i="5"/>
  <c r="BC268" i="5"/>
  <c r="BD268" i="5"/>
  <c r="BE268" i="5"/>
  <c r="BF268" i="5"/>
  <c r="BG268" i="5"/>
  <c r="A269" i="5"/>
  <c r="C269" i="5"/>
  <c r="D269" i="5"/>
  <c r="E269" i="5"/>
  <c r="F269" i="5"/>
  <c r="G269" i="5"/>
  <c r="H269" i="5"/>
  <c r="I269" i="5"/>
  <c r="J269" i="5"/>
  <c r="K269" i="5"/>
  <c r="L269" i="5"/>
  <c r="M269" i="5"/>
  <c r="N269" i="5"/>
  <c r="O269" i="5"/>
  <c r="P269" i="5"/>
  <c r="Q269" i="5"/>
  <c r="R269" i="5"/>
  <c r="S269" i="5"/>
  <c r="T269" i="5"/>
  <c r="U269" i="5"/>
  <c r="V269" i="5"/>
  <c r="W269" i="5"/>
  <c r="X269" i="5"/>
  <c r="Y269" i="5"/>
  <c r="Z269" i="5"/>
  <c r="AA269" i="5"/>
  <c r="AB269" i="5"/>
  <c r="AC269" i="5"/>
  <c r="AD269" i="5"/>
  <c r="AE269" i="5"/>
  <c r="AF269" i="5"/>
  <c r="AG269" i="5"/>
  <c r="AH269" i="5"/>
  <c r="AI269" i="5"/>
  <c r="AJ269" i="5"/>
  <c r="AK269" i="5"/>
  <c r="AL269" i="5"/>
  <c r="AM269" i="5"/>
  <c r="AN269" i="5"/>
  <c r="AO269" i="5"/>
  <c r="AP269" i="5"/>
  <c r="AQ269" i="5"/>
  <c r="AR269" i="5"/>
  <c r="AS269" i="5"/>
  <c r="AT269" i="5"/>
  <c r="AU269" i="5"/>
  <c r="AV269" i="5"/>
  <c r="AW269" i="5"/>
  <c r="AX269" i="5"/>
  <c r="AY269" i="5"/>
  <c r="AZ269" i="5"/>
  <c r="BA269" i="5"/>
  <c r="BB269" i="5"/>
  <c r="BC269" i="5"/>
  <c r="BD269" i="5"/>
  <c r="BE269" i="5"/>
  <c r="BF269" i="5"/>
  <c r="BG269" i="5"/>
  <c r="A270" i="5"/>
  <c r="C270" i="5"/>
  <c r="D270" i="5"/>
  <c r="E270" i="5"/>
  <c r="F270" i="5"/>
  <c r="G270" i="5"/>
  <c r="H270" i="5"/>
  <c r="I270" i="5"/>
  <c r="J270" i="5"/>
  <c r="K270" i="5"/>
  <c r="L270" i="5"/>
  <c r="M270" i="5"/>
  <c r="N270" i="5"/>
  <c r="O270" i="5"/>
  <c r="P270" i="5"/>
  <c r="Q270" i="5"/>
  <c r="R270" i="5"/>
  <c r="S270" i="5"/>
  <c r="T270" i="5"/>
  <c r="U270" i="5"/>
  <c r="V270" i="5"/>
  <c r="W270" i="5"/>
  <c r="X270" i="5"/>
  <c r="Y270" i="5"/>
  <c r="Z270" i="5"/>
  <c r="AA270" i="5"/>
  <c r="AB270" i="5"/>
  <c r="AC270" i="5"/>
  <c r="AD270" i="5"/>
  <c r="AE270" i="5"/>
  <c r="AF270" i="5"/>
  <c r="AG270" i="5"/>
  <c r="AH270" i="5"/>
  <c r="AI270" i="5"/>
  <c r="AJ270" i="5"/>
  <c r="AK270" i="5"/>
  <c r="AL270" i="5"/>
  <c r="AM270" i="5"/>
  <c r="AN270" i="5"/>
  <c r="AO270" i="5"/>
  <c r="AP270" i="5"/>
  <c r="AQ270" i="5"/>
  <c r="AR270" i="5"/>
  <c r="AS270" i="5"/>
  <c r="AT270" i="5"/>
  <c r="AU270" i="5"/>
  <c r="AV270" i="5"/>
  <c r="AW270" i="5"/>
  <c r="AX270" i="5"/>
  <c r="AY270" i="5"/>
  <c r="AZ270" i="5"/>
  <c r="BA270" i="5"/>
  <c r="BB270" i="5"/>
  <c r="BC270" i="5"/>
  <c r="BD270" i="5"/>
  <c r="BE270" i="5"/>
  <c r="BF270" i="5"/>
  <c r="BG270" i="5"/>
  <c r="A271" i="5"/>
  <c r="C271" i="5"/>
  <c r="D271" i="5"/>
  <c r="E271" i="5"/>
  <c r="F271" i="5"/>
  <c r="G271" i="5"/>
  <c r="H271" i="5"/>
  <c r="I271" i="5"/>
  <c r="J271" i="5"/>
  <c r="K271" i="5"/>
  <c r="L271" i="5"/>
  <c r="M271" i="5"/>
  <c r="N271" i="5"/>
  <c r="O271" i="5"/>
  <c r="P271" i="5"/>
  <c r="Q271" i="5"/>
  <c r="R271" i="5"/>
  <c r="S271" i="5"/>
  <c r="T271" i="5"/>
  <c r="U271" i="5"/>
  <c r="V271" i="5"/>
  <c r="W271" i="5"/>
  <c r="X271" i="5"/>
  <c r="Y271" i="5"/>
  <c r="Z271" i="5"/>
  <c r="AA271" i="5"/>
  <c r="AB271" i="5"/>
  <c r="AC271" i="5"/>
  <c r="AD271" i="5"/>
  <c r="AE271" i="5"/>
  <c r="AF271" i="5"/>
  <c r="AG271" i="5"/>
  <c r="AH271" i="5"/>
  <c r="AI271" i="5"/>
  <c r="AJ271" i="5"/>
  <c r="AK271" i="5"/>
  <c r="AL271" i="5"/>
  <c r="AM271" i="5"/>
  <c r="AN271" i="5"/>
  <c r="AO271" i="5"/>
  <c r="AP271" i="5"/>
  <c r="AQ271" i="5"/>
  <c r="AR271" i="5"/>
  <c r="AS271" i="5"/>
  <c r="AT271" i="5"/>
  <c r="AU271" i="5"/>
  <c r="AV271" i="5"/>
  <c r="AW271" i="5"/>
  <c r="AX271" i="5"/>
  <c r="AY271" i="5"/>
  <c r="AZ271" i="5"/>
  <c r="BA271" i="5"/>
  <c r="BB271" i="5"/>
  <c r="BC271" i="5"/>
  <c r="BD271" i="5"/>
  <c r="BE271" i="5"/>
  <c r="BF271" i="5"/>
  <c r="BG271" i="5"/>
  <c r="A272" i="5"/>
  <c r="C272" i="5"/>
  <c r="D272" i="5"/>
  <c r="E272" i="5"/>
  <c r="F272" i="5"/>
  <c r="G272" i="5"/>
  <c r="H272" i="5"/>
  <c r="I272" i="5"/>
  <c r="J272" i="5"/>
  <c r="K272" i="5"/>
  <c r="L272" i="5"/>
  <c r="M272" i="5"/>
  <c r="N272" i="5"/>
  <c r="O272" i="5"/>
  <c r="P272" i="5"/>
  <c r="Q272" i="5"/>
  <c r="R272" i="5"/>
  <c r="S272" i="5"/>
  <c r="T272" i="5"/>
  <c r="U272" i="5"/>
  <c r="V272" i="5"/>
  <c r="W272" i="5"/>
  <c r="X272" i="5"/>
  <c r="Y272" i="5"/>
  <c r="Z272" i="5"/>
  <c r="AA272" i="5"/>
  <c r="AB272" i="5"/>
  <c r="AC272" i="5"/>
  <c r="AD272" i="5"/>
  <c r="AE272" i="5"/>
  <c r="AF272" i="5"/>
  <c r="AG272" i="5"/>
  <c r="AH272" i="5"/>
  <c r="AI272" i="5"/>
  <c r="AJ272" i="5"/>
  <c r="AK272" i="5"/>
  <c r="AL272" i="5"/>
  <c r="AM272" i="5"/>
  <c r="AN272" i="5"/>
  <c r="AO272" i="5"/>
  <c r="AP272" i="5"/>
  <c r="AQ272" i="5"/>
  <c r="AR272" i="5"/>
  <c r="AS272" i="5"/>
  <c r="AT272" i="5"/>
  <c r="AU272" i="5"/>
  <c r="AV272" i="5"/>
  <c r="AW272" i="5"/>
  <c r="AX272" i="5"/>
  <c r="AY272" i="5"/>
  <c r="AZ272" i="5"/>
  <c r="BA272" i="5"/>
  <c r="BB272" i="5"/>
  <c r="BC272" i="5"/>
  <c r="BD272" i="5"/>
  <c r="BE272" i="5"/>
  <c r="BF272" i="5"/>
  <c r="BG272" i="5"/>
  <c r="A273" i="5"/>
  <c r="C273" i="5"/>
  <c r="D273" i="5"/>
  <c r="E273" i="5"/>
  <c r="F273" i="5"/>
  <c r="G273" i="5"/>
  <c r="H273" i="5"/>
  <c r="I273" i="5"/>
  <c r="J273" i="5"/>
  <c r="K273" i="5"/>
  <c r="L273" i="5"/>
  <c r="M273" i="5"/>
  <c r="N273" i="5"/>
  <c r="O273" i="5"/>
  <c r="P273" i="5"/>
  <c r="Q273" i="5"/>
  <c r="R273" i="5"/>
  <c r="S273" i="5"/>
  <c r="T273" i="5"/>
  <c r="U273" i="5"/>
  <c r="V273" i="5"/>
  <c r="W273" i="5"/>
  <c r="X273" i="5"/>
  <c r="Y273" i="5"/>
  <c r="Z273" i="5"/>
  <c r="AA273" i="5"/>
  <c r="AB273" i="5"/>
  <c r="AC273" i="5"/>
  <c r="AD273" i="5"/>
  <c r="AE273" i="5"/>
  <c r="AF273" i="5"/>
  <c r="AG273" i="5"/>
  <c r="AH273" i="5"/>
  <c r="AI273" i="5"/>
  <c r="AJ273" i="5"/>
  <c r="AK273" i="5"/>
  <c r="AL273" i="5"/>
  <c r="AM273" i="5"/>
  <c r="AN273" i="5"/>
  <c r="AO273" i="5"/>
  <c r="AP273" i="5"/>
  <c r="AQ273" i="5"/>
  <c r="AR273" i="5"/>
  <c r="AS273" i="5"/>
  <c r="AT273" i="5"/>
  <c r="AU273" i="5"/>
  <c r="AV273" i="5"/>
  <c r="AW273" i="5"/>
  <c r="AX273" i="5"/>
  <c r="AY273" i="5"/>
  <c r="AZ273" i="5"/>
  <c r="BA273" i="5"/>
  <c r="BB273" i="5"/>
  <c r="BC273" i="5"/>
  <c r="BD273" i="5"/>
  <c r="BE273" i="5"/>
  <c r="BF273" i="5"/>
  <c r="BG273" i="5"/>
  <c r="A274" i="5"/>
  <c r="C274" i="5"/>
  <c r="D274" i="5"/>
  <c r="E274" i="5"/>
  <c r="F274" i="5"/>
  <c r="G274" i="5"/>
  <c r="H274" i="5"/>
  <c r="I274" i="5"/>
  <c r="J274" i="5"/>
  <c r="K274" i="5"/>
  <c r="L274" i="5"/>
  <c r="M274" i="5"/>
  <c r="N274" i="5"/>
  <c r="O274" i="5"/>
  <c r="P274" i="5"/>
  <c r="Q274" i="5"/>
  <c r="R274" i="5"/>
  <c r="S274" i="5"/>
  <c r="T274" i="5"/>
  <c r="U274" i="5"/>
  <c r="V274" i="5"/>
  <c r="W274" i="5"/>
  <c r="X274" i="5"/>
  <c r="Y274" i="5"/>
  <c r="Z274" i="5"/>
  <c r="AA274" i="5"/>
  <c r="AB274" i="5"/>
  <c r="AC274" i="5"/>
  <c r="AD274" i="5"/>
  <c r="AE274" i="5"/>
  <c r="AF274" i="5"/>
  <c r="AG274" i="5"/>
  <c r="AH274" i="5"/>
  <c r="AI274" i="5"/>
  <c r="AJ274" i="5"/>
  <c r="AK274" i="5"/>
  <c r="AL274" i="5"/>
  <c r="AM274" i="5"/>
  <c r="AN274" i="5"/>
  <c r="AO274" i="5"/>
  <c r="AP274" i="5"/>
  <c r="AQ274" i="5"/>
  <c r="AR274" i="5"/>
  <c r="AS274" i="5"/>
  <c r="AT274" i="5"/>
  <c r="AU274" i="5"/>
  <c r="AV274" i="5"/>
  <c r="AW274" i="5"/>
  <c r="AX274" i="5"/>
  <c r="AY274" i="5"/>
  <c r="AZ274" i="5"/>
  <c r="BA274" i="5"/>
  <c r="BB274" i="5"/>
  <c r="BC274" i="5"/>
  <c r="BD274" i="5"/>
  <c r="BE274" i="5"/>
  <c r="BF274" i="5"/>
  <c r="BG274" i="5"/>
  <c r="A275" i="5"/>
  <c r="C275" i="5"/>
  <c r="D275" i="5"/>
  <c r="E275" i="5"/>
  <c r="F275" i="5"/>
  <c r="G275" i="5"/>
  <c r="H275" i="5"/>
  <c r="I275" i="5"/>
  <c r="J275" i="5"/>
  <c r="K275" i="5"/>
  <c r="L275" i="5"/>
  <c r="M275" i="5"/>
  <c r="N275" i="5"/>
  <c r="O275" i="5"/>
  <c r="P275" i="5"/>
  <c r="Q275" i="5"/>
  <c r="R275" i="5"/>
  <c r="S275" i="5"/>
  <c r="T275" i="5"/>
  <c r="U275" i="5"/>
  <c r="V275" i="5"/>
  <c r="W275" i="5"/>
  <c r="X275" i="5"/>
  <c r="Y275" i="5"/>
  <c r="Z275" i="5"/>
  <c r="AA275" i="5"/>
  <c r="AB275" i="5"/>
  <c r="AC275" i="5"/>
  <c r="AD275" i="5"/>
  <c r="AE275" i="5"/>
  <c r="AF275" i="5"/>
  <c r="AG275" i="5"/>
  <c r="AH275" i="5"/>
  <c r="AI275" i="5"/>
  <c r="AJ275" i="5"/>
  <c r="AK275" i="5"/>
  <c r="AL275" i="5"/>
  <c r="AM275" i="5"/>
  <c r="AN275" i="5"/>
  <c r="AO275" i="5"/>
  <c r="AP275" i="5"/>
  <c r="AQ275" i="5"/>
  <c r="AR275" i="5"/>
  <c r="AS275" i="5"/>
  <c r="AT275" i="5"/>
  <c r="AU275" i="5"/>
  <c r="AV275" i="5"/>
  <c r="AW275" i="5"/>
  <c r="AX275" i="5"/>
  <c r="AY275" i="5"/>
  <c r="AZ275" i="5"/>
  <c r="BA275" i="5"/>
  <c r="BB275" i="5"/>
  <c r="BC275" i="5"/>
  <c r="BD275" i="5"/>
  <c r="BE275" i="5"/>
  <c r="BF275" i="5"/>
  <c r="BG275" i="5"/>
  <c r="A276" i="5"/>
  <c r="C276" i="5"/>
  <c r="D276" i="5"/>
  <c r="E276" i="5"/>
  <c r="F276" i="5"/>
  <c r="G276" i="5"/>
  <c r="H276" i="5"/>
  <c r="I276" i="5"/>
  <c r="J276" i="5"/>
  <c r="K276" i="5"/>
  <c r="L276" i="5"/>
  <c r="M276" i="5"/>
  <c r="N276" i="5"/>
  <c r="O276" i="5"/>
  <c r="P276" i="5"/>
  <c r="Q276" i="5"/>
  <c r="R276" i="5"/>
  <c r="S276" i="5"/>
  <c r="T276" i="5"/>
  <c r="U276" i="5"/>
  <c r="V276" i="5"/>
  <c r="W276" i="5"/>
  <c r="X276" i="5"/>
  <c r="Y276" i="5"/>
  <c r="Z276" i="5"/>
  <c r="AA276" i="5"/>
  <c r="AB276" i="5"/>
  <c r="AC276" i="5"/>
  <c r="AD276" i="5"/>
  <c r="AE276" i="5"/>
  <c r="AF276" i="5"/>
  <c r="AG276" i="5"/>
  <c r="AH276" i="5"/>
  <c r="AI276" i="5"/>
  <c r="AJ276" i="5"/>
  <c r="AK276" i="5"/>
  <c r="AL276" i="5"/>
  <c r="AM276" i="5"/>
  <c r="AN276" i="5"/>
  <c r="AO276" i="5"/>
  <c r="AP276" i="5"/>
  <c r="AQ276" i="5"/>
  <c r="AR276" i="5"/>
  <c r="AS276" i="5"/>
  <c r="AT276" i="5"/>
  <c r="AU276" i="5"/>
  <c r="AV276" i="5"/>
  <c r="AW276" i="5"/>
  <c r="AX276" i="5"/>
  <c r="AY276" i="5"/>
  <c r="AZ276" i="5"/>
  <c r="BA276" i="5"/>
  <c r="BB276" i="5"/>
  <c r="BC276" i="5"/>
  <c r="BD276" i="5"/>
  <c r="BE276" i="5"/>
  <c r="BF276" i="5"/>
  <c r="BG276" i="5"/>
  <c r="A277" i="5"/>
  <c r="C277" i="5"/>
  <c r="D277" i="5"/>
  <c r="E277" i="5"/>
  <c r="F277" i="5"/>
  <c r="G277" i="5"/>
  <c r="H277" i="5"/>
  <c r="I277" i="5"/>
  <c r="J277" i="5"/>
  <c r="K277" i="5"/>
  <c r="L277" i="5"/>
  <c r="M277" i="5"/>
  <c r="N277" i="5"/>
  <c r="O277" i="5"/>
  <c r="P277" i="5"/>
  <c r="Q277" i="5"/>
  <c r="R277" i="5"/>
  <c r="S277" i="5"/>
  <c r="T277" i="5"/>
  <c r="U277" i="5"/>
  <c r="V277" i="5"/>
  <c r="W277" i="5"/>
  <c r="X277" i="5"/>
  <c r="Y277" i="5"/>
  <c r="Z277" i="5"/>
  <c r="AA277" i="5"/>
  <c r="AB277" i="5"/>
  <c r="AC277" i="5"/>
  <c r="AD277" i="5"/>
  <c r="AE277" i="5"/>
  <c r="AF277" i="5"/>
  <c r="AG277" i="5"/>
  <c r="AH277" i="5"/>
  <c r="AI277" i="5"/>
  <c r="AJ277" i="5"/>
  <c r="AK277" i="5"/>
  <c r="AL277" i="5"/>
  <c r="AM277" i="5"/>
  <c r="AN277" i="5"/>
  <c r="AO277" i="5"/>
  <c r="AP277" i="5"/>
  <c r="AQ277" i="5"/>
  <c r="AR277" i="5"/>
  <c r="AS277" i="5"/>
  <c r="AT277" i="5"/>
  <c r="AU277" i="5"/>
  <c r="AV277" i="5"/>
  <c r="AW277" i="5"/>
  <c r="AX277" i="5"/>
  <c r="AY277" i="5"/>
  <c r="AZ277" i="5"/>
  <c r="BA277" i="5"/>
  <c r="BB277" i="5"/>
  <c r="BC277" i="5"/>
  <c r="BD277" i="5"/>
  <c r="BE277" i="5"/>
  <c r="BF277" i="5"/>
  <c r="BG277" i="5"/>
  <c r="A278" i="5"/>
  <c r="C278" i="5"/>
  <c r="D278" i="5"/>
  <c r="E278" i="5"/>
  <c r="F278" i="5"/>
  <c r="G278" i="5"/>
  <c r="H278" i="5"/>
  <c r="I278" i="5"/>
  <c r="J278" i="5"/>
  <c r="K278" i="5"/>
  <c r="L278" i="5"/>
  <c r="M278" i="5"/>
  <c r="N278" i="5"/>
  <c r="O278" i="5"/>
  <c r="P278" i="5"/>
  <c r="Q278" i="5"/>
  <c r="R278" i="5"/>
  <c r="S278" i="5"/>
  <c r="T278" i="5"/>
  <c r="U278" i="5"/>
  <c r="V278" i="5"/>
  <c r="W278" i="5"/>
  <c r="X278" i="5"/>
  <c r="Y278" i="5"/>
  <c r="Z278" i="5"/>
  <c r="AA278" i="5"/>
  <c r="AB278" i="5"/>
  <c r="AC278" i="5"/>
  <c r="AD278" i="5"/>
  <c r="AE278" i="5"/>
  <c r="AF278" i="5"/>
  <c r="AG278" i="5"/>
  <c r="AH278" i="5"/>
  <c r="AI278" i="5"/>
  <c r="AJ278" i="5"/>
  <c r="AK278" i="5"/>
  <c r="AL278" i="5"/>
  <c r="AM278" i="5"/>
  <c r="AN278" i="5"/>
  <c r="AO278" i="5"/>
  <c r="AP278" i="5"/>
  <c r="AQ278" i="5"/>
  <c r="AR278" i="5"/>
  <c r="AS278" i="5"/>
  <c r="AT278" i="5"/>
  <c r="AU278" i="5"/>
  <c r="AV278" i="5"/>
  <c r="AW278" i="5"/>
  <c r="AX278" i="5"/>
  <c r="AY278" i="5"/>
  <c r="AZ278" i="5"/>
  <c r="BA278" i="5"/>
  <c r="BB278" i="5"/>
  <c r="BC278" i="5"/>
  <c r="BD278" i="5"/>
  <c r="BE278" i="5"/>
  <c r="BF278" i="5"/>
  <c r="BG278" i="5"/>
  <c r="A279" i="5"/>
  <c r="C279" i="5"/>
  <c r="D279" i="5"/>
  <c r="E279" i="5"/>
  <c r="F279" i="5"/>
  <c r="G279" i="5"/>
  <c r="H279" i="5"/>
  <c r="I279" i="5"/>
  <c r="J279" i="5"/>
  <c r="K279" i="5"/>
  <c r="L279" i="5"/>
  <c r="M279" i="5"/>
  <c r="N279" i="5"/>
  <c r="O279" i="5"/>
  <c r="P279" i="5"/>
  <c r="Q279" i="5"/>
  <c r="R279" i="5"/>
  <c r="S279" i="5"/>
  <c r="T279" i="5"/>
  <c r="U279" i="5"/>
  <c r="V279" i="5"/>
  <c r="W279" i="5"/>
  <c r="X279" i="5"/>
  <c r="Y279" i="5"/>
  <c r="Z279" i="5"/>
  <c r="AA279" i="5"/>
  <c r="AB279" i="5"/>
  <c r="AC279" i="5"/>
  <c r="AD279" i="5"/>
  <c r="AE279" i="5"/>
  <c r="AF279" i="5"/>
  <c r="AG279" i="5"/>
  <c r="AH279" i="5"/>
  <c r="AI279" i="5"/>
  <c r="AJ279" i="5"/>
  <c r="AK279" i="5"/>
  <c r="AL279" i="5"/>
  <c r="AM279" i="5"/>
  <c r="AN279" i="5"/>
  <c r="AO279" i="5"/>
  <c r="AP279" i="5"/>
  <c r="AQ279" i="5"/>
  <c r="AR279" i="5"/>
  <c r="AS279" i="5"/>
  <c r="AT279" i="5"/>
  <c r="AU279" i="5"/>
  <c r="AV279" i="5"/>
  <c r="AW279" i="5"/>
  <c r="AX279" i="5"/>
  <c r="AY279" i="5"/>
  <c r="AZ279" i="5"/>
  <c r="BA279" i="5"/>
  <c r="BB279" i="5"/>
  <c r="BC279" i="5"/>
  <c r="BD279" i="5"/>
  <c r="BE279" i="5"/>
  <c r="BF279" i="5"/>
  <c r="BG279" i="5"/>
  <c r="A280" i="5"/>
  <c r="C280" i="5"/>
  <c r="D280" i="5"/>
  <c r="E280" i="5"/>
  <c r="F280" i="5"/>
  <c r="G280" i="5"/>
  <c r="H280" i="5"/>
  <c r="I280" i="5"/>
  <c r="J280" i="5"/>
  <c r="K280" i="5"/>
  <c r="L280" i="5"/>
  <c r="M280" i="5"/>
  <c r="N280" i="5"/>
  <c r="O280" i="5"/>
  <c r="P280" i="5"/>
  <c r="Q280" i="5"/>
  <c r="R280" i="5"/>
  <c r="S280" i="5"/>
  <c r="T280" i="5"/>
  <c r="U280" i="5"/>
  <c r="V280" i="5"/>
  <c r="W280" i="5"/>
  <c r="X280" i="5"/>
  <c r="Y280" i="5"/>
  <c r="Z280" i="5"/>
  <c r="AA280" i="5"/>
  <c r="AB280" i="5"/>
  <c r="AC280" i="5"/>
  <c r="AD280" i="5"/>
  <c r="AE280" i="5"/>
  <c r="AF280" i="5"/>
  <c r="AG280" i="5"/>
  <c r="AH280" i="5"/>
  <c r="AI280" i="5"/>
  <c r="AJ280" i="5"/>
  <c r="AK280" i="5"/>
  <c r="AL280" i="5"/>
  <c r="AM280" i="5"/>
  <c r="AN280" i="5"/>
  <c r="AO280" i="5"/>
  <c r="AP280" i="5"/>
  <c r="AQ280" i="5"/>
  <c r="AR280" i="5"/>
  <c r="AS280" i="5"/>
  <c r="AT280" i="5"/>
  <c r="AU280" i="5"/>
  <c r="AV280" i="5"/>
  <c r="AW280" i="5"/>
  <c r="AX280" i="5"/>
  <c r="AY280" i="5"/>
  <c r="AZ280" i="5"/>
  <c r="BA280" i="5"/>
  <c r="BB280" i="5"/>
  <c r="BC280" i="5"/>
  <c r="BD280" i="5"/>
  <c r="BE280" i="5"/>
  <c r="BF280" i="5"/>
  <c r="BG280" i="5"/>
  <c r="A281" i="5"/>
  <c r="C281" i="5"/>
  <c r="D281" i="5"/>
  <c r="E281" i="5"/>
  <c r="F281" i="5"/>
  <c r="G281" i="5"/>
  <c r="H281" i="5"/>
  <c r="I281" i="5"/>
  <c r="J281" i="5"/>
  <c r="K281" i="5"/>
  <c r="L281" i="5"/>
  <c r="M281" i="5"/>
  <c r="N281" i="5"/>
  <c r="O281" i="5"/>
  <c r="P281" i="5"/>
  <c r="Q281" i="5"/>
  <c r="R281" i="5"/>
  <c r="S281" i="5"/>
  <c r="T281" i="5"/>
  <c r="U281" i="5"/>
  <c r="V281" i="5"/>
  <c r="W281" i="5"/>
  <c r="X281" i="5"/>
  <c r="Y281" i="5"/>
  <c r="Z281" i="5"/>
  <c r="AA281" i="5"/>
  <c r="AB281" i="5"/>
  <c r="AC281" i="5"/>
  <c r="AD281" i="5"/>
  <c r="AE281" i="5"/>
  <c r="AF281" i="5"/>
  <c r="AG281" i="5"/>
  <c r="AH281" i="5"/>
  <c r="AI281" i="5"/>
  <c r="AJ281" i="5"/>
  <c r="AK281" i="5"/>
  <c r="AL281" i="5"/>
  <c r="AM281" i="5"/>
  <c r="AN281" i="5"/>
  <c r="AO281" i="5"/>
  <c r="AP281" i="5"/>
  <c r="AQ281" i="5"/>
  <c r="AR281" i="5"/>
  <c r="AS281" i="5"/>
  <c r="AT281" i="5"/>
  <c r="AU281" i="5"/>
  <c r="AV281" i="5"/>
  <c r="AW281" i="5"/>
  <c r="AX281" i="5"/>
  <c r="AY281" i="5"/>
  <c r="AZ281" i="5"/>
  <c r="BA281" i="5"/>
  <c r="BB281" i="5"/>
  <c r="BC281" i="5"/>
  <c r="BD281" i="5"/>
  <c r="BE281" i="5"/>
  <c r="BF281" i="5"/>
  <c r="BG281" i="5"/>
  <c r="A282" i="5"/>
  <c r="C282" i="5"/>
  <c r="D282" i="5"/>
  <c r="E282" i="5"/>
  <c r="F282" i="5"/>
  <c r="G282" i="5"/>
  <c r="H282" i="5"/>
  <c r="I282" i="5"/>
  <c r="J282" i="5"/>
  <c r="K282" i="5"/>
  <c r="L282" i="5"/>
  <c r="M282" i="5"/>
  <c r="N282" i="5"/>
  <c r="O282" i="5"/>
  <c r="P282" i="5"/>
  <c r="Q282" i="5"/>
  <c r="R282" i="5"/>
  <c r="S282" i="5"/>
  <c r="T282" i="5"/>
  <c r="U282" i="5"/>
  <c r="V282" i="5"/>
  <c r="W282" i="5"/>
  <c r="X282" i="5"/>
  <c r="Y282" i="5"/>
  <c r="Z282" i="5"/>
  <c r="AA282" i="5"/>
  <c r="AB282" i="5"/>
  <c r="AC282" i="5"/>
  <c r="AD282" i="5"/>
  <c r="AE282" i="5"/>
  <c r="AF282" i="5"/>
  <c r="AG282" i="5"/>
  <c r="AH282" i="5"/>
  <c r="AI282" i="5"/>
  <c r="AJ282" i="5"/>
  <c r="AK282" i="5"/>
  <c r="AL282" i="5"/>
  <c r="AM282" i="5"/>
  <c r="AN282" i="5"/>
  <c r="AO282" i="5"/>
  <c r="AP282" i="5"/>
  <c r="AQ282" i="5"/>
  <c r="AR282" i="5"/>
  <c r="AS282" i="5"/>
  <c r="AT282" i="5"/>
  <c r="AU282" i="5"/>
  <c r="AV282" i="5"/>
  <c r="AW282" i="5"/>
  <c r="AX282" i="5"/>
  <c r="AY282" i="5"/>
  <c r="AZ282" i="5"/>
  <c r="BA282" i="5"/>
  <c r="BB282" i="5"/>
  <c r="BC282" i="5"/>
  <c r="BD282" i="5"/>
  <c r="BE282" i="5"/>
  <c r="BF282" i="5"/>
  <c r="BG282" i="5"/>
  <c r="A283" i="5"/>
  <c r="C283" i="5"/>
  <c r="D283" i="5"/>
  <c r="E283" i="5"/>
  <c r="F283" i="5"/>
  <c r="G283" i="5"/>
  <c r="H283" i="5"/>
  <c r="I283" i="5"/>
  <c r="J283" i="5"/>
  <c r="K283" i="5"/>
  <c r="L283" i="5"/>
  <c r="M283" i="5"/>
  <c r="N283" i="5"/>
  <c r="O283" i="5"/>
  <c r="P283" i="5"/>
  <c r="Q283" i="5"/>
  <c r="R283" i="5"/>
  <c r="S283" i="5"/>
  <c r="T283" i="5"/>
  <c r="U283" i="5"/>
  <c r="V283" i="5"/>
  <c r="W283" i="5"/>
  <c r="X283" i="5"/>
  <c r="Y283" i="5"/>
  <c r="Z283" i="5"/>
  <c r="AA283" i="5"/>
  <c r="AB283" i="5"/>
  <c r="AC283" i="5"/>
  <c r="AD283" i="5"/>
  <c r="AE283" i="5"/>
  <c r="AF283" i="5"/>
  <c r="AG283" i="5"/>
  <c r="AH283" i="5"/>
  <c r="AI283" i="5"/>
  <c r="AJ283" i="5"/>
  <c r="AK283" i="5"/>
  <c r="AL283" i="5"/>
  <c r="AM283" i="5"/>
  <c r="AN283" i="5"/>
  <c r="AO283" i="5"/>
  <c r="AP283" i="5"/>
  <c r="AQ283" i="5"/>
  <c r="AR283" i="5"/>
  <c r="AS283" i="5"/>
  <c r="AT283" i="5"/>
  <c r="AU283" i="5"/>
  <c r="AV283" i="5"/>
  <c r="AW283" i="5"/>
  <c r="AX283" i="5"/>
  <c r="AY283" i="5"/>
  <c r="AZ283" i="5"/>
  <c r="BA283" i="5"/>
  <c r="BB283" i="5"/>
  <c r="BC283" i="5"/>
  <c r="BD283" i="5"/>
  <c r="BE283" i="5"/>
  <c r="BF283" i="5"/>
  <c r="BG283" i="5"/>
  <c r="A284" i="5"/>
  <c r="C284" i="5"/>
  <c r="D284" i="5"/>
  <c r="E284" i="5"/>
  <c r="F284" i="5"/>
  <c r="G284" i="5"/>
  <c r="H284" i="5"/>
  <c r="I284" i="5"/>
  <c r="J284" i="5"/>
  <c r="K284" i="5"/>
  <c r="L284" i="5"/>
  <c r="M284" i="5"/>
  <c r="N284" i="5"/>
  <c r="O284" i="5"/>
  <c r="P284" i="5"/>
  <c r="Q284" i="5"/>
  <c r="R284" i="5"/>
  <c r="S284" i="5"/>
  <c r="T284" i="5"/>
  <c r="U284" i="5"/>
  <c r="V284" i="5"/>
  <c r="W284" i="5"/>
  <c r="X284" i="5"/>
  <c r="Y284" i="5"/>
  <c r="Z284" i="5"/>
  <c r="AA284" i="5"/>
  <c r="AB284" i="5"/>
  <c r="AC284" i="5"/>
  <c r="AD284" i="5"/>
  <c r="AE284" i="5"/>
  <c r="AF284" i="5"/>
  <c r="AG284" i="5"/>
  <c r="AH284" i="5"/>
  <c r="AI284" i="5"/>
  <c r="AJ284" i="5"/>
  <c r="AK284" i="5"/>
  <c r="AL284" i="5"/>
  <c r="AM284" i="5"/>
  <c r="AN284" i="5"/>
  <c r="AO284" i="5"/>
  <c r="AP284" i="5"/>
  <c r="AQ284" i="5"/>
  <c r="AR284" i="5"/>
  <c r="AS284" i="5"/>
  <c r="AT284" i="5"/>
  <c r="AU284" i="5"/>
  <c r="AV284" i="5"/>
  <c r="AW284" i="5"/>
  <c r="AX284" i="5"/>
  <c r="AY284" i="5"/>
  <c r="AZ284" i="5"/>
  <c r="BA284" i="5"/>
  <c r="BB284" i="5"/>
  <c r="BC284" i="5"/>
  <c r="BD284" i="5"/>
  <c r="BE284" i="5"/>
  <c r="BF284" i="5"/>
  <c r="BG284" i="5"/>
  <c r="A285" i="5"/>
  <c r="C285" i="5"/>
  <c r="D285" i="5"/>
  <c r="E285" i="5"/>
  <c r="F285" i="5"/>
  <c r="G285" i="5"/>
  <c r="H285" i="5"/>
  <c r="I285" i="5"/>
  <c r="J285" i="5"/>
  <c r="K285" i="5"/>
  <c r="L285" i="5"/>
  <c r="M285" i="5"/>
  <c r="N285" i="5"/>
  <c r="O285" i="5"/>
  <c r="P285" i="5"/>
  <c r="Q285" i="5"/>
  <c r="R285" i="5"/>
  <c r="S285" i="5"/>
  <c r="T285" i="5"/>
  <c r="U285" i="5"/>
  <c r="V285" i="5"/>
  <c r="W285" i="5"/>
  <c r="X285" i="5"/>
  <c r="Y285" i="5"/>
  <c r="Z285" i="5"/>
  <c r="AA285" i="5"/>
  <c r="AB285" i="5"/>
  <c r="AC285" i="5"/>
  <c r="AD285" i="5"/>
  <c r="AE285" i="5"/>
  <c r="AF285" i="5"/>
  <c r="AG285" i="5"/>
  <c r="AH285" i="5"/>
  <c r="AI285" i="5"/>
  <c r="AJ285" i="5"/>
  <c r="AK285" i="5"/>
  <c r="AL285" i="5"/>
  <c r="AM285" i="5"/>
  <c r="AN285" i="5"/>
  <c r="AO285" i="5"/>
  <c r="AP285" i="5"/>
  <c r="AQ285" i="5"/>
  <c r="AR285" i="5"/>
  <c r="AS285" i="5"/>
  <c r="AT285" i="5"/>
  <c r="AU285" i="5"/>
  <c r="AV285" i="5"/>
  <c r="AW285" i="5"/>
  <c r="AX285" i="5"/>
  <c r="AY285" i="5"/>
  <c r="AZ285" i="5"/>
  <c r="BA285" i="5"/>
  <c r="BB285" i="5"/>
  <c r="BC285" i="5"/>
  <c r="BD285" i="5"/>
  <c r="BE285" i="5"/>
  <c r="BF285" i="5"/>
  <c r="BG285" i="5"/>
  <c r="A286" i="5"/>
  <c r="C286" i="5"/>
  <c r="D286" i="5"/>
  <c r="E286" i="5"/>
  <c r="F286" i="5"/>
  <c r="G286" i="5"/>
  <c r="H286" i="5"/>
  <c r="I286" i="5"/>
  <c r="J286" i="5"/>
  <c r="K286" i="5"/>
  <c r="L286" i="5"/>
  <c r="M286" i="5"/>
  <c r="N286" i="5"/>
  <c r="O286" i="5"/>
  <c r="P286" i="5"/>
  <c r="Q286" i="5"/>
  <c r="R286" i="5"/>
  <c r="S286" i="5"/>
  <c r="T286" i="5"/>
  <c r="U286" i="5"/>
  <c r="V286" i="5"/>
  <c r="W286" i="5"/>
  <c r="X286" i="5"/>
  <c r="Y286" i="5"/>
  <c r="Z286" i="5"/>
  <c r="AA286" i="5"/>
  <c r="AB286" i="5"/>
  <c r="AC286" i="5"/>
  <c r="AD286" i="5"/>
  <c r="AE286" i="5"/>
  <c r="AF286" i="5"/>
  <c r="AG286" i="5"/>
  <c r="AH286" i="5"/>
  <c r="AI286" i="5"/>
  <c r="AJ286" i="5"/>
  <c r="AK286" i="5"/>
  <c r="AL286" i="5"/>
  <c r="AM286" i="5"/>
  <c r="AN286" i="5"/>
  <c r="AO286" i="5"/>
  <c r="AP286" i="5"/>
  <c r="AQ286" i="5"/>
  <c r="AR286" i="5"/>
  <c r="AS286" i="5"/>
  <c r="AT286" i="5"/>
  <c r="AU286" i="5"/>
  <c r="AV286" i="5"/>
  <c r="AW286" i="5"/>
  <c r="AX286" i="5"/>
  <c r="AY286" i="5"/>
  <c r="AZ286" i="5"/>
  <c r="BA286" i="5"/>
  <c r="BB286" i="5"/>
  <c r="BC286" i="5"/>
  <c r="BD286" i="5"/>
  <c r="BE286" i="5"/>
  <c r="BF286" i="5"/>
  <c r="BG286" i="5"/>
  <c r="A287" i="5"/>
  <c r="C287" i="5"/>
  <c r="D287" i="5"/>
  <c r="E287" i="5"/>
  <c r="F287" i="5"/>
  <c r="G287" i="5"/>
  <c r="H287" i="5"/>
  <c r="I287" i="5"/>
  <c r="J287" i="5"/>
  <c r="K287" i="5"/>
  <c r="L287" i="5"/>
  <c r="M287" i="5"/>
  <c r="N287" i="5"/>
  <c r="O287" i="5"/>
  <c r="P287" i="5"/>
  <c r="Q287" i="5"/>
  <c r="R287" i="5"/>
  <c r="S287" i="5"/>
  <c r="T287" i="5"/>
  <c r="U287" i="5"/>
  <c r="V287" i="5"/>
  <c r="W287" i="5"/>
  <c r="X287" i="5"/>
  <c r="Y287" i="5"/>
  <c r="Z287" i="5"/>
  <c r="AA287" i="5"/>
  <c r="AB287" i="5"/>
  <c r="AC287" i="5"/>
  <c r="AD287" i="5"/>
  <c r="AE287" i="5"/>
  <c r="AF287" i="5"/>
  <c r="AG287" i="5"/>
  <c r="AH287" i="5"/>
  <c r="AI287" i="5"/>
  <c r="AJ287" i="5"/>
  <c r="AK287" i="5"/>
  <c r="AL287" i="5"/>
  <c r="AM287" i="5"/>
  <c r="AN287" i="5"/>
  <c r="AO287" i="5"/>
  <c r="AP287" i="5"/>
  <c r="AQ287" i="5"/>
  <c r="AR287" i="5"/>
  <c r="AS287" i="5"/>
  <c r="AT287" i="5"/>
  <c r="AU287" i="5"/>
  <c r="AV287" i="5"/>
  <c r="AW287" i="5"/>
  <c r="AX287" i="5"/>
  <c r="AY287" i="5"/>
  <c r="AZ287" i="5"/>
  <c r="BA287" i="5"/>
  <c r="BB287" i="5"/>
  <c r="BC287" i="5"/>
  <c r="BD287" i="5"/>
  <c r="BE287" i="5"/>
  <c r="BF287" i="5"/>
  <c r="BG287" i="5"/>
  <c r="A288" i="5"/>
  <c r="C288" i="5"/>
  <c r="D288" i="5"/>
  <c r="E288" i="5"/>
  <c r="F288" i="5"/>
  <c r="G288" i="5"/>
  <c r="H288" i="5"/>
  <c r="I288" i="5"/>
  <c r="J288" i="5"/>
  <c r="K288" i="5"/>
  <c r="L288" i="5"/>
  <c r="M288" i="5"/>
  <c r="N288" i="5"/>
  <c r="O288" i="5"/>
  <c r="P288" i="5"/>
  <c r="Q288" i="5"/>
  <c r="R288" i="5"/>
  <c r="S288" i="5"/>
  <c r="T288" i="5"/>
  <c r="U288" i="5"/>
  <c r="V288" i="5"/>
  <c r="W288" i="5"/>
  <c r="X288" i="5"/>
  <c r="Y288" i="5"/>
  <c r="Z288" i="5"/>
  <c r="AA288" i="5"/>
  <c r="AB288" i="5"/>
  <c r="AC288" i="5"/>
  <c r="AD288" i="5"/>
  <c r="AE288" i="5"/>
  <c r="AF288" i="5"/>
  <c r="AG288" i="5"/>
  <c r="AH288" i="5"/>
  <c r="AI288" i="5"/>
  <c r="AJ288" i="5"/>
  <c r="AK288" i="5"/>
  <c r="AL288" i="5"/>
  <c r="AM288" i="5"/>
  <c r="AN288" i="5"/>
  <c r="AO288" i="5"/>
  <c r="AP288" i="5"/>
  <c r="AQ288" i="5"/>
  <c r="AR288" i="5"/>
  <c r="AS288" i="5"/>
  <c r="AT288" i="5"/>
  <c r="AU288" i="5"/>
  <c r="AV288" i="5"/>
  <c r="AW288" i="5"/>
  <c r="AX288" i="5"/>
  <c r="AY288" i="5"/>
  <c r="AZ288" i="5"/>
  <c r="BA288" i="5"/>
  <c r="BB288" i="5"/>
  <c r="BC288" i="5"/>
  <c r="BD288" i="5"/>
  <c r="BE288" i="5"/>
  <c r="BF288" i="5"/>
  <c r="BG288" i="5"/>
  <c r="A289" i="5"/>
  <c r="C289" i="5"/>
  <c r="D289" i="5"/>
  <c r="E289" i="5"/>
  <c r="F289" i="5"/>
  <c r="G289" i="5"/>
  <c r="H289" i="5"/>
  <c r="I289" i="5"/>
  <c r="J289" i="5"/>
  <c r="K289" i="5"/>
  <c r="L289" i="5"/>
  <c r="M289" i="5"/>
  <c r="N289" i="5"/>
  <c r="O289" i="5"/>
  <c r="P289" i="5"/>
  <c r="Q289" i="5"/>
  <c r="R289" i="5"/>
  <c r="S289" i="5"/>
  <c r="T289" i="5"/>
  <c r="U289" i="5"/>
  <c r="V289" i="5"/>
  <c r="W289" i="5"/>
  <c r="X289" i="5"/>
  <c r="Y289" i="5"/>
  <c r="Z289" i="5"/>
  <c r="AA289" i="5"/>
  <c r="AB289" i="5"/>
  <c r="AC289" i="5"/>
  <c r="AD289" i="5"/>
  <c r="AE289" i="5"/>
  <c r="AF289" i="5"/>
  <c r="AG289" i="5"/>
  <c r="AH289" i="5"/>
  <c r="AI289" i="5"/>
  <c r="AJ289" i="5"/>
  <c r="AK289" i="5"/>
  <c r="AL289" i="5"/>
  <c r="AM289" i="5"/>
  <c r="AN289" i="5"/>
  <c r="AO289" i="5"/>
  <c r="AP289" i="5"/>
  <c r="AQ289" i="5"/>
  <c r="AR289" i="5"/>
  <c r="AS289" i="5"/>
  <c r="AT289" i="5"/>
  <c r="AU289" i="5"/>
  <c r="AV289" i="5"/>
  <c r="AW289" i="5"/>
  <c r="AX289" i="5"/>
  <c r="AY289" i="5"/>
  <c r="AZ289" i="5"/>
  <c r="BA289" i="5"/>
  <c r="BB289" i="5"/>
  <c r="BC289" i="5"/>
  <c r="BD289" i="5"/>
  <c r="BE289" i="5"/>
  <c r="BF289" i="5"/>
  <c r="BG289" i="5"/>
  <c r="A290" i="5"/>
  <c r="C290" i="5"/>
  <c r="D290" i="5"/>
  <c r="E290" i="5"/>
  <c r="F290" i="5"/>
  <c r="G290" i="5"/>
  <c r="H290" i="5"/>
  <c r="I290" i="5"/>
  <c r="J290" i="5"/>
  <c r="K290" i="5"/>
  <c r="L290" i="5"/>
  <c r="M290" i="5"/>
  <c r="N290" i="5"/>
  <c r="O290" i="5"/>
  <c r="P290" i="5"/>
  <c r="Q290" i="5"/>
  <c r="R290" i="5"/>
  <c r="S290" i="5"/>
  <c r="T290" i="5"/>
  <c r="U290" i="5"/>
  <c r="V290" i="5"/>
  <c r="W290" i="5"/>
  <c r="X290" i="5"/>
  <c r="Y290" i="5"/>
  <c r="Z290" i="5"/>
  <c r="AA290" i="5"/>
  <c r="AB290" i="5"/>
  <c r="AC290" i="5"/>
  <c r="AD290" i="5"/>
  <c r="AE290" i="5"/>
  <c r="AF290" i="5"/>
  <c r="AG290" i="5"/>
  <c r="AH290" i="5"/>
  <c r="AI290" i="5"/>
  <c r="AJ290" i="5"/>
  <c r="AK290" i="5"/>
  <c r="AL290" i="5"/>
  <c r="AM290" i="5"/>
  <c r="AN290" i="5"/>
  <c r="AO290" i="5"/>
  <c r="AP290" i="5"/>
  <c r="AQ290" i="5"/>
  <c r="AR290" i="5"/>
  <c r="AS290" i="5"/>
  <c r="AT290" i="5"/>
  <c r="AU290" i="5"/>
  <c r="AV290" i="5"/>
  <c r="AW290" i="5"/>
  <c r="AX290" i="5"/>
  <c r="AY290" i="5"/>
  <c r="AZ290" i="5"/>
  <c r="BA290" i="5"/>
  <c r="BB290" i="5"/>
  <c r="BC290" i="5"/>
  <c r="BD290" i="5"/>
  <c r="BE290" i="5"/>
  <c r="BF290" i="5"/>
  <c r="BG290" i="5"/>
  <c r="A291" i="5"/>
  <c r="C291" i="5"/>
  <c r="D291" i="5"/>
  <c r="E291" i="5"/>
  <c r="F291" i="5"/>
  <c r="G291" i="5"/>
  <c r="H291" i="5"/>
  <c r="I291" i="5"/>
  <c r="J291" i="5"/>
  <c r="K291" i="5"/>
  <c r="L291" i="5"/>
  <c r="M291" i="5"/>
  <c r="N291" i="5"/>
  <c r="O291" i="5"/>
  <c r="P291" i="5"/>
  <c r="Q291" i="5"/>
  <c r="R291" i="5"/>
  <c r="S291" i="5"/>
  <c r="T291" i="5"/>
  <c r="U291" i="5"/>
  <c r="V291" i="5"/>
  <c r="W291" i="5"/>
  <c r="X291" i="5"/>
  <c r="Y291" i="5"/>
  <c r="Z291" i="5"/>
  <c r="AA291" i="5"/>
  <c r="AB291" i="5"/>
  <c r="AC291" i="5"/>
  <c r="AD291" i="5"/>
  <c r="AE291" i="5"/>
  <c r="AF291" i="5"/>
  <c r="AG291" i="5"/>
  <c r="AH291" i="5"/>
  <c r="AI291" i="5"/>
  <c r="AJ291" i="5"/>
  <c r="AK291" i="5"/>
  <c r="AL291" i="5"/>
  <c r="AM291" i="5"/>
  <c r="AN291" i="5"/>
  <c r="AO291" i="5"/>
  <c r="AP291" i="5"/>
  <c r="AQ291" i="5"/>
  <c r="AR291" i="5"/>
  <c r="AS291" i="5"/>
  <c r="AT291" i="5"/>
  <c r="AU291" i="5"/>
  <c r="AV291" i="5"/>
  <c r="AW291" i="5"/>
  <c r="AX291" i="5"/>
  <c r="AY291" i="5"/>
  <c r="AZ291" i="5"/>
  <c r="BA291" i="5"/>
  <c r="BB291" i="5"/>
  <c r="BC291" i="5"/>
  <c r="BD291" i="5"/>
  <c r="BE291" i="5"/>
  <c r="BF291" i="5"/>
  <c r="BG291" i="5"/>
  <c r="A292" i="5"/>
  <c r="C292" i="5"/>
  <c r="D292" i="5"/>
  <c r="E292" i="5"/>
  <c r="F292" i="5"/>
  <c r="G292" i="5"/>
  <c r="H292" i="5"/>
  <c r="I292" i="5"/>
  <c r="J292" i="5"/>
  <c r="K292" i="5"/>
  <c r="L292" i="5"/>
  <c r="M292" i="5"/>
  <c r="N292" i="5"/>
  <c r="O292" i="5"/>
  <c r="P292" i="5"/>
  <c r="Q292" i="5"/>
  <c r="R292" i="5"/>
  <c r="S292" i="5"/>
  <c r="T292" i="5"/>
  <c r="U292" i="5"/>
  <c r="V292" i="5"/>
  <c r="W292" i="5"/>
  <c r="X292" i="5"/>
  <c r="Y292" i="5"/>
  <c r="Z292" i="5"/>
  <c r="AA292" i="5"/>
  <c r="AB292" i="5"/>
  <c r="AC292" i="5"/>
  <c r="AD292" i="5"/>
  <c r="AE292" i="5"/>
  <c r="AF292" i="5"/>
  <c r="AG292" i="5"/>
  <c r="AH292" i="5"/>
  <c r="AI292" i="5"/>
  <c r="AJ292" i="5"/>
  <c r="AK292" i="5"/>
  <c r="AL292" i="5"/>
  <c r="AM292" i="5"/>
  <c r="AN292" i="5"/>
  <c r="AO292" i="5"/>
  <c r="AP292" i="5"/>
  <c r="AQ292" i="5"/>
  <c r="AR292" i="5"/>
  <c r="AS292" i="5"/>
  <c r="AT292" i="5"/>
  <c r="AU292" i="5"/>
  <c r="AV292" i="5"/>
  <c r="AW292" i="5"/>
  <c r="AX292" i="5"/>
  <c r="AY292" i="5"/>
  <c r="AZ292" i="5"/>
  <c r="BA292" i="5"/>
  <c r="BB292" i="5"/>
  <c r="BC292" i="5"/>
  <c r="BD292" i="5"/>
  <c r="BE292" i="5"/>
  <c r="BF292" i="5"/>
  <c r="BG292" i="5"/>
  <c r="A293" i="5"/>
  <c r="C293" i="5"/>
  <c r="D293" i="5"/>
  <c r="E293" i="5"/>
  <c r="F293" i="5"/>
  <c r="G293" i="5"/>
  <c r="H293" i="5"/>
  <c r="I293" i="5"/>
  <c r="J293" i="5"/>
  <c r="K293" i="5"/>
  <c r="L293" i="5"/>
  <c r="M293" i="5"/>
  <c r="N293" i="5"/>
  <c r="O293" i="5"/>
  <c r="P293" i="5"/>
  <c r="Q293" i="5"/>
  <c r="R293" i="5"/>
  <c r="S293" i="5"/>
  <c r="T293" i="5"/>
  <c r="U293" i="5"/>
  <c r="V293" i="5"/>
  <c r="W293" i="5"/>
  <c r="X293" i="5"/>
  <c r="Y293" i="5"/>
  <c r="Z293" i="5"/>
  <c r="AA293" i="5"/>
  <c r="AB293" i="5"/>
  <c r="AC293" i="5"/>
  <c r="AD293" i="5"/>
  <c r="AE293" i="5"/>
  <c r="AF293" i="5"/>
  <c r="AG293" i="5"/>
  <c r="AH293" i="5"/>
  <c r="AI293" i="5"/>
  <c r="AJ293" i="5"/>
  <c r="AK293" i="5"/>
  <c r="AL293" i="5"/>
  <c r="AM293" i="5"/>
  <c r="AN293" i="5"/>
  <c r="AO293" i="5"/>
  <c r="AP293" i="5"/>
  <c r="AQ293" i="5"/>
  <c r="AR293" i="5"/>
  <c r="AS293" i="5"/>
  <c r="AT293" i="5"/>
  <c r="AU293" i="5"/>
  <c r="AV293" i="5"/>
  <c r="AW293" i="5"/>
  <c r="AX293" i="5"/>
  <c r="AY293" i="5"/>
  <c r="AZ293" i="5"/>
  <c r="BA293" i="5"/>
  <c r="BB293" i="5"/>
  <c r="BC293" i="5"/>
  <c r="BD293" i="5"/>
  <c r="BE293" i="5"/>
  <c r="BF293" i="5"/>
  <c r="BG293" i="5"/>
  <c r="A294" i="5"/>
  <c r="C294" i="5"/>
  <c r="D294" i="5"/>
  <c r="E294" i="5"/>
  <c r="F294" i="5"/>
  <c r="G294" i="5"/>
  <c r="H294" i="5"/>
  <c r="I294" i="5"/>
  <c r="J294" i="5"/>
  <c r="K294" i="5"/>
  <c r="L294" i="5"/>
  <c r="M294" i="5"/>
  <c r="N294" i="5"/>
  <c r="O294" i="5"/>
  <c r="P294" i="5"/>
  <c r="Q294" i="5"/>
  <c r="R294" i="5"/>
  <c r="S294" i="5"/>
  <c r="T294" i="5"/>
  <c r="U294" i="5"/>
  <c r="V294" i="5"/>
  <c r="W294" i="5"/>
  <c r="X294" i="5"/>
  <c r="Y294" i="5"/>
  <c r="Z294" i="5"/>
  <c r="AA294" i="5"/>
  <c r="AB294" i="5"/>
  <c r="AC294" i="5"/>
  <c r="AD294" i="5"/>
  <c r="AE294" i="5"/>
  <c r="AF294" i="5"/>
  <c r="AG294" i="5"/>
  <c r="AH294" i="5"/>
  <c r="AI294" i="5"/>
  <c r="AJ294" i="5"/>
  <c r="AK294" i="5"/>
  <c r="AL294" i="5"/>
  <c r="AM294" i="5"/>
  <c r="AN294" i="5"/>
  <c r="AO294" i="5"/>
  <c r="AP294" i="5"/>
  <c r="AQ294" i="5"/>
  <c r="AR294" i="5"/>
  <c r="AS294" i="5"/>
  <c r="AT294" i="5"/>
  <c r="AU294" i="5"/>
  <c r="AV294" i="5"/>
  <c r="AW294" i="5"/>
  <c r="AX294" i="5"/>
  <c r="AY294" i="5"/>
  <c r="AZ294" i="5"/>
  <c r="BA294" i="5"/>
  <c r="BB294" i="5"/>
  <c r="BC294" i="5"/>
  <c r="BD294" i="5"/>
  <c r="BE294" i="5"/>
  <c r="BF294" i="5"/>
  <c r="BG294" i="5"/>
  <c r="A295" i="5"/>
  <c r="C295" i="5"/>
  <c r="D295" i="5"/>
  <c r="E295" i="5"/>
  <c r="F295" i="5"/>
  <c r="G295" i="5"/>
  <c r="H295" i="5"/>
  <c r="I295" i="5"/>
  <c r="J295" i="5"/>
  <c r="K295" i="5"/>
  <c r="L295" i="5"/>
  <c r="M295" i="5"/>
  <c r="N295" i="5"/>
  <c r="O295" i="5"/>
  <c r="P295" i="5"/>
  <c r="Q295" i="5"/>
  <c r="R295" i="5"/>
  <c r="S295" i="5"/>
  <c r="T295" i="5"/>
  <c r="U295" i="5"/>
  <c r="V295" i="5"/>
  <c r="W295" i="5"/>
  <c r="X295" i="5"/>
  <c r="Y295" i="5"/>
  <c r="Z295" i="5"/>
  <c r="AA295" i="5"/>
  <c r="AB295" i="5"/>
  <c r="AC295" i="5"/>
  <c r="AD295" i="5"/>
  <c r="AE295" i="5"/>
  <c r="AF295" i="5"/>
  <c r="AG295" i="5"/>
  <c r="AH295" i="5"/>
  <c r="AI295" i="5"/>
  <c r="AJ295" i="5"/>
  <c r="AK295" i="5"/>
  <c r="AL295" i="5"/>
  <c r="AM295" i="5"/>
  <c r="AN295" i="5"/>
  <c r="AO295" i="5"/>
  <c r="AP295" i="5"/>
  <c r="AQ295" i="5"/>
  <c r="AR295" i="5"/>
  <c r="AS295" i="5"/>
  <c r="AT295" i="5"/>
  <c r="AU295" i="5"/>
  <c r="AV295" i="5"/>
  <c r="AW295" i="5"/>
  <c r="AX295" i="5"/>
  <c r="AY295" i="5"/>
  <c r="AZ295" i="5"/>
  <c r="BA295" i="5"/>
  <c r="BB295" i="5"/>
  <c r="BC295" i="5"/>
  <c r="BD295" i="5"/>
  <c r="BE295" i="5"/>
  <c r="BF295" i="5"/>
  <c r="BG295" i="5"/>
  <c r="A296" i="5"/>
  <c r="C296" i="5"/>
  <c r="D296" i="5"/>
  <c r="E296" i="5"/>
  <c r="F296" i="5"/>
  <c r="G296" i="5"/>
  <c r="H296" i="5"/>
  <c r="I296" i="5"/>
  <c r="J296" i="5"/>
  <c r="K296" i="5"/>
  <c r="L296" i="5"/>
  <c r="M296" i="5"/>
  <c r="N296" i="5"/>
  <c r="O296" i="5"/>
  <c r="P296" i="5"/>
  <c r="Q296" i="5"/>
  <c r="R296" i="5"/>
  <c r="S296" i="5"/>
  <c r="T296" i="5"/>
  <c r="U296" i="5"/>
  <c r="V296" i="5"/>
  <c r="W296" i="5"/>
  <c r="X296" i="5"/>
  <c r="Y296" i="5"/>
  <c r="Z296" i="5"/>
  <c r="AA296" i="5"/>
  <c r="AB296" i="5"/>
  <c r="AC296" i="5"/>
  <c r="AD296" i="5"/>
  <c r="AE296" i="5"/>
  <c r="AF296" i="5"/>
  <c r="AG296" i="5"/>
  <c r="AH296" i="5"/>
  <c r="AI296" i="5"/>
  <c r="AJ296" i="5"/>
  <c r="AK296" i="5"/>
  <c r="AL296" i="5"/>
  <c r="AM296" i="5"/>
  <c r="AN296" i="5"/>
  <c r="AO296" i="5"/>
  <c r="AP296" i="5"/>
  <c r="AQ296" i="5"/>
  <c r="AR296" i="5"/>
  <c r="AS296" i="5"/>
  <c r="AT296" i="5"/>
  <c r="AU296" i="5"/>
  <c r="AV296" i="5"/>
  <c r="AW296" i="5"/>
  <c r="AX296" i="5"/>
  <c r="AY296" i="5"/>
  <c r="AZ296" i="5"/>
  <c r="BA296" i="5"/>
  <c r="BB296" i="5"/>
  <c r="BC296" i="5"/>
  <c r="BD296" i="5"/>
  <c r="BE296" i="5"/>
  <c r="BF296" i="5"/>
  <c r="BG296" i="5"/>
  <c r="A297" i="5"/>
  <c r="C297" i="5"/>
  <c r="D297" i="5"/>
  <c r="E297" i="5"/>
  <c r="F297" i="5"/>
  <c r="G297" i="5"/>
  <c r="H297" i="5"/>
  <c r="I297" i="5"/>
  <c r="J297" i="5"/>
  <c r="K297" i="5"/>
  <c r="L297" i="5"/>
  <c r="M297" i="5"/>
  <c r="N297" i="5"/>
  <c r="O297" i="5"/>
  <c r="P297" i="5"/>
  <c r="Q297" i="5"/>
  <c r="R297" i="5"/>
  <c r="S297" i="5"/>
  <c r="T297" i="5"/>
  <c r="U297" i="5"/>
  <c r="V297" i="5"/>
  <c r="W297" i="5"/>
  <c r="X297" i="5"/>
  <c r="Y297" i="5"/>
  <c r="Z297" i="5"/>
  <c r="AA297" i="5"/>
  <c r="AB297" i="5"/>
  <c r="AC297" i="5"/>
  <c r="AD297" i="5"/>
  <c r="AE297" i="5"/>
  <c r="AF297" i="5"/>
  <c r="AG297" i="5"/>
  <c r="AH297" i="5"/>
  <c r="AI297" i="5"/>
  <c r="AJ297" i="5"/>
  <c r="AK297" i="5"/>
  <c r="AL297" i="5"/>
  <c r="AM297" i="5"/>
  <c r="AN297" i="5"/>
  <c r="AO297" i="5"/>
  <c r="AP297" i="5"/>
  <c r="AQ297" i="5"/>
  <c r="AR297" i="5"/>
  <c r="AS297" i="5"/>
  <c r="AT297" i="5"/>
  <c r="AU297" i="5"/>
  <c r="AV297" i="5"/>
  <c r="AW297" i="5"/>
  <c r="AX297" i="5"/>
  <c r="AY297" i="5"/>
  <c r="AZ297" i="5"/>
  <c r="BA297" i="5"/>
  <c r="BB297" i="5"/>
  <c r="BC297" i="5"/>
  <c r="BD297" i="5"/>
  <c r="BE297" i="5"/>
  <c r="BF297" i="5"/>
  <c r="BG297" i="5"/>
  <c r="A298" i="5"/>
  <c r="C298" i="5"/>
  <c r="D298" i="5"/>
  <c r="E298" i="5"/>
  <c r="F298" i="5"/>
  <c r="G298" i="5"/>
  <c r="H298" i="5"/>
  <c r="I298" i="5"/>
  <c r="J298" i="5"/>
  <c r="K298" i="5"/>
  <c r="L298" i="5"/>
  <c r="M298" i="5"/>
  <c r="N298" i="5"/>
  <c r="O298" i="5"/>
  <c r="P298" i="5"/>
  <c r="Q298" i="5"/>
  <c r="R298" i="5"/>
  <c r="S298" i="5"/>
  <c r="T298" i="5"/>
  <c r="U298" i="5"/>
  <c r="V298" i="5"/>
  <c r="W298" i="5"/>
  <c r="X298" i="5"/>
  <c r="Y298" i="5"/>
  <c r="Z298" i="5"/>
  <c r="AA298" i="5"/>
  <c r="AB298" i="5"/>
  <c r="AC298" i="5"/>
  <c r="AD298" i="5"/>
  <c r="AE298" i="5"/>
  <c r="AF298" i="5"/>
  <c r="AG298" i="5"/>
  <c r="AH298" i="5"/>
  <c r="AI298" i="5"/>
  <c r="AJ298" i="5"/>
  <c r="AK298" i="5"/>
  <c r="AL298" i="5"/>
  <c r="AM298" i="5"/>
  <c r="AN298" i="5"/>
  <c r="AO298" i="5"/>
  <c r="AP298" i="5"/>
  <c r="AQ298" i="5"/>
  <c r="AR298" i="5"/>
  <c r="AS298" i="5"/>
  <c r="AT298" i="5"/>
  <c r="AU298" i="5"/>
  <c r="AV298" i="5"/>
  <c r="AW298" i="5"/>
  <c r="AX298" i="5"/>
  <c r="AY298" i="5"/>
  <c r="AZ298" i="5"/>
  <c r="BA298" i="5"/>
  <c r="BB298" i="5"/>
  <c r="BC298" i="5"/>
  <c r="BD298" i="5"/>
  <c r="BE298" i="5"/>
  <c r="BF298" i="5"/>
  <c r="BG298" i="5"/>
  <c r="A299" i="5"/>
  <c r="C299" i="5"/>
  <c r="D299" i="5"/>
  <c r="E299" i="5"/>
  <c r="F299" i="5"/>
  <c r="G299" i="5"/>
  <c r="H299" i="5"/>
  <c r="I299" i="5"/>
  <c r="J299" i="5"/>
  <c r="K299" i="5"/>
  <c r="L299" i="5"/>
  <c r="M299" i="5"/>
  <c r="N299" i="5"/>
  <c r="O299" i="5"/>
  <c r="P299" i="5"/>
  <c r="Q299" i="5"/>
  <c r="R299" i="5"/>
  <c r="S299" i="5"/>
  <c r="T299" i="5"/>
  <c r="U299" i="5"/>
  <c r="V299" i="5"/>
  <c r="W299" i="5"/>
  <c r="X299" i="5"/>
  <c r="Y299" i="5"/>
  <c r="Z299" i="5"/>
  <c r="AA299" i="5"/>
  <c r="AB299" i="5"/>
  <c r="AC299" i="5"/>
  <c r="AD299" i="5"/>
  <c r="AE299" i="5"/>
  <c r="AF299" i="5"/>
  <c r="AG299" i="5"/>
  <c r="AH299" i="5"/>
  <c r="AI299" i="5"/>
  <c r="AJ299" i="5"/>
  <c r="AK299" i="5"/>
  <c r="AL299" i="5"/>
  <c r="AM299" i="5"/>
  <c r="AN299" i="5"/>
  <c r="AO299" i="5"/>
  <c r="AP299" i="5"/>
  <c r="AQ299" i="5"/>
  <c r="AR299" i="5"/>
  <c r="AS299" i="5"/>
  <c r="AT299" i="5"/>
  <c r="AU299" i="5"/>
  <c r="AV299" i="5"/>
  <c r="AW299" i="5"/>
  <c r="AX299" i="5"/>
  <c r="AY299" i="5"/>
  <c r="AZ299" i="5"/>
  <c r="BA299" i="5"/>
  <c r="BB299" i="5"/>
  <c r="BC299" i="5"/>
  <c r="BD299" i="5"/>
  <c r="BE299" i="5"/>
  <c r="BF299" i="5"/>
  <c r="BG299" i="5"/>
  <c r="A300" i="5"/>
  <c r="C300" i="5"/>
  <c r="D300" i="5"/>
  <c r="E300" i="5"/>
  <c r="F300" i="5"/>
  <c r="G300" i="5"/>
  <c r="H300" i="5"/>
  <c r="I300" i="5"/>
  <c r="J300" i="5"/>
  <c r="K300" i="5"/>
  <c r="L300" i="5"/>
  <c r="M300" i="5"/>
  <c r="N300" i="5"/>
  <c r="O300" i="5"/>
  <c r="P300" i="5"/>
  <c r="Q300" i="5"/>
  <c r="R300" i="5"/>
  <c r="S300" i="5"/>
  <c r="T300" i="5"/>
  <c r="U300" i="5"/>
  <c r="V300" i="5"/>
  <c r="W300" i="5"/>
  <c r="X300" i="5"/>
  <c r="Y300" i="5"/>
  <c r="Z300" i="5"/>
  <c r="AA300" i="5"/>
  <c r="AB300" i="5"/>
  <c r="AC300" i="5"/>
  <c r="AD300" i="5"/>
  <c r="AE300" i="5"/>
  <c r="AF300" i="5"/>
  <c r="AG300" i="5"/>
  <c r="AH300" i="5"/>
  <c r="AI300" i="5"/>
  <c r="AJ300" i="5"/>
  <c r="AK300" i="5"/>
  <c r="AL300" i="5"/>
  <c r="AM300" i="5"/>
  <c r="AN300" i="5"/>
  <c r="AO300" i="5"/>
  <c r="AP300" i="5"/>
  <c r="AQ300" i="5"/>
  <c r="AR300" i="5"/>
  <c r="AS300" i="5"/>
  <c r="AT300" i="5"/>
  <c r="AU300" i="5"/>
  <c r="AV300" i="5"/>
  <c r="AW300" i="5"/>
  <c r="AX300" i="5"/>
  <c r="AY300" i="5"/>
  <c r="AZ300" i="5"/>
  <c r="BA300" i="5"/>
  <c r="BB300" i="5"/>
  <c r="BC300" i="5"/>
  <c r="BD300" i="5"/>
  <c r="BE300" i="5"/>
  <c r="BF300" i="5"/>
  <c r="BG300" i="5"/>
  <c r="A301" i="5"/>
  <c r="C301" i="5"/>
  <c r="D301" i="5"/>
  <c r="E301" i="5"/>
  <c r="F301" i="5"/>
  <c r="G301" i="5"/>
  <c r="H301" i="5"/>
  <c r="I301" i="5"/>
  <c r="J301" i="5"/>
  <c r="K301" i="5"/>
  <c r="L301" i="5"/>
  <c r="M301" i="5"/>
  <c r="N301" i="5"/>
  <c r="O301" i="5"/>
  <c r="P301" i="5"/>
  <c r="Q301" i="5"/>
  <c r="R301" i="5"/>
  <c r="S301" i="5"/>
  <c r="T301" i="5"/>
  <c r="U301" i="5"/>
  <c r="V301" i="5"/>
  <c r="W301" i="5"/>
  <c r="X301" i="5"/>
  <c r="Y301" i="5"/>
  <c r="Z301" i="5"/>
  <c r="AA301" i="5"/>
  <c r="AB301" i="5"/>
  <c r="AC301" i="5"/>
  <c r="AD301" i="5"/>
  <c r="AE301" i="5"/>
  <c r="AF301" i="5"/>
  <c r="AG301" i="5"/>
  <c r="AH301" i="5"/>
  <c r="AI301" i="5"/>
  <c r="AJ301" i="5"/>
  <c r="AK301" i="5"/>
  <c r="AL301" i="5"/>
  <c r="AM301" i="5"/>
  <c r="AN301" i="5"/>
  <c r="AO301" i="5"/>
  <c r="AP301" i="5"/>
  <c r="AQ301" i="5"/>
  <c r="AR301" i="5"/>
  <c r="AS301" i="5"/>
  <c r="AT301" i="5"/>
  <c r="AU301" i="5"/>
  <c r="AV301" i="5"/>
  <c r="AW301" i="5"/>
  <c r="AX301" i="5"/>
  <c r="AY301" i="5"/>
  <c r="AZ301" i="5"/>
  <c r="BA301" i="5"/>
  <c r="BB301" i="5"/>
  <c r="BC301" i="5"/>
  <c r="BD301" i="5"/>
  <c r="BE301" i="5"/>
  <c r="BF301" i="5"/>
  <c r="BG301" i="5"/>
  <c r="A302" i="5"/>
  <c r="C302" i="5"/>
  <c r="D302" i="5"/>
  <c r="E302" i="5"/>
  <c r="F302" i="5"/>
  <c r="G302" i="5"/>
  <c r="H302" i="5"/>
  <c r="I302" i="5"/>
  <c r="J302" i="5"/>
  <c r="K302" i="5"/>
  <c r="L302" i="5"/>
  <c r="M302" i="5"/>
  <c r="N302" i="5"/>
  <c r="O302" i="5"/>
  <c r="P302" i="5"/>
  <c r="Q302" i="5"/>
  <c r="R302" i="5"/>
  <c r="S302" i="5"/>
  <c r="T302" i="5"/>
  <c r="U302" i="5"/>
  <c r="V302" i="5"/>
  <c r="W302" i="5"/>
  <c r="X302" i="5"/>
  <c r="Y302" i="5"/>
  <c r="Z302" i="5"/>
  <c r="AA302" i="5"/>
  <c r="AB302" i="5"/>
  <c r="AC302" i="5"/>
  <c r="AD302" i="5"/>
  <c r="AE302" i="5"/>
  <c r="AF302" i="5"/>
  <c r="AG302" i="5"/>
  <c r="AH302" i="5"/>
  <c r="AI302" i="5"/>
  <c r="AJ302" i="5"/>
  <c r="AK302" i="5"/>
  <c r="AL302" i="5"/>
  <c r="AM302" i="5"/>
  <c r="AN302" i="5"/>
  <c r="AO302" i="5"/>
  <c r="AP302" i="5"/>
  <c r="AQ302" i="5"/>
  <c r="AR302" i="5"/>
  <c r="AS302" i="5"/>
  <c r="AT302" i="5"/>
  <c r="AU302" i="5"/>
  <c r="AV302" i="5"/>
  <c r="AW302" i="5"/>
  <c r="AX302" i="5"/>
  <c r="AY302" i="5"/>
  <c r="AZ302" i="5"/>
  <c r="BA302" i="5"/>
  <c r="BB302" i="5"/>
  <c r="BC302" i="5"/>
  <c r="BD302" i="5"/>
  <c r="BE302" i="5"/>
  <c r="BF302" i="5"/>
  <c r="BG302" i="5"/>
  <c r="A303" i="5"/>
  <c r="C303" i="5"/>
  <c r="D303" i="5"/>
  <c r="E303" i="5"/>
  <c r="F303" i="5"/>
  <c r="G303" i="5"/>
  <c r="H303" i="5"/>
  <c r="I303" i="5"/>
  <c r="J303" i="5"/>
  <c r="K303" i="5"/>
  <c r="L303" i="5"/>
  <c r="M303" i="5"/>
  <c r="N303" i="5"/>
  <c r="O303" i="5"/>
  <c r="P303" i="5"/>
  <c r="Q303" i="5"/>
  <c r="R303" i="5"/>
  <c r="S303" i="5"/>
  <c r="T303" i="5"/>
  <c r="U303" i="5"/>
  <c r="V303" i="5"/>
  <c r="W303" i="5"/>
  <c r="X303" i="5"/>
  <c r="Y303" i="5"/>
  <c r="Z303" i="5"/>
  <c r="AA303" i="5"/>
  <c r="AB303" i="5"/>
  <c r="AC303" i="5"/>
  <c r="AD303" i="5"/>
  <c r="AE303" i="5"/>
  <c r="AF303" i="5"/>
  <c r="AG303" i="5"/>
  <c r="AH303" i="5"/>
  <c r="AI303" i="5"/>
  <c r="AJ303" i="5"/>
  <c r="AK303" i="5"/>
  <c r="AL303" i="5"/>
  <c r="AM303" i="5"/>
  <c r="AN303" i="5"/>
  <c r="AO303" i="5"/>
  <c r="AP303" i="5"/>
  <c r="AQ303" i="5"/>
  <c r="AR303" i="5"/>
  <c r="AS303" i="5"/>
  <c r="AT303" i="5"/>
  <c r="AU303" i="5"/>
  <c r="AV303" i="5"/>
  <c r="AW303" i="5"/>
  <c r="AX303" i="5"/>
  <c r="AY303" i="5"/>
  <c r="AZ303" i="5"/>
  <c r="BA303" i="5"/>
  <c r="BB303" i="5"/>
  <c r="BC303" i="5"/>
  <c r="BD303" i="5"/>
  <c r="BE303" i="5"/>
  <c r="BF303" i="5"/>
  <c r="BG303" i="5"/>
  <c r="A304" i="5"/>
  <c r="C304" i="5"/>
  <c r="D304" i="5"/>
  <c r="E304" i="5"/>
  <c r="F304" i="5"/>
  <c r="G304" i="5"/>
  <c r="H304" i="5"/>
  <c r="I304" i="5"/>
  <c r="J304" i="5"/>
  <c r="K304" i="5"/>
  <c r="L304" i="5"/>
  <c r="M304" i="5"/>
  <c r="N304" i="5"/>
  <c r="O304" i="5"/>
  <c r="P304" i="5"/>
  <c r="Q304" i="5"/>
  <c r="R304" i="5"/>
  <c r="S304" i="5"/>
  <c r="T304" i="5"/>
  <c r="U304" i="5"/>
  <c r="V304" i="5"/>
  <c r="W304" i="5"/>
  <c r="X304" i="5"/>
  <c r="Y304" i="5"/>
  <c r="Z304" i="5"/>
  <c r="AA304" i="5"/>
  <c r="AB304" i="5"/>
  <c r="AC304" i="5"/>
  <c r="AD304" i="5"/>
  <c r="AE304" i="5"/>
  <c r="AF304" i="5"/>
  <c r="AG304" i="5"/>
  <c r="AH304" i="5"/>
  <c r="AI304" i="5"/>
  <c r="AJ304" i="5"/>
  <c r="AK304" i="5"/>
  <c r="AL304" i="5"/>
  <c r="AM304" i="5"/>
  <c r="AN304" i="5"/>
  <c r="AO304" i="5"/>
  <c r="AP304" i="5"/>
  <c r="AQ304" i="5"/>
  <c r="AR304" i="5"/>
  <c r="AS304" i="5"/>
  <c r="AT304" i="5"/>
  <c r="AU304" i="5"/>
  <c r="AV304" i="5"/>
  <c r="AW304" i="5"/>
  <c r="AX304" i="5"/>
  <c r="AY304" i="5"/>
  <c r="AZ304" i="5"/>
  <c r="BA304" i="5"/>
  <c r="BB304" i="5"/>
  <c r="BC304" i="5"/>
  <c r="BD304" i="5"/>
  <c r="BE304" i="5"/>
  <c r="BF304" i="5"/>
  <c r="BG304" i="5"/>
  <c r="A305" i="5"/>
  <c r="C305" i="5"/>
  <c r="D305" i="5"/>
  <c r="E305" i="5"/>
  <c r="F305" i="5"/>
  <c r="G305" i="5"/>
  <c r="H305" i="5"/>
  <c r="I305" i="5"/>
  <c r="J305" i="5"/>
  <c r="K305" i="5"/>
  <c r="L305" i="5"/>
  <c r="M305" i="5"/>
  <c r="N305" i="5"/>
  <c r="O305" i="5"/>
  <c r="P305" i="5"/>
  <c r="Q305" i="5"/>
  <c r="R305" i="5"/>
  <c r="S305" i="5"/>
  <c r="T305" i="5"/>
  <c r="U305" i="5"/>
  <c r="V305" i="5"/>
  <c r="W305" i="5"/>
  <c r="X305" i="5"/>
  <c r="Y305" i="5"/>
  <c r="Z305" i="5"/>
  <c r="AA305" i="5"/>
  <c r="AB305" i="5"/>
  <c r="AC305" i="5"/>
  <c r="AD305" i="5"/>
  <c r="AE305" i="5"/>
  <c r="AF305" i="5"/>
  <c r="AG305" i="5"/>
  <c r="AH305" i="5"/>
  <c r="AI305" i="5"/>
  <c r="AJ305" i="5"/>
  <c r="AK305" i="5"/>
  <c r="AL305" i="5"/>
  <c r="AM305" i="5"/>
  <c r="AN305" i="5"/>
  <c r="AO305" i="5"/>
  <c r="AP305" i="5"/>
  <c r="AQ305" i="5"/>
  <c r="AR305" i="5"/>
  <c r="AS305" i="5"/>
  <c r="AT305" i="5"/>
  <c r="AU305" i="5"/>
  <c r="AV305" i="5"/>
  <c r="AW305" i="5"/>
  <c r="AX305" i="5"/>
  <c r="AY305" i="5"/>
  <c r="AZ305" i="5"/>
  <c r="BA305" i="5"/>
  <c r="BB305" i="5"/>
  <c r="BC305" i="5"/>
  <c r="BD305" i="5"/>
  <c r="BE305" i="5"/>
  <c r="BF305" i="5"/>
  <c r="BG305" i="5"/>
  <c r="BF41" i="4" l="1"/>
  <c r="BF594" i="4"/>
  <c r="BF623" i="4"/>
  <c r="BF173" i="4"/>
  <c r="BF248" i="4"/>
  <c r="BF269" i="4"/>
  <c r="BF283" i="4"/>
  <c r="BF56" i="4"/>
  <c r="BF329" i="4"/>
  <c r="AQ329" i="4"/>
  <c r="AR329" i="4"/>
  <c r="AS329" i="4" s="1"/>
  <c r="AT329" i="4" s="1"/>
  <c r="AU329" i="4" s="1"/>
  <c r="AV329" i="4" s="1"/>
  <c r="AQ41" i="4"/>
  <c r="AR41" i="4"/>
  <c r="AS41" i="4" s="1"/>
  <c r="AT41" i="4" s="1"/>
  <c r="AU41" i="4" s="1"/>
  <c r="AV41" i="4" s="1"/>
  <c r="AQ594" i="4"/>
  <c r="AR594" i="4"/>
  <c r="AS594" i="4" s="1"/>
  <c r="AT594" i="4" s="1"/>
  <c r="AU594" i="4" s="1"/>
  <c r="AV594" i="4" s="1"/>
  <c r="AQ623" i="4"/>
  <c r="AR623" i="4"/>
  <c r="AS623" i="4" s="1"/>
  <c r="AT623" i="4" s="1"/>
  <c r="AU623" i="4" s="1"/>
  <c r="AV623" i="4" s="1"/>
  <c r="AQ173" i="4"/>
  <c r="AR173" i="4"/>
  <c r="AS173" i="4" s="1"/>
  <c r="AT173" i="4" s="1"/>
  <c r="AU173" i="4" s="1"/>
  <c r="AV173" i="4" s="1"/>
  <c r="AQ248" i="4"/>
  <c r="AR248" i="4"/>
  <c r="AS248" i="4" s="1"/>
  <c r="AT248" i="4" s="1"/>
  <c r="AU248" i="4" s="1"/>
  <c r="AV248" i="4" s="1"/>
  <c r="AQ269" i="4"/>
  <c r="AR269" i="4"/>
  <c r="AS269" i="4" s="1"/>
  <c r="AT269" i="4" s="1"/>
  <c r="AU269" i="4" s="1"/>
  <c r="AV269" i="4" s="1"/>
  <c r="AQ283" i="4"/>
  <c r="AR283" i="4"/>
  <c r="AS283" i="4" s="1"/>
  <c r="AT283" i="4" s="1"/>
  <c r="AU283" i="4" s="1"/>
  <c r="AV283" i="4" s="1"/>
  <c r="AQ56" i="4"/>
  <c r="AR56" i="4"/>
  <c r="AS56" i="4" s="1"/>
  <c r="AT56" i="4" s="1"/>
  <c r="AU56" i="4" s="1"/>
  <c r="AV56" i="4" s="1"/>
  <c r="AA329" i="12"/>
  <c r="AB329" i="12"/>
  <c r="AC329" i="12"/>
  <c r="AD329" i="12"/>
  <c r="AE329" i="12"/>
  <c r="AF329" i="12"/>
  <c r="AG329" i="12"/>
  <c r="AH329" i="12"/>
  <c r="AI329" i="12"/>
  <c r="AJ329" i="12"/>
  <c r="AK329" i="12"/>
  <c r="AL329" i="12"/>
  <c r="AM329" i="12"/>
  <c r="AN329" i="12"/>
  <c r="AO329" i="12"/>
  <c r="AP329" i="12"/>
  <c r="AQ329" i="12"/>
  <c r="AR329" i="12"/>
  <c r="AS329" i="12"/>
  <c r="AT329" i="12"/>
  <c r="AU329" i="12"/>
  <c r="AV329" i="12"/>
  <c r="AA41" i="12"/>
  <c r="AB41" i="12"/>
  <c r="AC41" i="12"/>
  <c r="AD41" i="12"/>
  <c r="AE41" i="12"/>
  <c r="AF41" i="12"/>
  <c r="AG41" i="12"/>
  <c r="AH41" i="12"/>
  <c r="AI41" i="12"/>
  <c r="AJ41" i="12"/>
  <c r="AK41" i="12"/>
  <c r="AL41" i="12"/>
  <c r="AM41" i="12"/>
  <c r="AN41" i="12"/>
  <c r="AO41" i="12"/>
  <c r="AP41" i="12"/>
  <c r="AQ41" i="12"/>
  <c r="AR41" i="12"/>
  <c r="AS41" i="12"/>
  <c r="AT41" i="12"/>
  <c r="AU41" i="12"/>
  <c r="AV41" i="12"/>
  <c r="AA594" i="12"/>
  <c r="AB594" i="12"/>
  <c r="AC594" i="12"/>
  <c r="AD594" i="12"/>
  <c r="AE594" i="12"/>
  <c r="AF594" i="12"/>
  <c r="AG594" i="12"/>
  <c r="AH594" i="12"/>
  <c r="AI594" i="12"/>
  <c r="AJ594" i="12"/>
  <c r="AK594" i="12"/>
  <c r="AL594" i="12"/>
  <c r="AM594" i="12"/>
  <c r="AN594" i="12"/>
  <c r="AO594" i="12"/>
  <c r="AP594" i="12"/>
  <c r="AQ594" i="12"/>
  <c r="AR594" i="12"/>
  <c r="AS594" i="12"/>
  <c r="AT594" i="12"/>
  <c r="AU594" i="12"/>
  <c r="AV594" i="12"/>
  <c r="AA623" i="12"/>
  <c r="AB623" i="12"/>
  <c r="AC623" i="12"/>
  <c r="AD623" i="12"/>
  <c r="AE623" i="12"/>
  <c r="AF623" i="12"/>
  <c r="AG623" i="12"/>
  <c r="AH623" i="12"/>
  <c r="AI623" i="12"/>
  <c r="AJ623" i="12"/>
  <c r="AK623" i="12"/>
  <c r="AL623" i="12"/>
  <c r="AM623" i="12"/>
  <c r="AN623" i="12"/>
  <c r="AO623" i="12"/>
  <c r="AP623" i="12"/>
  <c r="AQ623" i="12"/>
  <c r="AR623" i="12"/>
  <c r="AS623" i="12"/>
  <c r="AT623" i="12"/>
  <c r="AU623" i="12"/>
  <c r="AV623" i="12"/>
  <c r="AA173" i="12"/>
  <c r="AB173" i="12"/>
  <c r="AC173" i="12"/>
  <c r="AD173" i="12"/>
  <c r="AE173" i="12"/>
  <c r="AF173" i="12"/>
  <c r="AG173" i="12"/>
  <c r="AH173" i="12"/>
  <c r="AI173" i="12"/>
  <c r="AJ173" i="12"/>
  <c r="AK173" i="12"/>
  <c r="AL173" i="12"/>
  <c r="AM173" i="12"/>
  <c r="AN173" i="12"/>
  <c r="AO173" i="12"/>
  <c r="AP173" i="12"/>
  <c r="AQ173" i="12"/>
  <c r="AR173" i="12"/>
  <c r="AS173" i="12"/>
  <c r="AT173" i="12"/>
  <c r="AU173" i="12"/>
  <c r="AV173" i="12"/>
  <c r="AA248" i="12"/>
  <c r="AB248" i="12"/>
  <c r="AC248" i="12"/>
  <c r="AD248" i="12"/>
  <c r="AE248" i="12"/>
  <c r="AF248" i="12"/>
  <c r="AG248" i="12"/>
  <c r="AH248" i="12"/>
  <c r="AI248" i="12"/>
  <c r="AJ248" i="12"/>
  <c r="AK248" i="12"/>
  <c r="AL248" i="12"/>
  <c r="AM248" i="12"/>
  <c r="AN248" i="12"/>
  <c r="AO248" i="12"/>
  <c r="AP248" i="12"/>
  <c r="AQ248" i="12"/>
  <c r="AR248" i="12"/>
  <c r="AS248" i="12"/>
  <c r="AT248" i="12"/>
  <c r="AU248" i="12"/>
  <c r="AV248" i="12"/>
  <c r="AA269" i="12"/>
  <c r="AB269" i="12"/>
  <c r="AC269" i="12"/>
  <c r="AD269" i="12"/>
  <c r="AE269" i="12"/>
  <c r="AF269" i="12"/>
  <c r="AG269" i="12"/>
  <c r="AH269" i="12"/>
  <c r="AI269" i="12"/>
  <c r="AJ269" i="12"/>
  <c r="AK269" i="12"/>
  <c r="AL269" i="12"/>
  <c r="AM269" i="12"/>
  <c r="AN269" i="12"/>
  <c r="AO269" i="12"/>
  <c r="AP269" i="12"/>
  <c r="AQ269" i="12"/>
  <c r="AR269" i="12"/>
  <c r="AS269" i="12"/>
  <c r="AT269" i="12"/>
  <c r="AU269" i="12"/>
  <c r="AV269" i="12"/>
  <c r="AA283" i="12"/>
  <c r="AB283" i="12"/>
  <c r="AC283" i="12"/>
  <c r="AD283" i="12"/>
  <c r="AE283" i="12"/>
  <c r="AF283" i="12"/>
  <c r="AG283" i="12"/>
  <c r="AH283" i="12"/>
  <c r="AI283" i="12"/>
  <c r="AJ283" i="12"/>
  <c r="AK283" i="12"/>
  <c r="AL283" i="12"/>
  <c r="AM283" i="12"/>
  <c r="AN283" i="12"/>
  <c r="AO283" i="12"/>
  <c r="AP283" i="12"/>
  <c r="AQ283" i="12"/>
  <c r="AR283" i="12"/>
  <c r="AS283" i="12"/>
  <c r="AT283" i="12"/>
  <c r="AU283" i="12"/>
  <c r="AV283" i="12"/>
  <c r="AA56" i="12"/>
  <c r="AB56" i="12"/>
  <c r="AC56" i="12"/>
  <c r="AD56" i="12"/>
  <c r="AE56" i="12"/>
  <c r="AF56" i="12"/>
  <c r="AG56" i="12"/>
  <c r="AH56" i="12"/>
  <c r="AI56" i="12"/>
  <c r="AJ56" i="12"/>
  <c r="AK56" i="12"/>
  <c r="AL56" i="12"/>
  <c r="AM56" i="12"/>
  <c r="AN56" i="12"/>
  <c r="AO56" i="12"/>
  <c r="AP56" i="12"/>
  <c r="AQ56" i="12"/>
  <c r="AR56" i="12"/>
  <c r="AS56" i="12"/>
  <c r="AT56" i="12"/>
  <c r="AU56" i="12"/>
  <c r="AV56" i="12"/>
  <c r="R329" i="4"/>
  <c r="S329" i="4"/>
  <c r="T329" i="4"/>
  <c r="U329" i="4"/>
  <c r="V329" i="4"/>
  <c r="R41" i="4"/>
  <c r="S41" i="4"/>
  <c r="T41" i="4"/>
  <c r="U41" i="4"/>
  <c r="X41" i="4" s="1"/>
  <c r="V41" i="4"/>
  <c r="R594" i="4"/>
  <c r="S594" i="4"/>
  <c r="T594" i="4"/>
  <c r="U594" i="4"/>
  <c r="X594" i="4" s="1"/>
  <c r="V594" i="4"/>
  <c r="R623" i="4"/>
  <c r="S623" i="4"/>
  <c r="T623" i="4"/>
  <c r="U623" i="4"/>
  <c r="V623" i="4"/>
  <c r="R173" i="4"/>
  <c r="S173" i="4"/>
  <c r="T173" i="4"/>
  <c r="U173" i="4"/>
  <c r="X173" i="4" s="1"/>
  <c r="V173" i="4"/>
  <c r="R248" i="4"/>
  <c r="S248" i="4"/>
  <c r="T248" i="4"/>
  <c r="U248" i="4"/>
  <c r="X248" i="4" s="1"/>
  <c r="V248" i="4"/>
  <c r="R269" i="4"/>
  <c r="S269" i="4"/>
  <c r="T269" i="4"/>
  <c r="U269" i="4"/>
  <c r="X269" i="4" s="1"/>
  <c r="V269" i="4"/>
  <c r="R283" i="4"/>
  <c r="S283" i="4"/>
  <c r="T283" i="4"/>
  <c r="U283" i="4"/>
  <c r="V283" i="4"/>
  <c r="R56" i="4"/>
  <c r="S56" i="4"/>
  <c r="T56" i="4"/>
  <c r="U56" i="4"/>
  <c r="X56" i="4" s="1"/>
  <c r="V56" i="4"/>
  <c r="Z329" i="4"/>
  <c r="AA329" i="4"/>
  <c r="AA41" i="4"/>
  <c r="AA594" i="4"/>
  <c r="AA623" i="4"/>
  <c r="AA173" i="4"/>
  <c r="AA248" i="4"/>
  <c r="AA269" i="4"/>
  <c r="AA283" i="4"/>
  <c r="AA56" i="4"/>
  <c r="M329" i="4"/>
  <c r="J329" i="4" s="1"/>
  <c r="M41" i="4"/>
  <c r="J41" i="4" s="1"/>
  <c r="M594" i="4"/>
  <c r="Z594" i="4" s="1"/>
  <c r="M623" i="4"/>
  <c r="J623" i="4" s="1"/>
  <c r="AP623" i="4" s="1"/>
  <c r="M173" i="4"/>
  <c r="J173" i="4" s="1"/>
  <c r="M248" i="4"/>
  <c r="J248" i="4" s="1"/>
  <c r="M269" i="4"/>
  <c r="J269" i="4" s="1"/>
  <c r="M283" i="4"/>
  <c r="Z283" i="4" s="1"/>
  <c r="M56" i="4"/>
  <c r="Z56" i="4" s="1"/>
  <c r="Z173" i="4" l="1"/>
  <c r="AW41" i="12"/>
  <c r="AW283" i="12"/>
  <c r="AW594" i="12"/>
  <c r="AW623" i="12"/>
  <c r="AW173" i="12"/>
  <c r="Z41" i="4"/>
  <c r="AP173" i="4"/>
  <c r="AO173" i="4"/>
  <c r="J594" i="4"/>
  <c r="AP594" i="4" s="1"/>
  <c r="J56" i="4"/>
  <c r="AP56" i="4" s="1"/>
  <c r="J283" i="4"/>
  <c r="AO283" i="4" s="1"/>
  <c r="Z248" i="4"/>
  <c r="Z623" i="4"/>
  <c r="AO329" i="4"/>
  <c r="AP283" i="4"/>
  <c r="AO623" i="4"/>
  <c r="Z269" i="4"/>
  <c r="AP329" i="4"/>
  <c r="AP269" i="4"/>
  <c r="AP248" i="4"/>
  <c r="AP41" i="4"/>
  <c r="AO269" i="4"/>
  <c r="AO248" i="4"/>
  <c r="AO41" i="4"/>
  <c r="AW283" i="4"/>
  <c r="AX283" i="4" s="1"/>
  <c r="AW248" i="4"/>
  <c r="AX248" i="4" s="1"/>
  <c r="AW623" i="4"/>
  <c r="AX623" i="4" s="1"/>
  <c r="AW41" i="4"/>
  <c r="AX41" i="4" s="1"/>
  <c r="AW56" i="4"/>
  <c r="AX56" i="4" s="1"/>
  <c r="AW269" i="4"/>
  <c r="AX269" i="4" s="1"/>
  <c r="AW173" i="4"/>
  <c r="AX173" i="4" s="1"/>
  <c r="AW594" i="4"/>
  <c r="AX594" i="4" s="1"/>
  <c r="AW329" i="4"/>
  <c r="AX329" i="4" s="1"/>
  <c r="AW56" i="12"/>
  <c r="AX56" i="12"/>
  <c r="AX594" i="12"/>
  <c r="AW269" i="12"/>
  <c r="AX269" i="12"/>
  <c r="AX623" i="12"/>
  <c r="AW329" i="12"/>
  <c r="AX329" i="12"/>
  <c r="AX173" i="12"/>
  <c r="AX283" i="12"/>
  <c r="AW248" i="12"/>
  <c r="AX248" i="12"/>
  <c r="AX41" i="12"/>
  <c r="W329" i="4"/>
  <c r="X329" i="4"/>
  <c r="W173" i="4"/>
  <c r="W623" i="4"/>
  <c r="W248" i="4"/>
  <c r="W41" i="4"/>
  <c r="W283" i="4"/>
  <c r="W56" i="4"/>
  <c r="X283" i="4"/>
  <c r="W269" i="4"/>
  <c r="X623" i="4"/>
  <c r="W594" i="4"/>
  <c r="AR8" i="4"/>
  <c r="AR9" i="4"/>
  <c r="AR10" i="4"/>
  <c r="AR11" i="4"/>
  <c r="AR12" i="4"/>
  <c r="AR13" i="4"/>
  <c r="AR14" i="4"/>
  <c r="AR15" i="4"/>
  <c r="AR16" i="4"/>
  <c r="AR17" i="4"/>
  <c r="AR18" i="4"/>
  <c r="AR19" i="4"/>
  <c r="AR20" i="4"/>
  <c r="AR21" i="4"/>
  <c r="AR22" i="4"/>
  <c r="AR23" i="4"/>
  <c r="AR24" i="4"/>
  <c r="AR25" i="4"/>
  <c r="AR26" i="4"/>
  <c r="AR27" i="4"/>
  <c r="AR28" i="4"/>
  <c r="AR29" i="4"/>
  <c r="AR31" i="4"/>
  <c r="AR30" i="4"/>
  <c r="AR32" i="4"/>
  <c r="AR33" i="4"/>
  <c r="AR34" i="4"/>
  <c r="AR35" i="4"/>
  <c r="AR36" i="4"/>
  <c r="AR37" i="4"/>
  <c r="AR38" i="4"/>
  <c r="AR39" i="4"/>
  <c r="AR40" i="4"/>
  <c r="AR42" i="4"/>
  <c r="AR43" i="4"/>
  <c r="AR44" i="4"/>
  <c r="AR45" i="4"/>
  <c r="AR46" i="4"/>
  <c r="AR47" i="4"/>
  <c r="AR48" i="4"/>
  <c r="AR49" i="4"/>
  <c r="AR50" i="4"/>
  <c r="AR51" i="4"/>
  <c r="AR52" i="4"/>
  <c r="AR53" i="4"/>
  <c r="AR54" i="4"/>
  <c r="AR55" i="4"/>
  <c r="AR57" i="4"/>
  <c r="AR58" i="4"/>
  <c r="AR59" i="4"/>
  <c r="AR60" i="4"/>
  <c r="AR61" i="4"/>
  <c r="AR62" i="4"/>
  <c r="AR63" i="4"/>
  <c r="AR64" i="4"/>
  <c r="AR65" i="4"/>
  <c r="AR66" i="4"/>
  <c r="AR67" i="4"/>
  <c r="AR68" i="4"/>
  <c r="AR69" i="4"/>
  <c r="AR70" i="4"/>
  <c r="AR71" i="4"/>
  <c r="AR72" i="4"/>
  <c r="AR73" i="4"/>
  <c r="AR74" i="4"/>
  <c r="AR75" i="4"/>
  <c r="AR76" i="4"/>
  <c r="AR77" i="4"/>
  <c r="AR78" i="4"/>
  <c r="AR79" i="4"/>
  <c r="AR80" i="4"/>
  <c r="AR81" i="4"/>
  <c r="AR82" i="4"/>
  <c r="AR83" i="4"/>
  <c r="AR84" i="4"/>
  <c r="AR85" i="4"/>
  <c r="AR86" i="4"/>
  <c r="AR87" i="4"/>
  <c r="AR88" i="4"/>
  <c r="AR89" i="4"/>
  <c r="AR90" i="4"/>
  <c r="AR91" i="4"/>
  <c r="AR92" i="4"/>
  <c r="AR93" i="4"/>
  <c r="AR94" i="4"/>
  <c r="AR95" i="4"/>
  <c r="AR96" i="4"/>
  <c r="AR97" i="4"/>
  <c r="AR98" i="4"/>
  <c r="AR99" i="4"/>
  <c r="AR100" i="4"/>
  <c r="AR101" i="4"/>
  <c r="AR102" i="4"/>
  <c r="AR103" i="4"/>
  <c r="AR104" i="4"/>
  <c r="AR105" i="4"/>
  <c r="AR106" i="4"/>
  <c r="AR107" i="4"/>
  <c r="AR108" i="4"/>
  <c r="AR109" i="4"/>
  <c r="AR110" i="4"/>
  <c r="AR111" i="4"/>
  <c r="AR112" i="4"/>
  <c r="AR113" i="4"/>
  <c r="AR114" i="4"/>
  <c r="AR115" i="4"/>
  <c r="AR116" i="4"/>
  <c r="AR117" i="4"/>
  <c r="AR118" i="4"/>
  <c r="AR119" i="4"/>
  <c r="AR120" i="4"/>
  <c r="AR121" i="4"/>
  <c r="AR122" i="4"/>
  <c r="AR124" i="4"/>
  <c r="AR125" i="4"/>
  <c r="AR126" i="4"/>
  <c r="AR127" i="4"/>
  <c r="AR128" i="4"/>
  <c r="AR129" i="4"/>
  <c r="AR130" i="4"/>
  <c r="AR131" i="4"/>
  <c r="AR132" i="4"/>
  <c r="AR133" i="4"/>
  <c r="AR134" i="4"/>
  <c r="AR135" i="4"/>
  <c r="AR136" i="4"/>
  <c r="AR137" i="4"/>
  <c r="AR138" i="4"/>
  <c r="AR139" i="4"/>
  <c r="AR140" i="4"/>
  <c r="AR141" i="4"/>
  <c r="AR142" i="4"/>
  <c r="AR143" i="4"/>
  <c r="AR144" i="4"/>
  <c r="AR145" i="4"/>
  <c r="AR146" i="4"/>
  <c r="AR147" i="4"/>
  <c r="AR148" i="4"/>
  <c r="AR149" i="4"/>
  <c r="AR150" i="4"/>
  <c r="AR151" i="4"/>
  <c r="AR152" i="4"/>
  <c r="AR153" i="4"/>
  <c r="AR154" i="4"/>
  <c r="AR156" i="4"/>
  <c r="AR157" i="4"/>
  <c r="AR158" i="4"/>
  <c r="AR159" i="4"/>
  <c r="AR160" i="4"/>
  <c r="AR161" i="4"/>
  <c r="AR162" i="4"/>
  <c r="AR163" i="4"/>
  <c r="AR164" i="4"/>
  <c r="AR165" i="4"/>
  <c r="AR166" i="4"/>
  <c r="AR168" i="4"/>
  <c r="AR169" i="4"/>
  <c r="AR170" i="4"/>
  <c r="AR171" i="4"/>
  <c r="AR172" i="4"/>
  <c r="AR174" i="4"/>
  <c r="AR175" i="4"/>
  <c r="AR176" i="4"/>
  <c r="AR177" i="4"/>
  <c r="AR178" i="4"/>
  <c r="AR179" i="4"/>
  <c r="AR180" i="4"/>
  <c r="AR181" i="4"/>
  <c r="AR182" i="4"/>
  <c r="AR183" i="4"/>
  <c r="AR184" i="4"/>
  <c r="AR185" i="4"/>
  <c r="AR186" i="4"/>
  <c r="AR187" i="4"/>
  <c r="AR188" i="4"/>
  <c r="AR189" i="4"/>
  <c r="AR190" i="4"/>
  <c r="AR191" i="4"/>
  <c r="AR192" i="4"/>
  <c r="AR193" i="4"/>
  <c r="AR194" i="4"/>
  <c r="AR195" i="4"/>
  <c r="AR196" i="4"/>
  <c r="AR197" i="4"/>
  <c r="AR198" i="4"/>
  <c r="AR199" i="4"/>
  <c r="AR200" i="4"/>
  <c r="AR201" i="4"/>
  <c r="AR202" i="4"/>
  <c r="AR203" i="4"/>
  <c r="AR204" i="4"/>
  <c r="AR205" i="4"/>
  <c r="AR206" i="4"/>
  <c r="AR207" i="4"/>
  <c r="AR208" i="4"/>
  <c r="AR209" i="4"/>
  <c r="AR210" i="4"/>
  <c r="AR211" i="4"/>
  <c r="AR212" i="4"/>
  <c r="AR213" i="4"/>
  <c r="AR214" i="4"/>
  <c r="AR215" i="4"/>
  <c r="AR216" i="4"/>
  <c r="AR217" i="4"/>
  <c r="AR218" i="4"/>
  <c r="AR219" i="4"/>
  <c r="AR220" i="4"/>
  <c r="AR221" i="4"/>
  <c r="AR222" i="4"/>
  <c r="AR223" i="4"/>
  <c r="AR224" i="4"/>
  <c r="AR225" i="4"/>
  <c r="AR226" i="4"/>
  <c r="AR227" i="4"/>
  <c r="AR228" i="4"/>
  <c r="AR229" i="4"/>
  <c r="AR230" i="4"/>
  <c r="AR231" i="4"/>
  <c r="AR232" i="4"/>
  <c r="AR233" i="4"/>
  <c r="AR234" i="4"/>
  <c r="AR235" i="4"/>
  <c r="AR236" i="4"/>
  <c r="AR237" i="4"/>
  <c r="AR238" i="4"/>
  <c r="AR239" i="4"/>
  <c r="AR240" i="4"/>
  <c r="AR241" i="4"/>
  <c r="AR242" i="4"/>
  <c r="AR243" i="4"/>
  <c r="AR244" i="4"/>
  <c r="AR245" i="4"/>
  <c r="AR246" i="4"/>
  <c r="AR247" i="4"/>
  <c r="AR249" i="4"/>
  <c r="AR250" i="4"/>
  <c r="AR251" i="4"/>
  <c r="AR252" i="4"/>
  <c r="AR253" i="4"/>
  <c r="AR254" i="4"/>
  <c r="AR256" i="4"/>
  <c r="AR257" i="4"/>
  <c r="AR258" i="4"/>
  <c r="AR259" i="4"/>
  <c r="AR260" i="4"/>
  <c r="AR261" i="4"/>
  <c r="AR262" i="4"/>
  <c r="AR263" i="4"/>
  <c r="AR264" i="4"/>
  <c r="AR265" i="4"/>
  <c r="AR266" i="4"/>
  <c r="AR267" i="4"/>
  <c r="AR268" i="4"/>
  <c r="AR270" i="4"/>
  <c r="AR271" i="4"/>
  <c r="AR272" i="4"/>
  <c r="AR273" i="4"/>
  <c r="AR274" i="4"/>
  <c r="AR275" i="4"/>
  <c r="AR276" i="4"/>
  <c r="AR277" i="4"/>
  <c r="AR278" i="4"/>
  <c r="AR279" i="4"/>
  <c r="AR280" i="4"/>
  <c r="AR281" i="4"/>
  <c r="AR282" i="4"/>
  <c r="AR284" i="4"/>
  <c r="AR286" i="4"/>
  <c r="AR287" i="4"/>
  <c r="AR288" i="4"/>
  <c r="AR289" i="4"/>
  <c r="AR290" i="4"/>
  <c r="AR291" i="4"/>
  <c r="AR292" i="4"/>
  <c r="AR293" i="4"/>
  <c r="AR294" i="4"/>
  <c r="AR295" i="4"/>
  <c r="AR297" i="4"/>
  <c r="AR298" i="4"/>
  <c r="AR299" i="4"/>
  <c r="AR300" i="4"/>
  <c r="AR302" i="4"/>
  <c r="AR303" i="4"/>
  <c r="AR304" i="4"/>
  <c r="AR305" i="4"/>
  <c r="AR306" i="4"/>
  <c r="AR307" i="4"/>
  <c r="AR308" i="4"/>
  <c r="AR309" i="4"/>
  <c r="AR310" i="4"/>
  <c r="AR311" i="4"/>
  <c r="AR312" i="4"/>
  <c r="AR313" i="4"/>
  <c r="AR314" i="4"/>
  <c r="AR315" i="4"/>
  <c r="AR316" i="4"/>
  <c r="AR318" i="4"/>
  <c r="AR319" i="4"/>
  <c r="AR320" i="4"/>
  <c r="AR321" i="4"/>
  <c r="AR322" i="4"/>
  <c r="AR323" i="4"/>
  <c r="AR324" i="4"/>
  <c r="AR325" i="4"/>
  <c r="AR326" i="4"/>
  <c r="AR327" i="4"/>
  <c r="AR328" i="4"/>
  <c r="AR330" i="4"/>
  <c r="AR331" i="4"/>
  <c r="AR332" i="4"/>
  <c r="AR333" i="4"/>
  <c r="AR334" i="4"/>
  <c r="AR335" i="4"/>
  <c r="AR336" i="4"/>
  <c r="AR337" i="4"/>
  <c r="AR338" i="4"/>
  <c r="AR339" i="4"/>
  <c r="AR340" i="4"/>
  <c r="AR342" i="4"/>
  <c r="AR343" i="4"/>
  <c r="AR344" i="4"/>
  <c r="AR345" i="4"/>
  <c r="AR346" i="4"/>
  <c r="AR347" i="4"/>
  <c r="AR348" i="4"/>
  <c r="AR349" i="4"/>
  <c r="AR350" i="4"/>
  <c r="AR351" i="4"/>
  <c r="AR352" i="4"/>
  <c r="AR353" i="4"/>
  <c r="AR354" i="4"/>
  <c r="AR355" i="4"/>
  <c r="AR356" i="4"/>
  <c r="AR358" i="4"/>
  <c r="AR359" i="4"/>
  <c r="AR360" i="4"/>
  <c r="AR361" i="4"/>
  <c r="AR362" i="4"/>
  <c r="AR363" i="4"/>
  <c r="AR364" i="4"/>
  <c r="AR365" i="4"/>
  <c r="AR366" i="4"/>
  <c r="AR367" i="4"/>
  <c r="AR368" i="4"/>
  <c r="AR369" i="4"/>
  <c r="AR370" i="4"/>
  <c r="AR371" i="4"/>
  <c r="AR373" i="4"/>
  <c r="AR374" i="4"/>
  <c r="AR375" i="4"/>
  <c r="AR376" i="4"/>
  <c r="AR377" i="4"/>
  <c r="AR378" i="4"/>
  <c r="AR379" i="4"/>
  <c r="AR380" i="4"/>
  <c r="AR381" i="4"/>
  <c r="AR382" i="4"/>
  <c r="AR383" i="4"/>
  <c r="AR384" i="4"/>
  <c r="AR385" i="4"/>
  <c r="AR386" i="4"/>
  <c r="AR387" i="4"/>
  <c r="AR388" i="4"/>
  <c r="AR389" i="4"/>
  <c r="AR390" i="4"/>
  <c r="AR391" i="4"/>
  <c r="AR392" i="4"/>
  <c r="AR393" i="4"/>
  <c r="AR394" i="4"/>
  <c r="AR395" i="4"/>
  <c r="AR396" i="4"/>
  <c r="AR397" i="4"/>
  <c r="AR398" i="4"/>
  <c r="AR399" i="4"/>
  <c r="AR400" i="4"/>
  <c r="AR401" i="4"/>
  <c r="AR402" i="4"/>
  <c r="AR403" i="4"/>
  <c r="AR404" i="4"/>
  <c r="AR405" i="4"/>
  <c r="AR406" i="4"/>
  <c r="AR407" i="4"/>
  <c r="AR408" i="4"/>
  <c r="AR409" i="4"/>
  <c r="AR410" i="4"/>
  <c r="AR411" i="4"/>
  <c r="AR412" i="4"/>
  <c r="AR413" i="4"/>
  <c r="AR414" i="4"/>
  <c r="AR415" i="4"/>
  <c r="AR416" i="4"/>
  <c r="AR418" i="4"/>
  <c r="AR419" i="4"/>
  <c r="AR420" i="4"/>
  <c r="AR421" i="4"/>
  <c r="AR422" i="4"/>
  <c r="AR423" i="4"/>
  <c r="AR424" i="4"/>
  <c r="AR425" i="4"/>
  <c r="AR426" i="4"/>
  <c r="AR427" i="4"/>
  <c r="AR428" i="4"/>
  <c r="AR429" i="4"/>
  <c r="AR430" i="4"/>
  <c r="AR431" i="4"/>
  <c r="AR432" i="4"/>
  <c r="AR433" i="4"/>
  <c r="AR434" i="4"/>
  <c r="AR435" i="4"/>
  <c r="AR436" i="4"/>
  <c r="AR437" i="4"/>
  <c r="AR438" i="4"/>
  <c r="AR439" i="4"/>
  <c r="AR440" i="4"/>
  <c r="AR441" i="4"/>
  <c r="AR442" i="4"/>
  <c r="AR443" i="4"/>
  <c r="AR444" i="4"/>
  <c r="AR445" i="4"/>
  <c r="AR446" i="4"/>
  <c r="AR447" i="4"/>
  <c r="AR448" i="4"/>
  <c r="AR449" i="4"/>
  <c r="AR450" i="4"/>
  <c r="AR451" i="4"/>
  <c r="AR452" i="4"/>
  <c r="AR453" i="4"/>
  <c r="AR454" i="4"/>
  <c r="AR455" i="4"/>
  <c r="AR456" i="4"/>
  <c r="AR457" i="4"/>
  <c r="AR458" i="4"/>
  <c r="AR459" i="4"/>
  <c r="AR460" i="4"/>
  <c r="AR461" i="4"/>
  <c r="AR462" i="4"/>
  <c r="AR463" i="4"/>
  <c r="AR464" i="4"/>
  <c r="AR465" i="4"/>
  <c r="AR466" i="4"/>
  <c r="AR467" i="4"/>
  <c r="AR468" i="4"/>
  <c r="AR469" i="4"/>
  <c r="AR471" i="4"/>
  <c r="AR472" i="4"/>
  <c r="AR473" i="4"/>
  <c r="AR475" i="4"/>
  <c r="AR476" i="4"/>
  <c r="AR477" i="4"/>
  <c r="AR478" i="4"/>
  <c r="AR479" i="4"/>
  <c r="AR480" i="4"/>
  <c r="AR481" i="4"/>
  <c r="AR482" i="4"/>
  <c r="AR483" i="4"/>
  <c r="AR484" i="4"/>
  <c r="AR485" i="4"/>
  <c r="AR486" i="4"/>
  <c r="AR487" i="4"/>
  <c r="AR488" i="4"/>
  <c r="AR489" i="4"/>
  <c r="AR490" i="4"/>
  <c r="AR491" i="4"/>
  <c r="AR492" i="4"/>
  <c r="AR493" i="4"/>
  <c r="AR494" i="4"/>
  <c r="AR495" i="4"/>
  <c r="AR496" i="4"/>
  <c r="AR498" i="4"/>
  <c r="AR499" i="4"/>
  <c r="AR500" i="4"/>
  <c r="AR501" i="4"/>
  <c r="AR502" i="4"/>
  <c r="AR503" i="4"/>
  <c r="AR504" i="4"/>
  <c r="AR505" i="4"/>
  <c r="AR506" i="4"/>
  <c r="AR507" i="4"/>
  <c r="AR508" i="4"/>
  <c r="AR509" i="4"/>
  <c r="AR510" i="4"/>
  <c r="AR511" i="4"/>
  <c r="AR513" i="4"/>
  <c r="AR514" i="4"/>
  <c r="AR515" i="4"/>
  <c r="AR516" i="4"/>
  <c r="AR518" i="4"/>
  <c r="AR519" i="4"/>
  <c r="AR520" i="4"/>
  <c r="AR521" i="4"/>
  <c r="AR522" i="4"/>
  <c r="AR523" i="4"/>
  <c r="AR524" i="4"/>
  <c r="AR525" i="4"/>
  <c r="AR526" i="4"/>
  <c r="AR527" i="4"/>
  <c r="AR528" i="4"/>
  <c r="AR529" i="4"/>
  <c r="AR530" i="4"/>
  <c r="AR531" i="4"/>
  <c r="AR532" i="4"/>
  <c r="AR533" i="4"/>
  <c r="AR534" i="4"/>
  <c r="AR535" i="4"/>
  <c r="AR536" i="4"/>
  <c r="AR537" i="4"/>
  <c r="AR539" i="4"/>
  <c r="AR540" i="4"/>
  <c r="AR541" i="4"/>
  <c r="AR542" i="4"/>
  <c r="AR543" i="4"/>
  <c r="AR544" i="4"/>
  <c r="AR545" i="4"/>
  <c r="AR546" i="4"/>
  <c r="AR547" i="4"/>
  <c r="AR548" i="4"/>
  <c r="AR549" i="4"/>
  <c r="AR550" i="4"/>
  <c r="AR551" i="4"/>
  <c r="AR552" i="4"/>
  <c r="AR553" i="4"/>
  <c r="AR554" i="4"/>
  <c r="AR555" i="4"/>
  <c r="AR556" i="4"/>
  <c r="AR557" i="4"/>
  <c r="AR558" i="4"/>
  <c r="AR559" i="4"/>
  <c r="AR560" i="4"/>
  <c r="AR561" i="4"/>
  <c r="AR562" i="4"/>
  <c r="AR563" i="4"/>
  <c r="AR564" i="4"/>
  <c r="AR565" i="4"/>
  <c r="AR566" i="4"/>
  <c r="AR567" i="4"/>
  <c r="AR568" i="4"/>
  <c r="AR569" i="4"/>
  <c r="AR570" i="4"/>
  <c r="AR571" i="4"/>
  <c r="AR572" i="4"/>
  <c r="AR573" i="4"/>
  <c r="AR574" i="4"/>
  <c r="AR575" i="4"/>
  <c r="AR576" i="4"/>
  <c r="AR577" i="4"/>
  <c r="AR578" i="4"/>
  <c r="AR579" i="4"/>
  <c r="AR580" i="4"/>
  <c r="AR581" i="4"/>
  <c r="AR582" i="4"/>
  <c r="AR583" i="4"/>
  <c r="AR584" i="4"/>
  <c r="AR585" i="4"/>
  <c r="AR586" i="4"/>
  <c r="AR587" i="4"/>
  <c r="AR588" i="4"/>
  <c r="AR589" i="4"/>
  <c r="AR590" i="4"/>
  <c r="AR591" i="4"/>
  <c r="AR592" i="4"/>
  <c r="AR593" i="4"/>
  <c r="AR595" i="4"/>
  <c r="AR596" i="4"/>
  <c r="AR597" i="4"/>
  <c r="AR598" i="4"/>
  <c r="AR599" i="4"/>
  <c r="AR600" i="4"/>
  <c r="AR601" i="4"/>
  <c r="AR602" i="4"/>
  <c r="AR603" i="4"/>
  <c r="AR605" i="4"/>
  <c r="AR606" i="4"/>
  <c r="AR607" i="4"/>
  <c r="AR608" i="4"/>
  <c r="AR609" i="4"/>
  <c r="AR610" i="4"/>
  <c r="AR611" i="4"/>
  <c r="AR612" i="4"/>
  <c r="AR613" i="4"/>
  <c r="AR614" i="4"/>
  <c r="AR615" i="4"/>
  <c r="AR616" i="4"/>
  <c r="AR617" i="4"/>
  <c r="AR618" i="4"/>
  <c r="AR619" i="4"/>
  <c r="AR620" i="4"/>
  <c r="AR621" i="4"/>
  <c r="AR622" i="4"/>
  <c r="AR624" i="4"/>
  <c r="AR625" i="4"/>
  <c r="AR626" i="4"/>
  <c r="AR627" i="4"/>
  <c r="AR628" i="4"/>
  <c r="AR629" i="4"/>
  <c r="AR630" i="4"/>
  <c r="AR631" i="4"/>
  <c r="AR632" i="4"/>
  <c r="AR633" i="4"/>
  <c r="AR634" i="4"/>
  <c r="AR635" i="4"/>
  <c r="AR636" i="4"/>
  <c r="AR637" i="4"/>
  <c r="AR638" i="4"/>
  <c r="AR639" i="4"/>
  <c r="AR640" i="4"/>
  <c r="AR641" i="4"/>
  <c r="AR642" i="4"/>
  <c r="AR644" i="4"/>
  <c r="AR645" i="4"/>
  <c r="AR646" i="4"/>
  <c r="AR647" i="4"/>
  <c r="AR648" i="4"/>
  <c r="AR649" i="4"/>
  <c r="AR650" i="4"/>
  <c r="AR651" i="4"/>
  <c r="AR652" i="4"/>
  <c r="AR653" i="4"/>
  <c r="AR654" i="4"/>
  <c r="AR655" i="4"/>
  <c r="AR656" i="4"/>
  <c r="AR657" i="4"/>
  <c r="AR658" i="4"/>
  <c r="AR659" i="4"/>
  <c r="AR660" i="4"/>
  <c r="AR661" i="4"/>
  <c r="AR662" i="4"/>
  <c r="AR663" i="4"/>
  <c r="AR664" i="4"/>
  <c r="AR665" i="4"/>
  <c r="AR666" i="4"/>
  <c r="AR667" i="4"/>
  <c r="AR668" i="4"/>
  <c r="AR669" i="4"/>
  <c r="AR670" i="4"/>
  <c r="AR671" i="4"/>
  <c r="AR672" i="4"/>
  <c r="AR673" i="4"/>
  <c r="AR674" i="4"/>
  <c r="AR675" i="4"/>
  <c r="AR676" i="4"/>
  <c r="AR677" i="4"/>
  <c r="AR678" i="4"/>
  <c r="AR679" i="4"/>
  <c r="AR680" i="4"/>
  <c r="AR681" i="4"/>
  <c r="AR682" i="4"/>
  <c r="AR683" i="4"/>
  <c r="AR684" i="4"/>
  <c r="AR685" i="4"/>
  <c r="AR686" i="4"/>
  <c r="AR687" i="4"/>
  <c r="AR688" i="4"/>
  <c r="AR689" i="4"/>
  <c r="AR690" i="4"/>
  <c r="AR691" i="4"/>
  <c r="AR692" i="4"/>
  <c r="AR693" i="4"/>
  <c r="AR694" i="4"/>
  <c r="AR695" i="4"/>
  <c r="AR696" i="4"/>
  <c r="AR697" i="4"/>
  <c r="AR698" i="4"/>
  <c r="AR699" i="4"/>
  <c r="AR700" i="4"/>
  <c r="AR701" i="4"/>
  <c r="AR702" i="4"/>
  <c r="AR703" i="4"/>
  <c r="AR704" i="4"/>
  <c r="AR705" i="4"/>
  <c r="AR706" i="4"/>
  <c r="AR707" i="4"/>
  <c r="AR708" i="4"/>
  <c r="AR709" i="4"/>
  <c r="AR710" i="4"/>
  <c r="AR711" i="4"/>
  <c r="AR712" i="4"/>
  <c r="AR713" i="4"/>
  <c r="AR714" i="4"/>
  <c r="AR715" i="4"/>
  <c r="AR716" i="4"/>
  <c r="AR717" i="4"/>
  <c r="AR718" i="4"/>
  <c r="AR719" i="4"/>
  <c r="AR720" i="4"/>
  <c r="AR721" i="4"/>
  <c r="AR722" i="4"/>
  <c r="AR723" i="4"/>
  <c r="AR724" i="4"/>
  <c r="AR725" i="4"/>
  <c r="AR726" i="4"/>
  <c r="AR727" i="4"/>
  <c r="AR728" i="4"/>
  <c r="AR729" i="4"/>
  <c r="AR730" i="4"/>
  <c r="AR731" i="4"/>
  <c r="AR732" i="4"/>
  <c r="AR733" i="4"/>
  <c r="AR734" i="4"/>
  <c r="AR735" i="4"/>
  <c r="AR736" i="4"/>
  <c r="AR737" i="4"/>
  <c r="AR738" i="4"/>
  <c r="AR739" i="4"/>
  <c r="AR740" i="4"/>
  <c r="AR741" i="4"/>
  <c r="AR742" i="4"/>
  <c r="AR743" i="4"/>
  <c r="AR744" i="4"/>
  <c r="AR745" i="4"/>
  <c r="AR746" i="4"/>
  <c r="AR747" i="4"/>
  <c r="AR748" i="4"/>
  <c r="AR749" i="4"/>
  <c r="AR750" i="4"/>
  <c r="AR751" i="4"/>
  <c r="AR7" i="4"/>
  <c r="S7" i="4"/>
  <c r="AO594" i="4" l="1"/>
  <c r="AO56" i="4"/>
  <c r="AA8" i="12"/>
  <c r="AA9" i="12"/>
  <c r="AA10" i="12"/>
  <c r="AA11" i="12"/>
  <c r="AA12" i="12"/>
  <c r="AA13" i="12"/>
  <c r="AA14" i="12"/>
  <c r="AA15" i="12"/>
  <c r="AA16" i="12"/>
  <c r="AA17" i="12"/>
  <c r="AA18" i="12"/>
  <c r="AA19" i="12"/>
  <c r="AA20" i="12"/>
  <c r="AA21" i="12"/>
  <c r="AA22" i="12"/>
  <c r="AA23" i="12"/>
  <c r="AA24" i="12"/>
  <c r="AA25" i="12"/>
  <c r="AA26" i="12"/>
  <c r="AA27" i="12"/>
  <c r="AA28" i="12"/>
  <c r="AA29" i="12"/>
  <c r="AA31" i="12"/>
  <c r="AA30" i="12"/>
  <c r="AA32" i="12"/>
  <c r="AA33" i="12"/>
  <c r="AA34" i="12"/>
  <c r="AA35" i="12"/>
  <c r="AA36" i="12"/>
  <c r="AA37" i="12"/>
  <c r="AA38" i="12"/>
  <c r="AA39" i="12"/>
  <c r="AA40" i="12"/>
  <c r="AA42" i="12"/>
  <c r="AA43" i="12"/>
  <c r="AA44" i="12"/>
  <c r="AA45" i="12"/>
  <c r="AA46" i="12"/>
  <c r="AA47" i="12"/>
  <c r="AA48" i="12"/>
  <c r="AA49" i="12"/>
  <c r="AA50" i="12"/>
  <c r="AA51" i="12"/>
  <c r="AA52" i="12"/>
  <c r="AA53" i="12"/>
  <c r="AA54" i="12"/>
  <c r="AA55" i="12"/>
  <c r="AA57" i="12"/>
  <c r="AA58" i="12"/>
  <c r="AA59" i="12"/>
  <c r="AA60" i="12"/>
  <c r="AA61" i="12"/>
  <c r="AA62" i="12"/>
  <c r="AA63" i="12"/>
  <c r="AA64" i="12"/>
  <c r="AA65" i="12"/>
  <c r="AA66" i="12"/>
  <c r="AA67" i="12"/>
  <c r="AA68" i="12"/>
  <c r="AA69" i="12"/>
  <c r="AA70" i="12"/>
  <c r="AA71" i="12"/>
  <c r="AA72" i="12"/>
  <c r="AA73" i="12"/>
  <c r="AA74" i="12"/>
  <c r="AA75" i="12"/>
  <c r="AA76" i="12"/>
  <c r="AA77" i="12"/>
  <c r="AA78" i="12"/>
  <c r="AA79" i="12"/>
  <c r="AA80" i="12"/>
  <c r="AA81" i="12"/>
  <c r="AA82" i="12"/>
  <c r="AA83" i="12"/>
  <c r="AA84" i="12"/>
  <c r="AA85" i="12"/>
  <c r="AA86" i="12"/>
  <c r="AA87" i="12"/>
  <c r="AA88" i="12"/>
  <c r="AA89" i="12"/>
  <c r="AA90" i="12"/>
  <c r="AA91" i="12"/>
  <c r="AA92" i="12"/>
  <c r="AA93" i="12"/>
  <c r="AA94" i="12"/>
  <c r="AA95" i="12"/>
  <c r="AA96" i="12"/>
  <c r="AA97" i="12"/>
  <c r="AA98" i="12"/>
  <c r="AA99" i="12"/>
  <c r="AA100" i="12"/>
  <c r="AA101" i="12"/>
  <c r="AA102" i="12"/>
  <c r="AA103" i="12"/>
  <c r="AA104" i="12"/>
  <c r="AA105" i="12"/>
  <c r="AA106" i="12"/>
  <c r="AA107" i="12"/>
  <c r="AA108" i="12"/>
  <c r="AA109" i="12"/>
  <c r="AA110" i="12"/>
  <c r="AA111" i="12"/>
  <c r="AA112" i="12"/>
  <c r="AA113" i="12"/>
  <c r="AA114" i="12"/>
  <c r="AA115" i="12"/>
  <c r="AA116" i="12"/>
  <c r="AA117" i="12"/>
  <c r="AA118" i="12"/>
  <c r="AA119" i="12"/>
  <c r="AA120" i="12"/>
  <c r="AA121" i="12"/>
  <c r="AA122" i="12"/>
  <c r="AA124" i="12"/>
  <c r="AA125" i="12"/>
  <c r="AA126" i="12"/>
  <c r="AA127" i="12"/>
  <c r="AA128" i="12"/>
  <c r="AA129" i="12"/>
  <c r="AA130" i="12"/>
  <c r="AA131" i="12"/>
  <c r="AA132" i="12"/>
  <c r="AA133" i="12"/>
  <c r="AA134" i="12"/>
  <c r="AA135" i="12"/>
  <c r="AA136" i="12"/>
  <c r="AA137" i="12"/>
  <c r="AA138" i="12"/>
  <c r="AA139" i="12"/>
  <c r="AA140" i="12"/>
  <c r="AA141" i="12"/>
  <c r="AA142" i="12"/>
  <c r="AA143" i="12"/>
  <c r="AA144" i="12"/>
  <c r="AA145" i="12"/>
  <c r="AA146" i="12"/>
  <c r="AA147" i="12"/>
  <c r="AA148" i="12"/>
  <c r="AA149" i="12"/>
  <c r="AA150" i="12"/>
  <c r="AA151" i="12"/>
  <c r="AA152" i="12"/>
  <c r="AA153" i="12"/>
  <c r="AA154" i="12"/>
  <c r="AA156" i="12"/>
  <c r="AA157" i="12"/>
  <c r="AA158" i="12"/>
  <c r="AA159" i="12"/>
  <c r="AA160" i="12"/>
  <c r="AA161" i="12"/>
  <c r="AA162" i="12"/>
  <c r="AA163" i="12"/>
  <c r="AA164" i="12"/>
  <c r="AA165" i="12"/>
  <c r="AA166" i="12"/>
  <c r="AA168" i="12"/>
  <c r="AA169" i="12"/>
  <c r="AA170" i="12"/>
  <c r="AA171" i="12"/>
  <c r="AA172" i="12"/>
  <c r="AA174" i="12"/>
  <c r="AA175" i="12"/>
  <c r="AA176" i="12"/>
  <c r="AA177" i="12"/>
  <c r="AA178" i="12"/>
  <c r="AA179" i="12"/>
  <c r="AA180" i="12"/>
  <c r="AA181" i="12"/>
  <c r="AA182" i="12"/>
  <c r="AA183" i="12"/>
  <c r="AA184" i="12"/>
  <c r="AA185" i="12"/>
  <c r="AA186" i="12"/>
  <c r="AA187" i="12"/>
  <c r="AA188" i="12"/>
  <c r="AA189" i="12"/>
  <c r="AA190" i="12"/>
  <c r="AA191" i="12"/>
  <c r="AA192" i="12"/>
  <c r="AA193" i="12"/>
  <c r="AA194" i="12"/>
  <c r="AA195" i="12"/>
  <c r="AA196" i="12"/>
  <c r="AA197" i="12"/>
  <c r="AA198" i="12"/>
  <c r="AA199" i="12"/>
  <c r="AA200" i="12"/>
  <c r="AA201" i="12"/>
  <c r="AA202" i="12"/>
  <c r="AA203" i="12"/>
  <c r="AA204" i="12"/>
  <c r="AA205" i="12"/>
  <c r="AA206" i="12"/>
  <c r="AA207" i="12"/>
  <c r="AA208" i="12"/>
  <c r="AA209" i="12"/>
  <c r="AA210" i="12"/>
  <c r="AA211" i="12"/>
  <c r="AA212" i="12"/>
  <c r="AA213" i="12"/>
  <c r="AA214" i="12"/>
  <c r="AA215" i="12"/>
  <c r="AA216" i="12"/>
  <c r="AA217" i="12"/>
  <c r="AA218" i="12"/>
  <c r="AA219" i="12"/>
  <c r="AA220" i="12"/>
  <c r="AA221" i="12"/>
  <c r="AA222" i="12"/>
  <c r="AA223" i="12"/>
  <c r="AA224" i="12"/>
  <c r="AA225" i="12"/>
  <c r="AA226" i="12"/>
  <c r="AA227" i="12"/>
  <c r="AA228" i="12"/>
  <c r="AA229" i="12"/>
  <c r="AA230" i="12"/>
  <c r="AA231" i="12"/>
  <c r="AA232" i="12"/>
  <c r="AA233" i="12"/>
  <c r="AA234" i="12"/>
  <c r="AA235" i="12"/>
  <c r="AA236" i="12"/>
  <c r="AA237" i="12"/>
  <c r="AA238" i="12"/>
  <c r="AA239" i="12"/>
  <c r="AA240" i="12"/>
  <c r="AA241" i="12"/>
  <c r="AA242" i="12"/>
  <c r="AA243" i="12"/>
  <c r="AA244" i="12"/>
  <c r="AA245" i="12"/>
  <c r="AA246" i="12"/>
  <c r="AA247" i="12"/>
  <c r="AA249" i="12"/>
  <c r="AA250" i="12"/>
  <c r="AA251" i="12"/>
  <c r="AA252" i="12"/>
  <c r="AA253" i="12"/>
  <c r="AA254" i="12"/>
  <c r="AA256" i="12"/>
  <c r="AA257" i="12"/>
  <c r="AA258" i="12"/>
  <c r="AA259" i="12"/>
  <c r="AA260" i="12"/>
  <c r="AA261" i="12"/>
  <c r="AA262" i="12"/>
  <c r="AA263" i="12"/>
  <c r="AA264" i="12"/>
  <c r="AA265" i="12"/>
  <c r="AA266" i="12"/>
  <c r="AA267" i="12"/>
  <c r="AA268" i="12"/>
  <c r="AA270" i="12"/>
  <c r="AA271" i="12"/>
  <c r="AA272" i="12"/>
  <c r="AA273" i="12"/>
  <c r="AA274" i="12"/>
  <c r="AA275" i="12"/>
  <c r="AA276" i="12"/>
  <c r="AA277" i="12"/>
  <c r="AA278" i="12"/>
  <c r="AA279" i="12"/>
  <c r="AA280" i="12"/>
  <c r="AA281" i="12"/>
  <c r="AA282" i="12"/>
  <c r="AA284" i="12"/>
  <c r="AA286" i="12"/>
  <c r="AA287" i="12"/>
  <c r="AA288" i="12"/>
  <c r="AA289" i="12"/>
  <c r="AA290" i="12"/>
  <c r="AA291" i="12"/>
  <c r="AA292" i="12"/>
  <c r="AA293" i="12"/>
  <c r="AA294" i="12"/>
  <c r="AA295" i="12"/>
  <c r="AA297" i="12"/>
  <c r="AA298" i="12"/>
  <c r="AA299" i="12"/>
  <c r="AA300" i="12"/>
  <c r="AA302" i="12"/>
  <c r="AA303" i="12"/>
  <c r="AA304" i="12"/>
  <c r="AA305" i="12"/>
  <c r="AA306" i="12"/>
  <c r="AA307" i="12"/>
  <c r="AA308" i="12"/>
  <c r="AA309" i="12"/>
  <c r="AA310" i="12"/>
  <c r="AA311" i="12"/>
  <c r="AA312" i="12"/>
  <c r="AA313" i="12"/>
  <c r="AA314" i="12"/>
  <c r="AA315" i="12"/>
  <c r="AA316" i="12"/>
  <c r="AA318" i="12"/>
  <c r="AA319" i="12"/>
  <c r="AA320" i="12"/>
  <c r="AA321" i="12"/>
  <c r="AA322" i="12"/>
  <c r="AA323" i="12"/>
  <c r="AA324" i="12"/>
  <c r="AA325" i="12"/>
  <c r="AA326" i="12"/>
  <c r="AA327" i="12"/>
  <c r="AA328" i="12"/>
  <c r="AA330" i="12"/>
  <c r="AA331" i="12"/>
  <c r="AA332" i="12"/>
  <c r="AA333" i="12"/>
  <c r="AA334" i="12"/>
  <c r="AA335" i="12"/>
  <c r="AA336" i="12"/>
  <c r="AA337" i="12"/>
  <c r="AA338" i="12"/>
  <c r="AA339" i="12"/>
  <c r="AA340" i="12"/>
  <c r="AA342" i="12"/>
  <c r="AA343" i="12"/>
  <c r="AA344" i="12"/>
  <c r="AA345" i="12"/>
  <c r="AA346" i="12"/>
  <c r="AA347" i="12"/>
  <c r="AA348" i="12"/>
  <c r="AA349" i="12"/>
  <c r="AA350" i="12"/>
  <c r="AA351" i="12"/>
  <c r="AA352" i="12"/>
  <c r="AA353" i="12"/>
  <c r="AA354" i="12"/>
  <c r="AA355" i="12"/>
  <c r="AA356" i="12"/>
  <c r="AA358" i="12"/>
  <c r="AA359" i="12"/>
  <c r="AA360" i="12"/>
  <c r="AA361" i="12"/>
  <c r="AA362" i="12"/>
  <c r="AA363" i="12"/>
  <c r="AA364" i="12"/>
  <c r="AA365" i="12"/>
  <c r="AA366" i="12"/>
  <c r="AA367" i="12"/>
  <c r="AA368" i="12"/>
  <c r="AA369" i="12"/>
  <c r="AA370" i="12"/>
  <c r="AA371" i="12"/>
  <c r="AA373" i="12"/>
  <c r="AA374" i="12"/>
  <c r="AA375" i="12"/>
  <c r="AA376" i="12"/>
  <c r="AA377" i="12"/>
  <c r="AA378" i="12"/>
  <c r="AA379" i="12"/>
  <c r="AA380" i="12"/>
  <c r="AA381" i="12"/>
  <c r="AA382" i="12"/>
  <c r="AA383" i="12"/>
  <c r="AA384" i="12"/>
  <c r="AA385" i="12"/>
  <c r="AA386" i="12"/>
  <c r="AA387" i="12"/>
  <c r="AA388" i="12"/>
  <c r="AA389" i="12"/>
  <c r="AA390" i="12"/>
  <c r="AA391" i="12"/>
  <c r="AA392" i="12"/>
  <c r="AA393" i="12"/>
  <c r="AA394" i="12"/>
  <c r="AA395" i="12"/>
  <c r="AA396" i="12"/>
  <c r="AA397" i="12"/>
  <c r="AA398" i="12"/>
  <c r="AA399" i="12"/>
  <c r="AA400" i="12"/>
  <c r="AA401" i="12"/>
  <c r="AA402" i="12"/>
  <c r="AA403" i="12"/>
  <c r="AA404" i="12"/>
  <c r="AA405" i="12"/>
  <c r="AA406" i="12"/>
  <c r="AA407" i="12"/>
  <c r="AA408" i="12"/>
  <c r="AA409" i="12"/>
  <c r="AA410" i="12"/>
  <c r="AA411" i="12"/>
  <c r="AA412" i="12"/>
  <c r="AA413" i="12"/>
  <c r="AA414" i="12"/>
  <c r="AA415" i="12"/>
  <c r="AA416" i="12"/>
  <c r="AA418" i="12"/>
  <c r="AA419" i="12"/>
  <c r="AA420" i="12"/>
  <c r="AA421" i="12"/>
  <c r="AA422" i="12"/>
  <c r="AA423" i="12"/>
  <c r="AA424" i="12"/>
  <c r="AA425" i="12"/>
  <c r="AA426" i="12"/>
  <c r="AA427" i="12"/>
  <c r="AA428" i="12"/>
  <c r="AA429" i="12"/>
  <c r="AA430" i="12"/>
  <c r="AA431" i="12"/>
  <c r="AA432" i="12"/>
  <c r="AA433" i="12"/>
  <c r="AA434" i="12"/>
  <c r="AA435" i="12"/>
  <c r="AA436" i="12"/>
  <c r="AA437" i="12"/>
  <c r="AA438" i="12"/>
  <c r="AA439" i="12"/>
  <c r="AA440" i="12"/>
  <c r="AA441" i="12"/>
  <c r="AA442" i="12"/>
  <c r="AA443" i="12"/>
  <c r="AA444" i="12"/>
  <c r="AA445" i="12"/>
  <c r="AA446" i="12"/>
  <c r="AA447" i="12"/>
  <c r="AA448" i="12"/>
  <c r="AA449" i="12"/>
  <c r="AA450" i="12"/>
  <c r="AA451" i="12"/>
  <c r="AA452" i="12"/>
  <c r="AA453" i="12"/>
  <c r="AA454" i="12"/>
  <c r="AA455" i="12"/>
  <c r="AA456" i="12"/>
  <c r="AA457" i="12"/>
  <c r="AA458" i="12"/>
  <c r="AA459" i="12"/>
  <c r="AA460" i="12"/>
  <c r="AA461" i="12"/>
  <c r="AA462" i="12"/>
  <c r="AA463" i="12"/>
  <c r="AA464" i="12"/>
  <c r="AA465" i="12"/>
  <c r="AA466" i="12"/>
  <c r="AA467" i="12"/>
  <c r="AA468" i="12"/>
  <c r="AA469" i="12"/>
  <c r="AA471" i="12"/>
  <c r="AA472" i="12"/>
  <c r="AA473" i="12"/>
  <c r="AA475" i="12"/>
  <c r="AA476" i="12"/>
  <c r="AA477" i="12"/>
  <c r="AA478" i="12"/>
  <c r="AA479" i="12"/>
  <c r="AA480" i="12"/>
  <c r="AA481" i="12"/>
  <c r="AA482" i="12"/>
  <c r="AA483" i="12"/>
  <c r="AA484" i="12"/>
  <c r="AA485" i="12"/>
  <c r="AA486" i="12"/>
  <c r="AA487" i="12"/>
  <c r="AA488" i="12"/>
  <c r="AA489" i="12"/>
  <c r="AA490" i="12"/>
  <c r="AA491" i="12"/>
  <c r="AA492" i="12"/>
  <c r="AA493" i="12"/>
  <c r="AA494" i="12"/>
  <c r="AA495" i="12"/>
  <c r="AA496" i="12"/>
  <c r="AA498" i="12"/>
  <c r="AA499" i="12"/>
  <c r="AA500" i="12"/>
  <c r="AA501" i="12"/>
  <c r="AA502" i="12"/>
  <c r="AA503" i="12"/>
  <c r="AA504" i="12"/>
  <c r="AA505" i="12"/>
  <c r="AA506" i="12"/>
  <c r="AA507" i="12"/>
  <c r="AA508" i="12"/>
  <c r="AA509" i="12"/>
  <c r="AA510" i="12"/>
  <c r="AA511" i="12"/>
  <c r="AA513" i="12"/>
  <c r="AA514" i="12"/>
  <c r="AA515" i="12"/>
  <c r="AA516" i="12"/>
  <c r="AA518" i="12"/>
  <c r="AA519" i="12"/>
  <c r="AA520" i="12"/>
  <c r="AA521" i="12"/>
  <c r="AA522" i="12"/>
  <c r="AA523" i="12"/>
  <c r="AA524" i="12"/>
  <c r="AA525" i="12"/>
  <c r="AA526" i="12"/>
  <c r="AA527" i="12"/>
  <c r="AA528" i="12"/>
  <c r="AA529" i="12"/>
  <c r="AA530" i="12"/>
  <c r="AA531" i="12"/>
  <c r="AA532" i="12"/>
  <c r="AA533" i="12"/>
  <c r="AA534" i="12"/>
  <c r="AA535" i="12"/>
  <c r="AA536" i="12"/>
  <c r="AA537" i="12"/>
  <c r="AA539" i="12"/>
  <c r="AA540" i="12"/>
  <c r="AA541" i="12"/>
  <c r="AA542" i="12"/>
  <c r="AA543" i="12"/>
  <c r="AA544" i="12"/>
  <c r="AA545" i="12"/>
  <c r="AA546" i="12"/>
  <c r="AA547" i="12"/>
  <c r="AA548" i="12"/>
  <c r="AA549" i="12"/>
  <c r="AA550" i="12"/>
  <c r="AA551" i="12"/>
  <c r="AA552" i="12"/>
  <c r="AA553" i="12"/>
  <c r="AA554" i="12"/>
  <c r="AA555" i="12"/>
  <c r="AA556" i="12"/>
  <c r="AA557" i="12"/>
  <c r="AA558" i="12"/>
  <c r="AA559" i="12"/>
  <c r="AA560" i="12"/>
  <c r="AA561" i="12"/>
  <c r="AA562" i="12"/>
  <c r="AA563" i="12"/>
  <c r="AA564" i="12"/>
  <c r="AA565" i="12"/>
  <c r="AA566" i="12"/>
  <c r="AA567" i="12"/>
  <c r="AA568" i="12"/>
  <c r="AA569" i="12"/>
  <c r="AA570" i="12"/>
  <c r="AA571" i="12"/>
  <c r="AA572" i="12"/>
  <c r="AA573" i="12"/>
  <c r="AA574" i="12"/>
  <c r="AA575" i="12"/>
  <c r="AA576" i="12"/>
  <c r="AA577" i="12"/>
  <c r="AA578" i="12"/>
  <c r="AA579" i="12"/>
  <c r="AA580" i="12"/>
  <c r="AA581" i="12"/>
  <c r="AA582" i="12"/>
  <c r="AA583" i="12"/>
  <c r="AA584" i="12"/>
  <c r="AA585" i="12"/>
  <c r="AA586" i="12"/>
  <c r="AA587" i="12"/>
  <c r="AA588" i="12"/>
  <c r="AA589" i="12"/>
  <c r="AA590" i="12"/>
  <c r="AA591" i="12"/>
  <c r="AA592" i="12"/>
  <c r="AA593" i="12"/>
  <c r="AA595" i="12"/>
  <c r="AA596" i="12"/>
  <c r="AA597" i="12"/>
  <c r="AA598" i="12"/>
  <c r="AA599" i="12"/>
  <c r="AA600" i="12"/>
  <c r="AA601" i="12"/>
  <c r="AA602" i="12"/>
  <c r="AA603" i="12"/>
  <c r="AA605" i="12"/>
  <c r="AA606" i="12"/>
  <c r="AA607" i="12"/>
  <c r="AA608" i="12"/>
  <c r="AA609" i="12"/>
  <c r="AA610" i="12"/>
  <c r="AA611" i="12"/>
  <c r="AA612" i="12"/>
  <c r="AA613" i="12"/>
  <c r="AA614" i="12"/>
  <c r="AA615" i="12"/>
  <c r="AA616" i="12"/>
  <c r="AA617" i="12"/>
  <c r="AA618" i="12"/>
  <c r="AA619" i="12"/>
  <c r="AA620" i="12"/>
  <c r="AA621" i="12"/>
  <c r="AA622" i="12"/>
  <c r="AA624" i="12"/>
  <c r="AA625" i="12"/>
  <c r="AA626" i="12"/>
  <c r="AA627" i="12"/>
  <c r="AA628" i="12"/>
  <c r="AA629" i="12"/>
  <c r="AA630" i="12"/>
  <c r="AA631" i="12"/>
  <c r="AA632" i="12"/>
  <c r="AA633" i="12"/>
  <c r="AA634" i="12"/>
  <c r="AA635" i="12"/>
  <c r="AA636" i="12"/>
  <c r="AA637" i="12"/>
  <c r="AA638" i="12"/>
  <c r="AA639" i="12"/>
  <c r="AA640" i="12"/>
  <c r="AA641" i="12"/>
  <c r="AA642" i="12"/>
  <c r="AA644" i="12"/>
  <c r="AA645" i="12"/>
  <c r="AA646" i="12"/>
  <c r="AA647" i="12"/>
  <c r="AA648" i="12"/>
  <c r="AA649" i="12"/>
  <c r="AA650" i="12"/>
  <c r="AA651" i="12"/>
  <c r="AA652" i="12"/>
  <c r="AA653" i="12"/>
  <c r="AA654" i="12"/>
  <c r="AA655" i="12"/>
  <c r="AA656" i="12"/>
  <c r="AA657" i="12"/>
  <c r="AA658" i="12"/>
  <c r="AA659" i="12"/>
  <c r="AA660" i="12"/>
  <c r="AA661" i="12"/>
  <c r="AA662" i="12"/>
  <c r="AA663" i="12"/>
  <c r="AA664" i="12"/>
  <c r="AA665" i="12"/>
  <c r="AA666" i="12"/>
  <c r="AA667" i="12"/>
  <c r="AA668" i="12"/>
  <c r="AA669" i="12"/>
  <c r="AA670" i="12"/>
  <c r="AA671" i="12"/>
  <c r="AA672" i="12"/>
  <c r="AA673" i="12"/>
  <c r="AA674" i="12"/>
  <c r="AA675" i="12"/>
  <c r="AA676" i="12"/>
  <c r="AA677" i="12"/>
  <c r="AA678" i="12"/>
  <c r="AA679" i="12"/>
  <c r="AA680" i="12"/>
  <c r="AA681" i="12"/>
  <c r="AA682" i="12"/>
  <c r="AA683" i="12"/>
  <c r="AA684" i="12"/>
  <c r="AA685" i="12"/>
  <c r="AA686" i="12"/>
  <c r="AA687" i="12"/>
  <c r="AA688" i="12"/>
  <c r="AA689" i="12"/>
  <c r="AA690" i="12"/>
  <c r="AA691" i="12"/>
  <c r="AA692" i="12"/>
  <c r="AA693" i="12"/>
  <c r="AA694" i="12"/>
  <c r="AA695" i="12"/>
  <c r="AA696" i="12"/>
  <c r="AA697" i="12"/>
  <c r="AA698" i="12"/>
  <c r="AA699" i="12"/>
  <c r="AA700" i="12"/>
  <c r="AA701" i="12"/>
  <c r="AA702" i="12"/>
  <c r="AA703" i="12"/>
  <c r="AA704" i="12"/>
  <c r="AA705" i="12"/>
  <c r="AA706" i="12"/>
  <c r="AA707" i="12"/>
  <c r="AA708" i="12"/>
  <c r="AA709" i="12"/>
  <c r="AA710" i="12"/>
  <c r="AA711" i="12"/>
  <c r="AA712" i="12"/>
  <c r="AA713" i="12"/>
  <c r="AA714" i="12"/>
  <c r="AA715" i="12"/>
  <c r="AA716" i="12"/>
  <c r="AA717" i="12"/>
  <c r="AA718" i="12"/>
  <c r="AA719" i="12"/>
  <c r="AA720" i="12"/>
  <c r="AA721" i="12"/>
  <c r="AA722" i="12"/>
  <c r="AA723" i="12"/>
  <c r="AA724" i="12"/>
  <c r="AA725" i="12"/>
  <c r="AA726" i="12"/>
  <c r="AA727" i="12"/>
  <c r="AA728" i="12"/>
  <c r="AA729" i="12"/>
  <c r="AA730" i="12"/>
  <c r="AA731" i="12"/>
  <c r="AA732" i="12"/>
  <c r="AA733" i="12"/>
  <c r="AA734" i="12"/>
  <c r="AA735" i="12"/>
  <c r="AA736" i="12"/>
  <c r="AA737" i="12"/>
  <c r="AA738" i="12"/>
  <c r="AA739" i="12"/>
  <c r="AA740" i="12"/>
  <c r="AA741" i="12"/>
  <c r="AA742" i="12"/>
  <c r="AA743" i="12"/>
  <c r="AA744" i="12"/>
  <c r="AA745" i="12"/>
  <c r="AA746" i="12"/>
  <c r="AA747" i="12"/>
  <c r="AA748" i="12"/>
  <c r="AA749" i="12"/>
  <c r="AA750" i="12"/>
  <c r="AA751" i="12"/>
  <c r="AA7" i="12"/>
  <c r="AB8" i="12"/>
  <c r="AB9" i="12"/>
  <c r="AB10" i="12"/>
  <c r="AB11" i="12"/>
  <c r="AB12" i="12"/>
  <c r="AB13" i="12"/>
  <c r="AB14" i="12"/>
  <c r="AB15" i="12"/>
  <c r="AB16" i="12"/>
  <c r="AB17" i="12"/>
  <c r="AB18" i="12"/>
  <c r="AB19" i="12"/>
  <c r="AB20" i="12"/>
  <c r="AB21" i="12"/>
  <c r="AB22" i="12"/>
  <c r="AB23" i="12"/>
  <c r="AB24" i="12"/>
  <c r="AB25" i="12"/>
  <c r="AB26" i="12"/>
  <c r="AB27" i="12"/>
  <c r="AB28" i="12"/>
  <c r="AB29" i="12"/>
  <c r="AB31" i="12"/>
  <c r="AB30" i="12"/>
  <c r="AB32" i="12"/>
  <c r="AB33" i="12"/>
  <c r="AB34" i="12"/>
  <c r="AB35" i="12"/>
  <c r="AB36" i="12"/>
  <c r="AB37" i="12"/>
  <c r="AB38" i="12"/>
  <c r="AB39" i="12"/>
  <c r="AB40" i="12"/>
  <c r="AB42" i="12"/>
  <c r="AB43" i="12"/>
  <c r="AB44" i="12"/>
  <c r="AB45" i="12"/>
  <c r="AB46" i="12"/>
  <c r="AB47" i="12"/>
  <c r="AB48" i="12"/>
  <c r="AB49" i="12"/>
  <c r="AB50" i="12"/>
  <c r="AB51" i="12"/>
  <c r="AB52" i="12"/>
  <c r="AB53" i="12"/>
  <c r="AB54" i="12"/>
  <c r="AB55" i="12"/>
  <c r="AB57" i="12"/>
  <c r="AB58" i="12"/>
  <c r="AB59" i="12"/>
  <c r="AB60" i="12"/>
  <c r="AB61" i="12"/>
  <c r="AB62" i="12"/>
  <c r="AB63" i="12"/>
  <c r="AB64" i="12"/>
  <c r="AB65" i="12"/>
  <c r="AB66" i="12"/>
  <c r="AB67" i="12"/>
  <c r="AB68" i="12"/>
  <c r="AB69" i="12"/>
  <c r="AB70" i="12"/>
  <c r="AB71" i="12"/>
  <c r="AB72" i="12"/>
  <c r="AB73" i="12"/>
  <c r="AB74" i="12"/>
  <c r="AB75" i="12"/>
  <c r="AB76" i="12"/>
  <c r="AB77" i="12"/>
  <c r="AB78" i="12"/>
  <c r="AB79" i="12"/>
  <c r="AB80" i="12"/>
  <c r="AB81" i="12"/>
  <c r="AB82" i="12"/>
  <c r="AB83" i="12"/>
  <c r="AB84" i="12"/>
  <c r="AB85" i="12"/>
  <c r="AB86" i="12"/>
  <c r="AB87" i="12"/>
  <c r="AB88" i="12"/>
  <c r="AB89" i="12"/>
  <c r="AB90" i="12"/>
  <c r="AB91" i="12"/>
  <c r="AB92" i="12"/>
  <c r="AB93" i="12"/>
  <c r="AB94" i="12"/>
  <c r="AB95" i="12"/>
  <c r="AB96" i="12"/>
  <c r="AB97" i="12"/>
  <c r="AB98" i="12"/>
  <c r="AB99" i="12"/>
  <c r="AB100" i="12"/>
  <c r="AB101" i="12"/>
  <c r="AB102" i="12"/>
  <c r="AB103" i="12"/>
  <c r="AB104" i="12"/>
  <c r="AB105" i="12"/>
  <c r="AB106" i="12"/>
  <c r="AB107" i="12"/>
  <c r="AB108" i="12"/>
  <c r="AB109" i="12"/>
  <c r="AB110" i="12"/>
  <c r="AB111" i="12"/>
  <c r="AB112" i="12"/>
  <c r="AB113" i="12"/>
  <c r="AB114" i="12"/>
  <c r="AB115" i="12"/>
  <c r="AB116" i="12"/>
  <c r="AB117" i="12"/>
  <c r="AB118" i="12"/>
  <c r="AB119" i="12"/>
  <c r="AB120" i="12"/>
  <c r="AB121" i="12"/>
  <c r="AB122" i="12"/>
  <c r="AB124" i="12"/>
  <c r="AB125" i="12"/>
  <c r="AB126" i="12"/>
  <c r="AB127" i="12"/>
  <c r="AB128" i="12"/>
  <c r="AB129" i="12"/>
  <c r="AB130" i="12"/>
  <c r="AB131" i="12"/>
  <c r="AB132" i="12"/>
  <c r="AB133" i="12"/>
  <c r="AB134" i="12"/>
  <c r="AB135" i="12"/>
  <c r="AB136" i="12"/>
  <c r="AB137" i="12"/>
  <c r="AB138" i="12"/>
  <c r="AB139" i="12"/>
  <c r="AB140" i="12"/>
  <c r="AB141" i="12"/>
  <c r="AB142" i="12"/>
  <c r="AB143" i="12"/>
  <c r="AB144" i="12"/>
  <c r="AB145" i="12"/>
  <c r="AB146" i="12"/>
  <c r="AB147" i="12"/>
  <c r="AB148" i="12"/>
  <c r="AB149" i="12"/>
  <c r="AB150" i="12"/>
  <c r="AB151" i="12"/>
  <c r="AB152" i="12"/>
  <c r="AB153" i="12"/>
  <c r="AB154" i="12"/>
  <c r="AB156" i="12"/>
  <c r="AB157" i="12"/>
  <c r="AB158" i="12"/>
  <c r="AB159" i="12"/>
  <c r="AB160" i="12"/>
  <c r="AB161" i="12"/>
  <c r="AB162" i="12"/>
  <c r="AB163" i="12"/>
  <c r="AB164" i="12"/>
  <c r="AB165" i="12"/>
  <c r="AB166" i="12"/>
  <c r="AB168" i="12"/>
  <c r="AB169" i="12"/>
  <c r="AB170" i="12"/>
  <c r="AB171" i="12"/>
  <c r="AB172" i="12"/>
  <c r="AB174" i="12"/>
  <c r="AB175" i="12"/>
  <c r="AB176" i="12"/>
  <c r="AB177" i="12"/>
  <c r="AB178" i="12"/>
  <c r="AB179" i="12"/>
  <c r="AB180" i="12"/>
  <c r="AB181" i="12"/>
  <c r="AB182" i="12"/>
  <c r="AB183" i="12"/>
  <c r="AB184" i="12"/>
  <c r="AB185" i="12"/>
  <c r="AB186" i="12"/>
  <c r="AB187" i="12"/>
  <c r="AB188" i="12"/>
  <c r="AB189" i="12"/>
  <c r="AB190" i="12"/>
  <c r="AB191" i="12"/>
  <c r="AB192" i="12"/>
  <c r="AB193" i="12"/>
  <c r="AB194" i="12"/>
  <c r="AB195" i="12"/>
  <c r="AB196" i="12"/>
  <c r="AB197" i="12"/>
  <c r="AB198" i="12"/>
  <c r="AB199" i="12"/>
  <c r="AB200" i="12"/>
  <c r="AB201" i="12"/>
  <c r="AB202" i="12"/>
  <c r="AB203" i="12"/>
  <c r="AB204" i="12"/>
  <c r="AB205" i="12"/>
  <c r="AB206" i="12"/>
  <c r="AB207" i="12"/>
  <c r="AB208" i="12"/>
  <c r="AB209" i="12"/>
  <c r="AB210" i="12"/>
  <c r="AB211" i="12"/>
  <c r="AB212" i="12"/>
  <c r="AB213" i="12"/>
  <c r="AB214" i="12"/>
  <c r="AB215" i="12"/>
  <c r="AB216" i="12"/>
  <c r="AB217" i="12"/>
  <c r="AB218" i="12"/>
  <c r="AB219" i="12"/>
  <c r="AB220" i="12"/>
  <c r="AB221" i="12"/>
  <c r="AB222" i="12"/>
  <c r="AB223" i="12"/>
  <c r="AB224" i="12"/>
  <c r="AB225" i="12"/>
  <c r="AB226" i="12"/>
  <c r="AB227" i="12"/>
  <c r="AB228" i="12"/>
  <c r="AB229" i="12"/>
  <c r="AB230" i="12"/>
  <c r="AB231" i="12"/>
  <c r="AB232" i="12"/>
  <c r="AB233" i="12"/>
  <c r="AB234" i="12"/>
  <c r="AB235" i="12"/>
  <c r="AB236" i="12"/>
  <c r="AB237" i="12"/>
  <c r="AB238" i="12"/>
  <c r="AB239" i="12"/>
  <c r="AB240" i="12"/>
  <c r="AB241" i="12"/>
  <c r="AB242" i="12"/>
  <c r="AB243" i="12"/>
  <c r="AB244" i="12"/>
  <c r="AB245" i="12"/>
  <c r="AB246" i="12"/>
  <c r="AB247" i="12"/>
  <c r="AB249" i="12"/>
  <c r="AB250" i="12"/>
  <c r="AB251" i="12"/>
  <c r="AB252" i="12"/>
  <c r="AB253" i="12"/>
  <c r="AB254" i="12"/>
  <c r="AB256" i="12"/>
  <c r="AB257" i="12"/>
  <c r="AB258" i="12"/>
  <c r="AB259" i="12"/>
  <c r="AB260" i="12"/>
  <c r="AB261" i="12"/>
  <c r="AB262" i="12"/>
  <c r="AB263" i="12"/>
  <c r="AB264" i="12"/>
  <c r="AB265" i="12"/>
  <c r="AB266" i="12"/>
  <c r="AB267" i="12"/>
  <c r="AB268" i="12"/>
  <c r="AB270" i="12"/>
  <c r="AB271" i="12"/>
  <c r="AB272" i="12"/>
  <c r="AB273" i="12"/>
  <c r="AB274" i="12"/>
  <c r="AB275" i="12"/>
  <c r="AB276" i="12"/>
  <c r="AB277" i="12"/>
  <c r="AB278" i="12"/>
  <c r="AB279" i="12"/>
  <c r="AB280" i="12"/>
  <c r="AB281" i="12"/>
  <c r="AB282" i="12"/>
  <c r="AB284" i="12"/>
  <c r="AB286" i="12"/>
  <c r="AB287" i="12"/>
  <c r="AB288" i="12"/>
  <c r="AB289" i="12"/>
  <c r="AB290" i="12"/>
  <c r="AB291" i="12"/>
  <c r="AB292" i="12"/>
  <c r="AB293" i="12"/>
  <c r="AB294" i="12"/>
  <c r="AB295" i="12"/>
  <c r="AB297" i="12"/>
  <c r="AB298" i="12"/>
  <c r="AB299" i="12"/>
  <c r="AB300" i="12"/>
  <c r="AB302" i="12"/>
  <c r="AB303" i="12"/>
  <c r="AB304" i="12"/>
  <c r="AB305" i="12"/>
  <c r="AB306" i="12"/>
  <c r="AB307" i="12"/>
  <c r="AB308" i="12"/>
  <c r="AB309" i="12"/>
  <c r="AB310" i="12"/>
  <c r="AB311" i="12"/>
  <c r="AB312" i="12"/>
  <c r="AB313" i="12"/>
  <c r="AB314" i="12"/>
  <c r="AB315" i="12"/>
  <c r="AB316" i="12"/>
  <c r="AB318" i="12"/>
  <c r="AB319" i="12"/>
  <c r="AB320" i="12"/>
  <c r="AB321" i="12"/>
  <c r="AB322" i="12"/>
  <c r="AB323" i="12"/>
  <c r="AB324" i="12"/>
  <c r="AB325" i="12"/>
  <c r="AB326" i="12"/>
  <c r="AB327" i="12"/>
  <c r="AB328" i="12"/>
  <c r="AB330" i="12"/>
  <c r="AB331" i="12"/>
  <c r="AB332" i="12"/>
  <c r="AB333" i="12"/>
  <c r="AB334" i="12"/>
  <c r="AB335" i="12"/>
  <c r="AB336" i="12"/>
  <c r="AB337" i="12"/>
  <c r="AB338" i="12"/>
  <c r="AB339" i="12"/>
  <c r="AB340" i="12"/>
  <c r="AB342" i="12"/>
  <c r="AB343" i="12"/>
  <c r="AB344" i="12"/>
  <c r="AB345" i="12"/>
  <c r="AB346" i="12"/>
  <c r="AB347" i="12"/>
  <c r="AB348" i="12"/>
  <c r="AB349" i="12"/>
  <c r="AB350" i="12"/>
  <c r="AB351" i="12"/>
  <c r="AB352" i="12"/>
  <c r="AB353" i="12"/>
  <c r="AB354" i="12"/>
  <c r="AB355" i="12"/>
  <c r="AB356" i="12"/>
  <c r="AB358" i="12"/>
  <c r="AB359" i="12"/>
  <c r="AB360" i="12"/>
  <c r="AB361" i="12"/>
  <c r="AB362" i="12"/>
  <c r="AB363" i="12"/>
  <c r="AB364" i="12"/>
  <c r="AB365" i="12"/>
  <c r="AB366" i="12"/>
  <c r="AB367" i="12"/>
  <c r="AB368" i="12"/>
  <c r="AB369" i="12"/>
  <c r="AB370" i="12"/>
  <c r="AB371" i="12"/>
  <c r="AB373" i="12"/>
  <c r="AB374" i="12"/>
  <c r="AB375" i="12"/>
  <c r="AB376" i="12"/>
  <c r="AB377" i="12"/>
  <c r="AB378" i="12"/>
  <c r="AB379" i="12"/>
  <c r="AB380" i="12"/>
  <c r="AB381" i="12"/>
  <c r="AB382" i="12"/>
  <c r="AB383" i="12"/>
  <c r="AB384" i="12"/>
  <c r="AB385" i="12"/>
  <c r="AB386" i="12"/>
  <c r="AB387" i="12"/>
  <c r="AB388" i="12"/>
  <c r="AB389" i="12"/>
  <c r="AB390" i="12"/>
  <c r="AB391" i="12"/>
  <c r="AB392" i="12"/>
  <c r="AB393" i="12"/>
  <c r="AB394" i="12"/>
  <c r="AB395" i="12"/>
  <c r="AB396" i="12"/>
  <c r="AB397" i="12"/>
  <c r="AB398" i="12"/>
  <c r="AB399" i="12"/>
  <c r="AB400" i="12"/>
  <c r="AB401" i="12"/>
  <c r="AB402" i="12"/>
  <c r="AB403" i="12"/>
  <c r="AB404" i="12"/>
  <c r="AB405" i="12"/>
  <c r="AB406" i="12"/>
  <c r="AB407" i="12"/>
  <c r="AB408" i="12"/>
  <c r="AB409" i="12"/>
  <c r="AB410" i="12"/>
  <c r="AB411" i="12"/>
  <c r="AB412" i="12"/>
  <c r="AB413" i="12"/>
  <c r="AB414" i="12"/>
  <c r="AB415" i="12"/>
  <c r="AB416" i="12"/>
  <c r="AB418" i="12"/>
  <c r="AB419" i="12"/>
  <c r="AB420" i="12"/>
  <c r="AB421" i="12"/>
  <c r="AB422" i="12"/>
  <c r="AB423" i="12"/>
  <c r="AB424" i="12"/>
  <c r="AB425" i="12"/>
  <c r="AB426" i="12"/>
  <c r="AB427" i="12"/>
  <c r="AB428" i="12"/>
  <c r="AB429" i="12"/>
  <c r="AB430" i="12"/>
  <c r="AB431" i="12"/>
  <c r="AB432" i="12"/>
  <c r="AB433" i="12"/>
  <c r="AB434" i="12"/>
  <c r="AB435" i="12"/>
  <c r="AB436" i="12"/>
  <c r="AB437" i="12"/>
  <c r="AB438" i="12"/>
  <c r="AB439" i="12"/>
  <c r="AB440" i="12"/>
  <c r="AB441" i="12"/>
  <c r="AB442" i="12"/>
  <c r="AB443" i="12"/>
  <c r="AB444" i="12"/>
  <c r="AB445" i="12"/>
  <c r="AB446" i="12"/>
  <c r="AB447" i="12"/>
  <c r="AB448" i="12"/>
  <c r="AB449" i="12"/>
  <c r="AB450" i="12"/>
  <c r="AB451" i="12"/>
  <c r="AB452" i="12"/>
  <c r="AB453" i="12"/>
  <c r="AB454" i="12"/>
  <c r="AB455" i="12"/>
  <c r="AB456" i="12"/>
  <c r="AB457" i="12"/>
  <c r="AB458" i="12"/>
  <c r="AB459" i="12"/>
  <c r="AB460" i="12"/>
  <c r="AB461" i="12"/>
  <c r="AB462" i="12"/>
  <c r="AB463" i="12"/>
  <c r="AB464" i="12"/>
  <c r="AB465" i="12"/>
  <c r="AB466" i="12"/>
  <c r="AB467" i="12"/>
  <c r="AB468" i="12"/>
  <c r="AB469" i="12"/>
  <c r="AB471" i="12"/>
  <c r="AB472" i="12"/>
  <c r="AB473" i="12"/>
  <c r="AB475" i="12"/>
  <c r="AB476" i="12"/>
  <c r="AB477" i="12"/>
  <c r="AB478" i="12"/>
  <c r="AB479" i="12"/>
  <c r="AB480" i="12"/>
  <c r="AB481" i="12"/>
  <c r="AB482" i="12"/>
  <c r="AB483" i="12"/>
  <c r="AB484" i="12"/>
  <c r="AB485" i="12"/>
  <c r="AB486" i="12"/>
  <c r="AB487" i="12"/>
  <c r="AB488" i="12"/>
  <c r="AB489" i="12"/>
  <c r="AB490" i="12"/>
  <c r="AB491" i="12"/>
  <c r="AB492" i="12"/>
  <c r="AB493" i="12"/>
  <c r="AB494" i="12"/>
  <c r="AB495" i="12"/>
  <c r="AB496" i="12"/>
  <c r="AB498" i="12"/>
  <c r="AB499" i="12"/>
  <c r="AB500" i="12"/>
  <c r="AB501" i="12"/>
  <c r="AB502" i="12"/>
  <c r="AB503" i="12"/>
  <c r="AB504" i="12"/>
  <c r="AB505" i="12"/>
  <c r="AB506" i="12"/>
  <c r="AB507" i="12"/>
  <c r="AB508" i="12"/>
  <c r="AB509" i="12"/>
  <c r="AB510" i="12"/>
  <c r="AB511" i="12"/>
  <c r="AB513" i="12"/>
  <c r="AB514" i="12"/>
  <c r="AB515" i="12"/>
  <c r="AB516" i="12"/>
  <c r="AB518" i="12"/>
  <c r="AB519" i="12"/>
  <c r="AB520" i="12"/>
  <c r="AB521" i="12"/>
  <c r="AB522" i="12"/>
  <c r="AB523" i="12"/>
  <c r="AB524" i="12"/>
  <c r="AB525" i="12"/>
  <c r="AB526" i="12"/>
  <c r="AB527" i="12"/>
  <c r="AB528" i="12"/>
  <c r="AB529" i="12"/>
  <c r="AB530" i="12"/>
  <c r="AB531" i="12"/>
  <c r="AB532" i="12"/>
  <c r="AB533" i="12"/>
  <c r="AB534" i="12"/>
  <c r="AB535" i="12"/>
  <c r="AB536" i="12"/>
  <c r="AB537" i="12"/>
  <c r="AB539" i="12"/>
  <c r="AB540" i="12"/>
  <c r="AB541" i="12"/>
  <c r="AB542" i="12"/>
  <c r="AB543" i="12"/>
  <c r="AB544" i="12"/>
  <c r="AB545" i="12"/>
  <c r="AB546" i="12"/>
  <c r="AB547" i="12"/>
  <c r="AB548" i="12"/>
  <c r="AB549" i="12"/>
  <c r="AB550" i="12"/>
  <c r="AB551" i="12"/>
  <c r="AB552" i="12"/>
  <c r="AB553" i="12"/>
  <c r="AB554" i="12"/>
  <c r="AB555" i="12"/>
  <c r="AB556" i="12"/>
  <c r="AB557" i="12"/>
  <c r="AB558" i="12"/>
  <c r="AB559" i="12"/>
  <c r="AB560" i="12"/>
  <c r="AB561" i="12"/>
  <c r="AB562" i="12"/>
  <c r="AB563" i="12"/>
  <c r="AB564" i="12"/>
  <c r="AB565" i="12"/>
  <c r="AB566" i="12"/>
  <c r="AB567" i="12"/>
  <c r="AB568" i="12"/>
  <c r="AB569" i="12"/>
  <c r="AB570" i="12"/>
  <c r="AB571" i="12"/>
  <c r="AB572" i="12"/>
  <c r="AB573" i="12"/>
  <c r="AB574" i="12"/>
  <c r="AB575" i="12"/>
  <c r="AB576" i="12"/>
  <c r="AB577" i="12"/>
  <c r="AB578" i="12"/>
  <c r="AB579" i="12"/>
  <c r="AB580" i="12"/>
  <c r="AB581" i="12"/>
  <c r="AB582" i="12"/>
  <c r="AB583" i="12"/>
  <c r="AB584" i="12"/>
  <c r="AB585" i="12"/>
  <c r="AB586" i="12"/>
  <c r="AB587" i="12"/>
  <c r="AB588" i="12"/>
  <c r="AB589" i="12"/>
  <c r="AB590" i="12"/>
  <c r="AB591" i="12"/>
  <c r="AB592" i="12"/>
  <c r="AB593" i="12"/>
  <c r="AB595" i="12"/>
  <c r="AB596" i="12"/>
  <c r="AB597" i="12"/>
  <c r="AB598" i="12"/>
  <c r="AB599" i="12"/>
  <c r="AB600" i="12"/>
  <c r="AB601" i="12"/>
  <c r="AB602" i="12"/>
  <c r="AB603" i="12"/>
  <c r="AB605" i="12"/>
  <c r="AB606" i="12"/>
  <c r="AB607" i="12"/>
  <c r="AB608" i="12"/>
  <c r="AB609" i="12"/>
  <c r="AB610" i="12"/>
  <c r="AB611" i="12"/>
  <c r="AB612" i="12"/>
  <c r="AB613" i="12"/>
  <c r="AB614" i="12"/>
  <c r="AB615" i="12"/>
  <c r="AB616" i="12"/>
  <c r="AB617" i="12"/>
  <c r="AB618" i="12"/>
  <c r="AB619" i="12"/>
  <c r="AB620" i="12"/>
  <c r="AB621" i="12"/>
  <c r="AB622" i="12"/>
  <c r="AB624" i="12"/>
  <c r="AB625" i="12"/>
  <c r="AB626" i="12"/>
  <c r="AB627" i="12"/>
  <c r="AB628" i="12"/>
  <c r="AB629" i="12"/>
  <c r="AB630" i="12"/>
  <c r="AB631" i="12"/>
  <c r="AB632" i="12"/>
  <c r="AB633" i="12"/>
  <c r="AB634" i="12"/>
  <c r="AB635" i="12"/>
  <c r="AB636" i="12"/>
  <c r="AB637" i="12"/>
  <c r="AB638" i="12"/>
  <c r="AB639" i="12"/>
  <c r="AB640" i="12"/>
  <c r="AB641" i="12"/>
  <c r="AB642" i="12"/>
  <c r="AB644" i="12"/>
  <c r="AB645" i="12"/>
  <c r="AB646" i="12"/>
  <c r="AB647" i="12"/>
  <c r="AB648" i="12"/>
  <c r="AB649" i="12"/>
  <c r="AB650" i="12"/>
  <c r="AB651" i="12"/>
  <c r="AB652" i="12"/>
  <c r="AB653" i="12"/>
  <c r="AB654" i="12"/>
  <c r="AB655" i="12"/>
  <c r="AB656" i="12"/>
  <c r="AB657" i="12"/>
  <c r="AB658" i="12"/>
  <c r="AB659" i="12"/>
  <c r="AB660" i="12"/>
  <c r="AB661" i="12"/>
  <c r="AB662" i="12"/>
  <c r="AB663" i="12"/>
  <c r="AB664" i="12"/>
  <c r="AB665" i="12"/>
  <c r="AB666" i="12"/>
  <c r="AB667" i="12"/>
  <c r="AB668" i="12"/>
  <c r="AB669" i="12"/>
  <c r="AB670" i="12"/>
  <c r="AB671" i="12"/>
  <c r="AB672" i="12"/>
  <c r="AB673" i="12"/>
  <c r="AB674" i="12"/>
  <c r="AB675" i="12"/>
  <c r="AB676" i="12"/>
  <c r="AB677" i="12"/>
  <c r="AB678" i="12"/>
  <c r="AB679" i="12"/>
  <c r="AB680" i="12"/>
  <c r="AB681" i="12"/>
  <c r="AB682" i="12"/>
  <c r="AB683" i="12"/>
  <c r="AB684" i="12"/>
  <c r="AB685" i="12"/>
  <c r="AB686" i="12"/>
  <c r="AB687" i="12"/>
  <c r="AB688" i="12"/>
  <c r="AB689" i="12"/>
  <c r="AB690" i="12"/>
  <c r="AB691" i="12"/>
  <c r="AB692" i="12"/>
  <c r="AB693" i="12"/>
  <c r="AB694" i="12"/>
  <c r="AB695" i="12"/>
  <c r="AB696" i="12"/>
  <c r="AB697" i="12"/>
  <c r="AB698" i="12"/>
  <c r="AB699" i="12"/>
  <c r="AB700" i="12"/>
  <c r="AB701" i="12"/>
  <c r="AB702" i="12"/>
  <c r="AB703" i="12"/>
  <c r="AB704" i="12"/>
  <c r="AB705" i="12"/>
  <c r="AB706" i="12"/>
  <c r="AB707" i="12"/>
  <c r="AB708" i="12"/>
  <c r="AB709" i="12"/>
  <c r="AB710" i="12"/>
  <c r="AB711" i="12"/>
  <c r="AB712" i="12"/>
  <c r="AB713" i="12"/>
  <c r="AB714" i="12"/>
  <c r="AB715" i="12"/>
  <c r="AB716" i="12"/>
  <c r="AB717" i="12"/>
  <c r="AB718" i="12"/>
  <c r="AB719" i="12"/>
  <c r="AB720" i="12"/>
  <c r="AB721" i="12"/>
  <c r="AB722" i="12"/>
  <c r="AB723" i="12"/>
  <c r="AB724" i="12"/>
  <c r="AB725" i="12"/>
  <c r="AB726" i="12"/>
  <c r="AB727" i="12"/>
  <c r="AB728" i="12"/>
  <c r="AB729" i="12"/>
  <c r="AB730" i="12"/>
  <c r="AB731" i="12"/>
  <c r="AB732" i="12"/>
  <c r="AB733" i="12"/>
  <c r="AB734" i="12"/>
  <c r="AB735" i="12"/>
  <c r="AB736" i="12"/>
  <c r="AB737" i="12"/>
  <c r="AB738" i="12"/>
  <c r="AB739" i="12"/>
  <c r="AB740" i="12"/>
  <c r="AB741" i="12"/>
  <c r="AB742" i="12"/>
  <c r="AB743" i="12"/>
  <c r="AB744" i="12"/>
  <c r="AB745" i="12"/>
  <c r="AB746" i="12"/>
  <c r="AB747" i="12"/>
  <c r="AB748" i="12"/>
  <c r="AB749" i="12"/>
  <c r="AB750" i="12"/>
  <c r="AB751" i="12"/>
  <c r="AB7" i="12"/>
  <c r="AC7" i="12"/>
  <c r="S8" i="4" l="1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1" i="4"/>
  <c r="T31" i="4"/>
  <c r="U31" i="4"/>
  <c r="V31" i="4"/>
  <c r="S30" i="4"/>
  <c r="T30" i="4"/>
  <c r="U30" i="4"/>
  <c r="V30" i="4"/>
  <c r="S32" i="4"/>
  <c r="T32" i="4"/>
  <c r="U32" i="4"/>
  <c r="V32" i="4"/>
  <c r="S33" i="4"/>
  <c r="T33" i="4"/>
  <c r="U33" i="4"/>
  <c r="V33" i="4"/>
  <c r="S34" i="4"/>
  <c r="T34" i="4"/>
  <c r="U34" i="4"/>
  <c r="V34" i="4"/>
  <c r="S35" i="4"/>
  <c r="T35" i="4"/>
  <c r="U35" i="4"/>
  <c r="V35" i="4"/>
  <c r="S36" i="4"/>
  <c r="T36" i="4"/>
  <c r="U36" i="4"/>
  <c r="V36" i="4"/>
  <c r="S37" i="4"/>
  <c r="T37" i="4"/>
  <c r="U37" i="4"/>
  <c r="V37" i="4"/>
  <c r="S38" i="4"/>
  <c r="T38" i="4"/>
  <c r="U38" i="4"/>
  <c r="V38" i="4"/>
  <c r="S39" i="4"/>
  <c r="T39" i="4"/>
  <c r="U39" i="4"/>
  <c r="V39" i="4"/>
  <c r="S40" i="4"/>
  <c r="T40" i="4"/>
  <c r="U40" i="4"/>
  <c r="V40" i="4"/>
  <c r="S42" i="4"/>
  <c r="T42" i="4"/>
  <c r="U42" i="4"/>
  <c r="V42" i="4"/>
  <c r="S43" i="4"/>
  <c r="T43" i="4"/>
  <c r="U43" i="4"/>
  <c r="V43" i="4"/>
  <c r="S44" i="4"/>
  <c r="T44" i="4"/>
  <c r="U44" i="4"/>
  <c r="V44" i="4"/>
  <c r="S45" i="4"/>
  <c r="T45" i="4"/>
  <c r="U45" i="4"/>
  <c r="V45" i="4"/>
  <c r="S46" i="4"/>
  <c r="T46" i="4"/>
  <c r="U46" i="4"/>
  <c r="V46" i="4"/>
  <c r="S47" i="4"/>
  <c r="T47" i="4"/>
  <c r="U47" i="4"/>
  <c r="V47" i="4"/>
  <c r="S48" i="4"/>
  <c r="T48" i="4"/>
  <c r="U48" i="4"/>
  <c r="V48" i="4"/>
  <c r="S49" i="4"/>
  <c r="T49" i="4"/>
  <c r="U49" i="4"/>
  <c r="V49" i="4"/>
  <c r="S50" i="4"/>
  <c r="T50" i="4"/>
  <c r="U50" i="4"/>
  <c r="V50" i="4"/>
  <c r="S51" i="4"/>
  <c r="T51" i="4"/>
  <c r="U51" i="4"/>
  <c r="V51" i="4"/>
  <c r="S52" i="4"/>
  <c r="T52" i="4"/>
  <c r="U52" i="4"/>
  <c r="V52" i="4"/>
  <c r="S53" i="4"/>
  <c r="T53" i="4"/>
  <c r="U53" i="4"/>
  <c r="V53" i="4"/>
  <c r="S54" i="4"/>
  <c r="T54" i="4"/>
  <c r="U54" i="4"/>
  <c r="V54" i="4"/>
  <c r="S55" i="4"/>
  <c r="T55" i="4"/>
  <c r="U55" i="4"/>
  <c r="V55" i="4"/>
  <c r="S57" i="4"/>
  <c r="T57" i="4"/>
  <c r="U57" i="4"/>
  <c r="V57" i="4"/>
  <c r="S58" i="4"/>
  <c r="T58" i="4"/>
  <c r="U58" i="4"/>
  <c r="V58" i="4"/>
  <c r="S59" i="4"/>
  <c r="T59" i="4"/>
  <c r="U59" i="4"/>
  <c r="V59" i="4"/>
  <c r="S60" i="4"/>
  <c r="T60" i="4"/>
  <c r="U60" i="4"/>
  <c r="V60" i="4"/>
  <c r="S61" i="4"/>
  <c r="T61" i="4"/>
  <c r="U61" i="4"/>
  <c r="V61" i="4"/>
  <c r="S62" i="4"/>
  <c r="T62" i="4"/>
  <c r="U62" i="4"/>
  <c r="V62" i="4"/>
  <c r="S63" i="4"/>
  <c r="T63" i="4"/>
  <c r="U63" i="4"/>
  <c r="V63" i="4"/>
  <c r="S64" i="4"/>
  <c r="T64" i="4"/>
  <c r="U64" i="4"/>
  <c r="V64" i="4"/>
  <c r="S65" i="4"/>
  <c r="T65" i="4"/>
  <c r="U65" i="4"/>
  <c r="V65" i="4"/>
  <c r="S66" i="4"/>
  <c r="T66" i="4"/>
  <c r="U66" i="4"/>
  <c r="V66" i="4"/>
  <c r="S67" i="4"/>
  <c r="T67" i="4"/>
  <c r="U67" i="4"/>
  <c r="V67" i="4"/>
  <c r="S68" i="4"/>
  <c r="T68" i="4"/>
  <c r="U68" i="4"/>
  <c r="V68" i="4"/>
  <c r="S69" i="4"/>
  <c r="T69" i="4"/>
  <c r="U69" i="4"/>
  <c r="V69" i="4"/>
  <c r="S70" i="4"/>
  <c r="T70" i="4"/>
  <c r="U70" i="4"/>
  <c r="V70" i="4"/>
  <c r="S71" i="4"/>
  <c r="T71" i="4"/>
  <c r="U71" i="4"/>
  <c r="V71" i="4"/>
  <c r="S72" i="4"/>
  <c r="T72" i="4"/>
  <c r="U72" i="4"/>
  <c r="V72" i="4"/>
  <c r="S73" i="4"/>
  <c r="T73" i="4"/>
  <c r="U73" i="4"/>
  <c r="V73" i="4"/>
  <c r="S74" i="4"/>
  <c r="T74" i="4"/>
  <c r="U74" i="4"/>
  <c r="V74" i="4"/>
  <c r="S75" i="4"/>
  <c r="T75" i="4"/>
  <c r="U75" i="4"/>
  <c r="V75" i="4"/>
  <c r="S76" i="4"/>
  <c r="T76" i="4"/>
  <c r="U76" i="4"/>
  <c r="V76" i="4"/>
  <c r="S77" i="4"/>
  <c r="T77" i="4"/>
  <c r="U77" i="4"/>
  <c r="V77" i="4"/>
  <c r="S78" i="4"/>
  <c r="T78" i="4"/>
  <c r="U78" i="4"/>
  <c r="V78" i="4"/>
  <c r="S79" i="4"/>
  <c r="T79" i="4"/>
  <c r="U79" i="4"/>
  <c r="V79" i="4"/>
  <c r="S80" i="4"/>
  <c r="T80" i="4"/>
  <c r="U80" i="4"/>
  <c r="V80" i="4"/>
  <c r="S81" i="4"/>
  <c r="T81" i="4"/>
  <c r="U81" i="4"/>
  <c r="V81" i="4"/>
  <c r="S82" i="4"/>
  <c r="T82" i="4"/>
  <c r="U82" i="4"/>
  <c r="V82" i="4"/>
  <c r="S83" i="4"/>
  <c r="T83" i="4"/>
  <c r="U83" i="4"/>
  <c r="V83" i="4"/>
  <c r="S84" i="4"/>
  <c r="T84" i="4"/>
  <c r="U84" i="4"/>
  <c r="V84" i="4"/>
  <c r="S85" i="4"/>
  <c r="T85" i="4"/>
  <c r="U85" i="4"/>
  <c r="V85" i="4"/>
  <c r="S86" i="4"/>
  <c r="T86" i="4"/>
  <c r="U86" i="4"/>
  <c r="V86" i="4"/>
  <c r="S87" i="4"/>
  <c r="T87" i="4"/>
  <c r="U87" i="4"/>
  <c r="V87" i="4"/>
  <c r="S88" i="4"/>
  <c r="T88" i="4"/>
  <c r="U88" i="4"/>
  <c r="V88" i="4"/>
  <c r="S89" i="4"/>
  <c r="T89" i="4"/>
  <c r="U89" i="4"/>
  <c r="V89" i="4"/>
  <c r="S90" i="4"/>
  <c r="T90" i="4"/>
  <c r="U90" i="4"/>
  <c r="V90" i="4"/>
  <c r="S91" i="4"/>
  <c r="T91" i="4"/>
  <c r="U91" i="4"/>
  <c r="V91" i="4"/>
  <c r="S92" i="4"/>
  <c r="T92" i="4"/>
  <c r="U92" i="4"/>
  <c r="V92" i="4"/>
  <c r="S93" i="4"/>
  <c r="T93" i="4"/>
  <c r="U93" i="4"/>
  <c r="V93" i="4"/>
  <c r="S94" i="4"/>
  <c r="T94" i="4"/>
  <c r="U94" i="4"/>
  <c r="V94" i="4"/>
  <c r="S95" i="4"/>
  <c r="T95" i="4"/>
  <c r="U95" i="4"/>
  <c r="V95" i="4"/>
  <c r="S96" i="4"/>
  <c r="T96" i="4"/>
  <c r="U96" i="4"/>
  <c r="V96" i="4"/>
  <c r="S97" i="4"/>
  <c r="T97" i="4"/>
  <c r="U97" i="4"/>
  <c r="V97" i="4"/>
  <c r="S98" i="4"/>
  <c r="T98" i="4"/>
  <c r="U98" i="4"/>
  <c r="V98" i="4"/>
  <c r="S99" i="4"/>
  <c r="T99" i="4"/>
  <c r="U99" i="4"/>
  <c r="V99" i="4"/>
  <c r="S100" i="4"/>
  <c r="T100" i="4"/>
  <c r="U100" i="4"/>
  <c r="V100" i="4"/>
  <c r="S101" i="4"/>
  <c r="T101" i="4"/>
  <c r="U101" i="4"/>
  <c r="V101" i="4"/>
  <c r="S102" i="4"/>
  <c r="T102" i="4"/>
  <c r="U102" i="4"/>
  <c r="V102" i="4"/>
  <c r="S103" i="4"/>
  <c r="T103" i="4"/>
  <c r="U103" i="4"/>
  <c r="V103" i="4"/>
  <c r="S104" i="4"/>
  <c r="T104" i="4"/>
  <c r="U104" i="4"/>
  <c r="V104" i="4"/>
  <c r="S105" i="4"/>
  <c r="T105" i="4"/>
  <c r="U105" i="4"/>
  <c r="V105" i="4"/>
  <c r="S106" i="4"/>
  <c r="T106" i="4"/>
  <c r="U106" i="4"/>
  <c r="V106" i="4"/>
  <c r="S107" i="4"/>
  <c r="T107" i="4"/>
  <c r="U107" i="4"/>
  <c r="V107" i="4"/>
  <c r="S108" i="4"/>
  <c r="T108" i="4"/>
  <c r="U108" i="4"/>
  <c r="V108" i="4"/>
  <c r="S109" i="4"/>
  <c r="T109" i="4"/>
  <c r="U109" i="4"/>
  <c r="V109" i="4"/>
  <c r="S110" i="4"/>
  <c r="T110" i="4"/>
  <c r="U110" i="4"/>
  <c r="V110" i="4"/>
  <c r="S111" i="4"/>
  <c r="T111" i="4"/>
  <c r="U111" i="4"/>
  <c r="V111" i="4"/>
  <c r="S112" i="4"/>
  <c r="T112" i="4"/>
  <c r="U112" i="4"/>
  <c r="V112" i="4"/>
  <c r="S113" i="4"/>
  <c r="T113" i="4"/>
  <c r="U113" i="4"/>
  <c r="V113" i="4"/>
  <c r="S114" i="4"/>
  <c r="T114" i="4"/>
  <c r="U114" i="4"/>
  <c r="V114" i="4"/>
  <c r="S115" i="4"/>
  <c r="T115" i="4"/>
  <c r="U115" i="4"/>
  <c r="V115" i="4"/>
  <c r="S116" i="4"/>
  <c r="T116" i="4"/>
  <c r="U116" i="4"/>
  <c r="V116" i="4"/>
  <c r="S117" i="4"/>
  <c r="T117" i="4"/>
  <c r="U117" i="4"/>
  <c r="V117" i="4"/>
  <c r="S118" i="4"/>
  <c r="T118" i="4"/>
  <c r="U118" i="4"/>
  <c r="V118" i="4"/>
  <c r="S119" i="4"/>
  <c r="T119" i="4"/>
  <c r="U119" i="4"/>
  <c r="V119" i="4"/>
  <c r="S120" i="4"/>
  <c r="T120" i="4"/>
  <c r="U120" i="4"/>
  <c r="V120" i="4"/>
  <c r="S121" i="4"/>
  <c r="T121" i="4"/>
  <c r="U121" i="4"/>
  <c r="V121" i="4"/>
  <c r="S122" i="4"/>
  <c r="T122" i="4"/>
  <c r="U122" i="4"/>
  <c r="V122" i="4"/>
  <c r="S124" i="4"/>
  <c r="T124" i="4"/>
  <c r="U124" i="4"/>
  <c r="V124" i="4"/>
  <c r="S125" i="4"/>
  <c r="T125" i="4"/>
  <c r="U125" i="4"/>
  <c r="V125" i="4"/>
  <c r="S126" i="4"/>
  <c r="T126" i="4"/>
  <c r="U126" i="4"/>
  <c r="V126" i="4"/>
  <c r="S127" i="4"/>
  <c r="T127" i="4"/>
  <c r="U127" i="4"/>
  <c r="V127" i="4"/>
  <c r="S128" i="4"/>
  <c r="T128" i="4"/>
  <c r="U128" i="4"/>
  <c r="V128" i="4"/>
  <c r="S129" i="4"/>
  <c r="T129" i="4"/>
  <c r="U129" i="4"/>
  <c r="V129" i="4"/>
  <c r="S130" i="4"/>
  <c r="T130" i="4"/>
  <c r="U130" i="4"/>
  <c r="V130" i="4"/>
  <c r="S131" i="4"/>
  <c r="T131" i="4"/>
  <c r="U131" i="4"/>
  <c r="V131" i="4"/>
  <c r="S132" i="4"/>
  <c r="T132" i="4"/>
  <c r="U132" i="4"/>
  <c r="V132" i="4"/>
  <c r="S133" i="4"/>
  <c r="T133" i="4"/>
  <c r="U133" i="4"/>
  <c r="V133" i="4"/>
  <c r="S134" i="4"/>
  <c r="T134" i="4"/>
  <c r="U134" i="4"/>
  <c r="V134" i="4"/>
  <c r="S135" i="4"/>
  <c r="T135" i="4"/>
  <c r="U135" i="4"/>
  <c r="V135" i="4"/>
  <c r="S136" i="4"/>
  <c r="T136" i="4"/>
  <c r="U136" i="4"/>
  <c r="V136" i="4"/>
  <c r="S137" i="4"/>
  <c r="T137" i="4"/>
  <c r="U137" i="4"/>
  <c r="V137" i="4"/>
  <c r="S138" i="4"/>
  <c r="T138" i="4"/>
  <c r="U138" i="4"/>
  <c r="V138" i="4"/>
  <c r="S139" i="4"/>
  <c r="T139" i="4"/>
  <c r="U139" i="4"/>
  <c r="V139" i="4"/>
  <c r="S140" i="4"/>
  <c r="T140" i="4"/>
  <c r="U140" i="4"/>
  <c r="V140" i="4"/>
  <c r="S141" i="4"/>
  <c r="T141" i="4"/>
  <c r="U141" i="4"/>
  <c r="V141" i="4"/>
  <c r="S142" i="4"/>
  <c r="T142" i="4"/>
  <c r="U142" i="4"/>
  <c r="V142" i="4"/>
  <c r="S143" i="4"/>
  <c r="T143" i="4"/>
  <c r="U143" i="4"/>
  <c r="V143" i="4"/>
  <c r="S144" i="4"/>
  <c r="T144" i="4"/>
  <c r="U144" i="4"/>
  <c r="V144" i="4"/>
  <c r="S145" i="4"/>
  <c r="T145" i="4"/>
  <c r="U145" i="4"/>
  <c r="V145" i="4"/>
  <c r="S146" i="4"/>
  <c r="T146" i="4"/>
  <c r="U146" i="4"/>
  <c r="V146" i="4"/>
  <c r="S147" i="4"/>
  <c r="T147" i="4"/>
  <c r="U147" i="4"/>
  <c r="V147" i="4"/>
  <c r="S148" i="4"/>
  <c r="T148" i="4"/>
  <c r="U148" i="4"/>
  <c r="V148" i="4"/>
  <c r="S149" i="4"/>
  <c r="T149" i="4"/>
  <c r="U149" i="4"/>
  <c r="V149" i="4"/>
  <c r="S150" i="4"/>
  <c r="T150" i="4"/>
  <c r="U150" i="4"/>
  <c r="V150" i="4"/>
  <c r="S151" i="4"/>
  <c r="T151" i="4"/>
  <c r="U151" i="4"/>
  <c r="V151" i="4"/>
  <c r="S152" i="4"/>
  <c r="T152" i="4"/>
  <c r="U152" i="4"/>
  <c r="V152" i="4"/>
  <c r="S153" i="4"/>
  <c r="T153" i="4"/>
  <c r="U153" i="4"/>
  <c r="V153" i="4"/>
  <c r="S154" i="4"/>
  <c r="T154" i="4"/>
  <c r="U154" i="4"/>
  <c r="V154" i="4"/>
  <c r="S156" i="4"/>
  <c r="T156" i="4"/>
  <c r="U156" i="4"/>
  <c r="V156" i="4"/>
  <c r="S157" i="4"/>
  <c r="T157" i="4"/>
  <c r="U157" i="4"/>
  <c r="V157" i="4"/>
  <c r="S158" i="4"/>
  <c r="T158" i="4"/>
  <c r="U158" i="4"/>
  <c r="V158" i="4"/>
  <c r="S159" i="4"/>
  <c r="T159" i="4"/>
  <c r="U159" i="4"/>
  <c r="V159" i="4"/>
  <c r="S160" i="4"/>
  <c r="T160" i="4"/>
  <c r="U160" i="4"/>
  <c r="V160" i="4"/>
  <c r="S161" i="4"/>
  <c r="T161" i="4"/>
  <c r="U161" i="4"/>
  <c r="V161" i="4"/>
  <c r="S162" i="4"/>
  <c r="T162" i="4"/>
  <c r="U162" i="4"/>
  <c r="V162" i="4"/>
  <c r="S163" i="4"/>
  <c r="T163" i="4"/>
  <c r="U163" i="4"/>
  <c r="V163" i="4"/>
  <c r="S164" i="4"/>
  <c r="T164" i="4"/>
  <c r="U164" i="4"/>
  <c r="V164" i="4"/>
  <c r="S165" i="4"/>
  <c r="T165" i="4"/>
  <c r="U165" i="4"/>
  <c r="V165" i="4"/>
  <c r="S166" i="4"/>
  <c r="T166" i="4"/>
  <c r="U166" i="4"/>
  <c r="V166" i="4"/>
  <c r="S168" i="4"/>
  <c r="T168" i="4"/>
  <c r="U168" i="4"/>
  <c r="V168" i="4"/>
  <c r="S169" i="4"/>
  <c r="T169" i="4"/>
  <c r="U169" i="4"/>
  <c r="V169" i="4"/>
  <c r="S170" i="4"/>
  <c r="T170" i="4"/>
  <c r="U170" i="4"/>
  <c r="V170" i="4"/>
  <c r="S171" i="4"/>
  <c r="T171" i="4"/>
  <c r="U171" i="4"/>
  <c r="V171" i="4"/>
  <c r="S172" i="4"/>
  <c r="T172" i="4"/>
  <c r="U172" i="4"/>
  <c r="V172" i="4"/>
  <c r="S174" i="4"/>
  <c r="T174" i="4"/>
  <c r="U174" i="4"/>
  <c r="V174" i="4"/>
  <c r="S175" i="4"/>
  <c r="T175" i="4"/>
  <c r="U175" i="4"/>
  <c r="V175" i="4"/>
  <c r="S176" i="4"/>
  <c r="T176" i="4"/>
  <c r="U176" i="4"/>
  <c r="V176" i="4"/>
  <c r="S177" i="4"/>
  <c r="T177" i="4"/>
  <c r="U177" i="4"/>
  <c r="V177" i="4"/>
  <c r="S178" i="4"/>
  <c r="T178" i="4"/>
  <c r="U178" i="4"/>
  <c r="V178" i="4"/>
  <c r="S179" i="4"/>
  <c r="T179" i="4"/>
  <c r="U179" i="4"/>
  <c r="V179" i="4"/>
  <c r="S180" i="4"/>
  <c r="T180" i="4"/>
  <c r="U180" i="4"/>
  <c r="V180" i="4"/>
  <c r="S181" i="4"/>
  <c r="T181" i="4"/>
  <c r="U181" i="4"/>
  <c r="V181" i="4"/>
  <c r="S182" i="4"/>
  <c r="T182" i="4"/>
  <c r="U182" i="4"/>
  <c r="V182" i="4"/>
  <c r="S183" i="4"/>
  <c r="T183" i="4"/>
  <c r="U183" i="4"/>
  <c r="V183" i="4"/>
  <c r="S184" i="4"/>
  <c r="T184" i="4"/>
  <c r="U184" i="4"/>
  <c r="V184" i="4"/>
  <c r="S185" i="4"/>
  <c r="T185" i="4"/>
  <c r="U185" i="4"/>
  <c r="V185" i="4"/>
  <c r="S186" i="4"/>
  <c r="T186" i="4"/>
  <c r="U186" i="4"/>
  <c r="V186" i="4"/>
  <c r="S187" i="4"/>
  <c r="T187" i="4"/>
  <c r="U187" i="4"/>
  <c r="V187" i="4"/>
  <c r="S188" i="4"/>
  <c r="T188" i="4"/>
  <c r="U188" i="4"/>
  <c r="V188" i="4"/>
  <c r="S189" i="4"/>
  <c r="T189" i="4"/>
  <c r="U189" i="4"/>
  <c r="V189" i="4"/>
  <c r="S190" i="4"/>
  <c r="T190" i="4"/>
  <c r="U190" i="4"/>
  <c r="V190" i="4"/>
  <c r="S191" i="4"/>
  <c r="T191" i="4"/>
  <c r="U191" i="4"/>
  <c r="V191" i="4"/>
  <c r="S192" i="4"/>
  <c r="T192" i="4"/>
  <c r="U192" i="4"/>
  <c r="V192" i="4"/>
  <c r="S193" i="4"/>
  <c r="T193" i="4"/>
  <c r="U193" i="4"/>
  <c r="V193" i="4"/>
  <c r="S194" i="4"/>
  <c r="T194" i="4"/>
  <c r="U194" i="4"/>
  <c r="V194" i="4"/>
  <c r="S195" i="4"/>
  <c r="T195" i="4"/>
  <c r="U195" i="4"/>
  <c r="V195" i="4"/>
  <c r="S196" i="4"/>
  <c r="T196" i="4"/>
  <c r="U196" i="4"/>
  <c r="V196" i="4"/>
  <c r="S197" i="4"/>
  <c r="T197" i="4"/>
  <c r="U197" i="4"/>
  <c r="V197" i="4"/>
  <c r="S198" i="4"/>
  <c r="T198" i="4"/>
  <c r="U198" i="4"/>
  <c r="V198" i="4"/>
  <c r="S199" i="4"/>
  <c r="T199" i="4"/>
  <c r="U199" i="4"/>
  <c r="V199" i="4"/>
  <c r="S200" i="4"/>
  <c r="T200" i="4"/>
  <c r="U200" i="4"/>
  <c r="V200" i="4"/>
  <c r="S201" i="4"/>
  <c r="T201" i="4"/>
  <c r="U201" i="4"/>
  <c r="V201" i="4"/>
  <c r="S202" i="4"/>
  <c r="T202" i="4"/>
  <c r="U202" i="4"/>
  <c r="V202" i="4"/>
  <c r="S203" i="4"/>
  <c r="T203" i="4"/>
  <c r="U203" i="4"/>
  <c r="V203" i="4"/>
  <c r="S204" i="4"/>
  <c r="T204" i="4"/>
  <c r="U204" i="4"/>
  <c r="V204" i="4"/>
  <c r="S205" i="4"/>
  <c r="T205" i="4"/>
  <c r="U205" i="4"/>
  <c r="V205" i="4"/>
  <c r="S206" i="4"/>
  <c r="T206" i="4"/>
  <c r="U206" i="4"/>
  <c r="V206" i="4"/>
  <c r="S207" i="4"/>
  <c r="T207" i="4"/>
  <c r="U207" i="4"/>
  <c r="V207" i="4"/>
  <c r="S208" i="4"/>
  <c r="T208" i="4"/>
  <c r="U208" i="4"/>
  <c r="V208" i="4"/>
  <c r="S209" i="4"/>
  <c r="T209" i="4"/>
  <c r="U209" i="4"/>
  <c r="V209" i="4"/>
  <c r="S210" i="4"/>
  <c r="T210" i="4"/>
  <c r="U210" i="4"/>
  <c r="V210" i="4"/>
  <c r="S211" i="4"/>
  <c r="T211" i="4"/>
  <c r="U211" i="4"/>
  <c r="V211" i="4"/>
  <c r="S212" i="4"/>
  <c r="T212" i="4"/>
  <c r="U212" i="4"/>
  <c r="V212" i="4"/>
  <c r="S213" i="4"/>
  <c r="T213" i="4"/>
  <c r="U213" i="4"/>
  <c r="V213" i="4"/>
  <c r="S214" i="4"/>
  <c r="T214" i="4"/>
  <c r="U214" i="4"/>
  <c r="V214" i="4"/>
  <c r="S215" i="4"/>
  <c r="T215" i="4"/>
  <c r="U215" i="4"/>
  <c r="V215" i="4"/>
  <c r="S216" i="4"/>
  <c r="T216" i="4"/>
  <c r="U216" i="4"/>
  <c r="V216" i="4"/>
  <c r="S217" i="4"/>
  <c r="T217" i="4"/>
  <c r="U217" i="4"/>
  <c r="V217" i="4"/>
  <c r="S218" i="4"/>
  <c r="T218" i="4"/>
  <c r="U218" i="4"/>
  <c r="V218" i="4"/>
  <c r="S219" i="4"/>
  <c r="T219" i="4"/>
  <c r="U219" i="4"/>
  <c r="V219" i="4"/>
  <c r="S220" i="4"/>
  <c r="T220" i="4"/>
  <c r="U220" i="4"/>
  <c r="V220" i="4"/>
  <c r="S221" i="4"/>
  <c r="T221" i="4"/>
  <c r="U221" i="4"/>
  <c r="V221" i="4"/>
  <c r="S222" i="4"/>
  <c r="T222" i="4"/>
  <c r="U222" i="4"/>
  <c r="V222" i="4"/>
  <c r="S223" i="4"/>
  <c r="T223" i="4"/>
  <c r="U223" i="4"/>
  <c r="V223" i="4"/>
  <c r="S224" i="4"/>
  <c r="T224" i="4"/>
  <c r="U224" i="4"/>
  <c r="V224" i="4"/>
  <c r="S225" i="4"/>
  <c r="T225" i="4"/>
  <c r="U225" i="4"/>
  <c r="V225" i="4"/>
  <c r="S226" i="4"/>
  <c r="T226" i="4"/>
  <c r="U226" i="4"/>
  <c r="V226" i="4"/>
  <c r="S227" i="4"/>
  <c r="T227" i="4"/>
  <c r="U227" i="4"/>
  <c r="V227" i="4"/>
  <c r="S228" i="4"/>
  <c r="T228" i="4"/>
  <c r="U228" i="4"/>
  <c r="V228" i="4"/>
  <c r="S229" i="4"/>
  <c r="T229" i="4"/>
  <c r="U229" i="4"/>
  <c r="V229" i="4"/>
  <c r="S230" i="4"/>
  <c r="T230" i="4"/>
  <c r="U230" i="4"/>
  <c r="V230" i="4"/>
  <c r="S231" i="4"/>
  <c r="T231" i="4"/>
  <c r="U231" i="4"/>
  <c r="V231" i="4"/>
  <c r="S232" i="4"/>
  <c r="T232" i="4"/>
  <c r="U232" i="4"/>
  <c r="V232" i="4"/>
  <c r="S233" i="4"/>
  <c r="T233" i="4"/>
  <c r="U233" i="4"/>
  <c r="V233" i="4"/>
  <c r="S234" i="4"/>
  <c r="T234" i="4"/>
  <c r="U234" i="4"/>
  <c r="V234" i="4"/>
  <c r="S235" i="4"/>
  <c r="T235" i="4"/>
  <c r="U235" i="4"/>
  <c r="V235" i="4"/>
  <c r="S236" i="4"/>
  <c r="T236" i="4"/>
  <c r="U236" i="4"/>
  <c r="V236" i="4"/>
  <c r="S237" i="4"/>
  <c r="T237" i="4"/>
  <c r="U237" i="4"/>
  <c r="V237" i="4"/>
  <c r="S238" i="4"/>
  <c r="T238" i="4"/>
  <c r="U238" i="4"/>
  <c r="V238" i="4"/>
  <c r="S239" i="4"/>
  <c r="T239" i="4"/>
  <c r="U239" i="4"/>
  <c r="V239" i="4"/>
  <c r="S240" i="4"/>
  <c r="T240" i="4"/>
  <c r="U240" i="4"/>
  <c r="V240" i="4"/>
  <c r="S241" i="4"/>
  <c r="T241" i="4"/>
  <c r="U241" i="4"/>
  <c r="V241" i="4"/>
  <c r="S242" i="4"/>
  <c r="T242" i="4"/>
  <c r="U242" i="4"/>
  <c r="V242" i="4"/>
  <c r="S243" i="4"/>
  <c r="T243" i="4"/>
  <c r="U243" i="4"/>
  <c r="V243" i="4"/>
  <c r="S244" i="4"/>
  <c r="T244" i="4"/>
  <c r="U244" i="4"/>
  <c r="V244" i="4"/>
  <c r="S245" i="4"/>
  <c r="T245" i="4"/>
  <c r="U245" i="4"/>
  <c r="V245" i="4"/>
  <c r="S246" i="4"/>
  <c r="T246" i="4"/>
  <c r="U246" i="4"/>
  <c r="V246" i="4"/>
  <c r="S247" i="4"/>
  <c r="T247" i="4"/>
  <c r="U247" i="4"/>
  <c r="V247" i="4"/>
  <c r="S249" i="4"/>
  <c r="T249" i="4"/>
  <c r="U249" i="4"/>
  <c r="V249" i="4"/>
  <c r="S250" i="4"/>
  <c r="T250" i="4"/>
  <c r="U250" i="4"/>
  <c r="V250" i="4"/>
  <c r="S251" i="4"/>
  <c r="T251" i="4"/>
  <c r="U251" i="4"/>
  <c r="V251" i="4"/>
  <c r="S252" i="4"/>
  <c r="T252" i="4"/>
  <c r="U252" i="4"/>
  <c r="V252" i="4"/>
  <c r="S253" i="4"/>
  <c r="T253" i="4"/>
  <c r="U253" i="4"/>
  <c r="V253" i="4"/>
  <c r="S254" i="4"/>
  <c r="T254" i="4"/>
  <c r="U254" i="4"/>
  <c r="V254" i="4"/>
  <c r="S256" i="4"/>
  <c r="T256" i="4"/>
  <c r="U256" i="4"/>
  <c r="V256" i="4"/>
  <c r="S257" i="4"/>
  <c r="T257" i="4"/>
  <c r="U257" i="4"/>
  <c r="V257" i="4"/>
  <c r="S258" i="4"/>
  <c r="T258" i="4"/>
  <c r="U258" i="4"/>
  <c r="V258" i="4"/>
  <c r="S259" i="4"/>
  <c r="T259" i="4"/>
  <c r="U259" i="4"/>
  <c r="V259" i="4"/>
  <c r="S260" i="4"/>
  <c r="T260" i="4"/>
  <c r="U260" i="4"/>
  <c r="V260" i="4"/>
  <c r="S261" i="4"/>
  <c r="T261" i="4"/>
  <c r="U261" i="4"/>
  <c r="V261" i="4"/>
  <c r="S262" i="4"/>
  <c r="T262" i="4"/>
  <c r="U262" i="4"/>
  <c r="V262" i="4"/>
  <c r="S263" i="4"/>
  <c r="T263" i="4"/>
  <c r="U263" i="4"/>
  <c r="V263" i="4"/>
  <c r="S264" i="4"/>
  <c r="T264" i="4"/>
  <c r="U264" i="4"/>
  <c r="V264" i="4"/>
  <c r="S265" i="4"/>
  <c r="T265" i="4"/>
  <c r="U265" i="4"/>
  <c r="V265" i="4"/>
  <c r="S266" i="4"/>
  <c r="T266" i="4"/>
  <c r="U266" i="4"/>
  <c r="V266" i="4"/>
  <c r="S267" i="4"/>
  <c r="T267" i="4"/>
  <c r="U267" i="4"/>
  <c r="V267" i="4"/>
  <c r="S268" i="4"/>
  <c r="T268" i="4"/>
  <c r="U268" i="4"/>
  <c r="V268" i="4"/>
  <c r="S270" i="4"/>
  <c r="T270" i="4"/>
  <c r="U270" i="4"/>
  <c r="V270" i="4"/>
  <c r="S271" i="4"/>
  <c r="T271" i="4"/>
  <c r="U271" i="4"/>
  <c r="V271" i="4"/>
  <c r="S272" i="4"/>
  <c r="T272" i="4"/>
  <c r="U272" i="4"/>
  <c r="V272" i="4"/>
  <c r="S273" i="4"/>
  <c r="T273" i="4"/>
  <c r="U273" i="4"/>
  <c r="V273" i="4"/>
  <c r="S274" i="4"/>
  <c r="T274" i="4"/>
  <c r="U274" i="4"/>
  <c r="V274" i="4"/>
  <c r="S275" i="4"/>
  <c r="T275" i="4"/>
  <c r="U275" i="4"/>
  <c r="V275" i="4"/>
  <c r="S276" i="4"/>
  <c r="T276" i="4"/>
  <c r="U276" i="4"/>
  <c r="V276" i="4"/>
  <c r="S277" i="4"/>
  <c r="T277" i="4"/>
  <c r="U277" i="4"/>
  <c r="V277" i="4"/>
  <c r="S278" i="4"/>
  <c r="T278" i="4"/>
  <c r="U278" i="4"/>
  <c r="V278" i="4"/>
  <c r="S279" i="4"/>
  <c r="T279" i="4"/>
  <c r="U279" i="4"/>
  <c r="V279" i="4"/>
  <c r="S280" i="4"/>
  <c r="T280" i="4"/>
  <c r="U280" i="4"/>
  <c r="V280" i="4"/>
  <c r="S281" i="4"/>
  <c r="T281" i="4"/>
  <c r="U281" i="4"/>
  <c r="V281" i="4"/>
  <c r="S282" i="4"/>
  <c r="T282" i="4"/>
  <c r="U282" i="4"/>
  <c r="V282" i="4"/>
  <c r="S284" i="4"/>
  <c r="T284" i="4"/>
  <c r="U284" i="4"/>
  <c r="V284" i="4"/>
  <c r="S286" i="4"/>
  <c r="T286" i="4"/>
  <c r="U286" i="4"/>
  <c r="V286" i="4"/>
  <c r="S287" i="4"/>
  <c r="T287" i="4"/>
  <c r="U287" i="4"/>
  <c r="V287" i="4"/>
  <c r="S288" i="4"/>
  <c r="T288" i="4"/>
  <c r="U288" i="4"/>
  <c r="V288" i="4"/>
  <c r="S289" i="4"/>
  <c r="T289" i="4"/>
  <c r="U289" i="4"/>
  <c r="V289" i="4"/>
  <c r="S290" i="4"/>
  <c r="T290" i="4"/>
  <c r="U290" i="4"/>
  <c r="V290" i="4"/>
  <c r="S291" i="4"/>
  <c r="T291" i="4"/>
  <c r="U291" i="4"/>
  <c r="V291" i="4"/>
  <c r="S292" i="4"/>
  <c r="T292" i="4"/>
  <c r="U292" i="4"/>
  <c r="V292" i="4"/>
  <c r="S293" i="4"/>
  <c r="T293" i="4"/>
  <c r="U293" i="4"/>
  <c r="V293" i="4"/>
  <c r="S294" i="4"/>
  <c r="T294" i="4"/>
  <c r="U294" i="4"/>
  <c r="V294" i="4"/>
  <c r="S295" i="4"/>
  <c r="T295" i="4"/>
  <c r="U295" i="4"/>
  <c r="V295" i="4"/>
  <c r="S297" i="4"/>
  <c r="T297" i="4"/>
  <c r="U297" i="4"/>
  <c r="V297" i="4"/>
  <c r="S298" i="4"/>
  <c r="T298" i="4"/>
  <c r="U298" i="4"/>
  <c r="V298" i="4"/>
  <c r="S299" i="4"/>
  <c r="T299" i="4"/>
  <c r="U299" i="4"/>
  <c r="V299" i="4"/>
  <c r="S300" i="4"/>
  <c r="T300" i="4"/>
  <c r="U300" i="4"/>
  <c r="V300" i="4"/>
  <c r="S302" i="4"/>
  <c r="T302" i="4"/>
  <c r="U302" i="4"/>
  <c r="V302" i="4"/>
  <c r="S303" i="4"/>
  <c r="T303" i="4"/>
  <c r="U303" i="4"/>
  <c r="V303" i="4"/>
  <c r="S304" i="4"/>
  <c r="T304" i="4"/>
  <c r="U304" i="4"/>
  <c r="V304" i="4"/>
  <c r="S305" i="4"/>
  <c r="T305" i="4"/>
  <c r="U305" i="4"/>
  <c r="V305" i="4"/>
  <c r="S306" i="4"/>
  <c r="T306" i="4"/>
  <c r="U306" i="4"/>
  <c r="V306" i="4"/>
  <c r="S307" i="4"/>
  <c r="T307" i="4"/>
  <c r="U307" i="4"/>
  <c r="V307" i="4"/>
  <c r="S308" i="4"/>
  <c r="T308" i="4"/>
  <c r="U308" i="4"/>
  <c r="V308" i="4"/>
  <c r="S309" i="4"/>
  <c r="T309" i="4"/>
  <c r="U309" i="4"/>
  <c r="V309" i="4"/>
  <c r="S310" i="4"/>
  <c r="T310" i="4"/>
  <c r="U310" i="4"/>
  <c r="V310" i="4"/>
  <c r="S311" i="4"/>
  <c r="T311" i="4"/>
  <c r="U311" i="4"/>
  <c r="V311" i="4"/>
  <c r="S312" i="4"/>
  <c r="T312" i="4"/>
  <c r="U312" i="4"/>
  <c r="V312" i="4"/>
  <c r="S313" i="4"/>
  <c r="T313" i="4"/>
  <c r="U313" i="4"/>
  <c r="V313" i="4"/>
  <c r="S314" i="4"/>
  <c r="T314" i="4"/>
  <c r="U314" i="4"/>
  <c r="V314" i="4"/>
  <c r="S315" i="4"/>
  <c r="T315" i="4"/>
  <c r="U315" i="4"/>
  <c r="V315" i="4"/>
  <c r="S316" i="4"/>
  <c r="T316" i="4"/>
  <c r="U316" i="4"/>
  <c r="V316" i="4"/>
  <c r="S318" i="4"/>
  <c r="T318" i="4"/>
  <c r="U318" i="4"/>
  <c r="V318" i="4"/>
  <c r="S319" i="4"/>
  <c r="T319" i="4"/>
  <c r="U319" i="4"/>
  <c r="V319" i="4"/>
  <c r="S320" i="4"/>
  <c r="T320" i="4"/>
  <c r="U320" i="4"/>
  <c r="V320" i="4"/>
  <c r="S321" i="4"/>
  <c r="T321" i="4"/>
  <c r="U321" i="4"/>
  <c r="V321" i="4"/>
  <c r="S322" i="4"/>
  <c r="T322" i="4"/>
  <c r="U322" i="4"/>
  <c r="V322" i="4"/>
  <c r="S323" i="4"/>
  <c r="T323" i="4"/>
  <c r="U323" i="4"/>
  <c r="V323" i="4"/>
  <c r="S324" i="4"/>
  <c r="T324" i="4"/>
  <c r="U324" i="4"/>
  <c r="V324" i="4"/>
  <c r="S325" i="4"/>
  <c r="T325" i="4"/>
  <c r="U325" i="4"/>
  <c r="V325" i="4"/>
  <c r="S326" i="4"/>
  <c r="T326" i="4"/>
  <c r="U326" i="4"/>
  <c r="V326" i="4"/>
  <c r="S327" i="4"/>
  <c r="T327" i="4"/>
  <c r="U327" i="4"/>
  <c r="V327" i="4"/>
  <c r="S328" i="4"/>
  <c r="T328" i="4"/>
  <c r="U328" i="4"/>
  <c r="V328" i="4"/>
  <c r="S330" i="4"/>
  <c r="T330" i="4"/>
  <c r="U330" i="4"/>
  <c r="V330" i="4"/>
  <c r="S331" i="4"/>
  <c r="T331" i="4"/>
  <c r="U331" i="4"/>
  <c r="V331" i="4"/>
  <c r="S332" i="4"/>
  <c r="T332" i="4"/>
  <c r="U332" i="4"/>
  <c r="V332" i="4"/>
  <c r="S333" i="4"/>
  <c r="T333" i="4"/>
  <c r="U333" i="4"/>
  <c r="V333" i="4"/>
  <c r="S334" i="4"/>
  <c r="T334" i="4"/>
  <c r="U334" i="4"/>
  <c r="V334" i="4"/>
  <c r="S335" i="4"/>
  <c r="T335" i="4"/>
  <c r="U335" i="4"/>
  <c r="V335" i="4"/>
  <c r="S336" i="4"/>
  <c r="T336" i="4"/>
  <c r="U336" i="4"/>
  <c r="V336" i="4"/>
  <c r="S337" i="4"/>
  <c r="T337" i="4"/>
  <c r="U337" i="4"/>
  <c r="V337" i="4"/>
  <c r="S338" i="4"/>
  <c r="T338" i="4"/>
  <c r="U338" i="4"/>
  <c r="V338" i="4"/>
  <c r="S339" i="4"/>
  <c r="T339" i="4"/>
  <c r="U339" i="4"/>
  <c r="V339" i="4"/>
  <c r="S340" i="4"/>
  <c r="T340" i="4"/>
  <c r="U340" i="4"/>
  <c r="V340" i="4"/>
  <c r="S342" i="4"/>
  <c r="T342" i="4"/>
  <c r="U342" i="4"/>
  <c r="V342" i="4"/>
  <c r="S343" i="4"/>
  <c r="T343" i="4"/>
  <c r="U343" i="4"/>
  <c r="V343" i="4"/>
  <c r="S344" i="4"/>
  <c r="T344" i="4"/>
  <c r="U344" i="4"/>
  <c r="V344" i="4"/>
  <c r="S345" i="4"/>
  <c r="T345" i="4"/>
  <c r="U345" i="4"/>
  <c r="V345" i="4"/>
  <c r="S346" i="4"/>
  <c r="T346" i="4"/>
  <c r="U346" i="4"/>
  <c r="V346" i="4"/>
  <c r="S347" i="4"/>
  <c r="T347" i="4"/>
  <c r="U347" i="4"/>
  <c r="V347" i="4"/>
  <c r="S348" i="4"/>
  <c r="T348" i="4"/>
  <c r="U348" i="4"/>
  <c r="V348" i="4"/>
  <c r="S349" i="4"/>
  <c r="T349" i="4"/>
  <c r="U349" i="4"/>
  <c r="V349" i="4"/>
  <c r="S350" i="4"/>
  <c r="T350" i="4"/>
  <c r="U350" i="4"/>
  <c r="V350" i="4"/>
  <c r="S351" i="4"/>
  <c r="T351" i="4"/>
  <c r="U351" i="4"/>
  <c r="V351" i="4"/>
  <c r="S352" i="4"/>
  <c r="T352" i="4"/>
  <c r="U352" i="4"/>
  <c r="V352" i="4"/>
  <c r="S353" i="4"/>
  <c r="T353" i="4"/>
  <c r="U353" i="4"/>
  <c r="V353" i="4"/>
  <c r="S354" i="4"/>
  <c r="T354" i="4"/>
  <c r="U354" i="4"/>
  <c r="V354" i="4"/>
  <c r="S355" i="4"/>
  <c r="T355" i="4"/>
  <c r="U355" i="4"/>
  <c r="V355" i="4"/>
  <c r="S356" i="4"/>
  <c r="T356" i="4"/>
  <c r="U356" i="4"/>
  <c r="V356" i="4"/>
  <c r="S358" i="4"/>
  <c r="T358" i="4"/>
  <c r="U358" i="4"/>
  <c r="V358" i="4"/>
  <c r="S359" i="4"/>
  <c r="T359" i="4"/>
  <c r="U359" i="4"/>
  <c r="V359" i="4"/>
  <c r="S360" i="4"/>
  <c r="T360" i="4"/>
  <c r="U360" i="4"/>
  <c r="V360" i="4"/>
  <c r="S361" i="4"/>
  <c r="T361" i="4"/>
  <c r="U361" i="4"/>
  <c r="V361" i="4"/>
  <c r="S362" i="4"/>
  <c r="T362" i="4"/>
  <c r="U362" i="4"/>
  <c r="V362" i="4"/>
  <c r="S363" i="4"/>
  <c r="T363" i="4"/>
  <c r="U363" i="4"/>
  <c r="V363" i="4"/>
  <c r="S364" i="4"/>
  <c r="T364" i="4"/>
  <c r="U364" i="4"/>
  <c r="V364" i="4"/>
  <c r="S365" i="4"/>
  <c r="T365" i="4"/>
  <c r="U365" i="4"/>
  <c r="V365" i="4"/>
  <c r="S366" i="4"/>
  <c r="T366" i="4"/>
  <c r="U366" i="4"/>
  <c r="V366" i="4"/>
  <c r="S367" i="4"/>
  <c r="T367" i="4"/>
  <c r="U367" i="4"/>
  <c r="V367" i="4"/>
  <c r="S368" i="4"/>
  <c r="T368" i="4"/>
  <c r="U368" i="4"/>
  <c r="V368" i="4"/>
  <c r="S369" i="4"/>
  <c r="T369" i="4"/>
  <c r="U369" i="4"/>
  <c r="V369" i="4"/>
  <c r="S370" i="4"/>
  <c r="T370" i="4"/>
  <c r="U370" i="4"/>
  <c r="V370" i="4"/>
  <c r="S371" i="4"/>
  <c r="T371" i="4"/>
  <c r="U371" i="4"/>
  <c r="V371" i="4"/>
  <c r="S373" i="4"/>
  <c r="T373" i="4"/>
  <c r="U373" i="4"/>
  <c r="V373" i="4"/>
  <c r="S374" i="4"/>
  <c r="T374" i="4"/>
  <c r="U374" i="4"/>
  <c r="V374" i="4"/>
  <c r="S375" i="4"/>
  <c r="T375" i="4"/>
  <c r="U375" i="4"/>
  <c r="V375" i="4"/>
  <c r="S376" i="4"/>
  <c r="T376" i="4"/>
  <c r="U376" i="4"/>
  <c r="V376" i="4"/>
  <c r="S377" i="4"/>
  <c r="T377" i="4"/>
  <c r="U377" i="4"/>
  <c r="V377" i="4"/>
  <c r="S378" i="4"/>
  <c r="T378" i="4"/>
  <c r="U378" i="4"/>
  <c r="V378" i="4"/>
  <c r="S379" i="4"/>
  <c r="T379" i="4"/>
  <c r="U379" i="4"/>
  <c r="V379" i="4"/>
  <c r="S380" i="4"/>
  <c r="T380" i="4"/>
  <c r="U380" i="4"/>
  <c r="V380" i="4"/>
  <c r="S381" i="4"/>
  <c r="T381" i="4"/>
  <c r="U381" i="4"/>
  <c r="V381" i="4"/>
  <c r="S382" i="4"/>
  <c r="T382" i="4"/>
  <c r="U382" i="4"/>
  <c r="V382" i="4"/>
  <c r="S383" i="4"/>
  <c r="T383" i="4"/>
  <c r="U383" i="4"/>
  <c r="V383" i="4"/>
  <c r="S384" i="4"/>
  <c r="T384" i="4"/>
  <c r="U384" i="4"/>
  <c r="V384" i="4"/>
  <c r="S385" i="4"/>
  <c r="T385" i="4"/>
  <c r="U385" i="4"/>
  <c r="V385" i="4"/>
  <c r="S386" i="4"/>
  <c r="T386" i="4"/>
  <c r="U386" i="4"/>
  <c r="V386" i="4"/>
  <c r="S387" i="4"/>
  <c r="T387" i="4"/>
  <c r="U387" i="4"/>
  <c r="V387" i="4"/>
  <c r="S388" i="4"/>
  <c r="T388" i="4"/>
  <c r="U388" i="4"/>
  <c r="V388" i="4"/>
  <c r="S389" i="4"/>
  <c r="T389" i="4"/>
  <c r="U389" i="4"/>
  <c r="V389" i="4"/>
  <c r="S390" i="4"/>
  <c r="T390" i="4"/>
  <c r="U390" i="4"/>
  <c r="V390" i="4"/>
  <c r="S391" i="4"/>
  <c r="T391" i="4"/>
  <c r="U391" i="4"/>
  <c r="V391" i="4"/>
  <c r="S392" i="4"/>
  <c r="T392" i="4"/>
  <c r="U392" i="4"/>
  <c r="V392" i="4"/>
  <c r="S393" i="4"/>
  <c r="T393" i="4"/>
  <c r="U393" i="4"/>
  <c r="V393" i="4"/>
  <c r="S394" i="4"/>
  <c r="T394" i="4"/>
  <c r="U394" i="4"/>
  <c r="V394" i="4"/>
  <c r="S395" i="4"/>
  <c r="T395" i="4"/>
  <c r="U395" i="4"/>
  <c r="V395" i="4"/>
  <c r="S396" i="4"/>
  <c r="T396" i="4"/>
  <c r="U396" i="4"/>
  <c r="V396" i="4"/>
  <c r="S397" i="4"/>
  <c r="T397" i="4"/>
  <c r="U397" i="4"/>
  <c r="V397" i="4"/>
  <c r="S398" i="4"/>
  <c r="T398" i="4"/>
  <c r="U398" i="4"/>
  <c r="V398" i="4"/>
  <c r="S399" i="4"/>
  <c r="T399" i="4"/>
  <c r="U399" i="4"/>
  <c r="V399" i="4"/>
  <c r="S400" i="4"/>
  <c r="T400" i="4"/>
  <c r="U400" i="4"/>
  <c r="V400" i="4"/>
  <c r="S401" i="4"/>
  <c r="T401" i="4"/>
  <c r="U401" i="4"/>
  <c r="V401" i="4"/>
  <c r="S402" i="4"/>
  <c r="T402" i="4"/>
  <c r="U402" i="4"/>
  <c r="V402" i="4"/>
  <c r="S403" i="4"/>
  <c r="T403" i="4"/>
  <c r="U403" i="4"/>
  <c r="V403" i="4"/>
  <c r="S404" i="4"/>
  <c r="T404" i="4"/>
  <c r="U404" i="4"/>
  <c r="V404" i="4"/>
  <c r="S405" i="4"/>
  <c r="T405" i="4"/>
  <c r="U405" i="4"/>
  <c r="V405" i="4"/>
  <c r="S406" i="4"/>
  <c r="T406" i="4"/>
  <c r="U406" i="4"/>
  <c r="V406" i="4"/>
  <c r="S407" i="4"/>
  <c r="T407" i="4"/>
  <c r="U407" i="4"/>
  <c r="V407" i="4"/>
  <c r="S408" i="4"/>
  <c r="T408" i="4"/>
  <c r="U408" i="4"/>
  <c r="V408" i="4"/>
  <c r="S409" i="4"/>
  <c r="T409" i="4"/>
  <c r="U409" i="4"/>
  <c r="V409" i="4"/>
  <c r="S410" i="4"/>
  <c r="T410" i="4"/>
  <c r="U410" i="4"/>
  <c r="V410" i="4"/>
  <c r="S411" i="4"/>
  <c r="T411" i="4"/>
  <c r="U411" i="4"/>
  <c r="V411" i="4"/>
  <c r="S412" i="4"/>
  <c r="T412" i="4"/>
  <c r="U412" i="4"/>
  <c r="V412" i="4"/>
  <c r="S413" i="4"/>
  <c r="T413" i="4"/>
  <c r="U413" i="4"/>
  <c r="V413" i="4"/>
  <c r="S414" i="4"/>
  <c r="T414" i="4"/>
  <c r="U414" i="4"/>
  <c r="V414" i="4"/>
  <c r="S415" i="4"/>
  <c r="T415" i="4"/>
  <c r="U415" i="4"/>
  <c r="V415" i="4"/>
  <c r="S416" i="4"/>
  <c r="T416" i="4"/>
  <c r="U416" i="4"/>
  <c r="V416" i="4"/>
  <c r="S418" i="4"/>
  <c r="T418" i="4"/>
  <c r="U418" i="4"/>
  <c r="V418" i="4"/>
  <c r="S419" i="4"/>
  <c r="T419" i="4"/>
  <c r="U419" i="4"/>
  <c r="V419" i="4"/>
  <c r="S420" i="4"/>
  <c r="T420" i="4"/>
  <c r="U420" i="4"/>
  <c r="V420" i="4"/>
  <c r="S421" i="4"/>
  <c r="T421" i="4"/>
  <c r="U421" i="4"/>
  <c r="V421" i="4"/>
  <c r="S422" i="4"/>
  <c r="T422" i="4"/>
  <c r="U422" i="4"/>
  <c r="V422" i="4"/>
  <c r="S423" i="4"/>
  <c r="T423" i="4"/>
  <c r="U423" i="4"/>
  <c r="V423" i="4"/>
  <c r="S424" i="4"/>
  <c r="T424" i="4"/>
  <c r="U424" i="4"/>
  <c r="V424" i="4"/>
  <c r="S425" i="4"/>
  <c r="T425" i="4"/>
  <c r="U425" i="4"/>
  <c r="V425" i="4"/>
  <c r="S426" i="4"/>
  <c r="T426" i="4"/>
  <c r="U426" i="4"/>
  <c r="V426" i="4"/>
  <c r="S427" i="4"/>
  <c r="T427" i="4"/>
  <c r="U427" i="4"/>
  <c r="V427" i="4"/>
  <c r="S428" i="4"/>
  <c r="T428" i="4"/>
  <c r="U428" i="4"/>
  <c r="V428" i="4"/>
  <c r="S429" i="4"/>
  <c r="T429" i="4"/>
  <c r="U429" i="4"/>
  <c r="V429" i="4"/>
  <c r="S430" i="4"/>
  <c r="T430" i="4"/>
  <c r="U430" i="4"/>
  <c r="V430" i="4"/>
  <c r="S431" i="4"/>
  <c r="T431" i="4"/>
  <c r="U431" i="4"/>
  <c r="V431" i="4"/>
  <c r="S432" i="4"/>
  <c r="T432" i="4"/>
  <c r="U432" i="4"/>
  <c r="V432" i="4"/>
  <c r="S433" i="4"/>
  <c r="T433" i="4"/>
  <c r="U433" i="4"/>
  <c r="V433" i="4"/>
  <c r="S434" i="4"/>
  <c r="T434" i="4"/>
  <c r="U434" i="4"/>
  <c r="V434" i="4"/>
  <c r="S435" i="4"/>
  <c r="T435" i="4"/>
  <c r="U435" i="4"/>
  <c r="V435" i="4"/>
  <c r="S436" i="4"/>
  <c r="T436" i="4"/>
  <c r="U436" i="4"/>
  <c r="V436" i="4"/>
  <c r="S437" i="4"/>
  <c r="T437" i="4"/>
  <c r="U437" i="4"/>
  <c r="V437" i="4"/>
  <c r="S438" i="4"/>
  <c r="T438" i="4"/>
  <c r="U438" i="4"/>
  <c r="V438" i="4"/>
  <c r="S439" i="4"/>
  <c r="T439" i="4"/>
  <c r="U439" i="4"/>
  <c r="V439" i="4"/>
  <c r="S440" i="4"/>
  <c r="T440" i="4"/>
  <c r="U440" i="4"/>
  <c r="V440" i="4"/>
  <c r="S441" i="4"/>
  <c r="T441" i="4"/>
  <c r="U441" i="4"/>
  <c r="V441" i="4"/>
  <c r="S442" i="4"/>
  <c r="T442" i="4"/>
  <c r="U442" i="4"/>
  <c r="V442" i="4"/>
  <c r="S443" i="4"/>
  <c r="T443" i="4"/>
  <c r="U443" i="4"/>
  <c r="V443" i="4"/>
  <c r="S444" i="4"/>
  <c r="T444" i="4"/>
  <c r="U444" i="4"/>
  <c r="V444" i="4"/>
  <c r="S445" i="4"/>
  <c r="T445" i="4"/>
  <c r="U445" i="4"/>
  <c r="V445" i="4"/>
  <c r="S446" i="4"/>
  <c r="T446" i="4"/>
  <c r="U446" i="4"/>
  <c r="V446" i="4"/>
  <c r="S447" i="4"/>
  <c r="T447" i="4"/>
  <c r="U447" i="4"/>
  <c r="V447" i="4"/>
  <c r="S448" i="4"/>
  <c r="T448" i="4"/>
  <c r="U448" i="4"/>
  <c r="V448" i="4"/>
  <c r="S449" i="4"/>
  <c r="T449" i="4"/>
  <c r="U449" i="4"/>
  <c r="V449" i="4"/>
  <c r="S450" i="4"/>
  <c r="T450" i="4"/>
  <c r="U450" i="4"/>
  <c r="V450" i="4"/>
  <c r="S451" i="4"/>
  <c r="T451" i="4"/>
  <c r="U451" i="4"/>
  <c r="V451" i="4"/>
  <c r="S452" i="4"/>
  <c r="T452" i="4"/>
  <c r="U452" i="4"/>
  <c r="V452" i="4"/>
  <c r="S453" i="4"/>
  <c r="T453" i="4"/>
  <c r="U453" i="4"/>
  <c r="V453" i="4"/>
  <c r="S454" i="4"/>
  <c r="T454" i="4"/>
  <c r="U454" i="4"/>
  <c r="V454" i="4"/>
  <c r="S455" i="4"/>
  <c r="T455" i="4"/>
  <c r="U455" i="4"/>
  <c r="V455" i="4"/>
  <c r="S456" i="4"/>
  <c r="T456" i="4"/>
  <c r="U456" i="4"/>
  <c r="V456" i="4"/>
  <c r="S457" i="4"/>
  <c r="T457" i="4"/>
  <c r="U457" i="4"/>
  <c r="V457" i="4"/>
  <c r="S458" i="4"/>
  <c r="T458" i="4"/>
  <c r="U458" i="4"/>
  <c r="V458" i="4"/>
  <c r="S459" i="4"/>
  <c r="T459" i="4"/>
  <c r="U459" i="4"/>
  <c r="V459" i="4"/>
  <c r="S460" i="4"/>
  <c r="T460" i="4"/>
  <c r="U460" i="4"/>
  <c r="V460" i="4"/>
  <c r="S461" i="4"/>
  <c r="T461" i="4"/>
  <c r="U461" i="4"/>
  <c r="V461" i="4"/>
  <c r="S462" i="4"/>
  <c r="T462" i="4"/>
  <c r="U462" i="4"/>
  <c r="V462" i="4"/>
  <c r="S463" i="4"/>
  <c r="T463" i="4"/>
  <c r="U463" i="4"/>
  <c r="V463" i="4"/>
  <c r="S464" i="4"/>
  <c r="T464" i="4"/>
  <c r="U464" i="4"/>
  <c r="V464" i="4"/>
  <c r="S465" i="4"/>
  <c r="T465" i="4"/>
  <c r="U465" i="4"/>
  <c r="V465" i="4"/>
  <c r="S466" i="4"/>
  <c r="T466" i="4"/>
  <c r="U466" i="4"/>
  <c r="V466" i="4"/>
  <c r="S467" i="4"/>
  <c r="T467" i="4"/>
  <c r="U467" i="4"/>
  <c r="V467" i="4"/>
  <c r="S468" i="4"/>
  <c r="T468" i="4"/>
  <c r="U468" i="4"/>
  <c r="V468" i="4"/>
  <c r="S469" i="4"/>
  <c r="T469" i="4"/>
  <c r="U469" i="4"/>
  <c r="V469" i="4"/>
  <c r="S471" i="4"/>
  <c r="T471" i="4"/>
  <c r="U471" i="4"/>
  <c r="V471" i="4"/>
  <c r="S472" i="4"/>
  <c r="T472" i="4"/>
  <c r="U472" i="4"/>
  <c r="V472" i="4"/>
  <c r="S473" i="4"/>
  <c r="T473" i="4"/>
  <c r="U473" i="4"/>
  <c r="V473" i="4"/>
  <c r="S475" i="4"/>
  <c r="T475" i="4"/>
  <c r="U475" i="4"/>
  <c r="V475" i="4"/>
  <c r="S476" i="4"/>
  <c r="T476" i="4"/>
  <c r="U476" i="4"/>
  <c r="V476" i="4"/>
  <c r="S477" i="4"/>
  <c r="T477" i="4"/>
  <c r="U477" i="4"/>
  <c r="V477" i="4"/>
  <c r="S478" i="4"/>
  <c r="T478" i="4"/>
  <c r="U478" i="4"/>
  <c r="V478" i="4"/>
  <c r="S479" i="4"/>
  <c r="T479" i="4"/>
  <c r="U479" i="4"/>
  <c r="V479" i="4"/>
  <c r="S480" i="4"/>
  <c r="T480" i="4"/>
  <c r="U480" i="4"/>
  <c r="V480" i="4"/>
  <c r="S481" i="4"/>
  <c r="T481" i="4"/>
  <c r="U481" i="4"/>
  <c r="V481" i="4"/>
  <c r="S482" i="4"/>
  <c r="T482" i="4"/>
  <c r="U482" i="4"/>
  <c r="V482" i="4"/>
  <c r="S483" i="4"/>
  <c r="T483" i="4"/>
  <c r="U483" i="4"/>
  <c r="V483" i="4"/>
  <c r="S484" i="4"/>
  <c r="T484" i="4"/>
  <c r="U484" i="4"/>
  <c r="V484" i="4"/>
  <c r="S485" i="4"/>
  <c r="T485" i="4"/>
  <c r="U485" i="4"/>
  <c r="V485" i="4"/>
  <c r="S486" i="4"/>
  <c r="T486" i="4"/>
  <c r="U486" i="4"/>
  <c r="V486" i="4"/>
  <c r="S487" i="4"/>
  <c r="T487" i="4"/>
  <c r="U487" i="4"/>
  <c r="V487" i="4"/>
  <c r="S488" i="4"/>
  <c r="T488" i="4"/>
  <c r="U488" i="4"/>
  <c r="V488" i="4"/>
  <c r="S489" i="4"/>
  <c r="T489" i="4"/>
  <c r="U489" i="4"/>
  <c r="V489" i="4"/>
  <c r="S490" i="4"/>
  <c r="T490" i="4"/>
  <c r="U490" i="4"/>
  <c r="V490" i="4"/>
  <c r="S491" i="4"/>
  <c r="T491" i="4"/>
  <c r="U491" i="4"/>
  <c r="V491" i="4"/>
  <c r="S492" i="4"/>
  <c r="T492" i="4"/>
  <c r="U492" i="4"/>
  <c r="V492" i="4"/>
  <c r="S493" i="4"/>
  <c r="T493" i="4"/>
  <c r="U493" i="4"/>
  <c r="V493" i="4"/>
  <c r="S494" i="4"/>
  <c r="T494" i="4"/>
  <c r="U494" i="4"/>
  <c r="V494" i="4"/>
  <c r="S495" i="4"/>
  <c r="T495" i="4"/>
  <c r="U495" i="4"/>
  <c r="V495" i="4"/>
  <c r="S496" i="4"/>
  <c r="T496" i="4"/>
  <c r="U496" i="4"/>
  <c r="V496" i="4"/>
  <c r="S498" i="4"/>
  <c r="T498" i="4"/>
  <c r="U498" i="4"/>
  <c r="V498" i="4"/>
  <c r="S499" i="4"/>
  <c r="T499" i="4"/>
  <c r="U499" i="4"/>
  <c r="V499" i="4"/>
  <c r="S500" i="4"/>
  <c r="T500" i="4"/>
  <c r="U500" i="4"/>
  <c r="V500" i="4"/>
  <c r="S501" i="4"/>
  <c r="T501" i="4"/>
  <c r="U501" i="4"/>
  <c r="V501" i="4"/>
  <c r="S502" i="4"/>
  <c r="T502" i="4"/>
  <c r="U502" i="4"/>
  <c r="V502" i="4"/>
  <c r="S503" i="4"/>
  <c r="T503" i="4"/>
  <c r="U503" i="4"/>
  <c r="V503" i="4"/>
  <c r="S504" i="4"/>
  <c r="T504" i="4"/>
  <c r="U504" i="4"/>
  <c r="V504" i="4"/>
  <c r="S505" i="4"/>
  <c r="T505" i="4"/>
  <c r="U505" i="4"/>
  <c r="V505" i="4"/>
  <c r="S506" i="4"/>
  <c r="T506" i="4"/>
  <c r="U506" i="4"/>
  <c r="V506" i="4"/>
  <c r="S507" i="4"/>
  <c r="T507" i="4"/>
  <c r="U507" i="4"/>
  <c r="V507" i="4"/>
  <c r="S508" i="4"/>
  <c r="T508" i="4"/>
  <c r="U508" i="4"/>
  <c r="V508" i="4"/>
  <c r="S509" i="4"/>
  <c r="T509" i="4"/>
  <c r="U509" i="4"/>
  <c r="V509" i="4"/>
  <c r="S510" i="4"/>
  <c r="T510" i="4"/>
  <c r="U510" i="4"/>
  <c r="V510" i="4"/>
  <c r="S511" i="4"/>
  <c r="T511" i="4"/>
  <c r="U511" i="4"/>
  <c r="V511" i="4"/>
  <c r="S513" i="4"/>
  <c r="T513" i="4"/>
  <c r="U513" i="4"/>
  <c r="V513" i="4"/>
  <c r="S514" i="4"/>
  <c r="T514" i="4"/>
  <c r="U514" i="4"/>
  <c r="V514" i="4"/>
  <c r="S515" i="4"/>
  <c r="T515" i="4"/>
  <c r="U515" i="4"/>
  <c r="V515" i="4"/>
  <c r="S516" i="4"/>
  <c r="T516" i="4"/>
  <c r="U516" i="4"/>
  <c r="V516" i="4"/>
  <c r="S518" i="4"/>
  <c r="T518" i="4"/>
  <c r="U518" i="4"/>
  <c r="V518" i="4"/>
  <c r="S519" i="4"/>
  <c r="T519" i="4"/>
  <c r="U519" i="4"/>
  <c r="V519" i="4"/>
  <c r="S520" i="4"/>
  <c r="T520" i="4"/>
  <c r="U520" i="4"/>
  <c r="V520" i="4"/>
  <c r="S521" i="4"/>
  <c r="T521" i="4"/>
  <c r="U521" i="4"/>
  <c r="V521" i="4"/>
  <c r="S522" i="4"/>
  <c r="T522" i="4"/>
  <c r="U522" i="4"/>
  <c r="V522" i="4"/>
  <c r="S523" i="4"/>
  <c r="T523" i="4"/>
  <c r="U523" i="4"/>
  <c r="V523" i="4"/>
  <c r="S524" i="4"/>
  <c r="T524" i="4"/>
  <c r="U524" i="4"/>
  <c r="V524" i="4"/>
  <c r="S525" i="4"/>
  <c r="T525" i="4"/>
  <c r="U525" i="4"/>
  <c r="V525" i="4"/>
  <c r="S526" i="4"/>
  <c r="T526" i="4"/>
  <c r="U526" i="4"/>
  <c r="V526" i="4"/>
  <c r="S527" i="4"/>
  <c r="T527" i="4"/>
  <c r="U527" i="4"/>
  <c r="V527" i="4"/>
  <c r="S528" i="4"/>
  <c r="T528" i="4"/>
  <c r="U528" i="4"/>
  <c r="V528" i="4"/>
  <c r="S529" i="4"/>
  <c r="T529" i="4"/>
  <c r="U529" i="4"/>
  <c r="V529" i="4"/>
  <c r="S530" i="4"/>
  <c r="T530" i="4"/>
  <c r="U530" i="4"/>
  <c r="V530" i="4"/>
  <c r="S531" i="4"/>
  <c r="T531" i="4"/>
  <c r="U531" i="4"/>
  <c r="V531" i="4"/>
  <c r="S532" i="4"/>
  <c r="T532" i="4"/>
  <c r="U532" i="4"/>
  <c r="V532" i="4"/>
  <c r="S533" i="4"/>
  <c r="T533" i="4"/>
  <c r="U533" i="4"/>
  <c r="V533" i="4"/>
  <c r="S534" i="4"/>
  <c r="T534" i="4"/>
  <c r="U534" i="4"/>
  <c r="V534" i="4"/>
  <c r="S535" i="4"/>
  <c r="T535" i="4"/>
  <c r="U535" i="4"/>
  <c r="V535" i="4"/>
  <c r="S536" i="4"/>
  <c r="T536" i="4"/>
  <c r="U536" i="4"/>
  <c r="V536" i="4"/>
  <c r="S537" i="4"/>
  <c r="T537" i="4"/>
  <c r="U537" i="4"/>
  <c r="V537" i="4"/>
  <c r="S539" i="4"/>
  <c r="T539" i="4"/>
  <c r="U539" i="4"/>
  <c r="V539" i="4"/>
  <c r="S540" i="4"/>
  <c r="T540" i="4"/>
  <c r="U540" i="4"/>
  <c r="V540" i="4"/>
  <c r="S541" i="4"/>
  <c r="T541" i="4"/>
  <c r="U541" i="4"/>
  <c r="V541" i="4"/>
  <c r="S542" i="4"/>
  <c r="T542" i="4"/>
  <c r="U542" i="4"/>
  <c r="V542" i="4"/>
  <c r="S543" i="4"/>
  <c r="T543" i="4"/>
  <c r="U543" i="4"/>
  <c r="V543" i="4"/>
  <c r="S544" i="4"/>
  <c r="T544" i="4"/>
  <c r="U544" i="4"/>
  <c r="V544" i="4"/>
  <c r="S545" i="4"/>
  <c r="T545" i="4"/>
  <c r="U545" i="4"/>
  <c r="V545" i="4"/>
  <c r="S546" i="4"/>
  <c r="T546" i="4"/>
  <c r="U546" i="4"/>
  <c r="V546" i="4"/>
  <c r="S547" i="4"/>
  <c r="T547" i="4"/>
  <c r="U547" i="4"/>
  <c r="V547" i="4"/>
  <c r="S548" i="4"/>
  <c r="T548" i="4"/>
  <c r="U548" i="4"/>
  <c r="V548" i="4"/>
  <c r="S549" i="4"/>
  <c r="T549" i="4"/>
  <c r="U549" i="4"/>
  <c r="V549" i="4"/>
  <c r="S550" i="4"/>
  <c r="T550" i="4"/>
  <c r="U550" i="4"/>
  <c r="V550" i="4"/>
  <c r="S551" i="4"/>
  <c r="T551" i="4"/>
  <c r="U551" i="4"/>
  <c r="V551" i="4"/>
  <c r="S552" i="4"/>
  <c r="T552" i="4"/>
  <c r="U552" i="4"/>
  <c r="V552" i="4"/>
  <c r="S553" i="4"/>
  <c r="T553" i="4"/>
  <c r="U553" i="4"/>
  <c r="V553" i="4"/>
  <c r="S554" i="4"/>
  <c r="T554" i="4"/>
  <c r="U554" i="4"/>
  <c r="V554" i="4"/>
  <c r="S555" i="4"/>
  <c r="T555" i="4"/>
  <c r="U555" i="4"/>
  <c r="V555" i="4"/>
  <c r="S556" i="4"/>
  <c r="T556" i="4"/>
  <c r="U556" i="4"/>
  <c r="V556" i="4"/>
  <c r="S557" i="4"/>
  <c r="T557" i="4"/>
  <c r="U557" i="4"/>
  <c r="V557" i="4"/>
  <c r="S558" i="4"/>
  <c r="T558" i="4"/>
  <c r="U558" i="4"/>
  <c r="V558" i="4"/>
  <c r="S559" i="4"/>
  <c r="T559" i="4"/>
  <c r="U559" i="4"/>
  <c r="V559" i="4"/>
  <c r="S560" i="4"/>
  <c r="T560" i="4"/>
  <c r="U560" i="4"/>
  <c r="V560" i="4"/>
  <c r="S561" i="4"/>
  <c r="T561" i="4"/>
  <c r="U561" i="4"/>
  <c r="V561" i="4"/>
  <c r="S562" i="4"/>
  <c r="T562" i="4"/>
  <c r="U562" i="4"/>
  <c r="V562" i="4"/>
  <c r="S563" i="4"/>
  <c r="T563" i="4"/>
  <c r="U563" i="4"/>
  <c r="V563" i="4"/>
  <c r="S564" i="4"/>
  <c r="T564" i="4"/>
  <c r="U564" i="4"/>
  <c r="V564" i="4"/>
  <c r="S565" i="4"/>
  <c r="T565" i="4"/>
  <c r="U565" i="4"/>
  <c r="V565" i="4"/>
  <c r="S566" i="4"/>
  <c r="T566" i="4"/>
  <c r="U566" i="4"/>
  <c r="V566" i="4"/>
  <c r="S567" i="4"/>
  <c r="T567" i="4"/>
  <c r="U567" i="4"/>
  <c r="V567" i="4"/>
  <c r="S568" i="4"/>
  <c r="T568" i="4"/>
  <c r="U568" i="4"/>
  <c r="V568" i="4"/>
  <c r="S569" i="4"/>
  <c r="T569" i="4"/>
  <c r="U569" i="4"/>
  <c r="V569" i="4"/>
  <c r="S570" i="4"/>
  <c r="T570" i="4"/>
  <c r="U570" i="4"/>
  <c r="V570" i="4"/>
  <c r="S571" i="4"/>
  <c r="T571" i="4"/>
  <c r="U571" i="4"/>
  <c r="V571" i="4"/>
  <c r="S572" i="4"/>
  <c r="T572" i="4"/>
  <c r="U572" i="4"/>
  <c r="V572" i="4"/>
  <c r="S573" i="4"/>
  <c r="T573" i="4"/>
  <c r="U573" i="4"/>
  <c r="V573" i="4"/>
  <c r="S574" i="4"/>
  <c r="T574" i="4"/>
  <c r="U574" i="4"/>
  <c r="V574" i="4"/>
  <c r="S575" i="4"/>
  <c r="T575" i="4"/>
  <c r="U575" i="4"/>
  <c r="V575" i="4"/>
  <c r="S576" i="4"/>
  <c r="T576" i="4"/>
  <c r="U576" i="4"/>
  <c r="V576" i="4"/>
  <c r="S577" i="4"/>
  <c r="T577" i="4"/>
  <c r="U577" i="4"/>
  <c r="V577" i="4"/>
  <c r="S578" i="4"/>
  <c r="T578" i="4"/>
  <c r="U578" i="4"/>
  <c r="V578" i="4"/>
  <c r="S579" i="4"/>
  <c r="T579" i="4"/>
  <c r="U579" i="4"/>
  <c r="V579" i="4"/>
  <c r="S580" i="4"/>
  <c r="T580" i="4"/>
  <c r="U580" i="4"/>
  <c r="V580" i="4"/>
  <c r="S581" i="4"/>
  <c r="T581" i="4"/>
  <c r="U581" i="4"/>
  <c r="V581" i="4"/>
  <c r="S582" i="4"/>
  <c r="T582" i="4"/>
  <c r="U582" i="4"/>
  <c r="V582" i="4"/>
  <c r="S583" i="4"/>
  <c r="T583" i="4"/>
  <c r="U583" i="4"/>
  <c r="V583" i="4"/>
  <c r="S584" i="4"/>
  <c r="T584" i="4"/>
  <c r="U584" i="4"/>
  <c r="V584" i="4"/>
  <c r="S585" i="4"/>
  <c r="T585" i="4"/>
  <c r="U585" i="4"/>
  <c r="V585" i="4"/>
  <c r="S586" i="4"/>
  <c r="T586" i="4"/>
  <c r="U586" i="4"/>
  <c r="V586" i="4"/>
  <c r="S587" i="4"/>
  <c r="T587" i="4"/>
  <c r="U587" i="4"/>
  <c r="V587" i="4"/>
  <c r="S588" i="4"/>
  <c r="T588" i="4"/>
  <c r="U588" i="4"/>
  <c r="V588" i="4"/>
  <c r="S589" i="4"/>
  <c r="T589" i="4"/>
  <c r="U589" i="4"/>
  <c r="V589" i="4"/>
  <c r="S590" i="4"/>
  <c r="T590" i="4"/>
  <c r="U590" i="4"/>
  <c r="V590" i="4"/>
  <c r="S591" i="4"/>
  <c r="T591" i="4"/>
  <c r="U591" i="4"/>
  <c r="V591" i="4"/>
  <c r="S592" i="4"/>
  <c r="T592" i="4"/>
  <c r="U592" i="4"/>
  <c r="V592" i="4"/>
  <c r="S593" i="4"/>
  <c r="T593" i="4"/>
  <c r="U593" i="4"/>
  <c r="V593" i="4"/>
  <c r="S595" i="4"/>
  <c r="T595" i="4"/>
  <c r="U595" i="4"/>
  <c r="V595" i="4"/>
  <c r="S596" i="4"/>
  <c r="T596" i="4"/>
  <c r="U596" i="4"/>
  <c r="V596" i="4"/>
  <c r="S597" i="4"/>
  <c r="T597" i="4"/>
  <c r="U597" i="4"/>
  <c r="V597" i="4"/>
  <c r="S598" i="4"/>
  <c r="T598" i="4"/>
  <c r="U598" i="4"/>
  <c r="V598" i="4"/>
  <c r="S599" i="4"/>
  <c r="T599" i="4"/>
  <c r="U599" i="4"/>
  <c r="V599" i="4"/>
  <c r="S600" i="4"/>
  <c r="T600" i="4"/>
  <c r="U600" i="4"/>
  <c r="V600" i="4"/>
  <c r="S601" i="4"/>
  <c r="T601" i="4"/>
  <c r="U601" i="4"/>
  <c r="V601" i="4"/>
  <c r="S602" i="4"/>
  <c r="T602" i="4"/>
  <c r="U602" i="4"/>
  <c r="V602" i="4"/>
  <c r="S603" i="4"/>
  <c r="T603" i="4"/>
  <c r="U603" i="4"/>
  <c r="V603" i="4"/>
  <c r="S605" i="4"/>
  <c r="T605" i="4"/>
  <c r="U605" i="4"/>
  <c r="V605" i="4"/>
  <c r="S606" i="4"/>
  <c r="T606" i="4"/>
  <c r="U606" i="4"/>
  <c r="V606" i="4"/>
  <c r="S607" i="4"/>
  <c r="T607" i="4"/>
  <c r="U607" i="4"/>
  <c r="V607" i="4"/>
  <c r="S608" i="4"/>
  <c r="T608" i="4"/>
  <c r="U608" i="4"/>
  <c r="V608" i="4"/>
  <c r="S609" i="4"/>
  <c r="T609" i="4"/>
  <c r="U609" i="4"/>
  <c r="V609" i="4"/>
  <c r="S610" i="4"/>
  <c r="T610" i="4"/>
  <c r="U610" i="4"/>
  <c r="V610" i="4"/>
  <c r="S611" i="4"/>
  <c r="T611" i="4"/>
  <c r="U611" i="4"/>
  <c r="V611" i="4"/>
  <c r="S612" i="4"/>
  <c r="T612" i="4"/>
  <c r="U612" i="4"/>
  <c r="V612" i="4"/>
  <c r="S613" i="4"/>
  <c r="T613" i="4"/>
  <c r="U613" i="4"/>
  <c r="V613" i="4"/>
  <c r="S614" i="4"/>
  <c r="T614" i="4"/>
  <c r="U614" i="4"/>
  <c r="V614" i="4"/>
  <c r="S615" i="4"/>
  <c r="T615" i="4"/>
  <c r="U615" i="4"/>
  <c r="V615" i="4"/>
  <c r="S616" i="4"/>
  <c r="T616" i="4"/>
  <c r="U616" i="4"/>
  <c r="V616" i="4"/>
  <c r="S617" i="4"/>
  <c r="T617" i="4"/>
  <c r="U617" i="4"/>
  <c r="V617" i="4"/>
  <c r="S618" i="4"/>
  <c r="T618" i="4"/>
  <c r="U618" i="4"/>
  <c r="V618" i="4"/>
  <c r="S619" i="4"/>
  <c r="T619" i="4"/>
  <c r="U619" i="4"/>
  <c r="V619" i="4"/>
  <c r="S620" i="4"/>
  <c r="T620" i="4"/>
  <c r="U620" i="4"/>
  <c r="V620" i="4"/>
  <c r="S621" i="4"/>
  <c r="T621" i="4"/>
  <c r="U621" i="4"/>
  <c r="V621" i="4"/>
  <c r="S622" i="4"/>
  <c r="T622" i="4"/>
  <c r="U622" i="4"/>
  <c r="V622" i="4"/>
  <c r="S624" i="4"/>
  <c r="T624" i="4"/>
  <c r="U624" i="4"/>
  <c r="V624" i="4"/>
  <c r="S625" i="4"/>
  <c r="T625" i="4"/>
  <c r="U625" i="4"/>
  <c r="V625" i="4"/>
  <c r="S626" i="4"/>
  <c r="T626" i="4"/>
  <c r="U626" i="4"/>
  <c r="V626" i="4"/>
  <c r="S627" i="4"/>
  <c r="T627" i="4"/>
  <c r="U627" i="4"/>
  <c r="V627" i="4"/>
  <c r="S628" i="4"/>
  <c r="T628" i="4"/>
  <c r="U628" i="4"/>
  <c r="V628" i="4"/>
  <c r="S629" i="4"/>
  <c r="T629" i="4"/>
  <c r="U629" i="4"/>
  <c r="V629" i="4"/>
  <c r="S630" i="4"/>
  <c r="T630" i="4"/>
  <c r="U630" i="4"/>
  <c r="V630" i="4"/>
  <c r="S631" i="4"/>
  <c r="T631" i="4"/>
  <c r="U631" i="4"/>
  <c r="V631" i="4"/>
  <c r="S632" i="4"/>
  <c r="T632" i="4"/>
  <c r="U632" i="4"/>
  <c r="V632" i="4"/>
  <c r="S633" i="4"/>
  <c r="T633" i="4"/>
  <c r="U633" i="4"/>
  <c r="V633" i="4"/>
  <c r="S634" i="4"/>
  <c r="T634" i="4"/>
  <c r="U634" i="4"/>
  <c r="V634" i="4"/>
  <c r="S635" i="4"/>
  <c r="T635" i="4"/>
  <c r="U635" i="4"/>
  <c r="V635" i="4"/>
  <c r="S636" i="4"/>
  <c r="T636" i="4"/>
  <c r="U636" i="4"/>
  <c r="V636" i="4"/>
  <c r="S637" i="4"/>
  <c r="T637" i="4"/>
  <c r="U637" i="4"/>
  <c r="V637" i="4"/>
  <c r="S638" i="4"/>
  <c r="T638" i="4"/>
  <c r="U638" i="4"/>
  <c r="V638" i="4"/>
  <c r="S639" i="4"/>
  <c r="T639" i="4"/>
  <c r="U639" i="4"/>
  <c r="V639" i="4"/>
  <c r="S640" i="4"/>
  <c r="T640" i="4"/>
  <c r="U640" i="4"/>
  <c r="V640" i="4"/>
  <c r="S641" i="4"/>
  <c r="T641" i="4"/>
  <c r="U641" i="4"/>
  <c r="V641" i="4"/>
  <c r="S642" i="4"/>
  <c r="T642" i="4"/>
  <c r="U642" i="4"/>
  <c r="V642" i="4"/>
  <c r="S644" i="4"/>
  <c r="T644" i="4"/>
  <c r="U644" i="4"/>
  <c r="V644" i="4"/>
  <c r="S645" i="4"/>
  <c r="T645" i="4"/>
  <c r="U645" i="4"/>
  <c r="V645" i="4"/>
  <c r="S646" i="4"/>
  <c r="T646" i="4"/>
  <c r="U646" i="4"/>
  <c r="V646" i="4"/>
  <c r="S647" i="4"/>
  <c r="T647" i="4"/>
  <c r="U647" i="4"/>
  <c r="V647" i="4"/>
  <c r="S648" i="4"/>
  <c r="T648" i="4"/>
  <c r="U648" i="4"/>
  <c r="V648" i="4"/>
  <c r="S649" i="4"/>
  <c r="T649" i="4"/>
  <c r="U649" i="4"/>
  <c r="V649" i="4"/>
  <c r="S650" i="4"/>
  <c r="T650" i="4"/>
  <c r="U650" i="4"/>
  <c r="V650" i="4"/>
  <c r="S651" i="4"/>
  <c r="T651" i="4"/>
  <c r="U651" i="4"/>
  <c r="V651" i="4"/>
  <c r="S652" i="4"/>
  <c r="T652" i="4"/>
  <c r="U652" i="4"/>
  <c r="V652" i="4"/>
  <c r="S653" i="4"/>
  <c r="T653" i="4"/>
  <c r="U653" i="4"/>
  <c r="V653" i="4"/>
  <c r="S654" i="4"/>
  <c r="T654" i="4"/>
  <c r="U654" i="4"/>
  <c r="V654" i="4"/>
  <c r="S655" i="4"/>
  <c r="T655" i="4"/>
  <c r="U655" i="4"/>
  <c r="V655" i="4"/>
  <c r="S656" i="4"/>
  <c r="T656" i="4"/>
  <c r="U656" i="4"/>
  <c r="V656" i="4"/>
  <c r="S657" i="4"/>
  <c r="T657" i="4"/>
  <c r="U657" i="4"/>
  <c r="V657" i="4"/>
  <c r="S658" i="4"/>
  <c r="T658" i="4"/>
  <c r="U658" i="4"/>
  <c r="V658" i="4"/>
  <c r="S659" i="4"/>
  <c r="T659" i="4"/>
  <c r="U659" i="4"/>
  <c r="V659" i="4"/>
  <c r="S660" i="4"/>
  <c r="T660" i="4"/>
  <c r="U660" i="4"/>
  <c r="V660" i="4"/>
  <c r="S661" i="4"/>
  <c r="T661" i="4"/>
  <c r="U661" i="4"/>
  <c r="V661" i="4"/>
  <c r="S662" i="4"/>
  <c r="T662" i="4"/>
  <c r="U662" i="4"/>
  <c r="V662" i="4"/>
  <c r="S663" i="4"/>
  <c r="T663" i="4"/>
  <c r="U663" i="4"/>
  <c r="V663" i="4"/>
  <c r="S664" i="4"/>
  <c r="T664" i="4"/>
  <c r="U664" i="4"/>
  <c r="V664" i="4"/>
  <c r="S665" i="4"/>
  <c r="T665" i="4"/>
  <c r="U665" i="4"/>
  <c r="V665" i="4"/>
  <c r="S666" i="4"/>
  <c r="T666" i="4"/>
  <c r="U666" i="4"/>
  <c r="V666" i="4"/>
  <c r="S667" i="4"/>
  <c r="T667" i="4"/>
  <c r="U667" i="4"/>
  <c r="V667" i="4"/>
  <c r="S668" i="4"/>
  <c r="T668" i="4"/>
  <c r="U668" i="4"/>
  <c r="V668" i="4"/>
  <c r="S669" i="4"/>
  <c r="T669" i="4"/>
  <c r="U669" i="4"/>
  <c r="V669" i="4"/>
  <c r="S670" i="4"/>
  <c r="T670" i="4"/>
  <c r="U670" i="4"/>
  <c r="V670" i="4"/>
  <c r="S671" i="4"/>
  <c r="T671" i="4"/>
  <c r="U671" i="4"/>
  <c r="V671" i="4"/>
  <c r="S672" i="4"/>
  <c r="T672" i="4"/>
  <c r="U672" i="4"/>
  <c r="V672" i="4"/>
  <c r="S673" i="4"/>
  <c r="T673" i="4"/>
  <c r="U673" i="4"/>
  <c r="V673" i="4"/>
  <c r="S674" i="4"/>
  <c r="T674" i="4"/>
  <c r="U674" i="4"/>
  <c r="V674" i="4"/>
  <c r="S675" i="4"/>
  <c r="T675" i="4"/>
  <c r="U675" i="4"/>
  <c r="V675" i="4"/>
  <c r="S676" i="4"/>
  <c r="T676" i="4"/>
  <c r="U676" i="4"/>
  <c r="V676" i="4"/>
  <c r="S677" i="4"/>
  <c r="T677" i="4"/>
  <c r="U677" i="4"/>
  <c r="V677" i="4"/>
  <c r="S678" i="4"/>
  <c r="T678" i="4"/>
  <c r="U678" i="4"/>
  <c r="V678" i="4"/>
  <c r="S679" i="4"/>
  <c r="T679" i="4"/>
  <c r="U679" i="4"/>
  <c r="V679" i="4"/>
  <c r="S680" i="4"/>
  <c r="T680" i="4"/>
  <c r="U680" i="4"/>
  <c r="V680" i="4"/>
  <c r="S681" i="4"/>
  <c r="T681" i="4"/>
  <c r="U681" i="4"/>
  <c r="V681" i="4"/>
  <c r="S682" i="4"/>
  <c r="T682" i="4"/>
  <c r="U682" i="4"/>
  <c r="V682" i="4"/>
  <c r="S683" i="4"/>
  <c r="T683" i="4"/>
  <c r="U683" i="4"/>
  <c r="V683" i="4"/>
  <c r="S684" i="4"/>
  <c r="T684" i="4"/>
  <c r="U684" i="4"/>
  <c r="V684" i="4"/>
  <c r="S685" i="4"/>
  <c r="T685" i="4"/>
  <c r="U685" i="4"/>
  <c r="V685" i="4"/>
  <c r="S686" i="4"/>
  <c r="T686" i="4"/>
  <c r="U686" i="4"/>
  <c r="V686" i="4"/>
  <c r="S687" i="4"/>
  <c r="T687" i="4"/>
  <c r="U687" i="4"/>
  <c r="V687" i="4"/>
  <c r="S688" i="4"/>
  <c r="T688" i="4"/>
  <c r="U688" i="4"/>
  <c r="V688" i="4"/>
  <c r="S689" i="4"/>
  <c r="T689" i="4"/>
  <c r="U689" i="4"/>
  <c r="V689" i="4"/>
  <c r="S690" i="4"/>
  <c r="T690" i="4"/>
  <c r="U690" i="4"/>
  <c r="V690" i="4"/>
  <c r="S691" i="4"/>
  <c r="T691" i="4"/>
  <c r="U691" i="4"/>
  <c r="V691" i="4"/>
  <c r="S692" i="4"/>
  <c r="T692" i="4"/>
  <c r="U692" i="4"/>
  <c r="V692" i="4"/>
  <c r="S693" i="4"/>
  <c r="T693" i="4"/>
  <c r="U693" i="4"/>
  <c r="V693" i="4"/>
  <c r="S694" i="4"/>
  <c r="T694" i="4"/>
  <c r="U694" i="4"/>
  <c r="V694" i="4"/>
  <c r="S695" i="4"/>
  <c r="T695" i="4"/>
  <c r="U695" i="4"/>
  <c r="V695" i="4"/>
  <c r="S696" i="4"/>
  <c r="T696" i="4"/>
  <c r="U696" i="4"/>
  <c r="V696" i="4"/>
  <c r="S697" i="4"/>
  <c r="T697" i="4"/>
  <c r="U697" i="4"/>
  <c r="V697" i="4"/>
  <c r="S698" i="4"/>
  <c r="T698" i="4"/>
  <c r="U698" i="4"/>
  <c r="V698" i="4"/>
  <c r="S699" i="4"/>
  <c r="T699" i="4"/>
  <c r="U699" i="4"/>
  <c r="V699" i="4"/>
  <c r="S700" i="4"/>
  <c r="T700" i="4"/>
  <c r="U700" i="4"/>
  <c r="V700" i="4"/>
  <c r="S701" i="4"/>
  <c r="T701" i="4"/>
  <c r="U701" i="4"/>
  <c r="V701" i="4"/>
  <c r="S702" i="4"/>
  <c r="T702" i="4"/>
  <c r="U702" i="4"/>
  <c r="V702" i="4"/>
  <c r="S703" i="4"/>
  <c r="T703" i="4"/>
  <c r="U703" i="4"/>
  <c r="V703" i="4"/>
  <c r="S704" i="4"/>
  <c r="T704" i="4"/>
  <c r="U704" i="4"/>
  <c r="V704" i="4"/>
  <c r="S705" i="4"/>
  <c r="T705" i="4"/>
  <c r="U705" i="4"/>
  <c r="V705" i="4"/>
  <c r="S706" i="4"/>
  <c r="T706" i="4"/>
  <c r="U706" i="4"/>
  <c r="V706" i="4"/>
  <c r="S707" i="4"/>
  <c r="T707" i="4"/>
  <c r="U707" i="4"/>
  <c r="V707" i="4"/>
  <c r="S708" i="4"/>
  <c r="T708" i="4"/>
  <c r="U708" i="4"/>
  <c r="V708" i="4"/>
  <c r="S709" i="4"/>
  <c r="T709" i="4"/>
  <c r="U709" i="4"/>
  <c r="V709" i="4"/>
  <c r="S710" i="4"/>
  <c r="T710" i="4"/>
  <c r="U710" i="4"/>
  <c r="V710" i="4"/>
  <c r="S711" i="4"/>
  <c r="T711" i="4"/>
  <c r="U711" i="4"/>
  <c r="V711" i="4"/>
  <c r="S712" i="4"/>
  <c r="T712" i="4"/>
  <c r="U712" i="4"/>
  <c r="V712" i="4"/>
  <c r="S713" i="4"/>
  <c r="T713" i="4"/>
  <c r="U713" i="4"/>
  <c r="V713" i="4"/>
  <c r="S714" i="4"/>
  <c r="T714" i="4"/>
  <c r="U714" i="4"/>
  <c r="V714" i="4"/>
  <c r="S715" i="4"/>
  <c r="T715" i="4"/>
  <c r="U715" i="4"/>
  <c r="V715" i="4"/>
  <c r="S716" i="4"/>
  <c r="T716" i="4"/>
  <c r="U716" i="4"/>
  <c r="V716" i="4"/>
  <c r="S717" i="4"/>
  <c r="T717" i="4"/>
  <c r="U717" i="4"/>
  <c r="V717" i="4"/>
  <c r="S718" i="4"/>
  <c r="T718" i="4"/>
  <c r="U718" i="4"/>
  <c r="V718" i="4"/>
  <c r="S719" i="4"/>
  <c r="T719" i="4"/>
  <c r="U719" i="4"/>
  <c r="V719" i="4"/>
  <c r="S720" i="4"/>
  <c r="T720" i="4"/>
  <c r="U720" i="4"/>
  <c r="V720" i="4"/>
  <c r="S721" i="4"/>
  <c r="T721" i="4"/>
  <c r="U721" i="4"/>
  <c r="V721" i="4"/>
  <c r="S722" i="4"/>
  <c r="T722" i="4"/>
  <c r="U722" i="4"/>
  <c r="V722" i="4"/>
  <c r="S723" i="4"/>
  <c r="T723" i="4"/>
  <c r="U723" i="4"/>
  <c r="V723" i="4"/>
  <c r="S724" i="4"/>
  <c r="T724" i="4"/>
  <c r="U724" i="4"/>
  <c r="V724" i="4"/>
  <c r="S725" i="4"/>
  <c r="T725" i="4"/>
  <c r="U725" i="4"/>
  <c r="V725" i="4"/>
  <c r="S726" i="4"/>
  <c r="T726" i="4"/>
  <c r="U726" i="4"/>
  <c r="V726" i="4"/>
  <c r="S727" i="4"/>
  <c r="T727" i="4"/>
  <c r="U727" i="4"/>
  <c r="V727" i="4"/>
  <c r="S728" i="4"/>
  <c r="T728" i="4"/>
  <c r="U728" i="4"/>
  <c r="V728" i="4"/>
  <c r="S729" i="4"/>
  <c r="T729" i="4"/>
  <c r="U729" i="4"/>
  <c r="V729" i="4"/>
  <c r="S730" i="4"/>
  <c r="T730" i="4"/>
  <c r="U730" i="4"/>
  <c r="V730" i="4"/>
  <c r="S731" i="4"/>
  <c r="T731" i="4"/>
  <c r="U731" i="4"/>
  <c r="V731" i="4"/>
  <c r="S732" i="4"/>
  <c r="T732" i="4"/>
  <c r="U732" i="4"/>
  <c r="V732" i="4"/>
  <c r="S733" i="4"/>
  <c r="T733" i="4"/>
  <c r="U733" i="4"/>
  <c r="V733" i="4"/>
  <c r="S734" i="4"/>
  <c r="T734" i="4"/>
  <c r="U734" i="4"/>
  <c r="V734" i="4"/>
  <c r="S735" i="4"/>
  <c r="T735" i="4"/>
  <c r="U735" i="4"/>
  <c r="V735" i="4"/>
  <c r="S736" i="4"/>
  <c r="T736" i="4"/>
  <c r="U736" i="4"/>
  <c r="V736" i="4"/>
  <c r="S737" i="4"/>
  <c r="T737" i="4"/>
  <c r="U737" i="4"/>
  <c r="V737" i="4"/>
  <c r="S738" i="4"/>
  <c r="T738" i="4"/>
  <c r="U738" i="4"/>
  <c r="V738" i="4"/>
  <c r="S739" i="4"/>
  <c r="T739" i="4"/>
  <c r="U739" i="4"/>
  <c r="V739" i="4"/>
  <c r="S740" i="4"/>
  <c r="T740" i="4"/>
  <c r="U740" i="4"/>
  <c r="V740" i="4"/>
  <c r="S741" i="4"/>
  <c r="T741" i="4"/>
  <c r="U741" i="4"/>
  <c r="V741" i="4"/>
  <c r="S742" i="4"/>
  <c r="T742" i="4"/>
  <c r="U742" i="4"/>
  <c r="V742" i="4"/>
  <c r="S743" i="4"/>
  <c r="T743" i="4"/>
  <c r="U743" i="4"/>
  <c r="V743" i="4"/>
  <c r="S744" i="4"/>
  <c r="T744" i="4"/>
  <c r="U744" i="4"/>
  <c r="V744" i="4"/>
  <c r="S745" i="4"/>
  <c r="T745" i="4"/>
  <c r="U745" i="4"/>
  <c r="V745" i="4"/>
  <c r="S746" i="4"/>
  <c r="T746" i="4"/>
  <c r="U746" i="4"/>
  <c r="V746" i="4"/>
  <c r="S747" i="4"/>
  <c r="T747" i="4"/>
  <c r="U747" i="4"/>
  <c r="V747" i="4"/>
  <c r="S748" i="4"/>
  <c r="T748" i="4"/>
  <c r="U748" i="4"/>
  <c r="V748" i="4"/>
  <c r="S749" i="4"/>
  <c r="T749" i="4"/>
  <c r="U749" i="4"/>
  <c r="V749" i="4"/>
  <c r="S750" i="4"/>
  <c r="T750" i="4"/>
  <c r="U750" i="4"/>
  <c r="V750" i="4"/>
  <c r="S751" i="4"/>
  <c r="T751" i="4"/>
  <c r="U751" i="4"/>
  <c r="V751" i="4"/>
  <c r="V7" i="4"/>
  <c r="U7" i="4"/>
  <c r="T7" i="4"/>
  <c r="AC711" i="12" l="1"/>
  <c r="AD711" i="12"/>
  <c r="AE711" i="12"/>
  <c r="AF711" i="12"/>
  <c r="AG711" i="12"/>
  <c r="AH711" i="12"/>
  <c r="AI711" i="12"/>
  <c r="AJ711" i="12"/>
  <c r="AK711" i="12"/>
  <c r="AL711" i="12"/>
  <c r="AM711" i="12"/>
  <c r="AN711" i="12"/>
  <c r="AO711" i="12"/>
  <c r="AP711" i="12"/>
  <c r="AQ711" i="12"/>
  <c r="AR711" i="12"/>
  <c r="AS711" i="12"/>
  <c r="AT711" i="12"/>
  <c r="AU711" i="12"/>
  <c r="AV711" i="12"/>
  <c r="AC654" i="12"/>
  <c r="AD654" i="12"/>
  <c r="AE654" i="12"/>
  <c r="AF654" i="12"/>
  <c r="AG654" i="12"/>
  <c r="AH654" i="12"/>
  <c r="AI654" i="12"/>
  <c r="AJ654" i="12"/>
  <c r="AK654" i="12"/>
  <c r="AL654" i="12"/>
  <c r="AM654" i="12"/>
  <c r="AN654" i="12"/>
  <c r="AO654" i="12"/>
  <c r="AP654" i="12"/>
  <c r="AQ654" i="12"/>
  <c r="AR654" i="12"/>
  <c r="AS654" i="12"/>
  <c r="AT654" i="12"/>
  <c r="AU654" i="12"/>
  <c r="AV654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R22" i="12"/>
  <c r="AS22" i="12"/>
  <c r="AT22" i="12"/>
  <c r="AU22" i="12"/>
  <c r="AV22" i="12"/>
  <c r="BF22" i="4"/>
  <c r="BF654" i="4"/>
  <c r="BF711" i="4"/>
  <c r="AQ711" i="4"/>
  <c r="AS711" i="4"/>
  <c r="AT711" i="4" s="1"/>
  <c r="AU711" i="4" s="1"/>
  <c r="AV711" i="4" s="1"/>
  <c r="AQ654" i="4"/>
  <c r="AS654" i="4"/>
  <c r="AT654" i="4" s="1"/>
  <c r="AU654" i="4" s="1"/>
  <c r="AV654" i="4" s="1"/>
  <c r="AQ22" i="4"/>
  <c r="AS22" i="4"/>
  <c r="AT22" i="4" s="1"/>
  <c r="AU22" i="4" s="1"/>
  <c r="AV22" i="4" s="1"/>
  <c r="AA711" i="4"/>
  <c r="AA654" i="4"/>
  <c r="AA22" i="4"/>
  <c r="AP654" i="4"/>
  <c r="X22" i="4"/>
  <c r="R711" i="4"/>
  <c r="R654" i="4"/>
  <c r="R22" i="4"/>
  <c r="M711" i="4"/>
  <c r="J711" i="4" s="1"/>
  <c r="M654" i="4"/>
  <c r="J654" i="4" s="1"/>
  <c r="M22" i="4"/>
  <c r="J22" i="4" s="1"/>
  <c r="AX22" i="12" l="1"/>
  <c r="AW22" i="12"/>
  <c r="AW654" i="12"/>
  <c r="AX654" i="12"/>
  <c r="AW711" i="12"/>
  <c r="AX711" i="12"/>
  <c r="Z654" i="4"/>
  <c r="Z22" i="4"/>
  <c r="Z711" i="4"/>
  <c r="W711" i="4"/>
  <c r="AO22" i="4"/>
  <c r="AO654" i="4"/>
  <c r="AO711" i="4"/>
  <c r="W22" i="4"/>
  <c r="X654" i="4"/>
  <c r="AP22" i="4"/>
  <c r="AP711" i="4"/>
  <c r="AW654" i="4"/>
  <c r="AX654" i="4" s="1"/>
  <c r="AW22" i="4"/>
  <c r="AX22" i="4" s="1"/>
  <c r="AW711" i="4"/>
  <c r="AX711" i="4" s="1"/>
  <c r="X711" i="4"/>
  <c r="W654" i="4"/>
  <c r="M175" i="4" l="1"/>
  <c r="BF686" i="4" l="1"/>
  <c r="AQ686" i="4"/>
  <c r="AS686" i="4"/>
  <c r="AT686" i="4" s="1"/>
  <c r="AU686" i="4" s="1"/>
  <c r="AV686" i="4" s="1"/>
  <c r="Z686" i="4"/>
  <c r="AA686" i="4"/>
  <c r="AC686" i="12"/>
  <c r="AD686" i="12"/>
  <c r="AE686" i="12"/>
  <c r="AF686" i="12"/>
  <c r="AG686" i="12"/>
  <c r="AH686" i="12"/>
  <c r="AI686" i="12"/>
  <c r="AJ686" i="12"/>
  <c r="AK686" i="12"/>
  <c r="AL686" i="12"/>
  <c r="AM686" i="12"/>
  <c r="AN686" i="12"/>
  <c r="AO686" i="12"/>
  <c r="AP686" i="12"/>
  <c r="AQ686" i="12"/>
  <c r="AR686" i="12"/>
  <c r="AS686" i="12"/>
  <c r="AT686" i="12"/>
  <c r="AU686" i="12"/>
  <c r="AV686" i="12"/>
  <c r="R686" i="4"/>
  <c r="M686" i="4"/>
  <c r="J686" i="4" s="1"/>
  <c r="AX686" i="12" l="1"/>
  <c r="AW686" i="12"/>
  <c r="W686" i="4"/>
  <c r="AP686" i="4"/>
  <c r="AO686" i="4"/>
  <c r="AW686" i="4"/>
  <c r="AX686" i="4" s="1"/>
  <c r="X686" i="4"/>
  <c r="AC168" i="12" l="1"/>
  <c r="AD168" i="12"/>
  <c r="AE168" i="12"/>
  <c r="AF168" i="12"/>
  <c r="AG168" i="12"/>
  <c r="AH168" i="12"/>
  <c r="AI168" i="12"/>
  <c r="AJ168" i="12"/>
  <c r="AK168" i="12"/>
  <c r="AL168" i="12"/>
  <c r="AM168" i="12"/>
  <c r="AN168" i="12"/>
  <c r="AO168" i="12"/>
  <c r="AP168" i="12"/>
  <c r="AQ168" i="12"/>
  <c r="AR168" i="12"/>
  <c r="AS168" i="12"/>
  <c r="AT168" i="12"/>
  <c r="AU168" i="12"/>
  <c r="AV168" i="12"/>
  <c r="AC559" i="12"/>
  <c r="AD559" i="12"/>
  <c r="AE559" i="12"/>
  <c r="AF559" i="12"/>
  <c r="AG559" i="12"/>
  <c r="AH559" i="12"/>
  <c r="AI559" i="12"/>
  <c r="AJ559" i="12"/>
  <c r="AK559" i="12"/>
  <c r="AL559" i="12"/>
  <c r="AM559" i="12"/>
  <c r="AN559" i="12"/>
  <c r="AO559" i="12"/>
  <c r="AP559" i="12"/>
  <c r="AQ559" i="12"/>
  <c r="AR559" i="12"/>
  <c r="AS559" i="12"/>
  <c r="AT559" i="12"/>
  <c r="AU559" i="12"/>
  <c r="AV559" i="12"/>
  <c r="AC531" i="12"/>
  <c r="AD531" i="12"/>
  <c r="AE531" i="12"/>
  <c r="AF531" i="12"/>
  <c r="AG531" i="12"/>
  <c r="AH531" i="12"/>
  <c r="AI531" i="12"/>
  <c r="AJ531" i="12"/>
  <c r="AK531" i="12"/>
  <c r="AL531" i="12"/>
  <c r="AM531" i="12"/>
  <c r="AN531" i="12"/>
  <c r="AO531" i="12"/>
  <c r="AP531" i="12"/>
  <c r="AQ531" i="12"/>
  <c r="AR531" i="12"/>
  <c r="AS531" i="12"/>
  <c r="AT531" i="12"/>
  <c r="AU531" i="12"/>
  <c r="AV531" i="12"/>
  <c r="BF531" i="4"/>
  <c r="BF559" i="4"/>
  <c r="BF168" i="4"/>
  <c r="AQ168" i="4"/>
  <c r="AS168" i="4"/>
  <c r="AT168" i="4" s="1"/>
  <c r="AU168" i="4" s="1"/>
  <c r="AV168" i="4" s="1"/>
  <c r="AQ559" i="4"/>
  <c r="AS559" i="4"/>
  <c r="AT559" i="4" s="1"/>
  <c r="AU559" i="4" s="1"/>
  <c r="AV559" i="4" s="1"/>
  <c r="AQ531" i="4"/>
  <c r="AS531" i="4"/>
  <c r="AT531" i="4" s="1"/>
  <c r="AU531" i="4" s="1"/>
  <c r="AV531" i="4" s="1"/>
  <c r="AA168" i="4"/>
  <c r="AA559" i="4"/>
  <c r="AA531" i="4"/>
  <c r="R168" i="4"/>
  <c r="R559" i="4"/>
  <c r="AO559" i="4"/>
  <c r="R531" i="4"/>
  <c r="M168" i="4"/>
  <c r="J168" i="4" s="1"/>
  <c r="M559" i="4"/>
  <c r="J559" i="4" s="1"/>
  <c r="M531" i="4"/>
  <c r="J531" i="4" s="1"/>
  <c r="AW531" i="12" l="1"/>
  <c r="AX531" i="12"/>
  <c r="AX559" i="12"/>
  <c r="AW559" i="12"/>
  <c r="AW168" i="12"/>
  <c r="AX168" i="12"/>
  <c r="Z559" i="4"/>
  <c r="Z531" i="4"/>
  <c r="Z168" i="4"/>
  <c r="W168" i="4"/>
  <c r="AP531" i="4"/>
  <c r="X531" i="4"/>
  <c r="W531" i="4"/>
  <c r="AO531" i="4"/>
  <c r="AO168" i="4"/>
  <c r="W559" i="4"/>
  <c r="AP559" i="4"/>
  <c r="AP168" i="4"/>
  <c r="AW559" i="4"/>
  <c r="AX559" i="4" s="1"/>
  <c r="AW531" i="4"/>
  <c r="AX531" i="4" s="1"/>
  <c r="AW168" i="4"/>
  <c r="AX168" i="4" s="1"/>
  <c r="X168" i="4"/>
  <c r="X559" i="4"/>
  <c r="AC447" i="12" l="1"/>
  <c r="AD447" i="12"/>
  <c r="AE447" i="12"/>
  <c r="AF447" i="12"/>
  <c r="AG447" i="12"/>
  <c r="AH447" i="12"/>
  <c r="AI447" i="12"/>
  <c r="AJ447" i="12"/>
  <c r="AK447" i="12"/>
  <c r="AL447" i="12"/>
  <c r="AM447" i="12"/>
  <c r="AN447" i="12"/>
  <c r="AO447" i="12"/>
  <c r="AP447" i="12"/>
  <c r="AQ447" i="12"/>
  <c r="AR447" i="12"/>
  <c r="AS447" i="12"/>
  <c r="AT447" i="12"/>
  <c r="AU447" i="12"/>
  <c r="AV447" i="12"/>
  <c r="AC268" i="12"/>
  <c r="AD268" i="12"/>
  <c r="AE268" i="12"/>
  <c r="AF268" i="12"/>
  <c r="AG268" i="12"/>
  <c r="AH268" i="12"/>
  <c r="AI268" i="12"/>
  <c r="AJ268" i="12"/>
  <c r="AK268" i="12"/>
  <c r="AL268" i="12"/>
  <c r="AM268" i="12"/>
  <c r="AN268" i="12"/>
  <c r="AO268" i="12"/>
  <c r="AP268" i="12"/>
  <c r="AQ268" i="12"/>
  <c r="AR268" i="12"/>
  <c r="AS268" i="12"/>
  <c r="AT268" i="12"/>
  <c r="AU268" i="12"/>
  <c r="AV268" i="12"/>
  <c r="BF447" i="4"/>
  <c r="BF268" i="4"/>
  <c r="AQ447" i="4"/>
  <c r="AS447" i="4"/>
  <c r="AT447" i="4" s="1"/>
  <c r="AU447" i="4" s="1"/>
  <c r="AV447" i="4" s="1"/>
  <c r="AQ268" i="4"/>
  <c r="AS268" i="4"/>
  <c r="AT268" i="4" s="1"/>
  <c r="AU268" i="4" s="1"/>
  <c r="AV268" i="4" s="1"/>
  <c r="AA447" i="4"/>
  <c r="AA268" i="4"/>
  <c r="R447" i="4"/>
  <c r="X447" i="4"/>
  <c r="R268" i="4"/>
  <c r="M447" i="4"/>
  <c r="J447" i="4" s="1"/>
  <c r="M268" i="4"/>
  <c r="J268" i="4" s="1"/>
  <c r="AX268" i="12" l="1"/>
  <c r="AW268" i="12"/>
  <c r="AW447" i="12"/>
  <c r="AX447" i="12"/>
  <c r="Z268" i="4"/>
  <c r="Z447" i="4"/>
  <c r="AO268" i="4"/>
  <c r="W447" i="4"/>
  <c r="AP268" i="4"/>
  <c r="AP447" i="4"/>
  <c r="AO447" i="4"/>
  <c r="W268" i="4"/>
  <c r="AW268" i="4"/>
  <c r="AX268" i="4" s="1"/>
  <c r="AW447" i="4"/>
  <c r="AX447" i="4" s="1"/>
  <c r="X268" i="4"/>
  <c r="AC399" i="12" l="1"/>
  <c r="AD399" i="12"/>
  <c r="AE399" i="12"/>
  <c r="AF399" i="12"/>
  <c r="AG399" i="12"/>
  <c r="AH399" i="12"/>
  <c r="AI399" i="12"/>
  <c r="AJ399" i="12"/>
  <c r="AK399" i="12"/>
  <c r="AL399" i="12"/>
  <c r="AM399" i="12"/>
  <c r="AN399" i="12"/>
  <c r="AO399" i="12"/>
  <c r="AP399" i="12"/>
  <c r="AQ399" i="12"/>
  <c r="AR399" i="12"/>
  <c r="AS399" i="12"/>
  <c r="AT399" i="12"/>
  <c r="AU399" i="12"/>
  <c r="AV399" i="12"/>
  <c r="AC389" i="12"/>
  <c r="AD389" i="12"/>
  <c r="AE389" i="12"/>
  <c r="AF389" i="12"/>
  <c r="AG389" i="12"/>
  <c r="AH389" i="12"/>
  <c r="AI389" i="12"/>
  <c r="AJ389" i="12"/>
  <c r="AK389" i="12"/>
  <c r="AL389" i="12"/>
  <c r="AM389" i="12"/>
  <c r="AN389" i="12"/>
  <c r="AO389" i="12"/>
  <c r="AP389" i="12"/>
  <c r="AQ389" i="12"/>
  <c r="AR389" i="12"/>
  <c r="AS389" i="12"/>
  <c r="AT389" i="12"/>
  <c r="AU389" i="12"/>
  <c r="AV389" i="12"/>
  <c r="BF389" i="4"/>
  <c r="BF399" i="4"/>
  <c r="AQ399" i="4"/>
  <c r="AS399" i="4"/>
  <c r="AT399" i="4" s="1"/>
  <c r="AU399" i="4" s="1"/>
  <c r="AV399" i="4" s="1"/>
  <c r="AQ389" i="4"/>
  <c r="AS389" i="4"/>
  <c r="AT389" i="4" s="1"/>
  <c r="AU389" i="4" s="1"/>
  <c r="AV389" i="4" s="1"/>
  <c r="AA399" i="4"/>
  <c r="AA389" i="4"/>
  <c r="AO399" i="4"/>
  <c r="R399" i="4"/>
  <c r="R389" i="4"/>
  <c r="M389" i="4"/>
  <c r="J389" i="4" s="1"/>
  <c r="M399" i="4"/>
  <c r="J399" i="4" s="1"/>
  <c r="AX389" i="12" l="1"/>
  <c r="AW389" i="12"/>
  <c r="AX399" i="12"/>
  <c r="AW399" i="12"/>
  <c r="X399" i="4"/>
  <c r="W399" i="4"/>
  <c r="AP389" i="4"/>
  <c r="Z389" i="4"/>
  <c r="Z399" i="4"/>
  <c r="AP399" i="4"/>
  <c r="W389" i="4"/>
  <c r="AO389" i="4"/>
  <c r="AW389" i="4"/>
  <c r="AX389" i="4" s="1"/>
  <c r="AW399" i="4"/>
  <c r="AX399" i="4" s="1"/>
  <c r="X389" i="4"/>
  <c r="K849" i="6" l="1"/>
  <c r="AC443" i="12" l="1"/>
  <c r="AD443" i="12"/>
  <c r="AE443" i="12"/>
  <c r="AF443" i="12"/>
  <c r="AG443" i="12"/>
  <c r="AH443" i="12"/>
  <c r="AI443" i="12"/>
  <c r="AJ443" i="12"/>
  <c r="AK443" i="12"/>
  <c r="AL443" i="12"/>
  <c r="AM443" i="12"/>
  <c r="AN443" i="12"/>
  <c r="AO443" i="12"/>
  <c r="AP443" i="12"/>
  <c r="AQ443" i="12"/>
  <c r="AR443" i="12"/>
  <c r="AS443" i="12"/>
  <c r="AT443" i="12"/>
  <c r="AU443" i="12"/>
  <c r="AV443" i="12"/>
  <c r="AC113" i="12"/>
  <c r="AD113" i="12"/>
  <c r="AE113" i="12"/>
  <c r="AF113" i="12"/>
  <c r="AG113" i="12"/>
  <c r="AH113" i="12"/>
  <c r="AI113" i="12"/>
  <c r="AJ113" i="12"/>
  <c r="AK113" i="12"/>
  <c r="AL113" i="12"/>
  <c r="AM113" i="12"/>
  <c r="AN113" i="12"/>
  <c r="AO113" i="12"/>
  <c r="AP113" i="12"/>
  <c r="AQ113" i="12"/>
  <c r="AR113" i="12"/>
  <c r="AS113" i="12"/>
  <c r="AT113" i="12"/>
  <c r="AU113" i="12"/>
  <c r="AV113" i="12"/>
  <c r="AC131" i="12"/>
  <c r="AD131" i="12"/>
  <c r="AE131" i="12"/>
  <c r="AF131" i="12"/>
  <c r="AG131" i="12"/>
  <c r="AH131" i="12"/>
  <c r="AI131" i="12"/>
  <c r="AJ131" i="12"/>
  <c r="AK131" i="12"/>
  <c r="AL131" i="12"/>
  <c r="AM131" i="12"/>
  <c r="AN131" i="12"/>
  <c r="AO131" i="12"/>
  <c r="AP131" i="12"/>
  <c r="AQ131" i="12"/>
  <c r="AR131" i="12"/>
  <c r="AS131" i="12"/>
  <c r="AT131" i="12"/>
  <c r="AU131" i="12"/>
  <c r="AV131" i="12"/>
  <c r="AC216" i="12"/>
  <c r="AD216" i="12"/>
  <c r="AE216" i="12"/>
  <c r="AF216" i="12"/>
  <c r="AG216" i="12"/>
  <c r="AH216" i="12"/>
  <c r="AI216" i="12"/>
  <c r="AJ216" i="12"/>
  <c r="AK216" i="12"/>
  <c r="AL216" i="12"/>
  <c r="AM216" i="12"/>
  <c r="AN216" i="12"/>
  <c r="AO216" i="12"/>
  <c r="AP216" i="12"/>
  <c r="AQ216" i="12"/>
  <c r="AR216" i="12"/>
  <c r="AS216" i="12"/>
  <c r="AT216" i="12"/>
  <c r="AU216" i="12"/>
  <c r="AV216" i="12"/>
  <c r="AC651" i="12"/>
  <c r="AD651" i="12"/>
  <c r="AE651" i="12"/>
  <c r="AF651" i="12"/>
  <c r="AG651" i="12"/>
  <c r="AH651" i="12"/>
  <c r="AI651" i="12"/>
  <c r="AJ651" i="12"/>
  <c r="AK651" i="12"/>
  <c r="AL651" i="12"/>
  <c r="AM651" i="12"/>
  <c r="AN651" i="12"/>
  <c r="AO651" i="12"/>
  <c r="AP651" i="12"/>
  <c r="AQ651" i="12"/>
  <c r="AR651" i="12"/>
  <c r="AS651" i="12"/>
  <c r="AT651" i="12"/>
  <c r="AU651" i="12"/>
  <c r="AV651" i="12"/>
  <c r="BF113" i="4"/>
  <c r="BF131" i="4"/>
  <c r="BF216" i="4"/>
  <c r="BF651" i="4"/>
  <c r="BF443" i="4"/>
  <c r="AS443" i="4"/>
  <c r="AT443" i="4" s="1"/>
  <c r="AU443" i="4" s="1"/>
  <c r="AV443" i="4" s="1"/>
  <c r="AS113" i="4"/>
  <c r="AT113" i="4" s="1"/>
  <c r="AU113" i="4" s="1"/>
  <c r="AV113" i="4" s="1"/>
  <c r="AS131" i="4"/>
  <c r="AT131" i="4" s="1"/>
  <c r="AU131" i="4" s="1"/>
  <c r="AV131" i="4" s="1"/>
  <c r="AS216" i="4"/>
  <c r="AT216" i="4" s="1"/>
  <c r="AU216" i="4" s="1"/>
  <c r="AV216" i="4" s="1"/>
  <c r="AS651" i="4"/>
  <c r="AT651" i="4" s="1"/>
  <c r="AU651" i="4" s="1"/>
  <c r="AV651" i="4" s="1"/>
  <c r="AQ443" i="4"/>
  <c r="AQ113" i="4"/>
  <c r="AQ131" i="4"/>
  <c r="AQ216" i="4"/>
  <c r="AQ651" i="4"/>
  <c r="AA443" i="4"/>
  <c r="AA113" i="4"/>
  <c r="AA131" i="4"/>
  <c r="AA216" i="4"/>
  <c r="AA651" i="4"/>
  <c r="AO443" i="4"/>
  <c r="AO131" i="4"/>
  <c r="X651" i="4"/>
  <c r="R443" i="4"/>
  <c r="R113" i="4"/>
  <c r="R131" i="4"/>
  <c r="R216" i="4"/>
  <c r="R651" i="4"/>
  <c r="M443" i="4"/>
  <c r="J443" i="4" s="1"/>
  <c r="M113" i="4"/>
  <c r="J113" i="4" s="1"/>
  <c r="M131" i="4"/>
  <c r="J131" i="4" s="1"/>
  <c r="M216" i="4"/>
  <c r="J216" i="4" s="1"/>
  <c r="M651" i="4"/>
  <c r="J651" i="4" s="1"/>
  <c r="AX651" i="12" l="1"/>
  <c r="AW651" i="12"/>
  <c r="AW216" i="12"/>
  <c r="AX216" i="12"/>
  <c r="AX131" i="12"/>
  <c r="AW131" i="12"/>
  <c r="AX113" i="12"/>
  <c r="AW113" i="12"/>
  <c r="AW443" i="12"/>
  <c r="AX443" i="12"/>
  <c r="Z216" i="4"/>
  <c r="Z131" i="4"/>
  <c r="Z443" i="4"/>
  <c r="Z651" i="4"/>
  <c r="Z113" i="4"/>
  <c r="AO216" i="4"/>
  <c r="X216" i="4"/>
  <c r="W216" i="4"/>
  <c r="AP216" i="4"/>
  <c r="X443" i="4"/>
  <c r="AP443" i="4"/>
  <c r="W443" i="4"/>
  <c r="W113" i="4"/>
  <c r="AP651" i="4"/>
  <c r="AP113" i="4"/>
  <c r="X131" i="4"/>
  <c r="AO651" i="4"/>
  <c r="AP131" i="4"/>
  <c r="AO113" i="4"/>
  <c r="AW651" i="4"/>
  <c r="AX651" i="4" s="1"/>
  <c r="AW113" i="4"/>
  <c r="AX113" i="4" s="1"/>
  <c r="W131" i="4"/>
  <c r="AW131" i="4"/>
  <c r="AX131" i="4" s="1"/>
  <c r="AW216" i="4"/>
  <c r="AX216" i="4" s="1"/>
  <c r="AW443" i="4"/>
  <c r="AX443" i="4" s="1"/>
  <c r="W651" i="4"/>
  <c r="X113" i="4"/>
  <c r="AC303" i="12" l="1"/>
  <c r="AD303" i="12"/>
  <c r="AE303" i="12"/>
  <c r="AF303" i="12"/>
  <c r="AG303" i="12"/>
  <c r="AH303" i="12"/>
  <c r="AI303" i="12"/>
  <c r="AJ303" i="12"/>
  <c r="AK303" i="12"/>
  <c r="AL303" i="12"/>
  <c r="AM303" i="12"/>
  <c r="AN303" i="12"/>
  <c r="AO303" i="12"/>
  <c r="AP303" i="12"/>
  <c r="AQ303" i="12"/>
  <c r="AR303" i="12"/>
  <c r="AS303" i="12"/>
  <c r="AT303" i="12"/>
  <c r="AU303" i="12"/>
  <c r="AV303" i="12"/>
  <c r="AC386" i="12"/>
  <c r="AD386" i="12"/>
  <c r="AE386" i="12"/>
  <c r="AF386" i="12"/>
  <c r="AG386" i="12"/>
  <c r="AH386" i="12"/>
  <c r="AI386" i="12"/>
  <c r="AJ386" i="12"/>
  <c r="AK386" i="12"/>
  <c r="AL386" i="12"/>
  <c r="AM386" i="12"/>
  <c r="AN386" i="12"/>
  <c r="AO386" i="12"/>
  <c r="AP386" i="12"/>
  <c r="AQ386" i="12"/>
  <c r="AR386" i="12"/>
  <c r="AS386" i="12"/>
  <c r="AT386" i="12"/>
  <c r="AU386" i="12"/>
  <c r="AV386" i="12"/>
  <c r="AC463" i="12"/>
  <c r="AD463" i="12"/>
  <c r="AE463" i="12"/>
  <c r="AF463" i="12"/>
  <c r="AG463" i="12"/>
  <c r="AH463" i="12"/>
  <c r="AI463" i="12"/>
  <c r="AJ463" i="12"/>
  <c r="AK463" i="12"/>
  <c r="AL463" i="12"/>
  <c r="AM463" i="12"/>
  <c r="AN463" i="12"/>
  <c r="AO463" i="12"/>
  <c r="AP463" i="12"/>
  <c r="AQ463" i="12"/>
  <c r="AR463" i="12"/>
  <c r="AS463" i="12"/>
  <c r="AT463" i="12"/>
  <c r="AU463" i="12"/>
  <c r="AV463" i="12"/>
  <c r="AC247" i="12"/>
  <c r="AD247" i="12"/>
  <c r="AE247" i="12"/>
  <c r="AF247" i="12"/>
  <c r="AG247" i="12"/>
  <c r="AH247" i="12"/>
  <c r="AI247" i="12"/>
  <c r="AJ247" i="12"/>
  <c r="AK247" i="12"/>
  <c r="AL247" i="12"/>
  <c r="AM247" i="12"/>
  <c r="AN247" i="12"/>
  <c r="AO247" i="12"/>
  <c r="AP247" i="12"/>
  <c r="AQ247" i="12"/>
  <c r="AR247" i="12"/>
  <c r="AS247" i="12"/>
  <c r="AT247" i="12"/>
  <c r="AU247" i="12"/>
  <c r="AV247" i="12"/>
  <c r="AC340" i="12"/>
  <c r="AD340" i="12"/>
  <c r="AE340" i="12"/>
  <c r="AF340" i="12"/>
  <c r="AG340" i="12"/>
  <c r="AH340" i="12"/>
  <c r="AI340" i="12"/>
  <c r="AJ340" i="12"/>
  <c r="AK340" i="12"/>
  <c r="AL340" i="12"/>
  <c r="AM340" i="12"/>
  <c r="AN340" i="12"/>
  <c r="AO340" i="12"/>
  <c r="AP340" i="12"/>
  <c r="AQ340" i="12"/>
  <c r="AR340" i="12"/>
  <c r="AS340" i="12"/>
  <c r="AT340" i="12"/>
  <c r="AU340" i="12"/>
  <c r="AV340" i="12"/>
  <c r="BF386" i="4"/>
  <c r="BF463" i="4"/>
  <c r="BF247" i="4"/>
  <c r="BF340" i="4"/>
  <c r="BF303" i="4"/>
  <c r="AQ303" i="4"/>
  <c r="AS303" i="4"/>
  <c r="AT303" i="4" s="1"/>
  <c r="AU303" i="4" s="1"/>
  <c r="AV303" i="4" s="1"/>
  <c r="AQ386" i="4"/>
  <c r="AS386" i="4"/>
  <c r="AT386" i="4" s="1"/>
  <c r="AU386" i="4" s="1"/>
  <c r="AV386" i="4" s="1"/>
  <c r="AQ463" i="4"/>
  <c r="AS463" i="4"/>
  <c r="AT463" i="4" s="1"/>
  <c r="AU463" i="4" s="1"/>
  <c r="AV463" i="4" s="1"/>
  <c r="AQ247" i="4"/>
  <c r="AS247" i="4"/>
  <c r="AT247" i="4" s="1"/>
  <c r="AU247" i="4" s="1"/>
  <c r="AV247" i="4" s="1"/>
  <c r="AQ340" i="4"/>
  <c r="AS340" i="4"/>
  <c r="AT340" i="4" s="1"/>
  <c r="AU340" i="4" s="1"/>
  <c r="AV340" i="4" s="1"/>
  <c r="AA303" i="4"/>
  <c r="AA386" i="4"/>
  <c r="AA463" i="4"/>
  <c r="AA247" i="4"/>
  <c r="AA340" i="4"/>
  <c r="R303" i="4"/>
  <c r="AP303" i="4"/>
  <c r="R386" i="4"/>
  <c r="R463" i="4"/>
  <c r="X463" i="4"/>
  <c r="R247" i="4"/>
  <c r="AP247" i="4"/>
  <c r="R340" i="4"/>
  <c r="M303" i="4"/>
  <c r="J303" i="4" s="1"/>
  <c r="M386" i="4"/>
  <c r="Z386" i="4" s="1"/>
  <c r="M463" i="4"/>
  <c r="J463" i="4" s="1"/>
  <c r="M247" i="4"/>
  <c r="Z247" i="4" s="1"/>
  <c r="M340" i="4"/>
  <c r="J340" i="4" s="1"/>
  <c r="AW340" i="12" l="1"/>
  <c r="AX340" i="12"/>
  <c r="AW247" i="12"/>
  <c r="AX247" i="12"/>
  <c r="AW463" i="12"/>
  <c r="AX463" i="12"/>
  <c r="AX386" i="12"/>
  <c r="AW386" i="12"/>
  <c r="AW303" i="12"/>
  <c r="AX303" i="12"/>
  <c r="J247" i="4"/>
  <c r="J386" i="4"/>
  <c r="Z463" i="4"/>
  <c r="Z340" i="4"/>
  <c r="Z303" i="4"/>
  <c r="W340" i="4"/>
  <c r="W247" i="4"/>
  <c r="W303" i="4"/>
  <c r="W386" i="4"/>
  <c r="X303" i="4"/>
  <c r="AO340" i="4"/>
  <c r="AO247" i="4"/>
  <c r="AO463" i="4"/>
  <c r="AO386" i="4"/>
  <c r="AO303" i="4"/>
  <c r="X386" i="4"/>
  <c r="X247" i="4"/>
  <c r="AP340" i="4"/>
  <c r="AP463" i="4"/>
  <c r="AP386" i="4"/>
  <c r="AW247" i="4"/>
  <c r="AX247" i="4" s="1"/>
  <c r="AW386" i="4"/>
  <c r="AX386" i="4" s="1"/>
  <c r="AW340" i="4"/>
  <c r="AX340" i="4" s="1"/>
  <c r="AW463" i="4"/>
  <c r="AX463" i="4" s="1"/>
  <c r="AW303" i="4"/>
  <c r="AX303" i="4" s="1"/>
  <c r="W463" i="4"/>
  <c r="X340" i="4"/>
  <c r="BF40" i="4" l="1"/>
  <c r="BF235" i="4"/>
  <c r="BF599" i="4"/>
  <c r="AQ599" i="4"/>
  <c r="AS599" i="4"/>
  <c r="AT599" i="4" s="1"/>
  <c r="AU599" i="4" s="1"/>
  <c r="AV599" i="4" s="1"/>
  <c r="AQ235" i="4"/>
  <c r="AS235" i="4"/>
  <c r="AT235" i="4" s="1"/>
  <c r="AU235" i="4" s="1"/>
  <c r="AV235" i="4" s="1"/>
  <c r="AQ40" i="4"/>
  <c r="AS40" i="4"/>
  <c r="AT40" i="4" s="1"/>
  <c r="AU40" i="4" s="1"/>
  <c r="AV40" i="4" s="1"/>
  <c r="AA599" i="4"/>
  <c r="AA235" i="4"/>
  <c r="AA40" i="4"/>
  <c r="AO40" i="4"/>
  <c r="AC599" i="12"/>
  <c r="AD599" i="12"/>
  <c r="AE599" i="12"/>
  <c r="AF599" i="12"/>
  <c r="AG599" i="12"/>
  <c r="AH599" i="12"/>
  <c r="AI599" i="12"/>
  <c r="AJ599" i="12"/>
  <c r="AK599" i="12"/>
  <c r="AL599" i="12"/>
  <c r="AM599" i="12"/>
  <c r="AN599" i="12"/>
  <c r="AO599" i="12"/>
  <c r="AP599" i="12"/>
  <c r="AQ599" i="12"/>
  <c r="AR599" i="12"/>
  <c r="AS599" i="12"/>
  <c r="AT599" i="12"/>
  <c r="AU599" i="12"/>
  <c r="AV599" i="12"/>
  <c r="AC235" i="12"/>
  <c r="AD235" i="12"/>
  <c r="AE235" i="12"/>
  <c r="AF235" i="12"/>
  <c r="AG235" i="12"/>
  <c r="AH235" i="12"/>
  <c r="AI235" i="12"/>
  <c r="AJ235" i="12"/>
  <c r="AK235" i="12"/>
  <c r="AL235" i="12"/>
  <c r="AM235" i="12"/>
  <c r="AN235" i="12"/>
  <c r="AO235" i="12"/>
  <c r="AP235" i="12"/>
  <c r="AQ235" i="12"/>
  <c r="AR235" i="12"/>
  <c r="AS235" i="12"/>
  <c r="AT235" i="12"/>
  <c r="AU235" i="12"/>
  <c r="AV235" i="12"/>
  <c r="AC40" i="12"/>
  <c r="AD40" i="12"/>
  <c r="AE40" i="12"/>
  <c r="AF40" i="12"/>
  <c r="AG40" i="12"/>
  <c r="AH40" i="12"/>
  <c r="AI40" i="12"/>
  <c r="AJ40" i="12"/>
  <c r="AK40" i="12"/>
  <c r="AL40" i="12"/>
  <c r="AM40" i="12"/>
  <c r="AN40" i="12"/>
  <c r="AO40" i="12"/>
  <c r="AP40" i="12"/>
  <c r="AQ40" i="12"/>
  <c r="AR40" i="12"/>
  <c r="AS40" i="12"/>
  <c r="AT40" i="12"/>
  <c r="AU40" i="12"/>
  <c r="AV40" i="12"/>
  <c r="R599" i="4"/>
  <c r="R235" i="4"/>
  <c r="R40" i="4"/>
  <c r="M599" i="4"/>
  <c r="Z599" i="4" s="1"/>
  <c r="M235" i="4"/>
  <c r="Z235" i="4" s="1"/>
  <c r="M40" i="4"/>
  <c r="Z40" i="4" s="1"/>
  <c r="AX40" i="12" l="1"/>
  <c r="AW40" i="12"/>
  <c r="AW235" i="12"/>
  <c r="AX235" i="12"/>
  <c r="AW599" i="12"/>
  <c r="AX599" i="12"/>
  <c r="J40" i="4"/>
  <c r="W40" i="4"/>
  <c r="W599" i="4"/>
  <c r="J235" i="4"/>
  <c r="AO235" i="4" s="1"/>
  <c r="J599" i="4"/>
  <c r="AO599" i="4" s="1"/>
  <c r="W235" i="4"/>
  <c r="X40" i="4"/>
  <c r="X235" i="4"/>
  <c r="AP40" i="4"/>
  <c r="X599" i="4"/>
  <c r="AW235" i="4"/>
  <c r="AX235" i="4" s="1"/>
  <c r="AW40" i="4"/>
  <c r="AX40" i="4" s="1"/>
  <c r="AW599" i="4"/>
  <c r="AX599" i="4" s="1"/>
  <c r="AP235" i="4" l="1"/>
  <c r="AP599" i="4"/>
  <c r="X9" i="4" l="1"/>
  <c r="X10" i="4"/>
  <c r="X12" i="4"/>
  <c r="X13" i="4"/>
  <c r="X14" i="4"/>
  <c r="X16" i="4"/>
  <c r="X17" i="4"/>
  <c r="X19" i="4"/>
  <c r="X20" i="4"/>
  <c r="X21" i="4"/>
  <c r="X24" i="4"/>
  <c r="X25" i="4"/>
  <c r="X26" i="4"/>
  <c r="X27" i="4"/>
  <c r="X28" i="4"/>
  <c r="X29" i="4"/>
  <c r="X31" i="4"/>
  <c r="X30" i="4"/>
  <c r="X32" i="4"/>
  <c r="X33" i="4"/>
  <c r="X34" i="4"/>
  <c r="X35" i="4"/>
  <c r="X36" i="4"/>
  <c r="X37" i="4"/>
  <c r="X38" i="4"/>
  <c r="X39" i="4"/>
  <c r="X43" i="4"/>
  <c r="X44" i="4"/>
  <c r="X45" i="4"/>
  <c r="X46" i="4"/>
  <c r="X47" i="4"/>
  <c r="X48" i="4"/>
  <c r="X49" i="4"/>
  <c r="X50" i="4"/>
  <c r="X51" i="4"/>
  <c r="X52" i="4"/>
  <c r="X53" i="4"/>
  <c r="X54" i="4"/>
  <c r="X55" i="4"/>
  <c r="X57" i="4"/>
  <c r="X58" i="4"/>
  <c r="X59" i="4"/>
  <c r="X60" i="4"/>
  <c r="X61" i="4"/>
  <c r="X62" i="4"/>
  <c r="X63" i="4"/>
  <c r="X64" i="4"/>
  <c r="X65" i="4"/>
  <c r="X66" i="4"/>
  <c r="X67" i="4"/>
  <c r="X68" i="4"/>
  <c r="X69" i="4"/>
  <c r="X70" i="4"/>
  <c r="X71" i="4"/>
  <c r="X73" i="4"/>
  <c r="X74" i="4"/>
  <c r="X75" i="4"/>
  <c r="X76" i="4"/>
  <c r="X77" i="4"/>
  <c r="X78" i="4"/>
  <c r="X79" i="4"/>
  <c r="X80" i="4"/>
  <c r="X81" i="4"/>
  <c r="X82" i="4"/>
  <c r="X83" i="4"/>
  <c r="X84" i="4"/>
  <c r="X85" i="4"/>
  <c r="X86" i="4"/>
  <c r="X87" i="4"/>
  <c r="X88" i="4"/>
  <c r="X89" i="4"/>
  <c r="X90" i="4"/>
  <c r="X91" i="4"/>
  <c r="X92" i="4"/>
  <c r="X93" i="4"/>
  <c r="X94" i="4"/>
  <c r="X95" i="4"/>
  <c r="X96" i="4"/>
  <c r="X98" i="4"/>
  <c r="X99" i="4"/>
  <c r="X100" i="4"/>
  <c r="X102" i="4"/>
  <c r="X103" i="4"/>
  <c r="X104" i="4"/>
  <c r="X105" i="4"/>
  <c r="X106" i="4"/>
  <c r="X107" i="4"/>
  <c r="X109" i="4"/>
  <c r="X111" i="4"/>
  <c r="X112" i="4"/>
  <c r="X115" i="4"/>
  <c r="X116" i="4"/>
  <c r="X117" i="4"/>
  <c r="X118" i="4"/>
  <c r="X120" i="4"/>
  <c r="X125" i="4"/>
  <c r="X129" i="4"/>
  <c r="X133" i="4"/>
  <c r="X137" i="4"/>
  <c r="X140" i="4"/>
  <c r="X141" i="4"/>
  <c r="X142" i="4"/>
  <c r="X144" i="4"/>
  <c r="X145" i="4"/>
  <c r="X147" i="4"/>
  <c r="X148" i="4"/>
  <c r="X149" i="4"/>
  <c r="X151" i="4"/>
  <c r="X152" i="4"/>
  <c r="X154" i="4"/>
  <c r="X157" i="4"/>
  <c r="X158" i="4"/>
  <c r="X159" i="4"/>
  <c r="X161" i="4"/>
  <c r="X163" i="4"/>
  <c r="X164" i="4"/>
  <c r="X165" i="4"/>
  <c r="X171" i="4"/>
  <c r="X172" i="4"/>
  <c r="X174" i="4"/>
  <c r="X176" i="4"/>
  <c r="X178" i="4"/>
  <c r="X180" i="4"/>
  <c r="X182" i="4"/>
  <c r="X184" i="4"/>
  <c r="X186" i="4"/>
  <c r="X190" i="4"/>
  <c r="X192" i="4"/>
  <c r="X194" i="4"/>
  <c r="X197" i="4"/>
  <c r="X199" i="4"/>
  <c r="X225" i="4"/>
  <c r="X239" i="4"/>
  <c r="X245" i="4"/>
  <c r="X249" i="4"/>
  <c r="X250" i="4"/>
  <c r="X251" i="4"/>
  <c r="X254" i="4"/>
  <c r="X257" i="4"/>
  <c r="X259" i="4"/>
  <c r="X263" i="4"/>
  <c r="X265" i="4"/>
  <c r="X267" i="4"/>
  <c r="X271" i="4"/>
  <c r="X273" i="4"/>
  <c r="X275" i="4"/>
  <c r="X277" i="4"/>
  <c r="X279" i="4"/>
  <c r="X281" i="4"/>
  <c r="X286" i="4"/>
  <c r="X288" i="4"/>
  <c r="X290" i="4"/>
  <c r="X292" i="4"/>
  <c r="X293" i="4"/>
  <c r="X294" i="4"/>
  <c r="X295" i="4"/>
  <c r="X297" i="4"/>
  <c r="X298" i="4"/>
  <c r="X299" i="4"/>
  <c r="X300" i="4"/>
  <c r="X302" i="4"/>
  <c r="X304" i="4"/>
  <c r="X305" i="4"/>
  <c r="X306" i="4"/>
  <c r="X307" i="4"/>
  <c r="X308" i="4"/>
  <c r="X309" i="4"/>
  <c r="X310" i="4"/>
  <c r="X311" i="4"/>
  <c r="X312" i="4"/>
  <c r="X313" i="4"/>
  <c r="X314" i="4"/>
  <c r="X315" i="4"/>
  <c r="X316" i="4"/>
  <c r="X318" i="4"/>
  <c r="X319" i="4"/>
  <c r="X320" i="4"/>
  <c r="X321" i="4"/>
  <c r="X322" i="4"/>
  <c r="X323" i="4"/>
  <c r="X324" i="4"/>
  <c r="X325" i="4"/>
  <c r="X326" i="4"/>
  <c r="X327" i="4"/>
  <c r="X328" i="4"/>
  <c r="X330" i="4"/>
  <c r="X331" i="4"/>
  <c r="X332" i="4"/>
  <c r="X333" i="4"/>
  <c r="X334" i="4"/>
  <c r="X335" i="4"/>
  <c r="X336" i="4"/>
  <c r="X337" i="4"/>
  <c r="X338" i="4"/>
  <c r="X339" i="4"/>
  <c r="X342" i="4"/>
  <c r="X343" i="4"/>
  <c r="X344" i="4"/>
  <c r="X345" i="4"/>
  <c r="X346" i="4"/>
  <c r="X347" i="4"/>
  <c r="X348" i="4"/>
  <c r="X349" i="4"/>
  <c r="X350" i="4"/>
  <c r="X351" i="4"/>
  <c r="X352" i="4"/>
  <c r="X353" i="4"/>
  <c r="X354" i="4"/>
  <c r="X355" i="4"/>
  <c r="X356" i="4"/>
  <c r="X358" i="4"/>
  <c r="X359" i="4"/>
  <c r="X360" i="4"/>
  <c r="X361" i="4"/>
  <c r="X362" i="4"/>
  <c r="X363" i="4"/>
  <c r="X364" i="4"/>
  <c r="X365" i="4"/>
  <c r="X366" i="4"/>
  <c r="X367" i="4"/>
  <c r="X368" i="4"/>
  <c r="X369" i="4"/>
  <c r="X370" i="4"/>
  <c r="X371" i="4"/>
  <c r="X373" i="4"/>
  <c r="X374" i="4"/>
  <c r="X375" i="4"/>
  <c r="X376" i="4"/>
  <c r="X377" i="4"/>
  <c r="X378" i="4"/>
  <c r="X379" i="4"/>
  <c r="X380" i="4"/>
  <c r="X381" i="4"/>
  <c r="X382" i="4"/>
  <c r="X384" i="4"/>
  <c r="X385" i="4"/>
  <c r="X387" i="4"/>
  <c r="X388" i="4"/>
  <c r="X390" i="4"/>
  <c r="X391" i="4"/>
  <c r="X392" i="4"/>
  <c r="X393" i="4"/>
  <c r="X394" i="4"/>
  <c r="X395" i="4"/>
  <c r="X396" i="4"/>
  <c r="X397" i="4"/>
  <c r="X398" i="4"/>
  <c r="X400" i="4"/>
  <c r="X401" i="4"/>
  <c r="X402" i="4"/>
  <c r="X403" i="4"/>
  <c r="X405" i="4"/>
  <c r="X406" i="4"/>
  <c r="X407" i="4"/>
  <c r="X408" i="4"/>
  <c r="X425" i="4"/>
  <c r="X428" i="4"/>
  <c r="X430" i="4"/>
  <c r="X432" i="4"/>
  <c r="X433" i="4"/>
  <c r="X436" i="4"/>
  <c r="X437" i="4"/>
  <c r="X438" i="4"/>
  <c r="X440" i="4"/>
  <c r="X441" i="4"/>
  <c r="X444" i="4"/>
  <c r="X445" i="4"/>
  <c r="X446" i="4"/>
  <c r="X449" i="4"/>
  <c r="X451" i="4"/>
  <c r="X455" i="4"/>
  <c r="X457" i="4"/>
  <c r="X459" i="4"/>
  <c r="X460" i="4"/>
  <c r="X462" i="4"/>
  <c r="X465" i="4"/>
  <c r="X467" i="4"/>
  <c r="X486" i="4"/>
  <c r="X494" i="4"/>
  <c r="X501" i="4"/>
  <c r="X504" i="4"/>
  <c r="X508" i="4"/>
  <c r="X516" i="4"/>
  <c r="X521" i="4"/>
  <c r="X525" i="4"/>
  <c r="X534" i="4"/>
  <c r="X537" i="4"/>
  <c r="X539" i="4"/>
  <c r="X540" i="4"/>
  <c r="X541" i="4"/>
  <c r="X542" i="4"/>
  <c r="X543" i="4"/>
  <c r="X545" i="4"/>
  <c r="X546" i="4"/>
  <c r="X547" i="4"/>
  <c r="X548" i="4"/>
  <c r="X550" i="4"/>
  <c r="X72" i="4"/>
  <c r="X551" i="4"/>
  <c r="X552" i="4"/>
  <c r="X553" i="4"/>
  <c r="X554" i="4"/>
  <c r="X555" i="4"/>
  <c r="X556" i="4"/>
  <c r="X557" i="4"/>
  <c r="X558" i="4"/>
  <c r="X560" i="4"/>
  <c r="X562" i="4"/>
  <c r="X563" i="4"/>
  <c r="X42" i="4"/>
  <c r="X565" i="4"/>
  <c r="X566" i="4"/>
  <c r="X568" i="4"/>
  <c r="X570" i="4"/>
  <c r="X572" i="4"/>
  <c r="X573" i="4"/>
  <c r="X574" i="4"/>
  <c r="X575" i="4"/>
  <c r="X576" i="4"/>
  <c r="X577" i="4"/>
  <c r="X578" i="4"/>
  <c r="X579" i="4"/>
  <c r="X580" i="4"/>
  <c r="X582" i="4"/>
  <c r="X583" i="4"/>
  <c r="X584" i="4"/>
  <c r="X585" i="4"/>
  <c r="X586" i="4"/>
  <c r="X587" i="4"/>
  <c r="X588" i="4"/>
  <c r="X589" i="4"/>
  <c r="X590" i="4"/>
  <c r="X591" i="4"/>
  <c r="X592" i="4"/>
  <c r="X593" i="4"/>
  <c r="X595" i="4"/>
  <c r="X596" i="4"/>
  <c r="X597" i="4"/>
  <c r="X598" i="4"/>
  <c r="X600" i="4"/>
  <c r="X601" i="4"/>
  <c r="X602" i="4"/>
  <c r="X603" i="4"/>
  <c r="X606" i="4"/>
  <c r="X608" i="4"/>
  <c r="X610" i="4"/>
  <c r="X611" i="4"/>
  <c r="X612" i="4"/>
  <c r="X613" i="4"/>
  <c r="X614" i="4"/>
  <c r="X615" i="4"/>
  <c r="X616" i="4"/>
  <c r="X617" i="4"/>
  <c r="X618" i="4"/>
  <c r="X619" i="4"/>
  <c r="X620" i="4"/>
  <c r="X621" i="4"/>
  <c r="X622" i="4"/>
  <c r="X627" i="4"/>
  <c r="X628" i="4"/>
  <c r="X630" i="4"/>
  <c r="X632" i="4"/>
  <c r="X633" i="4"/>
  <c r="X635" i="4"/>
  <c r="X636" i="4"/>
  <c r="X638" i="4"/>
  <c r="X640" i="4"/>
  <c r="X642" i="4"/>
  <c r="X644" i="4"/>
  <c r="X647" i="4"/>
  <c r="X649" i="4"/>
  <c r="X652" i="4"/>
  <c r="X655" i="4"/>
  <c r="X657" i="4"/>
  <c r="X658" i="4"/>
  <c r="X661" i="4"/>
  <c r="X662" i="4"/>
  <c r="X664" i="4"/>
  <c r="X667" i="4"/>
  <c r="X669" i="4"/>
  <c r="X671" i="4"/>
  <c r="X672" i="4"/>
  <c r="X674" i="4"/>
  <c r="X676" i="4"/>
  <c r="X678" i="4"/>
  <c r="X680" i="4"/>
  <c r="X682" i="4"/>
  <c r="X684" i="4"/>
  <c r="X685" i="4"/>
  <c r="X689" i="4"/>
  <c r="X690" i="4"/>
  <c r="X691" i="4"/>
  <c r="X692" i="4"/>
  <c r="X694" i="4"/>
  <c r="X695" i="4"/>
  <c r="X697" i="4"/>
  <c r="X699" i="4"/>
  <c r="X701" i="4"/>
  <c r="X703" i="4"/>
  <c r="X704" i="4"/>
  <c r="X707" i="4"/>
  <c r="X708" i="4"/>
  <c r="X710" i="4"/>
  <c r="X712" i="4"/>
  <c r="X714" i="4"/>
  <c r="X716" i="4"/>
  <c r="X718" i="4"/>
  <c r="X720" i="4"/>
  <c r="X721" i="4"/>
  <c r="X722" i="4"/>
  <c r="X725" i="4"/>
  <c r="X727" i="4"/>
  <c r="X729" i="4"/>
  <c r="X731" i="4"/>
  <c r="X733" i="4"/>
  <c r="X734" i="4"/>
  <c r="X736" i="4"/>
  <c r="X738" i="4"/>
  <c r="X740" i="4"/>
  <c r="X742" i="4"/>
  <c r="X744" i="4"/>
  <c r="X745" i="4"/>
  <c r="X746" i="4"/>
  <c r="X748" i="4"/>
  <c r="X750" i="4"/>
  <c r="X7" i="4"/>
  <c r="AD291" i="12"/>
  <c r="AE291" i="12"/>
  <c r="AF291" i="12"/>
  <c r="AG291" i="12"/>
  <c r="AH291" i="12"/>
  <c r="AI291" i="12"/>
  <c r="AJ291" i="12"/>
  <c r="AK291" i="12"/>
  <c r="AL291" i="12"/>
  <c r="AM291" i="12"/>
  <c r="AN291" i="12"/>
  <c r="AO291" i="12"/>
  <c r="AP291" i="12"/>
  <c r="AQ291" i="12"/>
  <c r="AR291" i="12"/>
  <c r="AS291" i="12"/>
  <c r="AT291" i="12"/>
  <c r="AU291" i="12"/>
  <c r="AV291" i="12"/>
  <c r="AD204" i="12"/>
  <c r="AE204" i="12"/>
  <c r="AF204" i="12"/>
  <c r="AG204" i="12"/>
  <c r="AH204" i="12"/>
  <c r="AI204" i="12"/>
  <c r="AJ204" i="12"/>
  <c r="AK204" i="12"/>
  <c r="AL204" i="12"/>
  <c r="AM204" i="12"/>
  <c r="AN204" i="12"/>
  <c r="AO204" i="12"/>
  <c r="AP204" i="12"/>
  <c r="AQ204" i="12"/>
  <c r="AR204" i="12"/>
  <c r="AS204" i="12"/>
  <c r="AT204" i="12"/>
  <c r="AU204" i="12"/>
  <c r="AV204" i="12"/>
  <c r="AD138" i="12"/>
  <c r="AE138" i="12"/>
  <c r="AF138" i="12"/>
  <c r="AG138" i="12"/>
  <c r="AH138" i="12"/>
  <c r="AI138" i="12"/>
  <c r="AJ138" i="12"/>
  <c r="AK138" i="12"/>
  <c r="AL138" i="12"/>
  <c r="AM138" i="12"/>
  <c r="AN138" i="12"/>
  <c r="AO138" i="12"/>
  <c r="AP138" i="12"/>
  <c r="AQ138" i="12"/>
  <c r="AR138" i="12"/>
  <c r="AS138" i="12"/>
  <c r="AT138" i="12"/>
  <c r="AU138" i="12"/>
  <c r="AV138" i="12"/>
  <c r="AD116" i="12"/>
  <c r="AE116" i="12"/>
  <c r="AF116" i="12"/>
  <c r="AG116" i="12"/>
  <c r="AH116" i="12"/>
  <c r="AI116" i="12"/>
  <c r="AJ116" i="12"/>
  <c r="AK116" i="12"/>
  <c r="AL116" i="12"/>
  <c r="AM116" i="12"/>
  <c r="AN116" i="12"/>
  <c r="AO116" i="12"/>
  <c r="AP116" i="12"/>
  <c r="AQ116" i="12"/>
  <c r="AR116" i="12"/>
  <c r="AS116" i="12"/>
  <c r="AT116" i="12"/>
  <c r="AU116" i="12"/>
  <c r="AV116" i="12"/>
  <c r="AD105" i="12"/>
  <c r="AE105" i="12"/>
  <c r="AF105" i="12"/>
  <c r="AG105" i="12"/>
  <c r="AH105" i="12"/>
  <c r="AI105" i="12"/>
  <c r="AJ105" i="12"/>
  <c r="AK105" i="12"/>
  <c r="AL105" i="12"/>
  <c r="AM105" i="12"/>
  <c r="AN105" i="12"/>
  <c r="AO105" i="12"/>
  <c r="AP105" i="12"/>
  <c r="AQ105" i="12"/>
  <c r="AR105" i="12"/>
  <c r="AS105" i="12"/>
  <c r="AT105" i="12"/>
  <c r="AU105" i="12"/>
  <c r="AV105" i="12"/>
  <c r="AD490" i="12"/>
  <c r="AE490" i="12"/>
  <c r="AF490" i="12"/>
  <c r="AG490" i="12"/>
  <c r="AH490" i="12"/>
  <c r="AI490" i="12"/>
  <c r="AJ490" i="12"/>
  <c r="AK490" i="12"/>
  <c r="AL490" i="12"/>
  <c r="AM490" i="12"/>
  <c r="AN490" i="12"/>
  <c r="AO490" i="12"/>
  <c r="AP490" i="12"/>
  <c r="AQ490" i="12"/>
  <c r="AR490" i="12"/>
  <c r="AS490" i="12"/>
  <c r="AT490" i="12"/>
  <c r="AU490" i="12"/>
  <c r="AV490" i="12"/>
  <c r="AD471" i="12"/>
  <c r="AE471" i="12"/>
  <c r="AF471" i="12"/>
  <c r="AG471" i="12"/>
  <c r="AH471" i="12"/>
  <c r="AI471" i="12"/>
  <c r="AJ471" i="12"/>
  <c r="AK471" i="12"/>
  <c r="AL471" i="12"/>
  <c r="AM471" i="12"/>
  <c r="AN471" i="12"/>
  <c r="AO471" i="12"/>
  <c r="AP471" i="12"/>
  <c r="AQ471" i="12"/>
  <c r="AR471" i="12"/>
  <c r="AS471" i="12"/>
  <c r="AT471" i="12"/>
  <c r="AU471" i="12"/>
  <c r="AV471" i="12"/>
  <c r="AD390" i="12"/>
  <c r="AE390" i="12"/>
  <c r="AF390" i="12"/>
  <c r="AG390" i="12"/>
  <c r="AH390" i="12"/>
  <c r="AI390" i="12"/>
  <c r="AJ390" i="12"/>
  <c r="AK390" i="12"/>
  <c r="AL390" i="12"/>
  <c r="AM390" i="12"/>
  <c r="AN390" i="12"/>
  <c r="AO390" i="12"/>
  <c r="AP390" i="12"/>
  <c r="AQ390" i="12"/>
  <c r="AR390" i="12"/>
  <c r="AS390" i="12"/>
  <c r="AT390" i="12"/>
  <c r="AU390" i="12"/>
  <c r="AV390" i="12"/>
  <c r="AD208" i="12"/>
  <c r="AE208" i="12"/>
  <c r="AF208" i="12"/>
  <c r="AG208" i="12"/>
  <c r="AH208" i="12"/>
  <c r="AI208" i="12"/>
  <c r="AJ208" i="12"/>
  <c r="AK208" i="12"/>
  <c r="AL208" i="12"/>
  <c r="AM208" i="12"/>
  <c r="AN208" i="12"/>
  <c r="AO208" i="12"/>
  <c r="AP208" i="12"/>
  <c r="AQ208" i="12"/>
  <c r="AR208" i="12"/>
  <c r="AS208" i="12"/>
  <c r="AT208" i="12"/>
  <c r="AU208" i="12"/>
  <c r="AV208" i="12"/>
  <c r="AD44" i="12"/>
  <c r="AE44" i="12"/>
  <c r="AF44" i="12"/>
  <c r="AG44" i="12"/>
  <c r="AH44" i="12"/>
  <c r="AI44" i="12"/>
  <c r="AJ44" i="12"/>
  <c r="AK44" i="12"/>
  <c r="AL44" i="12"/>
  <c r="AM44" i="12"/>
  <c r="AN44" i="12"/>
  <c r="AO44" i="12"/>
  <c r="AP44" i="12"/>
  <c r="AQ44" i="12"/>
  <c r="AR44" i="12"/>
  <c r="AS44" i="12"/>
  <c r="AT44" i="12"/>
  <c r="AU44" i="12"/>
  <c r="AV44" i="12"/>
  <c r="AD621" i="12"/>
  <c r="AE621" i="12"/>
  <c r="AF621" i="12"/>
  <c r="AG621" i="12"/>
  <c r="AH621" i="12"/>
  <c r="AI621" i="12"/>
  <c r="AJ621" i="12"/>
  <c r="AK621" i="12"/>
  <c r="AL621" i="12"/>
  <c r="AM621" i="12"/>
  <c r="AN621" i="12"/>
  <c r="AO621" i="12"/>
  <c r="AP621" i="12"/>
  <c r="AQ621" i="12"/>
  <c r="AR621" i="12"/>
  <c r="AS621" i="12"/>
  <c r="AT621" i="12"/>
  <c r="AU621" i="12"/>
  <c r="AV621" i="12"/>
  <c r="AD249" i="12"/>
  <c r="AE249" i="12"/>
  <c r="AF249" i="12"/>
  <c r="AG249" i="12"/>
  <c r="AH249" i="12"/>
  <c r="AI249" i="12"/>
  <c r="AJ249" i="12"/>
  <c r="AK249" i="12"/>
  <c r="AL249" i="12"/>
  <c r="AM249" i="12"/>
  <c r="AN249" i="12"/>
  <c r="AO249" i="12"/>
  <c r="AP249" i="12"/>
  <c r="AQ249" i="12"/>
  <c r="AR249" i="12"/>
  <c r="AS249" i="12"/>
  <c r="AT249" i="12"/>
  <c r="AU249" i="12"/>
  <c r="AV249" i="12"/>
  <c r="AD609" i="12"/>
  <c r="AE609" i="12"/>
  <c r="AF609" i="12"/>
  <c r="AG609" i="12"/>
  <c r="AH609" i="12"/>
  <c r="AI609" i="12"/>
  <c r="AJ609" i="12"/>
  <c r="AK609" i="12"/>
  <c r="AL609" i="12"/>
  <c r="AM609" i="12"/>
  <c r="AN609" i="12"/>
  <c r="AO609" i="12"/>
  <c r="AP609" i="12"/>
  <c r="AQ609" i="12"/>
  <c r="AR609" i="12"/>
  <c r="AS609" i="12"/>
  <c r="AT609" i="12"/>
  <c r="AU609" i="12"/>
  <c r="AV609" i="12"/>
  <c r="AD333" i="12"/>
  <c r="AE333" i="12"/>
  <c r="AF333" i="12"/>
  <c r="AG333" i="12"/>
  <c r="AH333" i="12"/>
  <c r="AI333" i="12"/>
  <c r="AJ333" i="12"/>
  <c r="AK333" i="12"/>
  <c r="AL333" i="12"/>
  <c r="AM333" i="12"/>
  <c r="AN333" i="12"/>
  <c r="AO333" i="12"/>
  <c r="AP333" i="12"/>
  <c r="AQ333" i="12"/>
  <c r="AR333" i="12"/>
  <c r="AS333" i="12"/>
  <c r="AT333" i="12"/>
  <c r="AU333" i="12"/>
  <c r="AV333" i="12"/>
  <c r="AD437" i="12"/>
  <c r="AE437" i="12"/>
  <c r="AF437" i="12"/>
  <c r="AG437" i="12"/>
  <c r="AH437" i="12"/>
  <c r="AI437" i="12"/>
  <c r="AJ437" i="12"/>
  <c r="AK437" i="12"/>
  <c r="AL437" i="12"/>
  <c r="AM437" i="12"/>
  <c r="AN437" i="12"/>
  <c r="AO437" i="12"/>
  <c r="AP437" i="12"/>
  <c r="AQ437" i="12"/>
  <c r="AR437" i="12"/>
  <c r="AS437" i="12"/>
  <c r="AT437" i="12"/>
  <c r="AU437" i="12"/>
  <c r="AV437" i="12"/>
  <c r="AC8" i="12"/>
  <c r="AC9" i="12"/>
  <c r="AC10" i="12"/>
  <c r="AC11" i="12"/>
  <c r="AC12" i="12"/>
  <c r="AC13" i="12"/>
  <c r="AC14" i="12"/>
  <c r="AC15" i="12"/>
  <c r="AC16" i="12"/>
  <c r="AC17" i="12"/>
  <c r="AC18" i="12"/>
  <c r="AC19" i="12"/>
  <c r="AC20" i="12"/>
  <c r="AC21" i="12"/>
  <c r="AC23" i="12"/>
  <c r="AC24" i="12"/>
  <c r="AC25" i="12"/>
  <c r="AC26" i="12"/>
  <c r="AC27" i="12"/>
  <c r="AC28" i="12"/>
  <c r="AC29" i="12"/>
  <c r="AC31" i="12"/>
  <c r="AC30" i="12"/>
  <c r="AC32" i="12"/>
  <c r="AC33" i="12"/>
  <c r="AC34" i="12"/>
  <c r="AC35" i="12"/>
  <c r="AC36" i="12"/>
  <c r="AC37" i="12"/>
  <c r="AC38" i="12"/>
  <c r="AC39" i="12"/>
  <c r="AC43" i="12"/>
  <c r="AC45" i="12"/>
  <c r="AC46" i="12"/>
  <c r="AC47" i="12"/>
  <c r="AC48" i="12"/>
  <c r="AC49" i="12"/>
  <c r="AC50" i="12"/>
  <c r="AC51" i="12"/>
  <c r="AC52" i="12"/>
  <c r="AC53" i="12"/>
  <c r="AC54" i="12"/>
  <c r="AC55" i="12"/>
  <c r="AC57" i="12"/>
  <c r="AC58" i="12"/>
  <c r="AC59" i="12"/>
  <c r="AC60" i="12"/>
  <c r="AC61" i="12"/>
  <c r="AC62" i="12"/>
  <c r="AC63" i="12"/>
  <c r="AC64" i="12"/>
  <c r="AC65" i="12"/>
  <c r="AC66" i="12"/>
  <c r="AC67" i="12"/>
  <c r="AC68" i="12"/>
  <c r="AC69" i="12"/>
  <c r="AC70" i="12"/>
  <c r="AC71" i="12"/>
  <c r="AC73" i="12"/>
  <c r="AC74" i="12"/>
  <c r="AC75" i="12"/>
  <c r="AC76" i="12"/>
  <c r="AC77" i="12"/>
  <c r="AC78" i="12"/>
  <c r="AC79" i="12"/>
  <c r="AC80" i="12"/>
  <c r="AC81" i="12"/>
  <c r="AC82" i="12"/>
  <c r="AC83" i="12"/>
  <c r="AC660" i="12"/>
  <c r="AC84" i="12"/>
  <c r="AC85" i="12"/>
  <c r="AC86" i="12"/>
  <c r="AC87" i="12"/>
  <c r="AC88" i="12"/>
  <c r="AC89" i="12"/>
  <c r="AC90" i="12"/>
  <c r="AC91" i="12"/>
  <c r="AC92" i="12"/>
  <c r="AC93" i="12"/>
  <c r="AC94" i="12"/>
  <c r="AC95" i="12"/>
  <c r="AC96" i="12"/>
  <c r="AC97" i="12"/>
  <c r="AC98" i="12"/>
  <c r="AC99" i="12"/>
  <c r="AC100" i="12"/>
  <c r="AC101" i="12"/>
  <c r="AC102" i="12"/>
  <c r="AC103" i="12"/>
  <c r="AC104" i="12"/>
  <c r="AC106" i="12"/>
  <c r="AC107" i="12"/>
  <c r="AC108" i="12"/>
  <c r="AC109" i="12"/>
  <c r="AC110" i="12"/>
  <c r="AC111" i="12"/>
  <c r="AC112" i="12"/>
  <c r="AC114" i="12"/>
  <c r="AC115" i="12"/>
  <c r="AC117" i="12"/>
  <c r="AC118" i="12"/>
  <c r="AC119" i="12"/>
  <c r="AC120" i="12"/>
  <c r="AC121" i="12"/>
  <c r="AC122" i="12"/>
  <c r="AC124" i="12"/>
  <c r="AC125" i="12"/>
  <c r="AC126" i="12"/>
  <c r="AC127" i="12"/>
  <c r="AC128" i="12"/>
  <c r="AC129" i="12"/>
  <c r="AC130" i="12"/>
  <c r="AC132" i="12"/>
  <c r="AC133" i="12"/>
  <c r="AC134" i="12"/>
  <c r="AC135" i="12"/>
  <c r="AC136" i="12"/>
  <c r="AC137" i="12"/>
  <c r="AC139" i="12"/>
  <c r="AC140" i="12"/>
  <c r="AC141" i="12"/>
  <c r="AC142" i="12"/>
  <c r="AC143" i="12"/>
  <c r="AC144" i="12"/>
  <c r="AC145" i="12"/>
  <c r="AC146" i="12"/>
  <c r="AC147" i="12"/>
  <c r="AC148" i="12"/>
  <c r="AC149" i="12"/>
  <c r="AC150" i="12"/>
  <c r="AC151" i="12"/>
  <c r="AC152" i="12"/>
  <c r="AC153" i="12"/>
  <c r="AC154" i="12"/>
  <c r="AC156" i="12"/>
  <c r="AC157" i="12"/>
  <c r="AC158" i="12"/>
  <c r="AC159" i="12"/>
  <c r="AC160" i="12"/>
  <c r="AC161" i="12"/>
  <c r="AC162" i="12"/>
  <c r="AC163" i="12"/>
  <c r="AC164" i="12"/>
  <c r="AC165" i="12"/>
  <c r="AC166" i="12"/>
  <c r="AC169" i="12"/>
  <c r="AC170" i="12"/>
  <c r="AC171" i="12"/>
  <c r="AC172" i="12"/>
  <c r="AC174" i="12"/>
  <c r="AC175" i="12"/>
  <c r="AC176" i="12"/>
  <c r="AC177" i="12"/>
  <c r="AC178" i="12"/>
  <c r="AC179" i="12"/>
  <c r="AC180" i="12"/>
  <c r="AC181" i="12"/>
  <c r="AC182" i="12"/>
  <c r="AC183" i="12"/>
  <c r="AC184" i="12"/>
  <c r="AC185" i="12"/>
  <c r="AC186" i="12"/>
  <c r="AC187" i="12"/>
  <c r="AC188" i="12"/>
  <c r="AC189" i="12"/>
  <c r="AC190" i="12"/>
  <c r="AC191" i="12"/>
  <c r="AC192" i="12"/>
  <c r="AC193" i="12"/>
  <c r="AC194" i="12"/>
  <c r="AC195" i="12"/>
  <c r="AC196" i="12"/>
  <c r="AC197" i="12"/>
  <c r="AC198" i="12"/>
  <c r="AC199" i="12"/>
  <c r="AC200" i="12"/>
  <c r="AC201" i="12"/>
  <c r="AC202" i="12"/>
  <c r="AC203" i="12"/>
  <c r="AC205" i="12"/>
  <c r="AC206" i="12"/>
  <c r="AC207" i="12"/>
  <c r="AC209" i="12"/>
  <c r="AC210" i="12"/>
  <c r="AC211" i="12"/>
  <c r="AC212" i="12"/>
  <c r="AC213" i="12"/>
  <c r="AC214" i="12"/>
  <c r="AC215" i="12"/>
  <c r="AC217" i="12"/>
  <c r="AC218" i="12"/>
  <c r="AC219" i="12"/>
  <c r="AC220" i="12"/>
  <c r="AC221" i="12"/>
  <c r="AC222" i="12"/>
  <c r="AC223" i="12"/>
  <c r="AC224" i="12"/>
  <c r="AC225" i="12"/>
  <c r="AC226" i="12"/>
  <c r="AC227" i="12"/>
  <c r="AC228" i="12"/>
  <c r="AC229" i="12"/>
  <c r="AC230" i="12"/>
  <c r="AC231" i="12"/>
  <c r="AC232" i="12"/>
  <c r="AC233" i="12"/>
  <c r="AC234" i="12"/>
  <c r="AC236" i="12"/>
  <c r="AC237" i="12"/>
  <c r="AC238" i="12"/>
  <c r="AC239" i="12"/>
  <c r="AC240" i="12"/>
  <c r="AC241" i="12"/>
  <c r="AC242" i="12"/>
  <c r="AC243" i="12"/>
  <c r="AC244" i="12"/>
  <c r="AC245" i="12"/>
  <c r="AC246" i="12"/>
  <c r="AC535" i="12"/>
  <c r="AC250" i="12"/>
  <c r="AC251" i="12"/>
  <c r="AC252" i="12"/>
  <c r="AC253" i="12"/>
  <c r="AC254" i="12"/>
  <c r="AC256" i="12"/>
  <c r="AC257" i="12"/>
  <c r="AC258" i="12"/>
  <c r="AC259" i="12"/>
  <c r="AC260" i="12"/>
  <c r="AC261" i="12"/>
  <c r="AC262" i="12"/>
  <c r="AC263" i="12"/>
  <c r="AC264" i="12"/>
  <c r="AC265" i="12"/>
  <c r="AC266" i="12"/>
  <c r="AC267" i="12"/>
  <c r="AC270" i="12"/>
  <c r="AC271" i="12"/>
  <c r="AC272" i="12"/>
  <c r="AC273" i="12"/>
  <c r="AC274" i="12"/>
  <c r="AC275" i="12"/>
  <c r="AC276" i="12"/>
  <c r="AC277" i="12"/>
  <c r="AC278" i="12"/>
  <c r="AC279" i="12"/>
  <c r="AC280" i="12"/>
  <c r="AC281" i="12"/>
  <c r="AC282" i="12"/>
  <c r="AC284" i="12"/>
  <c r="AC286" i="12"/>
  <c r="AC287" i="12"/>
  <c r="AC288" i="12"/>
  <c r="AC289" i="12"/>
  <c r="AC290" i="12"/>
  <c r="AC292" i="12"/>
  <c r="AC293" i="12"/>
  <c r="AC294" i="12"/>
  <c r="AC295" i="12"/>
  <c r="AC297" i="12"/>
  <c r="AC298" i="12"/>
  <c r="AC299" i="12"/>
  <c r="AC300" i="12"/>
  <c r="AC302" i="12"/>
  <c r="AC304" i="12"/>
  <c r="AC305" i="12"/>
  <c r="AC306" i="12"/>
  <c r="AC307" i="12"/>
  <c r="AC308" i="12"/>
  <c r="AC309" i="12"/>
  <c r="AC310" i="12"/>
  <c r="AC311" i="12"/>
  <c r="AC312" i="12"/>
  <c r="AC313" i="12"/>
  <c r="AC314" i="12"/>
  <c r="AC315" i="12"/>
  <c r="AC316" i="12"/>
  <c r="AC318" i="12"/>
  <c r="AC319" i="12"/>
  <c r="AC320" i="12"/>
  <c r="AC321" i="12"/>
  <c r="AC322" i="12"/>
  <c r="AC323" i="12"/>
  <c r="AC324" i="12"/>
  <c r="AC325" i="12"/>
  <c r="AC326" i="12"/>
  <c r="AC327" i="12"/>
  <c r="AC328" i="12"/>
  <c r="AC330" i="12"/>
  <c r="AC331" i="12"/>
  <c r="AC332" i="12"/>
  <c r="AC334" i="12"/>
  <c r="AC335" i="12"/>
  <c r="AC336" i="12"/>
  <c r="AC337" i="12"/>
  <c r="AC338" i="12"/>
  <c r="AC339" i="12"/>
  <c r="AC342" i="12"/>
  <c r="AC343" i="12"/>
  <c r="AC344" i="12"/>
  <c r="AC345" i="12"/>
  <c r="AC346" i="12"/>
  <c r="AC347" i="12"/>
  <c r="AC348" i="12"/>
  <c r="AC349" i="12"/>
  <c r="AC350" i="12"/>
  <c r="AC351" i="12"/>
  <c r="AC352" i="12"/>
  <c r="AC353" i="12"/>
  <c r="AC354" i="12"/>
  <c r="AC355" i="12"/>
  <c r="AC356" i="12"/>
  <c r="AC358" i="12"/>
  <c r="AC359" i="12"/>
  <c r="AC360" i="12"/>
  <c r="AC361" i="12"/>
  <c r="AC362" i="12"/>
  <c r="AC363" i="12"/>
  <c r="AC364" i="12"/>
  <c r="AC365" i="12"/>
  <c r="AC366" i="12"/>
  <c r="AC367" i="12"/>
  <c r="AC368" i="12"/>
  <c r="AC369" i="12"/>
  <c r="AC370" i="12"/>
  <c r="AC371" i="12"/>
  <c r="AC373" i="12"/>
  <c r="AC374" i="12"/>
  <c r="AC375" i="12"/>
  <c r="AC376" i="12"/>
  <c r="AC377" i="12"/>
  <c r="AC378" i="12"/>
  <c r="AC379" i="12"/>
  <c r="AC380" i="12"/>
  <c r="AC381" i="12"/>
  <c r="AC382" i="12"/>
  <c r="AC383" i="12"/>
  <c r="AC384" i="12"/>
  <c r="AC385" i="12"/>
  <c r="AC387" i="12"/>
  <c r="AC388" i="12"/>
  <c r="AC391" i="12"/>
  <c r="AC392" i="12"/>
  <c r="AC393" i="12"/>
  <c r="AC394" i="12"/>
  <c r="AC395" i="12"/>
  <c r="AC396" i="12"/>
  <c r="AC397" i="12"/>
  <c r="AC398" i="12"/>
  <c r="AC400" i="12"/>
  <c r="AC401" i="12"/>
  <c r="AC402" i="12"/>
  <c r="AC403" i="12"/>
  <c r="AC404" i="12"/>
  <c r="AC405" i="12"/>
  <c r="AC406" i="12"/>
  <c r="AC407" i="12"/>
  <c r="AC408" i="12"/>
  <c r="AC409" i="12"/>
  <c r="AC410" i="12"/>
  <c r="AC411" i="12"/>
  <c r="AC412" i="12"/>
  <c r="AC413" i="12"/>
  <c r="AC414" i="12"/>
  <c r="AC415" i="12"/>
  <c r="AC416" i="12"/>
  <c r="AC418" i="12"/>
  <c r="AC419" i="12"/>
  <c r="AC420" i="12"/>
  <c r="AC421" i="12"/>
  <c r="AC422" i="12"/>
  <c r="AC423" i="12"/>
  <c r="AC424" i="12"/>
  <c r="AC425" i="12"/>
  <c r="AC426" i="12"/>
  <c r="AC427" i="12"/>
  <c r="AC428" i="12"/>
  <c r="AC429" i="12"/>
  <c r="AC430" i="12"/>
  <c r="AC431" i="12"/>
  <c r="AC432" i="12"/>
  <c r="AC433" i="12"/>
  <c r="AC434" i="12"/>
  <c r="AC435" i="12"/>
  <c r="AC436" i="12"/>
  <c r="AC438" i="12"/>
  <c r="AC439" i="12"/>
  <c r="AC440" i="12"/>
  <c r="AC441" i="12"/>
  <c r="AC442" i="12"/>
  <c r="AC444" i="12"/>
  <c r="AC445" i="12"/>
  <c r="AC446" i="12"/>
  <c r="AC448" i="12"/>
  <c r="AC449" i="12"/>
  <c r="AC450" i="12"/>
  <c r="AC451" i="12"/>
  <c r="AC452" i="12"/>
  <c r="AC453" i="12"/>
  <c r="AC454" i="12"/>
  <c r="AC455" i="12"/>
  <c r="AC456" i="12"/>
  <c r="AC457" i="12"/>
  <c r="AC458" i="12"/>
  <c r="AC459" i="12"/>
  <c r="AC460" i="12"/>
  <c r="AC461" i="12"/>
  <c r="AC462" i="12"/>
  <c r="AC464" i="12"/>
  <c r="AC465" i="12"/>
  <c r="AC466" i="12"/>
  <c r="AC467" i="12"/>
  <c r="AC468" i="12"/>
  <c r="AC469" i="12"/>
  <c r="AC472" i="12"/>
  <c r="AC473" i="12"/>
  <c r="AC475" i="12"/>
  <c r="AC476" i="12"/>
  <c r="AC477" i="12"/>
  <c r="AC478" i="12"/>
  <c r="AC479" i="12"/>
  <c r="AC480" i="12"/>
  <c r="AC481" i="12"/>
  <c r="AC482" i="12"/>
  <c r="AC483" i="12"/>
  <c r="AC484" i="12"/>
  <c r="AC485" i="12"/>
  <c r="AC486" i="12"/>
  <c r="AC487" i="12"/>
  <c r="AC488" i="12"/>
  <c r="AC489" i="12"/>
  <c r="AC491" i="12"/>
  <c r="AC492" i="12"/>
  <c r="AC493" i="12"/>
  <c r="AC494" i="12"/>
  <c r="AC495" i="12"/>
  <c r="AC496" i="12"/>
  <c r="AC498" i="12"/>
  <c r="AC499" i="12"/>
  <c r="AC500" i="12"/>
  <c r="AC501" i="12"/>
  <c r="AC502" i="12"/>
  <c r="AC503" i="12"/>
  <c r="AC504" i="12"/>
  <c r="AC505" i="12"/>
  <c r="AC506" i="12"/>
  <c r="AC507" i="12"/>
  <c r="AC508" i="12"/>
  <c r="AC509" i="12"/>
  <c r="AC510" i="12"/>
  <c r="AC511" i="12"/>
  <c r="AC513" i="12"/>
  <c r="AC514" i="12"/>
  <c r="AC515" i="12"/>
  <c r="AC516" i="12"/>
  <c r="AC518" i="12"/>
  <c r="AC519" i="12"/>
  <c r="AC520" i="12"/>
  <c r="AC521" i="12"/>
  <c r="AC522" i="12"/>
  <c r="AC523" i="12"/>
  <c r="AC524" i="12"/>
  <c r="AC525" i="12"/>
  <c r="AC526" i="12"/>
  <c r="AC527" i="12"/>
  <c r="AC528" i="12"/>
  <c r="AC529" i="12"/>
  <c r="AC530" i="12"/>
  <c r="AC532" i="12"/>
  <c r="AC533" i="12"/>
  <c r="AC534" i="12"/>
  <c r="AC536" i="12"/>
  <c r="AC537" i="12"/>
  <c r="AC539" i="12"/>
  <c r="AC540" i="12"/>
  <c r="AC541" i="12"/>
  <c r="AC542" i="12"/>
  <c r="AC543" i="12"/>
  <c r="AC544" i="12"/>
  <c r="AC545" i="12"/>
  <c r="AC546" i="12"/>
  <c r="AC547" i="12"/>
  <c r="AC548" i="12"/>
  <c r="AC549" i="12"/>
  <c r="AC550" i="12"/>
  <c r="AC72" i="12"/>
  <c r="AC551" i="12"/>
  <c r="AC552" i="12"/>
  <c r="AC553" i="12"/>
  <c r="AC554" i="12"/>
  <c r="AC555" i="12"/>
  <c r="AC556" i="12"/>
  <c r="AC557" i="12"/>
  <c r="AC558" i="12"/>
  <c r="AC560" i="12"/>
  <c r="AC561" i="12"/>
  <c r="AC562" i="12"/>
  <c r="AC563" i="12"/>
  <c r="AC564" i="12"/>
  <c r="AC42" i="12"/>
  <c r="AC565" i="12"/>
  <c r="AC566" i="12"/>
  <c r="AC567" i="12"/>
  <c r="AC568" i="12"/>
  <c r="AC569" i="12"/>
  <c r="AC570" i="12"/>
  <c r="AC571" i="12"/>
  <c r="AC572" i="12"/>
  <c r="AC573" i="12"/>
  <c r="AC574" i="12"/>
  <c r="AC581" i="12"/>
  <c r="AC575" i="12"/>
  <c r="AC576" i="12"/>
  <c r="AC577" i="12"/>
  <c r="AC578" i="12"/>
  <c r="AC579" i="12"/>
  <c r="AC580" i="12"/>
  <c r="AC582" i="12"/>
  <c r="AC583" i="12"/>
  <c r="AC584" i="12"/>
  <c r="AC585" i="12"/>
  <c r="AC586" i="12"/>
  <c r="AC587" i="12"/>
  <c r="AC588" i="12"/>
  <c r="AC589" i="12"/>
  <c r="AC590" i="12"/>
  <c r="AC591" i="12"/>
  <c r="AC592" i="12"/>
  <c r="AC593" i="12"/>
  <c r="AC595" i="12"/>
  <c r="AC596" i="12"/>
  <c r="AC597" i="12"/>
  <c r="AC598" i="12"/>
  <c r="AC600" i="12"/>
  <c r="AC601" i="12"/>
  <c r="AC602" i="12"/>
  <c r="AC603" i="12"/>
  <c r="AC605" i="12"/>
  <c r="AC606" i="12"/>
  <c r="AC607" i="12"/>
  <c r="AC608" i="12"/>
  <c r="AC610" i="12"/>
  <c r="AC611" i="12"/>
  <c r="AC612" i="12"/>
  <c r="AC613" i="12"/>
  <c r="AC614" i="12"/>
  <c r="AC615" i="12"/>
  <c r="AC616" i="12"/>
  <c r="AC617" i="12"/>
  <c r="AC618" i="12"/>
  <c r="AC619" i="12"/>
  <c r="AC620" i="12"/>
  <c r="AC622" i="12"/>
  <c r="AC624" i="12"/>
  <c r="AC625" i="12"/>
  <c r="AC626" i="12"/>
  <c r="AC627" i="12"/>
  <c r="AC628" i="12"/>
  <c r="AC629" i="12"/>
  <c r="AC630" i="12"/>
  <c r="AC631" i="12"/>
  <c r="AC632" i="12"/>
  <c r="AC633" i="12"/>
  <c r="AC634" i="12"/>
  <c r="AC635" i="12"/>
  <c r="AC636" i="12"/>
  <c r="AC637" i="12"/>
  <c r="AC638" i="12"/>
  <c r="AC639" i="12"/>
  <c r="AC640" i="12"/>
  <c r="AC641" i="12"/>
  <c r="AC642" i="12"/>
  <c r="AC644" i="12"/>
  <c r="AC645" i="12"/>
  <c r="AC646" i="12"/>
  <c r="AC647" i="12"/>
  <c r="AC648" i="12"/>
  <c r="AC649" i="12"/>
  <c r="AC650" i="12"/>
  <c r="AC652" i="12"/>
  <c r="AC653" i="12"/>
  <c r="AC655" i="12"/>
  <c r="AC656" i="12"/>
  <c r="AC657" i="12"/>
  <c r="AC658" i="12"/>
  <c r="AC659" i="12"/>
  <c r="AC661" i="12"/>
  <c r="AC662" i="12"/>
  <c r="AC663" i="12"/>
  <c r="AC664" i="12"/>
  <c r="AC665" i="12"/>
  <c r="AC666" i="12"/>
  <c r="AC667" i="12"/>
  <c r="AC668" i="12"/>
  <c r="AC669" i="12"/>
  <c r="AC670" i="12"/>
  <c r="AC671" i="12"/>
  <c r="AC672" i="12"/>
  <c r="AC673" i="12"/>
  <c r="AC674" i="12"/>
  <c r="AC675" i="12"/>
  <c r="AC676" i="12"/>
  <c r="AC677" i="12"/>
  <c r="AC678" i="12"/>
  <c r="AC679" i="12"/>
  <c r="AC680" i="12"/>
  <c r="AC681" i="12"/>
  <c r="AC682" i="12"/>
  <c r="AC683" i="12"/>
  <c r="AC684" i="12"/>
  <c r="AC685" i="12"/>
  <c r="AC687" i="12"/>
  <c r="AC688" i="12"/>
  <c r="AC689" i="12"/>
  <c r="AC690" i="12"/>
  <c r="AC691" i="12"/>
  <c r="AC692" i="12"/>
  <c r="AC693" i="12"/>
  <c r="AC694" i="12"/>
  <c r="AC695" i="12"/>
  <c r="AC696" i="12"/>
  <c r="AC697" i="12"/>
  <c r="AC698" i="12"/>
  <c r="AC699" i="12"/>
  <c r="AC700" i="12"/>
  <c r="AC701" i="12"/>
  <c r="AC702" i="12"/>
  <c r="AC703" i="12"/>
  <c r="AC704" i="12"/>
  <c r="AC705" i="12"/>
  <c r="AC706" i="12"/>
  <c r="AC707" i="12"/>
  <c r="AC708" i="12"/>
  <c r="AC709" i="12"/>
  <c r="AC710" i="12"/>
  <c r="AC712" i="12"/>
  <c r="AC713" i="12"/>
  <c r="AC714" i="12"/>
  <c r="AC715" i="12"/>
  <c r="AC716" i="12"/>
  <c r="AC717" i="12"/>
  <c r="AC718" i="12"/>
  <c r="AC719" i="12"/>
  <c r="AC720" i="12"/>
  <c r="AC721" i="12"/>
  <c r="AC722" i="12"/>
  <c r="AC723" i="12"/>
  <c r="AC724" i="12"/>
  <c r="AC725" i="12"/>
  <c r="AC726" i="12"/>
  <c r="AC727" i="12"/>
  <c r="AC728" i="12"/>
  <c r="AC729" i="12"/>
  <c r="AC730" i="12"/>
  <c r="AC731" i="12"/>
  <c r="AC732" i="12"/>
  <c r="AC733" i="12"/>
  <c r="AC734" i="12"/>
  <c r="AC735" i="12"/>
  <c r="AC736" i="12"/>
  <c r="AC737" i="12"/>
  <c r="AC738" i="12"/>
  <c r="AC739" i="12"/>
  <c r="AC740" i="12"/>
  <c r="AC741" i="12"/>
  <c r="AC742" i="12"/>
  <c r="AC743" i="12"/>
  <c r="AC744" i="12"/>
  <c r="AC745" i="12"/>
  <c r="AC746" i="12"/>
  <c r="AC747" i="12"/>
  <c r="AC748" i="12"/>
  <c r="AC749" i="12"/>
  <c r="AC750" i="12"/>
  <c r="AC751" i="12"/>
  <c r="AC291" i="12"/>
  <c r="AC204" i="12"/>
  <c r="AC138" i="12"/>
  <c r="AC116" i="12"/>
  <c r="AC105" i="12"/>
  <c r="AC490" i="12"/>
  <c r="AC471" i="12"/>
  <c r="AC390" i="12"/>
  <c r="AC208" i="12"/>
  <c r="AC44" i="12"/>
  <c r="AC621" i="12"/>
  <c r="AC249" i="12"/>
  <c r="AC609" i="12"/>
  <c r="AC333" i="12"/>
  <c r="AC437" i="12"/>
  <c r="AD7" i="12"/>
  <c r="AX249" i="12" l="1"/>
  <c r="AW249" i="12"/>
  <c r="AX390" i="12"/>
  <c r="AW390" i="12"/>
  <c r="AW116" i="12"/>
  <c r="AX116" i="12"/>
  <c r="AW325" i="12"/>
  <c r="AX325" i="12"/>
  <c r="AW212" i="12"/>
  <c r="AX212" i="12"/>
  <c r="AW437" i="12"/>
  <c r="AX437" i="12"/>
  <c r="AX621" i="12"/>
  <c r="AW621" i="12"/>
  <c r="AW471" i="12"/>
  <c r="AX471" i="12"/>
  <c r="AX138" i="12"/>
  <c r="AW138" i="12"/>
  <c r="AX382" i="12"/>
  <c r="AW382" i="12"/>
  <c r="AX181" i="12"/>
  <c r="AW181" i="12"/>
  <c r="AX333" i="12"/>
  <c r="AW333" i="12"/>
  <c r="AW44" i="12"/>
  <c r="AX44" i="12"/>
  <c r="AX490" i="12"/>
  <c r="AW490" i="12"/>
  <c r="AW204" i="12"/>
  <c r="AX204" i="12"/>
  <c r="AX609" i="12"/>
  <c r="AW609" i="12"/>
  <c r="AW208" i="12"/>
  <c r="AX208" i="12"/>
  <c r="AX105" i="12"/>
  <c r="AW105" i="12"/>
  <c r="AW291" i="12"/>
  <c r="AX291" i="12"/>
  <c r="W188" i="4"/>
  <c r="W676" i="4"/>
  <c r="W649" i="4"/>
  <c r="W644" i="4"/>
  <c r="W636" i="4"/>
  <c r="W635" i="4"/>
  <c r="W622" i="4"/>
  <c r="W611" i="4"/>
  <c r="W598" i="4"/>
  <c r="W521" i="4"/>
  <c r="W462" i="4"/>
  <c r="W446" i="4"/>
  <c r="W436" i="4"/>
  <c r="W286" i="4"/>
  <c r="W267" i="4"/>
  <c r="W254" i="4"/>
  <c r="W67" i="4"/>
  <c r="W125" i="4"/>
  <c r="W118" i="4"/>
  <c r="W404" i="4"/>
  <c r="W107" i="4"/>
  <c r="W163" i="4"/>
  <c r="W713" i="4"/>
  <c r="W593" i="4"/>
  <c r="W499" i="4"/>
  <c r="W498" i="4"/>
  <c r="W491" i="4"/>
  <c r="W490" i="4"/>
  <c r="W237" i="4"/>
  <c r="W231" i="4"/>
  <c r="W230" i="4"/>
  <c r="W229" i="4"/>
  <c r="W228" i="4"/>
  <c r="W226" i="4"/>
  <c r="W169" i="4"/>
  <c r="W166" i="4"/>
  <c r="W23" i="4"/>
  <c r="W18" i="4"/>
  <c r="W15" i="4"/>
  <c r="W11" i="4"/>
  <c r="W343" i="4"/>
  <c r="W158" i="4"/>
  <c r="W157" i="4"/>
  <c r="W154" i="4"/>
  <c r="W133" i="4"/>
  <c r="W53" i="4"/>
  <c r="W539" i="4"/>
  <c r="W537" i="4"/>
  <c r="W327" i="4"/>
  <c r="W315" i="4"/>
  <c r="W288" i="4"/>
  <c r="W476" i="4"/>
  <c r="W458" i="4"/>
  <c r="W452" i="4"/>
  <c r="W450" i="4"/>
  <c r="W219" i="4"/>
  <c r="W217" i="4"/>
  <c r="W215" i="4"/>
  <c r="W213" i="4"/>
  <c r="W212" i="4"/>
  <c r="W183" i="4"/>
  <c r="W139" i="4"/>
  <c r="W135" i="4"/>
  <c r="W89" i="4"/>
  <c r="W81" i="4"/>
  <c r="W59" i="4"/>
  <c r="W744" i="4"/>
  <c r="W729" i="4"/>
  <c r="W701" i="4"/>
  <c r="W695" i="4"/>
  <c r="W42" i="4"/>
  <c r="W557" i="4"/>
  <c r="W508" i="4"/>
  <c r="W434" i="4"/>
  <c r="W427" i="4"/>
  <c r="W424" i="4"/>
  <c r="W422" i="4"/>
  <c r="W421" i="4"/>
  <c r="W408" i="4"/>
  <c r="W239" i="4"/>
  <c r="W204" i="4"/>
  <c r="W202" i="4"/>
  <c r="W201" i="4"/>
  <c r="W160" i="4"/>
  <c r="W127" i="4"/>
  <c r="W8" i="4"/>
  <c r="W694" i="4"/>
  <c r="W690" i="4"/>
  <c r="W504" i="4"/>
  <c r="W486" i="4"/>
  <c r="X476" i="4"/>
  <c r="W419" i="4"/>
  <c r="W418" i="4"/>
  <c r="W416" i="4"/>
  <c r="W415" i="4"/>
  <c r="W413" i="4"/>
  <c r="W411" i="4"/>
  <c r="W410" i="4"/>
  <c r="W409" i="4"/>
  <c r="W388" i="4"/>
  <c r="W373" i="4"/>
  <c r="W284" i="4"/>
  <c r="W282" i="4"/>
  <c r="W276" i="4"/>
  <c r="W274" i="4"/>
  <c r="W252" i="4"/>
  <c r="W535" i="4"/>
  <c r="W246" i="4"/>
  <c r="W244" i="4"/>
  <c r="W243" i="4"/>
  <c r="W242" i="4"/>
  <c r="W241" i="4"/>
  <c r="W240" i="4"/>
  <c r="W225" i="4"/>
  <c r="W177" i="4"/>
  <c r="W175" i="4"/>
  <c r="W171" i="4"/>
  <c r="W153" i="4"/>
  <c r="W150" i="4"/>
  <c r="W146" i="4"/>
  <c r="W143" i="4"/>
  <c r="W140" i="4"/>
  <c r="X139" i="4"/>
  <c r="W124" i="4"/>
  <c r="W122" i="4"/>
  <c r="W121" i="4"/>
  <c r="W119" i="4"/>
  <c r="W76" i="4"/>
  <c r="W46" i="4"/>
  <c r="W689" i="4"/>
  <c r="W671" i="4"/>
  <c r="W618" i="4"/>
  <c r="W525" i="4"/>
  <c r="W501" i="4"/>
  <c r="W460" i="4"/>
  <c r="W425" i="4"/>
  <c r="X153" i="4"/>
  <c r="W737" i="4"/>
  <c r="W721" i="4"/>
  <c r="W681" i="4"/>
  <c r="W669" i="4"/>
  <c r="W629" i="4"/>
  <c r="W626" i="4"/>
  <c r="W572" i="4"/>
  <c r="W549" i="4"/>
  <c r="W475" i="4"/>
  <c r="W473" i="4"/>
  <c r="W468" i="4"/>
  <c r="W466" i="4"/>
  <c r="W390" i="4"/>
  <c r="W291" i="4"/>
  <c r="W271" i="4"/>
  <c r="X231" i="4"/>
  <c r="X219" i="4"/>
  <c r="X204" i="4"/>
  <c r="W720" i="4"/>
  <c r="W313" i="4"/>
  <c r="W236" i="4"/>
  <c r="W233" i="4"/>
  <c r="W232" i="4"/>
  <c r="W224" i="4"/>
  <c r="W223" i="4"/>
  <c r="W221" i="4"/>
  <c r="W220" i="4"/>
  <c r="W210" i="4"/>
  <c r="W209" i="4"/>
  <c r="W208" i="4"/>
  <c r="W206" i="4"/>
  <c r="W205" i="4"/>
  <c r="W196" i="4"/>
  <c r="X124" i="4"/>
  <c r="W709" i="4"/>
  <c r="W706" i="4"/>
  <c r="W665" i="4"/>
  <c r="W659" i="4"/>
  <c r="W656" i="4"/>
  <c r="W642" i="4"/>
  <c r="W607" i="4"/>
  <c r="W564" i="4"/>
  <c r="W561" i="4"/>
  <c r="W553" i="4"/>
  <c r="W536" i="4"/>
  <c r="W514" i="4"/>
  <c r="W513" i="4"/>
  <c r="W484" i="4"/>
  <c r="W483" i="4"/>
  <c r="W482" i="4"/>
  <c r="W479" i="4"/>
  <c r="W478" i="4"/>
  <c r="W439" i="4"/>
  <c r="W359" i="4"/>
  <c r="W356" i="4"/>
  <c r="W302" i="4"/>
  <c r="W299" i="4"/>
  <c r="W266" i="4"/>
  <c r="W264" i="4"/>
  <c r="W260" i="4"/>
  <c r="W258" i="4"/>
  <c r="W730" i="4"/>
  <c r="W738" i="4"/>
  <c r="W723" i="4"/>
  <c r="W714" i="4"/>
  <c r="W698" i="4"/>
  <c r="W677" i="4"/>
  <c r="W673" i="4"/>
  <c r="W650" i="4"/>
  <c r="W646" i="4"/>
  <c r="W624" i="4"/>
  <c r="W544" i="4"/>
  <c r="W532" i="4"/>
  <c r="W506" i="4"/>
  <c r="W505" i="4"/>
  <c r="W480" i="4"/>
  <c r="X480" i="4"/>
  <c r="W741" i="4"/>
  <c r="W736" i="4"/>
  <c r="W731" i="4"/>
  <c r="W717" i="4"/>
  <c r="W712" i="4"/>
  <c r="W707" i="4"/>
  <c r="W685" i="4"/>
  <c r="W670" i="4"/>
  <c r="W666" i="4"/>
  <c r="W664" i="4"/>
  <c r="W639" i="4"/>
  <c r="W630" i="4"/>
  <c r="W571" i="4"/>
  <c r="X564" i="4"/>
  <c r="W556" i="4"/>
  <c r="X536" i="4"/>
  <c r="W523" i="4"/>
  <c r="W522" i="4"/>
  <c r="W516" i="4"/>
  <c r="W687" i="4"/>
  <c r="W684" i="4"/>
  <c r="W678" i="4"/>
  <c r="W658" i="4"/>
  <c r="W652" i="4"/>
  <c r="W628" i="4"/>
  <c r="W609" i="4"/>
  <c r="W606" i="4"/>
  <c r="W601" i="4"/>
  <c r="W580" i="4"/>
  <c r="W552" i="4"/>
  <c r="W550" i="4"/>
  <c r="W546" i="4"/>
  <c r="W545" i="4"/>
  <c r="W542" i="4"/>
  <c r="W534" i="4"/>
  <c r="W528" i="4"/>
  <c r="W527" i="4"/>
  <c r="X496" i="4"/>
  <c r="W496" i="4"/>
  <c r="X493" i="4"/>
  <c r="W493" i="4"/>
  <c r="X469" i="4"/>
  <c r="W469" i="4"/>
  <c r="W726" i="4"/>
  <c r="X511" i="4"/>
  <c r="W511" i="4"/>
  <c r="W510" i="4"/>
  <c r="W509" i="4"/>
  <c r="X453" i="4"/>
  <c r="W453" i="4"/>
  <c r="W403" i="4"/>
  <c r="W194" i="4"/>
  <c r="W186" i="4"/>
  <c r="W182" i="4"/>
  <c r="W174" i="4"/>
  <c r="W165" i="4"/>
  <c r="W144" i="4"/>
  <c r="W120" i="4"/>
  <c r="W102" i="4"/>
  <c r="W100" i="4"/>
  <c r="W10" i="4"/>
  <c r="W519" i="4"/>
  <c r="W518" i="4"/>
  <c r="W502" i="4"/>
  <c r="W488" i="4"/>
  <c r="W487" i="4"/>
  <c r="W455" i="4"/>
  <c r="W441" i="4"/>
  <c r="W430" i="4"/>
  <c r="X422" i="4"/>
  <c r="X411" i="4"/>
  <c r="W407" i="4"/>
  <c r="W395" i="4"/>
  <c r="W380" i="4"/>
  <c r="W365" i="4"/>
  <c r="W350" i="4"/>
  <c r="W335" i="4"/>
  <c r="W322" i="4"/>
  <c r="W295" i="4"/>
  <c r="W279" i="4"/>
  <c r="X243" i="4"/>
  <c r="X236" i="4"/>
  <c r="X228" i="4"/>
  <c r="X215" i="4"/>
  <c r="X208" i="4"/>
  <c r="X202" i="4"/>
  <c r="W199" i="4"/>
  <c r="W198" i="4"/>
  <c r="W197" i="4"/>
  <c r="X196" i="4"/>
  <c r="W192" i="4"/>
  <c r="W190" i="4"/>
  <c r="X188" i="4"/>
  <c r="W184" i="4"/>
  <c r="X183" i="4"/>
  <c r="W180" i="4"/>
  <c r="W178" i="4"/>
  <c r="X177" i="4"/>
  <c r="W172" i="4"/>
  <c r="W170" i="4"/>
  <c r="X169" i="4"/>
  <c r="W164" i="4"/>
  <c r="W162" i="4"/>
  <c r="W161" i="4"/>
  <c r="X160" i="4"/>
  <c r="W151" i="4"/>
  <c r="W111" i="4"/>
  <c r="W104" i="4"/>
  <c r="W440" i="4"/>
  <c r="W428" i="4"/>
  <c r="W394" i="4"/>
  <c r="W378" i="4"/>
  <c r="W364" i="4"/>
  <c r="W348" i="4"/>
  <c r="W333" i="4"/>
  <c r="W320" i="4"/>
  <c r="W293" i="4"/>
  <c r="W277" i="4"/>
  <c r="W176" i="4"/>
  <c r="W159" i="4"/>
  <c r="W147" i="4"/>
  <c r="X146" i="4"/>
  <c r="W137" i="4"/>
  <c r="X135" i="4"/>
  <c r="W129" i="4"/>
  <c r="X127" i="4"/>
  <c r="X121" i="4"/>
  <c r="W116" i="4"/>
  <c r="W96" i="4"/>
  <c r="W71" i="4"/>
  <c r="W63" i="4"/>
  <c r="W57" i="4"/>
  <c r="W49" i="4"/>
  <c r="W43" i="4"/>
  <c r="W34" i="4"/>
  <c r="W29" i="4"/>
  <c r="W20" i="4"/>
  <c r="W569" i="4"/>
  <c r="X569" i="4"/>
  <c r="W751" i="4"/>
  <c r="W749" i="4"/>
  <c r="W747" i="4"/>
  <c r="W739" i="4"/>
  <c r="W732" i="4"/>
  <c r="W724" i="4"/>
  <c r="W715" i="4"/>
  <c r="W702" i="4"/>
  <c r="W696" i="4"/>
  <c r="W679" i="4"/>
  <c r="W660" i="4"/>
  <c r="W653" i="4"/>
  <c r="W645" i="4"/>
  <c r="W637" i="4"/>
  <c r="W631" i="4"/>
  <c r="W625" i="4"/>
  <c r="X581" i="4"/>
  <c r="W581" i="4"/>
  <c r="W567" i="4"/>
  <c r="W7" i="4"/>
  <c r="W742" i="4"/>
  <c r="W734" i="4"/>
  <c r="W727" i="4"/>
  <c r="W722" i="4"/>
  <c r="W718" i="4"/>
  <c r="W710" i="4"/>
  <c r="W704" i="4"/>
  <c r="W699" i="4"/>
  <c r="W692" i="4"/>
  <c r="W682" i="4"/>
  <c r="W674" i="4"/>
  <c r="W667" i="4"/>
  <c r="W662" i="4"/>
  <c r="W657" i="4"/>
  <c r="W647" i="4"/>
  <c r="W640" i="4"/>
  <c r="W633" i="4"/>
  <c r="W627" i="4"/>
  <c r="W621" i="4"/>
  <c r="W615" i="4"/>
  <c r="W610" i="4"/>
  <c r="W603" i="4"/>
  <c r="W591" i="4"/>
  <c r="W586" i="4"/>
  <c r="W578" i="4"/>
  <c r="X571" i="4"/>
  <c r="X561" i="4"/>
  <c r="W743" i="4"/>
  <c r="W740" i="4"/>
  <c r="W735" i="4"/>
  <c r="W733" i="4"/>
  <c r="W728" i="4"/>
  <c r="W725" i="4"/>
  <c r="W719" i="4"/>
  <c r="W716" i="4"/>
  <c r="W708" i="4"/>
  <c r="W705" i="4"/>
  <c r="W703" i="4"/>
  <c r="W700" i="4"/>
  <c r="W697" i="4"/>
  <c r="W693" i="4"/>
  <c r="W691" i="4"/>
  <c r="W688" i="4"/>
  <c r="W683" i="4"/>
  <c r="W680" i="4"/>
  <c r="W675" i="4"/>
  <c r="W672" i="4"/>
  <c r="W668" i="4"/>
  <c r="W663" i="4"/>
  <c r="W661" i="4"/>
  <c r="W655" i="4"/>
  <c r="W648" i="4"/>
  <c r="W641" i="4"/>
  <c r="W638" i="4"/>
  <c r="W634" i="4"/>
  <c r="W632" i="4"/>
  <c r="W620" i="4"/>
  <c r="W608" i="4"/>
  <c r="W605" i="4"/>
  <c r="W602" i="4"/>
  <c r="W595" i="4"/>
  <c r="W584" i="4"/>
  <c r="W576" i="4"/>
  <c r="W568" i="4"/>
  <c r="X567" i="4"/>
  <c r="X549" i="4"/>
  <c r="W540" i="4"/>
  <c r="W573" i="4"/>
  <c r="W570" i="4"/>
  <c r="W565" i="4"/>
  <c r="W563" i="4"/>
  <c r="W558" i="4"/>
  <c r="W555" i="4"/>
  <c r="W72" i="4"/>
  <c r="W548" i="4"/>
  <c r="X528" i="4"/>
  <c r="X523" i="4"/>
  <c r="X519" i="4"/>
  <c r="X514" i="4"/>
  <c r="X510" i="4"/>
  <c r="X506" i="4"/>
  <c r="X499" i="4"/>
  <c r="X491" i="4"/>
  <c r="X488" i="4"/>
  <c r="X484" i="4"/>
  <c r="W249" i="4"/>
  <c r="X241" i="4"/>
  <c r="X237" i="4"/>
  <c r="X233" i="4"/>
  <c r="X230" i="4"/>
  <c r="X226" i="4"/>
  <c r="X224" i="4"/>
  <c r="X221" i="4"/>
  <c r="X213" i="4"/>
  <c r="X210" i="4"/>
  <c r="X206" i="4"/>
  <c r="W530" i="4"/>
  <c r="W529" i="4"/>
  <c r="W526" i="4"/>
  <c r="W524" i="4"/>
  <c r="W520" i="4"/>
  <c r="W515" i="4"/>
  <c r="W507" i="4"/>
  <c r="W503" i="4"/>
  <c r="W500" i="4"/>
  <c r="W495" i="4"/>
  <c r="W492" i="4"/>
  <c r="W489" i="4"/>
  <c r="W485" i="4"/>
  <c r="W481" i="4"/>
  <c r="W477" i="4"/>
  <c r="W472" i="4"/>
  <c r="W464" i="4"/>
  <c r="W456" i="4"/>
  <c r="W448" i="4"/>
  <c r="W442" i="4"/>
  <c r="W431" i="4"/>
  <c r="W426" i="4"/>
  <c r="W423" i="4"/>
  <c r="W420" i="4"/>
  <c r="W414" i="4"/>
  <c r="W412" i="4"/>
  <c r="W289" i="4"/>
  <c r="W280" i="4"/>
  <c r="W272" i="4"/>
  <c r="W262" i="4"/>
  <c r="W256" i="4"/>
  <c r="W245" i="4"/>
  <c r="W238" i="4"/>
  <c r="W234" i="4"/>
  <c r="W227" i="4"/>
  <c r="W222" i="4"/>
  <c r="W218" i="4"/>
  <c r="W214" i="4"/>
  <c r="W211" i="4"/>
  <c r="W207" i="4"/>
  <c r="W203" i="4"/>
  <c r="W200" i="4"/>
  <c r="W193" i="4"/>
  <c r="W189" i="4"/>
  <c r="W181" i="4"/>
  <c r="W156" i="4"/>
  <c r="W152" i="4"/>
  <c r="W148" i="4"/>
  <c r="W145" i="4"/>
  <c r="W141" i="4"/>
  <c r="W136" i="4"/>
  <c r="W132" i="4"/>
  <c r="W128" i="4"/>
  <c r="W114" i="4"/>
  <c r="X114" i="4"/>
  <c r="W112" i="4"/>
  <c r="W108" i="4"/>
  <c r="X108" i="4"/>
  <c r="W101" i="4"/>
  <c r="X101" i="4"/>
  <c r="W566" i="4"/>
  <c r="W562" i="4"/>
  <c r="W560" i="4"/>
  <c r="W554" i="4"/>
  <c r="W551" i="4"/>
  <c r="W547" i="4"/>
  <c r="W543" i="4"/>
  <c r="X532" i="4"/>
  <c r="W494" i="4"/>
  <c r="X482" i="4"/>
  <c r="X478" i="4"/>
  <c r="X473" i="4"/>
  <c r="W471" i="4"/>
  <c r="W467" i="4"/>
  <c r="W461" i="4"/>
  <c r="W459" i="4"/>
  <c r="W454" i="4"/>
  <c r="W451" i="4"/>
  <c r="W445" i="4"/>
  <c r="W438" i="4"/>
  <c r="W435" i="4"/>
  <c r="W433" i="4"/>
  <c r="W429" i="4"/>
  <c r="X427" i="4"/>
  <c r="X421" i="4"/>
  <c r="X418" i="4"/>
  <c r="X415" i="4"/>
  <c r="X409" i="4"/>
  <c r="W406" i="4"/>
  <c r="W405" i="4"/>
  <c r="X404" i="4"/>
  <c r="W402" i="4"/>
  <c r="W401" i="4"/>
  <c r="W393" i="4"/>
  <c r="W384" i="4"/>
  <c r="W376" i="4"/>
  <c r="W369" i="4"/>
  <c r="W363" i="4"/>
  <c r="W354" i="4"/>
  <c r="W339" i="4"/>
  <c r="W318" i="4"/>
  <c r="W311" i="4"/>
  <c r="W305" i="4"/>
  <c r="W292" i="4"/>
  <c r="W287" i="4"/>
  <c r="W278" i="4"/>
  <c r="W275" i="4"/>
  <c r="W270" i="4"/>
  <c r="W265" i="4"/>
  <c r="W261" i="4"/>
  <c r="W259" i="4"/>
  <c r="W253" i="4"/>
  <c r="W251" i="4"/>
  <c r="X175" i="4"/>
  <c r="X170" i="4"/>
  <c r="X166" i="4"/>
  <c r="X162" i="4"/>
  <c r="X150" i="4"/>
  <c r="X143" i="4"/>
  <c r="X122" i="4"/>
  <c r="X119" i="4"/>
  <c r="W465" i="4"/>
  <c r="W457" i="4"/>
  <c r="W449" i="4"/>
  <c r="W444" i="4"/>
  <c r="W437" i="4"/>
  <c r="W432" i="4"/>
  <c r="W398" i="4"/>
  <c r="W392" i="4"/>
  <c r="W382" i="4"/>
  <c r="W367" i="4"/>
  <c r="W361" i="4"/>
  <c r="W352" i="4"/>
  <c r="W345" i="4"/>
  <c r="W337" i="4"/>
  <c r="W331" i="4"/>
  <c r="W324" i="4"/>
  <c r="W316" i="4"/>
  <c r="W309" i="4"/>
  <c r="W297" i="4"/>
  <c r="W290" i="4"/>
  <c r="W281" i="4"/>
  <c r="W273" i="4"/>
  <c r="W263" i="4"/>
  <c r="W257" i="4"/>
  <c r="W250" i="4"/>
  <c r="W195" i="4"/>
  <c r="W191" i="4"/>
  <c r="W187" i="4"/>
  <c r="W185" i="4"/>
  <c r="W179" i="4"/>
  <c r="W149" i="4"/>
  <c r="W142" i="4"/>
  <c r="W138" i="4"/>
  <c r="W134" i="4"/>
  <c r="W130" i="4"/>
  <c r="W126" i="4"/>
  <c r="W117" i="4"/>
  <c r="W110" i="4"/>
  <c r="X110" i="4"/>
  <c r="W97" i="4"/>
  <c r="X97" i="4"/>
  <c r="W103" i="4"/>
  <c r="W99" i="4"/>
  <c r="W85" i="4"/>
  <c r="W32" i="4"/>
  <c r="W25" i="4"/>
  <c r="X23" i="4"/>
  <c r="X18" i="4"/>
  <c r="W16" i="4"/>
  <c r="X15" i="4"/>
  <c r="W13" i="4"/>
  <c r="X11" i="4"/>
  <c r="W9" i="4"/>
  <c r="X8" i="4"/>
  <c r="W115" i="4"/>
  <c r="W109" i="4"/>
  <c r="W106" i="4"/>
  <c r="W105" i="4"/>
  <c r="W98" i="4"/>
  <c r="W95" i="4"/>
  <c r="W94" i="4"/>
  <c r="W92" i="4"/>
  <c r="W91" i="4"/>
  <c r="W88" i="4"/>
  <c r="W87" i="4"/>
  <c r="W84" i="4"/>
  <c r="W83" i="4"/>
  <c r="W80" i="4"/>
  <c r="W79" i="4"/>
  <c r="W78" i="4"/>
  <c r="W75" i="4"/>
  <c r="W74" i="4"/>
  <c r="W70" i="4"/>
  <c r="W69" i="4"/>
  <c r="W66" i="4"/>
  <c r="W65" i="4"/>
  <c r="W62" i="4"/>
  <c r="W61" i="4"/>
  <c r="W58" i="4"/>
  <c r="W55" i="4"/>
  <c r="W52" i="4"/>
  <c r="W51" i="4"/>
  <c r="W48" i="4"/>
  <c r="W45" i="4"/>
  <c r="W39" i="4"/>
  <c r="W37" i="4"/>
  <c r="W36" i="4"/>
  <c r="W30" i="4"/>
  <c r="W31" i="4"/>
  <c r="W28" i="4"/>
  <c r="W27" i="4"/>
  <c r="W24" i="4"/>
  <c r="W19" i="4"/>
  <c r="W12" i="4"/>
  <c r="W93" i="4"/>
  <c r="W90" i="4"/>
  <c r="W86" i="4"/>
  <c r="W82" i="4"/>
  <c r="W77" i="4"/>
  <c r="W73" i="4"/>
  <c r="W68" i="4"/>
  <c r="W64" i="4"/>
  <c r="W60" i="4"/>
  <c r="W54" i="4"/>
  <c r="W50" i="4"/>
  <c r="W47" i="4"/>
  <c r="W44" i="4"/>
  <c r="W38" i="4"/>
  <c r="W35" i="4"/>
  <c r="W33" i="4"/>
  <c r="W26" i="4"/>
  <c r="W21" i="4"/>
  <c r="W17" i="4"/>
  <c r="W14" i="4"/>
  <c r="W619" i="4"/>
  <c r="W617" i="4"/>
  <c r="W616" i="4"/>
  <c r="W614" i="4"/>
  <c r="W613" i="4"/>
  <c r="W612" i="4"/>
  <c r="W600" i="4"/>
  <c r="W597" i="4"/>
  <c r="W596" i="4"/>
  <c r="W592" i="4"/>
  <c r="W590" i="4"/>
  <c r="W589" i="4"/>
  <c r="W588" i="4"/>
  <c r="W587" i="4"/>
  <c r="W585" i="4"/>
  <c r="W583" i="4"/>
  <c r="W582" i="4"/>
  <c r="W579" i="4"/>
  <c r="W577" i="4"/>
  <c r="W575" i="4"/>
  <c r="W574" i="4"/>
  <c r="X544" i="4"/>
  <c r="W541" i="4"/>
  <c r="W750" i="4"/>
  <c r="W748" i="4"/>
  <c r="W746" i="4"/>
  <c r="W745" i="4"/>
  <c r="X751" i="4"/>
  <c r="X749" i="4"/>
  <c r="X747" i="4"/>
  <c r="X743" i="4"/>
  <c r="X741" i="4"/>
  <c r="X739" i="4"/>
  <c r="X737" i="4"/>
  <c r="X735" i="4"/>
  <c r="X732" i="4"/>
  <c r="X730" i="4"/>
  <c r="X728" i="4"/>
  <c r="X726" i="4"/>
  <c r="X724" i="4"/>
  <c r="X723" i="4"/>
  <c r="X719" i="4"/>
  <c r="X717" i="4"/>
  <c r="X715" i="4"/>
  <c r="X713" i="4"/>
  <c r="X709" i="4"/>
  <c r="X706" i="4"/>
  <c r="X705" i="4"/>
  <c r="X702" i="4"/>
  <c r="X700" i="4"/>
  <c r="X698" i="4"/>
  <c r="X696" i="4"/>
  <c r="X693" i="4"/>
  <c r="X688" i="4"/>
  <c r="X687" i="4"/>
  <c r="X683" i="4"/>
  <c r="X681" i="4"/>
  <c r="X679" i="4"/>
  <c r="X677" i="4"/>
  <c r="X675" i="4"/>
  <c r="X673" i="4"/>
  <c r="X670" i="4"/>
  <c r="X668" i="4"/>
  <c r="X666" i="4"/>
  <c r="X665" i="4"/>
  <c r="X663" i="4"/>
  <c r="X660" i="4"/>
  <c r="X659" i="4"/>
  <c r="X656" i="4"/>
  <c r="X653" i="4"/>
  <c r="X650" i="4"/>
  <c r="X648" i="4"/>
  <c r="X646" i="4"/>
  <c r="X645" i="4"/>
  <c r="X641" i="4"/>
  <c r="X639" i="4"/>
  <c r="X637" i="4"/>
  <c r="X634" i="4"/>
  <c r="X631" i="4"/>
  <c r="X629" i="4"/>
  <c r="X626" i="4"/>
  <c r="X625" i="4"/>
  <c r="X624" i="4"/>
  <c r="X609" i="4"/>
  <c r="X607" i="4"/>
  <c r="X605" i="4"/>
  <c r="W533" i="4"/>
  <c r="X468" i="4"/>
  <c r="X466" i="4"/>
  <c r="X464" i="4"/>
  <c r="X461" i="4"/>
  <c r="X458" i="4"/>
  <c r="X456" i="4"/>
  <c r="X454" i="4"/>
  <c r="X452" i="4"/>
  <c r="X450" i="4"/>
  <c r="X448" i="4"/>
  <c r="X442" i="4"/>
  <c r="X439" i="4"/>
  <c r="X533" i="4"/>
  <c r="X530" i="4"/>
  <c r="X529" i="4"/>
  <c r="X527" i="4"/>
  <c r="X526" i="4"/>
  <c r="X524" i="4"/>
  <c r="X522" i="4"/>
  <c r="X520" i="4"/>
  <c r="X518" i="4"/>
  <c r="X515" i="4"/>
  <c r="X513" i="4"/>
  <c r="X509" i="4"/>
  <c r="X507" i="4"/>
  <c r="X505" i="4"/>
  <c r="X503" i="4"/>
  <c r="X502" i="4"/>
  <c r="X500" i="4"/>
  <c r="X498" i="4"/>
  <c r="X495" i="4"/>
  <c r="X492" i="4"/>
  <c r="X490" i="4"/>
  <c r="X489" i="4"/>
  <c r="X487" i="4"/>
  <c r="X485" i="4"/>
  <c r="X483" i="4"/>
  <c r="X481" i="4"/>
  <c r="X479" i="4"/>
  <c r="X477" i="4"/>
  <c r="X475" i="4"/>
  <c r="X472" i="4"/>
  <c r="X471" i="4"/>
  <c r="X435" i="4"/>
  <c r="X434" i="4"/>
  <c r="X431" i="4"/>
  <c r="X429" i="4"/>
  <c r="X426" i="4"/>
  <c r="X424" i="4"/>
  <c r="X423" i="4"/>
  <c r="X420" i="4"/>
  <c r="X419" i="4"/>
  <c r="X416" i="4"/>
  <c r="X414" i="4"/>
  <c r="X413" i="4"/>
  <c r="X412" i="4"/>
  <c r="X410" i="4"/>
  <c r="W400" i="4"/>
  <c r="W397" i="4"/>
  <c r="W391" i="4"/>
  <c r="W387" i="4"/>
  <c r="X383" i="4"/>
  <c r="W383" i="4"/>
  <c r="W396" i="4"/>
  <c r="W385" i="4"/>
  <c r="W381" i="4"/>
  <c r="W379" i="4"/>
  <c r="W377" i="4"/>
  <c r="W375" i="4"/>
  <c r="W374" i="4"/>
  <c r="W371" i="4"/>
  <c r="W370" i="4"/>
  <c r="W368" i="4"/>
  <c r="W366" i="4"/>
  <c r="W362" i="4"/>
  <c r="W360" i="4"/>
  <c r="W358" i="4"/>
  <c r="W355" i="4"/>
  <c r="W353" i="4"/>
  <c r="W351" i="4"/>
  <c r="W349" i="4"/>
  <c r="W347" i="4"/>
  <c r="W346" i="4"/>
  <c r="W344" i="4"/>
  <c r="W342" i="4"/>
  <c r="W338" i="4"/>
  <c r="W336" i="4"/>
  <c r="W334" i="4"/>
  <c r="W332" i="4"/>
  <c r="W330" i="4"/>
  <c r="W328" i="4"/>
  <c r="W326" i="4"/>
  <c r="W325" i="4"/>
  <c r="W323" i="4"/>
  <c r="W321" i="4"/>
  <c r="W319" i="4"/>
  <c r="W314" i="4"/>
  <c r="W312" i="4"/>
  <c r="W310" i="4"/>
  <c r="W308" i="4"/>
  <c r="W307" i="4"/>
  <c r="W306" i="4"/>
  <c r="W304" i="4"/>
  <c r="W300" i="4"/>
  <c r="W298" i="4"/>
  <c r="W294" i="4"/>
  <c r="X156" i="4"/>
  <c r="X291" i="4"/>
  <c r="X289" i="4"/>
  <c r="X287" i="4"/>
  <c r="X284" i="4"/>
  <c r="X282" i="4"/>
  <c r="X280" i="4"/>
  <c r="X278" i="4"/>
  <c r="X276" i="4"/>
  <c r="X274" i="4"/>
  <c r="X272" i="4"/>
  <c r="X270" i="4"/>
  <c r="X266" i="4"/>
  <c r="X264" i="4"/>
  <c r="X262" i="4"/>
  <c r="X261" i="4"/>
  <c r="X260" i="4"/>
  <c r="X258" i="4"/>
  <c r="X256" i="4"/>
  <c r="X253" i="4"/>
  <c r="X252" i="4"/>
  <c r="X535" i="4"/>
  <c r="X246" i="4"/>
  <c r="X244" i="4"/>
  <c r="X242" i="4"/>
  <c r="X240" i="4"/>
  <c r="X238" i="4"/>
  <c r="X234" i="4"/>
  <c r="X232" i="4"/>
  <c r="X229" i="4"/>
  <c r="X227" i="4"/>
  <c r="X223" i="4"/>
  <c r="X222" i="4"/>
  <c r="X220" i="4"/>
  <c r="X218" i="4"/>
  <c r="X217" i="4"/>
  <c r="X214" i="4"/>
  <c r="X212" i="4"/>
  <c r="X211" i="4"/>
  <c r="X209" i="4"/>
  <c r="X207" i="4"/>
  <c r="X205" i="4"/>
  <c r="X203" i="4"/>
  <c r="X201" i="4"/>
  <c r="X200" i="4"/>
  <c r="X198" i="4"/>
  <c r="X195" i="4"/>
  <c r="X193" i="4"/>
  <c r="X191" i="4"/>
  <c r="X189" i="4"/>
  <c r="X187" i="4"/>
  <c r="X185" i="4"/>
  <c r="X181" i="4"/>
  <c r="X179" i="4"/>
  <c r="X138" i="4"/>
  <c r="X136" i="4"/>
  <c r="X134" i="4"/>
  <c r="X132" i="4"/>
  <c r="X130" i="4"/>
  <c r="X128" i="4"/>
  <c r="X126" i="4"/>
  <c r="AQ183" i="4"/>
  <c r="BF204" i="4" l="1"/>
  <c r="BF138" i="4"/>
  <c r="BF116" i="4"/>
  <c r="BF105" i="4"/>
  <c r="BF490" i="4"/>
  <c r="BF471" i="4"/>
  <c r="BF390" i="4"/>
  <c r="BF208" i="4"/>
  <c r="BF44" i="4"/>
  <c r="BF621" i="4"/>
  <c r="BF249" i="4"/>
  <c r="BF609" i="4"/>
  <c r="BF333" i="4"/>
  <c r="BF437" i="4"/>
  <c r="BF291" i="4"/>
  <c r="AQ291" i="4"/>
  <c r="AS291" i="4"/>
  <c r="AT291" i="4" s="1"/>
  <c r="AU291" i="4" s="1"/>
  <c r="AV291" i="4" s="1"/>
  <c r="AQ204" i="4"/>
  <c r="AS204" i="4"/>
  <c r="AT204" i="4" s="1"/>
  <c r="AU204" i="4" s="1"/>
  <c r="AV204" i="4" s="1"/>
  <c r="AQ138" i="4"/>
  <c r="AS138" i="4"/>
  <c r="AT138" i="4" s="1"/>
  <c r="AQ116" i="4"/>
  <c r="AS116" i="4"/>
  <c r="AT116" i="4" s="1"/>
  <c r="AU116" i="4" s="1"/>
  <c r="AV116" i="4" s="1"/>
  <c r="AQ105" i="4"/>
  <c r="AS105" i="4"/>
  <c r="AT105" i="4" s="1"/>
  <c r="AU105" i="4" s="1"/>
  <c r="AV105" i="4" s="1"/>
  <c r="AQ490" i="4"/>
  <c r="AS490" i="4"/>
  <c r="AT490" i="4" s="1"/>
  <c r="AU490" i="4" s="1"/>
  <c r="AV490" i="4" s="1"/>
  <c r="AQ471" i="4"/>
  <c r="AS471" i="4"/>
  <c r="AT471" i="4" s="1"/>
  <c r="AU471" i="4" s="1"/>
  <c r="AV471" i="4" s="1"/>
  <c r="AQ390" i="4"/>
  <c r="AS390" i="4"/>
  <c r="AT390" i="4" s="1"/>
  <c r="AU390" i="4" s="1"/>
  <c r="AV390" i="4" s="1"/>
  <c r="AQ208" i="4"/>
  <c r="AS208" i="4"/>
  <c r="AT208" i="4" s="1"/>
  <c r="AU208" i="4" s="1"/>
  <c r="AV208" i="4" s="1"/>
  <c r="AQ44" i="4"/>
  <c r="AS44" i="4"/>
  <c r="AT44" i="4" s="1"/>
  <c r="AU44" i="4" s="1"/>
  <c r="AV44" i="4" s="1"/>
  <c r="AQ621" i="4"/>
  <c r="AS621" i="4"/>
  <c r="AT621" i="4" s="1"/>
  <c r="AU621" i="4" s="1"/>
  <c r="AV621" i="4" s="1"/>
  <c r="AQ249" i="4"/>
  <c r="AS249" i="4"/>
  <c r="AT249" i="4" s="1"/>
  <c r="AU249" i="4" s="1"/>
  <c r="AV249" i="4" s="1"/>
  <c r="AQ609" i="4"/>
  <c r="AS609" i="4"/>
  <c r="AT609" i="4" s="1"/>
  <c r="AU609" i="4" s="1"/>
  <c r="AV609" i="4" s="1"/>
  <c r="AQ333" i="4"/>
  <c r="AS333" i="4"/>
  <c r="AT333" i="4" s="1"/>
  <c r="AU333" i="4" s="1"/>
  <c r="AV333" i="4" s="1"/>
  <c r="AQ437" i="4"/>
  <c r="AS437" i="4"/>
  <c r="AT437" i="4" s="1"/>
  <c r="AU437" i="4" s="1"/>
  <c r="AV437" i="4" s="1"/>
  <c r="AA291" i="4"/>
  <c r="AA204" i="4"/>
  <c r="AA138" i="4"/>
  <c r="AA116" i="4"/>
  <c r="AA105" i="4"/>
  <c r="AA490" i="4"/>
  <c r="AA471" i="4"/>
  <c r="AA390" i="4"/>
  <c r="AA208" i="4"/>
  <c r="AA44" i="4"/>
  <c r="AA621" i="4"/>
  <c r="AA249" i="4"/>
  <c r="AA609" i="4"/>
  <c r="AA333" i="4"/>
  <c r="AA437" i="4"/>
  <c r="R291" i="4"/>
  <c r="R204" i="4"/>
  <c r="R138" i="4"/>
  <c r="R116" i="4"/>
  <c r="R105" i="4"/>
  <c r="R490" i="4"/>
  <c r="R471" i="4"/>
  <c r="R390" i="4"/>
  <c r="R208" i="4"/>
  <c r="R44" i="4"/>
  <c r="R621" i="4"/>
  <c r="R249" i="4"/>
  <c r="R609" i="4"/>
  <c r="R333" i="4"/>
  <c r="R437" i="4"/>
  <c r="AO333" i="4"/>
  <c r="AO437" i="4"/>
  <c r="M291" i="4"/>
  <c r="J291" i="4" s="1"/>
  <c r="M204" i="4"/>
  <c r="J204" i="4" s="1"/>
  <c r="M138" i="4"/>
  <c r="J138" i="4" s="1"/>
  <c r="AO138" i="4" s="1"/>
  <c r="M116" i="4"/>
  <c r="J116" i="4" s="1"/>
  <c r="M105" i="4"/>
  <c r="J105" i="4" s="1"/>
  <c r="M490" i="4"/>
  <c r="J490" i="4" s="1"/>
  <c r="M471" i="4"/>
  <c r="J471" i="4" s="1"/>
  <c r="M390" i="4"/>
  <c r="J390" i="4" s="1"/>
  <c r="AP390" i="4" s="1"/>
  <c r="M208" i="4"/>
  <c r="J208" i="4" s="1"/>
  <c r="M44" i="4"/>
  <c r="J44" i="4" s="1"/>
  <c r="M621" i="4"/>
  <c r="J621" i="4" s="1"/>
  <c r="AP621" i="4" s="1"/>
  <c r="M249" i="4"/>
  <c r="J249" i="4" s="1"/>
  <c r="M609" i="4"/>
  <c r="J609" i="4" s="1"/>
  <c r="AP609" i="4" s="1"/>
  <c r="M333" i="4"/>
  <c r="J333" i="4" s="1"/>
  <c r="M437" i="4"/>
  <c r="J437" i="4" s="1"/>
  <c r="AO105" i="4" l="1"/>
  <c r="Z208" i="4"/>
  <c r="Z437" i="4"/>
  <c r="Z44" i="4"/>
  <c r="Z138" i="4"/>
  <c r="Z249" i="4"/>
  <c r="AO471" i="4"/>
  <c r="Z333" i="4"/>
  <c r="Z609" i="4"/>
  <c r="Z621" i="4"/>
  <c r="Z390" i="4"/>
  <c r="Z471" i="4"/>
  <c r="Z490" i="4"/>
  <c r="Z105" i="4"/>
  <c r="Z116" i="4"/>
  <c r="Z204" i="4"/>
  <c r="Z291" i="4"/>
  <c r="AO204" i="4"/>
  <c r="AO44" i="4"/>
  <c r="AO249" i="4"/>
  <c r="AP208" i="4"/>
  <c r="AP105" i="4"/>
  <c r="AO291" i="4"/>
  <c r="AO609" i="4"/>
  <c r="AO621" i="4"/>
  <c r="AO208" i="4"/>
  <c r="AO390" i="4"/>
  <c r="AP471" i="4"/>
  <c r="AP116" i="4"/>
  <c r="AP437" i="4"/>
  <c r="AP333" i="4"/>
  <c r="AP249" i="4"/>
  <c r="AP44" i="4"/>
  <c r="AP490" i="4"/>
  <c r="AO116" i="4"/>
  <c r="AP138" i="4"/>
  <c r="AP204" i="4"/>
  <c r="AO490" i="4"/>
  <c r="AP291" i="4"/>
  <c r="AU138" i="4"/>
  <c r="AV138" i="4" s="1"/>
  <c r="AW208" i="4"/>
  <c r="AX208" i="4" s="1"/>
  <c r="AW437" i="4"/>
  <c r="AX437" i="4" s="1"/>
  <c r="AW249" i="4"/>
  <c r="AX249" i="4" s="1"/>
  <c r="AW44" i="4"/>
  <c r="AX44" i="4" s="1"/>
  <c r="AW333" i="4"/>
  <c r="AX333" i="4" s="1"/>
  <c r="AW609" i="4"/>
  <c r="AX609" i="4" s="1"/>
  <c r="AW621" i="4"/>
  <c r="AX621" i="4" s="1"/>
  <c r="AW390" i="4"/>
  <c r="AX390" i="4" s="1"/>
  <c r="AW471" i="4"/>
  <c r="AX471" i="4" s="1"/>
  <c r="AW490" i="4"/>
  <c r="AX490" i="4" s="1"/>
  <c r="AW105" i="4"/>
  <c r="AX105" i="4" s="1"/>
  <c r="AW116" i="4"/>
  <c r="AX116" i="4" s="1"/>
  <c r="AW204" i="4"/>
  <c r="AX204" i="4" s="1"/>
  <c r="AW291" i="4"/>
  <c r="AX291" i="4" s="1"/>
  <c r="R366" i="4"/>
  <c r="AW138" i="4" l="1"/>
  <c r="AX138" i="4" s="1"/>
  <c r="AD507" i="12" l="1"/>
  <c r="AE507" i="12"/>
  <c r="AF507" i="12"/>
  <c r="AG507" i="12"/>
  <c r="AH507" i="12"/>
  <c r="AI507" i="12"/>
  <c r="AJ507" i="12"/>
  <c r="AK507" i="12"/>
  <c r="AL507" i="12"/>
  <c r="AM507" i="12"/>
  <c r="AN507" i="12"/>
  <c r="AO507" i="12"/>
  <c r="AP507" i="12"/>
  <c r="AQ507" i="12"/>
  <c r="AR507" i="12"/>
  <c r="AS507" i="12"/>
  <c r="AT507" i="12"/>
  <c r="AU507" i="12"/>
  <c r="AV507" i="12"/>
  <c r="AD230" i="12"/>
  <c r="AE230" i="12"/>
  <c r="AF230" i="12"/>
  <c r="AG230" i="12"/>
  <c r="AH230" i="12"/>
  <c r="AI230" i="12"/>
  <c r="AJ230" i="12"/>
  <c r="AK230" i="12"/>
  <c r="AL230" i="12"/>
  <c r="AM230" i="12"/>
  <c r="AN230" i="12"/>
  <c r="AO230" i="12"/>
  <c r="AP230" i="12"/>
  <c r="AQ230" i="12"/>
  <c r="AR230" i="12"/>
  <c r="AS230" i="12"/>
  <c r="AT230" i="12"/>
  <c r="AU230" i="12"/>
  <c r="AV230" i="12"/>
  <c r="BF230" i="4"/>
  <c r="BF507" i="4"/>
  <c r="AQ507" i="4"/>
  <c r="AS507" i="4"/>
  <c r="AT507" i="4" s="1"/>
  <c r="AU507" i="4" s="1"/>
  <c r="AV507" i="4" s="1"/>
  <c r="AQ230" i="4"/>
  <c r="AS230" i="4"/>
  <c r="AT230" i="4" s="1"/>
  <c r="AU230" i="4" s="1"/>
  <c r="AV230" i="4" s="1"/>
  <c r="AA507" i="4"/>
  <c r="AA230" i="4"/>
  <c r="R230" i="4"/>
  <c r="R507" i="4"/>
  <c r="M507" i="4"/>
  <c r="J507" i="4" s="1"/>
  <c r="M230" i="4"/>
  <c r="J230" i="4" s="1"/>
  <c r="AX230" i="12" l="1"/>
  <c r="AW230" i="12"/>
  <c r="AX507" i="12"/>
  <c r="AW507" i="12"/>
  <c r="AO507" i="4"/>
  <c r="Z507" i="4"/>
  <c r="Z230" i="4"/>
  <c r="AO230" i="4"/>
  <c r="AP230" i="4"/>
  <c r="AP507" i="4"/>
  <c r="AW230" i="4"/>
  <c r="AX230" i="4" s="1"/>
  <c r="AW507" i="4"/>
  <c r="AX507" i="4" s="1"/>
  <c r="M688" i="4" l="1"/>
  <c r="J688" i="4" s="1"/>
  <c r="R688" i="4"/>
  <c r="AA688" i="4"/>
  <c r="AQ688" i="4"/>
  <c r="AS688" i="4"/>
  <c r="AT688" i="4" s="1"/>
  <c r="AU688" i="4" s="1"/>
  <c r="AV688" i="4" s="1"/>
  <c r="BF688" i="4"/>
  <c r="AD688" i="12"/>
  <c r="AE688" i="12"/>
  <c r="AF688" i="12"/>
  <c r="AG688" i="12"/>
  <c r="AH688" i="12"/>
  <c r="AI688" i="12"/>
  <c r="AJ688" i="12"/>
  <c r="AK688" i="12"/>
  <c r="AL688" i="12"/>
  <c r="AM688" i="12"/>
  <c r="AN688" i="12"/>
  <c r="AO688" i="12"/>
  <c r="AP688" i="12"/>
  <c r="AQ688" i="12"/>
  <c r="AR688" i="12"/>
  <c r="AS688" i="12"/>
  <c r="AT688" i="12"/>
  <c r="AU688" i="12"/>
  <c r="AV688" i="12"/>
  <c r="AX688" i="12" l="1"/>
  <c r="AW688" i="12"/>
  <c r="Z688" i="4"/>
  <c r="AP688" i="4"/>
  <c r="AO688" i="4"/>
  <c r="AW688" i="4"/>
  <c r="AX688" i="4" s="1"/>
  <c r="AD640" i="12" l="1"/>
  <c r="AE640" i="12"/>
  <c r="AF640" i="12"/>
  <c r="AG640" i="12"/>
  <c r="AH640" i="12"/>
  <c r="AI640" i="12"/>
  <c r="AJ640" i="12"/>
  <c r="AK640" i="12"/>
  <c r="AL640" i="12"/>
  <c r="AM640" i="12"/>
  <c r="AN640" i="12"/>
  <c r="AO640" i="12"/>
  <c r="AP640" i="12"/>
  <c r="AQ640" i="12"/>
  <c r="AR640" i="12"/>
  <c r="AS640" i="12"/>
  <c r="AT640" i="12"/>
  <c r="AU640" i="12"/>
  <c r="AV640" i="12"/>
  <c r="AD496" i="12"/>
  <c r="AE496" i="12"/>
  <c r="AF496" i="12"/>
  <c r="AG496" i="12"/>
  <c r="AH496" i="12"/>
  <c r="AI496" i="12"/>
  <c r="AJ496" i="12"/>
  <c r="AK496" i="12"/>
  <c r="AL496" i="12"/>
  <c r="AM496" i="12"/>
  <c r="AN496" i="12"/>
  <c r="AO496" i="12"/>
  <c r="AP496" i="12"/>
  <c r="AQ496" i="12"/>
  <c r="AR496" i="12"/>
  <c r="AS496" i="12"/>
  <c r="AT496" i="12"/>
  <c r="AU496" i="12"/>
  <c r="AV496" i="12"/>
  <c r="AW496" i="12" l="1"/>
  <c r="AX496" i="12"/>
  <c r="AW640" i="12"/>
  <c r="AX640" i="12"/>
  <c r="BF640" i="4"/>
  <c r="BF496" i="4"/>
  <c r="AQ640" i="4"/>
  <c r="AS640" i="4"/>
  <c r="AT640" i="4" s="1"/>
  <c r="AU640" i="4" s="1"/>
  <c r="AV640" i="4" s="1"/>
  <c r="AQ496" i="4"/>
  <c r="AS496" i="4"/>
  <c r="AT496" i="4" s="1"/>
  <c r="AU496" i="4" s="1"/>
  <c r="AV496" i="4" s="1"/>
  <c r="AA640" i="4"/>
  <c r="AA496" i="4"/>
  <c r="R496" i="4"/>
  <c r="R640" i="4"/>
  <c r="M640" i="4"/>
  <c r="J640" i="4" s="1"/>
  <c r="M496" i="4"/>
  <c r="J496" i="4" s="1"/>
  <c r="AO640" i="4" l="1"/>
  <c r="Z496" i="4"/>
  <c r="Z640" i="4"/>
  <c r="AP496" i="4"/>
  <c r="AP640" i="4"/>
  <c r="AO496" i="4"/>
  <c r="AW496" i="4"/>
  <c r="AX496" i="4" s="1"/>
  <c r="AW640" i="4"/>
  <c r="AX640" i="4" s="1"/>
  <c r="BF382" i="4" l="1"/>
  <c r="AQ382" i="4"/>
  <c r="AS382" i="4"/>
  <c r="AT382" i="4" s="1"/>
  <c r="AU382" i="4" s="1"/>
  <c r="AV382" i="4" s="1"/>
  <c r="AA382" i="4"/>
  <c r="R382" i="4"/>
  <c r="M382" i="4"/>
  <c r="J382" i="4" s="1"/>
  <c r="AD115" i="12"/>
  <c r="AE115" i="12"/>
  <c r="AF115" i="12"/>
  <c r="AG115" i="12"/>
  <c r="AH115" i="12"/>
  <c r="AI115" i="12"/>
  <c r="AJ115" i="12"/>
  <c r="AK115" i="12"/>
  <c r="AL115" i="12"/>
  <c r="AM115" i="12"/>
  <c r="AN115" i="12"/>
  <c r="AO115" i="12"/>
  <c r="AP115" i="12"/>
  <c r="AQ115" i="12"/>
  <c r="AR115" i="12"/>
  <c r="AS115" i="12"/>
  <c r="AT115" i="12"/>
  <c r="AU115" i="12"/>
  <c r="AV115" i="12"/>
  <c r="BF115" i="4"/>
  <c r="AQ115" i="4"/>
  <c r="AS115" i="4"/>
  <c r="AT115" i="4" s="1"/>
  <c r="AU115" i="4" s="1"/>
  <c r="AV115" i="4" s="1"/>
  <c r="AA115" i="4"/>
  <c r="R115" i="4"/>
  <c r="M115" i="4"/>
  <c r="J115" i="4" s="1"/>
  <c r="AW115" i="12" l="1"/>
  <c r="AX115" i="12"/>
  <c r="Z115" i="4"/>
  <c r="Z382" i="4"/>
  <c r="AO115" i="4"/>
  <c r="AO382" i="4"/>
  <c r="AP382" i="4"/>
  <c r="AW382" i="4"/>
  <c r="AX382" i="4" s="1"/>
  <c r="AP115" i="4"/>
  <c r="AW115" i="4"/>
  <c r="AX115" i="4" s="1"/>
  <c r="BF706" i="4" l="1"/>
  <c r="BF744" i="4"/>
  <c r="AQ706" i="4"/>
  <c r="AS706" i="4"/>
  <c r="AT706" i="4" s="1"/>
  <c r="AU706" i="4" s="1"/>
  <c r="AV706" i="4" s="1"/>
  <c r="AQ744" i="4"/>
  <c r="AS744" i="4"/>
  <c r="AT744" i="4" s="1"/>
  <c r="AU744" i="4" s="1"/>
  <c r="AV744" i="4" s="1"/>
  <c r="AA706" i="4"/>
  <c r="AA744" i="4"/>
  <c r="R706" i="4"/>
  <c r="R744" i="4"/>
  <c r="M744" i="4"/>
  <c r="J744" i="4" s="1"/>
  <c r="M706" i="4"/>
  <c r="J706" i="4" s="1"/>
  <c r="AD706" i="12"/>
  <c r="AE706" i="12"/>
  <c r="AF706" i="12"/>
  <c r="AG706" i="12"/>
  <c r="AH706" i="12"/>
  <c r="AI706" i="12"/>
  <c r="AJ706" i="12"/>
  <c r="AK706" i="12"/>
  <c r="AL706" i="12"/>
  <c r="AM706" i="12"/>
  <c r="AN706" i="12"/>
  <c r="AO706" i="12"/>
  <c r="AP706" i="12"/>
  <c r="AQ706" i="12"/>
  <c r="AR706" i="12"/>
  <c r="AS706" i="12"/>
  <c r="AT706" i="12"/>
  <c r="AU706" i="12"/>
  <c r="AV706" i="12"/>
  <c r="AD744" i="12"/>
  <c r="AE744" i="12"/>
  <c r="AF744" i="12"/>
  <c r="AG744" i="12"/>
  <c r="AH744" i="12"/>
  <c r="AI744" i="12"/>
  <c r="AJ744" i="12"/>
  <c r="AK744" i="12"/>
  <c r="AL744" i="12"/>
  <c r="AM744" i="12"/>
  <c r="AN744" i="12"/>
  <c r="AO744" i="12"/>
  <c r="AP744" i="12"/>
  <c r="AQ744" i="12"/>
  <c r="AR744" i="12"/>
  <c r="AS744" i="12"/>
  <c r="AT744" i="12"/>
  <c r="AU744" i="12"/>
  <c r="AV744" i="12"/>
  <c r="AX706" i="12" l="1"/>
  <c r="AW706" i="12"/>
  <c r="AW744" i="12"/>
  <c r="AX744" i="12"/>
  <c r="Z706" i="4"/>
  <c r="Z744" i="4"/>
  <c r="AP744" i="4"/>
  <c r="AP706" i="4"/>
  <c r="AO744" i="4"/>
  <c r="AO706" i="4"/>
  <c r="AW744" i="4"/>
  <c r="AX744" i="4" s="1"/>
  <c r="AW706" i="4"/>
  <c r="AX706" i="4" s="1"/>
  <c r="BF212" i="4" l="1"/>
  <c r="BF325" i="4"/>
  <c r="BF181" i="4"/>
  <c r="AQ181" i="4"/>
  <c r="AS181" i="4"/>
  <c r="AT181" i="4" s="1"/>
  <c r="AU181" i="4" s="1"/>
  <c r="AV181" i="4" s="1"/>
  <c r="AQ212" i="4"/>
  <c r="AS212" i="4"/>
  <c r="AT212" i="4" s="1"/>
  <c r="AU212" i="4" s="1"/>
  <c r="AV212" i="4" s="1"/>
  <c r="AQ325" i="4"/>
  <c r="AS325" i="4"/>
  <c r="AT325" i="4" s="1"/>
  <c r="AU325" i="4" s="1"/>
  <c r="AV325" i="4" s="1"/>
  <c r="AA181" i="4"/>
  <c r="AA212" i="4"/>
  <c r="AA325" i="4"/>
  <c r="R181" i="4"/>
  <c r="R212" i="4"/>
  <c r="R325" i="4"/>
  <c r="M181" i="4"/>
  <c r="J181" i="4" s="1"/>
  <c r="M212" i="4"/>
  <c r="J212" i="4" s="1"/>
  <c r="M325" i="4"/>
  <c r="Z325" i="4" s="1"/>
  <c r="Z212" i="4" l="1"/>
  <c r="J325" i="4"/>
  <c r="AO325" i="4" s="1"/>
  <c r="Z181" i="4"/>
  <c r="AO212" i="4"/>
  <c r="AO181" i="4"/>
  <c r="AP212" i="4"/>
  <c r="AP181" i="4"/>
  <c r="AW212" i="4"/>
  <c r="AX212" i="4" s="1"/>
  <c r="AW325" i="4"/>
  <c r="AX325" i="4" s="1"/>
  <c r="AW181" i="4"/>
  <c r="AX181" i="4" s="1"/>
  <c r="AP325" i="4" l="1"/>
  <c r="BF42" i="4"/>
  <c r="BF611" i="4"/>
  <c r="BF642" i="4"/>
  <c r="BF274" i="4"/>
  <c r="AQ274" i="4"/>
  <c r="AS274" i="4"/>
  <c r="AT274" i="4" s="1"/>
  <c r="AU274" i="4" s="1"/>
  <c r="AV274" i="4" s="1"/>
  <c r="AQ42" i="4"/>
  <c r="AS42" i="4"/>
  <c r="AT42" i="4" s="1"/>
  <c r="AU42" i="4" s="1"/>
  <c r="AV42" i="4" s="1"/>
  <c r="AQ611" i="4"/>
  <c r="AS611" i="4"/>
  <c r="AT611" i="4" s="1"/>
  <c r="AU611" i="4" s="1"/>
  <c r="AV611" i="4" s="1"/>
  <c r="AQ642" i="4"/>
  <c r="AS642" i="4"/>
  <c r="AT642" i="4" s="1"/>
  <c r="AU642" i="4" s="1"/>
  <c r="AV642" i="4" s="1"/>
  <c r="AD274" i="12"/>
  <c r="AE274" i="12"/>
  <c r="AF274" i="12"/>
  <c r="AG274" i="12"/>
  <c r="AH274" i="12"/>
  <c r="AI274" i="12"/>
  <c r="AJ274" i="12"/>
  <c r="AK274" i="12"/>
  <c r="AL274" i="12"/>
  <c r="AM274" i="12"/>
  <c r="AN274" i="12"/>
  <c r="AO274" i="12"/>
  <c r="AP274" i="12"/>
  <c r="AQ274" i="12"/>
  <c r="AR274" i="12"/>
  <c r="AS274" i="12"/>
  <c r="AT274" i="12"/>
  <c r="AU274" i="12"/>
  <c r="AV274" i="12"/>
  <c r="AD42" i="12"/>
  <c r="AE42" i="12"/>
  <c r="AF42" i="12"/>
  <c r="AG42" i="12"/>
  <c r="AH42" i="12"/>
  <c r="AI42" i="12"/>
  <c r="AJ42" i="12"/>
  <c r="AK42" i="12"/>
  <c r="AL42" i="12"/>
  <c r="AM42" i="12"/>
  <c r="AN42" i="12"/>
  <c r="AO42" i="12"/>
  <c r="AP42" i="12"/>
  <c r="AQ42" i="12"/>
  <c r="AR42" i="12"/>
  <c r="AS42" i="12"/>
  <c r="AT42" i="12"/>
  <c r="AU42" i="12"/>
  <c r="AV42" i="12"/>
  <c r="AD611" i="12"/>
  <c r="AE611" i="12"/>
  <c r="AF611" i="12"/>
  <c r="AG611" i="12"/>
  <c r="AH611" i="12"/>
  <c r="AI611" i="12"/>
  <c r="AJ611" i="12"/>
  <c r="AK611" i="12"/>
  <c r="AL611" i="12"/>
  <c r="AM611" i="12"/>
  <c r="AN611" i="12"/>
  <c r="AO611" i="12"/>
  <c r="AP611" i="12"/>
  <c r="AQ611" i="12"/>
  <c r="AR611" i="12"/>
  <c r="AS611" i="12"/>
  <c r="AT611" i="12"/>
  <c r="AU611" i="12"/>
  <c r="AV611" i="12"/>
  <c r="AD642" i="12"/>
  <c r="AE642" i="12"/>
  <c r="AF642" i="12"/>
  <c r="AG642" i="12"/>
  <c r="AH642" i="12"/>
  <c r="AI642" i="12"/>
  <c r="AJ642" i="12"/>
  <c r="AK642" i="12"/>
  <c r="AL642" i="12"/>
  <c r="AM642" i="12"/>
  <c r="AN642" i="12"/>
  <c r="AO642" i="12"/>
  <c r="AP642" i="12"/>
  <c r="AQ642" i="12"/>
  <c r="AR642" i="12"/>
  <c r="AS642" i="12"/>
  <c r="AT642" i="12"/>
  <c r="AU642" i="12"/>
  <c r="AV642" i="12"/>
  <c r="AA274" i="4"/>
  <c r="AA42" i="4"/>
  <c r="AA611" i="4"/>
  <c r="AA642" i="4"/>
  <c r="M274" i="4"/>
  <c r="J274" i="4" s="1"/>
  <c r="M42" i="4"/>
  <c r="J42" i="4" s="1"/>
  <c r="M611" i="4"/>
  <c r="J611" i="4" s="1"/>
  <c r="M642" i="4"/>
  <c r="J642" i="4" s="1"/>
  <c r="R274" i="4"/>
  <c r="R42" i="4"/>
  <c r="R611" i="4"/>
  <c r="R642" i="4"/>
  <c r="AX611" i="12" l="1"/>
  <c r="AW611" i="12"/>
  <c r="AX642" i="12"/>
  <c r="AW642" i="12"/>
  <c r="AW274" i="12"/>
  <c r="AX274" i="12"/>
  <c r="AW42" i="12"/>
  <c r="AX42" i="12"/>
  <c r="AO42" i="4"/>
  <c r="AO642" i="4"/>
  <c r="Z42" i="4"/>
  <c r="Z642" i="4"/>
  <c r="Z611" i="4"/>
  <c r="Z274" i="4"/>
  <c r="AO274" i="4"/>
  <c r="AP642" i="4"/>
  <c r="AP611" i="4"/>
  <c r="AP42" i="4"/>
  <c r="AP274" i="4"/>
  <c r="AO611" i="4"/>
  <c r="AW42" i="4"/>
  <c r="AX42" i="4" s="1"/>
  <c r="AW642" i="4"/>
  <c r="AX642" i="4" s="1"/>
  <c r="AW611" i="4"/>
  <c r="AX611" i="4" s="1"/>
  <c r="AW274" i="4"/>
  <c r="AX274" i="4" s="1"/>
  <c r="BF190" i="4" l="1"/>
  <c r="BF395" i="4"/>
  <c r="BF521" i="4"/>
  <c r="BF568" i="4"/>
  <c r="AQ568" i="4"/>
  <c r="AS568" i="4"/>
  <c r="AT568" i="4" s="1"/>
  <c r="AU568" i="4" s="1"/>
  <c r="AV568" i="4" s="1"/>
  <c r="AQ190" i="4"/>
  <c r="AS190" i="4"/>
  <c r="AT190" i="4" s="1"/>
  <c r="AU190" i="4" s="1"/>
  <c r="AV190" i="4" s="1"/>
  <c r="AQ395" i="4"/>
  <c r="AS395" i="4"/>
  <c r="AT395" i="4" s="1"/>
  <c r="AU395" i="4" s="1"/>
  <c r="AV395" i="4" s="1"/>
  <c r="AQ521" i="4"/>
  <c r="AS521" i="4"/>
  <c r="AT521" i="4" s="1"/>
  <c r="AU521" i="4" s="1"/>
  <c r="AV521" i="4" s="1"/>
  <c r="AA568" i="4"/>
  <c r="AA190" i="4"/>
  <c r="AA395" i="4"/>
  <c r="AA521" i="4"/>
  <c r="AD568" i="12"/>
  <c r="AE568" i="12"/>
  <c r="AF568" i="12"/>
  <c r="AG568" i="12"/>
  <c r="AH568" i="12"/>
  <c r="AI568" i="12"/>
  <c r="AJ568" i="12"/>
  <c r="AK568" i="12"/>
  <c r="AL568" i="12"/>
  <c r="AM568" i="12"/>
  <c r="AN568" i="12"/>
  <c r="AO568" i="12"/>
  <c r="AP568" i="12"/>
  <c r="AQ568" i="12"/>
  <c r="AR568" i="12"/>
  <c r="AS568" i="12"/>
  <c r="AT568" i="12"/>
  <c r="AU568" i="12"/>
  <c r="AV568" i="12"/>
  <c r="AD190" i="12"/>
  <c r="AE190" i="12"/>
  <c r="AF190" i="12"/>
  <c r="AG190" i="12"/>
  <c r="AH190" i="12"/>
  <c r="AI190" i="12"/>
  <c r="AJ190" i="12"/>
  <c r="AK190" i="12"/>
  <c r="AL190" i="12"/>
  <c r="AM190" i="12"/>
  <c r="AN190" i="12"/>
  <c r="AO190" i="12"/>
  <c r="AP190" i="12"/>
  <c r="AQ190" i="12"/>
  <c r="AR190" i="12"/>
  <c r="AS190" i="12"/>
  <c r="AT190" i="12"/>
  <c r="AU190" i="12"/>
  <c r="AV190" i="12"/>
  <c r="AD395" i="12"/>
  <c r="AE395" i="12"/>
  <c r="AF395" i="12"/>
  <c r="AG395" i="12"/>
  <c r="AH395" i="12"/>
  <c r="AI395" i="12"/>
  <c r="AJ395" i="12"/>
  <c r="AK395" i="12"/>
  <c r="AL395" i="12"/>
  <c r="AM395" i="12"/>
  <c r="AN395" i="12"/>
  <c r="AO395" i="12"/>
  <c r="AP395" i="12"/>
  <c r="AQ395" i="12"/>
  <c r="AR395" i="12"/>
  <c r="AS395" i="12"/>
  <c r="AT395" i="12"/>
  <c r="AU395" i="12"/>
  <c r="AV395" i="12"/>
  <c r="AD521" i="12"/>
  <c r="AE521" i="12"/>
  <c r="AF521" i="12"/>
  <c r="AG521" i="12"/>
  <c r="AH521" i="12"/>
  <c r="AI521" i="12"/>
  <c r="AJ521" i="12"/>
  <c r="AK521" i="12"/>
  <c r="AL521" i="12"/>
  <c r="AM521" i="12"/>
  <c r="AN521" i="12"/>
  <c r="AO521" i="12"/>
  <c r="AP521" i="12"/>
  <c r="AQ521" i="12"/>
  <c r="AR521" i="12"/>
  <c r="AS521" i="12"/>
  <c r="AT521" i="12"/>
  <c r="AU521" i="12"/>
  <c r="AV521" i="12"/>
  <c r="R568" i="4"/>
  <c r="R190" i="4"/>
  <c r="R395" i="4"/>
  <c r="R521" i="4"/>
  <c r="M521" i="4"/>
  <c r="J521" i="4" s="1"/>
  <c r="M395" i="4"/>
  <c r="J395" i="4" s="1"/>
  <c r="M190" i="4"/>
  <c r="J190" i="4" s="1"/>
  <c r="M568" i="4"/>
  <c r="J568" i="4" s="1"/>
  <c r="AW190" i="12" l="1"/>
  <c r="AX190" i="12"/>
  <c r="AX521" i="12"/>
  <c r="AW521" i="12"/>
  <c r="AX395" i="12"/>
  <c r="AW395" i="12"/>
  <c r="AX568" i="12"/>
  <c r="AW568" i="12"/>
  <c r="AO568" i="4"/>
  <c r="Z395" i="4"/>
  <c r="Z190" i="4"/>
  <c r="Z568" i="4"/>
  <c r="Z521" i="4"/>
  <c r="AO395" i="4"/>
  <c r="AP521" i="4"/>
  <c r="AP395" i="4"/>
  <c r="AP190" i="4"/>
  <c r="AP568" i="4"/>
  <c r="AO521" i="4"/>
  <c r="AO190" i="4"/>
  <c r="AW521" i="4"/>
  <c r="AX521" i="4" s="1"/>
  <c r="AW190" i="4"/>
  <c r="AX190" i="4" s="1"/>
  <c r="AW395" i="4"/>
  <c r="AX395" i="4" s="1"/>
  <c r="AW568" i="4"/>
  <c r="AX568" i="4" s="1"/>
  <c r="AD494" i="12" l="1"/>
  <c r="AE494" i="12"/>
  <c r="AF494" i="12"/>
  <c r="AG494" i="12"/>
  <c r="AH494" i="12"/>
  <c r="AI494" i="12"/>
  <c r="AJ494" i="12"/>
  <c r="AK494" i="12"/>
  <c r="AL494" i="12"/>
  <c r="AM494" i="12"/>
  <c r="AN494" i="12"/>
  <c r="AO494" i="12"/>
  <c r="AP494" i="12"/>
  <c r="AQ494" i="12"/>
  <c r="AR494" i="12"/>
  <c r="AS494" i="12"/>
  <c r="AT494" i="12"/>
  <c r="AU494" i="12"/>
  <c r="AV494" i="12"/>
  <c r="AD198" i="12"/>
  <c r="AE198" i="12"/>
  <c r="AF198" i="12"/>
  <c r="AG198" i="12"/>
  <c r="AH198" i="12"/>
  <c r="AI198" i="12"/>
  <c r="AJ198" i="12"/>
  <c r="AK198" i="12"/>
  <c r="AL198" i="12"/>
  <c r="AM198" i="12"/>
  <c r="AN198" i="12"/>
  <c r="AO198" i="12"/>
  <c r="AP198" i="12"/>
  <c r="AQ198" i="12"/>
  <c r="AR198" i="12"/>
  <c r="AS198" i="12"/>
  <c r="AT198" i="12"/>
  <c r="AU198" i="12"/>
  <c r="AV198" i="12"/>
  <c r="AD87" i="12"/>
  <c r="AE87" i="12"/>
  <c r="AF87" i="12"/>
  <c r="AG87" i="12"/>
  <c r="AH87" i="12"/>
  <c r="AI87" i="12"/>
  <c r="AJ87" i="12"/>
  <c r="AK87" i="12"/>
  <c r="AL87" i="12"/>
  <c r="AM87" i="12"/>
  <c r="AN87" i="12"/>
  <c r="AO87" i="12"/>
  <c r="AP87" i="12"/>
  <c r="AQ87" i="12"/>
  <c r="AR87" i="12"/>
  <c r="AS87" i="12"/>
  <c r="AT87" i="12"/>
  <c r="AU87" i="12"/>
  <c r="AV87" i="12"/>
  <c r="AD297" i="12"/>
  <c r="AE297" i="12"/>
  <c r="AF297" i="12"/>
  <c r="AG297" i="12"/>
  <c r="AH297" i="12"/>
  <c r="AI297" i="12"/>
  <c r="AJ297" i="12"/>
  <c r="AK297" i="12"/>
  <c r="AL297" i="12"/>
  <c r="AM297" i="12"/>
  <c r="AN297" i="12"/>
  <c r="AO297" i="12"/>
  <c r="AP297" i="12"/>
  <c r="AQ297" i="12"/>
  <c r="AR297" i="12"/>
  <c r="AS297" i="12"/>
  <c r="AT297" i="12"/>
  <c r="AU297" i="12"/>
  <c r="AV297" i="12"/>
  <c r="AD280" i="12"/>
  <c r="AE280" i="12"/>
  <c r="AF280" i="12"/>
  <c r="AG280" i="12"/>
  <c r="AH280" i="12"/>
  <c r="AI280" i="12"/>
  <c r="AJ280" i="12"/>
  <c r="AK280" i="12"/>
  <c r="AL280" i="12"/>
  <c r="AM280" i="12"/>
  <c r="AN280" i="12"/>
  <c r="AO280" i="12"/>
  <c r="AP280" i="12"/>
  <c r="AQ280" i="12"/>
  <c r="AR280" i="12"/>
  <c r="AS280" i="12"/>
  <c r="AT280" i="12"/>
  <c r="AU280" i="12"/>
  <c r="AV280" i="12"/>
  <c r="AD282" i="12"/>
  <c r="AE282" i="12"/>
  <c r="AF282" i="12"/>
  <c r="AG282" i="12"/>
  <c r="AH282" i="12"/>
  <c r="AI282" i="12"/>
  <c r="AJ282" i="12"/>
  <c r="AK282" i="12"/>
  <c r="AL282" i="12"/>
  <c r="AM282" i="12"/>
  <c r="AN282" i="12"/>
  <c r="AO282" i="12"/>
  <c r="AP282" i="12"/>
  <c r="AQ282" i="12"/>
  <c r="AR282" i="12"/>
  <c r="AS282" i="12"/>
  <c r="AT282" i="12"/>
  <c r="AU282" i="12"/>
  <c r="AV282" i="12"/>
  <c r="AD682" i="12"/>
  <c r="AE682" i="12"/>
  <c r="AF682" i="12"/>
  <c r="AG682" i="12"/>
  <c r="AH682" i="12"/>
  <c r="AI682" i="12"/>
  <c r="AJ682" i="12"/>
  <c r="AK682" i="12"/>
  <c r="AL682" i="12"/>
  <c r="AM682" i="12"/>
  <c r="AN682" i="12"/>
  <c r="AO682" i="12"/>
  <c r="AP682" i="12"/>
  <c r="AQ682" i="12"/>
  <c r="AR682" i="12"/>
  <c r="AS682" i="12"/>
  <c r="AT682" i="12"/>
  <c r="AU682" i="12"/>
  <c r="AV682" i="12"/>
  <c r="AW282" i="12" l="1"/>
  <c r="AX282" i="12"/>
  <c r="AX682" i="12"/>
  <c r="AW682" i="12"/>
  <c r="AW297" i="12"/>
  <c r="AX297" i="12"/>
  <c r="AX198" i="12"/>
  <c r="AW198" i="12"/>
  <c r="AX87" i="12"/>
  <c r="AW87" i="12"/>
  <c r="AX280" i="12"/>
  <c r="AW280" i="12"/>
  <c r="AX494" i="12"/>
  <c r="AW494" i="12"/>
  <c r="BF198" i="4"/>
  <c r="BF87" i="4"/>
  <c r="BF297" i="4"/>
  <c r="BF280" i="4"/>
  <c r="BF576" i="4"/>
  <c r="BF282" i="4"/>
  <c r="BF682" i="4"/>
  <c r="BF494" i="4"/>
  <c r="AQ494" i="4"/>
  <c r="AS494" i="4"/>
  <c r="AT494" i="4" s="1"/>
  <c r="AU494" i="4" s="1"/>
  <c r="AV494" i="4" s="1"/>
  <c r="AQ198" i="4"/>
  <c r="AS198" i="4"/>
  <c r="AT198" i="4" s="1"/>
  <c r="AU198" i="4" s="1"/>
  <c r="AV198" i="4" s="1"/>
  <c r="AQ87" i="4"/>
  <c r="AS87" i="4"/>
  <c r="AT87" i="4" s="1"/>
  <c r="AU87" i="4" s="1"/>
  <c r="AV87" i="4" s="1"/>
  <c r="AQ297" i="4"/>
  <c r="AS297" i="4"/>
  <c r="AT297" i="4" s="1"/>
  <c r="AU297" i="4" s="1"/>
  <c r="AV297" i="4" s="1"/>
  <c r="AQ280" i="4"/>
  <c r="AS280" i="4"/>
  <c r="AT280" i="4" s="1"/>
  <c r="AU280" i="4" s="1"/>
  <c r="AV280" i="4" s="1"/>
  <c r="AQ576" i="4"/>
  <c r="AS576" i="4"/>
  <c r="AT576" i="4" s="1"/>
  <c r="AU576" i="4" s="1"/>
  <c r="AV576" i="4" s="1"/>
  <c r="AQ282" i="4"/>
  <c r="AS282" i="4"/>
  <c r="AT282" i="4" s="1"/>
  <c r="AU282" i="4" s="1"/>
  <c r="AV282" i="4" s="1"/>
  <c r="AQ682" i="4"/>
  <c r="AS682" i="4"/>
  <c r="AT682" i="4" s="1"/>
  <c r="AU682" i="4" s="1"/>
  <c r="AV682" i="4" s="1"/>
  <c r="AA682" i="4"/>
  <c r="AA494" i="4"/>
  <c r="AO494" i="4" s="1"/>
  <c r="AA198" i="4"/>
  <c r="AA87" i="4"/>
  <c r="AA297" i="4"/>
  <c r="AA280" i="4"/>
  <c r="AA576" i="4"/>
  <c r="AA282" i="4"/>
  <c r="R494" i="4"/>
  <c r="R198" i="4"/>
  <c r="R87" i="4"/>
  <c r="R297" i="4"/>
  <c r="R280" i="4"/>
  <c r="R576" i="4"/>
  <c r="R282" i="4"/>
  <c r="R682" i="4"/>
  <c r="M494" i="4"/>
  <c r="Z494" i="4" s="1"/>
  <c r="M198" i="4"/>
  <c r="Z198" i="4" s="1"/>
  <c r="M87" i="4"/>
  <c r="Z87" i="4" s="1"/>
  <c r="M297" i="4"/>
  <c r="Z297" i="4" s="1"/>
  <c r="M280" i="4"/>
  <c r="Z280" i="4" s="1"/>
  <c r="M576" i="4"/>
  <c r="Z576" i="4" s="1"/>
  <c r="M282" i="4"/>
  <c r="Z282" i="4" s="1"/>
  <c r="M682" i="4"/>
  <c r="Z682" i="4" s="1"/>
  <c r="J280" i="4" l="1"/>
  <c r="AO280" i="4" s="1"/>
  <c r="J682" i="4"/>
  <c r="AO682" i="4" s="1"/>
  <c r="J297" i="4"/>
  <c r="AO297" i="4" s="1"/>
  <c r="J198" i="4"/>
  <c r="AP198" i="4" s="1"/>
  <c r="J282" i="4"/>
  <c r="AO282" i="4" s="1"/>
  <c r="J87" i="4"/>
  <c r="AO87" i="4" s="1"/>
  <c r="J494" i="4"/>
  <c r="AP494" i="4" s="1"/>
  <c r="J576" i="4"/>
  <c r="AP576" i="4" s="1"/>
  <c r="AP280" i="4"/>
  <c r="AW682" i="4"/>
  <c r="AX682" i="4" s="1"/>
  <c r="AW280" i="4"/>
  <c r="AX280" i="4" s="1"/>
  <c r="AW87" i="4"/>
  <c r="AX87" i="4" s="1"/>
  <c r="AW494" i="4"/>
  <c r="AX494" i="4" s="1"/>
  <c r="AW282" i="4"/>
  <c r="AX282" i="4" s="1"/>
  <c r="AW576" i="4"/>
  <c r="AX576" i="4" s="1"/>
  <c r="AW297" i="4"/>
  <c r="AX297" i="4" s="1"/>
  <c r="AW198" i="4"/>
  <c r="AX198" i="4" s="1"/>
  <c r="AP297" i="4" l="1"/>
  <c r="AP682" i="4"/>
  <c r="AP87" i="4"/>
  <c r="AO198" i="4"/>
  <c r="AO576" i="4"/>
  <c r="AP282" i="4"/>
  <c r="BF702" i="4"/>
  <c r="BF407" i="4"/>
  <c r="BF231" i="4"/>
  <c r="BF140" i="4"/>
  <c r="BF112" i="4"/>
  <c r="BF225" i="4"/>
  <c r="BF360" i="4"/>
  <c r="AQ360" i="4"/>
  <c r="AS360" i="4"/>
  <c r="AT360" i="4" s="1"/>
  <c r="AU360" i="4" s="1"/>
  <c r="AV360" i="4" s="1"/>
  <c r="AQ702" i="4"/>
  <c r="AS702" i="4"/>
  <c r="AT702" i="4" s="1"/>
  <c r="AU702" i="4" s="1"/>
  <c r="AV702" i="4" s="1"/>
  <c r="AQ407" i="4"/>
  <c r="AS407" i="4"/>
  <c r="AT407" i="4" s="1"/>
  <c r="AU407" i="4" s="1"/>
  <c r="AV407" i="4" s="1"/>
  <c r="AQ231" i="4"/>
  <c r="AS231" i="4"/>
  <c r="AT231" i="4" s="1"/>
  <c r="AU231" i="4" s="1"/>
  <c r="AV231" i="4" s="1"/>
  <c r="AQ140" i="4"/>
  <c r="AS140" i="4"/>
  <c r="AT140" i="4" s="1"/>
  <c r="AU140" i="4" s="1"/>
  <c r="AV140" i="4" s="1"/>
  <c r="AQ112" i="4"/>
  <c r="AS112" i="4"/>
  <c r="AT112" i="4" s="1"/>
  <c r="AU112" i="4" s="1"/>
  <c r="AV112" i="4" s="1"/>
  <c r="AQ225" i="4"/>
  <c r="AS225" i="4"/>
  <c r="AT225" i="4" s="1"/>
  <c r="AU225" i="4" s="1"/>
  <c r="AV225" i="4" s="1"/>
  <c r="AA360" i="4"/>
  <c r="AA702" i="4"/>
  <c r="AA407" i="4"/>
  <c r="AA231" i="4"/>
  <c r="AA140" i="4"/>
  <c r="AA112" i="4"/>
  <c r="AA225" i="4"/>
  <c r="R360" i="4"/>
  <c r="R702" i="4"/>
  <c r="R407" i="4"/>
  <c r="R231" i="4"/>
  <c r="R140" i="4"/>
  <c r="R112" i="4"/>
  <c r="R225" i="4"/>
  <c r="AW225" i="4" l="1"/>
  <c r="AX225" i="4" s="1"/>
  <c r="AW231" i="4"/>
  <c r="AX231" i="4" s="1"/>
  <c r="AW112" i="4"/>
  <c r="AX112" i="4" s="1"/>
  <c r="AW140" i="4"/>
  <c r="AX140" i="4" s="1"/>
  <c r="AW407" i="4"/>
  <c r="AX407" i="4" s="1"/>
  <c r="AW702" i="4"/>
  <c r="AX702" i="4" s="1"/>
  <c r="AW360" i="4"/>
  <c r="AX360" i="4" s="1"/>
  <c r="M360" i="4"/>
  <c r="M702" i="4"/>
  <c r="M407" i="4"/>
  <c r="M231" i="4"/>
  <c r="M140" i="4"/>
  <c r="M112" i="4"/>
  <c r="M225" i="4"/>
  <c r="J140" i="4" l="1"/>
  <c r="Z140" i="4"/>
  <c r="J702" i="4"/>
  <c r="Z702" i="4"/>
  <c r="J225" i="4"/>
  <c r="Z225" i="4"/>
  <c r="J231" i="4"/>
  <c r="Z231" i="4"/>
  <c r="J112" i="4"/>
  <c r="Z112" i="4"/>
  <c r="J407" i="4"/>
  <c r="Z407" i="4"/>
  <c r="J360" i="4"/>
  <c r="Z360" i="4"/>
  <c r="AD360" i="12"/>
  <c r="AE360" i="12"/>
  <c r="AF360" i="12"/>
  <c r="AG360" i="12"/>
  <c r="AH360" i="12"/>
  <c r="AI360" i="12"/>
  <c r="AJ360" i="12"/>
  <c r="AK360" i="12"/>
  <c r="AL360" i="12"/>
  <c r="AM360" i="12"/>
  <c r="AN360" i="12"/>
  <c r="AO360" i="12"/>
  <c r="AP360" i="12"/>
  <c r="AQ360" i="12"/>
  <c r="AR360" i="12"/>
  <c r="AS360" i="12"/>
  <c r="AT360" i="12"/>
  <c r="AU360" i="12"/>
  <c r="AV360" i="12"/>
  <c r="AD702" i="12"/>
  <c r="AE702" i="12"/>
  <c r="AF702" i="12"/>
  <c r="AG702" i="12"/>
  <c r="AH702" i="12"/>
  <c r="AI702" i="12"/>
  <c r="AJ702" i="12"/>
  <c r="AK702" i="12"/>
  <c r="AL702" i="12"/>
  <c r="AM702" i="12"/>
  <c r="AN702" i="12"/>
  <c r="AO702" i="12"/>
  <c r="AP702" i="12"/>
  <c r="AQ702" i="12"/>
  <c r="AR702" i="12"/>
  <c r="AS702" i="12"/>
  <c r="AT702" i="12"/>
  <c r="AU702" i="12"/>
  <c r="AV702" i="12"/>
  <c r="AD407" i="12"/>
  <c r="AE407" i="12"/>
  <c r="AF407" i="12"/>
  <c r="AG407" i="12"/>
  <c r="AH407" i="12"/>
  <c r="AI407" i="12"/>
  <c r="AJ407" i="12"/>
  <c r="AK407" i="12"/>
  <c r="AL407" i="12"/>
  <c r="AM407" i="12"/>
  <c r="AN407" i="12"/>
  <c r="AO407" i="12"/>
  <c r="AP407" i="12"/>
  <c r="AQ407" i="12"/>
  <c r="AR407" i="12"/>
  <c r="AS407" i="12"/>
  <c r="AT407" i="12"/>
  <c r="AU407" i="12"/>
  <c r="AV407" i="12"/>
  <c r="AD231" i="12"/>
  <c r="AE231" i="12"/>
  <c r="AF231" i="12"/>
  <c r="AG231" i="12"/>
  <c r="AH231" i="12"/>
  <c r="AI231" i="12"/>
  <c r="AJ231" i="12"/>
  <c r="AK231" i="12"/>
  <c r="AL231" i="12"/>
  <c r="AM231" i="12"/>
  <c r="AN231" i="12"/>
  <c r="AO231" i="12"/>
  <c r="AP231" i="12"/>
  <c r="AQ231" i="12"/>
  <c r="AR231" i="12"/>
  <c r="AS231" i="12"/>
  <c r="AT231" i="12"/>
  <c r="AU231" i="12"/>
  <c r="AV231" i="12"/>
  <c r="AD140" i="12"/>
  <c r="AE140" i="12"/>
  <c r="AF140" i="12"/>
  <c r="AG140" i="12"/>
  <c r="AH140" i="12"/>
  <c r="AI140" i="12"/>
  <c r="AJ140" i="12"/>
  <c r="AK140" i="12"/>
  <c r="AL140" i="12"/>
  <c r="AM140" i="12"/>
  <c r="AN140" i="12"/>
  <c r="AO140" i="12"/>
  <c r="AP140" i="12"/>
  <c r="AQ140" i="12"/>
  <c r="AR140" i="12"/>
  <c r="AS140" i="12"/>
  <c r="AT140" i="12"/>
  <c r="AU140" i="12"/>
  <c r="AV140" i="12"/>
  <c r="AD112" i="12"/>
  <c r="AE112" i="12"/>
  <c r="AF112" i="12"/>
  <c r="AG112" i="12"/>
  <c r="AH112" i="12"/>
  <c r="AI112" i="12"/>
  <c r="AJ112" i="12"/>
  <c r="AK112" i="12"/>
  <c r="AL112" i="12"/>
  <c r="AM112" i="12"/>
  <c r="AN112" i="12"/>
  <c r="AO112" i="12"/>
  <c r="AP112" i="12"/>
  <c r="AQ112" i="12"/>
  <c r="AR112" i="12"/>
  <c r="AS112" i="12"/>
  <c r="AT112" i="12"/>
  <c r="AU112" i="12"/>
  <c r="AV112" i="12"/>
  <c r="AD225" i="12"/>
  <c r="AE225" i="12"/>
  <c r="AF225" i="12"/>
  <c r="AG225" i="12"/>
  <c r="AH225" i="12"/>
  <c r="AI225" i="12"/>
  <c r="AJ225" i="12"/>
  <c r="AK225" i="12"/>
  <c r="AL225" i="12"/>
  <c r="AM225" i="12"/>
  <c r="AN225" i="12"/>
  <c r="AO225" i="12"/>
  <c r="AP225" i="12"/>
  <c r="AQ225" i="12"/>
  <c r="AR225" i="12"/>
  <c r="AS225" i="12"/>
  <c r="AT225" i="12"/>
  <c r="AU225" i="12"/>
  <c r="AV225" i="12"/>
  <c r="AW225" i="12" l="1"/>
  <c r="AX225" i="12"/>
  <c r="AX407" i="12"/>
  <c r="AW407" i="12"/>
  <c r="AW231" i="12"/>
  <c r="AX231" i="12"/>
  <c r="AW140" i="12"/>
  <c r="AX140" i="12"/>
  <c r="AX360" i="12"/>
  <c r="AW360" i="12"/>
  <c r="AW112" i="12"/>
  <c r="AX112" i="12"/>
  <c r="AW702" i="12"/>
  <c r="AX702" i="12"/>
  <c r="AO231" i="4"/>
  <c r="AP231" i="4"/>
  <c r="AO112" i="4"/>
  <c r="AP112" i="4"/>
  <c r="AO225" i="4"/>
  <c r="AP225" i="4"/>
  <c r="AO140" i="4"/>
  <c r="AP140" i="4"/>
  <c r="AP360" i="4"/>
  <c r="AO360" i="4"/>
  <c r="AP702" i="4"/>
  <c r="AO702" i="4"/>
  <c r="AP407" i="4"/>
  <c r="AO407" i="4"/>
  <c r="E860" i="6"/>
  <c r="F860" i="6"/>
  <c r="G860" i="6"/>
  <c r="H860" i="6"/>
  <c r="K860" i="6"/>
  <c r="L860" i="6"/>
  <c r="M860" i="6"/>
  <c r="C860" i="6" l="1"/>
  <c r="N860" i="6"/>
  <c r="BF37" i="4" l="1"/>
  <c r="BF593" i="4"/>
  <c r="AQ37" i="4"/>
  <c r="AS37" i="4"/>
  <c r="AT37" i="4" s="1"/>
  <c r="AU37" i="4" s="1"/>
  <c r="AV37" i="4" s="1"/>
  <c r="AQ593" i="4"/>
  <c r="AS593" i="4"/>
  <c r="AT593" i="4" s="1"/>
  <c r="AU593" i="4" s="1"/>
  <c r="AV593" i="4" s="1"/>
  <c r="AA37" i="4"/>
  <c r="AA593" i="4"/>
  <c r="R37" i="4"/>
  <c r="R593" i="4"/>
  <c r="M37" i="4"/>
  <c r="J37" i="4" s="1"/>
  <c r="M593" i="4"/>
  <c r="J593" i="4" s="1"/>
  <c r="AD37" i="12"/>
  <c r="AE37" i="12"/>
  <c r="AF37" i="12"/>
  <c r="AG37" i="12"/>
  <c r="AH37" i="12"/>
  <c r="AI37" i="12"/>
  <c r="AJ37" i="12"/>
  <c r="AK37" i="12"/>
  <c r="AL37" i="12"/>
  <c r="AM37" i="12"/>
  <c r="AN37" i="12"/>
  <c r="AO37" i="12"/>
  <c r="AP37" i="12"/>
  <c r="AQ37" i="12"/>
  <c r="AR37" i="12"/>
  <c r="AS37" i="12"/>
  <c r="AT37" i="12"/>
  <c r="AU37" i="12"/>
  <c r="AV37" i="12"/>
  <c r="AD593" i="12"/>
  <c r="AE593" i="12"/>
  <c r="AF593" i="12"/>
  <c r="AG593" i="12"/>
  <c r="AH593" i="12"/>
  <c r="AI593" i="12"/>
  <c r="AJ593" i="12"/>
  <c r="AK593" i="12"/>
  <c r="AL593" i="12"/>
  <c r="AM593" i="12"/>
  <c r="AN593" i="12"/>
  <c r="AO593" i="12"/>
  <c r="AP593" i="12"/>
  <c r="AQ593" i="12"/>
  <c r="AR593" i="12"/>
  <c r="AS593" i="12"/>
  <c r="AT593" i="12"/>
  <c r="AU593" i="12"/>
  <c r="AV593" i="12"/>
  <c r="AX593" i="12" l="1"/>
  <c r="AW593" i="12"/>
  <c r="AX37" i="12"/>
  <c r="AW37" i="12"/>
  <c r="Z593" i="4"/>
  <c r="Z37" i="4"/>
  <c r="AO593" i="4"/>
  <c r="AO37" i="4"/>
  <c r="AP593" i="4"/>
  <c r="AP37" i="4"/>
  <c r="AW593" i="4"/>
  <c r="AX593" i="4" s="1"/>
  <c r="AW37" i="4"/>
  <c r="AX37" i="4" s="1"/>
  <c r="M849" i="6"/>
  <c r="M851" i="6"/>
  <c r="M852" i="6"/>
  <c r="M853" i="6"/>
  <c r="M854" i="6"/>
  <c r="M855" i="6"/>
  <c r="M856" i="6"/>
  <c r="M857" i="6"/>
  <c r="M858" i="6"/>
  <c r="M859" i="6"/>
  <c r="M850" i="6"/>
  <c r="L849" i="6"/>
  <c r="L850" i="6"/>
  <c r="L851" i="6"/>
  <c r="L852" i="6"/>
  <c r="L853" i="6"/>
  <c r="L854" i="6"/>
  <c r="L855" i="6"/>
  <c r="L856" i="6"/>
  <c r="L857" i="6"/>
  <c r="L858" i="6"/>
  <c r="L859" i="6"/>
  <c r="K850" i="6"/>
  <c r="K851" i="6"/>
  <c r="K852" i="6"/>
  <c r="K853" i="6"/>
  <c r="K854" i="6"/>
  <c r="K855" i="6"/>
  <c r="K856" i="6"/>
  <c r="K857" i="6"/>
  <c r="K858" i="6"/>
  <c r="K859" i="6"/>
  <c r="N856" i="6" l="1"/>
  <c r="N852" i="6"/>
  <c r="N855" i="6"/>
  <c r="N851" i="6"/>
  <c r="N854" i="6"/>
  <c r="N858" i="6"/>
  <c r="N857" i="6"/>
  <c r="N853" i="6"/>
  <c r="N850" i="6"/>
  <c r="N849" i="6"/>
  <c r="N859" i="6"/>
  <c r="AD51" i="12"/>
  <c r="AD13" i="12"/>
  <c r="AD9" i="12"/>
  <c r="AD11" i="12"/>
  <c r="AD15" i="12"/>
  <c r="AD66" i="12"/>
  <c r="AD729" i="12"/>
  <c r="AD24" i="12"/>
  <c r="AD26" i="12"/>
  <c r="AD27" i="12"/>
  <c r="AD16" i="12"/>
  <c r="AD34" i="12"/>
  <c r="AD52" i="12"/>
  <c r="AD35" i="12"/>
  <c r="AD57" i="12"/>
  <c r="AD39" i="12"/>
  <c r="AD36" i="12"/>
  <c r="AD412" i="12"/>
  <c r="AD38" i="12"/>
  <c r="AD453" i="12"/>
  <c r="AD202" i="12"/>
  <c r="AD20" i="12"/>
  <c r="AD14" i="12"/>
  <c r="AD23" i="12"/>
  <c r="AD21" i="12"/>
  <c r="AD77" i="12"/>
  <c r="AD25" i="12"/>
  <c r="AD76" i="12"/>
  <c r="AD47" i="12"/>
  <c r="AD75" i="12"/>
  <c r="AD45" i="12"/>
  <c r="AD46" i="12"/>
  <c r="AD10" i="12"/>
  <c r="AD62" i="12"/>
  <c r="AD43" i="12"/>
  <c r="AD53" i="12"/>
  <c r="AD17" i="12"/>
  <c r="AD48" i="12"/>
  <c r="AD49" i="12"/>
  <c r="AD50" i="12"/>
  <c r="AD30" i="12"/>
  <c r="AD55" i="12"/>
  <c r="AD54" i="12"/>
  <c r="AD8" i="12"/>
  <c r="AD31" i="12"/>
  <c r="AD64" i="12"/>
  <c r="AD742" i="12"/>
  <c r="AD12" i="12"/>
  <c r="AD18" i="12"/>
  <c r="AD58" i="12"/>
  <c r="AD59" i="12"/>
  <c r="AD33" i="12"/>
  <c r="AD61" i="12"/>
  <c r="AD60" i="12"/>
  <c r="AD32" i="12"/>
  <c r="AD29" i="12"/>
  <c r="AD653" i="12"/>
  <c r="AD63" i="12"/>
  <c r="AD65" i="12"/>
  <c r="AD68" i="12"/>
  <c r="AD19" i="12"/>
  <c r="AD70" i="12"/>
  <c r="AD74" i="12"/>
  <c r="AD69" i="12"/>
  <c r="AD73" i="12"/>
  <c r="AD78" i="12"/>
  <c r="AD99" i="12"/>
  <c r="AD86" i="12"/>
  <c r="AD82" i="12"/>
  <c r="AD114" i="12"/>
  <c r="AD79" i="12"/>
  <c r="AD104" i="12"/>
  <c r="AD100" i="12"/>
  <c r="AD94" i="12"/>
  <c r="AD96" i="12"/>
  <c r="AD97" i="12"/>
  <c r="AD526" i="12"/>
  <c r="AD83" i="12"/>
  <c r="AD92" i="12"/>
  <c r="AD660" i="12"/>
  <c r="AD88" i="12"/>
  <c r="AD84" i="12"/>
  <c r="AD95" i="12"/>
  <c r="AD98" i="12"/>
  <c r="AD103" i="12"/>
  <c r="AD80" i="12"/>
  <c r="AD108" i="12"/>
  <c r="AD102" i="12"/>
  <c r="AD71" i="12"/>
  <c r="AD107" i="12"/>
  <c r="AD81" i="12"/>
  <c r="AD93" i="12"/>
  <c r="AD106" i="12"/>
  <c r="AD90" i="12"/>
  <c r="AD109" i="12"/>
  <c r="AD91" i="12"/>
  <c r="AD85" i="12"/>
  <c r="AD101" i="12"/>
  <c r="AD135" i="12"/>
  <c r="AD144" i="12"/>
  <c r="AD126" i="12"/>
  <c r="AD182" i="12"/>
  <c r="AD184" i="12"/>
  <c r="AD121" i="12"/>
  <c r="AD166" i="12"/>
  <c r="AD156" i="12"/>
  <c r="AD128" i="12"/>
  <c r="AD117" i="12"/>
  <c r="AD178" i="12"/>
  <c r="AD171" i="12"/>
  <c r="AD119" i="12"/>
  <c r="AD118" i="12"/>
  <c r="AD120" i="12"/>
  <c r="AD124" i="12"/>
  <c r="AD129" i="12"/>
  <c r="AD133" i="12"/>
  <c r="AD134" i="12"/>
  <c r="AD163" i="12"/>
  <c r="AD143" i="12"/>
  <c r="AD657" i="12"/>
  <c r="AD165" i="12"/>
  <c r="AD164" i="12"/>
  <c r="AD183" i="12"/>
  <c r="AD122" i="12"/>
  <c r="AD141" i="12"/>
  <c r="AD142" i="12"/>
  <c r="AD145" i="12"/>
  <c r="AD175" i="12"/>
  <c r="AD169" i="12"/>
  <c r="AD136" i="12"/>
  <c r="AD185" i="12"/>
  <c r="AD139" i="12"/>
  <c r="AD146" i="12"/>
  <c r="AD149" i="12"/>
  <c r="AD152" i="12"/>
  <c r="AD154" i="12"/>
  <c r="AD157" i="12"/>
  <c r="AD387" i="12"/>
  <c r="AD132" i="12"/>
  <c r="AD158" i="12"/>
  <c r="AD147" i="12"/>
  <c r="AD151" i="12"/>
  <c r="AD150" i="12"/>
  <c r="AD260" i="12"/>
  <c r="AD125" i="12"/>
  <c r="AD127" i="12"/>
  <c r="AD176" i="12"/>
  <c r="AD172" i="12"/>
  <c r="AD211" i="12"/>
  <c r="AD177" i="12"/>
  <c r="AD161" i="12"/>
  <c r="AD160" i="12"/>
  <c r="AD299" i="12"/>
  <c r="AD148" i="12"/>
  <c r="AD162" i="12"/>
  <c r="AD130" i="12"/>
  <c r="AD170" i="12"/>
  <c r="AD174" i="12"/>
  <c r="AD179" i="12"/>
  <c r="AD137" i="12"/>
  <c r="AD180" i="12"/>
  <c r="AD153" i="12"/>
  <c r="AD159" i="12"/>
  <c r="AD194" i="12"/>
  <c r="AD196" i="12"/>
  <c r="AD197" i="12"/>
  <c r="AD747" i="12"/>
  <c r="AD195" i="12"/>
  <c r="AD200" i="12"/>
  <c r="AD187" i="12"/>
  <c r="AD189" i="12"/>
  <c r="AD199" i="12"/>
  <c r="AD203" i="12"/>
  <c r="AD186" i="12"/>
  <c r="AD191" i="12"/>
  <c r="AD192" i="12"/>
  <c r="AD544" i="12"/>
  <c r="AD188" i="12"/>
  <c r="AD201" i="12"/>
  <c r="AD205" i="12"/>
  <c r="AD206" i="12"/>
  <c r="AD207" i="12"/>
  <c r="AD213" i="12"/>
  <c r="AD214" i="12"/>
  <c r="AD220" i="12"/>
  <c r="AD229" i="12"/>
  <c r="AD210" i="12"/>
  <c r="AD217" i="12"/>
  <c r="AD219" i="12"/>
  <c r="AD221" i="12"/>
  <c r="AD222" i="12"/>
  <c r="AD215" i="12"/>
  <c r="AD223" i="12"/>
  <c r="AD209" i="12"/>
  <c r="AD224" i="12"/>
  <c r="AD218" i="12"/>
  <c r="AD226" i="12"/>
  <c r="AD228" i="12"/>
  <c r="AD232" i="12"/>
  <c r="AD233" i="12"/>
  <c r="AD574" i="12"/>
  <c r="AD234" i="12"/>
  <c r="AD227" i="12"/>
  <c r="AD239" i="12"/>
  <c r="AD236" i="12"/>
  <c r="AD237" i="12"/>
  <c r="AD238" i="12"/>
  <c r="AD746" i="12"/>
  <c r="AD266" i="12"/>
  <c r="AD250" i="12"/>
  <c r="AD267" i="12"/>
  <c r="AD263" i="12"/>
  <c r="AD244" i="12"/>
  <c r="AD241" i="12"/>
  <c r="AD252" i="12"/>
  <c r="AD28" i="12"/>
  <c r="AD277" i="12"/>
  <c r="AD270" i="12"/>
  <c r="AD259" i="12"/>
  <c r="AD258" i="12"/>
  <c r="AD240" i="12"/>
  <c r="AD271" i="12"/>
  <c r="AD111" i="12"/>
  <c r="AD243" i="12"/>
  <c r="AD245" i="12"/>
  <c r="AD246" i="12"/>
  <c r="AD535" i="12"/>
  <c r="AD254" i="12"/>
  <c r="AD253" i="12"/>
  <c r="AD663" i="12"/>
  <c r="AD256" i="12"/>
  <c r="AD273" i="12"/>
  <c r="AD257" i="12"/>
  <c r="AD276" i="12"/>
  <c r="AD264" i="12"/>
  <c r="AD265" i="12"/>
  <c r="AD284" i="12"/>
  <c r="AD261" i="12"/>
  <c r="AD275" i="12"/>
  <c r="AD279" i="12"/>
  <c r="AD262" i="12"/>
  <c r="AD242" i="12"/>
  <c r="AD272" i="12"/>
  <c r="AD251" i="12"/>
  <c r="AD89" i="12"/>
  <c r="AD278" i="12"/>
  <c r="AD288" i="12"/>
  <c r="AD292" i="12"/>
  <c r="AD300" i="12"/>
  <c r="AD302" i="12"/>
  <c r="AD286" i="12"/>
  <c r="AD307" i="12"/>
  <c r="AD289" i="12"/>
  <c r="AD287" i="12"/>
  <c r="AD305" i="12"/>
  <c r="AD304" i="12"/>
  <c r="AD295" i="12"/>
  <c r="AD306" i="12"/>
  <c r="AD290" i="12"/>
  <c r="AD294" i="12"/>
  <c r="AD293" i="12"/>
  <c r="AD281" i="12"/>
  <c r="AD664" i="12"/>
  <c r="AD403" i="12"/>
  <c r="AD322" i="12"/>
  <c r="AD309" i="12"/>
  <c r="AD346" i="12"/>
  <c r="AD345" i="12"/>
  <c r="AD314" i="12"/>
  <c r="AD338" i="12"/>
  <c r="AD324" i="12"/>
  <c r="AD316" i="12"/>
  <c r="AD328" i="12"/>
  <c r="AD339" i="12"/>
  <c r="AD319" i="12"/>
  <c r="AD337" i="12"/>
  <c r="AD320" i="12"/>
  <c r="AD335" i="12"/>
  <c r="AD321" i="12"/>
  <c r="AD327" i="12"/>
  <c r="AD311" i="12"/>
  <c r="AD330" i="12"/>
  <c r="AD315" i="12"/>
  <c r="AD318" i="12"/>
  <c r="AD332" i="12"/>
  <c r="AD331" i="12"/>
  <c r="AD326" i="12"/>
  <c r="AD312" i="12"/>
  <c r="AD336" i="12"/>
  <c r="AD334" i="12"/>
  <c r="AD342" i="12"/>
  <c r="AD343" i="12"/>
  <c r="AD310" i="12"/>
  <c r="AD323" i="12"/>
  <c r="AD344" i="12"/>
  <c r="AD347" i="12"/>
  <c r="AD353" i="12"/>
  <c r="AD354" i="12"/>
  <c r="AD370" i="12"/>
  <c r="AD356" i="12"/>
  <c r="AD358" i="12"/>
  <c r="AD348" i="12"/>
  <c r="AD351" i="12"/>
  <c r="AD359" i="12"/>
  <c r="AD362" i="12"/>
  <c r="AD498" i="12"/>
  <c r="AD352" i="12"/>
  <c r="AD350" i="12"/>
  <c r="AD349" i="12"/>
  <c r="AD355" i="12"/>
  <c r="AD363" i="12"/>
  <c r="AD364" i="12"/>
  <c r="AD361" i="12"/>
  <c r="AD368" i="12"/>
  <c r="AD367" i="12"/>
  <c r="AD365" i="12"/>
  <c r="AD366" i="12"/>
  <c r="AD369" i="12"/>
  <c r="AD373" i="12"/>
  <c r="AD615" i="12"/>
  <c r="AD374" i="12"/>
  <c r="AD371" i="12"/>
  <c r="AD378" i="12"/>
  <c r="AD375" i="12"/>
  <c r="AD376" i="12"/>
  <c r="AD377" i="12"/>
  <c r="AD380" i="12"/>
  <c r="AD381" i="12"/>
  <c r="AD379" i="12"/>
  <c r="AD391" i="12"/>
  <c r="AD383" i="12"/>
  <c r="AD385" i="12"/>
  <c r="AD384" i="12"/>
  <c r="AD388" i="12"/>
  <c r="AD398" i="12"/>
  <c r="AD406" i="12"/>
  <c r="AD415" i="12"/>
  <c r="AD394" i="12"/>
  <c r="AD396" i="12"/>
  <c r="AD416" i="12"/>
  <c r="AD397" i="12"/>
  <c r="AD401" i="12"/>
  <c r="AD408" i="12"/>
  <c r="AD404" i="12"/>
  <c r="AD400" i="12"/>
  <c r="AD410" i="12"/>
  <c r="AD405" i="12"/>
  <c r="AD411" i="12"/>
  <c r="AD393" i="12"/>
  <c r="AD402" i="12"/>
  <c r="AD409" i="12"/>
  <c r="AD413" i="12"/>
  <c r="AD414" i="12"/>
  <c r="AD418" i="12"/>
  <c r="AD419" i="12"/>
  <c r="AD428" i="12"/>
  <c r="AD440" i="12"/>
  <c r="AD450" i="12"/>
  <c r="AD441" i="12"/>
  <c r="AD422" i="12"/>
  <c r="AD423" i="12"/>
  <c r="AD439" i="12"/>
  <c r="AD457" i="12"/>
  <c r="AD446" i="12"/>
  <c r="AD451" i="12"/>
  <c r="AD448" i="12"/>
  <c r="AD424" i="12"/>
  <c r="AD420" i="12"/>
  <c r="AD469" i="12"/>
  <c r="AD426" i="12"/>
  <c r="AD425" i="12"/>
  <c r="AD445" i="12"/>
  <c r="AD429" i="12"/>
  <c r="AD444" i="12"/>
  <c r="AD431" i="12"/>
  <c r="AD436" i="12"/>
  <c r="AD459" i="12"/>
  <c r="AD435" i="12"/>
  <c r="AD427" i="12"/>
  <c r="AD460" i="12"/>
  <c r="AD433" i="12"/>
  <c r="AD438" i="12"/>
  <c r="AD442" i="12"/>
  <c r="AD430" i="12"/>
  <c r="AD466" i="12"/>
  <c r="AD456" i="12"/>
  <c r="AD421" i="12"/>
  <c r="AD465" i="12"/>
  <c r="AD454" i="12"/>
  <c r="AD434" i="12"/>
  <c r="AD452" i="12"/>
  <c r="AD432" i="12"/>
  <c r="AD461" i="12"/>
  <c r="AD455" i="12"/>
  <c r="AD467" i="12"/>
  <c r="AD458" i="12"/>
  <c r="AD462" i="12"/>
  <c r="AD468" i="12"/>
  <c r="AD464" i="12"/>
  <c r="AD472" i="12"/>
  <c r="AD476" i="12"/>
  <c r="AD477" i="12"/>
  <c r="AD483" i="12"/>
  <c r="AD485" i="12"/>
  <c r="AD484" i="12"/>
  <c r="AD473" i="12"/>
  <c r="AD491" i="12"/>
  <c r="AD475" i="12"/>
  <c r="AD493" i="12"/>
  <c r="AD499" i="12"/>
  <c r="AD488" i="12"/>
  <c r="AD481" i="12"/>
  <c r="AD508" i="12"/>
  <c r="AD479" i="12"/>
  <c r="AD480" i="12"/>
  <c r="AD489" i="12"/>
  <c r="AD486" i="12"/>
  <c r="AD478" i="12"/>
  <c r="AD487" i="12"/>
  <c r="AD500" i="12"/>
  <c r="AD482" i="12"/>
  <c r="AD495" i="12"/>
  <c r="AD492" i="12"/>
  <c r="AD503" i="12"/>
  <c r="AD506" i="12"/>
  <c r="AD504" i="12"/>
  <c r="AD505" i="12"/>
  <c r="AD502" i="12"/>
  <c r="AD501" i="12"/>
  <c r="AD525" i="12"/>
  <c r="AD513" i="12"/>
  <c r="AD511" i="12"/>
  <c r="AD520" i="12"/>
  <c r="AD515" i="12"/>
  <c r="AD518" i="12"/>
  <c r="AD514" i="12"/>
  <c r="AD516" i="12"/>
  <c r="AD523" i="12"/>
  <c r="AD519" i="12"/>
  <c r="AD522" i="12"/>
  <c r="AD524" i="12"/>
  <c r="AD510" i="12"/>
  <c r="AD542" i="12"/>
  <c r="AD540" i="12"/>
  <c r="AD527" i="12"/>
  <c r="AD549" i="12"/>
  <c r="AD530" i="12"/>
  <c r="AD557" i="12"/>
  <c r="AD529" i="12"/>
  <c r="AD533" i="12"/>
  <c r="AD558" i="12"/>
  <c r="AD534" i="12"/>
  <c r="AD536" i="12"/>
  <c r="AD545" i="12"/>
  <c r="AD563" i="12"/>
  <c r="AD564" i="12"/>
  <c r="AD554" i="12"/>
  <c r="AD550" i="12"/>
  <c r="AD546" i="12"/>
  <c r="AD547" i="12"/>
  <c r="AD548" i="12"/>
  <c r="AD541" i="12"/>
  <c r="AD72" i="12"/>
  <c r="AD551" i="12"/>
  <c r="AD552" i="12"/>
  <c r="AD553" i="12"/>
  <c r="AD555" i="12"/>
  <c r="AD556" i="12"/>
  <c r="AD560" i="12"/>
  <c r="AD537" i="12"/>
  <c r="AD539" i="12"/>
  <c r="AD543" i="12"/>
  <c r="AD528" i="12"/>
  <c r="AD561" i="12"/>
  <c r="AD562" i="12"/>
  <c r="AD532" i="12"/>
  <c r="AD566" i="12"/>
  <c r="AD569" i="12"/>
  <c r="AD567" i="12"/>
  <c r="AD392" i="12"/>
  <c r="AD565" i="12"/>
  <c r="AD193" i="12"/>
  <c r="AD583" i="12"/>
  <c r="AD585" i="12"/>
  <c r="AD509" i="12"/>
  <c r="AD572" i="12"/>
  <c r="AD575" i="12"/>
  <c r="AD577" i="12"/>
  <c r="AD578" i="12"/>
  <c r="AD591" i="12"/>
  <c r="AD587" i="12"/>
  <c r="AD573" i="12"/>
  <c r="AD592" i="12"/>
  <c r="AD586" i="12"/>
  <c r="AD581" i="12"/>
  <c r="AD576" i="12"/>
  <c r="AD579" i="12"/>
  <c r="AD571" i="12"/>
  <c r="AD584" i="12"/>
  <c r="AD582" i="12"/>
  <c r="AD588" i="12"/>
  <c r="AD589" i="12"/>
  <c r="AD580" i="12"/>
  <c r="AD590" i="12"/>
  <c r="AD570" i="12"/>
  <c r="AD628" i="12"/>
  <c r="AD636" i="12"/>
  <c r="AD595" i="12"/>
  <c r="AD596" i="12"/>
  <c r="AD620" i="12"/>
  <c r="AD603" i="12"/>
  <c r="AD613" i="12"/>
  <c r="AD632" i="12"/>
  <c r="AD648" i="12"/>
  <c r="AD600" i="12"/>
  <c r="AD606" i="12"/>
  <c r="AD610" i="12"/>
  <c r="AD612" i="12"/>
  <c r="AD602" i="12"/>
  <c r="AD110" i="12"/>
  <c r="AD618" i="12"/>
  <c r="AD607" i="12"/>
  <c r="AD634" i="12"/>
  <c r="AD616" i="12"/>
  <c r="AD645" i="12"/>
  <c r="AD617" i="12"/>
  <c r="AD622" i="12"/>
  <c r="AD627" i="12"/>
  <c r="AD605" i="12"/>
  <c r="AD614" i="12"/>
  <c r="AD633" i="12"/>
  <c r="AD625" i="12"/>
  <c r="AD626" i="12"/>
  <c r="AD619" i="12"/>
  <c r="AD597" i="12"/>
  <c r="AD646" i="12"/>
  <c r="AD629" i="12"/>
  <c r="AD630" i="12"/>
  <c r="AD635" i="12"/>
  <c r="AD647" i="12"/>
  <c r="AD644" i="12"/>
  <c r="AD608" i="12"/>
  <c r="AD598" i="12"/>
  <c r="AD641" i="12"/>
  <c r="AD639" i="12"/>
  <c r="AD601" i="12"/>
  <c r="AD638" i="12"/>
  <c r="AD649" i="12"/>
  <c r="AD650" i="12"/>
  <c r="AD637" i="12"/>
  <c r="AD624" i="12"/>
  <c r="AD652" i="12"/>
  <c r="AD675" i="12"/>
  <c r="AD662" i="12"/>
  <c r="AD659" i="12"/>
  <c r="AD658" i="12"/>
  <c r="AD668" i="12"/>
  <c r="AD674" i="12"/>
  <c r="AD655" i="12"/>
  <c r="AD683" i="12"/>
  <c r="AD684" i="12"/>
  <c r="AD670" i="12"/>
  <c r="AD661" i="12"/>
  <c r="AD313" i="12"/>
  <c r="AD672" i="12"/>
  <c r="AD665" i="12"/>
  <c r="AD678" i="12"/>
  <c r="AD666" i="12"/>
  <c r="AD667" i="12"/>
  <c r="AD671" i="12"/>
  <c r="AD298" i="12"/>
  <c r="AD681" i="12"/>
  <c r="AD669" i="12"/>
  <c r="AD679" i="12"/>
  <c r="AD677" i="12"/>
  <c r="AD656" i="12"/>
  <c r="AD685" i="12"/>
  <c r="AD673" i="12"/>
  <c r="AD676" i="12"/>
  <c r="AD680" i="12"/>
  <c r="AD701" i="12"/>
  <c r="AD690" i="12"/>
  <c r="AD692" i="12"/>
  <c r="AD694" i="12"/>
  <c r="AD67" i="12"/>
  <c r="AD695" i="12"/>
  <c r="AD698" i="12"/>
  <c r="AD687" i="12"/>
  <c r="AD689" i="12"/>
  <c r="AD700" i="12"/>
  <c r="AD696" i="12"/>
  <c r="AD699" i="12"/>
  <c r="AD704" i="12"/>
  <c r="AD691" i="12"/>
  <c r="AD693" i="12"/>
  <c r="AD697" i="12"/>
  <c r="AD703" i="12"/>
  <c r="AD708" i="12"/>
  <c r="AD712" i="12"/>
  <c r="AD707" i="12"/>
  <c r="AD705" i="12"/>
  <c r="AD710" i="12"/>
  <c r="AD709" i="12"/>
  <c r="AD732" i="12"/>
  <c r="AD733" i="12"/>
  <c r="AD740" i="12"/>
  <c r="AD308" i="12"/>
  <c r="AD716" i="12"/>
  <c r="AD730" i="12"/>
  <c r="AD714" i="12"/>
  <c r="AD715" i="12"/>
  <c r="AD718" i="12"/>
  <c r="AD727" i="12"/>
  <c r="AD737" i="12"/>
  <c r="AD743" i="12"/>
  <c r="AD719" i="12"/>
  <c r="AD717" i="12"/>
  <c r="AD721" i="12"/>
  <c r="AD734" i="12"/>
  <c r="AD739" i="12"/>
  <c r="AD738" i="12"/>
  <c r="AD713" i="12"/>
  <c r="AD724" i="12"/>
  <c r="AD725" i="12"/>
  <c r="AD722" i="12"/>
  <c r="AD723" i="12"/>
  <c r="AD728" i="12"/>
  <c r="AD736" i="12"/>
  <c r="AD726" i="12"/>
  <c r="AD741" i="12"/>
  <c r="AD720" i="12"/>
  <c r="AD731" i="12"/>
  <c r="AD735" i="12"/>
  <c r="AD745" i="12"/>
  <c r="AD748" i="12"/>
  <c r="AD749" i="12"/>
  <c r="AD750" i="12"/>
  <c r="AD751" i="12"/>
  <c r="AD449" i="12"/>
  <c r="AD631" i="12"/>
  <c r="AW316" i="12" l="1"/>
  <c r="AX316" i="12"/>
  <c r="AW345" i="12"/>
  <c r="AX345" i="12"/>
  <c r="BE755" i="4"/>
  <c r="BG755" i="4"/>
  <c r="BE759" i="4"/>
  <c r="BG759" i="4"/>
  <c r="BE760" i="4"/>
  <c r="BG760" i="4"/>
  <c r="BE761" i="4"/>
  <c r="BG761" i="4"/>
  <c r="BE762" i="4"/>
  <c r="BG762" i="4"/>
  <c r="BE763" i="4"/>
  <c r="BG763" i="4"/>
  <c r="BE764" i="4"/>
  <c r="BG764" i="4"/>
  <c r="BE765" i="4"/>
  <c r="BG765" i="4"/>
  <c r="BE766" i="4"/>
  <c r="BG766" i="4"/>
  <c r="BE767" i="4"/>
  <c r="BG767" i="4"/>
  <c r="BE768" i="4"/>
  <c r="BG768" i="4"/>
  <c r="BE769" i="4"/>
  <c r="BG769" i="4"/>
  <c r="AY755" i="4"/>
  <c r="AZ755" i="4"/>
  <c r="BA755" i="4"/>
  <c r="BB755" i="4"/>
  <c r="BC755" i="4"/>
  <c r="AY759" i="4"/>
  <c r="AZ759" i="4"/>
  <c r="BA759" i="4"/>
  <c r="BB759" i="4"/>
  <c r="BC759" i="4"/>
  <c r="AY760" i="4"/>
  <c r="AZ760" i="4"/>
  <c r="BA760" i="4"/>
  <c r="BB760" i="4"/>
  <c r="BC760" i="4"/>
  <c r="AY761" i="4"/>
  <c r="AZ761" i="4"/>
  <c r="BA761" i="4"/>
  <c r="BB761" i="4"/>
  <c r="BC761" i="4"/>
  <c r="AY762" i="4"/>
  <c r="AZ762" i="4"/>
  <c r="BA762" i="4"/>
  <c r="BB762" i="4"/>
  <c r="BC762" i="4"/>
  <c r="AY763" i="4"/>
  <c r="AZ763" i="4"/>
  <c r="BA763" i="4"/>
  <c r="BB763" i="4"/>
  <c r="BC763" i="4"/>
  <c r="AY764" i="4"/>
  <c r="AZ764" i="4"/>
  <c r="BA764" i="4"/>
  <c r="BB764" i="4"/>
  <c r="BC764" i="4"/>
  <c r="AY765" i="4"/>
  <c r="AZ765" i="4"/>
  <c r="BA765" i="4"/>
  <c r="BB765" i="4"/>
  <c r="BC765" i="4"/>
  <c r="AY766" i="4"/>
  <c r="AZ766" i="4"/>
  <c r="BA766" i="4"/>
  <c r="BB766" i="4"/>
  <c r="BC766" i="4"/>
  <c r="AY767" i="4"/>
  <c r="AZ767" i="4"/>
  <c r="BA767" i="4"/>
  <c r="BB767" i="4"/>
  <c r="BC767" i="4"/>
  <c r="AY768" i="4"/>
  <c r="AZ768" i="4"/>
  <c r="BA768" i="4"/>
  <c r="BB768" i="4"/>
  <c r="BC768" i="4"/>
  <c r="AY769" i="4"/>
  <c r="AZ769" i="4"/>
  <c r="BA769" i="4"/>
  <c r="BB769" i="4"/>
  <c r="BC769" i="4"/>
  <c r="AC755" i="4"/>
  <c r="AD755" i="4"/>
  <c r="AE755" i="4"/>
  <c r="AF755" i="4"/>
  <c r="AG755" i="4"/>
  <c r="AH755" i="4"/>
  <c r="AI755" i="4"/>
  <c r="AJ755" i="4"/>
  <c r="AK755" i="4"/>
  <c r="AL755" i="4"/>
  <c r="AM755" i="4"/>
  <c r="AN755" i="4"/>
  <c r="AC759" i="4"/>
  <c r="AD759" i="4"/>
  <c r="AE759" i="4"/>
  <c r="AF759" i="4"/>
  <c r="AG759" i="4"/>
  <c r="AH759" i="4"/>
  <c r="AI759" i="4"/>
  <c r="AJ759" i="4"/>
  <c r="AK759" i="4"/>
  <c r="AL759" i="4"/>
  <c r="AM759" i="4"/>
  <c r="AN759" i="4"/>
  <c r="AC760" i="4"/>
  <c r="AD760" i="4"/>
  <c r="AE760" i="4"/>
  <c r="AF760" i="4"/>
  <c r="AG760" i="4"/>
  <c r="AH760" i="4"/>
  <c r="AI760" i="4"/>
  <c r="AJ760" i="4"/>
  <c r="AK760" i="4"/>
  <c r="AL760" i="4"/>
  <c r="AM760" i="4"/>
  <c r="AN760" i="4"/>
  <c r="AC761" i="4"/>
  <c r="AD761" i="4"/>
  <c r="AE761" i="4"/>
  <c r="AF761" i="4"/>
  <c r="AG761" i="4"/>
  <c r="AH761" i="4"/>
  <c r="AI761" i="4"/>
  <c r="AJ761" i="4"/>
  <c r="AK761" i="4"/>
  <c r="AL761" i="4"/>
  <c r="AM761" i="4"/>
  <c r="AN761" i="4"/>
  <c r="AC762" i="4"/>
  <c r="AD762" i="4"/>
  <c r="AE762" i="4"/>
  <c r="AF762" i="4"/>
  <c r="AG762" i="4"/>
  <c r="AH762" i="4"/>
  <c r="AI762" i="4"/>
  <c r="AJ762" i="4"/>
  <c r="AK762" i="4"/>
  <c r="AL762" i="4"/>
  <c r="AM762" i="4"/>
  <c r="AN762" i="4"/>
  <c r="AC763" i="4"/>
  <c r="AD763" i="4"/>
  <c r="AE763" i="4"/>
  <c r="AF763" i="4"/>
  <c r="AG763" i="4"/>
  <c r="AH763" i="4"/>
  <c r="AI763" i="4"/>
  <c r="AJ763" i="4"/>
  <c r="AK763" i="4"/>
  <c r="AL763" i="4"/>
  <c r="AM763" i="4"/>
  <c r="AN763" i="4"/>
  <c r="AC764" i="4"/>
  <c r="AD764" i="4"/>
  <c r="AE764" i="4"/>
  <c r="AF764" i="4"/>
  <c r="AG764" i="4"/>
  <c r="AH764" i="4"/>
  <c r="AI764" i="4"/>
  <c r="AJ764" i="4"/>
  <c r="AK764" i="4"/>
  <c r="AL764" i="4"/>
  <c r="AM764" i="4"/>
  <c r="AN764" i="4"/>
  <c r="AC765" i="4"/>
  <c r="AD765" i="4"/>
  <c r="AE765" i="4"/>
  <c r="AF765" i="4"/>
  <c r="AG765" i="4"/>
  <c r="AH765" i="4"/>
  <c r="AI765" i="4"/>
  <c r="AJ765" i="4"/>
  <c r="AK765" i="4"/>
  <c r="AL765" i="4"/>
  <c r="AM765" i="4"/>
  <c r="AN765" i="4"/>
  <c r="AC766" i="4"/>
  <c r="AD766" i="4"/>
  <c r="AE766" i="4"/>
  <c r="AF766" i="4"/>
  <c r="AG766" i="4"/>
  <c r="AH766" i="4"/>
  <c r="AI766" i="4"/>
  <c r="AJ766" i="4"/>
  <c r="AK766" i="4"/>
  <c r="AL766" i="4"/>
  <c r="AM766" i="4"/>
  <c r="AN766" i="4"/>
  <c r="AC767" i="4"/>
  <c r="AD767" i="4"/>
  <c r="AE767" i="4"/>
  <c r="AF767" i="4"/>
  <c r="AG767" i="4"/>
  <c r="AH767" i="4"/>
  <c r="AI767" i="4"/>
  <c r="AJ767" i="4"/>
  <c r="AK767" i="4"/>
  <c r="AL767" i="4"/>
  <c r="AM767" i="4"/>
  <c r="AN767" i="4"/>
  <c r="AC768" i="4"/>
  <c r="AD768" i="4"/>
  <c r="AE768" i="4"/>
  <c r="AF768" i="4"/>
  <c r="AG768" i="4"/>
  <c r="AH768" i="4"/>
  <c r="AI768" i="4"/>
  <c r="AJ768" i="4"/>
  <c r="AK768" i="4"/>
  <c r="AL768" i="4"/>
  <c r="AM768" i="4"/>
  <c r="AN768" i="4"/>
  <c r="AC769" i="4"/>
  <c r="AD769" i="4"/>
  <c r="AE769" i="4"/>
  <c r="AF769" i="4"/>
  <c r="AG769" i="4"/>
  <c r="AH769" i="4"/>
  <c r="AI769" i="4"/>
  <c r="AJ769" i="4"/>
  <c r="AK769" i="4"/>
  <c r="AL769" i="4"/>
  <c r="AM769" i="4"/>
  <c r="AN769" i="4"/>
  <c r="K759" i="4"/>
  <c r="O759" i="4"/>
  <c r="K760" i="4"/>
  <c r="O760" i="4"/>
  <c r="K761" i="4"/>
  <c r="O761" i="4"/>
  <c r="K762" i="4"/>
  <c r="O762" i="4"/>
  <c r="K763" i="4"/>
  <c r="O763" i="4"/>
  <c r="K764" i="4"/>
  <c r="O764" i="4"/>
  <c r="K765" i="4"/>
  <c r="O765" i="4"/>
  <c r="K766" i="4"/>
  <c r="O766" i="4"/>
  <c r="K767" i="4"/>
  <c r="O767" i="4"/>
  <c r="K768" i="4"/>
  <c r="O768" i="4"/>
  <c r="K769" i="4"/>
  <c r="O769" i="4"/>
  <c r="I760" i="4"/>
  <c r="I761" i="4"/>
  <c r="I762" i="4"/>
  <c r="I763" i="4"/>
  <c r="I764" i="4"/>
  <c r="I765" i="4"/>
  <c r="I766" i="4"/>
  <c r="I767" i="4"/>
  <c r="I768" i="4"/>
  <c r="I769" i="4"/>
  <c r="I759" i="4"/>
  <c r="B760" i="4"/>
  <c r="B761" i="4"/>
  <c r="B762" i="4"/>
  <c r="B763" i="4"/>
  <c r="B764" i="4"/>
  <c r="B765" i="4"/>
  <c r="B766" i="4"/>
  <c r="B767" i="4"/>
  <c r="B768" i="4"/>
  <c r="B769" i="4"/>
  <c r="B759" i="4"/>
  <c r="E760" i="4"/>
  <c r="E761" i="4"/>
  <c r="E762" i="4"/>
  <c r="E763" i="4"/>
  <c r="E764" i="4"/>
  <c r="E765" i="4"/>
  <c r="E766" i="4"/>
  <c r="E767" i="4"/>
  <c r="E768" i="4"/>
  <c r="E769" i="4"/>
  <c r="E759" i="4"/>
  <c r="AE194" i="12" l="1"/>
  <c r="AF194" i="12"/>
  <c r="AG194" i="12"/>
  <c r="AH194" i="12"/>
  <c r="AI194" i="12"/>
  <c r="AJ194" i="12"/>
  <c r="AK194" i="12"/>
  <c r="AL194" i="12"/>
  <c r="AM194" i="12"/>
  <c r="AN194" i="12"/>
  <c r="AO194" i="12"/>
  <c r="AP194" i="12"/>
  <c r="AQ194" i="12"/>
  <c r="AR194" i="12"/>
  <c r="AS194" i="12"/>
  <c r="AT194" i="12"/>
  <c r="AU194" i="12"/>
  <c r="AV194" i="12"/>
  <c r="BG7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G34" i="5"/>
  <c r="BG35" i="5"/>
  <c r="BG36" i="5"/>
  <c r="BG37" i="5"/>
  <c r="BG38" i="5"/>
  <c r="BG39" i="5"/>
  <c r="BG40" i="5"/>
  <c r="BG41" i="5"/>
  <c r="BG42" i="5"/>
  <c r="BG43" i="5"/>
  <c r="BG44" i="5"/>
  <c r="BG45" i="5"/>
  <c r="BG46" i="5"/>
  <c r="BG47" i="5"/>
  <c r="BG48" i="5"/>
  <c r="BG49" i="5"/>
  <c r="BG50" i="5"/>
  <c r="BG51" i="5"/>
  <c r="BG52" i="5"/>
  <c r="BG53" i="5"/>
  <c r="BG54" i="5"/>
  <c r="AX194" i="12" l="1"/>
  <c r="AW194" i="12"/>
  <c r="BF194" i="4"/>
  <c r="AQ194" i="4"/>
  <c r="AS194" i="4"/>
  <c r="AT194" i="4" s="1"/>
  <c r="AU194" i="4" s="1"/>
  <c r="AV194" i="4" s="1"/>
  <c r="AA194" i="4"/>
  <c r="R194" i="4"/>
  <c r="M194" i="4"/>
  <c r="J194" i="4" s="1"/>
  <c r="AP194" i="4" l="1"/>
  <c r="Z194" i="4"/>
  <c r="AO194" i="4"/>
  <c r="AW194" i="4"/>
  <c r="AX194" i="4" s="1"/>
  <c r="I4" i="5" l="1"/>
  <c r="AE195" i="12" l="1"/>
  <c r="AF195" i="12"/>
  <c r="AG195" i="12"/>
  <c r="AH195" i="12"/>
  <c r="AI195" i="12"/>
  <c r="AJ195" i="12"/>
  <c r="AK195" i="12"/>
  <c r="AL195" i="12"/>
  <c r="AM195" i="12"/>
  <c r="AN195" i="12"/>
  <c r="AO195" i="12"/>
  <c r="AP195" i="12"/>
  <c r="AQ195" i="12"/>
  <c r="AR195" i="12"/>
  <c r="AS195" i="12"/>
  <c r="AT195" i="12"/>
  <c r="AU195" i="12"/>
  <c r="AV195" i="12"/>
  <c r="BF195" i="4"/>
  <c r="AQ195" i="4"/>
  <c r="AS195" i="4"/>
  <c r="AT195" i="4" s="1"/>
  <c r="AU195" i="4" s="1"/>
  <c r="AV195" i="4" s="1"/>
  <c r="AA195" i="4"/>
  <c r="M195" i="4"/>
  <c r="J195" i="4" s="1"/>
  <c r="R195" i="4"/>
  <c r="AX195" i="12" l="1"/>
  <c r="AW195" i="12"/>
  <c r="Z195" i="4"/>
  <c r="AP195" i="4"/>
  <c r="AO195" i="4"/>
  <c r="AW195" i="4"/>
  <c r="AX195" i="4" s="1"/>
  <c r="E858" i="6" l="1"/>
  <c r="F858" i="6"/>
  <c r="G858" i="6"/>
  <c r="H858" i="6"/>
  <c r="H859" i="6"/>
  <c r="G859" i="6"/>
  <c r="F859" i="6"/>
  <c r="E859" i="6"/>
  <c r="T51" i="7" l="1"/>
  <c r="AE199" i="12" l="1"/>
  <c r="AF199" i="12"/>
  <c r="AG199" i="12"/>
  <c r="AH199" i="12"/>
  <c r="AI199" i="12"/>
  <c r="AJ199" i="12"/>
  <c r="AK199" i="12"/>
  <c r="AL199" i="12"/>
  <c r="AM199" i="12"/>
  <c r="AN199" i="12"/>
  <c r="AO199" i="12"/>
  <c r="AP199" i="12"/>
  <c r="AQ199" i="12"/>
  <c r="AR199" i="12"/>
  <c r="AS199" i="12"/>
  <c r="AT199" i="12"/>
  <c r="AU199" i="12"/>
  <c r="AV199" i="12"/>
  <c r="AE613" i="12"/>
  <c r="AF613" i="12"/>
  <c r="AG613" i="12"/>
  <c r="AH613" i="12"/>
  <c r="AI613" i="12"/>
  <c r="AJ613" i="12"/>
  <c r="AK613" i="12"/>
  <c r="AL613" i="12"/>
  <c r="AM613" i="12"/>
  <c r="AN613" i="12"/>
  <c r="AO613" i="12"/>
  <c r="AP613" i="12"/>
  <c r="AQ613" i="12"/>
  <c r="AR613" i="12"/>
  <c r="AS613" i="12"/>
  <c r="AT613" i="12"/>
  <c r="AU613" i="12"/>
  <c r="AV613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S20" i="12"/>
  <c r="AT20" i="12"/>
  <c r="AU20" i="12"/>
  <c r="AV20" i="12"/>
  <c r="AE130" i="12"/>
  <c r="AF130" i="12"/>
  <c r="AG130" i="12"/>
  <c r="AH130" i="12"/>
  <c r="AI130" i="12"/>
  <c r="AJ130" i="12"/>
  <c r="AK130" i="12"/>
  <c r="AL130" i="12"/>
  <c r="AM130" i="12"/>
  <c r="AN130" i="12"/>
  <c r="AO130" i="12"/>
  <c r="AP130" i="12"/>
  <c r="AQ130" i="12"/>
  <c r="AR130" i="12"/>
  <c r="AS130" i="12"/>
  <c r="AT130" i="12"/>
  <c r="AU130" i="12"/>
  <c r="AV130" i="12"/>
  <c r="O755" i="4"/>
  <c r="K755" i="4"/>
  <c r="I755" i="4"/>
  <c r="BF130" i="4"/>
  <c r="BF199" i="4"/>
  <c r="BF613" i="4"/>
  <c r="BF20" i="4"/>
  <c r="AQ20" i="4"/>
  <c r="AS20" i="4"/>
  <c r="AT20" i="4" s="1"/>
  <c r="AU20" i="4" s="1"/>
  <c r="AV20" i="4" s="1"/>
  <c r="AQ130" i="4"/>
  <c r="AS130" i="4"/>
  <c r="AT130" i="4" s="1"/>
  <c r="AU130" i="4" s="1"/>
  <c r="AV130" i="4" s="1"/>
  <c r="AQ199" i="4"/>
  <c r="AS199" i="4"/>
  <c r="AT199" i="4" s="1"/>
  <c r="AU199" i="4" s="1"/>
  <c r="AV199" i="4" s="1"/>
  <c r="AQ613" i="4"/>
  <c r="AS613" i="4"/>
  <c r="AT613" i="4" s="1"/>
  <c r="AU613" i="4" s="1"/>
  <c r="AV613" i="4" s="1"/>
  <c r="AA20" i="4"/>
  <c r="AA130" i="4"/>
  <c r="AA199" i="4"/>
  <c r="AA613" i="4"/>
  <c r="R20" i="4"/>
  <c r="R130" i="4"/>
  <c r="R199" i="4"/>
  <c r="R613" i="4"/>
  <c r="M20" i="4"/>
  <c r="J20" i="4" s="1"/>
  <c r="M130" i="4"/>
  <c r="J130" i="4" s="1"/>
  <c r="M199" i="4"/>
  <c r="J199" i="4" s="1"/>
  <c r="M613" i="4"/>
  <c r="J613" i="4" s="1"/>
  <c r="AX130" i="12" l="1"/>
  <c r="AW130" i="12"/>
  <c r="AX613" i="12"/>
  <c r="AW613" i="12"/>
  <c r="AW20" i="12"/>
  <c r="AX20" i="12"/>
  <c r="AW199" i="12"/>
  <c r="AX199" i="12"/>
  <c r="AO199" i="4"/>
  <c r="Z130" i="4"/>
  <c r="Z613" i="4"/>
  <c r="Z199" i="4"/>
  <c r="Z20" i="4"/>
  <c r="AO20" i="4"/>
  <c r="AP613" i="4"/>
  <c r="AP199" i="4"/>
  <c r="AP130" i="4"/>
  <c r="AP20" i="4"/>
  <c r="AO613" i="4"/>
  <c r="AO130" i="4"/>
  <c r="AW130" i="4"/>
  <c r="AX130" i="4" s="1"/>
  <c r="AW613" i="4"/>
  <c r="AX613" i="4" s="1"/>
  <c r="AW199" i="4"/>
  <c r="AX199" i="4" s="1"/>
  <c r="AW20" i="4"/>
  <c r="AX20" i="4" s="1"/>
  <c r="A8" i="5" l="1"/>
  <c r="C8" i="5"/>
  <c r="D8" i="5"/>
  <c r="E8" i="5"/>
  <c r="F8" i="5"/>
  <c r="G8" i="5"/>
  <c r="H8" i="5"/>
  <c r="I8" i="5"/>
  <c r="J8" i="5"/>
  <c r="K8" i="5"/>
  <c r="L8" i="5"/>
  <c r="M8" i="5"/>
  <c r="N8" i="5"/>
  <c r="O8" i="5"/>
  <c r="P8" i="5"/>
  <c r="Q8" i="5"/>
  <c r="R8" i="5"/>
  <c r="S8" i="5"/>
  <c r="T8" i="5"/>
  <c r="U8" i="5"/>
  <c r="V8" i="5"/>
  <c r="W8" i="5"/>
  <c r="X8" i="5"/>
  <c r="Y8" i="5"/>
  <c r="Z8" i="5"/>
  <c r="AA8" i="5"/>
  <c r="AB8" i="5"/>
  <c r="AC8" i="5"/>
  <c r="AD8" i="5"/>
  <c r="AE8" i="5"/>
  <c r="AF8" i="5"/>
  <c r="AG8" i="5"/>
  <c r="AH8" i="5"/>
  <c r="AI8" i="5"/>
  <c r="AJ8" i="5"/>
  <c r="AK8" i="5"/>
  <c r="AL8" i="5"/>
  <c r="AM8" i="5"/>
  <c r="AN8" i="5"/>
  <c r="AO8" i="5"/>
  <c r="AP8" i="5"/>
  <c r="AQ8" i="5"/>
  <c r="AR8" i="5"/>
  <c r="AS8" i="5"/>
  <c r="AT8" i="5"/>
  <c r="AU8" i="5"/>
  <c r="AV8" i="5"/>
  <c r="AW8" i="5"/>
  <c r="AX8" i="5"/>
  <c r="AY8" i="5"/>
  <c r="AZ8" i="5"/>
  <c r="BA8" i="5"/>
  <c r="BB8" i="5"/>
  <c r="BC8" i="5"/>
  <c r="BD8" i="5"/>
  <c r="BE8" i="5"/>
  <c r="BF8" i="5"/>
  <c r="BC7" i="5"/>
  <c r="BD7" i="5"/>
  <c r="BE7" i="5"/>
  <c r="BF7" i="5"/>
  <c r="BC9" i="5"/>
  <c r="BD9" i="5"/>
  <c r="BE9" i="5"/>
  <c r="BF9" i="5"/>
  <c r="BC10" i="5"/>
  <c r="BD10" i="5"/>
  <c r="BE10" i="5"/>
  <c r="BF10" i="5"/>
  <c r="BC11" i="5"/>
  <c r="BD11" i="5"/>
  <c r="BE11" i="5"/>
  <c r="BF11" i="5"/>
  <c r="BC12" i="5"/>
  <c r="BD12" i="5"/>
  <c r="BE12" i="5"/>
  <c r="BF12" i="5"/>
  <c r="BC13" i="5"/>
  <c r="BD13" i="5"/>
  <c r="BE13" i="5"/>
  <c r="BF13" i="5"/>
  <c r="BC14" i="5"/>
  <c r="BD14" i="5"/>
  <c r="BE14" i="5"/>
  <c r="BF14" i="5"/>
  <c r="BC15" i="5"/>
  <c r="BD15" i="5"/>
  <c r="BE15" i="5"/>
  <c r="BF15" i="5"/>
  <c r="BC16" i="5"/>
  <c r="BD16" i="5"/>
  <c r="BE16" i="5"/>
  <c r="BF16" i="5"/>
  <c r="BC17" i="5"/>
  <c r="BD17" i="5"/>
  <c r="BE17" i="5"/>
  <c r="BF17" i="5"/>
  <c r="BC18" i="5"/>
  <c r="BD18" i="5"/>
  <c r="BE18" i="5"/>
  <c r="BF18" i="5"/>
  <c r="BC19" i="5"/>
  <c r="BD19" i="5"/>
  <c r="BE19" i="5"/>
  <c r="BF19" i="5"/>
  <c r="BC20" i="5"/>
  <c r="BD20" i="5"/>
  <c r="BE20" i="5"/>
  <c r="BF20" i="5"/>
  <c r="BC21" i="5"/>
  <c r="BD21" i="5"/>
  <c r="BE21" i="5"/>
  <c r="BF21" i="5"/>
  <c r="BC22" i="5"/>
  <c r="BD22" i="5"/>
  <c r="BE22" i="5"/>
  <c r="BF22" i="5"/>
  <c r="BC23" i="5"/>
  <c r="BD23" i="5"/>
  <c r="BE23" i="5"/>
  <c r="BF23" i="5"/>
  <c r="BC24" i="5"/>
  <c r="BD24" i="5"/>
  <c r="BE24" i="5"/>
  <c r="BF24" i="5"/>
  <c r="BC25" i="5"/>
  <c r="BD25" i="5"/>
  <c r="BE25" i="5"/>
  <c r="BF25" i="5"/>
  <c r="BC26" i="5"/>
  <c r="BD26" i="5"/>
  <c r="BE26" i="5"/>
  <c r="BF26" i="5"/>
  <c r="BC27" i="5"/>
  <c r="BD27" i="5"/>
  <c r="BE27" i="5"/>
  <c r="BF27" i="5"/>
  <c r="BC28" i="5"/>
  <c r="BD28" i="5"/>
  <c r="BE28" i="5"/>
  <c r="BF28" i="5"/>
  <c r="BC29" i="5"/>
  <c r="BD29" i="5"/>
  <c r="BE29" i="5"/>
  <c r="BF29" i="5"/>
  <c r="BC30" i="5"/>
  <c r="BD30" i="5"/>
  <c r="BE30" i="5"/>
  <c r="BF30" i="5"/>
  <c r="BC31" i="5"/>
  <c r="BD31" i="5"/>
  <c r="BE31" i="5"/>
  <c r="BF31" i="5"/>
  <c r="BC32" i="5"/>
  <c r="BD32" i="5"/>
  <c r="BE32" i="5"/>
  <c r="BF32" i="5"/>
  <c r="BC33" i="5"/>
  <c r="BD33" i="5"/>
  <c r="BE33" i="5"/>
  <c r="BF33" i="5"/>
  <c r="BC34" i="5"/>
  <c r="BD34" i="5"/>
  <c r="BE34" i="5"/>
  <c r="BF34" i="5"/>
  <c r="BC35" i="5"/>
  <c r="BD35" i="5"/>
  <c r="BE35" i="5"/>
  <c r="BF35" i="5"/>
  <c r="BC36" i="5"/>
  <c r="BD36" i="5"/>
  <c r="BE36" i="5"/>
  <c r="BF36" i="5"/>
  <c r="BC37" i="5"/>
  <c r="BD37" i="5"/>
  <c r="BE37" i="5"/>
  <c r="BF37" i="5"/>
  <c r="BC38" i="5"/>
  <c r="BD38" i="5"/>
  <c r="BE38" i="5"/>
  <c r="BF38" i="5"/>
  <c r="BC39" i="5"/>
  <c r="BD39" i="5"/>
  <c r="BE39" i="5"/>
  <c r="BF39" i="5"/>
  <c r="BC40" i="5"/>
  <c r="BD40" i="5"/>
  <c r="BE40" i="5"/>
  <c r="BF40" i="5"/>
  <c r="BC41" i="5"/>
  <c r="BD41" i="5"/>
  <c r="BE41" i="5"/>
  <c r="BF41" i="5"/>
  <c r="BC42" i="5"/>
  <c r="BD42" i="5"/>
  <c r="BE42" i="5"/>
  <c r="BF42" i="5"/>
  <c r="BC43" i="5"/>
  <c r="BD43" i="5"/>
  <c r="BE43" i="5"/>
  <c r="BF43" i="5"/>
  <c r="BC44" i="5"/>
  <c r="BD44" i="5"/>
  <c r="BE44" i="5"/>
  <c r="BF44" i="5"/>
  <c r="BC45" i="5"/>
  <c r="BD45" i="5"/>
  <c r="BE45" i="5"/>
  <c r="BF45" i="5"/>
  <c r="BC46" i="5"/>
  <c r="BD46" i="5"/>
  <c r="BE46" i="5"/>
  <c r="BF46" i="5"/>
  <c r="BC47" i="5"/>
  <c r="BD47" i="5"/>
  <c r="BE47" i="5"/>
  <c r="BF47" i="5"/>
  <c r="BC48" i="5"/>
  <c r="BD48" i="5"/>
  <c r="BE48" i="5"/>
  <c r="BF48" i="5"/>
  <c r="BC49" i="5"/>
  <c r="BD49" i="5"/>
  <c r="BE49" i="5"/>
  <c r="BF49" i="5"/>
  <c r="BC50" i="5"/>
  <c r="BD50" i="5"/>
  <c r="BE50" i="5"/>
  <c r="BF50" i="5"/>
  <c r="BC51" i="5"/>
  <c r="BD51" i="5"/>
  <c r="BE51" i="5"/>
  <c r="BF51" i="5"/>
  <c r="BC52" i="5"/>
  <c r="BD52" i="5"/>
  <c r="BE52" i="5"/>
  <c r="BF52" i="5"/>
  <c r="BC53" i="5"/>
  <c r="BD53" i="5"/>
  <c r="BE53" i="5"/>
  <c r="BF53" i="5"/>
  <c r="BC54" i="5"/>
  <c r="BD54" i="5"/>
  <c r="BE54" i="5"/>
  <c r="BF54" i="5"/>
  <c r="J163" i="7"/>
  <c r="BF14" i="4" l="1"/>
  <c r="BF15" i="4"/>
  <c r="BF16" i="4"/>
  <c r="BF17" i="4"/>
  <c r="BF18" i="4"/>
  <c r="BF19" i="4"/>
  <c r="BF21" i="4"/>
  <c r="BF23" i="4"/>
  <c r="BF24" i="4"/>
  <c r="BF25" i="4"/>
  <c r="BF26" i="4"/>
  <c r="BF27" i="4"/>
  <c r="BF28" i="4"/>
  <c r="BF29" i="4"/>
  <c r="BF31" i="4"/>
  <c r="BF30" i="4"/>
  <c r="BF32" i="4"/>
  <c r="BF33" i="4"/>
  <c r="BF34" i="4"/>
  <c r="BF35" i="4"/>
  <c r="BF36" i="4"/>
  <c r="BF38" i="4"/>
  <c r="BF39" i="4"/>
  <c r="BF43" i="4"/>
  <c r="BF45" i="4"/>
  <c r="BF46" i="4"/>
  <c r="BF47" i="4"/>
  <c r="BF48" i="4"/>
  <c r="BF49" i="4"/>
  <c r="BF50" i="4"/>
  <c r="BF51" i="4"/>
  <c r="BF52" i="4"/>
  <c r="BF53" i="4"/>
  <c r="BF54" i="4"/>
  <c r="BF55" i="4"/>
  <c r="BF57" i="4"/>
  <c r="BF58" i="4"/>
  <c r="BF59" i="4"/>
  <c r="BF60" i="4"/>
  <c r="BF61" i="4"/>
  <c r="BF62" i="4"/>
  <c r="BF63" i="4"/>
  <c r="BF64" i="4"/>
  <c r="BF65" i="4"/>
  <c r="BF66" i="4"/>
  <c r="BF68" i="4"/>
  <c r="BF69" i="4"/>
  <c r="BF70" i="4"/>
  <c r="BF71" i="4"/>
  <c r="BF73" i="4"/>
  <c r="BF74" i="4"/>
  <c r="BF75" i="4"/>
  <c r="BF76" i="4"/>
  <c r="BF77" i="4"/>
  <c r="BF78" i="4"/>
  <c r="BF79" i="4"/>
  <c r="BF80" i="4"/>
  <c r="BF81" i="4"/>
  <c r="BF82" i="4"/>
  <c r="BF83" i="4"/>
  <c r="BF660" i="4"/>
  <c r="BF84" i="4"/>
  <c r="BF85" i="4"/>
  <c r="BF86" i="4"/>
  <c r="BF88" i="4"/>
  <c r="BF89" i="4"/>
  <c r="BF90" i="4"/>
  <c r="BF91" i="4"/>
  <c r="BF92" i="4"/>
  <c r="BF93" i="4"/>
  <c r="BF94" i="4"/>
  <c r="BF95" i="4"/>
  <c r="BF96" i="4"/>
  <c r="BF97" i="4"/>
  <c r="BF98" i="4"/>
  <c r="BF99" i="4"/>
  <c r="BF100" i="4"/>
  <c r="BF101" i="4"/>
  <c r="BF102" i="4"/>
  <c r="BF103" i="4"/>
  <c r="BF104" i="4"/>
  <c r="BF106" i="4"/>
  <c r="BF107" i="4"/>
  <c r="BF108" i="4"/>
  <c r="BF109" i="4"/>
  <c r="BF110" i="4"/>
  <c r="BF111" i="4"/>
  <c r="BF114" i="4"/>
  <c r="BF117" i="4"/>
  <c r="BF118" i="4"/>
  <c r="BF119" i="4"/>
  <c r="BF120" i="4"/>
  <c r="BF121" i="4"/>
  <c r="BF122" i="4"/>
  <c r="BF124" i="4"/>
  <c r="BF125" i="4"/>
  <c r="BF126" i="4"/>
  <c r="BF127" i="4"/>
  <c r="BF128" i="4"/>
  <c r="BF129" i="4"/>
  <c r="BF132" i="4"/>
  <c r="BF133" i="4"/>
  <c r="BF134" i="4"/>
  <c r="BF135" i="4"/>
  <c r="BF136" i="4"/>
  <c r="BF137" i="4"/>
  <c r="BF139" i="4"/>
  <c r="BF141" i="4"/>
  <c r="BF142" i="4"/>
  <c r="BF143" i="4"/>
  <c r="BF657" i="4"/>
  <c r="BF144" i="4"/>
  <c r="BF145" i="4"/>
  <c r="BF146" i="4"/>
  <c r="BF147" i="4"/>
  <c r="BF148" i="4"/>
  <c r="BF149" i="4"/>
  <c r="BF150" i="4"/>
  <c r="BF151" i="4"/>
  <c r="BF152" i="4"/>
  <c r="BF153" i="4"/>
  <c r="BF154" i="4"/>
  <c r="BF156" i="4"/>
  <c r="BF157" i="4"/>
  <c r="BF158" i="4"/>
  <c r="BF159" i="4"/>
  <c r="BF160" i="4"/>
  <c r="BF161" i="4"/>
  <c r="BF162" i="4"/>
  <c r="BF163" i="4"/>
  <c r="BF164" i="4"/>
  <c r="BF165" i="4"/>
  <c r="BF166" i="4"/>
  <c r="BF169" i="4"/>
  <c r="BF170" i="4"/>
  <c r="BF171" i="4"/>
  <c r="BF172" i="4"/>
  <c r="BF174" i="4"/>
  <c r="BF175" i="4"/>
  <c r="BF176" i="4"/>
  <c r="BF177" i="4"/>
  <c r="BF178" i="4"/>
  <c r="BF179" i="4"/>
  <c r="BF180" i="4"/>
  <c r="BF182" i="4"/>
  <c r="BF183" i="4"/>
  <c r="BF184" i="4"/>
  <c r="BF185" i="4"/>
  <c r="BF186" i="4"/>
  <c r="BF187" i="4"/>
  <c r="BF188" i="4"/>
  <c r="BF189" i="4"/>
  <c r="BF191" i="4"/>
  <c r="BF192" i="4"/>
  <c r="BF193" i="4"/>
  <c r="BF196" i="4"/>
  <c r="BF197" i="4"/>
  <c r="BF200" i="4"/>
  <c r="BF201" i="4"/>
  <c r="BF202" i="4"/>
  <c r="BF203" i="4"/>
  <c r="BF205" i="4"/>
  <c r="BF206" i="4"/>
  <c r="BF207" i="4"/>
  <c r="BF209" i="4"/>
  <c r="BF210" i="4"/>
  <c r="BF211" i="4"/>
  <c r="BF213" i="4"/>
  <c r="BF214" i="4"/>
  <c r="BF215" i="4"/>
  <c r="BF217" i="4"/>
  <c r="BF218" i="4"/>
  <c r="BF219" i="4"/>
  <c r="BF220" i="4"/>
  <c r="BF221" i="4"/>
  <c r="BF222" i="4"/>
  <c r="BF223" i="4"/>
  <c r="BF224" i="4"/>
  <c r="BF226" i="4"/>
  <c r="BF227" i="4"/>
  <c r="BF228" i="4"/>
  <c r="BF229" i="4"/>
  <c r="BF232" i="4"/>
  <c r="BF233" i="4"/>
  <c r="BF234" i="4"/>
  <c r="BF236" i="4"/>
  <c r="BF237" i="4"/>
  <c r="BF238" i="4"/>
  <c r="BF239" i="4"/>
  <c r="BF240" i="4"/>
  <c r="BF241" i="4"/>
  <c r="BF242" i="4"/>
  <c r="BF243" i="4"/>
  <c r="BF244" i="4"/>
  <c r="BF245" i="4"/>
  <c r="BF246" i="4"/>
  <c r="BF535" i="4"/>
  <c r="BF250" i="4"/>
  <c r="BF251" i="4"/>
  <c r="BF252" i="4"/>
  <c r="BF253" i="4"/>
  <c r="BF254" i="4"/>
  <c r="BF256" i="4"/>
  <c r="BF257" i="4"/>
  <c r="BF258" i="4"/>
  <c r="BF259" i="4"/>
  <c r="BF260" i="4"/>
  <c r="BF261" i="4"/>
  <c r="BF262" i="4"/>
  <c r="BF263" i="4"/>
  <c r="BF264" i="4"/>
  <c r="BF265" i="4"/>
  <c r="BF266" i="4"/>
  <c r="BF267" i="4"/>
  <c r="BF270" i="4"/>
  <c r="BF271" i="4"/>
  <c r="BF272" i="4"/>
  <c r="BF273" i="4"/>
  <c r="BF275" i="4"/>
  <c r="BF276" i="4"/>
  <c r="BF277" i="4"/>
  <c r="BF278" i="4"/>
  <c r="BF279" i="4"/>
  <c r="BF281" i="4"/>
  <c r="BF284" i="4"/>
  <c r="BF286" i="4"/>
  <c r="BF287" i="4"/>
  <c r="BF288" i="4"/>
  <c r="BF289" i="4"/>
  <c r="BF290" i="4"/>
  <c r="BF292" i="4"/>
  <c r="BF293" i="4"/>
  <c r="BF294" i="4"/>
  <c r="BF295" i="4"/>
  <c r="BF299" i="4"/>
  <c r="BF300" i="4"/>
  <c r="BF302" i="4"/>
  <c r="BF304" i="4"/>
  <c r="BF305" i="4"/>
  <c r="BF306" i="4"/>
  <c r="BF307" i="4"/>
  <c r="BF308" i="4"/>
  <c r="BF309" i="4"/>
  <c r="BF310" i="4"/>
  <c r="BF311" i="4"/>
  <c r="BF312" i="4"/>
  <c r="BF313" i="4"/>
  <c r="BF314" i="4"/>
  <c r="BF315" i="4"/>
  <c r="BF316" i="4"/>
  <c r="BF318" i="4"/>
  <c r="BF319" i="4"/>
  <c r="BF320" i="4"/>
  <c r="BF321" i="4"/>
  <c r="BF322" i="4"/>
  <c r="BF323" i="4"/>
  <c r="BF324" i="4"/>
  <c r="BF326" i="4"/>
  <c r="BF327" i="4"/>
  <c r="BF328" i="4"/>
  <c r="BF330" i="4"/>
  <c r="BF331" i="4"/>
  <c r="BF332" i="4"/>
  <c r="BF334" i="4"/>
  <c r="BF335" i="4"/>
  <c r="BF336" i="4"/>
  <c r="BF403" i="4"/>
  <c r="BF337" i="4"/>
  <c r="BF338" i="4"/>
  <c r="BF339" i="4"/>
  <c r="BF342" i="4"/>
  <c r="BF343" i="4"/>
  <c r="BF344" i="4"/>
  <c r="BF345" i="4"/>
  <c r="BF346" i="4"/>
  <c r="BF347" i="4"/>
  <c r="BF348" i="4"/>
  <c r="BF349" i="4"/>
  <c r="BF350" i="4"/>
  <c r="BF351" i="4"/>
  <c r="BF352" i="4"/>
  <c r="BF353" i="4"/>
  <c r="BF354" i="4"/>
  <c r="BF355" i="4"/>
  <c r="BF356" i="4"/>
  <c r="BF358" i="4"/>
  <c r="BF359" i="4"/>
  <c r="BF361" i="4"/>
  <c r="BF362" i="4"/>
  <c r="BF363" i="4"/>
  <c r="BF364" i="4"/>
  <c r="BF365" i="4"/>
  <c r="BF366" i="4"/>
  <c r="BF367" i="4"/>
  <c r="BF368" i="4"/>
  <c r="BF369" i="4"/>
  <c r="BF370" i="4"/>
  <c r="BF371" i="4"/>
  <c r="BF373" i="4"/>
  <c r="BF374" i="4"/>
  <c r="BF375" i="4"/>
  <c r="BF376" i="4"/>
  <c r="BF377" i="4"/>
  <c r="BF378" i="4"/>
  <c r="BF379" i="4"/>
  <c r="BF380" i="4"/>
  <c r="BF381" i="4"/>
  <c r="BF383" i="4"/>
  <c r="BF384" i="4"/>
  <c r="BF385" i="4"/>
  <c r="BF387" i="4"/>
  <c r="BF388" i="4"/>
  <c r="BF391" i="4"/>
  <c r="BF392" i="4"/>
  <c r="BF393" i="4"/>
  <c r="BF394" i="4"/>
  <c r="BF396" i="4"/>
  <c r="BF397" i="4"/>
  <c r="BF398" i="4"/>
  <c r="BF400" i="4"/>
  <c r="BF401" i="4"/>
  <c r="BF402" i="4"/>
  <c r="BF404" i="4"/>
  <c r="BF406" i="4"/>
  <c r="BF408" i="4"/>
  <c r="BF409" i="4"/>
  <c r="BF410" i="4"/>
  <c r="BF411" i="4"/>
  <c r="BF412" i="4"/>
  <c r="BF413" i="4"/>
  <c r="BF414" i="4"/>
  <c r="BF415" i="4"/>
  <c r="BF416" i="4"/>
  <c r="BF418" i="4"/>
  <c r="BF419" i="4"/>
  <c r="BF420" i="4"/>
  <c r="BF421" i="4"/>
  <c r="BF422" i="4"/>
  <c r="BF423" i="4"/>
  <c r="BF424" i="4"/>
  <c r="BF425" i="4"/>
  <c r="BF426" i="4"/>
  <c r="BF427" i="4"/>
  <c r="BF428" i="4"/>
  <c r="BF429" i="4"/>
  <c r="BF430" i="4"/>
  <c r="BF431" i="4"/>
  <c r="BF432" i="4"/>
  <c r="BF433" i="4"/>
  <c r="BF434" i="4"/>
  <c r="BF435" i="4"/>
  <c r="BF436" i="4"/>
  <c r="BF438" i="4"/>
  <c r="BF439" i="4"/>
  <c r="BF440" i="4"/>
  <c r="BF441" i="4"/>
  <c r="BF442" i="4"/>
  <c r="BF444" i="4"/>
  <c r="BF445" i="4"/>
  <c r="BF446" i="4"/>
  <c r="BF448" i="4"/>
  <c r="BF450" i="4"/>
  <c r="BF451" i="4"/>
  <c r="BF452" i="4"/>
  <c r="BF453" i="4"/>
  <c r="BF454" i="4"/>
  <c r="BF455" i="4"/>
  <c r="BF456" i="4"/>
  <c r="BF457" i="4"/>
  <c r="BF458" i="4"/>
  <c r="BF459" i="4"/>
  <c r="BF460" i="4"/>
  <c r="BF461" i="4"/>
  <c r="BF462" i="4"/>
  <c r="BF464" i="4"/>
  <c r="BF465" i="4"/>
  <c r="BF466" i="4"/>
  <c r="BF467" i="4"/>
  <c r="BF468" i="4"/>
  <c r="BF469" i="4"/>
  <c r="BF472" i="4"/>
  <c r="BF473" i="4"/>
  <c r="BF475" i="4"/>
  <c r="BF476" i="4"/>
  <c r="BF477" i="4"/>
  <c r="BF478" i="4"/>
  <c r="BF479" i="4"/>
  <c r="BF480" i="4"/>
  <c r="BF481" i="4"/>
  <c r="BF482" i="4"/>
  <c r="BF483" i="4"/>
  <c r="BF484" i="4"/>
  <c r="BF485" i="4"/>
  <c r="BF486" i="4"/>
  <c r="BF487" i="4"/>
  <c r="BF488" i="4"/>
  <c r="BF489" i="4"/>
  <c r="BF491" i="4"/>
  <c r="BF492" i="4"/>
  <c r="BF493" i="4"/>
  <c r="BF495" i="4"/>
  <c r="BF498" i="4"/>
  <c r="BF499" i="4"/>
  <c r="BF500" i="4"/>
  <c r="BF501" i="4"/>
  <c r="BF502" i="4"/>
  <c r="BF503" i="4"/>
  <c r="BF504" i="4"/>
  <c r="BF505" i="4"/>
  <c r="BF506" i="4"/>
  <c r="BF508" i="4"/>
  <c r="BF509" i="4"/>
  <c r="BF510" i="4"/>
  <c r="BF511" i="4"/>
  <c r="BF513" i="4"/>
  <c r="BF514" i="4"/>
  <c r="BF515" i="4"/>
  <c r="BF516" i="4"/>
  <c r="BF518" i="4"/>
  <c r="BF519" i="4"/>
  <c r="BF520" i="4"/>
  <c r="BF522" i="4"/>
  <c r="BF523" i="4"/>
  <c r="BF524" i="4"/>
  <c r="BF525" i="4"/>
  <c r="BF526" i="4"/>
  <c r="BF527" i="4"/>
  <c r="BF528" i="4"/>
  <c r="BF529" i="4"/>
  <c r="BF530" i="4"/>
  <c r="BF532" i="4"/>
  <c r="BF533" i="4"/>
  <c r="BF534" i="4"/>
  <c r="BF536" i="4"/>
  <c r="BF537" i="4"/>
  <c r="BF539" i="4"/>
  <c r="BF540" i="4"/>
  <c r="BF541" i="4"/>
  <c r="BF542" i="4"/>
  <c r="BF543" i="4"/>
  <c r="BF544" i="4"/>
  <c r="BF545" i="4"/>
  <c r="BF546" i="4"/>
  <c r="BF547" i="4"/>
  <c r="BF548" i="4"/>
  <c r="BF549" i="4"/>
  <c r="BF550" i="4"/>
  <c r="BF72" i="4"/>
  <c r="BF551" i="4"/>
  <c r="BF552" i="4"/>
  <c r="BF553" i="4"/>
  <c r="BF554" i="4"/>
  <c r="BF555" i="4"/>
  <c r="BF556" i="4"/>
  <c r="BF557" i="4"/>
  <c r="BF558" i="4"/>
  <c r="BF560" i="4"/>
  <c r="BF561" i="4"/>
  <c r="BF562" i="4"/>
  <c r="BF563" i="4"/>
  <c r="BF564" i="4"/>
  <c r="BF405" i="4"/>
  <c r="BF565" i="4"/>
  <c r="BF566" i="4"/>
  <c r="BF567" i="4"/>
  <c r="BF569" i="4"/>
  <c r="BF570" i="4"/>
  <c r="BF571" i="4"/>
  <c r="BF572" i="4"/>
  <c r="BF573" i="4"/>
  <c r="BF574" i="4"/>
  <c r="BF581" i="4"/>
  <c r="BF575" i="4"/>
  <c r="BF577" i="4"/>
  <c r="BF578" i="4"/>
  <c r="BF579" i="4"/>
  <c r="BF580" i="4"/>
  <c r="BF582" i="4"/>
  <c r="BF583" i="4"/>
  <c r="BF584" i="4"/>
  <c r="BF585" i="4"/>
  <c r="BF586" i="4"/>
  <c r="BF587" i="4"/>
  <c r="BF588" i="4"/>
  <c r="BF589" i="4"/>
  <c r="BF590" i="4"/>
  <c r="BF591" i="4"/>
  <c r="BF592" i="4"/>
  <c r="BF595" i="4"/>
  <c r="BF596" i="4"/>
  <c r="BF597" i="4"/>
  <c r="BF598" i="4"/>
  <c r="BF600" i="4"/>
  <c r="BF601" i="4"/>
  <c r="BF602" i="4"/>
  <c r="BF603" i="4"/>
  <c r="BF605" i="4"/>
  <c r="BF606" i="4"/>
  <c r="BF607" i="4"/>
  <c r="BF608" i="4"/>
  <c r="BF610" i="4"/>
  <c r="BF612" i="4"/>
  <c r="BF614" i="4"/>
  <c r="BF615" i="4"/>
  <c r="BF616" i="4"/>
  <c r="BF617" i="4"/>
  <c r="BF618" i="4"/>
  <c r="BF619" i="4"/>
  <c r="BF620" i="4"/>
  <c r="BF622" i="4"/>
  <c r="BF624" i="4"/>
  <c r="BF625" i="4"/>
  <c r="BF626" i="4"/>
  <c r="BF627" i="4"/>
  <c r="BF628" i="4"/>
  <c r="BF629" i="4"/>
  <c r="BF630" i="4"/>
  <c r="BF631" i="4"/>
  <c r="BF632" i="4"/>
  <c r="BF633" i="4"/>
  <c r="BF634" i="4"/>
  <c r="BF635" i="4"/>
  <c r="BF636" i="4"/>
  <c r="BF637" i="4"/>
  <c r="BF638" i="4"/>
  <c r="BF639" i="4"/>
  <c r="BF641" i="4"/>
  <c r="BF644" i="4"/>
  <c r="BF645" i="4"/>
  <c r="BF646" i="4"/>
  <c r="BF647" i="4"/>
  <c r="BF648" i="4"/>
  <c r="BF649" i="4"/>
  <c r="BF650" i="4"/>
  <c r="BF652" i="4"/>
  <c r="BF653" i="4"/>
  <c r="BF655" i="4"/>
  <c r="BF656" i="4"/>
  <c r="BF658" i="4"/>
  <c r="BF659" i="4"/>
  <c r="BF661" i="4"/>
  <c r="BF662" i="4"/>
  <c r="BF663" i="4"/>
  <c r="BF664" i="4"/>
  <c r="BF665" i="4"/>
  <c r="BF666" i="4"/>
  <c r="BF298" i="4"/>
  <c r="BF667" i="4"/>
  <c r="BF668" i="4"/>
  <c r="BF669" i="4"/>
  <c r="BF670" i="4"/>
  <c r="BF671" i="4"/>
  <c r="BF672" i="4"/>
  <c r="BF673" i="4"/>
  <c r="BF674" i="4"/>
  <c r="BF675" i="4"/>
  <c r="BF676" i="4"/>
  <c r="BF677" i="4"/>
  <c r="BF678" i="4"/>
  <c r="BF679" i="4"/>
  <c r="BF680" i="4"/>
  <c r="BF681" i="4"/>
  <c r="BF683" i="4"/>
  <c r="BF684" i="4"/>
  <c r="BF685" i="4"/>
  <c r="BF687" i="4"/>
  <c r="BF67" i="4"/>
  <c r="BF689" i="4"/>
  <c r="BF690" i="4"/>
  <c r="BF691" i="4"/>
  <c r="BF692" i="4"/>
  <c r="BF693" i="4"/>
  <c r="BF694" i="4"/>
  <c r="BF695" i="4"/>
  <c r="BF696" i="4"/>
  <c r="BF697" i="4"/>
  <c r="BF698" i="4"/>
  <c r="BF699" i="4"/>
  <c r="BF700" i="4"/>
  <c r="BF701" i="4"/>
  <c r="BF703" i="4"/>
  <c r="BF704" i="4"/>
  <c r="BF705" i="4"/>
  <c r="BF707" i="4"/>
  <c r="BF708" i="4"/>
  <c r="BF709" i="4"/>
  <c r="BF710" i="4"/>
  <c r="BF712" i="4"/>
  <c r="BF713" i="4"/>
  <c r="BF714" i="4"/>
  <c r="BF715" i="4"/>
  <c r="BF716" i="4"/>
  <c r="BF717" i="4"/>
  <c r="BF718" i="4"/>
  <c r="BF719" i="4"/>
  <c r="BF720" i="4"/>
  <c r="BF721" i="4"/>
  <c r="BF722" i="4"/>
  <c r="BF723" i="4"/>
  <c r="BF724" i="4"/>
  <c r="BF725" i="4"/>
  <c r="BF726" i="4"/>
  <c r="BF727" i="4"/>
  <c r="BF728" i="4"/>
  <c r="BF729" i="4"/>
  <c r="BF730" i="4"/>
  <c r="BF731" i="4"/>
  <c r="BF732" i="4"/>
  <c r="BF733" i="4"/>
  <c r="BF734" i="4"/>
  <c r="BF735" i="4"/>
  <c r="BF736" i="4"/>
  <c r="BF737" i="4"/>
  <c r="BF738" i="4"/>
  <c r="BF739" i="4"/>
  <c r="BF740" i="4"/>
  <c r="BF741" i="4"/>
  <c r="BF742" i="4"/>
  <c r="BF743" i="4"/>
  <c r="BF745" i="4"/>
  <c r="BF746" i="4"/>
  <c r="BF747" i="4"/>
  <c r="BF748" i="4"/>
  <c r="BF749" i="4"/>
  <c r="BF750" i="4"/>
  <c r="BF751" i="4"/>
  <c r="BF8" i="4"/>
  <c r="BF9" i="4"/>
  <c r="BF10" i="4"/>
  <c r="BF11" i="4"/>
  <c r="BF12" i="4"/>
  <c r="BF13" i="4"/>
  <c r="BF7" i="4"/>
  <c r="AE234" i="12"/>
  <c r="AF234" i="12"/>
  <c r="AG234" i="12"/>
  <c r="AH234" i="12"/>
  <c r="AI234" i="12"/>
  <c r="AJ234" i="12"/>
  <c r="AK234" i="12"/>
  <c r="AL234" i="12"/>
  <c r="AM234" i="12"/>
  <c r="AN234" i="12"/>
  <c r="AO234" i="12"/>
  <c r="AP234" i="12"/>
  <c r="AQ234" i="12"/>
  <c r="AR234" i="12"/>
  <c r="AS234" i="12"/>
  <c r="AT234" i="12"/>
  <c r="AU234" i="12"/>
  <c r="AV234" i="12"/>
  <c r="AQ234" i="4"/>
  <c r="AA234" i="4"/>
  <c r="R234" i="4"/>
  <c r="M234" i="4"/>
  <c r="J234" i="4" s="1"/>
  <c r="AX234" i="12" l="1"/>
  <c r="AW234" i="12"/>
  <c r="BF763" i="4"/>
  <c r="BF764" i="4"/>
  <c r="BF755" i="4"/>
  <c r="BF760" i="4"/>
  <c r="BF761" i="4"/>
  <c r="BF759" i="4"/>
  <c r="BF767" i="4"/>
  <c r="BF762" i="4"/>
  <c r="BF768" i="4"/>
  <c r="BF769" i="4"/>
  <c r="BF766" i="4"/>
  <c r="BF449" i="4"/>
  <c r="Z234" i="4"/>
  <c r="AP234" i="4"/>
  <c r="AO234" i="4"/>
  <c r="AS234" i="4"/>
  <c r="AT234" i="4" s="1"/>
  <c r="AU234" i="4" s="1"/>
  <c r="AV234" i="4" s="1"/>
  <c r="BF765" i="4" l="1"/>
  <c r="AW234" i="4"/>
  <c r="AX234" i="4" s="1"/>
  <c r="AE424" i="12" l="1"/>
  <c r="AF424" i="12"/>
  <c r="AG424" i="12"/>
  <c r="AH424" i="12"/>
  <c r="AI424" i="12"/>
  <c r="AJ424" i="12"/>
  <c r="AK424" i="12"/>
  <c r="AL424" i="12"/>
  <c r="AM424" i="12"/>
  <c r="AN424" i="12"/>
  <c r="AO424" i="12"/>
  <c r="AP424" i="12"/>
  <c r="AQ424" i="12"/>
  <c r="AR424" i="12"/>
  <c r="AS424" i="12"/>
  <c r="AT424" i="12"/>
  <c r="AU424" i="12"/>
  <c r="AV424" i="12"/>
  <c r="AE413" i="12"/>
  <c r="AF413" i="12"/>
  <c r="AG413" i="12"/>
  <c r="AH413" i="12"/>
  <c r="AI413" i="12"/>
  <c r="AJ413" i="12"/>
  <c r="AK413" i="12"/>
  <c r="AL413" i="12"/>
  <c r="AM413" i="12"/>
  <c r="AN413" i="12"/>
  <c r="AO413" i="12"/>
  <c r="AP413" i="12"/>
  <c r="AQ413" i="12"/>
  <c r="AR413" i="12"/>
  <c r="AS413" i="12"/>
  <c r="AT413" i="12"/>
  <c r="AU413" i="12"/>
  <c r="AV413" i="12"/>
  <c r="AW413" i="12" l="1"/>
  <c r="AX413" i="12"/>
  <c r="AX424" i="12"/>
  <c r="AW424" i="12"/>
  <c r="AQ751" i="4"/>
  <c r="AA751" i="4"/>
  <c r="R751" i="4"/>
  <c r="M751" i="4"/>
  <c r="AS750" i="4"/>
  <c r="AT750" i="4" s="1"/>
  <c r="AU750" i="4" s="1"/>
  <c r="AV750" i="4" s="1"/>
  <c r="AQ750" i="4"/>
  <c r="AA750" i="4"/>
  <c r="R750" i="4"/>
  <c r="M750" i="4"/>
  <c r="Z750" i="4" s="1"/>
  <c r="Z751" i="4" l="1"/>
  <c r="J751" i="4"/>
  <c r="AP751" i="4" s="1"/>
  <c r="J750" i="4"/>
  <c r="AP750" i="4" s="1"/>
  <c r="AW750" i="4"/>
  <c r="AX750" i="4" s="1"/>
  <c r="AS751" i="4"/>
  <c r="AT751" i="4" s="1"/>
  <c r="AU751" i="4" s="1"/>
  <c r="AV751" i="4" s="1"/>
  <c r="AO751" i="4" l="1"/>
  <c r="AO750" i="4"/>
  <c r="AW751" i="4"/>
  <c r="AX751" i="4" s="1"/>
  <c r="R7" i="5" l="1"/>
  <c r="S7" i="5"/>
  <c r="T7" i="5"/>
  <c r="U7" i="5"/>
  <c r="V7" i="5"/>
  <c r="W7" i="5"/>
  <c r="X7" i="5"/>
  <c r="Y7" i="5"/>
  <c r="Z7" i="5"/>
  <c r="AA7" i="5"/>
  <c r="AB7" i="5"/>
  <c r="AC7" i="5"/>
  <c r="AD7" i="5"/>
  <c r="AE7" i="5"/>
  <c r="AF7" i="5"/>
  <c r="AG7" i="5"/>
  <c r="AH7" i="5"/>
  <c r="AI7" i="5"/>
  <c r="AJ7" i="5"/>
  <c r="AK7" i="5"/>
  <c r="AL7" i="5"/>
  <c r="AM7" i="5"/>
  <c r="AN7" i="5"/>
  <c r="AO7" i="5"/>
  <c r="AP7" i="5"/>
  <c r="AQ7" i="5"/>
  <c r="AR7" i="5"/>
  <c r="AS7" i="5"/>
  <c r="AT7" i="5"/>
  <c r="AU7" i="5"/>
  <c r="AV7" i="5"/>
  <c r="AW7" i="5"/>
  <c r="AX7" i="5"/>
  <c r="AY7" i="5"/>
  <c r="AZ7" i="5"/>
  <c r="BA7" i="5"/>
  <c r="BB7" i="5"/>
  <c r="R9" i="5"/>
  <c r="S9" i="5"/>
  <c r="T9" i="5"/>
  <c r="U9" i="5"/>
  <c r="V9" i="5"/>
  <c r="W9" i="5"/>
  <c r="X9" i="5"/>
  <c r="Y9" i="5"/>
  <c r="Z9" i="5"/>
  <c r="AA9" i="5"/>
  <c r="AB9" i="5"/>
  <c r="AC9" i="5"/>
  <c r="AD9" i="5"/>
  <c r="AE9" i="5"/>
  <c r="AF9" i="5"/>
  <c r="AG9" i="5"/>
  <c r="AH9" i="5"/>
  <c r="AI9" i="5"/>
  <c r="AJ9" i="5"/>
  <c r="AK9" i="5"/>
  <c r="AL9" i="5"/>
  <c r="AM9" i="5"/>
  <c r="AN9" i="5"/>
  <c r="AO9" i="5"/>
  <c r="AP9" i="5"/>
  <c r="AQ9" i="5"/>
  <c r="AR9" i="5"/>
  <c r="AS9" i="5"/>
  <c r="AT9" i="5"/>
  <c r="AU9" i="5"/>
  <c r="AV9" i="5"/>
  <c r="AW9" i="5"/>
  <c r="AX9" i="5"/>
  <c r="AY9" i="5"/>
  <c r="AZ9" i="5"/>
  <c r="BA9" i="5"/>
  <c r="BB9" i="5"/>
  <c r="R10" i="5"/>
  <c r="S10" i="5"/>
  <c r="T10" i="5"/>
  <c r="U10" i="5"/>
  <c r="V10" i="5"/>
  <c r="W10" i="5"/>
  <c r="X10" i="5"/>
  <c r="Y10" i="5"/>
  <c r="Z10" i="5"/>
  <c r="AA10" i="5"/>
  <c r="AB10" i="5"/>
  <c r="AC10" i="5"/>
  <c r="AD10" i="5"/>
  <c r="AE10" i="5"/>
  <c r="AF10" i="5"/>
  <c r="AG10" i="5"/>
  <c r="AH10" i="5"/>
  <c r="AI10" i="5"/>
  <c r="AJ10" i="5"/>
  <c r="AK10" i="5"/>
  <c r="AL10" i="5"/>
  <c r="AM10" i="5"/>
  <c r="AN10" i="5"/>
  <c r="AO10" i="5"/>
  <c r="AP10" i="5"/>
  <c r="AQ10" i="5"/>
  <c r="AR10" i="5"/>
  <c r="AS10" i="5"/>
  <c r="AT10" i="5"/>
  <c r="AU10" i="5"/>
  <c r="AV10" i="5"/>
  <c r="AW10" i="5"/>
  <c r="AX10" i="5"/>
  <c r="AY10" i="5"/>
  <c r="AZ10" i="5"/>
  <c r="BA10" i="5"/>
  <c r="BB10" i="5"/>
  <c r="R11" i="5"/>
  <c r="S11" i="5"/>
  <c r="T11" i="5"/>
  <c r="U11" i="5"/>
  <c r="V11" i="5"/>
  <c r="W11" i="5"/>
  <c r="X11" i="5"/>
  <c r="Y11" i="5"/>
  <c r="Z11" i="5"/>
  <c r="AA11" i="5"/>
  <c r="AB11" i="5"/>
  <c r="AC11" i="5"/>
  <c r="AD11" i="5"/>
  <c r="AE11" i="5"/>
  <c r="AF11" i="5"/>
  <c r="AG11" i="5"/>
  <c r="AH11" i="5"/>
  <c r="AI11" i="5"/>
  <c r="AJ11" i="5"/>
  <c r="AK11" i="5"/>
  <c r="AL11" i="5"/>
  <c r="AM11" i="5"/>
  <c r="AN11" i="5"/>
  <c r="AO11" i="5"/>
  <c r="AP11" i="5"/>
  <c r="AQ11" i="5"/>
  <c r="AR11" i="5"/>
  <c r="AS11" i="5"/>
  <c r="AT11" i="5"/>
  <c r="AU11" i="5"/>
  <c r="AV11" i="5"/>
  <c r="AW11" i="5"/>
  <c r="AX11" i="5"/>
  <c r="AY11" i="5"/>
  <c r="AZ11" i="5"/>
  <c r="BA11" i="5"/>
  <c r="BB11" i="5"/>
  <c r="R12" i="5"/>
  <c r="S12" i="5"/>
  <c r="T12" i="5"/>
  <c r="U12" i="5"/>
  <c r="V12" i="5"/>
  <c r="W12" i="5"/>
  <c r="X12" i="5"/>
  <c r="Y12" i="5"/>
  <c r="Z12" i="5"/>
  <c r="AA12" i="5"/>
  <c r="AB12" i="5"/>
  <c r="AC12" i="5"/>
  <c r="AD12" i="5"/>
  <c r="AE12" i="5"/>
  <c r="AF12" i="5"/>
  <c r="AG12" i="5"/>
  <c r="AH12" i="5"/>
  <c r="AI12" i="5"/>
  <c r="AJ12" i="5"/>
  <c r="AK12" i="5"/>
  <c r="AL12" i="5"/>
  <c r="AM12" i="5"/>
  <c r="AN12" i="5"/>
  <c r="AO12" i="5"/>
  <c r="AP12" i="5"/>
  <c r="AQ12" i="5"/>
  <c r="AR12" i="5"/>
  <c r="AS12" i="5"/>
  <c r="AT12" i="5"/>
  <c r="AU12" i="5"/>
  <c r="AV12" i="5"/>
  <c r="AW12" i="5"/>
  <c r="AX12" i="5"/>
  <c r="AY12" i="5"/>
  <c r="AZ12" i="5"/>
  <c r="BA12" i="5"/>
  <c r="BB12" i="5"/>
  <c r="R13" i="5"/>
  <c r="S13" i="5"/>
  <c r="T13" i="5"/>
  <c r="U13" i="5"/>
  <c r="V13" i="5"/>
  <c r="W13" i="5"/>
  <c r="X13" i="5"/>
  <c r="Y13" i="5"/>
  <c r="Z13" i="5"/>
  <c r="AA13" i="5"/>
  <c r="AB13" i="5"/>
  <c r="AC13" i="5"/>
  <c r="AD13" i="5"/>
  <c r="AE13" i="5"/>
  <c r="AF13" i="5"/>
  <c r="AG13" i="5"/>
  <c r="AH13" i="5"/>
  <c r="AI13" i="5"/>
  <c r="AJ13" i="5"/>
  <c r="AK13" i="5"/>
  <c r="AL13" i="5"/>
  <c r="AM13" i="5"/>
  <c r="AN13" i="5"/>
  <c r="AO13" i="5"/>
  <c r="AP13" i="5"/>
  <c r="AQ13" i="5"/>
  <c r="AR13" i="5"/>
  <c r="AS13" i="5"/>
  <c r="AT13" i="5"/>
  <c r="AU13" i="5"/>
  <c r="AV13" i="5"/>
  <c r="AW13" i="5"/>
  <c r="AX13" i="5"/>
  <c r="AY13" i="5"/>
  <c r="AZ13" i="5"/>
  <c r="BA13" i="5"/>
  <c r="BB13" i="5"/>
  <c r="R14" i="5"/>
  <c r="S14" i="5"/>
  <c r="T14" i="5"/>
  <c r="U14" i="5"/>
  <c r="V14" i="5"/>
  <c r="W14" i="5"/>
  <c r="X14" i="5"/>
  <c r="Y14" i="5"/>
  <c r="Z14" i="5"/>
  <c r="AA14" i="5"/>
  <c r="AB14" i="5"/>
  <c r="AC14" i="5"/>
  <c r="AD14" i="5"/>
  <c r="AE14" i="5"/>
  <c r="AF14" i="5"/>
  <c r="AG14" i="5"/>
  <c r="AH14" i="5"/>
  <c r="AI14" i="5"/>
  <c r="AJ14" i="5"/>
  <c r="AK14" i="5"/>
  <c r="AL14" i="5"/>
  <c r="AM14" i="5"/>
  <c r="AN14" i="5"/>
  <c r="AO14" i="5"/>
  <c r="AP14" i="5"/>
  <c r="AQ14" i="5"/>
  <c r="AR14" i="5"/>
  <c r="AS14" i="5"/>
  <c r="AT14" i="5"/>
  <c r="AU14" i="5"/>
  <c r="AV14" i="5"/>
  <c r="AW14" i="5"/>
  <c r="AX14" i="5"/>
  <c r="AY14" i="5"/>
  <c r="AZ14" i="5"/>
  <c r="BA14" i="5"/>
  <c r="BB14" i="5"/>
  <c r="R15" i="5"/>
  <c r="S15" i="5"/>
  <c r="T15" i="5"/>
  <c r="U15" i="5"/>
  <c r="V15" i="5"/>
  <c r="W15" i="5"/>
  <c r="X15" i="5"/>
  <c r="Y15" i="5"/>
  <c r="Z15" i="5"/>
  <c r="AA15" i="5"/>
  <c r="AB15" i="5"/>
  <c r="AC15" i="5"/>
  <c r="AD15" i="5"/>
  <c r="AE15" i="5"/>
  <c r="AF15" i="5"/>
  <c r="AG15" i="5"/>
  <c r="AH15" i="5"/>
  <c r="AI15" i="5"/>
  <c r="AJ15" i="5"/>
  <c r="AK15" i="5"/>
  <c r="AL15" i="5"/>
  <c r="AM15" i="5"/>
  <c r="AN15" i="5"/>
  <c r="AO15" i="5"/>
  <c r="AP15" i="5"/>
  <c r="AQ15" i="5"/>
  <c r="AR15" i="5"/>
  <c r="AS15" i="5"/>
  <c r="AT15" i="5"/>
  <c r="AU15" i="5"/>
  <c r="AV15" i="5"/>
  <c r="AW15" i="5"/>
  <c r="AX15" i="5"/>
  <c r="AY15" i="5"/>
  <c r="AZ15" i="5"/>
  <c r="BA15" i="5"/>
  <c r="BB15" i="5"/>
  <c r="R16" i="5"/>
  <c r="S16" i="5"/>
  <c r="T16" i="5"/>
  <c r="U16" i="5"/>
  <c r="V16" i="5"/>
  <c r="W16" i="5"/>
  <c r="X16" i="5"/>
  <c r="Y16" i="5"/>
  <c r="Z16" i="5"/>
  <c r="AA16" i="5"/>
  <c r="AB16" i="5"/>
  <c r="AC16" i="5"/>
  <c r="AD16" i="5"/>
  <c r="AE16" i="5"/>
  <c r="AF16" i="5"/>
  <c r="AG16" i="5"/>
  <c r="AH16" i="5"/>
  <c r="AI16" i="5"/>
  <c r="AJ16" i="5"/>
  <c r="AK16" i="5"/>
  <c r="AL16" i="5"/>
  <c r="AM16" i="5"/>
  <c r="AN16" i="5"/>
  <c r="AO16" i="5"/>
  <c r="AP16" i="5"/>
  <c r="AQ16" i="5"/>
  <c r="AR16" i="5"/>
  <c r="AS16" i="5"/>
  <c r="AT16" i="5"/>
  <c r="AU16" i="5"/>
  <c r="AV16" i="5"/>
  <c r="AW16" i="5"/>
  <c r="AX16" i="5"/>
  <c r="AY16" i="5"/>
  <c r="AZ16" i="5"/>
  <c r="BA16" i="5"/>
  <c r="BB16" i="5"/>
  <c r="R17" i="5"/>
  <c r="S17" i="5"/>
  <c r="T17" i="5"/>
  <c r="U17" i="5"/>
  <c r="V17" i="5"/>
  <c r="W17" i="5"/>
  <c r="X17" i="5"/>
  <c r="Y17" i="5"/>
  <c r="Z17" i="5"/>
  <c r="AA17" i="5"/>
  <c r="AB17" i="5"/>
  <c r="AC17" i="5"/>
  <c r="AD17" i="5"/>
  <c r="AE17" i="5"/>
  <c r="AF17" i="5"/>
  <c r="AG17" i="5"/>
  <c r="AH17" i="5"/>
  <c r="AI17" i="5"/>
  <c r="AJ17" i="5"/>
  <c r="AK17" i="5"/>
  <c r="AL17" i="5"/>
  <c r="AM17" i="5"/>
  <c r="AN17" i="5"/>
  <c r="AO17" i="5"/>
  <c r="AP17" i="5"/>
  <c r="AQ17" i="5"/>
  <c r="AR17" i="5"/>
  <c r="AS17" i="5"/>
  <c r="AT17" i="5"/>
  <c r="AU17" i="5"/>
  <c r="AV17" i="5"/>
  <c r="AW17" i="5"/>
  <c r="AX17" i="5"/>
  <c r="AY17" i="5"/>
  <c r="AZ17" i="5"/>
  <c r="BA17" i="5"/>
  <c r="BB17" i="5"/>
  <c r="R18" i="5"/>
  <c r="S18" i="5"/>
  <c r="T18" i="5"/>
  <c r="U18" i="5"/>
  <c r="V18" i="5"/>
  <c r="W18" i="5"/>
  <c r="X18" i="5"/>
  <c r="Y18" i="5"/>
  <c r="Z18" i="5"/>
  <c r="AA18" i="5"/>
  <c r="AB18" i="5"/>
  <c r="AC18" i="5"/>
  <c r="AD18" i="5"/>
  <c r="AE18" i="5"/>
  <c r="AF18" i="5"/>
  <c r="AG18" i="5"/>
  <c r="AH18" i="5"/>
  <c r="AI18" i="5"/>
  <c r="AJ18" i="5"/>
  <c r="AK18" i="5"/>
  <c r="AL18" i="5"/>
  <c r="AM18" i="5"/>
  <c r="AN18" i="5"/>
  <c r="AO18" i="5"/>
  <c r="AP18" i="5"/>
  <c r="AQ18" i="5"/>
  <c r="AR18" i="5"/>
  <c r="AS18" i="5"/>
  <c r="AT18" i="5"/>
  <c r="AU18" i="5"/>
  <c r="AV18" i="5"/>
  <c r="AW18" i="5"/>
  <c r="AX18" i="5"/>
  <c r="AY18" i="5"/>
  <c r="AZ18" i="5"/>
  <c r="BA18" i="5"/>
  <c r="BB18" i="5"/>
  <c r="R19" i="5"/>
  <c r="S19" i="5"/>
  <c r="T19" i="5"/>
  <c r="U19" i="5"/>
  <c r="V19" i="5"/>
  <c r="W19" i="5"/>
  <c r="X19" i="5"/>
  <c r="Y19" i="5"/>
  <c r="Z19" i="5"/>
  <c r="AA19" i="5"/>
  <c r="AB19" i="5"/>
  <c r="AC19" i="5"/>
  <c r="AD19" i="5"/>
  <c r="AE19" i="5"/>
  <c r="AF19" i="5"/>
  <c r="AG19" i="5"/>
  <c r="AH19" i="5"/>
  <c r="AI19" i="5"/>
  <c r="AJ19" i="5"/>
  <c r="AK19" i="5"/>
  <c r="AL19" i="5"/>
  <c r="AM19" i="5"/>
  <c r="AN19" i="5"/>
  <c r="AO19" i="5"/>
  <c r="AP19" i="5"/>
  <c r="AQ19" i="5"/>
  <c r="AR19" i="5"/>
  <c r="AS19" i="5"/>
  <c r="AT19" i="5"/>
  <c r="AU19" i="5"/>
  <c r="AV19" i="5"/>
  <c r="AW19" i="5"/>
  <c r="AX19" i="5"/>
  <c r="AY19" i="5"/>
  <c r="AZ19" i="5"/>
  <c r="BA19" i="5"/>
  <c r="BB19" i="5"/>
  <c r="R20" i="5"/>
  <c r="S20" i="5"/>
  <c r="T20" i="5"/>
  <c r="U20" i="5"/>
  <c r="V20" i="5"/>
  <c r="W20" i="5"/>
  <c r="X20" i="5"/>
  <c r="Y20" i="5"/>
  <c r="Z20" i="5"/>
  <c r="AA20" i="5"/>
  <c r="AB20" i="5"/>
  <c r="AC20" i="5"/>
  <c r="AD20" i="5"/>
  <c r="AE20" i="5"/>
  <c r="AF20" i="5"/>
  <c r="AG20" i="5"/>
  <c r="AH20" i="5"/>
  <c r="AI20" i="5"/>
  <c r="AJ20" i="5"/>
  <c r="AK20" i="5"/>
  <c r="AL20" i="5"/>
  <c r="AM20" i="5"/>
  <c r="AN20" i="5"/>
  <c r="AO20" i="5"/>
  <c r="AP20" i="5"/>
  <c r="AQ20" i="5"/>
  <c r="AR20" i="5"/>
  <c r="AS20" i="5"/>
  <c r="AT20" i="5"/>
  <c r="AU20" i="5"/>
  <c r="AV20" i="5"/>
  <c r="AW20" i="5"/>
  <c r="AX20" i="5"/>
  <c r="AY20" i="5"/>
  <c r="AZ20" i="5"/>
  <c r="BA20" i="5"/>
  <c r="BB20" i="5"/>
  <c r="R21" i="5"/>
  <c r="S21" i="5"/>
  <c r="T21" i="5"/>
  <c r="U21" i="5"/>
  <c r="V21" i="5"/>
  <c r="W21" i="5"/>
  <c r="X21" i="5"/>
  <c r="Y21" i="5"/>
  <c r="Z21" i="5"/>
  <c r="AA21" i="5"/>
  <c r="AB21" i="5"/>
  <c r="AC21" i="5"/>
  <c r="AD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S21" i="5"/>
  <c r="AT21" i="5"/>
  <c r="AU21" i="5"/>
  <c r="AV21" i="5"/>
  <c r="AW21" i="5"/>
  <c r="AX21" i="5"/>
  <c r="AY21" i="5"/>
  <c r="AZ21" i="5"/>
  <c r="BA21" i="5"/>
  <c r="BB21" i="5"/>
  <c r="R22" i="5"/>
  <c r="S22" i="5"/>
  <c r="T22" i="5"/>
  <c r="U22" i="5"/>
  <c r="V22" i="5"/>
  <c r="W22" i="5"/>
  <c r="X22" i="5"/>
  <c r="Y22" i="5"/>
  <c r="Z22" i="5"/>
  <c r="AA22" i="5"/>
  <c r="AB22" i="5"/>
  <c r="AC22" i="5"/>
  <c r="AD22" i="5"/>
  <c r="AE22" i="5"/>
  <c r="AF22" i="5"/>
  <c r="AG22" i="5"/>
  <c r="AH22" i="5"/>
  <c r="AI22" i="5"/>
  <c r="AJ22" i="5"/>
  <c r="AK22" i="5"/>
  <c r="AL22" i="5"/>
  <c r="AM22" i="5"/>
  <c r="AN22" i="5"/>
  <c r="AO22" i="5"/>
  <c r="AP22" i="5"/>
  <c r="AQ22" i="5"/>
  <c r="AR22" i="5"/>
  <c r="AS22" i="5"/>
  <c r="AT22" i="5"/>
  <c r="AU22" i="5"/>
  <c r="AV22" i="5"/>
  <c r="AW22" i="5"/>
  <c r="AX22" i="5"/>
  <c r="AY22" i="5"/>
  <c r="AZ22" i="5"/>
  <c r="BA22" i="5"/>
  <c r="BB22" i="5"/>
  <c r="R23" i="5"/>
  <c r="S23" i="5"/>
  <c r="T23" i="5"/>
  <c r="U23" i="5"/>
  <c r="V23" i="5"/>
  <c r="W23" i="5"/>
  <c r="X23" i="5"/>
  <c r="Y23" i="5"/>
  <c r="Z23" i="5"/>
  <c r="AA23" i="5"/>
  <c r="AB23" i="5"/>
  <c r="AC23" i="5"/>
  <c r="AD23" i="5"/>
  <c r="AE23" i="5"/>
  <c r="AF23" i="5"/>
  <c r="AG23" i="5"/>
  <c r="AH23" i="5"/>
  <c r="AI23" i="5"/>
  <c r="AJ23" i="5"/>
  <c r="AK23" i="5"/>
  <c r="AL23" i="5"/>
  <c r="AM23" i="5"/>
  <c r="AN23" i="5"/>
  <c r="AO23" i="5"/>
  <c r="AP23" i="5"/>
  <c r="AQ23" i="5"/>
  <c r="AR23" i="5"/>
  <c r="AS23" i="5"/>
  <c r="AT23" i="5"/>
  <c r="AU23" i="5"/>
  <c r="AV23" i="5"/>
  <c r="AW23" i="5"/>
  <c r="AX23" i="5"/>
  <c r="AY23" i="5"/>
  <c r="AZ23" i="5"/>
  <c r="BA23" i="5"/>
  <c r="BB23" i="5"/>
  <c r="R24" i="5"/>
  <c r="S24" i="5"/>
  <c r="T24" i="5"/>
  <c r="U24" i="5"/>
  <c r="V24" i="5"/>
  <c r="W24" i="5"/>
  <c r="X24" i="5"/>
  <c r="Y24" i="5"/>
  <c r="Z24" i="5"/>
  <c r="AA24" i="5"/>
  <c r="AB24" i="5"/>
  <c r="AC24" i="5"/>
  <c r="AD24" i="5"/>
  <c r="AE24" i="5"/>
  <c r="AF24" i="5"/>
  <c r="AG24" i="5"/>
  <c r="AH24" i="5"/>
  <c r="AI24" i="5"/>
  <c r="AJ24" i="5"/>
  <c r="AK24" i="5"/>
  <c r="AL24" i="5"/>
  <c r="AM24" i="5"/>
  <c r="AN24" i="5"/>
  <c r="AO24" i="5"/>
  <c r="AP24" i="5"/>
  <c r="AQ24" i="5"/>
  <c r="AR24" i="5"/>
  <c r="AS24" i="5"/>
  <c r="AT24" i="5"/>
  <c r="AU24" i="5"/>
  <c r="AV24" i="5"/>
  <c r="AW24" i="5"/>
  <c r="AX24" i="5"/>
  <c r="AY24" i="5"/>
  <c r="AZ24" i="5"/>
  <c r="BA24" i="5"/>
  <c r="BB24" i="5"/>
  <c r="R25" i="5"/>
  <c r="S25" i="5"/>
  <c r="T25" i="5"/>
  <c r="U25" i="5"/>
  <c r="V25" i="5"/>
  <c r="W25" i="5"/>
  <c r="X25" i="5"/>
  <c r="Y25" i="5"/>
  <c r="Z25" i="5"/>
  <c r="AA25" i="5"/>
  <c r="AB25" i="5"/>
  <c r="AC25" i="5"/>
  <c r="AD25" i="5"/>
  <c r="AE25" i="5"/>
  <c r="AF25" i="5"/>
  <c r="AG25" i="5"/>
  <c r="AH25" i="5"/>
  <c r="AI25" i="5"/>
  <c r="AJ25" i="5"/>
  <c r="AK25" i="5"/>
  <c r="AL25" i="5"/>
  <c r="AM25" i="5"/>
  <c r="AN25" i="5"/>
  <c r="AO25" i="5"/>
  <c r="AP25" i="5"/>
  <c r="AQ25" i="5"/>
  <c r="AR25" i="5"/>
  <c r="AS25" i="5"/>
  <c r="AT25" i="5"/>
  <c r="AU25" i="5"/>
  <c r="AV25" i="5"/>
  <c r="AW25" i="5"/>
  <c r="AX25" i="5"/>
  <c r="AY25" i="5"/>
  <c r="AZ25" i="5"/>
  <c r="BA25" i="5"/>
  <c r="BB25" i="5"/>
  <c r="R26" i="5"/>
  <c r="S26" i="5"/>
  <c r="T26" i="5"/>
  <c r="U26" i="5"/>
  <c r="V26" i="5"/>
  <c r="W26" i="5"/>
  <c r="X26" i="5"/>
  <c r="Y26" i="5"/>
  <c r="Z26" i="5"/>
  <c r="AA26" i="5"/>
  <c r="AB26" i="5"/>
  <c r="AC26" i="5"/>
  <c r="AD26" i="5"/>
  <c r="AE26" i="5"/>
  <c r="AF26" i="5"/>
  <c r="AG26" i="5"/>
  <c r="AH26" i="5"/>
  <c r="AI26" i="5"/>
  <c r="AJ26" i="5"/>
  <c r="AK26" i="5"/>
  <c r="AL26" i="5"/>
  <c r="AM26" i="5"/>
  <c r="AN26" i="5"/>
  <c r="AO26" i="5"/>
  <c r="AP26" i="5"/>
  <c r="AQ26" i="5"/>
  <c r="AR26" i="5"/>
  <c r="AS26" i="5"/>
  <c r="AT26" i="5"/>
  <c r="AU26" i="5"/>
  <c r="AV26" i="5"/>
  <c r="AW26" i="5"/>
  <c r="AX26" i="5"/>
  <c r="AY26" i="5"/>
  <c r="AZ26" i="5"/>
  <c r="BA26" i="5"/>
  <c r="BB26" i="5"/>
  <c r="R27" i="5"/>
  <c r="S27" i="5"/>
  <c r="T27" i="5"/>
  <c r="U27" i="5"/>
  <c r="V27" i="5"/>
  <c r="W27" i="5"/>
  <c r="X27" i="5"/>
  <c r="Y27" i="5"/>
  <c r="Z27" i="5"/>
  <c r="AA27" i="5"/>
  <c r="AB27" i="5"/>
  <c r="AC27" i="5"/>
  <c r="AD27" i="5"/>
  <c r="AE27" i="5"/>
  <c r="AF27" i="5"/>
  <c r="AG27" i="5"/>
  <c r="AH27" i="5"/>
  <c r="AI27" i="5"/>
  <c r="AJ27" i="5"/>
  <c r="AK27" i="5"/>
  <c r="AL27" i="5"/>
  <c r="AM27" i="5"/>
  <c r="AN27" i="5"/>
  <c r="AO27" i="5"/>
  <c r="AP27" i="5"/>
  <c r="AQ27" i="5"/>
  <c r="AR27" i="5"/>
  <c r="AS27" i="5"/>
  <c r="AT27" i="5"/>
  <c r="AU27" i="5"/>
  <c r="AV27" i="5"/>
  <c r="AW27" i="5"/>
  <c r="AX27" i="5"/>
  <c r="AY27" i="5"/>
  <c r="AZ27" i="5"/>
  <c r="BA27" i="5"/>
  <c r="BB27" i="5"/>
  <c r="R28" i="5"/>
  <c r="S28" i="5"/>
  <c r="T28" i="5"/>
  <c r="U28" i="5"/>
  <c r="V28" i="5"/>
  <c r="W28" i="5"/>
  <c r="X28" i="5"/>
  <c r="Y28" i="5"/>
  <c r="Z28" i="5"/>
  <c r="AA28" i="5"/>
  <c r="AB28" i="5"/>
  <c r="AC28" i="5"/>
  <c r="AD28" i="5"/>
  <c r="AE28" i="5"/>
  <c r="AF28" i="5"/>
  <c r="AG28" i="5"/>
  <c r="AH28" i="5"/>
  <c r="AI28" i="5"/>
  <c r="AJ28" i="5"/>
  <c r="AK28" i="5"/>
  <c r="AL28" i="5"/>
  <c r="AM28" i="5"/>
  <c r="AN28" i="5"/>
  <c r="AO28" i="5"/>
  <c r="AP28" i="5"/>
  <c r="AQ28" i="5"/>
  <c r="AR28" i="5"/>
  <c r="AS28" i="5"/>
  <c r="AT28" i="5"/>
  <c r="AU28" i="5"/>
  <c r="AV28" i="5"/>
  <c r="AW28" i="5"/>
  <c r="AX28" i="5"/>
  <c r="AY28" i="5"/>
  <c r="AZ28" i="5"/>
  <c r="BA28" i="5"/>
  <c r="BB28" i="5"/>
  <c r="R29" i="5"/>
  <c r="S29" i="5"/>
  <c r="T29" i="5"/>
  <c r="U29" i="5"/>
  <c r="V29" i="5"/>
  <c r="W29" i="5"/>
  <c r="X29" i="5"/>
  <c r="Y29" i="5"/>
  <c r="Z29" i="5"/>
  <c r="AA29" i="5"/>
  <c r="AB29" i="5"/>
  <c r="AC29" i="5"/>
  <c r="AD29" i="5"/>
  <c r="AE29" i="5"/>
  <c r="AF29" i="5"/>
  <c r="AG29" i="5"/>
  <c r="AH29" i="5"/>
  <c r="AI29" i="5"/>
  <c r="AJ29" i="5"/>
  <c r="AK29" i="5"/>
  <c r="AL29" i="5"/>
  <c r="AM29" i="5"/>
  <c r="AN29" i="5"/>
  <c r="AO29" i="5"/>
  <c r="AP29" i="5"/>
  <c r="AQ29" i="5"/>
  <c r="AR29" i="5"/>
  <c r="AS29" i="5"/>
  <c r="AT29" i="5"/>
  <c r="AU29" i="5"/>
  <c r="AV29" i="5"/>
  <c r="AW29" i="5"/>
  <c r="AX29" i="5"/>
  <c r="AY29" i="5"/>
  <c r="AZ29" i="5"/>
  <c r="BA29" i="5"/>
  <c r="BB29" i="5"/>
  <c r="R30" i="5"/>
  <c r="S30" i="5"/>
  <c r="T30" i="5"/>
  <c r="U30" i="5"/>
  <c r="V30" i="5"/>
  <c r="W30" i="5"/>
  <c r="X30" i="5"/>
  <c r="Y30" i="5"/>
  <c r="Z30" i="5"/>
  <c r="AA30" i="5"/>
  <c r="AB30" i="5"/>
  <c r="AC30" i="5"/>
  <c r="AD30" i="5"/>
  <c r="AE30" i="5"/>
  <c r="AF30" i="5"/>
  <c r="AG30" i="5"/>
  <c r="AH30" i="5"/>
  <c r="AI30" i="5"/>
  <c r="AJ30" i="5"/>
  <c r="AK30" i="5"/>
  <c r="AL30" i="5"/>
  <c r="AM30" i="5"/>
  <c r="AN30" i="5"/>
  <c r="AO30" i="5"/>
  <c r="AP30" i="5"/>
  <c r="AQ30" i="5"/>
  <c r="AR30" i="5"/>
  <c r="AS30" i="5"/>
  <c r="AT30" i="5"/>
  <c r="AU30" i="5"/>
  <c r="AV30" i="5"/>
  <c r="AW30" i="5"/>
  <c r="AX30" i="5"/>
  <c r="AY30" i="5"/>
  <c r="AZ30" i="5"/>
  <c r="BA30" i="5"/>
  <c r="BB30" i="5"/>
  <c r="R31" i="5"/>
  <c r="S31" i="5"/>
  <c r="T31" i="5"/>
  <c r="U31" i="5"/>
  <c r="V31" i="5"/>
  <c r="W31" i="5"/>
  <c r="X31" i="5"/>
  <c r="Y31" i="5"/>
  <c r="Z31" i="5"/>
  <c r="AA31" i="5"/>
  <c r="AB31" i="5"/>
  <c r="AC31" i="5"/>
  <c r="AD31" i="5"/>
  <c r="AE31" i="5"/>
  <c r="AF31" i="5"/>
  <c r="AG31" i="5"/>
  <c r="AH31" i="5"/>
  <c r="AI31" i="5"/>
  <c r="AJ31" i="5"/>
  <c r="AK31" i="5"/>
  <c r="AL31" i="5"/>
  <c r="AM31" i="5"/>
  <c r="AN31" i="5"/>
  <c r="AO31" i="5"/>
  <c r="AP31" i="5"/>
  <c r="AQ31" i="5"/>
  <c r="AR31" i="5"/>
  <c r="AS31" i="5"/>
  <c r="AT31" i="5"/>
  <c r="AU31" i="5"/>
  <c r="AV31" i="5"/>
  <c r="AW31" i="5"/>
  <c r="AX31" i="5"/>
  <c r="AY31" i="5"/>
  <c r="AZ31" i="5"/>
  <c r="BA31" i="5"/>
  <c r="BB31" i="5"/>
  <c r="R32" i="5"/>
  <c r="S32" i="5"/>
  <c r="T32" i="5"/>
  <c r="U32" i="5"/>
  <c r="V32" i="5"/>
  <c r="W32" i="5"/>
  <c r="X32" i="5"/>
  <c r="Y32" i="5"/>
  <c r="Z32" i="5"/>
  <c r="AA32" i="5"/>
  <c r="AB32" i="5"/>
  <c r="AC32" i="5"/>
  <c r="AD32" i="5"/>
  <c r="AE32" i="5"/>
  <c r="AF32" i="5"/>
  <c r="AG32" i="5"/>
  <c r="AH32" i="5"/>
  <c r="AI32" i="5"/>
  <c r="AJ32" i="5"/>
  <c r="AK32" i="5"/>
  <c r="AL32" i="5"/>
  <c r="AM32" i="5"/>
  <c r="AN32" i="5"/>
  <c r="AO32" i="5"/>
  <c r="AP32" i="5"/>
  <c r="AQ32" i="5"/>
  <c r="AR32" i="5"/>
  <c r="AS32" i="5"/>
  <c r="AT32" i="5"/>
  <c r="AU32" i="5"/>
  <c r="AV32" i="5"/>
  <c r="AW32" i="5"/>
  <c r="AX32" i="5"/>
  <c r="AY32" i="5"/>
  <c r="AZ32" i="5"/>
  <c r="BA32" i="5"/>
  <c r="BB32" i="5"/>
  <c r="R33" i="5"/>
  <c r="S33" i="5"/>
  <c r="T33" i="5"/>
  <c r="U33" i="5"/>
  <c r="V33" i="5"/>
  <c r="W33" i="5"/>
  <c r="X33" i="5"/>
  <c r="Y33" i="5"/>
  <c r="Z33" i="5"/>
  <c r="AA33" i="5"/>
  <c r="AB33" i="5"/>
  <c r="AC33" i="5"/>
  <c r="AD33" i="5"/>
  <c r="AE33" i="5"/>
  <c r="AF33" i="5"/>
  <c r="AG33" i="5"/>
  <c r="AH33" i="5"/>
  <c r="AI33" i="5"/>
  <c r="AJ33" i="5"/>
  <c r="AK33" i="5"/>
  <c r="AL33" i="5"/>
  <c r="AM33" i="5"/>
  <c r="AN33" i="5"/>
  <c r="AO33" i="5"/>
  <c r="AP33" i="5"/>
  <c r="AQ33" i="5"/>
  <c r="AR33" i="5"/>
  <c r="AS33" i="5"/>
  <c r="AT33" i="5"/>
  <c r="AU33" i="5"/>
  <c r="AV33" i="5"/>
  <c r="AW33" i="5"/>
  <c r="AX33" i="5"/>
  <c r="AY33" i="5"/>
  <c r="AZ33" i="5"/>
  <c r="BA33" i="5"/>
  <c r="BB33" i="5"/>
  <c r="R34" i="5"/>
  <c r="S34" i="5"/>
  <c r="T34" i="5"/>
  <c r="U34" i="5"/>
  <c r="V34" i="5"/>
  <c r="W34" i="5"/>
  <c r="X34" i="5"/>
  <c r="Y34" i="5"/>
  <c r="Z34" i="5"/>
  <c r="AA34" i="5"/>
  <c r="AB34" i="5"/>
  <c r="AC34" i="5"/>
  <c r="AD34" i="5"/>
  <c r="AE34" i="5"/>
  <c r="AF34" i="5"/>
  <c r="AG34" i="5"/>
  <c r="AH34" i="5"/>
  <c r="AI34" i="5"/>
  <c r="AJ34" i="5"/>
  <c r="AK34" i="5"/>
  <c r="AL34" i="5"/>
  <c r="AM34" i="5"/>
  <c r="AN34" i="5"/>
  <c r="AO34" i="5"/>
  <c r="AP34" i="5"/>
  <c r="AQ34" i="5"/>
  <c r="AR34" i="5"/>
  <c r="AS34" i="5"/>
  <c r="AT34" i="5"/>
  <c r="AU34" i="5"/>
  <c r="AV34" i="5"/>
  <c r="AW34" i="5"/>
  <c r="AX34" i="5"/>
  <c r="AY34" i="5"/>
  <c r="AZ34" i="5"/>
  <c r="BA34" i="5"/>
  <c r="BB34" i="5"/>
  <c r="R35" i="5"/>
  <c r="S35" i="5"/>
  <c r="T35" i="5"/>
  <c r="U35" i="5"/>
  <c r="V35" i="5"/>
  <c r="W35" i="5"/>
  <c r="X35" i="5"/>
  <c r="Y35" i="5"/>
  <c r="Z35" i="5"/>
  <c r="AA35" i="5"/>
  <c r="AB35" i="5"/>
  <c r="AC35" i="5"/>
  <c r="AD35" i="5"/>
  <c r="AE35" i="5"/>
  <c r="AF35" i="5"/>
  <c r="AG35" i="5"/>
  <c r="AH35" i="5"/>
  <c r="AI35" i="5"/>
  <c r="AJ35" i="5"/>
  <c r="AK35" i="5"/>
  <c r="AL35" i="5"/>
  <c r="AM35" i="5"/>
  <c r="AN35" i="5"/>
  <c r="AO35" i="5"/>
  <c r="AP35" i="5"/>
  <c r="AQ35" i="5"/>
  <c r="AR35" i="5"/>
  <c r="AS35" i="5"/>
  <c r="AT35" i="5"/>
  <c r="AU35" i="5"/>
  <c r="AV35" i="5"/>
  <c r="AW35" i="5"/>
  <c r="AX35" i="5"/>
  <c r="AY35" i="5"/>
  <c r="AZ35" i="5"/>
  <c r="BA35" i="5"/>
  <c r="BB35" i="5"/>
  <c r="R36" i="5"/>
  <c r="S36" i="5"/>
  <c r="T36" i="5"/>
  <c r="U36" i="5"/>
  <c r="V36" i="5"/>
  <c r="W36" i="5"/>
  <c r="X36" i="5"/>
  <c r="Y36" i="5"/>
  <c r="Z36" i="5"/>
  <c r="AA36" i="5"/>
  <c r="AB36" i="5"/>
  <c r="AC36" i="5"/>
  <c r="AD36" i="5"/>
  <c r="AE36" i="5"/>
  <c r="AF36" i="5"/>
  <c r="AG36" i="5"/>
  <c r="AH36" i="5"/>
  <c r="AI36" i="5"/>
  <c r="AJ36" i="5"/>
  <c r="AK36" i="5"/>
  <c r="AL36" i="5"/>
  <c r="AM36" i="5"/>
  <c r="AN36" i="5"/>
  <c r="AO36" i="5"/>
  <c r="AP36" i="5"/>
  <c r="AQ36" i="5"/>
  <c r="AR36" i="5"/>
  <c r="AS36" i="5"/>
  <c r="AT36" i="5"/>
  <c r="AU36" i="5"/>
  <c r="AV36" i="5"/>
  <c r="AW36" i="5"/>
  <c r="AX36" i="5"/>
  <c r="AY36" i="5"/>
  <c r="AZ36" i="5"/>
  <c r="BA36" i="5"/>
  <c r="BB36" i="5"/>
  <c r="R37" i="5"/>
  <c r="S37" i="5"/>
  <c r="T37" i="5"/>
  <c r="U37" i="5"/>
  <c r="V37" i="5"/>
  <c r="W37" i="5"/>
  <c r="X37" i="5"/>
  <c r="Y37" i="5"/>
  <c r="Z37" i="5"/>
  <c r="AA37" i="5"/>
  <c r="AB37" i="5"/>
  <c r="AC37" i="5"/>
  <c r="AD37" i="5"/>
  <c r="AE37" i="5"/>
  <c r="AF37" i="5"/>
  <c r="AG37" i="5"/>
  <c r="AH37" i="5"/>
  <c r="AI37" i="5"/>
  <c r="AJ37" i="5"/>
  <c r="AK37" i="5"/>
  <c r="AL37" i="5"/>
  <c r="AM37" i="5"/>
  <c r="AN37" i="5"/>
  <c r="AO37" i="5"/>
  <c r="AP37" i="5"/>
  <c r="AQ37" i="5"/>
  <c r="AR37" i="5"/>
  <c r="AS37" i="5"/>
  <c r="AT37" i="5"/>
  <c r="AU37" i="5"/>
  <c r="AV37" i="5"/>
  <c r="AW37" i="5"/>
  <c r="AX37" i="5"/>
  <c r="AY37" i="5"/>
  <c r="AZ37" i="5"/>
  <c r="BA37" i="5"/>
  <c r="BB37" i="5"/>
  <c r="R38" i="5"/>
  <c r="S38" i="5"/>
  <c r="T38" i="5"/>
  <c r="U38" i="5"/>
  <c r="V38" i="5"/>
  <c r="W38" i="5"/>
  <c r="X38" i="5"/>
  <c r="Y38" i="5"/>
  <c r="Z38" i="5"/>
  <c r="AA38" i="5"/>
  <c r="AB38" i="5"/>
  <c r="AC38" i="5"/>
  <c r="AD38" i="5"/>
  <c r="AE38" i="5"/>
  <c r="AF38" i="5"/>
  <c r="AG38" i="5"/>
  <c r="AH38" i="5"/>
  <c r="AI38" i="5"/>
  <c r="AJ38" i="5"/>
  <c r="AK38" i="5"/>
  <c r="AL38" i="5"/>
  <c r="AM38" i="5"/>
  <c r="AN38" i="5"/>
  <c r="AO38" i="5"/>
  <c r="AP38" i="5"/>
  <c r="AQ38" i="5"/>
  <c r="AR38" i="5"/>
  <c r="AS38" i="5"/>
  <c r="AT38" i="5"/>
  <c r="AU38" i="5"/>
  <c r="AV38" i="5"/>
  <c r="AW38" i="5"/>
  <c r="AX38" i="5"/>
  <c r="AY38" i="5"/>
  <c r="AZ38" i="5"/>
  <c r="BA38" i="5"/>
  <c r="BB38" i="5"/>
  <c r="R39" i="5"/>
  <c r="S39" i="5"/>
  <c r="T39" i="5"/>
  <c r="U39" i="5"/>
  <c r="V39" i="5"/>
  <c r="W39" i="5"/>
  <c r="X39" i="5"/>
  <c r="Y39" i="5"/>
  <c r="Z39" i="5"/>
  <c r="AA39" i="5"/>
  <c r="AB39" i="5"/>
  <c r="AC39" i="5"/>
  <c r="AD39" i="5"/>
  <c r="AE39" i="5"/>
  <c r="AF39" i="5"/>
  <c r="AG39" i="5"/>
  <c r="AH39" i="5"/>
  <c r="AI39" i="5"/>
  <c r="AJ39" i="5"/>
  <c r="AK39" i="5"/>
  <c r="AL39" i="5"/>
  <c r="AM39" i="5"/>
  <c r="AN39" i="5"/>
  <c r="AO39" i="5"/>
  <c r="AP39" i="5"/>
  <c r="AQ39" i="5"/>
  <c r="AR39" i="5"/>
  <c r="AS39" i="5"/>
  <c r="AT39" i="5"/>
  <c r="AU39" i="5"/>
  <c r="AV39" i="5"/>
  <c r="AW39" i="5"/>
  <c r="AX39" i="5"/>
  <c r="AY39" i="5"/>
  <c r="AZ39" i="5"/>
  <c r="BA39" i="5"/>
  <c r="BB39" i="5"/>
  <c r="R40" i="5"/>
  <c r="S40" i="5"/>
  <c r="T40" i="5"/>
  <c r="U40" i="5"/>
  <c r="V40" i="5"/>
  <c r="W40" i="5"/>
  <c r="X40" i="5"/>
  <c r="Y40" i="5"/>
  <c r="Z40" i="5"/>
  <c r="AA40" i="5"/>
  <c r="AB40" i="5"/>
  <c r="AC40" i="5"/>
  <c r="AD40" i="5"/>
  <c r="AE40" i="5"/>
  <c r="AF40" i="5"/>
  <c r="AG40" i="5"/>
  <c r="AH40" i="5"/>
  <c r="AI40" i="5"/>
  <c r="AJ40" i="5"/>
  <c r="AK40" i="5"/>
  <c r="AL40" i="5"/>
  <c r="AM40" i="5"/>
  <c r="AN40" i="5"/>
  <c r="AO40" i="5"/>
  <c r="AP40" i="5"/>
  <c r="AQ40" i="5"/>
  <c r="AR40" i="5"/>
  <c r="AS40" i="5"/>
  <c r="AT40" i="5"/>
  <c r="AU40" i="5"/>
  <c r="AV40" i="5"/>
  <c r="AW40" i="5"/>
  <c r="AX40" i="5"/>
  <c r="AY40" i="5"/>
  <c r="AZ40" i="5"/>
  <c r="BA40" i="5"/>
  <c r="BB40" i="5"/>
  <c r="R41" i="5"/>
  <c r="S41" i="5"/>
  <c r="T41" i="5"/>
  <c r="U41" i="5"/>
  <c r="V41" i="5"/>
  <c r="W41" i="5"/>
  <c r="X41" i="5"/>
  <c r="Y41" i="5"/>
  <c r="Z41" i="5"/>
  <c r="AA41" i="5"/>
  <c r="AB41" i="5"/>
  <c r="AC41" i="5"/>
  <c r="AD41" i="5"/>
  <c r="AE41" i="5"/>
  <c r="AF41" i="5"/>
  <c r="AG41" i="5"/>
  <c r="AH41" i="5"/>
  <c r="AI41" i="5"/>
  <c r="AJ41" i="5"/>
  <c r="AK41" i="5"/>
  <c r="AL41" i="5"/>
  <c r="AM41" i="5"/>
  <c r="AN41" i="5"/>
  <c r="AO41" i="5"/>
  <c r="AP41" i="5"/>
  <c r="AQ41" i="5"/>
  <c r="AR41" i="5"/>
  <c r="AS41" i="5"/>
  <c r="AT41" i="5"/>
  <c r="AU41" i="5"/>
  <c r="AV41" i="5"/>
  <c r="AW41" i="5"/>
  <c r="AX41" i="5"/>
  <c r="AY41" i="5"/>
  <c r="AZ41" i="5"/>
  <c r="BA41" i="5"/>
  <c r="BB41" i="5"/>
  <c r="R42" i="5"/>
  <c r="S42" i="5"/>
  <c r="T42" i="5"/>
  <c r="U42" i="5"/>
  <c r="V42" i="5"/>
  <c r="W42" i="5"/>
  <c r="X42" i="5"/>
  <c r="Y42" i="5"/>
  <c r="Z42" i="5"/>
  <c r="AA42" i="5"/>
  <c r="AB42" i="5"/>
  <c r="AC42" i="5"/>
  <c r="AD42" i="5"/>
  <c r="AE42" i="5"/>
  <c r="AF42" i="5"/>
  <c r="AG42" i="5"/>
  <c r="AH42" i="5"/>
  <c r="AI42" i="5"/>
  <c r="AJ42" i="5"/>
  <c r="AK42" i="5"/>
  <c r="AL42" i="5"/>
  <c r="AM42" i="5"/>
  <c r="AN42" i="5"/>
  <c r="AO42" i="5"/>
  <c r="AP42" i="5"/>
  <c r="AQ42" i="5"/>
  <c r="AR42" i="5"/>
  <c r="AS42" i="5"/>
  <c r="AT42" i="5"/>
  <c r="AU42" i="5"/>
  <c r="AV42" i="5"/>
  <c r="AW42" i="5"/>
  <c r="AX42" i="5"/>
  <c r="AY42" i="5"/>
  <c r="AZ42" i="5"/>
  <c r="BA42" i="5"/>
  <c r="BB42" i="5"/>
  <c r="R43" i="5"/>
  <c r="S43" i="5"/>
  <c r="T43" i="5"/>
  <c r="U43" i="5"/>
  <c r="V43" i="5"/>
  <c r="W43" i="5"/>
  <c r="X43" i="5"/>
  <c r="Y43" i="5"/>
  <c r="Z43" i="5"/>
  <c r="AA43" i="5"/>
  <c r="AB43" i="5"/>
  <c r="AC43" i="5"/>
  <c r="AD43" i="5"/>
  <c r="AE43" i="5"/>
  <c r="AF43" i="5"/>
  <c r="AG43" i="5"/>
  <c r="AH43" i="5"/>
  <c r="AI43" i="5"/>
  <c r="AJ43" i="5"/>
  <c r="AK43" i="5"/>
  <c r="AL43" i="5"/>
  <c r="AM43" i="5"/>
  <c r="AN43" i="5"/>
  <c r="AO43" i="5"/>
  <c r="AP43" i="5"/>
  <c r="AQ43" i="5"/>
  <c r="AR43" i="5"/>
  <c r="AS43" i="5"/>
  <c r="AT43" i="5"/>
  <c r="AU43" i="5"/>
  <c r="AV43" i="5"/>
  <c r="AW43" i="5"/>
  <c r="AX43" i="5"/>
  <c r="AY43" i="5"/>
  <c r="AZ43" i="5"/>
  <c r="BA43" i="5"/>
  <c r="BB43" i="5"/>
  <c r="R44" i="5"/>
  <c r="S44" i="5"/>
  <c r="T44" i="5"/>
  <c r="U44" i="5"/>
  <c r="V44" i="5"/>
  <c r="W44" i="5"/>
  <c r="X44" i="5"/>
  <c r="Y44" i="5"/>
  <c r="Z44" i="5"/>
  <c r="AA44" i="5"/>
  <c r="AB44" i="5"/>
  <c r="AC44" i="5"/>
  <c r="AD44" i="5"/>
  <c r="AE44" i="5"/>
  <c r="AF44" i="5"/>
  <c r="AG44" i="5"/>
  <c r="AH44" i="5"/>
  <c r="AI44" i="5"/>
  <c r="AJ44" i="5"/>
  <c r="AK44" i="5"/>
  <c r="AL44" i="5"/>
  <c r="AM44" i="5"/>
  <c r="AN44" i="5"/>
  <c r="AO44" i="5"/>
  <c r="AP44" i="5"/>
  <c r="AQ44" i="5"/>
  <c r="AR44" i="5"/>
  <c r="AS44" i="5"/>
  <c r="AT44" i="5"/>
  <c r="AU44" i="5"/>
  <c r="AV44" i="5"/>
  <c r="AW44" i="5"/>
  <c r="AX44" i="5"/>
  <c r="AY44" i="5"/>
  <c r="AZ44" i="5"/>
  <c r="BA44" i="5"/>
  <c r="BB44" i="5"/>
  <c r="R45" i="5"/>
  <c r="S45" i="5"/>
  <c r="T45" i="5"/>
  <c r="U45" i="5"/>
  <c r="V45" i="5"/>
  <c r="W45" i="5"/>
  <c r="X45" i="5"/>
  <c r="Y45" i="5"/>
  <c r="Z45" i="5"/>
  <c r="AA45" i="5"/>
  <c r="AB45" i="5"/>
  <c r="AC45" i="5"/>
  <c r="AD45" i="5"/>
  <c r="AE45" i="5"/>
  <c r="AF45" i="5"/>
  <c r="AG45" i="5"/>
  <c r="AH45" i="5"/>
  <c r="AI45" i="5"/>
  <c r="AJ45" i="5"/>
  <c r="AK45" i="5"/>
  <c r="AL45" i="5"/>
  <c r="AM45" i="5"/>
  <c r="AN45" i="5"/>
  <c r="AO45" i="5"/>
  <c r="AP45" i="5"/>
  <c r="AQ45" i="5"/>
  <c r="AR45" i="5"/>
  <c r="AS45" i="5"/>
  <c r="AT45" i="5"/>
  <c r="AU45" i="5"/>
  <c r="AV45" i="5"/>
  <c r="AW45" i="5"/>
  <c r="AX45" i="5"/>
  <c r="AY45" i="5"/>
  <c r="AZ45" i="5"/>
  <c r="BA45" i="5"/>
  <c r="BB45" i="5"/>
  <c r="R46" i="5"/>
  <c r="S46" i="5"/>
  <c r="T46" i="5"/>
  <c r="U46" i="5"/>
  <c r="V46" i="5"/>
  <c r="W46" i="5"/>
  <c r="X46" i="5"/>
  <c r="Y46" i="5"/>
  <c r="Z46" i="5"/>
  <c r="AA46" i="5"/>
  <c r="AB46" i="5"/>
  <c r="AC46" i="5"/>
  <c r="AD46" i="5"/>
  <c r="AE46" i="5"/>
  <c r="AF46" i="5"/>
  <c r="AG46" i="5"/>
  <c r="AH46" i="5"/>
  <c r="AI46" i="5"/>
  <c r="AJ46" i="5"/>
  <c r="AK46" i="5"/>
  <c r="AL46" i="5"/>
  <c r="AM46" i="5"/>
  <c r="AN46" i="5"/>
  <c r="AO46" i="5"/>
  <c r="AP46" i="5"/>
  <c r="AQ46" i="5"/>
  <c r="AR46" i="5"/>
  <c r="AS46" i="5"/>
  <c r="AT46" i="5"/>
  <c r="AU46" i="5"/>
  <c r="AV46" i="5"/>
  <c r="AW46" i="5"/>
  <c r="AX46" i="5"/>
  <c r="AY46" i="5"/>
  <c r="AZ46" i="5"/>
  <c r="BA46" i="5"/>
  <c r="BB46" i="5"/>
  <c r="R47" i="5"/>
  <c r="S47" i="5"/>
  <c r="T47" i="5"/>
  <c r="U47" i="5"/>
  <c r="V47" i="5"/>
  <c r="W47" i="5"/>
  <c r="X47" i="5"/>
  <c r="Y47" i="5"/>
  <c r="Z47" i="5"/>
  <c r="AA47" i="5"/>
  <c r="AB47" i="5"/>
  <c r="AC47" i="5"/>
  <c r="AD47" i="5"/>
  <c r="AE47" i="5"/>
  <c r="AF47" i="5"/>
  <c r="AG47" i="5"/>
  <c r="AH47" i="5"/>
  <c r="AI47" i="5"/>
  <c r="AJ47" i="5"/>
  <c r="AK47" i="5"/>
  <c r="AL47" i="5"/>
  <c r="AM47" i="5"/>
  <c r="AN47" i="5"/>
  <c r="AO47" i="5"/>
  <c r="AP47" i="5"/>
  <c r="AQ47" i="5"/>
  <c r="AR47" i="5"/>
  <c r="AS47" i="5"/>
  <c r="AT47" i="5"/>
  <c r="AU47" i="5"/>
  <c r="AV47" i="5"/>
  <c r="AW47" i="5"/>
  <c r="AX47" i="5"/>
  <c r="AY47" i="5"/>
  <c r="AZ47" i="5"/>
  <c r="BA47" i="5"/>
  <c r="BB47" i="5"/>
  <c r="R48" i="5"/>
  <c r="S48" i="5"/>
  <c r="T48" i="5"/>
  <c r="U48" i="5"/>
  <c r="V48" i="5"/>
  <c r="W48" i="5"/>
  <c r="X48" i="5"/>
  <c r="Y48" i="5"/>
  <c r="Z48" i="5"/>
  <c r="AA48" i="5"/>
  <c r="AB48" i="5"/>
  <c r="AC48" i="5"/>
  <c r="AD48" i="5"/>
  <c r="AE48" i="5"/>
  <c r="AF48" i="5"/>
  <c r="AG48" i="5"/>
  <c r="AH48" i="5"/>
  <c r="AI48" i="5"/>
  <c r="AJ48" i="5"/>
  <c r="AK48" i="5"/>
  <c r="AL48" i="5"/>
  <c r="AM48" i="5"/>
  <c r="AN48" i="5"/>
  <c r="AO48" i="5"/>
  <c r="AP48" i="5"/>
  <c r="AQ48" i="5"/>
  <c r="AR48" i="5"/>
  <c r="AS48" i="5"/>
  <c r="AT48" i="5"/>
  <c r="AU48" i="5"/>
  <c r="AV48" i="5"/>
  <c r="AW48" i="5"/>
  <c r="AX48" i="5"/>
  <c r="AY48" i="5"/>
  <c r="AZ48" i="5"/>
  <c r="BA48" i="5"/>
  <c r="BB48" i="5"/>
  <c r="R49" i="5"/>
  <c r="S49" i="5"/>
  <c r="T49" i="5"/>
  <c r="U49" i="5"/>
  <c r="V49" i="5"/>
  <c r="W49" i="5"/>
  <c r="X49" i="5"/>
  <c r="Y49" i="5"/>
  <c r="Z49" i="5"/>
  <c r="AA49" i="5"/>
  <c r="AB49" i="5"/>
  <c r="AC49" i="5"/>
  <c r="AD49" i="5"/>
  <c r="AE49" i="5"/>
  <c r="AF49" i="5"/>
  <c r="AG49" i="5"/>
  <c r="AH49" i="5"/>
  <c r="AI49" i="5"/>
  <c r="AJ49" i="5"/>
  <c r="AK49" i="5"/>
  <c r="AL49" i="5"/>
  <c r="AM49" i="5"/>
  <c r="AN49" i="5"/>
  <c r="AO49" i="5"/>
  <c r="AP49" i="5"/>
  <c r="AQ49" i="5"/>
  <c r="AR49" i="5"/>
  <c r="AS49" i="5"/>
  <c r="AT49" i="5"/>
  <c r="AU49" i="5"/>
  <c r="AV49" i="5"/>
  <c r="AW49" i="5"/>
  <c r="AX49" i="5"/>
  <c r="AY49" i="5"/>
  <c r="AZ49" i="5"/>
  <c r="BA49" i="5"/>
  <c r="BB49" i="5"/>
  <c r="R50" i="5"/>
  <c r="S50" i="5"/>
  <c r="T50" i="5"/>
  <c r="U50" i="5"/>
  <c r="V50" i="5"/>
  <c r="W50" i="5"/>
  <c r="X50" i="5"/>
  <c r="Y50" i="5"/>
  <c r="Z50" i="5"/>
  <c r="AA50" i="5"/>
  <c r="AB50" i="5"/>
  <c r="AC50" i="5"/>
  <c r="AD50" i="5"/>
  <c r="AE50" i="5"/>
  <c r="AF50" i="5"/>
  <c r="AG50" i="5"/>
  <c r="AH50" i="5"/>
  <c r="AI50" i="5"/>
  <c r="AJ50" i="5"/>
  <c r="AK50" i="5"/>
  <c r="AL50" i="5"/>
  <c r="AM50" i="5"/>
  <c r="AN50" i="5"/>
  <c r="AO50" i="5"/>
  <c r="AP50" i="5"/>
  <c r="AQ50" i="5"/>
  <c r="AR50" i="5"/>
  <c r="AS50" i="5"/>
  <c r="AT50" i="5"/>
  <c r="AU50" i="5"/>
  <c r="AV50" i="5"/>
  <c r="AW50" i="5"/>
  <c r="AX50" i="5"/>
  <c r="AY50" i="5"/>
  <c r="AZ50" i="5"/>
  <c r="BA50" i="5"/>
  <c r="BB50" i="5"/>
  <c r="R51" i="5"/>
  <c r="S51" i="5"/>
  <c r="T51" i="5"/>
  <c r="U51" i="5"/>
  <c r="V51" i="5"/>
  <c r="W51" i="5"/>
  <c r="X51" i="5"/>
  <c r="Y51" i="5"/>
  <c r="Z51" i="5"/>
  <c r="AA51" i="5"/>
  <c r="AB51" i="5"/>
  <c r="AC51" i="5"/>
  <c r="AD51" i="5"/>
  <c r="AE51" i="5"/>
  <c r="AF51" i="5"/>
  <c r="AG51" i="5"/>
  <c r="AH51" i="5"/>
  <c r="AI51" i="5"/>
  <c r="AJ51" i="5"/>
  <c r="AK51" i="5"/>
  <c r="AL51" i="5"/>
  <c r="AM51" i="5"/>
  <c r="AN51" i="5"/>
  <c r="AO51" i="5"/>
  <c r="AP51" i="5"/>
  <c r="AQ51" i="5"/>
  <c r="AR51" i="5"/>
  <c r="AS51" i="5"/>
  <c r="AT51" i="5"/>
  <c r="AU51" i="5"/>
  <c r="AV51" i="5"/>
  <c r="AW51" i="5"/>
  <c r="AX51" i="5"/>
  <c r="AY51" i="5"/>
  <c r="AZ51" i="5"/>
  <c r="BA51" i="5"/>
  <c r="BB51" i="5"/>
  <c r="R52" i="5"/>
  <c r="S52" i="5"/>
  <c r="T52" i="5"/>
  <c r="U52" i="5"/>
  <c r="V52" i="5"/>
  <c r="W52" i="5"/>
  <c r="X52" i="5"/>
  <c r="Y52" i="5"/>
  <c r="Z52" i="5"/>
  <c r="AA52" i="5"/>
  <c r="AB52" i="5"/>
  <c r="AC52" i="5"/>
  <c r="AD52" i="5"/>
  <c r="AE52" i="5"/>
  <c r="AF52" i="5"/>
  <c r="AG52" i="5"/>
  <c r="AH52" i="5"/>
  <c r="AI52" i="5"/>
  <c r="AJ52" i="5"/>
  <c r="AK52" i="5"/>
  <c r="AL52" i="5"/>
  <c r="AM52" i="5"/>
  <c r="AN52" i="5"/>
  <c r="AO52" i="5"/>
  <c r="AP52" i="5"/>
  <c r="AQ52" i="5"/>
  <c r="AR52" i="5"/>
  <c r="AS52" i="5"/>
  <c r="AT52" i="5"/>
  <c r="AU52" i="5"/>
  <c r="AV52" i="5"/>
  <c r="AW52" i="5"/>
  <c r="AX52" i="5"/>
  <c r="AY52" i="5"/>
  <c r="AZ52" i="5"/>
  <c r="BA52" i="5"/>
  <c r="BB52" i="5"/>
  <c r="R53" i="5"/>
  <c r="S53" i="5"/>
  <c r="T53" i="5"/>
  <c r="U53" i="5"/>
  <c r="V53" i="5"/>
  <c r="W53" i="5"/>
  <c r="X53" i="5"/>
  <c r="Y53" i="5"/>
  <c r="Z53" i="5"/>
  <c r="AA53" i="5"/>
  <c r="AB53" i="5"/>
  <c r="AC53" i="5"/>
  <c r="AD53" i="5"/>
  <c r="AE53" i="5"/>
  <c r="AF53" i="5"/>
  <c r="AG53" i="5"/>
  <c r="AH53" i="5"/>
  <c r="AI53" i="5"/>
  <c r="AJ53" i="5"/>
  <c r="AK53" i="5"/>
  <c r="AL53" i="5"/>
  <c r="AM53" i="5"/>
  <c r="AN53" i="5"/>
  <c r="AO53" i="5"/>
  <c r="AP53" i="5"/>
  <c r="AQ53" i="5"/>
  <c r="AR53" i="5"/>
  <c r="AS53" i="5"/>
  <c r="AT53" i="5"/>
  <c r="AU53" i="5"/>
  <c r="AV53" i="5"/>
  <c r="AW53" i="5"/>
  <c r="AX53" i="5"/>
  <c r="AY53" i="5"/>
  <c r="AZ53" i="5"/>
  <c r="BA53" i="5"/>
  <c r="BB53" i="5"/>
  <c r="R54" i="5"/>
  <c r="S54" i="5"/>
  <c r="T54" i="5"/>
  <c r="U54" i="5"/>
  <c r="V54" i="5"/>
  <c r="W54" i="5"/>
  <c r="X54" i="5"/>
  <c r="Y54" i="5"/>
  <c r="Z54" i="5"/>
  <c r="AA54" i="5"/>
  <c r="AB54" i="5"/>
  <c r="AC54" i="5"/>
  <c r="AD54" i="5"/>
  <c r="AE54" i="5"/>
  <c r="AF54" i="5"/>
  <c r="AG54" i="5"/>
  <c r="AH54" i="5"/>
  <c r="AI54" i="5"/>
  <c r="AJ54" i="5"/>
  <c r="AK54" i="5"/>
  <c r="AL54" i="5"/>
  <c r="AM54" i="5"/>
  <c r="AN54" i="5"/>
  <c r="AO54" i="5"/>
  <c r="AP54" i="5"/>
  <c r="AQ54" i="5"/>
  <c r="AR54" i="5"/>
  <c r="AS54" i="5"/>
  <c r="AT54" i="5"/>
  <c r="AU54" i="5"/>
  <c r="AV54" i="5"/>
  <c r="AW54" i="5"/>
  <c r="AX54" i="5"/>
  <c r="AY54" i="5"/>
  <c r="AZ54" i="5"/>
  <c r="BA54" i="5"/>
  <c r="BB54" i="5"/>
  <c r="S761" i="4" l="1"/>
  <c r="T761" i="4"/>
  <c r="U761" i="4"/>
  <c r="V761" i="4"/>
  <c r="S766" i="4"/>
  <c r="T766" i="4"/>
  <c r="V766" i="4"/>
  <c r="S759" i="4"/>
  <c r="T759" i="4"/>
  <c r="U759" i="4"/>
  <c r="V759" i="4"/>
  <c r="AS128" i="4"/>
  <c r="AT128" i="4" s="1"/>
  <c r="AU128" i="4" s="1"/>
  <c r="AV128" i="4" s="1"/>
  <c r="AS464" i="4"/>
  <c r="AT464" i="4" s="1"/>
  <c r="AU464" i="4" s="1"/>
  <c r="AV464" i="4" s="1"/>
  <c r="AE128" i="12"/>
  <c r="AF128" i="12"/>
  <c r="AG128" i="12"/>
  <c r="AH128" i="12"/>
  <c r="AI128" i="12"/>
  <c r="AJ128" i="12"/>
  <c r="AK128" i="12"/>
  <c r="AL128" i="12"/>
  <c r="AM128" i="12"/>
  <c r="AN128" i="12"/>
  <c r="AO128" i="12"/>
  <c r="AP128" i="12"/>
  <c r="AQ128" i="12"/>
  <c r="AR128" i="12"/>
  <c r="AS128" i="12"/>
  <c r="AT128" i="12"/>
  <c r="AU128" i="12"/>
  <c r="AV128" i="12"/>
  <c r="AE464" i="12"/>
  <c r="AF464" i="12"/>
  <c r="AG464" i="12"/>
  <c r="AH464" i="12"/>
  <c r="AI464" i="12"/>
  <c r="AJ464" i="12"/>
  <c r="AK464" i="12"/>
  <c r="AL464" i="12"/>
  <c r="AM464" i="12"/>
  <c r="AN464" i="12"/>
  <c r="AO464" i="12"/>
  <c r="AP464" i="12"/>
  <c r="AQ464" i="12"/>
  <c r="AR464" i="12"/>
  <c r="AS464" i="12"/>
  <c r="AT464" i="12"/>
  <c r="AU464" i="12"/>
  <c r="AV464" i="12"/>
  <c r="AE661" i="12"/>
  <c r="AF661" i="12"/>
  <c r="AG661" i="12"/>
  <c r="AH661" i="12"/>
  <c r="AI661" i="12"/>
  <c r="AJ661" i="12"/>
  <c r="AK661" i="12"/>
  <c r="AL661" i="12"/>
  <c r="AM661" i="12"/>
  <c r="AN661" i="12"/>
  <c r="AO661" i="12"/>
  <c r="AP661" i="12"/>
  <c r="AQ661" i="12"/>
  <c r="AR661" i="12"/>
  <c r="AS661" i="12"/>
  <c r="AT661" i="12"/>
  <c r="AU661" i="12"/>
  <c r="AV661" i="12"/>
  <c r="AQ128" i="4"/>
  <c r="AQ464" i="4"/>
  <c r="AQ661" i="4"/>
  <c r="AA128" i="4"/>
  <c r="AA464" i="4"/>
  <c r="AA661" i="4"/>
  <c r="R128" i="4"/>
  <c r="R464" i="4"/>
  <c r="R661" i="4"/>
  <c r="M128" i="4"/>
  <c r="J128" i="4" s="1"/>
  <c r="M464" i="4"/>
  <c r="J464" i="4" s="1"/>
  <c r="M661" i="4"/>
  <c r="Z661" i="4" s="1"/>
  <c r="AX661" i="12" l="1"/>
  <c r="AW661" i="12"/>
  <c r="AW128" i="12"/>
  <c r="AX128" i="12"/>
  <c r="AX464" i="12"/>
  <c r="AW464" i="12"/>
  <c r="AO128" i="4"/>
  <c r="U766" i="4"/>
  <c r="V760" i="4"/>
  <c r="V763" i="4"/>
  <c r="AR768" i="4"/>
  <c r="U760" i="4"/>
  <c r="U763" i="4"/>
  <c r="T760" i="4"/>
  <c r="AR755" i="4"/>
  <c r="AR760" i="4"/>
  <c r="AR761" i="4"/>
  <c r="AR763" i="4"/>
  <c r="S767" i="4"/>
  <c r="S769" i="4"/>
  <c r="S768" i="4"/>
  <c r="AR765" i="4"/>
  <c r="AR762" i="4"/>
  <c r="AR769" i="4"/>
  <c r="S763" i="4"/>
  <c r="V767" i="4"/>
  <c r="V769" i="4"/>
  <c r="V768" i="4"/>
  <c r="V764" i="4"/>
  <c r="V765" i="4"/>
  <c r="V762" i="4"/>
  <c r="S764" i="4"/>
  <c r="S760" i="4"/>
  <c r="S765" i="4"/>
  <c r="AR766" i="4"/>
  <c r="AR764" i="4"/>
  <c r="T763" i="4"/>
  <c r="U767" i="4"/>
  <c r="U769" i="4"/>
  <c r="U768" i="4"/>
  <c r="U764" i="4"/>
  <c r="U765" i="4"/>
  <c r="U762" i="4"/>
  <c r="AR767" i="4"/>
  <c r="AR759" i="4"/>
  <c r="T767" i="4"/>
  <c r="T769" i="4"/>
  <c r="T768" i="4"/>
  <c r="T764" i="4"/>
  <c r="T765" i="4"/>
  <c r="T762" i="4"/>
  <c r="S762" i="4"/>
  <c r="S755" i="4"/>
  <c r="V755" i="4"/>
  <c r="U755" i="4"/>
  <c r="T755" i="4"/>
  <c r="AP128" i="4"/>
  <c r="AP464" i="4"/>
  <c r="Z464" i="4"/>
  <c r="AO464" i="4"/>
  <c r="J661" i="4"/>
  <c r="AO661" i="4" s="1"/>
  <c r="Z128" i="4"/>
  <c r="AS661" i="4"/>
  <c r="AT661" i="4" s="1"/>
  <c r="AU661" i="4" s="1"/>
  <c r="AV661" i="4" s="1"/>
  <c r="AW464" i="4"/>
  <c r="AX464" i="4" s="1"/>
  <c r="AW128" i="4"/>
  <c r="AX128" i="4" s="1"/>
  <c r="AP661" i="4" l="1"/>
  <c r="AW661" i="4"/>
  <c r="AX661" i="4" s="1"/>
  <c r="R7" i="4" l="1"/>
  <c r="AS634" i="4" l="1"/>
  <c r="AT634" i="4" s="1"/>
  <c r="AU634" i="4" s="1"/>
  <c r="AV634" i="4" s="1"/>
  <c r="AS271" i="4"/>
  <c r="AT271" i="4" s="1"/>
  <c r="AU271" i="4" s="1"/>
  <c r="AV271" i="4" s="1"/>
  <c r="AS318" i="4"/>
  <c r="AT318" i="4" s="1"/>
  <c r="AU318" i="4" s="1"/>
  <c r="AV318" i="4" s="1"/>
  <c r="AS461" i="4"/>
  <c r="AT461" i="4" s="1"/>
  <c r="AU461" i="4" s="1"/>
  <c r="AV461" i="4" s="1"/>
  <c r="AS645" i="4"/>
  <c r="AT645" i="4" s="1"/>
  <c r="AU645" i="4" s="1"/>
  <c r="AV645" i="4" s="1"/>
  <c r="AS79" i="4"/>
  <c r="AT79" i="4" s="1"/>
  <c r="AU79" i="4" s="1"/>
  <c r="AV79" i="4" s="1"/>
  <c r="AS313" i="4"/>
  <c r="AT313" i="4" s="1"/>
  <c r="AU313" i="4" s="1"/>
  <c r="AV313" i="4" s="1"/>
  <c r="AE79" i="12"/>
  <c r="AF79" i="12"/>
  <c r="AG79" i="12"/>
  <c r="AH79" i="12"/>
  <c r="AI79" i="12"/>
  <c r="AJ79" i="12"/>
  <c r="AK79" i="12"/>
  <c r="AL79" i="12"/>
  <c r="AM79" i="12"/>
  <c r="AN79" i="12"/>
  <c r="AO79" i="12"/>
  <c r="AP79" i="12"/>
  <c r="AQ79" i="12"/>
  <c r="AR79" i="12"/>
  <c r="AS79" i="12"/>
  <c r="AT79" i="12"/>
  <c r="AU79" i="12"/>
  <c r="AV79" i="12"/>
  <c r="AE461" i="12"/>
  <c r="AF461" i="12"/>
  <c r="AG461" i="12"/>
  <c r="AH461" i="12"/>
  <c r="AI461" i="12"/>
  <c r="AJ461" i="12"/>
  <c r="AK461" i="12"/>
  <c r="AL461" i="12"/>
  <c r="AM461" i="12"/>
  <c r="AN461" i="12"/>
  <c r="AO461" i="12"/>
  <c r="AP461" i="12"/>
  <c r="AQ461" i="12"/>
  <c r="AR461" i="12"/>
  <c r="AS461" i="12"/>
  <c r="AT461" i="12"/>
  <c r="AU461" i="12"/>
  <c r="AV461" i="12"/>
  <c r="AE634" i="12"/>
  <c r="AF634" i="12"/>
  <c r="AG634" i="12"/>
  <c r="AH634" i="12"/>
  <c r="AI634" i="12"/>
  <c r="AJ634" i="12"/>
  <c r="AK634" i="12"/>
  <c r="AL634" i="12"/>
  <c r="AM634" i="12"/>
  <c r="AN634" i="12"/>
  <c r="AO634" i="12"/>
  <c r="AP634" i="12"/>
  <c r="AQ634" i="12"/>
  <c r="AR634" i="12"/>
  <c r="AS634" i="12"/>
  <c r="AT634" i="12"/>
  <c r="AU634" i="12"/>
  <c r="AV634" i="12"/>
  <c r="AE645" i="12"/>
  <c r="AF645" i="12"/>
  <c r="AG645" i="12"/>
  <c r="AH645" i="12"/>
  <c r="AI645" i="12"/>
  <c r="AJ645" i="12"/>
  <c r="AK645" i="12"/>
  <c r="AL645" i="12"/>
  <c r="AM645" i="12"/>
  <c r="AN645" i="12"/>
  <c r="AO645" i="12"/>
  <c r="AP645" i="12"/>
  <c r="AQ645" i="12"/>
  <c r="AR645" i="12"/>
  <c r="AS645" i="12"/>
  <c r="AT645" i="12"/>
  <c r="AU645" i="12"/>
  <c r="AV645" i="12"/>
  <c r="AE313" i="12"/>
  <c r="AF313" i="12"/>
  <c r="AG313" i="12"/>
  <c r="AH313" i="12"/>
  <c r="AI313" i="12"/>
  <c r="AJ313" i="12"/>
  <c r="AK313" i="12"/>
  <c r="AL313" i="12"/>
  <c r="AM313" i="12"/>
  <c r="AN313" i="12"/>
  <c r="AO313" i="12"/>
  <c r="AP313" i="12"/>
  <c r="AQ313" i="12"/>
  <c r="AR313" i="12"/>
  <c r="AS313" i="12"/>
  <c r="AT313" i="12"/>
  <c r="AU313" i="12"/>
  <c r="AV313" i="12"/>
  <c r="AE271" i="12"/>
  <c r="AF271" i="12"/>
  <c r="AG271" i="12"/>
  <c r="AH271" i="12"/>
  <c r="AI271" i="12"/>
  <c r="AJ271" i="12"/>
  <c r="AK271" i="12"/>
  <c r="AL271" i="12"/>
  <c r="AM271" i="12"/>
  <c r="AN271" i="12"/>
  <c r="AO271" i="12"/>
  <c r="AP271" i="12"/>
  <c r="AQ271" i="12"/>
  <c r="AR271" i="12"/>
  <c r="AS271" i="12"/>
  <c r="AT271" i="12"/>
  <c r="AU271" i="12"/>
  <c r="AV271" i="12"/>
  <c r="AE318" i="12"/>
  <c r="AF318" i="12"/>
  <c r="AG318" i="12"/>
  <c r="AH318" i="12"/>
  <c r="AI318" i="12"/>
  <c r="AJ318" i="12"/>
  <c r="AK318" i="12"/>
  <c r="AL318" i="12"/>
  <c r="AM318" i="12"/>
  <c r="AN318" i="12"/>
  <c r="AO318" i="12"/>
  <c r="AP318" i="12"/>
  <c r="AQ318" i="12"/>
  <c r="AR318" i="12"/>
  <c r="AS318" i="12"/>
  <c r="AT318" i="12"/>
  <c r="AU318" i="12"/>
  <c r="AV318" i="12"/>
  <c r="AQ79" i="4"/>
  <c r="AA79" i="4"/>
  <c r="AQ461" i="4"/>
  <c r="AA461" i="4"/>
  <c r="AQ634" i="4"/>
  <c r="AA634" i="4"/>
  <c r="AQ645" i="4"/>
  <c r="AA645" i="4"/>
  <c r="AQ313" i="4"/>
  <c r="AA313" i="4"/>
  <c r="AQ271" i="4"/>
  <c r="AA271" i="4"/>
  <c r="AQ318" i="4"/>
  <c r="AA318" i="4"/>
  <c r="R79" i="4"/>
  <c r="R461" i="4"/>
  <c r="R634" i="4"/>
  <c r="R645" i="4"/>
  <c r="R313" i="4"/>
  <c r="R271" i="4"/>
  <c r="R318" i="4"/>
  <c r="M79" i="4"/>
  <c r="J79" i="4" s="1"/>
  <c r="AP79" i="4" s="1"/>
  <c r="M461" i="4"/>
  <c r="J461" i="4" s="1"/>
  <c r="AP461" i="4" s="1"/>
  <c r="M634" i="4"/>
  <c r="J634" i="4" s="1"/>
  <c r="AP634" i="4" s="1"/>
  <c r="M645" i="4"/>
  <c r="J645" i="4" s="1"/>
  <c r="AP645" i="4" s="1"/>
  <c r="M313" i="4"/>
  <c r="J313" i="4" s="1"/>
  <c r="AP313" i="4" s="1"/>
  <c r="M271" i="4"/>
  <c r="J271" i="4" s="1"/>
  <c r="AP271" i="4" s="1"/>
  <c r="M318" i="4"/>
  <c r="J318" i="4" s="1"/>
  <c r="AP318" i="4" s="1"/>
  <c r="AW634" i="12" l="1"/>
  <c r="AX634" i="12"/>
  <c r="AW79" i="12"/>
  <c r="AX79" i="12"/>
  <c r="AW318" i="12"/>
  <c r="AX318" i="12"/>
  <c r="AW313" i="12"/>
  <c r="AX313" i="12"/>
  <c r="AX271" i="12"/>
  <c r="AW271" i="12"/>
  <c r="AX645" i="12"/>
  <c r="AW645" i="12"/>
  <c r="AX461" i="12"/>
  <c r="AW461" i="12"/>
  <c r="AO645" i="4"/>
  <c r="X760" i="4"/>
  <c r="X768" i="4"/>
  <c r="X767" i="4"/>
  <c r="W761" i="4"/>
  <c r="X762" i="4"/>
  <c r="W765" i="4"/>
  <c r="X761" i="4"/>
  <c r="W759" i="4"/>
  <c r="W762" i="4"/>
  <c r="W760" i="4"/>
  <c r="W769" i="4"/>
  <c r="X766" i="4"/>
  <c r="W763" i="4"/>
  <c r="X763" i="4"/>
  <c r="X765" i="4"/>
  <c r="X769" i="4"/>
  <c r="X759" i="4"/>
  <c r="W767" i="4"/>
  <c r="W768" i="4"/>
  <c r="W766" i="4"/>
  <c r="X755" i="4"/>
  <c r="W755" i="4"/>
  <c r="Z318" i="4"/>
  <c r="AO313" i="4"/>
  <c r="Z634" i="4"/>
  <c r="AO79" i="4"/>
  <c r="AO271" i="4"/>
  <c r="Z645" i="4"/>
  <c r="AO461" i="4"/>
  <c r="AO318" i="4"/>
  <c r="Z313" i="4"/>
  <c r="AO634" i="4"/>
  <c r="Z79" i="4"/>
  <c r="Z271" i="4"/>
  <c r="Z461" i="4"/>
  <c r="AW271" i="4"/>
  <c r="AX271" i="4" s="1"/>
  <c r="AW313" i="4"/>
  <c r="AX313" i="4" s="1"/>
  <c r="AW461" i="4"/>
  <c r="AX461" i="4" s="1"/>
  <c r="AW645" i="4"/>
  <c r="AX645" i="4" s="1"/>
  <c r="A20" i="5"/>
  <c r="C20" i="5"/>
  <c r="D20" i="5"/>
  <c r="E20" i="5"/>
  <c r="F20" i="5"/>
  <c r="G20" i="5"/>
  <c r="H20" i="5"/>
  <c r="I20" i="5"/>
  <c r="J20" i="5"/>
  <c r="O20" i="5"/>
  <c r="K20" i="5"/>
  <c r="P20" i="5"/>
  <c r="Q20" i="5"/>
  <c r="L20" i="5"/>
  <c r="N20" i="5"/>
  <c r="M20" i="5"/>
  <c r="A21" i="5"/>
  <c r="C21" i="5"/>
  <c r="D21" i="5"/>
  <c r="E21" i="5"/>
  <c r="F21" i="5"/>
  <c r="G21" i="5"/>
  <c r="H21" i="5"/>
  <c r="I21" i="5"/>
  <c r="J21" i="5"/>
  <c r="O21" i="5"/>
  <c r="K21" i="5"/>
  <c r="P21" i="5"/>
  <c r="Q21" i="5"/>
  <c r="L21" i="5"/>
  <c r="N21" i="5"/>
  <c r="M21" i="5"/>
  <c r="A22" i="5"/>
  <c r="C22" i="5"/>
  <c r="D22" i="5"/>
  <c r="E22" i="5"/>
  <c r="F22" i="5"/>
  <c r="G22" i="5"/>
  <c r="H22" i="5"/>
  <c r="I22" i="5"/>
  <c r="J22" i="5"/>
  <c r="O22" i="5"/>
  <c r="K22" i="5"/>
  <c r="P22" i="5"/>
  <c r="Q22" i="5"/>
  <c r="L22" i="5"/>
  <c r="N22" i="5"/>
  <c r="M22" i="5"/>
  <c r="A23" i="5"/>
  <c r="C23" i="5"/>
  <c r="D23" i="5"/>
  <c r="E23" i="5"/>
  <c r="F23" i="5"/>
  <c r="G23" i="5"/>
  <c r="H23" i="5"/>
  <c r="I23" i="5"/>
  <c r="J23" i="5"/>
  <c r="O23" i="5"/>
  <c r="K23" i="5"/>
  <c r="P23" i="5"/>
  <c r="Q23" i="5"/>
  <c r="L23" i="5"/>
  <c r="N23" i="5"/>
  <c r="M23" i="5"/>
  <c r="A24" i="5"/>
  <c r="C24" i="5"/>
  <c r="D24" i="5"/>
  <c r="E24" i="5"/>
  <c r="F24" i="5"/>
  <c r="G24" i="5"/>
  <c r="H24" i="5"/>
  <c r="I24" i="5"/>
  <c r="J24" i="5"/>
  <c r="O24" i="5"/>
  <c r="K24" i="5"/>
  <c r="P24" i="5"/>
  <c r="Q24" i="5"/>
  <c r="L24" i="5"/>
  <c r="N24" i="5"/>
  <c r="M24" i="5"/>
  <c r="A25" i="5"/>
  <c r="C25" i="5"/>
  <c r="D25" i="5"/>
  <c r="E25" i="5"/>
  <c r="F25" i="5"/>
  <c r="G25" i="5"/>
  <c r="H25" i="5"/>
  <c r="I25" i="5"/>
  <c r="J25" i="5"/>
  <c r="O25" i="5"/>
  <c r="K25" i="5"/>
  <c r="P25" i="5"/>
  <c r="Q25" i="5"/>
  <c r="L25" i="5"/>
  <c r="N25" i="5"/>
  <c r="M25" i="5"/>
  <c r="A26" i="5"/>
  <c r="C26" i="5"/>
  <c r="D26" i="5"/>
  <c r="E26" i="5"/>
  <c r="F26" i="5"/>
  <c r="G26" i="5"/>
  <c r="H26" i="5"/>
  <c r="I26" i="5"/>
  <c r="J26" i="5"/>
  <c r="O26" i="5"/>
  <c r="K26" i="5"/>
  <c r="P26" i="5"/>
  <c r="Q26" i="5"/>
  <c r="L26" i="5"/>
  <c r="N26" i="5"/>
  <c r="M26" i="5"/>
  <c r="A27" i="5"/>
  <c r="C27" i="5"/>
  <c r="D27" i="5"/>
  <c r="E27" i="5"/>
  <c r="F27" i="5"/>
  <c r="G27" i="5"/>
  <c r="H27" i="5"/>
  <c r="I27" i="5"/>
  <c r="J27" i="5"/>
  <c r="O27" i="5"/>
  <c r="K27" i="5"/>
  <c r="P27" i="5"/>
  <c r="Q27" i="5"/>
  <c r="L27" i="5"/>
  <c r="N27" i="5"/>
  <c r="M27" i="5"/>
  <c r="A28" i="5"/>
  <c r="C28" i="5"/>
  <c r="D28" i="5"/>
  <c r="E28" i="5"/>
  <c r="F28" i="5"/>
  <c r="G28" i="5"/>
  <c r="H28" i="5"/>
  <c r="I28" i="5"/>
  <c r="J28" i="5"/>
  <c r="O28" i="5"/>
  <c r="K28" i="5"/>
  <c r="P28" i="5"/>
  <c r="Q28" i="5"/>
  <c r="L28" i="5"/>
  <c r="N28" i="5"/>
  <c r="M28" i="5"/>
  <c r="A29" i="5"/>
  <c r="C29" i="5"/>
  <c r="D29" i="5"/>
  <c r="E29" i="5"/>
  <c r="F29" i="5"/>
  <c r="G29" i="5"/>
  <c r="H29" i="5"/>
  <c r="I29" i="5"/>
  <c r="J29" i="5"/>
  <c r="O29" i="5"/>
  <c r="K29" i="5"/>
  <c r="P29" i="5"/>
  <c r="Q29" i="5"/>
  <c r="L29" i="5"/>
  <c r="N29" i="5"/>
  <c r="M29" i="5"/>
  <c r="A30" i="5"/>
  <c r="C30" i="5"/>
  <c r="D30" i="5"/>
  <c r="E30" i="5"/>
  <c r="F30" i="5"/>
  <c r="G30" i="5"/>
  <c r="H30" i="5"/>
  <c r="I30" i="5"/>
  <c r="J30" i="5"/>
  <c r="O30" i="5"/>
  <c r="K30" i="5"/>
  <c r="P30" i="5"/>
  <c r="Q30" i="5"/>
  <c r="L30" i="5"/>
  <c r="N30" i="5"/>
  <c r="M30" i="5"/>
  <c r="A31" i="5"/>
  <c r="C31" i="5"/>
  <c r="D31" i="5"/>
  <c r="E31" i="5"/>
  <c r="F31" i="5"/>
  <c r="G31" i="5"/>
  <c r="H31" i="5"/>
  <c r="I31" i="5"/>
  <c r="J31" i="5"/>
  <c r="O31" i="5"/>
  <c r="K31" i="5"/>
  <c r="P31" i="5"/>
  <c r="Q31" i="5"/>
  <c r="L31" i="5"/>
  <c r="N31" i="5"/>
  <c r="M31" i="5"/>
  <c r="A32" i="5"/>
  <c r="C32" i="5"/>
  <c r="D32" i="5"/>
  <c r="E32" i="5"/>
  <c r="F32" i="5"/>
  <c r="G32" i="5"/>
  <c r="H32" i="5"/>
  <c r="I32" i="5"/>
  <c r="J32" i="5"/>
  <c r="O32" i="5"/>
  <c r="K32" i="5"/>
  <c r="P32" i="5"/>
  <c r="Q32" i="5"/>
  <c r="L32" i="5"/>
  <c r="N32" i="5"/>
  <c r="M32" i="5"/>
  <c r="A33" i="5"/>
  <c r="C33" i="5"/>
  <c r="D33" i="5"/>
  <c r="E33" i="5"/>
  <c r="F33" i="5"/>
  <c r="G33" i="5"/>
  <c r="H33" i="5"/>
  <c r="I33" i="5"/>
  <c r="J33" i="5"/>
  <c r="O33" i="5"/>
  <c r="K33" i="5"/>
  <c r="P33" i="5"/>
  <c r="Q33" i="5"/>
  <c r="L33" i="5"/>
  <c r="N33" i="5"/>
  <c r="M33" i="5"/>
  <c r="A34" i="5"/>
  <c r="C34" i="5"/>
  <c r="D34" i="5"/>
  <c r="E34" i="5"/>
  <c r="F34" i="5"/>
  <c r="G34" i="5"/>
  <c r="H34" i="5"/>
  <c r="I34" i="5"/>
  <c r="J34" i="5"/>
  <c r="O34" i="5"/>
  <c r="K34" i="5"/>
  <c r="P34" i="5"/>
  <c r="Q34" i="5"/>
  <c r="L34" i="5"/>
  <c r="N34" i="5"/>
  <c r="M34" i="5"/>
  <c r="A35" i="5"/>
  <c r="C35" i="5"/>
  <c r="D35" i="5"/>
  <c r="E35" i="5"/>
  <c r="F35" i="5"/>
  <c r="G35" i="5"/>
  <c r="H35" i="5"/>
  <c r="I35" i="5"/>
  <c r="J35" i="5"/>
  <c r="O35" i="5"/>
  <c r="K35" i="5"/>
  <c r="P35" i="5"/>
  <c r="Q35" i="5"/>
  <c r="L35" i="5"/>
  <c r="N35" i="5"/>
  <c r="M35" i="5"/>
  <c r="A36" i="5"/>
  <c r="C36" i="5"/>
  <c r="D36" i="5"/>
  <c r="E36" i="5"/>
  <c r="F36" i="5"/>
  <c r="G36" i="5"/>
  <c r="H36" i="5"/>
  <c r="I36" i="5"/>
  <c r="J36" i="5"/>
  <c r="O36" i="5"/>
  <c r="K36" i="5"/>
  <c r="P36" i="5"/>
  <c r="Q36" i="5"/>
  <c r="L36" i="5"/>
  <c r="N36" i="5"/>
  <c r="M36" i="5"/>
  <c r="A37" i="5"/>
  <c r="C37" i="5"/>
  <c r="D37" i="5"/>
  <c r="E37" i="5"/>
  <c r="F37" i="5"/>
  <c r="G37" i="5"/>
  <c r="H37" i="5"/>
  <c r="I37" i="5"/>
  <c r="J37" i="5"/>
  <c r="O37" i="5"/>
  <c r="K37" i="5"/>
  <c r="P37" i="5"/>
  <c r="Q37" i="5"/>
  <c r="L37" i="5"/>
  <c r="N37" i="5"/>
  <c r="M37" i="5"/>
  <c r="A38" i="5"/>
  <c r="C38" i="5"/>
  <c r="D38" i="5"/>
  <c r="E38" i="5"/>
  <c r="F38" i="5"/>
  <c r="G38" i="5"/>
  <c r="H38" i="5"/>
  <c r="I38" i="5"/>
  <c r="J38" i="5"/>
  <c r="O38" i="5"/>
  <c r="K38" i="5"/>
  <c r="P38" i="5"/>
  <c r="Q38" i="5"/>
  <c r="L38" i="5"/>
  <c r="N38" i="5"/>
  <c r="M38" i="5"/>
  <c r="A39" i="5"/>
  <c r="C39" i="5"/>
  <c r="D39" i="5"/>
  <c r="E39" i="5"/>
  <c r="F39" i="5"/>
  <c r="G39" i="5"/>
  <c r="H39" i="5"/>
  <c r="I39" i="5"/>
  <c r="J39" i="5"/>
  <c r="O39" i="5"/>
  <c r="K39" i="5"/>
  <c r="P39" i="5"/>
  <c r="Q39" i="5"/>
  <c r="L39" i="5"/>
  <c r="N39" i="5"/>
  <c r="M39" i="5"/>
  <c r="A40" i="5"/>
  <c r="C40" i="5"/>
  <c r="D40" i="5"/>
  <c r="E40" i="5"/>
  <c r="F40" i="5"/>
  <c r="G40" i="5"/>
  <c r="H40" i="5"/>
  <c r="I40" i="5"/>
  <c r="J40" i="5"/>
  <c r="O40" i="5"/>
  <c r="K40" i="5"/>
  <c r="P40" i="5"/>
  <c r="Q40" i="5"/>
  <c r="L40" i="5"/>
  <c r="N40" i="5"/>
  <c r="M40" i="5"/>
  <c r="A41" i="5"/>
  <c r="C41" i="5"/>
  <c r="D41" i="5"/>
  <c r="E41" i="5"/>
  <c r="F41" i="5"/>
  <c r="G41" i="5"/>
  <c r="H41" i="5"/>
  <c r="I41" i="5"/>
  <c r="J41" i="5"/>
  <c r="O41" i="5"/>
  <c r="K41" i="5"/>
  <c r="P41" i="5"/>
  <c r="Q41" i="5"/>
  <c r="L41" i="5"/>
  <c r="N41" i="5"/>
  <c r="M41" i="5"/>
  <c r="A42" i="5"/>
  <c r="C42" i="5"/>
  <c r="D42" i="5"/>
  <c r="E42" i="5"/>
  <c r="F42" i="5"/>
  <c r="G42" i="5"/>
  <c r="H42" i="5"/>
  <c r="I42" i="5"/>
  <c r="J42" i="5"/>
  <c r="O42" i="5"/>
  <c r="K42" i="5"/>
  <c r="P42" i="5"/>
  <c r="Q42" i="5"/>
  <c r="L42" i="5"/>
  <c r="N42" i="5"/>
  <c r="M42" i="5"/>
  <c r="A43" i="5"/>
  <c r="C43" i="5"/>
  <c r="D43" i="5"/>
  <c r="E43" i="5"/>
  <c r="F43" i="5"/>
  <c r="G43" i="5"/>
  <c r="H43" i="5"/>
  <c r="I43" i="5"/>
  <c r="J43" i="5"/>
  <c r="O43" i="5"/>
  <c r="K43" i="5"/>
  <c r="P43" i="5"/>
  <c r="Q43" i="5"/>
  <c r="L43" i="5"/>
  <c r="N43" i="5"/>
  <c r="M43" i="5"/>
  <c r="A44" i="5"/>
  <c r="C44" i="5"/>
  <c r="D44" i="5"/>
  <c r="E44" i="5"/>
  <c r="F44" i="5"/>
  <c r="G44" i="5"/>
  <c r="H44" i="5"/>
  <c r="I44" i="5"/>
  <c r="J44" i="5"/>
  <c r="O44" i="5"/>
  <c r="K44" i="5"/>
  <c r="P44" i="5"/>
  <c r="Q44" i="5"/>
  <c r="L44" i="5"/>
  <c r="N44" i="5"/>
  <c r="M44" i="5"/>
  <c r="A45" i="5"/>
  <c r="C45" i="5"/>
  <c r="D45" i="5"/>
  <c r="E45" i="5"/>
  <c r="F45" i="5"/>
  <c r="G45" i="5"/>
  <c r="H45" i="5"/>
  <c r="I45" i="5"/>
  <c r="J45" i="5"/>
  <c r="O45" i="5"/>
  <c r="K45" i="5"/>
  <c r="P45" i="5"/>
  <c r="Q45" i="5"/>
  <c r="L45" i="5"/>
  <c r="N45" i="5"/>
  <c r="M45" i="5"/>
  <c r="A46" i="5"/>
  <c r="C46" i="5"/>
  <c r="D46" i="5"/>
  <c r="E46" i="5"/>
  <c r="F46" i="5"/>
  <c r="G46" i="5"/>
  <c r="H46" i="5"/>
  <c r="I46" i="5"/>
  <c r="J46" i="5"/>
  <c r="O46" i="5"/>
  <c r="K46" i="5"/>
  <c r="P46" i="5"/>
  <c r="Q46" i="5"/>
  <c r="L46" i="5"/>
  <c r="N46" i="5"/>
  <c r="M46" i="5"/>
  <c r="A47" i="5"/>
  <c r="C47" i="5"/>
  <c r="D47" i="5"/>
  <c r="E47" i="5"/>
  <c r="F47" i="5"/>
  <c r="G47" i="5"/>
  <c r="H47" i="5"/>
  <c r="I47" i="5"/>
  <c r="J47" i="5"/>
  <c r="O47" i="5"/>
  <c r="K47" i="5"/>
  <c r="P47" i="5"/>
  <c r="Q47" i="5"/>
  <c r="L47" i="5"/>
  <c r="N47" i="5"/>
  <c r="M47" i="5"/>
  <c r="A48" i="5"/>
  <c r="C48" i="5"/>
  <c r="D48" i="5"/>
  <c r="E48" i="5"/>
  <c r="F48" i="5"/>
  <c r="G48" i="5"/>
  <c r="H48" i="5"/>
  <c r="I48" i="5"/>
  <c r="J48" i="5"/>
  <c r="O48" i="5"/>
  <c r="K48" i="5"/>
  <c r="P48" i="5"/>
  <c r="Q48" i="5"/>
  <c r="L48" i="5"/>
  <c r="N48" i="5"/>
  <c r="M48" i="5"/>
  <c r="A49" i="5"/>
  <c r="C49" i="5"/>
  <c r="D49" i="5"/>
  <c r="E49" i="5"/>
  <c r="F49" i="5"/>
  <c r="G49" i="5"/>
  <c r="H49" i="5"/>
  <c r="I49" i="5"/>
  <c r="J49" i="5"/>
  <c r="O49" i="5"/>
  <c r="K49" i="5"/>
  <c r="P49" i="5"/>
  <c r="Q49" i="5"/>
  <c r="L49" i="5"/>
  <c r="N49" i="5"/>
  <c r="M49" i="5"/>
  <c r="A50" i="5"/>
  <c r="C50" i="5"/>
  <c r="D50" i="5"/>
  <c r="E50" i="5"/>
  <c r="F50" i="5"/>
  <c r="G50" i="5"/>
  <c r="H50" i="5"/>
  <c r="I50" i="5"/>
  <c r="J50" i="5"/>
  <c r="O50" i="5"/>
  <c r="K50" i="5"/>
  <c r="P50" i="5"/>
  <c r="Q50" i="5"/>
  <c r="L50" i="5"/>
  <c r="N50" i="5"/>
  <c r="M50" i="5"/>
  <c r="A51" i="5"/>
  <c r="C51" i="5"/>
  <c r="D51" i="5"/>
  <c r="E51" i="5"/>
  <c r="F51" i="5"/>
  <c r="G51" i="5"/>
  <c r="H51" i="5"/>
  <c r="I51" i="5"/>
  <c r="J51" i="5"/>
  <c r="O51" i="5"/>
  <c r="K51" i="5"/>
  <c r="P51" i="5"/>
  <c r="Q51" i="5"/>
  <c r="L51" i="5"/>
  <c r="N51" i="5"/>
  <c r="M51" i="5"/>
  <c r="A52" i="5"/>
  <c r="C52" i="5"/>
  <c r="D52" i="5"/>
  <c r="E52" i="5"/>
  <c r="F52" i="5"/>
  <c r="G52" i="5"/>
  <c r="H52" i="5"/>
  <c r="I52" i="5"/>
  <c r="J52" i="5"/>
  <c r="O52" i="5"/>
  <c r="K52" i="5"/>
  <c r="P52" i="5"/>
  <c r="Q52" i="5"/>
  <c r="L52" i="5"/>
  <c r="N52" i="5"/>
  <c r="M52" i="5"/>
  <c r="A53" i="5"/>
  <c r="C53" i="5"/>
  <c r="D53" i="5"/>
  <c r="E53" i="5"/>
  <c r="F53" i="5"/>
  <c r="G53" i="5"/>
  <c r="H53" i="5"/>
  <c r="I53" i="5"/>
  <c r="J53" i="5"/>
  <c r="O53" i="5"/>
  <c r="K53" i="5"/>
  <c r="P53" i="5"/>
  <c r="Q53" i="5"/>
  <c r="L53" i="5"/>
  <c r="N53" i="5"/>
  <c r="M53" i="5"/>
  <c r="A54" i="5"/>
  <c r="C54" i="5"/>
  <c r="D54" i="5"/>
  <c r="E54" i="5"/>
  <c r="F54" i="5"/>
  <c r="G54" i="5"/>
  <c r="H54" i="5"/>
  <c r="I54" i="5"/>
  <c r="J54" i="5"/>
  <c r="O54" i="5"/>
  <c r="K54" i="5"/>
  <c r="P54" i="5"/>
  <c r="Q54" i="5"/>
  <c r="L54" i="5"/>
  <c r="N54" i="5"/>
  <c r="M54" i="5"/>
  <c r="AS10" i="4"/>
  <c r="AT10" i="4" s="1"/>
  <c r="AU10" i="4" s="1"/>
  <c r="AV10" i="4" s="1"/>
  <c r="AS28" i="4"/>
  <c r="AT28" i="4" s="1"/>
  <c r="AU28" i="4" s="1"/>
  <c r="AV28" i="4" s="1"/>
  <c r="AS74" i="4"/>
  <c r="AT74" i="4" s="1"/>
  <c r="AU74" i="4" s="1"/>
  <c r="AV74" i="4" s="1"/>
  <c r="AS92" i="4"/>
  <c r="AT92" i="4" s="1"/>
  <c r="AU92" i="4" s="1"/>
  <c r="AV92" i="4" s="1"/>
  <c r="AS120" i="4"/>
  <c r="AT120" i="4" s="1"/>
  <c r="AU120" i="4" s="1"/>
  <c r="AV120" i="4" s="1"/>
  <c r="AS245" i="4"/>
  <c r="AT245" i="4" s="1"/>
  <c r="AU245" i="4" s="1"/>
  <c r="AV245" i="4" s="1"/>
  <c r="AS254" i="4"/>
  <c r="AT254" i="4" s="1"/>
  <c r="AU254" i="4" s="1"/>
  <c r="AV254" i="4" s="1"/>
  <c r="AS265" i="4"/>
  <c r="AT265" i="4" s="1"/>
  <c r="AU265" i="4" s="1"/>
  <c r="AV265" i="4" s="1"/>
  <c r="AS270" i="4"/>
  <c r="AT270" i="4" s="1"/>
  <c r="AU270" i="4" s="1"/>
  <c r="AV270" i="4" s="1"/>
  <c r="AS281" i="4"/>
  <c r="AT281" i="4" s="1"/>
  <c r="AU281" i="4" s="1"/>
  <c r="AV281" i="4" s="1"/>
  <c r="AS287" i="4"/>
  <c r="AT287" i="4" s="1"/>
  <c r="AU287" i="4" s="1"/>
  <c r="AV287" i="4" s="1"/>
  <c r="AS312" i="4"/>
  <c r="AT312" i="4" s="1"/>
  <c r="AU312" i="4" s="1"/>
  <c r="AV312" i="4" s="1"/>
  <c r="AS338" i="4"/>
  <c r="AT338" i="4" s="1"/>
  <c r="AU338" i="4" s="1"/>
  <c r="AV338" i="4" s="1"/>
  <c r="AS344" i="4"/>
  <c r="AT344" i="4" s="1"/>
  <c r="AU344" i="4" s="1"/>
  <c r="AV344" i="4" s="1"/>
  <c r="AS353" i="4"/>
  <c r="AT353" i="4" s="1"/>
  <c r="AU353" i="4" s="1"/>
  <c r="AV353" i="4" s="1"/>
  <c r="AS362" i="4"/>
  <c r="AT362" i="4" s="1"/>
  <c r="AU362" i="4" s="1"/>
  <c r="AV362" i="4" s="1"/>
  <c r="AS367" i="4"/>
  <c r="AT367" i="4" s="1"/>
  <c r="AU367" i="4" s="1"/>
  <c r="AV367" i="4" s="1"/>
  <c r="AS383" i="4"/>
  <c r="AT383" i="4" s="1"/>
  <c r="AU383" i="4" s="1"/>
  <c r="AV383" i="4" s="1"/>
  <c r="AS391" i="4"/>
  <c r="AT391" i="4" s="1"/>
  <c r="AU391" i="4" s="1"/>
  <c r="AV391" i="4" s="1"/>
  <c r="AS401" i="4"/>
  <c r="AT401" i="4" s="1"/>
  <c r="AU401" i="4" s="1"/>
  <c r="AV401" i="4" s="1"/>
  <c r="AS408" i="4"/>
  <c r="AT408" i="4" s="1"/>
  <c r="AU408" i="4" s="1"/>
  <c r="AV408" i="4" s="1"/>
  <c r="X764" i="4" l="1"/>
  <c r="W764" i="4"/>
  <c r="AS7" i="4"/>
  <c r="AT7" i="4" s="1"/>
  <c r="AU7" i="4" s="1"/>
  <c r="AV7" i="4" s="1"/>
  <c r="AS746" i="4"/>
  <c r="AT746" i="4" s="1"/>
  <c r="AU746" i="4" s="1"/>
  <c r="AV746" i="4" s="1"/>
  <c r="AS741" i="4"/>
  <c r="AT741" i="4" s="1"/>
  <c r="AU741" i="4" s="1"/>
  <c r="AV741" i="4" s="1"/>
  <c r="AS737" i="4"/>
  <c r="AT737" i="4" s="1"/>
  <c r="AU737" i="4" s="1"/>
  <c r="AV737" i="4" s="1"/>
  <c r="AS732" i="4"/>
  <c r="AT732" i="4" s="1"/>
  <c r="AU732" i="4" s="1"/>
  <c r="AV732" i="4" s="1"/>
  <c r="AS728" i="4"/>
  <c r="AT728" i="4" s="1"/>
  <c r="AU728" i="4" s="1"/>
  <c r="AV728" i="4" s="1"/>
  <c r="AS724" i="4"/>
  <c r="AT724" i="4" s="1"/>
  <c r="AU724" i="4" s="1"/>
  <c r="AV724" i="4" s="1"/>
  <c r="AS717" i="4"/>
  <c r="AT717" i="4" s="1"/>
  <c r="AU717" i="4" s="1"/>
  <c r="AV717" i="4" s="1"/>
  <c r="AS713" i="4"/>
  <c r="AT713" i="4" s="1"/>
  <c r="AU713" i="4" s="1"/>
  <c r="AV713" i="4" s="1"/>
  <c r="AS708" i="4"/>
  <c r="AT708" i="4" s="1"/>
  <c r="AU708" i="4" s="1"/>
  <c r="AV708" i="4" s="1"/>
  <c r="AS705" i="4"/>
  <c r="AT705" i="4" s="1"/>
  <c r="AU705" i="4" s="1"/>
  <c r="AV705" i="4" s="1"/>
  <c r="AS698" i="4"/>
  <c r="AT698" i="4" s="1"/>
  <c r="AU698" i="4" s="1"/>
  <c r="AV698" i="4" s="1"/>
  <c r="AS683" i="4"/>
  <c r="AT683" i="4" s="1"/>
  <c r="AU683" i="4" s="1"/>
  <c r="AV683" i="4" s="1"/>
  <c r="AS678" i="4"/>
  <c r="AT678" i="4" s="1"/>
  <c r="AU678" i="4" s="1"/>
  <c r="AV678" i="4" s="1"/>
  <c r="AS674" i="4"/>
  <c r="AT674" i="4" s="1"/>
  <c r="AU674" i="4" s="1"/>
  <c r="AV674" i="4" s="1"/>
  <c r="AS671" i="4"/>
  <c r="AT671" i="4" s="1"/>
  <c r="AU671" i="4" s="1"/>
  <c r="AV671" i="4" s="1"/>
  <c r="AS667" i="4"/>
  <c r="AT667" i="4" s="1"/>
  <c r="AU667" i="4" s="1"/>
  <c r="AV667" i="4" s="1"/>
  <c r="AS665" i="4"/>
  <c r="AT665" i="4" s="1"/>
  <c r="AU665" i="4" s="1"/>
  <c r="AV665" i="4" s="1"/>
  <c r="AS652" i="4"/>
  <c r="AT652" i="4" s="1"/>
  <c r="AU652" i="4" s="1"/>
  <c r="AV652" i="4" s="1"/>
  <c r="AS647" i="4"/>
  <c r="AT647" i="4" s="1"/>
  <c r="AU647" i="4" s="1"/>
  <c r="AV647" i="4" s="1"/>
  <c r="AS632" i="4"/>
  <c r="AT632" i="4" s="1"/>
  <c r="AU632" i="4" s="1"/>
  <c r="AV632" i="4" s="1"/>
  <c r="AS629" i="4"/>
  <c r="AT629" i="4" s="1"/>
  <c r="AU629" i="4" s="1"/>
  <c r="AV629" i="4" s="1"/>
  <c r="AS627" i="4"/>
  <c r="AT627" i="4" s="1"/>
  <c r="AU627" i="4" s="1"/>
  <c r="AV627" i="4" s="1"/>
  <c r="AS620" i="4"/>
  <c r="AT620" i="4" s="1"/>
  <c r="AU620" i="4" s="1"/>
  <c r="AV620" i="4" s="1"/>
  <c r="AS607" i="4"/>
  <c r="AT607" i="4" s="1"/>
  <c r="AU607" i="4" s="1"/>
  <c r="AV607" i="4" s="1"/>
  <c r="AS603" i="4"/>
  <c r="AT603" i="4" s="1"/>
  <c r="AU603" i="4" s="1"/>
  <c r="AV603" i="4" s="1"/>
  <c r="AS600" i="4"/>
  <c r="AT600" i="4" s="1"/>
  <c r="AU600" i="4" s="1"/>
  <c r="AV600" i="4" s="1"/>
  <c r="AS586" i="4"/>
  <c r="AT586" i="4" s="1"/>
  <c r="AU586" i="4" s="1"/>
  <c r="AV586" i="4" s="1"/>
  <c r="AS578" i="4"/>
  <c r="AT578" i="4" s="1"/>
  <c r="AU578" i="4" s="1"/>
  <c r="AV578" i="4" s="1"/>
  <c r="AS581" i="4"/>
  <c r="AT581" i="4" s="1"/>
  <c r="AU581" i="4" s="1"/>
  <c r="AV581" i="4" s="1"/>
  <c r="AS572" i="4"/>
  <c r="AT572" i="4" s="1"/>
  <c r="AU572" i="4" s="1"/>
  <c r="AV572" i="4" s="1"/>
  <c r="AS567" i="4"/>
  <c r="AT567" i="4" s="1"/>
  <c r="AU567" i="4" s="1"/>
  <c r="AV567" i="4" s="1"/>
  <c r="AS405" i="4"/>
  <c r="AT405" i="4" s="1"/>
  <c r="AU405" i="4" s="1"/>
  <c r="AV405" i="4" s="1"/>
  <c r="AW405" i="4" s="1"/>
  <c r="AX405" i="4" s="1"/>
  <c r="AS562" i="4"/>
  <c r="AT562" i="4" s="1"/>
  <c r="AU562" i="4" s="1"/>
  <c r="AV562" i="4" s="1"/>
  <c r="AS556" i="4"/>
  <c r="AT556" i="4" s="1"/>
  <c r="AU556" i="4" s="1"/>
  <c r="AV556" i="4" s="1"/>
  <c r="AS552" i="4"/>
  <c r="AT552" i="4" s="1"/>
  <c r="AU552" i="4" s="1"/>
  <c r="AV552" i="4" s="1"/>
  <c r="AS549" i="4"/>
  <c r="AT549" i="4" s="1"/>
  <c r="AU549" i="4" s="1"/>
  <c r="AV549" i="4" s="1"/>
  <c r="AS545" i="4"/>
  <c r="AT545" i="4" s="1"/>
  <c r="AU545" i="4" s="1"/>
  <c r="AV545" i="4" s="1"/>
  <c r="AS539" i="4"/>
  <c r="AT539" i="4" s="1"/>
  <c r="AU539" i="4" s="1"/>
  <c r="AV539" i="4" s="1"/>
  <c r="AS528" i="4"/>
  <c r="AT528" i="4" s="1"/>
  <c r="AU528" i="4" s="1"/>
  <c r="AV528" i="4" s="1"/>
  <c r="AS523" i="4"/>
  <c r="AT523" i="4" s="1"/>
  <c r="AU523" i="4" s="1"/>
  <c r="AV523" i="4" s="1"/>
  <c r="AS519" i="4"/>
  <c r="AT519" i="4" s="1"/>
  <c r="AU519" i="4" s="1"/>
  <c r="AV519" i="4" s="1"/>
  <c r="AS514" i="4"/>
  <c r="AT514" i="4" s="1"/>
  <c r="AU514" i="4" s="1"/>
  <c r="AV514" i="4" s="1"/>
  <c r="AS509" i="4"/>
  <c r="AT509" i="4" s="1"/>
  <c r="AU509" i="4" s="1"/>
  <c r="AV509" i="4" s="1"/>
  <c r="AS505" i="4"/>
  <c r="AT505" i="4" s="1"/>
  <c r="AU505" i="4" s="1"/>
  <c r="AV505" i="4" s="1"/>
  <c r="AS502" i="4"/>
  <c r="AT502" i="4" s="1"/>
  <c r="AU502" i="4" s="1"/>
  <c r="AV502" i="4" s="1"/>
  <c r="AS498" i="4"/>
  <c r="AT498" i="4" s="1"/>
  <c r="AU498" i="4" s="1"/>
  <c r="AV498" i="4" s="1"/>
  <c r="AS492" i="4"/>
  <c r="AT492" i="4" s="1"/>
  <c r="AU492" i="4" s="1"/>
  <c r="AV492" i="4" s="1"/>
  <c r="AS489" i="4"/>
  <c r="AT489" i="4" s="1"/>
  <c r="AU489" i="4" s="1"/>
  <c r="AV489" i="4" s="1"/>
  <c r="AS483" i="4"/>
  <c r="AT483" i="4" s="1"/>
  <c r="AU483" i="4" s="1"/>
  <c r="AV483" i="4" s="1"/>
  <c r="AS479" i="4"/>
  <c r="AT479" i="4" s="1"/>
  <c r="AU479" i="4" s="1"/>
  <c r="AV479" i="4" s="1"/>
  <c r="AS475" i="4"/>
  <c r="AT475" i="4" s="1"/>
  <c r="AU475" i="4" s="1"/>
  <c r="AV475" i="4" s="1"/>
  <c r="AS467" i="4"/>
  <c r="AT467" i="4" s="1"/>
  <c r="AU467" i="4" s="1"/>
  <c r="AV467" i="4" s="1"/>
  <c r="AS460" i="4"/>
  <c r="AT460" i="4" s="1"/>
  <c r="AU460" i="4" s="1"/>
  <c r="AV460" i="4" s="1"/>
  <c r="AS456" i="4"/>
  <c r="AT456" i="4" s="1"/>
  <c r="AU456" i="4" s="1"/>
  <c r="AV456" i="4" s="1"/>
  <c r="AS452" i="4"/>
  <c r="AT452" i="4" s="1"/>
  <c r="AU452" i="4" s="1"/>
  <c r="AV452" i="4" s="1"/>
  <c r="AS448" i="4"/>
  <c r="AT448" i="4" s="1"/>
  <c r="AU448" i="4" s="1"/>
  <c r="AV448" i="4" s="1"/>
  <c r="AS446" i="4"/>
  <c r="AT446" i="4" s="1"/>
  <c r="AU446" i="4" s="1"/>
  <c r="AV446" i="4" s="1"/>
  <c r="AS440" i="4"/>
  <c r="AT440" i="4" s="1"/>
  <c r="AU440" i="4" s="1"/>
  <c r="AV440" i="4" s="1"/>
  <c r="AS436" i="4"/>
  <c r="AT436" i="4" s="1"/>
  <c r="AU436" i="4" s="1"/>
  <c r="AV436" i="4" s="1"/>
  <c r="AS433" i="4"/>
  <c r="AT433" i="4" s="1"/>
  <c r="AU433" i="4" s="1"/>
  <c r="AV433" i="4" s="1"/>
  <c r="AS430" i="4"/>
  <c r="AT430" i="4" s="1"/>
  <c r="AU430" i="4" s="1"/>
  <c r="AV430" i="4" s="1"/>
  <c r="AS427" i="4"/>
  <c r="AT427" i="4" s="1"/>
  <c r="AU427" i="4" s="1"/>
  <c r="AV427" i="4" s="1"/>
  <c r="AS421" i="4"/>
  <c r="AT421" i="4" s="1"/>
  <c r="AU421" i="4" s="1"/>
  <c r="AV421" i="4" s="1"/>
  <c r="AS419" i="4"/>
  <c r="AT419" i="4" s="1"/>
  <c r="AU419" i="4" s="1"/>
  <c r="AV419" i="4" s="1"/>
  <c r="AS749" i="4"/>
  <c r="AT749" i="4" s="1"/>
  <c r="AU749" i="4" s="1"/>
  <c r="AV749" i="4" s="1"/>
  <c r="AS740" i="4"/>
  <c r="AT740" i="4" s="1"/>
  <c r="AU740" i="4" s="1"/>
  <c r="AV740" i="4" s="1"/>
  <c r="AS736" i="4"/>
  <c r="AT736" i="4" s="1"/>
  <c r="AU736" i="4" s="1"/>
  <c r="AV736" i="4" s="1"/>
  <c r="AS731" i="4"/>
  <c r="AT731" i="4" s="1"/>
  <c r="AU731" i="4" s="1"/>
  <c r="AV731" i="4" s="1"/>
  <c r="AS727" i="4"/>
  <c r="AT727" i="4" s="1"/>
  <c r="AU727" i="4" s="1"/>
  <c r="AV727" i="4" s="1"/>
  <c r="AS720" i="4"/>
  <c r="AT720" i="4" s="1"/>
  <c r="AU720" i="4" s="1"/>
  <c r="AV720" i="4" s="1"/>
  <c r="AS716" i="4"/>
  <c r="AT716" i="4" s="1"/>
  <c r="AU716" i="4" s="1"/>
  <c r="AV716" i="4" s="1"/>
  <c r="AS710" i="4"/>
  <c r="AT710" i="4" s="1"/>
  <c r="AU710" i="4" s="1"/>
  <c r="AV710" i="4" s="1"/>
  <c r="AS704" i="4"/>
  <c r="AT704" i="4" s="1"/>
  <c r="AU704" i="4" s="1"/>
  <c r="AV704" i="4" s="1"/>
  <c r="AS701" i="4"/>
  <c r="AT701" i="4" s="1"/>
  <c r="AU701" i="4" s="1"/>
  <c r="AV701" i="4" s="1"/>
  <c r="AS697" i="4"/>
  <c r="AT697" i="4" s="1"/>
  <c r="AU697" i="4" s="1"/>
  <c r="AV697" i="4" s="1"/>
  <c r="AS694" i="4"/>
  <c r="AT694" i="4" s="1"/>
  <c r="AU694" i="4" s="1"/>
  <c r="AV694" i="4" s="1"/>
  <c r="AS691" i="4"/>
  <c r="AT691" i="4" s="1"/>
  <c r="AU691" i="4" s="1"/>
  <c r="AV691" i="4" s="1"/>
  <c r="AS689" i="4"/>
  <c r="AT689" i="4" s="1"/>
  <c r="AU689" i="4" s="1"/>
  <c r="AV689" i="4" s="1"/>
  <c r="AS687" i="4"/>
  <c r="AT687" i="4" s="1"/>
  <c r="AU687" i="4" s="1"/>
  <c r="AV687" i="4" s="1"/>
  <c r="AS685" i="4"/>
  <c r="AT685" i="4" s="1"/>
  <c r="AU685" i="4" s="1"/>
  <c r="AV685" i="4" s="1"/>
  <c r="AS681" i="4"/>
  <c r="AT681" i="4" s="1"/>
  <c r="AU681" i="4" s="1"/>
  <c r="AV681" i="4" s="1"/>
  <c r="AS677" i="4"/>
  <c r="AT677" i="4" s="1"/>
  <c r="AU677" i="4" s="1"/>
  <c r="AV677" i="4" s="1"/>
  <c r="AS673" i="4"/>
  <c r="AT673" i="4" s="1"/>
  <c r="AU673" i="4" s="1"/>
  <c r="AV673" i="4" s="1"/>
  <c r="AS670" i="4"/>
  <c r="AT670" i="4" s="1"/>
  <c r="AU670" i="4" s="1"/>
  <c r="AV670" i="4" s="1"/>
  <c r="AS298" i="4"/>
  <c r="AT298" i="4" s="1"/>
  <c r="AU298" i="4" s="1"/>
  <c r="AV298" i="4" s="1"/>
  <c r="AS664" i="4"/>
  <c r="AT664" i="4" s="1"/>
  <c r="AU664" i="4" s="1"/>
  <c r="AV664" i="4" s="1"/>
  <c r="AS656" i="4"/>
  <c r="AT656" i="4" s="1"/>
  <c r="AU656" i="4" s="1"/>
  <c r="AV656" i="4" s="1"/>
  <c r="AS650" i="4"/>
  <c r="AT650" i="4" s="1"/>
  <c r="AU650" i="4" s="1"/>
  <c r="AV650" i="4" s="1"/>
  <c r="AS646" i="4"/>
  <c r="AT646" i="4" s="1"/>
  <c r="AU646" i="4" s="1"/>
  <c r="AV646" i="4" s="1"/>
  <c r="AS641" i="4"/>
  <c r="AT641" i="4" s="1"/>
  <c r="AU641" i="4" s="1"/>
  <c r="AV641" i="4" s="1"/>
  <c r="AS638" i="4"/>
  <c r="AT638" i="4" s="1"/>
  <c r="AU638" i="4" s="1"/>
  <c r="AV638" i="4" s="1"/>
  <c r="AS635" i="4"/>
  <c r="AT635" i="4" s="1"/>
  <c r="AU635" i="4" s="1"/>
  <c r="AV635" i="4" s="1"/>
  <c r="AS631" i="4"/>
  <c r="AS628" i="4"/>
  <c r="AT628" i="4" s="1"/>
  <c r="AU628" i="4" s="1"/>
  <c r="AV628" i="4" s="1"/>
  <c r="AS626" i="4"/>
  <c r="AT626" i="4" s="1"/>
  <c r="AU626" i="4" s="1"/>
  <c r="AV626" i="4" s="1"/>
  <c r="AS624" i="4"/>
  <c r="AT624" i="4" s="1"/>
  <c r="AU624" i="4" s="1"/>
  <c r="AV624" i="4" s="1"/>
  <c r="AS619" i="4"/>
  <c r="AT619" i="4" s="1"/>
  <c r="AU619" i="4" s="1"/>
  <c r="AV619" i="4" s="1"/>
  <c r="AS616" i="4"/>
  <c r="AT616" i="4" s="1"/>
  <c r="AU616" i="4" s="1"/>
  <c r="AV616" i="4" s="1"/>
  <c r="AS610" i="4"/>
  <c r="AT610" i="4" s="1"/>
  <c r="AU610" i="4" s="1"/>
  <c r="AV610" i="4" s="1"/>
  <c r="AS606" i="4"/>
  <c r="AT606" i="4" s="1"/>
  <c r="AU606" i="4" s="1"/>
  <c r="AV606" i="4" s="1"/>
  <c r="AS602" i="4"/>
  <c r="AT602" i="4" s="1"/>
  <c r="AU602" i="4" s="1"/>
  <c r="AV602" i="4" s="1"/>
  <c r="AS598" i="4"/>
  <c r="AT598" i="4" s="1"/>
  <c r="AU598" i="4" s="1"/>
  <c r="AV598" i="4" s="1"/>
  <c r="AS596" i="4"/>
  <c r="AT596" i="4" s="1"/>
  <c r="AU596" i="4" s="1"/>
  <c r="AV596" i="4" s="1"/>
  <c r="AS590" i="4"/>
  <c r="AT590" i="4" s="1"/>
  <c r="AU590" i="4" s="1"/>
  <c r="AV590" i="4" s="1"/>
  <c r="AS588" i="4"/>
  <c r="AT588" i="4" s="1"/>
  <c r="AU588" i="4" s="1"/>
  <c r="AV588" i="4" s="1"/>
  <c r="AS585" i="4"/>
  <c r="AT585" i="4" s="1"/>
  <c r="AU585" i="4" s="1"/>
  <c r="AV585" i="4" s="1"/>
  <c r="AS582" i="4"/>
  <c r="AT582" i="4" s="1"/>
  <c r="AU582" i="4" s="1"/>
  <c r="AV582" i="4" s="1"/>
  <c r="AS577" i="4"/>
  <c r="AT577" i="4" s="1"/>
  <c r="AU577" i="4" s="1"/>
  <c r="AV577" i="4" s="1"/>
  <c r="AS574" i="4"/>
  <c r="AT574" i="4" s="1"/>
  <c r="AU574" i="4" s="1"/>
  <c r="AV574" i="4" s="1"/>
  <c r="AS571" i="4"/>
  <c r="AT571" i="4" s="1"/>
  <c r="AU571" i="4" s="1"/>
  <c r="AV571" i="4" s="1"/>
  <c r="AS566" i="4"/>
  <c r="AT566" i="4" s="1"/>
  <c r="AU566" i="4" s="1"/>
  <c r="AV566" i="4" s="1"/>
  <c r="AS560" i="4"/>
  <c r="AT560" i="4" s="1"/>
  <c r="AU560" i="4" s="1"/>
  <c r="AV560" i="4" s="1"/>
  <c r="AS555" i="4"/>
  <c r="AT555" i="4" s="1"/>
  <c r="AU555" i="4" s="1"/>
  <c r="AV555" i="4" s="1"/>
  <c r="AS551" i="4"/>
  <c r="AT551" i="4" s="1"/>
  <c r="AU551" i="4" s="1"/>
  <c r="AV551" i="4" s="1"/>
  <c r="AS548" i="4"/>
  <c r="AT548" i="4" s="1"/>
  <c r="AU548" i="4" s="1"/>
  <c r="AV548" i="4" s="1"/>
  <c r="AS544" i="4"/>
  <c r="AT544" i="4" s="1"/>
  <c r="AU544" i="4" s="1"/>
  <c r="AV544" i="4" s="1"/>
  <c r="AS542" i="4"/>
  <c r="AT542" i="4" s="1"/>
  <c r="AU542" i="4" s="1"/>
  <c r="AV542" i="4" s="1"/>
  <c r="AS532" i="4"/>
  <c r="AT532" i="4" s="1"/>
  <c r="AU532" i="4" s="1"/>
  <c r="AV532" i="4" s="1"/>
  <c r="AS527" i="4"/>
  <c r="AT527" i="4" s="1"/>
  <c r="AU527" i="4" s="1"/>
  <c r="AV527" i="4" s="1"/>
  <c r="AS522" i="4"/>
  <c r="AT522" i="4" s="1"/>
  <c r="AU522" i="4" s="1"/>
  <c r="AV522" i="4" s="1"/>
  <c r="AS513" i="4"/>
  <c r="AT513" i="4" s="1"/>
  <c r="AU513" i="4" s="1"/>
  <c r="AV513" i="4" s="1"/>
  <c r="AS504" i="4"/>
  <c r="AT504" i="4" s="1"/>
  <c r="AU504" i="4" s="1"/>
  <c r="AV504" i="4" s="1"/>
  <c r="AS501" i="4"/>
  <c r="AT501" i="4" s="1"/>
  <c r="AU501" i="4" s="1"/>
  <c r="AV501" i="4" s="1"/>
  <c r="AS491" i="4"/>
  <c r="AT491" i="4" s="1"/>
  <c r="AU491" i="4" s="1"/>
  <c r="AV491" i="4" s="1"/>
  <c r="AS488" i="4"/>
  <c r="AT488" i="4" s="1"/>
  <c r="AU488" i="4" s="1"/>
  <c r="AV488" i="4" s="1"/>
  <c r="AS485" i="4"/>
  <c r="AT485" i="4" s="1"/>
  <c r="AU485" i="4" s="1"/>
  <c r="AV485" i="4" s="1"/>
  <c r="AS482" i="4"/>
  <c r="AT482" i="4" s="1"/>
  <c r="AU482" i="4" s="1"/>
  <c r="AV482" i="4" s="1"/>
  <c r="AS478" i="4"/>
  <c r="AT478" i="4" s="1"/>
  <c r="AU478" i="4" s="1"/>
  <c r="AV478" i="4" s="1"/>
  <c r="AS473" i="4"/>
  <c r="AT473" i="4" s="1"/>
  <c r="AU473" i="4" s="1"/>
  <c r="AV473" i="4" s="1"/>
  <c r="AS469" i="4"/>
  <c r="AT469" i="4" s="1"/>
  <c r="AU469" i="4" s="1"/>
  <c r="AV469" i="4" s="1"/>
  <c r="AS466" i="4"/>
  <c r="AT466" i="4" s="1"/>
  <c r="AU466" i="4" s="1"/>
  <c r="AV466" i="4" s="1"/>
  <c r="AS459" i="4"/>
  <c r="AT459" i="4" s="1"/>
  <c r="AU459" i="4" s="1"/>
  <c r="AV459" i="4" s="1"/>
  <c r="AS455" i="4"/>
  <c r="AT455" i="4" s="1"/>
  <c r="AU455" i="4" s="1"/>
  <c r="AV455" i="4" s="1"/>
  <c r="AS451" i="4"/>
  <c r="AT451" i="4" s="1"/>
  <c r="AU451" i="4" s="1"/>
  <c r="AV451" i="4" s="1"/>
  <c r="AS444" i="4"/>
  <c r="AT444" i="4" s="1"/>
  <c r="AU444" i="4" s="1"/>
  <c r="AV444" i="4" s="1"/>
  <c r="AS439" i="4"/>
  <c r="AT439" i="4" s="1"/>
  <c r="AU439" i="4" s="1"/>
  <c r="AV439" i="4" s="1"/>
  <c r="AS435" i="4"/>
  <c r="AT435" i="4" s="1"/>
  <c r="AU435" i="4" s="1"/>
  <c r="AV435" i="4" s="1"/>
  <c r="AS429" i="4"/>
  <c r="AT429" i="4" s="1"/>
  <c r="AU429" i="4" s="1"/>
  <c r="AV429" i="4" s="1"/>
  <c r="AS423" i="4"/>
  <c r="AT423" i="4" s="1"/>
  <c r="AU423" i="4" s="1"/>
  <c r="AV423" i="4" s="1"/>
  <c r="AS420" i="4"/>
  <c r="AT420" i="4" s="1"/>
  <c r="AU420" i="4" s="1"/>
  <c r="AV420" i="4" s="1"/>
  <c r="AS418" i="4"/>
  <c r="AT418" i="4" s="1"/>
  <c r="AU418" i="4" s="1"/>
  <c r="AV418" i="4" s="1"/>
  <c r="AS415" i="4"/>
  <c r="AT415" i="4" s="1"/>
  <c r="AU415" i="4" s="1"/>
  <c r="AV415" i="4" s="1"/>
  <c r="AS412" i="4"/>
  <c r="AT412" i="4" s="1"/>
  <c r="AU412" i="4" s="1"/>
  <c r="AV412" i="4" s="1"/>
  <c r="AS406" i="4"/>
  <c r="AT406" i="4" s="1"/>
  <c r="AU406" i="4" s="1"/>
  <c r="AV406" i="4" s="1"/>
  <c r="AS400" i="4"/>
  <c r="AT400" i="4" s="1"/>
  <c r="AU400" i="4" s="1"/>
  <c r="AV400" i="4" s="1"/>
  <c r="AS413" i="4"/>
  <c r="AT413" i="4" s="1"/>
  <c r="AU413" i="4" s="1"/>
  <c r="AV413" i="4" s="1"/>
  <c r="AS748" i="4"/>
  <c r="AT748" i="4" s="1"/>
  <c r="AU748" i="4" s="1"/>
  <c r="AV748" i="4" s="1"/>
  <c r="AS743" i="4"/>
  <c r="AT743" i="4" s="1"/>
  <c r="AU743" i="4" s="1"/>
  <c r="AV743" i="4" s="1"/>
  <c r="AS739" i="4"/>
  <c r="AT739" i="4" s="1"/>
  <c r="AU739" i="4" s="1"/>
  <c r="AV739" i="4" s="1"/>
  <c r="AS735" i="4"/>
  <c r="AT735" i="4" s="1"/>
  <c r="AU735" i="4" s="1"/>
  <c r="AV735" i="4" s="1"/>
  <c r="AS733" i="4"/>
  <c r="AT733" i="4" s="1"/>
  <c r="AU733" i="4" s="1"/>
  <c r="AV733" i="4" s="1"/>
  <c r="AS730" i="4"/>
  <c r="AT730" i="4" s="1"/>
  <c r="AU730" i="4" s="1"/>
  <c r="AV730" i="4" s="1"/>
  <c r="AS726" i="4"/>
  <c r="AT726" i="4" s="1"/>
  <c r="AU726" i="4" s="1"/>
  <c r="AV726" i="4" s="1"/>
  <c r="AS723" i="4"/>
  <c r="AT723" i="4" s="1"/>
  <c r="AU723" i="4" s="1"/>
  <c r="AV723" i="4" s="1"/>
  <c r="AS719" i="4"/>
  <c r="AT719" i="4" s="1"/>
  <c r="AU719" i="4" s="1"/>
  <c r="AV719" i="4" s="1"/>
  <c r="AS715" i="4"/>
  <c r="AT715" i="4" s="1"/>
  <c r="AU715" i="4" s="1"/>
  <c r="AV715" i="4" s="1"/>
  <c r="AS712" i="4"/>
  <c r="AT712" i="4" s="1"/>
  <c r="AU712" i="4" s="1"/>
  <c r="AV712" i="4" s="1"/>
  <c r="AS709" i="4"/>
  <c r="AT709" i="4" s="1"/>
  <c r="AU709" i="4" s="1"/>
  <c r="AV709" i="4" s="1"/>
  <c r="AS707" i="4"/>
  <c r="AT707" i="4" s="1"/>
  <c r="AU707" i="4" s="1"/>
  <c r="AV707" i="4" s="1"/>
  <c r="AS700" i="4"/>
  <c r="AT700" i="4" s="1"/>
  <c r="AU700" i="4" s="1"/>
  <c r="AV700" i="4" s="1"/>
  <c r="AS696" i="4"/>
  <c r="AT696" i="4" s="1"/>
  <c r="AU696" i="4" s="1"/>
  <c r="AV696" i="4" s="1"/>
  <c r="AS693" i="4"/>
  <c r="AT693" i="4" s="1"/>
  <c r="AU693" i="4" s="1"/>
  <c r="AV693" i="4" s="1"/>
  <c r="AS680" i="4"/>
  <c r="AT680" i="4" s="1"/>
  <c r="AU680" i="4" s="1"/>
  <c r="AV680" i="4" s="1"/>
  <c r="AS676" i="4"/>
  <c r="AT676" i="4" s="1"/>
  <c r="AU676" i="4" s="1"/>
  <c r="AV676" i="4" s="1"/>
  <c r="AS672" i="4"/>
  <c r="AT672" i="4" s="1"/>
  <c r="AU672" i="4" s="1"/>
  <c r="AV672" i="4" s="1"/>
  <c r="AS669" i="4"/>
  <c r="AT669" i="4" s="1"/>
  <c r="AU669" i="4" s="1"/>
  <c r="AV669" i="4" s="1"/>
  <c r="AS663" i="4"/>
  <c r="AT663" i="4" s="1"/>
  <c r="AU663" i="4" s="1"/>
  <c r="AV663" i="4" s="1"/>
  <c r="AS659" i="4"/>
  <c r="AT659" i="4" s="1"/>
  <c r="AU659" i="4" s="1"/>
  <c r="AV659" i="4" s="1"/>
  <c r="AS655" i="4"/>
  <c r="AT655" i="4" s="1"/>
  <c r="AU655" i="4" s="1"/>
  <c r="AV655" i="4" s="1"/>
  <c r="AS649" i="4"/>
  <c r="AT649" i="4" s="1"/>
  <c r="AU649" i="4" s="1"/>
  <c r="AV649" i="4" s="1"/>
  <c r="AS637" i="4"/>
  <c r="AT637" i="4" s="1"/>
  <c r="AU637" i="4" s="1"/>
  <c r="AV637" i="4" s="1"/>
  <c r="AS633" i="4"/>
  <c r="AT633" i="4" s="1"/>
  <c r="AU633" i="4" s="1"/>
  <c r="AV633" i="4" s="1"/>
  <c r="AS622" i="4"/>
  <c r="AT622" i="4" s="1"/>
  <c r="AU622" i="4" s="1"/>
  <c r="AV622" i="4" s="1"/>
  <c r="AS618" i="4"/>
  <c r="AT618" i="4" s="1"/>
  <c r="AU618" i="4" s="1"/>
  <c r="AV618" i="4" s="1"/>
  <c r="AS615" i="4"/>
  <c r="AT615" i="4" s="1"/>
  <c r="AU615" i="4" s="1"/>
  <c r="AV615" i="4" s="1"/>
  <c r="AS608" i="4"/>
  <c r="AT608" i="4" s="1"/>
  <c r="AU608" i="4" s="1"/>
  <c r="AV608" i="4" s="1"/>
  <c r="AS605" i="4"/>
  <c r="AT605" i="4" s="1"/>
  <c r="AU605" i="4" s="1"/>
  <c r="AV605" i="4" s="1"/>
  <c r="AS597" i="4"/>
  <c r="AT597" i="4" s="1"/>
  <c r="AU597" i="4" s="1"/>
  <c r="AV597" i="4" s="1"/>
  <c r="AS595" i="4"/>
  <c r="AT595" i="4" s="1"/>
  <c r="AU595" i="4" s="1"/>
  <c r="AV595" i="4" s="1"/>
  <c r="AS592" i="4"/>
  <c r="AT592" i="4" s="1"/>
  <c r="AU592" i="4" s="1"/>
  <c r="AV592" i="4" s="1"/>
  <c r="AS584" i="4"/>
  <c r="AT584" i="4" s="1"/>
  <c r="AU584" i="4" s="1"/>
  <c r="AV584" i="4" s="1"/>
  <c r="AS580" i="4"/>
  <c r="AT580" i="4" s="1"/>
  <c r="AU580" i="4" s="1"/>
  <c r="AV580" i="4" s="1"/>
  <c r="AS570" i="4"/>
  <c r="AT570" i="4" s="1"/>
  <c r="AU570" i="4" s="1"/>
  <c r="AV570" i="4" s="1"/>
  <c r="AS565" i="4"/>
  <c r="AT565" i="4" s="1"/>
  <c r="AU565" i="4" s="1"/>
  <c r="AV565" i="4" s="1"/>
  <c r="AS564" i="4"/>
  <c r="AT564" i="4" s="1"/>
  <c r="AU564" i="4" s="1"/>
  <c r="AV564" i="4" s="1"/>
  <c r="AS561" i="4"/>
  <c r="AT561" i="4" s="1"/>
  <c r="AU561" i="4" s="1"/>
  <c r="AV561" i="4" s="1"/>
  <c r="AS558" i="4"/>
  <c r="AT558" i="4" s="1"/>
  <c r="AU558" i="4" s="1"/>
  <c r="AV558" i="4" s="1"/>
  <c r="AS554" i="4"/>
  <c r="AT554" i="4" s="1"/>
  <c r="AU554" i="4" s="1"/>
  <c r="AV554" i="4" s="1"/>
  <c r="AS72" i="4"/>
  <c r="AT72" i="4" s="1"/>
  <c r="AU72" i="4" s="1"/>
  <c r="AV72" i="4" s="1"/>
  <c r="AS547" i="4"/>
  <c r="AT547" i="4" s="1"/>
  <c r="AU547" i="4" s="1"/>
  <c r="AV547" i="4" s="1"/>
  <c r="AS543" i="4"/>
  <c r="AT543" i="4" s="1"/>
  <c r="AU543" i="4" s="1"/>
  <c r="AV543" i="4" s="1"/>
  <c r="AS541" i="4"/>
  <c r="AT541" i="4" s="1"/>
  <c r="AU541" i="4" s="1"/>
  <c r="AV541" i="4" s="1"/>
  <c r="AS537" i="4"/>
  <c r="AT537" i="4" s="1"/>
  <c r="AU537" i="4" s="1"/>
  <c r="AV537" i="4" s="1"/>
  <c r="AS534" i="4"/>
  <c r="AT534" i="4" s="1"/>
  <c r="AU534" i="4" s="1"/>
  <c r="AV534" i="4" s="1"/>
  <c r="AS530" i="4"/>
  <c r="AT530" i="4" s="1"/>
  <c r="AU530" i="4" s="1"/>
  <c r="AV530" i="4" s="1"/>
  <c r="AS525" i="4"/>
  <c r="AT525" i="4" s="1"/>
  <c r="AU525" i="4" s="1"/>
  <c r="AV525" i="4" s="1"/>
  <c r="AS516" i="4"/>
  <c r="AT516" i="4" s="1"/>
  <c r="AU516" i="4" s="1"/>
  <c r="AV516" i="4" s="1"/>
  <c r="AS511" i="4"/>
  <c r="AT511" i="4" s="1"/>
  <c r="AU511" i="4" s="1"/>
  <c r="AV511" i="4" s="1"/>
  <c r="AS508" i="4"/>
  <c r="AT508" i="4" s="1"/>
  <c r="AU508" i="4" s="1"/>
  <c r="AV508" i="4" s="1"/>
  <c r="AS503" i="4"/>
  <c r="AT503" i="4" s="1"/>
  <c r="AU503" i="4" s="1"/>
  <c r="AV503" i="4" s="1"/>
  <c r="AS500" i="4"/>
  <c r="AT500" i="4" s="1"/>
  <c r="AU500" i="4" s="1"/>
  <c r="AV500" i="4" s="1"/>
  <c r="AS495" i="4"/>
  <c r="AT495" i="4" s="1"/>
  <c r="AU495" i="4" s="1"/>
  <c r="AV495" i="4" s="1"/>
  <c r="AS487" i="4"/>
  <c r="AT487" i="4" s="1"/>
  <c r="AU487" i="4" s="1"/>
  <c r="AV487" i="4" s="1"/>
  <c r="AS484" i="4"/>
  <c r="AT484" i="4" s="1"/>
  <c r="AU484" i="4" s="1"/>
  <c r="AV484" i="4" s="1"/>
  <c r="AS481" i="4"/>
  <c r="AT481" i="4" s="1"/>
  <c r="AU481" i="4" s="1"/>
  <c r="AV481" i="4" s="1"/>
  <c r="AS477" i="4"/>
  <c r="AT477" i="4" s="1"/>
  <c r="AU477" i="4" s="1"/>
  <c r="AV477" i="4" s="1"/>
  <c r="AS465" i="4"/>
  <c r="AT465" i="4" s="1"/>
  <c r="AU465" i="4" s="1"/>
  <c r="AV465" i="4" s="1"/>
  <c r="AS458" i="4"/>
  <c r="AT458" i="4" s="1"/>
  <c r="AU458" i="4" s="1"/>
  <c r="AV458" i="4" s="1"/>
  <c r="AS454" i="4"/>
  <c r="AT454" i="4" s="1"/>
  <c r="AU454" i="4" s="1"/>
  <c r="AV454" i="4" s="1"/>
  <c r="AS450" i="4"/>
  <c r="AT450" i="4" s="1"/>
  <c r="AU450" i="4" s="1"/>
  <c r="AV450" i="4" s="1"/>
  <c r="AS445" i="4"/>
  <c r="AT445" i="4" s="1"/>
  <c r="AU445" i="4" s="1"/>
  <c r="AV445" i="4" s="1"/>
  <c r="AS442" i="4"/>
  <c r="AT442" i="4" s="1"/>
  <c r="AU442" i="4" s="1"/>
  <c r="AV442" i="4" s="1"/>
  <c r="AS438" i="4"/>
  <c r="AT438" i="4" s="1"/>
  <c r="AU438" i="4" s="1"/>
  <c r="AV438" i="4" s="1"/>
  <c r="AS432" i="4"/>
  <c r="AT432" i="4" s="1"/>
  <c r="AU432" i="4" s="1"/>
  <c r="AV432" i="4" s="1"/>
  <c r="AS428" i="4"/>
  <c r="AT428" i="4" s="1"/>
  <c r="AU428" i="4" s="1"/>
  <c r="AV428" i="4" s="1"/>
  <c r="AS426" i="4"/>
  <c r="AT426" i="4" s="1"/>
  <c r="AU426" i="4" s="1"/>
  <c r="AV426" i="4" s="1"/>
  <c r="AS422" i="4"/>
  <c r="AT422" i="4" s="1"/>
  <c r="AU422" i="4" s="1"/>
  <c r="AV422" i="4" s="1"/>
  <c r="AS424" i="4"/>
  <c r="AT424" i="4" s="1"/>
  <c r="AU424" i="4" s="1"/>
  <c r="AV424" i="4" s="1"/>
  <c r="AS747" i="4"/>
  <c r="AT747" i="4" s="1"/>
  <c r="AU747" i="4" s="1"/>
  <c r="AV747" i="4" s="1"/>
  <c r="AS745" i="4"/>
  <c r="AT745" i="4" s="1"/>
  <c r="AU745" i="4" s="1"/>
  <c r="AV745" i="4" s="1"/>
  <c r="AS742" i="4"/>
  <c r="AT742" i="4" s="1"/>
  <c r="AU742" i="4" s="1"/>
  <c r="AV742" i="4" s="1"/>
  <c r="AS738" i="4"/>
  <c r="AT738" i="4" s="1"/>
  <c r="AU738" i="4" s="1"/>
  <c r="AV738" i="4" s="1"/>
  <c r="AS734" i="4"/>
  <c r="AT734" i="4" s="1"/>
  <c r="AU734" i="4" s="1"/>
  <c r="AV734" i="4" s="1"/>
  <c r="AS729" i="4"/>
  <c r="AT729" i="4" s="1"/>
  <c r="AU729" i="4" s="1"/>
  <c r="AV729" i="4" s="1"/>
  <c r="AS725" i="4"/>
  <c r="AT725" i="4" s="1"/>
  <c r="AU725" i="4" s="1"/>
  <c r="AV725" i="4" s="1"/>
  <c r="AS722" i="4"/>
  <c r="AT722" i="4" s="1"/>
  <c r="AU722" i="4" s="1"/>
  <c r="AV722" i="4" s="1"/>
  <c r="AS721" i="4"/>
  <c r="AT721" i="4" s="1"/>
  <c r="AU721" i="4" s="1"/>
  <c r="AV721" i="4" s="1"/>
  <c r="AS718" i="4"/>
  <c r="AT718" i="4" s="1"/>
  <c r="AU718" i="4" s="1"/>
  <c r="AV718" i="4" s="1"/>
  <c r="AS714" i="4"/>
  <c r="AT714" i="4" s="1"/>
  <c r="AU714" i="4" s="1"/>
  <c r="AV714" i="4" s="1"/>
  <c r="AS703" i="4"/>
  <c r="AT703" i="4" s="1"/>
  <c r="AU703" i="4" s="1"/>
  <c r="AV703" i="4" s="1"/>
  <c r="AS699" i="4"/>
  <c r="AT699" i="4" s="1"/>
  <c r="AU699" i="4" s="1"/>
  <c r="AV699" i="4" s="1"/>
  <c r="AS695" i="4"/>
  <c r="AT695" i="4" s="1"/>
  <c r="AU695" i="4" s="1"/>
  <c r="AV695" i="4" s="1"/>
  <c r="AS692" i="4"/>
  <c r="AT692" i="4" s="1"/>
  <c r="AU692" i="4" s="1"/>
  <c r="AV692" i="4" s="1"/>
  <c r="AS690" i="4"/>
  <c r="AT690" i="4" s="1"/>
  <c r="AU690" i="4" s="1"/>
  <c r="AV690" i="4" s="1"/>
  <c r="AS67" i="4"/>
  <c r="AT67" i="4" s="1"/>
  <c r="AU67" i="4" s="1"/>
  <c r="AV67" i="4" s="1"/>
  <c r="AS684" i="4"/>
  <c r="AT684" i="4" s="1"/>
  <c r="AU684" i="4" s="1"/>
  <c r="AV684" i="4" s="1"/>
  <c r="AS679" i="4"/>
  <c r="AT679" i="4" s="1"/>
  <c r="AU679" i="4" s="1"/>
  <c r="AV679" i="4" s="1"/>
  <c r="AS675" i="4"/>
  <c r="AT675" i="4" s="1"/>
  <c r="AU675" i="4" s="1"/>
  <c r="AV675" i="4" s="1"/>
  <c r="AS668" i="4"/>
  <c r="AT668" i="4" s="1"/>
  <c r="AU668" i="4" s="1"/>
  <c r="AV668" i="4" s="1"/>
  <c r="AS666" i="4"/>
  <c r="AT666" i="4" s="1"/>
  <c r="AU666" i="4" s="1"/>
  <c r="AV666" i="4" s="1"/>
  <c r="AS662" i="4"/>
  <c r="AT662" i="4" s="1"/>
  <c r="AU662" i="4" s="1"/>
  <c r="AV662" i="4" s="1"/>
  <c r="AS658" i="4"/>
  <c r="AT658" i="4" s="1"/>
  <c r="AU658" i="4" s="1"/>
  <c r="AV658" i="4" s="1"/>
  <c r="AS653" i="4"/>
  <c r="AT653" i="4" s="1"/>
  <c r="AU653" i="4" s="1"/>
  <c r="AV653" i="4" s="1"/>
  <c r="AS648" i="4"/>
  <c r="AT648" i="4" s="1"/>
  <c r="AU648" i="4" s="1"/>
  <c r="AV648" i="4" s="1"/>
  <c r="AS644" i="4"/>
  <c r="AT644" i="4" s="1"/>
  <c r="AU644" i="4" s="1"/>
  <c r="AV644" i="4" s="1"/>
  <c r="AS639" i="4"/>
  <c r="AT639" i="4" s="1"/>
  <c r="AU639" i="4" s="1"/>
  <c r="AV639" i="4" s="1"/>
  <c r="AS636" i="4"/>
  <c r="AT636" i="4" s="1"/>
  <c r="AU636" i="4" s="1"/>
  <c r="AV636" i="4" s="1"/>
  <c r="AS630" i="4"/>
  <c r="AT630" i="4" s="1"/>
  <c r="AU630" i="4" s="1"/>
  <c r="AV630" i="4" s="1"/>
  <c r="AS625" i="4"/>
  <c r="AT625" i="4" s="1"/>
  <c r="AU625" i="4" s="1"/>
  <c r="AV625" i="4" s="1"/>
  <c r="AS617" i="4"/>
  <c r="AT617" i="4" s="1"/>
  <c r="AU617" i="4" s="1"/>
  <c r="AV617" i="4" s="1"/>
  <c r="AS614" i="4"/>
  <c r="AT614" i="4" s="1"/>
  <c r="AU614" i="4" s="1"/>
  <c r="AV614" i="4" s="1"/>
  <c r="AS612" i="4"/>
  <c r="AT612" i="4" s="1"/>
  <c r="AU612" i="4" s="1"/>
  <c r="AV612" i="4" s="1"/>
  <c r="AS601" i="4"/>
  <c r="AT601" i="4" s="1"/>
  <c r="AU601" i="4" s="1"/>
  <c r="AV601" i="4" s="1"/>
  <c r="AS591" i="4"/>
  <c r="AT591" i="4" s="1"/>
  <c r="AU591" i="4" s="1"/>
  <c r="AV591" i="4" s="1"/>
  <c r="AS589" i="4"/>
  <c r="AT589" i="4" s="1"/>
  <c r="AU589" i="4" s="1"/>
  <c r="AV589" i="4" s="1"/>
  <c r="AS587" i="4"/>
  <c r="AT587" i="4" s="1"/>
  <c r="AU587" i="4" s="1"/>
  <c r="AV587" i="4" s="1"/>
  <c r="AS583" i="4"/>
  <c r="AT583" i="4" s="1"/>
  <c r="AU583" i="4" s="1"/>
  <c r="AV583" i="4" s="1"/>
  <c r="AS579" i="4"/>
  <c r="AT579" i="4" s="1"/>
  <c r="AU579" i="4" s="1"/>
  <c r="AV579" i="4" s="1"/>
  <c r="AS575" i="4"/>
  <c r="AT575" i="4" s="1"/>
  <c r="AU575" i="4" s="1"/>
  <c r="AV575" i="4" s="1"/>
  <c r="AS573" i="4"/>
  <c r="AT573" i="4" s="1"/>
  <c r="AU573" i="4" s="1"/>
  <c r="AV573" i="4" s="1"/>
  <c r="AS569" i="4"/>
  <c r="AT569" i="4" s="1"/>
  <c r="AU569" i="4" s="1"/>
  <c r="AV569" i="4" s="1"/>
  <c r="AS563" i="4"/>
  <c r="AT563" i="4" s="1"/>
  <c r="AU563" i="4" s="1"/>
  <c r="AV563" i="4" s="1"/>
  <c r="AS557" i="4"/>
  <c r="AT557" i="4" s="1"/>
  <c r="AU557" i="4" s="1"/>
  <c r="AV557" i="4" s="1"/>
  <c r="AS553" i="4"/>
  <c r="AT553" i="4" s="1"/>
  <c r="AU553" i="4" s="1"/>
  <c r="AV553" i="4" s="1"/>
  <c r="AS550" i="4"/>
  <c r="AT550" i="4" s="1"/>
  <c r="AU550" i="4" s="1"/>
  <c r="AV550" i="4" s="1"/>
  <c r="AS546" i="4"/>
  <c r="AT546" i="4" s="1"/>
  <c r="AU546" i="4" s="1"/>
  <c r="AV546" i="4" s="1"/>
  <c r="AS540" i="4"/>
  <c r="AT540" i="4" s="1"/>
  <c r="AU540" i="4" s="1"/>
  <c r="AV540" i="4" s="1"/>
  <c r="AS536" i="4"/>
  <c r="AT536" i="4" s="1"/>
  <c r="AU536" i="4" s="1"/>
  <c r="AV536" i="4" s="1"/>
  <c r="AS533" i="4"/>
  <c r="AT533" i="4" s="1"/>
  <c r="AU533" i="4" s="1"/>
  <c r="AV533" i="4" s="1"/>
  <c r="AS529" i="4"/>
  <c r="AT529" i="4" s="1"/>
  <c r="AU529" i="4" s="1"/>
  <c r="AV529" i="4" s="1"/>
  <c r="AS526" i="4"/>
  <c r="AT526" i="4" s="1"/>
  <c r="AU526" i="4" s="1"/>
  <c r="AV526" i="4" s="1"/>
  <c r="AS524" i="4"/>
  <c r="AT524" i="4" s="1"/>
  <c r="AU524" i="4" s="1"/>
  <c r="AV524" i="4" s="1"/>
  <c r="AS520" i="4"/>
  <c r="AT520" i="4" s="1"/>
  <c r="AU520" i="4" s="1"/>
  <c r="AV520" i="4" s="1"/>
  <c r="AS518" i="4"/>
  <c r="AT518" i="4" s="1"/>
  <c r="AU518" i="4" s="1"/>
  <c r="AV518" i="4" s="1"/>
  <c r="AS515" i="4"/>
  <c r="AT515" i="4" s="1"/>
  <c r="AU515" i="4" s="1"/>
  <c r="AV515" i="4" s="1"/>
  <c r="AS510" i="4"/>
  <c r="AT510" i="4" s="1"/>
  <c r="AU510" i="4" s="1"/>
  <c r="AV510" i="4" s="1"/>
  <c r="AS506" i="4"/>
  <c r="AT506" i="4" s="1"/>
  <c r="AU506" i="4" s="1"/>
  <c r="AV506" i="4" s="1"/>
  <c r="AS499" i="4"/>
  <c r="AT499" i="4" s="1"/>
  <c r="AU499" i="4" s="1"/>
  <c r="AV499" i="4" s="1"/>
  <c r="AS493" i="4"/>
  <c r="AT493" i="4" s="1"/>
  <c r="AU493" i="4" s="1"/>
  <c r="AV493" i="4" s="1"/>
  <c r="AS486" i="4"/>
  <c r="AT486" i="4" s="1"/>
  <c r="AU486" i="4" s="1"/>
  <c r="AV486" i="4" s="1"/>
  <c r="AS480" i="4"/>
  <c r="AT480" i="4" s="1"/>
  <c r="AU480" i="4" s="1"/>
  <c r="AV480" i="4" s="1"/>
  <c r="AS476" i="4"/>
  <c r="AT476" i="4" s="1"/>
  <c r="AU476" i="4" s="1"/>
  <c r="AV476" i="4" s="1"/>
  <c r="AS472" i="4"/>
  <c r="AT472" i="4" s="1"/>
  <c r="AU472" i="4" s="1"/>
  <c r="AV472" i="4" s="1"/>
  <c r="AS468" i="4"/>
  <c r="AT468" i="4" s="1"/>
  <c r="AU468" i="4" s="1"/>
  <c r="AV468" i="4" s="1"/>
  <c r="AS462" i="4"/>
  <c r="AT462" i="4" s="1"/>
  <c r="AU462" i="4" s="1"/>
  <c r="AV462" i="4" s="1"/>
  <c r="AS457" i="4"/>
  <c r="AT457" i="4" s="1"/>
  <c r="AU457" i="4" s="1"/>
  <c r="AV457" i="4" s="1"/>
  <c r="AS453" i="4"/>
  <c r="AS449" i="4"/>
  <c r="AS441" i="4"/>
  <c r="AT441" i="4" s="1"/>
  <c r="AU441" i="4" s="1"/>
  <c r="AV441" i="4" s="1"/>
  <c r="AS434" i="4"/>
  <c r="AT434" i="4" s="1"/>
  <c r="AU434" i="4" s="1"/>
  <c r="AV434" i="4" s="1"/>
  <c r="AS431" i="4"/>
  <c r="AT431" i="4" s="1"/>
  <c r="AU431" i="4" s="1"/>
  <c r="AV431" i="4" s="1"/>
  <c r="AS425" i="4"/>
  <c r="AT425" i="4" s="1"/>
  <c r="AU425" i="4" s="1"/>
  <c r="AV425" i="4" s="1"/>
  <c r="AS416" i="4"/>
  <c r="AT416" i="4" s="1"/>
  <c r="AU416" i="4" s="1"/>
  <c r="AV416" i="4" s="1"/>
  <c r="AS402" i="4"/>
  <c r="AT402" i="4" s="1"/>
  <c r="AU402" i="4" s="1"/>
  <c r="AV402" i="4" s="1"/>
  <c r="AS398" i="4"/>
  <c r="AT398" i="4" s="1"/>
  <c r="AU398" i="4" s="1"/>
  <c r="AV398" i="4" s="1"/>
  <c r="AS387" i="4"/>
  <c r="AT387" i="4" s="1"/>
  <c r="AU387" i="4" s="1"/>
  <c r="AV387" i="4" s="1"/>
  <c r="AS378" i="4"/>
  <c r="AT378" i="4" s="1"/>
  <c r="AU378" i="4" s="1"/>
  <c r="AV378" i="4" s="1"/>
  <c r="AS366" i="4"/>
  <c r="AT366" i="4" s="1"/>
  <c r="AU366" i="4" s="1"/>
  <c r="AV366" i="4" s="1"/>
  <c r="AS361" i="4"/>
  <c r="AT361" i="4" s="1"/>
  <c r="AU361" i="4" s="1"/>
  <c r="AV361" i="4" s="1"/>
  <c r="AS352" i="4"/>
  <c r="AT352" i="4" s="1"/>
  <c r="AU352" i="4" s="1"/>
  <c r="AV352" i="4" s="1"/>
  <c r="AS342" i="4"/>
  <c r="AT342" i="4" s="1"/>
  <c r="AU342" i="4" s="1"/>
  <c r="AV342" i="4" s="1"/>
  <c r="AS403" i="4"/>
  <c r="AT403" i="4" s="1"/>
  <c r="AU403" i="4" s="1"/>
  <c r="AV403" i="4" s="1"/>
  <c r="AS334" i="4"/>
  <c r="AT334" i="4" s="1"/>
  <c r="AU334" i="4" s="1"/>
  <c r="AV334" i="4" s="1"/>
  <c r="AS331" i="4"/>
  <c r="AT331" i="4" s="1"/>
  <c r="AU331" i="4" s="1"/>
  <c r="AV331" i="4" s="1"/>
  <c r="AS327" i="4"/>
  <c r="AT327" i="4" s="1"/>
  <c r="AU327" i="4" s="1"/>
  <c r="AV327" i="4" s="1"/>
  <c r="AS323" i="4"/>
  <c r="AT323" i="4" s="1"/>
  <c r="AU323" i="4" s="1"/>
  <c r="AV323" i="4" s="1"/>
  <c r="AS319" i="4"/>
  <c r="AT319" i="4" s="1"/>
  <c r="AU319" i="4" s="1"/>
  <c r="AV319" i="4" s="1"/>
  <c r="AS315" i="4"/>
  <c r="AT315" i="4" s="1"/>
  <c r="AU315" i="4" s="1"/>
  <c r="AV315" i="4" s="1"/>
  <c r="AS311" i="4"/>
  <c r="AT311" i="4" s="1"/>
  <c r="AU311" i="4" s="1"/>
  <c r="AV311" i="4" s="1"/>
  <c r="AS306" i="4"/>
  <c r="AT306" i="4" s="1"/>
  <c r="AU306" i="4" s="1"/>
  <c r="AV306" i="4" s="1"/>
  <c r="AS302" i="4"/>
  <c r="AT302" i="4" s="1"/>
  <c r="AU302" i="4" s="1"/>
  <c r="AV302" i="4" s="1"/>
  <c r="AS289" i="4"/>
  <c r="AT289" i="4" s="1"/>
  <c r="AU289" i="4" s="1"/>
  <c r="AV289" i="4" s="1"/>
  <c r="AS284" i="4"/>
  <c r="AT284" i="4" s="1"/>
  <c r="AU284" i="4" s="1"/>
  <c r="AV284" i="4" s="1"/>
  <c r="AS278" i="4"/>
  <c r="AT278" i="4" s="1"/>
  <c r="AU278" i="4" s="1"/>
  <c r="AV278" i="4" s="1"/>
  <c r="AS275" i="4"/>
  <c r="AT275" i="4" s="1"/>
  <c r="AU275" i="4" s="1"/>
  <c r="AV275" i="4" s="1"/>
  <c r="AS272" i="4"/>
  <c r="AT272" i="4" s="1"/>
  <c r="AU272" i="4" s="1"/>
  <c r="AV272" i="4" s="1"/>
  <c r="AS267" i="4"/>
  <c r="AT267" i="4" s="1"/>
  <c r="AU267" i="4" s="1"/>
  <c r="AV267" i="4" s="1"/>
  <c r="AS263" i="4"/>
  <c r="AT263" i="4" s="1"/>
  <c r="AU263" i="4" s="1"/>
  <c r="AV263" i="4" s="1"/>
  <c r="AS259" i="4"/>
  <c r="AT259" i="4" s="1"/>
  <c r="AU259" i="4" s="1"/>
  <c r="AV259" i="4" s="1"/>
  <c r="AS256" i="4"/>
  <c r="AT256" i="4" s="1"/>
  <c r="AU256" i="4" s="1"/>
  <c r="AV256" i="4" s="1"/>
  <c r="AS250" i="4"/>
  <c r="AT250" i="4" s="1"/>
  <c r="AU250" i="4" s="1"/>
  <c r="AV250" i="4" s="1"/>
  <c r="AS244" i="4"/>
  <c r="AT244" i="4" s="1"/>
  <c r="AU244" i="4" s="1"/>
  <c r="AV244" i="4" s="1"/>
  <c r="AS241" i="4"/>
  <c r="AT241" i="4" s="1"/>
  <c r="AU241" i="4" s="1"/>
  <c r="AV241" i="4" s="1"/>
  <c r="AS237" i="4"/>
  <c r="AT237" i="4" s="1"/>
  <c r="AU237" i="4" s="1"/>
  <c r="AV237" i="4" s="1"/>
  <c r="AS229" i="4"/>
  <c r="AT229" i="4" s="1"/>
  <c r="AU229" i="4" s="1"/>
  <c r="AV229" i="4" s="1"/>
  <c r="AS221" i="4"/>
  <c r="AT221" i="4" s="1"/>
  <c r="AU221" i="4" s="1"/>
  <c r="AV221" i="4" s="1"/>
  <c r="AS218" i="4"/>
  <c r="AT218" i="4" s="1"/>
  <c r="AU218" i="4" s="1"/>
  <c r="AV218" i="4" s="1"/>
  <c r="AS214" i="4"/>
  <c r="AT214" i="4" s="1"/>
  <c r="AU214" i="4" s="1"/>
  <c r="AV214" i="4" s="1"/>
  <c r="AS207" i="4"/>
  <c r="AT207" i="4" s="1"/>
  <c r="AU207" i="4" s="1"/>
  <c r="AV207" i="4" s="1"/>
  <c r="AS203" i="4"/>
  <c r="AT203" i="4" s="1"/>
  <c r="AU203" i="4" s="1"/>
  <c r="AV203" i="4" s="1"/>
  <c r="AS191" i="4"/>
  <c r="AT191" i="4" s="1"/>
  <c r="AU191" i="4" s="1"/>
  <c r="AV191" i="4" s="1"/>
  <c r="AS186" i="4"/>
  <c r="AT186" i="4" s="1"/>
  <c r="AU186" i="4" s="1"/>
  <c r="AV186" i="4" s="1"/>
  <c r="AS185" i="4"/>
  <c r="AT185" i="4" s="1"/>
  <c r="AU185" i="4" s="1"/>
  <c r="AV185" i="4" s="1"/>
  <c r="AS180" i="4"/>
  <c r="AT180" i="4" s="1"/>
  <c r="AU180" i="4" s="1"/>
  <c r="AV180" i="4" s="1"/>
  <c r="AS177" i="4"/>
  <c r="AT177" i="4" s="1"/>
  <c r="AU177" i="4" s="1"/>
  <c r="AV177" i="4" s="1"/>
  <c r="AS172" i="4"/>
  <c r="AT172" i="4" s="1"/>
  <c r="AU172" i="4" s="1"/>
  <c r="AV172" i="4" s="1"/>
  <c r="AS165" i="4"/>
  <c r="AT165" i="4" s="1"/>
  <c r="AU165" i="4" s="1"/>
  <c r="AV165" i="4" s="1"/>
  <c r="AS161" i="4"/>
  <c r="AT161" i="4" s="1"/>
  <c r="AU161" i="4" s="1"/>
  <c r="AV161" i="4" s="1"/>
  <c r="AS157" i="4"/>
  <c r="AT157" i="4" s="1"/>
  <c r="AU157" i="4" s="1"/>
  <c r="AV157" i="4" s="1"/>
  <c r="AS153" i="4"/>
  <c r="AT153" i="4" s="1"/>
  <c r="AU153" i="4" s="1"/>
  <c r="AV153" i="4" s="1"/>
  <c r="AS150" i="4"/>
  <c r="AT150" i="4" s="1"/>
  <c r="AU150" i="4" s="1"/>
  <c r="AV150" i="4" s="1"/>
  <c r="AS147" i="4"/>
  <c r="AT147" i="4" s="1"/>
  <c r="AU147" i="4" s="1"/>
  <c r="AV147" i="4" s="1"/>
  <c r="AS141" i="4"/>
  <c r="AT141" i="4" s="1"/>
  <c r="AU141" i="4" s="1"/>
  <c r="AV141" i="4" s="1"/>
  <c r="AS135" i="4"/>
  <c r="AT135" i="4" s="1"/>
  <c r="AU135" i="4" s="1"/>
  <c r="AV135" i="4" s="1"/>
  <c r="AS129" i="4"/>
  <c r="AT129" i="4" s="1"/>
  <c r="AU129" i="4" s="1"/>
  <c r="AV129" i="4" s="1"/>
  <c r="AS125" i="4"/>
  <c r="AT125" i="4" s="1"/>
  <c r="AU125" i="4" s="1"/>
  <c r="AV125" i="4" s="1"/>
  <c r="AS122" i="4"/>
  <c r="AT122" i="4" s="1"/>
  <c r="AU122" i="4" s="1"/>
  <c r="AV122" i="4" s="1"/>
  <c r="AS119" i="4"/>
  <c r="AT119" i="4" s="1"/>
  <c r="AU119" i="4" s="1"/>
  <c r="AV119" i="4" s="1"/>
  <c r="AS114" i="4"/>
  <c r="AT114" i="4" s="1"/>
  <c r="AU114" i="4" s="1"/>
  <c r="AV114" i="4" s="1"/>
  <c r="AS110" i="4"/>
  <c r="AT110" i="4" s="1"/>
  <c r="AU110" i="4" s="1"/>
  <c r="AV110" i="4" s="1"/>
  <c r="AS108" i="4"/>
  <c r="AT108" i="4" s="1"/>
  <c r="AU108" i="4" s="1"/>
  <c r="AV108" i="4" s="1"/>
  <c r="AS101" i="4"/>
  <c r="AT101" i="4" s="1"/>
  <c r="AU101" i="4" s="1"/>
  <c r="AV101" i="4" s="1"/>
  <c r="AS98" i="4"/>
  <c r="AT98" i="4" s="1"/>
  <c r="AU98" i="4" s="1"/>
  <c r="AV98" i="4" s="1"/>
  <c r="AS94" i="4"/>
  <c r="AT94" i="4" s="1"/>
  <c r="AU94" i="4" s="1"/>
  <c r="AV94" i="4" s="1"/>
  <c r="AS88" i="4"/>
  <c r="AT88" i="4" s="1"/>
  <c r="AU88" i="4" s="1"/>
  <c r="AV88" i="4" s="1"/>
  <c r="AS660" i="4"/>
  <c r="AT660" i="4" s="1"/>
  <c r="AU660" i="4" s="1"/>
  <c r="AV660" i="4" s="1"/>
  <c r="AS80" i="4"/>
  <c r="AT80" i="4" s="1"/>
  <c r="AU80" i="4" s="1"/>
  <c r="AV80" i="4" s="1"/>
  <c r="AS75" i="4"/>
  <c r="AT75" i="4" s="1"/>
  <c r="AU75" i="4" s="1"/>
  <c r="AV75" i="4" s="1"/>
  <c r="AS71" i="4"/>
  <c r="AT71" i="4" s="1"/>
  <c r="AU71" i="4" s="1"/>
  <c r="AV71" i="4" s="1"/>
  <c r="AS66" i="4"/>
  <c r="AS62" i="4"/>
  <c r="AT62" i="4" s="1"/>
  <c r="AU62" i="4" s="1"/>
  <c r="AV62" i="4" s="1"/>
  <c r="AS58" i="4"/>
  <c r="AT58" i="4" s="1"/>
  <c r="AU58" i="4" s="1"/>
  <c r="AV58" i="4" s="1"/>
  <c r="AS53" i="4"/>
  <c r="AT53" i="4" s="1"/>
  <c r="AU53" i="4" s="1"/>
  <c r="AV53" i="4" s="1"/>
  <c r="AS39" i="4"/>
  <c r="AT39" i="4" s="1"/>
  <c r="AU39" i="4" s="1"/>
  <c r="AV39" i="4" s="1"/>
  <c r="AS35" i="4"/>
  <c r="AT35" i="4" s="1"/>
  <c r="AU35" i="4" s="1"/>
  <c r="AV35" i="4" s="1"/>
  <c r="AS32" i="4"/>
  <c r="AT32" i="4" s="1"/>
  <c r="AU32" i="4" s="1"/>
  <c r="AV32" i="4" s="1"/>
  <c r="AS27" i="4"/>
  <c r="AT27" i="4" s="1"/>
  <c r="AU27" i="4" s="1"/>
  <c r="AV27" i="4" s="1"/>
  <c r="AS24" i="4"/>
  <c r="AS15" i="4"/>
  <c r="AS11" i="4"/>
  <c r="AT11" i="4" s="1"/>
  <c r="AU11" i="4" s="1"/>
  <c r="AV11" i="4" s="1"/>
  <c r="AS410" i="4"/>
  <c r="AT410" i="4" s="1"/>
  <c r="AU410" i="4" s="1"/>
  <c r="AV410" i="4" s="1"/>
  <c r="AS409" i="4"/>
  <c r="AT409" i="4" s="1"/>
  <c r="AU409" i="4" s="1"/>
  <c r="AV409" i="4" s="1"/>
  <c r="AW401" i="4"/>
  <c r="AX401" i="4" s="1"/>
  <c r="AS397" i="4"/>
  <c r="AT397" i="4" s="1"/>
  <c r="AU397" i="4" s="1"/>
  <c r="AV397" i="4" s="1"/>
  <c r="AS393" i="4"/>
  <c r="AT393" i="4" s="1"/>
  <c r="AU393" i="4" s="1"/>
  <c r="AV393" i="4" s="1"/>
  <c r="AS381" i="4"/>
  <c r="AT381" i="4" s="1"/>
  <c r="AU381" i="4" s="1"/>
  <c r="AV381" i="4" s="1"/>
  <c r="AS377" i="4"/>
  <c r="AT377" i="4" s="1"/>
  <c r="AU377" i="4" s="1"/>
  <c r="AV377" i="4" s="1"/>
  <c r="AS371" i="4"/>
  <c r="AT371" i="4" s="1"/>
  <c r="AU371" i="4" s="1"/>
  <c r="AV371" i="4" s="1"/>
  <c r="AW371" i="4" s="1"/>
  <c r="AX371" i="4" s="1"/>
  <c r="AS368" i="4"/>
  <c r="AT368" i="4" s="1"/>
  <c r="AU368" i="4" s="1"/>
  <c r="AV368" i="4" s="1"/>
  <c r="AS365" i="4"/>
  <c r="AT365" i="4" s="1"/>
  <c r="AU365" i="4" s="1"/>
  <c r="AV365" i="4" s="1"/>
  <c r="AS355" i="4"/>
  <c r="AT355" i="4" s="1"/>
  <c r="AU355" i="4" s="1"/>
  <c r="AV355" i="4" s="1"/>
  <c r="AS351" i="4"/>
  <c r="AT351" i="4" s="1"/>
  <c r="AU351" i="4" s="1"/>
  <c r="AV351" i="4" s="1"/>
  <c r="AS347" i="4"/>
  <c r="AT347" i="4" s="1"/>
  <c r="AU347" i="4" s="1"/>
  <c r="AV347" i="4" s="1"/>
  <c r="AS339" i="4"/>
  <c r="AT339" i="4" s="1"/>
  <c r="AU339" i="4" s="1"/>
  <c r="AV339" i="4" s="1"/>
  <c r="AS336" i="4"/>
  <c r="AT336" i="4" s="1"/>
  <c r="AU336" i="4" s="1"/>
  <c r="AV336" i="4" s="1"/>
  <c r="AS330" i="4"/>
  <c r="AT330" i="4" s="1"/>
  <c r="AU330" i="4" s="1"/>
  <c r="AV330" i="4" s="1"/>
  <c r="AS326" i="4"/>
  <c r="AT326" i="4" s="1"/>
  <c r="AU326" i="4" s="1"/>
  <c r="AV326" i="4" s="1"/>
  <c r="AS322" i="4"/>
  <c r="AT322" i="4" s="1"/>
  <c r="AU322" i="4" s="1"/>
  <c r="AV322" i="4" s="1"/>
  <c r="AS314" i="4"/>
  <c r="AT314" i="4" s="1"/>
  <c r="AU314" i="4" s="1"/>
  <c r="AV314" i="4" s="1"/>
  <c r="AS310" i="4"/>
  <c r="AT310" i="4" s="1"/>
  <c r="AU310" i="4" s="1"/>
  <c r="AV310" i="4" s="1"/>
  <c r="AS308" i="4"/>
  <c r="AT308" i="4" s="1"/>
  <c r="AU308" i="4" s="1"/>
  <c r="AV308" i="4" s="1"/>
  <c r="AS305" i="4"/>
  <c r="AT305" i="4" s="1"/>
  <c r="AU305" i="4" s="1"/>
  <c r="AV305" i="4" s="1"/>
  <c r="AS300" i="4"/>
  <c r="AT300" i="4" s="1"/>
  <c r="AU300" i="4" s="1"/>
  <c r="AV300" i="4" s="1"/>
  <c r="AS295" i="4"/>
  <c r="AT295" i="4" s="1"/>
  <c r="AU295" i="4" s="1"/>
  <c r="AV295" i="4" s="1"/>
  <c r="AS292" i="4"/>
  <c r="AT292" i="4" s="1"/>
  <c r="AU292" i="4" s="1"/>
  <c r="AV292" i="4" s="1"/>
  <c r="AS288" i="4"/>
  <c r="AT288" i="4" s="1"/>
  <c r="AU288" i="4" s="1"/>
  <c r="AV288" i="4" s="1"/>
  <c r="AS277" i="4"/>
  <c r="AT277" i="4" s="1"/>
  <c r="AU277" i="4" s="1"/>
  <c r="AV277" i="4" s="1"/>
  <c r="AS273" i="4"/>
  <c r="AT273" i="4" s="1"/>
  <c r="AU273" i="4" s="1"/>
  <c r="AV273" i="4" s="1"/>
  <c r="AS266" i="4"/>
  <c r="AT266" i="4" s="1"/>
  <c r="AU266" i="4" s="1"/>
  <c r="AV266" i="4" s="1"/>
  <c r="AS261" i="4"/>
  <c r="AT261" i="4" s="1"/>
  <c r="AU261" i="4" s="1"/>
  <c r="AV261" i="4" s="1"/>
  <c r="AS258" i="4"/>
  <c r="AT258" i="4" s="1"/>
  <c r="AU258" i="4" s="1"/>
  <c r="AV258" i="4" s="1"/>
  <c r="AS252" i="4"/>
  <c r="AT252" i="4" s="1"/>
  <c r="AU252" i="4" s="1"/>
  <c r="AV252" i="4" s="1"/>
  <c r="AS535" i="4"/>
  <c r="AT535" i="4" s="1"/>
  <c r="AU535" i="4" s="1"/>
  <c r="AV535" i="4" s="1"/>
  <c r="AS240" i="4"/>
  <c r="AT240" i="4" s="1"/>
  <c r="AU240" i="4" s="1"/>
  <c r="AV240" i="4" s="1"/>
  <c r="AS227" i="4"/>
  <c r="AT227" i="4" s="1"/>
  <c r="AU227" i="4" s="1"/>
  <c r="AV227" i="4" s="1"/>
  <c r="AS224" i="4"/>
  <c r="AT224" i="4" s="1"/>
  <c r="AU224" i="4" s="1"/>
  <c r="AV224" i="4" s="1"/>
  <c r="AS220" i="4"/>
  <c r="AT220" i="4" s="1"/>
  <c r="AU220" i="4" s="1"/>
  <c r="AV220" i="4" s="1"/>
  <c r="AS211" i="4"/>
  <c r="AT211" i="4" s="1"/>
  <c r="AU211" i="4" s="1"/>
  <c r="AV211" i="4" s="1"/>
  <c r="AS196" i="4"/>
  <c r="AT196" i="4" s="1"/>
  <c r="AU196" i="4" s="1"/>
  <c r="AV196" i="4" s="1"/>
  <c r="AS189" i="4"/>
  <c r="AT189" i="4" s="1"/>
  <c r="AU189" i="4" s="1"/>
  <c r="AV189" i="4" s="1"/>
  <c r="AS184" i="4"/>
  <c r="AT184" i="4" s="1"/>
  <c r="AU184" i="4" s="1"/>
  <c r="AV184" i="4" s="1"/>
  <c r="AS176" i="4"/>
  <c r="AT176" i="4" s="1"/>
  <c r="AU176" i="4" s="1"/>
  <c r="AV176" i="4" s="1"/>
  <c r="AS171" i="4"/>
  <c r="AT171" i="4" s="1"/>
  <c r="AU171" i="4" s="1"/>
  <c r="AV171" i="4" s="1"/>
  <c r="AS164" i="4"/>
  <c r="AT164" i="4" s="1"/>
  <c r="AU164" i="4" s="1"/>
  <c r="AV164" i="4" s="1"/>
  <c r="AS160" i="4"/>
  <c r="AT160" i="4" s="1"/>
  <c r="AU160" i="4" s="1"/>
  <c r="AV160" i="4" s="1"/>
  <c r="AS156" i="4"/>
  <c r="AT156" i="4" s="1"/>
  <c r="AU156" i="4" s="1"/>
  <c r="AV156" i="4" s="1"/>
  <c r="AS149" i="4"/>
  <c r="AT149" i="4" s="1"/>
  <c r="AU149" i="4" s="1"/>
  <c r="AV149" i="4" s="1"/>
  <c r="AS146" i="4"/>
  <c r="AT146" i="4" s="1"/>
  <c r="AU146" i="4" s="1"/>
  <c r="AV146" i="4" s="1"/>
  <c r="AS657" i="4"/>
  <c r="AT657" i="4" s="1"/>
  <c r="AU657" i="4" s="1"/>
  <c r="AV657" i="4" s="1"/>
  <c r="AS139" i="4"/>
  <c r="AT139" i="4" s="1"/>
  <c r="AU139" i="4" s="1"/>
  <c r="AV139" i="4" s="1"/>
  <c r="AS134" i="4"/>
  <c r="AT134" i="4" s="1"/>
  <c r="AU134" i="4" s="1"/>
  <c r="AV134" i="4" s="1"/>
  <c r="AS118" i="4"/>
  <c r="AT118" i="4" s="1"/>
  <c r="AU118" i="4" s="1"/>
  <c r="AV118" i="4" s="1"/>
  <c r="AS107" i="4"/>
  <c r="AT107" i="4" s="1"/>
  <c r="AU107" i="4" s="1"/>
  <c r="AV107" i="4" s="1"/>
  <c r="AS104" i="4"/>
  <c r="AT104" i="4" s="1"/>
  <c r="AU104" i="4" s="1"/>
  <c r="AV104" i="4" s="1"/>
  <c r="AS97" i="4"/>
  <c r="AT97" i="4" s="1"/>
  <c r="AU97" i="4" s="1"/>
  <c r="AV97" i="4" s="1"/>
  <c r="AS93" i="4"/>
  <c r="AT93" i="4" s="1"/>
  <c r="AU93" i="4" s="1"/>
  <c r="AV93" i="4" s="1"/>
  <c r="AS91" i="4"/>
  <c r="AT91" i="4" s="1"/>
  <c r="AU91" i="4" s="1"/>
  <c r="AV91" i="4" s="1"/>
  <c r="AS86" i="4"/>
  <c r="AT86" i="4" s="1"/>
  <c r="AU86" i="4" s="1"/>
  <c r="AV86" i="4" s="1"/>
  <c r="AS83" i="4"/>
  <c r="AT83" i="4" s="1"/>
  <c r="AU83" i="4" s="1"/>
  <c r="AV83" i="4" s="1"/>
  <c r="AS78" i="4"/>
  <c r="AT78" i="4" s="1"/>
  <c r="AU78" i="4" s="1"/>
  <c r="AV78" i="4" s="1"/>
  <c r="AW74" i="4"/>
  <c r="AX74" i="4" s="1"/>
  <c r="AS70" i="4"/>
  <c r="AT70" i="4" s="1"/>
  <c r="AU70" i="4" s="1"/>
  <c r="AV70" i="4" s="1"/>
  <c r="AS65" i="4"/>
  <c r="AT65" i="4" s="1"/>
  <c r="AU65" i="4" s="1"/>
  <c r="AV65" i="4" s="1"/>
  <c r="AS61" i="4"/>
  <c r="AT61" i="4" s="1"/>
  <c r="AU61" i="4" s="1"/>
  <c r="AV61" i="4" s="1"/>
  <c r="AS52" i="4"/>
  <c r="AS47" i="4"/>
  <c r="AT47" i="4" s="1"/>
  <c r="AU47" i="4" s="1"/>
  <c r="AV47" i="4" s="1"/>
  <c r="AS43" i="4"/>
  <c r="AT43" i="4" s="1"/>
  <c r="AU43" i="4" s="1"/>
  <c r="AV43" i="4" s="1"/>
  <c r="AS38" i="4"/>
  <c r="AT38" i="4" s="1"/>
  <c r="AU38" i="4" s="1"/>
  <c r="AV38" i="4" s="1"/>
  <c r="AS34" i="4"/>
  <c r="AT34" i="4" s="1"/>
  <c r="AU34" i="4" s="1"/>
  <c r="AV34" i="4" s="1"/>
  <c r="AS30" i="4"/>
  <c r="AT30" i="4" s="1"/>
  <c r="AU30" i="4" s="1"/>
  <c r="AV30" i="4" s="1"/>
  <c r="AS23" i="4"/>
  <c r="AT23" i="4" s="1"/>
  <c r="AU23" i="4" s="1"/>
  <c r="AV23" i="4" s="1"/>
  <c r="AS17" i="4"/>
  <c r="AT17" i="4" s="1"/>
  <c r="AU17" i="4" s="1"/>
  <c r="AV17" i="4" s="1"/>
  <c r="AS14" i="4"/>
  <c r="AT14" i="4" s="1"/>
  <c r="AU14" i="4" s="1"/>
  <c r="AV14" i="4" s="1"/>
  <c r="AW10" i="4"/>
  <c r="AX10" i="4" s="1"/>
  <c r="AS8" i="4"/>
  <c r="AT8" i="4" s="1"/>
  <c r="AU8" i="4" s="1"/>
  <c r="AV8" i="4" s="1"/>
  <c r="AS369" i="4"/>
  <c r="AT369" i="4" s="1"/>
  <c r="AU369" i="4" s="1"/>
  <c r="AV369" i="4" s="1"/>
  <c r="AS232" i="4"/>
  <c r="AT232" i="4" s="1"/>
  <c r="AU232" i="4" s="1"/>
  <c r="AV232" i="4" s="1"/>
  <c r="AS152" i="4"/>
  <c r="AT152" i="4" s="1"/>
  <c r="AU152" i="4" s="1"/>
  <c r="AV152" i="4" s="1"/>
  <c r="AS392" i="4"/>
  <c r="AT392" i="4" s="1"/>
  <c r="AU392" i="4" s="1"/>
  <c r="AV392" i="4" s="1"/>
  <c r="AS384" i="4"/>
  <c r="AT384" i="4" s="1"/>
  <c r="AU384" i="4" s="1"/>
  <c r="AV384" i="4" s="1"/>
  <c r="AW383" i="4"/>
  <c r="AX383" i="4" s="1"/>
  <c r="AS380" i="4"/>
  <c r="AT380" i="4" s="1"/>
  <c r="AU380" i="4" s="1"/>
  <c r="AV380" i="4" s="1"/>
  <c r="AS376" i="4"/>
  <c r="AT376" i="4" s="1"/>
  <c r="AU376" i="4" s="1"/>
  <c r="AV376" i="4" s="1"/>
  <c r="AS373" i="4"/>
  <c r="AT373" i="4" s="1"/>
  <c r="AU373" i="4" s="1"/>
  <c r="AV373" i="4" s="1"/>
  <c r="AS363" i="4"/>
  <c r="AT363" i="4" s="1"/>
  <c r="AU363" i="4" s="1"/>
  <c r="AV363" i="4" s="1"/>
  <c r="AS359" i="4"/>
  <c r="AT359" i="4" s="1"/>
  <c r="AU359" i="4" s="1"/>
  <c r="AV359" i="4" s="1"/>
  <c r="AS354" i="4"/>
  <c r="AT354" i="4" s="1"/>
  <c r="AU354" i="4" s="1"/>
  <c r="AV354" i="4" s="1"/>
  <c r="AS350" i="4"/>
  <c r="AT350" i="4" s="1"/>
  <c r="AU350" i="4" s="1"/>
  <c r="AV350" i="4" s="1"/>
  <c r="AS346" i="4"/>
  <c r="AT346" i="4" s="1"/>
  <c r="AU346" i="4" s="1"/>
  <c r="AV346" i="4" s="1"/>
  <c r="AW344" i="4"/>
  <c r="AX344" i="4" s="1"/>
  <c r="AW338" i="4"/>
  <c r="AX338" i="4" s="1"/>
  <c r="AW312" i="4"/>
  <c r="AX312" i="4" s="1"/>
  <c r="AW287" i="4"/>
  <c r="AX287" i="4" s="1"/>
  <c r="AW281" i="4"/>
  <c r="AX281" i="4" s="1"/>
  <c r="AW270" i="4"/>
  <c r="AX270" i="4" s="1"/>
  <c r="AW265" i="4"/>
  <c r="AX265" i="4" s="1"/>
  <c r="AW254" i="4"/>
  <c r="AX254" i="4" s="1"/>
  <c r="AS246" i="4"/>
  <c r="AT246" i="4" s="1"/>
  <c r="AU246" i="4" s="1"/>
  <c r="AV246" i="4" s="1"/>
  <c r="AS243" i="4"/>
  <c r="AT243" i="4" s="1"/>
  <c r="AU243" i="4" s="1"/>
  <c r="AV243" i="4" s="1"/>
  <c r="AS239" i="4"/>
  <c r="AT239" i="4" s="1"/>
  <c r="AU239" i="4" s="1"/>
  <c r="AV239" i="4" s="1"/>
  <c r="AS236" i="4"/>
  <c r="AT236" i="4" s="1"/>
  <c r="AU236" i="4" s="1"/>
  <c r="AV236" i="4" s="1"/>
  <c r="AS226" i="4"/>
  <c r="AT226" i="4" s="1"/>
  <c r="AU226" i="4" s="1"/>
  <c r="AV226" i="4" s="1"/>
  <c r="AS223" i="4"/>
  <c r="AT223" i="4" s="1"/>
  <c r="AU223" i="4" s="1"/>
  <c r="AV223" i="4" s="1"/>
  <c r="AS217" i="4"/>
  <c r="AT217" i="4" s="1"/>
  <c r="AU217" i="4" s="1"/>
  <c r="AV217" i="4" s="1"/>
  <c r="AS213" i="4"/>
  <c r="AT213" i="4" s="1"/>
  <c r="AU213" i="4" s="1"/>
  <c r="AV213" i="4" s="1"/>
  <c r="AS210" i="4"/>
  <c r="AT210" i="4" s="1"/>
  <c r="AU210" i="4" s="1"/>
  <c r="AV210" i="4" s="1"/>
  <c r="AS206" i="4"/>
  <c r="AT206" i="4" s="1"/>
  <c r="AU206" i="4" s="1"/>
  <c r="AV206" i="4" s="1"/>
  <c r="AS202" i="4"/>
  <c r="AT202" i="4" s="1"/>
  <c r="AU202" i="4" s="1"/>
  <c r="AV202" i="4" s="1"/>
  <c r="AS200" i="4"/>
  <c r="AT200" i="4" s="1"/>
  <c r="AU200" i="4" s="1"/>
  <c r="AV200" i="4" s="1"/>
  <c r="AS193" i="4"/>
  <c r="AT193" i="4" s="1"/>
  <c r="AU193" i="4" s="1"/>
  <c r="AV193" i="4" s="1"/>
  <c r="AS188" i="4"/>
  <c r="AT188" i="4" s="1"/>
  <c r="AU188" i="4" s="1"/>
  <c r="AV188" i="4" s="1"/>
  <c r="AS182" i="4"/>
  <c r="AT182" i="4" s="1"/>
  <c r="AU182" i="4" s="1"/>
  <c r="AV182" i="4" s="1"/>
  <c r="AS175" i="4"/>
  <c r="AT175" i="4" s="1"/>
  <c r="AU175" i="4" s="1"/>
  <c r="AV175" i="4" s="1"/>
  <c r="AS170" i="4"/>
  <c r="AT170" i="4" s="1"/>
  <c r="AU170" i="4" s="1"/>
  <c r="AV170" i="4" s="1"/>
  <c r="AS166" i="4"/>
  <c r="AT166" i="4" s="1"/>
  <c r="AU166" i="4" s="1"/>
  <c r="AV166" i="4" s="1"/>
  <c r="AS163" i="4"/>
  <c r="AT163" i="4" s="1"/>
  <c r="AU163" i="4" s="1"/>
  <c r="AV163" i="4" s="1"/>
  <c r="AS159" i="4"/>
  <c r="AT159" i="4" s="1"/>
  <c r="AU159" i="4" s="1"/>
  <c r="AV159" i="4" s="1"/>
  <c r="AS158" i="4"/>
  <c r="AT158" i="4" s="1"/>
  <c r="AU158" i="4" s="1"/>
  <c r="AV158" i="4" s="1"/>
  <c r="AS154" i="4"/>
  <c r="AT154" i="4" s="1"/>
  <c r="AU154" i="4" s="1"/>
  <c r="AV154" i="4" s="1"/>
  <c r="AS145" i="4"/>
  <c r="AT145" i="4" s="1"/>
  <c r="AU145" i="4" s="1"/>
  <c r="AV145" i="4" s="1"/>
  <c r="AS143" i="4"/>
  <c r="AT143" i="4" s="1"/>
  <c r="AU143" i="4" s="1"/>
  <c r="AV143" i="4" s="1"/>
  <c r="AS137" i="4"/>
  <c r="AT137" i="4" s="1"/>
  <c r="AU137" i="4" s="1"/>
  <c r="AV137" i="4" s="1"/>
  <c r="AS133" i="4"/>
  <c r="AT133" i="4" s="1"/>
  <c r="AU133" i="4" s="1"/>
  <c r="AV133" i="4" s="1"/>
  <c r="AS127" i="4"/>
  <c r="AT127" i="4" s="1"/>
  <c r="AU127" i="4" s="1"/>
  <c r="AV127" i="4" s="1"/>
  <c r="AS121" i="4"/>
  <c r="AT121" i="4" s="1"/>
  <c r="AU121" i="4" s="1"/>
  <c r="AV121" i="4" s="1"/>
  <c r="AS111" i="4"/>
  <c r="AT111" i="4" s="1"/>
  <c r="AU111" i="4" s="1"/>
  <c r="AV111" i="4" s="1"/>
  <c r="AS106" i="4"/>
  <c r="AT106" i="4" s="1"/>
  <c r="AU106" i="4" s="1"/>
  <c r="AV106" i="4" s="1"/>
  <c r="AS103" i="4"/>
  <c r="AT103" i="4" s="1"/>
  <c r="AU103" i="4" s="1"/>
  <c r="AV103" i="4" s="1"/>
  <c r="AS100" i="4"/>
  <c r="AT100" i="4" s="1"/>
  <c r="AU100" i="4" s="1"/>
  <c r="AV100" i="4" s="1"/>
  <c r="AS96" i="4"/>
  <c r="AT96" i="4" s="1"/>
  <c r="AU96" i="4" s="1"/>
  <c r="AV96" i="4" s="1"/>
  <c r="AS90" i="4"/>
  <c r="AT90" i="4" s="1"/>
  <c r="AU90" i="4" s="1"/>
  <c r="AV90" i="4" s="1"/>
  <c r="AS85" i="4"/>
  <c r="AT85" i="4" s="1"/>
  <c r="AU85" i="4" s="1"/>
  <c r="AV85" i="4" s="1"/>
  <c r="AS82" i="4"/>
  <c r="AT82" i="4" s="1"/>
  <c r="AU82" i="4" s="1"/>
  <c r="AV82" i="4" s="1"/>
  <c r="AS77" i="4"/>
  <c r="AT77" i="4" s="1"/>
  <c r="AU77" i="4" s="1"/>
  <c r="AV77" i="4" s="1"/>
  <c r="AS69" i="4"/>
  <c r="AT69" i="4" s="1"/>
  <c r="AU69" i="4" s="1"/>
  <c r="AV69" i="4" s="1"/>
  <c r="AS64" i="4"/>
  <c r="AT64" i="4" s="1"/>
  <c r="AU64" i="4" s="1"/>
  <c r="AV64" i="4" s="1"/>
  <c r="AS60" i="4"/>
  <c r="AT60" i="4" s="1"/>
  <c r="AU60" i="4" s="1"/>
  <c r="AV60" i="4" s="1"/>
  <c r="AS57" i="4"/>
  <c r="AT57" i="4" s="1"/>
  <c r="AU57" i="4" s="1"/>
  <c r="AV57" i="4" s="1"/>
  <c r="AS55" i="4"/>
  <c r="AT55" i="4" s="1"/>
  <c r="AU55" i="4" s="1"/>
  <c r="AV55" i="4" s="1"/>
  <c r="AS51" i="4"/>
  <c r="AT51" i="4" s="1"/>
  <c r="AU51" i="4" s="1"/>
  <c r="AV51" i="4" s="1"/>
  <c r="AS46" i="4"/>
  <c r="AT46" i="4" s="1"/>
  <c r="AU46" i="4" s="1"/>
  <c r="AV46" i="4" s="1"/>
  <c r="AS31" i="4"/>
  <c r="AT31" i="4" s="1"/>
  <c r="AU31" i="4" s="1"/>
  <c r="AV31" i="4" s="1"/>
  <c r="AS29" i="4"/>
  <c r="AT29" i="4" s="1"/>
  <c r="AU29" i="4" s="1"/>
  <c r="AV29" i="4" s="1"/>
  <c r="AS26" i="4"/>
  <c r="AT26" i="4" s="1"/>
  <c r="AU26" i="4" s="1"/>
  <c r="AV26" i="4" s="1"/>
  <c r="AS21" i="4"/>
  <c r="AT21" i="4" s="1"/>
  <c r="AU21" i="4" s="1"/>
  <c r="AV21" i="4" s="1"/>
  <c r="AS16" i="4"/>
  <c r="AT16" i="4" s="1"/>
  <c r="AU16" i="4" s="1"/>
  <c r="AV16" i="4" s="1"/>
  <c r="AS13" i="4"/>
  <c r="AS9" i="4"/>
  <c r="AT9" i="4" s="1"/>
  <c r="AU9" i="4" s="1"/>
  <c r="AV9" i="4" s="1"/>
  <c r="AS396" i="4"/>
  <c r="AT396" i="4" s="1"/>
  <c r="AU396" i="4" s="1"/>
  <c r="AV396" i="4" s="1"/>
  <c r="AS374" i="4"/>
  <c r="AT374" i="4" s="1"/>
  <c r="AU374" i="4" s="1"/>
  <c r="AV374" i="4" s="1"/>
  <c r="AS348" i="4"/>
  <c r="AT348" i="4" s="1"/>
  <c r="AU348" i="4" s="1"/>
  <c r="AV348" i="4" s="1"/>
  <c r="AS335" i="4"/>
  <c r="AT335" i="4" s="1"/>
  <c r="AU335" i="4" s="1"/>
  <c r="AV335" i="4" s="1"/>
  <c r="AS321" i="4"/>
  <c r="AT321" i="4" s="1"/>
  <c r="AU321" i="4" s="1"/>
  <c r="AV321" i="4" s="1"/>
  <c r="AS307" i="4"/>
  <c r="AT307" i="4" s="1"/>
  <c r="AU307" i="4" s="1"/>
  <c r="AV307" i="4" s="1"/>
  <c r="AS294" i="4"/>
  <c r="AT294" i="4" s="1"/>
  <c r="AU294" i="4" s="1"/>
  <c r="AV294" i="4" s="1"/>
  <c r="AS276" i="4"/>
  <c r="AT276" i="4" s="1"/>
  <c r="AU276" i="4" s="1"/>
  <c r="AV276" i="4" s="1"/>
  <c r="AS179" i="4"/>
  <c r="AT179" i="4" s="1"/>
  <c r="AU179" i="4" s="1"/>
  <c r="AV179" i="4" s="1"/>
  <c r="AS144" i="4"/>
  <c r="AT144" i="4" s="1"/>
  <c r="AU144" i="4" s="1"/>
  <c r="AV144" i="4" s="1"/>
  <c r="AS414" i="4"/>
  <c r="AT414" i="4" s="1"/>
  <c r="AU414" i="4" s="1"/>
  <c r="AV414" i="4" s="1"/>
  <c r="AS411" i="4"/>
  <c r="AT411" i="4" s="1"/>
  <c r="AU411" i="4" s="1"/>
  <c r="AV411" i="4" s="1"/>
  <c r="AW408" i="4"/>
  <c r="AX408" i="4" s="1"/>
  <c r="AS404" i="4"/>
  <c r="AT404" i="4" s="1"/>
  <c r="AU404" i="4" s="1"/>
  <c r="AV404" i="4" s="1"/>
  <c r="AS394" i="4"/>
  <c r="AT394" i="4" s="1"/>
  <c r="AU394" i="4" s="1"/>
  <c r="AV394" i="4" s="1"/>
  <c r="AW391" i="4"/>
  <c r="AX391" i="4" s="1"/>
  <c r="AS388" i="4"/>
  <c r="AT388" i="4" s="1"/>
  <c r="AU388" i="4" s="1"/>
  <c r="AV388" i="4" s="1"/>
  <c r="AS375" i="4"/>
  <c r="AT375" i="4" s="1"/>
  <c r="AU375" i="4" s="1"/>
  <c r="AV375" i="4" s="1"/>
  <c r="AW375" i="4" s="1"/>
  <c r="AX375" i="4" s="1"/>
  <c r="AS370" i="4"/>
  <c r="AT370" i="4" s="1"/>
  <c r="AU370" i="4" s="1"/>
  <c r="AV370" i="4" s="1"/>
  <c r="AW367" i="4"/>
  <c r="AX367" i="4" s="1"/>
  <c r="AS364" i="4"/>
  <c r="AT364" i="4" s="1"/>
  <c r="AU364" i="4" s="1"/>
  <c r="AV364" i="4" s="1"/>
  <c r="AW362" i="4"/>
  <c r="AX362" i="4" s="1"/>
  <c r="AS358" i="4"/>
  <c r="AT358" i="4" s="1"/>
  <c r="AU358" i="4" s="1"/>
  <c r="AV358" i="4" s="1"/>
  <c r="AW353" i="4"/>
  <c r="AX353" i="4" s="1"/>
  <c r="AS349" i="4"/>
  <c r="AT349" i="4" s="1"/>
  <c r="AU349" i="4" s="1"/>
  <c r="AV349" i="4" s="1"/>
  <c r="AS343" i="4"/>
  <c r="AT343" i="4" s="1"/>
  <c r="AU343" i="4" s="1"/>
  <c r="AV343" i="4" s="1"/>
  <c r="AS337" i="4"/>
  <c r="AT337" i="4" s="1"/>
  <c r="AU337" i="4" s="1"/>
  <c r="AV337" i="4" s="1"/>
  <c r="AS332" i="4"/>
  <c r="AT332" i="4" s="1"/>
  <c r="AU332" i="4" s="1"/>
  <c r="AV332" i="4" s="1"/>
  <c r="AS328" i="4"/>
  <c r="AT328" i="4" s="1"/>
  <c r="AU328" i="4" s="1"/>
  <c r="AV328" i="4" s="1"/>
  <c r="AS324" i="4"/>
  <c r="AT324" i="4" s="1"/>
  <c r="AU324" i="4" s="1"/>
  <c r="AV324" i="4" s="1"/>
  <c r="AS320" i="4"/>
  <c r="AT320" i="4" s="1"/>
  <c r="AU320" i="4" s="1"/>
  <c r="AV320" i="4" s="1"/>
  <c r="AS309" i="4"/>
  <c r="AT309" i="4" s="1"/>
  <c r="AU309" i="4" s="1"/>
  <c r="AV309" i="4" s="1"/>
  <c r="AS299" i="4"/>
  <c r="AT299" i="4" s="1"/>
  <c r="AU299" i="4" s="1"/>
  <c r="AV299" i="4" s="1"/>
  <c r="AS293" i="4"/>
  <c r="AT293" i="4" s="1"/>
  <c r="AU293" i="4" s="1"/>
  <c r="AV293" i="4" s="1"/>
  <c r="AS286" i="4"/>
  <c r="AT286" i="4" s="1"/>
  <c r="AU286" i="4" s="1"/>
  <c r="AV286" i="4" s="1"/>
  <c r="AS279" i="4"/>
  <c r="AT279" i="4" s="1"/>
  <c r="AU279" i="4" s="1"/>
  <c r="AV279" i="4" s="1"/>
  <c r="AS264" i="4"/>
  <c r="AT264" i="4" s="1"/>
  <c r="AU264" i="4" s="1"/>
  <c r="AV264" i="4" s="1"/>
  <c r="AS262" i="4"/>
  <c r="AT262" i="4" s="1"/>
  <c r="AU262" i="4" s="1"/>
  <c r="AV262" i="4" s="1"/>
  <c r="AS260" i="4"/>
  <c r="AT260" i="4" s="1"/>
  <c r="AU260" i="4" s="1"/>
  <c r="AV260" i="4" s="1"/>
  <c r="AS257" i="4"/>
  <c r="AT257" i="4" s="1"/>
  <c r="AU257" i="4" s="1"/>
  <c r="AV257" i="4" s="1"/>
  <c r="AS253" i="4"/>
  <c r="AT253" i="4" s="1"/>
  <c r="AU253" i="4" s="1"/>
  <c r="AV253" i="4" s="1"/>
  <c r="AW245" i="4"/>
  <c r="AX245" i="4" s="1"/>
  <c r="AS242" i="4"/>
  <c r="AT242" i="4" s="1"/>
  <c r="AU242" i="4" s="1"/>
  <c r="AV242" i="4" s="1"/>
  <c r="AS238" i="4"/>
  <c r="AT238" i="4" s="1"/>
  <c r="AU238" i="4" s="1"/>
  <c r="AV238" i="4" s="1"/>
  <c r="AS233" i="4"/>
  <c r="AT233" i="4" s="1"/>
  <c r="AU233" i="4" s="1"/>
  <c r="AV233" i="4" s="1"/>
  <c r="AS228" i="4"/>
  <c r="AT228" i="4" s="1"/>
  <c r="AU228" i="4" s="1"/>
  <c r="AV228" i="4" s="1"/>
  <c r="AS222" i="4"/>
  <c r="AT222" i="4" s="1"/>
  <c r="AU222" i="4" s="1"/>
  <c r="AV222" i="4" s="1"/>
  <c r="AS219" i="4"/>
  <c r="AT219" i="4" s="1"/>
  <c r="AU219" i="4" s="1"/>
  <c r="AV219" i="4" s="1"/>
  <c r="AS215" i="4"/>
  <c r="AT215" i="4" s="1"/>
  <c r="AU215" i="4" s="1"/>
  <c r="AV215" i="4" s="1"/>
  <c r="AS209" i="4"/>
  <c r="AT209" i="4" s="1"/>
  <c r="AU209" i="4" s="1"/>
  <c r="AV209" i="4" s="1"/>
  <c r="AS205" i="4"/>
  <c r="AT205" i="4" s="1"/>
  <c r="AU205" i="4" s="1"/>
  <c r="AV205" i="4" s="1"/>
  <c r="AS201" i="4"/>
  <c r="AT201" i="4" s="1"/>
  <c r="AU201" i="4" s="1"/>
  <c r="AV201" i="4" s="1"/>
  <c r="AS197" i="4"/>
  <c r="AT197" i="4" s="1"/>
  <c r="AU197" i="4" s="1"/>
  <c r="AV197" i="4" s="1"/>
  <c r="AS192" i="4"/>
  <c r="AT192" i="4" s="1"/>
  <c r="AU192" i="4" s="1"/>
  <c r="AV192" i="4" s="1"/>
  <c r="AS187" i="4"/>
  <c r="AT187" i="4" s="1"/>
  <c r="AU187" i="4" s="1"/>
  <c r="AV187" i="4" s="1"/>
  <c r="AS183" i="4"/>
  <c r="AT183" i="4" s="1"/>
  <c r="AU183" i="4" s="1"/>
  <c r="AV183" i="4" s="1"/>
  <c r="AS178" i="4"/>
  <c r="AT178" i="4" s="1"/>
  <c r="AU178" i="4" s="1"/>
  <c r="AV178" i="4" s="1"/>
  <c r="AS174" i="4"/>
  <c r="AT174" i="4" s="1"/>
  <c r="AU174" i="4" s="1"/>
  <c r="AV174" i="4" s="1"/>
  <c r="AS169" i="4"/>
  <c r="AT169" i="4" s="1"/>
  <c r="AU169" i="4" s="1"/>
  <c r="AV169" i="4" s="1"/>
  <c r="AS162" i="4"/>
  <c r="AT162" i="4" s="1"/>
  <c r="AU162" i="4" s="1"/>
  <c r="AV162" i="4" s="1"/>
  <c r="AS151" i="4"/>
  <c r="AT151" i="4" s="1"/>
  <c r="AU151" i="4" s="1"/>
  <c r="AV151" i="4" s="1"/>
  <c r="AS148" i="4"/>
  <c r="AT148" i="4" s="1"/>
  <c r="AU148" i="4" s="1"/>
  <c r="AV148" i="4" s="1"/>
  <c r="AS142" i="4"/>
  <c r="AT142" i="4" s="1"/>
  <c r="AU142" i="4" s="1"/>
  <c r="AV142" i="4" s="1"/>
  <c r="AS136" i="4"/>
  <c r="AT136" i="4" s="1"/>
  <c r="AU136" i="4" s="1"/>
  <c r="AV136" i="4" s="1"/>
  <c r="AS132" i="4"/>
  <c r="AT132" i="4" s="1"/>
  <c r="AU132" i="4" s="1"/>
  <c r="AV132" i="4" s="1"/>
  <c r="AS126" i="4"/>
  <c r="AT126" i="4" s="1"/>
  <c r="AU126" i="4" s="1"/>
  <c r="AV126" i="4" s="1"/>
  <c r="AS124" i="4"/>
  <c r="AT124" i="4" s="1"/>
  <c r="AU124" i="4" s="1"/>
  <c r="AV124" i="4" s="1"/>
  <c r="AW120" i="4"/>
  <c r="AX120" i="4" s="1"/>
  <c r="AS117" i="4"/>
  <c r="AT117" i="4" s="1"/>
  <c r="AU117" i="4" s="1"/>
  <c r="AV117" i="4" s="1"/>
  <c r="AS109" i="4"/>
  <c r="AT109" i="4" s="1"/>
  <c r="AU109" i="4" s="1"/>
  <c r="AV109" i="4" s="1"/>
  <c r="AS102" i="4"/>
  <c r="AT102" i="4" s="1"/>
  <c r="AU102" i="4" s="1"/>
  <c r="AV102" i="4" s="1"/>
  <c r="AS99" i="4"/>
  <c r="AT99" i="4" s="1"/>
  <c r="AU99" i="4" s="1"/>
  <c r="AV99" i="4" s="1"/>
  <c r="AS95" i="4"/>
  <c r="AT95" i="4" s="1"/>
  <c r="AU95" i="4" s="1"/>
  <c r="AV95" i="4" s="1"/>
  <c r="AW92" i="4"/>
  <c r="AX92" i="4" s="1"/>
  <c r="AS89" i="4"/>
  <c r="AT89" i="4" s="1"/>
  <c r="AU89" i="4" s="1"/>
  <c r="AV89" i="4" s="1"/>
  <c r="AS84" i="4"/>
  <c r="AT84" i="4" s="1"/>
  <c r="AU84" i="4" s="1"/>
  <c r="AV84" i="4" s="1"/>
  <c r="AS76" i="4"/>
  <c r="AT76" i="4" s="1"/>
  <c r="AU76" i="4" s="1"/>
  <c r="AV76" i="4" s="1"/>
  <c r="AS73" i="4"/>
  <c r="AT73" i="4" s="1"/>
  <c r="AU73" i="4" s="1"/>
  <c r="AV73" i="4" s="1"/>
  <c r="AS68" i="4"/>
  <c r="AT68" i="4" s="1"/>
  <c r="AU68" i="4" s="1"/>
  <c r="AV68" i="4" s="1"/>
  <c r="AS63" i="4"/>
  <c r="AT63" i="4" s="1"/>
  <c r="AU63" i="4" s="1"/>
  <c r="AV63" i="4" s="1"/>
  <c r="AS59" i="4"/>
  <c r="AT59" i="4" s="1"/>
  <c r="AU59" i="4" s="1"/>
  <c r="AV59" i="4" s="1"/>
  <c r="AS54" i="4"/>
  <c r="AT54" i="4" s="1"/>
  <c r="AU54" i="4" s="1"/>
  <c r="AV54" i="4" s="1"/>
  <c r="AS50" i="4"/>
  <c r="AT50" i="4" s="1"/>
  <c r="AU50" i="4" s="1"/>
  <c r="AV50" i="4" s="1"/>
  <c r="AS48" i="4"/>
  <c r="AT48" i="4" s="1"/>
  <c r="AU48" i="4" s="1"/>
  <c r="AV48" i="4" s="1"/>
  <c r="AS45" i="4"/>
  <c r="AT45" i="4" s="1"/>
  <c r="AU45" i="4" s="1"/>
  <c r="AV45" i="4" s="1"/>
  <c r="AS36" i="4"/>
  <c r="AT36" i="4" s="1"/>
  <c r="AU36" i="4" s="1"/>
  <c r="AV36" i="4" s="1"/>
  <c r="AS33" i="4"/>
  <c r="AT33" i="4" s="1"/>
  <c r="AU33" i="4" s="1"/>
  <c r="AV33" i="4" s="1"/>
  <c r="AW28" i="4"/>
  <c r="AX28" i="4" s="1"/>
  <c r="AS25" i="4"/>
  <c r="AT25" i="4" s="1"/>
  <c r="AU25" i="4" s="1"/>
  <c r="AV25" i="4" s="1"/>
  <c r="AS19" i="4"/>
  <c r="AT19" i="4" s="1"/>
  <c r="AU19" i="4" s="1"/>
  <c r="AV19" i="4" s="1"/>
  <c r="AS12" i="4"/>
  <c r="AT12" i="4" s="1"/>
  <c r="AU12" i="4" s="1"/>
  <c r="AV12" i="4" s="1"/>
  <c r="AS385" i="4"/>
  <c r="AT385" i="4" s="1"/>
  <c r="AU385" i="4" s="1"/>
  <c r="AV385" i="4" s="1"/>
  <c r="AS379" i="4"/>
  <c r="AT379" i="4" s="1"/>
  <c r="AU379" i="4" s="1"/>
  <c r="AV379" i="4" s="1"/>
  <c r="AS356" i="4"/>
  <c r="AT356" i="4" s="1"/>
  <c r="AU356" i="4" s="1"/>
  <c r="AV356" i="4" s="1"/>
  <c r="AS345" i="4"/>
  <c r="AT345" i="4" s="1"/>
  <c r="AU345" i="4" s="1"/>
  <c r="AV345" i="4" s="1"/>
  <c r="AS316" i="4"/>
  <c r="AT316" i="4" s="1"/>
  <c r="AU316" i="4" s="1"/>
  <c r="AV316" i="4" s="1"/>
  <c r="AS304" i="4"/>
  <c r="AT304" i="4" s="1"/>
  <c r="AU304" i="4" s="1"/>
  <c r="AV304" i="4" s="1"/>
  <c r="AS290" i="4"/>
  <c r="AT290" i="4" s="1"/>
  <c r="AU290" i="4" s="1"/>
  <c r="AV290" i="4" s="1"/>
  <c r="AS251" i="4"/>
  <c r="AT251" i="4" s="1"/>
  <c r="AU251" i="4" s="1"/>
  <c r="AV251" i="4" s="1"/>
  <c r="AS81" i="4"/>
  <c r="AT81" i="4" s="1"/>
  <c r="AU81" i="4" s="1"/>
  <c r="AV81" i="4" s="1"/>
  <c r="AS49" i="4"/>
  <c r="AT49" i="4" s="1"/>
  <c r="AU49" i="4" s="1"/>
  <c r="AV49" i="4" s="1"/>
  <c r="AS18" i="4"/>
  <c r="AT18" i="4" s="1"/>
  <c r="AU18" i="4" s="1"/>
  <c r="AV18" i="4" s="1"/>
  <c r="AW318" i="4"/>
  <c r="AX318" i="4" s="1"/>
  <c r="AW634" i="4"/>
  <c r="AX634" i="4" s="1"/>
  <c r="AW79" i="4"/>
  <c r="AX79" i="4" s="1"/>
  <c r="AQ345" i="4"/>
  <c r="AA345" i="4"/>
  <c r="M345" i="4"/>
  <c r="J345" i="4" s="1"/>
  <c r="AP345" i="4" s="1"/>
  <c r="R345" i="4"/>
  <c r="AT13" i="4" l="1"/>
  <c r="AS764" i="4"/>
  <c r="AT52" i="4"/>
  <c r="AS767" i="4"/>
  <c r="AT15" i="4"/>
  <c r="AS766" i="4"/>
  <c r="AT66" i="4"/>
  <c r="AS759" i="4"/>
  <c r="AS765" i="4"/>
  <c r="AS763" i="4"/>
  <c r="AT24" i="4"/>
  <c r="AS769" i="4"/>
  <c r="AT453" i="4"/>
  <c r="AS761" i="4"/>
  <c r="AS755" i="4"/>
  <c r="AS760" i="4"/>
  <c r="AS768" i="4"/>
  <c r="AS762" i="4"/>
  <c r="AT768" i="4"/>
  <c r="AT449" i="4"/>
  <c r="AT765" i="4" s="1"/>
  <c r="AT631" i="4"/>
  <c r="Z345" i="4"/>
  <c r="AO345" i="4"/>
  <c r="AW368" i="4"/>
  <c r="AX368" i="4" s="1"/>
  <c r="AW397" i="4"/>
  <c r="AX397" i="4" s="1"/>
  <c r="AW671" i="4"/>
  <c r="AX671" i="4" s="1"/>
  <c r="AW355" i="4"/>
  <c r="AX355" i="4" s="1"/>
  <c r="AW393" i="4"/>
  <c r="AX393" i="4" s="1"/>
  <c r="AW147" i="4"/>
  <c r="AX147" i="4" s="1"/>
  <c r="AW109" i="4"/>
  <c r="AX109" i="4" s="1"/>
  <c r="AW117" i="4"/>
  <c r="AX117" i="4" s="1"/>
  <c r="AW370" i="4"/>
  <c r="AX370" i="4" s="1"/>
  <c r="AW237" i="4"/>
  <c r="AX237" i="4" s="1"/>
  <c r="AW394" i="4"/>
  <c r="AX394" i="4" s="1"/>
  <c r="AW404" i="4"/>
  <c r="AX404" i="4" s="1"/>
  <c r="AW326" i="4"/>
  <c r="AX326" i="4" s="1"/>
  <c r="AW378" i="4"/>
  <c r="AX378" i="4" s="1"/>
  <c r="AW339" i="4"/>
  <c r="AX339" i="4" s="1"/>
  <c r="AW376" i="4"/>
  <c r="AX376" i="4" s="1"/>
  <c r="AW78" i="4"/>
  <c r="AX78" i="4" s="1"/>
  <c r="AW83" i="4"/>
  <c r="AX83" i="4" s="1"/>
  <c r="AW91" i="4"/>
  <c r="AX91" i="4" s="1"/>
  <c r="AW93" i="4"/>
  <c r="AX93" i="4" s="1"/>
  <c r="AW107" i="4"/>
  <c r="AX107" i="4" s="1"/>
  <c r="AW139" i="4"/>
  <c r="AX139" i="4" s="1"/>
  <c r="AW146" i="4"/>
  <c r="AX146" i="4" s="1"/>
  <c r="AW347" i="4"/>
  <c r="AX347" i="4" s="1"/>
  <c r="AW153" i="4"/>
  <c r="AX153" i="4" s="1"/>
  <c r="AW229" i="4"/>
  <c r="AX229" i="4" s="1"/>
  <c r="AW250" i="4"/>
  <c r="AX250" i="4" s="1"/>
  <c r="AW256" i="4"/>
  <c r="AX256" i="4" s="1"/>
  <c r="AW267" i="4"/>
  <c r="AX267" i="4" s="1"/>
  <c r="AW275" i="4"/>
  <c r="AX275" i="4" s="1"/>
  <c r="AW284" i="4"/>
  <c r="AX284" i="4" s="1"/>
  <c r="AW306" i="4"/>
  <c r="AX306" i="4" s="1"/>
  <c r="AW311" i="4"/>
  <c r="AX311" i="4" s="1"/>
  <c r="AW319" i="4"/>
  <c r="AX319" i="4" s="1"/>
  <c r="AW327" i="4"/>
  <c r="AX327" i="4" s="1"/>
  <c r="AW334" i="4"/>
  <c r="AX334" i="4" s="1"/>
  <c r="AW342" i="4"/>
  <c r="AX342" i="4" s="1"/>
  <c r="AW578" i="4"/>
  <c r="AX578" i="4" s="1"/>
  <c r="AW629" i="4"/>
  <c r="AX629" i="4" s="1"/>
  <c r="AW728" i="4"/>
  <c r="AX728" i="4" s="1"/>
  <c r="AW373" i="4"/>
  <c r="AX373" i="4" s="1"/>
  <c r="AW380" i="4"/>
  <c r="AX380" i="4" s="1"/>
  <c r="AW86" i="4"/>
  <c r="AX86" i="4" s="1"/>
  <c r="AW97" i="4"/>
  <c r="AX97" i="4" s="1"/>
  <c r="AW104" i="4"/>
  <c r="AX104" i="4" s="1"/>
  <c r="AW118" i="4"/>
  <c r="AX118" i="4" s="1"/>
  <c r="AW134" i="4"/>
  <c r="AX134" i="4" s="1"/>
  <c r="AW657" i="4"/>
  <c r="AX657" i="4" s="1"/>
  <c r="AW149" i="4"/>
  <c r="AX149" i="4" s="1"/>
  <c r="AW165" i="4"/>
  <c r="AX165" i="4" s="1"/>
  <c r="AW244" i="4"/>
  <c r="AX244" i="4" s="1"/>
  <c r="AW259" i="4"/>
  <c r="AX259" i="4" s="1"/>
  <c r="AW263" i="4"/>
  <c r="AX263" i="4" s="1"/>
  <c r="AW272" i="4"/>
  <c r="AX272" i="4" s="1"/>
  <c r="AW278" i="4"/>
  <c r="AX278" i="4" s="1"/>
  <c r="AW289" i="4"/>
  <c r="AX289" i="4" s="1"/>
  <c r="AW302" i="4"/>
  <c r="AX302" i="4" s="1"/>
  <c r="AW315" i="4"/>
  <c r="AX315" i="4" s="1"/>
  <c r="AW323" i="4"/>
  <c r="AX323" i="4" s="1"/>
  <c r="AW331" i="4"/>
  <c r="AX331" i="4" s="1"/>
  <c r="AW403" i="4"/>
  <c r="AX403" i="4" s="1"/>
  <c r="AW741" i="4"/>
  <c r="AX741" i="4" s="1"/>
  <c r="AW603" i="4"/>
  <c r="AX603" i="4" s="1"/>
  <c r="AW708" i="4"/>
  <c r="AX708" i="4" s="1"/>
  <c r="AW25" i="4"/>
  <c r="AX25" i="4" s="1"/>
  <c r="AW89" i="4"/>
  <c r="AX89" i="4" s="1"/>
  <c r="AW257" i="4"/>
  <c r="AX257" i="4" s="1"/>
  <c r="AW262" i="4"/>
  <c r="AX262" i="4" s="1"/>
  <c r="AW286" i="4"/>
  <c r="AX286" i="4" s="1"/>
  <c r="AW293" i="4"/>
  <c r="AX293" i="4" s="1"/>
  <c r="AW299" i="4"/>
  <c r="AX299" i="4" s="1"/>
  <c r="AW320" i="4"/>
  <c r="AX320" i="4" s="1"/>
  <c r="AW328" i="4"/>
  <c r="AX328" i="4" s="1"/>
  <c r="AW343" i="4"/>
  <c r="AX343" i="4" s="1"/>
  <c r="AW358" i="4"/>
  <c r="AX358" i="4" s="1"/>
  <c r="AW46" i="4"/>
  <c r="AX46" i="4" s="1"/>
  <c r="AW51" i="4"/>
  <c r="AX51" i="4" s="1"/>
  <c r="AW57" i="4"/>
  <c r="AX57" i="4" s="1"/>
  <c r="AW64" i="4"/>
  <c r="AX64" i="4" s="1"/>
  <c r="AW85" i="4"/>
  <c r="AX85" i="4" s="1"/>
  <c r="AW96" i="4"/>
  <c r="AX96" i="4" s="1"/>
  <c r="AW103" i="4"/>
  <c r="AX103" i="4" s="1"/>
  <c r="AW133" i="4"/>
  <c r="AX133" i="4" s="1"/>
  <c r="AW143" i="4"/>
  <c r="AX143" i="4" s="1"/>
  <c r="AW154" i="4"/>
  <c r="AX154" i="4" s="1"/>
  <c r="AW159" i="4"/>
  <c r="AX159" i="4" s="1"/>
  <c r="AW166" i="4"/>
  <c r="AX166" i="4" s="1"/>
  <c r="AW175" i="4"/>
  <c r="AX175" i="4" s="1"/>
  <c r="AW182" i="4"/>
  <c r="AX182" i="4" s="1"/>
  <c r="AW193" i="4"/>
  <c r="AX193" i="4" s="1"/>
  <c r="AW202" i="4"/>
  <c r="AX202" i="4" s="1"/>
  <c r="AW210" i="4"/>
  <c r="AX210" i="4" s="1"/>
  <c r="AW217" i="4"/>
  <c r="AX217" i="4" s="1"/>
  <c r="AW223" i="4"/>
  <c r="AX223" i="4" s="1"/>
  <c r="AW236" i="4"/>
  <c r="AX236" i="4" s="1"/>
  <c r="AW243" i="4"/>
  <c r="AX243" i="4" s="1"/>
  <c r="AW304" i="4"/>
  <c r="AX304" i="4" s="1"/>
  <c r="AW8" i="4"/>
  <c r="AX8" i="4" s="1"/>
  <c r="AW152" i="4"/>
  <c r="AX152" i="4" s="1"/>
  <c r="AW179" i="4"/>
  <c r="AX179" i="4" s="1"/>
  <c r="AW184" i="4"/>
  <c r="AX184" i="4" s="1"/>
  <c r="AW189" i="4"/>
  <c r="AX189" i="4" s="1"/>
  <c r="AW232" i="4"/>
  <c r="AX232" i="4" s="1"/>
  <c r="AW240" i="4"/>
  <c r="AX240" i="4" s="1"/>
  <c r="AW535" i="4"/>
  <c r="AX535" i="4" s="1"/>
  <c r="AW261" i="4"/>
  <c r="AX261" i="4" s="1"/>
  <c r="AW266" i="4"/>
  <c r="AX266" i="4" s="1"/>
  <c r="AW273" i="4"/>
  <c r="AX273" i="4" s="1"/>
  <c r="AW292" i="4"/>
  <c r="AX292" i="4" s="1"/>
  <c r="AW305" i="4"/>
  <c r="AX305" i="4" s="1"/>
  <c r="AW310" i="4"/>
  <c r="AX310" i="4" s="1"/>
  <c r="AW7" i="4"/>
  <c r="AX7" i="4" s="1"/>
  <c r="AW27" i="4"/>
  <c r="AX27" i="4" s="1"/>
  <c r="AW32" i="4"/>
  <c r="AX32" i="4" s="1"/>
  <c r="AW39" i="4"/>
  <c r="AX39" i="4" s="1"/>
  <c r="AW402" i="4"/>
  <c r="AX402" i="4" s="1"/>
  <c r="AW596" i="4"/>
  <c r="AX596" i="4" s="1"/>
  <c r="AW572" i="4"/>
  <c r="AX572" i="4" s="1"/>
  <c r="AW652" i="4"/>
  <c r="AX652" i="4" s="1"/>
  <c r="AW678" i="4"/>
  <c r="AX678" i="4" s="1"/>
  <c r="AW746" i="4"/>
  <c r="AX746" i="4" s="1"/>
  <c r="AW12" i="4"/>
  <c r="AX12" i="4" s="1"/>
  <c r="AW19" i="4"/>
  <c r="AX19" i="4" s="1"/>
  <c r="AW84" i="4"/>
  <c r="AX84" i="4" s="1"/>
  <c r="AW253" i="4"/>
  <c r="AX253" i="4" s="1"/>
  <c r="AW260" i="4"/>
  <c r="AX260" i="4" s="1"/>
  <c r="AW264" i="4"/>
  <c r="AX264" i="4" s="1"/>
  <c r="AW279" i="4"/>
  <c r="AX279" i="4" s="1"/>
  <c r="AW309" i="4"/>
  <c r="AX309" i="4" s="1"/>
  <c r="AW324" i="4"/>
  <c r="AX324" i="4" s="1"/>
  <c r="AW332" i="4"/>
  <c r="AX332" i="4" s="1"/>
  <c r="AW337" i="4"/>
  <c r="AX337" i="4" s="1"/>
  <c r="AW55" i="4"/>
  <c r="AX55" i="4" s="1"/>
  <c r="AW60" i="4"/>
  <c r="AX60" i="4" s="1"/>
  <c r="AW69" i="4"/>
  <c r="AX69" i="4" s="1"/>
  <c r="AW77" i="4"/>
  <c r="AX77" i="4" s="1"/>
  <c r="AW82" i="4"/>
  <c r="AX82" i="4" s="1"/>
  <c r="AW90" i="4"/>
  <c r="AX90" i="4" s="1"/>
  <c r="AW100" i="4"/>
  <c r="AX100" i="4" s="1"/>
  <c r="AW106" i="4"/>
  <c r="AX106" i="4" s="1"/>
  <c r="AW111" i="4"/>
  <c r="AX111" i="4" s="1"/>
  <c r="AW121" i="4"/>
  <c r="AX121" i="4" s="1"/>
  <c r="AW127" i="4"/>
  <c r="AX127" i="4" s="1"/>
  <c r="AW137" i="4"/>
  <c r="AX137" i="4" s="1"/>
  <c r="AW145" i="4"/>
  <c r="AX145" i="4" s="1"/>
  <c r="AW158" i="4"/>
  <c r="AX158" i="4" s="1"/>
  <c r="AW163" i="4"/>
  <c r="AX163" i="4" s="1"/>
  <c r="AW170" i="4"/>
  <c r="AX170" i="4" s="1"/>
  <c r="AW188" i="4"/>
  <c r="AX188" i="4" s="1"/>
  <c r="AW200" i="4"/>
  <c r="AX200" i="4" s="1"/>
  <c r="AW206" i="4"/>
  <c r="AX206" i="4" s="1"/>
  <c r="AW213" i="4"/>
  <c r="AX213" i="4" s="1"/>
  <c r="AW226" i="4"/>
  <c r="AX226" i="4" s="1"/>
  <c r="AW239" i="4"/>
  <c r="AX239" i="4" s="1"/>
  <c r="AW246" i="4"/>
  <c r="AX246" i="4" s="1"/>
  <c r="AW396" i="4"/>
  <c r="AX396" i="4" s="1"/>
  <c r="AW196" i="4"/>
  <c r="AX196" i="4" s="1"/>
  <c r="AW211" i="4"/>
  <c r="AX211" i="4" s="1"/>
  <c r="AW252" i="4"/>
  <c r="AX252" i="4" s="1"/>
  <c r="AW258" i="4"/>
  <c r="AX258" i="4" s="1"/>
  <c r="AW277" i="4"/>
  <c r="AX277" i="4" s="1"/>
  <c r="AW288" i="4"/>
  <c r="AX288" i="4" s="1"/>
  <c r="AW295" i="4"/>
  <c r="AX295" i="4" s="1"/>
  <c r="AW300" i="4"/>
  <c r="AX300" i="4" s="1"/>
  <c r="AW308" i="4"/>
  <c r="AX308" i="4" s="1"/>
  <c r="AW314" i="4"/>
  <c r="AX314" i="4" s="1"/>
  <c r="AW322" i="4"/>
  <c r="AX322" i="4" s="1"/>
  <c r="AW330" i="4"/>
  <c r="AX330" i="4" s="1"/>
  <c r="AW336" i="4"/>
  <c r="AX336" i="4" s="1"/>
  <c r="AW351" i="4"/>
  <c r="AX351" i="4" s="1"/>
  <c r="AW365" i="4"/>
  <c r="AX365" i="4" s="1"/>
  <c r="AW385" i="4"/>
  <c r="AX385" i="4" s="1"/>
  <c r="AW241" i="4"/>
  <c r="AX241" i="4" s="1"/>
  <c r="AW35" i="4"/>
  <c r="AX35" i="4" s="1"/>
  <c r="AW150" i="4"/>
  <c r="AX150" i="4" s="1"/>
  <c r="AW157" i="4"/>
  <c r="AX157" i="4" s="1"/>
  <c r="AW161" i="4"/>
  <c r="AX161" i="4" s="1"/>
  <c r="AW361" i="4"/>
  <c r="AX361" i="4" s="1"/>
  <c r="AW398" i="4"/>
  <c r="AX398" i="4" s="1"/>
  <c r="AW450" i="4"/>
  <c r="AX450" i="4" s="1"/>
  <c r="AW586" i="4"/>
  <c r="AX586" i="4" s="1"/>
  <c r="AW713" i="4"/>
  <c r="AX713" i="4" s="1"/>
  <c r="AW290" i="4"/>
  <c r="AX290" i="4" s="1"/>
  <c r="AW316" i="4"/>
  <c r="AX316" i="4" s="1"/>
  <c r="AW356" i="4"/>
  <c r="AX356" i="4" s="1"/>
  <c r="AW33" i="4"/>
  <c r="AX33" i="4" s="1"/>
  <c r="AW48" i="4"/>
  <c r="AX48" i="4" s="1"/>
  <c r="AW54" i="4"/>
  <c r="AX54" i="4" s="1"/>
  <c r="AW59" i="4"/>
  <c r="AX59" i="4" s="1"/>
  <c r="AW68" i="4"/>
  <c r="AX68" i="4" s="1"/>
  <c r="AW76" i="4"/>
  <c r="AX76" i="4" s="1"/>
  <c r="AW95" i="4"/>
  <c r="AX95" i="4" s="1"/>
  <c r="AW102" i="4"/>
  <c r="AX102" i="4" s="1"/>
  <c r="AW126" i="4"/>
  <c r="AX126" i="4" s="1"/>
  <c r="AW136" i="4"/>
  <c r="AX136" i="4" s="1"/>
  <c r="AW151" i="4"/>
  <c r="AX151" i="4" s="1"/>
  <c r="AW162" i="4"/>
  <c r="AX162" i="4" s="1"/>
  <c r="AW169" i="4"/>
  <c r="AX169" i="4" s="1"/>
  <c r="AW178" i="4"/>
  <c r="AX178" i="4" s="1"/>
  <c r="AW183" i="4"/>
  <c r="AX183" i="4" s="1"/>
  <c r="AW187" i="4"/>
  <c r="AX187" i="4" s="1"/>
  <c r="AW197" i="4"/>
  <c r="AX197" i="4" s="1"/>
  <c r="AW205" i="4"/>
  <c r="AX205" i="4" s="1"/>
  <c r="AW219" i="4"/>
  <c r="AX219" i="4" s="1"/>
  <c r="AW238" i="4"/>
  <c r="AX238" i="4" s="1"/>
  <c r="AW349" i="4"/>
  <c r="AX349" i="4" s="1"/>
  <c r="AW388" i="4"/>
  <c r="AX388" i="4" s="1"/>
  <c r="AW414" i="4"/>
  <c r="AX414" i="4" s="1"/>
  <c r="AW21" i="4"/>
  <c r="AX21" i="4" s="1"/>
  <c r="AW29" i="4"/>
  <c r="AX29" i="4" s="1"/>
  <c r="AW251" i="4"/>
  <c r="AX251" i="4" s="1"/>
  <c r="AW276" i="4"/>
  <c r="AX276" i="4" s="1"/>
  <c r="AW294" i="4"/>
  <c r="AX294" i="4" s="1"/>
  <c r="AW307" i="4"/>
  <c r="AX307" i="4" s="1"/>
  <c r="AW321" i="4"/>
  <c r="AX321" i="4" s="1"/>
  <c r="AW335" i="4"/>
  <c r="AX335" i="4" s="1"/>
  <c r="AW346" i="4"/>
  <c r="AX346" i="4" s="1"/>
  <c r="AW354" i="4"/>
  <c r="AX354" i="4" s="1"/>
  <c r="AW363" i="4"/>
  <c r="AX363" i="4" s="1"/>
  <c r="AW14" i="4"/>
  <c r="AX14" i="4" s="1"/>
  <c r="AW23" i="4"/>
  <c r="AX23" i="4" s="1"/>
  <c r="AW34" i="4"/>
  <c r="AX34" i="4" s="1"/>
  <c r="AW43" i="4"/>
  <c r="AX43" i="4" s="1"/>
  <c r="AW61" i="4"/>
  <c r="AX61" i="4" s="1"/>
  <c r="AW70" i="4"/>
  <c r="AX70" i="4" s="1"/>
  <c r="AW156" i="4"/>
  <c r="AX156" i="4" s="1"/>
  <c r="AW160" i="4"/>
  <c r="AX160" i="4" s="1"/>
  <c r="AW176" i="4"/>
  <c r="AX176" i="4" s="1"/>
  <c r="AW220" i="4"/>
  <c r="AX220" i="4" s="1"/>
  <c r="AW227" i="4"/>
  <c r="AX227" i="4" s="1"/>
  <c r="AW377" i="4"/>
  <c r="AX377" i="4" s="1"/>
  <c r="AW409" i="4"/>
  <c r="AX409" i="4" s="1"/>
  <c r="AW11" i="4"/>
  <c r="AX11" i="4" s="1"/>
  <c r="AW49" i="4"/>
  <c r="AX49" i="4" s="1"/>
  <c r="AW62" i="4"/>
  <c r="AX62" i="4" s="1"/>
  <c r="AW71" i="4"/>
  <c r="AX71" i="4" s="1"/>
  <c r="AW660" i="4"/>
  <c r="AX660" i="4" s="1"/>
  <c r="AW94" i="4"/>
  <c r="AX94" i="4" s="1"/>
  <c r="AW101" i="4"/>
  <c r="AX101" i="4" s="1"/>
  <c r="AW108" i="4"/>
  <c r="AX108" i="4" s="1"/>
  <c r="AW114" i="4"/>
  <c r="AX114" i="4" s="1"/>
  <c r="AW122" i="4"/>
  <c r="AX122" i="4" s="1"/>
  <c r="AW129" i="4"/>
  <c r="AX129" i="4" s="1"/>
  <c r="AW141" i="4"/>
  <c r="AX141" i="4" s="1"/>
  <c r="AW177" i="4"/>
  <c r="AX177" i="4" s="1"/>
  <c r="AW186" i="4"/>
  <c r="AX186" i="4" s="1"/>
  <c r="AW203" i="4"/>
  <c r="AX203" i="4" s="1"/>
  <c r="AW218" i="4"/>
  <c r="AX218" i="4" s="1"/>
  <c r="AW348" i="4"/>
  <c r="AX348" i="4" s="1"/>
  <c r="AW366" i="4"/>
  <c r="AX366" i="4" s="1"/>
  <c r="AW387" i="4"/>
  <c r="AX387" i="4" s="1"/>
  <c r="AW434" i="4"/>
  <c r="AX434" i="4" s="1"/>
  <c r="AW441" i="4"/>
  <c r="AX441" i="4" s="1"/>
  <c r="AW462" i="4"/>
  <c r="AX462" i="4" s="1"/>
  <c r="AW472" i="4"/>
  <c r="AX472" i="4" s="1"/>
  <c r="AW480" i="4"/>
  <c r="AX480" i="4" s="1"/>
  <c r="AW486" i="4"/>
  <c r="AX486" i="4" s="1"/>
  <c r="AW493" i="4"/>
  <c r="AX493" i="4" s="1"/>
  <c r="AW510" i="4"/>
  <c r="AX510" i="4" s="1"/>
  <c r="AW518" i="4"/>
  <c r="AX518" i="4" s="1"/>
  <c r="AW524" i="4"/>
  <c r="AX524" i="4" s="1"/>
  <c r="AW529" i="4"/>
  <c r="AX529" i="4" s="1"/>
  <c r="AW533" i="4"/>
  <c r="AX533" i="4" s="1"/>
  <c r="AW540" i="4"/>
  <c r="AX540" i="4" s="1"/>
  <c r="AW546" i="4"/>
  <c r="AX546" i="4" s="1"/>
  <c r="AW553" i="4"/>
  <c r="AX553" i="4" s="1"/>
  <c r="AW573" i="4"/>
  <c r="AX573" i="4" s="1"/>
  <c r="AW579" i="4"/>
  <c r="AX579" i="4" s="1"/>
  <c r="AW587" i="4"/>
  <c r="AX587" i="4" s="1"/>
  <c r="AW591" i="4"/>
  <c r="AX591" i="4" s="1"/>
  <c r="AW612" i="4"/>
  <c r="AX612" i="4" s="1"/>
  <c r="AW617" i="4"/>
  <c r="AX617" i="4" s="1"/>
  <c r="AW625" i="4"/>
  <c r="AX625" i="4" s="1"/>
  <c r="AW630" i="4"/>
  <c r="AX630" i="4" s="1"/>
  <c r="AW636" i="4"/>
  <c r="AX636" i="4" s="1"/>
  <c r="AW644" i="4"/>
  <c r="AX644" i="4" s="1"/>
  <c r="AW653" i="4"/>
  <c r="AX653" i="4" s="1"/>
  <c r="AW662" i="4"/>
  <c r="AX662" i="4" s="1"/>
  <c r="AW666" i="4"/>
  <c r="AX666" i="4" s="1"/>
  <c r="AW679" i="4"/>
  <c r="AX679" i="4" s="1"/>
  <c r="AW690" i="4"/>
  <c r="AX690" i="4" s="1"/>
  <c r="AW695" i="4"/>
  <c r="AX695" i="4" s="1"/>
  <c r="AW703" i="4"/>
  <c r="AX703" i="4" s="1"/>
  <c r="AW714" i="4"/>
  <c r="AX714" i="4" s="1"/>
  <c r="AW721" i="4"/>
  <c r="AX721" i="4" s="1"/>
  <c r="AW729" i="4"/>
  <c r="AX729" i="4" s="1"/>
  <c r="AW734" i="4"/>
  <c r="AX734" i="4" s="1"/>
  <c r="AW742" i="4"/>
  <c r="AX742" i="4" s="1"/>
  <c r="AW747" i="4"/>
  <c r="AX747" i="4" s="1"/>
  <c r="AW426" i="4"/>
  <c r="AX426" i="4" s="1"/>
  <c r="AW432" i="4"/>
  <c r="AX432" i="4" s="1"/>
  <c r="AW438" i="4"/>
  <c r="AX438" i="4" s="1"/>
  <c r="AW445" i="4"/>
  <c r="AX445" i="4" s="1"/>
  <c r="AW458" i="4"/>
  <c r="AX458" i="4" s="1"/>
  <c r="AW477" i="4"/>
  <c r="AX477" i="4" s="1"/>
  <c r="AW484" i="4"/>
  <c r="AX484" i="4" s="1"/>
  <c r="AW500" i="4"/>
  <c r="AX500" i="4" s="1"/>
  <c r="AW508" i="4"/>
  <c r="AX508" i="4" s="1"/>
  <c r="AW516" i="4"/>
  <c r="AX516" i="4" s="1"/>
  <c r="AW530" i="4"/>
  <c r="AX530" i="4" s="1"/>
  <c r="AW537" i="4"/>
  <c r="AX537" i="4" s="1"/>
  <c r="AW543" i="4"/>
  <c r="AX543" i="4" s="1"/>
  <c r="AW72" i="4"/>
  <c r="AX72" i="4" s="1"/>
  <c r="AW558" i="4"/>
  <c r="AX558" i="4" s="1"/>
  <c r="AW564" i="4"/>
  <c r="AX564" i="4" s="1"/>
  <c r="AW570" i="4"/>
  <c r="AX570" i="4" s="1"/>
  <c r="AW584" i="4"/>
  <c r="AX584" i="4" s="1"/>
  <c r="AW595" i="4"/>
  <c r="AX595" i="4" s="1"/>
  <c r="AW608" i="4"/>
  <c r="AX608" i="4" s="1"/>
  <c r="AW615" i="4"/>
  <c r="AX615" i="4" s="1"/>
  <c r="AW622" i="4"/>
  <c r="AX622" i="4" s="1"/>
  <c r="AW633" i="4"/>
  <c r="AX633" i="4" s="1"/>
  <c r="AW649" i="4"/>
  <c r="AX649" i="4" s="1"/>
  <c r="AW659" i="4"/>
  <c r="AX659" i="4" s="1"/>
  <c r="AW669" i="4"/>
  <c r="AX669" i="4" s="1"/>
  <c r="AW676" i="4"/>
  <c r="AX676" i="4" s="1"/>
  <c r="AW693" i="4"/>
  <c r="AX693" i="4" s="1"/>
  <c r="AW700" i="4"/>
  <c r="AX700" i="4" s="1"/>
  <c r="AW707" i="4"/>
  <c r="AX707" i="4" s="1"/>
  <c r="AW712" i="4"/>
  <c r="AX712" i="4" s="1"/>
  <c r="AW719" i="4"/>
  <c r="AX719" i="4" s="1"/>
  <c r="AW726" i="4"/>
  <c r="AX726" i="4" s="1"/>
  <c r="AW733" i="4"/>
  <c r="AX733" i="4" s="1"/>
  <c r="AW739" i="4"/>
  <c r="AX739" i="4" s="1"/>
  <c r="AW413" i="4"/>
  <c r="AX413" i="4" s="1"/>
  <c r="AW406" i="4"/>
  <c r="AX406" i="4" s="1"/>
  <c r="AW412" i="4"/>
  <c r="AX412" i="4" s="1"/>
  <c r="AW420" i="4"/>
  <c r="AX420" i="4" s="1"/>
  <c r="AW439" i="4"/>
  <c r="AX439" i="4" s="1"/>
  <c r="AW451" i="4"/>
  <c r="AX451" i="4" s="1"/>
  <c r="AW459" i="4"/>
  <c r="AX459" i="4" s="1"/>
  <c r="AW469" i="4"/>
  <c r="AX469" i="4" s="1"/>
  <c r="AW478" i="4"/>
  <c r="AX478" i="4" s="1"/>
  <c r="AW485" i="4"/>
  <c r="AX485" i="4" s="1"/>
  <c r="AW491" i="4"/>
  <c r="AX491" i="4" s="1"/>
  <c r="AW501" i="4"/>
  <c r="AX501" i="4" s="1"/>
  <c r="AW522" i="4"/>
  <c r="AX522" i="4" s="1"/>
  <c r="AW527" i="4"/>
  <c r="AX527" i="4" s="1"/>
  <c r="AW532" i="4"/>
  <c r="AX532" i="4" s="1"/>
  <c r="AW544" i="4"/>
  <c r="AX544" i="4" s="1"/>
  <c r="AW551" i="4"/>
  <c r="AX551" i="4" s="1"/>
  <c r="AW560" i="4"/>
  <c r="AX560" i="4" s="1"/>
  <c r="AW571" i="4"/>
  <c r="AX571" i="4" s="1"/>
  <c r="AW577" i="4"/>
  <c r="AX577" i="4" s="1"/>
  <c r="AW585" i="4"/>
  <c r="AX585" i="4" s="1"/>
  <c r="AW590" i="4"/>
  <c r="AX590" i="4" s="1"/>
  <c r="AW602" i="4"/>
  <c r="AX602" i="4" s="1"/>
  <c r="AW610" i="4"/>
  <c r="AX610" i="4" s="1"/>
  <c r="AW616" i="4"/>
  <c r="AX616" i="4" s="1"/>
  <c r="AW624" i="4"/>
  <c r="AX624" i="4" s="1"/>
  <c r="AW628" i="4"/>
  <c r="AX628" i="4" s="1"/>
  <c r="AW635" i="4"/>
  <c r="AX635" i="4" s="1"/>
  <c r="AW641" i="4"/>
  <c r="AX641" i="4" s="1"/>
  <c r="AW650" i="4"/>
  <c r="AX650" i="4" s="1"/>
  <c r="AW670" i="4"/>
  <c r="AX670" i="4" s="1"/>
  <c r="AW677" i="4"/>
  <c r="AX677" i="4" s="1"/>
  <c r="AW685" i="4"/>
  <c r="AX685" i="4" s="1"/>
  <c r="AW689" i="4"/>
  <c r="AX689" i="4" s="1"/>
  <c r="AW694" i="4"/>
  <c r="AX694" i="4" s="1"/>
  <c r="AW701" i="4"/>
  <c r="AX701" i="4" s="1"/>
  <c r="AW720" i="4"/>
  <c r="AX720" i="4" s="1"/>
  <c r="AW727" i="4"/>
  <c r="AX727" i="4" s="1"/>
  <c r="AW740" i="4"/>
  <c r="AX740" i="4" s="1"/>
  <c r="AW421" i="4"/>
  <c r="AX421" i="4" s="1"/>
  <c r="AW427" i="4"/>
  <c r="AX427" i="4" s="1"/>
  <c r="AW433" i="4"/>
  <c r="AX433" i="4" s="1"/>
  <c r="AW440" i="4"/>
  <c r="AX440" i="4" s="1"/>
  <c r="AW446" i="4"/>
  <c r="AX446" i="4" s="1"/>
  <c r="AW452" i="4"/>
  <c r="AX452" i="4" s="1"/>
  <c r="AW460" i="4"/>
  <c r="AX460" i="4" s="1"/>
  <c r="AW479" i="4"/>
  <c r="AX479" i="4" s="1"/>
  <c r="AW492" i="4"/>
  <c r="AX492" i="4" s="1"/>
  <c r="AW502" i="4"/>
  <c r="AX502" i="4" s="1"/>
  <c r="AW509" i="4"/>
  <c r="AX509" i="4" s="1"/>
  <c r="AW523" i="4"/>
  <c r="AX523" i="4" s="1"/>
  <c r="AW528" i="4"/>
  <c r="AX528" i="4" s="1"/>
  <c r="AW539" i="4"/>
  <c r="AX539" i="4" s="1"/>
  <c r="AW545" i="4"/>
  <c r="AX545" i="4" s="1"/>
  <c r="AW552" i="4"/>
  <c r="AX552" i="4" s="1"/>
  <c r="AW369" i="4"/>
  <c r="AX369" i="4" s="1"/>
  <c r="AW144" i="4"/>
  <c r="AX144" i="4" s="1"/>
  <c r="AW36" i="4"/>
  <c r="AX36" i="4" s="1"/>
  <c r="AW45" i="4"/>
  <c r="AX45" i="4" s="1"/>
  <c r="AW50" i="4"/>
  <c r="AX50" i="4" s="1"/>
  <c r="AW63" i="4"/>
  <c r="AX63" i="4" s="1"/>
  <c r="AW73" i="4"/>
  <c r="AX73" i="4" s="1"/>
  <c r="AW99" i="4"/>
  <c r="AX99" i="4" s="1"/>
  <c r="AW124" i="4"/>
  <c r="AX124" i="4" s="1"/>
  <c r="AW132" i="4"/>
  <c r="AX132" i="4" s="1"/>
  <c r="AW142" i="4"/>
  <c r="AX142" i="4" s="1"/>
  <c r="AW148" i="4"/>
  <c r="AX148" i="4" s="1"/>
  <c r="AW174" i="4"/>
  <c r="AX174" i="4" s="1"/>
  <c r="AW192" i="4"/>
  <c r="AX192" i="4" s="1"/>
  <c r="AW201" i="4"/>
  <c r="AX201" i="4" s="1"/>
  <c r="AW209" i="4"/>
  <c r="AX209" i="4" s="1"/>
  <c r="AW215" i="4"/>
  <c r="AX215" i="4" s="1"/>
  <c r="AW222" i="4"/>
  <c r="AX222" i="4" s="1"/>
  <c r="AW228" i="4"/>
  <c r="AX228" i="4" s="1"/>
  <c r="AW233" i="4"/>
  <c r="AX233" i="4" s="1"/>
  <c r="AW242" i="4"/>
  <c r="AX242" i="4" s="1"/>
  <c r="AW345" i="4"/>
  <c r="AX345" i="4" s="1"/>
  <c r="AW364" i="4"/>
  <c r="AX364" i="4" s="1"/>
  <c r="AW379" i="4"/>
  <c r="AX379" i="4" s="1"/>
  <c r="AW411" i="4"/>
  <c r="AX411" i="4" s="1"/>
  <c r="AW9" i="4"/>
  <c r="AX9" i="4" s="1"/>
  <c r="AW16" i="4"/>
  <c r="AX16" i="4" s="1"/>
  <c r="AW26" i="4"/>
  <c r="AX26" i="4" s="1"/>
  <c r="AW31" i="4"/>
  <c r="AX31" i="4" s="1"/>
  <c r="AW350" i="4"/>
  <c r="AX350" i="4" s="1"/>
  <c r="AW359" i="4"/>
  <c r="AX359" i="4" s="1"/>
  <c r="AW384" i="4"/>
  <c r="AX384" i="4" s="1"/>
  <c r="AW392" i="4"/>
  <c r="AX392" i="4" s="1"/>
  <c r="AW17" i="4"/>
  <c r="AX17" i="4" s="1"/>
  <c r="AW30" i="4"/>
  <c r="AX30" i="4" s="1"/>
  <c r="AW38" i="4"/>
  <c r="AX38" i="4" s="1"/>
  <c r="AW47" i="4"/>
  <c r="AX47" i="4" s="1"/>
  <c r="AW65" i="4"/>
  <c r="AX65" i="4" s="1"/>
  <c r="AW164" i="4"/>
  <c r="AX164" i="4" s="1"/>
  <c r="AW171" i="4"/>
  <c r="AX171" i="4" s="1"/>
  <c r="AW224" i="4"/>
  <c r="AX224" i="4" s="1"/>
  <c r="AW374" i="4"/>
  <c r="AX374" i="4" s="1"/>
  <c r="AW381" i="4"/>
  <c r="AX381" i="4" s="1"/>
  <c r="AW53" i="4"/>
  <c r="AX53" i="4" s="1"/>
  <c r="AW58" i="4"/>
  <c r="AX58" i="4" s="1"/>
  <c r="AW75" i="4"/>
  <c r="AX75" i="4" s="1"/>
  <c r="AW80" i="4"/>
  <c r="AX80" i="4" s="1"/>
  <c r="AW88" i="4"/>
  <c r="AX88" i="4" s="1"/>
  <c r="AW98" i="4"/>
  <c r="AX98" i="4" s="1"/>
  <c r="AW110" i="4"/>
  <c r="AX110" i="4" s="1"/>
  <c r="AW119" i="4"/>
  <c r="AX119" i="4" s="1"/>
  <c r="AW125" i="4"/>
  <c r="AX125" i="4" s="1"/>
  <c r="AW135" i="4"/>
  <c r="AX135" i="4" s="1"/>
  <c r="AW172" i="4"/>
  <c r="AX172" i="4" s="1"/>
  <c r="AW180" i="4"/>
  <c r="AX180" i="4" s="1"/>
  <c r="AW185" i="4"/>
  <c r="AX185" i="4" s="1"/>
  <c r="AW191" i="4"/>
  <c r="AX191" i="4" s="1"/>
  <c r="AW207" i="4"/>
  <c r="AX207" i="4" s="1"/>
  <c r="AW214" i="4"/>
  <c r="AX214" i="4" s="1"/>
  <c r="AW221" i="4"/>
  <c r="AX221" i="4" s="1"/>
  <c r="AW352" i="4"/>
  <c r="AX352" i="4" s="1"/>
  <c r="AW410" i="4"/>
  <c r="AX410" i="4" s="1"/>
  <c r="AW416" i="4"/>
  <c r="AX416" i="4" s="1"/>
  <c r="AW425" i="4"/>
  <c r="AX425" i="4" s="1"/>
  <c r="AW431" i="4"/>
  <c r="AX431" i="4" s="1"/>
  <c r="AW457" i="4"/>
  <c r="AX457" i="4" s="1"/>
  <c r="AW468" i="4"/>
  <c r="AX468" i="4" s="1"/>
  <c r="AW476" i="4"/>
  <c r="AX476" i="4" s="1"/>
  <c r="AW499" i="4"/>
  <c r="AX499" i="4" s="1"/>
  <c r="AW506" i="4"/>
  <c r="AX506" i="4" s="1"/>
  <c r="AW515" i="4"/>
  <c r="AX515" i="4" s="1"/>
  <c r="AW520" i="4"/>
  <c r="AX520" i="4" s="1"/>
  <c r="AW526" i="4"/>
  <c r="AX526" i="4" s="1"/>
  <c r="AW536" i="4"/>
  <c r="AX536" i="4" s="1"/>
  <c r="AW550" i="4"/>
  <c r="AX550" i="4" s="1"/>
  <c r="AW557" i="4"/>
  <c r="AX557" i="4" s="1"/>
  <c r="AW563" i="4"/>
  <c r="AX563" i="4" s="1"/>
  <c r="AW569" i="4"/>
  <c r="AX569" i="4" s="1"/>
  <c r="AW575" i="4"/>
  <c r="AX575" i="4" s="1"/>
  <c r="AW583" i="4"/>
  <c r="AX583" i="4" s="1"/>
  <c r="AW589" i="4"/>
  <c r="AX589" i="4" s="1"/>
  <c r="AW601" i="4"/>
  <c r="AX601" i="4" s="1"/>
  <c r="AW614" i="4"/>
  <c r="AX614" i="4" s="1"/>
  <c r="AW639" i="4"/>
  <c r="AX639" i="4" s="1"/>
  <c r="AW648" i="4"/>
  <c r="AX648" i="4" s="1"/>
  <c r="AW658" i="4"/>
  <c r="AX658" i="4" s="1"/>
  <c r="AW668" i="4"/>
  <c r="AX668" i="4" s="1"/>
  <c r="AW675" i="4"/>
  <c r="AX675" i="4" s="1"/>
  <c r="AW684" i="4"/>
  <c r="AX684" i="4" s="1"/>
  <c r="AW67" i="4"/>
  <c r="AX67" i="4" s="1"/>
  <c r="AW692" i="4"/>
  <c r="AX692" i="4" s="1"/>
  <c r="AW699" i="4"/>
  <c r="AX699" i="4" s="1"/>
  <c r="AW718" i="4"/>
  <c r="AX718" i="4" s="1"/>
  <c r="AW722" i="4"/>
  <c r="AX722" i="4" s="1"/>
  <c r="AW725" i="4"/>
  <c r="AX725" i="4" s="1"/>
  <c r="AW738" i="4"/>
  <c r="AX738" i="4" s="1"/>
  <c r="AW745" i="4"/>
  <c r="AX745" i="4" s="1"/>
  <c r="AW424" i="4"/>
  <c r="AX424" i="4" s="1"/>
  <c r="AW422" i="4"/>
  <c r="AX422" i="4" s="1"/>
  <c r="AW428" i="4"/>
  <c r="AX428" i="4" s="1"/>
  <c r="AW442" i="4"/>
  <c r="AX442" i="4" s="1"/>
  <c r="AW454" i="4"/>
  <c r="AX454" i="4" s="1"/>
  <c r="AW465" i="4"/>
  <c r="AX465" i="4" s="1"/>
  <c r="AW481" i="4"/>
  <c r="AX481" i="4" s="1"/>
  <c r="AW487" i="4"/>
  <c r="AX487" i="4" s="1"/>
  <c r="AW495" i="4"/>
  <c r="AX495" i="4" s="1"/>
  <c r="AW503" i="4"/>
  <c r="AX503" i="4" s="1"/>
  <c r="AW511" i="4"/>
  <c r="AX511" i="4" s="1"/>
  <c r="AW525" i="4"/>
  <c r="AX525" i="4" s="1"/>
  <c r="AW534" i="4"/>
  <c r="AX534" i="4" s="1"/>
  <c r="AW541" i="4"/>
  <c r="AX541" i="4" s="1"/>
  <c r="AW547" i="4"/>
  <c r="AX547" i="4" s="1"/>
  <c r="AW554" i="4"/>
  <c r="AX554" i="4" s="1"/>
  <c r="AW561" i="4"/>
  <c r="AX561" i="4" s="1"/>
  <c r="AW565" i="4"/>
  <c r="AX565" i="4" s="1"/>
  <c r="AW580" i="4"/>
  <c r="AX580" i="4" s="1"/>
  <c r="AW592" i="4"/>
  <c r="AX592" i="4" s="1"/>
  <c r="AW597" i="4"/>
  <c r="AX597" i="4" s="1"/>
  <c r="AW605" i="4"/>
  <c r="AX605" i="4" s="1"/>
  <c r="AW618" i="4"/>
  <c r="AX618" i="4" s="1"/>
  <c r="AW637" i="4"/>
  <c r="AX637" i="4" s="1"/>
  <c r="AW655" i="4"/>
  <c r="AX655" i="4" s="1"/>
  <c r="AW663" i="4"/>
  <c r="AX663" i="4" s="1"/>
  <c r="AW672" i="4"/>
  <c r="AX672" i="4" s="1"/>
  <c r="AW680" i="4"/>
  <c r="AX680" i="4" s="1"/>
  <c r="AW696" i="4"/>
  <c r="AX696" i="4" s="1"/>
  <c r="AW709" i="4"/>
  <c r="AX709" i="4" s="1"/>
  <c r="AW715" i="4"/>
  <c r="AX715" i="4" s="1"/>
  <c r="AW723" i="4"/>
  <c r="AX723" i="4" s="1"/>
  <c r="AW730" i="4"/>
  <c r="AX730" i="4" s="1"/>
  <c r="AW735" i="4"/>
  <c r="AX735" i="4" s="1"/>
  <c r="AW743" i="4"/>
  <c r="AX743" i="4" s="1"/>
  <c r="AW748" i="4"/>
  <c r="AX748" i="4" s="1"/>
  <c r="AW400" i="4"/>
  <c r="AX400" i="4" s="1"/>
  <c r="AW415" i="4"/>
  <c r="AX415" i="4" s="1"/>
  <c r="AW418" i="4"/>
  <c r="AX418" i="4" s="1"/>
  <c r="AW423" i="4"/>
  <c r="AX423" i="4" s="1"/>
  <c r="AW429" i="4"/>
  <c r="AX429" i="4" s="1"/>
  <c r="AW435" i="4"/>
  <c r="AX435" i="4" s="1"/>
  <c r="AW444" i="4"/>
  <c r="AX444" i="4" s="1"/>
  <c r="AW455" i="4"/>
  <c r="AX455" i="4" s="1"/>
  <c r="AW466" i="4"/>
  <c r="AX466" i="4" s="1"/>
  <c r="AW473" i="4"/>
  <c r="AX473" i="4" s="1"/>
  <c r="AW482" i="4"/>
  <c r="AX482" i="4" s="1"/>
  <c r="AW488" i="4"/>
  <c r="AX488" i="4" s="1"/>
  <c r="AW504" i="4"/>
  <c r="AX504" i="4" s="1"/>
  <c r="AW513" i="4"/>
  <c r="AX513" i="4" s="1"/>
  <c r="AW542" i="4"/>
  <c r="AX542" i="4" s="1"/>
  <c r="AW548" i="4"/>
  <c r="AX548" i="4" s="1"/>
  <c r="AW555" i="4"/>
  <c r="AX555" i="4" s="1"/>
  <c r="AW566" i="4"/>
  <c r="AX566" i="4" s="1"/>
  <c r="AW574" i="4"/>
  <c r="AX574" i="4" s="1"/>
  <c r="AW582" i="4"/>
  <c r="AX582" i="4" s="1"/>
  <c r="AW588" i="4"/>
  <c r="AX588" i="4" s="1"/>
  <c r="AW598" i="4"/>
  <c r="AX598" i="4" s="1"/>
  <c r="AW606" i="4"/>
  <c r="AX606" i="4" s="1"/>
  <c r="AW619" i="4"/>
  <c r="AX619" i="4" s="1"/>
  <c r="AW626" i="4"/>
  <c r="AX626" i="4" s="1"/>
  <c r="AW638" i="4"/>
  <c r="AX638" i="4" s="1"/>
  <c r="AW646" i="4"/>
  <c r="AX646" i="4" s="1"/>
  <c r="AW656" i="4"/>
  <c r="AX656" i="4" s="1"/>
  <c r="AW664" i="4"/>
  <c r="AX664" i="4" s="1"/>
  <c r="AW298" i="4"/>
  <c r="AX298" i="4" s="1"/>
  <c r="AW673" i="4"/>
  <c r="AX673" i="4" s="1"/>
  <c r="AW681" i="4"/>
  <c r="AX681" i="4" s="1"/>
  <c r="AW687" i="4"/>
  <c r="AX687" i="4" s="1"/>
  <c r="AW691" i="4"/>
  <c r="AX691" i="4" s="1"/>
  <c r="AW697" i="4"/>
  <c r="AX697" i="4" s="1"/>
  <c r="AW704" i="4"/>
  <c r="AX704" i="4" s="1"/>
  <c r="AW710" i="4"/>
  <c r="AX710" i="4" s="1"/>
  <c r="AW716" i="4"/>
  <c r="AX716" i="4" s="1"/>
  <c r="AW731" i="4"/>
  <c r="AX731" i="4" s="1"/>
  <c r="AW736" i="4"/>
  <c r="AX736" i="4" s="1"/>
  <c r="AW749" i="4"/>
  <c r="AX749" i="4" s="1"/>
  <c r="AW419" i="4"/>
  <c r="AX419" i="4" s="1"/>
  <c r="AW430" i="4"/>
  <c r="AX430" i="4" s="1"/>
  <c r="AW436" i="4"/>
  <c r="AX436" i="4" s="1"/>
  <c r="AW448" i="4"/>
  <c r="AX448" i="4" s="1"/>
  <c r="AW456" i="4"/>
  <c r="AX456" i="4" s="1"/>
  <c r="AW467" i="4"/>
  <c r="AX467" i="4" s="1"/>
  <c r="AW475" i="4"/>
  <c r="AX475" i="4" s="1"/>
  <c r="AW483" i="4"/>
  <c r="AX483" i="4" s="1"/>
  <c r="AW489" i="4"/>
  <c r="AX489" i="4" s="1"/>
  <c r="AW498" i="4"/>
  <c r="AX498" i="4" s="1"/>
  <c r="AW505" i="4"/>
  <c r="AX505" i="4" s="1"/>
  <c r="AW514" i="4"/>
  <c r="AX514" i="4" s="1"/>
  <c r="AW519" i="4"/>
  <c r="AX519" i="4" s="1"/>
  <c r="AW549" i="4"/>
  <c r="AX549" i="4" s="1"/>
  <c r="AW556" i="4"/>
  <c r="AX556" i="4" s="1"/>
  <c r="AW562" i="4"/>
  <c r="AX562" i="4" s="1"/>
  <c r="AW567" i="4"/>
  <c r="AX567" i="4" s="1"/>
  <c r="AW581" i="4"/>
  <c r="AX581" i="4" s="1"/>
  <c r="AW600" i="4"/>
  <c r="AX600" i="4" s="1"/>
  <c r="AW607" i="4"/>
  <c r="AX607" i="4" s="1"/>
  <c r="AW620" i="4"/>
  <c r="AX620" i="4" s="1"/>
  <c r="AW627" i="4"/>
  <c r="AX627" i="4" s="1"/>
  <c r="AW632" i="4"/>
  <c r="AX632" i="4" s="1"/>
  <c r="AW647" i="4"/>
  <c r="AX647" i="4" s="1"/>
  <c r="AW665" i="4"/>
  <c r="AX665" i="4" s="1"/>
  <c r="AW667" i="4"/>
  <c r="AX667" i="4" s="1"/>
  <c r="AW674" i="4"/>
  <c r="AX674" i="4" s="1"/>
  <c r="AW683" i="4"/>
  <c r="AX683" i="4" s="1"/>
  <c r="AW698" i="4"/>
  <c r="AX698" i="4" s="1"/>
  <c r="AW705" i="4"/>
  <c r="AX705" i="4" s="1"/>
  <c r="AW717" i="4"/>
  <c r="AX717" i="4" s="1"/>
  <c r="AW724" i="4"/>
  <c r="AX724" i="4" s="1"/>
  <c r="AW732" i="4"/>
  <c r="AX732" i="4" s="1"/>
  <c r="AW737" i="4"/>
  <c r="AX737" i="4" s="1"/>
  <c r="AW81" i="4"/>
  <c r="AX81" i="4" s="1"/>
  <c r="AW18" i="4"/>
  <c r="AX18" i="4" s="1"/>
  <c r="AQ316" i="4"/>
  <c r="AA316" i="4"/>
  <c r="M631" i="4"/>
  <c r="M449" i="4"/>
  <c r="M51" i="4"/>
  <c r="M13" i="4"/>
  <c r="M9" i="4"/>
  <c r="M11" i="4"/>
  <c r="M15" i="4"/>
  <c r="M66" i="4"/>
  <c r="M729" i="4"/>
  <c r="M24" i="4"/>
  <c r="M26" i="4"/>
  <c r="M27" i="4"/>
  <c r="M7" i="4"/>
  <c r="M16" i="4"/>
  <c r="M34" i="4"/>
  <c r="M52" i="4"/>
  <c r="M35" i="4"/>
  <c r="M57" i="4"/>
  <c r="M39" i="4"/>
  <c r="M36" i="4"/>
  <c r="M412" i="4"/>
  <c r="M38" i="4"/>
  <c r="M453" i="4"/>
  <c r="M202" i="4"/>
  <c r="M14" i="4"/>
  <c r="M23" i="4"/>
  <c r="M21" i="4"/>
  <c r="M77" i="4"/>
  <c r="M25" i="4"/>
  <c r="M76" i="4"/>
  <c r="M47" i="4"/>
  <c r="M75" i="4"/>
  <c r="M45" i="4"/>
  <c r="M46" i="4"/>
  <c r="M10" i="4"/>
  <c r="M62" i="4"/>
  <c r="M43" i="4"/>
  <c r="M53" i="4"/>
  <c r="M17" i="4"/>
  <c r="M48" i="4"/>
  <c r="M49" i="4"/>
  <c r="M50" i="4"/>
  <c r="M30" i="4"/>
  <c r="M55" i="4"/>
  <c r="M54" i="4"/>
  <c r="M8" i="4"/>
  <c r="M31" i="4"/>
  <c r="M64" i="4"/>
  <c r="M742" i="4"/>
  <c r="M12" i="4"/>
  <c r="M18" i="4"/>
  <c r="M58" i="4"/>
  <c r="M59" i="4"/>
  <c r="M33" i="4"/>
  <c r="M61" i="4"/>
  <c r="M60" i="4"/>
  <c r="M32" i="4"/>
  <c r="M29" i="4"/>
  <c r="M653" i="4"/>
  <c r="M63" i="4"/>
  <c r="M65" i="4"/>
  <c r="M68" i="4"/>
  <c r="M19" i="4"/>
  <c r="M70" i="4"/>
  <c r="M74" i="4"/>
  <c r="M69" i="4"/>
  <c r="M73" i="4"/>
  <c r="M78" i="4"/>
  <c r="M99" i="4"/>
  <c r="M86" i="4"/>
  <c r="M82" i="4"/>
  <c r="M114" i="4"/>
  <c r="M104" i="4"/>
  <c r="M100" i="4"/>
  <c r="M94" i="4"/>
  <c r="M96" i="4"/>
  <c r="M526" i="4"/>
  <c r="M97" i="4"/>
  <c r="M83" i="4"/>
  <c r="M92" i="4"/>
  <c r="M660" i="4"/>
  <c r="M88" i="4"/>
  <c r="M84" i="4"/>
  <c r="M95" i="4"/>
  <c r="M98" i="4"/>
  <c r="M103" i="4"/>
  <c r="M80" i="4"/>
  <c r="M108" i="4"/>
  <c r="M102" i="4"/>
  <c r="M71" i="4"/>
  <c r="M107" i="4"/>
  <c r="M81" i="4"/>
  <c r="M93" i="4"/>
  <c r="M106" i="4"/>
  <c r="M90" i="4"/>
  <c r="M109" i="4"/>
  <c r="M91" i="4"/>
  <c r="M85" i="4"/>
  <c r="M101" i="4"/>
  <c r="M135" i="4"/>
  <c r="M144" i="4"/>
  <c r="M126" i="4"/>
  <c r="M182" i="4"/>
  <c r="M184" i="4"/>
  <c r="M121" i="4"/>
  <c r="M166" i="4"/>
  <c r="M156" i="4"/>
  <c r="M117" i="4"/>
  <c r="M178" i="4"/>
  <c r="M171" i="4"/>
  <c r="M119" i="4"/>
  <c r="M118" i="4"/>
  <c r="M120" i="4"/>
  <c r="M124" i="4"/>
  <c r="M129" i="4"/>
  <c r="M133" i="4"/>
  <c r="M134" i="4"/>
  <c r="M163" i="4"/>
  <c r="M143" i="4"/>
  <c r="M657" i="4"/>
  <c r="M165" i="4"/>
  <c r="M164" i="4"/>
  <c r="M183" i="4"/>
  <c r="M122" i="4"/>
  <c r="M141" i="4"/>
  <c r="M142" i="4"/>
  <c r="M145" i="4"/>
  <c r="M169" i="4"/>
  <c r="M136" i="4"/>
  <c r="M185" i="4"/>
  <c r="M139" i="4"/>
  <c r="M146" i="4"/>
  <c r="M149" i="4"/>
  <c r="M152" i="4"/>
  <c r="M154" i="4"/>
  <c r="M157" i="4"/>
  <c r="M387" i="4"/>
  <c r="M132" i="4"/>
  <c r="M158" i="4"/>
  <c r="M147" i="4"/>
  <c r="M151" i="4"/>
  <c r="M150" i="4"/>
  <c r="M260" i="4"/>
  <c r="M125" i="4"/>
  <c r="M127" i="4"/>
  <c r="M176" i="4"/>
  <c r="M172" i="4"/>
  <c r="M211" i="4"/>
  <c r="M177" i="4"/>
  <c r="M161" i="4"/>
  <c r="M160" i="4"/>
  <c r="M299" i="4"/>
  <c r="M148" i="4"/>
  <c r="M162" i="4"/>
  <c r="M170" i="4"/>
  <c r="M174" i="4"/>
  <c r="M179" i="4"/>
  <c r="M137" i="4"/>
  <c r="M180" i="4"/>
  <c r="M153" i="4"/>
  <c r="M159" i="4"/>
  <c r="M196" i="4"/>
  <c r="M197" i="4"/>
  <c r="M747" i="4"/>
  <c r="M200" i="4"/>
  <c r="M187" i="4"/>
  <c r="M189" i="4"/>
  <c r="M203" i="4"/>
  <c r="M186" i="4"/>
  <c r="M191" i="4"/>
  <c r="M192" i="4"/>
  <c r="M544" i="4"/>
  <c r="M188" i="4"/>
  <c r="M201" i="4"/>
  <c r="M205" i="4"/>
  <c r="M206" i="4"/>
  <c r="M207" i="4"/>
  <c r="M213" i="4"/>
  <c r="M214" i="4"/>
  <c r="M220" i="4"/>
  <c r="M229" i="4"/>
  <c r="M210" i="4"/>
  <c r="M217" i="4"/>
  <c r="M219" i="4"/>
  <c r="M221" i="4"/>
  <c r="M222" i="4"/>
  <c r="M215" i="4"/>
  <c r="M223" i="4"/>
  <c r="M209" i="4"/>
  <c r="M224" i="4"/>
  <c r="M218" i="4"/>
  <c r="M226" i="4"/>
  <c r="M228" i="4"/>
  <c r="M232" i="4"/>
  <c r="M233" i="4"/>
  <c r="M574" i="4"/>
  <c r="M227" i="4"/>
  <c r="M239" i="4"/>
  <c r="M236" i="4"/>
  <c r="M237" i="4"/>
  <c r="M238" i="4"/>
  <c r="M746" i="4"/>
  <c r="M266" i="4"/>
  <c r="M250" i="4"/>
  <c r="M267" i="4"/>
  <c r="M263" i="4"/>
  <c r="M244" i="4"/>
  <c r="M241" i="4"/>
  <c r="M252" i="4"/>
  <c r="M28" i="4"/>
  <c r="M277" i="4"/>
  <c r="M270" i="4"/>
  <c r="M259" i="4"/>
  <c r="M258" i="4"/>
  <c r="M240" i="4"/>
  <c r="M111" i="4"/>
  <c r="M243" i="4"/>
  <c r="M245" i="4"/>
  <c r="M246" i="4"/>
  <c r="M535" i="4"/>
  <c r="M254" i="4"/>
  <c r="M253" i="4"/>
  <c r="M663" i="4"/>
  <c r="M256" i="4"/>
  <c r="M273" i="4"/>
  <c r="M257" i="4"/>
  <c r="M276" i="4"/>
  <c r="M264" i="4"/>
  <c r="M265" i="4"/>
  <c r="M284" i="4"/>
  <c r="M261" i="4"/>
  <c r="M275" i="4"/>
  <c r="M279" i="4"/>
  <c r="M262" i="4"/>
  <c r="M242" i="4"/>
  <c r="M272" i="4"/>
  <c r="M251" i="4"/>
  <c r="M89" i="4"/>
  <c r="M278" i="4"/>
  <c r="M288" i="4"/>
  <c r="M292" i="4"/>
  <c r="M300" i="4"/>
  <c r="M302" i="4"/>
  <c r="M286" i="4"/>
  <c r="M307" i="4"/>
  <c r="M289" i="4"/>
  <c r="M287" i="4"/>
  <c r="M305" i="4"/>
  <c r="M304" i="4"/>
  <c r="M295" i="4"/>
  <c r="M306" i="4"/>
  <c r="M290" i="4"/>
  <c r="M294" i="4"/>
  <c r="M293" i="4"/>
  <c r="M281" i="4"/>
  <c r="M664" i="4"/>
  <c r="M403" i="4"/>
  <c r="M322" i="4"/>
  <c r="M309" i="4"/>
  <c r="M346" i="4"/>
  <c r="M314" i="4"/>
  <c r="M338" i="4"/>
  <c r="M324" i="4"/>
  <c r="M328" i="4"/>
  <c r="M339" i="4"/>
  <c r="M319" i="4"/>
  <c r="M337" i="4"/>
  <c r="M320" i="4"/>
  <c r="M335" i="4"/>
  <c r="M321" i="4"/>
  <c r="M327" i="4"/>
  <c r="M311" i="4"/>
  <c r="M330" i="4"/>
  <c r="M315" i="4"/>
  <c r="M332" i="4"/>
  <c r="M331" i="4"/>
  <c r="M326" i="4"/>
  <c r="M312" i="4"/>
  <c r="M336" i="4"/>
  <c r="M334" i="4"/>
  <c r="M342" i="4"/>
  <c r="M343" i="4"/>
  <c r="M310" i="4"/>
  <c r="M323" i="4"/>
  <c r="M344" i="4"/>
  <c r="M347" i="4"/>
  <c r="M353" i="4"/>
  <c r="M354" i="4"/>
  <c r="M370" i="4"/>
  <c r="M356" i="4"/>
  <c r="M358" i="4"/>
  <c r="M348" i="4"/>
  <c r="M351" i="4"/>
  <c r="M359" i="4"/>
  <c r="M362" i="4"/>
  <c r="M498" i="4"/>
  <c r="M352" i="4"/>
  <c r="M350" i="4"/>
  <c r="M349" i="4"/>
  <c r="M355" i="4"/>
  <c r="M363" i="4"/>
  <c r="M364" i="4"/>
  <c r="M361" i="4"/>
  <c r="M368" i="4"/>
  <c r="M367" i="4"/>
  <c r="M365" i="4"/>
  <c r="M366" i="4"/>
  <c r="M369" i="4"/>
  <c r="M373" i="4"/>
  <c r="M615" i="4"/>
  <c r="M374" i="4"/>
  <c r="M371" i="4"/>
  <c r="M378" i="4"/>
  <c r="M375" i="4"/>
  <c r="M376" i="4"/>
  <c r="M377" i="4"/>
  <c r="M380" i="4"/>
  <c r="M381" i="4"/>
  <c r="M379" i="4"/>
  <c r="M391" i="4"/>
  <c r="M383" i="4"/>
  <c r="M385" i="4"/>
  <c r="M384" i="4"/>
  <c r="M388" i="4"/>
  <c r="M398" i="4"/>
  <c r="M406" i="4"/>
  <c r="M415" i="4"/>
  <c r="M394" i="4"/>
  <c r="M396" i="4"/>
  <c r="M416" i="4"/>
  <c r="M397" i="4"/>
  <c r="M401" i="4"/>
  <c r="M408" i="4"/>
  <c r="M404" i="4"/>
  <c r="M400" i="4"/>
  <c r="M410" i="4"/>
  <c r="M411" i="4"/>
  <c r="M393" i="4"/>
  <c r="M402" i="4"/>
  <c r="M409" i="4"/>
  <c r="M414" i="4"/>
  <c r="M418" i="4"/>
  <c r="M419" i="4"/>
  <c r="M428" i="4"/>
  <c r="M440" i="4"/>
  <c r="M450" i="4"/>
  <c r="M441" i="4"/>
  <c r="M422" i="4"/>
  <c r="M423" i="4"/>
  <c r="M439" i="4"/>
  <c r="M457" i="4"/>
  <c r="M446" i="4"/>
  <c r="M451" i="4"/>
  <c r="M448" i="4"/>
  <c r="M420" i="4"/>
  <c r="M469" i="4"/>
  <c r="M426" i="4"/>
  <c r="M425" i="4"/>
  <c r="M445" i="4"/>
  <c r="M429" i="4"/>
  <c r="M444" i="4"/>
  <c r="M431" i="4"/>
  <c r="M436" i="4"/>
  <c r="M459" i="4"/>
  <c r="M435" i="4"/>
  <c r="M427" i="4"/>
  <c r="M460" i="4"/>
  <c r="M433" i="4"/>
  <c r="M438" i="4"/>
  <c r="M442" i="4"/>
  <c r="M430" i="4"/>
  <c r="M466" i="4"/>
  <c r="M456" i="4"/>
  <c r="M421" i="4"/>
  <c r="M465" i="4"/>
  <c r="M454" i="4"/>
  <c r="M434" i="4"/>
  <c r="M452" i="4"/>
  <c r="M432" i="4"/>
  <c r="M455" i="4"/>
  <c r="M467" i="4"/>
  <c r="M458" i="4"/>
  <c r="M462" i="4"/>
  <c r="M468" i="4"/>
  <c r="M472" i="4"/>
  <c r="M476" i="4"/>
  <c r="M477" i="4"/>
  <c r="M483" i="4"/>
  <c r="M485" i="4"/>
  <c r="M484" i="4"/>
  <c r="M473" i="4"/>
  <c r="M491" i="4"/>
  <c r="M475" i="4"/>
  <c r="M493" i="4"/>
  <c r="M499" i="4"/>
  <c r="M488" i="4"/>
  <c r="M481" i="4"/>
  <c r="M508" i="4"/>
  <c r="M479" i="4"/>
  <c r="M480" i="4"/>
  <c r="M489" i="4"/>
  <c r="M486" i="4"/>
  <c r="M478" i="4"/>
  <c r="M487" i="4"/>
  <c r="M500" i="4"/>
  <c r="M482" i="4"/>
  <c r="M495" i="4"/>
  <c r="M492" i="4"/>
  <c r="M503" i="4"/>
  <c r="M506" i="4"/>
  <c r="M504" i="4"/>
  <c r="M505" i="4"/>
  <c r="M502" i="4"/>
  <c r="M501" i="4"/>
  <c r="M525" i="4"/>
  <c r="M513" i="4"/>
  <c r="M511" i="4"/>
  <c r="M520" i="4"/>
  <c r="M515" i="4"/>
  <c r="M518" i="4"/>
  <c r="M514" i="4"/>
  <c r="M516" i="4"/>
  <c r="M523" i="4"/>
  <c r="M519" i="4"/>
  <c r="M522" i="4"/>
  <c r="M524" i="4"/>
  <c r="M510" i="4"/>
  <c r="M542" i="4"/>
  <c r="M540" i="4"/>
  <c r="M527" i="4"/>
  <c r="M549" i="4"/>
  <c r="M530" i="4"/>
  <c r="M557" i="4"/>
  <c r="M529" i="4"/>
  <c r="M533" i="4"/>
  <c r="M558" i="4"/>
  <c r="M534" i="4"/>
  <c r="M536" i="4"/>
  <c r="M545" i="4"/>
  <c r="M563" i="4"/>
  <c r="M564" i="4"/>
  <c r="M554" i="4"/>
  <c r="M550" i="4"/>
  <c r="M546" i="4"/>
  <c r="M547" i="4"/>
  <c r="M548" i="4"/>
  <c r="M541" i="4"/>
  <c r="M72" i="4"/>
  <c r="M551" i="4"/>
  <c r="M552" i="4"/>
  <c r="M553" i="4"/>
  <c r="M555" i="4"/>
  <c r="M556" i="4"/>
  <c r="M405" i="4"/>
  <c r="M560" i="4"/>
  <c r="M537" i="4"/>
  <c r="M539" i="4"/>
  <c r="M543" i="4"/>
  <c r="M528" i="4"/>
  <c r="M561" i="4"/>
  <c r="M562" i="4"/>
  <c r="M532" i="4"/>
  <c r="M566" i="4"/>
  <c r="M569" i="4"/>
  <c r="M567" i="4"/>
  <c r="M392" i="4"/>
  <c r="M565" i="4"/>
  <c r="M193" i="4"/>
  <c r="M583" i="4"/>
  <c r="M585" i="4"/>
  <c r="M509" i="4"/>
  <c r="M572" i="4"/>
  <c r="M575" i="4"/>
  <c r="M577" i="4"/>
  <c r="M578" i="4"/>
  <c r="M591" i="4"/>
  <c r="M587" i="4"/>
  <c r="M573" i="4"/>
  <c r="M592" i="4"/>
  <c r="M586" i="4"/>
  <c r="M581" i="4"/>
  <c r="M579" i="4"/>
  <c r="M571" i="4"/>
  <c r="M584" i="4"/>
  <c r="M582" i="4"/>
  <c r="M588" i="4"/>
  <c r="M589" i="4"/>
  <c r="M580" i="4"/>
  <c r="M590" i="4"/>
  <c r="M570" i="4"/>
  <c r="M628" i="4"/>
  <c r="M636" i="4"/>
  <c r="M595" i="4"/>
  <c r="M596" i="4"/>
  <c r="M620" i="4"/>
  <c r="M603" i="4"/>
  <c r="M632" i="4"/>
  <c r="M648" i="4"/>
  <c r="M600" i="4"/>
  <c r="M606" i="4"/>
  <c r="M610" i="4"/>
  <c r="M612" i="4"/>
  <c r="M602" i="4"/>
  <c r="M110" i="4"/>
  <c r="M618" i="4"/>
  <c r="M607" i="4"/>
  <c r="M616" i="4"/>
  <c r="M617" i="4"/>
  <c r="M622" i="4"/>
  <c r="M627" i="4"/>
  <c r="M605" i="4"/>
  <c r="M614" i="4"/>
  <c r="M633" i="4"/>
  <c r="M625" i="4"/>
  <c r="M626" i="4"/>
  <c r="M619" i="4"/>
  <c r="M597" i="4"/>
  <c r="M646" i="4"/>
  <c r="M629" i="4"/>
  <c r="M630" i="4"/>
  <c r="M635" i="4"/>
  <c r="M647" i="4"/>
  <c r="M644" i="4"/>
  <c r="M608" i="4"/>
  <c r="M598" i="4"/>
  <c r="M641" i="4"/>
  <c r="M639" i="4"/>
  <c r="M601" i="4"/>
  <c r="M638" i="4"/>
  <c r="M649" i="4"/>
  <c r="M650" i="4"/>
  <c r="M637" i="4"/>
  <c r="M624" i="4"/>
  <c r="M652" i="4"/>
  <c r="M675" i="4"/>
  <c r="M662" i="4"/>
  <c r="M659" i="4"/>
  <c r="M658" i="4"/>
  <c r="M668" i="4"/>
  <c r="M674" i="4"/>
  <c r="M655" i="4"/>
  <c r="M683" i="4"/>
  <c r="M684" i="4"/>
  <c r="M670" i="4"/>
  <c r="M672" i="4"/>
  <c r="M665" i="4"/>
  <c r="M678" i="4"/>
  <c r="M666" i="4"/>
  <c r="M667" i="4"/>
  <c r="M671" i="4"/>
  <c r="M298" i="4"/>
  <c r="M681" i="4"/>
  <c r="M669" i="4"/>
  <c r="M679" i="4"/>
  <c r="M677" i="4"/>
  <c r="M656" i="4"/>
  <c r="M685" i="4"/>
  <c r="M673" i="4"/>
  <c r="M676" i="4"/>
  <c r="M680" i="4"/>
  <c r="M701" i="4"/>
  <c r="M690" i="4"/>
  <c r="M692" i="4"/>
  <c r="M694" i="4"/>
  <c r="M67" i="4"/>
  <c r="M695" i="4"/>
  <c r="M698" i="4"/>
  <c r="M687" i="4"/>
  <c r="M689" i="4"/>
  <c r="M700" i="4"/>
  <c r="M696" i="4"/>
  <c r="M699" i="4"/>
  <c r="M704" i="4"/>
  <c r="M691" i="4"/>
  <c r="M693" i="4"/>
  <c r="M697" i="4"/>
  <c r="M703" i="4"/>
  <c r="M708" i="4"/>
  <c r="M712" i="4"/>
  <c r="M707" i="4"/>
  <c r="M705" i="4"/>
  <c r="M710" i="4"/>
  <c r="M709" i="4"/>
  <c r="M732" i="4"/>
  <c r="M733" i="4"/>
  <c r="M740" i="4"/>
  <c r="M308" i="4"/>
  <c r="M716" i="4"/>
  <c r="M730" i="4"/>
  <c r="M714" i="4"/>
  <c r="M715" i="4"/>
  <c r="M718" i="4"/>
  <c r="M727" i="4"/>
  <c r="M737" i="4"/>
  <c r="M743" i="4"/>
  <c r="M719" i="4"/>
  <c r="M717" i="4"/>
  <c r="M721" i="4"/>
  <c r="M734" i="4"/>
  <c r="M739" i="4"/>
  <c r="M738" i="4"/>
  <c r="M713" i="4"/>
  <c r="M724" i="4"/>
  <c r="M725" i="4"/>
  <c r="M722" i="4"/>
  <c r="M723" i="4"/>
  <c r="M728" i="4"/>
  <c r="M736" i="4"/>
  <c r="M726" i="4"/>
  <c r="M741" i="4"/>
  <c r="M720" i="4"/>
  <c r="M731" i="4"/>
  <c r="M735" i="4"/>
  <c r="M745" i="4"/>
  <c r="M748" i="4"/>
  <c r="M749" i="4"/>
  <c r="M424" i="4"/>
  <c r="M413" i="4"/>
  <c r="M316" i="4"/>
  <c r="J316" i="4" s="1"/>
  <c r="AP316" i="4" s="1"/>
  <c r="R316" i="4"/>
  <c r="M766" i="4" l="1"/>
  <c r="M767" i="4"/>
  <c r="M759" i="4"/>
  <c r="AT763" i="4"/>
  <c r="AU66" i="4"/>
  <c r="AT759" i="4"/>
  <c r="AU52" i="4"/>
  <c r="AT767" i="4"/>
  <c r="M762" i="4"/>
  <c r="M764" i="4"/>
  <c r="M761" i="4"/>
  <c r="M765" i="4"/>
  <c r="AV768" i="4"/>
  <c r="AU768" i="4"/>
  <c r="AU453" i="4"/>
  <c r="AT761" i="4"/>
  <c r="M769" i="4"/>
  <c r="M763" i="4"/>
  <c r="AU15" i="4"/>
  <c r="AT766" i="4"/>
  <c r="M768" i="4"/>
  <c r="M760" i="4"/>
  <c r="AT762" i="4"/>
  <c r="AT755" i="4"/>
  <c r="AT760" i="4"/>
  <c r="AU24" i="4"/>
  <c r="AT769" i="4"/>
  <c r="AU13" i="4"/>
  <c r="AT764" i="4"/>
  <c r="J7" i="4"/>
  <c r="AP7" i="4" s="1"/>
  <c r="M755" i="4"/>
  <c r="AU449" i="4"/>
  <c r="AU765" i="4" s="1"/>
  <c r="AU631" i="4"/>
  <c r="AO316" i="4"/>
  <c r="Z316" i="4"/>
  <c r="A7" i="5"/>
  <c r="C7" i="5"/>
  <c r="D7" i="5"/>
  <c r="E7" i="5"/>
  <c r="F7" i="5"/>
  <c r="G7" i="5"/>
  <c r="H7" i="5"/>
  <c r="I7" i="5"/>
  <c r="J7" i="5"/>
  <c r="O7" i="5"/>
  <c r="K7" i="5"/>
  <c r="P7" i="5"/>
  <c r="Q7" i="5"/>
  <c r="L7" i="5"/>
  <c r="N7" i="5"/>
  <c r="M7" i="5"/>
  <c r="A9" i="5"/>
  <c r="C9" i="5"/>
  <c r="D9" i="5"/>
  <c r="E9" i="5"/>
  <c r="F9" i="5"/>
  <c r="G9" i="5"/>
  <c r="H9" i="5"/>
  <c r="I9" i="5"/>
  <c r="J9" i="5"/>
  <c r="O9" i="5"/>
  <c r="K9" i="5"/>
  <c r="P9" i="5"/>
  <c r="Q9" i="5"/>
  <c r="L9" i="5"/>
  <c r="N9" i="5"/>
  <c r="M9" i="5"/>
  <c r="A10" i="5"/>
  <c r="C10" i="5"/>
  <c r="D10" i="5"/>
  <c r="E10" i="5"/>
  <c r="F10" i="5"/>
  <c r="G10" i="5"/>
  <c r="H10" i="5"/>
  <c r="I10" i="5"/>
  <c r="J10" i="5"/>
  <c r="O10" i="5"/>
  <c r="K10" i="5"/>
  <c r="P10" i="5"/>
  <c r="Q10" i="5"/>
  <c r="L10" i="5"/>
  <c r="N10" i="5"/>
  <c r="M10" i="5"/>
  <c r="A11" i="5"/>
  <c r="C11" i="5"/>
  <c r="D11" i="5"/>
  <c r="E11" i="5"/>
  <c r="F11" i="5"/>
  <c r="G11" i="5"/>
  <c r="H11" i="5"/>
  <c r="I11" i="5"/>
  <c r="J11" i="5"/>
  <c r="O11" i="5"/>
  <c r="K11" i="5"/>
  <c r="P11" i="5"/>
  <c r="Q11" i="5"/>
  <c r="L11" i="5"/>
  <c r="N11" i="5"/>
  <c r="M11" i="5"/>
  <c r="A12" i="5"/>
  <c r="C12" i="5"/>
  <c r="D12" i="5"/>
  <c r="E12" i="5"/>
  <c r="F12" i="5"/>
  <c r="G12" i="5"/>
  <c r="H12" i="5"/>
  <c r="I12" i="5"/>
  <c r="J12" i="5"/>
  <c r="O12" i="5"/>
  <c r="K12" i="5"/>
  <c r="P12" i="5"/>
  <c r="Q12" i="5"/>
  <c r="L12" i="5"/>
  <c r="N12" i="5"/>
  <c r="M12" i="5"/>
  <c r="A13" i="5"/>
  <c r="C13" i="5"/>
  <c r="D13" i="5"/>
  <c r="E13" i="5"/>
  <c r="F13" i="5"/>
  <c r="G13" i="5"/>
  <c r="H13" i="5"/>
  <c r="I13" i="5"/>
  <c r="J13" i="5"/>
  <c r="O13" i="5"/>
  <c r="K13" i="5"/>
  <c r="P13" i="5"/>
  <c r="Q13" i="5"/>
  <c r="L13" i="5"/>
  <c r="N13" i="5"/>
  <c r="M13" i="5"/>
  <c r="A14" i="5"/>
  <c r="C14" i="5"/>
  <c r="D14" i="5"/>
  <c r="E14" i="5"/>
  <c r="F14" i="5"/>
  <c r="G14" i="5"/>
  <c r="H14" i="5"/>
  <c r="I14" i="5"/>
  <c r="J14" i="5"/>
  <c r="O14" i="5"/>
  <c r="K14" i="5"/>
  <c r="P14" i="5"/>
  <c r="Q14" i="5"/>
  <c r="L14" i="5"/>
  <c r="N14" i="5"/>
  <c r="M14" i="5"/>
  <c r="A15" i="5"/>
  <c r="C15" i="5"/>
  <c r="D15" i="5"/>
  <c r="E15" i="5"/>
  <c r="F15" i="5"/>
  <c r="G15" i="5"/>
  <c r="H15" i="5"/>
  <c r="I15" i="5"/>
  <c r="J15" i="5"/>
  <c r="O15" i="5"/>
  <c r="K15" i="5"/>
  <c r="P15" i="5"/>
  <c r="Q15" i="5"/>
  <c r="L15" i="5"/>
  <c r="N15" i="5"/>
  <c r="M15" i="5"/>
  <c r="A16" i="5"/>
  <c r="C16" i="5"/>
  <c r="D16" i="5"/>
  <c r="E16" i="5"/>
  <c r="F16" i="5"/>
  <c r="G16" i="5"/>
  <c r="H16" i="5"/>
  <c r="I16" i="5"/>
  <c r="J16" i="5"/>
  <c r="O16" i="5"/>
  <c r="K16" i="5"/>
  <c r="P16" i="5"/>
  <c r="Q16" i="5"/>
  <c r="L16" i="5"/>
  <c r="N16" i="5"/>
  <c r="M16" i="5"/>
  <c r="A17" i="5"/>
  <c r="C17" i="5"/>
  <c r="D17" i="5"/>
  <c r="E17" i="5"/>
  <c r="F17" i="5"/>
  <c r="G17" i="5"/>
  <c r="H17" i="5"/>
  <c r="I17" i="5"/>
  <c r="J17" i="5"/>
  <c r="O17" i="5"/>
  <c r="K17" i="5"/>
  <c r="P17" i="5"/>
  <c r="Q17" i="5"/>
  <c r="L17" i="5"/>
  <c r="N17" i="5"/>
  <c r="M17" i="5"/>
  <c r="A18" i="5"/>
  <c r="C18" i="5"/>
  <c r="D18" i="5"/>
  <c r="E18" i="5"/>
  <c r="F18" i="5"/>
  <c r="G18" i="5"/>
  <c r="H18" i="5"/>
  <c r="I18" i="5"/>
  <c r="J18" i="5"/>
  <c r="O18" i="5"/>
  <c r="K18" i="5"/>
  <c r="P18" i="5"/>
  <c r="Q18" i="5"/>
  <c r="L18" i="5"/>
  <c r="N18" i="5"/>
  <c r="M18" i="5"/>
  <c r="A19" i="5"/>
  <c r="C19" i="5"/>
  <c r="D19" i="5"/>
  <c r="E19" i="5"/>
  <c r="F19" i="5"/>
  <c r="G19" i="5"/>
  <c r="H19" i="5"/>
  <c r="I19" i="5"/>
  <c r="J19" i="5"/>
  <c r="O19" i="5"/>
  <c r="K19" i="5"/>
  <c r="P19" i="5"/>
  <c r="Q19" i="5"/>
  <c r="L19" i="5"/>
  <c r="N19" i="5"/>
  <c r="M19" i="5"/>
  <c r="AE177" i="12"/>
  <c r="AF177" i="12"/>
  <c r="AG177" i="12"/>
  <c r="AH177" i="12"/>
  <c r="AI177" i="12"/>
  <c r="AJ177" i="12"/>
  <c r="AK177" i="12"/>
  <c r="AL177" i="12"/>
  <c r="AM177" i="12"/>
  <c r="AN177" i="12"/>
  <c r="AO177" i="12"/>
  <c r="AP177" i="12"/>
  <c r="AQ177" i="12"/>
  <c r="AR177" i="12"/>
  <c r="AS177" i="12"/>
  <c r="AT177" i="12"/>
  <c r="AU177" i="12"/>
  <c r="AV177" i="12"/>
  <c r="AE258" i="12"/>
  <c r="AF258" i="12"/>
  <c r="AG258" i="12"/>
  <c r="AH258" i="12"/>
  <c r="AI258" i="12"/>
  <c r="AJ258" i="12"/>
  <c r="AK258" i="12"/>
  <c r="AL258" i="12"/>
  <c r="AM258" i="12"/>
  <c r="AN258" i="12"/>
  <c r="AO258" i="12"/>
  <c r="AP258" i="12"/>
  <c r="AQ258" i="12"/>
  <c r="AR258" i="12"/>
  <c r="AS258" i="12"/>
  <c r="AT258" i="12"/>
  <c r="AU258" i="12"/>
  <c r="AV258" i="12"/>
  <c r="AE259" i="12"/>
  <c r="AF259" i="12"/>
  <c r="AG259" i="12"/>
  <c r="AH259" i="12"/>
  <c r="AI259" i="12"/>
  <c r="AJ259" i="12"/>
  <c r="AK259" i="12"/>
  <c r="AL259" i="12"/>
  <c r="AM259" i="12"/>
  <c r="AN259" i="12"/>
  <c r="AO259" i="12"/>
  <c r="AP259" i="12"/>
  <c r="AQ259" i="12"/>
  <c r="AR259" i="12"/>
  <c r="AS259" i="12"/>
  <c r="AT259" i="12"/>
  <c r="AU259" i="12"/>
  <c r="AV259" i="12"/>
  <c r="AE426" i="12"/>
  <c r="AF426" i="12"/>
  <c r="AG426" i="12"/>
  <c r="AH426" i="12"/>
  <c r="AI426" i="12"/>
  <c r="AJ426" i="12"/>
  <c r="AK426" i="12"/>
  <c r="AL426" i="12"/>
  <c r="AM426" i="12"/>
  <c r="AN426" i="12"/>
  <c r="AO426" i="12"/>
  <c r="AP426" i="12"/>
  <c r="AQ426" i="12"/>
  <c r="AR426" i="12"/>
  <c r="AS426" i="12"/>
  <c r="AT426" i="12"/>
  <c r="AU426" i="12"/>
  <c r="AV426" i="12"/>
  <c r="AE434" i="12"/>
  <c r="AF434" i="12"/>
  <c r="AG434" i="12"/>
  <c r="AH434" i="12"/>
  <c r="AI434" i="12"/>
  <c r="AJ434" i="12"/>
  <c r="AK434" i="12"/>
  <c r="AL434" i="12"/>
  <c r="AM434" i="12"/>
  <c r="AN434" i="12"/>
  <c r="AO434" i="12"/>
  <c r="AP434" i="12"/>
  <c r="AQ434" i="12"/>
  <c r="AR434" i="12"/>
  <c r="AS434" i="12"/>
  <c r="AT434" i="12"/>
  <c r="AU434" i="12"/>
  <c r="AV434" i="12"/>
  <c r="AE439" i="12"/>
  <c r="AF439" i="12"/>
  <c r="AG439" i="12"/>
  <c r="AH439" i="12"/>
  <c r="AI439" i="12"/>
  <c r="AJ439" i="12"/>
  <c r="AK439" i="12"/>
  <c r="AL439" i="12"/>
  <c r="AM439" i="12"/>
  <c r="AN439" i="12"/>
  <c r="AO439" i="12"/>
  <c r="AP439" i="12"/>
  <c r="AQ439" i="12"/>
  <c r="AR439" i="12"/>
  <c r="AS439" i="12"/>
  <c r="AT439" i="12"/>
  <c r="AU439" i="12"/>
  <c r="AV439" i="12"/>
  <c r="AE576" i="12"/>
  <c r="AF576" i="12"/>
  <c r="AG576" i="12"/>
  <c r="AH576" i="12"/>
  <c r="AI576" i="12"/>
  <c r="AJ576" i="12"/>
  <c r="AK576" i="12"/>
  <c r="AL576" i="12"/>
  <c r="AM576" i="12"/>
  <c r="AN576" i="12"/>
  <c r="AO576" i="12"/>
  <c r="AP576" i="12"/>
  <c r="AQ576" i="12"/>
  <c r="AR576" i="12"/>
  <c r="AS576" i="12"/>
  <c r="AT576" i="12"/>
  <c r="AU576" i="12"/>
  <c r="AV576" i="12"/>
  <c r="AE666" i="12"/>
  <c r="AF666" i="12"/>
  <c r="AG666" i="12"/>
  <c r="AH666" i="12"/>
  <c r="AI666" i="12"/>
  <c r="AJ666" i="12"/>
  <c r="AK666" i="12"/>
  <c r="AL666" i="12"/>
  <c r="AM666" i="12"/>
  <c r="AN666" i="12"/>
  <c r="AO666" i="12"/>
  <c r="AP666" i="12"/>
  <c r="AQ666" i="12"/>
  <c r="AR666" i="12"/>
  <c r="AS666" i="12"/>
  <c r="AT666" i="12"/>
  <c r="AU666" i="12"/>
  <c r="AV666" i="12"/>
  <c r="AE683" i="12"/>
  <c r="AF683" i="12"/>
  <c r="AG683" i="12"/>
  <c r="AH683" i="12"/>
  <c r="AI683" i="12"/>
  <c r="AJ683" i="12"/>
  <c r="AK683" i="12"/>
  <c r="AL683" i="12"/>
  <c r="AM683" i="12"/>
  <c r="AN683" i="12"/>
  <c r="AO683" i="12"/>
  <c r="AP683" i="12"/>
  <c r="AQ683" i="12"/>
  <c r="AR683" i="12"/>
  <c r="AS683" i="12"/>
  <c r="AT683" i="12"/>
  <c r="AU683" i="12"/>
  <c r="AV683" i="12"/>
  <c r="AE729" i="12"/>
  <c r="AF729" i="12"/>
  <c r="AG729" i="12"/>
  <c r="AH729" i="12"/>
  <c r="AI729" i="12"/>
  <c r="AJ729" i="12"/>
  <c r="AK729" i="12"/>
  <c r="AL729" i="12"/>
  <c r="AM729" i="12"/>
  <c r="AN729" i="12"/>
  <c r="AO729" i="12"/>
  <c r="AP729" i="12"/>
  <c r="AQ729" i="12"/>
  <c r="AR729" i="12"/>
  <c r="AS729" i="12"/>
  <c r="AT729" i="12"/>
  <c r="AU729" i="12"/>
  <c r="AV729" i="12"/>
  <c r="AE356" i="12"/>
  <c r="AF356" i="12"/>
  <c r="AG356" i="12"/>
  <c r="AH356" i="12"/>
  <c r="AI356" i="12"/>
  <c r="AJ356" i="12"/>
  <c r="AK356" i="12"/>
  <c r="AL356" i="12"/>
  <c r="AM356" i="12"/>
  <c r="AN356" i="12"/>
  <c r="AO356" i="12"/>
  <c r="AP356" i="12"/>
  <c r="AQ356" i="12"/>
  <c r="AR356" i="12"/>
  <c r="AS356" i="12"/>
  <c r="AT356" i="12"/>
  <c r="AU356" i="12"/>
  <c r="AV356" i="12"/>
  <c r="AE362" i="12"/>
  <c r="AF362" i="12"/>
  <c r="AG362" i="12"/>
  <c r="AH362" i="12"/>
  <c r="AI362" i="12"/>
  <c r="AJ362" i="12"/>
  <c r="AK362" i="12"/>
  <c r="AL362" i="12"/>
  <c r="AM362" i="12"/>
  <c r="AN362" i="12"/>
  <c r="AO362" i="12"/>
  <c r="AP362" i="12"/>
  <c r="AQ362" i="12"/>
  <c r="AR362" i="12"/>
  <c r="AS362" i="12"/>
  <c r="AT362" i="12"/>
  <c r="AU362" i="12"/>
  <c r="AV362" i="12"/>
  <c r="AE178" i="12"/>
  <c r="AF178" i="12"/>
  <c r="AG178" i="12"/>
  <c r="AH178" i="12"/>
  <c r="AI178" i="12"/>
  <c r="AJ178" i="12"/>
  <c r="AK178" i="12"/>
  <c r="AL178" i="12"/>
  <c r="AM178" i="12"/>
  <c r="AN178" i="12"/>
  <c r="AO178" i="12"/>
  <c r="AP178" i="12"/>
  <c r="AQ178" i="12"/>
  <c r="AR178" i="12"/>
  <c r="AS178" i="12"/>
  <c r="AT178" i="12"/>
  <c r="AU178" i="12"/>
  <c r="AV178" i="12"/>
  <c r="AE13" i="12"/>
  <c r="AF13" i="12"/>
  <c r="AG13" i="12"/>
  <c r="AH13" i="12"/>
  <c r="AI13" i="12"/>
  <c r="AJ13" i="12"/>
  <c r="AK13" i="12"/>
  <c r="AL13" i="12"/>
  <c r="AM13" i="12"/>
  <c r="AN13" i="12"/>
  <c r="AO13" i="12"/>
  <c r="AP13" i="12"/>
  <c r="AQ13" i="12"/>
  <c r="AR13" i="12"/>
  <c r="AS13" i="12"/>
  <c r="AT13" i="12"/>
  <c r="AU13" i="12"/>
  <c r="AV13" i="12"/>
  <c r="AE9" i="12"/>
  <c r="AF9" i="12"/>
  <c r="AG9" i="12"/>
  <c r="AH9" i="12"/>
  <c r="AI9" i="12"/>
  <c r="AJ9" i="12"/>
  <c r="AK9" i="12"/>
  <c r="AL9" i="12"/>
  <c r="AM9" i="12"/>
  <c r="AN9" i="12"/>
  <c r="AO9" i="12"/>
  <c r="AP9" i="12"/>
  <c r="AQ9" i="12"/>
  <c r="AR9" i="12"/>
  <c r="AS9" i="12"/>
  <c r="AT9" i="12"/>
  <c r="AU9" i="12"/>
  <c r="AV9" i="12"/>
  <c r="AE11" i="12"/>
  <c r="AF11" i="12"/>
  <c r="AG11" i="12"/>
  <c r="AH11" i="12"/>
  <c r="AI11" i="12"/>
  <c r="AJ11" i="12"/>
  <c r="AK11" i="12"/>
  <c r="AL11" i="12"/>
  <c r="AM11" i="12"/>
  <c r="AN11" i="12"/>
  <c r="AO11" i="12"/>
  <c r="AP11" i="12"/>
  <c r="AQ11" i="12"/>
  <c r="AR11" i="12"/>
  <c r="AS11" i="12"/>
  <c r="AT11" i="12"/>
  <c r="AU11" i="12"/>
  <c r="AV11" i="12"/>
  <c r="AE15" i="12"/>
  <c r="AF15" i="12"/>
  <c r="AG15" i="12"/>
  <c r="AH15" i="12"/>
  <c r="AI15" i="12"/>
  <c r="AJ15" i="12"/>
  <c r="AK15" i="12"/>
  <c r="AL15" i="12"/>
  <c r="AM15" i="12"/>
  <c r="AN15" i="12"/>
  <c r="AO15" i="12"/>
  <c r="AP15" i="12"/>
  <c r="AQ15" i="12"/>
  <c r="AR15" i="12"/>
  <c r="AS15" i="12"/>
  <c r="AT15" i="12"/>
  <c r="AU15" i="12"/>
  <c r="AV15" i="12"/>
  <c r="AE66" i="12"/>
  <c r="AF66" i="12"/>
  <c r="AG66" i="12"/>
  <c r="AH66" i="12"/>
  <c r="AI66" i="12"/>
  <c r="AJ66" i="12"/>
  <c r="AK66" i="12"/>
  <c r="AL66" i="12"/>
  <c r="AM66" i="12"/>
  <c r="AN66" i="12"/>
  <c r="AO66" i="12"/>
  <c r="AP66" i="12"/>
  <c r="AQ66" i="12"/>
  <c r="AR66" i="12"/>
  <c r="AS66" i="12"/>
  <c r="AT66" i="12"/>
  <c r="AU66" i="12"/>
  <c r="AV66" i="12"/>
  <c r="AE24" i="12"/>
  <c r="AF24" i="12"/>
  <c r="AG24" i="12"/>
  <c r="AH24" i="12"/>
  <c r="AI24" i="12"/>
  <c r="AJ24" i="12"/>
  <c r="AK24" i="12"/>
  <c r="AL24" i="12"/>
  <c r="AM24" i="12"/>
  <c r="AN24" i="12"/>
  <c r="AO24" i="12"/>
  <c r="AP24" i="12"/>
  <c r="AQ24" i="12"/>
  <c r="AR24" i="12"/>
  <c r="AS24" i="12"/>
  <c r="AT24" i="12"/>
  <c r="AU24" i="12"/>
  <c r="AV24" i="12"/>
  <c r="AE26" i="12"/>
  <c r="AF26" i="12"/>
  <c r="AG26" i="12"/>
  <c r="AH26" i="12"/>
  <c r="AI26" i="12"/>
  <c r="AJ26" i="12"/>
  <c r="AK26" i="12"/>
  <c r="AL26" i="12"/>
  <c r="AM26" i="12"/>
  <c r="AN26" i="12"/>
  <c r="AO26" i="12"/>
  <c r="AP26" i="12"/>
  <c r="AQ26" i="12"/>
  <c r="AR26" i="12"/>
  <c r="AS26" i="12"/>
  <c r="AT26" i="12"/>
  <c r="AU26" i="12"/>
  <c r="AV26" i="12"/>
  <c r="AE27" i="12"/>
  <c r="AF27" i="12"/>
  <c r="AG27" i="12"/>
  <c r="AH27" i="12"/>
  <c r="AI27" i="12"/>
  <c r="AJ27" i="12"/>
  <c r="AK27" i="12"/>
  <c r="AL27" i="12"/>
  <c r="AM27" i="12"/>
  <c r="AN27" i="12"/>
  <c r="AO27" i="12"/>
  <c r="AP27" i="12"/>
  <c r="AQ27" i="12"/>
  <c r="AR27" i="12"/>
  <c r="AS27" i="12"/>
  <c r="AT27" i="12"/>
  <c r="AU27" i="12"/>
  <c r="AV27" i="12"/>
  <c r="AE7" i="12"/>
  <c r="AF7" i="12"/>
  <c r="AG7" i="12"/>
  <c r="AH7" i="12"/>
  <c r="AI7" i="12"/>
  <c r="AJ7" i="12"/>
  <c r="AK7" i="12"/>
  <c r="AL7" i="12"/>
  <c r="AM7" i="12"/>
  <c r="AN7" i="12"/>
  <c r="AO7" i="12"/>
  <c r="AP7" i="12"/>
  <c r="AQ7" i="12"/>
  <c r="AR7" i="12"/>
  <c r="AS7" i="12"/>
  <c r="AT7" i="12"/>
  <c r="AU7" i="12"/>
  <c r="AV7" i="12"/>
  <c r="AE16" i="12"/>
  <c r="AF16" i="12"/>
  <c r="AG16" i="12"/>
  <c r="AH16" i="12"/>
  <c r="AI16" i="12"/>
  <c r="AJ16" i="12"/>
  <c r="AK16" i="12"/>
  <c r="AL16" i="12"/>
  <c r="AM16" i="12"/>
  <c r="AN16" i="12"/>
  <c r="AO16" i="12"/>
  <c r="AP16" i="12"/>
  <c r="AQ16" i="12"/>
  <c r="AR16" i="12"/>
  <c r="AS16" i="12"/>
  <c r="AT16" i="12"/>
  <c r="AU16" i="12"/>
  <c r="AV16" i="12"/>
  <c r="AE34" i="12"/>
  <c r="AF34" i="12"/>
  <c r="AG34" i="12"/>
  <c r="AH34" i="12"/>
  <c r="AI34" i="12"/>
  <c r="AJ34" i="12"/>
  <c r="AK34" i="12"/>
  <c r="AL34" i="12"/>
  <c r="AM34" i="12"/>
  <c r="AN34" i="12"/>
  <c r="AO34" i="12"/>
  <c r="AP34" i="12"/>
  <c r="AQ34" i="12"/>
  <c r="AR34" i="12"/>
  <c r="AS34" i="12"/>
  <c r="AT34" i="12"/>
  <c r="AU34" i="12"/>
  <c r="AV34" i="12"/>
  <c r="AE52" i="12"/>
  <c r="AF52" i="12"/>
  <c r="AG52" i="12"/>
  <c r="AH52" i="12"/>
  <c r="AI52" i="12"/>
  <c r="AJ52" i="12"/>
  <c r="AK52" i="12"/>
  <c r="AL52" i="12"/>
  <c r="AM52" i="12"/>
  <c r="AN52" i="12"/>
  <c r="AO52" i="12"/>
  <c r="AP52" i="12"/>
  <c r="AQ52" i="12"/>
  <c r="AR52" i="12"/>
  <c r="AS52" i="12"/>
  <c r="AT52" i="12"/>
  <c r="AU52" i="12"/>
  <c r="AV52" i="12"/>
  <c r="AE35" i="12"/>
  <c r="AF35" i="12"/>
  <c r="AG35" i="12"/>
  <c r="AH35" i="12"/>
  <c r="AI35" i="12"/>
  <c r="AJ35" i="12"/>
  <c r="AK35" i="12"/>
  <c r="AL35" i="12"/>
  <c r="AM35" i="12"/>
  <c r="AN35" i="12"/>
  <c r="AO35" i="12"/>
  <c r="AP35" i="12"/>
  <c r="AQ35" i="12"/>
  <c r="AR35" i="12"/>
  <c r="AS35" i="12"/>
  <c r="AT35" i="12"/>
  <c r="AU35" i="12"/>
  <c r="AV35" i="12"/>
  <c r="AE57" i="12"/>
  <c r="AF57" i="12"/>
  <c r="AG57" i="12"/>
  <c r="AH57" i="12"/>
  <c r="AI57" i="12"/>
  <c r="AJ57" i="12"/>
  <c r="AK57" i="12"/>
  <c r="AL57" i="12"/>
  <c r="AM57" i="12"/>
  <c r="AN57" i="12"/>
  <c r="AO57" i="12"/>
  <c r="AP57" i="12"/>
  <c r="AQ57" i="12"/>
  <c r="AR57" i="12"/>
  <c r="AS57" i="12"/>
  <c r="AT57" i="12"/>
  <c r="AU57" i="12"/>
  <c r="AV57" i="12"/>
  <c r="AE39" i="12"/>
  <c r="AF39" i="12"/>
  <c r="AG39" i="12"/>
  <c r="AH39" i="12"/>
  <c r="AI39" i="12"/>
  <c r="AJ39" i="12"/>
  <c r="AK39" i="12"/>
  <c r="AL39" i="12"/>
  <c r="AM39" i="12"/>
  <c r="AN39" i="12"/>
  <c r="AO39" i="12"/>
  <c r="AP39" i="12"/>
  <c r="AQ39" i="12"/>
  <c r="AR39" i="12"/>
  <c r="AS39" i="12"/>
  <c r="AT39" i="12"/>
  <c r="AU39" i="12"/>
  <c r="AV39" i="12"/>
  <c r="AE36" i="12"/>
  <c r="AF36" i="12"/>
  <c r="AG36" i="12"/>
  <c r="AH36" i="12"/>
  <c r="AI36" i="12"/>
  <c r="AJ36" i="12"/>
  <c r="AK36" i="12"/>
  <c r="AL36" i="12"/>
  <c r="AM36" i="12"/>
  <c r="AN36" i="12"/>
  <c r="AO36" i="12"/>
  <c r="AP36" i="12"/>
  <c r="AQ36" i="12"/>
  <c r="AR36" i="12"/>
  <c r="AS36" i="12"/>
  <c r="AT36" i="12"/>
  <c r="AU36" i="12"/>
  <c r="AV36" i="12"/>
  <c r="AE412" i="12"/>
  <c r="AF412" i="12"/>
  <c r="AG412" i="12"/>
  <c r="AH412" i="12"/>
  <c r="AI412" i="12"/>
  <c r="AJ412" i="12"/>
  <c r="AK412" i="12"/>
  <c r="AL412" i="12"/>
  <c r="AM412" i="12"/>
  <c r="AN412" i="12"/>
  <c r="AO412" i="12"/>
  <c r="AP412" i="12"/>
  <c r="AQ412" i="12"/>
  <c r="AR412" i="12"/>
  <c r="AS412" i="12"/>
  <c r="AT412" i="12"/>
  <c r="AU412" i="12"/>
  <c r="AV412" i="12"/>
  <c r="AE38" i="12"/>
  <c r="AF38" i="12"/>
  <c r="AG38" i="12"/>
  <c r="AH38" i="12"/>
  <c r="AI38" i="12"/>
  <c r="AJ38" i="12"/>
  <c r="AK38" i="12"/>
  <c r="AL38" i="12"/>
  <c r="AM38" i="12"/>
  <c r="AN38" i="12"/>
  <c r="AO38" i="12"/>
  <c r="AP38" i="12"/>
  <c r="AQ38" i="12"/>
  <c r="AR38" i="12"/>
  <c r="AS38" i="12"/>
  <c r="AT38" i="12"/>
  <c r="AU38" i="12"/>
  <c r="AV38" i="12"/>
  <c r="AE453" i="12"/>
  <c r="AF453" i="12"/>
  <c r="AG453" i="12"/>
  <c r="AH453" i="12"/>
  <c r="AI453" i="12"/>
  <c r="AJ453" i="12"/>
  <c r="AK453" i="12"/>
  <c r="AL453" i="12"/>
  <c r="AM453" i="12"/>
  <c r="AN453" i="12"/>
  <c r="AO453" i="12"/>
  <c r="AP453" i="12"/>
  <c r="AQ453" i="12"/>
  <c r="AR453" i="12"/>
  <c r="AS453" i="12"/>
  <c r="AT453" i="12"/>
  <c r="AU453" i="12"/>
  <c r="AV453" i="12"/>
  <c r="AE202" i="12"/>
  <c r="AF202" i="12"/>
  <c r="AG202" i="12"/>
  <c r="AH202" i="12"/>
  <c r="AI202" i="12"/>
  <c r="AJ202" i="12"/>
  <c r="AK202" i="12"/>
  <c r="AL202" i="12"/>
  <c r="AM202" i="12"/>
  <c r="AN202" i="12"/>
  <c r="AO202" i="12"/>
  <c r="AP202" i="12"/>
  <c r="AQ202" i="12"/>
  <c r="AR202" i="12"/>
  <c r="AS202" i="12"/>
  <c r="AT202" i="12"/>
  <c r="AU202" i="12"/>
  <c r="AV202" i="12"/>
  <c r="AE14" i="12"/>
  <c r="AF14" i="12"/>
  <c r="AG14" i="12"/>
  <c r="AH14" i="12"/>
  <c r="AI14" i="12"/>
  <c r="AJ14" i="12"/>
  <c r="AK14" i="12"/>
  <c r="AL14" i="12"/>
  <c r="AM14" i="12"/>
  <c r="AN14" i="12"/>
  <c r="AO14" i="12"/>
  <c r="AP14" i="12"/>
  <c r="AQ14" i="12"/>
  <c r="AR14" i="12"/>
  <c r="AS14" i="12"/>
  <c r="AT14" i="12"/>
  <c r="AU14" i="12"/>
  <c r="AV14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S23" i="12"/>
  <c r="AT23" i="12"/>
  <c r="AU23" i="12"/>
  <c r="AV23" i="12"/>
  <c r="AE21" i="12"/>
  <c r="AF21" i="12"/>
  <c r="AG21" i="12"/>
  <c r="AH21" i="12"/>
  <c r="AI21" i="12"/>
  <c r="AJ21" i="12"/>
  <c r="AK21" i="12"/>
  <c r="AL21" i="12"/>
  <c r="AM21" i="12"/>
  <c r="AN21" i="12"/>
  <c r="AO21" i="12"/>
  <c r="AP21" i="12"/>
  <c r="AQ21" i="12"/>
  <c r="AR21" i="12"/>
  <c r="AS21" i="12"/>
  <c r="AT21" i="12"/>
  <c r="AU21" i="12"/>
  <c r="AV21" i="12"/>
  <c r="AE77" i="12"/>
  <c r="AF77" i="12"/>
  <c r="AG77" i="12"/>
  <c r="AH77" i="12"/>
  <c r="AI77" i="12"/>
  <c r="AJ77" i="12"/>
  <c r="AK77" i="12"/>
  <c r="AL77" i="12"/>
  <c r="AM77" i="12"/>
  <c r="AN77" i="12"/>
  <c r="AO77" i="12"/>
  <c r="AP77" i="12"/>
  <c r="AQ77" i="12"/>
  <c r="AR77" i="12"/>
  <c r="AS77" i="12"/>
  <c r="AT77" i="12"/>
  <c r="AU77" i="12"/>
  <c r="AV77" i="12"/>
  <c r="AE25" i="12"/>
  <c r="AF25" i="12"/>
  <c r="AG25" i="12"/>
  <c r="AH25" i="12"/>
  <c r="AI25" i="12"/>
  <c r="AJ25" i="12"/>
  <c r="AK25" i="12"/>
  <c r="AL25" i="12"/>
  <c r="AM25" i="12"/>
  <c r="AN25" i="12"/>
  <c r="AO25" i="12"/>
  <c r="AP25" i="12"/>
  <c r="AQ25" i="12"/>
  <c r="AR25" i="12"/>
  <c r="AS25" i="12"/>
  <c r="AT25" i="12"/>
  <c r="AU25" i="12"/>
  <c r="AV25" i="12"/>
  <c r="AE76" i="12"/>
  <c r="AF76" i="12"/>
  <c r="AG76" i="12"/>
  <c r="AH76" i="12"/>
  <c r="AI76" i="12"/>
  <c r="AJ76" i="12"/>
  <c r="AK76" i="12"/>
  <c r="AL76" i="12"/>
  <c r="AM76" i="12"/>
  <c r="AN76" i="12"/>
  <c r="AO76" i="12"/>
  <c r="AP76" i="12"/>
  <c r="AQ76" i="12"/>
  <c r="AR76" i="12"/>
  <c r="AS76" i="12"/>
  <c r="AT76" i="12"/>
  <c r="AU76" i="12"/>
  <c r="AV76" i="12"/>
  <c r="AE47" i="12"/>
  <c r="AF47" i="12"/>
  <c r="AG47" i="12"/>
  <c r="AH47" i="12"/>
  <c r="AI47" i="12"/>
  <c r="AJ47" i="12"/>
  <c r="AK47" i="12"/>
  <c r="AL47" i="12"/>
  <c r="AM47" i="12"/>
  <c r="AN47" i="12"/>
  <c r="AO47" i="12"/>
  <c r="AP47" i="12"/>
  <c r="AQ47" i="12"/>
  <c r="AR47" i="12"/>
  <c r="AS47" i="12"/>
  <c r="AT47" i="12"/>
  <c r="AU47" i="12"/>
  <c r="AV47" i="12"/>
  <c r="AE75" i="12"/>
  <c r="AF75" i="12"/>
  <c r="AG75" i="12"/>
  <c r="AH75" i="12"/>
  <c r="AI75" i="12"/>
  <c r="AJ75" i="12"/>
  <c r="AK75" i="12"/>
  <c r="AL75" i="12"/>
  <c r="AM75" i="12"/>
  <c r="AN75" i="12"/>
  <c r="AO75" i="12"/>
  <c r="AP75" i="12"/>
  <c r="AQ75" i="12"/>
  <c r="AR75" i="12"/>
  <c r="AS75" i="12"/>
  <c r="AT75" i="12"/>
  <c r="AU75" i="12"/>
  <c r="AV75" i="12"/>
  <c r="AE45" i="12"/>
  <c r="AF45" i="12"/>
  <c r="AG45" i="12"/>
  <c r="AH45" i="12"/>
  <c r="AI45" i="12"/>
  <c r="AJ45" i="12"/>
  <c r="AK45" i="12"/>
  <c r="AL45" i="12"/>
  <c r="AM45" i="12"/>
  <c r="AN45" i="12"/>
  <c r="AO45" i="12"/>
  <c r="AP45" i="12"/>
  <c r="AQ45" i="12"/>
  <c r="AR45" i="12"/>
  <c r="AS45" i="12"/>
  <c r="AT45" i="12"/>
  <c r="AU45" i="12"/>
  <c r="AV45" i="12"/>
  <c r="AE46" i="12"/>
  <c r="AF46" i="12"/>
  <c r="AG46" i="12"/>
  <c r="AH46" i="12"/>
  <c r="AI46" i="12"/>
  <c r="AJ46" i="12"/>
  <c r="AK46" i="12"/>
  <c r="AL46" i="12"/>
  <c r="AM46" i="12"/>
  <c r="AN46" i="12"/>
  <c r="AO46" i="12"/>
  <c r="AP46" i="12"/>
  <c r="AQ46" i="12"/>
  <c r="AR46" i="12"/>
  <c r="AS46" i="12"/>
  <c r="AT46" i="12"/>
  <c r="AU46" i="12"/>
  <c r="AV46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Q10" i="12"/>
  <c r="AR10" i="12"/>
  <c r="AS10" i="12"/>
  <c r="AT10" i="12"/>
  <c r="AU10" i="12"/>
  <c r="AV10" i="12"/>
  <c r="AE62" i="12"/>
  <c r="AF62" i="12"/>
  <c r="AG62" i="12"/>
  <c r="AH62" i="12"/>
  <c r="AI62" i="12"/>
  <c r="AJ62" i="12"/>
  <c r="AK62" i="12"/>
  <c r="AL62" i="12"/>
  <c r="AM62" i="12"/>
  <c r="AN62" i="12"/>
  <c r="AO62" i="12"/>
  <c r="AP62" i="12"/>
  <c r="AQ62" i="12"/>
  <c r="AR62" i="12"/>
  <c r="AS62" i="12"/>
  <c r="AT62" i="12"/>
  <c r="AU62" i="12"/>
  <c r="AV62" i="12"/>
  <c r="AE43" i="12"/>
  <c r="AF43" i="12"/>
  <c r="AG43" i="12"/>
  <c r="AH43" i="12"/>
  <c r="AI43" i="12"/>
  <c r="AJ43" i="12"/>
  <c r="AK43" i="12"/>
  <c r="AL43" i="12"/>
  <c r="AM43" i="12"/>
  <c r="AN43" i="12"/>
  <c r="AO43" i="12"/>
  <c r="AP43" i="12"/>
  <c r="AQ43" i="12"/>
  <c r="AR43" i="12"/>
  <c r="AS43" i="12"/>
  <c r="AT43" i="12"/>
  <c r="AU43" i="12"/>
  <c r="AV43" i="12"/>
  <c r="AE53" i="12"/>
  <c r="AF53" i="12"/>
  <c r="AG53" i="12"/>
  <c r="AH53" i="12"/>
  <c r="AI53" i="12"/>
  <c r="AJ53" i="12"/>
  <c r="AK53" i="12"/>
  <c r="AL53" i="12"/>
  <c r="AM53" i="12"/>
  <c r="AN53" i="12"/>
  <c r="AO53" i="12"/>
  <c r="AP53" i="12"/>
  <c r="AQ53" i="12"/>
  <c r="AR53" i="12"/>
  <c r="AS53" i="12"/>
  <c r="AT53" i="12"/>
  <c r="AU53" i="12"/>
  <c r="AV53" i="12"/>
  <c r="AE17" i="12"/>
  <c r="AF17" i="12"/>
  <c r="AG17" i="12"/>
  <c r="AH17" i="12"/>
  <c r="AI17" i="12"/>
  <c r="AJ17" i="12"/>
  <c r="AK17" i="12"/>
  <c r="AL17" i="12"/>
  <c r="AM17" i="12"/>
  <c r="AN17" i="12"/>
  <c r="AO17" i="12"/>
  <c r="AP17" i="12"/>
  <c r="AQ17" i="12"/>
  <c r="AR17" i="12"/>
  <c r="AS17" i="12"/>
  <c r="AT17" i="12"/>
  <c r="AU17" i="12"/>
  <c r="AV17" i="12"/>
  <c r="AE48" i="12"/>
  <c r="AF48" i="12"/>
  <c r="AG48" i="12"/>
  <c r="AH48" i="12"/>
  <c r="AI48" i="12"/>
  <c r="AJ48" i="12"/>
  <c r="AK48" i="12"/>
  <c r="AL48" i="12"/>
  <c r="AM48" i="12"/>
  <c r="AN48" i="12"/>
  <c r="AO48" i="12"/>
  <c r="AP48" i="12"/>
  <c r="AQ48" i="12"/>
  <c r="AR48" i="12"/>
  <c r="AS48" i="12"/>
  <c r="AT48" i="12"/>
  <c r="AU48" i="12"/>
  <c r="AV48" i="12"/>
  <c r="AE49" i="12"/>
  <c r="AF49" i="12"/>
  <c r="AG49" i="12"/>
  <c r="AH49" i="12"/>
  <c r="AI49" i="12"/>
  <c r="AJ49" i="12"/>
  <c r="AK49" i="12"/>
  <c r="AL49" i="12"/>
  <c r="AM49" i="12"/>
  <c r="AN49" i="12"/>
  <c r="AO49" i="12"/>
  <c r="AP49" i="12"/>
  <c r="AQ49" i="12"/>
  <c r="AR49" i="12"/>
  <c r="AS49" i="12"/>
  <c r="AT49" i="12"/>
  <c r="AU49" i="12"/>
  <c r="AV49" i="12"/>
  <c r="AE50" i="12"/>
  <c r="AF50" i="12"/>
  <c r="AG50" i="12"/>
  <c r="AH50" i="12"/>
  <c r="AI50" i="12"/>
  <c r="AJ50" i="12"/>
  <c r="AK50" i="12"/>
  <c r="AL50" i="12"/>
  <c r="AM50" i="12"/>
  <c r="AN50" i="12"/>
  <c r="AO50" i="12"/>
  <c r="AP50" i="12"/>
  <c r="AQ50" i="12"/>
  <c r="AR50" i="12"/>
  <c r="AS50" i="12"/>
  <c r="AT50" i="12"/>
  <c r="AU50" i="12"/>
  <c r="AV50" i="12"/>
  <c r="AE30" i="12"/>
  <c r="AF30" i="12"/>
  <c r="AG30" i="12"/>
  <c r="AH30" i="12"/>
  <c r="AI30" i="12"/>
  <c r="AJ30" i="12"/>
  <c r="AK30" i="12"/>
  <c r="AL30" i="12"/>
  <c r="AM30" i="12"/>
  <c r="AN30" i="12"/>
  <c r="AO30" i="12"/>
  <c r="AP30" i="12"/>
  <c r="AQ30" i="12"/>
  <c r="AR30" i="12"/>
  <c r="AS30" i="12"/>
  <c r="AT30" i="12"/>
  <c r="AU30" i="12"/>
  <c r="AV30" i="12"/>
  <c r="AE55" i="12"/>
  <c r="AF55" i="12"/>
  <c r="AG55" i="12"/>
  <c r="AH55" i="12"/>
  <c r="AI55" i="12"/>
  <c r="AJ55" i="12"/>
  <c r="AK55" i="12"/>
  <c r="AL55" i="12"/>
  <c r="AM55" i="12"/>
  <c r="AN55" i="12"/>
  <c r="AO55" i="12"/>
  <c r="AP55" i="12"/>
  <c r="AQ55" i="12"/>
  <c r="AR55" i="12"/>
  <c r="AS55" i="12"/>
  <c r="AT55" i="12"/>
  <c r="AU55" i="12"/>
  <c r="AV55" i="12"/>
  <c r="AE54" i="12"/>
  <c r="AF54" i="12"/>
  <c r="AG54" i="12"/>
  <c r="AH54" i="12"/>
  <c r="AI54" i="12"/>
  <c r="AJ54" i="12"/>
  <c r="AK54" i="12"/>
  <c r="AL54" i="12"/>
  <c r="AM54" i="12"/>
  <c r="AN54" i="12"/>
  <c r="AO54" i="12"/>
  <c r="AP54" i="12"/>
  <c r="AQ54" i="12"/>
  <c r="AR54" i="12"/>
  <c r="AS54" i="12"/>
  <c r="AT54" i="12"/>
  <c r="AU54" i="12"/>
  <c r="AV54" i="12"/>
  <c r="AE8" i="12"/>
  <c r="AF8" i="12"/>
  <c r="AG8" i="12"/>
  <c r="AH8" i="12"/>
  <c r="AI8" i="12"/>
  <c r="AJ8" i="12"/>
  <c r="AK8" i="12"/>
  <c r="AL8" i="12"/>
  <c r="AM8" i="12"/>
  <c r="AN8" i="12"/>
  <c r="AO8" i="12"/>
  <c r="AP8" i="12"/>
  <c r="AQ8" i="12"/>
  <c r="AR8" i="12"/>
  <c r="AS8" i="12"/>
  <c r="AT8" i="12"/>
  <c r="AU8" i="12"/>
  <c r="AV8" i="12"/>
  <c r="AE31" i="12"/>
  <c r="AF31" i="12"/>
  <c r="AG31" i="12"/>
  <c r="AH31" i="12"/>
  <c r="AI31" i="12"/>
  <c r="AJ31" i="12"/>
  <c r="AK31" i="12"/>
  <c r="AL31" i="12"/>
  <c r="AM31" i="12"/>
  <c r="AN31" i="12"/>
  <c r="AO31" i="12"/>
  <c r="AP31" i="12"/>
  <c r="AQ31" i="12"/>
  <c r="AR31" i="12"/>
  <c r="AS31" i="12"/>
  <c r="AT31" i="12"/>
  <c r="AU31" i="12"/>
  <c r="AV31" i="12"/>
  <c r="AE64" i="12"/>
  <c r="AF64" i="12"/>
  <c r="AG64" i="12"/>
  <c r="AH64" i="12"/>
  <c r="AI64" i="12"/>
  <c r="AJ64" i="12"/>
  <c r="AK64" i="12"/>
  <c r="AL64" i="12"/>
  <c r="AM64" i="12"/>
  <c r="AN64" i="12"/>
  <c r="AO64" i="12"/>
  <c r="AP64" i="12"/>
  <c r="AQ64" i="12"/>
  <c r="AR64" i="12"/>
  <c r="AS64" i="12"/>
  <c r="AT64" i="12"/>
  <c r="AU64" i="12"/>
  <c r="AV64" i="12"/>
  <c r="AE742" i="12"/>
  <c r="AF742" i="12"/>
  <c r="AG742" i="12"/>
  <c r="AH742" i="12"/>
  <c r="AI742" i="12"/>
  <c r="AJ742" i="12"/>
  <c r="AK742" i="12"/>
  <c r="AL742" i="12"/>
  <c r="AM742" i="12"/>
  <c r="AN742" i="12"/>
  <c r="AO742" i="12"/>
  <c r="AP742" i="12"/>
  <c r="AQ742" i="12"/>
  <c r="AR742" i="12"/>
  <c r="AS742" i="12"/>
  <c r="AT742" i="12"/>
  <c r="AU742" i="12"/>
  <c r="AV742" i="12"/>
  <c r="AE12" i="12"/>
  <c r="AF12" i="12"/>
  <c r="AG12" i="12"/>
  <c r="AH12" i="12"/>
  <c r="AI12" i="12"/>
  <c r="AJ12" i="12"/>
  <c r="AK12" i="12"/>
  <c r="AL12" i="12"/>
  <c r="AM12" i="12"/>
  <c r="AN12" i="12"/>
  <c r="AO12" i="12"/>
  <c r="AP12" i="12"/>
  <c r="AQ12" i="12"/>
  <c r="AR12" i="12"/>
  <c r="AS12" i="12"/>
  <c r="AT12" i="12"/>
  <c r="AU12" i="12"/>
  <c r="AV12" i="12"/>
  <c r="AE18" i="12"/>
  <c r="AF18" i="12"/>
  <c r="AG18" i="12"/>
  <c r="AH18" i="12"/>
  <c r="AI18" i="12"/>
  <c r="AJ18" i="12"/>
  <c r="AK18" i="12"/>
  <c r="AL18" i="12"/>
  <c r="AM18" i="12"/>
  <c r="AN18" i="12"/>
  <c r="AO18" i="12"/>
  <c r="AP18" i="12"/>
  <c r="AQ18" i="12"/>
  <c r="AR18" i="12"/>
  <c r="AS18" i="12"/>
  <c r="AT18" i="12"/>
  <c r="AU18" i="12"/>
  <c r="AV18" i="12"/>
  <c r="AE58" i="12"/>
  <c r="AF58" i="12"/>
  <c r="AG58" i="12"/>
  <c r="AH58" i="12"/>
  <c r="AI58" i="12"/>
  <c r="AJ58" i="12"/>
  <c r="AK58" i="12"/>
  <c r="AL58" i="12"/>
  <c r="AM58" i="12"/>
  <c r="AN58" i="12"/>
  <c r="AO58" i="12"/>
  <c r="AP58" i="12"/>
  <c r="AQ58" i="12"/>
  <c r="AR58" i="12"/>
  <c r="AS58" i="12"/>
  <c r="AT58" i="12"/>
  <c r="AU58" i="12"/>
  <c r="AV58" i="12"/>
  <c r="AE59" i="12"/>
  <c r="AF59" i="12"/>
  <c r="AG59" i="12"/>
  <c r="AH59" i="12"/>
  <c r="AI59" i="12"/>
  <c r="AJ59" i="12"/>
  <c r="AK59" i="12"/>
  <c r="AL59" i="12"/>
  <c r="AM59" i="12"/>
  <c r="AN59" i="12"/>
  <c r="AO59" i="12"/>
  <c r="AP59" i="12"/>
  <c r="AQ59" i="12"/>
  <c r="AR59" i="12"/>
  <c r="AS59" i="12"/>
  <c r="AT59" i="12"/>
  <c r="AU59" i="12"/>
  <c r="AV59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AQ33" i="12"/>
  <c r="AR33" i="12"/>
  <c r="AS33" i="12"/>
  <c r="AT33" i="12"/>
  <c r="AU33" i="12"/>
  <c r="AV33" i="12"/>
  <c r="AE61" i="12"/>
  <c r="AF61" i="12"/>
  <c r="AG61" i="12"/>
  <c r="AH61" i="12"/>
  <c r="AI61" i="12"/>
  <c r="AJ61" i="12"/>
  <c r="AK61" i="12"/>
  <c r="AL61" i="12"/>
  <c r="AM61" i="12"/>
  <c r="AN61" i="12"/>
  <c r="AO61" i="12"/>
  <c r="AP61" i="12"/>
  <c r="AQ61" i="12"/>
  <c r="AR61" i="12"/>
  <c r="AS61" i="12"/>
  <c r="AT61" i="12"/>
  <c r="AU61" i="12"/>
  <c r="AV61" i="12"/>
  <c r="AE60" i="12"/>
  <c r="AF60" i="12"/>
  <c r="AG60" i="12"/>
  <c r="AH60" i="12"/>
  <c r="AI60" i="12"/>
  <c r="AJ60" i="12"/>
  <c r="AK60" i="12"/>
  <c r="AL60" i="12"/>
  <c r="AM60" i="12"/>
  <c r="AN60" i="12"/>
  <c r="AO60" i="12"/>
  <c r="AP60" i="12"/>
  <c r="AQ60" i="12"/>
  <c r="AR60" i="12"/>
  <c r="AS60" i="12"/>
  <c r="AT60" i="12"/>
  <c r="AU60" i="12"/>
  <c r="AV60" i="12"/>
  <c r="AE32" i="12"/>
  <c r="AF32" i="12"/>
  <c r="AG32" i="12"/>
  <c r="AH32" i="12"/>
  <c r="AI32" i="12"/>
  <c r="AJ32" i="12"/>
  <c r="AK32" i="12"/>
  <c r="AL32" i="12"/>
  <c r="AM32" i="12"/>
  <c r="AN32" i="12"/>
  <c r="AO32" i="12"/>
  <c r="AP32" i="12"/>
  <c r="AQ32" i="12"/>
  <c r="AR32" i="12"/>
  <c r="AS32" i="12"/>
  <c r="AT32" i="12"/>
  <c r="AU32" i="12"/>
  <c r="AV32" i="12"/>
  <c r="AE29" i="12"/>
  <c r="AF29" i="12"/>
  <c r="AG29" i="12"/>
  <c r="AH29" i="12"/>
  <c r="AI29" i="12"/>
  <c r="AJ29" i="12"/>
  <c r="AK29" i="12"/>
  <c r="AL29" i="12"/>
  <c r="AM29" i="12"/>
  <c r="AN29" i="12"/>
  <c r="AO29" i="12"/>
  <c r="AP29" i="12"/>
  <c r="AQ29" i="12"/>
  <c r="AR29" i="12"/>
  <c r="AS29" i="12"/>
  <c r="AT29" i="12"/>
  <c r="AU29" i="12"/>
  <c r="AV29" i="12"/>
  <c r="AE653" i="12"/>
  <c r="AF653" i="12"/>
  <c r="AG653" i="12"/>
  <c r="AH653" i="12"/>
  <c r="AI653" i="12"/>
  <c r="AJ653" i="12"/>
  <c r="AK653" i="12"/>
  <c r="AL653" i="12"/>
  <c r="AM653" i="12"/>
  <c r="AN653" i="12"/>
  <c r="AO653" i="12"/>
  <c r="AP653" i="12"/>
  <c r="AQ653" i="12"/>
  <c r="AR653" i="12"/>
  <c r="AS653" i="12"/>
  <c r="AT653" i="12"/>
  <c r="AU653" i="12"/>
  <c r="AV653" i="12"/>
  <c r="AE63" i="12"/>
  <c r="AF63" i="12"/>
  <c r="AG63" i="12"/>
  <c r="AH63" i="12"/>
  <c r="AI63" i="12"/>
  <c r="AJ63" i="12"/>
  <c r="AK63" i="12"/>
  <c r="AL63" i="12"/>
  <c r="AM63" i="12"/>
  <c r="AN63" i="12"/>
  <c r="AO63" i="12"/>
  <c r="AP63" i="12"/>
  <c r="AQ63" i="12"/>
  <c r="AR63" i="12"/>
  <c r="AS63" i="12"/>
  <c r="AT63" i="12"/>
  <c r="AU63" i="12"/>
  <c r="AV63" i="12"/>
  <c r="AE65" i="12"/>
  <c r="AF65" i="12"/>
  <c r="AG65" i="12"/>
  <c r="AH65" i="12"/>
  <c r="AI65" i="12"/>
  <c r="AJ65" i="12"/>
  <c r="AK65" i="12"/>
  <c r="AL65" i="12"/>
  <c r="AM65" i="12"/>
  <c r="AN65" i="12"/>
  <c r="AO65" i="12"/>
  <c r="AP65" i="12"/>
  <c r="AQ65" i="12"/>
  <c r="AR65" i="12"/>
  <c r="AS65" i="12"/>
  <c r="AT65" i="12"/>
  <c r="AU65" i="12"/>
  <c r="AV65" i="12"/>
  <c r="AE68" i="12"/>
  <c r="AF68" i="12"/>
  <c r="AG68" i="12"/>
  <c r="AH68" i="12"/>
  <c r="AI68" i="12"/>
  <c r="AJ68" i="12"/>
  <c r="AK68" i="12"/>
  <c r="AL68" i="12"/>
  <c r="AM68" i="12"/>
  <c r="AN68" i="12"/>
  <c r="AO68" i="12"/>
  <c r="AP68" i="12"/>
  <c r="AQ68" i="12"/>
  <c r="AR68" i="12"/>
  <c r="AS68" i="12"/>
  <c r="AT68" i="12"/>
  <c r="AU68" i="12"/>
  <c r="AV68" i="12"/>
  <c r="AE19" i="12"/>
  <c r="AF19" i="12"/>
  <c r="AG19" i="12"/>
  <c r="AH19" i="12"/>
  <c r="AI19" i="12"/>
  <c r="AJ19" i="12"/>
  <c r="AK19" i="12"/>
  <c r="AL19" i="12"/>
  <c r="AM19" i="12"/>
  <c r="AN19" i="12"/>
  <c r="AO19" i="12"/>
  <c r="AP19" i="12"/>
  <c r="AQ19" i="12"/>
  <c r="AR19" i="12"/>
  <c r="AS19" i="12"/>
  <c r="AT19" i="12"/>
  <c r="AU19" i="12"/>
  <c r="AV19" i="12"/>
  <c r="AE70" i="12"/>
  <c r="AF70" i="12"/>
  <c r="AG70" i="12"/>
  <c r="AH70" i="12"/>
  <c r="AI70" i="12"/>
  <c r="AJ70" i="12"/>
  <c r="AK70" i="12"/>
  <c r="AL70" i="12"/>
  <c r="AM70" i="12"/>
  <c r="AN70" i="12"/>
  <c r="AO70" i="12"/>
  <c r="AP70" i="12"/>
  <c r="AQ70" i="12"/>
  <c r="AR70" i="12"/>
  <c r="AS70" i="12"/>
  <c r="AT70" i="12"/>
  <c r="AU70" i="12"/>
  <c r="AV70" i="12"/>
  <c r="AE74" i="12"/>
  <c r="AF74" i="12"/>
  <c r="AG74" i="12"/>
  <c r="AH74" i="12"/>
  <c r="AI74" i="12"/>
  <c r="AJ74" i="12"/>
  <c r="AK74" i="12"/>
  <c r="AL74" i="12"/>
  <c r="AM74" i="12"/>
  <c r="AN74" i="12"/>
  <c r="AO74" i="12"/>
  <c r="AP74" i="12"/>
  <c r="AQ74" i="12"/>
  <c r="AR74" i="12"/>
  <c r="AS74" i="12"/>
  <c r="AT74" i="12"/>
  <c r="AU74" i="12"/>
  <c r="AV74" i="12"/>
  <c r="AE69" i="12"/>
  <c r="AF69" i="12"/>
  <c r="AG69" i="12"/>
  <c r="AH69" i="12"/>
  <c r="AI69" i="12"/>
  <c r="AJ69" i="12"/>
  <c r="AK69" i="12"/>
  <c r="AL69" i="12"/>
  <c r="AM69" i="12"/>
  <c r="AN69" i="12"/>
  <c r="AO69" i="12"/>
  <c r="AP69" i="12"/>
  <c r="AQ69" i="12"/>
  <c r="AR69" i="12"/>
  <c r="AS69" i="12"/>
  <c r="AT69" i="12"/>
  <c r="AU69" i="12"/>
  <c r="AV69" i="12"/>
  <c r="AE73" i="12"/>
  <c r="AF73" i="12"/>
  <c r="AG73" i="12"/>
  <c r="AH73" i="12"/>
  <c r="AI73" i="12"/>
  <c r="AJ73" i="12"/>
  <c r="AK73" i="12"/>
  <c r="AL73" i="12"/>
  <c r="AM73" i="12"/>
  <c r="AN73" i="12"/>
  <c r="AO73" i="12"/>
  <c r="AP73" i="12"/>
  <c r="AQ73" i="12"/>
  <c r="AR73" i="12"/>
  <c r="AS73" i="12"/>
  <c r="AT73" i="12"/>
  <c r="AU73" i="12"/>
  <c r="AV73" i="12"/>
  <c r="AE78" i="12"/>
  <c r="AF78" i="12"/>
  <c r="AG78" i="12"/>
  <c r="AH78" i="12"/>
  <c r="AI78" i="12"/>
  <c r="AJ78" i="12"/>
  <c r="AK78" i="12"/>
  <c r="AL78" i="12"/>
  <c r="AM78" i="12"/>
  <c r="AN78" i="12"/>
  <c r="AO78" i="12"/>
  <c r="AP78" i="12"/>
  <c r="AQ78" i="12"/>
  <c r="AR78" i="12"/>
  <c r="AS78" i="12"/>
  <c r="AT78" i="12"/>
  <c r="AU78" i="12"/>
  <c r="AV78" i="12"/>
  <c r="AE99" i="12"/>
  <c r="AF99" i="12"/>
  <c r="AG99" i="12"/>
  <c r="AH99" i="12"/>
  <c r="AI99" i="12"/>
  <c r="AJ99" i="12"/>
  <c r="AK99" i="12"/>
  <c r="AL99" i="12"/>
  <c r="AM99" i="12"/>
  <c r="AN99" i="12"/>
  <c r="AO99" i="12"/>
  <c r="AP99" i="12"/>
  <c r="AQ99" i="12"/>
  <c r="AR99" i="12"/>
  <c r="AS99" i="12"/>
  <c r="AT99" i="12"/>
  <c r="AU99" i="12"/>
  <c r="AV99" i="12"/>
  <c r="AE86" i="12"/>
  <c r="AF86" i="12"/>
  <c r="AG86" i="12"/>
  <c r="AH86" i="12"/>
  <c r="AI86" i="12"/>
  <c r="AJ86" i="12"/>
  <c r="AK86" i="12"/>
  <c r="AL86" i="12"/>
  <c r="AM86" i="12"/>
  <c r="AN86" i="12"/>
  <c r="AO86" i="12"/>
  <c r="AP86" i="12"/>
  <c r="AQ86" i="12"/>
  <c r="AR86" i="12"/>
  <c r="AS86" i="12"/>
  <c r="AT86" i="12"/>
  <c r="AU86" i="12"/>
  <c r="AV86" i="12"/>
  <c r="AE82" i="12"/>
  <c r="AF82" i="12"/>
  <c r="AG82" i="12"/>
  <c r="AH82" i="12"/>
  <c r="AI82" i="12"/>
  <c r="AJ82" i="12"/>
  <c r="AK82" i="12"/>
  <c r="AL82" i="12"/>
  <c r="AM82" i="12"/>
  <c r="AN82" i="12"/>
  <c r="AO82" i="12"/>
  <c r="AP82" i="12"/>
  <c r="AQ82" i="12"/>
  <c r="AR82" i="12"/>
  <c r="AS82" i="12"/>
  <c r="AT82" i="12"/>
  <c r="AU82" i="12"/>
  <c r="AV82" i="12"/>
  <c r="AE114" i="12"/>
  <c r="AF114" i="12"/>
  <c r="AG114" i="12"/>
  <c r="AH114" i="12"/>
  <c r="AI114" i="12"/>
  <c r="AJ114" i="12"/>
  <c r="AK114" i="12"/>
  <c r="AL114" i="12"/>
  <c r="AM114" i="12"/>
  <c r="AN114" i="12"/>
  <c r="AO114" i="12"/>
  <c r="AP114" i="12"/>
  <c r="AQ114" i="12"/>
  <c r="AR114" i="12"/>
  <c r="AS114" i="12"/>
  <c r="AT114" i="12"/>
  <c r="AU114" i="12"/>
  <c r="AV114" i="12"/>
  <c r="AE104" i="12"/>
  <c r="AF104" i="12"/>
  <c r="AG104" i="12"/>
  <c r="AH104" i="12"/>
  <c r="AI104" i="12"/>
  <c r="AJ104" i="12"/>
  <c r="AK104" i="12"/>
  <c r="AL104" i="12"/>
  <c r="AM104" i="12"/>
  <c r="AN104" i="12"/>
  <c r="AO104" i="12"/>
  <c r="AP104" i="12"/>
  <c r="AQ104" i="12"/>
  <c r="AR104" i="12"/>
  <c r="AS104" i="12"/>
  <c r="AT104" i="12"/>
  <c r="AU104" i="12"/>
  <c r="AV104" i="12"/>
  <c r="AE100" i="12"/>
  <c r="AF100" i="12"/>
  <c r="AG100" i="12"/>
  <c r="AH100" i="12"/>
  <c r="AI100" i="12"/>
  <c r="AJ100" i="12"/>
  <c r="AK100" i="12"/>
  <c r="AL100" i="12"/>
  <c r="AM100" i="12"/>
  <c r="AN100" i="12"/>
  <c r="AO100" i="12"/>
  <c r="AP100" i="12"/>
  <c r="AQ100" i="12"/>
  <c r="AR100" i="12"/>
  <c r="AS100" i="12"/>
  <c r="AT100" i="12"/>
  <c r="AU100" i="12"/>
  <c r="AV100" i="12"/>
  <c r="AE94" i="12"/>
  <c r="AF94" i="12"/>
  <c r="AG94" i="12"/>
  <c r="AH94" i="12"/>
  <c r="AI94" i="12"/>
  <c r="AJ94" i="12"/>
  <c r="AK94" i="12"/>
  <c r="AL94" i="12"/>
  <c r="AM94" i="12"/>
  <c r="AN94" i="12"/>
  <c r="AO94" i="12"/>
  <c r="AP94" i="12"/>
  <c r="AQ94" i="12"/>
  <c r="AR94" i="12"/>
  <c r="AS94" i="12"/>
  <c r="AT94" i="12"/>
  <c r="AU94" i="12"/>
  <c r="AV94" i="12"/>
  <c r="AE96" i="12"/>
  <c r="AF96" i="12"/>
  <c r="AG96" i="12"/>
  <c r="AH96" i="12"/>
  <c r="AI96" i="12"/>
  <c r="AJ96" i="12"/>
  <c r="AK96" i="12"/>
  <c r="AL96" i="12"/>
  <c r="AM96" i="12"/>
  <c r="AN96" i="12"/>
  <c r="AO96" i="12"/>
  <c r="AP96" i="12"/>
  <c r="AQ96" i="12"/>
  <c r="AR96" i="12"/>
  <c r="AS96" i="12"/>
  <c r="AT96" i="12"/>
  <c r="AU96" i="12"/>
  <c r="AV96" i="12"/>
  <c r="AE526" i="12"/>
  <c r="AF526" i="12"/>
  <c r="AG526" i="12"/>
  <c r="AH526" i="12"/>
  <c r="AI526" i="12"/>
  <c r="AJ526" i="12"/>
  <c r="AK526" i="12"/>
  <c r="AL526" i="12"/>
  <c r="AM526" i="12"/>
  <c r="AN526" i="12"/>
  <c r="AO526" i="12"/>
  <c r="AP526" i="12"/>
  <c r="AQ526" i="12"/>
  <c r="AR526" i="12"/>
  <c r="AS526" i="12"/>
  <c r="AT526" i="12"/>
  <c r="AU526" i="12"/>
  <c r="AV526" i="12"/>
  <c r="AE97" i="12"/>
  <c r="AF97" i="12"/>
  <c r="AG97" i="12"/>
  <c r="AH97" i="12"/>
  <c r="AI97" i="12"/>
  <c r="AJ97" i="12"/>
  <c r="AK97" i="12"/>
  <c r="AL97" i="12"/>
  <c r="AM97" i="12"/>
  <c r="AN97" i="12"/>
  <c r="AO97" i="12"/>
  <c r="AP97" i="12"/>
  <c r="AQ97" i="12"/>
  <c r="AR97" i="12"/>
  <c r="AS97" i="12"/>
  <c r="AT97" i="12"/>
  <c r="AU97" i="12"/>
  <c r="AV97" i="12"/>
  <c r="AE83" i="12"/>
  <c r="AF83" i="12"/>
  <c r="AG83" i="12"/>
  <c r="AH83" i="12"/>
  <c r="AI83" i="12"/>
  <c r="AJ83" i="12"/>
  <c r="AK83" i="12"/>
  <c r="AL83" i="12"/>
  <c r="AM83" i="12"/>
  <c r="AN83" i="12"/>
  <c r="AO83" i="12"/>
  <c r="AP83" i="12"/>
  <c r="AQ83" i="12"/>
  <c r="AR83" i="12"/>
  <c r="AS83" i="12"/>
  <c r="AT83" i="12"/>
  <c r="AU83" i="12"/>
  <c r="AV83" i="12"/>
  <c r="AE92" i="12"/>
  <c r="AF92" i="12"/>
  <c r="AG92" i="12"/>
  <c r="AH92" i="12"/>
  <c r="AI92" i="12"/>
  <c r="AJ92" i="12"/>
  <c r="AK92" i="12"/>
  <c r="AL92" i="12"/>
  <c r="AM92" i="12"/>
  <c r="AN92" i="12"/>
  <c r="AO92" i="12"/>
  <c r="AP92" i="12"/>
  <c r="AQ92" i="12"/>
  <c r="AR92" i="12"/>
  <c r="AS92" i="12"/>
  <c r="AT92" i="12"/>
  <c r="AU92" i="12"/>
  <c r="AV92" i="12"/>
  <c r="AE660" i="12"/>
  <c r="AF660" i="12"/>
  <c r="AG660" i="12"/>
  <c r="AH660" i="12"/>
  <c r="AI660" i="12"/>
  <c r="AJ660" i="12"/>
  <c r="AK660" i="12"/>
  <c r="AL660" i="12"/>
  <c r="AM660" i="12"/>
  <c r="AN660" i="12"/>
  <c r="AO660" i="12"/>
  <c r="AP660" i="12"/>
  <c r="AQ660" i="12"/>
  <c r="AR660" i="12"/>
  <c r="AS660" i="12"/>
  <c r="AT660" i="12"/>
  <c r="AU660" i="12"/>
  <c r="AV660" i="12"/>
  <c r="AE88" i="12"/>
  <c r="AF88" i="12"/>
  <c r="AG88" i="12"/>
  <c r="AH88" i="12"/>
  <c r="AI88" i="12"/>
  <c r="AJ88" i="12"/>
  <c r="AK88" i="12"/>
  <c r="AL88" i="12"/>
  <c r="AM88" i="12"/>
  <c r="AN88" i="12"/>
  <c r="AO88" i="12"/>
  <c r="AP88" i="12"/>
  <c r="AQ88" i="12"/>
  <c r="AR88" i="12"/>
  <c r="AS88" i="12"/>
  <c r="AT88" i="12"/>
  <c r="AU88" i="12"/>
  <c r="AV88" i="12"/>
  <c r="AE84" i="12"/>
  <c r="AF84" i="12"/>
  <c r="AG84" i="12"/>
  <c r="AH84" i="12"/>
  <c r="AI84" i="12"/>
  <c r="AJ84" i="12"/>
  <c r="AK84" i="12"/>
  <c r="AL84" i="12"/>
  <c r="AM84" i="12"/>
  <c r="AN84" i="12"/>
  <c r="AO84" i="12"/>
  <c r="AP84" i="12"/>
  <c r="AQ84" i="12"/>
  <c r="AR84" i="12"/>
  <c r="AS84" i="12"/>
  <c r="AT84" i="12"/>
  <c r="AU84" i="12"/>
  <c r="AV84" i="12"/>
  <c r="AE95" i="12"/>
  <c r="AF95" i="12"/>
  <c r="AG95" i="12"/>
  <c r="AH95" i="12"/>
  <c r="AI95" i="12"/>
  <c r="AJ95" i="12"/>
  <c r="AK95" i="12"/>
  <c r="AL95" i="12"/>
  <c r="AM95" i="12"/>
  <c r="AN95" i="12"/>
  <c r="AO95" i="12"/>
  <c r="AP95" i="12"/>
  <c r="AQ95" i="12"/>
  <c r="AR95" i="12"/>
  <c r="AS95" i="12"/>
  <c r="AT95" i="12"/>
  <c r="AU95" i="12"/>
  <c r="AV95" i="12"/>
  <c r="AE98" i="12"/>
  <c r="AF98" i="12"/>
  <c r="AG98" i="12"/>
  <c r="AH98" i="12"/>
  <c r="AI98" i="12"/>
  <c r="AJ98" i="12"/>
  <c r="AK98" i="12"/>
  <c r="AL98" i="12"/>
  <c r="AM98" i="12"/>
  <c r="AN98" i="12"/>
  <c r="AO98" i="12"/>
  <c r="AP98" i="12"/>
  <c r="AQ98" i="12"/>
  <c r="AR98" i="12"/>
  <c r="AS98" i="12"/>
  <c r="AT98" i="12"/>
  <c r="AU98" i="12"/>
  <c r="AV98" i="12"/>
  <c r="AE103" i="12"/>
  <c r="AF103" i="12"/>
  <c r="AG103" i="12"/>
  <c r="AH103" i="12"/>
  <c r="AI103" i="12"/>
  <c r="AJ103" i="12"/>
  <c r="AK103" i="12"/>
  <c r="AL103" i="12"/>
  <c r="AM103" i="12"/>
  <c r="AN103" i="12"/>
  <c r="AO103" i="12"/>
  <c r="AP103" i="12"/>
  <c r="AQ103" i="12"/>
  <c r="AR103" i="12"/>
  <c r="AS103" i="12"/>
  <c r="AT103" i="12"/>
  <c r="AU103" i="12"/>
  <c r="AV103" i="12"/>
  <c r="AE80" i="12"/>
  <c r="AF80" i="12"/>
  <c r="AG80" i="12"/>
  <c r="AH80" i="12"/>
  <c r="AI80" i="12"/>
  <c r="AJ80" i="12"/>
  <c r="AK80" i="12"/>
  <c r="AL80" i="12"/>
  <c r="AM80" i="12"/>
  <c r="AN80" i="12"/>
  <c r="AO80" i="12"/>
  <c r="AP80" i="12"/>
  <c r="AQ80" i="12"/>
  <c r="AR80" i="12"/>
  <c r="AS80" i="12"/>
  <c r="AT80" i="12"/>
  <c r="AU80" i="12"/>
  <c r="AV80" i="12"/>
  <c r="AE108" i="12"/>
  <c r="AF108" i="12"/>
  <c r="AG108" i="12"/>
  <c r="AH108" i="12"/>
  <c r="AI108" i="12"/>
  <c r="AJ108" i="12"/>
  <c r="AK108" i="12"/>
  <c r="AL108" i="12"/>
  <c r="AM108" i="12"/>
  <c r="AN108" i="12"/>
  <c r="AO108" i="12"/>
  <c r="AP108" i="12"/>
  <c r="AQ108" i="12"/>
  <c r="AR108" i="12"/>
  <c r="AS108" i="12"/>
  <c r="AT108" i="12"/>
  <c r="AU108" i="12"/>
  <c r="AV108" i="12"/>
  <c r="AE102" i="12"/>
  <c r="AF102" i="12"/>
  <c r="AG102" i="12"/>
  <c r="AH102" i="12"/>
  <c r="AI102" i="12"/>
  <c r="AJ102" i="12"/>
  <c r="AK102" i="12"/>
  <c r="AL102" i="12"/>
  <c r="AM102" i="12"/>
  <c r="AN102" i="12"/>
  <c r="AO102" i="12"/>
  <c r="AP102" i="12"/>
  <c r="AQ102" i="12"/>
  <c r="AR102" i="12"/>
  <c r="AS102" i="12"/>
  <c r="AT102" i="12"/>
  <c r="AU102" i="12"/>
  <c r="AV102" i="12"/>
  <c r="AE71" i="12"/>
  <c r="AF71" i="12"/>
  <c r="AG71" i="12"/>
  <c r="AH71" i="12"/>
  <c r="AI71" i="12"/>
  <c r="AJ71" i="12"/>
  <c r="AK71" i="12"/>
  <c r="AL71" i="12"/>
  <c r="AM71" i="12"/>
  <c r="AN71" i="12"/>
  <c r="AO71" i="12"/>
  <c r="AP71" i="12"/>
  <c r="AQ71" i="12"/>
  <c r="AR71" i="12"/>
  <c r="AS71" i="12"/>
  <c r="AT71" i="12"/>
  <c r="AU71" i="12"/>
  <c r="AV71" i="12"/>
  <c r="AE107" i="12"/>
  <c r="AF107" i="12"/>
  <c r="AG107" i="12"/>
  <c r="AH107" i="12"/>
  <c r="AI107" i="12"/>
  <c r="AJ107" i="12"/>
  <c r="AK107" i="12"/>
  <c r="AL107" i="12"/>
  <c r="AM107" i="12"/>
  <c r="AN107" i="12"/>
  <c r="AO107" i="12"/>
  <c r="AP107" i="12"/>
  <c r="AQ107" i="12"/>
  <c r="AR107" i="12"/>
  <c r="AS107" i="12"/>
  <c r="AT107" i="12"/>
  <c r="AU107" i="12"/>
  <c r="AV107" i="12"/>
  <c r="AE81" i="12"/>
  <c r="AF81" i="12"/>
  <c r="AG81" i="12"/>
  <c r="AH81" i="12"/>
  <c r="AI81" i="12"/>
  <c r="AJ81" i="12"/>
  <c r="AK81" i="12"/>
  <c r="AL81" i="12"/>
  <c r="AM81" i="12"/>
  <c r="AN81" i="12"/>
  <c r="AO81" i="12"/>
  <c r="AP81" i="12"/>
  <c r="AQ81" i="12"/>
  <c r="AR81" i="12"/>
  <c r="AS81" i="12"/>
  <c r="AT81" i="12"/>
  <c r="AU81" i="12"/>
  <c r="AV81" i="12"/>
  <c r="AE93" i="12"/>
  <c r="AF93" i="12"/>
  <c r="AG93" i="12"/>
  <c r="AH93" i="12"/>
  <c r="AI93" i="12"/>
  <c r="AJ93" i="12"/>
  <c r="AK93" i="12"/>
  <c r="AL93" i="12"/>
  <c r="AM93" i="12"/>
  <c r="AN93" i="12"/>
  <c r="AO93" i="12"/>
  <c r="AP93" i="12"/>
  <c r="AQ93" i="12"/>
  <c r="AR93" i="12"/>
  <c r="AS93" i="12"/>
  <c r="AT93" i="12"/>
  <c r="AU93" i="12"/>
  <c r="AV93" i="12"/>
  <c r="AE106" i="12"/>
  <c r="AF106" i="12"/>
  <c r="AG106" i="12"/>
  <c r="AH106" i="12"/>
  <c r="AI106" i="12"/>
  <c r="AJ106" i="12"/>
  <c r="AK106" i="12"/>
  <c r="AL106" i="12"/>
  <c r="AM106" i="12"/>
  <c r="AN106" i="12"/>
  <c r="AO106" i="12"/>
  <c r="AP106" i="12"/>
  <c r="AQ106" i="12"/>
  <c r="AR106" i="12"/>
  <c r="AS106" i="12"/>
  <c r="AT106" i="12"/>
  <c r="AU106" i="12"/>
  <c r="AV106" i="12"/>
  <c r="AE90" i="12"/>
  <c r="AF90" i="12"/>
  <c r="AG90" i="12"/>
  <c r="AH90" i="12"/>
  <c r="AI90" i="12"/>
  <c r="AJ90" i="12"/>
  <c r="AK90" i="12"/>
  <c r="AL90" i="12"/>
  <c r="AM90" i="12"/>
  <c r="AN90" i="12"/>
  <c r="AO90" i="12"/>
  <c r="AP90" i="12"/>
  <c r="AQ90" i="12"/>
  <c r="AR90" i="12"/>
  <c r="AS90" i="12"/>
  <c r="AT90" i="12"/>
  <c r="AU90" i="12"/>
  <c r="AV90" i="12"/>
  <c r="AE109" i="12"/>
  <c r="AF109" i="12"/>
  <c r="AG109" i="12"/>
  <c r="AH109" i="12"/>
  <c r="AI109" i="12"/>
  <c r="AJ109" i="12"/>
  <c r="AK109" i="12"/>
  <c r="AL109" i="12"/>
  <c r="AM109" i="12"/>
  <c r="AN109" i="12"/>
  <c r="AO109" i="12"/>
  <c r="AP109" i="12"/>
  <c r="AQ109" i="12"/>
  <c r="AR109" i="12"/>
  <c r="AS109" i="12"/>
  <c r="AT109" i="12"/>
  <c r="AU109" i="12"/>
  <c r="AV109" i="12"/>
  <c r="AE91" i="12"/>
  <c r="AF91" i="12"/>
  <c r="AG91" i="12"/>
  <c r="AH91" i="12"/>
  <c r="AI91" i="12"/>
  <c r="AJ91" i="12"/>
  <c r="AK91" i="12"/>
  <c r="AL91" i="12"/>
  <c r="AM91" i="12"/>
  <c r="AN91" i="12"/>
  <c r="AO91" i="12"/>
  <c r="AP91" i="12"/>
  <c r="AQ91" i="12"/>
  <c r="AR91" i="12"/>
  <c r="AS91" i="12"/>
  <c r="AT91" i="12"/>
  <c r="AU91" i="12"/>
  <c r="AV91" i="12"/>
  <c r="AE85" i="12"/>
  <c r="AF85" i="12"/>
  <c r="AG85" i="12"/>
  <c r="AH85" i="12"/>
  <c r="AI85" i="12"/>
  <c r="AJ85" i="12"/>
  <c r="AK85" i="12"/>
  <c r="AL85" i="12"/>
  <c r="AM85" i="12"/>
  <c r="AN85" i="12"/>
  <c r="AO85" i="12"/>
  <c r="AP85" i="12"/>
  <c r="AQ85" i="12"/>
  <c r="AR85" i="12"/>
  <c r="AS85" i="12"/>
  <c r="AT85" i="12"/>
  <c r="AU85" i="12"/>
  <c r="AV85" i="12"/>
  <c r="AE101" i="12"/>
  <c r="AF101" i="12"/>
  <c r="AG101" i="12"/>
  <c r="AH101" i="12"/>
  <c r="AI101" i="12"/>
  <c r="AJ101" i="12"/>
  <c r="AK101" i="12"/>
  <c r="AL101" i="12"/>
  <c r="AM101" i="12"/>
  <c r="AN101" i="12"/>
  <c r="AO101" i="12"/>
  <c r="AP101" i="12"/>
  <c r="AQ101" i="12"/>
  <c r="AR101" i="12"/>
  <c r="AS101" i="12"/>
  <c r="AT101" i="12"/>
  <c r="AU101" i="12"/>
  <c r="AV101" i="12"/>
  <c r="AE135" i="12"/>
  <c r="AF135" i="12"/>
  <c r="AG135" i="12"/>
  <c r="AH135" i="12"/>
  <c r="AI135" i="12"/>
  <c r="AJ135" i="12"/>
  <c r="AK135" i="12"/>
  <c r="AL135" i="12"/>
  <c r="AM135" i="12"/>
  <c r="AN135" i="12"/>
  <c r="AO135" i="12"/>
  <c r="AP135" i="12"/>
  <c r="AQ135" i="12"/>
  <c r="AR135" i="12"/>
  <c r="AS135" i="12"/>
  <c r="AT135" i="12"/>
  <c r="AU135" i="12"/>
  <c r="AV135" i="12"/>
  <c r="AE144" i="12"/>
  <c r="AF144" i="12"/>
  <c r="AG144" i="12"/>
  <c r="AH144" i="12"/>
  <c r="AI144" i="12"/>
  <c r="AJ144" i="12"/>
  <c r="AK144" i="12"/>
  <c r="AL144" i="12"/>
  <c r="AM144" i="12"/>
  <c r="AN144" i="12"/>
  <c r="AO144" i="12"/>
  <c r="AP144" i="12"/>
  <c r="AQ144" i="12"/>
  <c r="AR144" i="12"/>
  <c r="AS144" i="12"/>
  <c r="AT144" i="12"/>
  <c r="AU144" i="12"/>
  <c r="AV144" i="12"/>
  <c r="AE126" i="12"/>
  <c r="AF126" i="12"/>
  <c r="AG126" i="12"/>
  <c r="AH126" i="12"/>
  <c r="AI126" i="12"/>
  <c r="AJ126" i="12"/>
  <c r="AK126" i="12"/>
  <c r="AL126" i="12"/>
  <c r="AM126" i="12"/>
  <c r="AN126" i="12"/>
  <c r="AO126" i="12"/>
  <c r="AP126" i="12"/>
  <c r="AQ126" i="12"/>
  <c r="AR126" i="12"/>
  <c r="AS126" i="12"/>
  <c r="AT126" i="12"/>
  <c r="AU126" i="12"/>
  <c r="AV126" i="12"/>
  <c r="AE182" i="12"/>
  <c r="AF182" i="12"/>
  <c r="AG182" i="12"/>
  <c r="AH182" i="12"/>
  <c r="AI182" i="12"/>
  <c r="AJ182" i="12"/>
  <c r="AK182" i="12"/>
  <c r="AL182" i="12"/>
  <c r="AM182" i="12"/>
  <c r="AN182" i="12"/>
  <c r="AO182" i="12"/>
  <c r="AP182" i="12"/>
  <c r="AQ182" i="12"/>
  <c r="AR182" i="12"/>
  <c r="AS182" i="12"/>
  <c r="AT182" i="12"/>
  <c r="AU182" i="12"/>
  <c r="AV182" i="12"/>
  <c r="AE184" i="12"/>
  <c r="AF184" i="12"/>
  <c r="AG184" i="12"/>
  <c r="AH184" i="12"/>
  <c r="AI184" i="12"/>
  <c r="AJ184" i="12"/>
  <c r="AK184" i="12"/>
  <c r="AL184" i="12"/>
  <c r="AM184" i="12"/>
  <c r="AN184" i="12"/>
  <c r="AO184" i="12"/>
  <c r="AP184" i="12"/>
  <c r="AQ184" i="12"/>
  <c r="AR184" i="12"/>
  <c r="AS184" i="12"/>
  <c r="AT184" i="12"/>
  <c r="AU184" i="12"/>
  <c r="AV184" i="12"/>
  <c r="AE121" i="12"/>
  <c r="AF121" i="12"/>
  <c r="AG121" i="12"/>
  <c r="AH121" i="12"/>
  <c r="AI121" i="12"/>
  <c r="AJ121" i="12"/>
  <c r="AK121" i="12"/>
  <c r="AL121" i="12"/>
  <c r="AM121" i="12"/>
  <c r="AN121" i="12"/>
  <c r="AO121" i="12"/>
  <c r="AP121" i="12"/>
  <c r="AQ121" i="12"/>
  <c r="AR121" i="12"/>
  <c r="AS121" i="12"/>
  <c r="AT121" i="12"/>
  <c r="AU121" i="12"/>
  <c r="AV121" i="12"/>
  <c r="AE166" i="12"/>
  <c r="AF166" i="12"/>
  <c r="AG166" i="12"/>
  <c r="AH166" i="12"/>
  <c r="AI166" i="12"/>
  <c r="AJ166" i="12"/>
  <c r="AK166" i="12"/>
  <c r="AL166" i="12"/>
  <c r="AM166" i="12"/>
  <c r="AN166" i="12"/>
  <c r="AO166" i="12"/>
  <c r="AP166" i="12"/>
  <c r="AQ166" i="12"/>
  <c r="AR166" i="12"/>
  <c r="AS166" i="12"/>
  <c r="AT166" i="12"/>
  <c r="AU166" i="12"/>
  <c r="AV166" i="12"/>
  <c r="AE156" i="12"/>
  <c r="AF156" i="12"/>
  <c r="AG156" i="12"/>
  <c r="AH156" i="12"/>
  <c r="AI156" i="12"/>
  <c r="AJ156" i="12"/>
  <c r="AK156" i="12"/>
  <c r="AL156" i="12"/>
  <c r="AM156" i="12"/>
  <c r="AN156" i="12"/>
  <c r="AO156" i="12"/>
  <c r="AP156" i="12"/>
  <c r="AQ156" i="12"/>
  <c r="AR156" i="12"/>
  <c r="AS156" i="12"/>
  <c r="AT156" i="12"/>
  <c r="AU156" i="12"/>
  <c r="AV156" i="12"/>
  <c r="AE117" i="12"/>
  <c r="AF117" i="12"/>
  <c r="AG117" i="12"/>
  <c r="AH117" i="12"/>
  <c r="AI117" i="12"/>
  <c r="AJ117" i="12"/>
  <c r="AK117" i="12"/>
  <c r="AL117" i="12"/>
  <c r="AM117" i="12"/>
  <c r="AN117" i="12"/>
  <c r="AO117" i="12"/>
  <c r="AP117" i="12"/>
  <c r="AQ117" i="12"/>
  <c r="AR117" i="12"/>
  <c r="AS117" i="12"/>
  <c r="AT117" i="12"/>
  <c r="AU117" i="12"/>
  <c r="AV117" i="12"/>
  <c r="AE171" i="12"/>
  <c r="AF171" i="12"/>
  <c r="AG171" i="12"/>
  <c r="AH171" i="12"/>
  <c r="AI171" i="12"/>
  <c r="AJ171" i="12"/>
  <c r="AK171" i="12"/>
  <c r="AL171" i="12"/>
  <c r="AM171" i="12"/>
  <c r="AN171" i="12"/>
  <c r="AO171" i="12"/>
  <c r="AP171" i="12"/>
  <c r="AQ171" i="12"/>
  <c r="AR171" i="12"/>
  <c r="AS171" i="12"/>
  <c r="AT171" i="12"/>
  <c r="AU171" i="12"/>
  <c r="AV171" i="12"/>
  <c r="AE119" i="12"/>
  <c r="AF119" i="12"/>
  <c r="AG119" i="12"/>
  <c r="AH119" i="12"/>
  <c r="AI119" i="12"/>
  <c r="AJ119" i="12"/>
  <c r="AK119" i="12"/>
  <c r="AL119" i="12"/>
  <c r="AM119" i="12"/>
  <c r="AN119" i="12"/>
  <c r="AO119" i="12"/>
  <c r="AP119" i="12"/>
  <c r="AQ119" i="12"/>
  <c r="AR119" i="12"/>
  <c r="AS119" i="12"/>
  <c r="AT119" i="12"/>
  <c r="AU119" i="12"/>
  <c r="AV119" i="12"/>
  <c r="AE118" i="12"/>
  <c r="AF118" i="12"/>
  <c r="AG118" i="12"/>
  <c r="AH118" i="12"/>
  <c r="AI118" i="12"/>
  <c r="AJ118" i="12"/>
  <c r="AK118" i="12"/>
  <c r="AL118" i="12"/>
  <c r="AM118" i="12"/>
  <c r="AN118" i="12"/>
  <c r="AO118" i="12"/>
  <c r="AP118" i="12"/>
  <c r="AQ118" i="12"/>
  <c r="AR118" i="12"/>
  <c r="AS118" i="12"/>
  <c r="AT118" i="12"/>
  <c r="AU118" i="12"/>
  <c r="AV118" i="12"/>
  <c r="AE120" i="12"/>
  <c r="AF120" i="12"/>
  <c r="AG120" i="12"/>
  <c r="AH120" i="12"/>
  <c r="AI120" i="12"/>
  <c r="AJ120" i="12"/>
  <c r="AK120" i="12"/>
  <c r="AL120" i="12"/>
  <c r="AM120" i="12"/>
  <c r="AN120" i="12"/>
  <c r="AO120" i="12"/>
  <c r="AP120" i="12"/>
  <c r="AQ120" i="12"/>
  <c r="AR120" i="12"/>
  <c r="AS120" i="12"/>
  <c r="AT120" i="12"/>
  <c r="AU120" i="12"/>
  <c r="AV120" i="12"/>
  <c r="AE124" i="12"/>
  <c r="AF124" i="12"/>
  <c r="AG124" i="12"/>
  <c r="AH124" i="12"/>
  <c r="AI124" i="12"/>
  <c r="AJ124" i="12"/>
  <c r="AK124" i="12"/>
  <c r="AL124" i="12"/>
  <c r="AM124" i="12"/>
  <c r="AN124" i="12"/>
  <c r="AO124" i="12"/>
  <c r="AP124" i="12"/>
  <c r="AQ124" i="12"/>
  <c r="AR124" i="12"/>
  <c r="AS124" i="12"/>
  <c r="AT124" i="12"/>
  <c r="AU124" i="12"/>
  <c r="AV124" i="12"/>
  <c r="AE129" i="12"/>
  <c r="AF129" i="12"/>
  <c r="AG129" i="12"/>
  <c r="AH129" i="12"/>
  <c r="AI129" i="12"/>
  <c r="AJ129" i="12"/>
  <c r="AK129" i="12"/>
  <c r="AL129" i="12"/>
  <c r="AM129" i="12"/>
  <c r="AN129" i="12"/>
  <c r="AO129" i="12"/>
  <c r="AP129" i="12"/>
  <c r="AQ129" i="12"/>
  <c r="AR129" i="12"/>
  <c r="AS129" i="12"/>
  <c r="AT129" i="12"/>
  <c r="AU129" i="12"/>
  <c r="AV129" i="12"/>
  <c r="AE133" i="12"/>
  <c r="AF133" i="12"/>
  <c r="AG133" i="12"/>
  <c r="AH133" i="12"/>
  <c r="AI133" i="12"/>
  <c r="AJ133" i="12"/>
  <c r="AK133" i="12"/>
  <c r="AL133" i="12"/>
  <c r="AM133" i="12"/>
  <c r="AN133" i="12"/>
  <c r="AO133" i="12"/>
  <c r="AP133" i="12"/>
  <c r="AQ133" i="12"/>
  <c r="AR133" i="12"/>
  <c r="AS133" i="12"/>
  <c r="AT133" i="12"/>
  <c r="AU133" i="12"/>
  <c r="AV133" i="12"/>
  <c r="AE134" i="12"/>
  <c r="AF134" i="12"/>
  <c r="AG134" i="12"/>
  <c r="AH134" i="12"/>
  <c r="AI134" i="12"/>
  <c r="AJ134" i="12"/>
  <c r="AK134" i="12"/>
  <c r="AL134" i="12"/>
  <c r="AM134" i="12"/>
  <c r="AN134" i="12"/>
  <c r="AO134" i="12"/>
  <c r="AP134" i="12"/>
  <c r="AQ134" i="12"/>
  <c r="AR134" i="12"/>
  <c r="AS134" i="12"/>
  <c r="AT134" i="12"/>
  <c r="AU134" i="12"/>
  <c r="AV134" i="12"/>
  <c r="AE163" i="12"/>
  <c r="AF163" i="12"/>
  <c r="AG163" i="12"/>
  <c r="AH163" i="12"/>
  <c r="AI163" i="12"/>
  <c r="AJ163" i="12"/>
  <c r="AK163" i="12"/>
  <c r="AL163" i="12"/>
  <c r="AM163" i="12"/>
  <c r="AN163" i="12"/>
  <c r="AO163" i="12"/>
  <c r="AP163" i="12"/>
  <c r="AQ163" i="12"/>
  <c r="AR163" i="12"/>
  <c r="AS163" i="12"/>
  <c r="AT163" i="12"/>
  <c r="AU163" i="12"/>
  <c r="AV163" i="12"/>
  <c r="AE143" i="12"/>
  <c r="AF143" i="12"/>
  <c r="AG143" i="12"/>
  <c r="AH143" i="12"/>
  <c r="AI143" i="12"/>
  <c r="AJ143" i="12"/>
  <c r="AK143" i="12"/>
  <c r="AL143" i="12"/>
  <c r="AM143" i="12"/>
  <c r="AN143" i="12"/>
  <c r="AO143" i="12"/>
  <c r="AP143" i="12"/>
  <c r="AQ143" i="12"/>
  <c r="AR143" i="12"/>
  <c r="AS143" i="12"/>
  <c r="AT143" i="12"/>
  <c r="AU143" i="12"/>
  <c r="AV143" i="12"/>
  <c r="AE657" i="12"/>
  <c r="AF657" i="12"/>
  <c r="AG657" i="12"/>
  <c r="AH657" i="12"/>
  <c r="AI657" i="12"/>
  <c r="AJ657" i="12"/>
  <c r="AK657" i="12"/>
  <c r="AL657" i="12"/>
  <c r="AM657" i="12"/>
  <c r="AN657" i="12"/>
  <c r="AO657" i="12"/>
  <c r="AP657" i="12"/>
  <c r="AQ657" i="12"/>
  <c r="AR657" i="12"/>
  <c r="AS657" i="12"/>
  <c r="AT657" i="12"/>
  <c r="AU657" i="12"/>
  <c r="AV657" i="12"/>
  <c r="AE165" i="12"/>
  <c r="AF165" i="12"/>
  <c r="AG165" i="12"/>
  <c r="AH165" i="12"/>
  <c r="AI165" i="12"/>
  <c r="AJ165" i="12"/>
  <c r="AK165" i="12"/>
  <c r="AL165" i="12"/>
  <c r="AM165" i="12"/>
  <c r="AN165" i="12"/>
  <c r="AO165" i="12"/>
  <c r="AP165" i="12"/>
  <c r="AQ165" i="12"/>
  <c r="AR165" i="12"/>
  <c r="AS165" i="12"/>
  <c r="AT165" i="12"/>
  <c r="AU165" i="12"/>
  <c r="AV165" i="12"/>
  <c r="AE164" i="12"/>
  <c r="AF164" i="12"/>
  <c r="AG164" i="12"/>
  <c r="AH164" i="12"/>
  <c r="AI164" i="12"/>
  <c r="AJ164" i="12"/>
  <c r="AK164" i="12"/>
  <c r="AL164" i="12"/>
  <c r="AM164" i="12"/>
  <c r="AN164" i="12"/>
  <c r="AO164" i="12"/>
  <c r="AP164" i="12"/>
  <c r="AQ164" i="12"/>
  <c r="AR164" i="12"/>
  <c r="AS164" i="12"/>
  <c r="AT164" i="12"/>
  <c r="AU164" i="12"/>
  <c r="AV164" i="12"/>
  <c r="AE183" i="12"/>
  <c r="AF183" i="12"/>
  <c r="AG183" i="12"/>
  <c r="AH183" i="12"/>
  <c r="AI183" i="12"/>
  <c r="AJ183" i="12"/>
  <c r="AK183" i="12"/>
  <c r="AL183" i="12"/>
  <c r="AM183" i="12"/>
  <c r="AN183" i="12"/>
  <c r="AO183" i="12"/>
  <c r="AP183" i="12"/>
  <c r="AQ183" i="12"/>
  <c r="AR183" i="12"/>
  <c r="AS183" i="12"/>
  <c r="AT183" i="12"/>
  <c r="AU183" i="12"/>
  <c r="AV183" i="12"/>
  <c r="AE122" i="12"/>
  <c r="AF122" i="12"/>
  <c r="AG122" i="12"/>
  <c r="AH122" i="12"/>
  <c r="AI122" i="12"/>
  <c r="AJ122" i="12"/>
  <c r="AK122" i="12"/>
  <c r="AL122" i="12"/>
  <c r="AM122" i="12"/>
  <c r="AN122" i="12"/>
  <c r="AO122" i="12"/>
  <c r="AP122" i="12"/>
  <c r="AQ122" i="12"/>
  <c r="AR122" i="12"/>
  <c r="AS122" i="12"/>
  <c r="AT122" i="12"/>
  <c r="AU122" i="12"/>
  <c r="AV122" i="12"/>
  <c r="AE141" i="12"/>
  <c r="AF141" i="12"/>
  <c r="AG141" i="12"/>
  <c r="AH141" i="12"/>
  <c r="AI141" i="12"/>
  <c r="AJ141" i="12"/>
  <c r="AK141" i="12"/>
  <c r="AL141" i="12"/>
  <c r="AM141" i="12"/>
  <c r="AN141" i="12"/>
  <c r="AO141" i="12"/>
  <c r="AP141" i="12"/>
  <c r="AQ141" i="12"/>
  <c r="AR141" i="12"/>
  <c r="AS141" i="12"/>
  <c r="AT141" i="12"/>
  <c r="AU141" i="12"/>
  <c r="AV141" i="12"/>
  <c r="AE142" i="12"/>
  <c r="AF142" i="12"/>
  <c r="AG142" i="12"/>
  <c r="AH142" i="12"/>
  <c r="AI142" i="12"/>
  <c r="AJ142" i="12"/>
  <c r="AK142" i="12"/>
  <c r="AL142" i="12"/>
  <c r="AM142" i="12"/>
  <c r="AN142" i="12"/>
  <c r="AO142" i="12"/>
  <c r="AP142" i="12"/>
  <c r="AQ142" i="12"/>
  <c r="AR142" i="12"/>
  <c r="AS142" i="12"/>
  <c r="AT142" i="12"/>
  <c r="AU142" i="12"/>
  <c r="AV142" i="12"/>
  <c r="AE145" i="12"/>
  <c r="AF145" i="12"/>
  <c r="AG145" i="12"/>
  <c r="AH145" i="12"/>
  <c r="AI145" i="12"/>
  <c r="AJ145" i="12"/>
  <c r="AK145" i="12"/>
  <c r="AL145" i="12"/>
  <c r="AM145" i="12"/>
  <c r="AN145" i="12"/>
  <c r="AO145" i="12"/>
  <c r="AP145" i="12"/>
  <c r="AQ145" i="12"/>
  <c r="AR145" i="12"/>
  <c r="AS145" i="12"/>
  <c r="AT145" i="12"/>
  <c r="AU145" i="12"/>
  <c r="AV145" i="12"/>
  <c r="AE175" i="12"/>
  <c r="AF175" i="12"/>
  <c r="AG175" i="12"/>
  <c r="AH175" i="12"/>
  <c r="AI175" i="12"/>
  <c r="AJ175" i="12"/>
  <c r="AK175" i="12"/>
  <c r="AL175" i="12"/>
  <c r="AM175" i="12"/>
  <c r="AN175" i="12"/>
  <c r="AO175" i="12"/>
  <c r="AP175" i="12"/>
  <c r="AQ175" i="12"/>
  <c r="AR175" i="12"/>
  <c r="AS175" i="12"/>
  <c r="AT175" i="12"/>
  <c r="AU175" i="12"/>
  <c r="AV175" i="12"/>
  <c r="AE169" i="12"/>
  <c r="AF169" i="12"/>
  <c r="AG169" i="12"/>
  <c r="AH169" i="12"/>
  <c r="AI169" i="12"/>
  <c r="AJ169" i="12"/>
  <c r="AK169" i="12"/>
  <c r="AL169" i="12"/>
  <c r="AM169" i="12"/>
  <c r="AN169" i="12"/>
  <c r="AO169" i="12"/>
  <c r="AP169" i="12"/>
  <c r="AQ169" i="12"/>
  <c r="AR169" i="12"/>
  <c r="AS169" i="12"/>
  <c r="AT169" i="12"/>
  <c r="AU169" i="12"/>
  <c r="AV169" i="12"/>
  <c r="AE136" i="12"/>
  <c r="AF136" i="12"/>
  <c r="AG136" i="12"/>
  <c r="AH136" i="12"/>
  <c r="AI136" i="12"/>
  <c r="AJ136" i="12"/>
  <c r="AK136" i="12"/>
  <c r="AL136" i="12"/>
  <c r="AM136" i="12"/>
  <c r="AN136" i="12"/>
  <c r="AO136" i="12"/>
  <c r="AP136" i="12"/>
  <c r="AQ136" i="12"/>
  <c r="AR136" i="12"/>
  <c r="AS136" i="12"/>
  <c r="AT136" i="12"/>
  <c r="AU136" i="12"/>
  <c r="AV136" i="12"/>
  <c r="AE185" i="12"/>
  <c r="AF185" i="12"/>
  <c r="AG185" i="12"/>
  <c r="AH185" i="12"/>
  <c r="AI185" i="12"/>
  <c r="AJ185" i="12"/>
  <c r="AK185" i="12"/>
  <c r="AL185" i="12"/>
  <c r="AM185" i="12"/>
  <c r="AN185" i="12"/>
  <c r="AO185" i="12"/>
  <c r="AP185" i="12"/>
  <c r="AQ185" i="12"/>
  <c r="AR185" i="12"/>
  <c r="AS185" i="12"/>
  <c r="AT185" i="12"/>
  <c r="AU185" i="12"/>
  <c r="AV185" i="12"/>
  <c r="AE139" i="12"/>
  <c r="AF139" i="12"/>
  <c r="AG139" i="12"/>
  <c r="AH139" i="12"/>
  <c r="AI139" i="12"/>
  <c r="AJ139" i="12"/>
  <c r="AK139" i="12"/>
  <c r="AL139" i="12"/>
  <c r="AM139" i="12"/>
  <c r="AN139" i="12"/>
  <c r="AO139" i="12"/>
  <c r="AP139" i="12"/>
  <c r="AQ139" i="12"/>
  <c r="AR139" i="12"/>
  <c r="AS139" i="12"/>
  <c r="AT139" i="12"/>
  <c r="AU139" i="12"/>
  <c r="AV139" i="12"/>
  <c r="AE146" i="12"/>
  <c r="AF146" i="12"/>
  <c r="AG146" i="12"/>
  <c r="AH146" i="12"/>
  <c r="AI146" i="12"/>
  <c r="AJ146" i="12"/>
  <c r="AK146" i="12"/>
  <c r="AL146" i="12"/>
  <c r="AM146" i="12"/>
  <c r="AN146" i="12"/>
  <c r="AO146" i="12"/>
  <c r="AP146" i="12"/>
  <c r="AQ146" i="12"/>
  <c r="AR146" i="12"/>
  <c r="AS146" i="12"/>
  <c r="AT146" i="12"/>
  <c r="AU146" i="12"/>
  <c r="AV146" i="12"/>
  <c r="AE149" i="12"/>
  <c r="AF149" i="12"/>
  <c r="AG149" i="12"/>
  <c r="AH149" i="12"/>
  <c r="AI149" i="12"/>
  <c r="AJ149" i="12"/>
  <c r="AK149" i="12"/>
  <c r="AL149" i="12"/>
  <c r="AM149" i="12"/>
  <c r="AN149" i="12"/>
  <c r="AO149" i="12"/>
  <c r="AP149" i="12"/>
  <c r="AQ149" i="12"/>
  <c r="AR149" i="12"/>
  <c r="AS149" i="12"/>
  <c r="AT149" i="12"/>
  <c r="AU149" i="12"/>
  <c r="AV149" i="12"/>
  <c r="AE152" i="12"/>
  <c r="AF152" i="12"/>
  <c r="AG152" i="12"/>
  <c r="AH152" i="12"/>
  <c r="AI152" i="12"/>
  <c r="AJ152" i="12"/>
  <c r="AK152" i="12"/>
  <c r="AL152" i="12"/>
  <c r="AM152" i="12"/>
  <c r="AN152" i="12"/>
  <c r="AO152" i="12"/>
  <c r="AP152" i="12"/>
  <c r="AQ152" i="12"/>
  <c r="AR152" i="12"/>
  <c r="AS152" i="12"/>
  <c r="AT152" i="12"/>
  <c r="AU152" i="12"/>
  <c r="AV152" i="12"/>
  <c r="AE154" i="12"/>
  <c r="AF154" i="12"/>
  <c r="AG154" i="12"/>
  <c r="AH154" i="12"/>
  <c r="AI154" i="12"/>
  <c r="AJ154" i="12"/>
  <c r="AK154" i="12"/>
  <c r="AL154" i="12"/>
  <c r="AM154" i="12"/>
  <c r="AN154" i="12"/>
  <c r="AO154" i="12"/>
  <c r="AP154" i="12"/>
  <c r="AQ154" i="12"/>
  <c r="AR154" i="12"/>
  <c r="AS154" i="12"/>
  <c r="AT154" i="12"/>
  <c r="AU154" i="12"/>
  <c r="AV154" i="12"/>
  <c r="AE157" i="12"/>
  <c r="AF157" i="12"/>
  <c r="AG157" i="12"/>
  <c r="AH157" i="12"/>
  <c r="AI157" i="12"/>
  <c r="AJ157" i="12"/>
  <c r="AK157" i="12"/>
  <c r="AL157" i="12"/>
  <c r="AM157" i="12"/>
  <c r="AN157" i="12"/>
  <c r="AO157" i="12"/>
  <c r="AP157" i="12"/>
  <c r="AQ157" i="12"/>
  <c r="AR157" i="12"/>
  <c r="AS157" i="12"/>
  <c r="AT157" i="12"/>
  <c r="AU157" i="12"/>
  <c r="AV157" i="12"/>
  <c r="AE387" i="12"/>
  <c r="AF387" i="12"/>
  <c r="AG387" i="12"/>
  <c r="AH387" i="12"/>
  <c r="AI387" i="12"/>
  <c r="AJ387" i="12"/>
  <c r="AK387" i="12"/>
  <c r="AL387" i="12"/>
  <c r="AM387" i="12"/>
  <c r="AN387" i="12"/>
  <c r="AO387" i="12"/>
  <c r="AP387" i="12"/>
  <c r="AQ387" i="12"/>
  <c r="AR387" i="12"/>
  <c r="AS387" i="12"/>
  <c r="AT387" i="12"/>
  <c r="AU387" i="12"/>
  <c r="AV387" i="12"/>
  <c r="AE132" i="12"/>
  <c r="AF132" i="12"/>
  <c r="AG132" i="12"/>
  <c r="AH132" i="12"/>
  <c r="AI132" i="12"/>
  <c r="AJ132" i="12"/>
  <c r="AK132" i="12"/>
  <c r="AL132" i="12"/>
  <c r="AM132" i="12"/>
  <c r="AN132" i="12"/>
  <c r="AO132" i="12"/>
  <c r="AP132" i="12"/>
  <c r="AQ132" i="12"/>
  <c r="AR132" i="12"/>
  <c r="AS132" i="12"/>
  <c r="AT132" i="12"/>
  <c r="AU132" i="12"/>
  <c r="AV132" i="12"/>
  <c r="AE158" i="12"/>
  <c r="AF158" i="12"/>
  <c r="AG158" i="12"/>
  <c r="AH158" i="12"/>
  <c r="AI158" i="12"/>
  <c r="AJ158" i="12"/>
  <c r="AK158" i="12"/>
  <c r="AL158" i="12"/>
  <c r="AM158" i="12"/>
  <c r="AN158" i="12"/>
  <c r="AO158" i="12"/>
  <c r="AP158" i="12"/>
  <c r="AQ158" i="12"/>
  <c r="AR158" i="12"/>
  <c r="AS158" i="12"/>
  <c r="AT158" i="12"/>
  <c r="AU158" i="12"/>
  <c r="AV158" i="12"/>
  <c r="AE147" i="12"/>
  <c r="AF147" i="12"/>
  <c r="AG147" i="12"/>
  <c r="AH147" i="12"/>
  <c r="AI147" i="12"/>
  <c r="AJ147" i="12"/>
  <c r="AK147" i="12"/>
  <c r="AL147" i="12"/>
  <c r="AM147" i="12"/>
  <c r="AN147" i="12"/>
  <c r="AO147" i="12"/>
  <c r="AP147" i="12"/>
  <c r="AQ147" i="12"/>
  <c r="AR147" i="12"/>
  <c r="AS147" i="12"/>
  <c r="AT147" i="12"/>
  <c r="AU147" i="12"/>
  <c r="AV147" i="12"/>
  <c r="AE151" i="12"/>
  <c r="AF151" i="12"/>
  <c r="AG151" i="12"/>
  <c r="AH151" i="12"/>
  <c r="AI151" i="12"/>
  <c r="AJ151" i="12"/>
  <c r="AK151" i="12"/>
  <c r="AL151" i="12"/>
  <c r="AM151" i="12"/>
  <c r="AN151" i="12"/>
  <c r="AO151" i="12"/>
  <c r="AP151" i="12"/>
  <c r="AQ151" i="12"/>
  <c r="AR151" i="12"/>
  <c r="AS151" i="12"/>
  <c r="AT151" i="12"/>
  <c r="AU151" i="12"/>
  <c r="AV151" i="12"/>
  <c r="AE150" i="12"/>
  <c r="AF150" i="12"/>
  <c r="AG150" i="12"/>
  <c r="AH150" i="12"/>
  <c r="AI150" i="12"/>
  <c r="AJ150" i="12"/>
  <c r="AK150" i="12"/>
  <c r="AL150" i="12"/>
  <c r="AM150" i="12"/>
  <c r="AN150" i="12"/>
  <c r="AO150" i="12"/>
  <c r="AP150" i="12"/>
  <c r="AQ150" i="12"/>
  <c r="AR150" i="12"/>
  <c r="AS150" i="12"/>
  <c r="AT150" i="12"/>
  <c r="AU150" i="12"/>
  <c r="AV150" i="12"/>
  <c r="AE260" i="12"/>
  <c r="AF260" i="12"/>
  <c r="AG260" i="12"/>
  <c r="AH260" i="12"/>
  <c r="AI260" i="12"/>
  <c r="AJ260" i="12"/>
  <c r="AK260" i="12"/>
  <c r="AL260" i="12"/>
  <c r="AM260" i="12"/>
  <c r="AN260" i="12"/>
  <c r="AO260" i="12"/>
  <c r="AP260" i="12"/>
  <c r="AQ260" i="12"/>
  <c r="AR260" i="12"/>
  <c r="AS260" i="12"/>
  <c r="AT260" i="12"/>
  <c r="AU260" i="12"/>
  <c r="AV260" i="12"/>
  <c r="AE125" i="12"/>
  <c r="AF125" i="12"/>
  <c r="AG125" i="12"/>
  <c r="AH125" i="12"/>
  <c r="AI125" i="12"/>
  <c r="AJ125" i="12"/>
  <c r="AK125" i="12"/>
  <c r="AL125" i="12"/>
  <c r="AM125" i="12"/>
  <c r="AN125" i="12"/>
  <c r="AO125" i="12"/>
  <c r="AP125" i="12"/>
  <c r="AQ125" i="12"/>
  <c r="AR125" i="12"/>
  <c r="AS125" i="12"/>
  <c r="AT125" i="12"/>
  <c r="AU125" i="12"/>
  <c r="AV125" i="12"/>
  <c r="AE127" i="12"/>
  <c r="AF127" i="12"/>
  <c r="AG127" i="12"/>
  <c r="AH127" i="12"/>
  <c r="AI127" i="12"/>
  <c r="AJ127" i="12"/>
  <c r="AK127" i="12"/>
  <c r="AL127" i="12"/>
  <c r="AM127" i="12"/>
  <c r="AN127" i="12"/>
  <c r="AO127" i="12"/>
  <c r="AP127" i="12"/>
  <c r="AQ127" i="12"/>
  <c r="AR127" i="12"/>
  <c r="AS127" i="12"/>
  <c r="AT127" i="12"/>
  <c r="AU127" i="12"/>
  <c r="AV127" i="12"/>
  <c r="AE176" i="12"/>
  <c r="AF176" i="12"/>
  <c r="AG176" i="12"/>
  <c r="AH176" i="12"/>
  <c r="AI176" i="12"/>
  <c r="AJ176" i="12"/>
  <c r="AK176" i="12"/>
  <c r="AL176" i="12"/>
  <c r="AM176" i="12"/>
  <c r="AN176" i="12"/>
  <c r="AO176" i="12"/>
  <c r="AP176" i="12"/>
  <c r="AQ176" i="12"/>
  <c r="AR176" i="12"/>
  <c r="AS176" i="12"/>
  <c r="AT176" i="12"/>
  <c r="AU176" i="12"/>
  <c r="AV176" i="12"/>
  <c r="AE172" i="12"/>
  <c r="AF172" i="12"/>
  <c r="AG172" i="12"/>
  <c r="AH172" i="12"/>
  <c r="AI172" i="12"/>
  <c r="AJ172" i="12"/>
  <c r="AK172" i="12"/>
  <c r="AL172" i="12"/>
  <c r="AM172" i="12"/>
  <c r="AN172" i="12"/>
  <c r="AO172" i="12"/>
  <c r="AP172" i="12"/>
  <c r="AQ172" i="12"/>
  <c r="AR172" i="12"/>
  <c r="AS172" i="12"/>
  <c r="AT172" i="12"/>
  <c r="AU172" i="12"/>
  <c r="AV172" i="12"/>
  <c r="AE211" i="12"/>
  <c r="AF211" i="12"/>
  <c r="AG211" i="12"/>
  <c r="AH211" i="12"/>
  <c r="AI211" i="12"/>
  <c r="AJ211" i="12"/>
  <c r="AK211" i="12"/>
  <c r="AL211" i="12"/>
  <c r="AM211" i="12"/>
  <c r="AN211" i="12"/>
  <c r="AO211" i="12"/>
  <c r="AP211" i="12"/>
  <c r="AQ211" i="12"/>
  <c r="AR211" i="12"/>
  <c r="AS211" i="12"/>
  <c r="AT211" i="12"/>
  <c r="AU211" i="12"/>
  <c r="AV211" i="12"/>
  <c r="AE161" i="12"/>
  <c r="AF161" i="12"/>
  <c r="AG161" i="12"/>
  <c r="AH161" i="12"/>
  <c r="AI161" i="12"/>
  <c r="AJ161" i="12"/>
  <c r="AK161" i="12"/>
  <c r="AL161" i="12"/>
  <c r="AM161" i="12"/>
  <c r="AN161" i="12"/>
  <c r="AO161" i="12"/>
  <c r="AP161" i="12"/>
  <c r="AQ161" i="12"/>
  <c r="AR161" i="12"/>
  <c r="AS161" i="12"/>
  <c r="AT161" i="12"/>
  <c r="AU161" i="12"/>
  <c r="AV161" i="12"/>
  <c r="AE160" i="12"/>
  <c r="AF160" i="12"/>
  <c r="AG160" i="12"/>
  <c r="AH160" i="12"/>
  <c r="AI160" i="12"/>
  <c r="AJ160" i="12"/>
  <c r="AK160" i="12"/>
  <c r="AL160" i="12"/>
  <c r="AM160" i="12"/>
  <c r="AN160" i="12"/>
  <c r="AO160" i="12"/>
  <c r="AP160" i="12"/>
  <c r="AQ160" i="12"/>
  <c r="AR160" i="12"/>
  <c r="AS160" i="12"/>
  <c r="AT160" i="12"/>
  <c r="AU160" i="12"/>
  <c r="AV160" i="12"/>
  <c r="AE299" i="12"/>
  <c r="AF299" i="12"/>
  <c r="AG299" i="12"/>
  <c r="AH299" i="12"/>
  <c r="AI299" i="12"/>
  <c r="AJ299" i="12"/>
  <c r="AK299" i="12"/>
  <c r="AL299" i="12"/>
  <c r="AM299" i="12"/>
  <c r="AN299" i="12"/>
  <c r="AO299" i="12"/>
  <c r="AP299" i="12"/>
  <c r="AQ299" i="12"/>
  <c r="AR299" i="12"/>
  <c r="AS299" i="12"/>
  <c r="AT299" i="12"/>
  <c r="AU299" i="12"/>
  <c r="AV299" i="12"/>
  <c r="AE148" i="12"/>
  <c r="AF148" i="12"/>
  <c r="AG148" i="12"/>
  <c r="AH148" i="12"/>
  <c r="AI148" i="12"/>
  <c r="AJ148" i="12"/>
  <c r="AK148" i="12"/>
  <c r="AL148" i="12"/>
  <c r="AM148" i="12"/>
  <c r="AN148" i="12"/>
  <c r="AO148" i="12"/>
  <c r="AP148" i="12"/>
  <c r="AQ148" i="12"/>
  <c r="AR148" i="12"/>
  <c r="AS148" i="12"/>
  <c r="AT148" i="12"/>
  <c r="AU148" i="12"/>
  <c r="AV148" i="12"/>
  <c r="AE162" i="12"/>
  <c r="AF162" i="12"/>
  <c r="AG162" i="12"/>
  <c r="AH162" i="12"/>
  <c r="AI162" i="12"/>
  <c r="AJ162" i="12"/>
  <c r="AK162" i="12"/>
  <c r="AL162" i="12"/>
  <c r="AM162" i="12"/>
  <c r="AN162" i="12"/>
  <c r="AO162" i="12"/>
  <c r="AP162" i="12"/>
  <c r="AQ162" i="12"/>
  <c r="AR162" i="12"/>
  <c r="AS162" i="12"/>
  <c r="AT162" i="12"/>
  <c r="AU162" i="12"/>
  <c r="AV162" i="12"/>
  <c r="AE170" i="12"/>
  <c r="AF170" i="12"/>
  <c r="AG170" i="12"/>
  <c r="AH170" i="12"/>
  <c r="AI170" i="12"/>
  <c r="AJ170" i="12"/>
  <c r="AK170" i="12"/>
  <c r="AL170" i="12"/>
  <c r="AM170" i="12"/>
  <c r="AN170" i="12"/>
  <c r="AO170" i="12"/>
  <c r="AP170" i="12"/>
  <c r="AQ170" i="12"/>
  <c r="AR170" i="12"/>
  <c r="AS170" i="12"/>
  <c r="AT170" i="12"/>
  <c r="AU170" i="12"/>
  <c r="AV170" i="12"/>
  <c r="AE174" i="12"/>
  <c r="AF174" i="12"/>
  <c r="AG174" i="12"/>
  <c r="AH174" i="12"/>
  <c r="AI174" i="12"/>
  <c r="AJ174" i="12"/>
  <c r="AK174" i="12"/>
  <c r="AL174" i="12"/>
  <c r="AM174" i="12"/>
  <c r="AN174" i="12"/>
  <c r="AO174" i="12"/>
  <c r="AP174" i="12"/>
  <c r="AQ174" i="12"/>
  <c r="AR174" i="12"/>
  <c r="AS174" i="12"/>
  <c r="AT174" i="12"/>
  <c r="AU174" i="12"/>
  <c r="AV174" i="12"/>
  <c r="AE179" i="12"/>
  <c r="AF179" i="12"/>
  <c r="AG179" i="12"/>
  <c r="AH179" i="12"/>
  <c r="AI179" i="12"/>
  <c r="AJ179" i="12"/>
  <c r="AK179" i="12"/>
  <c r="AL179" i="12"/>
  <c r="AM179" i="12"/>
  <c r="AN179" i="12"/>
  <c r="AO179" i="12"/>
  <c r="AP179" i="12"/>
  <c r="AQ179" i="12"/>
  <c r="AR179" i="12"/>
  <c r="AS179" i="12"/>
  <c r="AT179" i="12"/>
  <c r="AU179" i="12"/>
  <c r="AV179" i="12"/>
  <c r="AE137" i="12"/>
  <c r="AF137" i="12"/>
  <c r="AG137" i="12"/>
  <c r="AH137" i="12"/>
  <c r="AI137" i="12"/>
  <c r="AJ137" i="12"/>
  <c r="AK137" i="12"/>
  <c r="AL137" i="12"/>
  <c r="AM137" i="12"/>
  <c r="AN137" i="12"/>
  <c r="AO137" i="12"/>
  <c r="AP137" i="12"/>
  <c r="AQ137" i="12"/>
  <c r="AR137" i="12"/>
  <c r="AS137" i="12"/>
  <c r="AT137" i="12"/>
  <c r="AU137" i="12"/>
  <c r="AV137" i="12"/>
  <c r="AE180" i="12"/>
  <c r="AF180" i="12"/>
  <c r="AG180" i="12"/>
  <c r="AH180" i="12"/>
  <c r="AI180" i="12"/>
  <c r="AJ180" i="12"/>
  <c r="AK180" i="12"/>
  <c r="AL180" i="12"/>
  <c r="AM180" i="12"/>
  <c r="AN180" i="12"/>
  <c r="AO180" i="12"/>
  <c r="AP180" i="12"/>
  <c r="AQ180" i="12"/>
  <c r="AR180" i="12"/>
  <c r="AS180" i="12"/>
  <c r="AT180" i="12"/>
  <c r="AU180" i="12"/>
  <c r="AV180" i="12"/>
  <c r="AE153" i="12"/>
  <c r="AF153" i="12"/>
  <c r="AG153" i="12"/>
  <c r="AH153" i="12"/>
  <c r="AI153" i="12"/>
  <c r="AJ153" i="12"/>
  <c r="AK153" i="12"/>
  <c r="AL153" i="12"/>
  <c r="AM153" i="12"/>
  <c r="AN153" i="12"/>
  <c r="AO153" i="12"/>
  <c r="AP153" i="12"/>
  <c r="AQ153" i="12"/>
  <c r="AR153" i="12"/>
  <c r="AS153" i="12"/>
  <c r="AT153" i="12"/>
  <c r="AU153" i="12"/>
  <c r="AV153" i="12"/>
  <c r="AE159" i="12"/>
  <c r="AF159" i="12"/>
  <c r="AG159" i="12"/>
  <c r="AH159" i="12"/>
  <c r="AI159" i="12"/>
  <c r="AJ159" i="12"/>
  <c r="AK159" i="12"/>
  <c r="AL159" i="12"/>
  <c r="AM159" i="12"/>
  <c r="AN159" i="12"/>
  <c r="AO159" i="12"/>
  <c r="AP159" i="12"/>
  <c r="AQ159" i="12"/>
  <c r="AR159" i="12"/>
  <c r="AS159" i="12"/>
  <c r="AT159" i="12"/>
  <c r="AU159" i="12"/>
  <c r="AV159" i="12"/>
  <c r="AE196" i="12"/>
  <c r="AF196" i="12"/>
  <c r="AG196" i="12"/>
  <c r="AH196" i="12"/>
  <c r="AI196" i="12"/>
  <c r="AJ196" i="12"/>
  <c r="AK196" i="12"/>
  <c r="AL196" i="12"/>
  <c r="AM196" i="12"/>
  <c r="AN196" i="12"/>
  <c r="AO196" i="12"/>
  <c r="AP196" i="12"/>
  <c r="AQ196" i="12"/>
  <c r="AR196" i="12"/>
  <c r="AS196" i="12"/>
  <c r="AT196" i="12"/>
  <c r="AU196" i="12"/>
  <c r="AV196" i="12"/>
  <c r="AE197" i="12"/>
  <c r="AF197" i="12"/>
  <c r="AG197" i="12"/>
  <c r="AH197" i="12"/>
  <c r="AI197" i="12"/>
  <c r="AJ197" i="12"/>
  <c r="AK197" i="12"/>
  <c r="AL197" i="12"/>
  <c r="AM197" i="12"/>
  <c r="AN197" i="12"/>
  <c r="AO197" i="12"/>
  <c r="AP197" i="12"/>
  <c r="AQ197" i="12"/>
  <c r="AR197" i="12"/>
  <c r="AS197" i="12"/>
  <c r="AT197" i="12"/>
  <c r="AU197" i="12"/>
  <c r="AV197" i="12"/>
  <c r="AE747" i="12"/>
  <c r="AF747" i="12"/>
  <c r="AG747" i="12"/>
  <c r="AH747" i="12"/>
  <c r="AI747" i="12"/>
  <c r="AJ747" i="12"/>
  <c r="AK747" i="12"/>
  <c r="AL747" i="12"/>
  <c r="AM747" i="12"/>
  <c r="AN747" i="12"/>
  <c r="AO747" i="12"/>
  <c r="AP747" i="12"/>
  <c r="AQ747" i="12"/>
  <c r="AR747" i="12"/>
  <c r="AS747" i="12"/>
  <c r="AT747" i="12"/>
  <c r="AU747" i="12"/>
  <c r="AV747" i="12"/>
  <c r="AE200" i="12"/>
  <c r="AF200" i="12"/>
  <c r="AG200" i="12"/>
  <c r="AH200" i="12"/>
  <c r="AI200" i="12"/>
  <c r="AJ200" i="12"/>
  <c r="AK200" i="12"/>
  <c r="AL200" i="12"/>
  <c r="AM200" i="12"/>
  <c r="AN200" i="12"/>
  <c r="AO200" i="12"/>
  <c r="AP200" i="12"/>
  <c r="AQ200" i="12"/>
  <c r="AR200" i="12"/>
  <c r="AS200" i="12"/>
  <c r="AT200" i="12"/>
  <c r="AU200" i="12"/>
  <c r="AV200" i="12"/>
  <c r="AE187" i="12"/>
  <c r="AF187" i="12"/>
  <c r="AG187" i="12"/>
  <c r="AH187" i="12"/>
  <c r="AI187" i="12"/>
  <c r="AJ187" i="12"/>
  <c r="AK187" i="12"/>
  <c r="AL187" i="12"/>
  <c r="AM187" i="12"/>
  <c r="AN187" i="12"/>
  <c r="AO187" i="12"/>
  <c r="AP187" i="12"/>
  <c r="AQ187" i="12"/>
  <c r="AR187" i="12"/>
  <c r="AS187" i="12"/>
  <c r="AT187" i="12"/>
  <c r="AU187" i="12"/>
  <c r="AV187" i="12"/>
  <c r="AE189" i="12"/>
  <c r="AF189" i="12"/>
  <c r="AG189" i="12"/>
  <c r="AH189" i="12"/>
  <c r="AI189" i="12"/>
  <c r="AJ189" i="12"/>
  <c r="AK189" i="12"/>
  <c r="AL189" i="12"/>
  <c r="AM189" i="12"/>
  <c r="AN189" i="12"/>
  <c r="AO189" i="12"/>
  <c r="AP189" i="12"/>
  <c r="AQ189" i="12"/>
  <c r="AR189" i="12"/>
  <c r="AS189" i="12"/>
  <c r="AT189" i="12"/>
  <c r="AU189" i="12"/>
  <c r="AV189" i="12"/>
  <c r="AE203" i="12"/>
  <c r="AF203" i="12"/>
  <c r="AG203" i="12"/>
  <c r="AH203" i="12"/>
  <c r="AI203" i="12"/>
  <c r="AJ203" i="12"/>
  <c r="AK203" i="12"/>
  <c r="AL203" i="12"/>
  <c r="AM203" i="12"/>
  <c r="AN203" i="12"/>
  <c r="AO203" i="12"/>
  <c r="AP203" i="12"/>
  <c r="AQ203" i="12"/>
  <c r="AR203" i="12"/>
  <c r="AS203" i="12"/>
  <c r="AT203" i="12"/>
  <c r="AU203" i="12"/>
  <c r="AV203" i="12"/>
  <c r="AE186" i="12"/>
  <c r="AF186" i="12"/>
  <c r="AG186" i="12"/>
  <c r="AH186" i="12"/>
  <c r="AI186" i="12"/>
  <c r="AJ186" i="12"/>
  <c r="AK186" i="12"/>
  <c r="AL186" i="12"/>
  <c r="AM186" i="12"/>
  <c r="AN186" i="12"/>
  <c r="AO186" i="12"/>
  <c r="AP186" i="12"/>
  <c r="AQ186" i="12"/>
  <c r="AR186" i="12"/>
  <c r="AS186" i="12"/>
  <c r="AT186" i="12"/>
  <c r="AU186" i="12"/>
  <c r="AV186" i="12"/>
  <c r="AE191" i="12"/>
  <c r="AF191" i="12"/>
  <c r="AG191" i="12"/>
  <c r="AH191" i="12"/>
  <c r="AI191" i="12"/>
  <c r="AJ191" i="12"/>
  <c r="AK191" i="12"/>
  <c r="AL191" i="12"/>
  <c r="AM191" i="12"/>
  <c r="AN191" i="12"/>
  <c r="AO191" i="12"/>
  <c r="AP191" i="12"/>
  <c r="AQ191" i="12"/>
  <c r="AR191" i="12"/>
  <c r="AS191" i="12"/>
  <c r="AT191" i="12"/>
  <c r="AU191" i="12"/>
  <c r="AV191" i="12"/>
  <c r="AE192" i="12"/>
  <c r="AF192" i="12"/>
  <c r="AG192" i="12"/>
  <c r="AH192" i="12"/>
  <c r="AI192" i="12"/>
  <c r="AJ192" i="12"/>
  <c r="AK192" i="12"/>
  <c r="AL192" i="12"/>
  <c r="AM192" i="12"/>
  <c r="AN192" i="12"/>
  <c r="AO192" i="12"/>
  <c r="AP192" i="12"/>
  <c r="AQ192" i="12"/>
  <c r="AR192" i="12"/>
  <c r="AS192" i="12"/>
  <c r="AT192" i="12"/>
  <c r="AU192" i="12"/>
  <c r="AV192" i="12"/>
  <c r="AE544" i="12"/>
  <c r="AF544" i="12"/>
  <c r="AG544" i="12"/>
  <c r="AH544" i="12"/>
  <c r="AI544" i="12"/>
  <c r="AJ544" i="12"/>
  <c r="AK544" i="12"/>
  <c r="AL544" i="12"/>
  <c r="AM544" i="12"/>
  <c r="AN544" i="12"/>
  <c r="AO544" i="12"/>
  <c r="AP544" i="12"/>
  <c r="AQ544" i="12"/>
  <c r="AR544" i="12"/>
  <c r="AS544" i="12"/>
  <c r="AT544" i="12"/>
  <c r="AU544" i="12"/>
  <c r="AV544" i="12"/>
  <c r="AE188" i="12"/>
  <c r="AF188" i="12"/>
  <c r="AG188" i="12"/>
  <c r="AH188" i="12"/>
  <c r="AI188" i="12"/>
  <c r="AJ188" i="12"/>
  <c r="AK188" i="12"/>
  <c r="AL188" i="12"/>
  <c r="AM188" i="12"/>
  <c r="AN188" i="12"/>
  <c r="AO188" i="12"/>
  <c r="AP188" i="12"/>
  <c r="AQ188" i="12"/>
  <c r="AR188" i="12"/>
  <c r="AS188" i="12"/>
  <c r="AT188" i="12"/>
  <c r="AU188" i="12"/>
  <c r="AV188" i="12"/>
  <c r="AE201" i="12"/>
  <c r="AF201" i="12"/>
  <c r="AG201" i="12"/>
  <c r="AH201" i="12"/>
  <c r="AI201" i="12"/>
  <c r="AJ201" i="12"/>
  <c r="AK201" i="12"/>
  <c r="AL201" i="12"/>
  <c r="AM201" i="12"/>
  <c r="AN201" i="12"/>
  <c r="AO201" i="12"/>
  <c r="AP201" i="12"/>
  <c r="AQ201" i="12"/>
  <c r="AR201" i="12"/>
  <c r="AS201" i="12"/>
  <c r="AT201" i="12"/>
  <c r="AU201" i="12"/>
  <c r="AV201" i="12"/>
  <c r="AE205" i="12"/>
  <c r="AF205" i="12"/>
  <c r="AG205" i="12"/>
  <c r="AH205" i="12"/>
  <c r="AI205" i="12"/>
  <c r="AJ205" i="12"/>
  <c r="AK205" i="12"/>
  <c r="AL205" i="12"/>
  <c r="AM205" i="12"/>
  <c r="AN205" i="12"/>
  <c r="AO205" i="12"/>
  <c r="AP205" i="12"/>
  <c r="AQ205" i="12"/>
  <c r="AR205" i="12"/>
  <c r="AS205" i="12"/>
  <c r="AT205" i="12"/>
  <c r="AU205" i="12"/>
  <c r="AV205" i="12"/>
  <c r="AE206" i="12"/>
  <c r="AF206" i="12"/>
  <c r="AG206" i="12"/>
  <c r="AH206" i="12"/>
  <c r="AI206" i="12"/>
  <c r="AJ206" i="12"/>
  <c r="AK206" i="12"/>
  <c r="AL206" i="12"/>
  <c r="AM206" i="12"/>
  <c r="AN206" i="12"/>
  <c r="AO206" i="12"/>
  <c r="AP206" i="12"/>
  <c r="AQ206" i="12"/>
  <c r="AR206" i="12"/>
  <c r="AS206" i="12"/>
  <c r="AT206" i="12"/>
  <c r="AU206" i="12"/>
  <c r="AV206" i="12"/>
  <c r="AE207" i="12"/>
  <c r="AF207" i="12"/>
  <c r="AG207" i="12"/>
  <c r="AH207" i="12"/>
  <c r="AI207" i="12"/>
  <c r="AJ207" i="12"/>
  <c r="AK207" i="12"/>
  <c r="AL207" i="12"/>
  <c r="AM207" i="12"/>
  <c r="AN207" i="12"/>
  <c r="AO207" i="12"/>
  <c r="AP207" i="12"/>
  <c r="AQ207" i="12"/>
  <c r="AR207" i="12"/>
  <c r="AS207" i="12"/>
  <c r="AT207" i="12"/>
  <c r="AU207" i="12"/>
  <c r="AV207" i="12"/>
  <c r="AE213" i="12"/>
  <c r="AF213" i="12"/>
  <c r="AG213" i="12"/>
  <c r="AH213" i="12"/>
  <c r="AI213" i="12"/>
  <c r="AJ213" i="12"/>
  <c r="AK213" i="12"/>
  <c r="AL213" i="12"/>
  <c r="AM213" i="12"/>
  <c r="AN213" i="12"/>
  <c r="AO213" i="12"/>
  <c r="AP213" i="12"/>
  <c r="AQ213" i="12"/>
  <c r="AR213" i="12"/>
  <c r="AS213" i="12"/>
  <c r="AT213" i="12"/>
  <c r="AU213" i="12"/>
  <c r="AV213" i="12"/>
  <c r="AE214" i="12"/>
  <c r="AF214" i="12"/>
  <c r="AG214" i="12"/>
  <c r="AH214" i="12"/>
  <c r="AI214" i="12"/>
  <c r="AJ214" i="12"/>
  <c r="AK214" i="12"/>
  <c r="AL214" i="12"/>
  <c r="AM214" i="12"/>
  <c r="AN214" i="12"/>
  <c r="AO214" i="12"/>
  <c r="AP214" i="12"/>
  <c r="AQ214" i="12"/>
  <c r="AR214" i="12"/>
  <c r="AS214" i="12"/>
  <c r="AT214" i="12"/>
  <c r="AU214" i="12"/>
  <c r="AV214" i="12"/>
  <c r="AE220" i="12"/>
  <c r="AF220" i="12"/>
  <c r="AG220" i="12"/>
  <c r="AH220" i="12"/>
  <c r="AI220" i="12"/>
  <c r="AJ220" i="12"/>
  <c r="AK220" i="12"/>
  <c r="AL220" i="12"/>
  <c r="AM220" i="12"/>
  <c r="AN220" i="12"/>
  <c r="AO220" i="12"/>
  <c r="AP220" i="12"/>
  <c r="AQ220" i="12"/>
  <c r="AR220" i="12"/>
  <c r="AS220" i="12"/>
  <c r="AT220" i="12"/>
  <c r="AU220" i="12"/>
  <c r="AV220" i="12"/>
  <c r="AE229" i="12"/>
  <c r="AF229" i="12"/>
  <c r="AG229" i="12"/>
  <c r="AH229" i="12"/>
  <c r="AI229" i="12"/>
  <c r="AJ229" i="12"/>
  <c r="AK229" i="12"/>
  <c r="AL229" i="12"/>
  <c r="AM229" i="12"/>
  <c r="AN229" i="12"/>
  <c r="AO229" i="12"/>
  <c r="AP229" i="12"/>
  <c r="AQ229" i="12"/>
  <c r="AR229" i="12"/>
  <c r="AS229" i="12"/>
  <c r="AT229" i="12"/>
  <c r="AU229" i="12"/>
  <c r="AV229" i="12"/>
  <c r="AE210" i="12"/>
  <c r="AF210" i="12"/>
  <c r="AG210" i="12"/>
  <c r="AH210" i="12"/>
  <c r="AI210" i="12"/>
  <c r="AJ210" i="12"/>
  <c r="AK210" i="12"/>
  <c r="AL210" i="12"/>
  <c r="AM210" i="12"/>
  <c r="AN210" i="12"/>
  <c r="AO210" i="12"/>
  <c r="AP210" i="12"/>
  <c r="AQ210" i="12"/>
  <c r="AR210" i="12"/>
  <c r="AS210" i="12"/>
  <c r="AT210" i="12"/>
  <c r="AU210" i="12"/>
  <c r="AV210" i="12"/>
  <c r="AE217" i="12"/>
  <c r="AF217" i="12"/>
  <c r="AG217" i="12"/>
  <c r="AH217" i="12"/>
  <c r="AI217" i="12"/>
  <c r="AJ217" i="12"/>
  <c r="AK217" i="12"/>
  <c r="AL217" i="12"/>
  <c r="AM217" i="12"/>
  <c r="AN217" i="12"/>
  <c r="AO217" i="12"/>
  <c r="AP217" i="12"/>
  <c r="AQ217" i="12"/>
  <c r="AR217" i="12"/>
  <c r="AS217" i="12"/>
  <c r="AT217" i="12"/>
  <c r="AU217" i="12"/>
  <c r="AV217" i="12"/>
  <c r="AE219" i="12"/>
  <c r="AF219" i="12"/>
  <c r="AG219" i="12"/>
  <c r="AH219" i="12"/>
  <c r="AI219" i="12"/>
  <c r="AJ219" i="12"/>
  <c r="AK219" i="12"/>
  <c r="AL219" i="12"/>
  <c r="AM219" i="12"/>
  <c r="AN219" i="12"/>
  <c r="AO219" i="12"/>
  <c r="AP219" i="12"/>
  <c r="AQ219" i="12"/>
  <c r="AR219" i="12"/>
  <c r="AS219" i="12"/>
  <c r="AT219" i="12"/>
  <c r="AU219" i="12"/>
  <c r="AV219" i="12"/>
  <c r="AE221" i="12"/>
  <c r="AF221" i="12"/>
  <c r="AG221" i="12"/>
  <c r="AH221" i="12"/>
  <c r="AI221" i="12"/>
  <c r="AJ221" i="12"/>
  <c r="AK221" i="12"/>
  <c r="AL221" i="12"/>
  <c r="AM221" i="12"/>
  <c r="AN221" i="12"/>
  <c r="AO221" i="12"/>
  <c r="AP221" i="12"/>
  <c r="AQ221" i="12"/>
  <c r="AR221" i="12"/>
  <c r="AS221" i="12"/>
  <c r="AT221" i="12"/>
  <c r="AU221" i="12"/>
  <c r="AV221" i="12"/>
  <c r="AE222" i="12"/>
  <c r="AF222" i="12"/>
  <c r="AG222" i="12"/>
  <c r="AH222" i="12"/>
  <c r="AI222" i="12"/>
  <c r="AJ222" i="12"/>
  <c r="AK222" i="12"/>
  <c r="AL222" i="12"/>
  <c r="AM222" i="12"/>
  <c r="AN222" i="12"/>
  <c r="AO222" i="12"/>
  <c r="AP222" i="12"/>
  <c r="AQ222" i="12"/>
  <c r="AR222" i="12"/>
  <c r="AS222" i="12"/>
  <c r="AT222" i="12"/>
  <c r="AU222" i="12"/>
  <c r="AV222" i="12"/>
  <c r="AE215" i="12"/>
  <c r="AF215" i="12"/>
  <c r="AG215" i="12"/>
  <c r="AH215" i="12"/>
  <c r="AI215" i="12"/>
  <c r="AJ215" i="12"/>
  <c r="AK215" i="12"/>
  <c r="AL215" i="12"/>
  <c r="AM215" i="12"/>
  <c r="AN215" i="12"/>
  <c r="AO215" i="12"/>
  <c r="AP215" i="12"/>
  <c r="AQ215" i="12"/>
  <c r="AR215" i="12"/>
  <c r="AS215" i="12"/>
  <c r="AT215" i="12"/>
  <c r="AU215" i="12"/>
  <c r="AV215" i="12"/>
  <c r="AE223" i="12"/>
  <c r="AF223" i="12"/>
  <c r="AG223" i="12"/>
  <c r="AH223" i="12"/>
  <c r="AI223" i="12"/>
  <c r="AJ223" i="12"/>
  <c r="AK223" i="12"/>
  <c r="AL223" i="12"/>
  <c r="AM223" i="12"/>
  <c r="AN223" i="12"/>
  <c r="AO223" i="12"/>
  <c r="AP223" i="12"/>
  <c r="AQ223" i="12"/>
  <c r="AR223" i="12"/>
  <c r="AS223" i="12"/>
  <c r="AT223" i="12"/>
  <c r="AU223" i="12"/>
  <c r="AV223" i="12"/>
  <c r="AE209" i="12"/>
  <c r="AF209" i="12"/>
  <c r="AG209" i="12"/>
  <c r="AH209" i="12"/>
  <c r="AI209" i="12"/>
  <c r="AJ209" i="12"/>
  <c r="AK209" i="12"/>
  <c r="AL209" i="12"/>
  <c r="AM209" i="12"/>
  <c r="AN209" i="12"/>
  <c r="AO209" i="12"/>
  <c r="AP209" i="12"/>
  <c r="AQ209" i="12"/>
  <c r="AR209" i="12"/>
  <c r="AS209" i="12"/>
  <c r="AT209" i="12"/>
  <c r="AU209" i="12"/>
  <c r="AV209" i="12"/>
  <c r="AE224" i="12"/>
  <c r="AF224" i="12"/>
  <c r="AG224" i="12"/>
  <c r="AH224" i="12"/>
  <c r="AI224" i="12"/>
  <c r="AJ224" i="12"/>
  <c r="AK224" i="12"/>
  <c r="AL224" i="12"/>
  <c r="AM224" i="12"/>
  <c r="AN224" i="12"/>
  <c r="AO224" i="12"/>
  <c r="AP224" i="12"/>
  <c r="AQ224" i="12"/>
  <c r="AR224" i="12"/>
  <c r="AS224" i="12"/>
  <c r="AT224" i="12"/>
  <c r="AU224" i="12"/>
  <c r="AV224" i="12"/>
  <c r="AE218" i="12"/>
  <c r="AF218" i="12"/>
  <c r="AG218" i="12"/>
  <c r="AH218" i="12"/>
  <c r="AI218" i="12"/>
  <c r="AJ218" i="12"/>
  <c r="AK218" i="12"/>
  <c r="AL218" i="12"/>
  <c r="AM218" i="12"/>
  <c r="AN218" i="12"/>
  <c r="AO218" i="12"/>
  <c r="AP218" i="12"/>
  <c r="AQ218" i="12"/>
  <c r="AR218" i="12"/>
  <c r="AS218" i="12"/>
  <c r="AT218" i="12"/>
  <c r="AU218" i="12"/>
  <c r="AV218" i="12"/>
  <c r="AE226" i="12"/>
  <c r="AF226" i="12"/>
  <c r="AG226" i="12"/>
  <c r="AH226" i="12"/>
  <c r="AI226" i="12"/>
  <c r="AJ226" i="12"/>
  <c r="AK226" i="12"/>
  <c r="AL226" i="12"/>
  <c r="AM226" i="12"/>
  <c r="AN226" i="12"/>
  <c r="AO226" i="12"/>
  <c r="AP226" i="12"/>
  <c r="AQ226" i="12"/>
  <c r="AR226" i="12"/>
  <c r="AS226" i="12"/>
  <c r="AT226" i="12"/>
  <c r="AU226" i="12"/>
  <c r="AV226" i="12"/>
  <c r="AE228" i="12"/>
  <c r="AF228" i="12"/>
  <c r="AG228" i="12"/>
  <c r="AH228" i="12"/>
  <c r="AI228" i="12"/>
  <c r="AJ228" i="12"/>
  <c r="AK228" i="12"/>
  <c r="AL228" i="12"/>
  <c r="AM228" i="12"/>
  <c r="AN228" i="12"/>
  <c r="AO228" i="12"/>
  <c r="AP228" i="12"/>
  <c r="AQ228" i="12"/>
  <c r="AR228" i="12"/>
  <c r="AS228" i="12"/>
  <c r="AT228" i="12"/>
  <c r="AU228" i="12"/>
  <c r="AV228" i="12"/>
  <c r="AE232" i="12"/>
  <c r="AF232" i="12"/>
  <c r="AG232" i="12"/>
  <c r="AH232" i="12"/>
  <c r="AI232" i="12"/>
  <c r="AJ232" i="12"/>
  <c r="AK232" i="12"/>
  <c r="AL232" i="12"/>
  <c r="AM232" i="12"/>
  <c r="AN232" i="12"/>
  <c r="AO232" i="12"/>
  <c r="AP232" i="12"/>
  <c r="AQ232" i="12"/>
  <c r="AR232" i="12"/>
  <c r="AS232" i="12"/>
  <c r="AT232" i="12"/>
  <c r="AU232" i="12"/>
  <c r="AV232" i="12"/>
  <c r="AE233" i="12"/>
  <c r="AF233" i="12"/>
  <c r="AG233" i="12"/>
  <c r="AH233" i="12"/>
  <c r="AI233" i="12"/>
  <c r="AJ233" i="12"/>
  <c r="AK233" i="12"/>
  <c r="AL233" i="12"/>
  <c r="AM233" i="12"/>
  <c r="AN233" i="12"/>
  <c r="AO233" i="12"/>
  <c r="AP233" i="12"/>
  <c r="AQ233" i="12"/>
  <c r="AR233" i="12"/>
  <c r="AS233" i="12"/>
  <c r="AT233" i="12"/>
  <c r="AU233" i="12"/>
  <c r="AV233" i="12"/>
  <c r="AE574" i="12"/>
  <c r="AF574" i="12"/>
  <c r="AG574" i="12"/>
  <c r="AH574" i="12"/>
  <c r="AI574" i="12"/>
  <c r="AJ574" i="12"/>
  <c r="AK574" i="12"/>
  <c r="AL574" i="12"/>
  <c r="AM574" i="12"/>
  <c r="AN574" i="12"/>
  <c r="AO574" i="12"/>
  <c r="AP574" i="12"/>
  <c r="AQ574" i="12"/>
  <c r="AR574" i="12"/>
  <c r="AS574" i="12"/>
  <c r="AT574" i="12"/>
  <c r="AU574" i="12"/>
  <c r="AV574" i="12"/>
  <c r="AE227" i="12"/>
  <c r="AF227" i="12"/>
  <c r="AG227" i="12"/>
  <c r="AH227" i="12"/>
  <c r="AI227" i="12"/>
  <c r="AJ227" i="12"/>
  <c r="AK227" i="12"/>
  <c r="AL227" i="12"/>
  <c r="AM227" i="12"/>
  <c r="AN227" i="12"/>
  <c r="AO227" i="12"/>
  <c r="AP227" i="12"/>
  <c r="AQ227" i="12"/>
  <c r="AR227" i="12"/>
  <c r="AS227" i="12"/>
  <c r="AT227" i="12"/>
  <c r="AU227" i="12"/>
  <c r="AV227" i="12"/>
  <c r="AE239" i="12"/>
  <c r="AF239" i="12"/>
  <c r="AG239" i="12"/>
  <c r="AH239" i="12"/>
  <c r="AI239" i="12"/>
  <c r="AJ239" i="12"/>
  <c r="AK239" i="12"/>
  <c r="AL239" i="12"/>
  <c r="AM239" i="12"/>
  <c r="AN239" i="12"/>
  <c r="AO239" i="12"/>
  <c r="AP239" i="12"/>
  <c r="AQ239" i="12"/>
  <c r="AR239" i="12"/>
  <c r="AS239" i="12"/>
  <c r="AT239" i="12"/>
  <c r="AU239" i="12"/>
  <c r="AV239" i="12"/>
  <c r="AE236" i="12"/>
  <c r="AF236" i="12"/>
  <c r="AG236" i="12"/>
  <c r="AH236" i="12"/>
  <c r="AI236" i="12"/>
  <c r="AJ236" i="12"/>
  <c r="AK236" i="12"/>
  <c r="AL236" i="12"/>
  <c r="AM236" i="12"/>
  <c r="AN236" i="12"/>
  <c r="AO236" i="12"/>
  <c r="AP236" i="12"/>
  <c r="AQ236" i="12"/>
  <c r="AR236" i="12"/>
  <c r="AS236" i="12"/>
  <c r="AT236" i="12"/>
  <c r="AU236" i="12"/>
  <c r="AV236" i="12"/>
  <c r="AE237" i="12"/>
  <c r="AF237" i="12"/>
  <c r="AG237" i="12"/>
  <c r="AH237" i="12"/>
  <c r="AI237" i="12"/>
  <c r="AJ237" i="12"/>
  <c r="AK237" i="12"/>
  <c r="AL237" i="12"/>
  <c r="AM237" i="12"/>
  <c r="AN237" i="12"/>
  <c r="AO237" i="12"/>
  <c r="AP237" i="12"/>
  <c r="AQ237" i="12"/>
  <c r="AR237" i="12"/>
  <c r="AS237" i="12"/>
  <c r="AT237" i="12"/>
  <c r="AU237" i="12"/>
  <c r="AV237" i="12"/>
  <c r="AE238" i="12"/>
  <c r="AF238" i="12"/>
  <c r="AG238" i="12"/>
  <c r="AH238" i="12"/>
  <c r="AI238" i="12"/>
  <c r="AJ238" i="12"/>
  <c r="AK238" i="12"/>
  <c r="AL238" i="12"/>
  <c r="AM238" i="12"/>
  <c r="AN238" i="12"/>
  <c r="AO238" i="12"/>
  <c r="AP238" i="12"/>
  <c r="AQ238" i="12"/>
  <c r="AR238" i="12"/>
  <c r="AS238" i="12"/>
  <c r="AT238" i="12"/>
  <c r="AU238" i="12"/>
  <c r="AV238" i="12"/>
  <c r="AE746" i="12"/>
  <c r="AF746" i="12"/>
  <c r="AG746" i="12"/>
  <c r="AH746" i="12"/>
  <c r="AI746" i="12"/>
  <c r="AJ746" i="12"/>
  <c r="AK746" i="12"/>
  <c r="AL746" i="12"/>
  <c r="AM746" i="12"/>
  <c r="AN746" i="12"/>
  <c r="AO746" i="12"/>
  <c r="AP746" i="12"/>
  <c r="AQ746" i="12"/>
  <c r="AR746" i="12"/>
  <c r="AS746" i="12"/>
  <c r="AT746" i="12"/>
  <c r="AU746" i="12"/>
  <c r="AV746" i="12"/>
  <c r="AE266" i="12"/>
  <c r="AF266" i="12"/>
  <c r="AG266" i="12"/>
  <c r="AH266" i="12"/>
  <c r="AI266" i="12"/>
  <c r="AJ266" i="12"/>
  <c r="AK266" i="12"/>
  <c r="AL266" i="12"/>
  <c r="AM266" i="12"/>
  <c r="AN266" i="12"/>
  <c r="AO266" i="12"/>
  <c r="AP266" i="12"/>
  <c r="AQ266" i="12"/>
  <c r="AR266" i="12"/>
  <c r="AS266" i="12"/>
  <c r="AT266" i="12"/>
  <c r="AU266" i="12"/>
  <c r="AV266" i="12"/>
  <c r="AE250" i="12"/>
  <c r="AF250" i="12"/>
  <c r="AG250" i="12"/>
  <c r="AH250" i="12"/>
  <c r="AI250" i="12"/>
  <c r="AJ250" i="12"/>
  <c r="AK250" i="12"/>
  <c r="AL250" i="12"/>
  <c r="AM250" i="12"/>
  <c r="AN250" i="12"/>
  <c r="AO250" i="12"/>
  <c r="AP250" i="12"/>
  <c r="AQ250" i="12"/>
  <c r="AR250" i="12"/>
  <c r="AS250" i="12"/>
  <c r="AT250" i="12"/>
  <c r="AU250" i="12"/>
  <c r="AV250" i="12"/>
  <c r="AE267" i="12"/>
  <c r="AF267" i="12"/>
  <c r="AG267" i="12"/>
  <c r="AH267" i="12"/>
  <c r="AI267" i="12"/>
  <c r="AJ267" i="12"/>
  <c r="AK267" i="12"/>
  <c r="AL267" i="12"/>
  <c r="AM267" i="12"/>
  <c r="AN267" i="12"/>
  <c r="AO267" i="12"/>
  <c r="AP267" i="12"/>
  <c r="AQ267" i="12"/>
  <c r="AR267" i="12"/>
  <c r="AS267" i="12"/>
  <c r="AT267" i="12"/>
  <c r="AU267" i="12"/>
  <c r="AV267" i="12"/>
  <c r="AE263" i="12"/>
  <c r="AF263" i="12"/>
  <c r="AG263" i="12"/>
  <c r="AH263" i="12"/>
  <c r="AI263" i="12"/>
  <c r="AJ263" i="12"/>
  <c r="AK263" i="12"/>
  <c r="AL263" i="12"/>
  <c r="AM263" i="12"/>
  <c r="AN263" i="12"/>
  <c r="AO263" i="12"/>
  <c r="AP263" i="12"/>
  <c r="AQ263" i="12"/>
  <c r="AR263" i="12"/>
  <c r="AS263" i="12"/>
  <c r="AT263" i="12"/>
  <c r="AU263" i="12"/>
  <c r="AV263" i="12"/>
  <c r="AE244" i="12"/>
  <c r="AF244" i="12"/>
  <c r="AG244" i="12"/>
  <c r="AH244" i="12"/>
  <c r="AI244" i="12"/>
  <c r="AJ244" i="12"/>
  <c r="AK244" i="12"/>
  <c r="AL244" i="12"/>
  <c r="AM244" i="12"/>
  <c r="AN244" i="12"/>
  <c r="AO244" i="12"/>
  <c r="AP244" i="12"/>
  <c r="AQ244" i="12"/>
  <c r="AR244" i="12"/>
  <c r="AS244" i="12"/>
  <c r="AT244" i="12"/>
  <c r="AU244" i="12"/>
  <c r="AV244" i="12"/>
  <c r="AE241" i="12"/>
  <c r="AF241" i="12"/>
  <c r="AG241" i="12"/>
  <c r="AH241" i="12"/>
  <c r="AI241" i="12"/>
  <c r="AJ241" i="12"/>
  <c r="AK241" i="12"/>
  <c r="AL241" i="12"/>
  <c r="AM241" i="12"/>
  <c r="AN241" i="12"/>
  <c r="AO241" i="12"/>
  <c r="AP241" i="12"/>
  <c r="AQ241" i="12"/>
  <c r="AR241" i="12"/>
  <c r="AS241" i="12"/>
  <c r="AT241" i="12"/>
  <c r="AU241" i="12"/>
  <c r="AV241" i="12"/>
  <c r="AE252" i="12"/>
  <c r="AF252" i="12"/>
  <c r="AG252" i="12"/>
  <c r="AH252" i="12"/>
  <c r="AI252" i="12"/>
  <c r="AJ252" i="12"/>
  <c r="AK252" i="12"/>
  <c r="AL252" i="12"/>
  <c r="AM252" i="12"/>
  <c r="AN252" i="12"/>
  <c r="AO252" i="12"/>
  <c r="AP252" i="12"/>
  <c r="AQ252" i="12"/>
  <c r="AR252" i="12"/>
  <c r="AS252" i="12"/>
  <c r="AT252" i="12"/>
  <c r="AU252" i="12"/>
  <c r="AV252" i="12"/>
  <c r="AE28" i="12"/>
  <c r="AF28" i="12"/>
  <c r="AG28" i="12"/>
  <c r="AH28" i="12"/>
  <c r="AI28" i="12"/>
  <c r="AJ28" i="12"/>
  <c r="AK28" i="12"/>
  <c r="AL28" i="12"/>
  <c r="AM28" i="12"/>
  <c r="AN28" i="12"/>
  <c r="AO28" i="12"/>
  <c r="AP28" i="12"/>
  <c r="AQ28" i="12"/>
  <c r="AR28" i="12"/>
  <c r="AS28" i="12"/>
  <c r="AT28" i="12"/>
  <c r="AU28" i="12"/>
  <c r="AV28" i="12"/>
  <c r="AE277" i="12"/>
  <c r="AF277" i="12"/>
  <c r="AG277" i="12"/>
  <c r="AH277" i="12"/>
  <c r="AI277" i="12"/>
  <c r="AJ277" i="12"/>
  <c r="AK277" i="12"/>
  <c r="AL277" i="12"/>
  <c r="AM277" i="12"/>
  <c r="AN277" i="12"/>
  <c r="AO277" i="12"/>
  <c r="AP277" i="12"/>
  <c r="AQ277" i="12"/>
  <c r="AR277" i="12"/>
  <c r="AS277" i="12"/>
  <c r="AT277" i="12"/>
  <c r="AU277" i="12"/>
  <c r="AV277" i="12"/>
  <c r="AE270" i="12"/>
  <c r="AF270" i="12"/>
  <c r="AG270" i="12"/>
  <c r="AH270" i="12"/>
  <c r="AI270" i="12"/>
  <c r="AJ270" i="12"/>
  <c r="AK270" i="12"/>
  <c r="AL270" i="12"/>
  <c r="AM270" i="12"/>
  <c r="AN270" i="12"/>
  <c r="AO270" i="12"/>
  <c r="AP270" i="12"/>
  <c r="AQ270" i="12"/>
  <c r="AR270" i="12"/>
  <c r="AS270" i="12"/>
  <c r="AT270" i="12"/>
  <c r="AU270" i="12"/>
  <c r="AV270" i="12"/>
  <c r="AE240" i="12"/>
  <c r="AF240" i="12"/>
  <c r="AG240" i="12"/>
  <c r="AH240" i="12"/>
  <c r="AI240" i="12"/>
  <c r="AJ240" i="12"/>
  <c r="AK240" i="12"/>
  <c r="AL240" i="12"/>
  <c r="AM240" i="12"/>
  <c r="AN240" i="12"/>
  <c r="AO240" i="12"/>
  <c r="AP240" i="12"/>
  <c r="AQ240" i="12"/>
  <c r="AR240" i="12"/>
  <c r="AS240" i="12"/>
  <c r="AT240" i="12"/>
  <c r="AU240" i="12"/>
  <c r="AV240" i="12"/>
  <c r="AE111" i="12"/>
  <c r="AF111" i="12"/>
  <c r="AG111" i="12"/>
  <c r="AH111" i="12"/>
  <c r="AI111" i="12"/>
  <c r="AJ111" i="12"/>
  <c r="AK111" i="12"/>
  <c r="AL111" i="12"/>
  <c r="AM111" i="12"/>
  <c r="AN111" i="12"/>
  <c r="AO111" i="12"/>
  <c r="AP111" i="12"/>
  <c r="AQ111" i="12"/>
  <c r="AR111" i="12"/>
  <c r="AS111" i="12"/>
  <c r="AT111" i="12"/>
  <c r="AU111" i="12"/>
  <c r="AV111" i="12"/>
  <c r="AE243" i="12"/>
  <c r="AF243" i="12"/>
  <c r="AG243" i="12"/>
  <c r="AH243" i="12"/>
  <c r="AI243" i="12"/>
  <c r="AJ243" i="12"/>
  <c r="AK243" i="12"/>
  <c r="AL243" i="12"/>
  <c r="AM243" i="12"/>
  <c r="AN243" i="12"/>
  <c r="AO243" i="12"/>
  <c r="AP243" i="12"/>
  <c r="AQ243" i="12"/>
  <c r="AR243" i="12"/>
  <c r="AS243" i="12"/>
  <c r="AT243" i="12"/>
  <c r="AU243" i="12"/>
  <c r="AV243" i="12"/>
  <c r="AE245" i="12"/>
  <c r="AF245" i="12"/>
  <c r="AG245" i="12"/>
  <c r="AH245" i="12"/>
  <c r="AI245" i="12"/>
  <c r="AJ245" i="12"/>
  <c r="AK245" i="12"/>
  <c r="AL245" i="12"/>
  <c r="AM245" i="12"/>
  <c r="AN245" i="12"/>
  <c r="AO245" i="12"/>
  <c r="AP245" i="12"/>
  <c r="AQ245" i="12"/>
  <c r="AR245" i="12"/>
  <c r="AS245" i="12"/>
  <c r="AT245" i="12"/>
  <c r="AU245" i="12"/>
  <c r="AV245" i="12"/>
  <c r="AE246" i="12"/>
  <c r="AF246" i="12"/>
  <c r="AG246" i="12"/>
  <c r="AH246" i="12"/>
  <c r="AI246" i="12"/>
  <c r="AJ246" i="12"/>
  <c r="AK246" i="12"/>
  <c r="AL246" i="12"/>
  <c r="AM246" i="12"/>
  <c r="AN246" i="12"/>
  <c r="AO246" i="12"/>
  <c r="AP246" i="12"/>
  <c r="AQ246" i="12"/>
  <c r="AR246" i="12"/>
  <c r="AS246" i="12"/>
  <c r="AT246" i="12"/>
  <c r="AU246" i="12"/>
  <c r="AV246" i="12"/>
  <c r="AE535" i="12"/>
  <c r="AF535" i="12"/>
  <c r="AG535" i="12"/>
  <c r="AH535" i="12"/>
  <c r="AI535" i="12"/>
  <c r="AJ535" i="12"/>
  <c r="AK535" i="12"/>
  <c r="AL535" i="12"/>
  <c r="AM535" i="12"/>
  <c r="AN535" i="12"/>
  <c r="AO535" i="12"/>
  <c r="AP535" i="12"/>
  <c r="AQ535" i="12"/>
  <c r="AR535" i="12"/>
  <c r="AS535" i="12"/>
  <c r="AT535" i="12"/>
  <c r="AU535" i="12"/>
  <c r="AV535" i="12"/>
  <c r="AE254" i="12"/>
  <c r="AF254" i="12"/>
  <c r="AG254" i="12"/>
  <c r="AH254" i="12"/>
  <c r="AI254" i="12"/>
  <c r="AJ254" i="12"/>
  <c r="AK254" i="12"/>
  <c r="AL254" i="12"/>
  <c r="AM254" i="12"/>
  <c r="AN254" i="12"/>
  <c r="AO254" i="12"/>
  <c r="AP254" i="12"/>
  <c r="AQ254" i="12"/>
  <c r="AR254" i="12"/>
  <c r="AS254" i="12"/>
  <c r="AT254" i="12"/>
  <c r="AU254" i="12"/>
  <c r="AV254" i="12"/>
  <c r="AE253" i="12"/>
  <c r="AF253" i="12"/>
  <c r="AG253" i="12"/>
  <c r="AH253" i="12"/>
  <c r="AI253" i="12"/>
  <c r="AJ253" i="12"/>
  <c r="AK253" i="12"/>
  <c r="AL253" i="12"/>
  <c r="AM253" i="12"/>
  <c r="AN253" i="12"/>
  <c r="AO253" i="12"/>
  <c r="AP253" i="12"/>
  <c r="AQ253" i="12"/>
  <c r="AR253" i="12"/>
  <c r="AS253" i="12"/>
  <c r="AT253" i="12"/>
  <c r="AU253" i="12"/>
  <c r="AV253" i="12"/>
  <c r="AE663" i="12"/>
  <c r="AF663" i="12"/>
  <c r="AG663" i="12"/>
  <c r="AH663" i="12"/>
  <c r="AI663" i="12"/>
  <c r="AJ663" i="12"/>
  <c r="AK663" i="12"/>
  <c r="AL663" i="12"/>
  <c r="AM663" i="12"/>
  <c r="AN663" i="12"/>
  <c r="AO663" i="12"/>
  <c r="AP663" i="12"/>
  <c r="AQ663" i="12"/>
  <c r="AR663" i="12"/>
  <c r="AS663" i="12"/>
  <c r="AT663" i="12"/>
  <c r="AU663" i="12"/>
  <c r="AV663" i="12"/>
  <c r="AE256" i="12"/>
  <c r="AF256" i="12"/>
  <c r="AG256" i="12"/>
  <c r="AH256" i="12"/>
  <c r="AI256" i="12"/>
  <c r="AJ256" i="12"/>
  <c r="AK256" i="12"/>
  <c r="AL256" i="12"/>
  <c r="AM256" i="12"/>
  <c r="AN256" i="12"/>
  <c r="AO256" i="12"/>
  <c r="AP256" i="12"/>
  <c r="AQ256" i="12"/>
  <c r="AR256" i="12"/>
  <c r="AS256" i="12"/>
  <c r="AT256" i="12"/>
  <c r="AU256" i="12"/>
  <c r="AV256" i="12"/>
  <c r="AE273" i="12"/>
  <c r="AF273" i="12"/>
  <c r="AG273" i="12"/>
  <c r="AH273" i="12"/>
  <c r="AI273" i="12"/>
  <c r="AJ273" i="12"/>
  <c r="AK273" i="12"/>
  <c r="AL273" i="12"/>
  <c r="AM273" i="12"/>
  <c r="AN273" i="12"/>
  <c r="AO273" i="12"/>
  <c r="AP273" i="12"/>
  <c r="AQ273" i="12"/>
  <c r="AR273" i="12"/>
  <c r="AS273" i="12"/>
  <c r="AT273" i="12"/>
  <c r="AU273" i="12"/>
  <c r="AV273" i="12"/>
  <c r="AE257" i="12"/>
  <c r="AF257" i="12"/>
  <c r="AG257" i="12"/>
  <c r="AH257" i="12"/>
  <c r="AI257" i="12"/>
  <c r="AJ257" i="12"/>
  <c r="AK257" i="12"/>
  <c r="AL257" i="12"/>
  <c r="AM257" i="12"/>
  <c r="AN257" i="12"/>
  <c r="AO257" i="12"/>
  <c r="AP257" i="12"/>
  <c r="AQ257" i="12"/>
  <c r="AR257" i="12"/>
  <c r="AS257" i="12"/>
  <c r="AT257" i="12"/>
  <c r="AU257" i="12"/>
  <c r="AV257" i="12"/>
  <c r="AE276" i="12"/>
  <c r="AF276" i="12"/>
  <c r="AG276" i="12"/>
  <c r="AH276" i="12"/>
  <c r="AI276" i="12"/>
  <c r="AJ276" i="12"/>
  <c r="AK276" i="12"/>
  <c r="AL276" i="12"/>
  <c r="AM276" i="12"/>
  <c r="AN276" i="12"/>
  <c r="AO276" i="12"/>
  <c r="AP276" i="12"/>
  <c r="AQ276" i="12"/>
  <c r="AR276" i="12"/>
  <c r="AS276" i="12"/>
  <c r="AT276" i="12"/>
  <c r="AU276" i="12"/>
  <c r="AV276" i="12"/>
  <c r="AE264" i="12"/>
  <c r="AF264" i="12"/>
  <c r="AG264" i="12"/>
  <c r="AH264" i="12"/>
  <c r="AI264" i="12"/>
  <c r="AJ264" i="12"/>
  <c r="AK264" i="12"/>
  <c r="AL264" i="12"/>
  <c r="AM264" i="12"/>
  <c r="AN264" i="12"/>
  <c r="AO264" i="12"/>
  <c r="AP264" i="12"/>
  <c r="AQ264" i="12"/>
  <c r="AR264" i="12"/>
  <c r="AS264" i="12"/>
  <c r="AT264" i="12"/>
  <c r="AU264" i="12"/>
  <c r="AV264" i="12"/>
  <c r="AE265" i="12"/>
  <c r="AF265" i="12"/>
  <c r="AG265" i="12"/>
  <c r="AH265" i="12"/>
  <c r="AI265" i="12"/>
  <c r="AJ265" i="12"/>
  <c r="AK265" i="12"/>
  <c r="AL265" i="12"/>
  <c r="AM265" i="12"/>
  <c r="AN265" i="12"/>
  <c r="AO265" i="12"/>
  <c r="AP265" i="12"/>
  <c r="AQ265" i="12"/>
  <c r="AR265" i="12"/>
  <c r="AS265" i="12"/>
  <c r="AT265" i="12"/>
  <c r="AU265" i="12"/>
  <c r="AV265" i="12"/>
  <c r="AE284" i="12"/>
  <c r="AF284" i="12"/>
  <c r="AG284" i="12"/>
  <c r="AH284" i="12"/>
  <c r="AI284" i="12"/>
  <c r="AJ284" i="12"/>
  <c r="AK284" i="12"/>
  <c r="AL284" i="12"/>
  <c r="AM284" i="12"/>
  <c r="AN284" i="12"/>
  <c r="AO284" i="12"/>
  <c r="AP284" i="12"/>
  <c r="AQ284" i="12"/>
  <c r="AR284" i="12"/>
  <c r="AS284" i="12"/>
  <c r="AT284" i="12"/>
  <c r="AU284" i="12"/>
  <c r="AV284" i="12"/>
  <c r="AE261" i="12"/>
  <c r="AF261" i="12"/>
  <c r="AG261" i="12"/>
  <c r="AH261" i="12"/>
  <c r="AI261" i="12"/>
  <c r="AJ261" i="12"/>
  <c r="AK261" i="12"/>
  <c r="AL261" i="12"/>
  <c r="AM261" i="12"/>
  <c r="AN261" i="12"/>
  <c r="AO261" i="12"/>
  <c r="AP261" i="12"/>
  <c r="AQ261" i="12"/>
  <c r="AR261" i="12"/>
  <c r="AS261" i="12"/>
  <c r="AT261" i="12"/>
  <c r="AU261" i="12"/>
  <c r="AV261" i="12"/>
  <c r="AE275" i="12"/>
  <c r="AF275" i="12"/>
  <c r="AG275" i="12"/>
  <c r="AH275" i="12"/>
  <c r="AI275" i="12"/>
  <c r="AJ275" i="12"/>
  <c r="AK275" i="12"/>
  <c r="AL275" i="12"/>
  <c r="AM275" i="12"/>
  <c r="AN275" i="12"/>
  <c r="AO275" i="12"/>
  <c r="AP275" i="12"/>
  <c r="AQ275" i="12"/>
  <c r="AR275" i="12"/>
  <c r="AS275" i="12"/>
  <c r="AT275" i="12"/>
  <c r="AU275" i="12"/>
  <c r="AV275" i="12"/>
  <c r="AE279" i="12"/>
  <c r="AF279" i="12"/>
  <c r="AG279" i="12"/>
  <c r="AH279" i="12"/>
  <c r="AI279" i="12"/>
  <c r="AJ279" i="12"/>
  <c r="AK279" i="12"/>
  <c r="AL279" i="12"/>
  <c r="AM279" i="12"/>
  <c r="AN279" i="12"/>
  <c r="AO279" i="12"/>
  <c r="AP279" i="12"/>
  <c r="AQ279" i="12"/>
  <c r="AR279" i="12"/>
  <c r="AS279" i="12"/>
  <c r="AT279" i="12"/>
  <c r="AU279" i="12"/>
  <c r="AV279" i="12"/>
  <c r="AE262" i="12"/>
  <c r="AF262" i="12"/>
  <c r="AG262" i="12"/>
  <c r="AH262" i="12"/>
  <c r="AI262" i="12"/>
  <c r="AJ262" i="12"/>
  <c r="AK262" i="12"/>
  <c r="AL262" i="12"/>
  <c r="AM262" i="12"/>
  <c r="AN262" i="12"/>
  <c r="AO262" i="12"/>
  <c r="AP262" i="12"/>
  <c r="AQ262" i="12"/>
  <c r="AR262" i="12"/>
  <c r="AS262" i="12"/>
  <c r="AT262" i="12"/>
  <c r="AU262" i="12"/>
  <c r="AV262" i="12"/>
  <c r="AE242" i="12"/>
  <c r="AF242" i="12"/>
  <c r="AG242" i="12"/>
  <c r="AH242" i="12"/>
  <c r="AI242" i="12"/>
  <c r="AJ242" i="12"/>
  <c r="AK242" i="12"/>
  <c r="AL242" i="12"/>
  <c r="AM242" i="12"/>
  <c r="AN242" i="12"/>
  <c r="AO242" i="12"/>
  <c r="AP242" i="12"/>
  <c r="AQ242" i="12"/>
  <c r="AR242" i="12"/>
  <c r="AS242" i="12"/>
  <c r="AT242" i="12"/>
  <c r="AU242" i="12"/>
  <c r="AV242" i="12"/>
  <c r="AE272" i="12"/>
  <c r="AF272" i="12"/>
  <c r="AG272" i="12"/>
  <c r="AH272" i="12"/>
  <c r="AI272" i="12"/>
  <c r="AJ272" i="12"/>
  <c r="AK272" i="12"/>
  <c r="AL272" i="12"/>
  <c r="AM272" i="12"/>
  <c r="AN272" i="12"/>
  <c r="AO272" i="12"/>
  <c r="AP272" i="12"/>
  <c r="AQ272" i="12"/>
  <c r="AR272" i="12"/>
  <c r="AS272" i="12"/>
  <c r="AT272" i="12"/>
  <c r="AU272" i="12"/>
  <c r="AV272" i="12"/>
  <c r="AE251" i="12"/>
  <c r="AF251" i="12"/>
  <c r="AG251" i="12"/>
  <c r="AH251" i="12"/>
  <c r="AI251" i="12"/>
  <c r="AJ251" i="12"/>
  <c r="AK251" i="12"/>
  <c r="AL251" i="12"/>
  <c r="AM251" i="12"/>
  <c r="AN251" i="12"/>
  <c r="AO251" i="12"/>
  <c r="AP251" i="12"/>
  <c r="AQ251" i="12"/>
  <c r="AR251" i="12"/>
  <c r="AS251" i="12"/>
  <c r="AT251" i="12"/>
  <c r="AU251" i="12"/>
  <c r="AV251" i="12"/>
  <c r="AE89" i="12"/>
  <c r="AF89" i="12"/>
  <c r="AG89" i="12"/>
  <c r="AH89" i="12"/>
  <c r="AI89" i="12"/>
  <c r="AJ89" i="12"/>
  <c r="AK89" i="12"/>
  <c r="AL89" i="12"/>
  <c r="AM89" i="12"/>
  <c r="AN89" i="12"/>
  <c r="AO89" i="12"/>
  <c r="AP89" i="12"/>
  <c r="AQ89" i="12"/>
  <c r="AR89" i="12"/>
  <c r="AS89" i="12"/>
  <c r="AT89" i="12"/>
  <c r="AU89" i="12"/>
  <c r="AV89" i="12"/>
  <c r="AE278" i="12"/>
  <c r="AF278" i="12"/>
  <c r="AG278" i="12"/>
  <c r="AH278" i="12"/>
  <c r="AI278" i="12"/>
  <c r="AJ278" i="12"/>
  <c r="AK278" i="12"/>
  <c r="AL278" i="12"/>
  <c r="AM278" i="12"/>
  <c r="AN278" i="12"/>
  <c r="AO278" i="12"/>
  <c r="AP278" i="12"/>
  <c r="AQ278" i="12"/>
  <c r="AR278" i="12"/>
  <c r="AS278" i="12"/>
  <c r="AT278" i="12"/>
  <c r="AU278" i="12"/>
  <c r="AV278" i="12"/>
  <c r="AE288" i="12"/>
  <c r="AF288" i="12"/>
  <c r="AG288" i="12"/>
  <c r="AH288" i="12"/>
  <c r="AI288" i="12"/>
  <c r="AJ288" i="12"/>
  <c r="AK288" i="12"/>
  <c r="AL288" i="12"/>
  <c r="AM288" i="12"/>
  <c r="AN288" i="12"/>
  <c r="AO288" i="12"/>
  <c r="AP288" i="12"/>
  <c r="AQ288" i="12"/>
  <c r="AR288" i="12"/>
  <c r="AS288" i="12"/>
  <c r="AT288" i="12"/>
  <c r="AU288" i="12"/>
  <c r="AV288" i="12"/>
  <c r="AE292" i="12"/>
  <c r="AF292" i="12"/>
  <c r="AG292" i="12"/>
  <c r="AH292" i="12"/>
  <c r="AI292" i="12"/>
  <c r="AJ292" i="12"/>
  <c r="AK292" i="12"/>
  <c r="AL292" i="12"/>
  <c r="AM292" i="12"/>
  <c r="AN292" i="12"/>
  <c r="AO292" i="12"/>
  <c r="AP292" i="12"/>
  <c r="AQ292" i="12"/>
  <c r="AR292" i="12"/>
  <c r="AS292" i="12"/>
  <c r="AT292" i="12"/>
  <c r="AU292" i="12"/>
  <c r="AV292" i="12"/>
  <c r="AE300" i="12"/>
  <c r="AF300" i="12"/>
  <c r="AG300" i="12"/>
  <c r="AH300" i="12"/>
  <c r="AI300" i="12"/>
  <c r="AJ300" i="12"/>
  <c r="AK300" i="12"/>
  <c r="AL300" i="12"/>
  <c r="AM300" i="12"/>
  <c r="AN300" i="12"/>
  <c r="AO300" i="12"/>
  <c r="AP300" i="12"/>
  <c r="AQ300" i="12"/>
  <c r="AR300" i="12"/>
  <c r="AS300" i="12"/>
  <c r="AT300" i="12"/>
  <c r="AU300" i="12"/>
  <c r="AV300" i="12"/>
  <c r="AE302" i="12"/>
  <c r="AF302" i="12"/>
  <c r="AG302" i="12"/>
  <c r="AH302" i="12"/>
  <c r="AI302" i="12"/>
  <c r="AJ302" i="12"/>
  <c r="AK302" i="12"/>
  <c r="AL302" i="12"/>
  <c r="AM302" i="12"/>
  <c r="AN302" i="12"/>
  <c r="AO302" i="12"/>
  <c r="AP302" i="12"/>
  <c r="AQ302" i="12"/>
  <c r="AR302" i="12"/>
  <c r="AS302" i="12"/>
  <c r="AT302" i="12"/>
  <c r="AU302" i="12"/>
  <c r="AV302" i="12"/>
  <c r="AE286" i="12"/>
  <c r="AF286" i="12"/>
  <c r="AG286" i="12"/>
  <c r="AH286" i="12"/>
  <c r="AI286" i="12"/>
  <c r="AJ286" i="12"/>
  <c r="AK286" i="12"/>
  <c r="AL286" i="12"/>
  <c r="AM286" i="12"/>
  <c r="AN286" i="12"/>
  <c r="AO286" i="12"/>
  <c r="AP286" i="12"/>
  <c r="AQ286" i="12"/>
  <c r="AR286" i="12"/>
  <c r="AS286" i="12"/>
  <c r="AT286" i="12"/>
  <c r="AU286" i="12"/>
  <c r="AV286" i="12"/>
  <c r="AE307" i="12"/>
  <c r="AF307" i="12"/>
  <c r="AG307" i="12"/>
  <c r="AH307" i="12"/>
  <c r="AI307" i="12"/>
  <c r="AJ307" i="12"/>
  <c r="AK307" i="12"/>
  <c r="AL307" i="12"/>
  <c r="AM307" i="12"/>
  <c r="AN307" i="12"/>
  <c r="AO307" i="12"/>
  <c r="AP307" i="12"/>
  <c r="AQ307" i="12"/>
  <c r="AR307" i="12"/>
  <c r="AS307" i="12"/>
  <c r="AT307" i="12"/>
  <c r="AU307" i="12"/>
  <c r="AV307" i="12"/>
  <c r="AE289" i="12"/>
  <c r="AF289" i="12"/>
  <c r="AG289" i="12"/>
  <c r="AH289" i="12"/>
  <c r="AI289" i="12"/>
  <c r="AJ289" i="12"/>
  <c r="AK289" i="12"/>
  <c r="AL289" i="12"/>
  <c r="AM289" i="12"/>
  <c r="AN289" i="12"/>
  <c r="AO289" i="12"/>
  <c r="AP289" i="12"/>
  <c r="AQ289" i="12"/>
  <c r="AR289" i="12"/>
  <c r="AS289" i="12"/>
  <c r="AT289" i="12"/>
  <c r="AU289" i="12"/>
  <c r="AV289" i="12"/>
  <c r="AE287" i="12"/>
  <c r="AF287" i="12"/>
  <c r="AG287" i="12"/>
  <c r="AH287" i="12"/>
  <c r="AI287" i="12"/>
  <c r="AJ287" i="12"/>
  <c r="AK287" i="12"/>
  <c r="AL287" i="12"/>
  <c r="AM287" i="12"/>
  <c r="AN287" i="12"/>
  <c r="AO287" i="12"/>
  <c r="AP287" i="12"/>
  <c r="AQ287" i="12"/>
  <c r="AR287" i="12"/>
  <c r="AS287" i="12"/>
  <c r="AT287" i="12"/>
  <c r="AU287" i="12"/>
  <c r="AV287" i="12"/>
  <c r="AE305" i="12"/>
  <c r="AF305" i="12"/>
  <c r="AG305" i="12"/>
  <c r="AH305" i="12"/>
  <c r="AI305" i="12"/>
  <c r="AJ305" i="12"/>
  <c r="AK305" i="12"/>
  <c r="AL305" i="12"/>
  <c r="AM305" i="12"/>
  <c r="AN305" i="12"/>
  <c r="AO305" i="12"/>
  <c r="AP305" i="12"/>
  <c r="AQ305" i="12"/>
  <c r="AR305" i="12"/>
  <c r="AS305" i="12"/>
  <c r="AT305" i="12"/>
  <c r="AU305" i="12"/>
  <c r="AV305" i="12"/>
  <c r="AE304" i="12"/>
  <c r="AF304" i="12"/>
  <c r="AG304" i="12"/>
  <c r="AH304" i="12"/>
  <c r="AI304" i="12"/>
  <c r="AJ304" i="12"/>
  <c r="AK304" i="12"/>
  <c r="AL304" i="12"/>
  <c r="AM304" i="12"/>
  <c r="AN304" i="12"/>
  <c r="AO304" i="12"/>
  <c r="AP304" i="12"/>
  <c r="AQ304" i="12"/>
  <c r="AR304" i="12"/>
  <c r="AS304" i="12"/>
  <c r="AT304" i="12"/>
  <c r="AU304" i="12"/>
  <c r="AV304" i="12"/>
  <c r="AE295" i="12"/>
  <c r="AF295" i="12"/>
  <c r="AG295" i="12"/>
  <c r="AH295" i="12"/>
  <c r="AI295" i="12"/>
  <c r="AJ295" i="12"/>
  <c r="AK295" i="12"/>
  <c r="AL295" i="12"/>
  <c r="AM295" i="12"/>
  <c r="AN295" i="12"/>
  <c r="AO295" i="12"/>
  <c r="AP295" i="12"/>
  <c r="AQ295" i="12"/>
  <c r="AR295" i="12"/>
  <c r="AS295" i="12"/>
  <c r="AT295" i="12"/>
  <c r="AU295" i="12"/>
  <c r="AV295" i="12"/>
  <c r="AE306" i="12"/>
  <c r="AF306" i="12"/>
  <c r="AG306" i="12"/>
  <c r="AH306" i="12"/>
  <c r="AI306" i="12"/>
  <c r="AJ306" i="12"/>
  <c r="AK306" i="12"/>
  <c r="AL306" i="12"/>
  <c r="AM306" i="12"/>
  <c r="AN306" i="12"/>
  <c r="AO306" i="12"/>
  <c r="AP306" i="12"/>
  <c r="AQ306" i="12"/>
  <c r="AR306" i="12"/>
  <c r="AS306" i="12"/>
  <c r="AT306" i="12"/>
  <c r="AU306" i="12"/>
  <c r="AV306" i="12"/>
  <c r="AE290" i="12"/>
  <c r="AF290" i="12"/>
  <c r="AG290" i="12"/>
  <c r="AH290" i="12"/>
  <c r="AI290" i="12"/>
  <c r="AJ290" i="12"/>
  <c r="AK290" i="12"/>
  <c r="AL290" i="12"/>
  <c r="AM290" i="12"/>
  <c r="AN290" i="12"/>
  <c r="AO290" i="12"/>
  <c r="AP290" i="12"/>
  <c r="AQ290" i="12"/>
  <c r="AR290" i="12"/>
  <c r="AS290" i="12"/>
  <c r="AT290" i="12"/>
  <c r="AU290" i="12"/>
  <c r="AV290" i="12"/>
  <c r="AE294" i="12"/>
  <c r="AF294" i="12"/>
  <c r="AG294" i="12"/>
  <c r="AH294" i="12"/>
  <c r="AI294" i="12"/>
  <c r="AJ294" i="12"/>
  <c r="AK294" i="12"/>
  <c r="AL294" i="12"/>
  <c r="AM294" i="12"/>
  <c r="AN294" i="12"/>
  <c r="AO294" i="12"/>
  <c r="AP294" i="12"/>
  <c r="AQ294" i="12"/>
  <c r="AR294" i="12"/>
  <c r="AS294" i="12"/>
  <c r="AT294" i="12"/>
  <c r="AU294" i="12"/>
  <c r="AV294" i="12"/>
  <c r="AE293" i="12"/>
  <c r="AF293" i="12"/>
  <c r="AG293" i="12"/>
  <c r="AH293" i="12"/>
  <c r="AI293" i="12"/>
  <c r="AJ293" i="12"/>
  <c r="AK293" i="12"/>
  <c r="AL293" i="12"/>
  <c r="AM293" i="12"/>
  <c r="AN293" i="12"/>
  <c r="AO293" i="12"/>
  <c r="AP293" i="12"/>
  <c r="AQ293" i="12"/>
  <c r="AR293" i="12"/>
  <c r="AS293" i="12"/>
  <c r="AT293" i="12"/>
  <c r="AU293" i="12"/>
  <c r="AV293" i="12"/>
  <c r="AE281" i="12"/>
  <c r="AF281" i="12"/>
  <c r="AG281" i="12"/>
  <c r="AH281" i="12"/>
  <c r="AI281" i="12"/>
  <c r="AJ281" i="12"/>
  <c r="AK281" i="12"/>
  <c r="AL281" i="12"/>
  <c r="AM281" i="12"/>
  <c r="AN281" i="12"/>
  <c r="AO281" i="12"/>
  <c r="AP281" i="12"/>
  <c r="AQ281" i="12"/>
  <c r="AR281" i="12"/>
  <c r="AS281" i="12"/>
  <c r="AT281" i="12"/>
  <c r="AU281" i="12"/>
  <c r="AV281" i="12"/>
  <c r="AE664" i="12"/>
  <c r="AF664" i="12"/>
  <c r="AG664" i="12"/>
  <c r="AH664" i="12"/>
  <c r="AI664" i="12"/>
  <c r="AJ664" i="12"/>
  <c r="AK664" i="12"/>
  <c r="AL664" i="12"/>
  <c r="AM664" i="12"/>
  <c r="AN664" i="12"/>
  <c r="AO664" i="12"/>
  <c r="AP664" i="12"/>
  <c r="AQ664" i="12"/>
  <c r="AR664" i="12"/>
  <c r="AS664" i="12"/>
  <c r="AT664" i="12"/>
  <c r="AU664" i="12"/>
  <c r="AV664" i="12"/>
  <c r="AE403" i="12"/>
  <c r="AF403" i="12"/>
  <c r="AG403" i="12"/>
  <c r="AH403" i="12"/>
  <c r="AI403" i="12"/>
  <c r="AJ403" i="12"/>
  <c r="AK403" i="12"/>
  <c r="AL403" i="12"/>
  <c r="AM403" i="12"/>
  <c r="AN403" i="12"/>
  <c r="AO403" i="12"/>
  <c r="AP403" i="12"/>
  <c r="AQ403" i="12"/>
  <c r="AR403" i="12"/>
  <c r="AS403" i="12"/>
  <c r="AT403" i="12"/>
  <c r="AU403" i="12"/>
  <c r="AV403" i="12"/>
  <c r="AE322" i="12"/>
  <c r="AF322" i="12"/>
  <c r="AG322" i="12"/>
  <c r="AH322" i="12"/>
  <c r="AI322" i="12"/>
  <c r="AJ322" i="12"/>
  <c r="AK322" i="12"/>
  <c r="AL322" i="12"/>
  <c r="AM322" i="12"/>
  <c r="AN322" i="12"/>
  <c r="AO322" i="12"/>
  <c r="AP322" i="12"/>
  <c r="AQ322" i="12"/>
  <c r="AR322" i="12"/>
  <c r="AS322" i="12"/>
  <c r="AT322" i="12"/>
  <c r="AU322" i="12"/>
  <c r="AV322" i="12"/>
  <c r="AE309" i="12"/>
  <c r="AF309" i="12"/>
  <c r="AG309" i="12"/>
  <c r="AH309" i="12"/>
  <c r="AI309" i="12"/>
  <c r="AJ309" i="12"/>
  <c r="AK309" i="12"/>
  <c r="AL309" i="12"/>
  <c r="AM309" i="12"/>
  <c r="AN309" i="12"/>
  <c r="AO309" i="12"/>
  <c r="AP309" i="12"/>
  <c r="AQ309" i="12"/>
  <c r="AR309" i="12"/>
  <c r="AS309" i="12"/>
  <c r="AT309" i="12"/>
  <c r="AU309" i="12"/>
  <c r="AV309" i="12"/>
  <c r="AE346" i="12"/>
  <c r="AF346" i="12"/>
  <c r="AG346" i="12"/>
  <c r="AH346" i="12"/>
  <c r="AI346" i="12"/>
  <c r="AJ346" i="12"/>
  <c r="AK346" i="12"/>
  <c r="AL346" i="12"/>
  <c r="AM346" i="12"/>
  <c r="AN346" i="12"/>
  <c r="AO346" i="12"/>
  <c r="AP346" i="12"/>
  <c r="AQ346" i="12"/>
  <c r="AR346" i="12"/>
  <c r="AS346" i="12"/>
  <c r="AT346" i="12"/>
  <c r="AU346" i="12"/>
  <c r="AV346" i="12"/>
  <c r="AE314" i="12"/>
  <c r="AF314" i="12"/>
  <c r="AG314" i="12"/>
  <c r="AH314" i="12"/>
  <c r="AI314" i="12"/>
  <c r="AJ314" i="12"/>
  <c r="AK314" i="12"/>
  <c r="AL314" i="12"/>
  <c r="AM314" i="12"/>
  <c r="AN314" i="12"/>
  <c r="AO314" i="12"/>
  <c r="AP314" i="12"/>
  <c r="AQ314" i="12"/>
  <c r="AR314" i="12"/>
  <c r="AS314" i="12"/>
  <c r="AT314" i="12"/>
  <c r="AU314" i="12"/>
  <c r="AV314" i="12"/>
  <c r="AE338" i="12"/>
  <c r="AF338" i="12"/>
  <c r="AG338" i="12"/>
  <c r="AH338" i="12"/>
  <c r="AI338" i="12"/>
  <c r="AJ338" i="12"/>
  <c r="AK338" i="12"/>
  <c r="AL338" i="12"/>
  <c r="AM338" i="12"/>
  <c r="AN338" i="12"/>
  <c r="AO338" i="12"/>
  <c r="AP338" i="12"/>
  <c r="AQ338" i="12"/>
  <c r="AR338" i="12"/>
  <c r="AS338" i="12"/>
  <c r="AT338" i="12"/>
  <c r="AU338" i="12"/>
  <c r="AV338" i="12"/>
  <c r="AE324" i="12"/>
  <c r="AF324" i="12"/>
  <c r="AG324" i="12"/>
  <c r="AH324" i="12"/>
  <c r="AI324" i="12"/>
  <c r="AJ324" i="12"/>
  <c r="AK324" i="12"/>
  <c r="AL324" i="12"/>
  <c r="AM324" i="12"/>
  <c r="AN324" i="12"/>
  <c r="AO324" i="12"/>
  <c r="AP324" i="12"/>
  <c r="AQ324" i="12"/>
  <c r="AR324" i="12"/>
  <c r="AS324" i="12"/>
  <c r="AT324" i="12"/>
  <c r="AU324" i="12"/>
  <c r="AV324" i="12"/>
  <c r="AE328" i="12"/>
  <c r="AF328" i="12"/>
  <c r="AG328" i="12"/>
  <c r="AH328" i="12"/>
  <c r="AI328" i="12"/>
  <c r="AJ328" i="12"/>
  <c r="AK328" i="12"/>
  <c r="AL328" i="12"/>
  <c r="AM328" i="12"/>
  <c r="AN328" i="12"/>
  <c r="AO328" i="12"/>
  <c r="AP328" i="12"/>
  <c r="AQ328" i="12"/>
  <c r="AR328" i="12"/>
  <c r="AS328" i="12"/>
  <c r="AT328" i="12"/>
  <c r="AU328" i="12"/>
  <c r="AV328" i="12"/>
  <c r="AE339" i="12"/>
  <c r="AF339" i="12"/>
  <c r="AG339" i="12"/>
  <c r="AH339" i="12"/>
  <c r="AI339" i="12"/>
  <c r="AJ339" i="12"/>
  <c r="AK339" i="12"/>
  <c r="AL339" i="12"/>
  <c r="AM339" i="12"/>
  <c r="AN339" i="12"/>
  <c r="AO339" i="12"/>
  <c r="AP339" i="12"/>
  <c r="AQ339" i="12"/>
  <c r="AR339" i="12"/>
  <c r="AS339" i="12"/>
  <c r="AT339" i="12"/>
  <c r="AU339" i="12"/>
  <c r="AV339" i="12"/>
  <c r="AE319" i="12"/>
  <c r="AF319" i="12"/>
  <c r="AG319" i="12"/>
  <c r="AH319" i="12"/>
  <c r="AI319" i="12"/>
  <c r="AJ319" i="12"/>
  <c r="AK319" i="12"/>
  <c r="AL319" i="12"/>
  <c r="AM319" i="12"/>
  <c r="AN319" i="12"/>
  <c r="AO319" i="12"/>
  <c r="AP319" i="12"/>
  <c r="AQ319" i="12"/>
  <c r="AR319" i="12"/>
  <c r="AS319" i="12"/>
  <c r="AT319" i="12"/>
  <c r="AU319" i="12"/>
  <c r="AV319" i="12"/>
  <c r="AE337" i="12"/>
  <c r="AF337" i="12"/>
  <c r="AG337" i="12"/>
  <c r="AH337" i="12"/>
  <c r="AI337" i="12"/>
  <c r="AJ337" i="12"/>
  <c r="AK337" i="12"/>
  <c r="AL337" i="12"/>
  <c r="AM337" i="12"/>
  <c r="AN337" i="12"/>
  <c r="AO337" i="12"/>
  <c r="AP337" i="12"/>
  <c r="AQ337" i="12"/>
  <c r="AR337" i="12"/>
  <c r="AS337" i="12"/>
  <c r="AT337" i="12"/>
  <c r="AU337" i="12"/>
  <c r="AV337" i="12"/>
  <c r="AE320" i="12"/>
  <c r="AF320" i="12"/>
  <c r="AG320" i="12"/>
  <c r="AH320" i="12"/>
  <c r="AI320" i="12"/>
  <c r="AJ320" i="12"/>
  <c r="AK320" i="12"/>
  <c r="AL320" i="12"/>
  <c r="AM320" i="12"/>
  <c r="AN320" i="12"/>
  <c r="AO320" i="12"/>
  <c r="AP320" i="12"/>
  <c r="AQ320" i="12"/>
  <c r="AR320" i="12"/>
  <c r="AS320" i="12"/>
  <c r="AT320" i="12"/>
  <c r="AU320" i="12"/>
  <c r="AV320" i="12"/>
  <c r="AE335" i="12"/>
  <c r="AF335" i="12"/>
  <c r="AG335" i="12"/>
  <c r="AH335" i="12"/>
  <c r="AI335" i="12"/>
  <c r="AJ335" i="12"/>
  <c r="AK335" i="12"/>
  <c r="AL335" i="12"/>
  <c r="AM335" i="12"/>
  <c r="AN335" i="12"/>
  <c r="AO335" i="12"/>
  <c r="AP335" i="12"/>
  <c r="AQ335" i="12"/>
  <c r="AR335" i="12"/>
  <c r="AS335" i="12"/>
  <c r="AT335" i="12"/>
  <c r="AU335" i="12"/>
  <c r="AV335" i="12"/>
  <c r="AE321" i="12"/>
  <c r="AF321" i="12"/>
  <c r="AG321" i="12"/>
  <c r="AH321" i="12"/>
  <c r="AI321" i="12"/>
  <c r="AJ321" i="12"/>
  <c r="AK321" i="12"/>
  <c r="AL321" i="12"/>
  <c r="AM321" i="12"/>
  <c r="AN321" i="12"/>
  <c r="AO321" i="12"/>
  <c r="AP321" i="12"/>
  <c r="AQ321" i="12"/>
  <c r="AR321" i="12"/>
  <c r="AS321" i="12"/>
  <c r="AT321" i="12"/>
  <c r="AU321" i="12"/>
  <c r="AV321" i="12"/>
  <c r="AE327" i="12"/>
  <c r="AF327" i="12"/>
  <c r="AG327" i="12"/>
  <c r="AH327" i="12"/>
  <c r="AI327" i="12"/>
  <c r="AJ327" i="12"/>
  <c r="AK327" i="12"/>
  <c r="AL327" i="12"/>
  <c r="AM327" i="12"/>
  <c r="AN327" i="12"/>
  <c r="AO327" i="12"/>
  <c r="AP327" i="12"/>
  <c r="AQ327" i="12"/>
  <c r="AR327" i="12"/>
  <c r="AS327" i="12"/>
  <c r="AT327" i="12"/>
  <c r="AU327" i="12"/>
  <c r="AV327" i="12"/>
  <c r="AE311" i="12"/>
  <c r="AF311" i="12"/>
  <c r="AG311" i="12"/>
  <c r="AH311" i="12"/>
  <c r="AI311" i="12"/>
  <c r="AJ311" i="12"/>
  <c r="AK311" i="12"/>
  <c r="AL311" i="12"/>
  <c r="AM311" i="12"/>
  <c r="AN311" i="12"/>
  <c r="AO311" i="12"/>
  <c r="AP311" i="12"/>
  <c r="AQ311" i="12"/>
  <c r="AR311" i="12"/>
  <c r="AS311" i="12"/>
  <c r="AT311" i="12"/>
  <c r="AU311" i="12"/>
  <c r="AV311" i="12"/>
  <c r="AE330" i="12"/>
  <c r="AF330" i="12"/>
  <c r="AG330" i="12"/>
  <c r="AH330" i="12"/>
  <c r="AI330" i="12"/>
  <c r="AJ330" i="12"/>
  <c r="AK330" i="12"/>
  <c r="AL330" i="12"/>
  <c r="AM330" i="12"/>
  <c r="AN330" i="12"/>
  <c r="AO330" i="12"/>
  <c r="AP330" i="12"/>
  <c r="AQ330" i="12"/>
  <c r="AR330" i="12"/>
  <c r="AS330" i="12"/>
  <c r="AT330" i="12"/>
  <c r="AU330" i="12"/>
  <c r="AV330" i="12"/>
  <c r="AE315" i="12"/>
  <c r="AF315" i="12"/>
  <c r="AG315" i="12"/>
  <c r="AH315" i="12"/>
  <c r="AI315" i="12"/>
  <c r="AJ315" i="12"/>
  <c r="AK315" i="12"/>
  <c r="AL315" i="12"/>
  <c r="AM315" i="12"/>
  <c r="AN315" i="12"/>
  <c r="AO315" i="12"/>
  <c r="AP315" i="12"/>
  <c r="AQ315" i="12"/>
  <c r="AR315" i="12"/>
  <c r="AS315" i="12"/>
  <c r="AT315" i="12"/>
  <c r="AU315" i="12"/>
  <c r="AV315" i="12"/>
  <c r="AE332" i="12"/>
  <c r="AF332" i="12"/>
  <c r="AG332" i="12"/>
  <c r="AH332" i="12"/>
  <c r="AI332" i="12"/>
  <c r="AJ332" i="12"/>
  <c r="AK332" i="12"/>
  <c r="AL332" i="12"/>
  <c r="AM332" i="12"/>
  <c r="AN332" i="12"/>
  <c r="AO332" i="12"/>
  <c r="AP332" i="12"/>
  <c r="AQ332" i="12"/>
  <c r="AR332" i="12"/>
  <c r="AS332" i="12"/>
  <c r="AT332" i="12"/>
  <c r="AU332" i="12"/>
  <c r="AV332" i="12"/>
  <c r="AE331" i="12"/>
  <c r="AF331" i="12"/>
  <c r="AG331" i="12"/>
  <c r="AH331" i="12"/>
  <c r="AI331" i="12"/>
  <c r="AJ331" i="12"/>
  <c r="AK331" i="12"/>
  <c r="AL331" i="12"/>
  <c r="AM331" i="12"/>
  <c r="AN331" i="12"/>
  <c r="AO331" i="12"/>
  <c r="AP331" i="12"/>
  <c r="AQ331" i="12"/>
  <c r="AR331" i="12"/>
  <c r="AS331" i="12"/>
  <c r="AT331" i="12"/>
  <c r="AU331" i="12"/>
  <c r="AV331" i="12"/>
  <c r="AE326" i="12"/>
  <c r="AF326" i="12"/>
  <c r="AG326" i="12"/>
  <c r="AH326" i="12"/>
  <c r="AI326" i="12"/>
  <c r="AJ326" i="12"/>
  <c r="AK326" i="12"/>
  <c r="AL326" i="12"/>
  <c r="AM326" i="12"/>
  <c r="AN326" i="12"/>
  <c r="AO326" i="12"/>
  <c r="AP326" i="12"/>
  <c r="AQ326" i="12"/>
  <c r="AR326" i="12"/>
  <c r="AS326" i="12"/>
  <c r="AT326" i="12"/>
  <c r="AU326" i="12"/>
  <c r="AV326" i="12"/>
  <c r="AE312" i="12"/>
  <c r="AF312" i="12"/>
  <c r="AG312" i="12"/>
  <c r="AH312" i="12"/>
  <c r="AI312" i="12"/>
  <c r="AJ312" i="12"/>
  <c r="AK312" i="12"/>
  <c r="AL312" i="12"/>
  <c r="AM312" i="12"/>
  <c r="AN312" i="12"/>
  <c r="AO312" i="12"/>
  <c r="AP312" i="12"/>
  <c r="AQ312" i="12"/>
  <c r="AR312" i="12"/>
  <c r="AS312" i="12"/>
  <c r="AT312" i="12"/>
  <c r="AU312" i="12"/>
  <c r="AV312" i="12"/>
  <c r="AE336" i="12"/>
  <c r="AF336" i="12"/>
  <c r="AG336" i="12"/>
  <c r="AH336" i="12"/>
  <c r="AI336" i="12"/>
  <c r="AJ336" i="12"/>
  <c r="AK336" i="12"/>
  <c r="AL336" i="12"/>
  <c r="AM336" i="12"/>
  <c r="AN336" i="12"/>
  <c r="AO336" i="12"/>
  <c r="AP336" i="12"/>
  <c r="AQ336" i="12"/>
  <c r="AR336" i="12"/>
  <c r="AS336" i="12"/>
  <c r="AT336" i="12"/>
  <c r="AU336" i="12"/>
  <c r="AV336" i="12"/>
  <c r="AE334" i="12"/>
  <c r="AF334" i="12"/>
  <c r="AG334" i="12"/>
  <c r="AH334" i="12"/>
  <c r="AI334" i="12"/>
  <c r="AJ334" i="12"/>
  <c r="AK334" i="12"/>
  <c r="AL334" i="12"/>
  <c r="AM334" i="12"/>
  <c r="AN334" i="12"/>
  <c r="AO334" i="12"/>
  <c r="AP334" i="12"/>
  <c r="AQ334" i="12"/>
  <c r="AR334" i="12"/>
  <c r="AS334" i="12"/>
  <c r="AT334" i="12"/>
  <c r="AU334" i="12"/>
  <c r="AV334" i="12"/>
  <c r="AE342" i="12"/>
  <c r="AF342" i="12"/>
  <c r="AG342" i="12"/>
  <c r="AH342" i="12"/>
  <c r="AI342" i="12"/>
  <c r="AJ342" i="12"/>
  <c r="AK342" i="12"/>
  <c r="AL342" i="12"/>
  <c r="AM342" i="12"/>
  <c r="AN342" i="12"/>
  <c r="AO342" i="12"/>
  <c r="AP342" i="12"/>
  <c r="AQ342" i="12"/>
  <c r="AR342" i="12"/>
  <c r="AS342" i="12"/>
  <c r="AT342" i="12"/>
  <c r="AU342" i="12"/>
  <c r="AV342" i="12"/>
  <c r="AE343" i="12"/>
  <c r="AF343" i="12"/>
  <c r="AG343" i="12"/>
  <c r="AH343" i="12"/>
  <c r="AI343" i="12"/>
  <c r="AJ343" i="12"/>
  <c r="AK343" i="12"/>
  <c r="AL343" i="12"/>
  <c r="AM343" i="12"/>
  <c r="AN343" i="12"/>
  <c r="AO343" i="12"/>
  <c r="AP343" i="12"/>
  <c r="AQ343" i="12"/>
  <c r="AR343" i="12"/>
  <c r="AS343" i="12"/>
  <c r="AT343" i="12"/>
  <c r="AU343" i="12"/>
  <c r="AV343" i="12"/>
  <c r="AE310" i="12"/>
  <c r="AF310" i="12"/>
  <c r="AG310" i="12"/>
  <c r="AH310" i="12"/>
  <c r="AI310" i="12"/>
  <c r="AJ310" i="12"/>
  <c r="AK310" i="12"/>
  <c r="AL310" i="12"/>
  <c r="AM310" i="12"/>
  <c r="AN310" i="12"/>
  <c r="AO310" i="12"/>
  <c r="AP310" i="12"/>
  <c r="AQ310" i="12"/>
  <c r="AR310" i="12"/>
  <c r="AS310" i="12"/>
  <c r="AT310" i="12"/>
  <c r="AU310" i="12"/>
  <c r="AV310" i="12"/>
  <c r="AE323" i="12"/>
  <c r="AF323" i="12"/>
  <c r="AG323" i="12"/>
  <c r="AH323" i="12"/>
  <c r="AI323" i="12"/>
  <c r="AJ323" i="12"/>
  <c r="AK323" i="12"/>
  <c r="AL323" i="12"/>
  <c r="AM323" i="12"/>
  <c r="AN323" i="12"/>
  <c r="AO323" i="12"/>
  <c r="AP323" i="12"/>
  <c r="AQ323" i="12"/>
  <c r="AR323" i="12"/>
  <c r="AS323" i="12"/>
  <c r="AT323" i="12"/>
  <c r="AU323" i="12"/>
  <c r="AV323" i="12"/>
  <c r="AE344" i="12"/>
  <c r="AF344" i="12"/>
  <c r="AG344" i="12"/>
  <c r="AH344" i="12"/>
  <c r="AI344" i="12"/>
  <c r="AJ344" i="12"/>
  <c r="AK344" i="12"/>
  <c r="AL344" i="12"/>
  <c r="AM344" i="12"/>
  <c r="AN344" i="12"/>
  <c r="AO344" i="12"/>
  <c r="AP344" i="12"/>
  <c r="AQ344" i="12"/>
  <c r="AR344" i="12"/>
  <c r="AS344" i="12"/>
  <c r="AT344" i="12"/>
  <c r="AU344" i="12"/>
  <c r="AV344" i="12"/>
  <c r="AE347" i="12"/>
  <c r="AF347" i="12"/>
  <c r="AG347" i="12"/>
  <c r="AH347" i="12"/>
  <c r="AI347" i="12"/>
  <c r="AJ347" i="12"/>
  <c r="AK347" i="12"/>
  <c r="AL347" i="12"/>
  <c r="AM347" i="12"/>
  <c r="AN347" i="12"/>
  <c r="AO347" i="12"/>
  <c r="AP347" i="12"/>
  <c r="AQ347" i="12"/>
  <c r="AR347" i="12"/>
  <c r="AS347" i="12"/>
  <c r="AT347" i="12"/>
  <c r="AU347" i="12"/>
  <c r="AV347" i="12"/>
  <c r="AE353" i="12"/>
  <c r="AF353" i="12"/>
  <c r="AG353" i="12"/>
  <c r="AH353" i="12"/>
  <c r="AI353" i="12"/>
  <c r="AJ353" i="12"/>
  <c r="AK353" i="12"/>
  <c r="AL353" i="12"/>
  <c r="AM353" i="12"/>
  <c r="AN353" i="12"/>
  <c r="AO353" i="12"/>
  <c r="AP353" i="12"/>
  <c r="AQ353" i="12"/>
  <c r="AR353" i="12"/>
  <c r="AS353" i="12"/>
  <c r="AT353" i="12"/>
  <c r="AU353" i="12"/>
  <c r="AV353" i="12"/>
  <c r="AE354" i="12"/>
  <c r="AF354" i="12"/>
  <c r="AG354" i="12"/>
  <c r="AH354" i="12"/>
  <c r="AI354" i="12"/>
  <c r="AJ354" i="12"/>
  <c r="AK354" i="12"/>
  <c r="AL354" i="12"/>
  <c r="AM354" i="12"/>
  <c r="AN354" i="12"/>
  <c r="AO354" i="12"/>
  <c r="AP354" i="12"/>
  <c r="AQ354" i="12"/>
  <c r="AR354" i="12"/>
  <c r="AS354" i="12"/>
  <c r="AT354" i="12"/>
  <c r="AU354" i="12"/>
  <c r="AV354" i="12"/>
  <c r="AE370" i="12"/>
  <c r="AF370" i="12"/>
  <c r="AG370" i="12"/>
  <c r="AH370" i="12"/>
  <c r="AI370" i="12"/>
  <c r="AJ370" i="12"/>
  <c r="AK370" i="12"/>
  <c r="AL370" i="12"/>
  <c r="AM370" i="12"/>
  <c r="AN370" i="12"/>
  <c r="AO370" i="12"/>
  <c r="AP370" i="12"/>
  <c r="AQ370" i="12"/>
  <c r="AR370" i="12"/>
  <c r="AS370" i="12"/>
  <c r="AT370" i="12"/>
  <c r="AU370" i="12"/>
  <c r="AV370" i="12"/>
  <c r="AE358" i="12"/>
  <c r="AF358" i="12"/>
  <c r="AG358" i="12"/>
  <c r="AH358" i="12"/>
  <c r="AI358" i="12"/>
  <c r="AJ358" i="12"/>
  <c r="AK358" i="12"/>
  <c r="AL358" i="12"/>
  <c r="AM358" i="12"/>
  <c r="AN358" i="12"/>
  <c r="AO358" i="12"/>
  <c r="AP358" i="12"/>
  <c r="AQ358" i="12"/>
  <c r="AR358" i="12"/>
  <c r="AS358" i="12"/>
  <c r="AT358" i="12"/>
  <c r="AU358" i="12"/>
  <c r="AV358" i="12"/>
  <c r="AE348" i="12"/>
  <c r="AF348" i="12"/>
  <c r="AG348" i="12"/>
  <c r="AH348" i="12"/>
  <c r="AI348" i="12"/>
  <c r="AJ348" i="12"/>
  <c r="AK348" i="12"/>
  <c r="AL348" i="12"/>
  <c r="AM348" i="12"/>
  <c r="AN348" i="12"/>
  <c r="AO348" i="12"/>
  <c r="AP348" i="12"/>
  <c r="AQ348" i="12"/>
  <c r="AR348" i="12"/>
  <c r="AS348" i="12"/>
  <c r="AT348" i="12"/>
  <c r="AU348" i="12"/>
  <c r="AV348" i="12"/>
  <c r="AE351" i="12"/>
  <c r="AF351" i="12"/>
  <c r="AG351" i="12"/>
  <c r="AH351" i="12"/>
  <c r="AI351" i="12"/>
  <c r="AJ351" i="12"/>
  <c r="AK351" i="12"/>
  <c r="AL351" i="12"/>
  <c r="AM351" i="12"/>
  <c r="AN351" i="12"/>
  <c r="AO351" i="12"/>
  <c r="AP351" i="12"/>
  <c r="AQ351" i="12"/>
  <c r="AR351" i="12"/>
  <c r="AS351" i="12"/>
  <c r="AT351" i="12"/>
  <c r="AU351" i="12"/>
  <c r="AV351" i="12"/>
  <c r="AE359" i="12"/>
  <c r="AF359" i="12"/>
  <c r="AG359" i="12"/>
  <c r="AH359" i="12"/>
  <c r="AI359" i="12"/>
  <c r="AJ359" i="12"/>
  <c r="AK359" i="12"/>
  <c r="AL359" i="12"/>
  <c r="AM359" i="12"/>
  <c r="AN359" i="12"/>
  <c r="AO359" i="12"/>
  <c r="AP359" i="12"/>
  <c r="AQ359" i="12"/>
  <c r="AR359" i="12"/>
  <c r="AS359" i="12"/>
  <c r="AT359" i="12"/>
  <c r="AU359" i="12"/>
  <c r="AV359" i="12"/>
  <c r="AE498" i="12"/>
  <c r="AF498" i="12"/>
  <c r="AG498" i="12"/>
  <c r="AH498" i="12"/>
  <c r="AI498" i="12"/>
  <c r="AJ498" i="12"/>
  <c r="AK498" i="12"/>
  <c r="AL498" i="12"/>
  <c r="AM498" i="12"/>
  <c r="AN498" i="12"/>
  <c r="AO498" i="12"/>
  <c r="AP498" i="12"/>
  <c r="AQ498" i="12"/>
  <c r="AR498" i="12"/>
  <c r="AS498" i="12"/>
  <c r="AT498" i="12"/>
  <c r="AU498" i="12"/>
  <c r="AV498" i="12"/>
  <c r="AE352" i="12"/>
  <c r="AF352" i="12"/>
  <c r="AG352" i="12"/>
  <c r="AH352" i="12"/>
  <c r="AI352" i="12"/>
  <c r="AJ352" i="12"/>
  <c r="AK352" i="12"/>
  <c r="AL352" i="12"/>
  <c r="AM352" i="12"/>
  <c r="AN352" i="12"/>
  <c r="AO352" i="12"/>
  <c r="AP352" i="12"/>
  <c r="AQ352" i="12"/>
  <c r="AR352" i="12"/>
  <c r="AS352" i="12"/>
  <c r="AT352" i="12"/>
  <c r="AU352" i="12"/>
  <c r="AV352" i="12"/>
  <c r="AE350" i="12"/>
  <c r="AF350" i="12"/>
  <c r="AG350" i="12"/>
  <c r="AH350" i="12"/>
  <c r="AI350" i="12"/>
  <c r="AJ350" i="12"/>
  <c r="AK350" i="12"/>
  <c r="AL350" i="12"/>
  <c r="AM350" i="12"/>
  <c r="AN350" i="12"/>
  <c r="AO350" i="12"/>
  <c r="AP350" i="12"/>
  <c r="AQ350" i="12"/>
  <c r="AR350" i="12"/>
  <c r="AS350" i="12"/>
  <c r="AT350" i="12"/>
  <c r="AU350" i="12"/>
  <c r="AV350" i="12"/>
  <c r="AE349" i="12"/>
  <c r="AF349" i="12"/>
  <c r="AG349" i="12"/>
  <c r="AH349" i="12"/>
  <c r="AI349" i="12"/>
  <c r="AJ349" i="12"/>
  <c r="AK349" i="12"/>
  <c r="AL349" i="12"/>
  <c r="AM349" i="12"/>
  <c r="AN349" i="12"/>
  <c r="AO349" i="12"/>
  <c r="AP349" i="12"/>
  <c r="AQ349" i="12"/>
  <c r="AR349" i="12"/>
  <c r="AS349" i="12"/>
  <c r="AT349" i="12"/>
  <c r="AU349" i="12"/>
  <c r="AV349" i="12"/>
  <c r="AE355" i="12"/>
  <c r="AF355" i="12"/>
  <c r="AG355" i="12"/>
  <c r="AH355" i="12"/>
  <c r="AI355" i="12"/>
  <c r="AJ355" i="12"/>
  <c r="AK355" i="12"/>
  <c r="AL355" i="12"/>
  <c r="AM355" i="12"/>
  <c r="AN355" i="12"/>
  <c r="AO355" i="12"/>
  <c r="AP355" i="12"/>
  <c r="AQ355" i="12"/>
  <c r="AR355" i="12"/>
  <c r="AS355" i="12"/>
  <c r="AT355" i="12"/>
  <c r="AU355" i="12"/>
  <c r="AV355" i="12"/>
  <c r="AE363" i="12"/>
  <c r="AF363" i="12"/>
  <c r="AG363" i="12"/>
  <c r="AH363" i="12"/>
  <c r="AI363" i="12"/>
  <c r="AJ363" i="12"/>
  <c r="AK363" i="12"/>
  <c r="AL363" i="12"/>
  <c r="AM363" i="12"/>
  <c r="AN363" i="12"/>
  <c r="AO363" i="12"/>
  <c r="AP363" i="12"/>
  <c r="AQ363" i="12"/>
  <c r="AR363" i="12"/>
  <c r="AS363" i="12"/>
  <c r="AT363" i="12"/>
  <c r="AU363" i="12"/>
  <c r="AV363" i="12"/>
  <c r="AE364" i="12"/>
  <c r="AF364" i="12"/>
  <c r="AG364" i="12"/>
  <c r="AH364" i="12"/>
  <c r="AI364" i="12"/>
  <c r="AJ364" i="12"/>
  <c r="AK364" i="12"/>
  <c r="AL364" i="12"/>
  <c r="AM364" i="12"/>
  <c r="AN364" i="12"/>
  <c r="AO364" i="12"/>
  <c r="AP364" i="12"/>
  <c r="AQ364" i="12"/>
  <c r="AR364" i="12"/>
  <c r="AS364" i="12"/>
  <c r="AT364" i="12"/>
  <c r="AU364" i="12"/>
  <c r="AV364" i="12"/>
  <c r="AE361" i="12"/>
  <c r="AF361" i="12"/>
  <c r="AG361" i="12"/>
  <c r="AH361" i="12"/>
  <c r="AI361" i="12"/>
  <c r="AJ361" i="12"/>
  <c r="AK361" i="12"/>
  <c r="AL361" i="12"/>
  <c r="AM361" i="12"/>
  <c r="AN361" i="12"/>
  <c r="AO361" i="12"/>
  <c r="AP361" i="12"/>
  <c r="AQ361" i="12"/>
  <c r="AR361" i="12"/>
  <c r="AS361" i="12"/>
  <c r="AT361" i="12"/>
  <c r="AU361" i="12"/>
  <c r="AV361" i="12"/>
  <c r="AE368" i="12"/>
  <c r="AF368" i="12"/>
  <c r="AG368" i="12"/>
  <c r="AH368" i="12"/>
  <c r="AI368" i="12"/>
  <c r="AJ368" i="12"/>
  <c r="AK368" i="12"/>
  <c r="AL368" i="12"/>
  <c r="AM368" i="12"/>
  <c r="AN368" i="12"/>
  <c r="AO368" i="12"/>
  <c r="AP368" i="12"/>
  <c r="AQ368" i="12"/>
  <c r="AR368" i="12"/>
  <c r="AS368" i="12"/>
  <c r="AT368" i="12"/>
  <c r="AU368" i="12"/>
  <c r="AV368" i="12"/>
  <c r="AE367" i="12"/>
  <c r="AF367" i="12"/>
  <c r="AG367" i="12"/>
  <c r="AH367" i="12"/>
  <c r="AI367" i="12"/>
  <c r="AJ367" i="12"/>
  <c r="AK367" i="12"/>
  <c r="AL367" i="12"/>
  <c r="AM367" i="12"/>
  <c r="AN367" i="12"/>
  <c r="AO367" i="12"/>
  <c r="AP367" i="12"/>
  <c r="AQ367" i="12"/>
  <c r="AR367" i="12"/>
  <c r="AS367" i="12"/>
  <c r="AT367" i="12"/>
  <c r="AU367" i="12"/>
  <c r="AV367" i="12"/>
  <c r="AE365" i="12"/>
  <c r="AF365" i="12"/>
  <c r="AG365" i="12"/>
  <c r="AH365" i="12"/>
  <c r="AI365" i="12"/>
  <c r="AJ365" i="12"/>
  <c r="AK365" i="12"/>
  <c r="AL365" i="12"/>
  <c r="AM365" i="12"/>
  <c r="AN365" i="12"/>
  <c r="AO365" i="12"/>
  <c r="AP365" i="12"/>
  <c r="AQ365" i="12"/>
  <c r="AR365" i="12"/>
  <c r="AS365" i="12"/>
  <c r="AT365" i="12"/>
  <c r="AU365" i="12"/>
  <c r="AV365" i="12"/>
  <c r="AE366" i="12"/>
  <c r="AF366" i="12"/>
  <c r="AG366" i="12"/>
  <c r="AH366" i="12"/>
  <c r="AI366" i="12"/>
  <c r="AJ366" i="12"/>
  <c r="AK366" i="12"/>
  <c r="AL366" i="12"/>
  <c r="AM366" i="12"/>
  <c r="AN366" i="12"/>
  <c r="AO366" i="12"/>
  <c r="AP366" i="12"/>
  <c r="AQ366" i="12"/>
  <c r="AR366" i="12"/>
  <c r="AS366" i="12"/>
  <c r="AT366" i="12"/>
  <c r="AU366" i="12"/>
  <c r="AV366" i="12"/>
  <c r="AE369" i="12"/>
  <c r="AF369" i="12"/>
  <c r="AG369" i="12"/>
  <c r="AH369" i="12"/>
  <c r="AI369" i="12"/>
  <c r="AJ369" i="12"/>
  <c r="AK369" i="12"/>
  <c r="AL369" i="12"/>
  <c r="AM369" i="12"/>
  <c r="AN369" i="12"/>
  <c r="AO369" i="12"/>
  <c r="AP369" i="12"/>
  <c r="AQ369" i="12"/>
  <c r="AR369" i="12"/>
  <c r="AS369" i="12"/>
  <c r="AT369" i="12"/>
  <c r="AU369" i="12"/>
  <c r="AV369" i="12"/>
  <c r="AE373" i="12"/>
  <c r="AF373" i="12"/>
  <c r="AG373" i="12"/>
  <c r="AH373" i="12"/>
  <c r="AI373" i="12"/>
  <c r="AJ373" i="12"/>
  <c r="AK373" i="12"/>
  <c r="AL373" i="12"/>
  <c r="AM373" i="12"/>
  <c r="AN373" i="12"/>
  <c r="AO373" i="12"/>
  <c r="AP373" i="12"/>
  <c r="AQ373" i="12"/>
  <c r="AR373" i="12"/>
  <c r="AS373" i="12"/>
  <c r="AT373" i="12"/>
  <c r="AU373" i="12"/>
  <c r="AV373" i="12"/>
  <c r="AE615" i="12"/>
  <c r="AF615" i="12"/>
  <c r="AG615" i="12"/>
  <c r="AH615" i="12"/>
  <c r="AI615" i="12"/>
  <c r="AJ615" i="12"/>
  <c r="AK615" i="12"/>
  <c r="AL615" i="12"/>
  <c r="AM615" i="12"/>
  <c r="AN615" i="12"/>
  <c r="AO615" i="12"/>
  <c r="AP615" i="12"/>
  <c r="AQ615" i="12"/>
  <c r="AR615" i="12"/>
  <c r="AS615" i="12"/>
  <c r="AT615" i="12"/>
  <c r="AU615" i="12"/>
  <c r="AV615" i="12"/>
  <c r="AE374" i="12"/>
  <c r="AF374" i="12"/>
  <c r="AG374" i="12"/>
  <c r="AH374" i="12"/>
  <c r="AI374" i="12"/>
  <c r="AJ374" i="12"/>
  <c r="AK374" i="12"/>
  <c r="AL374" i="12"/>
  <c r="AM374" i="12"/>
  <c r="AN374" i="12"/>
  <c r="AO374" i="12"/>
  <c r="AP374" i="12"/>
  <c r="AQ374" i="12"/>
  <c r="AR374" i="12"/>
  <c r="AS374" i="12"/>
  <c r="AT374" i="12"/>
  <c r="AU374" i="12"/>
  <c r="AV374" i="12"/>
  <c r="AE371" i="12"/>
  <c r="AF371" i="12"/>
  <c r="AG371" i="12"/>
  <c r="AH371" i="12"/>
  <c r="AI371" i="12"/>
  <c r="AJ371" i="12"/>
  <c r="AK371" i="12"/>
  <c r="AL371" i="12"/>
  <c r="AM371" i="12"/>
  <c r="AN371" i="12"/>
  <c r="AO371" i="12"/>
  <c r="AP371" i="12"/>
  <c r="AQ371" i="12"/>
  <c r="AR371" i="12"/>
  <c r="AS371" i="12"/>
  <c r="AT371" i="12"/>
  <c r="AU371" i="12"/>
  <c r="AV371" i="12"/>
  <c r="AE378" i="12"/>
  <c r="AF378" i="12"/>
  <c r="AG378" i="12"/>
  <c r="AH378" i="12"/>
  <c r="AI378" i="12"/>
  <c r="AJ378" i="12"/>
  <c r="AK378" i="12"/>
  <c r="AL378" i="12"/>
  <c r="AM378" i="12"/>
  <c r="AN378" i="12"/>
  <c r="AO378" i="12"/>
  <c r="AP378" i="12"/>
  <c r="AQ378" i="12"/>
  <c r="AR378" i="12"/>
  <c r="AS378" i="12"/>
  <c r="AT378" i="12"/>
  <c r="AU378" i="12"/>
  <c r="AV378" i="12"/>
  <c r="AE375" i="12"/>
  <c r="AF375" i="12"/>
  <c r="AG375" i="12"/>
  <c r="AH375" i="12"/>
  <c r="AI375" i="12"/>
  <c r="AJ375" i="12"/>
  <c r="AK375" i="12"/>
  <c r="AL375" i="12"/>
  <c r="AM375" i="12"/>
  <c r="AN375" i="12"/>
  <c r="AO375" i="12"/>
  <c r="AP375" i="12"/>
  <c r="AQ375" i="12"/>
  <c r="AR375" i="12"/>
  <c r="AS375" i="12"/>
  <c r="AT375" i="12"/>
  <c r="AU375" i="12"/>
  <c r="AV375" i="12"/>
  <c r="AE376" i="12"/>
  <c r="AF376" i="12"/>
  <c r="AG376" i="12"/>
  <c r="AH376" i="12"/>
  <c r="AI376" i="12"/>
  <c r="AJ376" i="12"/>
  <c r="AK376" i="12"/>
  <c r="AL376" i="12"/>
  <c r="AM376" i="12"/>
  <c r="AN376" i="12"/>
  <c r="AO376" i="12"/>
  <c r="AP376" i="12"/>
  <c r="AQ376" i="12"/>
  <c r="AR376" i="12"/>
  <c r="AS376" i="12"/>
  <c r="AT376" i="12"/>
  <c r="AU376" i="12"/>
  <c r="AV376" i="12"/>
  <c r="AE377" i="12"/>
  <c r="AF377" i="12"/>
  <c r="AG377" i="12"/>
  <c r="AH377" i="12"/>
  <c r="AI377" i="12"/>
  <c r="AJ377" i="12"/>
  <c r="AK377" i="12"/>
  <c r="AL377" i="12"/>
  <c r="AM377" i="12"/>
  <c r="AN377" i="12"/>
  <c r="AO377" i="12"/>
  <c r="AP377" i="12"/>
  <c r="AQ377" i="12"/>
  <c r="AR377" i="12"/>
  <c r="AS377" i="12"/>
  <c r="AT377" i="12"/>
  <c r="AU377" i="12"/>
  <c r="AV377" i="12"/>
  <c r="AE380" i="12"/>
  <c r="AF380" i="12"/>
  <c r="AG380" i="12"/>
  <c r="AH380" i="12"/>
  <c r="AI380" i="12"/>
  <c r="AJ380" i="12"/>
  <c r="AK380" i="12"/>
  <c r="AL380" i="12"/>
  <c r="AM380" i="12"/>
  <c r="AN380" i="12"/>
  <c r="AO380" i="12"/>
  <c r="AP380" i="12"/>
  <c r="AQ380" i="12"/>
  <c r="AR380" i="12"/>
  <c r="AS380" i="12"/>
  <c r="AT380" i="12"/>
  <c r="AU380" i="12"/>
  <c r="AV380" i="12"/>
  <c r="AE381" i="12"/>
  <c r="AF381" i="12"/>
  <c r="AG381" i="12"/>
  <c r="AH381" i="12"/>
  <c r="AI381" i="12"/>
  <c r="AJ381" i="12"/>
  <c r="AK381" i="12"/>
  <c r="AL381" i="12"/>
  <c r="AM381" i="12"/>
  <c r="AN381" i="12"/>
  <c r="AO381" i="12"/>
  <c r="AP381" i="12"/>
  <c r="AQ381" i="12"/>
  <c r="AR381" i="12"/>
  <c r="AS381" i="12"/>
  <c r="AT381" i="12"/>
  <c r="AU381" i="12"/>
  <c r="AV381" i="12"/>
  <c r="AE379" i="12"/>
  <c r="AF379" i="12"/>
  <c r="AG379" i="12"/>
  <c r="AH379" i="12"/>
  <c r="AI379" i="12"/>
  <c r="AJ379" i="12"/>
  <c r="AK379" i="12"/>
  <c r="AL379" i="12"/>
  <c r="AM379" i="12"/>
  <c r="AN379" i="12"/>
  <c r="AO379" i="12"/>
  <c r="AP379" i="12"/>
  <c r="AQ379" i="12"/>
  <c r="AR379" i="12"/>
  <c r="AS379" i="12"/>
  <c r="AT379" i="12"/>
  <c r="AU379" i="12"/>
  <c r="AV379" i="12"/>
  <c r="AE391" i="12"/>
  <c r="AF391" i="12"/>
  <c r="AG391" i="12"/>
  <c r="AH391" i="12"/>
  <c r="AI391" i="12"/>
  <c r="AJ391" i="12"/>
  <c r="AK391" i="12"/>
  <c r="AL391" i="12"/>
  <c r="AM391" i="12"/>
  <c r="AN391" i="12"/>
  <c r="AO391" i="12"/>
  <c r="AP391" i="12"/>
  <c r="AQ391" i="12"/>
  <c r="AR391" i="12"/>
  <c r="AS391" i="12"/>
  <c r="AT391" i="12"/>
  <c r="AU391" i="12"/>
  <c r="AV391" i="12"/>
  <c r="AE383" i="12"/>
  <c r="AF383" i="12"/>
  <c r="AG383" i="12"/>
  <c r="AH383" i="12"/>
  <c r="AI383" i="12"/>
  <c r="AJ383" i="12"/>
  <c r="AK383" i="12"/>
  <c r="AL383" i="12"/>
  <c r="AM383" i="12"/>
  <c r="AN383" i="12"/>
  <c r="AO383" i="12"/>
  <c r="AP383" i="12"/>
  <c r="AQ383" i="12"/>
  <c r="AR383" i="12"/>
  <c r="AS383" i="12"/>
  <c r="AT383" i="12"/>
  <c r="AU383" i="12"/>
  <c r="AV383" i="12"/>
  <c r="AE385" i="12"/>
  <c r="AF385" i="12"/>
  <c r="AG385" i="12"/>
  <c r="AH385" i="12"/>
  <c r="AI385" i="12"/>
  <c r="AJ385" i="12"/>
  <c r="AK385" i="12"/>
  <c r="AL385" i="12"/>
  <c r="AM385" i="12"/>
  <c r="AN385" i="12"/>
  <c r="AO385" i="12"/>
  <c r="AP385" i="12"/>
  <c r="AQ385" i="12"/>
  <c r="AR385" i="12"/>
  <c r="AS385" i="12"/>
  <c r="AT385" i="12"/>
  <c r="AU385" i="12"/>
  <c r="AV385" i="12"/>
  <c r="AE384" i="12"/>
  <c r="AF384" i="12"/>
  <c r="AG384" i="12"/>
  <c r="AH384" i="12"/>
  <c r="AI384" i="12"/>
  <c r="AJ384" i="12"/>
  <c r="AK384" i="12"/>
  <c r="AL384" i="12"/>
  <c r="AM384" i="12"/>
  <c r="AN384" i="12"/>
  <c r="AO384" i="12"/>
  <c r="AP384" i="12"/>
  <c r="AQ384" i="12"/>
  <c r="AR384" i="12"/>
  <c r="AS384" i="12"/>
  <c r="AT384" i="12"/>
  <c r="AU384" i="12"/>
  <c r="AV384" i="12"/>
  <c r="AE388" i="12"/>
  <c r="AF388" i="12"/>
  <c r="AG388" i="12"/>
  <c r="AH388" i="12"/>
  <c r="AI388" i="12"/>
  <c r="AJ388" i="12"/>
  <c r="AK388" i="12"/>
  <c r="AL388" i="12"/>
  <c r="AM388" i="12"/>
  <c r="AN388" i="12"/>
  <c r="AO388" i="12"/>
  <c r="AP388" i="12"/>
  <c r="AQ388" i="12"/>
  <c r="AR388" i="12"/>
  <c r="AS388" i="12"/>
  <c r="AT388" i="12"/>
  <c r="AU388" i="12"/>
  <c r="AV388" i="12"/>
  <c r="AE398" i="12"/>
  <c r="AF398" i="12"/>
  <c r="AG398" i="12"/>
  <c r="AH398" i="12"/>
  <c r="AI398" i="12"/>
  <c r="AJ398" i="12"/>
  <c r="AK398" i="12"/>
  <c r="AL398" i="12"/>
  <c r="AM398" i="12"/>
  <c r="AN398" i="12"/>
  <c r="AO398" i="12"/>
  <c r="AP398" i="12"/>
  <c r="AQ398" i="12"/>
  <c r="AR398" i="12"/>
  <c r="AS398" i="12"/>
  <c r="AT398" i="12"/>
  <c r="AU398" i="12"/>
  <c r="AV398" i="12"/>
  <c r="AE406" i="12"/>
  <c r="AF406" i="12"/>
  <c r="AG406" i="12"/>
  <c r="AH406" i="12"/>
  <c r="AI406" i="12"/>
  <c r="AJ406" i="12"/>
  <c r="AK406" i="12"/>
  <c r="AL406" i="12"/>
  <c r="AM406" i="12"/>
  <c r="AN406" i="12"/>
  <c r="AO406" i="12"/>
  <c r="AP406" i="12"/>
  <c r="AQ406" i="12"/>
  <c r="AR406" i="12"/>
  <c r="AS406" i="12"/>
  <c r="AT406" i="12"/>
  <c r="AU406" i="12"/>
  <c r="AV406" i="12"/>
  <c r="AE415" i="12"/>
  <c r="AF415" i="12"/>
  <c r="AG415" i="12"/>
  <c r="AH415" i="12"/>
  <c r="AI415" i="12"/>
  <c r="AJ415" i="12"/>
  <c r="AK415" i="12"/>
  <c r="AL415" i="12"/>
  <c r="AM415" i="12"/>
  <c r="AN415" i="12"/>
  <c r="AO415" i="12"/>
  <c r="AP415" i="12"/>
  <c r="AQ415" i="12"/>
  <c r="AR415" i="12"/>
  <c r="AS415" i="12"/>
  <c r="AT415" i="12"/>
  <c r="AU415" i="12"/>
  <c r="AV415" i="12"/>
  <c r="AE394" i="12"/>
  <c r="AF394" i="12"/>
  <c r="AG394" i="12"/>
  <c r="AH394" i="12"/>
  <c r="AI394" i="12"/>
  <c r="AJ394" i="12"/>
  <c r="AK394" i="12"/>
  <c r="AL394" i="12"/>
  <c r="AM394" i="12"/>
  <c r="AN394" i="12"/>
  <c r="AO394" i="12"/>
  <c r="AP394" i="12"/>
  <c r="AQ394" i="12"/>
  <c r="AR394" i="12"/>
  <c r="AS394" i="12"/>
  <c r="AT394" i="12"/>
  <c r="AU394" i="12"/>
  <c r="AV394" i="12"/>
  <c r="AE396" i="12"/>
  <c r="AF396" i="12"/>
  <c r="AG396" i="12"/>
  <c r="AH396" i="12"/>
  <c r="AI396" i="12"/>
  <c r="AJ396" i="12"/>
  <c r="AK396" i="12"/>
  <c r="AL396" i="12"/>
  <c r="AM396" i="12"/>
  <c r="AN396" i="12"/>
  <c r="AO396" i="12"/>
  <c r="AP396" i="12"/>
  <c r="AQ396" i="12"/>
  <c r="AR396" i="12"/>
  <c r="AS396" i="12"/>
  <c r="AT396" i="12"/>
  <c r="AU396" i="12"/>
  <c r="AV396" i="12"/>
  <c r="AE416" i="12"/>
  <c r="AF416" i="12"/>
  <c r="AG416" i="12"/>
  <c r="AH416" i="12"/>
  <c r="AI416" i="12"/>
  <c r="AJ416" i="12"/>
  <c r="AK416" i="12"/>
  <c r="AL416" i="12"/>
  <c r="AM416" i="12"/>
  <c r="AN416" i="12"/>
  <c r="AO416" i="12"/>
  <c r="AP416" i="12"/>
  <c r="AQ416" i="12"/>
  <c r="AR416" i="12"/>
  <c r="AS416" i="12"/>
  <c r="AT416" i="12"/>
  <c r="AU416" i="12"/>
  <c r="AV416" i="12"/>
  <c r="AE397" i="12"/>
  <c r="AF397" i="12"/>
  <c r="AG397" i="12"/>
  <c r="AH397" i="12"/>
  <c r="AI397" i="12"/>
  <c r="AJ397" i="12"/>
  <c r="AK397" i="12"/>
  <c r="AL397" i="12"/>
  <c r="AM397" i="12"/>
  <c r="AN397" i="12"/>
  <c r="AO397" i="12"/>
  <c r="AP397" i="12"/>
  <c r="AQ397" i="12"/>
  <c r="AR397" i="12"/>
  <c r="AS397" i="12"/>
  <c r="AT397" i="12"/>
  <c r="AU397" i="12"/>
  <c r="AV397" i="12"/>
  <c r="AE401" i="12"/>
  <c r="AF401" i="12"/>
  <c r="AG401" i="12"/>
  <c r="AH401" i="12"/>
  <c r="AI401" i="12"/>
  <c r="AJ401" i="12"/>
  <c r="AK401" i="12"/>
  <c r="AL401" i="12"/>
  <c r="AM401" i="12"/>
  <c r="AN401" i="12"/>
  <c r="AO401" i="12"/>
  <c r="AP401" i="12"/>
  <c r="AQ401" i="12"/>
  <c r="AR401" i="12"/>
  <c r="AS401" i="12"/>
  <c r="AT401" i="12"/>
  <c r="AU401" i="12"/>
  <c r="AV401" i="12"/>
  <c r="AE408" i="12"/>
  <c r="AF408" i="12"/>
  <c r="AG408" i="12"/>
  <c r="AH408" i="12"/>
  <c r="AI408" i="12"/>
  <c r="AJ408" i="12"/>
  <c r="AK408" i="12"/>
  <c r="AL408" i="12"/>
  <c r="AM408" i="12"/>
  <c r="AN408" i="12"/>
  <c r="AO408" i="12"/>
  <c r="AP408" i="12"/>
  <c r="AQ408" i="12"/>
  <c r="AR408" i="12"/>
  <c r="AS408" i="12"/>
  <c r="AT408" i="12"/>
  <c r="AU408" i="12"/>
  <c r="AV408" i="12"/>
  <c r="AE404" i="12"/>
  <c r="AF404" i="12"/>
  <c r="AG404" i="12"/>
  <c r="AH404" i="12"/>
  <c r="AI404" i="12"/>
  <c r="AJ404" i="12"/>
  <c r="AK404" i="12"/>
  <c r="AL404" i="12"/>
  <c r="AM404" i="12"/>
  <c r="AN404" i="12"/>
  <c r="AO404" i="12"/>
  <c r="AP404" i="12"/>
  <c r="AQ404" i="12"/>
  <c r="AR404" i="12"/>
  <c r="AS404" i="12"/>
  <c r="AT404" i="12"/>
  <c r="AU404" i="12"/>
  <c r="AV404" i="12"/>
  <c r="AE400" i="12"/>
  <c r="AF400" i="12"/>
  <c r="AG400" i="12"/>
  <c r="AH400" i="12"/>
  <c r="AI400" i="12"/>
  <c r="AJ400" i="12"/>
  <c r="AK400" i="12"/>
  <c r="AL400" i="12"/>
  <c r="AM400" i="12"/>
  <c r="AN400" i="12"/>
  <c r="AO400" i="12"/>
  <c r="AP400" i="12"/>
  <c r="AQ400" i="12"/>
  <c r="AR400" i="12"/>
  <c r="AS400" i="12"/>
  <c r="AT400" i="12"/>
  <c r="AU400" i="12"/>
  <c r="AV400" i="12"/>
  <c r="AE410" i="12"/>
  <c r="AF410" i="12"/>
  <c r="AG410" i="12"/>
  <c r="AH410" i="12"/>
  <c r="AI410" i="12"/>
  <c r="AJ410" i="12"/>
  <c r="AK410" i="12"/>
  <c r="AL410" i="12"/>
  <c r="AM410" i="12"/>
  <c r="AN410" i="12"/>
  <c r="AO410" i="12"/>
  <c r="AP410" i="12"/>
  <c r="AQ410" i="12"/>
  <c r="AR410" i="12"/>
  <c r="AS410" i="12"/>
  <c r="AT410" i="12"/>
  <c r="AU410" i="12"/>
  <c r="AV410" i="12"/>
  <c r="AE411" i="12"/>
  <c r="AF411" i="12"/>
  <c r="AG411" i="12"/>
  <c r="AH411" i="12"/>
  <c r="AI411" i="12"/>
  <c r="AJ411" i="12"/>
  <c r="AK411" i="12"/>
  <c r="AL411" i="12"/>
  <c r="AM411" i="12"/>
  <c r="AN411" i="12"/>
  <c r="AO411" i="12"/>
  <c r="AP411" i="12"/>
  <c r="AQ411" i="12"/>
  <c r="AR411" i="12"/>
  <c r="AS411" i="12"/>
  <c r="AT411" i="12"/>
  <c r="AU411" i="12"/>
  <c r="AV411" i="12"/>
  <c r="AE393" i="12"/>
  <c r="AF393" i="12"/>
  <c r="AG393" i="12"/>
  <c r="AH393" i="12"/>
  <c r="AI393" i="12"/>
  <c r="AJ393" i="12"/>
  <c r="AK393" i="12"/>
  <c r="AL393" i="12"/>
  <c r="AM393" i="12"/>
  <c r="AN393" i="12"/>
  <c r="AO393" i="12"/>
  <c r="AP393" i="12"/>
  <c r="AQ393" i="12"/>
  <c r="AR393" i="12"/>
  <c r="AS393" i="12"/>
  <c r="AT393" i="12"/>
  <c r="AU393" i="12"/>
  <c r="AV393" i="12"/>
  <c r="AE402" i="12"/>
  <c r="AF402" i="12"/>
  <c r="AG402" i="12"/>
  <c r="AH402" i="12"/>
  <c r="AI402" i="12"/>
  <c r="AJ402" i="12"/>
  <c r="AK402" i="12"/>
  <c r="AL402" i="12"/>
  <c r="AM402" i="12"/>
  <c r="AN402" i="12"/>
  <c r="AO402" i="12"/>
  <c r="AP402" i="12"/>
  <c r="AQ402" i="12"/>
  <c r="AR402" i="12"/>
  <c r="AS402" i="12"/>
  <c r="AT402" i="12"/>
  <c r="AU402" i="12"/>
  <c r="AV402" i="12"/>
  <c r="AE409" i="12"/>
  <c r="AF409" i="12"/>
  <c r="AG409" i="12"/>
  <c r="AH409" i="12"/>
  <c r="AI409" i="12"/>
  <c r="AJ409" i="12"/>
  <c r="AK409" i="12"/>
  <c r="AL409" i="12"/>
  <c r="AM409" i="12"/>
  <c r="AN409" i="12"/>
  <c r="AO409" i="12"/>
  <c r="AP409" i="12"/>
  <c r="AQ409" i="12"/>
  <c r="AR409" i="12"/>
  <c r="AS409" i="12"/>
  <c r="AT409" i="12"/>
  <c r="AU409" i="12"/>
  <c r="AV409" i="12"/>
  <c r="AE414" i="12"/>
  <c r="AF414" i="12"/>
  <c r="AG414" i="12"/>
  <c r="AH414" i="12"/>
  <c r="AI414" i="12"/>
  <c r="AJ414" i="12"/>
  <c r="AK414" i="12"/>
  <c r="AL414" i="12"/>
  <c r="AM414" i="12"/>
  <c r="AN414" i="12"/>
  <c r="AO414" i="12"/>
  <c r="AP414" i="12"/>
  <c r="AQ414" i="12"/>
  <c r="AR414" i="12"/>
  <c r="AS414" i="12"/>
  <c r="AT414" i="12"/>
  <c r="AU414" i="12"/>
  <c r="AV414" i="12"/>
  <c r="AE418" i="12"/>
  <c r="AF418" i="12"/>
  <c r="AG418" i="12"/>
  <c r="AH418" i="12"/>
  <c r="AI418" i="12"/>
  <c r="AJ418" i="12"/>
  <c r="AK418" i="12"/>
  <c r="AL418" i="12"/>
  <c r="AM418" i="12"/>
  <c r="AN418" i="12"/>
  <c r="AO418" i="12"/>
  <c r="AP418" i="12"/>
  <c r="AQ418" i="12"/>
  <c r="AR418" i="12"/>
  <c r="AS418" i="12"/>
  <c r="AT418" i="12"/>
  <c r="AU418" i="12"/>
  <c r="AV418" i="12"/>
  <c r="AE419" i="12"/>
  <c r="AF419" i="12"/>
  <c r="AG419" i="12"/>
  <c r="AH419" i="12"/>
  <c r="AI419" i="12"/>
  <c r="AJ419" i="12"/>
  <c r="AK419" i="12"/>
  <c r="AL419" i="12"/>
  <c r="AM419" i="12"/>
  <c r="AN419" i="12"/>
  <c r="AO419" i="12"/>
  <c r="AP419" i="12"/>
  <c r="AQ419" i="12"/>
  <c r="AR419" i="12"/>
  <c r="AS419" i="12"/>
  <c r="AT419" i="12"/>
  <c r="AU419" i="12"/>
  <c r="AV419" i="12"/>
  <c r="AE428" i="12"/>
  <c r="AF428" i="12"/>
  <c r="AG428" i="12"/>
  <c r="AH428" i="12"/>
  <c r="AI428" i="12"/>
  <c r="AJ428" i="12"/>
  <c r="AK428" i="12"/>
  <c r="AL428" i="12"/>
  <c r="AM428" i="12"/>
  <c r="AN428" i="12"/>
  <c r="AO428" i="12"/>
  <c r="AP428" i="12"/>
  <c r="AQ428" i="12"/>
  <c r="AR428" i="12"/>
  <c r="AS428" i="12"/>
  <c r="AT428" i="12"/>
  <c r="AU428" i="12"/>
  <c r="AV428" i="12"/>
  <c r="AE440" i="12"/>
  <c r="AF440" i="12"/>
  <c r="AG440" i="12"/>
  <c r="AH440" i="12"/>
  <c r="AI440" i="12"/>
  <c r="AJ440" i="12"/>
  <c r="AK440" i="12"/>
  <c r="AL440" i="12"/>
  <c r="AM440" i="12"/>
  <c r="AN440" i="12"/>
  <c r="AO440" i="12"/>
  <c r="AP440" i="12"/>
  <c r="AQ440" i="12"/>
  <c r="AR440" i="12"/>
  <c r="AS440" i="12"/>
  <c r="AT440" i="12"/>
  <c r="AU440" i="12"/>
  <c r="AV440" i="12"/>
  <c r="AE450" i="12"/>
  <c r="AF450" i="12"/>
  <c r="AG450" i="12"/>
  <c r="AH450" i="12"/>
  <c r="AI450" i="12"/>
  <c r="AJ450" i="12"/>
  <c r="AK450" i="12"/>
  <c r="AL450" i="12"/>
  <c r="AM450" i="12"/>
  <c r="AN450" i="12"/>
  <c r="AO450" i="12"/>
  <c r="AP450" i="12"/>
  <c r="AQ450" i="12"/>
  <c r="AR450" i="12"/>
  <c r="AS450" i="12"/>
  <c r="AT450" i="12"/>
  <c r="AU450" i="12"/>
  <c r="AV450" i="12"/>
  <c r="AE441" i="12"/>
  <c r="AF441" i="12"/>
  <c r="AG441" i="12"/>
  <c r="AH441" i="12"/>
  <c r="AI441" i="12"/>
  <c r="AJ441" i="12"/>
  <c r="AK441" i="12"/>
  <c r="AL441" i="12"/>
  <c r="AM441" i="12"/>
  <c r="AN441" i="12"/>
  <c r="AO441" i="12"/>
  <c r="AP441" i="12"/>
  <c r="AQ441" i="12"/>
  <c r="AR441" i="12"/>
  <c r="AS441" i="12"/>
  <c r="AT441" i="12"/>
  <c r="AU441" i="12"/>
  <c r="AV441" i="12"/>
  <c r="AE422" i="12"/>
  <c r="AF422" i="12"/>
  <c r="AG422" i="12"/>
  <c r="AH422" i="12"/>
  <c r="AI422" i="12"/>
  <c r="AJ422" i="12"/>
  <c r="AK422" i="12"/>
  <c r="AL422" i="12"/>
  <c r="AM422" i="12"/>
  <c r="AN422" i="12"/>
  <c r="AO422" i="12"/>
  <c r="AP422" i="12"/>
  <c r="AQ422" i="12"/>
  <c r="AR422" i="12"/>
  <c r="AS422" i="12"/>
  <c r="AT422" i="12"/>
  <c r="AU422" i="12"/>
  <c r="AV422" i="12"/>
  <c r="AE423" i="12"/>
  <c r="AF423" i="12"/>
  <c r="AG423" i="12"/>
  <c r="AH423" i="12"/>
  <c r="AI423" i="12"/>
  <c r="AJ423" i="12"/>
  <c r="AK423" i="12"/>
  <c r="AL423" i="12"/>
  <c r="AM423" i="12"/>
  <c r="AN423" i="12"/>
  <c r="AO423" i="12"/>
  <c r="AP423" i="12"/>
  <c r="AQ423" i="12"/>
  <c r="AR423" i="12"/>
  <c r="AS423" i="12"/>
  <c r="AT423" i="12"/>
  <c r="AU423" i="12"/>
  <c r="AV423" i="12"/>
  <c r="AE457" i="12"/>
  <c r="AF457" i="12"/>
  <c r="AG457" i="12"/>
  <c r="AH457" i="12"/>
  <c r="AI457" i="12"/>
  <c r="AJ457" i="12"/>
  <c r="AK457" i="12"/>
  <c r="AL457" i="12"/>
  <c r="AM457" i="12"/>
  <c r="AN457" i="12"/>
  <c r="AO457" i="12"/>
  <c r="AP457" i="12"/>
  <c r="AQ457" i="12"/>
  <c r="AR457" i="12"/>
  <c r="AS457" i="12"/>
  <c r="AT457" i="12"/>
  <c r="AU457" i="12"/>
  <c r="AV457" i="12"/>
  <c r="AE446" i="12"/>
  <c r="AF446" i="12"/>
  <c r="AG446" i="12"/>
  <c r="AH446" i="12"/>
  <c r="AI446" i="12"/>
  <c r="AJ446" i="12"/>
  <c r="AK446" i="12"/>
  <c r="AL446" i="12"/>
  <c r="AM446" i="12"/>
  <c r="AN446" i="12"/>
  <c r="AO446" i="12"/>
  <c r="AP446" i="12"/>
  <c r="AQ446" i="12"/>
  <c r="AR446" i="12"/>
  <c r="AS446" i="12"/>
  <c r="AT446" i="12"/>
  <c r="AU446" i="12"/>
  <c r="AV446" i="12"/>
  <c r="AE451" i="12"/>
  <c r="AF451" i="12"/>
  <c r="AG451" i="12"/>
  <c r="AH451" i="12"/>
  <c r="AI451" i="12"/>
  <c r="AJ451" i="12"/>
  <c r="AK451" i="12"/>
  <c r="AL451" i="12"/>
  <c r="AM451" i="12"/>
  <c r="AN451" i="12"/>
  <c r="AO451" i="12"/>
  <c r="AP451" i="12"/>
  <c r="AQ451" i="12"/>
  <c r="AR451" i="12"/>
  <c r="AS451" i="12"/>
  <c r="AT451" i="12"/>
  <c r="AU451" i="12"/>
  <c r="AV451" i="12"/>
  <c r="AE448" i="12"/>
  <c r="AF448" i="12"/>
  <c r="AG448" i="12"/>
  <c r="AH448" i="12"/>
  <c r="AI448" i="12"/>
  <c r="AJ448" i="12"/>
  <c r="AK448" i="12"/>
  <c r="AL448" i="12"/>
  <c r="AM448" i="12"/>
  <c r="AN448" i="12"/>
  <c r="AO448" i="12"/>
  <c r="AP448" i="12"/>
  <c r="AQ448" i="12"/>
  <c r="AR448" i="12"/>
  <c r="AS448" i="12"/>
  <c r="AT448" i="12"/>
  <c r="AU448" i="12"/>
  <c r="AV448" i="12"/>
  <c r="AE420" i="12"/>
  <c r="AF420" i="12"/>
  <c r="AG420" i="12"/>
  <c r="AH420" i="12"/>
  <c r="AI420" i="12"/>
  <c r="AJ420" i="12"/>
  <c r="AK420" i="12"/>
  <c r="AL420" i="12"/>
  <c r="AM420" i="12"/>
  <c r="AN420" i="12"/>
  <c r="AO420" i="12"/>
  <c r="AP420" i="12"/>
  <c r="AQ420" i="12"/>
  <c r="AR420" i="12"/>
  <c r="AS420" i="12"/>
  <c r="AT420" i="12"/>
  <c r="AU420" i="12"/>
  <c r="AV420" i="12"/>
  <c r="AE469" i="12"/>
  <c r="AF469" i="12"/>
  <c r="AG469" i="12"/>
  <c r="AH469" i="12"/>
  <c r="AI469" i="12"/>
  <c r="AJ469" i="12"/>
  <c r="AK469" i="12"/>
  <c r="AL469" i="12"/>
  <c r="AM469" i="12"/>
  <c r="AN469" i="12"/>
  <c r="AO469" i="12"/>
  <c r="AP469" i="12"/>
  <c r="AQ469" i="12"/>
  <c r="AR469" i="12"/>
  <c r="AS469" i="12"/>
  <c r="AT469" i="12"/>
  <c r="AU469" i="12"/>
  <c r="AV469" i="12"/>
  <c r="AE425" i="12"/>
  <c r="AF425" i="12"/>
  <c r="AG425" i="12"/>
  <c r="AH425" i="12"/>
  <c r="AI425" i="12"/>
  <c r="AJ425" i="12"/>
  <c r="AK425" i="12"/>
  <c r="AL425" i="12"/>
  <c r="AM425" i="12"/>
  <c r="AN425" i="12"/>
  <c r="AO425" i="12"/>
  <c r="AP425" i="12"/>
  <c r="AQ425" i="12"/>
  <c r="AR425" i="12"/>
  <c r="AS425" i="12"/>
  <c r="AT425" i="12"/>
  <c r="AU425" i="12"/>
  <c r="AV425" i="12"/>
  <c r="AE445" i="12"/>
  <c r="AF445" i="12"/>
  <c r="AG445" i="12"/>
  <c r="AH445" i="12"/>
  <c r="AI445" i="12"/>
  <c r="AJ445" i="12"/>
  <c r="AK445" i="12"/>
  <c r="AL445" i="12"/>
  <c r="AM445" i="12"/>
  <c r="AN445" i="12"/>
  <c r="AO445" i="12"/>
  <c r="AP445" i="12"/>
  <c r="AQ445" i="12"/>
  <c r="AR445" i="12"/>
  <c r="AS445" i="12"/>
  <c r="AT445" i="12"/>
  <c r="AU445" i="12"/>
  <c r="AV445" i="12"/>
  <c r="AE429" i="12"/>
  <c r="AF429" i="12"/>
  <c r="AG429" i="12"/>
  <c r="AH429" i="12"/>
  <c r="AI429" i="12"/>
  <c r="AJ429" i="12"/>
  <c r="AK429" i="12"/>
  <c r="AL429" i="12"/>
  <c r="AM429" i="12"/>
  <c r="AN429" i="12"/>
  <c r="AO429" i="12"/>
  <c r="AP429" i="12"/>
  <c r="AQ429" i="12"/>
  <c r="AR429" i="12"/>
  <c r="AS429" i="12"/>
  <c r="AT429" i="12"/>
  <c r="AU429" i="12"/>
  <c r="AV429" i="12"/>
  <c r="AE444" i="12"/>
  <c r="AF444" i="12"/>
  <c r="AG444" i="12"/>
  <c r="AH444" i="12"/>
  <c r="AI444" i="12"/>
  <c r="AJ444" i="12"/>
  <c r="AK444" i="12"/>
  <c r="AL444" i="12"/>
  <c r="AM444" i="12"/>
  <c r="AN444" i="12"/>
  <c r="AO444" i="12"/>
  <c r="AP444" i="12"/>
  <c r="AQ444" i="12"/>
  <c r="AR444" i="12"/>
  <c r="AS444" i="12"/>
  <c r="AT444" i="12"/>
  <c r="AU444" i="12"/>
  <c r="AV444" i="12"/>
  <c r="AE431" i="12"/>
  <c r="AF431" i="12"/>
  <c r="AG431" i="12"/>
  <c r="AH431" i="12"/>
  <c r="AI431" i="12"/>
  <c r="AJ431" i="12"/>
  <c r="AK431" i="12"/>
  <c r="AL431" i="12"/>
  <c r="AM431" i="12"/>
  <c r="AN431" i="12"/>
  <c r="AO431" i="12"/>
  <c r="AP431" i="12"/>
  <c r="AQ431" i="12"/>
  <c r="AR431" i="12"/>
  <c r="AS431" i="12"/>
  <c r="AT431" i="12"/>
  <c r="AU431" i="12"/>
  <c r="AV431" i="12"/>
  <c r="AE436" i="12"/>
  <c r="AF436" i="12"/>
  <c r="AG436" i="12"/>
  <c r="AH436" i="12"/>
  <c r="AI436" i="12"/>
  <c r="AJ436" i="12"/>
  <c r="AK436" i="12"/>
  <c r="AL436" i="12"/>
  <c r="AM436" i="12"/>
  <c r="AN436" i="12"/>
  <c r="AO436" i="12"/>
  <c r="AP436" i="12"/>
  <c r="AQ436" i="12"/>
  <c r="AR436" i="12"/>
  <c r="AS436" i="12"/>
  <c r="AT436" i="12"/>
  <c r="AU436" i="12"/>
  <c r="AV436" i="12"/>
  <c r="AE459" i="12"/>
  <c r="AF459" i="12"/>
  <c r="AG459" i="12"/>
  <c r="AH459" i="12"/>
  <c r="AI459" i="12"/>
  <c r="AJ459" i="12"/>
  <c r="AK459" i="12"/>
  <c r="AL459" i="12"/>
  <c r="AM459" i="12"/>
  <c r="AN459" i="12"/>
  <c r="AO459" i="12"/>
  <c r="AP459" i="12"/>
  <c r="AQ459" i="12"/>
  <c r="AR459" i="12"/>
  <c r="AS459" i="12"/>
  <c r="AT459" i="12"/>
  <c r="AU459" i="12"/>
  <c r="AV459" i="12"/>
  <c r="AE435" i="12"/>
  <c r="AF435" i="12"/>
  <c r="AG435" i="12"/>
  <c r="AH435" i="12"/>
  <c r="AI435" i="12"/>
  <c r="AJ435" i="12"/>
  <c r="AK435" i="12"/>
  <c r="AL435" i="12"/>
  <c r="AM435" i="12"/>
  <c r="AN435" i="12"/>
  <c r="AO435" i="12"/>
  <c r="AP435" i="12"/>
  <c r="AQ435" i="12"/>
  <c r="AR435" i="12"/>
  <c r="AS435" i="12"/>
  <c r="AT435" i="12"/>
  <c r="AU435" i="12"/>
  <c r="AV435" i="12"/>
  <c r="AE427" i="12"/>
  <c r="AF427" i="12"/>
  <c r="AG427" i="12"/>
  <c r="AH427" i="12"/>
  <c r="AI427" i="12"/>
  <c r="AJ427" i="12"/>
  <c r="AK427" i="12"/>
  <c r="AL427" i="12"/>
  <c r="AM427" i="12"/>
  <c r="AN427" i="12"/>
  <c r="AO427" i="12"/>
  <c r="AP427" i="12"/>
  <c r="AQ427" i="12"/>
  <c r="AR427" i="12"/>
  <c r="AS427" i="12"/>
  <c r="AT427" i="12"/>
  <c r="AU427" i="12"/>
  <c r="AV427" i="12"/>
  <c r="AE460" i="12"/>
  <c r="AF460" i="12"/>
  <c r="AG460" i="12"/>
  <c r="AH460" i="12"/>
  <c r="AI460" i="12"/>
  <c r="AJ460" i="12"/>
  <c r="AK460" i="12"/>
  <c r="AL460" i="12"/>
  <c r="AM460" i="12"/>
  <c r="AN460" i="12"/>
  <c r="AO460" i="12"/>
  <c r="AP460" i="12"/>
  <c r="AQ460" i="12"/>
  <c r="AR460" i="12"/>
  <c r="AS460" i="12"/>
  <c r="AT460" i="12"/>
  <c r="AU460" i="12"/>
  <c r="AV460" i="12"/>
  <c r="AE433" i="12"/>
  <c r="AF433" i="12"/>
  <c r="AG433" i="12"/>
  <c r="AH433" i="12"/>
  <c r="AI433" i="12"/>
  <c r="AJ433" i="12"/>
  <c r="AK433" i="12"/>
  <c r="AL433" i="12"/>
  <c r="AM433" i="12"/>
  <c r="AN433" i="12"/>
  <c r="AO433" i="12"/>
  <c r="AP433" i="12"/>
  <c r="AQ433" i="12"/>
  <c r="AR433" i="12"/>
  <c r="AS433" i="12"/>
  <c r="AT433" i="12"/>
  <c r="AU433" i="12"/>
  <c r="AV433" i="12"/>
  <c r="AE438" i="12"/>
  <c r="AF438" i="12"/>
  <c r="AG438" i="12"/>
  <c r="AH438" i="12"/>
  <c r="AI438" i="12"/>
  <c r="AJ438" i="12"/>
  <c r="AK438" i="12"/>
  <c r="AL438" i="12"/>
  <c r="AM438" i="12"/>
  <c r="AN438" i="12"/>
  <c r="AO438" i="12"/>
  <c r="AP438" i="12"/>
  <c r="AQ438" i="12"/>
  <c r="AR438" i="12"/>
  <c r="AS438" i="12"/>
  <c r="AT438" i="12"/>
  <c r="AU438" i="12"/>
  <c r="AV438" i="12"/>
  <c r="AE442" i="12"/>
  <c r="AF442" i="12"/>
  <c r="AG442" i="12"/>
  <c r="AH442" i="12"/>
  <c r="AI442" i="12"/>
  <c r="AJ442" i="12"/>
  <c r="AK442" i="12"/>
  <c r="AL442" i="12"/>
  <c r="AM442" i="12"/>
  <c r="AN442" i="12"/>
  <c r="AO442" i="12"/>
  <c r="AP442" i="12"/>
  <c r="AQ442" i="12"/>
  <c r="AR442" i="12"/>
  <c r="AS442" i="12"/>
  <c r="AT442" i="12"/>
  <c r="AU442" i="12"/>
  <c r="AV442" i="12"/>
  <c r="AE430" i="12"/>
  <c r="AF430" i="12"/>
  <c r="AG430" i="12"/>
  <c r="AH430" i="12"/>
  <c r="AI430" i="12"/>
  <c r="AJ430" i="12"/>
  <c r="AK430" i="12"/>
  <c r="AL430" i="12"/>
  <c r="AM430" i="12"/>
  <c r="AN430" i="12"/>
  <c r="AO430" i="12"/>
  <c r="AP430" i="12"/>
  <c r="AQ430" i="12"/>
  <c r="AR430" i="12"/>
  <c r="AS430" i="12"/>
  <c r="AT430" i="12"/>
  <c r="AU430" i="12"/>
  <c r="AV430" i="12"/>
  <c r="AE466" i="12"/>
  <c r="AF466" i="12"/>
  <c r="AG466" i="12"/>
  <c r="AH466" i="12"/>
  <c r="AI466" i="12"/>
  <c r="AJ466" i="12"/>
  <c r="AK466" i="12"/>
  <c r="AL466" i="12"/>
  <c r="AM466" i="12"/>
  <c r="AN466" i="12"/>
  <c r="AO466" i="12"/>
  <c r="AP466" i="12"/>
  <c r="AQ466" i="12"/>
  <c r="AR466" i="12"/>
  <c r="AS466" i="12"/>
  <c r="AT466" i="12"/>
  <c r="AU466" i="12"/>
  <c r="AV466" i="12"/>
  <c r="AE456" i="12"/>
  <c r="AF456" i="12"/>
  <c r="AG456" i="12"/>
  <c r="AH456" i="12"/>
  <c r="AI456" i="12"/>
  <c r="AJ456" i="12"/>
  <c r="AK456" i="12"/>
  <c r="AL456" i="12"/>
  <c r="AM456" i="12"/>
  <c r="AN456" i="12"/>
  <c r="AO456" i="12"/>
  <c r="AP456" i="12"/>
  <c r="AQ456" i="12"/>
  <c r="AR456" i="12"/>
  <c r="AS456" i="12"/>
  <c r="AT456" i="12"/>
  <c r="AU456" i="12"/>
  <c r="AV456" i="12"/>
  <c r="AE421" i="12"/>
  <c r="AF421" i="12"/>
  <c r="AG421" i="12"/>
  <c r="AH421" i="12"/>
  <c r="AI421" i="12"/>
  <c r="AJ421" i="12"/>
  <c r="AK421" i="12"/>
  <c r="AL421" i="12"/>
  <c r="AM421" i="12"/>
  <c r="AN421" i="12"/>
  <c r="AO421" i="12"/>
  <c r="AP421" i="12"/>
  <c r="AQ421" i="12"/>
  <c r="AR421" i="12"/>
  <c r="AS421" i="12"/>
  <c r="AT421" i="12"/>
  <c r="AU421" i="12"/>
  <c r="AV421" i="12"/>
  <c r="AE465" i="12"/>
  <c r="AF465" i="12"/>
  <c r="AG465" i="12"/>
  <c r="AH465" i="12"/>
  <c r="AI465" i="12"/>
  <c r="AJ465" i="12"/>
  <c r="AK465" i="12"/>
  <c r="AL465" i="12"/>
  <c r="AM465" i="12"/>
  <c r="AN465" i="12"/>
  <c r="AO465" i="12"/>
  <c r="AP465" i="12"/>
  <c r="AQ465" i="12"/>
  <c r="AR465" i="12"/>
  <c r="AS465" i="12"/>
  <c r="AT465" i="12"/>
  <c r="AU465" i="12"/>
  <c r="AV465" i="12"/>
  <c r="AE454" i="12"/>
  <c r="AF454" i="12"/>
  <c r="AG454" i="12"/>
  <c r="AH454" i="12"/>
  <c r="AI454" i="12"/>
  <c r="AJ454" i="12"/>
  <c r="AK454" i="12"/>
  <c r="AL454" i="12"/>
  <c r="AM454" i="12"/>
  <c r="AN454" i="12"/>
  <c r="AO454" i="12"/>
  <c r="AP454" i="12"/>
  <c r="AQ454" i="12"/>
  <c r="AR454" i="12"/>
  <c r="AS454" i="12"/>
  <c r="AT454" i="12"/>
  <c r="AU454" i="12"/>
  <c r="AV454" i="12"/>
  <c r="AE452" i="12"/>
  <c r="AF452" i="12"/>
  <c r="AG452" i="12"/>
  <c r="AH452" i="12"/>
  <c r="AI452" i="12"/>
  <c r="AJ452" i="12"/>
  <c r="AK452" i="12"/>
  <c r="AL452" i="12"/>
  <c r="AM452" i="12"/>
  <c r="AN452" i="12"/>
  <c r="AO452" i="12"/>
  <c r="AP452" i="12"/>
  <c r="AQ452" i="12"/>
  <c r="AR452" i="12"/>
  <c r="AS452" i="12"/>
  <c r="AT452" i="12"/>
  <c r="AU452" i="12"/>
  <c r="AV452" i="12"/>
  <c r="AE432" i="12"/>
  <c r="AF432" i="12"/>
  <c r="AG432" i="12"/>
  <c r="AH432" i="12"/>
  <c r="AI432" i="12"/>
  <c r="AJ432" i="12"/>
  <c r="AK432" i="12"/>
  <c r="AL432" i="12"/>
  <c r="AM432" i="12"/>
  <c r="AN432" i="12"/>
  <c r="AO432" i="12"/>
  <c r="AP432" i="12"/>
  <c r="AQ432" i="12"/>
  <c r="AR432" i="12"/>
  <c r="AS432" i="12"/>
  <c r="AT432" i="12"/>
  <c r="AU432" i="12"/>
  <c r="AV432" i="12"/>
  <c r="AE455" i="12"/>
  <c r="AF455" i="12"/>
  <c r="AG455" i="12"/>
  <c r="AH455" i="12"/>
  <c r="AI455" i="12"/>
  <c r="AJ455" i="12"/>
  <c r="AK455" i="12"/>
  <c r="AL455" i="12"/>
  <c r="AM455" i="12"/>
  <c r="AN455" i="12"/>
  <c r="AO455" i="12"/>
  <c r="AP455" i="12"/>
  <c r="AQ455" i="12"/>
  <c r="AR455" i="12"/>
  <c r="AS455" i="12"/>
  <c r="AT455" i="12"/>
  <c r="AU455" i="12"/>
  <c r="AV455" i="12"/>
  <c r="AE467" i="12"/>
  <c r="AF467" i="12"/>
  <c r="AG467" i="12"/>
  <c r="AH467" i="12"/>
  <c r="AI467" i="12"/>
  <c r="AJ467" i="12"/>
  <c r="AK467" i="12"/>
  <c r="AL467" i="12"/>
  <c r="AM467" i="12"/>
  <c r="AN467" i="12"/>
  <c r="AO467" i="12"/>
  <c r="AP467" i="12"/>
  <c r="AQ467" i="12"/>
  <c r="AR467" i="12"/>
  <c r="AS467" i="12"/>
  <c r="AT467" i="12"/>
  <c r="AU467" i="12"/>
  <c r="AV467" i="12"/>
  <c r="AE458" i="12"/>
  <c r="AF458" i="12"/>
  <c r="AG458" i="12"/>
  <c r="AH458" i="12"/>
  <c r="AI458" i="12"/>
  <c r="AJ458" i="12"/>
  <c r="AK458" i="12"/>
  <c r="AL458" i="12"/>
  <c r="AM458" i="12"/>
  <c r="AN458" i="12"/>
  <c r="AO458" i="12"/>
  <c r="AP458" i="12"/>
  <c r="AQ458" i="12"/>
  <c r="AR458" i="12"/>
  <c r="AS458" i="12"/>
  <c r="AT458" i="12"/>
  <c r="AU458" i="12"/>
  <c r="AV458" i="12"/>
  <c r="AE462" i="12"/>
  <c r="AF462" i="12"/>
  <c r="AG462" i="12"/>
  <c r="AH462" i="12"/>
  <c r="AI462" i="12"/>
  <c r="AJ462" i="12"/>
  <c r="AK462" i="12"/>
  <c r="AL462" i="12"/>
  <c r="AM462" i="12"/>
  <c r="AN462" i="12"/>
  <c r="AO462" i="12"/>
  <c r="AP462" i="12"/>
  <c r="AQ462" i="12"/>
  <c r="AR462" i="12"/>
  <c r="AS462" i="12"/>
  <c r="AT462" i="12"/>
  <c r="AU462" i="12"/>
  <c r="AV462" i="12"/>
  <c r="AE468" i="12"/>
  <c r="AF468" i="12"/>
  <c r="AG468" i="12"/>
  <c r="AH468" i="12"/>
  <c r="AI468" i="12"/>
  <c r="AJ468" i="12"/>
  <c r="AK468" i="12"/>
  <c r="AL468" i="12"/>
  <c r="AM468" i="12"/>
  <c r="AN468" i="12"/>
  <c r="AO468" i="12"/>
  <c r="AP468" i="12"/>
  <c r="AQ468" i="12"/>
  <c r="AR468" i="12"/>
  <c r="AS468" i="12"/>
  <c r="AT468" i="12"/>
  <c r="AU468" i="12"/>
  <c r="AV468" i="12"/>
  <c r="AE472" i="12"/>
  <c r="AF472" i="12"/>
  <c r="AG472" i="12"/>
  <c r="AH472" i="12"/>
  <c r="AI472" i="12"/>
  <c r="AJ472" i="12"/>
  <c r="AK472" i="12"/>
  <c r="AL472" i="12"/>
  <c r="AM472" i="12"/>
  <c r="AN472" i="12"/>
  <c r="AO472" i="12"/>
  <c r="AP472" i="12"/>
  <c r="AQ472" i="12"/>
  <c r="AR472" i="12"/>
  <c r="AS472" i="12"/>
  <c r="AT472" i="12"/>
  <c r="AU472" i="12"/>
  <c r="AV472" i="12"/>
  <c r="AE476" i="12"/>
  <c r="AF476" i="12"/>
  <c r="AG476" i="12"/>
  <c r="AH476" i="12"/>
  <c r="AI476" i="12"/>
  <c r="AJ476" i="12"/>
  <c r="AK476" i="12"/>
  <c r="AL476" i="12"/>
  <c r="AM476" i="12"/>
  <c r="AN476" i="12"/>
  <c r="AO476" i="12"/>
  <c r="AP476" i="12"/>
  <c r="AQ476" i="12"/>
  <c r="AR476" i="12"/>
  <c r="AS476" i="12"/>
  <c r="AT476" i="12"/>
  <c r="AU476" i="12"/>
  <c r="AV476" i="12"/>
  <c r="AE477" i="12"/>
  <c r="AF477" i="12"/>
  <c r="AG477" i="12"/>
  <c r="AH477" i="12"/>
  <c r="AI477" i="12"/>
  <c r="AJ477" i="12"/>
  <c r="AK477" i="12"/>
  <c r="AL477" i="12"/>
  <c r="AM477" i="12"/>
  <c r="AN477" i="12"/>
  <c r="AO477" i="12"/>
  <c r="AP477" i="12"/>
  <c r="AQ477" i="12"/>
  <c r="AR477" i="12"/>
  <c r="AS477" i="12"/>
  <c r="AT477" i="12"/>
  <c r="AU477" i="12"/>
  <c r="AV477" i="12"/>
  <c r="AE483" i="12"/>
  <c r="AF483" i="12"/>
  <c r="AG483" i="12"/>
  <c r="AH483" i="12"/>
  <c r="AI483" i="12"/>
  <c r="AJ483" i="12"/>
  <c r="AK483" i="12"/>
  <c r="AL483" i="12"/>
  <c r="AM483" i="12"/>
  <c r="AN483" i="12"/>
  <c r="AO483" i="12"/>
  <c r="AP483" i="12"/>
  <c r="AQ483" i="12"/>
  <c r="AR483" i="12"/>
  <c r="AS483" i="12"/>
  <c r="AT483" i="12"/>
  <c r="AU483" i="12"/>
  <c r="AV483" i="12"/>
  <c r="AE485" i="12"/>
  <c r="AF485" i="12"/>
  <c r="AG485" i="12"/>
  <c r="AH485" i="12"/>
  <c r="AI485" i="12"/>
  <c r="AJ485" i="12"/>
  <c r="AK485" i="12"/>
  <c r="AL485" i="12"/>
  <c r="AM485" i="12"/>
  <c r="AN485" i="12"/>
  <c r="AO485" i="12"/>
  <c r="AP485" i="12"/>
  <c r="AQ485" i="12"/>
  <c r="AR485" i="12"/>
  <c r="AS485" i="12"/>
  <c r="AT485" i="12"/>
  <c r="AU485" i="12"/>
  <c r="AV485" i="12"/>
  <c r="AE484" i="12"/>
  <c r="AF484" i="12"/>
  <c r="AG484" i="12"/>
  <c r="AH484" i="12"/>
  <c r="AI484" i="12"/>
  <c r="AJ484" i="12"/>
  <c r="AK484" i="12"/>
  <c r="AL484" i="12"/>
  <c r="AM484" i="12"/>
  <c r="AN484" i="12"/>
  <c r="AO484" i="12"/>
  <c r="AP484" i="12"/>
  <c r="AQ484" i="12"/>
  <c r="AR484" i="12"/>
  <c r="AS484" i="12"/>
  <c r="AT484" i="12"/>
  <c r="AU484" i="12"/>
  <c r="AV484" i="12"/>
  <c r="AE473" i="12"/>
  <c r="AF473" i="12"/>
  <c r="AG473" i="12"/>
  <c r="AH473" i="12"/>
  <c r="AI473" i="12"/>
  <c r="AJ473" i="12"/>
  <c r="AK473" i="12"/>
  <c r="AL473" i="12"/>
  <c r="AM473" i="12"/>
  <c r="AN473" i="12"/>
  <c r="AO473" i="12"/>
  <c r="AP473" i="12"/>
  <c r="AQ473" i="12"/>
  <c r="AR473" i="12"/>
  <c r="AS473" i="12"/>
  <c r="AT473" i="12"/>
  <c r="AU473" i="12"/>
  <c r="AV473" i="12"/>
  <c r="AE491" i="12"/>
  <c r="AF491" i="12"/>
  <c r="AG491" i="12"/>
  <c r="AH491" i="12"/>
  <c r="AI491" i="12"/>
  <c r="AJ491" i="12"/>
  <c r="AK491" i="12"/>
  <c r="AL491" i="12"/>
  <c r="AM491" i="12"/>
  <c r="AN491" i="12"/>
  <c r="AO491" i="12"/>
  <c r="AP491" i="12"/>
  <c r="AQ491" i="12"/>
  <c r="AR491" i="12"/>
  <c r="AS491" i="12"/>
  <c r="AT491" i="12"/>
  <c r="AU491" i="12"/>
  <c r="AV491" i="12"/>
  <c r="AE475" i="12"/>
  <c r="AF475" i="12"/>
  <c r="AG475" i="12"/>
  <c r="AH475" i="12"/>
  <c r="AI475" i="12"/>
  <c r="AJ475" i="12"/>
  <c r="AK475" i="12"/>
  <c r="AL475" i="12"/>
  <c r="AM475" i="12"/>
  <c r="AN475" i="12"/>
  <c r="AO475" i="12"/>
  <c r="AP475" i="12"/>
  <c r="AQ475" i="12"/>
  <c r="AR475" i="12"/>
  <c r="AS475" i="12"/>
  <c r="AT475" i="12"/>
  <c r="AU475" i="12"/>
  <c r="AV475" i="12"/>
  <c r="AE493" i="12"/>
  <c r="AF493" i="12"/>
  <c r="AG493" i="12"/>
  <c r="AH493" i="12"/>
  <c r="AI493" i="12"/>
  <c r="AJ493" i="12"/>
  <c r="AK493" i="12"/>
  <c r="AL493" i="12"/>
  <c r="AM493" i="12"/>
  <c r="AN493" i="12"/>
  <c r="AO493" i="12"/>
  <c r="AP493" i="12"/>
  <c r="AQ493" i="12"/>
  <c r="AR493" i="12"/>
  <c r="AS493" i="12"/>
  <c r="AT493" i="12"/>
  <c r="AU493" i="12"/>
  <c r="AV493" i="12"/>
  <c r="AE499" i="12"/>
  <c r="AF499" i="12"/>
  <c r="AG499" i="12"/>
  <c r="AH499" i="12"/>
  <c r="AI499" i="12"/>
  <c r="AJ499" i="12"/>
  <c r="AK499" i="12"/>
  <c r="AL499" i="12"/>
  <c r="AM499" i="12"/>
  <c r="AN499" i="12"/>
  <c r="AO499" i="12"/>
  <c r="AP499" i="12"/>
  <c r="AQ499" i="12"/>
  <c r="AR499" i="12"/>
  <c r="AS499" i="12"/>
  <c r="AT499" i="12"/>
  <c r="AU499" i="12"/>
  <c r="AV499" i="12"/>
  <c r="AE488" i="12"/>
  <c r="AF488" i="12"/>
  <c r="AG488" i="12"/>
  <c r="AH488" i="12"/>
  <c r="AI488" i="12"/>
  <c r="AJ488" i="12"/>
  <c r="AK488" i="12"/>
  <c r="AL488" i="12"/>
  <c r="AM488" i="12"/>
  <c r="AN488" i="12"/>
  <c r="AO488" i="12"/>
  <c r="AP488" i="12"/>
  <c r="AQ488" i="12"/>
  <c r="AR488" i="12"/>
  <c r="AS488" i="12"/>
  <c r="AT488" i="12"/>
  <c r="AU488" i="12"/>
  <c r="AV488" i="12"/>
  <c r="AE481" i="12"/>
  <c r="AF481" i="12"/>
  <c r="AG481" i="12"/>
  <c r="AH481" i="12"/>
  <c r="AI481" i="12"/>
  <c r="AJ481" i="12"/>
  <c r="AK481" i="12"/>
  <c r="AL481" i="12"/>
  <c r="AM481" i="12"/>
  <c r="AN481" i="12"/>
  <c r="AO481" i="12"/>
  <c r="AP481" i="12"/>
  <c r="AQ481" i="12"/>
  <c r="AR481" i="12"/>
  <c r="AS481" i="12"/>
  <c r="AT481" i="12"/>
  <c r="AU481" i="12"/>
  <c r="AV481" i="12"/>
  <c r="AE508" i="12"/>
  <c r="AF508" i="12"/>
  <c r="AG508" i="12"/>
  <c r="AH508" i="12"/>
  <c r="AI508" i="12"/>
  <c r="AJ508" i="12"/>
  <c r="AK508" i="12"/>
  <c r="AL508" i="12"/>
  <c r="AM508" i="12"/>
  <c r="AN508" i="12"/>
  <c r="AO508" i="12"/>
  <c r="AP508" i="12"/>
  <c r="AQ508" i="12"/>
  <c r="AR508" i="12"/>
  <c r="AS508" i="12"/>
  <c r="AT508" i="12"/>
  <c r="AU508" i="12"/>
  <c r="AV508" i="12"/>
  <c r="AE479" i="12"/>
  <c r="AF479" i="12"/>
  <c r="AG479" i="12"/>
  <c r="AH479" i="12"/>
  <c r="AI479" i="12"/>
  <c r="AJ479" i="12"/>
  <c r="AK479" i="12"/>
  <c r="AL479" i="12"/>
  <c r="AM479" i="12"/>
  <c r="AN479" i="12"/>
  <c r="AO479" i="12"/>
  <c r="AP479" i="12"/>
  <c r="AQ479" i="12"/>
  <c r="AR479" i="12"/>
  <c r="AS479" i="12"/>
  <c r="AT479" i="12"/>
  <c r="AU479" i="12"/>
  <c r="AV479" i="12"/>
  <c r="AE480" i="12"/>
  <c r="AF480" i="12"/>
  <c r="AG480" i="12"/>
  <c r="AH480" i="12"/>
  <c r="AI480" i="12"/>
  <c r="AJ480" i="12"/>
  <c r="AK480" i="12"/>
  <c r="AL480" i="12"/>
  <c r="AM480" i="12"/>
  <c r="AN480" i="12"/>
  <c r="AO480" i="12"/>
  <c r="AP480" i="12"/>
  <c r="AQ480" i="12"/>
  <c r="AR480" i="12"/>
  <c r="AS480" i="12"/>
  <c r="AT480" i="12"/>
  <c r="AU480" i="12"/>
  <c r="AV480" i="12"/>
  <c r="AE489" i="12"/>
  <c r="AF489" i="12"/>
  <c r="AG489" i="12"/>
  <c r="AH489" i="12"/>
  <c r="AI489" i="12"/>
  <c r="AJ489" i="12"/>
  <c r="AK489" i="12"/>
  <c r="AL489" i="12"/>
  <c r="AM489" i="12"/>
  <c r="AN489" i="12"/>
  <c r="AO489" i="12"/>
  <c r="AP489" i="12"/>
  <c r="AQ489" i="12"/>
  <c r="AR489" i="12"/>
  <c r="AS489" i="12"/>
  <c r="AT489" i="12"/>
  <c r="AU489" i="12"/>
  <c r="AV489" i="12"/>
  <c r="AE486" i="12"/>
  <c r="AF486" i="12"/>
  <c r="AG486" i="12"/>
  <c r="AH486" i="12"/>
  <c r="AI486" i="12"/>
  <c r="AJ486" i="12"/>
  <c r="AK486" i="12"/>
  <c r="AL486" i="12"/>
  <c r="AM486" i="12"/>
  <c r="AN486" i="12"/>
  <c r="AO486" i="12"/>
  <c r="AP486" i="12"/>
  <c r="AQ486" i="12"/>
  <c r="AR486" i="12"/>
  <c r="AS486" i="12"/>
  <c r="AT486" i="12"/>
  <c r="AU486" i="12"/>
  <c r="AV486" i="12"/>
  <c r="AE478" i="12"/>
  <c r="AF478" i="12"/>
  <c r="AG478" i="12"/>
  <c r="AH478" i="12"/>
  <c r="AI478" i="12"/>
  <c r="AJ478" i="12"/>
  <c r="AK478" i="12"/>
  <c r="AL478" i="12"/>
  <c r="AM478" i="12"/>
  <c r="AN478" i="12"/>
  <c r="AO478" i="12"/>
  <c r="AP478" i="12"/>
  <c r="AQ478" i="12"/>
  <c r="AR478" i="12"/>
  <c r="AS478" i="12"/>
  <c r="AT478" i="12"/>
  <c r="AU478" i="12"/>
  <c r="AV478" i="12"/>
  <c r="AE487" i="12"/>
  <c r="AF487" i="12"/>
  <c r="AG487" i="12"/>
  <c r="AH487" i="12"/>
  <c r="AI487" i="12"/>
  <c r="AJ487" i="12"/>
  <c r="AK487" i="12"/>
  <c r="AL487" i="12"/>
  <c r="AM487" i="12"/>
  <c r="AN487" i="12"/>
  <c r="AO487" i="12"/>
  <c r="AP487" i="12"/>
  <c r="AQ487" i="12"/>
  <c r="AR487" i="12"/>
  <c r="AS487" i="12"/>
  <c r="AT487" i="12"/>
  <c r="AU487" i="12"/>
  <c r="AV487" i="12"/>
  <c r="AE500" i="12"/>
  <c r="AF500" i="12"/>
  <c r="AG500" i="12"/>
  <c r="AH500" i="12"/>
  <c r="AI500" i="12"/>
  <c r="AJ500" i="12"/>
  <c r="AK500" i="12"/>
  <c r="AL500" i="12"/>
  <c r="AM500" i="12"/>
  <c r="AN500" i="12"/>
  <c r="AO500" i="12"/>
  <c r="AP500" i="12"/>
  <c r="AQ500" i="12"/>
  <c r="AR500" i="12"/>
  <c r="AS500" i="12"/>
  <c r="AT500" i="12"/>
  <c r="AU500" i="12"/>
  <c r="AV500" i="12"/>
  <c r="AE482" i="12"/>
  <c r="AF482" i="12"/>
  <c r="AG482" i="12"/>
  <c r="AH482" i="12"/>
  <c r="AI482" i="12"/>
  <c r="AJ482" i="12"/>
  <c r="AK482" i="12"/>
  <c r="AL482" i="12"/>
  <c r="AM482" i="12"/>
  <c r="AN482" i="12"/>
  <c r="AO482" i="12"/>
  <c r="AP482" i="12"/>
  <c r="AQ482" i="12"/>
  <c r="AR482" i="12"/>
  <c r="AS482" i="12"/>
  <c r="AT482" i="12"/>
  <c r="AU482" i="12"/>
  <c r="AV482" i="12"/>
  <c r="AE495" i="12"/>
  <c r="AF495" i="12"/>
  <c r="AG495" i="12"/>
  <c r="AH495" i="12"/>
  <c r="AI495" i="12"/>
  <c r="AJ495" i="12"/>
  <c r="AK495" i="12"/>
  <c r="AL495" i="12"/>
  <c r="AM495" i="12"/>
  <c r="AN495" i="12"/>
  <c r="AO495" i="12"/>
  <c r="AP495" i="12"/>
  <c r="AQ495" i="12"/>
  <c r="AR495" i="12"/>
  <c r="AS495" i="12"/>
  <c r="AT495" i="12"/>
  <c r="AU495" i="12"/>
  <c r="AV495" i="12"/>
  <c r="AE492" i="12"/>
  <c r="AF492" i="12"/>
  <c r="AG492" i="12"/>
  <c r="AH492" i="12"/>
  <c r="AI492" i="12"/>
  <c r="AJ492" i="12"/>
  <c r="AK492" i="12"/>
  <c r="AL492" i="12"/>
  <c r="AM492" i="12"/>
  <c r="AN492" i="12"/>
  <c r="AO492" i="12"/>
  <c r="AP492" i="12"/>
  <c r="AQ492" i="12"/>
  <c r="AR492" i="12"/>
  <c r="AS492" i="12"/>
  <c r="AT492" i="12"/>
  <c r="AU492" i="12"/>
  <c r="AV492" i="12"/>
  <c r="AE503" i="12"/>
  <c r="AF503" i="12"/>
  <c r="AG503" i="12"/>
  <c r="AH503" i="12"/>
  <c r="AI503" i="12"/>
  <c r="AJ503" i="12"/>
  <c r="AK503" i="12"/>
  <c r="AL503" i="12"/>
  <c r="AM503" i="12"/>
  <c r="AN503" i="12"/>
  <c r="AO503" i="12"/>
  <c r="AP503" i="12"/>
  <c r="AQ503" i="12"/>
  <c r="AR503" i="12"/>
  <c r="AS503" i="12"/>
  <c r="AT503" i="12"/>
  <c r="AU503" i="12"/>
  <c r="AV503" i="12"/>
  <c r="AE506" i="12"/>
  <c r="AF506" i="12"/>
  <c r="AG506" i="12"/>
  <c r="AH506" i="12"/>
  <c r="AI506" i="12"/>
  <c r="AJ506" i="12"/>
  <c r="AK506" i="12"/>
  <c r="AL506" i="12"/>
  <c r="AM506" i="12"/>
  <c r="AN506" i="12"/>
  <c r="AO506" i="12"/>
  <c r="AP506" i="12"/>
  <c r="AQ506" i="12"/>
  <c r="AR506" i="12"/>
  <c r="AS506" i="12"/>
  <c r="AT506" i="12"/>
  <c r="AU506" i="12"/>
  <c r="AV506" i="12"/>
  <c r="AE504" i="12"/>
  <c r="AF504" i="12"/>
  <c r="AG504" i="12"/>
  <c r="AH504" i="12"/>
  <c r="AI504" i="12"/>
  <c r="AJ504" i="12"/>
  <c r="AK504" i="12"/>
  <c r="AL504" i="12"/>
  <c r="AM504" i="12"/>
  <c r="AN504" i="12"/>
  <c r="AO504" i="12"/>
  <c r="AP504" i="12"/>
  <c r="AQ504" i="12"/>
  <c r="AR504" i="12"/>
  <c r="AS504" i="12"/>
  <c r="AT504" i="12"/>
  <c r="AU504" i="12"/>
  <c r="AV504" i="12"/>
  <c r="AE505" i="12"/>
  <c r="AF505" i="12"/>
  <c r="AG505" i="12"/>
  <c r="AH505" i="12"/>
  <c r="AI505" i="12"/>
  <c r="AJ505" i="12"/>
  <c r="AK505" i="12"/>
  <c r="AL505" i="12"/>
  <c r="AM505" i="12"/>
  <c r="AN505" i="12"/>
  <c r="AO505" i="12"/>
  <c r="AP505" i="12"/>
  <c r="AQ505" i="12"/>
  <c r="AR505" i="12"/>
  <c r="AS505" i="12"/>
  <c r="AT505" i="12"/>
  <c r="AU505" i="12"/>
  <c r="AV505" i="12"/>
  <c r="AE502" i="12"/>
  <c r="AF502" i="12"/>
  <c r="AG502" i="12"/>
  <c r="AH502" i="12"/>
  <c r="AI502" i="12"/>
  <c r="AJ502" i="12"/>
  <c r="AK502" i="12"/>
  <c r="AL502" i="12"/>
  <c r="AM502" i="12"/>
  <c r="AN502" i="12"/>
  <c r="AO502" i="12"/>
  <c r="AP502" i="12"/>
  <c r="AQ502" i="12"/>
  <c r="AR502" i="12"/>
  <c r="AS502" i="12"/>
  <c r="AT502" i="12"/>
  <c r="AU502" i="12"/>
  <c r="AV502" i="12"/>
  <c r="AE501" i="12"/>
  <c r="AF501" i="12"/>
  <c r="AG501" i="12"/>
  <c r="AH501" i="12"/>
  <c r="AI501" i="12"/>
  <c r="AJ501" i="12"/>
  <c r="AK501" i="12"/>
  <c r="AL501" i="12"/>
  <c r="AM501" i="12"/>
  <c r="AN501" i="12"/>
  <c r="AO501" i="12"/>
  <c r="AP501" i="12"/>
  <c r="AQ501" i="12"/>
  <c r="AR501" i="12"/>
  <c r="AS501" i="12"/>
  <c r="AT501" i="12"/>
  <c r="AU501" i="12"/>
  <c r="AV501" i="12"/>
  <c r="AE525" i="12"/>
  <c r="AF525" i="12"/>
  <c r="AG525" i="12"/>
  <c r="AH525" i="12"/>
  <c r="AI525" i="12"/>
  <c r="AJ525" i="12"/>
  <c r="AK525" i="12"/>
  <c r="AL525" i="12"/>
  <c r="AM525" i="12"/>
  <c r="AN525" i="12"/>
  <c r="AO525" i="12"/>
  <c r="AP525" i="12"/>
  <c r="AQ525" i="12"/>
  <c r="AR525" i="12"/>
  <c r="AS525" i="12"/>
  <c r="AT525" i="12"/>
  <c r="AU525" i="12"/>
  <c r="AV525" i="12"/>
  <c r="AE513" i="12"/>
  <c r="AF513" i="12"/>
  <c r="AG513" i="12"/>
  <c r="AH513" i="12"/>
  <c r="AI513" i="12"/>
  <c r="AJ513" i="12"/>
  <c r="AK513" i="12"/>
  <c r="AL513" i="12"/>
  <c r="AM513" i="12"/>
  <c r="AN513" i="12"/>
  <c r="AO513" i="12"/>
  <c r="AP513" i="12"/>
  <c r="AQ513" i="12"/>
  <c r="AR513" i="12"/>
  <c r="AS513" i="12"/>
  <c r="AT513" i="12"/>
  <c r="AU513" i="12"/>
  <c r="AV513" i="12"/>
  <c r="AE511" i="12"/>
  <c r="AF511" i="12"/>
  <c r="AG511" i="12"/>
  <c r="AH511" i="12"/>
  <c r="AI511" i="12"/>
  <c r="AJ511" i="12"/>
  <c r="AK511" i="12"/>
  <c r="AL511" i="12"/>
  <c r="AM511" i="12"/>
  <c r="AN511" i="12"/>
  <c r="AO511" i="12"/>
  <c r="AP511" i="12"/>
  <c r="AQ511" i="12"/>
  <c r="AR511" i="12"/>
  <c r="AS511" i="12"/>
  <c r="AT511" i="12"/>
  <c r="AU511" i="12"/>
  <c r="AV511" i="12"/>
  <c r="AE520" i="12"/>
  <c r="AF520" i="12"/>
  <c r="AG520" i="12"/>
  <c r="AH520" i="12"/>
  <c r="AI520" i="12"/>
  <c r="AJ520" i="12"/>
  <c r="AK520" i="12"/>
  <c r="AL520" i="12"/>
  <c r="AM520" i="12"/>
  <c r="AN520" i="12"/>
  <c r="AO520" i="12"/>
  <c r="AP520" i="12"/>
  <c r="AQ520" i="12"/>
  <c r="AR520" i="12"/>
  <c r="AS520" i="12"/>
  <c r="AT520" i="12"/>
  <c r="AU520" i="12"/>
  <c r="AV520" i="12"/>
  <c r="AE515" i="12"/>
  <c r="AF515" i="12"/>
  <c r="AG515" i="12"/>
  <c r="AH515" i="12"/>
  <c r="AI515" i="12"/>
  <c r="AJ515" i="12"/>
  <c r="AK515" i="12"/>
  <c r="AL515" i="12"/>
  <c r="AM515" i="12"/>
  <c r="AN515" i="12"/>
  <c r="AO515" i="12"/>
  <c r="AP515" i="12"/>
  <c r="AQ515" i="12"/>
  <c r="AR515" i="12"/>
  <c r="AS515" i="12"/>
  <c r="AT515" i="12"/>
  <c r="AU515" i="12"/>
  <c r="AV515" i="12"/>
  <c r="AE518" i="12"/>
  <c r="AF518" i="12"/>
  <c r="AG518" i="12"/>
  <c r="AH518" i="12"/>
  <c r="AI518" i="12"/>
  <c r="AJ518" i="12"/>
  <c r="AK518" i="12"/>
  <c r="AL518" i="12"/>
  <c r="AM518" i="12"/>
  <c r="AN518" i="12"/>
  <c r="AO518" i="12"/>
  <c r="AP518" i="12"/>
  <c r="AQ518" i="12"/>
  <c r="AR518" i="12"/>
  <c r="AS518" i="12"/>
  <c r="AT518" i="12"/>
  <c r="AU518" i="12"/>
  <c r="AV518" i="12"/>
  <c r="AE514" i="12"/>
  <c r="AF514" i="12"/>
  <c r="AG514" i="12"/>
  <c r="AH514" i="12"/>
  <c r="AI514" i="12"/>
  <c r="AJ514" i="12"/>
  <c r="AK514" i="12"/>
  <c r="AL514" i="12"/>
  <c r="AM514" i="12"/>
  <c r="AN514" i="12"/>
  <c r="AO514" i="12"/>
  <c r="AP514" i="12"/>
  <c r="AQ514" i="12"/>
  <c r="AR514" i="12"/>
  <c r="AS514" i="12"/>
  <c r="AT514" i="12"/>
  <c r="AU514" i="12"/>
  <c r="AV514" i="12"/>
  <c r="AE516" i="12"/>
  <c r="AF516" i="12"/>
  <c r="AG516" i="12"/>
  <c r="AH516" i="12"/>
  <c r="AI516" i="12"/>
  <c r="AJ516" i="12"/>
  <c r="AK516" i="12"/>
  <c r="AL516" i="12"/>
  <c r="AM516" i="12"/>
  <c r="AN516" i="12"/>
  <c r="AO516" i="12"/>
  <c r="AP516" i="12"/>
  <c r="AQ516" i="12"/>
  <c r="AR516" i="12"/>
  <c r="AS516" i="12"/>
  <c r="AT516" i="12"/>
  <c r="AU516" i="12"/>
  <c r="AV516" i="12"/>
  <c r="AE523" i="12"/>
  <c r="AF523" i="12"/>
  <c r="AG523" i="12"/>
  <c r="AH523" i="12"/>
  <c r="AI523" i="12"/>
  <c r="AJ523" i="12"/>
  <c r="AK523" i="12"/>
  <c r="AL523" i="12"/>
  <c r="AM523" i="12"/>
  <c r="AN523" i="12"/>
  <c r="AO523" i="12"/>
  <c r="AP523" i="12"/>
  <c r="AQ523" i="12"/>
  <c r="AR523" i="12"/>
  <c r="AS523" i="12"/>
  <c r="AT523" i="12"/>
  <c r="AU523" i="12"/>
  <c r="AV523" i="12"/>
  <c r="AE519" i="12"/>
  <c r="AF519" i="12"/>
  <c r="AG519" i="12"/>
  <c r="AH519" i="12"/>
  <c r="AI519" i="12"/>
  <c r="AJ519" i="12"/>
  <c r="AK519" i="12"/>
  <c r="AL519" i="12"/>
  <c r="AM519" i="12"/>
  <c r="AN519" i="12"/>
  <c r="AO519" i="12"/>
  <c r="AP519" i="12"/>
  <c r="AQ519" i="12"/>
  <c r="AR519" i="12"/>
  <c r="AS519" i="12"/>
  <c r="AT519" i="12"/>
  <c r="AU519" i="12"/>
  <c r="AV519" i="12"/>
  <c r="AE522" i="12"/>
  <c r="AF522" i="12"/>
  <c r="AG522" i="12"/>
  <c r="AH522" i="12"/>
  <c r="AI522" i="12"/>
  <c r="AJ522" i="12"/>
  <c r="AK522" i="12"/>
  <c r="AL522" i="12"/>
  <c r="AM522" i="12"/>
  <c r="AN522" i="12"/>
  <c r="AO522" i="12"/>
  <c r="AP522" i="12"/>
  <c r="AQ522" i="12"/>
  <c r="AR522" i="12"/>
  <c r="AS522" i="12"/>
  <c r="AT522" i="12"/>
  <c r="AU522" i="12"/>
  <c r="AV522" i="12"/>
  <c r="AE524" i="12"/>
  <c r="AF524" i="12"/>
  <c r="AG524" i="12"/>
  <c r="AH524" i="12"/>
  <c r="AI524" i="12"/>
  <c r="AJ524" i="12"/>
  <c r="AK524" i="12"/>
  <c r="AL524" i="12"/>
  <c r="AM524" i="12"/>
  <c r="AN524" i="12"/>
  <c r="AO524" i="12"/>
  <c r="AP524" i="12"/>
  <c r="AQ524" i="12"/>
  <c r="AR524" i="12"/>
  <c r="AS524" i="12"/>
  <c r="AT524" i="12"/>
  <c r="AU524" i="12"/>
  <c r="AV524" i="12"/>
  <c r="AE510" i="12"/>
  <c r="AF510" i="12"/>
  <c r="AG510" i="12"/>
  <c r="AH510" i="12"/>
  <c r="AI510" i="12"/>
  <c r="AJ510" i="12"/>
  <c r="AK510" i="12"/>
  <c r="AL510" i="12"/>
  <c r="AM510" i="12"/>
  <c r="AN510" i="12"/>
  <c r="AO510" i="12"/>
  <c r="AP510" i="12"/>
  <c r="AQ510" i="12"/>
  <c r="AR510" i="12"/>
  <c r="AS510" i="12"/>
  <c r="AT510" i="12"/>
  <c r="AU510" i="12"/>
  <c r="AV510" i="12"/>
  <c r="AE542" i="12"/>
  <c r="AF542" i="12"/>
  <c r="AG542" i="12"/>
  <c r="AH542" i="12"/>
  <c r="AI542" i="12"/>
  <c r="AJ542" i="12"/>
  <c r="AK542" i="12"/>
  <c r="AL542" i="12"/>
  <c r="AM542" i="12"/>
  <c r="AN542" i="12"/>
  <c r="AO542" i="12"/>
  <c r="AP542" i="12"/>
  <c r="AQ542" i="12"/>
  <c r="AR542" i="12"/>
  <c r="AS542" i="12"/>
  <c r="AT542" i="12"/>
  <c r="AU542" i="12"/>
  <c r="AV542" i="12"/>
  <c r="AE540" i="12"/>
  <c r="AF540" i="12"/>
  <c r="AG540" i="12"/>
  <c r="AH540" i="12"/>
  <c r="AI540" i="12"/>
  <c r="AJ540" i="12"/>
  <c r="AK540" i="12"/>
  <c r="AL540" i="12"/>
  <c r="AM540" i="12"/>
  <c r="AN540" i="12"/>
  <c r="AO540" i="12"/>
  <c r="AP540" i="12"/>
  <c r="AQ540" i="12"/>
  <c r="AR540" i="12"/>
  <c r="AS540" i="12"/>
  <c r="AT540" i="12"/>
  <c r="AU540" i="12"/>
  <c r="AV540" i="12"/>
  <c r="AE527" i="12"/>
  <c r="AF527" i="12"/>
  <c r="AG527" i="12"/>
  <c r="AH527" i="12"/>
  <c r="AI527" i="12"/>
  <c r="AJ527" i="12"/>
  <c r="AK527" i="12"/>
  <c r="AL527" i="12"/>
  <c r="AM527" i="12"/>
  <c r="AN527" i="12"/>
  <c r="AO527" i="12"/>
  <c r="AP527" i="12"/>
  <c r="AQ527" i="12"/>
  <c r="AR527" i="12"/>
  <c r="AS527" i="12"/>
  <c r="AT527" i="12"/>
  <c r="AU527" i="12"/>
  <c r="AV527" i="12"/>
  <c r="AE549" i="12"/>
  <c r="AF549" i="12"/>
  <c r="AG549" i="12"/>
  <c r="AH549" i="12"/>
  <c r="AI549" i="12"/>
  <c r="AJ549" i="12"/>
  <c r="AK549" i="12"/>
  <c r="AL549" i="12"/>
  <c r="AM549" i="12"/>
  <c r="AN549" i="12"/>
  <c r="AO549" i="12"/>
  <c r="AP549" i="12"/>
  <c r="AQ549" i="12"/>
  <c r="AR549" i="12"/>
  <c r="AS549" i="12"/>
  <c r="AT549" i="12"/>
  <c r="AU549" i="12"/>
  <c r="AV549" i="12"/>
  <c r="AE530" i="12"/>
  <c r="AF530" i="12"/>
  <c r="AG530" i="12"/>
  <c r="AH530" i="12"/>
  <c r="AI530" i="12"/>
  <c r="AJ530" i="12"/>
  <c r="AK530" i="12"/>
  <c r="AL530" i="12"/>
  <c r="AM530" i="12"/>
  <c r="AN530" i="12"/>
  <c r="AO530" i="12"/>
  <c r="AP530" i="12"/>
  <c r="AQ530" i="12"/>
  <c r="AR530" i="12"/>
  <c r="AS530" i="12"/>
  <c r="AT530" i="12"/>
  <c r="AU530" i="12"/>
  <c r="AV530" i="12"/>
  <c r="AE557" i="12"/>
  <c r="AF557" i="12"/>
  <c r="AG557" i="12"/>
  <c r="AH557" i="12"/>
  <c r="AI557" i="12"/>
  <c r="AJ557" i="12"/>
  <c r="AK557" i="12"/>
  <c r="AL557" i="12"/>
  <c r="AM557" i="12"/>
  <c r="AN557" i="12"/>
  <c r="AO557" i="12"/>
  <c r="AP557" i="12"/>
  <c r="AQ557" i="12"/>
  <c r="AR557" i="12"/>
  <c r="AS557" i="12"/>
  <c r="AT557" i="12"/>
  <c r="AU557" i="12"/>
  <c r="AV557" i="12"/>
  <c r="AE529" i="12"/>
  <c r="AF529" i="12"/>
  <c r="AG529" i="12"/>
  <c r="AH529" i="12"/>
  <c r="AI529" i="12"/>
  <c r="AJ529" i="12"/>
  <c r="AK529" i="12"/>
  <c r="AL529" i="12"/>
  <c r="AM529" i="12"/>
  <c r="AN529" i="12"/>
  <c r="AO529" i="12"/>
  <c r="AP529" i="12"/>
  <c r="AQ529" i="12"/>
  <c r="AR529" i="12"/>
  <c r="AS529" i="12"/>
  <c r="AT529" i="12"/>
  <c r="AU529" i="12"/>
  <c r="AV529" i="12"/>
  <c r="AE533" i="12"/>
  <c r="AF533" i="12"/>
  <c r="AG533" i="12"/>
  <c r="AH533" i="12"/>
  <c r="AI533" i="12"/>
  <c r="AJ533" i="12"/>
  <c r="AK533" i="12"/>
  <c r="AL533" i="12"/>
  <c r="AM533" i="12"/>
  <c r="AN533" i="12"/>
  <c r="AO533" i="12"/>
  <c r="AP533" i="12"/>
  <c r="AQ533" i="12"/>
  <c r="AR533" i="12"/>
  <c r="AS533" i="12"/>
  <c r="AT533" i="12"/>
  <c r="AU533" i="12"/>
  <c r="AV533" i="12"/>
  <c r="AE558" i="12"/>
  <c r="AF558" i="12"/>
  <c r="AG558" i="12"/>
  <c r="AH558" i="12"/>
  <c r="AI558" i="12"/>
  <c r="AJ558" i="12"/>
  <c r="AK558" i="12"/>
  <c r="AL558" i="12"/>
  <c r="AM558" i="12"/>
  <c r="AN558" i="12"/>
  <c r="AO558" i="12"/>
  <c r="AP558" i="12"/>
  <c r="AQ558" i="12"/>
  <c r="AR558" i="12"/>
  <c r="AS558" i="12"/>
  <c r="AT558" i="12"/>
  <c r="AU558" i="12"/>
  <c r="AV558" i="12"/>
  <c r="AE534" i="12"/>
  <c r="AF534" i="12"/>
  <c r="AG534" i="12"/>
  <c r="AH534" i="12"/>
  <c r="AI534" i="12"/>
  <c r="AJ534" i="12"/>
  <c r="AK534" i="12"/>
  <c r="AL534" i="12"/>
  <c r="AM534" i="12"/>
  <c r="AN534" i="12"/>
  <c r="AO534" i="12"/>
  <c r="AP534" i="12"/>
  <c r="AQ534" i="12"/>
  <c r="AR534" i="12"/>
  <c r="AS534" i="12"/>
  <c r="AT534" i="12"/>
  <c r="AU534" i="12"/>
  <c r="AV534" i="12"/>
  <c r="AE536" i="12"/>
  <c r="AF536" i="12"/>
  <c r="AG536" i="12"/>
  <c r="AH536" i="12"/>
  <c r="AI536" i="12"/>
  <c r="AJ536" i="12"/>
  <c r="AK536" i="12"/>
  <c r="AL536" i="12"/>
  <c r="AM536" i="12"/>
  <c r="AN536" i="12"/>
  <c r="AO536" i="12"/>
  <c r="AP536" i="12"/>
  <c r="AQ536" i="12"/>
  <c r="AR536" i="12"/>
  <c r="AS536" i="12"/>
  <c r="AT536" i="12"/>
  <c r="AU536" i="12"/>
  <c r="AV536" i="12"/>
  <c r="AE545" i="12"/>
  <c r="AF545" i="12"/>
  <c r="AG545" i="12"/>
  <c r="AH545" i="12"/>
  <c r="AI545" i="12"/>
  <c r="AJ545" i="12"/>
  <c r="AK545" i="12"/>
  <c r="AL545" i="12"/>
  <c r="AM545" i="12"/>
  <c r="AN545" i="12"/>
  <c r="AO545" i="12"/>
  <c r="AP545" i="12"/>
  <c r="AQ545" i="12"/>
  <c r="AR545" i="12"/>
  <c r="AS545" i="12"/>
  <c r="AT545" i="12"/>
  <c r="AU545" i="12"/>
  <c r="AV545" i="12"/>
  <c r="AE563" i="12"/>
  <c r="AF563" i="12"/>
  <c r="AG563" i="12"/>
  <c r="AH563" i="12"/>
  <c r="AI563" i="12"/>
  <c r="AJ563" i="12"/>
  <c r="AK563" i="12"/>
  <c r="AL563" i="12"/>
  <c r="AM563" i="12"/>
  <c r="AN563" i="12"/>
  <c r="AO563" i="12"/>
  <c r="AP563" i="12"/>
  <c r="AQ563" i="12"/>
  <c r="AR563" i="12"/>
  <c r="AS563" i="12"/>
  <c r="AT563" i="12"/>
  <c r="AU563" i="12"/>
  <c r="AV563" i="12"/>
  <c r="AE564" i="12"/>
  <c r="AF564" i="12"/>
  <c r="AG564" i="12"/>
  <c r="AH564" i="12"/>
  <c r="AI564" i="12"/>
  <c r="AJ564" i="12"/>
  <c r="AK564" i="12"/>
  <c r="AL564" i="12"/>
  <c r="AM564" i="12"/>
  <c r="AN564" i="12"/>
  <c r="AO564" i="12"/>
  <c r="AP564" i="12"/>
  <c r="AQ564" i="12"/>
  <c r="AR564" i="12"/>
  <c r="AS564" i="12"/>
  <c r="AT564" i="12"/>
  <c r="AU564" i="12"/>
  <c r="AV564" i="12"/>
  <c r="AE554" i="12"/>
  <c r="AF554" i="12"/>
  <c r="AG554" i="12"/>
  <c r="AH554" i="12"/>
  <c r="AI554" i="12"/>
  <c r="AJ554" i="12"/>
  <c r="AK554" i="12"/>
  <c r="AL554" i="12"/>
  <c r="AM554" i="12"/>
  <c r="AN554" i="12"/>
  <c r="AO554" i="12"/>
  <c r="AP554" i="12"/>
  <c r="AQ554" i="12"/>
  <c r="AR554" i="12"/>
  <c r="AS554" i="12"/>
  <c r="AT554" i="12"/>
  <c r="AU554" i="12"/>
  <c r="AV554" i="12"/>
  <c r="AE550" i="12"/>
  <c r="AF550" i="12"/>
  <c r="AG550" i="12"/>
  <c r="AH550" i="12"/>
  <c r="AI550" i="12"/>
  <c r="AJ550" i="12"/>
  <c r="AK550" i="12"/>
  <c r="AL550" i="12"/>
  <c r="AM550" i="12"/>
  <c r="AN550" i="12"/>
  <c r="AO550" i="12"/>
  <c r="AP550" i="12"/>
  <c r="AQ550" i="12"/>
  <c r="AR550" i="12"/>
  <c r="AS550" i="12"/>
  <c r="AT550" i="12"/>
  <c r="AU550" i="12"/>
  <c r="AV550" i="12"/>
  <c r="AE546" i="12"/>
  <c r="AF546" i="12"/>
  <c r="AG546" i="12"/>
  <c r="AH546" i="12"/>
  <c r="AI546" i="12"/>
  <c r="AJ546" i="12"/>
  <c r="AK546" i="12"/>
  <c r="AL546" i="12"/>
  <c r="AM546" i="12"/>
  <c r="AN546" i="12"/>
  <c r="AO546" i="12"/>
  <c r="AP546" i="12"/>
  <c r="AQ546" i="12"/>
  <c r="AR546" i="12"/>
  <c r="AS546" i="12"/>
  <c r="AT546" i="12"/>
  <c r="AU546" i="12"/>
  <c r="AV546" i="12"/>
  <c r="AE547" i="12"/>
  <c r="AF547" i="12"/>
  <c r="AG547" i="12"/>
  <c r="AH547" i="12"/>
  <c r="AI547" i="12"/>
  <c r="AJ547" i="12"/>
  <c r="AK547" i="12"/>
  <c r="AL547" i="12"/>
  <c r="AM547" i="12"/>
  <c r="AN547" i="12"/>
  <c r="AO547" i="12"/>
  <c r="AP547" i="12"/>
  <c r="AQ547" i="12"/>
  <c r="AR547" i="12"/>
  <c r="AS547" i="12"/>
  <c r="AT547" i="12"/>
  <c r="AU547" i="12"/>
  <c r="AV547" i="12"/>
  <c r="AE548" i="12"/>
  <c r="AF548" i="12"/>
  <c r="AG548" i="12"/>
  <c r="AH548" i="12"/>
  <c r="AI548" i="12"/>
  <c r="AJ548" i="12"/>
  <c r="AK548" i="12"/>
  <c r="AL548" i="12"/>
  <c r="AM548" i="12"/>
  <c r="AN548" i="12"/>
  <c r="AO548" i="12"/>
  <c r="AP548" i="12"/>
  <c r="AQ548" i="12"/>
  <c r="AR548" i="12"/>
  <c r="AS548" i="12"/>
  <c r="AT548" i="12"/>
  <c r="AU548" i="12"/>
  <c r="AV548" i="12"/>
  <c r="AE541" i="12"/>
  <c r="AF541" i="12"/>
  <c r="AG541" i="12"/>
  <c r="AH541" i="12"/>
  <c r="AI541" i="12"/>
  <c r="AJ541" i="12"/>
  <c r="AK541" i="12"/>
  <c r="AL541" i="12"/>
  <c r="AM541" i="12"/>
  <c r="AN541" i="12"/>
  <c r="AO541" i="12"/>
  <c r="AP541" i="12"/>
  <c r="AQ541" i="12"/>
  <c r="AR541" i="12"/>
  <c r="AS541" i="12"/>
  <c r="AT541" i="12"/>
  <c r="AU541" i="12"/>
  <c r="AV541" i="12"/>
  <c r="AE72" i="12"/>
  <c r="AF72" i="12"/>
  <c r="AG72" i="12"/>
  <c r="AH72" i="12"/>
  <c r="AI72" i="12"/>
  <c r="AJ72" i="12"/>
  <c r="AK72" i="12"/>
  <c r="AL72" i="12"/>
  <c r="AM72" i="12"/>
  <c r="AN72" i="12"/>
  <c r="AO72" i="12"/>
  <c r="AP72" i="12"/>
  <c r="AQ72" i="12"/>
  <c r="AR72" i="12"/>
  <c r="AS72" i="12"/>
  <c r="AT72" i="12"/>
  <c r="AU72" i="12"/>
  <c r="AV72" i="12"/>
  <c r="AE551" i="12"/>
  <c r="AF551" i="12"/>
  <c r="AG551" i="12"/>
  <c r="AH551" i="12"/>
  <c r="AI551" i="12"/>
  <c r="AJ551" i="12"/>
  <c r="AK551" i="12"/>
  <c r="AL551" i="12"/>
  <c r="AM551" i="12"/>
  <c r="AN551" i="12"/>
  <c r="AO551" i="12"/>
  <c r="AP551" i="12"/>
  <c r="AQ551" i="12"/>
  <c r="AR551" i="12"/>
  <c r="AS551" i="12"/>
  <c r="AT551" i="12"/>
  <c r="AU551" i="12"/>
  <c r="AV551" i="12"/>
  <c r="AE552" i="12"/>
  <c r="AF552" i="12"/>
  <c r="AG552" i="12"/>
  <c r="AH552" i="12"/>
  <c r="AI552" i="12"/>
  <c r="AJ552" i="12"/>
  <c r="AK552" i="12"/>
  <c r="AL552" i="12"/>
  <c r="AM552" i="12"/>
  <c r="AN552" i="12"/>
  <c r="AO552" i="12"/>
  <c r="AP552" i="12"/>
  <c r="AQ552" i="12"/>
  <c r="AR552" i="12"/>
  <c r="AS552" i="12"/>
  <c r="AT552" i="12"/>
  <c r="AU552" i="12"/>
  <c r="AV552" i="12"/>
  <c r="AE553" i="12"/>
  <c r="AF553" i="12"/>
  <c r="AG553" i="12"/>
  <c r="AH553" i="12"/>
  <c r="AI553" i="12"/>
  <c r="AJ553" i="12"/>
  <c r="AK553" i="12"/>
  <c r="AL553" i="12"/>
  <c r="AM553" i="12"/>
  <c r="AN553" i="12"/>
  <c r="AO553" i="12"/>
  <c r="AP553" i="12"/>
  <c r="AQ553" i="12"/>
  <c r="AR553" i="12"/>
  <c r="AS553" i="12"/>
  <c r="AT553" i="12"/>
  <c r="AU553" i="12"/>
  <c r="AV553" i="12"/>
  <c r="AE555" i="12"/>
  <c r="AF555" i="12"/>
  <c r="AG555" i="12"/>
  <c r="AH555" i="12"/>
  <c r="AI555" i="12"/>
  <c r="AJ555" i="12"/>
  <c r="AK555" i="12"/>
  <c r="AL555" i="12"/>
  <c r="AM555" i="12"/>
  <c r="AN555" i="12"/>
  <c r="AO555" i="12"/>
  <c r="AP555" i="12"/>
  <c r="AQ555" i="12"/>
  <c r="AR555" i="12"/>
  <c r="AS555" i="12"/>
  <c r="AT555" i="12"/>
  <c r="AU555" i="12"/>
  <c r="AV555" i="12"/>
  <c r="AE556" i="12"/>
  <c r="AF556" i="12"/>
  <c r="AG556" i="12"/>
  <c r="AH556" i="12"/>
  <c r="AI556" i="12"/>
  <c r="AJ556" i="12"/>
  <c r="AK556" i="12"/>
  <c r="AL556" i="12"/>
  <c r="AM556" i="12"/>
  <c r="AN556" i="12"/>
  <c r="AO556" i="12"/>
  <c r="AP556" i="12"/>
  <c r="AQ556" i="12"/>
  <c r="AR556" i="12"/>
  <c r="AS556" i="12"/>
  <c r="AT556" i="12"/>
  <c r="AU556" i="12"/>
  <c r="AV556" i="12"/>
  <c r="AE405" i="12"/>
  <c r="AF405" i="12"/>
  <c r="AG405" i="12"/>
  <c r="AH405" i="12"/>
  <c r="AI405" i="12"/>
  <c r="AJ405" i="12"/>
  <c r="AK405" i="12"/>
  <c r="AL405" i="12"/>
  <c r="AM405" i="12"/>
  <c r="AN405" i="12"/>
  <c r="AO405" i="12"/>
  <c r="AP405" i="12"/>
  <c r="AQ405" i="12"/>
  <c r="AR405" i="12"/>
  <c r="AS405" i="12"/>
  <c r="AT405" i="12"/>
  <c r="AU405" i="12"/>
  <c r="AV405" i="12"/>
  <c r="AE560" i="12"/>
  <c r="AF560" i="12"/>
  <c r="AG560" i="12"/>
  <c r="AH560" i="12"/>
  <c r="AI560" i="12"/>
  <c r="AJ560" i="12"/>
  <c r="AK560" i="12"/>
  <c r="AL560" i="12"/>
  <c r="AM560" i="12"/>
  <c r="AN560" i="12"/>
  <c r="AO560" i="12"/>
  <c r="AP560" i="12"/>
  <c r="AQ560" i="12"/>
  <c r="AR560" i="12"/>
  <c r="AS560" i="12"/>
  <c r="AT560" i="12"/>
  <c r="AU560" i="12"/>
  <c r="AV560" i="12"/>
  <c r="AE537" i="12"/>
  <c r="AF537" i="12"/>
  <c r="AG537" i="12"/>
  <c r="AH537" i="12"/>
  <c r="AI537" i="12"/>
  <c r="AJ537" i="12"/>
  <c r="AK537" i="12"/>
  <c r="AL537" i="12"/>
  <c r="AM537" i="12"/>
  <c r="AN537" i="12"/>
  <c r="AO537" i="12"/>
  <c r="AP537" i="12"/>
  <c r="AQ537" i="12"/>
  <c r="AR537" i="12"/>
  <c r="AS537" i="12"/>
  <c r="AT537" i="12"/>
  <c r="AU537" i="12"/>
  <c r="AV537" i="12"/>
  <c r="AE539" i="12"/>
  <c r="AF539" i="12"/>
  <c r="AG539" i="12"/>
  <c r="AH539" i="12"/>
  <c r="AI539" i="12"/>
  <c r="AJ539" i="12"/>
  <c r="AK539" i="12"/>
  <c r="AL539" i="12"/>
  <c r="AM539" i="12"/>
  <c r="AN539" i="12"/>
  <c r="AO539" i="12"/>
  <c r="AP539" i="12"/>
  <c r="AQ539" i="12"/>
  <c r="AR539" i="12"/>
  <c r="AS539" i="12"/>
  <c r="AT539" i="12"/>
  <c r="AU539" i="12"/>
  <c r="AV539" i="12"/>
  <c r="AE543" i="12"/>
  <c r="AF543" i="12"/>
  <c r="AG543" i="12"/>
  <c r="AH543" i="12"/>
  <c r="AI543" i="12"/>
  <c r="AJ543" i="12"/>
  <c r="AK543" i="12"/>
  <c r="AL543" i="12"/>
  <c r="AM543" i="12"/>
  <c r="AN543" i="12"/>
  <c r="AO543" i="12"/>
  <c r="AP543" i="12"/>
  <c r="AQ543" i="12"/>
  <c r="AR543" i="12"/>
  <c r="AS543" i="12"/>
  <c r="AT543" i="12"/>
  <c r="AU543" i="12"/>
  <c r="AV543" i="12"/>
  <c r="AE528" i="12"/>
  <c r="AF528" i="12"/>
  <c r="AG528" i="12"/>
  <c r="AH528" i="12"/>
  <c r="AI528" i="12"/>
  <c r="AJ528" i="12"/>
  <c r="AK528" i="12"/>
  <c r="AL528" i="12"/>
  <c r="AM528" i="12"/>
  <c r="AN528" i="12"/>
  <c r="AO528" i="12"/>
  <c r="AP528" i="12"/>
  <c r="AQ528" i="12"/>
  <c r="AR528" i="12"/>
  <c r="AS528" i="12"/>
  <c r="AT528" i="12"/>
  <c r="AU528" i="12"/>
  <c r="AV528" i="12"/>
  <c r="AE561" i="12"/>
  <c r="AF561" i="12"/>
  <c r="AG561" i="12"/>
  <c r="AH561" i="12"/>
  <c r="AI561" i="12"/>
  <c r="AJ561" i="12"/>
  <c r="AK561" i="12"/>
  <c r="AL561" i="12"/>
  <c r="AM561" i="12"/>
  <c r="AN561" i="12"/>
  <c r="AO561" i="12"/>
  <c r="AP561" i="12"/>
  <c r="AQ561" i="12"/>
  <c r="AR561" i="12"/>
  <c r="AS561" i="12"/>
  <c r="AT561" i="12"/>
  <c r="AU561" i="12"/>
  <c r="AV561" i="12"/>
  <c r="AE562" i="12"/>
  <c r="AF562" i="12"/>
  <c r="AG562" i="12"/>
  <c r="AH562" i="12"/>
  <c r="AI562" i="12"/>
  <c r="AJ562" i="12"/>
  <c r="AK562" i="12"/>
  <c r="AL562" i="12"/>
  <c r="AM562" i="12"/>
  <c r="AN562" i="12"/>
  <c r="AO562" i="12"/>
  <c r="AP562" i="12"/>
  <c r="AQ562" i="12"/>
  <c r="AR562" i="12"/>
  <c r="AS562" i="12"/>
  <c r="AT562" i="12"/>
  <c r="AU562" i="12"/>
  <c r="AV562" i="12"/>
  <c r="AE532" i="12"/>
  <c r="AF532" i="12"/>
  <c r="AG532" i="12"/>
  <c r="AH532" i="12"/>
  <c r="AI532" i="12"/>
  <c r="AJ532" i="12"/>
  <c r="AK532" i="12"/>
  <c r="AL532" i="12"/>
  <c r="AM532" i="12"/>
  <c r="AN532" i="12"/>
  <c r="AO532" i="12"/>
  <c r="AP532" i="12"/>
  <c r="AQ532" i="12"/>
  <c r="AR532" i="12"/>
  <c r="AS532" i="12"/>
  <c r="AT532" i="12"/>
  <c r="AU532" i="12"/>
  <c r="AV532" i="12"/>
  <c r="AE566" i="12"/>
  <c r="AF566" i="12"/>
  <c r="AG566" i="12"/>
  <c r="AH566" i="12"/>
  <c r="AI566" i="12"/>
  <c r="AJ566" i="12"/>
  <c r="AK566" i="12"/>
  <c r="AL566" i="12"/>
  <c r="AM566" i="12"/>
  <c r="AN566" i="12"/>
  <c r="AO566" i="12"/>
  <c r="AP566" i="12"/>
  <c r="AQ566" i="12"/>
  <c r="AR566" i="12"/>
  <c r="AS566" i="12"/>
  <c r="AT566" i="12"/>
  <c r="AU566" i="12"/>
  <c r="AV566" i="12"/>
  <c r="AE569" i="12"/>
  <c r="AF569" i="12"/>
  <c r="AG569" i="12"/>
  <c r="AH569" i="12"/>
  <c r="AI569" i="12"/>
  <c r="AJ569" i="12"/>
  <c r="AK569" i="12"/>
  <c r="AL569" i="12"/>
  <c r="AM569" i="12"/>
  <c r="AN569" i="12"/>
  <c r="AO569" i="12"/>
  <c r="AP569" i="12"/>
  <c r="AQ569" i="12"/>
  <c r="AR569" i="12"/>
  <c r="AS569" i="12"/>
  <c r="AT569" i="12"/>
  <c r="AU569" i="12"/>
  <c r="AV569" i="12"/>
  <c r="AE567" i="12"/>
  <c r="AF567" i="12"/>
  <c r="AG567" i="12"/>
  <c r="AH567" i="12"/>
  <c r="AI567" i="12"/>
  <c r="AJ567" i="12"/>
  <c r="AK567" i="12"/>
  <c r="AL567" i="12"/>
  <c r="AM567" i="12"/>
  <c r="AN567" i="12"/>
  <c r="AO567" i="12"/>
  <c r="AP567" i="12"/>
  <c r="AQ567" i="12"/>
  <c r="AR567" i="12"/>
  <c r="AS567" i="12"/>
  <c r="AT567" i="12"/>
  <c r="AU567" i="12"/>
  <c r="AV567" i="12"/>
  <c r="AE392" i="12"/>
  <c r="AF392" i="12"/>
  <c r="AG392" i="12"/>
  <c r="AH392" i="12"/>
  <c r="AI392" i="12"/>
  <c r="AJ392" i="12"/>
  <c r="AK392" i="12"/>
  <c r="AL392" i="12"/>
  <c r="AM392" i="12"/>
  <c r="AN392" i="12"/>
  <c r="AO392" i="12"/>
  <c r="AP392" i="12"/>
  <c r="AQ392" i="12"/>
  <c r="AR392" i="12"/>
  <c r="AS392" i="12"/>
  <c r="AT392" i="12"/>
  <c r="AU392" i="12"/>
  <c r="AV392" i="12"/>
  <c r="AE565" i="12"/>
  <c r="AF565" i="12"/>
  <c r="AG565" i="12"/>
  <c r="AH565" i="12"/>
  <c r="AI565" i="12"/>
  <c r="AJ565" i="12"/>
  <c r="AK565" i="12"/>
  <c r="AL565" i="12"/>
  <c r="AM565" i="12"/>
  <c r="AN565" i="12"/>
  <c r="AO565" i="12"/>
  <c r="AP565" i="12"/>
  <c r="AQ565" i="12"/>
  <c r="AR565" i="12"/>
  <c r="AS565" i="12"/>
  <c r="AT565" i="12"/>
  <c r="AU565" i="12"/>
  <c r="AV565" i="12"/>
  <c r="AE193" i="12"/>
  <c r="AF193" i="12"/>
  <c r="AG193" i="12"/>
  <c r="AH193" i="12"/>
  <c r="AI193" i="12"/>
  <c r="AJ193" i="12"/>
  <c r="AK193" i="12"/>
  <c r="AL193" i="12"/>
  <c r="AM193" i="12"/>
  <c r="AN193" i="12"/>
  <c r="AO193" i="12"/>
  <c r="AP193" i="12"/>
  <c r="AQ193" i="12"/>
  <c r="AR193" i="12"/>
  <c r="AS193" i="12"/>
  <c r="AT193" i="12"/>
  <c r="AU193" i="12"/>
  <c r="AV193" i="12"/>
  <c r="AE583" i="12"/>
  <c r="AF583" i="12"/>
  <c r="AG583" i="12"/>
  <c r="AH583" i="12"/>
  <c r="AI583" i="12"/>
  <c r="AJ583" i="12"/>
  <c r="AK583" i="12"/>
  <c r="AL583" i="12"/>
  <c r="AM583" i="12"/>
  <c r="AN583" i="12"/>
  <c r="AO583" i="12"/>
  <c r="AP583" i="12"/>
  <c r="AQ583" i="12"/>
  <c r="AR583" i="12"/>
  <c r="AS583" i="12"/>
  <c r="AT583" i="12"/>
  <c r="AU583" i="12"/>
  <c r="AV583" i="12"/>
  <c r="AE585" i="12"/>
  <c r="AF585" i="12"/>
  <c r="AG585" i="12"/>
  <c r="AH585" i="12"/>
  <c r="AI585" i="12"/>
  <c r="AJ585" i="12"/>
  <c r="AK585" i="12"/>
  <c r="AL585" i="12"/>
  <c r="AM585" i="12"/>
  <c r="AN585" i="12"/>
  <c r="AO585" i="12"/>
  <c r="AP585" i="12"/>
  <c r="AQ585" i="12"/>
  <c r="AR585" i="12"/>
  <c r="AS585" i="12"/>
  <c r="AT585" i="12"/>
  <c r="AU585" i="12"/>
  <c r="AV585" i="12"/>
  <c r="AE509" i="12"/>
  <c r="AF509" i="12"/>
  <c r="AG509" i="12"/>
  <c r="AH509" i="12"/>
  <c r="AI509" i="12"/>
  <c r="AJ509" i="12"/>
  <c r="AK509" i="12"/>
  <c r="AL509" i="12"/>
  <c r="AM509" i="12"/>
  <c r="AN509" i="12"/>
  <c r="AO509" i="12"/>
  <c r="AP509" i="12"/>
  <c r="AQ509" i="12"/>
  <c r="AR509" i="12"/>
  <c r="AS509" i="12"/>
  <c r="AT509" i="12"/>
  <c r="AU509" i="12"/>
  <c r="AV509" i="12"/>
  <c r="AE572" i="12"/>
  <c r="AF572" i="12"/>
  <c r="AG572" i="12"/>
  <c r="AH572" i="12"/>
  <c r="AI572" i="12"/>
  <c r="AJ572" i="12"/>
  <c r="AK572" i="12"/>
  <c r="AL572" i="12"/>
  <c r="AM572" i="12"/>
  <c r="AN572" i="12"/>
  <c r="AO572" i="12"/>
  <c r="AP572" i="12"/>
  <c r="AQ572" i="12"/>
  <c r="AR572" i="12"/>
  <c r="AS572" i="12"/>
  <c r="AT572" i="12"/>
  <c r="AU572" i="12"/>
  <c r="AV572" i="12"/>
  <c r="AE575" i="12"/>
  <c r="AF575" i="12"/>
  <c r="AG575" i="12"/>
  <c r="AH575" i="12"/>
  <c r="AI575" i="12"/>
  <c r="AJ575" i="12"/>
  <c r="AK575" i="12"/>
  <c r="AL575" i="12"/>
  <c r="AM575" i="12"/>
  <c r="AN575" i="12"/>
  <c r="AO575" i="12"/>
  <c r="AP575" i="12"/>
  <c r="AQ575" i="12"/>
  <c r="AR575" i="12"/>
  <c r="AS575" i="12"/>
  <c r="AT575" i="12"/>
  <c r="AU575" i="12"/>
  <c r="AV575" i="12"/>
  <c r="AE577" i="12"/>
  <c r="AF577" i="12"/>
  <c r="AG577" i="12"/>
  <c r="AH577" i="12"/>
  <c r="AI577" i="12"/>
  <c r="AJ577" i="12"/>
  <c r="AK577" i="12"/>
  <c r="AL577" i="12"/>
  <c r="AM577" i="12"/>
  <c r="AN577" i="12"/>
  <c r="AO577" i="12"/>
  <c r="AP577" i="12"/>
  <c r="AQ577" i="12"/>
  <c r="AR577" i="12"/>
  <c r="AS577" i="12"/>
  <c r="AT577" i="12"/>
  <c r="AU577" i="12"/>
  <c r="AV577" i="12"/>
  <c r="AE578" i="12"/>
  <c r="AF578" i="12"/>
  <c r="AG578" i="12"/>
  <c r="AH578" i="12"/>
  <c r="AI578" i="12"/>
  <c r="AJ578" i="12"/>
  <c r="AK578" i="12"/>
  <c r="AL578" i="12"/>
  <c r="AM578" i="12"/>
  <c r="AN578" i="12"/>
  <c r="AO578" i="12"/>
  <c r="AP578" i="12"/>
  <c r="AQ578" i="12"/>
  <c r="AR578" i="12"/>
  <c r="AS578" i="12"/>
  <c r="AT578" i="12"/>
  <c r="AU578" i="12"/>
  <c r="AV578" i="12"/>
  <c r="AE591" i="12"/>
  <c r="AF591" i="12"/>
  <c r="AG591" i="12"/>
  <c r="AH591" i="12"/>
  <c r="AI591" i="12"/>
  <c r="AJ591" i="12"/>
  <c r="AK591" i="12"/>
  <c r="AL591" i="12"/>
  <c r="AM591" i="12"/>
  <c r="AN591" i="12"/>
  <c r="AO591" i="12"/>
  <c r="AP591" i="12"/>
  <c r="AQ591" i="12"/>
  <c r="AR591" i="12"/>
  <c r="AS591" i="12"/>
  <c r="AT591" i="12"/>
  <c r="AU591" i="12"/>
  <c r="AV591" i="12"/>
  <c r="AE587" i="12"/>
  <c r="AF587" i="12"/>
  <c r="AG587" i="12"/>
  <c r="AH587" i="12"/>
  <c r="AI587" i="12"/>
  <c r="AJ587" i="12"/>
  <c r="AK587" i="12"/>
  <c r="AL587" i="12"/>
  <c r="AM587" i="12"/>
  <c r="AN587" i="12"/>
  <c r="AO587" i="12"/>
  <c r="AP587" i="12"/>
  <c r="AQ587" i="12"/>
  <c r="AR587" i="12"/>
  <c r="AS587" i="12"/>
  <c r="AT587" i="12"/>
  <c r="AU587" i="12"/>
  <c r="AV587" i="12"/>
  <c r="AE573" i="12"/>
  <c r="AF573" i="12"/>
  <c r="AG573" i="12"/>
  <c r="AH573" i="12"/>
  <c r="AI573" i="12"/>
  <c r="AJ573" i="12"/>
  <c r="AK573" i="12"/>
  <c r="AL573" i="12"/>
  <c r="AM573" i="12"/>
  <c r="AN573" i="12"/>
  <c r="AO573" i="12"/>
  <c r="AP573" i="12"/>
  <c r="AQ573" i="12"/>
  <c r="AR573" i="12"/>
  <c r="AS573" i="12"/>
  <c r="AT573" i="12"/>
  <c r="AU573" i="12"/>
  <c r="AV573" i="12"/>
  <c r="AE592" i="12"/>
  <c r="AF592" i="12"/>
  <c r="AG592" i="12"/>
  <c r="AH592" i="12"/>
  <c r="AI592" i="12"/>
  <c r="AJ592" i="12"/>
  <c r="AK592" i="12"/>
  <c r="AL592" i="12"/>
  <c r="AM592" i="12"/>
  <c r="AN592" i="12"/>
  <c r="AO592" i="12"/>
  <c r="AP592" i="12"/>
  <c r="AQ592" i="12"/>
  <c r="AR592" i="12"/>
  <c r="AS592" i="12"/>
  <c r="AT592" i="12"/>
  <c r="AU592" i="12"/>
  <c r="AV592" i="12"/>
  <c r="AE586" i="12"/>
  <c r="AF586" i="12"/>
  <c r="AG586" i="12"/>
  <c r="AH586" i="12"/>
  <c r="AI586" i="12"/>
  <c r="AJ586" i="12"/>
  <c r="AK586" i="12"/>
  <c r="AL586" i="12"/>
  <c r="AM586" i="12"/>
  <c r="AN586" i="12"/>
  <c r="AO586" i="12"/>
  <c r="AP586" i="12"/>
  <c r="AQ586" i="12"/>
  <c r="AR586" i="12"/>
  <c r="AS586" i="12"/>
  <c r="AT586" i="12"/>
  <c r="AU586" i="12"/>
  <c r="AV586" i="12"/>
  <c r="AE581" i="12"/>
  <c r="AF581" i="12"/>
  <c r="AG581" i="12"/>
  <c r="AH581" i="12"/>
  <c r="AI581" i="12"/>
  <c r="AJ581" i="12"/>
  <c r="AK581" i="12"/>
  <c r="AL581" i="12"/>
  <c r="AM581" i="12"/>
  <c r="AN581" i="12"/>
  <c r="AO581" i="12"/>
  <c r="AP581" i="12"/>
  <c r="AQ581" i="12"/>
  <c r="AR581" i="12"/>
  <c r="AS581" i="12"/>
  <c r="AT581" i="12"/>
  <c r="AU581" i="12"/>
  <c r="AV581" i="12"/>
  <c r="AE579" i="12"/>
  <c r="AF579" i="12"/>
  <c r="AG579" i="12"/>
  <c r="AH579" i="12"/>
  <c r="AI579" i="12"/>
  <c r="AJ579" i="12"/>
  <c r="AK579" i="12"/>
  <c r="AL579" i="12"/>
  <c r="AM579" i="12"/>
  <c r="AN579" i="12"/>
  <c r="AO579" i="12"/>
  <c r="AP579" i="12"/>
  <c r="AQ579" i="12"/>
  <c r="AR579" i="12"/>
  <c r="AS579" i="12"/>
  <c r="AT579" i="12"/>
  <c r="AU579" i="12"/>
  <c r="AV579" i="12"/>
  <c r="AE571" i="12"/>
  <c r="AF571" i="12"/>
  <c r="AG571" i="12"/>
  <c r="AH571" i="12"/>
  <c r="AI571" i="12"/>
  <c r="AJ571" i="12"/>
  <c r="AK571" i="12"/>
  <c r="AL571" i="12"/>
  <c r="AM571" i="12"/>
  <c r="AN571" i="12"/>
  <c r="AO571" i="12"/>
  <c r="AP571" i="12"/>
  <c r="AQ571" i="12"/>
  <c r="AR571" i="12"/>
  <c r="AS571" i="12"/>
  <c r="AT571" i="12"/>
  <c r="AU571" i="12"/>
  <c r="AV571" i="12"/>
  <c r="AE584" i="12"/>
  <c r="AF584" i="12"/>
  <c r="AG584" i="12"/>
  <c r="AH584" i="12"/>
  <c r="AI584" i="12"/>
  <c r="AJ584" i="12"/>
  <c r="AK584" i="12"/>
  <c r="AL584" i="12"/>
  <c r="AM584" i="12"/>
  <c r="AN584" i="12"/>
  <c r="AO584" i="12"/>
  <c r="AP584" i="12"/>
  <c r="AQ584" i="12"/>
  <c r="AR584" i="12"/>
  <c r="AS584" i="12"/>
  <c r="AT584" i="12"/>
  <c r="AU584" i="12"/>
  <c r="AV584" i="12"/>
  <c r="AE582" i="12"/>
  <c r="AF582" i="12"/>
  <c r="AG582" i="12"/>
  <c r="AH582" i="12"/>
  <c r="AI582" i="12"/>
  <c r="AJ582" i="12"/>
  <c r="AK582" i="12"/>
  <c r="AL582" i="12"/>
  <c r="AM582" i="12"/>
  <c r="AN582" i="12"/>
  <c r="AO582" i="12"/>
  <c r="AP582" i="12"/>
  <c r="AQ582" i="12"/>
  <c r="AR582" i="12"/>
  <c r="AS582" i="12"/>
  <c r="AT582" i="12"/>
  <c r="AU582" i="12"/>
  <c r="AV582" i="12"/>
  <c r="AE588" i="12"/>
  <c r="AF588" i="12"/>
  <c r="AG588" i="12"/>
  <c r="AH588" i="12"/>
  <c r="AI588" i="12"/>
  <c r="AJ588" i="12"/>
  <c r="AK588" i="12"/>
  <c r="AL588" i="12"/>
  <c r="AM588" i="12"/>
  <c r="AN588" i="12"/>
  <c r="AO588" i="12"/>
  <c r="AP588" i="12"/>
  <c r="AQ588" i="12"/>
  <c r="AR588" i="12"/>
  <c r="AS588" i="12"/>
  <c r="AT588" i="12"/>
  <c r="AU588" i="12"/>
  <c r="AV588" i="12"/>
  <c r="AE589" i="12"/>
  <c r="AF589" i="12"/>
  <c r="AG589" i="12"/>
  <c r="AH589" i="12"/>
  <c r="AI589" i="12"/>
  <c r="AJ589" i="12"/>
  <c r="AK589" i="12"/>
  <c r="AL589" i="12"/>
  <c r="AM589" i="12"/>
  <c r="AN589" i="12"/>
  <c r="AO589" i="12"/>
  <c r="AP589" i="12"/>
  <c r="AQ589" i="12"/>
  <c r="AR589" i="12"/>
  <c r="AS589" i="12"/>
  <c r="AT589" i="12"/>
  <c r="AU589" i="12"/>
  <c r="AV589" i="12"/>
  <c r="AE580" i="12"/>
  <c r="AF580" i="12"/>
  <c r="AG580" i="12"/>
  <c r="AH580" i="12"/>
  <c r="AI580" i="12"/>
  <c r="AJ580" i="12"/>
  <c r="AK580" i="12"/>
  <c r="AL580" i="12"/>
  <c r="AM580" i="12"/>
  <c r="AN580" i="12"/>
  <c r="AO580" i="12"/>
  <c r="AP580" i="12"/>
  <c r="AQ580" i="12"/>
  <c r="AR580" i="12"/>
  <c r="AS580" i="12"/>
  <c r="AT580" i="12"/>
  <c r="AU580" i="12"/>
  <c r="AV580" i="12"/>
  <c r="AE590" i="12"/>
  <c r="AF590" i="12"/>
  <c r="AG590" i="12"/>
  <c r="AH590" i="12"/>
  <c r="AI590" i="12"/>
  <c r="AJ590" i="12"/>
  <c r="AK590" i="12"/>
  <c r="AL590" i="12"/>
  <c r="AM590" i="12"/>
  <c r="AN590" i="12"/>
  <c r="AO590" i="12"/>
  <c r="AP590" i="12"/>
  <c r="AQ590" i="12"/>
  <c r="AR590" i="12"/>
  <c r="AS590" i="12"/>
  <c r="AT590" i="12"/>
  <c r="AU590" i="12"/>
  <c r="AV590" i="12"/>
  <c r="AE570" i="12"/>
  <c r="AF570" i="12"/>
  <c r="AG570" i="12"/>
  <c r="AH570" i="12"/>
  <c r="AI570" i="12"/>
  <c r="AJ570" i="12"/>
  <c r="AK570" i="12"/>
  <c r="AL570" i="12"/>
  <c r="AM570" i="12"/>
  <c r="AN570" i="12"/>
  <c r="AO570" i="12"/>
  <c r="AP570" i="12"/>
  <c r="AQ570" i="12"/>
  <c r="AR570" i="12"/>
  <c r="AS570" i="12"/>
  <c r="AT570" i="12"/>
  <c r="AU570" i="12"/>
  <c r="AV570" i="12"/>
  <c r="AE628" i="12"/>
  <c r="AF628" i="12"/>
  <c r="AG628" i="12"/>
  <c r="AH628" i="12"/>
  <c r="AI628" i="12"/>
  <c r="AJ628" i="12"/>
  <c r="AK628" i="12"/>
  <c r="AL628" i="12"/>
  <c r="AM628" i="12"/>
  <c r="AN628" i="12"/>
  <c r="AO628" i="12"/>
  <c r="AP628" i="12"/>
  <c r="AQ628" i="12"/>
  <c r="AR628" i="12"/>
  <c r="AS628" i="12"/>
  <c r="AT628" i="12"/>
  <c r="AU628" i="12"/>
  <c r="AV628" i="12"/>
  <c r="AE636" i="12"/>
  <c r="AF636" i="12"/>
  <c r="AG636" i="12"/>
  <c r="AH636" i="12"/>
  <c r="AI636" i="12"/>
  <c r="AJ636" i="12"/>
  <c r="AK636" i="12"/>
  <c r="AL636" i="12"/>
  <c r="AM636" i="12"/>
  <c r="AN636" i="12"/>
  <c r="AO636" i="12"/>
  <c r="AP636" i="12"/>
  <c r="AQ636" i="12"/>
  <c r="AR636" i="12"/>
  <c r="AS636" i="12"/>
  <c r="AT636" i="12"/>
  <c r="AU636" i="12"/>
  <c r="AV636" i="12"/>
  <c r="AE595" i="12"/>
  <c r="AF595" i="12"/>
  <c r="AG595" i="12"/>
  <c r="AH595" i="12"/>
  <c r="AI595" i="12"/>
  <c r="AJ595" i="12"/>
  <c r="AK595" i="12"/>
  <c r="AL595" i="12"/>
  <c r="AM595" i="12"/>
  <c r="AN595" i="12"/>
  <c r="AO595" i="12"/>
  <c r="AP595" i="12"/>
  <c r="AQ595" i="12"/>
  <c r="AR595" i="12"/>
  <c r="AS595" i="12"/>
  <c r="AT595" i="12"/>
  <c r="AU595" i="12"/>
  <c r="AV595" i="12"/>
  <c r="AE596" i="12"/>
  <c r="AF596" i="12"/>
  <c r="AG596" i="12"/>
  <c r="AH596" i="12"/>
  <c r="AI596" i="12"/>
  <c r="AJ596" i="12"/>
  <c r="AK596" i="12"/>
  <c r="AL596" i="12"/>
  <c r="AM596" i="12"/>
  <c r="AN596" i="12"/>
  <c r="AO596" i="12"/>
  <c r="AP596" i="12"/>
  <c r="AQ596" i="12"/>
  <c r="AR596" i="12"/>
  <c r="AS596" i="12"/>
  <c r="AT596" i="12"/>
  <c r="AU596" i="12"/>
  <c r="AV596" i="12"/>
  <c r="AE620" i="12"/>
  <c r="AF620" i="12"/>
  <c r="AG620" i="12"/>
  <c r="AH620" i="12"/>
  <c r="AI620" i="12"/>
  <c r="AJ620" i="12"/>
  <c r="AK620" i="12"/>
  <c r="AL620" i="12"/>
  <c r="AM620" i="12"/>
  <c r="AN620" i="12"/>
  <c r="AO620" i="12"/>
  <c r="AP620" i="12"/>
  <c r="AQ620" i="12"/>
  <c r="AR620" i="12"/>
  <c r="AS620" i="12"/>
  <c r="AT620" i="12"/>
  <c r="AU620" i="12"/>
  <c r="AV620" i="12"/>
  <c r="AE603" i="12"/>
  <c r="AF603" i="12"/>
  <c r="AG603" i="12"/>
  <c r="AH603" i="12"/>
  <c r="AI603" i="12"/>
  <c r="AJ603" i="12"/>
  <c r="AK603" i="12"/>
  <c r="AL603" i="12"/>
  <c r="AM603" i="12"/>
  <c r="AN603" i="12"/>
  <c r="AO603" i="12"/>
  <c r="AP603" i="12"/>
  <c r="AQ603" i="12"/>
  <c r="AR603" i="12"/>
  <c r="AS603" i="12"/>
  <c r="AT603" i="12"/>
  <c r="AU603" i="12"/>
  <c r="AV603" i="12"/>
  <c r="AE632" i="12"/>
  <c r="AF632" i="12"/>
  <c r="AG632" i="12"/>
  <c r="AH632" i="12"/>
  <c r="AI632" i="12"/>
  <c r="AJ632" i="12"/>
  <c r="AK632" i="12"/>
  <c r="AL632" i="12"/>
  <c r="AM632" i="12"/>
  <c r="AN632" i="12"/>
  <c r="AO632" i="12"/>
  <c r="AP632" i="12"/>
  <c r="AQ632" i="12"/>
  <c r="AR632" i="12"/>
  <c r="AS632" i="12"/>
  <c r="AT632" i="12"/>
  <c r="AU632" i="12"/>
  <c r="AV632" i="12"/>
  <c r="AE648" i="12"/>
  <c r="AF648" i="12"/>
  <c r="AG648" i="12"/>
  <c r="AH648" i="12"/>
  <c r="AI648" i="12"/>
  <c r="AJ648" i="12"/>
  <c r="AK648" i="12"/>
  <c r="AL648" i="12"/>
  <c r="AM648" i="12"/>
  <c r="AN648" i="12"/>
  <c r="AO648" i="12"/>
  <c r="AP648" i="12"/>
  <c r="AQ648" i="12"/>
  <c r="AR648" i="12"/>
  <c r="AS648" i="12"/>
  <c r="AT648" i="12"/>
  <c r="AU648" i="12"/>
  <c r="AV648" i="12"/>
  <c r="AE600" i="12"/>
  <c r="AF600" i="12"/>
  <c r="AG600" i="12"/>
  <c r="AH600" i="12"/>
  <c r="AI600" i="12"/>
  <c r="AJ600" i="12"/>
  <c r="AK600" i="12"/>
  <c r="AL600" i="12"/>
  <c r="AM600" i="12"/>
  <c r="AN600" i="12"/>
  <c r="AO600" i="12"/>
  <c r="AP600" i="12"/>
  <c r="AQ600" i="12"/>
  <c r="AR600" i="12"/>
  <c r="AS600" i="12"/>
  <c r="AT600" i="12"/>
  <c r="AU600" i="12"/>
  <c r="AV600" i="12"/>
  <c r="AE606" i="12"/>
  <c r="AF606" i="12"/>
  <c r="AG606" i="12"/>
  <c r="AH606" i="12"/>
  <c r="AI606" i="12"/>
  <c r="AJ606" i="12"/>
  <c r="AK606" i="12"/>
  <c r="AL606" i="12"/>
  <c r="AM606" i="12"/>
  <c r="AN606" i="12"/>
  <c r="AO606" i="12"/>
  <c r="AP606" i="12"/>
  <c r="AQ606" i="12"/>
  <c r="AR606" i="12"/>
  <c r="AS606" i="12"/>
  <c r="AT606" i="12"/>
  <c r="AU606" i="12"/>
  <c r="AV606" i="12"/>
  <c r="AE610" i="12"/>
  <c r="AF610" i="12"/>
  <c r="AG610" i="12"/>
  <c r="AH610" i="12"/>
  <c r="AI610" i="12"/>
  <c r="AJ610" i="12"/>
  <c r="AK610" i="12"/>
  <c r="AL610" i="12"/>
  <c r="AM610" i="12"/>
  <c r="AN610" i="12"/>
  <c r="AO610" i="12"/>
  <c r="AP610" i="12"/>
  <c r="AQ610" i="12"/>
  <c r="AR610" i="12"/>
  <c r="AS610" i="12"/>
  <c r="AT610" i="12"/>
  <c r="AU610" i="12"/>
  <c r="AV610" i="12"/>
  <c r="AE612" i="12"/>
  <c r="AF612" i="12"/>
  <c r="AG612" i="12"/>
  <c r="AH612" i="12"/>
  <c r="AI612" i="12"/>
  <c r="AJ612" i="12"/>
  <c r="AK612" i="12"/>
  <c r="AL612" i="12"/>
  <c r="AM612" i="12"/>
  <c r="AN612" i="12"/>
  <c r="AO612" i="12"/>
  <c r="AP612" i="12"/>
  <c r="AQ612" i="12"/>
  <c r="AR612" i="12"/>
  <c r="AS612" i="12"/>
  <c r="AT612" i="12"/>
  <c r="AU612" i="12"/>
  <c r="AV612" i="12"/>
  <c r="AE602" i="12"/>
  <c r="AF602" i="12"/>
  <c r="AG602" i="12"/>
  <c r="AH602" i="12"/>
  <c r="AI602" i="12"/>
  <c r="AJ602" i="12"/>
  <c r="AK602" i="12"/>
  <c r="AL602" i="12"/>
  <c r="AM602" i="12"/>
  <c r="AN602" i="12"/>
  <c r="AO602" i="12"/>
  <c r="AP602" i="12"/>
  <c r="AQ602" i="12"/>
  <c r="AR602" i="12"/>
  <c r="AS602" i="12"/>
  <c r="AT602" i="12"/>
  <c r="AU602" i="12"/>
  <c r="AV602" i="12"/>
  <c r="AE110" i="12"/>
  <c r="AF110" i="12"/>
  <c r="AG110" i="12"/>
  <c r="AH110" i="12"/>
  <c r="AI110" i="12"/>
  <c r="AJ110" i="12"/>
  <c r="AK110" i="12"/>
  <c r="AL110" i="12"/>
  <c r="AM110" i="12"/>
  <c r="AN110" i="12"/>
  <c r="AO110" i="12"/>
  <c r="AP110" i="12"/>
  <c r="AQ110" i="12"/>
  <c r="AR110" i="12"/>
  <c r="AS110" i="12"/>
  <c r="AT110" i="12"/>
  <c r="AU110" i="12"/>
  <c r="AV110" i="12"/>
  <c r="AE618" i="12"/>
  <c r="AF618" i="12"/>
  <c r="AG618" i="12"/>
  <c r="AH618" i="12"/>
  <c r="AI618" i="12"/>
  <c r="AJ618" i="12"/>
  <c r="AK618" i="12"/>
  <c r="AL618" i="12"/>
  <c r="AM618" i="12"/>
  <c r="AN618" i="12"/>
  <c r="AO618" i="12"/>
  <c r="AP618" i="12"/>
  <c r="AQ618" i="12"/>
  <c r="AR618" i="12"/>
  <c r="AS618" i="12"/>
  <c r="AT618" i="12"/>
  <c r="AU618" i="12"/>
  <c r="AV618" i="12"/>
  <c r="AE607" i="12"/>
  <c r="AF607" i="12"/>
  <c r="AG607" i="12"/>
  <c r="AH607" i="12"/>
  <c r="AI607" i="12"/>
  <c r="AJ607" i="12"/>
  <c r="AK607" i="12"/>
  <c r="AL607" i="12"/>
  <c r="AM607" i="12"/>
  <c r="AN607" i="12"/>
  <c r="AO607" i="12"/>
  <c r="AP607" i="12"/>
  <c r="AQ607" i="12"/>
  <c r="AR607" i="12"/>
  <c r="AS607" i="12"/>
  <c r="AT607" i="12"/>
  <c r="AU607" i="12"/>
  <c r="AV607" i="12"/>
  <c r="AE616" i="12"/>
  <c r="AF616" i="12"/>
  <c r="AG616" i="12"/>
  <c r="AH616" i="12"/>
  <c r="AI616" i="12"/>
  <c r="AJ616" i="12"/>
  <c r="AK616" i="12"/>
  <c r="AL616" i="12"/>
  <c r="AM616" i="12"/>
  <c r="AN616" i="12"/>
  <c r="AO616" i="12"/>
  <c r="AP616" i="12"/>
  <c r="AQ616" i="12"/>
  <c r="AR616" i="12"/>
  <c r="AS616" i="12"/>
  <c r="AT616" i="12"/>
  <c r="AU616" i="12"/>
  <c r="AV616" i="12"/>
  <c r="AE617" i="12"/>
  <c r="AF617" i="12"/>
  <c r="AG617" i="12"/>
  <c r="AH617" i="12"/>
  <c r="AI617" i="12"/>
  <c r="AJ617" i="12"/>
  <c r="AK617" i="12"/>
  <c r="AL617" i="12"/>
  <c r="AM617" i="12"/>
  <c r="AN617" i="12"/>
  <c r="AO617" i="12"/>
  <c r="AP617" i="12"/>
  <c r="AQ617" i="12"/>
  <c r="AR617" i="12"/>
  <c r="AS617" i="12"/>
  <c r="AT617" i="12"/>
  <c r="AU617" i="12"/>
  <c r="AV617" i="12"/>
  <c r="AE622" i="12"/>
  <c r="AF622" i="12"/>
  <c r="AG622" i="12"/>
  <c r="AH622" i="12"/>
  <c r="AI622" i="12"/>
  <c r="AJ622" i="12"/>
  <c r="AK622" i="12"/>
  <c r="AL622" i="12"/>
  <c r="AM622" i="12"/>
  <c r="AN622" i="12"/>
  <c r="AO622" i="12"/>
  <c r="AP622" i="12"/>
  <c r="AQ622" i="12"/>
  <c r="AR622" i="12"/>
  <c r="AS622" i="12"/>
  <c r="AT622" i="12"/>
  <c r="AU622" i="12"/>
  <c r="AV622" i="12"/>
  <c r="AE627" i="12"/>
  <c r="AF627" i="12"/>
  <c r="AG627" i="12"/>
  <c r="AH627" i="12"/>
  <c r="AI627" i="12"/>
  <c r="AJ627" i="12"/>
  <c r="AK627" i="12"/>
  <c r="AL627" i="12"/>
  <c r="AM627" i="12"/>
  <c r="AN627" i="12"/>
  <c r="AO627" i="12"/>
  <c r="AP627" i="12"/>
  <c r="AQ627" i="12"/>
  <c r="AR627" i="12"/>
  <c r="AS627" i="12"/>
  <c r="AT627" i="12"/>
  <c r="AU627" i="12"/>
  <c r="AV627" i="12"/>
  <c r="AE605" i="12"/>
  <c r="AF605" i="12"/>
  <c r="AG605" i="12"/>
  <c r="AH605" i="12"/>
  <c r="AI605" i="12"/>
  <c r="AJ605" i="12"/>
  <c r="AK605" i="12"/>
  <c r="AL605" i="12"/>
  <c r="AM605" i="12"/>
  <c r="AN605" i="12"/>
  <c r="AO605" i="12"/>
  <c r="AP605" i="12"/>
  <c r="AQ605" i="12"/>
  <c r="AR605" i="12"/>
  <c r="AS605" i="12"/>
  <c r="AT605" i="12"/>
  <c r="AU605" i="12"/>
  <c r="AV605" i="12"/>
  <c r="AE614" i="12"/>
  <c r="AF614" i="12"/>
  <c r="AG614" i="12"/>
  <c r="AH614" i="12"/>
  <c r="AI614" i="12"/>
  <c r="AJ614" i="12"/>
  <c r="AK614" i="12"/>
  <c r="AL614" i="12"/>
  <c r="AM614" i="12"/>
  <c r="AN614" i="12"/>
  <c r="AO614" i="12"/>
  <c r="AP614" i="12"/>
  <c r="AQ614" i="12"/>
  <c r="AR614" i="12"/>
  <c r="AS614" i="12"/>
  <c r="AT614" i="12"/>
  <c r="AU614" i="12"/>
  <c r="AV614" i="12"/>
  <c r="AE633" i="12"/>
  <c r="AF633" i="12"/>
  <c r="AG633" i="12"/>
  <c r="AH633" i="12"/>
  <c r="AI633" i="12"/>
  <c r="AJ633" i="12"/>
  <c r="AK633" i="12"/>
  <c r="AL633" i="12"/>
  <c r="AM633" i="12"/>
  <c r="AN633" i="12"/>
  <c r="AO633" i="12"/>
  <c r="AP633" i="12"/>
  <c r="AQ633" i="12"/>
  <c r="AR633" i="12"/>
  <c r="AS633" i="12"/>
  <c r="AT633" i="12"/>
  <c r="AU633" i="12"/>
  <c r="AV633" i="12"/>
  <c r="AE625" i="12"/>
  <c r="AF625" i="12"/>
  <c r="AG625" i="12"/>
  <c r="AH625" i="12"/>
  <c r="AI625" i="12"/>
  <c r="AJ625" i="12"/>
  <c r="AK625" i="12"/>
  <c r="AL625" i="12"/>
  <c r="AM625" i="12"/>
  <c r="AN625" i="12"/>
  <c r="AO625" i="12"/>
  <c r="AP625" i="12"/>
  <c r="AQ625" i="12"/>
  <c r="AR625" i="12"/>
  <c r="AS625" i="12"/>
  <c r="AT625" i="12"/>
  <c r="AU625" i="12"/>
  <c r="AV625" i="12"/>
  <c r="AE626" i="12"/>
  <c r="AF626" i="12"/>
  <c r="AG626" i="12"/>
  <c r="AH626" i="12"/>
  <c r="AI626" i="12"/>
  <c r="AJ626" i="12"/>
  <c r="AK626" i="12"/>
  <c r="AL626" i="12"/>
  <c r="AM626" i="12"/>
  <c r="AN626" i="12"/>
  <c r="AO626" i="12"/>
  <c r="AP626" i="12"/>
  <c r="AQ626" i="12"/>
  <c r="AR626" i="12"/>
  <c r="AS626" i="12"/>
  <c r="AT626" i="12"/>
  <c r="AU626" i="12"/>
  <c r="AV626" i="12"/>
  <c r="AE619" i="12"/>
  <c r="AF619" i="12"/>
  <c r="AG619" i="12"/>
  <c r="AH619" i="12"/>
  <c r="AI619" i="12"/>
  <c r="AJ619" i="12"/>
  <c r="AK619" i="12"/>
  <c r="AL619" i="12"/>
  <c r="AM619" i="12"/>
  <c r="AN619" i="12"/>
  <c r="AO619" i="12"/>
  <c r="AP619" i="12"/>
  <c r="AQ619" i="12"/>
  <c r="AR619" i="12"/>
  <c r="AS619" i="12"/>
  <c r="AT619" i="12"/>
  <c r="AU619" i="12"/>
  <c r="AV619" i="12"/>
  <c r="AE597" i="12"/>
  <c r="AF597" i="12"/>
  <c r="AG597" i="12"/>
  <c r="AH597" i="12"/>
  <c r="AI597" i="12"/>
  <c r="AJ597" i="12"/>
  <c r="AK597" i="12"/>
  <c r="AL597" i="12"/>
  <c r="AM597" i="12"/>
  <c r="AN597" i="12"/>
  <c r="AO597" i="12"/>
  <c r="AP597" i="12"/>
  <c r="AQ597" i="12"/>
  <c r="AR597" i="12"/>
  <c r="AS597" i="12"/>
  <c r="AT597" i="12"/>
  <c r="AU597" i="12"/>
  <c r="AV597" i="12"/>
  <c r="AE646" i="12"/>
  <c r="AF646" i="12"/>
  <c r="AG646" i="12"/>
  <c r="AH646" i="12"/>
  <c r="AI646" i="12"/>
  <c r="AJ646" i="12"/>
  <c r="AK646" i="12"/>
  <c r="AL646" i="12"/>
  <c r="AM646" i="12"/>
  <c r="AN646" i="12"/>
  <c r="AO646" i="12"/>
  <c r="AP646" i="12"/>
  <c r="AQ646" i="12"/>
  <c r="AR646" i="12"/>
  <c r="AS646" i="12"/>
  <c r="AT646" i="12"/>
  <c r="AU646" i="12"/>
  <c r="AV646" i="12"/>
  <c r="AE629" i="12"/>
  <c r="AF629" i="12"/>
  <c r="AG629" i="12"/>
  <c r="AH629" i="12"/>
  <c r="AI629" i="12"/>
  <c r="AJ629" i="12"/>
  <c r="AK629" i="12"/>
  <c r="AL629" i="12"/>
  <c r="AM629" i="12"/>
  <c r="AN629" i="12"/>
  <c r="AO629" i="12"/>
  <c r="AP629" i="12"/>
  <c r="AQ629" i="12"/>
  <c r="AR629" i="12"/>
  <c r="AS629" i="12"/>
  <c r="AT629" i="12"/>
  <c r="AU629" i="12"/>
  <c r="AV629" i="12"/>
  <c r="AE630" i="12"/>
  <c r="AF630" i="12"/>
  <c r="AG630" i="12"/>
  <c r="AH630" i="12"/>
  <c r="AI630" i="12"/>
  <c r="AJ630" i="12"/>
  <c r="AK630" i="12"/>
  <c r="AL630" i="12"/>
  <c r="AM630" i="12"/>
  <c r="AN630" i="12"/>
  <c r="AO630" i="12"/>
  <c r="AP630" i="12"/>
  <c r="AQ630" i="12"/>
  <c r="AR630" i="12"/>
  <c r="AS630" i="12"/>
  <c r="AT630" i="12"/>
  <c r="AU630" i="12"/>
  <c r="AV630" i="12"/>
  <c r="AE635" i="12"/>
  <c r="AF635" i="12"/>
  <c r="AG635" i="12"/>
  <c r="AH635" i="12"/>
  <c r="AI635" i="12"/>
  <c r="AJ635" i="12"/>
  <c r="AK635" i="12"/>
  <c r="AL635" i="12"/>
  <c r="AM635" i="12"/>
  <c r="AN635" i="12"/>
  <c r="AO635" i="12"/>
  <c r="AP635" i="12"/>
  <c r="AQ635" i="12"/>
  <c r="AR635" i="12"/>
  <c r="AS635" i="12"/>
  <c r="AT635" i="12"/>
  <c r="AU635" i="12"/>
  <c r="AV635" i="12"/>
  <c r="AE647" i="12"/>
  <c r="AF647" i="12"/>
  <c r="AG647" i="12"/>
  <c r="AH647" i="12"/>
  <c r="AI647" i="12"/>
  <c r="AJ647" i="12"/>
  <c r="AK647" i="12"/>
  <c r="AL647" i="12"/>
  <c r="AM647" i="12"/>
  <c r="AN647" i="12"/>
  <c r="AO647" i="12"/>
  <c r="AP647" i="12"/>
  <c r="AQ647" i="12"/>
  <c r="AR647" i="12"/>
  <c r="AS647" i="12"/>
  <c r="AT647" i="12"/>
  <c r="AU647" i="12"/>
  <c r="AV647" i="12"/>
  <c r="AE644" i="12"/>
  <c r="AF644" i="12"/>
  <c r="AG644" i="12"/>
  <c r="AH644" i="12"/>
  <c r="AI644" i="12"/>
  <c r="AJ644" i="12"/>
  <c r="AK644" i="12"/>
  <c r="AL644" i="12"/>
  <c r="AM644" i="12"/>
  <c r="AN644" i="12"/>
  <c r="AO644" i="12"/>
  <c r="AP644" i="12"/>
  <c r="AQ644" i="12"/>
  <c r="AR644" i="12"/>
  <c r="AS644" i="12"/>
  <c r="AT644" i="12"/>
  <c r="AU644" i="12"/>
  <c r="AV644" i="12"/>
  <c r="AE608" i="12"/>
  <c r="AF608" i="12"/>
  <c r="AG608" i="12"/>
  <c r="AH608" i="12"/>
  <c r="AI608" i="12"/>
  <c r="AJ608" i="12"/>
  <c r="AK608" i="12"/>
  <c r="AL608" i="12"/>
  <c r="AM608" i="12"/>
  <c r="AN608" i="12"/>
  <c r="AO608" i="12"/>
  <c r="AP608" i="12"/>
  <c r="AQ608" i="12"/>
  <c r="AR608" i="12"/>
  <c r="AS608" i="12"/>
  <c r="AT608" i="12"/>
  <c r="AU608" i="12"/>
  <c r="AV608" i="12"/>
  <c r="AE598" i="12"/>
  <c r="AF598" i="12"/>
  <c r="AG598" i="12"/>
  <c r="AH598" i="12"/>
  <c r="AI598" i="12"/>
  <c r="AJ598" i="12"/>
  <c r="AK598" i="12"/>
  <c r="AL598" i="12"/>
  <c r="AM598" i="12"/>
  <c r="AN598" i="12"/>
  <c r="AO598" i="12"/>
  <c r="AP598" i="12"/>
  <c r="AQ598" i="12"/>
  <c r="AR598" i="12"/>
  <c r="AS598" i="12"/>
  <c r="AT598" i="12"/>
  <c r="AU598" i="12"/>
  <c r="AV598" i="12"/>
  <c r="AE641" i="12"/>
  <c r="AF641" i="12"/>
  <c r="AG641" i="12"/>
  <c r="AH641" i="12"/>
  <c r="AI641" i="12"/>
  <c r="AJ641" i="12"/>
  <c r="AK641" i="12"/>
  <c r="AL641" i="12"/>
  <c r="AM641" i="12"/>
  <c r="AN641" i="12"/>
  <c r="AO641" i="12"/>
  <c r="AP641" i="12"/>
  <c r="AQ641" i="12"/>
  <c r="AR641" i="12"/>
  <c r="AS641" i="12"/>
  <c r="AT641" i="12"/>
  <c r="AU641" i="12"/>
  <c r="AV641" i="12"/>
  <c r="AE639" i="12"/>
  <c r="AF639" i="12"/>
  <c r="AG639" i="12"/>
  <c r="AH639" i="12"/>
  <c r="AI639" i="12"/>
  <c r="AJ639" i="12"/>
  <c r="AK639" i="12"/>
  <c r="AL639" i="12"/>
  <c r="AM639" i="12"/>
  <c r="AN639" i="12"/>
  <c r="AO639" i="12"/>
  <c r="AP639" i="12"/>
  <c r="AQ639" i="12"/>
  <c r="AR639" i="12"/>
  <c r="AS639" i="12"/>
  <c r="AT639" i="12"/>
  <c r="AU639" i="12"/>
  <c r="AV639" i="12"/>
  <c r="AE601" i="12"/>
  <c r="AF601" i="12"/>
  <c r="AG601" i="12"/>
  <c r="AH601" i="12"/>
  <c r="AI601" i="12"/>
  <c r="AJ601" i="12"/>
  <c r="AK601" i="12"/>
  <c r="AL601" i="12"/>
  <c r="AM601" i="12"/>
  <c r="AN601" i="12"/>
  <c r="AO601" i="12"/>
  <c r="AP601" i="12"/>
  <c r="AQ601" i="12"/>
  <c r="AR601" i="12"/>
  <c r="AS601" i="12"/>
  <c r="AT601" i="12"/>
  <c r="AU601" i="12"/>
  <c r="AV601" i="12"/>
  <c r="AE638" i="12"/>
  <c r="AF638" i="12"/>
  <c r="AG638" i="12"/>
  <c r="AH638" i="12"/>
  <c r="AI638" i="12"/>
  <c r="AJ638" i="12"/>
  <c r="AK638" i="12"/>
  <c r="AL638" i="12"/>
  <c r="AM638" i="12"/>
  <c r="AN638" i="12"/>
  <c r="AO638" i="12"/>
  <c r="AP638" i="12"/>
  <c r="AQ638" i="12"/>
  <c r="AR638" i="12"/>
  <c r="AS638" i="12"/>
  <c r="AT638" i="12"/>
  <c r="AU638" i="12"/>
  <c r="AV638" i="12"/>
  <c r="AE649" i="12"/>
  <c r="AF649" i="12"/>
  <c r="AG649" i="12"/>
  <c r="AH649" i="12"/>
  <c r="AI649" i="12"/>
  <c r="AJ649" i="12"/>
  <c r="AK649" i="12"/>
  <c r="AL649" i="12"/>
  <c r="AM649" i="12"/>
  <c r="AN649" i="12"/>
  <c r="AO649" i="12"/>
  <c r="AP649" i="12"/>
  <c r="AQ649" i="12"/>
  <c r="AR649" i="12"/>
  <c r="AS649" i="12"/>
  <c r="AT649" i="12"/>
  <c r="AU649" i="12"/>
  <c r="AV649" i="12"/>
  <c r="AE650" i="12"/>
  <c r="AF650" i="12"/>
  <c r="AG650" i="12"/>
  <c r="AH650" i="12"/>
  <c r="AI650" i="12"/>
  <c r="AJ650" i="12"/>
  <c r="AK650" i="12"/>
  <c r="AL650" i="12"/>
  <c r="AM650" i="12"/>
  <c r="AN650" i="12"/>
  <c r="AO650" i="12"/>
  <c r="AP650" i="12"/>
  <c r="AQ650" i="12"/>
  <c r="AR650" i="12"/>
  <c r="AS650" i="12"/>
  <c r="AT650" i="12"/>
  <c r="AU650" i="12"/>
  <c r="AV650" i="12"/>
  <c r="AE637" i="12"/>
  <c r="AF637" i="12"/>
  <c r="AG637" i="12"/>
  <c r="AH637" i="12"/>
  <c r="AI637" i="12"/>
  <c r="AJ637" i="12"/>
  <c r="AK637" i="12"/>
  <c r="AL637" i="12"/>
  <c r="AM637" i="12"/>
  <c r="AN637" i="12"/>
  <c r="AO637" i="12"/>
  <c r="AP637" i="12"/>
  <c r="AQ637" i="12"/>
  <c r="AR637" i="12"/>
  <c r="AS637" i="12"/>
  <c r="AT637" i="12"/>
  <c r="AU637" i="12"/>
  <c r="AV637" i="12"/>
  <c r="AE624" i="12"/>
  <c r="AF624" i="12"/>
  <c r="AG624" i="12"/>
  <c r="AH624" i="12"/>
  <c r="AI624" i="12"/>
  <c r="AJ624" i="12"/>
  <c r="AK624" i="12"/>
  <c r="AL624" i="12"/>
  <c r="AM624" i="12"/>
  <c r="AN624" i="12"/>
  <c r="AO624" i="12"/>
  <c r="AP624" i="12"/>
  <c r="AQ624" i="12"/>
  <c r="AR624" i="12"/>
  <c r="AS624" i="12"/>
  <c r="AT624" i="12"/>
  <c r="AU624" i="12"/>
  <c r="AV624" i="12"/>
  <c r="AE652" i="12"/>
  <c r="AF652" i="12"/>
  <c r="AG652" i="12"/>
  <c r="AH652" i="12"/>
  <c r="AI652" i="12"/>
  <c r="AJ652" i="12"/>
  <c r="AK652" i="12"/>
  <c r="AL652" i="12"/>
  <c r="AM652" i="12"/>
  <c r="AN652" i="12"/>
  <c r="AO652" i="12"/>
  <c r="AP652" i="12"/>
  <c r="AQ652" i="12"/>
  <c r="AR652" i="12"/>
  <c r="AS652" i="12"/>
  <c r="AT652" i="12"/>
  <c r="AU652" i="12"/>
  <c r="AV652" i="12"/>
  <c r="AE675" i="12"/>
  <c r="AF675" i="12"/>
  <c r="AG675" i="12"/>
  <c r="AH675" i="12"/>
  <c r="AI675" i="12"/>
  <c r="AJ675" i="12"/>
  <c r="AK675" i="12"/>
  <c r="AL675" i="12"/>
  <c r="AM675" i="12"/>
  <c r="AN675" i="12"/>
  <c r="AO675" i="12"/>
  <c r="AP675" i="12"/>
  <c r="AQ675" i="12"/>
  <c r="AR675" i="12"/>
  <c r="AS675" i="12"/>
  <c r="AT675" i="12"/>
  <c r="AU675" i="12"/>
  <c r="AV675" i="12"/>
  <c r="AE662" i="12"/>
  <c r="AF662" i="12"/>
  <c r="AG662" i="12"/>
  <c r="AH662" i="12"/>
  <c r="AI662" i="12"/>
  <c r="AJ662" i="12"/>
  <c r="AK662" i="12"/>
  <c r="AL662" i="12"/>
  <c r="AM662" i="12"/>
  <c r="AN662" i="12"/>
  <c r="AO662" i="12"/>
  <c r="AP662" i="12"/>
  <c r="AQ662" i="12"/>
  <c r="AR662" i="12"/>
  <c r="AS662" i="12"/>
  <c r="AT662" i="12"/>
  <c r="AU662" i="12"/>
  <c r="AV662" i="12"/>
  <c r="AE659" i="12"/>
  <c r="AF659" i="12"/>
  <c r="AG659" i="12"/>
  <c r="AH659" i="12"/>
  <c r="AI659" i="12"/>
  <c r="AJ659" i="12"/>
  <c r="AK659" i="12"/>
  <c r="AL659" i="12"/>
  <c r="AM659" i="12"/>
  <c r="AN659" i="12"/>
  <c r="AO659" i="12"/>
  <c r="AP659" i="12"/>
  <c r="AQ659" i="12"/>
  <c r="AR659" i="12"/>
  <c r="AS659" i="12"/>
  <c r="AT659" i="12"/>
  <c r="AU659" i="12"/>
  <c r="AV659" i="12"/>
  <c r="AE658" i="12"/>
  <c r="AF658" i="12"/>
  <c r="AG658" i="12"/>
  <c r="AH658" i="12"/>
  <c r="AI658" i="12"/>
  <c r="AJ658" i="12"/>
  <c r="AK658" i="12"/>
  <c r="AL658" i="12"/>
  <c r="AM658" i="12"/>
  <c r="AN658" i="12"/>
  <c r="AO658" i="12"/>
  <c r="AP658" i="12"/>
  <c r="AQ658" i="12"/>
  <c r="AR658" i="12"/>
  <c r="AS658" i="12"/>
  <c r="AT658" i="12"/>
  <c r="AU658" i="12"/>
  <c r="AV658" i="12"/>
  <c r="AE668" i="12"/>
  <c r="AF668" i="12"/>
  <c r="AG668" i="12"/>
  <c r="AH668" i="12"/>
  <c r="AI668" i="12"/>
  <c r="AJ668" i="12"/>
  <c r="AK668" i="12"/>
  <c r="AL668" i="12"/>
  <c r="AM668" i="12"/>
  <c r="AN668" i="12"/>
  <c r="AO668" i="12"/>
  <c r="AP668" i="12"/>
  <c r="AQ668" i="12"/>
  <c r="AR668" i="12"/>
  <c r="AS668" i="12"/>
  <c r="AT668" i="12"/>
  <c r="AU668" i="12"/>
  <c r="AV668" i="12"/>
  <c r="AE674" i="12"/>
  <c r="AF674" i="12"/>
  <c r="AG674" i="12"/>
  <c r="AH674" i="12"/>
  <c r="AI674" i="12"/>
  <c r="AJ674" i="12"/>
  <c r="AK674" i="12"/>
  <c r="AL674" i="12"/>
  <c r="AM674" i="12"/>
  <c r="AN674" i="12"/>
  <c r="AO674" i="12"/>
  <c r="AP674" i="12"/>
  <c r="AQ674" i="12"/>
  <c r="AR674" i="12"/>
  <c r="AS674" i="12"/>
  <c r="AT674" i="12"/>
  <c r="AU674" i="12"/>
  <c r="AV674" i="12"/>
  <c r="AE655" i="12"/>
  <c r="AF655" i="12"/>
  <c r="AG655" i="12"/>
  <c r="AH655" i="12"/>
  <c r="AI655" i="12"/>
  <c r="AJ655" i="12"/>
  <c r="AK655" i="12"/>
  <c r="AL655" i="12"/>
  <c r="AM655" i="12"/>
  <c r="AN655" i="12"/>
  <c r="AO655" i="12"/>
  <c r="AP655" i="12"/>
  <c r="AQ655" i="12"/>
  <c r="AR655" i="12"/>
  <c r="AS655" i="12"/>
  <c r="AT655" i="12"/>
  <c r="AU655" i="12"/>
  <c r="AV655" i="12"/>
  <c r="AE684" i="12"/>
  <c r="AF684" i="12"/>
  <c r="AG684" i="12"/>
  <c r="AH684" i="12"/>
  <c r="AI684" i="12"/>
  <c r="AJ684" i="12"/>
  <c r="AK684" i="12"/>
  <c r="AL684" i="12"/>
  <c r="AM684" i="12"/>
  <c r="AN684" i="12"/>
  <c r="AO684" i="12"/>
  <c r="AP684" i="12"/>
  <c r="AQ684" i="12"/>
  <c r="AR684" i="12"/>
  <c r="AS684" i="12"/>
  <c r="AT684" i="12"/>
  <c r="AU684" i="12"/>
  <c r="AV684" i="12"/>
  <c r="AE670" i="12"/>
  <c r="AF670" i="12"/>
  <c r="AG670" i="12"/>
  <c r="AH670" i="12"/>
  <c r="AI670" i="12"/>
  <c r="AJ670" i="12"/>
  <c r="AK670" i="12"/>
  <c r="AL670" i="12"/>
  <c r="AM670" i="12"/>
  <c r="AN670" i="12"/>
  <c r="AO670" i="12"/>
  <c r="AP670" i="12"/>
  <c r="AQ670" i="12"/>
  <c r="AR670" i="12"/>
  <c r="AS670" i="12"/>
  <c r="AT670" i="12"/>
  <c r="AU670" i="12"/>
  <c r="AV670" i="12"/>
  <c r="AE672" i="12"/>
  <c r="AF672" i="12"/>
  <c r="AG672" i="12"/>
  <c r="AH672" i="12"/>
  <c r="AI672" i="12"/>
  <c r="AJ672" i="12"/>
  <c r="AK672" i="12"/>
  <c r="AL672" i="12"/>
  <c r="AM672" i="12"/>
  <c r="AN672" i="12"/>
  <c r="AO672" i="12"/>
  <c r="AP672" i="12"/>
  <c r="AQ672" i="12"/>
  <c r="AR672" i="12"/>
  <c r="AS672" i="12"/>
  <c r="AT672" i="12"/>
  <c r="AU672" i="12"/>
  <c r="AV672" i="12"/>
  <c r="AE665" i="12"/>
  <c r="AF665" i="12"/>
  <c r="AG665" i="12"/>
  <c r="AH665" i="12"/>
  <c r="AI665" i="12"/>
  <c r="AJ665" i="12"/>
  <c r="AK665" i="12"/>
  <c r="AL665" i="12"/>
  <c r="AM665" i="12"/>
  <c r="AN665" i="12"/>
  <c r="AO665" i="12"/>
  <c r="AP665" i="12"/>
  <c r="AQ665" i="12"/>
  <c r="AR665" i="12"/>
  <c r="AS665" i="12"/>
  <c r="AT665" i="12"/>
  <c r="AU665" i="12"/>
  <c r="AV665" i="12"/>
  <c r="AE678" i="12"/>
  <c r="AF678" i="12"/>
  <c r="AG678" i="12"/>
  <c r="AH678" i="12"/>
  <c r="AI678" i="12"/>
  <c r="AJ678" i="12"/>
  <c r="AK678" i="12"/>
  <c r="AL678" i="12"/>
  <c r="AM678" i="12"/>
  <c r="AN678" i="12"/>
  <c r="AO678" i="12"/>
  <c r="AP678" i="12"/>
  <c r="AQ678" i="12"/>
  <c r="AR678" i="12"/>
  <c r="AS678" i="12"/>
  <c r="AT678" i="12"/>
  <c r="AU678" i="12"/>
  <c r="AV678" i="12"/>
  <c r="AE667" i="12"/>
  <c r="AF667" i="12"/>
  <c r="AG667" i="12"/>
  <c r="AH667" i="12"/>
  <c r="AI667" i="12"/>
  <c r="AJ667" i="12"/>
  <c r="AK667" i="12"/>
  <c r="AL667" i="12"/>
  <c r="AM667" i="12"/>
  <c r="AN667" i="12"/>
  <c r="AO667" i="12"/>
  <c r="AP667" i="12"/>
  <c r="AQ667" i="12"/>
  <c r="AR667" i="12"/>
  <c r="AS667" i="12"/>
  <c r="AT667" i="12"/>
  <c r="AU667" i="12"/>
  <c r="AV667" i="12"/>
  <c r="AE671" i="12"/>
  <c r="AF671" i="12"/>
  <c r="AG671" i="12"/>
  <c r="AH671" i="12"/>
  <c r="AI671" i="12"/>
  <c r="AJ671" i="12"/>
  <c r="AK671" i="12"/>
  <c r="AL671" i="12"/>
  <c r="AM671" i="12"/>
  <c r="AN671" i="12"/>
  <c r="AO671" i="12"/>
  <c r="AP671" i="12"/>
  <c r="AQ671" i="12"/>
  <c r="AR671" i="12"/>
  <c r="AS671" i="12"/>
  <c r="AT671" i="12"/>
  <c r="AU671" i="12"/>
  <c r="AV671" i="12"/>
  <c r="AE298" i="12"/>
  <c r="AF298" i="12"/>
  <c r="AG298" i="12"/>
  <c r="AH298" i="12"/>
  <c r="AI298" i="12"/>
  <c r="AJ298" i="12"/>
  <c r="AK298" i="12"/>
  <c r="AL298" i="12"/>
  <c r="AM298" i="12"/>
  <c r="AN298" i="12"/>
  <c r="AO298" i="12"/>
  <c r="AP298" i="12"/>
  <c r="AQ298" i="12"/>
  <c r="AR298" i="12"/>
  <c r="AS298" i="12"/>
  <c r="AT298" i="12"/>
  <c r="AU298" i="12"/>
  <c r="AV298" i="12"/>
  <c r="AE681" i="12"/>
  <c r="AF681" i="12"/>
  <c r="AG681" i="12"/>
  <c r="AH681" i="12"/>
  <c r="AI681" i="12"/>
  <c r="AJ681" i="12"/>
  <c r="AK681" i="12"/>
  <c r="AL681" i="12"/>
  <c r="AM681" i="12"/>
  <c r="AN681" i="12"/>
  <c r="AO681" i="12"/>
  <c r="AP681" i="12"/>
  <c r="AQ681" i="12"/>
  <c r="AR681" i="12"/>
  <c r="AS681" i="12"/>
  <c r="AT681" i="12"/>
  <c r="AU681" i="12"/>
  <c r="AV681" i="12"/>
  <c r="AE669" i="12"/>
  <c r="AF669" i="12"/>
  <c r="AG669" i="12"/>
  <c r="AH669" i="12"/>
  <c r="AI669" i="12"/>
  <c r="AJ669" i="12"/>
  <c r="AK669" i="12"/>
  <c r="AL669" i="12"/>
  <c r="AM669" i="12"/>
  <c r="AN669" i="12"/>
  <c r="AO669" i="12"/>
  <c r="AP669" i="12"/>
  <c r="AQ669" i="12"/>
  <c r="AR669" i="12"/>
  <c r="AS669" i="12"/>
  <c r="AT669" i="12"/>
  <c r="AU669" i="12"/>
  <c r="AV669" i="12"/>
  <c r="AE679" i="12"/>
  <c r="AF679" i="12"/>
  <c r="AG679" i="12"/>
  <c r="AH679" i="12"/>
  <c r="AI679" i="12"/>
  <c r="AJ679" i="12"/>
  <c r="AK679" i="12"/>
  <c r="AL679" i="12"/>
  <c r="AM679" i="12"/>
  <c r="AN679" i="12"/>
  <c r="AO679" i="12"/>
  <c r="AP679" i="12"/>
  <c r="AQ679" i="12"/>
  <c r="AR679" i="12"/>
  <c r="AS679" i="12"/>
  <c r="AT679" i="12"/>
  <c r="AU679" i="12"/>
  <c r="AV679" i="12"/>
  <c r="AE677" i="12"/>
  <c r="AF677" i="12"/>
  <c r="AG677" i="12"/>
  <c r="AH677" i="12"/>
  <c r="AI677" i="12"/>
  <c r="AJ677" i="12"/>
  <c r="AK677" i="12"/>
  <c r="AL677" i="12"/>
  <c r="AM677" i="12"/>
  <c r="AN677" i="12"/>
  <c r="AO677" i="12"/>
  <c r="AP677" i="12"/>
  <c r="AQ677" i="12"/>
  <c r="AR677" i="12"/>
  <c r="AS677" i="12"/>
  <c r="AT677" i="12"/>
  <c r="AU677" i="12"/>
  <c r="AV677" i="12"/>
  <c r="AE656" i="12"/>
  <c r="AF656" i="12"/>
  <c r="AG656" i="12"/>
  <c r="AH656" i="12"/>
  <c r="AI656" i="12"/>
  <c r="AJ656" i="12"/>
  <c r="AK656" i="12"/>
  <c r="AL656" i="12"/>
  <c r="AM656" i="12"/>
  <c r="AN656" i="12"/>
  <c r="AO656" i="12"/>
  <c r="AP656" i="12"/>
  <c r="AQ656" i="12"/>
  <c r="AR656" i="12"/>
  <c r="AS656" i="12"/>
  <c r="AT656" i="12"/>
  <c r="AU656" i="12"/>
  <c r="AV656" i="12"/>
  <c r="AE685" i="12"/>
  <c r="AF685" i="12"/>
  <c r="AG685" i="12"/>
  <c r="AH685" i="12"/>
  <c r="AI685" i="12"/>
  <c r="AJ685" i="12"/>
  <c r="AK685" i="12"/>
  <c r="AL685" i="12"/>
  <c r="AM685" i="12"/>
  <c r="AN685" i="12"/>
  <c r="AO685" i="12"/>
  <c r="AP685" i="12"/>
  <c r="AQ685" i="12"/>
  <c r="AR685" i="12"/>
  <c r="AS685" i="12"/>
  <c r="AT685" i="12"/>
  <c r="AU685" i="12"/>
  <c r="AV685" i="12"/>
  <c r="AE673" i="12"/>
  <c r="AF673" i="12"/>
  <c r="AG673" i="12"/>
  <c r="AH673" i="12"/>
  <c r="AI673" i="12"/>
  <c r="AJ673" i="12"/>
  <c r="AK673" i="12"/>
  <c r="AL673" i="12"/>
  <c r="AM673" i="12"/>
  <c r="AN673" i="12"/>
  <c r="AO673" i="12"/>
  <c r="AP673" i="12"/>
  <c r="AQ673" i="12"/>
  <c r="AR673" i="12"/>
  <c r="AS673" i="12"/>
  <c r="AT673" i="12"/>
  <c r="AU673" i="12"/>
  <c r="AV673" i="12"/>
  <c r="AE676" i="12"/>
  <c r="AF676" i="12"/>
  <c r="AG676" i="12"/>
  <c r="AH676" i="12"/>
  <c r="AI676" i="12"/>
  <c r="AJ676" i="12"/>
  <c r="AK676" i="12"/>
  <c r="AL676" i="12"/>
  <c r="AM676" i="12"/>
  <c r="AN676" i="12"/>
  <c r="AO676" i="12"/>
  <c r="AP676" i="12"/>
  <c r="AQ676" i="12"/>
  <c r="AR676" i="12"/>
  <c r="AS676" i="12"/>
  <c r="AT676" i="12"/>
  <c r="AU676" i="12"/>
  <c r="AV676" i="12"/>
  <c r="AE680" i="12"/>
  <c r="AF680" i="12"/>
  <c r="AG680" i="12"/>
  <c r="AH680" i="12"/>
  <c r="AI680" i="12"/>
  <c r="AJ680" i="12"/>
  <c r="AK680" i="12"/>
  <c r="AL680" i="12"/>
  <c r="AM680" i="12"/>
  <c r="AN680" i="12"/>
  <c r="AO680" i="12"/>
  <c r="AP680" i="12"/>
  <c r="AQ680" i="12"/>
  <c r="AR680" i="12"/>
  <c r="AS680" i="12"/>
  <c r="AT680" i="12"/>
  <c r="AU680" i="12"/>
  <c r="AV680" i="12"/>
  <c r="AE701" i="12"/>
  <c r="AF701" i="12"/>
  <c r="AG701" i="12"/>
  <c r="AH701" i="12"/>
  <c r="AI701" i="12"/>
  <c r="AJ701" i="12"/>
  <c r="AK701" i="12"/>
  <c r="AL701" i="12"/>
  <c r="AM701" i="12"/>
  <c r="AN701" i="12"/>
  <c r="AO701" i="12"/>
  <c r="AP701" i="12"/>
  <c r="AQ701" i="12"/>
  <c r="AR701" i="12"/>
  <c r="AS701" i="12"/>
  <c r="AT701" i="12"/>
  <c r="AU701" i="12"/>
  <c r="AV701" i="12"/>
  <c r="AE690" i="12"/>
  <c r="AF690" i="12"/>
  <c r="AG690" i="12"/>
  <c r="AH690" i="12"/>
  <c r="AI690" i="12"/>
  <c r="AJ690" i="12"/>
  <c r="AK690" i="12"/>
  <c r="AL690" i="12"/>
  <c r="AM690" i="12"/>
  <c r="AN690" i="12"/>
  <c r="AO690" i="12"/>
  <c r="AP690" i="12"/>
  <c r="AQ690" i="12"/>
  <c r="AR690" i="12"/>
  <c r="AS690" i="12"/>
  <c r="AT690" i="12"/>
  <c r="AU690" i="12"/>
  <c r="AV690" i="12"/>
  <c r="AE692" i="12"/>
  <c r="AF692" i="12"/>
  <c r="AG692" i="12"/>
  <c r="AH692" i="12"/>
  <c r="AI692" i="12"/>
  <c r="AJ692" i="12"/>
  <c r="AK692" i="12"/>
  <c r="AL692" i="12"/>
  <c r="AM692" i="12"/>
  <c r="AN692" i="12"/>
  <c r="AO692" i="12"/>
  <c r="AP692" i="12"/>
  <c r="AQ692" i="12"/>
  <c r="AR692" i="12"/>
  <c r="AS692" i="12"/>
  <c r="AT692" i="12"/>
  <c r="AU692" i="12"/>
  <c r="AV692" i="12"/>
  <c r="AE694" i="12"/>
  <c r="AF694" i="12"/>
  <c r="AG694" i="12"/>
  <c r="AH694" i="12"/>
  <c r="AI694" i="12"/>
  <c r="AJ694" i="12"/>
  <c r="AK694" i="12"/>
  <c r="AL694" i="12"/>
  <c r="AM694" i="12"/>
  <c r="AN694" i="12"/>
  <c r="AO694" i="12"/>
  <c r="AP694" i="12"/>
  <c r="AQ694" i="12"/>
  <c r="AR694" i="12"/>
  <c r="AS694" i="12"/>
  <c r="AT694" i="12"/>
  <c r="AU694" i="12"/>
  <c r="AV694" i="12"/>
  <c r="AE67" i="12"/>
  <c r="AF67" i="12"/>
  <c r="AG67" i="12"/>
  <c r="AH67" i="12"/>
  <c r="AI67" i="12"/>
  <c r="AJ67" i="12"/>
  <c r="AK67" i="12"/>
  <c r="AL67" i="12"/>
  <c r="AM67" i="12"/>
  <c r="AN67" i="12"/>
  <c r="AO67" i="12"/>
  <c r="AP67" i="12"/>
  <c r="AQ67" i="12"/>
  <c r="AR67" i="12"/>
  <c r="AS67" i="12"/>
  <c r="AT67" i="12"/>
  <c r="AU67" i="12"/>
  <c r="AV67" i="12"/>
  <c r="AE695" i="12"/>
  <c r="AF695" i="12"/>
  <c r="AG695" i="12"/>
  <c r="AH695" i="12"/>
  <c r="AI695" i="12"/>
  <c r="AJ695" i="12"/>
  <c r="AK695" i="12"/>
  <c r="AL695" i="12"/>
  <c r="AM695" i="12"/>
  <c r="AN695" i="12"/>
  <c r="AO695" i="12"/>
  <c r="AP695" i="12"/>
  <c r="AQ695" i="12"/>
  <c r="AR695" i="12"/>
  <c r="AS695" i="12"/>
  <c r="AT695" i="12"/>
  <c r="AU695" i="12"/>
  <c r="AV695" i="12"/>
  <c r="AE698" i="12"/>
  <c r="AF698" i="12"/>
  <c r="AG698" i="12"/>
  <c r="AH698" i="12"/>
  <c r="AI698" i="12"/>
  <c r="AJ698" i="12"/>
  <c r="AK698" i="12"/>
  <c r="AL698" i="12"/>
  <c r="AM698" i="12"/>
  <c r="AN698" i="12"/>
  <c r="AO698" i="12"/>
  <c r="AP698" i="12"/>
  <c r="AQ698" i="12"/>
  <c r="AR698" i="12"/>
  <c r="AS698" i="12"/>
  <c r="AT698" i="12"/>
  <c r="AU698" i="12"/>
  <c r="AV698" i="12"/>
  <c r="AE687" i="12"/>
  <c r="AF687" i="12"/>
  <c r="AG687" i="12"/>
  <c r="AH687" i="12"/>
  <c r="AI687" i="12"/>
  <c r="AJ687" i="12"/>
  <c r="AK687" i="12"/>
  <c r="AL687" i="12"/>
  <c r="AM687" i="12"/>
  <c r="AN687" i="12"/>
  <c r="AO687" i="12"/>
  <c r="AP687" i="12"/>
  <c r="AQ687" i="12"/>
  <c r="AR687" i="12"/>
  <c r="AS687" i="12"/>
  <c r="AT687" i="12"/>
  <c r="AU687" i="12"/>
  <c r="AV687" i="12"/>
  <c r="AE689" i="12"/>
  <c r="AF689" i="12"/>
  <c r="AG689" i="12"/>
  <c r="AH689" i="12"/>
  <c r="AI689" i="12"/>
  <c r="AJ689" i="12"/>
  <c r="AK689" i="12"/>
  <c r="AL689" i="12"/>
  <c r="AM689" i="12"/>
  <c r="AN689" i="12"/>
  <c r="AO689" i="12"/>
  <c r="AP689" i="12"/>
  <c r="AQ689" i="12"/>
  <c r="AR689" i="12"/>
  <c r="AS689" i="12"/>
  <c r="AT689" i="12"/>
  <c r="AU689" i="12"/>
  <c r="AV689" i="12"/>
  <c r="AE700" i="12"/>
  <c r="AF700" i="12"/>
  <c r="AG700" i="12"/>
  <c r="AH700" i="12"/>
  <c r="AI700" i="12"/>
  <c r="AJ700" i="12"/>
  <c r="AK700" i="12"/>
  <c r="AL700" i="12"/>
  <c r="AM700" i="12"/>
  <c r="AN700" i="12"/>
  <c r="AO700" i="12"/>
  <c r="AP700" i="12"/>
  <c r="AQ700" i="12"/>
  <c r="AR700" i="12"/>
  <c r="AS700" i="12"/>
  <c r="AT700" i="12"/>
  <c r="AU700" i="12"/>
  <c r="AV700" i="12"/>
  <c r="AE696" i="12"/>
  <c r="AF696" i="12"/>
  <c r="AG696" i="12"/>
  <c r="AH696" i="12"/>
  <c r="AI696" i="12"/>
  <c r="AJ696" i="12"/>
  <c r="AK696" i="12"/>
  <c r="AL696" i="12"/>
  <c r="AM696" i="12"/>
  <c r="AN696" i="12"/>
  <c r="AO696" i="12"/>
  <c r="AP696" i="12"/>
  <c r="AQ696" i="12"/>
  <c r="AR696" i="12"/>
  <c r="AS696" i="12"/>
  <c r="AT696" i="12"/>
  <c r="AU696" i="12"/>
  <c r="AV696" i="12"/>
  <c r="AE699" i="12"/>
  <c r="AF699" i="12"/>
  <c r="AG699" i="12"/>
  <c r="AH699" i="12"/>
  <c r="AI699" i="12"/>
  <c r="AJ699" i="12"/>
  <c r="AK699" i="12"/>
  <c r="AL699" i="12"/>
  <c r="AM699" i="12"/>
  <c r="AN699" i="12"/>
  <c r="AO699" i="12"/>
  <c r="AP699" i="12"/>
  <c r="AQ699" i="12"/>
  <c r="AR699" i="12"/>
  <c r="AS699" i="12"/>
  <c r="AT699" i="12"/>
  <c r="AU699" i="12"/>
  <c r="AV699" i="12"/>
  <c r="AE704" i="12"/>
  <c r="AF704" i="12"/>
  <c r="AG704" i="12"/>
  <c r="AH704" i="12"/>
  <c r="AI704" i="12"/>
  <c r="AJ704" i="12"/>
  <c r="AK704" i="12"/>
  <c r="AL704" i="12"/>
  <c r="AM704" i="12"/>
  <c r="AN704" i="12"/>
  <c r="AO704" i="12"/>
  <c r="AP704" i="12"/>
  <c r="AQ704" i="12"/>
  <c r="AR704" i="12"/>
  <c r="AS704" i="12"/>
  <c r="AT704" i="12"/>
  <c r="AU704" i="12"/>
  <c r="AV704" i="12"/>
  <c r="AE691" i="12"/>
  <c r="AF691" i="12"/>
  <c r="AG691" i="12"/>
  <c r="AH691" i="12"/>
  <c r="AI691" i="12"/>
  <c r="AJ691" i="12"/>
  <c r="AK691" i="12"/>
  <c r="AL691" i="12"/>
  <c r="AM691" i="12"/>
  <c r="AN691" i="12"/>
  <c r="AO691" i="12"/>
  <c r="AP691" i="12"/>
  <c r="AQ691" i="12"/>
  <c r="AR691" i="12"/>
  <c r="AS691" i="12"/>
  <c r="AT691" i="12"/>
  <c r="AU691" i="12"/>
  <c r="AV691" i="12"/>
  <c r="AE693" i="12"/>
  <c r="AF693" i="12"/>
  <c r="AG693" i="12"/>
  <c r="AH693" i="12"/>
  <c r="AI693" i="12"/>
  <c r="AJ693" i="12"/>
  <c r="AK693" i="12"/>
  <c r="AL693" i="12"/>
  <c r="AM693" i="12"/>
  <c r="AN693" i="12"/>
  <c r="AO693" i="12"/>
  <c r="AP693" i="12"/>
  <c r="AQ693" i="12"/>
  <c r="AR693" i="12"/>
  <c r="AS693" i="12"/>
  <c r="AT693" i="12"/>
  <c r="AU693" i="12"/>
  <c r="AV693" i="12"/>
  <c r="AE697" i="12"/>
  <c r="AF697" i="12"/>
  <c r="AG697" i="12"/>
  <c r="AH697" i="12"/>
  <c r="AI697" i="12"/>
  <c r="AJ697" i="12"/>
  <c r="AK697" i="12"/>
  <c r="AL697" i="12"/>
  <c r="AM697" i="12"/>
  <c r="AN697" i="12"/>
  <c r="AO697" i="12"/>
  <c r="AP697" i="12"/>
  <c r="AQ697" i="12"/>
  <c r="AR697" i="12"/>
  <c r="AS697" i="12"/>
  <c r="AT697" i="12"/>
  <c r="AU697" i="12"/>
  <c r="AV697" i="12"/>
  <c r="AE703" i="12"/>
  <c r="AF703" i="12"/>
  <c r="AG703" i="12"/>
  <c r="AH703" i="12"/>
  <c r="AI703" i="12"/>
  <c r="AJ703" i="12"/>
  <c r="AK703" i="12"/>
  <c r="AL703" i="12"/>
  <c r="AM703" i="12"/>
  <c r="AN703" i="12"/>
  <c r="AO703" i="12"/>
  <c r="AP703" i="12"/>
  <c r="AQ703" i="12"/>
  <c r="AR703" i="12"/>
  <c r="AS703" i="12"/>
  <c r="AT703" i="12"/>
  <c r="AU703" i="12"/>
  <c r="AV703" i="12"/>
  <c r="AE708" i="12"/>
  <c r="AF708" i="12"/>
  <c r="AG708" i="12"/>
  <c r="AH708" i="12"/>
  <c r="AI708" i="12"/>
  <c r="AJ708" i="12"/>
  <c r="AK708" i="12"/>
  <c r="AL708" i="12"/>
  <c r="AM708" i="12"/>
  <c r="AN708" i="12"/>
  <c r="AO708" i="12"/>
  <c r="AP708" i="12"/>
  <c r="AQ708" i="12"/>
  <c r="AR708" i="12"/>
  <c r="AS708" i="12"/>
  <c r="AT708" i="12"/>
  <c r="AU708" i="12"/>
  <c r="AV708" i="12"/>
  <c r="AE712" i="12"/>
  <c r="AF712" i="12"/>
  <c r="AG712" i="12"/>
  <c r="AH712" i="12"/>
  <c r="AI712" i="12"/>
  <c r="AJ712" i="12"/>
  <c r="AK712" i="12"/>
  <c r="AL712" i="12"/>
  <c r="AM712" i="12"/>
  <c r="AN712" i="12"/>
  <c r="AO712" i="12"/>
  <c r="AP712" i="12"/>
  <c r="AQ712" i="12"/>
  <c r="AR712" i="12"/>
  <c r="AS712" i="12"/>
  <c r="AT712" i="12"/>
  <c r="AU712" i="12"/>
  <c r="AV712" i="12"/>
  <c r="AE707" i="12"/>
  <c r="AF707" i="12"/>
  <c r="AG707" i="12"/>
  <c r="AH707" i="12"/>
  <c r="AI707" i="12"/>
  <c r="AJ707" i="12"/>
  <c r="AK707" i="12"/>
  <c r="AL707" i="12"/>
  <c r="AM707" i="12"/>
  <c r="AN707" i="12"/>
  <c r="AO707" i="12"/>
  <c r="AP707" i="12"/>
  <c r="AQ707" i="12"/>
  <c r="AR707" i="12"/>
  <c r="AS707" i="12"/>
  <c r="AT707" i="12"/>
  <c r="AU707" i="12"/>
  <c r="AV707" i="12"/>
  <c r="AE705" i="12"/>
  <c r="AF705" i="12"/>
  <c r="AG705" i="12"/>
  <c r="AH705" i="12"/>
  <c r="AI705" i="12"/>
  <c r="AJ705" i="12"/>
  <c r="AK705" i="12"/>
  <c r="AL705" i="12"/>
  <c r="AM705" i="12"/>
  <c r="AN705" i="12"/>
  <c r="AO705" i="12"/>
  <c r="AP705" i="12"/>
  <c r="AQ705" i="12"/>
  <c r="AR705" i="12"/>
  <c r="AS705" i="12"/>
  <c r="AT705" i="12"/>
  <c r="AU705" i="12"/>
  <c r="AV705" i="12"/>
  <c r="AE710" i="12"/>
  <c r="AF710" i="12"/>
  <c r="AG710" i="12"/>
  <c r="AH710" i="12"/>
  <c r="AI710" i="12"/>
  <c r="AJ710" i="12"/>
  <c r="AK710" i="12"/>
  <c r="AL710" i="12"/>
  <c r="AM710" i="12"/>
  <c r="AN710" i="12"/>
  <c r="AO710" i="12"/>
  <c r="AP710" i="12"/>
  <c r="AQ710" i="12"/>
  <c r="AR710" i="12"/>
  <c r="AS710" i="12"/>
  <c r="AT710" i="12"/>
  <c r="AU710" i="12"/>
  <c r="AV710" i="12"/>
  <c r="AE709" i="12"/>
  <c r="AF709" i="12"/>
  <c r="AG709" i="12"/>
  <c r="AH709" i="12"/>
  <c r="AI709" i="12"/>
  <c r="AJ709" i="12"/>
  <c r="AK709" i="12"/>
  <c r="AL709" i="12"/>
  <c r="AM709" i="12"/>
  <c r="AN709" i="12"/>
  <c r="AO709" i="12"/>
  <c r="AP709" i="12"/>
  <c r="AQ709" i="12"/>
  <c r="AR709" i="12"/>
  <c r="AS709" i="12"/>
  <c r="AT709" i="12"/>
  <c r="AU709" i="12"/>
  <c r="AV709" i="12"/>
  <c r="AE732" i="12"/>
  <c r="AF732" i="12"/>
  <c r="AG732" i="12"/>
  <c r="AH732" i="12"/>
  <c r="AI732" i="12"/>
  <c r="AJ732" i="12"/>
  <c r="AK732" i="12"/>
  <c r="AL732" i="12"/>
  <c r="AM732" i="12"/>
  <c r="AN732" i="12"/>
  <c r="AO732" i="12"/>
  <c r="AP732" i="12"/>
  <c r="AQ732" i="12"/>
  <c r="AR732" i="12"/>
  <c r="AS732" i="12"/>
  <c r="AT732" i="12"/>
  <c r="AU732" i="12"/>
  <c r="AV732" i="12"/>
  <c r="AE733" i="12"/>
  <c r="AF733" i="12"/>
  <c r="AG733" i="12"/>
  <c r="AH733" i="12"/>
  <c r="AI733" i="12"/>
  <c r="AJ733" i="12"/>
  <c r="AK733" i="12"/>
  <c r="AL733" i="12"/>
  <c r="AM733" i="12"/>
  <c r="AN733" i="12"/>
  <c r="AO733" i="12"/>
  <c r="AP733" i="12"/>
  <c r="AQ733" i="12"/>
  <c r="AR733" i="12"/>
  <c r="AS733" i="12"/>
  <c r="AT733" i="12"/>
  <c r="AU733" i="12"/>
  <c r="AV733" i="12"/>
  <c r="AE740" i="12"/>
  <c r="AF740" i="12"/>
  <c r="AG740" i="12"/>
  <c r="AH740" i="12"/>
  <c r="AI740" i="12"/>
  <c r="AJ740" i="12"/>
  <c r="AK740" i="12"/>
  <c r="AL740" i="12"/>
  <c r="AM740" i="12"/>
  <c r="AN740" i="12"/>
  <c r="AO740" i="12"/>
  <c r="AP740" i="12"/>
  <c r="AQ740" i="12"/>
  <c r="AR740" i="12"/>
  <c r="AS740" i="12"/>
  <c r="AT740" i="12"/>
  <c r="AU740" i="12"/>
  <c r="AV740" i="12"/>
  <c r="AE308" i="12"/>
  <c r="AF308" i="12"/>
  <c r="AG308" i="12"/>
  <c r="AH308" i="12"/>
  <c r="AI308" i="12"/>
  <c r="AJ308" i="12"/>
  <c r="AK308" i="12"/>
  <c r="AL308" i="12"/>
  <c r="AM308" i="12"/>
  <c r="AN308" i="12"/>
  <c r="AO308" i="12"/>
  <c r="AP308" i="12"/>
  <c r="AQ308" i="12"/>
  <c r="AR308" i="12"/>
  <c r="AS308" i="12"/>
  <c r="AT308" i="12"/>
  <c r="AU308" i="12"/>
  <c r="AV308" i="12"/>
  <c r="AE716" i="12"/>
  <c r="AF716" i="12"/>
  <c r="AG716" i="12"/>
  <c r="AH716" i="12"/>
  <c r="AI716" i="12"/>
  <c r="AJ716" i="12"/>
  <c r="AK716" i="12"/>
  <c r="AL716" i="12"/>
  <c r="AM716" i="12"/>
  <c r="AN716" i="12"/>
  <c r="AO716" i="12"/>
  <c r="AP716" i="12"/>
  <c r="AQ716" i="12"/>
  <c r="AR716" i="12"/>
  <c r="AS716" i="12"/>
  <c r="AT716" i="12"/>
  <c r="AU716" i="12"/>
  <c r="AV716" i="12"/>
  <c r="AE730" i="12"/>
  <c r="AF730" i="12"/>
  <c r="AG730" i="12"/>
  <c r="AH730" i="12"/>
  <c r="AI730" i="12"/>
  <c r="AJ730" i="12"/>
  <c r="AK730" i="12"/>
  <c r="AL730" i="12"/>
  <c r="AM730" i="12"/>
  <c r="AN730" i="12"/>
  <c r="AO730" i="12"/>
  <c r="AP730" i="12"/>
  <c r="AQ730" i="12"/>
  <c r="AR730" i="12"/>
  <c r="AS730" i="12"/>
  <c r="AT730" i="12"/>
  <c r="AU730" i="12"/>
  <c r="AV730" i="12"/>
  <c r="AE714" i="12"/>
  <c r="AF714" i="12"/>
  <c r="AG714" i="12"/>
  <c r="AH714" i="12"/>
  <c r="AI714" i="12"/>
  <c r="AJ714" i="12"/>
  <c r="AK714" i="12"/>
  <c r="AL714" i="12"/>
  <c r="AM714" i="12"/>
  <c r="AN714" i="12"/>
  <c r="AO714" i="12"/>
  <c r="AP714" i="12"/>
  <c r="AQ714" i="12"/>
  <c r="AR714" i="12"/>
  <c r="AS714" i="12"/>
  <c r="AT714" i="12"/>
  <c r="AU714" i="12"/>
  <c r="AV714" i="12"/>
  <c r="AE715" i="12"/>
  <c r="AF715" i="12"/>
  <c r="AG715" i="12"/>
  <c r="AH715" i="12"/>
  <c r="AI715" i="12"/>
  <c r="AJ715" i="12"/>
  <c r="AK715" i="12"/>
  <c r="AL715" i="12"/>
  <c r="AM715" i="12"/>
  <c r="AN715" i="12"/>
  <c r="AO715" i="12"/>
  <c r="AP715" i="12"/>
  <c r="AQ715" i="12"/>
  <c r="AR715" i="12"/>
  <c r="AS715" i="12"/>
  <c r="AT715" i="12"/>
  <c r="AU715" i="12"/>
  <c r="AV715" i="12"/>
  <c r="AE718" i="12"/>
  <c r="AF718" i="12"/>
  <c r="AG718" i="12"/>
  <c r="AH718" i="12"/>
  <c r="AI718" i="12"/>
  <c r="AJ718" i="12"/>
  <c r="AK718" i="12"/>
  <c r="AL718" i="12"/>
  <c r="AM718" i="12"/>
  <c r="AN718" i="12"/>
  <c r="AO718" i="12"/>
  <c r="AP718" i="12"/>
  <c r="AQ718" i="12"/>
  <c r="AR718" i="12"/>
  <c r="AS718" i="12"/>
  <c r="AT718" i="12"/>
  <c r="AU718" i="12"/>
  <c r="AV718" i="12"/>
  <c r="AE727" i="12"/>
  <c r="AF727" i="12"/>
  <c r="AG727" i="12"/>
  <c r="AH727" i="12"/>
  <c r="AI727" i="12"/>
  <c r="AJ727" i="12"/>
  <c r="AK727" i="12"/>
  <c r="AL727" i="12"/>
  <c r="AM727" i="12"/>
  <c r="AN727" i="12"/>
  <c r="AO727" i="12"/>
  <c r="AP727" i="12"/>
  <c r="AQ727" i="12"/>
  <c r="AR727" i="12"/>
  <c r="AS727" i="12"/>
  <c r="AT727" i="12"/>
  <c r="AU727" i="12"/>
  <c r="AV727" i="12"/>
  <c r="AE737" i="12"/>
  <c r="AF737" i="12"/>
  <c r="AG737" i="12"/>
  <c r="AH737" i="12"/>
  <c r="AI737" i="12"/>
  <c r="AJ737" i="12"/>
  <c r="AK737" i="12"/>
  <c r="AL737" i="12"/>
  <c r="AM737" i="12"/>
  <c r="AN737" i="12"/>
  <c r="AO737" i="12"/>
  <c r="AP737" i="12"/>
  <c r="AQ737" i="12"/>
  <c r="AR737" i="12"/>
  <c r="AS737" i="12"/>
  <c r="AT737" i="12"/>
  <c r="AU737" i="12"/>
  <c r="AV737" i="12"/>
  <c r="AE743" i="12"/>
  <c r="AF743" i="12"/>
  <c r="AG743" i="12"/>
  <c r="AH743" i="12"/>
  <c r="AI743" i="12"/>
  <c r="AJ743" i="12"/>
  <c r="AK743" i="12"/>
  <c r="AL743" i="12"/>
  <c r="AM743" i="12"/>
  <c r="AN743" i="12"/>
  <c r="AO743" i="12"/>
  <c r="AP743" i="12"/>
  <c r="AQ743" i="12"/>
  <c r="AR743" i="12"/>
  <c r="AS743" i="12"/>
  <c r="AT743" i="12"/>
  <c r="AU743" i="12"/>
  <c r="AV743" i="12"/>
  <c r="AE719" i="12"/>
  <c r="AF719" i="12"/>
  <c r="AG719" i="12"/>
  <c r="AH719" i="12"/>
  <c r="AI719" i="12"/>
  <c r="AJ719" i="12"/>
  <c r="AK719" i="12"/>
  <c r="AL719" i="12"/>
  <c r="AM719" i="12"/>
  <c r="AN719" i="12"/>
  <c r="AO719" i="12"/>
  <c r="AP719" i="12"/>
  <c r="AQ719" i="12"/>
  <c r="AR719" i="12"/>
  <c r="AS719" i="12"/>
  <c r="AT719" i="12"/>
  <c r="AU719" i="12"/>
  <c r="AV719" i="12"/>
  <c r="AE717" i="12"/>
  <c r="AF717" i="12"/>
  <c r="AG717" i="12"/>
  <c r="AH717" i="12"/>
  <c r="AI717" i="12"/>
  <c r="AJ717" i="12"/>
  <c r="AK717" i="12"/>
  <c r="AL717" i="12"/>
  <c r="AM717" i="12"/>
  <c r="AN717" i="12"/>
  <c r="AO717" i="12"/>
  <c r="AP717" i="12"/>
  <c r="AQ717" i="12"/>
  <c r="AR717" i="12"/>
  <c r="AS717" i="12"/>
  <c r="AT717" i="12"/>
  <c r="AU717" i="12"/>
  <c r="AV717" i="12"/>
  <c r="AE721" i="12"/>
  <c r="AF721" i="12"/>
  <c r="AG721" i="12"/>
  <c r="AH721" i="12"/>
  <c r="AI721" i="12"/>
  <c r="AJ721" i="12"/>
  <c r="AK721" i="12"/>
  <c r="AL721" i="12"/>
  <c r="AM721" i="12"/>
  <c r="AN721" i="12"/>
  <c r="AO721" i="12"/>
  <c r="AP721" i="12"/>
  <c r="AQ721" i="12"/>
  <c r="AR721" i="12"/>
  <c r="AS721" i="12"/>
  <c r="AT721" i="12"/>
  <c r="AU721" i="12"/>
  <c r="AV721" i="12"/>
  <c r="AE734" i="12"/>
  <c r="AF734" i="12"/>
  <c r="AG734" i="12"/>
  <c r="AH734" i="12"/>
  <c r="AI734" i="12"/>
  <c r="AJ734" i="12"/>
  <c r="AK734" i="12"/>
  <c r="AL734" i="12"/>
  <c r="AM734" i="12"/>
  <c r="AN734" i="12"/>
  <c r="AO734" i="12"/>
  <c r="AP734" i="12"/>
  <c r="AQ734" i="12"/>
  <c r="AR734" i="12"/>
  <c r="AS734" i="12"/>
  <c r="AT734" i="12"/>
  <c r="AU734" i="12"/>
  <c r="AV734" i="12"/>
  <c r="AE739" i="12"/>
  <c r="AF739" i="12"/>
  <c r="AG739" i="12"/>
  <c r="AH739" i="12"/>
  <c r="AI739" i="12"/>
  <c r="AJ739" i="12"/>
  <c r="AK739" i="12"/>
  <c r="AL739" i="12"/>
  <c r="AM739" i="12"/>
  <c r="AN739" i="12"/>
  <c r="AO739" i="12"/>
  <c r="AP739" i="12"/>
  <c r="AQ739" i="12"/>
  <c r="AR739" i="12"/>
  <c r="AS739" i="12"/>
  <c r="AT739" i="12"/>
  <c r="AU739" i="12"/>
  <c r="AV739" i="12"/>
  <c r="AE738" i="12"/>
  <c r="AF738" i="12"/>
  <c r="AG738" i="12"/>
  <c r="AH738" i="12"/>
  <c r="AI738" i="12"/>
  <c r="AJ738" i="12"/>
  <c r="AK738" i="12"/>
  <c r="AL738" i="12"/>
  <c r="AM738" i="12"/>
  <c r="AN738" i="12"/>
  <c r="AO738" i="12"/>
  <c r="AP738" i="12"/>
  <c r="AQ738" i="12"/>
  <c r="AR738" i="12"/>
  <c r="AS738" i="12"/>
  <c r="AT738" i="12"/>
  <c r="AU738" i="12"/>
  <c r="AV738" i="12"/>
  <c r="AE713" i="12"/>
  <c r="AF713" i="12"/>
  <c r="AG713" i="12"/>
  <c r="AH713" i="12"/>
  <c r="AI713" i="12"/>
  <c r="AJ713" i="12"/>
  <c r="AK713" i="12"/>
  <c r="AL713" i="12"/>
  <c r="AM713" i="12"/>
  <c r="AN713" i="12"/>
  <c r="AO713" i="12"/>
  <c r="AP713" i="12"/>
  <c r="AQ713" i="12"/>
  <c r="AR713" i="12"/>
  <c r="AS713" i="12"/>
  <c r="AT713" i="12"/>
  <c r="AU713" i="12"/>
  <c r="AV713" i="12"/>
  <c r="AE724" i="12"/>
  <c r="AF724" i="12"/>
  <c r="AG724" i="12"/>
  <c r="AH724" i="12"/>
  <c r="AI724" i="12"/>
  <c r="AJ724" i="12"/>
  <c r="AK724" i="12"/>
  <c r="AL724" i="12"/>
  <c r="AM724" i="12"/>
  <c r="AN724" i="12"/>
  <c r="AO724" i="12"/>
  <c r="AP724" i="12"/>
  <c r="AQ724" i="12"/>
  <c r="AR724" i="12"/>
  <c r="AS724" i="12"/>
  <c r="AT724" i="12"/>
  <c r="AU724" i="12"/>
  <c r="AV724" i="12"/>
  <c r="AE725" i="12"/>
  <c r="AF725" i="12"/>
  <c r="AG725" i="12"/>
  <c r="AH725" i="12"/>
  <c r="AI725" i="12"/>
  <c r="AJ725" i="12"/>
  <c r="AK725" i="12"/>
  <c r="AL725" i="12"/>
  <c r="AM725" i="12"/>
  <c r="AN725" i="12"/>
  <c r="AO725" i="12"/>
  <c r="AP725" i="12"/>
  <c r="AQ725" i="12"/>
  <c r="AR725" i="12"/>
  <c r="AS725" i="12"/>
  <c r="AT725" i="12"/>
  <c r="AU725" i="12"/>
  <c r="AV725" i="12"/>
  <c r="AE722" i="12"/>
  <c r="AF722" i="12"/>
  <c r="AG722" i="12"/>
  <c r="AH722" i="12"/>
  <c r="AI722" i="12"/>
  <c r="AJ722" i="12"/>
  <c r="AK722" i="12"/>
  <c r="AL722" i="12"/>
  <c r="AM722" i="12"/>
  <c r="AN722" i="12"/>
  <c r="AO722" i="12"/>
  <c r="AP722" i="12"/>
  <c r="AQ722" i="12"/>
  <c r="AR722" i="12"/>
  <c r="AS722" i="12"/>
  <c r="AT722" i="12"/>
  <c r="AU722" i="12"/>
  <c r="AV722" i="12"/>
  <c r="AE723" i="12"/>
  <c r="AF723" i="12"/>
  <c r="AG723" i="12"/>
  <c r="AH723" i="12"/>
  <c r="AI723" i="12"/>
  <c r="AJ723" i="12"/>
  <c r="AK723" i="12"/>
  <c r="AL723" i="12"/>
  <c r="AM723" i="12"/>
  <c r="AN723" i="12"/>
  <c r="AO723" i="12"/>
  <c r="AP723" i="12"/>
  <c r="AQ723" i="12"/>
  <c r="AR723" i="12"/>
  <c r="AS723" i="12"/>
  <c r="AT723" i="12"/>
  <c r="AU723" i="12"/>
  <c r="AV723" i="12"/>
  <c r="AE728" i="12"/>
  <c r="AF728" i="12"/>
  <c r="AG728" i="12"/>
  <c r="AH728" i="12"/>
  <c r="AI728" i="12"/>
  <c r="AJ728" i="12"/>
  <c r="AK728" i="12"/>
  <c r="AL728" i="12"/>
  <c r="AM728" i="12"/>
  <c r="AN728" i="12"/>
  <c r="AO728" i="12"/>
  <c r="AP728" i="12"/>
  <c r="AQ728" i="12"/>
  <c r="AR728" i="12"/>
  <c r="AS728" i="12"/>
  <c r="AT728" i="12"/>
  <c r="AU728" i="12"/>
  <c r="AV728" i="12"/>
  <c r="AE736" i="12"/>
  <c r="AF736" i="12"/>
  <c r="AG736" i="12"/>
  <c r="AH736" i="12"/>
  <c r="AI736" i="12"/>
  <c r="AJ736" i="12"/>
  <c r="AK736" i="12"/>
  <c r="AL736" i="12"/>
  <c r="AM736" i="12"/>
  <c r="AN736" i="12"/>
  <c r="AO736" i="12"/>
  <c r="AP736" i="12"/>
  <c r="AQ736" i="12"/>
  <c r="AR736" i="12"/>
  <c r="AS736" i="12"/>
  <c r="AT736" i="12"/>
  <c r="AU736" i="12"/>
  <c r="AV736" i="12"/>
  <c r="AE726" i="12"/>
  <c r="AF726" i="12"/>
  <c r="AG726" i="12"/>
  <c r="AH726" i="12"/>
  <c r="AI726" i="12"/>
  <c r="AJ726" i="12"/>
  <c r="AK726" i="12"/>
  <c r="AL726" i="12"/>
  <c r="AM726" i="12"/>
  <c r="AN726" i="12"/>
  <c r="AO726" i="12"/>
  <c r="AP726" i="12"/>
  <c r="AQ726" i="12"/>
  <c r="AR726" i="12"/>
  <c r="AS726" i="12"/>
  <c r="AT726" i="12"/>
  <c r="AU726" i="12"/>
  <c r="AV726" i="12"/>
  <c r="AE741" i="12"/>
  <c r="AF741" i="12"/>
  <c r="AG741" i="12"/>
  <c r="AH741" i="12"/>
  <c r="AI741" i="12"/>
  <c r="AJ741" i="12"/>
  <c r="AK741" i="12"/>
  <c r="AL741" i="12"/>
  <c r="AM741" i="12"/>
  <c r="AN741" i="12"/>
  <c r="AO741" i="12"/>
  <c r="AP741" i="12"/>
  <c r="AQ741" i="12"/>
  <c r="AR741" i="12"/>
  <c r="AS741" i="12"/>
  <c r="AT741" i="12"/>
  <c r="AU741" i="12"/>
  <c r="AV741" i="12"/>
  <c r="AE720" i="12"/>
  <c r="AF720" i="12"/>
  <c r="AG720" i="12"/>
  <c r="AH720" i="12"/>
  <c r="AI720" i="12"/>
  <c r="AJ720" i="12"/>
  <c r="AK720" i="12"/>
  <c r="AL720" i="12"/>
  <c r="AM720" i="12"/>
  <c r="AN720" i="12"/>
  <c r="AO720" i="12"/>
  <c r="AP720" i="12"/>
  <c r="AQ720" i="12"/>
  <c r="AR720" i="12"/>
  <c r="AS720" i="12"/>
  <c r="AT720" i="12"/>
  <c r="AU720" i="12"/>
  <c r="AV720" i="12"/>
  <c r="AE731" i="12"/>
  <c r="AF731" i="12"/>
  <c r="AG731" i="12"/>
  <c r="AH731" i="12"/>
  <c r="AI731" i="12"/>
  <c r="AJ731" i="12"/>
  <c r="AK731" i="12"/>
  <c r="AL731" i="12"/>
  <c r="AM731" i="12"/>
  <c r="AN731" i="12"/>
  <c r="AO731" i="12"/>
  <c r="AP731" i="12"/>
  <c r="AQ731" i="12"/>
  <c r="AR731" i="12"/>
  <c r="AS731" i="12"/>
  <c r="AT731" i="12"/>
  <c r="AU731" i="12"/>
  <c r="AV731" i="12"/>
  <c r="AE735" i="12"/>
  <c r="AF735" i="12"/>
  <c r="AG735" i="12"/>
  <c r="AH735" i="12"/>
  <c r="AI735" i="12"/>
  <c r="AJ735" i="12"/>
  <c r="AK735" i="12"/>
  <c r="AL735" i="12"/>
  <c r="AM735" i="12"/>
  <c r="AN735" i="12"/>
  <c r="AO735" i="12"/>
  <c r="AP735" i="12"/>
  <c r="AQ735" i="12"/>
  <c r="AR735" i="12"/>
  <c r="AS735" i="12"/>
  <c r="AT735" i="12"/>
  <c r="AU735" i="12"/>
  <c r="AV735" i="12"/>
  <c r="AE745" i="12"/>
  <c r="AF745" i="12"/>
  <c r="AG745" i="12"/>
  <c r="AH745" i="12"/>
  <c r="AI745" i="12"/>
  <c r="AJ745" i="12"/>
  <c r="AK745" i="12"/>
  <c r="AL745" i="12"/>
  <c r="AM745" i="12"/>
  <c r="AN745" i="12"/>
  <c r="AO745" i="12"/>
  <c r="AP745" i="12"/>
  <c r="AQ745" i="12"/>
  <c r="AR745" i="12"/>
  <c r="AS745" i="12"/>
  <c r="AT745" i="12"/>
  <c r="AU745" i="12"/>
  <c r="AV745" i="12"/>
  <c r="AE748" i="12"/>
  <c r="AF748" i="12"/>
  <c r="AG748" i="12"/>
  <c r="AH748" i="12"/>
  <c r="AI748" i="12"/>
  <c r="AJ748" i="12"/>
  <c r="AK748" i="12"/>
  <c r="AL748" i="12"/>
  <c r="AM748" i="12"/>
  <c r="AN748" i="12"/>
  <c r="AO748" i="12"/>
  <c r="AP748" i="12"/>
  <c r="AQ748" i="12"/>
  <c r="AR748" i="12"/>
  <c r="AS748" i="12"/>
  <c r="AT748" i="12"/>
  <c r="AU748" i="12"/>
  <c r="AV748" i="12"/>
  <c r="AE749" i="12"/>
  <c r="AF749" i="12"/>
  <c r="AG749" i="12"/>
  <c r="AH749" i="12"/>
  <c r="AI749" i="12"/>
  <c r="AJ749" i="12"/>
  <c r="AK749" i="12"/>
  <c r="AL749" i="12"/>
  <c r="AM749" i="12"/>
  <c r="AN749" i="12"/>
  <c r="AO749" i="12"/>
  <c r="AP749" i="12"/>
  <c r="AQ749" i="12"/>
  <c r="AR749" i="12"/>
  <c r="AS749" i="12"/>
  <c r="AT749" i="12"/>
  <c r="AU749" i="12"/>
  <c r="AV749" i="12"/>
  <c r="AE750" i="12"/>
  <c r="AF750" i="12"/>
  <c r="AG750" i="12"/>
  <c r="AH750" i="12"/>
  <c r="AI750" i="12"/>
  <c r="AJ750" i="12"/>
  <c r="AK750" i="12"/>
  <c r="AL750" i="12"/>
  <c r="AM750" i="12"/>
  <c r="AN750" i="12"/>
  <c r="AO750" i="12"/>
  <c r="AP750" i="12"/>
  <c r="AQ750" i="12"/>
  <c r="AR750" i="12"/>
  <c r="AS750" i="12"/>
  <c r="AT750" i="12"/>
  <c r="AU750" i="12"/>
  <c r="AV750" i="12"/>
  <c r="AE751" i="12"/>
  <c r="AF751" i="12"/>
  <c r="AG751" i="12"/>
  <c r="AH751" i="12"/>
  <c r="AI751" i="12"/>
  <c r="AJ751" i="12"/>
  <c r="AK751" i="12"/>
  <c r="AL751" i="12"/>
  <c r="AM751" i="12"/>
  <c r="AN751" i="12"/>
  <c r="AO751" i="12"/>
  <c r="AP751" i="12"/>
  <c r="AQ751" i="12"/>
  <c r="AR751" i="12"/>
  <c r="AS751" i="12"/>
  <c r="AT751" i="12"/>
  <c r="AU751" i="12"/>
  <c r="AV751" i="12"/>
  <c r="AE449" i="12"/>
  <c r="AF449" i="12"/>
  <c r="AG449" i="12"/>
  <c r="AH449" i="12"/>
  <c r="AI449" i="12"/>
  <c r="AJ449" i="12"/>
  <c r="AK449" i="12"/>
  <c r="AL449" i="12"/>
  <c r="AM449" i="12"/>
  <c r="AN449" i="12"/>
  <c r="AO449" i="12"/>
  <c r="AP449" i="12"/>
  <c r="AQ449" i="12"/>
  <c r="AR449" i="12"/>
  <c r="AS449" i="12"/>
  <c r="AT449" i="12"/>
  <c r="AU449" i="12"/>
  <c r="AV449" i="12"/>
  <c r="AE51" i="12"/>
  <c r="AF51" i="12"/>
  <c r="AG51" i="12"/>
  <c r="AH51" i="12"/>
  <c r="AI51" i="12"/>
  <c r="AJ51" i="12"/>
  <c r="AK51" i="12"/>
  <c r="AL51" i="12"/>
  <c r="AM51" i="12"/>
  <c r="AN51" i="12"/>
  <c r="AO51" i="12"/>
  <c r="AP51" i="12"/>
  <c r="AQ51" i="12"/>
  <c r="AR51" i="12"/>
  <c r="AS51" i="12"/>
  <c r="AT51" i="12"/>
  <c r="AU51" i="12"/>
  <c r="AV51" i="12"/>
  <c r="AK631" i="12"/>
  <c r="AJ631" i="12"/>
  <c r="AI631" i="12"/>
  <c r="AH631" i="12"/>
  <c r="AG631" i="12"/>
  <c r="AF631" i="12"/>
  <c r="AE631" i="12"/>
  <c r="AL631" i="12"/>
  <c r="AM631" i="12"/>
  <c r="AN631" i="12"/>
  <c r="AO631" i="12"/>
  <c r="AP631" i="12"/>
  <c r="AQ631" i="12"/>
  <c r="AR631" i="12"/>
  <c r="AS631" i="12"/>
  <c r="AT631" i="12"/>
  <c r="AU631" i="12"/>
  <c r="AV631" i="12"/>
  <c r="V54" i="7"/>
  <c r="AQ177" i="4"/>
  <c r="AA177" i="4"/>
  <c r="AQ258" i="4"/>
  <c r="AA258" i="4"/>
  <c r="AQ259" i="4"/>
  <c r="AA259" i="4"/>
  <c r="AQ426" i="4"/>
  <c r="AA426" i="4"/>
  <c r="AQ434" i="4"/>
  <c r="AA434" i="4"/>
  <c r="AQ439" i="4"/>
  <c r="AA439" i="4"/>
  <c r="AQ666" i="4"/>
  <c r="AA666" i="4"/>
  <c r="AQ683" i="4"/>
  <c r="AA683" i="4"/>
  <c r="AQ729" i="4"/>
  <c r="AA729" i="4"/>
  <c r="AQ356" i="4"/>
  <c r="AA356" i="4"/>
  <c r="AQ362" i="4"/>
  <c r="AA362" i="4"/>
  <c r="AQ178" i="4"/>
  <c r="AA178" i="4"/>
  <c r="AA7" i="4"/>
  <c r="J362" i="4"/>
  <c r="Z356" i="4"/>
  <c r="Z177" i="4"/>
  <c r="J258" i="4"/>
  <c r="AP258" i="4" s="1"/>
  <c r="Z259" i="4"/>
  <c r="J426" i="4"/>
  <c r="AP426" i="4" s="1"/>
  <c r="Z434" i="4"/>
  <c r="J439" i="4"/>
  <c r="AP439" i="4" s="1"/>
  <c r="Z666" i="4"/>
  <c r="J683" i="4"/>
  <c r="AP683" i="4" s="1"/>
  <c r="J729" i="4"/>
  <c r="AP729" i="4" s="1"/>
  <c r="Z178" i="4"/>
  <c r="R177" i="4"/>
  <c r="R258" i="4"/>
  <c r="R259" i="4"/>
  <c r="R426" i="4"/>
  <c r="R434" i="4"/>
  <c r="R439" i="4"/>
  <c r="R666" i="4"/>
  <c r="R683" i="4"/>
  <c r="R729" i="4"/>
  <c r="R356" i="4"/>
  <c r="R362" i="4"/>
  <c r="R178" i="4"/>
  <c r="J356" i="4"/>
  <c r="AP356" i="4" s="1"/>
  <c r="K177" i="9"/>
  <c r="AS65" i="7"/>
  <c r="AH64" i="7"/>
  <c r="AI64" i="7"/>
  <c r="AJ64" i="7"/>
  <c r="AK64" i="7"/>
  <c r="AK66" i="7" s="1"/>
  <c r="AL64" i="7"/>
  <c r="AL66" i="7" s="1"/>
  <c r="AM64" i="7"/>
  <c r="AM66" i="7" s="1"/>
  <c r="AN64" i="7"/>
  <c r="AN66" i="7" s="1"/>
  <c r="AO64" i="7"/>
  <c r="AO66" i="7" s="1"/>
  <c r="AP64" i="7"/>
  <c r="AP66" i="7" s="1"/>
  <c r="AQ64" i="7"/>
  <c r="AQ66" i="7" s="1"/>
  <c r="AR64" i="7"/>
  <c r="AR66" i="7" s="1"/>
  <c r="AH70" i="7"/>
  <c r="AI70" i="7"/>
  <c r="AJ70" i="7"/>
  <c r="AK70" i="7"/>
  <c r="AL70" i="7"/>
  <c r="AM70" i="7"/>
  <c r="AN70" i="7"/>
  <c r="AO70" i="7"/>
  <c r="AH71" i="7"/>
  <c r="AH73" i="7" s="1"/>
  <c r="AI88" i="7" s="1"/>
  <c r="AI71" i="7"/>
  <c r="AJ71" i="7"/>
  <c r="AK71" i="7"/>
  <c r="AL71" i="7"/>
  <c r="AM71" i="7"/>
  <c r="AN71" i="7"/>
  <c r="AO71" i="7"/>
  <c r="AK72" i="7"/>
  <c r="AK79" i="7" s="1"/>
  <c r="AL72" i="7"/>
  <c r="AM72" i="7"/>
  <c r="AN72" i="7"/>
  <c r="AO72" i="7"/>
  <c r="AP79" i="7" s="1"/>
  <c r="AI73" i="7"/>
  <c r="AI96" i="7" s="1"/>
  <c r="AP73" i="7"/>
  <c r="AP96" i="7" s="1"/>
  <c r="AQ73" i="7"/>
  <c r="AQ96" i="7" s="1"/>
  <c r="AR73" i="7"/>
  <c r="AP77" i="7"/>
  <c r="AQ77" i="7"/>
  <c r="AR77" i="7"/>
  <c r="AQ78" i="7"/>
  <c r="AR78" i="7"/>
  <c r="AQ79" i="7"/>
  <c r="AR79" i="7"/>
  <c r="AR88" i="7"/>
  <c r="AI90" i="7"/>
  <c r="AJ90" i="7"/>
  <c r="AK90" i="7"/>
  <c r="AL90" i="7"/>
  <c r="AM90" i="7"/>
  <c r="AN90" i="7"/>
  <c r="AO90" i="7"/>
  <c r="AP90" i="7"/>
  <c r="AQ90" i="7"/>
  <c r="AR90" i="7"/>
  <c r="AS90" i="7"/>
  <c r="AI91" i="7"/>
  <c r="AJ91" i="7"/>
  <c r="AK91" i="7"/>
  <c r="AL91" i="7"/>
  <c r="AM91" i="7"/>
  <c r="AN91" i="7"/>
  <c r="AO91" i="7"/>
  <c r="AP91" i="7"/>
  <c r="AQ91" i="7"/>
  <c r="AR91" i="7"/>
  <c r="AS91" i="7"/>
  <c r="AI92" i="7"/>
  <c r="AJ92" i="7"/>
  <c r="AK92" i="7"/>
  <c r="AL92" i="7"/>
  <c r="AM92" i="7"/>
  <c r="AN92" i="7"/>
  <c r="AO92" i="7"/>
  <c r="AP92" i="7"/>
  <c r="AQ92" i="7"/>
  <c r="AR92" i="7"/>
  <c r="AS92" i="7"/>
  <c r="AI93" i="7"/>
  <c r="AJ93" i="7"/>
  <c r="AK93" i="7"/>
  <c r="AL93" i="7"/>
  <c r="AM93" i="7"/>
  <c r="AN93" i="7"/>
  <c r="AO93" i="7"/>
  <c r="AP93" i="7"/>
  <c r="AQ93" i="7"/>
  <c r="AR93" i="7"/>
  <c r="AS93" i="7"/>
  <c r="B834" i="6"/>
  <c r="B835" i="6" s="1"/>
  <c r="B836" i="6" s="1"/>
  <c r="C846" i="6" s="1"/>
  <c r="E834" i="6"/>
  <c r="E835" i="6" s="1"/>
  <c r="E836" i="6" s="1"/>
  <c r="E846" i="6" s="1"/>
  <c r="E845" i="6" s="1"/>
  <c r="F834" i="6"/>
  <c r="F835" i="6" s="1"/>
  <c r="F836" i="6" s="1"/>
  <c r="G834" i="6"/>
  <c r="G835" i="6" s="1"/>
  <c r="G836" i="6" s="1"/>
  <c r="G846" i="6" s="1"/>
  <c r="H834" i="6"/>
  <c r="H835" i="6" s="1"/>
  <c r="H836" i="6" s="1"/>
  <c r="C838" i="6"/>
  <c r="D838" i="6"/>
  <c r="C842" i="6"/>
  <c r="C843" i="6"/>
  <c r="C844" i="6"/>
  <c r="C849" i="6"/>
  <c r="C850" i="6"/>
  <c r="C851" i="6"/>
  <c r="C852" i="6"/>
  <c r="C853" i="6"/>
  <c r="C854" i="6"/>
  <c r="C855" i="6"/>
  <c r="C856" i="6"/>
  <c r="C857" i="6"/>
  <c r="C858" i="6"/>
  <c r="C859" i="6"/>
  <c r="E861" i="6"/>
  <c r="F861" i="6"/>
  <c r="G861" i="6"/>
  <c r="H861" i="6"/>
  <c r="C864" i="6"/>
  <c r="C876" i="6" s="1"/>
  <c r="C865" i="6"/>
  <c r="C866" i="6"/>
  <c r="C867" i="6"/>
  <c r="C868" i="6"/>
  <c r="C869" i="6"/>
  <c r="C870" i="6"/>
  <c r="C871" i="6"/>
  <c r="C872" i="6"/>
  <c r="C873" i="6"/>
  <c r="E874" i="6"/>
  <c r="F874" i="6"/>
  <c r="G874" i="6"/>
  <c r="H874" i="6"/>
  <c r="E876" i="6"/>
  <c r="F876" i="6"/>
  <c r="G876" i="6"/>
  <c r="H876" i="6"/>
  <c r="C877" i="6"/>
  <c r="E877" i="6"/>
  <c r="F877" i="6"/>
  <c r="G877" i="6"/>
  <c r="H877" i="6"/>
  <c r="C878" i="6"/>
  <c r="E878" i="6"/>
  <c r="F878" i="6"/>
  <c r="G878" i="6"/>
  <c r="H878" i="6"/>
  <c r="AQ7" i="4"/>
  <c r="R8" i="4"/>
  <c r="Z8" i="4"/>
  <c r="AQ8" i="4"/>
  <c r="AA8" i="4"/>
  <c r="R9" i="4"/>
  <c r="J9" i="4"/>
  <c r="AP9" i="4" s="1"/>
  <c r="AQ9" i="4"/>
  <c r="AA9" i="4"/>
  <c r="R10" i="4"/>
  <c r="Z10" i="4"/>
  <c r="AQ10" i="4"/>
  <c r="AA10" i="4"/>
  <c r="R11" i="4"/>
  <c r="J11" i="4"/>
  <c r="AQ11" i="4"/>
  <c r="AA11" i="4"/>
  <c r="R12" i="4"/>
  <c r="Z12" i="4"/>
  <c r="AQ12" i="4"/>
  <c r="AA12" i="4"/>
  <c r="R13" i="4"/>
  <c r="Z13" i="4"/>
  <c r="AQ13" i="4"/>
  <c r="AA13" i="4"/>
  <c r="R14" i="4"/>
  <c r="Z14" i="4"/>
  <c r="AQ14" i="4"/>
  <c r="AA14" i="4"/>
  <c r="R15" i="4"/>
  <c r="J15" i="4"/>
  <c r="AQ15" i="4"/>
  <c r="AA15" i="4"/>
  <c r="R16" i="4"/>
  <c r="Z16" i="4"/>
  <c r="AQ16" i="4"/>
  <c r="AA16" i="4"/>
  <c r="R17" i="4"/>
  <c r="Z17" i="4"/>
  <c r="AQ17" i="4"/>
  <c r="AA17" i="4"/>
  <c r="R18" i="4"/>
  <c r="Z18" i="4"/>
  <c r="AQ18" i="4"/>
  <c r="AA18" i="4"/>
  <c r="R19" i="4"/>
  <c r="Z19" i="4"/>
  <c r="AQ19" i="4"/>
  <c r="AA19" i="4"/>
  <c r="R21" i="4"/>
  <c r="Z21" i="4"/>
  <c r="AQ21" i="4"/>
  <c r="AA21" i="4"/>
  <c r="R23" i="4"/>
  <c r="Z23" i="4"/>
  <c r="AQ23" i="4"/>
  <c r="AA23" i="4"/>
  <c r="R24" i="4"/>
  <c r="Z24" i="4"/>
  <c r="AQ24" i="4"/>
  <c r="AA24" i="4"/>
  <c r="R25" i="4"/>
  <c r="Z25" i="4"/>
  <c r="AQ25" i="4"/>
  <c r="AA25" i="4"/>
  <c r="R26" i="4"/>
  <c r="Z26" i="4"/>
  <c r="AQ26" i="4"/>
  <c r="AA26" i="4"/>
  <c r="R27" i="4"/>
  <c r="Z27" i="4"/>
  <c r="AQ27" i="4"/>
  <c r="AA27" i="4"/>
  <c r="R28" i="4"/>
  <c r="J28" i="4"/>
  <c r="AQ28" i="4"/>
  <c r="AA28" i="4"/>
  <c r="R29" i="4"/>
  <c r="J29" i="4"/>
  <c r="AQ29" i="4"/>
  <c r="AA29" i="4"/>
  <c r="R31" i="4"/>
  <c r="AQ31" i="4"/>
  <c r="AA31" i="4"/>
  <c r="R30" i="4"/>
  <c r="Z30" i="4"/>
  <c r="AQ30" i="4"/>
  <c r="AA30" i="4"/>
  <c r="R32" i="4"/>
  <c r="Z32" i="4"/>
  <c r="AQ32" i="4"/>
  <c r="AA32" i="4"/>
  <c r="R33" i="4"/>
  <c r="Z33" i="4"/>
  <c r="AQ33" i="4"/>
  <c r="AA33" i="4"/>
  <c r="R34" i="4"/>
  <c r="Z34" i="4"/>
  <c r="AQ34" i="4"/>
  <c r="AA34" i="4"/>
  <c r="R35" i="4"/>
  <c r="AQ35" i="4"/>
  <c r="AA35" i="4"/>
  <c r="R36" i="4"/>
  <c r="Z36" i="4"/>
  <c r="AQ36" i="4"/>
  <c r="AA36" i="4"/>
  <c r="R38" i="4"/>
  <c r="Z38" i="4"/>
  <c r="AQ38" i="4"/>
  <c r="AA38" i="4"/>
  <c r="R39" i="4"/>
  <c r="Z39" i="4"/>
  <c r="AQ39" i="4"/>
  <c r="AA39" i="4"/>
  <c r="R43" i="4"/>
  <c r="J43" i="4"/>
  <c r="AP43" i="4" s="1"/>
  <c r="AQ43" i="4"/>
  <c r="AA43" i="4"/>
  <c r="R45" i="4"/>
  <c r="Z45" i="4"/>
  <c r="AQ45" i="4"/>
  <c r="AA45" i="4"/>
  <c r="R46" i="4"/>
  <c r="Z46" i="4"/>
  <c r="AQ46" i="4"/>
  <c r="AA46" i="4"/>
  <c r="R47" i="4"/>
  <c r="Z47" i="4"/>
  <c r="AQ47" i="4"/>
  <c r="AA47" i="4"/>
  <c r="R48" i="4"/>
  <c r="J48" i="4"/>
  <c r="AP48" i="4" s="1"/>
  <c r="Z48" i="4"/>
  <c r="AQ48" i="4"/>
  <c r="AA48" i="4"/>
  <c r="R49" i="4"/>
  <c r="Z49" i="4"/>
  <c r="AQ49" i="4"/>
  <c r="AA49" i="4"/>
  <c r="R50" i="4"/>
  <c r="J50" i="4"/>
  <c r="AP50" i="4" s="1"/>
  <c r="AQ50" i="4"/>
  <c r="AA50" i="4"/>
  <c r="R51" i="4"/>
  <c r="Z51" i="4"/>
  <c r="AQ51" i="4"/>
  <c r="AA51" i="4"/>
  <c r="R52" i="4"/>
  <c r="Z52" i="4"/>
  <c r="AQ52" i="4"/>
  <c r="AA52" i="4"/>
  <c r="R53" i="4"/>
  <c r="Z53" i="4"/>
  <c r="AQ53" i="4"/>
  <c r="AA53" i="4"/>
  <c r="R54" i="4"/>
  <c r="J54" i="4"/>
  <c r="AP54" i="4" s="1"/>
  <c r="Z54" i="4"/>
  <c r="AQ54" i="4"/>
  <c r="AA54" i="4"/>
  <c r="R55" i="4"/>
  <c r="Z55" i="4"/>
  <c r="AQ55" i="4"/>
  <c r="AA55" i="4"/>
  <c r="R57" i="4"/>
  <c r="J57" i="4"/>
  <c r="AP57" i="4" s="1"/>
  <c r="AQ57" i="4"/>
  <c r="AA57" i="4"/>
  <c r="R58" i="4"/>
  <c r="J58" i="4"/>
  <c r="AP58" i="4" s="1"/>
  <c r="AQ58" i="4"/>
  <c r="AA58" i="4"/>
  <c r="R59" i="4"/>
  <c r="Z59" i="4"/>
  <c r="AQ59" i="4"/>
  <c r="AA59" i="4"/>
  <c r="R60" i="4"/>
  <c r="AQ60" i="4"/>
  <c r="AA60" i="4"/>
  <c r="R61" i="4"/>
  <c r="J61" i="4"/>
  <c r="AP61" i="4" s="1"/>
  <c r="AQ61" i="4"/>
  <c r="AA61" i="4"/>
  <c r="R62" i="4"/>
  <c r="Z62" i="4"/>
  <c r="AQ62" i="4"/>
  <c r="AA62" i="4"/>
  <c r="R63" i="4"/>
  <c r="J63" i="4"/>
  <c r="AP63" i="4" s="1"/>
  <c r="AQ63" i="4"/>
  <c r="AA63" i="4"/>
  <c r="R64" i="4"/>
  <c r="J64" i="4"/>
  <c r="AQ64" i="4"/>
  <c r="AA64" i="4"/>
  <c r="R65" i="4"/>
  <c r="J65" i="4"/>
  <c r="AP65" i="4" s="1"/>
  <c r="AQ65" i="4"/>
  <c r="AA65" i="4"/>
  <c r="R66" i="4"/>
  <c r="J66" i="4"/>
  <c r="AQ66" i="4"/>
  <c r="AA66" i="4"/>
  <c r="R68" i="4"/>
  <c r="J68" i="4"/>
  <c r="AP68" i="4" s="1"/>
  <c r="AQ68" i="4"/>
  <c r="AA68" i="4"/>
  <c r="R69" i="4"/>
  <c r="J69" i="4"/>
  <c r="AP69" i="4" s="1"/>
  <c r="AQ69" i="4"/>
  <c r="AA69" i="4"/>
  <c r="R70" i="4"/>
  <c r="Z70" i="4"/>
  <c r="AQ70" i="4"/>
  <c r="AA70" i="4"/>
  <c r="R71" i="4"/>
  <c r="Z71" i="4"/>
  <c r="AQ71" i="4"/>
  <c r="AA71" i="4"/>
  <c r="R73" i="4"/>
  <c r="Z73" i="4"/>
  <c r="AQ73" i="4"/>
  <c r="AA73" i="4"/>
  <c r="R74" i="4"/>
  <c r="J74" i="4"/>
  <c r="AQ74" i="4"/>
  <c r="AA74" i="4"/>
  <c r="R75" i="4"/>
  <c r="J75" i="4"/>
  <c r="AP75" i="4" s="1"/>
  <c r="AQ75" i="4"/>
  <c r="AA75" i="4"/>
  <c r="R76" i="4"/>
  <c r="J76" i="4"/>
  <c r="AQ76" i="4"/>
  <c r="AA76" i="4"/>
  <c r="R77" i="4"/>
  <c r="J77" i="4"/>
  <c r="AP77" i="4" s="1"/>
  <c r="AQ77" i="4"/>
  <c r="AA77" i="4"/>
  <c r="R78" i="4"/>
  <c r="J78" i="4"/>
  <c r="AP78" i="4" s="1"/>
  <c r="Z78" i="4"/>
  <c r="AQ78" i="4"/>
  <c r="AA78" i="4"/>
  <c r="R80" i="4"/>
  <c r="J80" i="4"/>
  <c r="AP80" i="4" s="1"/>
  <c r="AQ80" i="4"/>
  <c r="AA80" i="4"/>
  <c r="R81" i="4"/>
  <c r="J81" i="4"/>
  <c r="AQ81" i="4"/>
  <c r="AA81" i="4"/>
  <c r="R82" i="4"/>
  <c r="J82" i="4"/>
  <c r="AP82" i="4" s="1"/>
  <c r="AQ82" i="4"/>
  <c r="AA82" i="4"/>
  <c r="R83" i="4"/>
  <c r="J83" i="4"/>
  <c r="AP83" i="4" s="1"/>
  <c r="AQ83" i="4"/>
  <c r="AA83" i="4"/>
  <c r="R660" i="4"/>
  <c r="J660" i="4"/>
  <c r="AP660" i="4" s="1"/>
  <c r="AQ660" i="4"/>
  <c r="AA660" i="4"/>
  <c r="R84" i="4"/>
  <c r="J84" i="4"/>
  <c r="AP84" i="4" s="1"/>
  <c r="AQ84" i="4"/>
  <c r="AA84" i="4"/>
  <c r="R85" i="4"/>
  <c r="Z85" i="4"/>
  <c r="AQ85" i="4"/>
  <c r="AA85" i="4"/>
  <c r="R86" i="4"/>
  <c r="J86" i="4"/>
  <c r="AQ86" i="4"/>
  <c r="AA86" i="4"/>
  <c r="R88" i="4"/>
  <c r="Z88" i="4"/>
  <c r="AQ88" i="4"/>
  <c r="AA88" i="4"/>
  <c r="R89" i="4"/>
  <c r="J89" i="4"/>
  <c r="AP89" i="4" s="1"/>
  <c r="AQ89" i="4"/>
  <c r="AA89" i="4"/>
  <c r="R90" i="4"/>
  <c r="J90" i="4"/>
  <c r="AP90" i="4" s="1"/>
  <c r="Z90" i="4"/>
  <c r="AQ90" i="4"/>
  <c r="AA90" i="4"/>
  <c r="R91" i="4"/>
  <c r="J91" i="4"/>
  <c r="AP91" i="4" s="1"/>
  <c r="AQ91" i="4"/>
  <c r="AA91" i="4"/>
  <c r="R92" i="4"/>
  <c r="J92" i="4"/>
  <c r="AQ92" i="4"/>
  <c r="AA92" i="4"/>
  <c r="R93" i="4"/>
  <c r="J93" i="4"/>
  <c r="AQ93" i="4"/>
  <c r="AA93" i="4"/>
  <c r="R94" i="4"/>
  <c r="AQ94" i="4"/>
  <c r="AA94" i="4"/>
  <c r="R95" i="4"/>
  <c r="J95" i="4"/>
  <c r="AP95" i="4" s="1"/>
  <c r="AQ95" i="4"/>
  <c r="AA95" i="4"/>
  <c r="R96" i="4"/>
  <c r="J96" i="4"/>
  <c r="AP96" i="4" s="1"/>
  <c r="AQ96" i="4"/>
  <c r="AA96" i="4"/>
  <c r="R97" i="4"/>
  <c r="J97" i="4"/>
  <c r="AQ97" i="4"/>
  <c r="AA97" i="4"/>
  <c r="R98" i="4"/>
  <c r="J98" i="4"/>
  <c r="AP98" i="4" s="1"/>
  <c r="AQ98" i="4"/>
  <c r="AA98" i="4"/>
  <c r="R99" i="4"/>
  <c r="J99" i="4"/>
  <c r="AP99" i="4" s="1"/>
  <c r="AQ99" i="4"/>
  <c r="AA99" i="4"/>
  <c r="R100" i="4"/>
  <c r="Z100" i="4"/>
  <c r="AQ100" i="4"/>
  <c r="AA100" i="4"/>
  <c r="R101" i="4"/>
  <c r="Z101" i="4"/>
  <c r="AQ101" i="4"/>
  <c r="AA101" i="4"/>
  <c r="R102" i="4"/>
  <c r="J102" i="4"/>
  <c r="AP102" i="4" s="1"/>
  <c r="AQ102" i="4"/>
  <c r="AA102" i="4"/>
  <c r="R103" i="4"/>
  <c r="J103" i="4"/>
  <c r="AQ103" i="4"/>
  <c r="AA103" i="4"/>
  <c r="R104" i="4"/>
  <c r="J104" i="4"/>
  <c r="AP104" i="4" s="1"/>
  <c r="AQ104" i="4"/>
  <c r="AA104" i="4"/>
  <c r="R106" i="4"/>
  <c r="J106" i="4"/>
  <c r="AP106" i="4" s="1"/>
  <c r="AQ106" i="4"/>
  <c r="AA106" i="4"/>
  <c r="R107" i="4"/>
  <c r="AQ107" i="4"/>
  <c r="AA107" i="4"/>
  <c r="R108" i="4"/>
  <c r="J108" i="4"/>
  <c r="AP108" i="4" s="1"/>
  <c r="AQ108" i="4"/>
  <c r="AA108" i="4"/>
  <c r="R109" i="4"/>
  <c r="J109" i="4"/>
  <c r="AQ109" i="4"/>
  <c r="AA109" i="4"/>
  <c r="R110" i="4"/>
  <c r="J110" i="4"/>
  <c r="AP110" i="4" s="1"/>
  <c r="AQ110" i="4"/>
  <c r="AA110" i="4"/>
  <c r="R111" i="4"/>
  <c r="J111" i="4"/>
  <c r="AP111" i="4" s="1"/>
  <c r="AQ111" i="4"/>
  <c r="AA111" i="4"/>
  <c r="R114" i="4"/>
  <c r="J114" i="4"/>
  <c r="AP114" i="4" s="1"/>
  <c r="AQ114" i="4"/>
  <c r="AA114" i="4"/>
  <c r="R117" i="4"/>
  <c r="Z117" i="4"/>
  <c r="AQ117" i="4"/>
  <c r="AA117" i="4"/>
  <c r="R118" i="4"/>
  <c r="Z118" i="4"/>
  <c r="AQ118" i="4"/>
  <c r="AA118" i="4"/>
  <c r="R119" i="4"/>
  <c r="J119" i="4"/>
  <c r="AP119" i="4" s="1"/>
  <c r="AQ119" i="4"/>
  <c r="AA119" i="4"/>
  <c r="R120" i="4"/>
  <c r="AQ120" i="4"/>
  <c r="AA120" i="4"/>
  <c r="R121" i="4"/>
  <c r="AQ121" i="4"/>
  <c r="AA121" i="4"/>
  <c r="R122" i="4"/>
  <c r="J122" i="4"/>
  <c r="AP122" i="4" s="1"/>
  <c r="AQ122" i="4"/>
  <c r="AA122" i="4"/>
  <c r="R124" i="4"/>
  <c r="J124" i="4"/>
  <c r="AP124" i="4" s="1"/>
  <c r="AQ124" i="4"/>
  <c r="AA124" i="4"/>
  <c r="R125" i="4"/>
  <c r="Z125" i="4"/>
  <c r="AQ125" i="4"/>
  <c r="AA125" i="4"/>
  <c r="R126" i="4"/>
  <c r="J126" i="4"/>
  <c r="AQ126" i="4"/>
  <c r="AA126" i="4"/>
  <c r="R127" i="4"/>
  <c r="J127" i="4"/>
  <c r="AQ127" i="4"/>
  <c r="AA127" i="4"/>
  <c r="R129" i="4"/>
  <c r="J129" i="4"/>
  <c r="AP129" i="4" s="1"/>
  <c r="AQ129" i="4"/>
  <c r="AA129" i="4"/>
  <c r="R132" i="4"/>
  <c r="AQ132" i="4"/>
  <c r="AA132" i="4"/>
  <c r="R133" i="4"/>
  <c r="Z133" i="4"/>
  <c r="AQ133" i="4"/>
  <c r="AA133" i="4"/>
  <c r="R134" i="4"/>
  <c r="Z134" i="4"/>
  <c r="AQ134" i="4"/>
  <c r="AA134" i="4"/>
  <c r="R135" i="4"/>
  <c r="AQ135" i="4"/>
  <c r="AA135" i="4"/>
  <c r="R136" i="4"/>
  <c r="J136" i="4"/>
  <c r="AP136" i="4" s="1"/>
  <c r="AQ136" i="4"/>
  <c r="AA136" i="4"/>
  <c r="R137" i="4"/>
  <c r="J137" i="4"/>
  <c r="AP137" i="4" s="1"/>
  <c r="AQ137" i="4"/>
  <c r="AA137" i="4"/>
  <c r="R139" i="4"/>
  <c r="J139" i="4"/>
  <c r="AP139" i="4" s="1"/>
  <c r="AQ139" i="4"/>
  <c r="AA139" i="4"/>
  <c r="R141" i="4"/>
  <c r="J141" i="4"/>
  <c r="AQ141" i="4"/>
  <c r="AA141" i="4"/>
  <c r="R142" i="4"/>
  <c r="Z142" i="4"/>
  <c r="AQ142" i="4"/>
  <c r="AA142" i="4"/>
  <c r="R143" i="4"/>
  <c r="J143" i="4"/>
  <c r="AP143" i="4" s="1"/>
  <c r="AQ143" i="4"/>
  <c r="AA143" i="4"/>
  <c r="R657" i="4"/>
  <c r="J657" i="4"/>
  <c r="AQ657" i="4"/>
  <c r="AA657" i="4"/>
  <c r="R144" i="4"/>
  <c r="AQ144" i="4"/>
  <c r="AA144" i="4"/>
  <c r="R145" i="4"/>
  <c r="J145" i="4"/>
  <c r="AP145" i="4" s="1"/>
  <c r="AQ145" i="4"/>
  <c r="AA145" i="4"/>
  <c r="R146" i="4"/>
  <c r="Z146" i="4"/>
  <c r="AQ146" i="4"/>
  <c r="AA146" i="4"/>
  <c r="R147" i="4"/>
  <c r="J147" i="4"/>
  <c r="AP147" i="4" s="1"/>
  <c r="AQ147" i="4"/>
  <c r="AA147" i="4"/>
  <c r="R148" i="4"/>
  <c r="J148" i="4"/>
  <c r="AP148" i="4" s="1"/>
  <c r="AQ148" i="4"/>
  <c r="AA148" i="4"/>
  <c r="R149" i="4"/>
  <c r="Z149" i="4"/>
  <c r="AQ149" i="4"/>
  <c r="AA149" i="4"/>
  <c r="R150" i="4"/>
  <c r="Z150" i="4"/>
  <c r="AQ150" i="4"/>
  <c r="AA150" i="4"/>
  <c r="R151" i="4"/>
  <c r="J151" i="4"/>
  <c r="AP151" i="4" s="1"/>
  <c r="AQ151" i="4"/>
  <c r="AA151" i="4"/>
  <c r="R152" i="4"/>
  <c r="J152" i="4"/>
  <c r="AP152" i="4" s="1"/>
  <c r="AQ152" i="4"/>
  <c r="AA152" i="4"/>
  <c r="R153" i="4"/>
  <c r="J153" i="4"/>
  <c r="AQ153" i="4"/>
  <c r="AA153" i="4"/>
  <c r="R154" i="4"/>
  <c r="AQ154" i="4"/>
  <c r="AA154" i="4"/>
  <c r="R156" i="4"/>
  <c r="J156" i="4"/>
  <c r="AP156" i="4" s="1"/>
  <c r="AQ156" i="4"/>
  <c r="AA156" i="4"/>
  <c r="R157" i="4"/>
  <c r="Z157" i="4"/>
  <c r="AQ157" i="4"/>
  <c r="AA157" i="4"/>
  <c r="R158" i="4"/>
  <c r="Z158" i="4"/>
  <c r="AQ158" i="4"/>
  <c r="AA158" i="4"/>
  <c r="R159" i="4"/>
  <c r="J159" i="4"/>
  <c r="AP159" i="4" s="1"/>
  <c r="Z159" i="4"/>
  <c r="AQ159" i="4"/>
  <c r="AA159" i="4"/>
  <c r="R160" i="4"/>
  <c r="Z160" i="4"/>
  <c r="AQ160" i="4"/>
  <c r="AA160" i="4"/>
  <c r="R161" i="4"/>
  <c r="Z161" i="4"/>
  <c r="AQ161" i="4"/>
  <c r="AA161" i="4"/>
  <c r="R162" i="4"/>
  <c r="Z162" i="4"/>
  <c r="AQ162" i="4"/>
  <c r="AA162" i="4"/>
  <c r="R163" i="4"/>
  <c r="J163" i="4"/>
  <c r="AP163" i="4" s="1"/>
  <c r="AQ163" i="4"/>
  <c r="AA163" i="4"/>
  <c r="R164" i="4"/>
  <c r="J164" i="4"/>
  <c r="AP164" i="4" s="1"/>
  <c r="AQ164" i="4"/>
  <c r="AA164" i="4"/>
  <c r="R165" i="4"/>
  <c r="Z165" i="4"/>
  <c r="AQ165" i="4"/>
  <c r="AA165" i="4"/>
  <c r="R166" i="4"/>
  <c r="Z166" i="4"/>
  <c r="AQ166" i="4"/>
  <c r="AA166" i="4"/>
  <c r="R169" i="4"/>
  <c r="Z169" i="4"/>
  <c r="AQ169" i="4"/>
  <c r="AA169" i="4"/>
  <c r="R170" i="4"/>
  <c r="Z170" i="4"/>
  <c r="AQ170" i="4"/>
  <c r="AA170" i="4"/>
  <c r="R171" i="4"/>
  <c r="Z171" i="4"/>
  <c r="AQ171" i="4"/>
  <c r="AA171" i="4"/>
  <c r="R172" i="4"/>
  <c r="Z172" i="4"/>
  <c r="AQ172" i="4"/>
  <c r="AA172" i="4"/>
  <c r="R174" i="4"/>
  <c r="Z174" i="4"/>
  <c r="AQ174" i="4"/>
  <c r="AA174" i="4"/>
  <c r="R175" i="4"/>
  <c r="AQ175" i="4"/>
  <c r="AA175" i="4"/>
  <c r="R176" i="4"/>
  <c r="J176" i="4"/>
  <c r="AQ176" i="4"/>
  <c r="AA176" i="4"/>
  <c r="R179" i="4"/>
  <c r="Z179" i="4"/>
  <c r="AQ179" i="4"/>
  <c r="AA179" i="4"/>
  <c r="R180" i="4"/>
  <c r="Z180" i="4"/>
  <c r="AQ180" i="4"/>
  <c r="AA180" i="4"/>
  <c r="R182" i="4"/>
  <c r="Z182" i="4"/>
  <c r="AQ182" i="4"/>
  <c r="AA182" i="4"/>
  <c r="R183" i="4"/>
  <c r="Z183" i="4"/>
  <c r="AA183" i="4"/>
  <c r="R184" i="4"/>
  <c r="Z184" i="4"/>
  <c r="AQ184" i="4"/>
  <c r="AA184" i="4"/>
  <c r="R185" i="4"/>
  <c r="J185" i="4"/>
  <c r="AQ185" i="4"/>
  <c r="AA185" i="4"/>
  <c r="R186" i="4"/>
  <c r="Z186" i="4"/>
  <c r="AQ186" i="4"/>
  <c r="AA186" i="4"/>
  <c r="R187" i="4"/>
  <c r="Z187" i="4"/>
  <c r="AQ187" i="4"/>
  <c r="AA187" i="4"/>
  <c r="R188" i="4"/>
  <c r="Z188" i="4"/>
  <c r="AQ188" i="4"/>
  <c r="AA188" i="4"/>
  <c r="R189" i="4"/>
  <c r="Z189" i="4"/>
  <c r="AQ189" i="4"/>
  <c r="AA189" i="4"/>
  <c r="R191" i="4"/>
  <c r="J191" i="4"/>
  <c r="AP191" i="4" s="1"/>
  <c r="Z191" i="4"/>
  <c r="AQ191" i="4"/>
  <c r="AA191" i="4"/>
  <c r="R192" i="4"/>
  <c r="J192" i="4"/>
  <c r="AP192" i="4" s="1"/>
  <c r="Z192" i="4"/>
  <c r="AQ192" i="4"/>
  <c r="AA192" i="4"/>
  <c r="R193" i="4"/>
  <c r="J193" i="4"/>
  <c r="AP193" i="4" s="1"/>
  <c r="AQ193" i="4"/>
  <c r="AA193" i="4"/>
  <c r="R196" i="4"/>
  <c r="Z196" i="4"/>
  <c r="AQ196" i="4"/>
  <c r="AA196" i="4"/>
  <c r="R197" i="4"/>
  <c r="J197" i="4"/>
  <c r="AP197" i="4" s="1"/>
  <c r="AQ197" i="4"/>
  <c r="AA197" i="4"/>
  <c r="R200" i="4"/>
  <c r="AQ200" i="4"/>
  <c r="AA200" i="4"/>
  <c r="R201" i="4"/>
  <c r="J201" i="4"/>
  <c r="AQ201" i="4"/>
  <c r="AA201" i="4"/>
  <c r="R202" i="4"/>
  <c r="J202" i="4"/>
  <c r="AP202" i="4" s="1"/>
  <c r="AQ202" i="4"/>
  <c r="AA202" i="4"/>
  <c r="R203" i="4"/>
  <c r="J203" i="4"/>
  <c r="AP203" i="4" s="1"/>
  <c r="AQ203" i="4"/>
  <c r="AA203" i="4"/>
  <c r="R205" i="4"/>
  <c r="Z205" i="4"/>
  <c r="AQ205" i="4"/>
  <c r="AA205" i="4"/>
  <c r="R206" i="4"/>
  <c r="AQ206" i="4"/>
  <c r="AA206" i="4"/>
  <c r="R207" i="4"/>
  <c r="J207" i="4"/>
  <c r="AP207" i="4" s="1"/>
  <c r="AQ207" i="4"/>
  <c r="AA207" i="4"/>
  <c r="R209" i="4"/>
  <c r="J209" i="4"/>
  <c r="AP209" i="4" s="1"/>
  <c r="AQ209" i="4"/>
  <c r="AA209" i="4"/>
  <c r="R210" i="4"/>
  <c r="Z210" i="4"/>
  <c r="AQ210" i="4"/>
  <c r="AA210" i="4"/>
  <c r="R211" i="4"/>
  <c r="J211" i="4"/>
  <c r="AP211" i="4" s="1"/>
  <c r="AQ211" i="4"/>
  <c r="AA211" i="4"/>
  <c r="R213" i="4"/>
  <c r="AQ213" i="4"/>
  <c r="AA213" i="4"/>
  <c r="R214" i="4"/>
  <c r="J214" i="4"/>
  <c r="AQ214" i="4"/>
  <c r="AA214" i="4"/>
  <c r="R215" i="4"/>
  <c r="J215" i="4"/>
  <c r="AP215" i="4" s="1"/>
  <c r="AQ215" i="4"/>
  <c r="AA215" i="4"/>
  <c r="R217" i="4"/>
  <c r="J217" i="4"/>
  <c r="AP217" i="4" s="1"/>
  <c r="AQ217" i="4"/>
  <c r="AA217" i="4"/>
  <c r="R218" i="4"/>
  <c r="J218" i="4"/>
  <c r="AP218" i="4" s="1"/>
  <c r="AQ218" i="4"/>
  <c r="AA218" i="4"/>
  <c r="R219" i="4"/>
  <c r="J219" i="4"/>
  <c r="AQ219" i="4"/>
  <c r="AA219" i="4"/>
  <c r="R220" i="4"/>
  <c r="J220" i="4"/>
  <c r="AP220" i="4" s="1"/>
  <c r="AQ220" i="4"/>
  <c r="AA220" i="4"/>
  <c r="R221" i="4"/>
  <c r="J221" i="4"/>
  <c r="AP221" i="4" s="1"/>
  <c r="AQ221" i="4"/>
  <c r="AA221" i="4"/>
  <c r="R222" i="4"/>
  <c r="J222" i="4"/>
  <c r="AP222" i="4" s="1"/>
  <c r="AQ222" i="4"/>
  <c r="AA222" i="4"/>
  <c r="R223" i="4"/>
  <c r="Z223" i="4"/>
  <c r="AQ223" i="4"/>
  <c r="AA223" i="4"/>
  <c r="R224" i="4"/>
  <c r="Z224" i="4"/>
  <c r="AQ224" i="4"/>
  <c r="AA224" i="4"/>
  <c r="R226" i="4"/>
  <c r="AQ226" i="4"/>
  <c r="AA226" i="4"/>
  <c r="R227" i="4"/>
  <c r="Z227" i="4"/>
  <c r="AQ227" i="4"/>
  <c r="AA227" i="4"/>
  <c r="R228" i="4"/>
  <c r="Z228" i="4"/>
  <c r="AQ228" i="4"/>
  <c r="AA228" i="4"/>
  <c r="R229" i="4"/>
  <c r="Z229" i="4"/>
  <c r="AQ229" i="4"/>
  <c r="AA229" i="4"/>
  <c r="R232" i="4"/>
  <c r="J232" i="4"/>
  <c r="AP232" i="4" s="1"/>
  <c r="AQ232" i="4"/>
  <c r="AA232" i="4"/>
  <c r="R233" i="4"/>
  <c r="Z233" i="4"/>
  <c r="AQ233" i="4"/>
  <c r="AA233" i="4"/>
  <c r="R236" i="4"/>
  <c r="J236" i="4"/>
  <c r="AP236" i="4" s="1"/>
  <c r="AQ236" i="4"/>
  <c r="AA236" i="4"/>
  <c r="R237" i="4"/>
  <c r="Z237" i="4"/>
  <c r="AQ237" i="4"/>
  <c r="AA237" i="4"/>
  <c r="R238" i="4"/>
  <c r="Z238" i="4"/>
  <c r="AQ238" i="4"/>
  <c r="AA238" i="4"/>
  <c r="R239" i="4"/>
  <c r="Z239" i="4"/>
  <c r="AQ239" i="4"/>
  <c r="AA239" i="4"/>
  <c r="R240" i="4"/>
  <c r="J240" i="4"/>
  <c r="AP240" i="4" s="1"/>
  <c r="AQ240" i="4"/>
  <c r="AA240" i="4"/>
  <c r="R241" i="4"/>
  <c r="J241" i="4"/>
  <c r="AQ241" i="4"/>
  <c r="AA241" i="4"/>
  <c r="R242" i="4"/>
  <c r="Z242" i="4"/>
  <c r="AQ242" i="4"/>
  <c r="AA242" i="4"/>
  <c r="R243" i="4"/>
  <c r="Z243" i="4"/>
  <c r="AQ243" i="4"/>
  <c r="AA243" i="4"/>
  <c r="R244" i="4"/>
  <c r="Z244" i="4"/>
  <c r="AQ244" i="4"/>
  <c r="AA244" i="4"/>
  <c r="R245" i="4"/>
  <c r="Z245" i="4"/>
  <c r="AQ245" i="4"/>
  <c r="AA245" i="4"/>
  <c r="R246" i="4"/>
  <c r="J246" i="4"/>
  <c r="AP246" i="4" s="1"/>
  <c r="AQ246" i="4"/>
  <c r="AA246" i="4"/>
  <c r="R535" i="4"/>
  <c r="Z535" i="4"/>
  <c r="AQ535" i="4"/>
  <c r="AA535" i="4"/>
  <c r="R250" i="4"/>
  <c r="Z250" i="4"/>
  <c r="AQ250" i="4"/>
  <c r="AA250" i="4"/>
  <c r="R251" i="4"/>
  <c r="J251" i="4"/>
  <c r="AP251" i="4" s="1"/>
  <c r="AQ251" i="4"/>
  <c r="AA251" i="4"/>
  <c r="R252" i="4"/>
  <c r="J252" i="4"/>
  <c r="AP252" i="4" s="1"/>
  <c r="AQ252" i="4"/>
  <c r="AA252" i="4"/>
  <c r="R253" i="4"/>
  <c r="J253" i="4"/>
  <c r="AQ253" i="4"/>
  <c r="AA253" i="4"/>
  <c r="R254" i="4"/>
  <c r="J254" i="4"/>
  <c r="AP254" i="4" s="1"/>
  <c r="AQ254" i="4"/>
  <c r="AA254" i="4"/>
  <c r="R256" i="4"/>
  <c r="Z256" i="4"/>
  <c r="AQ256" i="4"/>
  <c r="AA256" i="4"/>
  <c r="R257" i="4"/>
  <c r="J257" i="4"/>
  <c r="AP257" i="4" s="1"/>
  <c r="AQ257" i="4"/>
  <c r="AA257" i="4"/>
  <c r="R260" i="4"/>
  <c r="AQ260" i="4"/>
  <c r="AA260" i="4"/>
  <c r="R261" i="4"/>
  <c r="Z261" i="4"/>
  <c r="AQ261" i="4"/>
  <c r="AA261" i="4"/>
  <c r="R262" i="4"/>
  <c r="Z262" i="4"/>
  <c r="AQ262" i="4"/>
  <c r="AA262" i="4"/>
  <c r="R263" i="4"/>
  <c r="J263" i="4"/>
  <c r="AP263" i="4" s="1"/>
  <c r="AQ263" i="4"/>
  <c r="AA263" i="4"/>
  <c r="R264" i="4"/>
  <c r="AQ264" i="4"/>
  <c r="AA264" i="4"/>
  <c r="R265" i="4"/>
  <c r="Z265" i="4"/>
  <c r="AQ265" i="4"/>
  <c r="AA265" i="4"/>
  <c r="R266" i="4"/>
  <c r="J266" i="4"/>
  <c r="AQ266" i="4"/>
  <c r="AA266" i="4"/>
  <c r="R267" i="4"/>
  <c r="J267" i="4"/>
  <c r="AP267" i="4" s="1"/>
  <c r="AQ267" i="4"/>
  <c r="AA267" i="4"/>
  <c r="R270" i="4"/>
  <c r="J270" i="4"/>
  <c r="AP270" i="4" s="1"/>
  <c r="AQ270" i="4"/>
  <c r="AA270" i="4"/>
  <c r="R272" i="4"/>
  <c r="Z272" i="4"/>
  <c r="AQ272" i="4"/>
  <c r="AA272" i="4"/>
  <c r="R273" i="4"/>
  <c r="AQ273" i="4"/>
  <c r="AA273" i="4"/>
  <c r="R275" i="4"/>
  <c r="Z275" i="4"/>
  <c r="AQ275" i="4"/>
  <c r="AA275" i="4"/>
  <c r="R276" i="4"/>
  <c r="Z276" i="4"/>
  <c r="AQ276" i="4"/>
  <c r="AA276" i="4"/>
  <c r="R277" i="4"/>
  <c r="J277" i="4"/>
  <c r="AP277" i="4" s="1"/>
  <c r="AQ277" i="4"/>
  <c r="AA277" i="4"/>
  <c r="R278" i="4"/>
  <c r="Z278" i="4"/>
  <c r="AQ278" i="4"/>
  <c r="AA278" i="4"/>
  <c r="R279" i="4"/>
  <c r="J279" i="4"/>
  <c r="AP279" i="4" s="1"/>
  <c r="AQ279" i="4"/>
  <c r="AA279" i="4"/>
  <c r="R281" i="4"/>
  <c r="J281" i="4"/>
  <c r="AP281" i="4" s="1"/>
  <c r="AQ281" i="4"/>
  <c r="AA281" i="4"/>
  <c r="R284" i="4"/>
  <c r="Z284" i="4"/>
  <c r="AQ284" i="4"/>
  <c r="AA284" i="4"/>
  <c r="R286" i="4"/>
  <c r="Z286" i="4"/>
  <c r="AQ286" i="4"/>
  <c r="AA286" i="4"/>
  <c r="R287" i="4"/>
  <c r="J287" i="4"/>
  <c r="AQ287" i="4"/>
  <c r="AA287" i="4"/>
  <c r="R288" i="4"/>
  <c r="Z288" i="4"/>
  <c r="AQ288" i="4"/>
  <c r="AA288" i="4"/>
  <c r="R289" i="4"/>
  <c r="J289" i="4"/>
  <c r="AP289" i="4" s="1"/>
  <c r="AQ289" i="4"/>
  <c r="AA289" i="4"/>
  <c r="R290" i="4"/>
  <c r="Z290" i="4"/>
  <c r="AQ290" i="4"/>
  <c r="AA290" i="4"/>
  <c r="R292" i="4"/>
  <c r="Z292" i="4"/>
  <c r="AQ292" i="4"/>
  <c r="AA292" i="4"/>
  <c r="R293" i="4"/>
  <c r="AQ293" i="4"/>
  <c r="AA293" i="4"/>
  <c r="R294" i="4"/>
  <c r="Z294" i="4"/>
  <c r="AQ294" i="4"/>
  <c r="AA294" i="4"/>
  <c r="R295" i="4"/>
  <c r="AQ295" i="4"/>
  <c r="AA295" i="4"/>
  <c r="R299" i="4"/>
  <c r="J299" i="4"/>
  <c r="AP299" i="4" s="1"/>
  <c r="AQ299" i="4"/>
  <c r="AA299" i="4"/>
  <c r="R300" i="4"/>
  <c r="J300" i="4"/>
  <c r="AP300" i="4" s="1"/>
  <c r="AQ300" i="4"/>
  <c r="AA300" i="4"/>
  <c r="R302" i="4"/>
  <c r="J302" i="4"/>
  <c r="AQ302" i="4"/>
  <c r="AA302" i="4"/>
  <c r="R304" i="4"/>
  <c r="AQ304" i="4"/>
  <c r="AA304" i="4"/>
  <c r="R305" i="4"/>
  <c r="J305" i="4"/>
  <c r="AP305" i="4" s="1"/>
  <c r="AQ305" i="4"/>
  <c r="AA305" i="4"/>
  <c r="R306" i="4"/>
  <c r="J306" i="4"/>
  <c r="AQ306" i="4"/>
  <c r="AA306" i="4"/>
  <c r="R307" i="4"/>
  <c r="J307" i="4"/>
  <c r="AP307" i="4" s="1"/>
  <c r="AQ307" i="4"/>
  <c r="AA307" i="4"/>
  <c r="R308" i="4"/>
  <c r="J308" i="4"/>
  <c r="AQ308" i="4"/>
  <c r="AA308" i="4"/>
  <c r="R309" i="4"/>
  <c r="AQ309" i="4"/>
  <c r="AA309" i="4"/>
  <c r="R310" i="4"/>
  <c r="AQ310" i="4"/>
  <c r="AA310" i="4"/>
  <c r="R311" i="4"/>
  <c r="Z311" i="4"/>
  <c r="AQ311" i="4"/>
  <c r="AA311" i="4"/>
  <c r="R312" i="4"/>
  <c r="J312" i="4"/>
  <c r="AP312" i="4" s="1"/>
  <c r="AQ312" i="4"/>
  <c r="AA312" i="4"/>
  <c r="R314" i="4"/>
  <c r="AQ314" i="4"/>
  <c r="AA314" i="4"/>
  <c r="R315" i="4"/>
  <c r="AQ315" i="4"/>
  <c r="AA315" i="4"/>
  <c r="R319" i="4"/>
  <c r="Z319" i="4"/>
  <c r="AQ319" i="4"/>
  <c r="AA319" i="4"/>
  <c r="R320" i="4"/>
  <c r="AQ320" i="4"/>
  <c r="AA320" i="4"/>
  <c r="R321" i="4"/>
  <c r="AQ321" i="4"/>
  <c r="AA321" i="4"/>
  <c r="R322" i="4"/>
  <c r="J322" i="4"/>
  <c r="AQ322" i="4"/>
  <c r="AA322" i="4"/>
  <c r="R323" i="4"/>
  <c r="J323" i="4"/>
  <c r="AP323" i="4" s="1"/>
  <c r="AQ323" i="4"/>
  <c r="AA323" i="4"/>
  <c r="R324" i="4"/>
  <c r="J324" i="4"/>
  <c r="AP324" i="4" s="1"/>
  <c r="AQ324" i="4"/>
  <c r="AA324" i="4"/>
  <c r="R326" i="4"/>
  <c r="AQ326" i="4"/>
  <c r="AA326" i="4"/>
  <c r="R327" i="4"/>
  <c r="J327" i="4"/>
  <c r="AP327" i="4" s="1"/>
  <c r="AQ327" i="4"/>
  <c r="AA327" i="4"/>
  <c r="R328" i="4"/>
  <c r="J328" i="4"/>
  <c r="AP328" i="4" s="1"/>
  <c r="AQ328" i="4"/>
  <c r="AA328" i="4"/>
  <c r="R330" i="4"/>
  <c r="AQ330" i="4"/>
  <c r="AA330" i="4"/>
  <c r="R331" i="4"/>
  <c r="AQ331" i="4"/>
  <c r="AA331" i="4"/>
  <c r="R332" i="4"/>
  <c r="J332" i="4"/>
  <c r="AP332" i="4" s="1"/>
  <c r="Z332" i="4"/>
  <c r="AQ332" i="4"/>
  <c r="AA332" i="4"/>
  <c r="AO332" i="4" s="1"/>
  <c r="R334" i="4"/>
  <c r="AQ334" i="4"/>
  <c r="AA334" i="4"/>
  <c r="R335" i="4"/>
  <c r="AQ335" i="4"/>
  <c r="AA335" i="4"/>
  <c r="R336" i="4"/>
  <c r="AQ336" i="4"/>
  <c r="AA336" i="4"/>
  <c r="R403" i="4"/>
  <c r="AQ403" i="4"/>
  <c r="AA403" i="4"/>
  <c r="R337" i="4"/>
  <c r="AQ337" i="4"/>
  <c r="AA337" i="4"/>
  <c r="R338" i="4"/>
  <c r="AQ338" i="4"/>
  <c r="AA338" i="4"/>
  <c r="R339" i="4"/>
  <c r="AQ339" i="4"/>
  <c r="AA339" i="4"/>
  <c r="R342" i="4"/>
  <c r="Z342" i="4"/>
  <c r="AQ342" i="4"/>
  <c r="AA342" i="4"/>
  <c r="R343" i="4"/>
  <c r="J343" i="4"/>
  <c r="AP343" i="4" s="1"/>
  <c r="AQ343" i="4"/>
  <c r="AA343" i="4"/>
  <c r="R344" i="4"/>
  <c r="J344" i="4"/>
  <c r="AP344" i="4" s="1"/>
  <c r="AQ344" i="4"/>
  <c r="AA344" i="4"/>
  <c r="R346" i="4"/>
  <c r="J346" i="4"/>
  <c r="AP346" i="4" s="1"/>
  <c r="Z346" i="4"/>
  <c r="AQ346" i="4"/>
  <c r="AA346" i="4"/>
  <c r="R347" i="4"/>
  <c r="AQ347" i="4"/>
  <c r="AA347" i="4"/>
  <c r="R348" i="4"/>
  <c r="J348" i="4"/>
  <c r="AP348" i="4" s="1"/>
  <c r="AQ348" i="4"/>
  <c r="AA348" i="4"/>
  <c r="R349" i="4"/>
  <c r="AQ349" i="4"/>
  <c r="AA349" i="4"/>
  <c r="R350" i="4"/>
  <c r="AQ350" i="4"/>
  <c r="AA350" i="4"/>
  <c r="R351" i="4"/>
  <c r="AQ351" i="4"/>
  <c r="AA351" i="4"/>
  <c r="R352" i="4"/>
  <c r="Z352" i="4"/>
  <c r="AQ352" i="4"/>
  <c r="AA352" i="4"/>
  <c r="R353" i="4"/>
  <c r="AQ353" i="4"/>
  <c r="AA353" i="4"/>
  <c r="R354" i="4"/>
  <c r="AQ354" i="4"/>
  <c r="AA354" i="4"/>
  <c r="R355" i="4"/>
  <c r="AQ355" i="4"/>
  <c r="AA355" i="4"/>
  <c r="R358" i="4"/>
  <c r="AQ358" i="4"/>
  <c r="AA358" i="4"/>
  <c r="R359" i="4"/>
  <c r="AQ359" i="4"/>
  <c r="AA359" i="4"/>
  <c r="R361" i="4"/>
  <c r="AQ361" i="4"/>
  <c r="AA361" i="4"/>
  <c r="R363" i="4"/>
  <c r="AQ363" i="4"/>
  <c r="AA363" i="4"/>
  <c r="R364" i="4"/>
  <c r="AQ364" i="4"/>
  <c r="AA364" i="4"/>
  <c r="R365" i="4"/>
  <c r="AQ365" i="4"/>
  <c r="AA365" i="4"/>
  <c r="Z366" i="4"/>
  <c r="AQ366" i="4"/>
  <c r="AA366" i="4"/>
  <c r="R367" i="4"/>
  <c r="AQ367" i="4"/>
  <c r="AA367" i="4"/>
  <c r="R368" i="4"/>
  <c r="AQ368" i="4"/>
  <c r="AA368" i="4"/>
  <c r="R369" i="4"/>
  <c r="Z369" i="4"/>
  <c r="AQ369" i="4"/>
  <c r="AA369" i="4"/>
  <c r="R370" i="4"/>
  <c r="J370" i="4"/>
  <c r="AP370" i="4" s="1"/>
  <c r="AQ370" i="4"/>
  <c r="AA370" i="4"/>
  <c r="R371" i="4"/>
  <c r="Z371" i="4"/>
  <c r="AQ371" i="4"/>
  <c r="AA371" i="4"/>
  <c r="R373" i="4"/>
  <c r="Z373" i="4"/>
  <c r="AQ373" i="4"/>
  <c r="AA373" i="4"/>
  <c r="R374" i="4"/>
  <c r="AQ374" i="4"/>
  <c r="AA374" i="4"/>
  <c r="R375" i="4"/>
  <c r="J375" i="4"/>
  <c r="AP375" i="4" s="1"/>
  <c r="AQ375" i="4"/>
  <c r="AA375" i="4"/>
  <c r="R376" i="4"/>
  <c r="J376" i="4"/>
  <c r="AP376" i="4" s="1"/>
  <c r="AQ376" i="4"/>
  <c r="AA376" i="4"/>
  <c r="R377" i="4"/>
  <c r="AQ377" i="4"/>
  <c r="AA377" i="4"/>
  <c r="R378" i="4"/>
  <c r="J378" i="4"/>
  <c r="AP378" i="4" s="1"/>
  <c r="AQ378" i="4"/>
  <c r="AA378" i="4"/>
  <c r="R379" i="4"/>
  <c r="Z379" i="4"/>
  <c r="AQ379" i="4"/>
  <c r="AA379" i="4"/>
  <c r="R380" i="4"/>
  <c r="Z380" i="4"/>
  <c r="AQ380" i="4"/>
  <c r="AA380" i="4"/>
  <c r="R381" i="4"/>
  <c r="Z381" i="4"/>
  <c r="AQ381" i="4"/>
  <c r="AA381" i="4"/>
  <c r="R383" i="4"/>
  <c r="Z383" i="4"/>
  <c r="AQ383" i="4"/>
  <c r="AA383" i="4"/>
  <c r="R384" i="4"/>
  <c r="J384" i="4"/>
  <c r="AP384" i="4" s="1"/>
  <c r="AQ384" i="4"/>
  <c r="AA384" i="4"/>
  <c r="R385" i="4"/>
  <c r="AQ385" i="4"/>
  <c r="AA385" i="4"/>
  <c r="R387" i="4"/>
  <c r="J387" i="4"/>
  <c r="AQ387" i="4"/>
  <c r="AA387" i="4"/>
  <c r="R388" i="4"/>
  <c r="J388" i="4"/>
  <c r="AP388" i="4" s="1"/>
  <c r="AQ388" i="4"/>
  <c r="AA388" i="4"/>
  <c r="R391" i="4"/>
  <c r="J391" i="4"/>
  <c r="AQ391" i="4"/>
  <c r="AA391" i="4"/>
  <c r="R392" i="4"/>
  <c r="Z392" i="4"/>
  <c r="AQ392" i="4"/>
  <c r="AA392" i="4"/>
  <c r="R393" i="4"/>
  <c r="AQ393" i="4"/>
  <c r="AA393" i="4"/>
  <c r="R394" i="4"/>
  <c r="AQ394" i="4"/>
  <c r="AA394" i="4"/>
  <c r="R396" i="4"/>
  <c r="Z396" i="4"/>
  <c r="AQ396" i="4"/>
  <c r="AA396" i="4"/>
  <c r="R397" i="4"/>
  <c r="AQ397" i="4"/>
  <c r="AA397" i="4"/>
  <c r="R398" i="4"/>
  <c r="Z398" i="4"/>
  <c r="AQ398" i="4"/>
  <c r="AA398" i="4"/>
  <c r="R400" i="4"/>
  <c r="J400" i="4"/>
  <c r="AQ400" i="4"/>
  <c r="AA400" i="4"/>
  <c r="R401" i="4"/>
  <c r="Z401" i="4"/>
  <c r="AQ401" i="4"/>
  <c r="AA401" i="4"/>
  <c r="R402" i="4"/>
  <c r="J402" i="4"/>
  <c r="AP402" i="4" s="1"/>
  <c r="AQ402" i="4"/>
  <c r="AA402" i="4"/>
  <c r="R404" i="4"/>
  <c r="J404" i="4"/>
  <c r="AP404" i="4" s="1"/>
  <c r="AQ404" i="4"/>
  <c r="AA404" i="4"/>
  <c r="R406" i="4"/>
  <c r="Z406" i="4"/>
  <c r="AQ406" i="4"/>
  <c r="AA406" i="4"/>
  <c r="R408" i="4"/>
  <c r="Z408" i="4"/>
  <c r="AQ408" i="4"/>
  <c r="AA408" i="4"/>
  <c r="R409" i="4"/>
  <c r="Z409" i="4"/>
  <c r="AQ409" i="4"/>
  <c r="AA409" i="4"/>
  <c r="R410" i="4"/>
  <c r="Z410" i="4"/>
  <c r="AQ410" i="4"/>
  <c r="AA410" i="4"/>
  <c r="R411" i="4"/>
  <c r="J411" i="4"/>
  <c r="AP411" i="4" s="1"/>
  <c r="AQ411" i="4"/>
  <c r="AA411" i="4"/>
  <c r="R412" i="4"/>
  <c r="Z412" i="4"/>
  <c r="AQ412" i="4"/>
  <c r="AA412" i="4"/>
  <c r="R414" i="4"/>
  <c r="Z414" i="4"/>
  <c r="AQ414" i="4"/>
  <c r="AA414" i="4"/>
  <c r="R415" i="4"/>
  <c r="Z415" i="4"/>
  <c r="AQ415" i="4"/>
  <c r="AA415" i="4"/>
  <c r="R416" i="4"/>
  <c r="AQ416" i="4"/>
  <c r="AA416" i="4"/>
  <c r="R418" i="4"/>
  <c r="J418" i="4"/>
  <c r="AQ418" i="4"/>
  <c r="AA418" i="4"/>
  <c r="R419" i="4"/>
  <c r="J419" i="4"/>
  <c r="AP419" i="4" s="1"/>
  <c r="AQ419" i="4"/>
  <c r="AA419" i="4"/>
  <c r="R420" i="4"/>
  <c r="J420" i="4"/>
  <c r="AP420" i="4" s="1"/>
  <c r="AQ420" i="4"/>
  <c r="AA420" i="4"/>
  <c r="R421" i="4"/>
  <c r="J421" i="4"/>
  <c r="AQ421" i="4"/>
  <c r="AA421" i="4"/>
  <c r="R422" i="4"/>
  <c r="AQ422" i="4"/>
  <c r="AA422" i="4"/>
  <c r="R423" i="4"/>
  <c r="J423" i="4"/>
  <c r="AP423" i="4" s="1"/>
  <c r="AQ423" i="4"/>
  <c r="AA423" i="4"/>
  <c r="R425" i="4"/>
  <c r="Z425" i="4"/>
  <c r="AQ425" i="4"/>
  <c r="AA425" i="4"/>
  <c r="R427" i="4"/>
  <c r="Z427" i="4"/>
  <c r="J427" i="4"/>
  <c r="AP427" i="4" s="1"/>
  <c r="AQ427" i="4"/>
  <c r="AA427" i="4"/>
  <c r="R428" i="4"/>
  <c r="AQ428" i="4"/>
  <c r="AA428" i="4"/>
  <c r="R429" i="4"/>
  <c r="J429" i="4"/>
  <c r="AP429" i="4" s="1"/>
  <c r="AQ429" i="4"/>
  <c r="AA429" i="4"/>
  <c r="R430" i="4"/>
  <c r="AQ430" i="4"/>
  <c r="AA430" i="4"/>
  <c r="R431" i="4"/>
  <c r="J431" i="4"/>
  <c r="AP431" i="4" s="1"/>
  <c r="AQ431" i="4"/>
  <c r="AA431" i="4"/>
  <c r="R432" i="4"/>
  <c r="J432" i="4"/>
  <c r="AP432" i="4" s="1"/>
  <c r="AQ432" i="4"/>
  <c r="AA432" i="4"/>
  <c r="R433" i="4"/>
  <c r="Z433" i="4"/>
  <c r="AQ433" i="4"/>
  <c r="AA433" i="4"/>
  <c r="R435" i="4"/>
  <c r="J435" i="4"/>
  <c r="AP435" i="4" s="1"/>
  <c r="AQ435" i="4"/>
  <c r="AA435" i="4"/>
  <c r="R436" i="4"/>
  <c r="J436" i="4"/>
  <c r="AQ436" i="4"/>
  <c r="AA436" i="4"/>
  <c r="R438" i="4"/>
  <c r="J438" i="4"/>
  <c r="AP438" i="4" s="1"/>
  <c r="AQ438" i="4"/>
  <c r="AA438" i="4"/>
  <c r="R440" i="4"/>
  <c r="Z440" i="4"/>
  <c r="AQ440" i="4"/>
  <c r="AA440" i="4"/>
  <c r="R441" i="4"/>
  <c r="AQ441" i="4"/>
  <c r="AA441" i="4"/>
  <c r="R442" i="4"/>
  <c r="J442" i="4"/>
  <c r="AP442" i="4" s="1"/>
  <c r="AQ442" i="4"/>
  <c r="AA442" i="4"/>
  <c r="R444" i="4"/>
  <c r="AQ444" i="4"/>
  <c r="AA444" i="4"/>
  <c r="R445" i="4"/>
  <c r="Z445" i="4"/>
  <c r="AQ445" i="4"/>
  <c r="AA445" i="4"/>
  <c r="R446" i="4"/>
  <c r="Z446" i="4"/>
  <c r="AQ446" i="4"/>
  <c r="AA446" i="4"/>
  <c r="R448" i="4"/>
  <c r="AQ448" i="4"/>
  <c r="AA448" i="4"/>
  <c r="R449" i="4"/>
  <c r="AQ449" i="4"/>
  <c r="AA449" i="4"/>
  <c r="R450" i="4"/>
  <c r="J450" i="4"/>
  <c r="AP450" i="4" s="1"/>
  <c r="AQ450" i="4"/>
  <c r="AA450" i="4"/>
  <c r="R451" i="4"/>
  <c r="Z451" i="4"/>
  <c r="AQ451" i="4"/>
  <c r="AA451" i="4"/>
  <c r="AO451" i="4" s="1"/>
  <c r="R452" i="4"/>
  <c r="AQ452" i="4"/>
  <c r="AA452" i="4"/>
  <c r="R453" i="4"/>
  <c r="AQ453" i="4"/>
  <c r="AA453" i="4"/>
  <c r="R454" i="4"/>
  <c r="AQ454" i="4"/>
  <c r="AA454" i="4"/>
  <c r="R455" i="4"/>
  <c r="AQ455" i="4"/>
  <c r="AA455" i="4"/>
  <c r="R456" i="4"/>
  <c r="J456" i="4"/>
  <c r="AP456" i="4" s="1"/>
  <c r="AQ456" i="4"/>
  <c r="AA456" i="4"/>
  <c r="R457" i="4"/>
  <c r="J457" i="4"/>
  <c r="AP457" i="4" s="1"/>
  <c r="AQ457" i="4"/>
  <c r="AA457" i="4"/>
  <c r="R458" i="4"/>
  <c r="AQ458" i="4"/>
  <c r="AA458" i="4"/>
  <c r="R459" i="4"/>
  <c r="AQ459" i="4"/>
  <c r="AA459" i="4"/>
  <c r="R460" i="4"/>
  <c r="AQ460" i="4"/>
  <c r="AA460" i="4"/>
  <c r="R462" i="4"/>
  <c r="Z462" i="4"/>
  <c r="AQ462" i="4"/>
  <c r="AA462" i="4"/>
  <c r="R465" i="4"/>
  <c r="Z465" i="4"/>
  <c r="AQ465" i="4"/>
  <c r="AA465" i="4"/>
  <c r="R466" i="4"/>
  <c r="J466" i="4"/>
  <c r="AQ466" i="4"/>
  <c r="AA466" i="4"/>
  <c r="R467" i="4"/>
  <c r="Z467" i="4"/>
  <c r="AQ467" i="4"/>
  <c r="AA467" i="4"/>
  <c r="R468" i="4"/>
  <c r="J468" i="4"/>
  <c r="AQ468" i="4"/>
  <c r="AA468" i="4"/>
  <c r="R469" i="4"/>
  <c r="J469" i="4"/>
  <c r="AQ469" i="4"/>
  <c r="AA469" i="4"/>
  <c r="R472" i="4"/>
  <c r="Z472" i="4"/>
  <c r="AQ472" i="4"/>
  <c r="AA472" i="4"/>
  <c r="R473" i="4"/>
  <c r="J473" i="4"/>
  <c r="AP473" i="4" s="1"/>
  <c r="AQ473" i="4"/>
  <c r="AA473" i="4"/>
  <c r="R475" i="4"/>
  <c r="J475" i="4"/>
  <c r="AQ475" i="4"/>
  <c r="AA475" i="4"/>
  <c r="R476" i="4"/>
  <c r="Z476" i="4"/>
  <c r="AQ476" i="4"/>
  <c r="AA476" i="4"/>
  <c r="R477" i="4"/>
  <c r="Z477" i="4"/>
  <c r="AQ477" i="4"/>
  <c r="AA477" i="4"/>
  <c r="R478" i="4"/>
  <c r="J478" i="4"/>
  <c r="AP478" i="4" s="1"/>
  <c r="AQ478" i="4"/>
  <c r="AA478" i="4"/>
  <c r="R479" i="4"/>
  <c r="Z479" i="4"/>
  <c r="AQ479" i="4"/>
  <c r="AA479" i="4"/>
  <c r="R480" i="4"/>
  <c r="J480" i="4"/>
  <c r="AP480" i="4" s="1"/>
  <c r="AQ480" i="4"/>
  <c r="AA480" i="4"/>
  <c r="AO480" i="4" s="1"/>
  <c r="R481" i="4"/>
  <c r="Z481" i="4"/>
  <c r="AQ481" i="4"/>
  <c r="AA481" i="4"/>
  <c r="R482" i="4"/>
  <c r="Z482" i="4"/>
  <c r="AQ482" i="4"/>
  <c r="AA482" i="4"/>
  <c r="R483" i="4"/>
  <c r="AQ483" i="4"/>
  <c r="AA483" i="4"/>
  <c r="R484" i="4"/>
  <c r="J484" i="4"/>
  <c r="AP484" i="4" s="1"/>
  <c r="Z484" i="4"/>
  <c r="AQ484" i="4"/>
  <c r="AA484" i="4"/>
  <c r="R485" i="4"/>
  <c r="Z485" i="4"/>
  <c r="AQ485" i="4"/>
  <c r="AA485" i="4"/>
  <c r="R486" i="4"/>
  <c r="Z486" i="4"/>
  <c r="AQ486" i="4"/>
  <c r="AA486" i="4"/>
  <c r="R487" i="4"/>
  <c r="J487" i="4"/>
  <c r="AQ487" i="4"/>
  <c r="AA487" i="4"/>
  <c r="R488" i="4"/>
  <c r="Z488" i="4"/>
  <c r="J488" i="4"/>
  <c r="AP488" i="4" s="1"/>
  <c r="AQ488" i="4"/>
  <c r="AA488" i="4"/>
  <c r="R489" i="4"/>
  <c r="Z489" i="4"/>
  <c r="AQ489" i="4"/>
  <c r="AA489" i="4"/>
  <c r="R491" i="4"/>
  <c r="J491" i="4"/>
  <c r="AP491" i="4" s="1"/>
  <c r="AQ491" i="4"/>
  <c r="AA491" i="4"/>
  <c r="R492" i="4"/>
  <c r="J492" i="4"/>
  <c r="AQ492" i="4"/>
  <c r="AA492" i="4"/>
  <c r="R493" i="4"/>
  <c r="Z493" i="4"/>
  <c r="AQ493" i="4"/>
  <c r="AA493" i="4"/>
  <c r="R495" i="4"/>
  <c r="AQ495" i="4"/>
  <c r="AA495" i="4"/>
  <c r="R498" i="4"/>
  <c r="Z498" i="4"/>
  <c r="AQ498" i="4"/>
  <c r="AA498" i="4"/>
  <c r="R499" i="4"/>
  <c r="J499" i="4"/>
  <c r="AP499" i="4" s="1"/>
  <c r="AQ499" i="4"/>
  <c r="AA499" i="4"/>
  <c r="R500" i="4"/>
  <c r="AQ500" i="4"/>
  <c r="AA500" i="4"/>
  <c r="R501" i="4"/>
  <c r="AQ501" i="4"/>
  <c r="AA501" i="4"/>
  <c r="R502" i="4"/>
  <c r="AQ502" i="4"/>
  <c r="AA502" i="4"/>
  <c r="R503" i="4"/>
  <c r="J503" i="4"/>
  <c r="AQ503" i="4"/>
  <c r="AA503" i="4"/>
  <c r="R504" i="4"/>
  <c r="Z504" i="4"/>
  <c r="AQ504" i="4"/>
  <c r="AA504" i="4"/>
  <c r="R505" i="4"/>
  <c r="J505" i="4"/>
  <c r="AP505" i="4" s="1"/>
  <c r="Z505" i="4"/>
  <c r="AQ505" i="4"/>
  <c r="AA505" i="4"/>
  <c r="R506" i="4"/>
  <c r="J506" i="4"/>
  <c r="AP506" i="4" s="1"/>
  <c r="AQ506" i="4"/>
  <c r="AA506" i="4"/>
  <c r="R508" i="4"/>
  <c r="AQ508" i="4"/>
  <c r="AA508" i="4"/>
  <c r="R509" i="4"/>
  <c r="Z509" i="4"/>
  <c r="AQ509" i="4"/>
  <c r="AA509" i="4"/>
  <c r="R510" i="4"/>
  <c r="AQ510" i="4"/>
  <c r="AA510" i="4"/>
  <c r="R511" i="4"/>
  <c r="Z511" i="4"/>
  <c r="AQ511" i="4"/>
  <c r="AA511" i="4"/>
  <c r="R513" i="4"/>
  <c r="Z513" i="4"/>
  <c r="AQ513" i="4"/>
  <c r="AA513" i="4"/>
  <c r="R514" i="4"/>
  <c r="Z514" i="4"/>
  <c r="AQ514" i="4"/>
  <c r="AA514" i="4"/>
  <c r="R515" i="4"/>
  <c r="Z515" i="4"/>
  <c r="AQ515" i="4"/>
  <c r="AA515" i="4"/>
  <c r="R516" i="4"/>
  <c r="J516" i="4"/>
  <c r="AQ516" i="4"/>
  <c r="AA516" i="4"/>
  <c r="R518" i="4"/>
  <c r="Z518" i="4"/>
  <c r="AQ518" i="4"/>
  <c r="AA518" i="4"/>
  <c r="R519" i="4"/>
  <c r="Z519" i="4"/>
  <c r="AQ519" i="4"/>
  <c r="AA519" i="4"/>
  <c r="R520" i="4"/>
  <c r="Z520" i="4"/>
  <c r="AQ520" i="4"/>
  <c r="AA520" i="4"/>
  <c r="R522" i="4"/>
  <c r="AQ522" i="4"/>
  <c r="AA522" i="4"/>
  <c r="R523" i="4"/>
  <c r="Z523" i="4"/>
  <c r="AQ523" i="4"/>
  <c r="AA523" i="4"/>
  <c r="R524" i="4"/>
  <c r="Z524" i="4"/>
  <c r="AQ524" i="4"/>
  <c r="AA524" i="4"/>
  <c r="R525" i="4"/>
  <c r="J525" i="4"/>
  <c r="AP525" i="4" s="1"/>
  <c r="AQ525" i="4"/>
  <c r="AA525" i="4"/>
  <c r="R526" i="4"/>
  <c r="Z526" i="4"/>
  <c r="AQ526" i="4"/>
  <c r="AA526" i="4"/>
  <c r="R527" i="4"/>
  <c r="J527" i="4"/>
  <c r="AP527" i="4" s="1"/>
  <c r="AQ527" i="4"/>
  <c r="AA527" i="4"/>
  <c r="R528" i="4"/>
  <c r="AQ528" i="4"/>
  <c r="AA528" i="4"/>
  <c r="R529" i="4"/>
  <c r="Z529" i="4"/>
  <c r="AQ529" i="4"/>
  <c r="AA529" i="4"/>
  <c r="R530" i="4"/>
  <c r="J530" i="4"/>
  <c r="AP530" i="4" s="1"/>
  <c r="Z530" i="4"/>
  <c r="AQ530" i="4"/>
  <c r="AA530" i="4"/>
  <c r="R532" i="4"/>
  <c r="J532" i="4"/>
  <c r="AQ532" i="4"/>
  <c r="AA532" i="4"/>
  <c r="R533" i="4"/>
  <c r="J533" i="4"/>
  <c r="AQ533" i="4"/>
  <c r="AA533" i="4"/>
  <c r="R534" i="4"/>
  <c r="AQ534" i="4"/>
  <c r="AA534" i="4"/>
  <c r="R536" i="4"/>
  <c r="AQ536" i="4"/>
  <c r="AA536" i="4"/>
  <c r="R537" i="4"/>
  <c r="Z537" i="4"/>
  <c r="AQ537" i="4"/>
  <c r="AA537" i="4"/>
  <c r="R539" i="4"/>
  <c r="Z539" i="4"/>
  <c r="AQ539" i="4"/>
  <c r="AA539" i="4"/>
  <c r="R540" i="4"/>
  <c r="Z540" i="4"/>
  <c r="AQ540" i="4"/>
  <c r="AA540" i="4"/>
  <c r="R541" i="4"/>
  <c r="Z541" i="4"/>
  <c r="AQ541" i="4"/>
  <c r="AA541" i="4"/>
  <c r="R542" i="4"/>
  <c r="Z542" i="4"/>
  <c r="AQ542" i="4"/>
  <c r="AA542" i="4"/>
  <c r="R543" i="4"/>
  <c r="J543" i="4"/>
  <c r="AQ543" i="4"/>
  <c r="AA543" i="4"/>
  <c r="R544" i="4"/>
  <c r="AQ544" i="4"/>
  <c r="AA544" i="4"/>
  <c r="R545" i="4"/>
  <c r="AQ545" i="4"/>
  <c r="AA545" i="4"/>
  <c r="R546" i="4"/>
  <c r="J546" i="4"/>
  <c r="AP546" i="4" s="1"/>
  <c r="AQ546" i="4"/>
  <c r="AA546" i="4"/>
  <c r="R547" i="4"/>
  <c r="Z547" i="4"/>
  <c r="AQ547" i="4"/>
  <c r="AA547" i="4"/>
  <c r="R548" i="4"/>
  <c r="J548" i="4"/>
  <c r="AP548" i="4" s="1"/>
  <c r="AQ548" i="4"/>
  <c r="AA548" i="4"/>
  <c r="R549" i="4"/>
  <c r="Z549" i="4"/>
  <c r="AQ549" i="4"/>
  <c r="AA549" i="4"/>
  <c r="R550" i="4"/>
  <c r="J550" i="4"/>
  <c r="AP550" i="4" s="1"/>
  <c r="AQ550" i="4"/>
  <c r="AA550" i="4"/>
  <c r="R72" i="4"/>
  <c r="Z72" i="4"/>
  <c r="AQ72" i="4"/>
  <c r="AA72" i="4"/>
  <c r="R551" i="4"/>
  <c r="J551" i="4"/>
  <c r="AP551" i="4" s="1"/>
  <c r="AQ551" i="4"/>
  <c r="AA551" i="4"/>
  <c r="R552" i="4"/>
  <c r="Z552" i="4"/>
  <c r="AQ552" i="4"/>
  <c r="AA552" i="4"/>
  <c r="R553" i="4"/>
  <c r="AQ553" i="4"/>
  <c r="AA553" i="4"/>
  <c r="R554" i="4"/>
  <c r="Z554" i="4"/>
  <c r="AQ554" i="4"/>
  <c r="AA554" i="4"/>
  <c r="R555" i="4"/>
  <c r="J555" i="4"/>
  <c r="AQ555" i="4"/>
  <c r="AA555" i="4"/>
  <c r="R556" i="4"/>
  <c r="J556" i="4"/>
  <c r="AP556" i="4" s="1"/>
  <c r="AQ556" i="4"/>
  <c r="AA556" i="4"/>
  <c r="R557" i="4"/>
  <c r="AQ557" i="4"/>
  <c r="AA557" i="4"/>
  <c r="R558" i="4"/>
  <c r="AQ558" i="4"/>
  <c r="AA558" i="4"/>
  <c r="R560" i="4"/>
  <c r="Z560" i="4"/>
  <c r="AQ560" i="4"/>
  <c r="AA560" i="4"/>
  <c r="R561" i="4"/>
  <c r="Z561" i="4"/>
  <c r="AQ561" i="4"/>
  <c r="AA561" i="4"/>
  <c r="R562" i="4"/>
  <c r="Z562" i="4"/>
  <c r="AQ562" i="4"/>
  <c r="AA562" i="4"/>
  <c r="R563" i="4"/>
  <c r="J563" i="4"/>
  <c r="AQ563" i="4"/>
  <c r="AA563" i="4"/>
  <c r="R564" i="4"/>
  <c r="Z564" i="4"/>
  <c r="AQ564" i="4"/>
  <c r="AA564" i="4"/>
  <c r="R405" i="4"/>
  <c r="Z405" i="4"/>
  <c r="AQ405" i="4"/>
  <c r="AA405" i="4"/>
  <c r="R565" i="4"/>
  <c r="AQ565" i="4"/>
  <c r="AA565" i="4"/>
  <c r="R566" i="4"/>
  <c r="Z566" i="4"/>
  <c r="AQ566" i="4"/>
  <c r="AA566" i="4"/>
  <c r="R567" i="4"/>
  <c r="AQ567" i="4"/>
  <c r="AA567" i="4"/>
  <c r="R569" i="4"/>
  <c r="Z569" i="4"/>
  <c r="AQ569" i="4"/>
  <c r="AA569" i="4"/>
  <c r="R570" i="4"/>
  <c r="AQ570" i="4"/>
  <c r="AA570" i="4"/>
  <c r="R571" i="4"/>
  <c r="AQ571" i="4"/>
  <c r="AA571" i="4"/>
  <c r="R572" i="4"/>
  <c r="Z572" i="4"/>
  <c r="AQ572" i="4"/>
  <c r="AA572" i="4"/>
  <c r="R573" i="4"/>
  <c r="AQ573" i="4"/>
  <c r="AA573" i="4"/>
  <c r="R574" i="4"/>
  <c r="Z574" i="4"/>
  <c r="AQ574" i="4"/>
  <c r="AA574" i="4"/>
  <c r="R581" i="4"/>
  <c r="Z581" i="4"/>
  <c r="AQ581" i="4"/>
  <c r="AA581" i="4"/>
  <c r="R575" i="4"/>
  <c r="AQ575" i="4"/>
  <c r="AA575" i="4"/>
  <c r="R577" i="4"/>
  <c r="AQ577" i="4"/>
  <c r="AA577" i="4"/>
  <c r="R578" i="4"/>
  <c r="AQ578" i="4"/>
  <c r="AA578" i="4"/>
  <c r="R579" i="4"/>
  <c r="AQ579" i="4"/>
  <c r="AA579" i="4"/>
  <c r="R580" i="4"/>
  <c r="AQ580" i="4"/>
  <c r="AA580" i="4"/>
  <c r="R582" i="4"/>
  <c r="AQ582" i="4"/>
  <c r="AA582" i="4"/>
  <c r="R583" i="4"/>
  <c r="J583" i="4"/>
  <c r="AP583" i="4" s="1"/>
  <c r="AQ583" i="4"/>
  <c r="AA583" i="4"/>
  <c r="R584" i="4"/>
  <c r="Z584" i="4"/>
  <c r="AQ584" i="4"/>
  <c r="AA584" i="4"/>
  <c r="R585" i="4"/>
  <c r="Z585" i="4"/>
  <c r="AQ585" i="4"/>
  <c r="AA585" i="4"/>
  <c r="R586" i="4"/>
  <c r="J586" i="4"/>
  <c r="AQ586" i="4"/>
  <c r="AA586" i="4"/>
  <c r="R587" i="4"/>
  <c r="J587" i="4"/>
  <c r="AP587" i="4" s="1"/>
  <c r="Z587" i="4"/>
  <c r="AQ587" i="4"/>
  <c r="AA587" i="4"/>
  <c r="R588" i="4"/>
  <c r="AQ588" i="4"/>
  <c r="AA588" i="4"/>
  <c r="R589" i="4"/>
  <c r="J589" i="4"/>
  <c r="AQ589" i="4"/>
  <c r="AA589" i="4"/>
  <c r="R590" i="4"/>
  <c r="AQ590" i="4"/>
  <c r="AA590" i="4"/>
  <c r="R591" i="4"/>
  <c r="J591" i="4"/>
  <c r="AP591" i="4" s="1"/>
  <c r="AQ591" i="4"/>
  <c r="AA591" i="4"/>
  <c r="R592" i="4"/>
  <c r="J592" i="4"/>
  <c r="AP592" i="4" s="1"/>
  <c r="AQ592" i="4"/>
  <c r="AA592" i="4"/>
  <c r="R595" i="4"/>
  <c r="J595" i="4"/>
  <c r="AP595" i="4" s="1"/>
  <c r="AQ595" i="4"/>
  <c r="AA595" i="4"/>
  <c r="R596" i="4"/>
  <c r="Z596" i="4"/>
  <c r="AQ596" i="4"/>
  <c r="AA596" i="4"/>
  <c r="R597" i="4"/>
  <c r="J597" i="4"/>
  <c r="AP597" i="4" s="1"/>
  <c r="AQ597" i="4"/>
  <c r="AA597" i="4"/>
  <c r="R598" i="4"/>
  <c r="J598" i="4"/>
  <c r="AP598" i="4" s="1"/>
  <c r="AQ598" i="4"/>
  <c r="AA598" i="4"/>
  <c r="R600" i="4"/>
  <c r="J600" i="4"/>
  <c r="AP600" i="4" s="1"/>
  <c r="AQ600" i="4"/>
  <c r="AA600" i="4"/>
  <c r="R601" i="4"/>
  <c r="J601" i="4"/>
  <c r="AP601" i="4" s="1"/>
  <c r="AQ601" i="4"/>
  <c r="AA601" i="4"/>
  <c r="R602" i="4"/>
  <c r="AQ602" i="4"/>
  <c r="AA602" i="4"/>
  <c r="R603" i="4"/>
  <c r="Z603" i="4"/>
  <c r="AQ603" i="4"/>
  <c r="AA603" i="4"/>
  <c r="R605" i="4"/>
  <c r="J605" i="4"/>
  <c r="AP605" i="4" s="1"/>
  <c r="AQ605" i="4"/>
  <c r="AA605" i="4"/>
  <c r="R606" i="4"/>
  <c r="J606" i="4"/>
  <c r="AP606" i="4" s="1"/>
  <c r="AQ606" i="4"/>
  <c r="AA606" i="4"/>
  <c r="R607" i="4"/>
  <c r="J607" i="4"/>
  <c r="AP607" i="4" s="1"/>
  <c r="AQ607" i="4"/>
  <c r="AA607" i="4"/>
  <c r="R608" i="4"/>
  <c r="Z608" i="4"/>
  <c r="AQ608" i="4"/>
  <c r="AA608" i="4"/>
  <c r="R610" i="4"/>
  <c r="J610" i="4"/>
  <c r="AQ610" i="4"/>
  <c r="AA610" i="4"/>
  <c r="R612" i="4"/>
  <c r="AQ612" i="4"/>
  <c r="AA612" i="4"/>
  <c r="R614" i="4"/>
  <c r="J614" i="4"/>
  <c r="AQ614" i="4"/>
  <c r="AA614" i="4"/>
  <c r="R615" i="4"/>
  <c r="AQ615" i="4"/>
  <c r="AA615" i="4"/>
  <c r="R616" i="4"/>
  <c r="J616" i="4"/>
  <c r="AQ616" i="4"/>
  <c r="AA616" i="4"/>
  <c r="R617" i="4"/>
  <c r="J617" i="4"/>
  <c r="AP617" i="4" s="1"/>
  <c r="AQ617" i="4"/>
  <c r="AA617" i="4"/>
  <c r="R618" i="4"/>
  <c r="J618" i="4"/>
  <c r="AQ618" i="4"/>
  <c r="AA618" i="4"/>
  <c r="R619" i="4"/>
  <c r="J619" i="4"/>
  <c r="AP619" i="4" s="1"/>
  <c r="AQ619" i="4"/>
  <c r="AA619" i="4"/>
  <c r="R620" i="4"/>
  <c r="J620" i="4"/>
  <c r="AP620" i="4" s="1"/>
  <c r="AQ620" i="4"/>
  <c r="AA620" i="4"/>
  <c r="R622" i="4"/>
  <c r="AQ622" i="4"/>
  <c r="AA622" i="4"/>
  <c r="R624" i="4"/>
  <c r="J624" i="4"/>
  <c r="AP624" i="4" s="1"/>
  <c r="AQ624" i="4"/>
  <c r="AA624" i="4"/>
  <c r="R625" i="4"/>
  <c r="AQ625" i="4"/>
  <c r="AA625" i="4"/>
  <c r="R626" i="4"/>
  <c r="AQ626" i="4"/>
  <c r="AA626" i="4"/>
  <c r="R627" i="4"/>
  <c r="J627" i="4"/>
  <c r="AP627" i="4" s="1"/>
  <c r="AQ627" i="4"/>
  <c r="AA627" i="4"/>
  <c r="R628" i="4"/>
  <c r="Z628" i="4"/>
  <c r="AQ628" i="4"/>
  <c r="AA628" i="4"/>
  <c r="R629" i="4"/>
  <c r="Z629" i="4"/>
  <c r="AQ629" i="4"/>
  <c r="AA629" i="4"/>
  <c r="R630" i="4"/>
  <c r="J630" i="4"/>
  <c r="AQ630" i="4"/>
  <c r="AA630" i="4"/>
  <c r="R631" i="4"/>
  <c r="J631" i="4"/>
  <c r="AQ631" i="4"/>
  <c r="AA631" i="4"/>
  <c r="R632" i="4"/>
  <c r="Z632" i="4"/>
  <c r="AQ632" i="4"/>
  <c r="AA632" i="4"/>
  <c r="R633" i="4"/>
  <c r="Z633" i="4"/>
  <c r="AQ633" i="4"/>
  <c r="AA633" i="4"/>
  <c r="R635" i="4"/>
  <c r="J635" i="4"/>
  <c r="AP635" i="4" s="1"/>
  <c r="AQ635" i="4"/>
  <c r="AA635" i="4"/>
  <c r="R636" i="4"/>
  <c r="Z636" i="4"/>
  <c r="AQ636" i="4"/>
  <c r="AA636" i="4"/>
  <c r="R637" i="4"/>
  <c r="AQ637" i="4"/>
  <c r="AA637" i="4"/>
  <c r="AO637" i="4" s="1"/>
  <c r="R638" i="4"/>
  <c r="AQ638" i="4"/>
  <c r="AA638" i="4"/>
  <c r="R639" i="4"/>
  <c r="Z639" i="4"/>
  <c r="AQ639" i="4"/>
  <c r="AA639" i="4"/>
  <c r="R641" i="4"/>
  <c r="Z641" i="4"/>
  <c r="AQ641" i="4"/>
  <c r="AA641" i="4"/>
  <c r="R644" i="4"/>
  <c r="Z644" i="4"/>
  <c r="AQ644" i="4"/>
  <c r="AA644" i="4"/>
  <c r="R646" i="4"/>
  <c r="Z646" i="4"/>
  <c r="AQ646" i="4"/>
  <c r="AA646" i="4"/>
  <c r="R647" i="4"/>
  <c r="Z647" i="4"/>
  <c r="AQ647" i="4"/>
  <c r="AA647" i="4"/>
  <c r="R648" i="4"/>
  <c r="J648" i="4"/>
  <c r="AP648" i="4" s="1"/>
  <c r="AQ648" i="4"/>
  <c r="AA648" i="4"/>
  <c r="R649" i="4"/>
  <c r="Z649" i="4"/>
  <c r="AQ649" i="4"/>
  <c r="AA649" i="4"/>
  <c r="R650" i="4"/>
  <c r="J650" i="4"/>
  <c r="AP650" i="4" s="1"/>
  <c r="AQ650" i="4"/>
  <c r="AA650" i="4"/>
  <c r="R652" i="4"/>
  <c r="J652" i="4"/>
  <c r="AP652" i="4" s="1"/>
  <c r="AQ652" i="4"/>
  <c r="AA652" i="4"/>
  <c r="R653" i="4"/>
  <c r="Z653" i="4"/>
  <c r="AQ653" i="4"/>
  <c r="AA653" i="4"/>
  <c r="R655" i="4"/>
  <c r="Z655" i="4"/>
  <c r="AQ655" i="4"/>
  <c r="AA655" i="4"/>
  <c r="R656" i="4"/>
  <c r="AQ656" i="4"/>
  <c r="AA656" i="4"/>
  <c r="R658" i="4"/>
  <c r="Z658" i="4"/>
  <c r="AQ658" i="4"/>
  <c r="AA658" i="4"/>
  <c r="R659" i="4"/>
  <c r="Z659" i="4"/>
  <c r="AQ659" i="4"/>
  <c r="AA659" i="4"/>
  <c r="R662" i="4"/>
  <c r="J662" i="4"/>
  <c r="AQ662" i="4"/>
  <c r="AA662" i="4"/>
  <c r="R663" i="4"/>
  <c r="Z663" i="4"/>
  <c r="AQ663" i="4"/>
  <c r="AA663" i="4"/>
  <c r="R664" i="4"/>
  <c r="Z664" i="4"/>
  <c r="AQ664" i="4"/>
  <c r="AA664" i="4"/>
  <c r="R665" i="4"/>
  <c r="J665" i="4"/>
  <c r="AP665" i="4" s="1"/>
  <c r="AQ665" i="4"/>
  <c r="AA665" i="4"/>
  <c r="R298" i="4"/>
  <c r="Z298" i="4"/>
  <c r="AQ298" i="4"/>
  <c r="AA298" i="4"/>
  <c r="R667" i="4"/>
  <c r="Z667" i="4"/>
  <c r="AQ667" i="4"/>
  <c r="AA667" i="4"/>
  <c r="R668" i="4"/>
  <c r="J668" i="4"/>
  <c r="AP668" i="4" s="1"/>
  <c r="AQ668" i="4"/>
  <c r="AA668" i="4"/>
  <c r="R669" i="4"/>
  <c r="Z669" i="4"/>
  <c r="AQ669" i="4"/>
  <c r="AA669" i="4"/>
  <c r="R670" i="4"/>
  <c r="Z670" i="4"/>
  <c r="AQ670" i="4"/>
  <c r="AA670" i="4"/>
  <c r="R671" i="4"/>
  <c r="J671" i="4"/>
  <c r="AQ671" i="4"/>
  <c r="AA671" i="4"/>
  <c r="R672" i="4"/>
  <c r="Z672" i="4"/>
  <c r="AQ672" i="4"/>
  <c r="AA672" i="4"/>
  <c r="R673" i="4"/>
  <c r="Z673" i="4"/>
  <c r="AQ673" i="4"/>
  <c r="AA673" i="4"/>
  <c r="R674" i="4"/>
  <c r="AQ674" i="4"/>
  <c r="AA674" i="4"/>
  <c r="R675" i="4"/>
  <c r="J675" i="4"/>
  <c r="AP675" i="4" s="1"/>
  <c r="AQ675" i="4"/>
  <c r="AA675" i="4"/>
  <c r="R676" i="4"/>
  <c r="J676" i="4"/>
  <c r="AP676" i="4" s="1"/>
  <c r="AQ676" i="4"/>
  <c r="AA676" i="4"/>
  <c r="AO676" i="4" s="1"/>
  <c r="R677" i="4"/>
  <c r="J677" i="4"/>
  <c r="AP677" i="4" s="1"/>
  <c r="AQ677" i="4"/>
  <c r="AA677" i="4"/>
  <c r="R678" i="4"/>
  <c r="J678" i="4"/>
  <c r="AP678" i="4" s="1"/>
  <c r="AQ678" i="4"/>
  <c r="AA678" i="4"/>
  <c r="R679" i="4"/>
  <c r="Z679" i="4"/>
  <c r="AQ679" i="4"/>
  <c r="AA679" i="4"/>
  <c r="R680" i="4"/>
  <c r="Z680" i="4"/>
  <c r="AQ680" i="4"/>
  <c r="AA680" i="4"/>
  <c r="R681" i="4"/>
  <c r="Z681" i="4"/>
  <c r="AQ681" i="4"/>
  <c r="AA681" i="4"/>
  <c r="R684" i="4"/>
  <c r="Z684" i="4"/>
  <c r="AQ684" i="4"/>
  <c r="AA684" i="4"/>
  <c r="R685" i="4"/>
  <c r="J685" i="4"/>
  <c r="AQ685" i="4"/>
  <c r="AA685" i="4"/>
  <c r="R687" i="4"/>
  <c r="Z687" i="4"/>
  <c r="AQ687" i="4"/>
  <c r="AA687" i="4"/>
  <c r="R67" i="4"/>
  <c r="J67" i="4"/>
  <c r="AQ67" i="4"/>
  <c r="AA67" i="4"/>
  <c r="R689" i="4"/>
  <c r="AQ689" i="4"/>
  <c r="AA689" i="4"/>
  <c r="R690" i="4"/>
  <c r="J690" i="4"/>
  <c r="AP690" i="4" s="1"/>
  <c r="AQ690" i="4"/>
  <c r="AA690" i="4"/>
  <c r="R691" i="4"/>
  <c r="Z691" i="4"/>
  <c r="AQ691" i="4"/>
  <c r="AA691" i="4"/>
  <c r="R692" i="4"/>
  <c r="Z692" i="4"/>
  <c r="AQ692" i="4"/>
  <c r="AA692" i="4"/>
  <c r="R693" i="4"/>
  <c r="J693" i="4"/>
  <c r="AQ693" i="4"/>
  <c r="AA693" i="4"/>
  <c r="R694" i="4"/>
  <c r="J694" i="4"/>
  <c r="AP694" i="4" s="1"/>
  <c r="AQ694" i="4"/>
  <c r="AA694" i="4"/>
  <c r="R695" i="4"/>
  <c r="J695" i="4"/>
  <c r="AQ695" i="4"/>
  <c r="AA695" i="4"/>
  <c r="R696" i="4"/>
  <c r="Z696" i="4"/>
  <c r="AQ696" i="4"/>
  <c r="AA696" i="4"/>
  <c r="R697" i="4"/>
  <c r="J697" i="4"/>
  <c r="AQ697" i="4"/>
  <c r="AA697" i="4"/>
  <c r="R698" i="4"/>
  <c r="J698" i="4"/>
  <c r="AQ698" i="4"/>
  <c r="AA698" i="4"/>
  <c r="R699" i="4"/>
  <c r="Z699" i="4"/>
  <c r="AQ699" i="4"/>
  <c r="AA699" i="4"/>
  <c r="R700" i="4"/>
  <c r="J700" i="4"/>
  <c r="AQ700" i="4"/>
  <c r="AA700" i="4"/>
  <c r="R701" i="4"/>
  <c r="AQ701" i="4"/>
  <c r="AA701" i="4"/>
  <c r="R703" i="4"/>
  <c r="J703" i="4"/>
  <c r="AQ703" i="4"/>
  <c r="AA703" i="4"/>
  <c r="R704" i="4"/>
  <c r="Z704" i="4"/>
  <c r="AQ704" i="4"/>
  <c r="AA704" i="4"/>
  <c r="R705" i="4"/>
  <c r="AQ705" i="4"/>
  <c r="AA705" i="4"/>
  <c r="R707" i="4"/>
  <c r="Z707" i="4"/>
  <c r="AQ707" i="4"/>
  <c r="AA707" i="4"/>
  <c r="R708" i="4"/>
  <c r="J708" i="4"/>
  <c r="AP708" i="4" s="1"/>
  <c r="AQ708" i="4"/>
  <c r="AA708" i="4"/>
  <c r="R709" i="4"/>
  <c r="J709" i="4"/>
  <c r="AQ709" i="4"/>
  <c r="AA709" i="4"/>
  <c r="R710" i="4"/>
  <c r="Z710" i="4"/>
  <c r="AQ710" i="4"/>
  <c r="AA710" i="4"/>
  <c r="R712" i="4"/>
  <c r="Z712" i="4"/>
  <c r="AQ712" i="4"/>
  <c r="AA712" i="4"/>
  <c r="R713" i="4"/>
  <c r="J713" i="4"/>
  <c r="AP713" i="4" s="1"/>
  <c r="AQ713" i="4"/>
  <c r="AA713" i="4"/>
  <c r="R714" i="4"/>
  <c r="AQ714" i="4"/>
  <c r="AA714" i="4"/>
  <c r="R715" i="4"/>
  <c r="J715" i="4"/>
  <c r="AP715" i="4" s="1"/>
  <c r="AQ715" i="4"/>
  <c r="AA715" i="4"/>
  <c r="R716" i="4"/>
  <c r="J716" i="4"/>
  <c r="AQ716" i="4"/>
  <c r="AA716" i="4"/>
  <c r="R717" i="4"/>
  <c r="Z717" i="4"/>
  <c r="AQ717" i="4"/>
  <c r="AA717" i="4"/>
  <c r="R718" i="4"/>
  <c r="Z718" i="4"/>
  <c r="AQ718" i="4"/>
  <c r="AA718" i="4"/>
  <c r="R719" i="4"/>
  <c r="AQ719" i="4"/>
  <c r="AA719" i="4"/>
  <c r="R720" i="4"/>
  <c r="Z720" i="4"/>
  <c r="AQ720" i="4"/>
  <c r="AA720" i="4"/>
  <c r="R721" i="4"/>
  <c r="Z721" i="4"/>
  <c r="AQ721" i="4"/>
  <c r="AA721" i="4"/>
  <c r="R722" i="4"/>
  <c r="J722" i="4"/>
  <c r="AP722" i="4" s="1"/>
  <c r="AQ722" i="4"/>
  <c r="AA722" i="4"/>
  <c r="R723" i="4"/>
  <c r="J723" i="4"/>
  <c r="AP723" i="4" s="1"/>
  <c r="AQ723" i="4"/>
  <c r="AA723" i="4"/>
  <c r="R724" i="4"/>
  <c r="Z724" i="4"/>
  <c r="AQ724" i="4"/>
  <c r="AA724" i="4"/>
  <c r="R725" i="4"/>
  <c r="Z725" i="4"/>
  <c r="AQ725" i="4"/>
  <c r="AA725" i="4"/>
  <c r="R726" i="4"/>
  <c r="J726" i="4"/>
  <c r="AQ726" i="4"/>
  <c r="AA726" i="4"/>
  <c r="R727" i="4"/>
  <c r="Z727" i="4"/>
  <c r="AQ727" i="4"/>
  <c r="AA727" i="4"/>
  <c r="R728" i="4"/>
  <c r="J728" i="4"/>
  <c r="AP728" i="4" s="1"/>
  <c r="AQ728" i="4"/>
  <c r="AA728" i="4"/>
  <c r="R730" i="4"/>
  <c r="AQ730" i="4"/>
  <c r="AA730" i="4"/>
  <c r="R731" i="4"/>
  <c r="J731" i="4"/>
  <c r="AQ731" i="4"/>
  <c r="AA731" i="4"/>
  <c r="R732" i="4"/>
  <c r="AQ732" i="4"/>
  <c r="AA732" i="4"/>
  <c r="R733" i="4"/>
  <c r="Z733" i="4"/>
  <c r="AQ733" i="4"/>
  <c r="AA733" i="4"/>
  <c r="R734" i="4"/>
  <c r="Z734" i="4"/>
  <c r="AQ734" i="4"/>
  <c r="AA734" i="4"/>
  <c r="R735" i="4"/>
  <c r="J735" i="4"/>
  <c r="AQ735" i="4"/>
  <c r="AA735" i="4"/>
  <c r="R736" i="4"/>
  <c r="Z736" i="4"/>
  <c r="AQ736" i="4"/>
  <c r="AA736" i="4"/>
  <c r="R737" i="4"/>
  <c r="J737" i="4"/>
  <c r="AP737" i="4" s="1"/>
  <c r="AQ737" i="4"/>
  <c r="AA737" i="4"/>
  <c r="R738" i="4"/>
  <c r="AQ738" i="4"/>
  <c r="AA738" i="4"/>
  <c r="R739" i="4"/>
  <c r="J739" i="4"/>
  <c r="AQ739" i="4"/>
  <c r="AA739" i="4"/>
  <c r="R740" i="4"/>
  <c r="AQ740" i="4"/>
  <c r="AA740" i="4"/>
  <c r="R741" i="4"/>
  <c r="AQ741" i="4"/>
  <c r="AA741" i="4"/>
  <c r="R742" i="4"/>
  <c r="Z742" i="4"/>
  <c r="AQ742" i="4"/>
  <c r="AA742" i="4"/>
  <c r="R743" i="4"/>
  <c r="J743" i="4"/>
  <c r="AQ743" i="4"/>
  <c r="AA743" i="4"/>
  <c r="R745" i="4"/>
  <c r="AQ745" i="4"/>
  <c r="AA745" i="4"/>
  <c r="R746" i="4"/>
  <c r="Z746" i="4"/>
  <c r="AQ746" i="4"/>
  <c r="AA746" i="4"/>
  <c r="R747" i="4"/>
  <c r="J747" i="4"/>
  <c r="AP747" i="4" s="1"/>
  <c r="AQ747" i="4"/>
  <c r="AA747" i="4"/>
  <c r="R748" i="4"/>
  <c r="AQ748" i="4"/>
  <c r="AA748" i="4"/>
  <c r="R749" i="4"/>
  <c r="AQ749" i="4"/>
  <c r="AA749" i="4"/>
  <c r="R424" i="4"/>
  <c r="Z424" i="4"/>
  <c r="AQ424" i="4"/>
  <c r="AA424" i="4"/>
  <c r="R413" i="4"/>
  <c r="AQ413" i="4"/>
  <c r="AA413" i="4"/>
  <c r="Z508" i="4"/>
  <c r="J508" i="4"/>
  <c r="AP508" i="4" s="1"/>
  <c r="Z503" i="4"/>
  <c r="Z500" i="4"/>
  <c r="J500" i="4"/>
  <c r="AP500" i="4" s="1"/>
  <c r="Z492" i="4"/>
  <c r="J462" i="4"/>
  <c r="AP462" i="4" s="1"/>
  <c r="Z454" i="4"/>
  <c r="J454" i="4"/>
  <c r="AP454" i="4" s="1"/>
  <c r="J451" i="4"/>
  <c r="AP451" i="4" s="1"/>
  <c r="Z441" i="4"/>
  <c r="J441" i="4"/>
  <c r="J433" i="4"/>
  <c r="AP433" i="4" s="1"/>
  <c r="J393" i="4"/>
  <c r="Z393" i="4"/>
  <c r="J385" i="4"/>
  <c r="AP385" i="4" s="1"/>
  <c r="Z385" i="4"/>
  <c r="J361" i="4"/>
  <c r="AP361" i="4" s="1"/>
  <c r="Z361" i="4"/>
  <c r="J549" i="4"/>
  <c r="AP549" i="4" s="1"/>
  <c r="J520" i="4"/>
  <c r="AP520" i="4" s="1"/>
  <c r="J515" i="4"/>
  <c r="AP515" i="4" s="1"/>
  <c r="Z506" i="4"/>
  <c r="Z491" i="4"/>
  <c r="J481" i="4"/>
  <c r="AP481" i="4" s="1"/>
  <c r="Z473" i="4"/>
  <c r="Z457" i="4"/>
  <c r="Z436" i="4"/>
  <c r="Z429" i="4"/>
  <c r="Z421" i="4"/>
  <c r="Z419" i="4"/>
  <c r="J355" i="4"/>
  <c r="AP355" i="4" s="1"/>
  <c r="Z355" i="4"/>
  <c r="J524" i="4"/>
  <c r="AP524" i="4" s="1"/>
  <c r="Z522" i="4"/>
  <c r="J522" i="4"/>
  <c r="AP522" i="4" s="1"/>
  <c r="Z502" i="4"/>
  <c r="J502" i="4"/>
  <c r="AP502" i="4" s="1"/>
  <c r="Z495" i="4"/>
  <c r="J495" i="4"/>
  <c r="AP495" i="4" s="1"/>
  <c r="J477" i="4"/>
  <c r="Z469" i="4"/>
  <c r="Z456" i="4"/>
  <c r="Z444" i="4"/>
  <c r="J444" i="4"/>
  <c r="AP444" i="4" s="1"/>
  <c r="Z435" i="4"/>
  <c r="Z432" i="4"/>
  <c r="Z423" i="4"/>
  <c r="Z420" i="4"/>
  <c r="Z418" i="4"/>
  <c r="J381" i="4"/>
  <c r="AP381" i="4" s="1"/>
  <c r="J377" i="4"/>
  <c r="AP377" i="4" s="1"/>
  <c r="Z377" i="4"/>
  <c r="J374" i="4"/>
  <c r="AP374" i="4" s="1"/>
  <c r="Z374" i="4"/>
  <c r="J371" i="4"/>
  <c r="AP371" i="4" s="1"/>
  <c r="J349" i="4"/>
  <c r="AP349" i="4" s="1"/>
  <c r="Z349" i="4"/>
  <c r="J337" i="4"/>
  <c r="AP337" i="4" s="1"/>
  <c r="Z337" i="4"/>
  <c r="J504" i="4"/>
  <c r="Z501" i="4"/>
  <c r="J501" i="4"/>
  <c r="AP501" i="4" s="1"/>
  <c r="J493" i="4"/>
  <c r="AP493" i="4" s="1"/>
  <c r="Z487" i="4"/>
  <c r="J485" i="4"/>
  <c r="J465" i="4"/>
  <c r="AP465" i="4" s="1"/>
  <c r="Z442" i="4"/>
  <c r="Z438" i="4"/>
  <c r="Z431" i="4"/>
  <c r="Z428" i="4"/>
  <c r="J428" i="4"/>
  <c r="AP428" i="4" s="1"/>
  <c r="J409" i="4"/>
  <c r="AP409" i="4" s="1"/>
  <c r="J401" i="4"/>
  <c r="AP401" i="4" s="1"/>
  <c r="J368" i="4"/>
  <c r="AP368" i="4" s="1"/>
  <c r="Z368" i="4"/>
  <c r="J364" i="4"/>
  <c r="AP364" i="4" s="1"/>
  <c r="Z364" i="4"/>
  <c r="J352" i="4"/>
  <c r="Z411" i="4"/>
  <c r="Z404" i="4"/>
  <c r="Z391" i="4"/>
  <c r="Z388" i="4"/>
  <c r="Z370" i="4"/>
  <c r="J354" i="4"/>
  <c r="AP354" i="4" s="1"/>
  <c r="Z354" i="4"/>
  <c r="J403" i="4"/>
  <c r="AP403" i="4" s="1"/>
  <c r="Z403" i="4"/>
  <c r="J334" i="4"/>
  <c r="Z334" i="4"/>
  <c r="J365" i="4"/>
  <c r="AP365" i="4" s="1"/>
  <c r="Z365" i="4"/>
  <c r="J359" i="4"/>
  <c r="AP359" i="4" s="1"/>
  <c r="Z359" i="4"/>
  <c r="J353" i="4"/>
  <c r="AP353" i="4" s="1"/>
  <c r="Z353" i="4"/>
  <c r="J351" i="4"/>
  <c r="AP351" i="4" s="1"/>
  <c r="Z351" i="4"/>
  <c r="Z348" i="4"/>
  <c r="J339" i="4"/>
  <c r="AP339" i="4" s="1"/>
  <c r="Z339" i="4"/>
  <c r="J336" i="4"/>
  <c r="AP336" i="4" s="1"/>
  <c r="Z336" i="4"/>
  <c r="J363" i="4"/>
  <c r="AP363" i="4" s="1"/>
  <c r="Z363" i="4"/>
  <c r="J358" i="4"/>
  <c r="AP358" i="4" s="1"/>
  <c r="Z358" i="4"/>
  <c r="J350" i="4"/>
  <c r="AP350" i="4" s="1"/>
  <c r="Z350" i="4"/>
  <c r="Z343" i="4"/>
  <c r="J338" i="4"/>
  <c r="AP338" i="4" s="1"/>
  <c r="Z338" i="4"/>
  <c r="J335" i="4"/>
  <c r="AP335" i="4" s="1"/>
  <c r="Z335" i="4"/>
  <c r="Z328" i="4"/>
  <c r="Z327" i="4"/>
  <c r="Z324" i="4"/>
  <c r="Z323" i="4"/>
  <c r="Z322" i="4"/>
  <c r="Z312" i="4"/>
  <c r="Z308" i="4"/>
  <c r="Z307" i="4"/>
  <c r="Z302" i="4"/>
  <c r="Z300" i="4"/>
  <c r="J290" i="4"/>
  <c r="J288" i="4"/>
  <c r="AP288" i="4" s="1"/>
  <c r="J286" i="4"/>
  <c r="AP286" i="4" s="1"/>
  <c r="J276" i="4"/>
  <c r="AP276" i="4" s="1"/>
  <c r="J275" i="4"/>
  <c r="AP275" i="4" s="1"/>
  <c r="J228" i="4"/>
  <c r="AP228" i="4" s="1"/>
  <c r="J227" i="4"/>
  <c r="AP227" i="4" s="1"/>
  <c r="J224" i="4"/>
  <c r="AP224" i="4" s="1"/>
  <c r="J223" i="4"/>
  <c r="Z220" i="4"/>
  <c r="Z211" i="4"/>
  <c r="Z221" i="4"/>
  <c r="Z218" i="4"/>
  <c r="Z214" i="4"/>
  <c r="Z207" i="4"/>
  <c r="Z219" i="4"/>
  <c r="Z215" i="4"/>
  <c r="Z209" i="4"/>
  <c r="Z201" i="4"/>
  <c r="J26" i="4"/>
  <c r="J25" i="4"/>
  <c r="AP25" i="4" s="1"/>
  <c r="J24" i="4"/>
  <c r="J23" i="4"/>
  <c r="AP23" i="4" s="1"/>
  <c r="J21" i="4"/>
  <c r="AP21" i="4" s="1"/>
  <c r="J19" i="4"/>
  <c r="AP19" i="4" s="1"/>
  <c r="J18" i="4"/>
  <c r="AP18" i="4" s="1"/>
  <c r="J17" i="4"/>
  <c r="J16" i="4"/>
  <c r="AP16" i="4" s="1"/>
  <c r="J14" i="4"/>
  <c r="AP14" i="4" s="1"/>
  <c r="J13" i="4"/>
  <c r="J12" i="4"/>
  <c r="AP12" i="4" s="1"/>
  <c r="J10" i="4"/>
  <c r="AP10" i="4" s="1"/>
  <c r="J8" i="4"/>
  <c r="J514" i="4"/>
  <c r="AP514" i="4" s="1"/>
  <c r="Z468" i="4"/>
  <c r="J513" i="4"/>
  <c r="AP513" i="4" s="1"/>
  <c r="J498" i="4"/>
  <c r="AP498" i="4" s="1"/>
  <c r="Z499" i="4"/>
  <c r="J472" i="4"/>
  <c r="Z344" i="4"/>
  <c r="Z449" i="4"/>
  <c r="J445" i="4"/>
  <c r="J511" i="4"/>
  <c r="AP511" i="4" s="1"/>
  <c r="J482" i="4"/>
  <c r="J486" i="4"/>
  <c r="AP486" i="4" s="1"/>
  <c r="Z299" i="4"/>
  <c r="Z305" i="4"/>
  <c r="J523" i="4"/>
  <c r="AP523" i="4" s="1"/>
  <c r="J529" i="4"/>
  <c r="AP529" i="4" s="1"/>
  <c r="J540" i="4"/>
  <c r="J547" i="4"/>
  <c r="AP547" i="4" s="1"/>
  <c r="J554" i="4"/>
  <c r="AP554" i="4" s="1"/>
  <c r="J629" i="4"/>
  <c r="AP629" i="4" s="1"/>
  <c r="J742" i="4"/>
  <c r="AP742" i="4" s="1"/>
  <c r="J707" i="4"/>
  <c r="AP707" i="4" s="1"/>
  <c r="J298" i="4"/>
  <c r="AP298" i="4" s="1"/>
  <c r="J717" i="4"/>
  <c r="AP717" i="4" s="1"/>
  <c r="Z136" i="4"/>
  <c r="J646" i="4"/>
  <c r="AP646" i="4" s="1"/>
  <c r="J655" i="4"/>
  <c r="AP655" i="4" s="1"/>
  <c r="J261" i="4"/>
  <c r="AP261" i="4" s="1"/>
  <c r="J412" i="4"/>
  <c r="AP412" i="4" s="1"/>
  <c r="Z74" i="4"/>
  <c r="J250" i="4"/>
  <c r="AP250" i="4" s="1"/>
  <c r="J171" i="4"/>
  <c r="AP171" i="4" s="1"/>
  <c r="Z89" i="4"/>
  <c r="J679" i="4"/>
  <c r="AP679" i="4" s="1"/>
  <c r="Z124" i="4"/>
  <c r="Z93" i="4"/>
  <c r="Z63" i="4"/>
  <c r="J157" i="4"/>
  <c r="Z662" i="4"/>
  <c r="J639" i="4"/>
  <c r="AP639" i="4" s="1"/>
  <c r="Z627" i="4"/>
  <c r="Z600" i="4"/>
  <c r="J373" i="4"/>
  <c r="J272" i="4"/>
  <c r="AP272" i="4" s="1"/>
  <c r="Z252" i="4"/>
  <c r="Z98" i="4"/>
  <c r="J38" i="4"/>
  <c r="AP38" i="4" s="1"/>
  <c r="Z703" i="4"/>
  <c r="J424" i="4"/>
  <c r="AP424" i="4" s="1"/>
  <c r="Z719" i="4"/>
  <c r="J719" i="4"/>
  <c r="AP719" i="4" s="1"/>
  <c r="J636" i="4"/>
  <c r="AP636" i="4" s="1"/>
  <c r="Z570" i="4"/>
  <c r="J570" i="4"/>
  <c r="AP570" i="4" s="1"/>
  <c r="J309" i="4"/>
  <c r="AP309" i="4" s="1"/>
  <c r="Z309" i="4"/>
  <c r="J304" i="4"/>
  <c r="AP304" i="4" s="1"/>
  <c r="Z304" i="4"/>
  <c r="J672" i="4"/>
  <c r="AP672" i="4" s="1"/>
  <c r="J625" i="4"/>
  <c r="AP625" i="4" s="1"/>
  <c r="Z625" i="4"/>
  <c r="Z605" i="4"/>
  <c r="Z376" i="4"/>
  <c r="J366" i="4"/>
  <c r="AP366" i="4" s="1"/>
  <c r="Z277" i="4"/>
  <c r="J161" i="4"/>
  <c r="Z657" i="4"/>
  <c r="Z114" i="4"/>
  <c r="J118" i="4"/>
  <c r="AP118" i="4" s="1"/>
  <c r="J85" i="4"/>
  <c r="AP85" i="4" s="1"/>
  <c r="Z176" i="4"/>
  <c r="Z95" i="4"/>
  <c r="Z715" i="4"/>
  <c r="Z648" i="4"/>
  <c r="J603" i="4"/>
  <c r="AP603" i="4" s="1"/>
  <c r="J569" i="4"/>
  <c r="AP569" i="4" s="1"/>
  <c r="J560" i="4"/>
  <c r="AP560" i="4" s="1"/>
  <c r="J537" i="4"/>
  <c r="Z400" i="4"/>
  <c r="J265" i="4"/>
  <c r="AP265" i="4" s="1"/>
  <c r="J238" i="4"/>
  <c r="AP238" i="4" s="1"/>
  <c r="J237" i="4"/>
  <c r="AP237" i="4" s="1"/>
  <c r="J101" i="4"/>
  <c r="AP101" i="4" s="1"/>
  <c r="Z660" i="4"/>
  <c r="Z57" i="4"/>
  <c r="J721" i="4"/>
  <c r="Z695" i="4"/>
  <c r="Z675" i="4"/>
  <c r="Z671" i="4"/>
  <c r="J647" i="4"/>
  <c r="AP647" i="4" s="1"/>
  <c r="J641" i="4"/>
  <c r="AP641" i="4" s="1"/>
  <c r="Z606" i="4"/>
  <c r="J396" i="4"/>
  <c r="AP396" i="4" s="1"/>
  <c r="Z81" i="4"/>
  <c r="J51" i="4"/>
  <c r="AP51" i="4" s="1"/>
  <c r="Z589" i="4"/>
  <c r="J584" i="4"/>
  <c r="AP584" i="4" s="1"/>
  <c r="J562" i="4"/>
  <c r="AP562" i="4" s="1"/>
  <c r="J133" i="4"/>
  <c r="AP133" i="4" s="1"/>
  <c r="Z728" i="4"/>
  <c r="J718" i="4"/>
  <c r="AP718" i="4" s="1"/>
  <c r="Z709" i="4"/>
  <c r="J696" i="4"/>
  <c r="AP696" i="4" s="1"/>
  <c r="J653" i="4"/>
  <c r="AP653" i="4" s="1"/>
  <c r="J644" i="4"/>
  <c r="AP644" i="4" s="1"/>
  <c r="Z650" i="4"/>
  <c r="J638" i="4"/>
  <c r="AP638" i="4" s="1"/>
  <c r="Z638" i="4"/>
  <c r="Z737" i="4"/>
  <c r="J720" i="4"/>
  <c r="AP720" i="4" s="1"/>
  <c r="Z716" i="4"/>
  <c r="Z694" i="4"/>
  <c r="Z676" i="4"/>
  <c r="J746" i="4"/>
  <c r="AP746" i="4" s="1"/>
  <c r="J637" i="4"/>
  <c r="AP637" i="4" s="1"/>
  <c r="Z637" i="4"/>
  <c r="Z631" i="4"/>
  <c r="Z626" i="4"/>
  <c r="J626" i="4"/>
  <c r="AP626" i="4" s="1"/>
  <c r="J632" i="4"/>
  <c r="AP632" i="4" s="1"/>
  <c r="Z619" i="4"/>
  <c r="Z614" i="4"/>
  <c r="J596" i="4"/>
  <c r="AP596" i="4" s="1"/>
  <c r="J585" i="4"/>
  <c r="AP585" i="4" s="1"/>
  <c r="J581" i="4"/>
  <c r="AP581" i="4" s="1"/>
  <c r="J572" i="4"/>
  <c r="J566" i="4"/>
  <c r="AP566" i="4" s="1"/>
  <c r="J405" i="4"/>
  <c r="J561" i="4"/>
  <c r="AP561" i="4" s="1"/>
  <c r="J539" i="4"/>
  <c r="AP539" i="4" s="1"/>
  <c r="Z402" i="4"/>
  <c r="J383" i="4"/>
  <c r="AP383" i="4" s="1"/>
  <c r="Z548" i="4"/>
  <c r="Z197" i="4"/>
  <c r="J196" i="4"/>
  <c r="AP196" i="4" s="1"/>
  <c r="J150" i="4"/>
  <c r="AP150" i="4" s="1"/>
  <c r="J292" i="4"/>
  <c r="AP292" i="4" s="1"/>
  <c r="Z267" i="4"/>
  <c r="Z257" i="4"/>
  <c r="Z254" i="4"/>
  <c r="Z236" i="4"/>
  <c r="Z164" i="4"/>
  <c r="Z163" i="4"/>
  <c r="J134" i="4"/>
  <c r="AP134" i="4" s="1"/>
  <c r="J32" i="4"/>
  <c r="AP32" i="4" s="1"/>
  <c r="Z289" i="4"/>
  <c r="Z287" i="4"/>
  <c r="J229" i="4"/>
  <c r="AP229" i="4" s="1"/>
  <c r="Z156" i="4"/>
  <c r="Z151" i="4"/>
  <c r="J53" i="4"/>
  <c r="AP53" i="4" s="1"/>
  <c r="Z28" i="4"/>
  <c r="J413" i="4"/>
  <c r="AP413" i="4" s="1"/>
  <c r="Z413" i="4"/>
  <c r="Z747" i="4"/>
  <c r="J699" i="4"/>
  <c r="AP699" i="4" s="1"/>
  <c r="Z690" i="4"/>
  <c r="Z685" i="4"/>
  <c r="J649" i="4"/>
  <c r="J633" i="4"/>
  <c r="AP633" i="4" s="1"/>
  <c r="J628" i="4"/>
  <c r="J622" i="4"/>
  <c r="AP622" i="4" s="1"/>
  <c r="Z622" i="4"/>
  <c r="Z583" i="4"/>
  <c r="Z580" i="4"/>
  <c r="J580" i="4"/>
  <c r="AP580" i="4" s="1"/>
  <c r="Z575" i="4"/>
  <c r="J575" i="4"/>
  <c r="AP575" i="4" s="1"/>
  <c r="Z573" i="4"/>
  <c r="J573" i="4"/>
  <c r="AP573" i="4" s="1"/>
  <c r="Z567" i="4"/>
  <c r="J567" i="4"/>
  <c r="AP567" i="4" s="1"/>
  <c r="Z558" i="4"/>
  <c r="J558" i="4"/>
  <c r="AP558" i="4" s="1"/>
  <c r="J553" i="4"/>
  <c r="AP553" i="4" s="1"/>
  <c r="Z553" i="4"/>
  <c r="Z590" i="4"/>
  <c r="J590" i="4"/>
  <c r="J608" i="4"/>
  <c r="Z578" i="4"/>
  <c r="J578" i="4"/>
  <c r="J574" i="4"/>
  <c r="Z571" i="4"/>
  <c r="J571" i="4"/>
  <c r="Z565" i="4"/>
  <c r="J565" i="4"/>
  <c r="AP565" i="4" s="1"/>
  <c r="Z556" i="4"/>
  <c r="Z546" i="4"/>
  <c r="J398" i="4"/>
  <c r="AP398" i="4" s="1"/>
  <c r="Z387" i="4"/>
  <c r="Z384" i="4"/>
  <c r="Z378" i="4"/>
  <c r="J294" i="4"/>
  <c r="AP294" i="4" s="1"/>
  <c r="Z270" i="4"/>
  <c r="Z266" i="4"/>
  <c r="Z263" i="4"/>
  <c r="J244" i="4"/>
  <c r="AP244" i="4" s="1"/>
  <c r="Z241" i="4"/>
  <c r="Z232" i="4"/>
  <c r="J200" i="4"/>
  <c r="AP200" i="4" s="1"/>
  <c r="Z200" i="4"/>
  <c r="J174" i="4"/>
  <c r="AP174" i="4" s="1"/>
  <c r="J166" i="4"/>
  <c r="AP166" i="4" s="1"/>
  <c r="J132" i="4"/>
  <c r="AP132" i="4" s="1"/>
  <c r="Z132" i="4"/>
  <c r="J535" i="4"/>
  <c r="AP535" i="4" s="1"/>
  <c r="J172" i="4"/>
  <c r="AP172" i="4" s="1"/>
  <c r="J170" i="4"/>
  <c r="AP170" i="4" s="1"/>
  <c r="J144" i="4"/>
  <c r="AP144" i="4" s="1"/>
  <c r="Z144" i="4"/>
  <c r="Z213" i="4"/>
  <c r="J213" i="4"/>
  <c r="AP213" i="4" s="1"/>
  <c r="J135" i="4"/>
  <c r="AP135" i="4" s="1"/>
  <c r="Z135" i="4"/>
  <c r="Z127" i="4"/>
  <c r="Z108" i="4"/>
  <c r="Z103" i="4"/>
  <c r="Z86" i="4"/>
  <c r="Z84" i="4"/>
  <c r="Z82" i="4"/>
  <c r="Z65" i="4"/>
  <c r="J45" i="4"/>
  <c r="AP45" i="4" s="1"/>
  <c r="Z7" i="4"/>
  <c r="J49" i="4"/>
  <c r="AP49" i="4" s="1"/>
  <c r="Z743" i="4"/>
  <c r="Z735" i="4"/>
  <c r="J712" i="4"/>
  <c r="AP712" i="4" s="1"/>
  <c r="J704" i="4"/>
  <c r="Z700" i="4"/>
  <c r="Z698" i="4"/>
  <c r="Z697" i="4"/>
  <c r="J692" i="4"/>
  <c r="AP692" i="4" s="1"/>
  <c r="J691" i="4"/>
  <c r="Z67" i="4"/>
  <c r="J684" i="4"/>
  <c r="AP684" i="4" s="1"/>
  <c r="J681" i="4"/>
  <c r="AP681" i="4" s="1"/>
  <c r="J680" i="4"/>
  <c r="AP680" i="4" s="1"/>
  <c r="Z677" i="4"/>
  <c r="J670" i="4"/>
  <c r="AP670" i="4" s="1"/>
  <c r="J669" i="4"/>
  <c r="J667" i="4"/>
  <c r="Z665" i="4"/>
  <c r="J659" i="4"/>
  <c r="AP659" i="4" s="1"/>
  <c r="J658" i="4"/>
  <c r="AP658" i="4" s="1"/>
  <c r="Z624" i="4"/>
  <c r="Z620" i="4"/>
  <c r="Z618" i="4"/>
  <c r="Z617" i="4"/>
  <c r="Z601" i="4"/>
  <c r="Z592" i="4"/>
  <c r="Z591" i="4"/>
  <c r="Z739" i="4"/>
  <c r="Z726" i="4"/>
  <c r="Z616" i="4"/>
  <c r="Z607" i="4"/>
  <c r="Z598" i="4"/>
  <c r="Z597" i="4"/>
  <c r="Z550" i="4"/>
  <c r="Z533" i="4"/>
  <c r="J415" i="4"/>
  <c r="AP415" i="4" s="1"/>
  <c r="J410" i="4"/>
  <c r="AP410" i="4" s="1"/>
  <c r="J392" i="4"/>
  <c r="AP392" i="4" s="1"/>
  <c r="J380" i="4"/>
  <c r="AP380" i="4" s="1"/>
  <c r="J369" i="4"/>
  <c r="J264" i="4"/>
  <c r="Z264" i="4"/>
  <c r="J260" i="4"/>
  <c r="AP260" i="4" s="1"/>
  <c r="Z260" i="4"/>
  <c r="Z551" i="4"/>
  <c r="Z532" i="4"/>
  <c r="Z281" i="4"/>
  <c r="J242" i="4"/>
  <c r="AP242" i="4" s="1"/>
  <c r="Z217" i="4"/>
  <c r="Z202" i="4"/>
  <c r="Z193" i="4"/>
  <c r="J188" i="4"/>
  <c r="J187" i="4"/>
  <c r="AP187" i="4" s="1"/>
  <c r="Z185" i="4"/>
  <c r="J184" i="4"/>
  <c r="AP184" i="4" s="1"/>
  <c r="J183" i="4"/>
  <c r="AP183" i="4" s="1"/>
  <c r="J182" i="4"/>
  <c r="AP182" i="4" s="1"/>
  <c r="J180" i="4"/>
  <c r="AP180" i="4" s="1"/>
  <c r="J179" i="4"/>
  <c r="AP179" i="4" s="1"/>
  <c r="J169" i="4"/>
  <c r="AP169" i="4" s="1"/>
  <c r="J165" i="4"/>
  <c r="J160" i="4"/>
  <c r="AP160" i="4" s="1"/>
  <c r="Z153" i="4"/>
  <c r="Z152" i="4"/>
  <c r="Z148" i="4"/>
  <c r="Z147" i="4"/>
  <c r="Z141" i="4"/>
  <c r="Z139" i="4"/>
  <c r="Z122" i="4"/>
  <c r="J120" i="4"/>
  <c r="AP120" i="4" s="1"/>
  <c r="Z120" i="4"/>
  <c r="J262" i="4"/>
  <c r="AP262" i="4" s="1"/>
  <c r="J245" i="4"/>
  <c r="J233" i="4"/>
  <c r="AP233" i="4" s="1"/>
  <c r="Z143" i="4"/>
  <c r="Z145" i="4"/>
  <c r="Z137" i="4"/>
  <c r="Z129" i="4"/>
  <c r="J121" i="4"/>
  <c r="AP121" i="4" s="1"/>
  <c r="Z121" i="4"/>
  <c r="Z111" i="4"/>
  <c r="Z110" i="4"/>
  <c r="Z109" i="4"/>
  <c r="Z106" i="4"/>
  <c r="Z104" i="4"/>
  <c r="Z102" i="4"/>
  <c r="Z99" i="4"/>
  <c r="Z96" i="4"/>
  <c r="Z92" i="4"/>
  <c r="Z91" i="4"/>
  <c r="Z83" i="4"/>
  <c r="Z80" i="4"/>
  <c r="Z77" i="4"/>
  <c r="Z76" i="4"/>
  <c r="Z68" i="4"/>
  <c r="Z61" i="4"/>
  <c r="Z58" i="4"/>
  <c r="Z69" i="4"/>
  <c r="J73" i="4"/>
  <c r="AP73" i="4" s="1"/>
  <c r="J71" i="4"/>
  <c r="AP71" i="4" s="1"/>
  <c r="J60" i="4"/>
  <c r="AP60" i="4" s="1"/>
  <c r="Z60" i="4"/>
  <c r="J46" i="4"/>
  <c r="AP46" i="4" s="1"/>
  <c r="J36" i="4"/>
  <c r="AP36" i="4" s="1"/>
  <c r="Z75" i="4"/>
  <c r="Z66" i="4"/>
  <c r="Z64" i="4"/>
  <c r="J52" i="4"/>
  <c r="J47" i="4"/>
  <c r="J39" i="4"/>
  <c r="J34" i="4"/>
  <c r="J33" i="4"/>
  <c r="J30" i="4"/>
  <c r="AP30" i="4" s="1"/>
  <c r="J31" i="4"/>
  <c r="AP31" i="4" s="1"/>
  <c r="Z31" i="4"/>
  <c r="J27" i="4"/>
  <c r="AP27" i="4" s="1"/>
  <c r="J178" i="4"/>
  <c r="AP178" i="4" s="1"/>
  <c r="Z656" i="4"/>
  <c r="J656" i="4"/>
  <c r="AP656" i="4" s="1"/>
  <c r="Z582" i="4"/>
  <c r="J582" i="4"/>
  <c r="Z579" i="4"/>
  <c r="J579" i="4"/>
  <c r="J749" i="4"/>
  <c r="Z749" i="4"/>
  <c r="Z612" i="4"/>
  <c r="J612" i="4"/>
  <c r="Z588" i="4"/>
  <c r="J588" i="4"/>
  <c r="Z730" i="4"/>
  <c r="J730" i="4"/>
  <c r="AP730" i="4" s="1"/>
  <c r="J542" i="4"/>
  <c r="AP542" i="4" s="1"/>
  <c r="J519" i="4"/>
  <c r="AP519" i="4" s="1"/>
  <c r="Z543" i="4"/>
  <c r="Z745" i="4"/>
  <c r="J745" i="4"/>
  <c r="Z738" i="4"/>
  <c r="J738" i="4"/>
  <c r="AP738" i="4" s="1"/>
  <c r="J458" i="4"/>
  <c r="AP458" i="4" s="1"/>
  <c r="Z458" i="4"/>
  <c r="Z455" i="4"/>
  <c r="J455" i="4"/>
  <c r="AP455" i="4" s="1"/>
  <c r="Z453" i="4"/>
  <c r="J453" i="4"/>
  <c r="Z452" i="4"/>
  <c r="J452" i="4"/>
  <c r="AP452" i="4" s="1"/>
  <c r="Z545" i="4"/>
  <c r="J545" i="4"/>
  <c r="AP545" i="4" s="1"/>
  <c r="J483" i="4"/>
  <c r="Z483" i="4"/>
  <c r="J434" i="4"/>
  <c r="J552" i="4"/>
  <c r="Z97" i="4"/>
  <c r="Z439" i="4"/>
  <c r="Z258" i="4"/>
  <c r="Z748" i="4"/>
  <c r="J748" i="4"/>
  <c r="AP748" i="4" s="1"/>
  <c r="J741" i="4"/>
  <c r="AP741" i="4" s="1"/>
  <c r="Z741" i="4"/>
  <c r="J734" i="4"/>
  <c r="Z426" i="4"/>
  <c r="J736" i="4"/>
  <c r="AP736" i="4" s="1"/>
  <c r="J732" i="4"/>
  <c r="AP732" i="4" s="1"/>
  <c r="Z732" i="4"/>
  <c r="Z362" i="4"/>
  <c r="Z708" i="4"/>
  <c r="J526" i="4"/>
  <c r="AP526" i="4" s="1"/>
  <c r="Z475" i="4"/>
  <c r="J72" i="4"/>
  <c r="Z516" i="4"/>
  <c r="Z729" i="4"/>
  <c r="J666" i="4"/>
  <c r="AP666" i="4" s="1"/>
  <c r="AW51" i="12" l="1"/>
  <c r="AX51" i="12"/>
  <c r="AW308" i="12"/>
  <c r="AX308" i="12"/>
  <c r="AW709" i="12"/>
  <c r="AX709" i="12"/>
  <c r="AW705" i="12"/>
  <c r="AX705" i="12"/>
  <c r="AX703" i="12"/>
  <c r="AW703" i="12"/>
  <c r="AW693" i="12"/>
  <c r="AX693" i="12"/>
  <c r="AX704" i="12"/>
  <c r="AW704" i="12"/>
  <c r="AX696" i="12"/>
  <c r="AW696" i="12"/>
  <c r="AW689" i="12"/>
  <c r="AX689" i="12"/>
  <c r="AW698" i="12"/>
  <c r="AX698" i="12"/>
  <c r="AW67" i="12"/>
  <c r="AX67" i="12"/>
  <c r="AW692" i="12"/>
  <c r="AX692" i="12"/>
  <c r="AW701" i="12"/>
  <c r="AX701" i="12"/>
  <c r="AX676" i="12"/>
  <c r="AW676" i="12"/>
  <c r="AW685" i="12"/>
  <c r="AX685" i="12"/>
  <c r="AW677" i="12"/>
  <c r="AX677" i="12"/>
  <c r="AW669" i="12"/>
  <c r="AX669" i="12"/>
  <c r="AX298" i="12"/>
  <c r="AW298" i="12"/>
  <c r="AW667" i="12"/>
  <c r="AX667" i="12"/>
  <c r="AX672" i="12"/>
  <c r="AW672" i="12"/>
  <c r="AX684" i="12"/>
  <c r="AW684" i="12"/>
  <c r="AX674" i="12"/>
  <c r="AW674" i="12"/>
  <c r="AW658" i="12"/>
  <c r="AX658" i="12"/>
  <c r="AW662" i="12"/>
  <c r="AX662" i="12"/>
  <c r="AX652" i="12"/>
  <c r="AW652" i="12"/>
  <c r="AW637" i="12"/>
  <c r="AX637" i="12"/>
  <c r="AW649" i="12"/>
  <c r="AX649" i="12"/>
  <c r="AX601" i="12"/>
  <c r="AW601" i="12"/>
  <c r="AW641" i="12"/>
  <c r="AX641" i="12"/>
  <c r="AW608" i="12"/>
  <c r="AX608" i="12"/>
  <c r="AX647" i="12"/>
  <c r="AW647" i="12"/>
  <c r="AX630" i="12"/>
  <c r="AW630" i="12"/>
  <c r="AW646" i="12"/>
  <c r="AX646" i="12"/>
  <c r="AX619" i="12"/>
  <c r="AW619" i="12"/>
  <c r="AW625" i="12"/>
  <c r="AX625" i="12"/>
  <c r="AW614" i="12"/>
  <c r="AX614" i="12"/>
  <c r="AX627" i="12"/>
  <c r="AW627" i="12"/>
  <c r="AW617" i="12"/>
  <c r="AX617" i="12"/>
  <c r="AX607" i="12"/>
  <c r="AW607" i="12"/>
  <c r="AX110" i="12"/>
  <c r="AW110" i="12"/>
  <c r="AW612" i="12"/>
  <c r="AX612" i="12"/>
  <c r="AX606" i="12"/>
  <c r="AW606" i="12"/>
  <c r="AX648" i="12"/>
  <c r="AW648" i="12"/>
  <c r="AW603" i="12"/>
  <c r="AX603" i="12"/>
  <c r="AX596" i="12"/>
  <c r="AW596" i="12"/>
  <c r="AX636" i="12"/>
  <c r="AW636" i="12"/>
  <c r="AW570" i="12"/>
  <c r="AX570" i="12"/>
  <c r="AX580" i="12"/>
  <c r="AW580" i="12"/>
  <c r="AX588" i="12"/>
  <c r="AW588" i="12"/>
  <c r="AX584" i="12"/>
  <c r="AW584" i="12"/>
  <c r="AX579" i="12"/>
  <c r="AW579" i="12"/>
  <c r="AX586" i="12"/>
  <c r="AW586" i="12"/>
  <c r="AX573" i="12"/>
  <c r="AW573" i="12"/>
  <c r="AW591" i="12"/>
  <c r="AX591" i="12"/>
  <c r="AW577" i="12"/>
  <c r="AX577" i="12"/>
  <c r="AX572" i="12"/>
  <c r="AW572" i="12"/>
  <c r="AX585" i="12"/>
  <c r="AW585" i="12"/>
  <c r="AW193" i="12"/>
  <c r="AX193" i="12"/>
  <c r="AX392" i="12"/>
  <c r="AW392" i="12"/>
  <c r="AX569" i="12"/>
  <c r="AW569" i="12"/>
  <c r="AW532" i="12"/>
  <c r="AX532" i="12"/>
  <c r="AX561" i="12"/>
  <c r="AW561" i="12"/>
  <c r="AW543" i="12"/>
  <c r="AX543" i="12"/>
  <c r="AX537" i="12"/>
  <c r="AW537" i="12"/>
  <c r="AX405" i="12"/>
  <c r="AW405" i="12"/>
  <c r="AW555" i="12"/>
  <c r="AX555" i="12"/>
  <c r="AX552" i="12"/>
  <c r="AW552" i="12"/>
  <c r="AX72" i="12"/>
  <c r="AW72" i="12"/>
  <c r="AW548" i="12"/>
  <c r="AX548" i="12"/>
  <c r="AW546" i="12"/>
  <c r="AX546" i="12"/>
  <c r="AX554" i="12"/>
  <c r="AW554" i="12"/>
  <c r="AX563" i="12"/>
  <c r="AW563" i="12"/>
  <c r="AW536" i="12"/>
  <c r="AX536" i="12"/>
  <c r="AW558" i="12"/>
  <c r="AX558" i="12"/>
  <c r="AX529" i="12"/>
  <c r="AW529" i="12"/>
  <c r="AW530" i="12"/>
  <c r="AX530" i="12"/>
  <c r="AW527" i="12"/>
  <c r="AX527" i="12"/>
  <c r="AX542" i="12"/>
  <c r="AW542" i="12"/>
  <c r="AW524" i="12"/>
  <c r="AX524" i="12"/>
  <c r="AW519" i="12"/>
  <c r="AX519" i="12"/>
  <c r="AX516" i="12"/>
  <c r="AW516" i="12"/>
  <c r="AX518" i="12"/>
  <c r="AW518" i="12"/>
  <c r="AW520" i="12"/>
  <c r="AX520" i="12"/>
  <c r="AX513" i="12"/>
  <c r="AW513" i="12"/>
  <c r="AW501" i="12"/>
  <c r="AX501" i="12"/>
  <c r="AW505" i="12"/>
  <c r="AX505" i="12"/>
  <c r="AW506" i="12"/>
  <c r="AX506" i="12"/>
  <c r="AW492" i="12"/>
  <c r="AX492" i="12"/>
  <c r="AX482" i="12"/>
  <c r="AW482" i="12"/>
  <c r="AW487" i="12"/>
  <c r="AX487" i="12"/>
  <c r="AX486" i="12"/>
  <c r="AW486" i="12"/>
  <c r="AW480" i="12"/>
  <c r="AX480" i="12"/>
  <c r="AW508" i="12"/>
  <c r="AX508" i="12"/>
  <c r="AW488" i="12"/>
  <c r="AX488" i="12"/>
  <c r="AW493" i="12"/>
  <c r="AX493" i="12"/>
  <c r="AW491" i="12"/>
  <c r="AX491" i="12"/>
  <c r="AX484" i="12"/>
  <c r="AW484" i="12"/>
  <c r="AX483" i="12"/>
  <c r="AW483" i="12"/>
  <c r="AX476" i="12"/>
  <c r="AW476" i="12"/>
  <c r="AX468" i="12"/>
  <c r="AW468" i="12"/>
  <c r="AW458" i="12"/>
  <c r="AX458" i="12"/>
  <c r="AW455" i="12"/>
  <c r="AX455" i="12"/>
  <c r="AX452" i="12"/>
  <c r="AW452" i="12"/>
  <c r="AW465" i="12"/>
  <c r="AX465" i="12"/>
  <c r="AW456" i="12"/>
  <c r="AX456" i="12"/>
  <c r="AX430" i="12"/>
  <c r="AW430" i="12"/>
  <c r="AW438" i="12"/>
  <c r="AX438" i="12"/>
  <c r="AX460" i="12"/>
  <c r="AW460" i="12"/>
  <c r="AW435" i="12"/>
  <c r="AX435" i="12"/>
  <c r="AX436" i="12"/>
  <c r="AW436" i="12"/>
  <c r="AX444" i="12"/>
  <c r="AW444" i="12"/>
  <c r="AW445" i="12"/>
  <c r="AX445" i="12"/>
  <c r="AX469" i="12"/>
  <c r="AW469" i="12"/>
  <c r="AW448" i="12"/>
  <c r="AX448" i="12"/>
  <c r="AW446" i="12"/>
  <c r="AX446" i="12"/>
  <c r="AW423" i="12"/>
  <c r="AX423" i="12"/>
  <c r="AX441" i="12"/>
  <c r="AW441" i="12"/>
  <c r="AX440" i="12"/>
  <c r="AW440" i="12"/>
  <c r="AW419" i="12"/>
  <c r="AX419" i="12"/>
  <c r="AW414" i="12"/>
  <c r="AX414" i="12"/>
  <c r="AW402" i="12"/>
  <c r="AX402" i="12"/>
  <c r="AX411" i="12"/>
  <c r="AW411" i="12"/>
  <c r="AW400" i="12"/>
  <c r="AX400" i="12"/>
  <c r="AW408" i="12"/>
  <c r="AX408" i="12"/>
  <c r="AW397" i="12"/>
  <c r="AX397" i="12"/>
  <c r="AX415" i="12"/>
  <c r="AW415" i="12"/>
  <c r="AW398" i="12"/>
  <c r="AX398" i="12"/>
  <c r="AX384" i="12"/>
  <c r="AW384" i="12"/>
  <c r="AW383" i="12"/>
  <c r="AX383" i="12"/>
  <c r="AW379" i="12"/>
  <c r="AX379" i="12"/>
  <c r="AX380" i="12"/>
  <c r="AW380" i="12"/>
  <c r="AW376" i="12"/>
  <c r="AX376" i="12"/>
  <c r="AX378" i="12"/>
  <c r="AW378" i="12"/>
  <c r="AX374" i="12"/>
  <c r="AW374" i="12"/>
  <c r="AX373" i="12"/>
  <c r="AW373" i="12"/>
  <c r="AW366" i="12"/>
  <c r="AX366" i="12"/>
  <c r="AX367" i="12"/>
  <c r="AW367" i="12"/>
  <c r="AW361" i="12"/>
  <c r="AX361" i="12"/>
  <c r="AW363" i="12"/>
  <c r="AX363" i="12"/>
  <c r="AW349" i="12"/>
  <c r="AX349" i="12"/>
  <c r="AW352" i="12"/>
  <c r="AX352" i="12"/>
  <c r="AW359" i="12"/>
  <c r="AX359" i="12"/>
  <c r="AW348" i="12"/>
  <c r="AX348" i="12"/>
  <c r="AW370" i="12"/>
  <c r="AX370" i="12"/>
  <c r="AW353" i="12"/>
  <c r="AX353" i="12"/>
  <c r="AW344" i="12"/>
  <c r="AX344" i="12"/>
  <c r="AW310" i="12"/>
  <c r="AX310" i="12"/>
  <c r="AX342" i="12"/>
  <c r="AW342" i="12"/>
  <c r="AW336" i="12"/>
  <c r="AX336" i="12"/>
  <c r="AW326" i="12"/>
  <c r="AX326" i="12"/>
  <c r="AW332" i="12"/>
  <c r="AX332" i="12"/>
  <c r="AX330" i="12"/>
  <c r="AW330" i="12"/>
  <c r="AX327" i="12"/>
  <c r="AW327" i="12"/>
  <c r="AW335" i="12"/>
  <c r="AX335" i="12"/>
  <c r="AW337" i="12"/>
  <c r="AX337" i="12"/>
  <c r="AW339" i="12"/>
  <c r="AX339" i="12"/>
  <c r="AX324" i="12"/>
  <c r="AW324" i="12"/>
  <c r="AW314" i="12"/>
  <c r="AX314" i="12"/>
  <c r="AW309" i="12"/>
  <c r="AX309" i="12"/>
  <c r="AX403" i="12"/>
  <c r="AW403" i="12"/>
  <c r="AW281" i="12"/>
  <c r="AX281" i="12"/>
  <c r="AW294" i="12"/>
  <c r="AX294" i="12"/>
  <c r="AW306" i="12"/>
  <c r="AX306" i="12"/>
  <c r="AX304" i="12"/>
  <c r="AW304" i="12"/>
  <c r="AW287" i="12"/>
  <c r="AX287" i="12"/>
  <c r="AW307" i="12"/>
  <c r="AX307" i="12"/>
  <c r="AW302" i="12"/>
  <c r="AX302" i="12"/>
  <c r="AW292" i="12"/>
  <c r="AX292" i="12"/>
  <c r="AW278" i="12"/>
  <c r="AX278" i="12"/>
  <c r="AW251" i="12"/>
  <c r="AX251" i="12"/>
  <c r="AW242" i="12"/>
  <c r="AX242" i="12"/>
  <c r="AX279" i="12"/>
  <c r="AW279" i="12"/>
  <c r="AW261" i="12"/>
  <c r="AX261" i="12"/>
  <c r="AX265" i="12"/>
  <c r="AW265" i="12"/>
  <c r="AX276" i="12"/>
  <c r="AW276" i="12"/>
  <c r="AW273" i="12"/>
  <c r="AX273" i="12"/>
  <c r="AX663" i="12"/>
  <c r="AW663" i="12"/>
  <c r="AX254" i="12"/>
  <c r="AW254" i="12"/>
  <c r="AX246" i="12"/>
  <c r="AW246" i="12"/>
  <c r="AW243" i="12"/>
  <c r="AX243" i="12"/>
  <c r="AW240" i="12"/>
  <c r="AX240" i="12"/>
  <c r="AW277" i="12"/>
  <c r="AX277" i="12"/>
  <c r="AW252" i="12"/>
  <c r="AX252" i="12"/>
  <c r="AX244" i="12"/>
  <c r="AW244" i="12"/>
  <c r="AX267" i="12"/>
  <c r="AW267" i="12"/>
  <c r="AW266" i="12"/>
  <c r="AX266" i="12"/>
  <c r="AX238" i="12"/>
  <c r="AW238" i="12"/>
  <c r="AX236" i="12"/>
  <c r="AW236" i="12"/>
  <c r="AW227" i="12"/>
  <c r="AX227" i="12"/>
  <c r="AW233" i="12"/>
  <c r="AX233" i="12"/>
  <c r="AW228" i="12"/>
  <c r="AX228" i="12"/>
  <c r="AX218" i="12"/>
  <c r="AW218" i="12"/>
  <c r="AW209" i="12"/>
  <c r="AX209" i="12"/>
  <c r="AX215" i="12"/>
  <c r="AW215" i="12"/>
  <c r="AX221" i="12"/>
  <c r="AW221" i="12"/>
  <c r="AX217" i="12"/>
  <c r="AW217" i="12"/>
  <c r="AW220" i="12"/>
  <c r="AX220" i="12"/>
  <c r="AW213" i="12"/>
  <c r="AX213" i="12"/>
  <c r="AW206" i="12"/>
  <c r="AX206" i="12"/>
  <c r="AW201" i="12"/>
  <c r="AX201" i="12"/>
  <c r="AX544" i="12"/>
  <c r="AW544" i="12"/>
  <c r="AW191" i="12"/>
  <c r="AX191" i="12"/>
  <c r="AX203" i="12"/>
  <c r="AW203" i="12"/>
  <c r="AW187" i="12"/>
  <c r="AX187" i="12"/>
  <c r="AX196" i="12"/>
  <c r="AW196" i="12"/>
  <c r="AW153" i="12"/>
  <c r="AX153" i="12"/>
  <c r="AW137" i="12"/>
  <c r="AX137" i="12"/>
  <c r="AW174" i="12"/>
  <c r="AX174" i="12"/>
  <c r="AW162" i="12"/>
  <c r="AX162" i="12"/>
  <c r="AW299" i="12"/>
  <c r="AX299" i="12"/>
  <c r="AX161" i="12"/>
  <c r="AW161" i="12"/>
  <c r="AX172" i="12"/>
  <c r="AW172" i="12"/>
  <c r="AX127" i="12"/>
  <c r="AW127" i="12"/>
  <c r="AW260" i="12"/>
  <c r="AX260" i="12"/>
  <c r="AX151" i="12"/>
  <c r="AW151" i="12"/>
  <c r="AW158" i="12"/>
  <c r="AX158" i="12"/>
  <c r="AW387" i="12"/>
  <c r="AX387" i="12"/>
  <c r="AX154" i="12"/>
  <c r="AW154" i="12"/>
  <c r="AW149" i="12"/>
  <c r="AX149" i="12"/>
  <c r="AW139" i="12"/>
  <c r="AX139" i="12"/>
  <c r="AX136" i="12"/>
  <c r="AW136" i="12"/>
  <c r="AW175" i="12"/>
  <c r="AX175" i="12"/>
  <c r="AW142" i="12"/>
  <c r="AX142" i="12"/>
  <c r="AW122" i="12"/>
  <c r="AX122" i="12"/>
  <c r="AX164" i="12"/>
  <c r="AW164" i="12"/>
  <c r="AX657" i="12"/>
  <c r="AW657" i="12"/>
  <c r="AX163" i="12"/>
  <c r="AW163" i="12"/>
  <c r="AW133" i="12"/>
  <c r="AX133" i="12"/>
  <c r="AW124" i="12"/>
  <c r="AX124" i="12"/>
  <c r="AX118" i="12"/>
  <c r="AW118" i="12"/>
  <c r="AX171" i="12"/>
  <c r="AW171" i="12"/>
  <c r="AW156" i="12"/>
  <c r="AX156" i="12"/>
  <c r="AX121" i="12"/>
  <c r="AW121" i="12"/>
  <c r="AW182" i="12"/>
  <c r="AX182" i="12"/>
  <c r="AX144" i="12"/>
  <c r="AW144" i="12"/>
  <c r="AW101" i="12"/>
  <c r="AX101" i="12"/>
  <c r="AW91" i="12"/>
  <c r="AX91" i="12"/>
  <c r="AW90" i="12"/>
  <c r="AX90" i="12"/>
  <c r="AW93" i="12"/>
  <c r="AX93" i="12"/>
  <c r="AX107" i="12"/>
  <c r="AW107" i="12"/>
  <c r="AX102" i="12"/>
  <c r="AW102" i="12"/>
  <c r="AX80" i="12"/>
  <c r="AW80" i="12"/>
  <c r="AX98" i="12"/>
  <c r="AW98" i="12"/>
  <c r="AW84" i="12"/>
  <c r="AX84" i="12"/>
  <c r="AX660" i="12"/>
  <c r="AW660" i="12"/>
  <c r="AX83" i="12"/>
  <c r="AW83" i="12"/>
  <c r="AW526" i="12"/>
  <c r="AX526" i="12"/>
  <c r="AW94" i="12"/>
  <c r="AX94" i="12"/>
  <c r="AX104" i="12"/>
  <c r="AW104" i="12"/>
  <c r="AX82" i="12"/>
  <c r="AW82" i="12"/>
  <c r="AW99" i="12"/>
  <c r="AX99" i="12"/>
  <c r="AW73" i="12"/>
  <c r="AX73" i="12"/>
  <c r="AW74" i="12"/>
  <c r="AX74" i="12"/>
  <c r="AW19" i="12"/>
  <c r="AX19" i="12"/>
  <c r="AW65" i="12"/>
  <c r="AX65" i="12"/>
  <c r="AW653" i="12"/>
  <c r="AX653" i="12"/>
  <c r="AX32" i="12"/>
  <c r="AW32" i="12"/>
  <c r="AW61" i="12"/>
  <c r="AX61" i="12"/>
  <c r="AW59" i="12"/>
  <c r="AX59" i="12"/>
  <c r="AW18" i="12"/>
  <c r="AX18" i="12"/>
  <c r="AX31" i="12"/>
  <c r="AW31" i="12"/>
  <c r="AX54" i="12"/>
  <c r="AW54" i="12"/>
  <c r="AW30" i="12"/>
  <c r="AX30" i="12"/>
  <c r="AX49" i="12"/>
  <c r="AW49" i="12"/>
  <c r="AX17" i="12"/>
  <c r="AW17" i="12"/>
  <c r="AW43" i="12"/>
  <c r="AX43" i="12"/>
  <c r="AX10" i="12"/>
  <c r="AW10" i="12"/>
  <c r="AW45" i="12"/>
  <c r="AX45" i="12"/>
  <c r="AX47" i="12"/>
  <c r="AW47" i="12"/>
  <c r="AX25" i="12"/>
  <c r="AW25" i="12"/>
  <c r="AW21" i="12"/>
  <c r="AX21" i="12"/>
  <c r="AX14" i="12"/>
  <c r="AW14" i="12"/>
  <c r="AW453" i="12"/>
  <c r="AX453" i="12"/>
  <c r="AW412" i="12"/>
  <c r="AX412" i="12"/>
  <c r="AX39" i="12"/>
  <c r="AW39" i="12"/>
  <c r="AW35" i="12"/>
  <c r="AX35" i="12"/>
  <c r="AW34" i="12"/>
  <c r="AX34" i="12"/>
  <c r="AW7" i="12"/>
  <c r="AX7" i="12"/>
  <c r="AX26" i="12"/>
  <c r="AW26" i="12"/>
  <c r="AW66" i="12"/>
  <c r="AX66" i="12"/>
  <c r="AX11" i="12"/>
  <c r="AW11" i="12"/>
  <c r="AW13" i="12"/>
  <c r="AX13" i="12"/>
  <c r="AW362" i="12"/>
  <c r="AX362" i="12"/>
  <c r="AX666" i="12"/>
  <c r="AW666" i="12"/>
  <c r="AX439" i="12"/>
  <c r="AW439" i="12"/>
  <c r="AW426" i="12"/>
  <c r="AX426" i="12"/>
  <c r="AX258" i="12"/>
  <c r="AW258" i="12"/>
  <c r="AX631" i="12"/>
  <c r="AW631" i="12"/>
  <c r="AX449" i="12"/>
  <c r="AW449" i="12"/>
  <c r="AX707" i="12"/>
  <c r="AW707" i="12"/>
  <c r="AX708" i="12"/>
  <c r="AW708" i="12"/>
  <c r="AW697" i="12"/>
  <c r="AX697" i="12"/>
  <c r="AX691" i="12"/>
  <c r="AW691" i="12"/>
  <c r="AX699" i="12"/>
  <c r="AW699" i="12"/>
  <c r="AX700" i="12"/>
  <c r="AW700" i="12"/>
  <c r="AX687" i="12"/>
  <c r="AW687" i="12"/>
  <c r="AX695" i="12"/>
  <c r="AW695" i="12"/>
  <c r="AX694" i="12"/>
  <c r="AW694" i="12"/>
  <c r="AX690" i="12"/>
  <c r="AW690" i="12"/>
  <c r="AX680" i="12"/>
  <c r="AW680" i="12"/>
  <c r="AW673" i="12"/>
  <c r="AX673" i="12"/>
  <c r="AX656" i="12"/>
  <c r="AW656" i="12"/>
  <c r="AX679" i="12"/>
  <c r="AW679" i="12"/>
  <c r="AW681" i="12"/>
  <c r="AX681" i="12"/>
  <c r="AX671" i="12"/>
  <c r="AW671" i="12"/>
  <c r="AX678" i="12"/>
  <c r="AW678" i="12"/>
  <c r="AX665" i="12"/>
  <c r="AW665" i="12"/>
  <c r="AW670" i="12"/>
  <c r="AX670" i="12"/>
  <c r="AX655" i="12"/>
  <c r="AW655" i="12"/>
  <c r="AX668" i="12"/>
  <c r="AW668" i="12"/>
  <c r="AX659" i="12"/>
  <c r="AW659" i="12"/>
  <c r="AW675" i="12"/>
  <c r="AX675" i="12"/>
  <c r="AW624" i="12"/>
  <c r="AX624" i="12"/>
  <c r="AW650" i="12"/>
  <c r="AX650" i="12"/>
  <c r="AX638" i="12"/>
  <c r="AW638" i="12"/>
  <c r="AX639" i="12"/>
  <c r="AW639" i="12"/>
  <c r="AX598" i="12"/>
  <c r="AW598" i="12"/>
  <c r="AX644" i="12"/>
  <c r="AW644" i="12"/>
  <c r="AX635" i="12"/>
  <c r="AW635" i="12"/>
  <c r="AW629" i="12"/>
  <c r="AX629" i="12"/>
  <c r="AX597" i="12"/>
  <c r="AW597" i="12"/>
  <c r="AW626" i="12"/>
  <c r="AX626" i="12"/>
  <c r="AW633" i="12"/>
  <c r="AX633" i="12"/>
  <c r="AW605" i="12"/>
  <c r="AX605" i="12"/>
  <c r="AX622" i="12"/>
  <c r="AW622" i="12"/>
  <c r="AW616" i="12"/>
  <c r="AX616" i="12"/>
  <c r="AX618" i="12"/>
  <c r="AW618" i="12"/>
  <c r="AX602" i="12"/>
  <c r="AW602" i="12"/>
  <c r="AX610" i="12"/>
  <c r="AW610" i="12"/>
  <c r="AW600" i="12"/>
  <c r="AX600" i="12"/>
  <c r="AX632" i="12"/>
  <c r="AW632" i="12"/>
  <c r="AW620" i="12"/>
  <c r="AX620" i="12"/>
  <c r="AW595" i="12"/>
  <c r="AX595" i="12"/>
  <c r="AX628" i="12"/>
  <c r="AW628" i="12"/>
  <c r="AW590" i="12"/>
  <c r="AX590" i="12"/>
  <c r="AX589" i="12"/>
  <c r="AW589" i="12"/>
  <c r="AW582" i="12"/>
  <c r="AX582" i="12"/>
  <c r="AX571" i="12"/>
  <c r="AW571" i="12"/>
  <c r="AX581" i="12"/>
  <c r="AW581" i="12"/>
  <c r="AX592" i="12"/>
  <c r="AW592" i="12"/>
  <c r="AX587" i="12"/>
  <c r="AW587" i="12"/>
  <c r="AX578" i="12"/>
  <c r="AW578" i="12"/>
  <c r="AW575" i="12"/>
  <c r="AX575" i="12"/>
  <c r="AW509" i="12"/>
  <c r="AX509" i="12"/>
  <c r="AW583" i="12"/>
  <c r="AX583" i="12"/>
  <c r="AX565" i="12"/>
  <c r="AW565" i="12"/>
  <c r="AX567" i="12"/>
  <c r="AW567" i="12"/>
  <c r="AW566" i="12"/>
  <c r="AX566" i="12"/>
  <c r="AW562" i="12"/>
  <c r="AX562" i="12"/>
  <c r="AX528" i="12"/>
  <c r="AW528" i="12"/>
  <c r="AX539" i="12"/>
  <c r="AW539" i="12"/>
  <c r="AX560" i="12"/>
  <c r="AW560" i="12"/>
  <c r="AX556" i="12"/>
  <c r="AW556" i="12"/>
  <c r="AX553" i="12"/>
  <c r="AW553" i="12"/>
  <c r="AX551" i="12"/>
  <c r="AW551" i="12"/>
  <c r="AW541" i="12"/>
  <c r="AX541" i="12"/>
  <c r="AW547" i="12"/>
  <c r="AX547" i="12"/>
  <c r="AW550" i="12"/>
  <c r="AX550" i="12"/>
  <c r="AX564" i="12"/>
  <c r="AW564" i="12"/>
  <c r="AX545" i="12"/>
  <c r="AW545" i="12"/>
  <c r="AX534" i="12"/>
  <c r="AW534" i="12"/>
  <c r="AX533" i="12"/>
  <c r="AW533" i="12"/>
  <c r="AX557" i="12"/>
  <c r="AW557" i="12"/>
  <c r="AX549" i="12"/>
  <c r="AW549" i="12"/>
  <c r="AX540" i="12"/>
  <c r="AW540" i="12"/>
  <c r="AX510" i="12"/>
  <c r="AW510" i="12"/>
  <c r="AW522" i="12"/>
  <c r="AX522" i="12"/>
  <c r="AW523" i="12"/>
  <c r="AX523" i="12"/>
  <c r="AW514" i="12"/>
  <c r="AX514" i="12"/>
  <c r="AW515" i="12"/>
  <c r="AX515" i="12"/>
  <c r="AW511" i="12"/>
  <c r="AX511" i="12"/>
  <c r="AX525" i="12"/>
  <c r="AW525" i="12"/>
  <c r="AX502" i="12"/>
  <c r="AW502" i="12"/>
  <c r="AW504" i="12"/>
  <c r="AX504" i="12"/>
  <c r="AW503" i="12"/>
  <c r="AX503" i="12"/>
  <c r="AX495" i="12"/>
  <c r="AW495" i="12"/>
  <c r="AW500" i="12"/>
  <c r="AX500" i="12"/>
  <c r="AX478" i="12"/>
  <c r="AW478" i="12"/>
  <c r="AW489" i="12"/>
  <c r="AX489" i="12"/>
  <c r="AW479" i="12"/>
  <c r="AX479" i="12"/>
  <c r="AW481" i="12"/>
  <c r="AX481" i="12"/>
  <c r="AX499" i="12"/>
  <c r="AW499" i="12"/>
  <c r="AW475" i="12"/>
  <c r="AX475" i="12"/>
  <c r="AX473" i="12"/>
  <c r="AW473" i="12"/>
  <c r="AW485" i="12"/>
  <c r="AX485" i="12"/>
  <c r="AX477" i="12"/>
  <c r="AW477" i="12"/>
  <c r="AW472" i="12"/>
  <c r="AX472" i="12"/>
  <c r="AW462" i="12"/>
  <c r="AX462" i="12"/>
  <c r="AW467" i="12"/>
  <c r="AX467" i="12"/>
  <c r="AX432" i="12"/>
  <c r="AW432" i="12"/>
  <c r="AW454" i="12"/>
  <c r="AX454" i="12"/>
  <c r="AW421" i="12"/>
  <c r="AX421" i="12"/>
  <c r="AX466" i="12"/>
  <c r="AW466" i="12"/>
  <c r="AW442" i="12"/>
  <c r="AX442" i="12"/>
  <c r="AW433" i="12"/>
  <c r="AX433" i="12"/>
  <c r="AW427" i="12"/>
  <c r="AX427" i="12"/>
  <c r="AW459" i="12"/>
  <c r="AX459" i="12"/>
  <c r="AW431" i="12"/>
  <c r="AX431" i="12"/>
  <c r="AW429" i="12"/>
  <c r="AX429" i="12"/>
  <c r="AX425" i="12"/>
  <c r="AW425" i="12"/>
  <c r="AX420" i="12"/>
  <c r="AW420" i="12"/>
  <c r="AW451" i="12"/>
  <c r="AX451" i="12"/>
  <c r="AX457" i="12"/>
  <c r="AW457" i="12"/>
  <c r="AW422" i="12"/>
  <c r="AX422" i="12"/>
  <c r="AW450" i="12"/>
  <c r="AX450" i="12"/>
  <c r="AX428" i="12"/>
  <c r="AW428" i="12"/>
  <c r="AW418" i="12"/>
  <c r="AX418" i="12"/>
  <c r="AW409" i="12"/>
  <c r="AX409" i="12"/>
  <c r="AX393" i="12"/>
  <c r="AW393" i="12"/>
  <c r="AW410" i="12"/>
  <c r="AX410" i="12"/>
  <c r="AX404" i="12"/>
  <c r="AW404" i="12"/>
  <c r="AW401" i="12"/>
  <c r="AX401" i="12"/>
  <c r="AW416" i="12"/>
  <c r="AX416" i="12"/>
  <c r="AX394" i="12"/>
  <c r="AW394" i="12"/>
  <c r="AW406" i="12"/>
  <c r="AX406" i="12"/>
  <c r="AW388" i="12"/>
  <c r="AX388" i="12"/>
  <c r="AX385" i="12"/>
  <c r="AW385" i="12"/>
  <c r="AW391" i="12"/>
  <c r="AX391" i="12"/>
  <c r="AX381" i="12"/>
  <c r="AW381" i="12"/>
  <c r="AX377" i="12"/>
  <c r="AW377" i="12"/>
  <c r="AW375" i="12"/>
  <c r="AX375" i="12"/>
  <c r="AX371" i="12"/>
  <c r="AW371" i="12"/>
  <c r="AX615" i="12"/>
  <c r="AW615" i="12"/>
  <c r="AX369" i="12"/>
  <c r="AW369" i="12"/>
  <c r="AX365" i="12"/>
  <c r="AW365" i="12"/>
  <c r="AX368" i="12"/>
  <c r="AW368" i="12"/>
  <c r="AW364" i="12"/>
  <c r="AX364" i="12"/>
  <c r="AW355" i="12"/>
  <c r="AX355" i="12"/>
  <c r="AW350" i="12"/>
  <c r="AX350" i="12"/>
  <c r="AW498" i="12"/>
  <c r="AX498" i="12"/>
  <c r="AX351" i="12"/>
  <c r="AW351" i="12"/>
  <c r="AW358" i="12"/>
  <c r="AX358" i="12"/>
  <c r="AX354" i="12"/>
  <c r="AW354" i="12"/>
  <c r="AX347" i="12"/>
  <c r="AW347" i="12"/>
  <c r="AW323" i="12"/>
  <c r="AX323" i="12"/>
  <c r="AX343" i="12"/>
  <c r="AW343" i="12"/>
  <c r="AX334" i="12"/>
  <c r="AW334" i="12"/>
  <c r="AX312" i="12"/>
  <c r="AW312" i="12"/>
  <c r="AX331" i="12"/>
  <c r="AW331" i="12"/>
  <c r="AX315" i="12"/>
  <c r="AW315" i="12"/>
  <c r="AW311" i="12"/>
  <c r="AX311" i="12"/>
  <c r="AX321" i="12"/>
  <c r="AW321" i="12"/>
  <c r="AX320" i="12"/>
  <c r="AW320" i="12"/>
  <c r="AX319" i="12"/>
  <c r="AW319" i="12"/>
  <c r="AW328" i="12"/>
  <c r="AX328" i="12"/>
  <c r="AX338" i="12"/>
  <c r="AW338" i="12"/>
  <c r="AW346" i="12"/>
  <c r="AX346" i="12"/>
  <c r="AX322" i="12"/>
  <c r="AW322" i="12"/>
  <c r="AX664" i="12"/>
  <c r="AW664" i="12"/>
  <c r="AW293" i="12"/>
  <c r="AX293" i="12"/>
  <c r="AX290" i="12"/>
  <c r="AW290" i="12"/>
  <c r="AW295" i="12"/>
  <c r="AX295" i="12"/>
  <c r="AX305" i="12"/>
  <c r="AW305" i="12"/>
  <c r="AX289" i="12"/>
  <c r="AW289" i="12"/>
  <c r="AX286" i="12"/>
  <c r="AW286" i="12"/>
  <c r="AW300" i="12"/>
  <c r="AX300" i="12"/>
  <c r="AW288" i="12"/>
  <c r="AX288" i="12"/>
  <c r="AW89" i="12"/>
  <c r="AX89" i="12"/>
  <c r="AW272" i="12"/>
  <c r="AX272" i="12"/>
  <c r="AX262" i="12"/>
  <c r="AW262" i="12"/>
  <c r="AX275" i="12"/>
  <c r="AW275" i="12"/>
  <c r="AX284" i="12"/>
  <c r="AW284" i="12"/>
  <c r="AW264" i="12"/>
  <c r="AX264" i="12"/>
  <c r="AW257" i="12"/>
  <c r="AX257" i="12"/>
  <c r="AW256" i="12"/>
  <c r="AX256" i="12"/>
  <c r="AX253" i="12"/>
  <c r="AW253" i="12"/>
  <c r="AX535" i="12"/>
  <c r="AW535" i="12"/>
  <c r="AW245" i="12"/>
  <c r="AX245" i="12"/>
  <c r="AW111" i="12"/>
  <c r="AX111" i="12"/>
  <c r="AW270" i="12"/>
  <c r="AX270" i="12"/>
  <c r="AW28" i="12"/>
  <c r="AX28" i="12"/>
  <c r="AX241" i="12"/>
  <c r="AW241" i="12"/>
  <c r="AX263" i="12"/>
  <c r="AW263" i="12"/>
  <c r="AX250" i="12"/>
  <c r="AW250" i="12"/>
  <c r="AW237" i="12"/>
  <c r="AX237" i="12"/>
  <c r="AX239" i="12"/>
  <c r="AW239" i="12"/>
  <c r="AW574" i="12"/>
  <c r="AX574" i="12"/>
  <c r="AW232" i="12"/>
  <c r="AX232" i="12"/>
  <c r="AX226" i="12"/>
  <c r="AW226" i="12"/>
  <c r="AW224" i="12"/>
  <c r="AX224" i="12"/>
  <c r="AX223" i="12"/>
  <c r="AW223" i="12"/>
  <c r="AX222" i="12"/>
  <c r="AW222" i="12"/>
  <c r="AX219" i="12"/>
  <c r="AW219" i="12"/>
  <c r="AX210" i="12"/>
  <c r="AW210" i="12"/>
  <c r="AX229" i="12"/>
  <c r="AW229" i="12"/>
  <c r="AX214" i="12"/>
  <c r="AW214" i="12"/>
  <c r="AW207" i="12"/>
  <c r="AX207" i="12"/>
  <c r="AX205" i="12"/>
  <c r="AW205" i="12"/>
  <c r="AX188" i="12"/>
  <c r="AW188" i="12"/>
  <c r="AW192" i="12"/>
  <c r="AX192" i="12"/>
  <c r="AX186" i="12"/>
  <c r="AW186" i="12"/>
  <c r="AX189" i="12"/>
  <c r="AW189" i="12"/>
  <c r="AX200" i="12"/>
  <c r="AW200" i="12"/>
  <c r="AX197" i="12"/>
  <c r="AW197" i="12"/>
  <c r="AW159" i="12"/>
  <c r="AX159" i="12"/>
  <c r="AW180" i="12"/>
  <c r="AX180" i="12"/>
  <c r="AW179" i="12"/>
  <c r="AX179" i="12"/>
  <c r="AW170" i="12"/>
  <c r="AX170" i="12"/>
  <c r="AW148" i="12"/>
  <c r="AX148" i="12"/>
  <c r="AW160" i="12"/>
  <c r="AX160" i="12"/>
  <c r="AW211" i="12"/>
  <c r="AX211" i="12"/>
  <c r="AW176" i="12"/>
  <c r="AX176" i="12"/>
  <c r="AW125" i="12"/>
  <c r="AX125" i="12"/>
  <c r="AX150" i="12"/>
  <c r="AW150" i="12"/>
  <c r="AW147" i="12"/>
  <c r="AX147" i="12"/>
  <c r="AW132" i="12"/>
  <c r="AX132" i="12"/>
  <c r="AW157" i="12"/>
  <c r="AX157" i="12"/>
  <c r="AX152" i="12"/>
  <c r="AW152" i="12"/>
  <c r="AX146" i="12"/>
  <c r="AW146" i="12"/>
  <c r="AX185" i="12"/>
  <c r="AW185" i="12"/>
  <c r="AW169" i="12"/>
  <c r="AX169" i="12"/>
  <c r="AW145" i="12"/>
  <c r="AX145" i="12"/>
  <c r="AW141" i="12"/>
  <c r="AX141" i="12"/>
  <c r="AW183" i="12"/>
  <c r="AX183" i="12"/>
  <c r="AX165" i="12"/>
  <c r="AW165" i="12"/>
  <c r="AW143" i="12"/>
  <c r="AX143" i="12"/>
  <c r="AX134" i="12"/>
  <c r="AW134" i="12"/>
  <c r="AW129" i="12"/>
  <c r="AX129" i="12"/>
  <c r="AW120" i="12"/>
  <c r="AX120" i="12"/>
  <c r="AX119" i="12"/>
  <c r="AW119" i="12"/>
  <c r="AW117" i="12"/>
  <c r="AX117" i="12"/>
  <c r="AX166" i="12"/>
  <c r="AW166" i="12"/>
  <c r="AW184" i="12"/>
  <c r="AX184" i="12"/>
  <c r="AW126" i="12"/>
  <c r="AX126" i="12"/>
  <c r="AW135" i="12"/>
  <c r="AX135" i="12"/>
  <c r="AX85" i="12"/>
  <c r="AW85" i="12"/>
  <c r="AW109" i="12"/>
  <c r="AX109" i="12"/>
  <c r="AX106" i="12"/>
  <c r="AW106" i="12"/>
  <c r="AX81" i="12"/>
  <c r="AW81" i="12"/>
  <c r="AW71" i="12"/>
  <c r="AX71" i="12"/>
  <c r="AW108" i="12"/>
  <c r="AX108" i="12"/>
  <c r="AX103" i="12"/>
  <c r="AW103" i="12"/>
  <c r="AW95" i="12"/>
  <c r="AX95" i="12"/>
  <c r="AX88" i="12"/>
  <c r="AW88" i="12"/>
  <c r="AW92" i="12"/>
  <c r="AX92" i="12"/>
  <c r="AW97" i="12"/>
  <c r="AX97" i="12"/>
  <c r="AX96" i="12"/>
  <c r="AW96" i="12"/>
  <c r="AX100" i="12"/>
  <c r="AW100" i="12"/>
  <c r="AW114" i="12"/>
  <c r="AX114" i="12"/>
  <c r="AW86" i="12"/>
  <c r="AX86" i="12"/>
  <c r="AW78" i="12"/>
  <c r="AX78" i="12"/>
  <c r="AW69" i="12"/>
  <c r="AX69" i="12"/>
  <c r="AW70" i="12"/>
  <c r="AX70" i="12"/>
  <c r="AW68" i="12"/>
  <c r="AX68" i="12"/>
  <c r="AW63" i="12"/>
  <c r="AX63" i="12"/>
  <c r="AX29" i="12"/>
  <c r="AW29" i="12"/>
  <c r="AW60" i="12"/>
  <c r="AX60" i="12"/>
  <c r="AX33" i="12"/>
  <c r="AW33" i="12"/>
  <c r="AW58" i="12"/>
  <c r="AX58" i="12"/>
  <c r="AX12" i="12"/>
  <c r="AW12" i="12"/>
  <c r="AX64" i="12"/>
  <c r="AW64" i="12"/>
  <c r="AX8" i="12"/>
  <c r="AW8" i="12"/>
  <c r="AX55" i="12"/>
  <c r="AW55" i="12"/>
  <c r="AW50" i="12"/>
  <c r="AX50" i="12"/>
  <c r="AW48" i="12"/>
  <c r="AX48" i="12"/>
  <c r="AW53" i="12"/>
  <c r="AX53" i="12"/>
  <c r="AW62" i="12"/>
  <c r="AX62" i="12"/>
  <c r="AW46" i="12"/>
  <c r="AX46" i="12"/>
  <c r="AW75" i="12"/>
  <c r="AX75" i="12"/>
  <c r="AW76" i="12"/>
  <c r="AX76" i="12"/>
  <c r="AW77" i="12"/>
  <c r="AX77" i="12"/>
  <c r="AX23" i="12"/>
  <c r="AW23" i="12"/>
  <c r="AX202" i="12"/>
  <c r="AW202" i="12"/>
  <c r="AX38" i="12"/>
  <c r="AW38" i="12"/>
  <c r="AX36" i="12"/>
  <c r="AW36" i="12"/>
  <c r="AX57" i="12"/>
  <c r="AW57" i="12"/>
  <c r="AX52" i="12"/>
  <c r="AW52" i="12"/>
  <c r="AX16" i="12"/>
  <c r="AW16" i="12"/>
  <c r="AW27" i="12"/>
  <c r="AX27" i="12"/>
  <c r="AX24" i="12"/>
  <c r="AW24" i="12"/>
  <c r="AX15" i="12"/>
  <c r="AW15" i="12"/>
  <c r="AX9" i="12"/>
  <c r="AW9" i="12"/>
  <c r="AX178" i="12"/>
  <c r="AW178" i="12"/>
  <c r="AX356" i="12"/>
  <c r="AW356" i="12"/>
  <c r="AX683" i="12"/>
  <c r="AW683" i="12"/>
  <c r="AX576" i="12"/>
  <c r="AW576" i="12"/>
  <c r="AW434" i="12"/>
  <c r="AX434" i="12"/>
  <c r="AX259" i="12"/>
  <c r="AW259" i="12"/>
  <c r="AW177" i="12"/>
  <c r="AX177" i="12"/>
  <c r="AW751" i="12"/>
  <c r="AX751" i="12"/>
  <c r="AW749" i="12"/>
  <c r="AX749" i="12"/>
  <c r="AW735" i="12"/>
  <c r="AX735" i="12"/>
  <c r="AW720" i="12"/>
  <c r="AX720" i="12"/>
  <c r="AW726" i="12"/>
  <c r="AX726" i="12"/>
  <c r="AW728" i="12"/>
  <c r="AX728" i="12"/>
  <c r="AW722" i="12"/>
  <c r="AX722" i="12"/>
  <c r="AW724" i="12"/>
  <c r="AX724" i="12"/>
  <c r="AW738" i="12"/>
  <c r="AX738" i="12"/>
  <c r="AW734" i="12"/>
  <c r="AX734" i="12"/>
  <c r="AW717" i="12"/>
  <c r="AX717" i="12"/>
  <c r="AW743" i="12"/>
  <c r="AX743" i="12"/>
  <c r="AW727" i="12"/>
  <c r="AX727" i="12"/>
  <c r="AW715" i="12"/>
  <c r="AX715" i="12"/>
  <c r="AW730" i="12"/>
  <c r="AX730" i="12"/>
  <c r="AW733" i="12"/>
  <c r="AX733" i="12"/>
  <c r="AW712" i="12"/>
  <c r="AX712" i="12"/>
  <c r="AW747" i="12"/>
  <c r="AX747" i="12"/>
  <c r="AW742" i="12"/>
  <c r="AX742" i="12"/>
  <c r="AW729" i="12"/>
  <c r="AX729" i="12"/>
  <c r="AW750" i="12"/>
  <c r="AX750" i="12"/>
  <c r="AW748" i="12"/>
  <c r="AX748" i="12"/>
  <c r="AW745" i="12"/>
  <c r="AX745" i="12"/>
  <c r="AW731" i="12"/>
  <c r="AX731" i="12"/>
  <c r="AW741" i="12"/>
  <c r="AX741" i="12"/>
  <c r="AW736" i="12"/>
  <c r="AX736" i="12"/>
  <c r="AW723" i="12"/>
  <c r="AX723" i="12"/>
  <c r="AW725" i="12"/>
  <c r="AX725" i="12"/>
  <c r="AW713" i="12"/>
  <c r="AX713" i="12"/>
  <c r="AW739" i="12"/>
  <c r="AX739" i="12"/>
  <c r="AW721" i="12"/>
  <c r="AX721" i="12"/>
  <c r="AW719" i="12"/>
  <c r="AX719" i="12"/>
  <c r="AW737" i="12"/>
  <c r="AX737" i="12"/>
  <c r="AW718" i="12"/>
  <c r="AX718" i="12"/>
  <c r="AW714" i="12"/>
  <c r="AX714" i="12"/>
  <c r="AW716" i="12"/>
  <c r="AX716" i="12"/>
  <c r="AW740" i="12"/>
  <c r="AX740" i="12"/>
  <c r="AW732" i="12"/>
  <c r="AX732" i="12"/>
  <c r="AW710" i="12"/>
  <c r="AX710" i="12"/>
  <c r="AW746" i="12"/>
  <c r="AX746" i="12"/>
  <c r="AW396" i="12"/>
  <c r="AX396" i="12"/>
  <c r="AL77" i="7"/>
  <c r="AO729" i="4"/>
  <c r="AO525" i="4"/>
  <c r="AO39" i="4"/>
  <c r="AO606" i="4"/>
  <c r="AO348" i="4"/>
  <c r="AO585" i="4"/>
  <c r="AO569" i="4"/>
  <c r="AO514" i="4"/>
  <c r="AO542" i="4"/>
  <c r="AO428" i="4"/>
  <c r="AO415" i="4"/>
  <c r="AO368" i="4"/>
  <c r="AO683" i="4"/>
  <c r="AP39" i="4"/>
  <c r="E879" i="6"/>
  <c r="AO191" i="4"/>
  <c r="AO431" i="4"/>
  <c r="AO192" i="4"/>
  <c r="AO73" i="4"/>
  <c r="AO90" i="4"/>
  <c r="AO34" i="4"/>
  <c r="AO344" i="4"/>
  <c r="AO9" i="4"/>
  <c r="AO376" i="4"/>
  <c r="AO159" i="4"/>
  <c r="AO605" i="4"/>
  <c r="AO499" i="4"/>
  <c r="AO380" i="4"/>
  <c r="AO351" i="4"/>
  <c r="AO678" i="4"/>
  <c r="AO352" i="4"/>
  <c r="AO699" i="4"/>
  <c r="AO596" i="4"/>
  <c r="AO522" i="4"/>
  <c r="AO458" i="4"/>
  <c r="AO7" i="4"/>
  <c r="AO508" i="4"/>
  <c r="AO339" i="4"/>
  <c r="AO523" i="4"/>
  <c r="AP352" i="4"/>
  <c r="AO46" i="4"/>
  <c r="AP34" i="4"/>
  <c r="AO27" i="4"/>
  <c r="AX768" i="4"/>
  <c r="R763" i="4"/>
  <c r="AQ761" i="4"/>
  <c r="AQ765" i="4"/>
  <c r="R759" i="4"/>
  <c r="R767" i="4"/>
  <c r="R762" i="4"/>
  <c r="R768" i="4"/>
  <c r="AA769" i="4"/>
  <c r="AA766" i="4"/>
  <c r="AA764" i="4"/>
  <c r="AV13" i="4"/>
  <c r="AU764" i="4"/>
  <c r="AV52" i="4"/>
  <c r="AV767" i="4" s="1"/>
  <c r="AU767" i="4"/>
  <c r="AP453" i="4"/>
  <c r="AP13" i="4"/>
  <c r="AA763" i="4"/>
  <c r="R761" i="4"/>
  <c r="R765" i="4"/>
  <c r="AA759" i="4"/>
  <c r="AA767" i="4"/>
  <c r="AA762" i="4"/>
  <c r="AA768" i="4"/>
  <c r="AQ769" i="4"/>
  <c r="AQ766" i="4"/>
  <c r="AQ764" i="4"/>
  <c r="R760" i="4"/>
  <c r="AU763" i="4"/>
  <c r="AU755" i="4"/>
  <c r="AU760" i="4"/>
  <c r="AQ763" i="4"/>
  <c r="AQ759" i="4"/>
  <c r="AQ767" i="4"/>
  <c r="AQ762" i="4"/>
  <c r="AQ768" i="4"/>
  <c r="AP15" i="4"/>
  <c r="AA760" i="4"/>
  <c r="AV24" i="4"/>
  <c r="AV769" i="4" s="1"/>
  <c r="AU769" i="4"/>
  <c r="AV66" i="4"/>
  <c r="AV759" i="4" s="1"/>
  <c r="AU759" i="4"/>
  <c r="AP52" i="4"/>
  <c r="AA761" i="4"/>
  <c r="AA765" i="4"/>
  <c r="R769" i="4"/>
  <c r="R766" i="4"/>
  <c r="R764" i="4"/>
  <c r="AQ760" i="4"/>
  <c r="AQ755" i="4"/>
  <c r="AV762" i="4"/>
  <c r="AU762" i="4"/>
  <c r="AV15" i="4"/>
  <c r="AV766" i="4" s="1"/>
  <c r="AU766" i="4"/>
  <c r="AV453" i="4"/>
  <c r="AV761" i="4" s="1"/>
  <c r="AU761" i="4"/>
  <c r="AQ88" i="7"/>
  <c r="AI78" i="7"/>
  <c r="AL79" i="7"/>
  <c r="AM78" i="7"/>
  <c r="AL73" i="7"/>
  <c r="AM88" i="7" s="1"/>
  <c r="AM79" i="7"/>
  <c r="AN78" i="7"/>
  <c r="AJ78" i="7"/>
  <c r="AN77" i="7"/>
  <c r="AJ77" i="7"/>
  <c r="AO747" i="4"/>
  <c r="AO580" i="4"/>
  <c r="AO565" i="4"/>
  <c r="AO506" i="4"/>
  <c r="AO356" i="4"/>
  <c r="AO587" i="4"/>
  <c r="AO299" i="4"/>
  <c r="AO658" i="4"/>
  <c r="AO346" i="4"/>
  <c r="AO629" i="4"/>
  <c r="AO258" i="4"/>
  <c r="AO78" i="4"/>
  <c r="AN79" i="7"/>
  <c r="AK77" i="7"/>
  <c r="AO79" i="7"/>
  <c r="AJ88" i="7"/>
  <c r="H879" i="6"/>
  <c r="AO373" i="4"/>
  <c r="R755" i="4"/>
  <c r="L163" i="7" s="1"/>
  <c r="V56" i="7" s="1"/>
  <c r="AP11" i="4"/>
  <c r="AA755" i="4"/>
  <c r="AN73" i="7"/>
  <c r="AO88" i="7" s="1"/>
  <c r="AR80" i="7"/>
  <c r="AR95" i="7" s="1"/>
  <c r="AM77" i="7"/>
  <c r="AM80" i="7" s="1"/>
  <c r="AM95" i="7" s="1"/>
  <c r="AI77" i="7"/>
  <c r="AI80" i="7" s="1"/>
  <c r="AI95" i="7" s="1"/>
  <c r="AM73" i="7"/>
  <c r="AM96" i="7" s="1"/>
  <c r="AO77" i="7"/>
  <c r="AP66" i="4"/>
  <c r="AP76" i="4"/>
  <c r="AO96" i="4"/>
  <c r="AO413" i="4"/>
  <c r="AO48" i="4"/>
  <c r="AV449" i="4"/>
  <c r="AP94" i="7"/>
  <c r="AP100" i="7" s="1"/>
  <c r="AP106" i="7" s="1"/>
  <c r="AL94" i="7"/>
  <c r="AM94" i="7"/>
  <c r="D844" i="6"/>
  <c r="D842" i="6"/>
  <c r="H846" i="6"/>
  <c r="H845" i="6" s="1"/>
  <c r="H837" i="6"/>
  <c r="C845" i="6"/>
  <c r="AQ94" i="7"/>
  <c r="AQ100" i="7" s="1"/>
  <c r="AI94" i="7"/>
  <c r="AI100" i="7" s="1"/>
  <c r="AO164" i="4"/>
  <c r="AO156" i="4"/>
  <c r="AO165" i="4"/>
  <c r="AO61" i="4"/>
  <c r="AO439" i="4"/>
  <c r="AO426" i="4"/>
  <c r="AO218" i="4"/>
  <c r="AO491" i="4"/>
  <c r="AP631" i="4"/>
  <c r="AV631" i="4"/>
  <c r="AO121" i="4"/>
  <c r="AO511" i="4"/>
  <c r="AO378" i="4"/>
  <c r="AO137" i="4"/>
  <c r="AO69" i="4"/>
  <c r="AO193" i="4"/>
  <c r="AO129" i="4"/>
  <c r="AO251" i="4"/>
  <c r="AO147" i="4"/>
  <c r="AO99" i="4"/>
  <c r="AO102" i="4"/>
  <c r="AO552" i="4"/>
  <c r="AO202" i="4"/>
  <c r="AO161" i="4"/>
  <c r="AO223" i="4"/>
  <c r="AO334" i="4"/>
  <c r="AO72" i="4"/>
  <c r="AO485" i="4"/>
  <c r="AO68" i="4"/>
  <c r="AO65" i="4"/>
  <c r="AO289" i="4"/>
  <c r="AO139" i="4"/>
  <c r="AO91" i="4"/>
  <c r="AO63" i="4"/>
  <c r="AO152" i="4"/>
  <c r="AO124" i="4"/>
  <c r="AO122" i="4"/>
  <c r="AO95" i="4"/>
  <c r="AO77" i="4"/>
  <c r="AO76" i="4"/>
  <c r="AO75" i="4"/>
  <c r="AO50" i="4"/>
  <c r="AO369" i="4"/>
  <c r="AO290" i="4"/>
  <c r="AO667" i="4"/>
  <c r="AO434" i="4"/>
  <c r="AO47" i="4"/>
  <c r="AO151" i="4"/>
  <c r="AO669" i="4"/>
  <c r="AO628" i="4"/>
  <c r="AO592" i="4"/>
  <c r="AO591" i="4"/>
  <c r="AO556" i="4"/>
  <c r="AO516" i="4"/>
  <c r="AO272" i="4"/>
  <c r="AO704" i="4"/>
  <c r="AO745" i="4"/>
  <c r="AO608" i="4"/>
  <c r="AO393" i="4"/>
  <c r="AO690" i="4"/>
  <c r="AO570" i="4"/>
  <c r="AO456" i="4"/>
  <c r="AO466" i="4"/>
  <c r="AO104" i="4"/>
  <c r="AO582" i="4"/>
  <c r="AO721" i="4"/>
  <c r="AO653" i="4"/>
  <c r="AO554" i="4"/>
  <c r="AP516" i="4"/>
  <c r="AO482" i="4"/>
  <c r="AO445" i="4"/>
  <c r="AO504" i="4"/>
  <c r="AO358" i="4"/>
  <c r="AO442" i="4"/>
  <c r="AO584" i="4"/>
  <c r="AO505" i="4"/>
  <c r="AO484" i="4"/>
  <c r="AO540" i="4"/>
  <c r="AO136" i="4"/>
  <c r="AO546" i="4"/>
  <c r="AO548" i="4"/>
  <c r="AO588" i="4"/>
  <c r="AO737" i="4"/>
  <c r="AO722" i="4"/>
  <c r="AO703" i="4"/>
  <c r="AO398" i="4"/>
  <c r="AO612" i="4"/>
  <c r="AO472" i="4"/>
  <c r="AO405" i="4"/>
  <c r="AO691" i="4"/>
  <c r="AO530" i="4"/>
  <c r="AO665" i="4"/>
  <c r="AP405" i="4"/>
  <c r="AO328" i="4"/>
  <c r="AO327" i="4"/>
  <c r="AO713" i="4"/>
  <c r="AO627" i="4"/>
  <c r="AO619" i="4"/>
  <c r="AO617" i="4"/>
  <c r="AO600" i="4"/>
  <c r="AO597" i="4"/>
  <c r="AO450" i="4"/>
  <c r="AO427" i="4"/>
  <c r="AO420" i="4"/>
  <c r="AO670" i="4"/>
  <c r="AO267" i="4"/>
  <c r="AO106" i="4"/>
  <c r="AO197" i="4"/>
  <c r="AO163" i="4"/>
  <c r="AO215" i="4"/>
  <c r="AO133" i="4"/>
  <c r="AO178" i="4"/>
  <c r="AO237" i="4"/>
  <c r="AO203" i="4"/>
  <c r="AO242" i="4"/>
  <c r="AO170" i="4"/>
  <c r="AP290" i="4"/>
  <c r="AO196" i="4"/>
  <c r="AO49" i="4"/>
  <c r="AO229" i="4"/>
  <c r="AO38" i="4"/>
  <c r="AO746" i="4"/>
  <c r="AO411" i="4"/>
  <c r="AO550" i="4"/>
  <c r="AO647" i="4"/>
  <c r="AO641" i="4"/>
  <c r="AO624" i="4"/>
  <c r="AO385" i="4"/>
  <c r="AO377" i="4"/>
  <c r="AO371" i="4"/>
  <c r="AO343" i="4"/>
  <c r="AO286" i="4"/>
  <c r="AO277" i="4"/>
  <c r="AO257" i="4"/>
  <c r="AO254" i="4"/>
  <c r="AO211" i="4"/>
  <c r="AO209" i="4"/>
  <c r="AO89" i="4"/>
  <c r="AO83" i="4"/>
  <c r="AO18" i="4"/>
  <c r="AO693" i="4"/>
  <c r="AO631" i="4"/>
  <c r="AO492" i="4"/>
  <c r="AO435" i="4"/>
  <c r="AO547" i="4"/>
  <c r="AO578" i="4"/>
  <c r="AO583" i="4"/>
  <c r="AO572" i="4"/>
  <c r="AO281" i="4"/>
  <c r="AP466" i="4"/>
  <c r="AO715" i="4"/>
  <c r="AO429" i="4"/>
  <c r="AO188" i="4"/>
  <c r="AO252" i="4"/>
  <c r="AO607" i="4"/>
  <c r="AO571" i="4"/>
  <c r="AO58" i="4"/>
  <c r="AO668" i="4"/>
  <c r="AO560" i="4"/>
  <c r="AP703" i="4"/>
  <c r="AO590" i="4"/>
  <c r="AO323" i="4"/>
  <c r="AO537" i="4"/>
  <c r="AO24" i="4"/>
  <c r="AO561" i="4"/>
  <c r="AP334" i="4"/>
  <c r="AO171" i="4"/>
  <c r="AO261" i="4"/>
  <c r="AP628" i="4"/>
  <c r="AP373" i="4"/>
  <c r="AO566" i="4"/>
  <c r="AP608" i="4"/>
  <c r="AO655" i="4"/>
  <c r="AO114" i="4"/>
  <c r="AO111" i="4"/>
  <c r="AO108" i="4"/>
  <c r="AO660" i="4"/>
  <c r="AO54" i="4"/>
  <c r="AO15" i="4"/>
  <c r="AO515" i="4"/>
  <c r="AO294" i="4"/>
  <c r="AO409" i="4"/>
  <c r="AO228" i="4"/>
  <c r="AP693" i="4"/>
  <c r="AO444" i="4"/>
  <c r="AO493" i="4"/>
  <c r="AO118" i="4"/>
  <c r="AO31" i="4"/>
  <c r="AO25" i="4"/>
  <c r="AO573" i="4"/>
  <c r="AP572" i="4"/>
  <c r="AP161" i="4"/>
  <c r="AO684" i="4"/>
  <c r="AO529" i="4"/>
  <c r="AO354" i="4"/>
  <c r="AO304" i="4"/>
  <c r="AO734" i="4"/>
  <c r="AP445" i="4"/>
  <c r="AO401" i="4"/>
  <c r="AO32" i="4"/>
  <c r="AO298" i="4"/>
  <c r="AO465" i="4"/>
  <c r="AO265" i="4"/>
  <c r="AO636" i="4"/>
  <c r="AO659" i="4"/>
  <c r="AO749" i="4"/>
  <c r="AO649" i="4"/>
  <c r="AO432" i="4"/>
  <c r="AO57" i="4"/>
  <c r="AO419" i="4"/>
  <c r="AO275" i="4"/>
  <c r="AO495" i="4"/>
  <c r="AO486" i="4"/>
  <c r="AO520" i="4"/>
  <c r="AO166" i="4"/>
  <c r="AO396" i="4"/>
  <c r="AO33" i="4"/>
  <c r="AO245" i="4"/>
  <c r="AO404" i="4"/>
  <c r="AP492" i="4"/>
  <c r="AO732" i="4"/>
  <c r="AO232" i="4"/>
  <c r="AO221" i="4"/>
  <c r="AO501" i="4"/>
  <c r="AO579" i="4"/>
  <c r="AO384" i="4"/>
  <c r="AP691" i="4"/>
  <c r="AP667" i="4"/>
  <c r="AO622" i="4"/>
  <c r="AO264" i="4"/>
  <c r="AO222" i="4"/>
  <c r="AO8" i="4"/>
  <c r="AO16" i="4"/>
  <c r="AO26" i="4"/>
  <c r="AO483" i="4"/>
  <c r="AO720" i="4"/>
  <c r="AO412" i="4"/>
  <c r="AO742" i="4"/>
  <c r="AO217" i="4"/>
  <c r="AO574" i="4"/>
  <c r="AO454" i="4"/>
  <c r="AO17" i="4"/>
  <c r="AO23" i="4"/>
  <c r="AO184" i="4"/>
  <c r="AP245" i="4"/>
  <c r="AP734" i="4"/>
  <c r="AO410" i="4"/>
  <c r="AO633" i="4"/>
  <c r="AO681" i="4"/>
  <c r="AP72" i="4"/>
  <c r="AO455" i="4"/>
  <c r="AO233" i="4"/>
  <c r="AP188" i="4"/>
  <c r="AP574" i="4"/>
  <c r="AO12" i="4"/>
  <c r="AO224" i="4"/>
  <c r="AO726" i="4"/>
  <c r="AP612" i="4"/>
  <c r="AP165" i="4"/>
  <c r="AO120" i="4"/>
  <c r="AP669" i="4"/>
  <c r="AO524" i="4"/>
  <c r="AO74" i="4"/>
  <c r="AP552" i="4"/>
  <c r="AO183" i="4"/>
  <c r="AO692" i="4"/>
  <c r="AO53" i="4"/>
  <c r="AP704" i="4"/>
  <c r="AP649" i="4"/>
  <c r="AO381" i="4"/>
  <c r="AO148" i="4"/>
  <c r="AO610" i="4"/>
  <c r="AP472" i="4"/>
  <c r="AO748" i="4"/>
  <c r="AP483" i="4"/>
  <c r="AP579" i="4"/>
  <c r="AO182" i="4"/>
  <c r="AO666" i="4"/>
  <c r="AO736" i="4"/>
  <c r="AO423" i="4"/>
  <c r="AP475" i="4"/>
  <c r="AO475" i="4"/>
  <c r="AP308" i="4"/>
  <c r="AO308" i="4"/>
  <c r="AP28" i="4"/>
  <c r="AO28" i="4"/>
  <c r="AP716" i="4"/>
  <c r="AO716" i="4"/>
  <c r="AP618" i="4"/>
  <c r="AO618" i="4"/>
  <c r="AO616" i="4"/>
  <c r="AP616" i="4"/>
  <c r="AP543" i="4"/>
  <c r="AO543" i="4"/>
  <c r="AP487" i="4"/>
  <c r="AO487" i="4"/>
  <c r="AO436" i="4"/>
  <c r="AP436" i="4"/>
  <c r="AP400" i="4"/>
  <c r="AO400" i="4"/>
  <c r="AP503" i="4"/>
  <c r="AO503" i="4"/>
  <c r="AO468" i="4"/>
  <c r="AP468" i="4"/>
  <c r="AP219" i="4"/>
  <c r="AO219" i="4"/>
  <c r="AP141" i="4"/>
  <c r="AO141" i="4"/>
  <c r="AP662" i="4"/>
  <c r="AO662" i="4"/>
  <c r="AP589" i="4"/>
  <c r="AO589" i="4"/>
  <c r="AO86" i="4"/>
  <c r="AP86" i="4"/>
  <c r="AO81" i="4"/>
  <c r="AP81" i="4"/>
  <c r="AP64" i="4"/>
  <c r="AO64" i="4"/>
  <c r="AO738" i="4"/>
  <c r="AO743" i="4"/>
  <c r="AO387" i="4"/>
  <c r="AO300" i="4"/>
  <c r="AO43" i="4"/>
  <c r="Z15" i="4"/>
  <c r="J189" i="4"/>
  <c r="AP189" i="4" s="1"/>
  <c r="AP671" i="4"/>
  <c r="AO671" i="4"/>
  <c r="AP418" i="4"/>
  <c r="AO418" i="4"/>
  <c r="Z448" i="4"/>
  <c r="J448" i="4"/>
  <c r="J414" i="4"/>
  <c r="J367" i="4"/>
  <c r="Z367" i="4"/>
  <c r="Z331" i="4"/>
  <c r="J331" i="4"/>
  <c r="J330" i="4"/>
  <c r="Z330" i="4"/>
  <c r="AP749" i="4"/>
  <c r="AO453" i="4"/>
  <c r="AP588" i="4"/>
  <c r="AO179" i="4"/>
  <c r="AO30" i="4"/>
  <c r="AO52" i="4"/>
  <c r="AO160" i="4"/>
  <c r="AO244" i="4"/>
  <c r="AO45" i="4"/>
  <c r="AO174" i="4"/>
  <c r="AO135" i="4"/>
  <c r="AO172" i="4"/>
  <c r="AP590" i="4"/>
  <c r="AP17" i="4"/>
  <c r="AP8" i="4"/>
  <c r="AO227" i="4"/>
  <c r="AP393" i="4"/>
  <c r="Z701" i="4"/>
  <c r="J701" i="4"/>
  <c r="AO532" i="4"/>
  <c r="Z430" i="4"/>
  <c r="J430" i="4"/>
  <c r="Z416" i="4"/>
  <c r="J416" i="4"/>
  <c r="AO416" i="4" s="1"/>
  <c r="J293" i="4"/>
  <c r="AP293" i="4" s="1"/>
  <c r="Z293" i="4"/>
  <c r="AO656" i="4"/>
  <c r="AP582" i="4"/>
  <c r="AO150" i="4"/>
  <c r="AO680" i="4"/>
  <c r="AO213" i="4"/>
  <c r="AO51" i="4"/>
  <c r="AO134" i="4"/>
  <c r="AP571" i="4"/>
  <c r="Z731" i="4"/>
  <c r="AP726" i="4"/>
  <c r="J727" i="4"/>
  <c r="J725" i="4"/>
  <c r="AP725" i="4" s="1"/>
  <c r="Z536" i="4"/>
  <c r="J536" i="4"/>
  <c r="J440" i="4"/>
  <c r="AP440" i="4" s="1"/>
  <c r="J397" i="4"/>
  <c r="Z397" i="4"/>
  <c r="J394" i="4"/>
  <c r="AP394" i="4" s="1"/>
  <c r="Z394" i="4"/>
  <c r="J321" i="4"/>
  <c r="Z321" i="4"/>
  <c r="J320" i="4"/>
  <c r="AP320" i="4" s="1"/>
  <c r="Z320" i="4"/>
  <c r="J315" i="4"/>
  <c r="Z315" i="4"/>
  <c r="J314" i="4"/>
  <c r="AP314" i="4" s="1"/>
  <c r="Z314" i="4"/>
  <c r="J311" i="4"/>
  <c r="J295" i="4"/>
  <c r="Z295" i="4"/>
  <c r="AO695" i="4"/>
  <c r="Z534" i="4"/>
  <c r="J534" i="4"/>
  <c r="Z510" i="4"/>
  <c r="J510" i="4"/>
  <c r="AP510" i="4" s="1"/>
  <c r="J460" i="4"/>
  <c r="Z460" i="4"/>
  <c r="J459" i="4"/>
  <c r="AP459" i="4" s="1"/>
  <c r="Z459" i="4"/>
  <c r="AO433" i="4"/>
  <c r="AO477" i="4"/>
  <c r="AO441" i="4"/>
  <c r="Z678" i="4"/>
  <c r="AO598" i="4"/>
  <c r="AO551" i="4"/>
  <c r="AO391" i="4"/>
  <c r="AO694" i="4"/>
  <c r="AO620" i="4"/>
  <c r="AO614" i="4"/>
  <c r="AO478" i="4"/>
  <c r="AO473" i="4"/>
  <c r="AO421" i="4"/>
  <c r="AO279" i="4"/>
  <c r="AO110" i="4"/>
  <c r="AO80" i="4"/>
  <c r="AP709" i="4"/>
  <c r="AO709" i="4"/>
  <c r="AP700" i="4"/>
  <c r="AO700" i="4"/>
  <c r="AP67" i="4"/>
  <c r="AO67" i="4"/>
  <c r="AO731" i="4"/>
  <c r="AP731" i="4"/>
  <c r="AP685" i="4"/>
  <c r="AO685" i="4"/>
  <c r="AP739" i="4"/>
  <c r="AO739" i="4"/>
  <c r="AP698" i="4"/>
  <c r="AO698" i="4"/>
  <c r="AP697" i="4"/>
  <c r="AO697" i="4"/>
  <c r="AO452" i="4"/>
  <c r="AP745" i="4"/>
  <c r="AP721" i="4"/>
  <c r="AO350" i="4"/>
  <c r="J733" i="4"/>
  <c r="AO733" i="4" s="1"/>
  <c r="AO730" i="4"/>
  <c r="AO728" i="4"/>
  <c r="Z713" i="4"/>
  <c r="AO712" i="4"/>
  <c r="AO648" i="4"/>
  <c r="AO626" i="4"/>
  <c r="AO625" i="4"/>
  <c r="AP24" i="4"/>
  <c r="J724" i="4"/>
  <c r="Z722" i="4"/>
  <c r="AO424" i="4"/>
  <c r="AO679" i="4"/>
  <c r="AO677" i="4"/>
  <c r="AO675" i="4"/>
  <c r="AO741" i="4"/>
  <c r="AO707" i="4"/>
  <c r="Z466" i="4"/>
  <c r="AO462" i="4"/>
  <c r="AO438" i="4"/>
  <c r="AO365" i="4"/>
  <c r="AO363" i="4"/>
  <c r="AO361" i="4"/>
  <c r="AO359" i="4"/>
  <c r="AO355" i="4"/>
  <c r="AO353" i="4"/>
  <c r="AO481" i="4"/>
  <c r="AO292" i="4"/>
  <c r="AO288" i="4"/>
  <c r="AO262" i="4"/>
  <c r="AO603" i="4"/>
  <c r="AO276" i="4"/>
  <c r="AO187" i="4"/>
  <c r="AO180" i="4"/>
  <c r="AO527" i="4"/>
  <c r="AO526" i="4"/>
  <c r="AO513" i="4"/>
  <c r="AO502" i="4"/>
  <c r="AO457" i="4"/>
  <c r="J408" i="4"/>
  <c r="AO338" i="4"/>
  <c r="AO337" i="4"/>
  <c r="AO403" i="4"/>
  <c r="AO336" i="4"/>
  <c r="AO335" i="4"/>
  <c r="Z222" i="4"/>
  <c r="AO220" i="4"/>
  <c r="AO60" i="4"/>
  <c r="AO13" i="4"/>
  <c r="J259" i="4"/>
  <c r="AO260" i="4"/>
  <c r="AO535" i="4"/>
  <c r="AP241" i="4"/>
  <c r="AO241" i="4"/>
  <c r="J177" i="4"/>
  <c r="AO176" i="4"/>
  <c r="AP176" i="4"/>
  <c r="AO153" i="4"/>
  <c r="AP153" i="4"/>
  <c r="AP657" i="4"/>
  <c r="AO657" i="4"/>
  <c r="AP127" i="4"/>
  <c r="AO127" i="4"/>
  <c r="AO101" i="4"/>
  <c r="J100" i="4"/>
  <c r="AO98" i="4"/>
  <c r="AO586" i="4"/>
  <c r="AP586" i="4"/>
  <c r="AP555" i="4"/>
  <c r="AO555" i="4"/>
  <c r="AP322" i="4"/>
  <c r="AO322" i="4"/>
  <c r="AP302" i="4"/>
  <c r="AO302" i="4"/>
  <c r="AP253" i="4"/>
  <c r="AO253" i="4"/>
  <c r="AO103" i="4"/>
  <c r="AP103" i="4"/>
  <c r="AO29" i="4"/>
  <c r="AP29" i="4"/>
  <c r="AP630" i="4"/>
  <c r="AO630" i="4"/>
  <c r="AO563" i="4"/>
  <c r="AP563" i="4"/>
  <c r="AP469" i="4"/>
  <c r="AO469" i="4"/>
  <c r="AP287" i="4"/>
  <c r="AO287" i="4"/>
  <c r="AP266" i="4"/>
  <c r="AO266" i="4"/>
  <c r="AP185" i="4"/>
  <c r="AO185" i="4"/>
  <c r="AP126" i="4"/>
  <c r="AO126" i="4"/>
  <c r="AP97" i="4"/>
  <c r="AO97" i="4"/>
  <c r="AP92" i="4"/>
  <c r="AO92" i="4"/>
  <c r="F837" i="6"/>
  <c r="F846" i="6"/>
  <c r="F845" i="6" s="1"/>
  <c r="AO533" i="4"/>
  <c r="AP533" i="4"/>
  <c r="AP306" i="4"/>
  <c r="AO306" i="4"/>
  <c r="AP214" i="4"/>
  <c r="AO214" i="4"/>
  <c r="AO109" i="4"/>
  <c r="AP109" i="4"/>
  <c r="AO84" i="4"/>
  <c r="AP735" i="4"/>
  <c r="AO735" i="4"/>
  <c r="AP201" i="4"/>
  <c r="AO201" i="4"/>
  <c r="AO93" i="4"/>
  <c r="AP93" i="4"/>
  <c r="AP362" i="4"/>
  <c r="AO362" i="4"/>
  <c r="J714" i="4"/>
  <c r="Z714" i="4"/>
  <c r="J689" i="4"/>
  <c r="Z689" i="4"/>
  <c r="AO646" i="4"/>
  <c r="AO71" i="4"/>
  <c r="AP610" i="4"/>
  <c r="AP504" i="4"/>
  <c r="AP434" i="4"/>
  <c r="AP391" i="4"/>
  <c r="AP485" i="4"/>
  <c r="AO562" i="4"/>
  <c r="AO549" i="4"/>
  <c r="AO374" i="4"/>
  <c r="AO392" i="4"/>
  <c r="AO632" i="4"/>
  <c r="AO644" i="4"/>
  <c r="AO553" i="4"/>
  <c r="AO719" i="4"/>
  <c r="AO498" i="4"/>
  <c r="AP33" i="4"/>
  <c r="AP47" i="4"/>
  <c r="AO36" i="4"/>
  <c r="Z126" i="4"/>
  <c r="J162" i="4"/>
  <c r="AO169" i="4"/>
  <c r="AP264" i="4"/>
  <c r="AP369" i="4"/>
  <c r="AO575" i="4"/>
  <c r="Z610" i="4"/>
  <c r="AO652" i="4"/>
  <c r="AO236" i="4"/>
  <c r="Z563" i="4"/>
  <c r="AP578" i="4"/>
  <c r="AP26" i="4"/>
  <c r="AO11" i="4"/>
  <c r="J564" i="4"/>
  <c r="AP537" i="4"/>
  <c r="AP540" i="4"/>
  <c r="J278" i="4"/>
  <c r="AP278" i="4" s="1"/>
  <c r="AP482" i="4"/>
  <c r="AO10" i="4"/>
  <c r="AP223" i="4"/>
  <c r="AO240" i="4"/>
  <c r="Z306" i="4"/>
  <c r="Z480" i="4"/>
  <c r="AO349" i="4"/>
  <c r="AP477" i="4"/>
  <c r="J518" i="4"/>
  <c r="J467" i="4"/>
  <c r="AP441" i="4"/>
  <c r="AP743" i="4"/>
  <c r="AO718" i="4"/>
  <c r="AO717" i="4"/>
  <c r="J710" i="4"/>
  <c r="AP695" i="4"/>
  <c r="J687" i="4"/>
  <c r="Z674" i="4"/>
  <c r="J674" i="4"/>
  <c r="J673" i="4"/>
  <c r="J664" i="4"/>
  <c r="Z630" i="4"/>
  <c r="J615" i="4"/>
  <c r="Z615" i="4"/>
  <c r="AP614" i="4"/>
  <c r="Z602" i="4"/>
  <c r="J602" i="4"/>
  <c r="Z586" i="4"/>
  <c r="Z557" i="4"/>
  <c r="J557" i="4"/>
  <c r="Z555" i="4"/>
  <c r="J528" i="4"/>
  <c r="Z528" i="4"/>
  <c r="Z527" i="4"/>
  <c r="J509" i="4"/>
  <c r="AP509" i="4" s="1"/>
  <c r="J449" i="4"/>
  <c r="J422" i="4"/>
  <c r="Z422" i="4"/>
  <c r="J406" i="4"/>
  <c r="AP406" i="4" s="1"/>
  <c r="AP387" i="4"/>
  <c r="J379" i="4"/>
  <c r="AO366" i="4"/>
  <c r="J342" i="4"/>
  <c r="J284" i="4"/>
  <c r="Z253" i="4"/>
  <c r="J243" i="4"/>
  <c r="AP243" i="4" s="1"/>
  <c r="J210" i="4"/>
  <c r="AP210" i="4" s="1"/>
  <c r="J186" i="4"/>
  <c r="J158" i="4"/>
  <c r="J146" i="4"/>
  <c r="J142" i="4"/>
  <c r="J117" i="4"/>
  <c r="J107" i="4"/>
  <c r="AP107" i="4" s="1"/>
  <c r="Z107" i="4"/>
  <c r="J88" i="4"/>
  <c r="AO85" i="4"/>
  <c r="AP74" i="4"/>
  <c r="J62" i="4"/>
  <c r="Z50" i="4"/>
  <c r="Z29" i="4"/>
  <c r="Z11" i="4"/>
  <c r="Z9" i="4"/>
  <c r="F879" i="6"/>
  <c r="C874" i="6"/>
  <c r="D873" i="6" s="1"/>
  <c r="D843" i="6"/>
  <c r="J544" i="4"/>
  <c r="Z544" i="4"/>
  <c r="AO402" i="4"/>
  <c r="AO364" i="4"/>
  <c r="AO270" i="4"/>
  <c r="AO207" i="4"/>
  <c r="Z35" i="4"/>
  <c r="J35" i="4"/>
  <c r="AS88" i="7"/>
  <c r="AR96" i="7"/>
  <c r="AO650" i="4"/>
  <c r="AO305" i="4"/>
  <c r="AO545" i="4"/>
  <c r="AO708" i="4"/>
  <c r="AO488" i="4"/>
  <c r="AO19" i="4"/>
  <c r="J663" i="4"/>
  <c r="AO200" i="4"/>
  <c r="AO581" i="4"/>
  <c r="AO246" i="4"/>
  <c r="AO144" i="4"/>
  <c r="AO672" i="4"/>
  <c r="AO250" i="4"/>
  <c r="AO639" i="4"/>
  <c r="AO238" i="4"/>
  <c r="AO82" i="4"/>
  <c r="Z595" i="4"/>
  <c r="Z652" i="4"/>
  <c r="J239" i="4"/>
  <c r="J256" i="4"/>
  <c r="Z246" i="4"/>
  <c r="AP157" i="4"/>
  <c r="AO157" i="4"/>
  <c r="Z635" i="4"/>
  <c r="AO500" i="4"/>
  <c r="J489" i="4"/>
  <c r="AP421" i="4"/>
  <c r="AO21" i="4"/>
  <c r="J476" i="4"/>
  <c r="J479" i="4"/>
  <c r="Z705" i="4"/>
  <c r="J705" i="4"/>
  <c r="Z668" i="4"/>
  <c r="Z577" i="4"/>
  <c r="J577" i="4"/>
  <c r="AO567" i="4"/>
  <c r="AO558" i="4"/>
  <c r="J446" i="4"/>
  <c r="AO388" i="4"/>
  <c r="J326" i="4"/>
  <c r="Z326" i="4"/>
  <c r="J319" i="4"/>
  <c r="AO312" i="4"/>
  <c r="J310" i="4"/>
  <c r="Z310" i="4"/>
  <c r="Z279" i="4"/>
  <c r="AO263" i="4"/>
  <c r="Z251" i="4"/>
  <c r="Z226" i="4"/>
  <c r="J226" i="4"/>
  <c r="Z206" i="4"/>
  <c r="J206" i="4"/>
  <c r="J205" i="4"/>
  <c r="AO143" i="4"/>
  <c r="Z43" i="4"/>
  <c r="C879" i="6"/>
  <c r="D876" i="6" s="1"/>
  <c r="E837" i="6"/>
  <c r="AS94" i="7"/>
  <c r="AO94" i="7"/>
  <c r="AK94" i="7"/>
  <c r="AR94" i="7"/>
  <c r="AN94" i="7"/>
  <c r="AJ94" i="7"/>
  <c r="AQ80" i="7"/>
  <c r="AQ95" i="7" s="1"/>
  <c r="Z683" i="4"/>
  <c r="AO519" i="4"/>
  <c r="AO696" i="4"/>
  <c r="Z119" i="4"/>
  <c r="J125" i="4"/>
  <c r="AO145" i="4"/>
  <c r="AO370" i="4"/>
  <c r="Z723" i="4"/>
  <c r="AO723" i="4"/>
  <c r="AO601" i="4"/>
  <c r="J55" i="4"/>
  <c r="J149" i="4"/>
  <c r="Z240" i="4"/>
  <c r="AO66" i="4"/>
  <c r="AO635" i="4"/>
  <c r="AO14" i="4"/>
  <c r="Z203" i="4"/>
  <c r="Z375" i="4"/>
  <c r="Z478" i="4"/>
  <c r="J425" i="4"/>
  <c r="Z740" i="4"/>
  <c r="J740" i="4"/>
  <c r="AP740" i="4" s="1"/>
  <c r="Z693" i="4"/>
  <c r="AO638" i="4"/>
  <c r="AO595" i="4"/>
  <c r="J541" i="4"/>
  <c r="AO539" i="4"/>
  <c r="AP532" i="4"/>
  <c r="Z525" i="4"/>
  <c r="Z450" i="4"/>
  <c r="AO383" i="4"/>
  <c r="AO375" i="4"/>
  <c r="Z347" i="4"/>
  <c r="J347" i="4"/>
  <c r="AP347" i="4" s="1"/>
  <c r="AO324" i="4"/>
  <c r="AO309" i="4"/>
  <c r="AO307" i="4"/>
  <c r="J273" i="4"/>
  <c r="AP273" i="4" s="1"/>
  <c r="Z273" i="4"/>
  <c r="J175" i="4"/>
  <c r="AP175" i="4" s="1"/>
  <c r="Z175" i="4"/>
  <c r="J154" i="4"/>
  <c r="AP154" i="4" s="1"/>
  <c r="Z154" i="4"/>
  <c r="AO132" i="4"/>
  <c r="AO119" i="4"/>
  <c r="J94" i="4"/>
  <c r="Z94" i="4"/>
  <c r="J70" i="4"/>
  <c r="AP70" i="4" s="1"/>
  <c r="J59" i="4"/>
  <c r="AP59" i="4" s="1"/>
  <c r="G879" i="6"/>
  <c r="C861" i="6"/>
  <c r="G837" i="6"/>
  <c r="AJ73" i="7"/>
  <c r="AO78" i="7"/>
  <c r="AP78" i="7"/>
  <c r="AP80" i="7" s="1"/>
  <c r="AP95" i="7" s="1"/>
  <c r="AK78" i="7"/>
  <c r="AL78" i="7"/>
  <c r="AL80" i="7" s="1"/>
  <c r="AL95" i="7" s="1"/>
  <c r="AO73" i="7"/>
  <c r="AK73" i="7"/>
  <c r="AJ80" i="7" l="1"/>
  <c r="AJ95" i="7" s="1"/>
  <c r="AJ89" i="7" s="1"/>
  <c r="AO311" i="4"/>
  <c r="AP311" i="4"/>
  <c r="AO510" i="4"/>
  <c r="AO689" i="4"/>
  <c r="AP689" i="4"/>
  <c r="AO725" i="4"/>
  <c r="AR89" i="7"/>
  <c r="AO80" i="7"/>
  <c r="AO95" i="7" s="1"/>
  <c r="AN80" i="7"/>
  <c r="AN95" i="7" s="1"/>
  <c r="AN89" i="7" s="1"/>
  <c r="D871" i="6"/>
  <c r="D878" i="6"/>
  <c r="D869" i="6"/>
  <c r="AL96" i="7"/>
  <c r="AL100" i="7" s="1"/>
  <c r="D852" i="6"/>
  <c r="D860" i="6"/>
  <c r="J762" i="4"/>
  <c r="AP564" i="4"/>
  <c r="AO564" i="4"/>
  <c r="AO440" i="4"/>
  <c r="AW768" i="4"/>
  <c r="J761" i="4"/>
  <c r="J759" i="4"/>
  <c r="Z761" i="4"/>
  <c r="Z760" i="4"/>
  <c r="AW453" i="4"/>
  <c r="AW761" i="4" s="1"/>
  <c r="J767" i="4"/>
  <c r="Z764" i="4"/>
  <c r="J763" i="4"/>
  <c r="J764" i="4"/>
  <c r="Z759" i="4"/>
  <c r="Z762" i="4"/>
  <c r="AX762" i="4"/>
  <c r="AW24" i="4"/>
  <c r="AW769" i="4" s="1"/>
  <c r="Z769" i="4"/>
  <c r="Z768" i="4"/>
  <c r="Z763" i="4"/>
  <c r="Z767" i="4"/>
  <c r="Z765" i="4"/>
  <c r="AW66" i="4"/>
  <c r="AX66" i="4" s="1"/>
  <c r="AX759" i="4" s="1"/>
  <c r="AW52" i="4"/>
  <c r="AX52" i="4" s="1"/>
  <c r="AX767" i="4" s="1"/>
  <c r="AV763" i="4"/>
  <c r="AW15" i="4"/>
  <c r="J766" i="4"/>
  <c r="AV755" i="4"/>
  <c r="AV760" i="4"/>
  <c r="J769" i="4"/>
  <c r="J765" i="4"/>
  <c r="AW760" i="4"/>
  <c r="Z766" i="4"/>
  <c r="AV765" i="4"/>
  <c r="AV764" i="4"/>
  <c r="J768" i="4"/>
  <c r="AW13" i="4"/>
  <c r="J760" i="4"/>
  <c r="D867" i="6"/>
  <c r="AK80" i="7"/>
  <c r="AK95" i="7" s="1"/>
  <c r="AK89" i="7" s="1"/>
  <c r="AN96" i="7"/>
  <c r="AN100" i="7" s="1"/>
  <c r="AN105" i="7" s="1"/>
  <c r="AQ89" i="7"/>
  <c r="AL89" i="7"/>
  <c r="AI89" i="7"/>
  <c r="Z755" i="4"/>
  <c r="J755" i="4"/>
  <c r="K163" i="7" s="1"/>
  <c r="V55" i="7" s="1"/>
  <c r="AP89" i="7"/>
  <c r="AN88" i="7"/>
  <c r="AM89" i="7"/>
  <c r="AM100" i="7"/>
  <c r="AM102" i="7" s="1"/>
  <c r="AP35" i="4"/>
  <c r="AP104" i="7"/>
  <c r="AW449" i="4"/>
  <c r="D854" i="6"/>
  <c r="AO89" i="7"/>
  <c r="D845" i="6"/>
  <c r="AI102" i="7"/>
  <c r="AI101" i="7"/>
  <c r="AI106" i="7"/>
  <c r="AI105" i="7"/>
  <c r="AI103" i="7"/>
  <c r="AI104" i="7"/>
  <c r="AP416" i="4"/>
  <c r="AO189" i="4"/>
  <c r="AO314" i="4"/>
  <c r="AP733" i="4"/>
  <c r="AW631" i="4"/>
  <c r="AO406" i="4"/>
  <c r="AO284" i="4"/>
  <c r="AP284" i="4"/>
  <c r="AO293" i="4"/>
  <c r="AO278" i="4"/>
  <c r="AO273" i="4"/>
  <c r="AO394" i="4"/>
  <c r="AO459" i="4"/>
  <c r="AO320" i="4"/>
  <c r="AO243" i="4"/>
  <c r="AO534" i="4"/>
  <c r="AP534" i="4"/>
  <c r="AP536" i="4"/>
  <c r="AO536" i="4"/>
  <c r="AP330" i="4"/>
  <c r="AO330" i="4"/>
  <c r="AP367" i="4"/>
  <c r="AO367" i="4"/>
  <c r="AO295" i="4"/>
  <c r="AP295" i="4"/>
  <c r="AP331" i="4"/>
  <c r="AO331" i="4"/>
  <c r="AP414" i="4"/>
  <c r="AO414" i="4"/>
  <c r="AO315" i="4"/>
  <c r="AP315" i="4"/>
  <c r="AO321" i="4"/>
  <c r="AP321" i="4"/>
  <c r="AP397" i="4"/>
  <c r="AO397" i="4"/>
  <c r="AP701" i="4"/>
  <c r="AO701" i="4"/>
  <c r="AO448" i="4"/>
  <c r="AP448" i="4"/>
  <c r="AO460" i="4"/>
  <c r="AP460" i="4"/>
  <c r="AP727" i="4"/>
  <c r="AO727" i="4"/>
  <c r="AP430" i="4"/>
  <c r="AO430" i="4"/>
  <c r="AO107" i="4"/>
  <c r="AO210" i="4"/>
  <c r="AO724" i="4"/>
  <c r="AP724" i="4"/>
  <c r="AO740" i="4"/>
  <c r="AO175" i="4"/>
  <c r="AP259" i="4"/>
  <c r="AO259" i="4"/>
  <c r="AO408" i="4"/>
  <c r="AP408" i="4"/>
  <c r="AP177" i="4"/>
  <c r="AO177" i="4"/>
  <c r="AP100" i="4"/>
  <c r="AO100" i="4"/>
  <c r="AP88" i="7"/>
  <c r="AO96" i="7"/>
  <c r="AP94" i="4"/>
  <c r="AO94" i="4"/>
  <c r="AP425" i="4"/>
  <c r="AO425" i="4"/>
  <c r="AP206" i="4"/>
  <c r="AO206" i="4"/>
  <c r="AQ104" i="7"/>
  <c r="AQ102" i="7"/>
  <c r="AQ106" i="7"/>
  <c r="AK88" i="7"/>
  <c r="AJ96" i="7"/>
  <c r="D849" i="6"/>
  <c r="D857" i="6"/>
  <c r="D855" i="6"/>
  <c r="D853" i="6"/>
  <c r="D851" i="6"/>
  <c r="D859" i="6"/>
  <c r="AP125" i="4"/>
  <c r="AO125" i="4"/>
  <c r="AO319" i="4"/>
  <c r="AP319" i="4"/>
  <c r="AO446" i="4"/>
  <c r="AP446" i="4"/>
  <c r="AR100" i="7"/>
  <c r="AR105" i="7" s="1"/>
  <c r="D856" i="6"/>
  <c r="D868" i="6"/>
  <c r="D866" i="6"/>
  <c r="D864" i="6"/>
  <c r="D872" i="6"/>
  <c r="D870" i="6"/>
  <c r="D877" i="6"/>
  <c r="AP62" i="4"/>
  <c r="AO62" i="4"/>
  <c r="AP88" i="4"/>
  <c r="AO88" i="4"/>
  <c r="AO142" i="4"/>
  <c r="AP142" i="4"/>
  <c r="AP186" i="4"/>
  <c r="AO186" i="4"/>
  <c r="AP379" i="4"/>
  <c r="AO379" i="4"/>
  <c r="AO422" i="4"/>
  <c r="AP422" i="4"/>
  <c r="AP557" i="4"/>
  <c r="AO557" i="4"/>
  <c r="AP710" i="4"/>
  <c r="AO710" i="4"/>
  <c r="AP467" i="4"/>
  <c r="AO467" i="4"/>
  <c r="AO714" i="4"/>
  <c r="AP714" i="4"/>
  <c r="AQ105" i="7"/>
  <c r="AP239" i="4"/>
  <c r="AO239" i="4"/>
  <c r="AP117" i="4"/>
  <c r="AO117" i="4"/>
  <c r="AP674" i="4"/>
  <c r="AO674" i="4"/>
  <c r="AP162" i="4"/>
  <c r="AO162" i="4"/>
  <c r="AO35" i="4"/>
  <c r="AP149" i="4"/>
  <c r="AO149" i="4"/>
  <c r="AQ101" i="7"/>
  <c r="D850" i="6"/>
  <c r="AO509" i="4"/>
  <c r="AO705" i="4"/>
  <c r="AP705" i="4"/>
  <c r="AO479" i="4"/>
  <c r="AP479" i="4"/>
  <c r="AO59" i="4"/>
  <c r="AP102" i="7"/>
  <c r="AP103" i="7"/>
  <c r="D865" i="6"/>
  <c r="AP146" i="4"/>
  <c r="AO146" i="4"/>
  <c r="AP449" i="4"/>
  <c r="AO449" i="4"/>
  <c r="AO664" i="4"/>
  <c r="AP664" i="4"/>
  <c r="AP687" i="4"/>
  <c r="AO687" i="4"/>
  <c r="AO518" i="4"/>
  <c r="AP518" i="4"/>
  <c r="AP759" i="4" s="1"/>
  <c r="AO154" i="4"/>
  <c r="AP105" i="7"/>
  <c r="AP101" i="7"/>
  <c r="AL88" i="7"/>
  <c r="AK96" i="7"/>
  <c r="AO541" i="4"/>
  <c r="AP541" i="4"/>
  <c r="AP55" i="4"/>
  <c r="AO55" i="4"/>
  <c r="D858" i="6"/>
  <c r="AO205" i="4"/>
  <c r="AP205" i="4"/>
  <c r="AP226" i="4"/>
  <c r="AO226" i="4"/>
  <c r="AP310" i="4"/>
  <c r="AO310" i="4"/>
  <c r="AP326" i="4"/>
  <c r="AO326" i="4"/>
  <c r="AO577" i="4"/>
  <c r="AP577" i="4"/>
  <c r="AO476" i="4"/>
  <c r="AP476" i="4"/>
  <c r="AP489" i="4"/>
  <c r="AO489" i="4"/>
  <c r="AO256" i="4"/>
  <c r="AP256" i="4"/>
  <c r="AO663" i="4"/>
  <c r="AP663" i="4"/>
  <c r="AO544" i="4"/>
  <c r="AP544" i="4"/>
  <c r="AQ103" i="7"/>
  <c r="AO158" i="4"/>
  <c r="AP158" i="4"/>
  <c r="AO342" i="4"/>
  <c r="AP342" i="4"/>
  <c r="AP528" i="4"/>
  <c r="AO528" i="4"/>
  <c r="AP602" i="4"/>
  <c r="AO602" i="4"/>
  <c r="AP615" i="4"/>
  <c r="AO615" i="4"/>
  <c r="AO673" i="4"/>
  <c r="AP673" i="4"/>
  <c r="AO347" i="4"/>
  <c r="AO70" i="4"/>
  <c r="D879" i="6" l="1"/>
  <c r="AX453" i="4"/>
  <c r="AX761" i="4" s="1"/>
  <c r="AL102" i="7"/>
  <c r="AL101" i="7"/>
  <c r="AL105" i="7"/>
  <c r="AW755" i="4"/>
  <c r="AL103" i="7"/>
  <c r="AL106" i="7"/>
  <c r="AL104" i="7"/>
  <c r="AW767" i="4"/>
  <c r="AX24" i="4"/>
  <c r="AX769" i="4" s="1"/>
  <c r="AW762" i="4"/>
  <c r="AO762" i="4"/>
  <c r="AP762" i="4"/>
  <c r="AW759" i="4"/>
  <c r="AO759" i="4"/>
  <c r="AO761" i="4"/>
  <c r="AP761" i="4"/>
  <c r="AP755" i="4"/>
  <c r="AO768" i="4"/>
  <c r="AP768" i="4"/>
  <c r="AP769" i="4"/>
  <c r="AO767" i="4"/>
  <c r="AP766" i="4"/>
  <c r="AO760" i="4"/>
  <c r="AO764" i="4"/>
  <c r="AP764" i="4"/>
  <c r="AO766" i="4"/>
  <c r="AP763" i="4"/>
  <c r="AO769" i="4"/>
  <c r="AO763" i="4"/>
  <c r="AP760" i="4"/>
  <c r="AO755" i="4"/>
  <c r="AP767" i="4"/>
  <c r="AO765" i="4"/>
  <c r="AW763" i="4"/>
  <c r="AP765" i="4"/>
  <c r="AX449" i="4"/>
  <c r="AW765" i="4"/>
  <c r="AX13" i="4"/>
  <c r="AW764" i="4"/>
  <c r="AX760" i="4"/>
  <c r="AX15" i="4"/>
  <c r="AX766" i="4" s="1"/>
  <c r="AW766" i="4"/>
  <c r="AM104" i="7"/>
  <c r="AM106" i="7"/>
  <c r="AM101" i="7"/>
  <c r="AM105" i="7"/>
  <c r="AM103" i="7"/>
  <c r="AR106" i="7"/>
  <c r="AX631" i="4"/>
  <c r="AO100" i="7"/>
  <c r="AO106" i="7" s="1"/>
  <c r="D874" i="6"/>
  <c r="AR101" i="7"/>
  <c r="AR104" i="7"/>
  <c r="AR102" i="7"/>
  <c r="AR103" i="7"/>
  <c r="D861" i="6"/>
  <c r="AN101" i="7"/>
  <c r="AN102" i="7"/>
  <c r="AN104" i="7"/>
  <c r="AN103" i="7"/>
  <c r="AN106" i="7"/>
  <c r="AK100" i="7"/>
  <c r="AK106" i="7" s="1"/>
  <c r="AJ100" i="7"/>
  <c r="AJ106" i="7" s="1"/>
  <c r="AX765" i="4" l="1"/>
  <c r="AX764" i="4"/>
  <c r="AX763" i="4"/>
  <c r="AX755" i="4"/>
  <c r="AK102" i="7"/>
  <c r="AK103" i="7"/>
  <c r="AK101" i="7"/>
  <c r="AK104" i="7"/>
  <c r="AK105" i="7"/>
  <c r="AJ101" i="7"/>
  <c r="AJ104" i="7"/>
  <c r="AJ102" i="7"/>
  <c r="AJ103" i="7"/>
  <c r="AJ105" i="7"/>
  <c r="AO102" i="7"/>
  <c r="AO101" i="7"/>
  <c r="AO103" i="7"/>
  <c r="AO104" i="7"/>
  <c r="AO105" i="7"/>
  <c r="W756" i="4"/>
  <c r="AR756" i="4"/>
  <c r="AJ756" i="4"/>
  <c r="AM756" i="4"/>
  <c r="AP756" i="4"/>
  <c r="BB756" i="4"/>
  <c r="S756" i="4"/>
  <c r="AU756" i="4"/>
  <c r="E756" i="4"/>
  <c r="O163" i="7" s="1"/>
  <c r="W53" i="7" s="1"/>
  <c r="M756" i="4"/>
  <c r="Z756" i="4"/>
  <c r="T756" i="4"/>
  <c r="E755" i="4"/>
  <c r="I163" i="7" s="1"/>
  <c r="V53" i="7" s="1"/>
  <c r="AQ756" i="4"/>
  <c r="AX756" i="4"/>
  <c r="B756" i="4"/>
  <c r="N163" i="7" s="1"/>
  <c r="W52" i="7" s="1"/>
  <c r="AS72" i="7" s="1"/>
  <c r="AS79" i="7" s="1"/>
  <c r="AS756" i="4"/>
  <c r="AG756" i="4"/>
  <c r="AC756" i="4"/>
  <c r="AF756" i="4"/>
  <c r="AL756" i="4"/>
  <c r="I756" i="4"/>
  <c r="P163" i="7" s="1"/>
  <c r="W54" i="7" s="1"/>
  <c r="R756" i="4"/>
  <c r="R163" i="7" s="1"/>
  <c r="W56" i="7" s="1"/>
  <c r="V756" i="4"/>
  <c r="AE756" i="4"/>
  <c r="O756" i="4"/>
  <c r="BF756" i="4"/>
  <c r="AT756" i="4"/>
  <c r="BC756" i="4"/>
  <c r="AZ756" i="4"/>
  <c r="AY756" i="4"/>
  <c r="BE756" i="4"/>
  <c r="AW756" i="4"/>
  <c r="K756" i="4"/>
  <c r="AD756" i="4"/>
  <c r="E753" i="4"/>
  <c r="X53" i="7" s="1"/>
  <c r="AO756" i="4"/>
  <c r="J756" i="4"/>
  <c r="Q163" i="7" s="1"/>
  <c r="W55" i="7" s="1"/>
  <c r="AN756" i="4"/>
  <c r="BG756" i="4"/>
  <c r="U756" i="4"/>
  <c r="AV756" i="4"/>
  <c r="X756" i="4"/>
  <c r="BA756" i="4"/>
  <c r="AH756" i="4"/>
  <c r="AI756" i="4"/>
  <c r="AA756" i="4"/>
  <c r="AK756" i="4"/>
  <c r="B755" i="4"/>
  <c r="H163" i="7" s="1"/>
  <c r="V52" i="7" s="1"/>
  <c r="AS71" i="7" s="1"/>
  <c r="AS78" i="7" s="1"/>
  <c r="AM6" i="5"/>
  <c r="F6" i="5"/>
  <c r="AL6" i="5"/>
  <c r="AK6" i="5"/>
  <c r="O6" i="5"/>
  <c r="AP6" i="5"/>
  <c r="AI6" i="5"/>
  <c r="U6" i="5"/>
  <c r="AO6" i="5"/>
  <c r="Z6" i="5"/>
  <c r="C6" i="5"/>
  <c r="AE6" i="5"/>
  <c r="X6" i="5"/>
  <c r="AQ6" i="5"/>
  <c r="G6" i="5"/>
  <c r="AG6" i="5"/>
  <c r="BA6" i="5"/>
  <c r="AH6" i="5"/>
  <c r="A6" i="5"/>
  <c r="P6" i="5"/>
  <c r="E6" i="5"/>
  <c r="I6" i="5"/>
  <c r="BE6" i="5"/>
  <c r="AZ6" i="5"/>
  <c r="L6" i="5"/>
  <c r="BG6" i="5"/>
  <c r="BC6" i="5"/>
  <c r="D6" i="5"/>
  <c r="Y6" i="5"/>
  <c r="J6" i="5"/>
  <c r="M6" i="5"/>
  <c r="AV6" i="5"/>
  <c r="AF6" i="5"/>
  <c r="BF6" i="5"/>
  <c r="AR6" i="5"/>
  <c r="AD6" i="5"/>
  <c r="AW6" i="5"/>
  <c r="AA6" i="5"/>
  <c r="T6" i="5"/>
  <c r="B753" i="4"/>
  <c r="X52" i="7" s="1"/>
  <c r="W6" i="5"/>
  <c r="BD6" i="5"/>
  <c r="AT6" i="5"/>
  <c r="AY6" i="5"/>
  <c r="N6" i="5"/>
  <c r="AX6" i="5"/>
  <c r="S6" i="5"/>
  <c r="AJ6" i="5"/>
  <c r="V6" i="5"/>
  <c r="AS6" i="5"/>
  <c r="K6" i="5"/>
  <c r="R6" i="5"/>
  <c r="AB6" i="5"/>
  <c r="AN6" i="5"/>
  <c r="H6" i="5"/>
  <c r="BB6" i="5"/>
  <c r="Q6" i="5"/>
  <c r="AC6" i="5"/>
  <c r="B754" i="4"/>
  <c r="B163" i="7" s="1"/>
  <c r="U52" i="7" s="1"/>
  <c r="AS70" i="7" s="1"/>
  <c r="AU6" i="5"/>
  <c r="U754" i="4"/>
  <c r="U753" i="4"/>
  <c r="S754" i="4"/>
  <c r="S753" i="4"/>
  <c r="AP754" i="4"/>
  <c r="AP753" i="4"/>
  <c r="AN754" i="4"/>
  <c r="AN753" i="4"/>
  <c r="BB754" i="4"/>
  <c r="BB753" i="4"/>
  <c r="AR754" i="4"/>
  <c r="AR753" i="4"/>
  <c r="BC754" i="4"/>
  <c r="BC753" i="4"/>
  <c r="AJ754" i="4"/>
  <c r="AJ753" i="4"/>
  <c r="BE754" i="4"/>
  <c r="BE753" i="4"/>
  <c r="O754" i="4"/>
  <c r="O753" i="4"/>
  <c r="AM754" i="4"/>
  <c r="AM753" i="4"/>
  <c r="Z754" i="4"/>
  <c r="Z753" i="4"/>
  <c r="BG754" i="4"/>
  <c r="BG753" i="4"/>
  <c r="AZ754" i="4"/>
  <c r="AZ753" i="4"/>
  <c r="AV754" i="4"/>
  <c r="AV753" i="4"/>
  <c r="AK754" i="4"/>
  <c r="AK753" i="4"/>
  <c r="AX754" i="4"/>
  <c r="AX753" i="4"/>
  <c r="AY754" i="4"/>
  <c r="AY753" i="4"/>
  <c r="AI754" i="4"/>
  <c r="AI753" i="4"/>
  <c r="AW754" i="4"/>
  <c r="AW753" i="4"/>
  <c r="R754" i="4"/>
  <c r="F163" i="7" s="1"/>
  <c r="U56" i="7" s="1"/>
  <c r="R753" i="4"/>
  <c r="X56" i="7" s="1"/>
  <c r="W754" i="4"/>
  <c r="W753" i="4"/>
  <c r="AQ754" i="4"/>
  <c r="AQ753" i="4"/>
  <c r="AU754" i="4"/>
  <c r="AU753" i="4"/>
  <c r="I754" i="4"/>
  <c r="D163" i="7" s="1"/>
  <c r="U54" i="7" s="1"/>
  <c r="I753" i="4"/>
  <c r="X54" i="7" s="1"/>
  <c r="AA754" i="4"/>
  <c r="AA753" i="4"/>
  <c r="AG754" i="4"/>
  <c r="AG753" i="4"/>
  <c r="AO754" i="4"/>
  <c r="AO753" i="4"/>
  <c r="AF754" i="4"/>
  <c r="AF753" i="4"/>
  <c r="T754" i="4"/>
  <c r="T753" i="4"/>
  <c r="BF754" i="4"/>
  <c r="BF753" i="4"/>
  <c r="AS754" i="4"/>
  <c r="AS753" i="4"/>
  <c r="AL754" i="4"/>
  <c r="AL753" i="4"/>
  <c r="M754" i="4"/>
  <c r="M753" i="4"/>
  <c r="J754" i="4"/>
  <c r="E163" i="7" s="1"/>
  <c r="U55" i="7" s="1"/>
  <c r="J753" i="4"/>
  <c r="X55" i="7" s="1"/>
  <c r="AD754" i="4"/>
  <c r="AD753" i="4"/>
  <c r="BA754" i="4"/>
  <c r="BA753" i="4"/>
  <c r="V754" i="4"/>
  <c r="V753" i="4"/>
  <c r="AC754" i="4"/>
  <c r="AC753" i="4"/>
  <c r="K754" i="4"/>
  <c r="K753" i="4"/>
  <c r="AT754" i="4"/>
  <c r="AT753" i="4"/>
  <c r="AH754" i="4"/>
  <c r="AH753" i="4"/>
  <c r="AE754" i="4"/>
  <c r="AE753" i="4"/>
  <c r="E754" i="4"/>
  <c r="C163" i="7" s="1"/>
  <c r="U53" i="7" s="1"/>
  <c r="X754" i="4"/>
  <c r="X753" i="4"/>
  <c r="AS73" i="7" l="1"/>
  <c r="AS96" i="7" s="1"/>
  <c r="AS77" i="7"/>
  <c r="AS80" i="7" s="1"/>
  <c r="AS95" i="7" s="1"/>
  <c r="AS89" i="7" s="1"/>
  <c r="J157" i="9"/>
  <c r="J177" i="9" s="1"/>
  <c r="AS64" i="7"/>
  <c r="AS66" i="7" s="1"/>
  <c r="AS100" i="7" l="1"/>
  <c r="AS104" i="7" l="1"/>
  <c r="AS103" i="7"/>
  <c r="AS101" i="7"/>
  <c r="AS105" i="7"/>
  <c r="AS102" i="7"/>
  <c r="AS106" i="7"/>
</calcChain>
</file>

<file path=xl/sharedStrings.xml><?xml version="1.0" encoding="utf-8"?>
<sst xmlns="http://schemas.openxmlformats.org/spreadsheetml/2006/main" count="19752" uniqueCount="4676">
  <si>
    <t>U.S. Dividend Champions</t>
  </si>
  <si>
    <t>End-of-month update at:</t>
  </si>
  <si>
    <t>Fundamental Data</t>
  </si>
  <si>
    <t>Dividends Paid by Year</t>
  </si>
  <si>
    <t>Percentage Increase by Year</t>
  </si>
  <si>
    <t>Dividend Growth Model</t>
  </si>
  <si>
    <t>Technical Data</t>
  </si>
  <si>
    <t>(and American Depository Receipts)</t>
  </si>
  <si>
    <t>Dates in Green (centered) indicate increase (by Ex-Div. Date) expected in next 2 months</t>
  </si>
  <si>
    <t>(excluding Special/Extra Dividends)</t>
  </si>
  <si>
    <t>(see Notes tab)</t>
  </si>
  <si>
    <t>(based on Earnings Estimates, if available)</t>
  </si>
  <si>
    <t>Dates in Red (right-aligned) indicate last increase more than a year ago (Ex-Div Date)</t>
  </si>
  <si>
    <t>Past Performance is No Guarantee of Future Results</t>
  </si>
  <si>
    <t>MMA=Moving Market Average</t>
  </si>
  <si>
    <t>Disclaimer: Although all figures are thought to be correct, no guarantee is expressed or implied.</t>
  </si>
  <si>
    <t># Column on right excludes amount normally paid in following year but accelerated; included next year (column on left)</t>
  </si>
  <si>
    <t>2013</t>
  </si>
  <si>
    <t>Mean</t>
  </si>
  <si>
    <t>5-year Total</t>
  </si>
  <si>
    <t>Current Price as % from:</t>
  </si>
  <si>
    <t>Company</t>
  </si>
  <si>
    <t>Ticker</t>
  </si>
  <si>
    <t>No.</t>
  </si>
  <si>
    <t>CCC</t>
  </si>
  <si>
    <t>DRIP Fees</t>
  </si>
  <si>
    <t>Div.</t>
  </si>
  <si>
    <t>MR%</t>
  </si>
  <si>
    <t>Qtly</t>
  </si>
  <si>
    <t>&amp;=MultiIncThisYr</t>
  </si>
  <si>
    <t>EPS%</t>
  </si>
  <si>
    <t>+/-% vs.</t>
  </si>
  <si>
    <t>TTM</t>
  </si>
  <si>
    <t>FYE</t>
  </si>
  <si>
    <t>PEG</t>
  </si>
  <si>
    <t>MRQ</t>
  </si>
  <si>
    <t>Past 5yr</t>
  </si>
  <si>
    <t>N</t>
  </si>
  <si>
    <t>MktCap</t>
  </si>
  <si>
    <t>Inside</t>
  </si>
  <si>
    <t>Debt/</t>
  </si>
  <si>
    <t>5/10</t>
  </si>
  <si>
    <t>DGR</t>
  </si>
  <si>
    <t>Amounts in Red indicate no increase during year</t>
  </si>
  <si>
    <t>vs.</t>
  </si>
  <si>
    <t>(simple</t>
  </si>
  <si>
    <t>Standard</t>
  </si>
  <si>
    <t>Tweed</t>
  </si>
  <si>
    <t>Chowder</t>
  </si>
  <si>
    <t>Estimated Dividends to be Paid in Year:</t>
  </si>
  <si>
    <t>Est. Payback</t>
  </si>
  <si>
    <t>5-yr</t>
  </si>
  <si>
    <t>52-wk</t>
  </si>
  <si>
    <t>50-day</t>
  </si>
  <si>
    <t>200-day</t>
  </si>
  <si>
    <t>Name</t>
  </si>
  <si>
    <t>Symbol</t>
  </si>
  <si>
    <t>Industry</t>
  </si>
  <si>
    <t>Yrs</t>
  </si>
  <si>
    <t>Seq</t>
  </si>
  <si>
    <t>DR</t>
  </si>
  <si>
    <t>SP</t>
  </si>
  <si>
    <t>Price</t>
  </si>
  <si>
    <t>Yield</t>
  </si>
  <si>
    <t>Old</t>
  </si>
  <si>
    <t>New</t>
  </si>
  <si>
    <t>Inc.</t>
  </si>
  <si>
    <t>Ex-Div</t>
  </si>
  <si>
    <t>Pay</t>
  </si>
  <si>
    <t>Sch</t>
  </si>
  <si>
    <t>Note</t>
  </si>
  <si>
    <t>Dividend</t>
  </si>
  <si>
    <t>Payout</t>
  </si>
  <si>
    <t>Graham</t>
  </si>
  <si>
    <t>P/E</t>
  </si>
  <si>
    <t>Month</t>
  </si>
  <si>
    <t>EPS</t>
  </si>
  <si>
    <t>P/Sales</t>
  </si>
  <si>
    <t>P/Book</t>
  </si>
  <si>
    <t>ROE</t>
  </si>
  <si>
    <t>Growth</t>
  </si>
  <si>
    <t>A</t>
  </si>
  <si>
    <t>($Mil)</t>
  </si>
  <si>
    <t>Own.</t>
  </si>
  <si>
    <t>Equity</t>
  </si>
  <si>
    <t>DEG</t>
  </si>
  <si>
    <t>A/D*</t>
  </si>
  <si>
    <t>1-yr</t>
  </si>
  <si>
    <t>3-yr</t>
  </si>
  <si>
    <t>10-yr</t>
  </si>
  <si>
    <t>#</t>
  </si>
  <si>
    <t>RegDivs</t>
  </si>
  <si>
    <t>2012</t>
  </si>
  <si>
    <t>average)</t>
  </si>
  <si>
    <t>Deviation</t>
  </si>
  <si>
    <t>Sector</t>
  </si>
  <si>
    <t>Factor</t>
  </si>
  <si>
    <t>Rule</t>
  </si>
  <si>
    <t>$</t>
  </si>
  <si>
    <t>%</t>
  </si>
  <si>
    <t>Beta</t>
  </si>
  <si>
    <t>Low</t>
  </si>
  <si>
    <t>High</t>
  </si>
  <si>
    <t>MMA</t>
  </si>
  <si>
    <t>1st Source Corp.</t>
  </si>
  <si>
    <t>SRCE</t>
  </si>
  <si>
    <t>-</t>
  </si>
  <si>
    <t>B15</t>
  </si>
  <si>
    <t>Financials</t>
  </si>
  <si>
    <t>3M Company</t>
  </si>
  <si>
    <t>MMM</t>
  </si>
  <si>
    <t>C12</t>
  </si>
  <si>
    <t>Industrials</t>
  </si>
  <si>
    <t>ABM Industries Inc.</t>
  </si>
  <si>
    <t>ABM</t>
  </si>
  <si>
    <t>Y</t>
  </si>
  <si>
    <t>AFLAC Inc.</t>
  </si>
  <si>
    <t>AFL</t>
  </si>
  <si>
    <t>Insurance</t>
  </si>
  <si>
    <t>C01</t>
  </si>
  <si>
    <t>Air Products &amp; Chem.</t>
  </si>
  <si>
    <t>APD</t>
  </si>
  <si>
    <t>B08</t>
  </si>
  <si>
    <t>Materials</t>
  </si>
  <si>
    <t>Altria Group Inc.</t>
  </si>
  <si>
    <t>MO</t>
  </si>
  <si>
    <t>Tobacco</t>
  </si>
  <si>
    <t>A10</t>
  </si>
  <si>
    <t>Consumer Staples</t>
  </si>
  <si>
    <t>American States Water</t>
  </si>
  <si>
    <t>AWR</t>
  </si>
  <si>
    <t>Utilities</t>
  </si>
  <si>
    <t>WTR</t>
  </si>
  <si>
    <t>Archer Daniels Midland</t>
  </si>
  <si>
    <t>ADM</t>
  </si>
  <si>
    <t>C14</t>
  </si>
  <si>
    <t>n/a</t>
  </si>
  <si>
    <t>AT&amp;T Inc.</t>
  </si>
  <si>
    <t>T</t>
  </si>
  <si>
    <t>B01</t>
  </si>
  <si>
    <t>Atmos Energy</t>
  </si>
  <si>
    <t>ATO</t>
  </si>
  <si>
    <t>C11</t>
  </si>
  <si>
    <t>Automatic Data Proc.</t>
  </si>
  <si>
    <t>ADP</t>
  </si>
  <si>
    <t>A01</t>
  </si>
  <si>
    <t>Badger Meter Inc.</t>
  </si>
  <si>
    <t>BMI</t>
  </si>
  <si>
    <t>C15</t>
  </si>
  <si>
    <t>Becton Dickinson &amp; Co.</t>
  </si>
  <si>
    <t>BDX</t>
  </si>
  <si>
    <t>C29</t>
  </si>
  <si>
    <t>FY Streak</t>
  </si>
  <si>
    <t>Health Care</t>
  </si>
  <si>
    <t>Bemis Company</t>
  </si>
  <si>
    <t>BMS</t>
  </si>
  <si>
    <t>Black Hills Corp.</t>
  </si>
  <si>
    <t>BKH</t>
  </si>
  <si>
    <t>Brady Corp.</t>
  </si>
  <si>
    <t>BRC</t>
  </si>
  <si>
    <t>A31</t>
  </si>
  <si>
    <t>Brown-Forman Class B</t>
  </si>
  <si>
    <t>BF-B</t>
  </si>
  <si>
    <t>A02</t>
  </si>
  <si>
    <t>C.R. Bard Inc.</t>
  </si>
  <si>
    <t>BCR</t>
  </si>
  <si>
    <t>California Water Service</t>
  </si>
  <si>
    <t>CWT</t>
  </si>
  <si>
    <t>B17</t>
  </si>
  <si>
    <t>Calvin B. Taylor Bankshares Inc.</t>
  </si>
  <si>
    <t>TYCB</t>
  </si>
  <si>
    <t>Dec</t>
  </si>
  <si>
    <t>Carlisle Companies</t>
  </si>
  <si>
    <t>CSL</t>
  </si>
  <si>
    <t>Chesapeake Financial Shares</t>
  </si>
  <si>
    <t>CPKF</t>
  </si>
  <si>
    <t>Chevron Corp.</t>
  </si>
  <si>
    <t>CVX</t>
  </si>
  <si>
    <t>Energy</t>
  </si>
  <si>
    <t>Cincinnati Financial</t>
  </si>
  <si>
    <t>CINF</t>
  </si>
  <si>
    <t>A14</t>
  </si>
  <si>
    <t>Cintas Corp.</t>
  </si>
  <si>
    <t>CTAS</t>
  </si>
  <si>
    <t>Clorox Company</t>
  </si>
  <si>
    <t>CLX</t>
  </si>
  <si>
    <t>Coca-Cola Company</t>
  </si>
  <si>
    <t>KO</t>
  </si>
  <si>
    <t>A03</t>
  </si>
  <si>
    <t>Colgate-Palmolive Co.</t>
  </si>
  <si>
    <t>CL</t>
  </si>
  <si>
    <t>Personal Products</t>
  </si>
  <si>
    <t>Commerce Bancshares</t>
  </si>
  <si>
    <t>CBSH</t>
  </si>
  <si>
    <t>C27</t>
  </si>
  <si>
    <t>Community Bank System</t>
  </si>
  <si>
    <t>CBU</t>
  </si>
  <si>
    <t>Community Trust Banc.</t>
  </si>
  <si>
    <t>CTBI</t>
  </si>
  <si>
    <t>Computer Services Inc.</t>
  </si>
  <si>
    <t>CSVI</t>
  </si>
  <si>
    <t>C25</t>
  </si>
  <si>
    <t>Connecticut Water Service</t>
  </si>
  <si>
    <t>CTWS</t>
  </si>
  <si>
    <t>Consolidated Edison</t>
  </si>
  <si>
    <t>ED</t>
  </si>
  <si>
    <t>Donaldson Company</t>
  </si>
  <si>
    <t>DCI</t>
  </si>
  <si>
    <t>B31</t>
  </si>
  <si>
    <t>Dover Corp.</t>
  </si>
  <si>
    <t>DOV</t>
  </si>
  <si>
    <t>Machinery</t>
  </si>
  <si>
    <t>Eagle Financial Services</t>
  </si>
  <si>
    <t>EFSI</t>
  </si>
  <si>
    <t>Eaton Vance Corp.</t>
  </si>
  <si>
    <t>EV</t>
  </si>
  <si>
    <t>Ecolab Inc.</t>
  </si>
  <si>
    <t>ECL</t>
  </si>
  <si>
    <t>A16</t>
  </si>
  <si>
    <t>Emerson Electric</t>
  </si>
  <si>
    <t>EMR</t>
  </si>
  <si>
    <t>Erie Indemnity Company</t>
  </si>
  <si>
    <t>ERIE</t>
  </si>
  <si>
    <t>A23</t>
  </si>
  <si>
    <t>ExxonMobil Corp.</t>
  </si>
  <si>
    <t>XOM</t>
  </si>
  <si>
    <t>C09</t>
  </si>
  <si>
    <t>Farmers &amp; Merchants Bancorp</t>
  </si>
  <si>
    <t>FMCB</t>
  </si>
  <si>
    <t>JaJl</t>
  </si>
  <si>
    <t>Federal Realty Inv. Trust</t>
  </si>
  <si>
    <t>FRT</t>
  </si>
  <si>
    <t>First Financial Corp.</t>
  </si>
  <si>
    <t>THFF</t>
  </si>
  <si>
    <t>Franklin Electric Co.</t>
  </si>
  <si>
    <t>FELE</t>
  </si>
  <si>
    <t>B18</t>
  </si>
  <si>
    <t>Franklin Resources</t>
  </si>
  <si>
    <t>BEN</t>
  </si>
  <si>
    <t>A13</t>
  </si>
  <si>
    <t>General Dynamics</t>
  </si>
  <si>
    <t>GD</t>
  </si>
  <si>
    <t>B05</t>
  </si>
  <si>
    <t>Genuine Parts Co.</t>
  </si>
  <si>
    <t>GPC</t>
  </si>
  <si>
    <t>Consumer Discretionary</t>
  </si>
  <si>
    <t>Gorman-Rupp Company</t>
  </si>
  <si>
    <t>GRC</t>
  </si>
  <si>
    <t>C08</t>
  </si>
  <si>
    <t>H.B. Fuller Company</t>
  </si>
  <si>
    <t>FUL</t>
  </si>
  <si>
    <t>Helmerich &amp; Payne Inc.</t>
  </si>
  <si>
    <t>HP</t>
  </si>
  <si>
    <t>Hormel Foods Corp.</t>
  </si>
  <si>
    <t>HRL</t>
  </si>
  <si>
    <t>Illinois Tool Works</t>
  </si>
  <si>
    <t>ITW</t>
  </si>
  <si>
    <t>Jack Henry &amp; Associates</t>
  </si>
  <si>
    <t>JKHY</t>
  </si>
  <si>
    <t>Johnson &amp; Johnson</t>
  </si>
  <si>
    <t>JNJ</t>
  </si>
  <si>
    <t>C13</t>
  </si>
  <si>
    <t>Kimberly-Clark Corp.</t>
  </si>
  <si>
    <t>KMB</t>
  </si>
  <si>
    <t>A04</t>
  </si>
  <si>
    <t>Lancaster Colony Corp.</t>
  </si>
  <si>
    <t>LANC</t>
  </si>
  <si>
    <t>Leggett &amp; Platt Inc.</t>
  </si>
  <si>
    <t>LEG</t>
  </si>
  <si>
    <t>Lowe's Companies</t>
  </si>
  <si>
    <t>LOW</t>
  </si>
  <si>
    <t>B09</t>
  </si>
  <si>
    <t>McCormick &amp; Co.</t>
  </si>
  <si>
    <t>MKC</t>
  </si>
  <si>
    <t>McDonald's Corp.</t>
  </si>
  <si>
    <t>MCD</t>
  </si>
  <si>
    <t>McGrath Rentcorp</t>
  </si>
  <si>
    <t>MGRC</t>
  </si>
  <si>
    <t>A28</t>
  </si>
  <si>
    <t>MDU Resources</t>
  </si>
  <si>
    <t>MDU</t>
  </si>
  <si>
    <t>Medtronic plc</t>
  </si>
  <si>
    <t>MDT</t>
  </si>
  <si>
    <t>A26</t>
  </si>
  <si>
    <t>ADR-Ireland,US$</t>
  </si>
  <si>
    <t>Mercury General Corp.</t>
  </si>
  <si>
    <t>MCY</t>
  </si>
  <si>
    <t>C28</t>
  </si>
  <si>
    <t>MGE Energy Inc.</t>
  </si>
  <si>
    <t>MGEE</t>
  </si>
  <si>
    <t>Middlesex Water Co.</t>
  </si>
  <si>
    <t>MSEX</t>
  </si>
  <si>
    <t>MSA Safety Inc.</t>
  </si>
  <si>
    <t>MSA</t>
  </si>
  <si>
    <t>C10</t>
  </si>
  <si>
    <t>NACCO Industries</t>
  </si>
  <si>
    <t>NC</t>
  </si>
  <si>
    <t>National Fuel Gas</t>
  </si>
  <si>
    <t>NFG</t>
  </si>
  <si>
    <t>National Retail Properties</t>
  </si>
  <si>
    <t>NNN</t>
  </si>
  <si>
    <t>Nordson Corp.</t>
  </si>
  <si>
    <t>NDSN</t>
  </si>
  <si>
    <t>C05</t>
  </si>
  <si>
    <t>Northwest Natural Gas</t>
  </si>
  <si>
    <t>NWN</t>
  </si>
  <si>
    <t>Nucor Corp.</t>
  </si>
  <si>
    <t>NUE</t>
  </si>
  <si>
    <t>Old Republic International</t>
  </si>
  <si>
    <t>ORI</t>
  </si>
  <si>
    <t>Parker-Hannifin Corp.</t>
  </si>
  <si>
    <t>PH</t>
  </si>
  <si>
    <t>Pentair Ltd.</t>
  </si>
  <si>
    <t>PNR</t>
  </si>
  <si>
    <t>People's United Financial</t>
  </si>
  <si>
    <t>PBCT</t>
  </si>
  <si>
    <t>PepsiCo Inc.</t>
  </si>
  <si>
    <t>PEP</t>
  </si>
  <si>
    <t>C30</t>
  </si>
  <si>
    <t>PPG Industries Inc.</t>
  </si>
  <si>
    <t>PPG</t>
  </si>
  <si>
    <t>Procter &amp; Gamble Co.</t>
  </si>
  <si>
    <t>PG</t>
  </si>
  <si>
    <t>RLI Corp.</t>
  </si>
  <si>
    <t>RLI</t>
  </si>
  <si>
    <t>C20</t>
  </si>
  <si>
    <t>RPM International Inc.</t>
  </si>
  <si>
    <t>RPM</t>
  </si>
  <si>
    <t>S&amp;P Global Inc.</t>
  </si>
  <si>
    <t>SPGI</t>
  </si>
  <si>
    <t>SEI Investments Company</t>
  </si>
  <si>
    <t>SEIC</t>
  </si>
  <si>
    <t>JaJu</t>
  </si>
  <si>
    <t>Sherwin-Williams Co.</t>
  </si>
  <si>
    <t>SHW</t>
  </si>
  <si>
    <t>SJW Corp.</t>
  </si>
  <si>
    <t>SJW</t>
  </si>
  <si>
    <t>Sonoco Products Co.</t>
  </si>
  <si>
    <t>SON</t>
  </si>
  <si>
    <t>Stanley Black &amp; Decker</t>
  </si>
  <si>
    <t>SWK</t>
  </si>
  <si>
    <t>C19</t>
  </si>
  <si>
    <t>Stepan Company</t>
  </si>
  <si>
    <t>SCL</t>
  </si>
  <si>
    <t>Stryker Corp.</t>
  </si>
  <si>
    <t>SYK</t>
  </si>
  <si>
    <t>Sysco Corp.</t>
  </si>
  <si>
    <t>SYY</t>
  </si>
  <si>
    <t>T. Rowe Price Group</t>
  </si>
  <si>
    <t>TROW</t>
  </si>
  <si>
    <t>Target Corp.</t>
  </si>
  <si>
    <t>TGT</t>
  </si>
  <si>
    <t>Telephone &amp; Data Sys.</t>
  </si>
  <si>
    <t>TDS</t>
  </si>
  <si>
    <t>C31</t>
  </si>
  <si>
    <t>Tennant Company</t>
  </si>
  <si>
    <t>TNC</t>
  </si>
  <si>
    <t>Tompkins Financial Corp.</t>
  </si>
  <si>
    <t>TMP</t>
  </si>
  <si>
    <t>Tootsie Roll Industries</t>
  </si>
  <si>
    <t>TR</t>
  </si>
  <si>
    <t>Adj/Stock Div</t>
  </si>
  <si>
    <t>UGI Corp.</t>
  </si>
  <si>
    <t>UGI</t>
  </si>
  <si>
    <t>UMB Financial Corp.</t>
  </si>
  <si>
    <t>UMBF</t>
  </si>
  <si>
    <t>United Bankshares Inc.</t>
  </si>
  <si>
    <t>UBSI</t>
  </si>
  <si>
    <t>Rec Date Streak</t>
  </si>
  <si>
    <t>Universal Corp.</t>
  </si>
  <si>
    <t>UVV</t>
  </si>
  <si>
    <t>Universal Health Realty Trust</t>
  </si>
  <si>
    <t>UHT</t>
  </si>
  <si>
    <t>Vectren Corp.</t>
  </si>
  <si>
    <t>VVC</t>
  </si>
  <si>
    <t>VF Corp.</t>
  </si>
  <si>
    <t>VFC</t>
  </si>
  <si>
    <t>C18</t>
  </si>
  <si>
    <t>W.W. Grainger Inc.</t>
  </si>
  <si>
    <t>GWW</t>
  </si>
  <si>
    <t>Wal-Mart Stores Inc.</t>
  </si>
  <si>
    <t>WMT</t>
  </si>
  <si>
    <t>Walgreens Boots Alliance Inc.</t>
  </si>
  <si>
    <t>WBA</t>
  </si>
  <si>
    <t>West Pharmaceutical Services</t>
  </si>
  <si>
    <t>WST</t>
  </si>
  <si>
    <t>Westamerica Bancorp</t>
  </si>
  <si>
    <t>WABC</t>
  </si>
  <si>
    <t>Weyco Group Inc.</t>
  </si>
  <si>
    <t>WEYS</t>
  </si>
  <si>
    <t>Champions</t>
  </si>
  <si>
    <t>Contenders</t>
  </si>
  <si>
    <t>A.O. Smith Corp.</t>
  </si>
  <si>
    <t>AOS</t>
  </si>
  <si>
    <t>Aaron's Inc.</t>
  </si>
  <si>
    <t>AAN</t>
  </si>
  <si>
    <t>Accenture plc</t>
  </si>
  <si>
    <t>ACN</t>
  </si>
  <si>
    <t>MyNv</t>
  </si>
  <si>
    <t>Acme United Corp.</t>
  </si>
  <si>
    <t>ACU</t>
  </si>
  <si>
    <t>Albemarle Corp.</t>
  </si>
  <si>
    <t>ALB</t>
  </si>
  <si>
    <t>Alliant Energy Corp.</t>
  </si>
  <si>
    <t>LNT</t>
  </si>
  <si>
    <t>American Equity Investment Life Holding Co.</t>
  </si>
  <si>
    <t>AEL</t>
  </si>
  <si>
    <t>American Financial Group Inc.</t>
  </si>
  <si>
    <t>AFG</t>
  </si>
  <si>
    <t>A25</t>
  </si>
  <si>
    <t>American Water Works</t>
  </si>
  <si>
    <t>AWK</t>
  </si>
  <si>
    <t>AmeriGas Partners LP</t>
  </si>
  <si>
    <t>APU</t>
  </si>
  <si>
    <t>Ameriprise Financial Inc.</t>
  </si>
  <si>
    <t>AMP</t>
  </si>
  <si>
    <t>B19</t>
  </si>
  <si>
    <t>AmerisourceBergen Corp.</t>
  </si>
  <si>
    <t>ABC</t>
  </si>
  <si>
    <t>C04</t>
  </si>
  <si>
    <t>AmTrust Financial Services Inc.</t>
  </si>
  <si>
    <t>AFSI</t>
  </si>
  <si>
    <t>A19</t>
  </si>
  <si>
    <t>Analog Devices Inc.</t>
  </si>
  <si>
    <t>ADI</t>
  </si>
  <si>
    <t>C07</t>
  </si>
  <si>
    <t>Andersons Inc. (The)</t>
  </si>
  <si>
    <t>ANDE</t>
  </si>
  <si>
    <t>A24</t>
  </si>
  <si>
    <t>AptarGroup Inc.</t>
  </si>
  <si>
    <t>ATR</t>
  </si>
  <si>
    <t>B23</t>
  </si>
  <si>
    <t>Armanino Foods of Distinction Inc.</t>
  </si>
  <si>
    <t>AMNF</t>
  </si>
  <si>
    <t>Arrow Financial Corp.</t>
  </si>
  <si>
    <t>AROW</t>
  </si>
  <si>
    <t>Adj/Stk Div</t>
  </si>
  <si>
    <t>Artesian Resources</t>
  </si>
  <si>
    <t>ARTNA</t>
  </si>
  <si>
    <t>B22</t>
  </si>
  <si>
    <t>Assurant Inc.</t>
  </si>
  <si>
    <t>AIZ</t>
  </si>
  <si>
    <t>Atrion Corp.</t>
  </si>
  <si>
    <t>ATRI</t>
  </si>
  <si>
    <t>Auburn National Bancorp</t>
  </si>
  <si>
    <t>AUBN</t>
  </si>
  <si>
    <t>Avista Corp.</t>
  </si>
  <si>
    <t>AVA</t>
  </si>
  <si>
    <t>Axis Capital Holdings Ltd.</t>
  </si>
  <si>
    <t>AXS</t>
  </si>
  <si>
    <t>BancFirst Corp. OK</t>
  </si>
  <si>
    <t>BANF</t>
  </si>
  <si>
    <t>Bank of Marin Bancorp</t>
  </si>
  <si>
    <t>BMRC</t>
  </si>
  <si>
    <t>B11</t>
  </si>
  <si>
    <t>A20</t>
  </si>
  <si>
    <t>Bank of Utica</t>
  </si>
  <si>
    <t>BKUTK</t>
  </si>
  <si>
    <t>Bar Harbor Bankshares</t>
  </si>
  <si>
    <t>BHB</t>
  </si>
  <si>
    <t>Best Buy Corp.</t>
  </si>
  <si>
    <t>BBY</t>
  </si>
  <si>
    <t>A12</t>
  </si>
  <si>
    <t>BOK Financial Corp.</t>
  </si>
  <si>
    <t>BOKF</t>
  </si>
  <si>
    <t>B27</t>
  </si>
  <si>
    <t>Brinker International</t>
  </si>
  <si>
    <t>EAT</t>
  </si>
  <si>
    <t>Broadridge Financial Solutions Inc.</t>
  </si>
  <si>
    <t>BR</t>
  </si>
  <si>
    <t>Brookfield Infrastructure Partners LP</t>
  </si>
  <si>
    <t>BIP</t>
  </si>
  <si>
    <t>Bermuda,US$</t>
  </si>
  <si>
    <t>Brown &amp; Brown Inc.</t>
  </si>
  <si>
    <t>BRO</t>
  </si>
  <si>
    <t>Buckeye Partners LP</t>
  </si>
  <si>
    <t>BPL</t>
  </si>
  <si>
    <t>Bunge Limited</t>
  </si>
  <si>
    <t>BG</t>
  </si>
  <si>
    <t>C.H. Robinson Worldwide</t>
  </si>
  <si>
    <t>CHRW</t>
  </si>
  <si>
    <t>Cambridge Bancorp</t>
  </si>
  <si>
    <t>CATC</t>
  </si>
  <si>
    <t>Canadian National Railway</t>
  </si>
  <si>
    <t>CNI</t>
  </si>
  <si>
    <t>@,Canada</t>
  </si>
  <si>
    <t>Cardinal Health Inc.</t>
  </si>
  <si>
    <t>CAH</t>
  </si>
  <si>
    <t>A15</t>
  </si>
  <si>
    <t>Casey's General Stores Inc.</t>
  </si>
  <si>
    <t>CASY</t>
  </si>
  <si>
    <t>Cass Information Systems Inc.</t>
  </si>
  <si>
    <t>CASS</t>
  </si>
  <si>
    <t>Caterpillar Inc.</t>
  </si>
  <si>
    <t>CAT</t>
  </si>
  <si>
    <t>CCFNB Bancorp Inc.</t>
  </si>
  <si>
    <t>CCFN</t>
  </si>
  <si>
    <t>CenterPoint Energy</t>
  </si>
  <si>
    <t>CNP</t>
  </si>
  <si>
    <t>Chesapeake Utilities</t>
  </si>
  <si>
    <t>CPK</t>
  </si>
  <si>
    <t>A05</t>
  </si>
  <si>
    <t>Chubb Limited</t>
  </si>
  <si>
    <t>CB</t>
  </si>
  <si>
    <t>A21</t>
  </si>
  <si>
    <t>Switz.,US$</t>
  </si>
  <si>
    <t>Church &amp; Dwight</t>
  </si>
  <si>
    <t>CHD</t>
  </si>
  <si>
    <t>Citizens Financial Services</t>
  </si>
  <si>
    <t>CZFS</t>
  </si>
  <si>
    <t>CMS Energy Corp.</t>
  </si>
  <si>
    <t>CMS</t>
  </si>
  <si>
    <t>B28</t>
  </si>
  <si>
    <t>Columbia Sportswear Co.</t>
  </si>
  <si>
    <t>COLM</t>
  </si>
  <si>
    <t>B30</t>
  </si>
  <si>
    <t>Comcast Corp.</t>
  </si>
  <si>
    <t>CMCSA</t>
  </si>
  <si>
    <t>Media</t>
  </si>
  <si>
    <t>Compass Minerals International</t>
  </si>
  <si>
    <t>CMP</t>
  </si>
  <si>
    <t>Costco Wholesale</t>
  </si>
  <si>
    <t>COST</t>
  </si>
  <si>
    <t>B26</t>
  </si>
  <si>
    <t>Cracker Barrel Old Country</t>
  </si>
  <si>
    <t>CBRL</t>
  </si>
  <si>
    <t>CSX Corp.</t>
  </si>
  <si>
    <t>CSX</t>
  </si>
  <si>
    <t>Cullen/Frost Bankers</t>
  </si>
  <si>
    <t>CFR</t>
  </si>
  <si>
    <t>Cummins Inc.</t>
  </si>
  <si>
    <t>CMI</t>
  </si>
  <si>
    <t>CVS Health Corp.</t>
  </si>
  <si>
    <t>CVS</t>
  </si>
  <si>
    <t>B02</t>
  </si>
  <si>
    <t>Digital Realty Trust</t>
  </si>
  <si>
    <t>DLR</t>
  </si>
  <si>
    <t>Dominion Energy Inc.</t>
  </si>
  <si>
    <t>D</t>
  </si>
  <si>
    <t>Donegal Group Inc. A</t>
  </si>
  <si>
    <t>DGICA</t>
  </si>
  <si>
    <t>Donegal Group Inc. B</t>
  </si>
  <si>
    <t>DGICB</t>
  </si>
  <si>
    <t>Duke Energy Corp.</t>
  </si>
  <si>
    <t>DUK</t>
  </si>
  <si>
    <t>Dun &amp; Bradstreet Corp.</t>
  </si>
  <si>
    <t>DNB</t>
  </si>
  <si>
    <t>Eagle Bancorp Montana Inc.</t>
  </si>
  <si>
    <t>EBMT</t>
  </si>
  <si>
    <t>Edison International</t>
  </si>
  <si>
    <t>EIX</t>
  </si>
  <si>
    <t>Enbridge Inc.</t>
  </si>
  <si>
    <t>ENB</t>
  </si>
  <si>
    <t>Energy Transfer Partners LP</t>
  </si>
  <si>
    <t>ETP</t>
  </si>
  <si>
    <t>B14</t>
  </si>
  <si>
    <t>Ensign Group Inc.</t>
  </si>
  <si>
    <t>ENSG</t>
  </si>
  <si>
    <t>Enterprise Bancorp Inc.</t>
  </si>
  <si>
    <t>EBTC</t>
  </si>
  <si>
    <t>Enterprise Products Partners LP</t>
  </si>
  <si>
    <t>EPD</t>
  </si>
  <si>
    <t>B07</t>
  </si>
  <si>
    <t>Equity LifeStyle Properties</t>
  </si>
  <si>
    <t>ELS</t>
  </si>
  <si>
    <t>Essex Property Trust</t>
  </si>
  <si>
    <t>ESS</t>
  </si>
  <si>
    <t>A17</t>
  </si>
  <si>
    <t>Evercore Partners Inc.</t>
  </si>
  <si>
    <t>EVR</t>
  </si>
  <si>
    <t>Eversource Energy</t>
  </si>
  <si>
    <t>ES</t>
  </si>
  <si>
    <t>Expeditors International</t>
  </si>
  <si>
    <t>EXPD</t>
  </si>
  <si>
    <t>JnDe</t>
  </si>
  <si>
    <t>Factset Research System Inc.</t>
  </si>
  <si>
    <t>FDS</t>
  </si>
  <si>
    <t>Farmers and Merchants Bancorp</t>
  </si>
  <si>
    <t>FMAO</t>
  </si>
  <si>
    <t>Fastenal Company</t>
  </si>
  <si>
    <t>FAST</t>
  </si>
  <si>
    <t>FedEx Corp.</t>
  </si>
  <si>
    <t>FDX</t>
  </si>
  <si>
    <t>A06</t>
  </si>
  <si>
    <t>First Farmers Financial Corp.</t>
  </si>
  <si>
    <t>FFMR</t>
  </si>
  <si>
    <t>First of Long Island Corp.</t>
  </si>
  <si>
    <t>FLIC</t>
  </si>
  <si>
    <t>First Robinson Financial Corp.</t>
  </si>
  <si>
    <t>FRFC</t>
  </si>
  <si>
    <t>C16</t>
  </si>
  <si>
    <t>Flowers Foods</t>
  </si>
  <si>
    <t>FLO</t>
  </si>
  <si>
    <t>C23</t>
  </si>
  <si>
    <t>Flowserve Corp.</t>
  </si>
  <si>
    <t>FLS</t>
  </si>
  <si>
    <t>A08</t>
  </si>
  <si>
    <t>General Mills</t>
  </si>
  <si>
    <t>GIS</t>
  </si>
  <si>
    <t>Graco Inc.</t>
  </si>
  <si>
    <t>GGG</t>
  </si>
  <si>
    <t>Hanover Insurance Group (The)</t>
  </si>
  <si>
    <t>THG</t>
  </si>
  <si>
    <t>C22</t>
  </si>
  <si>
    <t>Hasbro Inc.</t>
  </si>
  <si>
    <t>HAS</t>
  </si>
  <si>
    <t>Hawkins Inc.</t>
  </si>
  <si>
    <t>HWKN</t>
  </si>
  <si>
    <t>ApOc</t>
  </si>
  <si>
    <t>HDFC Bank Limited</t>
  </si>
  <si>
    <t>HDB</t>
  </si>
  <si>
    <t>Healthcare Services Group Inc.</t>
  </si>
  <si>
    <t>HCSG</t>
  </si>
  <si>
    <t>Hillenbrand Inc.</t>
  </si>
  <si>
    <t>HI</t>
  </si>
  <si>
    <t>Hingham Institution for Savings</t>
  </si>
  <si>
    <t>HIFS</t>
  </si>
  <si>
    <t>A18</t>
  </si>
  <si>
    <t>Holly Energy Partners LP</t>
  </si>
  <si>
    <t>HEP</t>
  </si>
  <si>
    <t>Honat Bancorp Inc.</t>
  </si>
  <si>
    <t>HONT</t>
  </si>
  <si>
    <t>Hubbell Inc.</t>
  </si>
  <si>
    <t>HUBB</t>
  </si>
  <si>
    <t>Inmarsat plc</t>
  </si>
  <si>
    <t>IMASF</t>
  </si>
  <si>
    <t>International Business Machines</t>
  </si>
  <si>
    <t>IBM</t>
  </si>
  <si>
    <t>International Flavors &amp; Fragrances</t>
  </si>
  <si>
    <t>IFF</t>
  </si>
  <si>
    <t>International Speedway Corp.</t>
  </si>
  <si>
    <t>ISCA</t>
  </si>
  <si>
    <t>Isabella Bank Corp.</t>
  </si>
  <si>
    <t>ISBA</t>
  </si>
  <si>
    <t>J.M. Smucker Co.</t>
  </si>
  <si>
    <t>SJM</t>
  </si>
  <si>
    <t>J&amp;J Snack Foods Corp.</t>
  </si>
  <si>
    <t>JJSF</t>
  </si>
  <si>
    <t>JB Hunt Transport Services Inc.</t>
  </si>
  <si>
    <t>JBHT</t>
  </si>
  <si>
    <t>B24</t>
  </si>
  <si>
    <t>John Wiley &amp; Sons Inc.</t>
  </si>
  <si>
    <t>JW-A</t>
  </si>
  <si>
    <t>Also Class B</t>
  </si>
  <si>
    <t>Kellogg Company</t>
  </si>
  <si>
    <t>K</t>
  </si>
  <si>
    <t>Kroger Company</t>
  </si>
  <si>
    <t>KR</t>
  </si>
  <si>
    <t>L3 Technologies Inc.</t>
  </si>
  <si>
    <t>LLL</t>
  </si>
  <si>
    <t>Landmark Bancorp Inc.</t>
  </si>
  <si>
    <t>LARK</t>
  </si>
  <si>
    <t>Landstar System Inc.</t>
  </si>
  <si>
    <t>LSTR</t>
  </si>
  <si>
    <t>Lazard Limited</t>
  </si>
  <si>
    <t>LAZ</t>
  </si>
  <si>
    <t>Lincoln Electric Holdings</t>
  </si>
  <si>
    <t>LECO</t>
  </si>
  <si>
    <t>Lindsay Corp.</t>
  </si>
  <si>
    <t>LNN</t>
  </si>
  <si>
    <t>Lockheed Martin</t>
  </si>
  <si>
    <t>LMT</t>
  </si>
  <si>
    <t>Lyons Bancorp Inc.</t>
  </si>
  <si>
    <t>LYBC</t>
  </si>
  <si>
    <t>Magellan Midstream Partners LP</t>
  </si>
  <si>
    <t>MMP</t>
  </si>
  <si>
    <t>Matthews International</t>
  </si>
  <si>
    <t>MATW</t>
  </si>
  <si>
    <t>Maxim Integrated Products</t>
  </si>
  <si>
    <t>MXIM</t>
  </si>
  <si>
    <t>McKesson Corp.</t>
  </si>
  <si>
    <t>MCK</t>
  </si>
  <si>
    <t>Meredith Corp.</t>
  </si>
  <si>
    <t>MDP</t>
  </si>
  <si>
    <t>Microchip Technology Inc.</t>
  </si>
  <si>
    <t>MCHP</t>
  </si>
  <si>
    <t>Microsoft Corp.</t>
  </si>
  <si>
    <t>MSFT</t>
  </si>
  <si>
    <t>Minden Bancorp Inc.</t>
  </si>
  <si>
    <t>MDNB</t>
  </si>
  <si>
    <t>MNRO</t>
  </si>
  <si>
    <t>MSC Industrial Direct Co. Inc.</t>
  </si>
  <si>
    <t>MSM</t>
  </si>
  <si>
    <t>Muncy Bank Financial Inc.</t>
  </si>
  <si>
    <t>MYBF</t>
  </si>
  <si>
    <t>National Bankshares</t>
  </si>
  <si>
    <t>NKSH</t>
  </si>
  <si>
    <t>National Health Investors</t>
  </si>
  <si>
    <t>NHI</t>
  </si>
  <si>
    <t>B10</t>
  </si>
  <si>
    <t>National Healthcare Corp.</t>
  </si>
  <si>
    <t>NHC</t>
  </si>
  <si>
    <t>New Jersey Resources</t>
  </si>
  <si>
    <t>NJR</t>
  </si>
  <si>
    <t>NewMarket Corp.</t>
  </si>
  <si>
    <t>NEU</t>
  </si>
  <si>
    <t>NextEra Energy Inc.</t>
  </si>
  <si>
    <t>NEE</t>
  </si>
  <si>
    <t>Nike Inc.</t>
  </si>
  <si>
    <t>NKE</t>
  </si>
  <si>
    <t>Northeast Indiana Bancorp</t>
  </si>
  <si>
    <t>NIDB</t>
  </si>
  <si>
    <t>B21</t>
  </si>
  <si>
    <t>Northrop Grumman</t>
  </si>
  <si>
    <t>NOC</t>
  </si>
  <si>
    <t>C21</t>
  </si>
  <si>
    <t>NorthWestern Corp.</t>
  </si>
  <si>
    <t>NWE</t>
  </si>
  <si>
    <t>Norwood Financial</t>
  </si>
  <si>
    <t>NWFL</t>
  </si>
  <si>
    <t>Nu Skin Enterprises Inc.</t>
  </si>
  <si>
    <t>NUS</t>
  </si>
  <si>
    <t>Occidental Petroleum</t>
  </si>
  <si>
    <t>OXY</t>
  </si>
  <si>
    <t>OGE Energy Corp.</t>
  </si>
  <si>
    <t>OGE</t>
  </si>
  <si>
    <t>A30</t>
  </si>
  <si>
    <t>Oil-Dri Corp. of America</t>
  </si>
  <si>
    <t>ODC</t>
  </si>
  <si>
    <t>Omega Healthcare Investors</t>
  </si>
  <si>
    <t>OHI</t>
  </si>
  <si>
    <t>ONEOK Inc.</t>
  </si>
  <si>
    <t>OKE</t>
  </si>
  <si>
    <t>Owens &amp; Minor Inc.</t>
  </si>
  <si>
    <t>OMI</t>
  </si>
  <si>
    <t>Perrigo Company plc</t>
  </si>
  <si>
    <t>PRGO</t>
  </si>
  <si>
    <t>Ireland,US$</t>
  </si>
  <si>
    <t>Philip Morris International</t>
  </si>
  <si>
    <t>PM</t>
  </si>
  <si>
    <t>Polaris Industries</t>
  </si>
  <si>
    <t>PII</t>
  </si>
  <si>
    <t>Portland General Electric Co.</t>
  </si>
  <si>
    <t>POR</t>
  </si>
  <si>
    <t>PPL Corp.</t>
  </si>
  <si>
    <t>PPL</t>
  </si>
  <si>
    <t>Prosperity Bancshares</t>
  </si>
  <si>
    <t>PB</t>
  </si>
  <si>
    <t>PSB Holdings Inc.</t>
  </si>
  <si>
    <t>PSBQ</t>
  </si>
  <si>
    <t>Quaint Oak Bancorp Inc.</t>
  </si>
  <si>
    <t>QNTO</t>
  </si>
  <si>
    <t>Quaker Chemical Corp.</t>
  </si>
  <si>
    <t>KWR</t>
  </si>
  <si>
    <t>Qualcomm Inc.</t>
  </si>
  <si>
    <t>QCOM</t>
  </si>
  <si>
    <t>Raytheon Company</t>
  </si>
  <si>
    <t>RTN</t>
  </si>
  <si>
    <t>Realty Income Corp.</t>
  </si>
  <si>
    <t>O</t>
  </si>
  <si>
    <t>Mo</t>
  </si>
  <si>
    <t>Regal Beloit Corp.</t>
  </si>
  <si>
    <t>RBC</t>
  </si>
  <si>
    <t>RenaissanceRe Holdings</t>
  </si>
  <si>
    <t>RNR</t>
  </si>
  <si>
    <t>ADR-Berm,US$</t>
  </si>
  <si>
    <t>Republic Bancorp KY</t>
  </si>
  <si>
    <t>RBCAA</t>
  </si>
  <si>
    <t>Republic Services Inc.</t>
  </si>
  <si>
    <t>RSG</t>
  </si>
  <si>
    <t>Waste Management</t>
  </si>
  <si>
    <t>RGC Resources Inc.</t>
  </si>
  <si>
    <t>RGCO</t>
  </si>
  <si>
    <t>Ritchie Brothers Auctioneers Inc.</t>
  </si>
  <si>
    <t>RBA</t>
  </si>
  <si>
    <t>Robert Half International Inc.</t>
  </si>
  <si>
    <t>RHI</t>
  </si>
  <si>
    <t>Rollins Inc.</t>
  </si>
  <si>
    <t>ROL</t>
  </si>
  <si>
    <t>Roper Technologies Inc.</t>
  </si>
  <si>
    <t>ROP</t>
  </si>
  <si>
    <t>Ross Stores Inc.</t>
  </si>
  <si>
    <t>ROST</t>
  </si>
  <si>
    <t>Royal Gold Inc.</t>
  </si>
  <si>
    <t>RGLD</t>
  </si>
  <si>
    <t>Ryder System</t>
  </si>
  <si>
    <t>R</t>
  </si>
  <si>
    <t>Sempra Energy</t>
  </si>
  <si>
    <t>SRE</t>
  </si>
  <si>
    <t>Sensient Technologies Corp.</t>
  </si>
  <si>
    <t>SXT</t>
  </si>
  <si>
    <t>Shire plc</t>
  </si>
  <si>
    <t>SHPG</t>
  </si>
  <si>
    <t>Silgan Holdings Inc.</t>
  </si>
  <si>
    <t>SLGN</t>
  </si>
  <si>
    <t>South Jersey Industries</t>
  </si>
  <si>
    <t>SJI</t>
  </si>
  <si>
    <t>Southern Company</t>
  </si>
  <si>
    <t>SO</t>
  </si>
  <si>
    <t>C06</t>
  </si>
  <si>
    <t>Southside Bancshares</t>
  </si>
  <si>
    <t>SBSI</t>
  </si>
  <si>
    <t>Southwest Gas Corp.</t>
  </si>
  <si>
    <t>SWX</t>
  </si>
  <si>
    <t>Spectra Energy Partners LP</t>
  </si>
  <si>
    <t>SEP</t>
  </si>
  <si>
    <t>B29</t>
  </si>
  <si>
    <t>Spire Inc.</t>
  </si>
  <si>
    <t>SR</t>
  </si>
  <si>
    <t>Steris plc</t>
  </si>
  <si>
    <t>STE</t>
  </si>
  <si>
    <t>ADR-UK,US$</t>
  </si>
  <si>
    <t>Tanger Factory Outlet Centers</t>
  </si>
  <si>
    <t>SKT</t>
  </si>
  <si>
    <t>TC Pipelines LP</t>
  </si>
  <si>
    <t>TCP</t>
  </si>
  <si>
    <t>Texas Instruments</t>
  </si>
  <si>
    <t>TXN</t>
  </si>
  <si>
    <t>B13</t>
  </si>
  <si>
    <t>Texas Pacific Land Trust</t>
  </si>
  <si>
    <t>TPL</t>
  </si>
  <si>
    <t>Thomasville Bancshares Inc.</t>
  </si>
  <si>
    <t>THVB</t>
  </si>
  <si>
    <t>Thomson Reuters Corp.</t>
  </si>
  <si>
    <t>TRI</t>
  </si>
  <si>
    <t>Canada,US$</t>
  </si>
  <si>
    <t>Tiffany &amp; Company</t>
  </si>
  <si>
    <t>TIF</t>
  </si>
  <si>
    <t>TJX Companies Inc.</t>
  </si>
  <si>
    <t>TJX</t>
  </si>
  <si>
    <t>Torchmark Corp.</t>
  </si>
  <si>
    <t>TMK</t>
  </si>
  <si>
    <t>Transmontaigne Partners LP</t>
  </si>
  <si>
    <t>TLP</t>
  </si>
  <si>
    <t>Travelers Companies</t>
  </si>
  <si>
    <t>TRV</t>
  </si>
  <si>
    <t>Union Pacific</t>
  </si>
  <si>
    <t>UNP</t>
  </si>
  <si>
    <t>United Technologies</t>
  </si>
  <si>
    <t>UTX</t>
  </si>
  <si>
    <t>Urstadt Biddle Properties</t>
  </si>
  <si>
    <t>UBA</t>
  </si>
  <si>
    <t>Utah Medical Products Inc.</t>
  </si>
  <si>
    <t>UTMD</t>
  </si>
  <si>
    <t>Vector Group Ltd.</t>
  </si>
  <si>
    <t>VGR</t>
  </si>
  <si>
    <t>Verizon Communications</t>
  </si>
  <si>
    <t>VZ</t>
  </si>
  <si>
    <t>Visa Inc.</t>
  </si>
  <si>
    <t>V</t>
  </si>
  <si>
    <t>VSE Corp.</t>
  </si>
  <si>
    <t>VSEC</t>
  </si>
  <si>
    <t>W.P. Carey Inc.</t>
  </si>
  <si>
    <t>WPC</t>
  </si>
  <si>
    <t>W.R. Berkley Corp.</t>
  </si>
  <si>
    <t>WRB</t>
  </si>
  <si>
    <t>WM</t>
  </si>
  <si>
    <t>WEC Energy Group Inc.</t>
  </si>
  <si>
    <t>WEC</t>
  </si>
  <si>
    <t>Welltower Inc.</t>
  </si>
  <si>
    <t>HCN</t>
  </si>
  <si>
    <t>Western Gas Partners LP</t>
  </si>
  <si>
    <t>WES</t>
  </si>
  <si>
    <t>Westlake Chemical Corp.</t>
  </si>
  <si>
    <t>WLK</t>
  </si>
  <si>
    <t>Westwood Holdings Group Inc.</t>
  </si>
  <si>
    <t>WHG</t>
  </si>
  <si>
    <t>Williams-Sonoma Inc.</t>
  </si>
  <si>
    <t>WSM</t>
  </si>
  <si>
    <t>Xcel Energy</t>
  </si>
  <si>
    <t>XEL</t>
  </si>
  <si>
    <t>Xilinx Inc.</t>
  </si>
  <si>
    <t>XLNX</t>
  </si>
  <si>
    <t>York Water Company</t>
  </si>
  <si>
    <t>YORW</t>
  </si>
  <si>
    <t>Challengers</t>
  </si>
  <si>
    <t>AbbVie Inc.</t>
  </si>
  <si>
    <t>ABBV</t>
  </si>
  <si>
    <t>Acadia Realty Trust</t>
  </si>
  <si>
    <t>AKR</t>
  </si>
  <si>
    <t>Activision Blizzard Inc.</t>
  </si>
  <si>
    <t>ATVI</t>
  </si>
  <si>
    <t>May</t>
  </si>
  <si>
    <t>AES Corp.</t>
  </si>
  <si>
    <t>AES</t>
  </si>
  <si>
    <t>AGCO Corp.</t>
  </si>
  <si>
    <t>AGCO</t>
  </si>
  <si>
    <t>Agilent Technologies Inc.</t>
  </si>
  <si>
    <t>Agree Realty Corp.</t>
  </si>
  <si>
    <t>ADC</t>
  </si>
  <si>
    <t>Air Lease Corp.</t>
  </si>
  <si>
    <t>AL</t>
  </si>
  <si>
    <t>Aircastle Limited</t>
  </si>
  <si>
    <t>AYR</t>
  </si>
  <si>
    <t>Alaska Air Group Inc.</t>
  </si>
  <si>
    <t>ALK</t>
  </si>
  <si>
    <t>Alexandria Real Estate Equities Inc.</t>
  </si>
  <si>
    <t>ARE</t>
  </si>
  <si>
    <t>Allete Inc.</t>
  </si>
  <si>
    <t>ALE</t>
  </si>
  <si>
    <t>Allstate Corp.</t>
  </si>
  <si>
    <t>ALL</t>
  </si>
  <si>
    <t>Altra Industrial Motion Corp.</t>
  </si>
  <si>
    <t>AIMC</t>
  </si>
  <si>
    <t>Amdocs Limited</t>
  </si>
  <si>
    <t>DOX</t>
  </si>
  <si>
    <t>Channel Isles,US$</t>
  </si>
  <si>
    <t>American Assets Trust Inc.</t>
  </si>
  <si>
    <t>AAT</t>
  </si>
  <si>
    <t>American Campus Communities</t>
  </si>
  <si>
    <t>ACC</t>
  </si>
  <si>
    <t>American Electric Power Co.</t>
  </si>
  <si>
    <t>AEP</t>
  </si>
  <si>
    <t>American Express Company</t>
  </si>
  <si>
    <t>AXP</t>
  </si>
  <si>
    <t>American Tower Corp.</t>
  </si>
  <si>
    <t>AMT</t>
  </si>
  <si>
    <t>Amerisafe Inc.</t>
  </si>
  <si>
    <t>AMSF</t>
  </si>
  <si>
    <t>Ames National Corp.</t>
  </si>
  <si>
    <t>ATLO</t>
  </si>
  <si>
    <t>Amgen Inc.</t>
  </si>
  <si>
    <t>AMGN</t>
  </si>
  <si>
    <t>Biotechnology</t>
  </si>
  <si>
    <t>Amphenol Corp.</t>
  </si>
  <si>
    <t>APH</t>
  </si>
  <si>
    <t>A11</t>
  </si>
  <si>
    <t>Andeavor</t>
  </si>
  <si>
    <t>ANDV</t>
  </si>
  <si>
    <t>Andeavor Logistics LP</t>
  </si>
  <si>
    <t>ANDX</t>
  </si>
  <si>
    <t>Anthem Inc.</t>
  </si>
  <si>
    <t>ANTM</t>
  </si>
  <si>
    <t>Aon plc</t>
  </si>
  <si>
    <t>AON</t>
  </si>
  <si>
    <t>Apartment Investment &amp; Management Co.</t>
  </si>
  <si>
    <t>AIV</t>
  </si>
  <si>
    <t>Apogee Enterprises Inc.</t>
  </si>
  <si>
    <t>APOG</t>
  </si>
  <si>
    <t>Apollo Bancorp Inc.</t>
  </si>
  <si>
    <t>APLO</t>
  </si>
  <si>
    <t>Apple Inc.</t>
  </si>
  <si>
    <t>AAPL</t>
  </si>
  <si>
    <t>Applied Industrial Technologies Inc.</t>
  </si>
  <si>
    <t>AIT</t>
  </si>
  <si>
    <t>Aquesta Financial Holdings Inc.</t>
  </si>
  <si>
    <t>AQFH</t>
  </si>
  <si>
    <t>Arbor Realty Trust Inc.</t>
  </si>
  <si>
    <t>ABR</t>
  </si>
  <si>
    <t>Argo Group International Holdings Ltd.</t>
  </si>
  <si>
    <t>Armada Hoffler Properties Inc.</t>
  </si>
  <si>
    <t>AHH</t>
  </si>
  <si>
    <t>Arthur J. Gallagher &amp; Co.</t>
  </si>
  <si>
    <t>AJG</t>
  </si>
  <si>
    <t>Ashland Global Holdings Inc.</t>
  </si>
  <si>
    <t>ASH</t>
  </si>
  <si>
    <t>Adj/Spin-off</t>
  </si>
  <si>
    <t>Aspen Insurance Holdings Ltd.</t>
  </si>
  <si>
    <t>AHL</t>
  </si>
  <si>
    <t>Associated Banc-Corp</t>
  </si>
  <si>
    <t>ASB</t>
  </si>
  <si>
    <t>Assured Guaranty Ltd.</t>
  </si>
  <si>
    <t>AGO</t>
  </si>
  <si>
    <t>Autoliv Inc.</t>
  </si>
  <si>
    <t>ALV</t>
  </si>
  <si>
    <t>Avalonbay Communities Inc.</t>
  </si>
  <si>
    <t>AVB</t>
  </si>
  <si>
    <t>Avery Dennison Corp.</t>
  </si>
  <si>
    <t>AVY</t>
  </si>
  <si>
    <t>Avnet Inc.</t>
  </si>
  <si>
    <t>AVT</t>
  </si>
  <si>
    <t>AVX Corp.</t>
  </si>
  <si>
    <t>AVX</t>
  </si>
  <si>
    <t>B16</t>
  </si>
  <si>
    <t>AZZ Inc.</t>
  </si>
  <si>
    <t>AZZ</t>
  </si>
  <si>
    <t>B&amp;G Foods Inc.</t>
  </si>
  <si>
    <t>BGS</t>
  </si>
  <si>
    <t>Balchem Inc.</t>
  </si>
  <si>
    <t>BCPC</t>
  </si>
  <si>
    <t>Jan</t>
  </si>
  <si>
    <t>BancorpSouth Inc.</t>
  </si>
  <si>
    <t>BXS</t>
  </si>
  <si>
    <t>Bank of Botetourt</t>
  </si>
  <si>
    <t>BORT</t>
  </si>
  <si>
    <t>Bank of New York Mellon Corp.</t>
  </si>
  <si>
    <t>BK</t>
  </si>
  <si>
    <t>Bank of South Carolina Corp.</t>
  </si>
  <si>
    <t>BKSC</t>
  </si>
  <si>
    <t>Banner Corp.</t>
  </si>
  <si>
    <t>BANR</t>
  </si>
  <si>
    <t>Barnes Group Inc.</t>
  </si>
  <si>
    <t>B</t>
  </si>
  <si>
    <t>Bassett Furniture Industries Inc.</t>
  </si>
  <si>
    <t>BSET</t>
  </si>
  <si>
    <t>B25</t>
  </si>
  <si>
    <t>BB&amp;T Corp.</t>
  </si>
  <si>
    <t>BBT</t>
  </si>
  <si>
    <t>BlackRock Inc.</t>
  </si>
  <si>
    <t>BLK</t>
  </si>
  <si>
    <t>Boeing Company</t>
  </si>
  <si>
    <t>BA</t>
  </si>
  <si>
    <t>C02</t>
  </si>
  <si>
    <t>Booz Allen Hamilton Holding Corp.</t>
  </si>
  <si>
    <t>BAH</t>
  </si>
  <si>
    <t>BorgWarner Inc.</t>
  </si>
  <si>
    <t>BWA</t>
  </si>
  <si>
    <t>Boston Private Financial Holdings Inc.</t>
  </si>
  <si>
    <t>BPFH</t>
  </si>
  <si>
    <t>Briggs &amp; Stratton Corp.</t>
  </si>
  <si>
    <t>BGG</t>
  </si>
  <si>
    <t>Bristol-Myers Squibb Co.</t>
  </si>
  <si>
    <t>BMY</t>
  </si>
  <si>
    <t>Brixmor Property Group</t>
  </si>
  <si>
    <t>BRX</t>
  </si>
  <si>
    <t>Broadcom Limited</t>
  </si>
  <si>
    <t>AVGO</t>
  </si>
  <si>
    <t>Brookfield Asset Management Inc.</t>
  </si>
  <si>
    <t>BAM</t>
  </si>
  <si>
    <t>Brookfield Property Partners LP</t>
  </si>
  <si>
    <t>BPY</t>
  </si>
  <si>
    <t>Brunswick Corp.</t>
  </si>
  <si>
    <t>BC</t>
  </si>
  <si>
    <t>Bryn Mawr Bank Corp.</t>
  </si>
  <si>
    <t>BMTC</t>
  </si>
  <si>
    <t>BT Group plc</t>
  </si>
  <si>
    <t>BT</t>
  </si>
  <si>
    <t>C&amp;F Financial Corp.</t>
  </si>
  <si>
    <t>CFFI</t>
  </si>
  <si>
    <t>Cabot Corp.</t>
  </si>
  <si>
    <t>CBT</t>
  </si>
  <si>
    <t>Calavo Growers Inc.</t>
  </si>
  <si>
    <t>CVGW</t>
  </si>
  <si>
    <t>Camden Property Trust</t>
  </si>
  <si>
    <t>CPT</t>
  </si>
  <si>
    <t>Cantel Medical Corp.</t>
  </si>
  <si>
    <t>CMD</t>
  </si>
  <si>
    <t>Carter's Inc.</t>
  </si>
  <si>
    <t>CRI</t>
  </si>
  <si>
    <t>Cathay General Bancorp</t>
  </si>
  <si>
    <t>CATY</t>
  </si>
  <si>
    <t>CBOE Holdings Inc.</t>
  </si>
  <si>
    <t>CBOE</t>
  </si>
  <si>
    <t>CBS Corp. (Class B)</t>
  </si>
  <si>
    <t>CBS</t>
  </si>
  <si>
    <t>CDW Corp.</t>
  </si>
  <si>
    <t>CDW</t>
  </si>
  <si>
    <t>Cedar Fair LP</t>
  </si>
  <si>
    <t>FUN</t>
  </si>
  <si>
    <t>Celanese Corp.</t>
  </si>
  <si>
    <t>CE</t>
  </si>
  <si>
    <t>Central Pacific Financial Corp.</t>
  </si>
  <si>
    <t>CPF</t>
  </si>
  <si>
    <t>Chase Corp.</t>
  </si>
  <si>
    <t>CCF</t>
  </si>
  <si>
    <t>Chatham Lodging Trust</t>
  </si>
  <si>
    <t>CLDT</t>
  </si>
  <si>
    <t>Mo.</t>
  </si>
  <si>
    <t>Cheesecake Factory Inc.</t>
  </si>
  <si>
    <t>CAKE</t>
  </si>
  <si>
    <t>Chemed Corp.</t>
  </si>
  <si>
    <t>CHE</t>
  </si>
  <si>
    <t>Chemical Financial Corp.</t>
  </si>
  <si>
    <t>CHFC</t>
  </si>
  <si>
    <t>Chico's FAS Inc.</t>
  </si>
  <si>
    <t>CHS</t>
  </si>
  <si>
    <t>Churchill Downs Inc.</t>
  </si>
  <si>
    <t>CHDN</t>
  </si>
  <si>
    <t>Cisco Systems Inc.</t>
  </si>
  <si>
    <t>CSCO</t>
  </si>
  <si>
    <t>Citizens Community Bancorp Inc.</t>
  </si>
  <si>
    <t>CZWI</t>
  </si>
  <si>
    <t>City Holding Co.</t>
  </si>
  <si>
    <t>CHCO</t>
  </si>
  <si>
    <t>Civista Bancshares Inc.</t>
  </si>
  <si>
    <t>CIVB</t>
  </si>
  <si>
    <t>CME Group Inc.</t>
  </si>
  <si>
    <t>CME</t>
  </si>
  <si>
    <t>CNO Financial Group Inc.</t>
  </si>
  <si>
    <t>CNO</t>
  </si>
  <si>
    <t>CoBiz Financial Inc.</t>
  </si>
  <si>
    <t>COBZ</t>
  </si>
  <si>
    <t>Codorus Valley Bancorp Inc.</t>
  </si>
  <si>
    <t>CVLY</t>
  </si>
  <si>
    <t>Cogent Communications Holdings Inc.</t>
  </si>
  <si>
    <t>CCOI</t>
  </si>
  <si>
    <t>Cohen &amp; Steers Inc.</t>
  </si>
  <si>
    <t>CNS</t>
  </si>
  <si>
    <t>Columbia Banking System Inc.</t>
  </si>
  <si>
    <t>COLB</t>
  </si>
  <si>
    <t>Comerica Inc.</t>
  </si>
  <si>
    <t>CMA</t>
  </si>
  <si>
    <t>Comfort Systems USA Inc.</t>
  </si>
  <si>
    <t>FIX</t>
  </si>
  <si>
    <t>Convergys Corp.</t>
  </si>
  <si>
    <t>CVG</t>
  </si>
  <si>
    <t>Core-Mark Holding Company</t>
  </si>
  <si>
    <t>CORE</t>
  </si>
  <si>
    <t>CoreSite Realty Corp.</t>
  </si>
  <si>
    <t>COR</t>
  </si>
  <si>
    <t>Corning Inc.</t>
  </si>
  <si>
    <t>GLW</t>
  </si>
  <si>
    <t>Cortland Bancorp</t>
  </si>
  <si>
    <t>CLDB</t>
  </si>
  <si>
    <t>CSG Systems International Inc.</t>
  </si>
  <si>
    <t>CSGS</t>
  </si>
  <si>
    <t>CubeSmart</t>
  </si>
  <si>
    <t>CUBE</t>
  </si>
  <si>
    <t>Culp Inc.</t>
  </si>
  <si>
    <t>CULP</t>
  </si>
  <si>
    <t>CyrusOne Inc.</t>
  </si>
  <si>
    <t>CONE</t>
  </si>
  <si>
    <t>Delek Logistics Partners LP</t>
  </si>
  <si>
    <t>DKL</t>
  </si>
  <si>
    <t>Delta Air Lines Inc.</t>
  </si>
  <si>
    <t>DAL</t>
  </si>
  <si>
    <t>Dentsply Sirona Inc.</t>
  </si>
  <si>
    <t>XRAY</t>
  </si>
  <si>
    <t>Dillard's Inc.</t>
  </si>
  <si>
    <t>DDS</t>
  </si>
  <si>
    <t>Discover Financial Services</t>
  </si>
  <si>
    <t>DFS</t>
  </si>
  <si>
    <t>Domino's Pizza Inc.</t>
  </si>
  <si>
    <t>DPZ</t>
  </si>
  <si>
    <t>Domtar Corp.</t>
  </si>
  <si>
    <t>UFS</t>
  </si>
  <si>
    <t>Douglas Dynamics Inc.</t>
  </si>
  <si>
    <t>PLOW</t>
  </si>
  <si>
    <t>Douglas Emmett Inc.</t>
  </si>
  <si>
    <t>DEI</t>
  </si>
  <si>
    <t>DTE Energy Company</t>
  </si>
  <si>
    <t>DTE</t>
  </si>
  <si>
    <t>Dunkin' Brands Group Inc.</t>
  </si>
  <si>
    <t>DNKN</t>
  </si>
  <si>
    <t>EastGroup Properties Inc.</t>
  </si>
  <si>
    <t>EGP</t>
  </si>
  <si>
    <t>Eastman Chemical Co.</t>
  </si>
  <si>
    <t>EMN</t>
  </si>
  <si>
    <t>Eaton Corp. plc</t>
  </si>
  <si>
    <t>ETN</t>
  </si>
  <si>
    <t>Education Realty Trust Inc.</t>
  </si>
  <si>
    <t>EDR</t>
  </si>
  <si>
    <t>El Paso Electric Co.</t>
  </si>
  <si>
    <t>EE</t>
  </si>
  <si>
    <t>EMC Insurance Group Inc.</t>
  </si>
  <si>
    <t>EMCI</t>
  </si>
  <si>
    <t>Emclaire Financial Corp.</t>
  </si>
  <si>
    <t>EMCF</t>
  </si>
  <si>
    <t>Entravision Communications Corp.</t>
  </si>
  <si>
    <t>EVC</t>
  </si>
  <si>
    <t>EPR Properties</t>
  </si>
  <si>
    <t>EPR</t>
  </si>
  <si>
    <t>EQT Midstream Partners LP</t>
  </si>
  <si>
    <t>EQM</t>
  </si>
  <si>
    <t>Equifax Inc.</t>
  </si>
  <si>
    <t>EFX</t>
  </si>
  <si>
    <t>Escalade Inc.</t>
  </si>
  <si>
    <t>ESCA</t>
  </si>
  <si>
    <t>Estee Lauder Companies Inc.</t>
  </si>
  <si>
    <t>EL</t>
  </si>
  <si>
    <t>Ethan Allen Interiors Inc.</t>
  </si>
  <si>
    <t>ETH</t>
  </si>
  <si>
    <t>Evans Bancorp Inc.</t>
  </si>
  <si>
    <t>EVBN</t>
  </si>
  <si>
    <t>Everest Reinsurance Group Ltd.</t>
  </si>
  <si>
    <t>RE</t>
  </si>
  <si>
    <t>Exchange Bank (Santa Rosa CA)</t>
  </si>
  <si>
    <t>EXSR</t>
  </si>
  <si>
    <t>Expedia Inc.</t>
  </si>
  <si>
    <t>EXPE</t>
  </si>
  <si>
    <t>Exponent Inc.</t>
  </si>
  <si>
    <t>EXPO</t>
  </si>
  <si>
    <t>Extra Space Storage Inc.</t>
  </si>
  <si>
    <t>EXR</t>
  </si>
  <si>
    <t>F&amp;M Bank Corp.</t>
  </si>
  <si>
    <t>FMBM</t>
  </si>
  <si>
    <t>Farmers Bankshares Inc.</t>
  </si>
  <si>
    <t>FBVA</t>
  </si>
  <si>
    <t>FBL Financial Group Inc.</t>
  </si>
  <si>
    <t>FFG</t>
  </si>
  <si>
    <t>Federal Agricultural Mortgage Corp.</t>
  </si>
  <si>
    <t>AGM</t>
  </si>
  <si>
    <t>Also Cl. A/B</t>
  </si>
  <si>
    <t>Federated National Holding Co.</t>
  </si>
  <si>
    <t>FNHC</t>
  </si>
  <si>
    <t>Fidelity National Financial Inc.</t>
  </si>
  <si>
    <t>FNF</t>
  </si>
  <si>
    <t>First American Financial Corp.</t>
  </si>
  <si>
    <t>FAF</t>
  </si>
  <si>
    <t>First Banc Trust Corp.</t>
  </si>
  <si>
    <t>FIRT</t>
  </si>
  <si>
    <t>First Business Financial Services Inc.</t>
  </si>
  <si>
    <t>FBIZ</t>
  </si>
  <si>
    <t>First Community Bancshares Inc.</t>
  </si>
  <si>
    <t>FCBC</t>
  </si>
  <si>
    <t>First Community Corp.</t>
  </si>
  <si>
    <t>FCCO</t>
  </si>
  <si>
    <t>First Defiance Financial Corp.</t>
  </si>
  <si>
    <t>FDEF</t>
  </si>
  <si>
    <t>First Federal of Northern Michigan Bancorp Inc.</t>
  </si>
  <si>
    <t>FFNM</t>
  </si>
  <si>
    <t>First Financial Bankshares Inc.</t>
  </si>
  <si>
    <t>FFIN</t>
  </si>
  <si>
    <t>First Horizon Narional Corp.</t>
  </si>
  <si>
    <t>FHN</t>
  </si>
  <si>
    <t>First Industrial Realty Trust Inc.</t>
  </si>
  <si>
    <t>FR</t>
  </si>
  <si>
    <t>First Interstate Bancsystem Inc.</t>
  </si>
  <si>
    <t>FIBK</t>
  </si>
  <si>
    <t>First Merchants Corp.</t>
  </si>
  <si>
    <t>FRME</t>
  </si>
  <si>
    <t>First Mid-Illinois Bancshares Inc.</t>
  </si>
  <si>
    <t>FMBH</t>
  </si>
  <si>
    <t>First Midwest Bancorp</t>
  </si>
  <si>
    <t>FMBI</t>
  </si>
  <si>
    <t>First Republic Bank</t>
  </si>
  <si>
    <t>FRC</t>
  </si>
  <si>
    <t>Flexsteel Industries Inc.</t>
  </si>
  <si>
    <t>FLXS</t>
  </si>
  <si>
    <t>Flir Systems Inc.</t>
  </si>
  <si>
    <t>FLIR</t>
  </si>
  <si>
    <t>Foot Locker Inc.</t>
  </si>
  <si>
    <t>FL</t>
  </si>
  <si>
    <t>Forrester Research Inc.</t>
  </si>
  <si>
    <t>FORR</t>
  </si>
  <si>
    <t>Fortune Brands Home &amp; Security</t>
  </si>
  <si>
    <t>FBHS</t>
  </si>
  <si>
    <t>Building Products</t>
  </si>
  <si>
    <t>Franco-Nevada Corp.</t>
  </si>
  <si>
    <t>FNV</t>
  </si>
  <si>
    <t>Canadian,US$</t>
  </si>
  <si>
    <t>FS Bancorp Inc.</t>
  </si>
  <si>
    <t>FSBW</t>
  </si>
  <si>
    <t>GameStop Corp.</t>
  </si>
  <si>
    <t>GME</t>
  </si>
  <si>
    <t>GATX Corp.</t>
  </si>
  <si>
    <t>GATX</t>
  </si>
  <si>
    <t>General Growth Properties Inc.</t>
  </si>
  <si>
    <t>GGP</t>
  </si>
  <si>
    <t>Gentex Corp.</t>
  </si>
  <si>
    <t>GNTX</t>
  </si>
  <si>
    <t>GEO Group Inc.</t>
  </si>
  <si>
    <t>GEO</t>
  </si>
  <si>
    <t>German American Bancorp</t>
  </si>
  <si>
    <t>GABC</t>
  </si>
  <si>
    <t>B20</t>
  </si>
  <si>
    <t>Getty Realty Corp.</t>
  </si>
  <si>
    <t>GTY</t>
  </si>
  <si>
    <t>Gildan Activewear Inc.</t>
  </si>
  <si>
    <t>GIL</t>
  </si>
  <si>
    <t>Glacier Bancorp Inc.</t>
  </si>
  <si>
    <t>GBCI</t>
  </si>
  <si>
    <t>Gladstone Investment Corp.</t>
  </si>
  <si>
    <t>GAIN</t>
  </si>
  <si>
    <t>Goldman Sachs Group Inc.</t>
  </si>
  <si>
    <t>GS</t>
  </si>
  <si>
    <t>Goodyear Tire &amp; Rubber Company</t>
  </si>
  <si>
    <t>GT</t>
  </si>
  <si>
    <t>Griffon Corp.</t>
  </si>
  <si>
    <t>GFF</t>
  </si>
  <si>
    <t>Group 1 Automotive Inc.</t>
  </si>
  <si>
    <t>GPI</t>
  </si>
  <si>
    <t>Guaranty Bancorp</t>
  </si>
  <si>
    <t>GBNK</t>
  </si>
  <si>
    <t>Hanesbrands Inc.</t>
  </si>
  <si>
    <t>HBI</t>
  </si>
  <si>
    <t>Hanmi Financial Corp.</t>
  </si>
  <si>
    <t>HAFC</t>
  </si>
  <si>
    <t>Hannon Armstrong Sustainable Infrstructure Capital Inc.</t>
  </si>
  <si>
    <t>HASI</t>
  </si>
  <si>
    <t>Harley-Davidson Inc.</t>
  </si>
  <si>
    <t>HOG</t>
  </si>
  <si>
    <t>Hartford Financial Services Group Inc.</t>
  </si>
  <si>
    <t>HIG</t>
  </si>
  <si>
    <t>Haverty Furniture Companies Inc.</t>
  </si>
  <si>
    <t>HVT</t>
  </si>
  <si>
    <t>Healthcare Trust of America Inc.</t>
  </si>
  <si>
    <t>HTA</t>
  </si>
  <si>
    <t>HealthSouth Corp.</t>
  </si>
  <si>
    <t>HLS</t>
  </si>
  <si>
    <t>Heartland BanCorp</t>
  </si>
  <si>
    <t>HLAN</t>
  </si>
  <si>
    <t>Heritage Commerce Corp.</t>
  </si>
  <si>
    <t>HTBK</t>
  </si>
  <si>
    <t>Heritage Financial Corp.</t>
  </si>
  <si>
    <t>HFWA</t>
  </si>
  <si>
    <t>Herman Miller Inc.</t>
  </si>
  <si>
    <t>MLHR</t>
  </si>
  <si>
    <t>Hershey Company</t>
  </si>
  <si>
    <t>HSY</t>
  </si>
  <si>
    <t>Hill-Rom Holdings Inc.</t>
  </si>
  <si>
    <t>HRC</t>
  </si>
  <si>
    <t>HNI Corp.</t>
  </si>
  <si>
    <t>HNI</t>
  </si>
  <si>
    <t>Home Bancshares Inc.</t>
  </si>
  <si>
    <t>HOMB</t>
  </si>
  <si>
    <t>Home Depot Inc.</t>
  </si>
  <si>
    <t>HD</t>
  </si>
  <si>
    <t>Honeywell International Inc.</t>
  </si>
  <si>
    <t>HON</t>
  </si>
  <si>
    <t>Hope Bancorp Inc.</t>
  </si>
  <si>
    <t>HOPE</t>
  </si>
  <si>
    <t>Horace Mann Educators Corp.</t>
  </si>
  <si>
    <t>HMN</t>
  </si>
  <si>
    <t>Horizon Bancorp</t>
  </si>
  <si>
    <t>HBNC</t>
  </si>
  <si>
    <t>Hospitality Properties Trust</t>
  </si>
  <si>
    <t>HPT</t>
  </si>
  <si>
    <t>HP Inc.</t>
  </si>
  <si>
    <t>HPQ</t>
  </si>
  <si>
    <t>Humana Inc.</t>
  </si>
  <si>
    <t>HUM</t>
  </si>
  <si>
    <t>Huntington Bancshares Inc.</t>
  </si>
  <si>
    <t>HBAN</t>
  </si>
  <si>
    <t>Huntington Ingalls Industries Inc.</t>
  </si>
  <si>
    <t>HII</t>
  </si>
  <si>
    <t>Hurco Companies Inc.</t>
  </si>
  <si>
    <t>HURC</t>
  </si>
  <si>
    <t>Hyster-Yale Materials Handling Inc.</t>
  </si>
  <si>
    <t>HY</t>
  </si>
  <si>
    <t>Idacorp Inc.</t>
  </si>
  <si>
    <t>IDA</t>
  </si>
  <si>
    <t>IDEX Corp.</t>
  </si>
  <si>
    <t>IEX</t>
  </si>
  <si>
    <t>Independent Bancorp MA</t>
  </si>
  <si>
    <t>INDB</t>
  </si>
  <si>
    <t>IR</t>
  </si>
  <si>
    <t>Ingredion Inc.</t>
  </si>
  <si>
    <t>INGR</t>
  </si>
  <si>
    <t>Insperity Inc.</t>
  </si>
  <si>
    <t>NSP</t>
  </si>
  <si>
    <t>Inter Parfums Inc.</t>
  </si>
  <si>
    <t>IPAR</t>
  </si>
  <si>
    <t>Intercontinental Exchange Inc.</t>
  </si>
  <si>
    <t>ICE</t>
  </si>
  <si>
    <t>Interface Inc.</t>
  </si>
  <si>
    <t>TILE</t>
  </si>
  <si>
    <t>International Bancshares Corp.</t>
  </si>
  <si>
    <t>IBOC</t>
  </si>
  <si>
    <t>International Paper Co.</t>
  </si>
  <si>
    <t>IP</t>
  </si>
  <si>
    <t>Interpublic Group of Companies Inc.</t>
  </si>
  <si>
    <t>IPG</t>
  </si>
  <si>
    <t>Intuit Inc.</t>
  </si>
  <si>
    <t>INTU</t>
  </si>
  <si>
    <t>Invesco Limited</t>
  </si>
  <si>
    <t>IVZ</t>
  </si>
  <si>
    <t>Investors Bancorp</t>
  </si>
  <si>
    <t>ISBC</t>
  </si>
  <si>
    <t>Iron Mountain Inc.</t>
  </si>
  <si>
    <t>IRM</t>
  </si>
  <si>
    <t>ITT Corp.</t>
  </si>
  <si>
    <t>ITT</t>
  </si>
  <si>
    <t>j2 Global Inc.</t>
  </si>
  <si>
    <t>JCOM</t>
  </si>
  <si>
    <t>Johnson Controls International plc</t>
  </si>
  <si>
    <t>JCI</t>
  </si>
  <si>
    <t>Johnson Outdoors Inc.</t>
  </si>
  <si>
    <t>JOUT</t>
  </si>
  <si>
    <t>Jones Lang Lasalle</t>
  </si>
  <si>
    <t>JLL</t>
  </si>
  <si>
    <t>JuDe</t>
  </si>
  <si>
    <t>JPMorgan Chase &amp; Co.</t>
  </si>
  <si>
    <t>JPM</t>
  </si>
  <si>
    <t>Kadant Inc.</t>
  </si>
  <si>
    <t>KAI</t>
  </si>
  <si>
    <t>Kaiser Aluminum Corp.</t>
  </si>
  <si>
    <t>KALU</t>
  </si>
  <si>
    <t>Kansas City Southern</t>
  </si>
  <si>
    <t>KSU</t>
  </si>
  <si>
    <t>KAR Auction Services Inc.</t>
  </si>
  <si>
    <t>KAR</t>
  </si>
  <si>
    <t>Kennedy-Wilson Holdings Inc.</t>
  </si>
  <si>
    <t>KW</t>
  </si>
  <si>
    <t>Kewaunee Scientific Corp.</t>
  </si>
  <si>
    <t>KEQU</t>
  </si>
  <si>
    <t>KeyCorp</t>
  </si>
  <si>
    <t>KEY</t>
  </si>
  <si>
    <t>Kimco Realty Corp.</t>
  </si>
  <si>
    <t>KIM</t>
  </si>
  <si>
    <t>Kingstone Companies Inc.</t>
  </si>
  <si>
    <t>KINS</t>
  </si>
  <si>
    <t>Kite Realty Group Trust</t>
  </si>
  <si>
    <t>KRG</t>
  </si>
  <si>
    <t>KLA-Tencor Corp.</t>
  </si>
  <si>
    <t>KLAC</t>
  </si>
  <si>
    <t>Kohl's Corp.</t>
  </si>
  <si>
    <t>KSS</t>
  </si>
  <si>
    <t>Kraft Heinz Company</t>
  </si>
  <si>
    <t>KHC</t>
  </si>
  <si>
    <t>La-Z-Boy Inc.</t>
  </si>
  <si>
    <t>LZB</t>
  </si>
  <si>
    <t>Lakeland Bancorp Inc.</t>
  </si>
  <si>
    <t>LBAI</t>
  </si>
  <si>
    <t>Lakeland Financial Corp.</t>
  </si>
  <si>
    <t>LKFN</t>
  </si>
  <si>
    <t>Lam Research Corp.</t>
  </si>
  <si>
    <t>LRCX</t>
  </si>
  <si>
    <t>Las Vegas Sands Corp.</t>
  </si>
  <si>
    <t>LVS</t>
  </si>
  <si>
    <t>Lear Corp.</t>
  </si>
  <si>
    <t>LEA</t>
  </si>
  <si>
    <t>LegacyTexas Financial Group Inc.</t>
  </si>
  <si>
    <t>LTXB</t>
  </si>
  <si>
    <t>Legg Mason Inc.</t>
  </si>
  <si>
    <t>LM</t>
  </si>
  <si>
    <t>LeMaitre Vascular Inc.</t>
  </si>
  <si>
    <t>LMAT</t>
  </si>
  <si>
    <t>Lennox International Inc.</t>
  </si>
  <si>
    <t>LII</t>
  </si>
  <si>
    <t>Lexington Realty Trust</t>
  </si>
  <si>
    <t>LXP</t>
  </si>
  <si>
    <t>Life Storage Inc.</t>
  </si>
  <si>
    <t>LSI</t>
  </si>
  <si>
    <t>Limoneira Company</t>
  </si>
  <si>
    <t>LMNR</t>
  </si>
  <si>
    <t>Lincoln National Corp.</t>
  </si>
  <si>
    <t>LNC</t>
  </si>
  <si>
    <t>Lithia Motors Inc.</t>
  </si>
  <si>
    <t>LAD</t>
  </si>
  <si>
    <t>Littelfuse Inc.</t>
  </si>
  <si>
    <t>LFUS</t>
  </si>
  <si>
    <t>Logansport Financial Corp.</t>
  </si>
  <si>
    <t>LOGN</t>
  </si>
  <si>
    <t>LTC Properties Inc.</t>
  </si>
  <si>
    <t>LTC</t>
  </si>
  <si>
    <t>LyondellBasell Industries NV</t>
  </si>
  <si>
    <t>LYB</t>
  </si>
  <si>
    <t>Macerich Company</t>
  </si>
  <si>
    <t>MAC</t>
  </si>
  <si>
    <t>Mackinac Financial Corp.</t>
  </si>
  <si>
    <t>MFNC</t>
  </si>
  <si>
    <t>Macquarie Infrastructure Company LLC</t>
  </si>
  <si>
    <t>MIC</t>
  </si>
  <si>
    <t>Macy's Inc.</t>
  </si>
  <si>
    <t>M</t>
  </si>
  <si>
    <t>Magna International Inc.</t>
  </si>
  <si>
    <t>MGA</t>
  </si>
  <si>
    <t>Main Street Capital Corp.</t>
  </si>
  <si>
    <t>MAIN</t>
  </si>
  <si>
    <t>MainSource Financial Group Inc.</t>
  </si>
  <si>
    <t>MSFG</t>
  </si>
  <si>
    <t>Malaga Financial Corp.</t>
  </si>
  <si>
    <t>MLGF</t>
  </si>
  <si>
    <t>Manhattan Bridge Capital Inc.</t>
  </si>
  <si>
    <t>LOAN</t>
  </si>
  <si>
    <t>ManpowerGroup Inc.</t>
  </si>
  <si>
    <t>MAN</t>
  </si>
  <si>
    <t>Marathon Petroleum Corp.</t>
  </si>
  <si>
    <t>MPC</t>
  </si>
  <si>
    <t>MarketAxess Holdings Inc.</t>
  </si>
  <si>
    <t>MKTX</t>
  </si>
  <si>
    <t>Marriott International Inc.</t>
  </si>
  <si>
    <t>MAR</t>
  </si>
  <si>
    <t>Marsh &amp; McLennan Companies Inc.</t>
  </si>
  <si>
    <t>MMC</t>
  </si>
  <si>
    <t>MasterCard Inc.</t>
  </si>
  <si>
    <t>MA</t>
  </si>
  <si>
    <t>Materion Corp.</t>
  </si>
  <si>
    <t>MTRN</t>
  </si>
  <si>
    <t>MB Financial Inc.</t>
  </si>
  <si>
    <t>MBFI</t>
  </si>
  <si>
    <t>Mercantile Bank Corp.</t>
  </si>
  <si>
    <t>MBWM</t>
  </si>
  <si>
    <t>Merck &amp; Company</t>
  </si>
  <si>
    <t>MRK</t>
  </si>
  <si>
    <t>Methanex Corp.</t>
  </si>
  <si>
    <t>MEOH</t>
  </si>
  <si>
    <t>MetLife Inc.</t>
  </si>
  <si>
    <t>MET</t>
  </si>
  <si>
    <t>Mid Penn Bancorp</t>
  </si>
  <si>
    <t>MPB</t>
  </si>
  <si>
    <t>Mid-America Apartment Communities Inc.</t>
  </si>
  <si>
    <t>MAA</t>
  </si>
  <si>
    <t>MidWest One Financial Group Inc.</t>
  </si>
  <si>
    <t>MOFG</t>
  </si>
  <si>
    <t>Miller Industries Inc.</t>
  </si>
  <si>
    <t>MLR</t>
  </si>
  <si>
    <t>MKS Instruments Inc.</t>
  </si>
  <si>
    <t>MKSI</t>
  </si>
  <si>
    <t>Monotype Imaging Holdings Inc.</t>
  </si>
  <si>
    <t>TYPE</t>
  </si>
  <si>
    <t>Moody's Corp.</t>
  </si>
  <si>
    <t>MCO</t>
  </si>
  <si>
    <t>Morningstar Inc.</t>
  </si>
  <si>
    <t>MORN</t>
  </si>
  <si>
    <t>Motorola Solutions Inc.</t>
  </si>
  <si>
    <t>MSI</t>
  </si>
  <si>
    <t>MPLX LP</t>
  </si>
  <si>
    <t>MPLX</t>
  </si>
  <si>
    <t>Nasdaq Inc.</t>
  </si>
  <si>
    <t>NDAQ</t>
  </si>
  <si>
    <t>National General Holdings Corp.</t>
  </si>
  <si>
    <t>NGHC</t>
  </si>
  <si>
    <t>Neenah Paper Inc.</t>
  </si>
  <si>
    <t>NP</t>
  </si>
  <si>
    <t>NetApp Inc.</t>
  </si>
  <si>
    <t>NTAP</t>
  </si>
  <si>
    <t>New Residential Investment Corp.</t>
  </si>
  <si>
    <t>NRZ</t>
  </si>
  <si>
    <t>Nexstar Media Group Inc.</t>
  </si>
  <si>
    <t>NXST</t>
  </si>
  <si>
    <t>Nielsen Holdings plc</t>
  </si>
  <si>
    <t>NLSN</t>
  </si>
  <si>
    <t>NiSource Inc.</t>
  </si>
  <si>
    <t>NI</t>
  </si>
  <si>
    <t>Northern Trust Corp.</t>
  </si>
  <si>
    <t>NTRS</t>
  </si>
  <si>
    <t>Northfield Bancorp Inc.</t>
  </si>
  <si>
    <t>NFBK</t>
  </si>
  <si>
    <t>Northrim BanCorp Inc.</t>
  </si>
  <si>
    <t>NRIM</t>
  </si>
  <si>
    <t>Northwest Bancshares Inc.</t>
  </si>
  <si>
    <t>NWBI</t>
  </si>
  <si>
    <t>NVIDIA Corp.</t>
  </si>
  <si>
    <t>NVDA</t>
  </si>
  <si>
    <t>Old Point Financial Corp.</t>
  </si>
  <si>
    <t>OPOF</t>
  </si>
  <si>
    <t>Omnicom Group Inc.</t>
  </si>
  <si>
    <t>OMC</t>
  </si>
  <si>
    <t>A09</t>
  </si>
  <si>
    <t>One Liberty Properties Inc.</t>
  </si>
  <si>
    <t>OLP</t>
  </si>
  <si>
    <t>Open Text Corp.</t>
  </si>
  <si>
    <t>OTEX</t>
  </si>
  <si>
    <t>Oracle Corp.</t>
  </si>
  <si>
    <t>ORCL</t>
  </si>
  <si>
    <t>Oshkosh Corp.</t>
  </si>
  <si>
    <t>OSK</t>
  </si>
  <si>
    <t>Oxford Industries Inc.</t>
  </si>
  <si>
    <t>OXM</t>
  </si>
  <si>
    <t>P.H. Glatfelter Co.</t>
  </si>
  <si>
    <t>GLT</t>
  </si>
  <si>
    <t>Paccar Inc.</t>
  </si>
  <si>
    <t>PCAR</t>
  </si>
  <si>
    <t>Packaging Corp of America</t>
  </si>
  <si>
    <t>PKG</t>
  </si>
  <si>
    <t>Papa John's International</t>
  </si>
  <si>
    <t>PZZA</t>
  </si>
  <si>
    <t>Pattern Energy Group Inc.</t>
  </si>
  <si>
    <t>PEGI</t>
  </si>
  <si>
    <t>Patterson Companies Inc.</t>
  </si>
  <si>
    <t>PDCO</t>
  </si>
  <si>
    <t>Paychex Inc.</t>
  </si>
  <si>
    <t>PAYX</t>
  </si>
  <si>
    <t>Pebblebrook Hotel Trust</t>
  </si>
  <si>
    <t>PEB</t>
  </si>
  <si>
    <t>Penske Automotive Group Inc.</t>
  </si>
  <si>
    <t>PAG</t>
  </si>
  <si>
    <t>Peoples Bancorp of North Carolina</t>
  </si>
  <si>
    <t>PEBK</t>
  </si>
  <si>
    <t>Peoples Ltd.</t>
  </si>
  <si>
    <t>PPLL</t>
  </si>
  <si>
    <t>PetMed Express Inc.</t>
  </si>
  <si>
    <t>PETS</t>
  </si>
  <si>
    <t>Pfizer Inc.</t>
  </si>
  <si>
    <t>PFE</t>
  </si>
  <si>
    <t>Phillips 66</t>
  </si>
  <si>
    <t>PSX</t>
  </si>
  <si>
    <t>Phillips 66 Partners LP</t>
  </si>
  <si>
    <t>PSXP</t>
  </si>
  <si>
    <t>Pinnacle Bankshares Corp.</t>
  </si>
  <si>
    <t>PPBN</t>
  </si>
  <si>
    <t>Pinnacle Foods Inc.</t>
  </si>
  <si>
    <t>PF</t>
  </si>
  <si>
    <t>Pinnacle West Capital Corp.</t>
  </si>
  <si>
    <t>PNW</t>
  </si>
  <si>
    <t>Pioneer Bankshares Inc.</t>
  </si>
  <si>
    <t>PNBI</t>
  </si>
  <si>
    <t>PNC Financial Services Group Inc.</t>
  </si>
  <si>
    <t>PNC</t>
  </si>
  <si>
    <t>PNM Resources Inc.</t>
  </si>
  <si>
    <t>PNM</t>
  </si>
  <si>
    <t>PolyOne Corp.</t>
  </si>
  <si>
    <t>POL</t>
  </si>
  <si>
    <t>Pool Corp.</t>
  </si>
  <si>
    <t>POOL</t>
  </si>
  <si>
    <t>Power Integrations Inc.</t>
  </si>
  <si>
    <t>POWI</t>
  </si>
  <si>
    <t>Preferred Apartment Communities Inc.</t>
  </si>
  <si>
    <t>APTS</t>
  </si>
  <si>
    <t>Primerica Inc.</t>
  </si>
  <si>
    <t>PRI</t>
  </si>
  <si>
    <t>Principal Financial Group Inc.</t>
  </si>
  <si>
    <t>PFG</t>
  </si>
  <si>
    <t>Provident Financial Holdings Inc.</t>
  </si>
  <si>
    <t>PROV</t>
  </si>
  <si>
    <t>Provident Financial Services Inc.</t>
  </si>
  <si>
    <t>PFS</t>
  </si>
  <si>
    <t>Prudential Financial Inc.</t>
  </si>
  <si>
    <t>PRU</t>
  </si>
  <si>
    <t>Public Service Enterprise Group Inc.</t>
  </si>
  <si>
    <t>Public Storage</t>
  </si>
  <si>
    <t>PSA</t>
  </si>
  <si>
    <t>QNB Corp.</t>
  </si>
  <si>
    <t>QNBC</t>
  </si>
  <si>
    <t>Quest Diagnostics Inc.</t>
  </si>
  <si>
    <t>DGX</t>
  </si>
  <si>
    <t>Ramco Gershenson Properties</t>
  </si>
  <si>
    <t>RPT</t>
  </si>
  <si>
    <t>Raymond James Financial Inc.</t>
  </si>
  <si>
    <t>RJF</t>
  </si>
  <si>
    <t>Regions Financial Corp.</t>
  </si>
  <si>
    <t>RF</t>
  </si>
  <si>
    <t>Reinsurance Group of America Inc.</t>
  </si>
  <si>
    <t>RGA</t>
  </si>
  <si>
    <t>Reliance Steel &amp; Aluminum Co.</t>
  </si>
  <si>
    <t>RS</t>
  </si>
  <si>
    <t>ResMed Inc.</t>
  </si>
  <si>
    <t>RMD</t>
  </si>
  <si>
    <t>Resources Connection Inc.</t>
  </si>
  <si>
    <t>RECN</t>
  </si>
  <si>
    <t>Retail Opportunity Investments Corp.</t>
  </si>
  <si>
    <t>ROIC</t>
  </si>
  <si>
    <t>Rockwell Automation Inc.</t>
  </si>
  <si>
    <t>ROK</t>
  </si>
  <si>
    <t>Royal Caribbean Cruises Ltd.</t>
  </si>
  <si>
    <t>RCL</t>
  </si>
  <si>
    <t>Ruth's Hospitality Group Inc.</t>
  </si>
  <si>
    <t>RUTH</t>
  </si>
  <si>
    <t>Ryman Hospitality Properties Inc.</t>
  </si>
  <si>
    <t>RHP</t>
  </si>
  <si>
    <t>S&amp;T Bancorp Inc.</t>
  </si>
  <si>
    <t>STBA</t>
  </si>
  <si>
    <t>Sabra Health Care REIT Inc.</t>
  </si>
  <si>
    <t>SBRA</t>
  </si>
  <si>
    <t>Sanderson Farms Inc.</t>
  </si>
  <si>
    <t>SAFM</t>
  </si>
  <si>
    <t>Sandy Spring Bancorp Inc.</t>
  </si>
  <si>
    <t>SASR</t>
  </si>
  <si>
    <t>SB Financial Group Inc.</t>
  </si>
  <si>
    <t>SBFG</t>
  </si>
  <si>
    <t>Schweitzer-Mauduit International Inc.</t>
  </si>
  <si>
    <t>SWM</t>
  </si>
  <si>
    <t>Scotts Miracle-Gro Company</t>
  </si>
  <si>
    <t>SMG</t>
  </si>
  <si>
    <t>Scripps Networks Interactive Inc.</t>
  </si>
  <si>
    <t>SNI</t>
  </si>
  <si>
    <t>Select Income REIT</t>
  </si>
  <si>
    <t>SIR</t>
  </si>
  <si>
    <t>Service Corp International</t>
  </si>
  <si>
    <t>SCI</t>
  </si>
  <si>
    <t>Shenandoah Telecommunications</t>
  </si>
  <si>
    <t>SHEN</t>
  </si>
  <si>
    <t>Shoe Carnival Inc.</t>
  </si>
  <si>
    <t>SCVL</t>
  </si>
  <si>
    <t>Sierra Bancorp</t>
  </si>
  <si>
    <t>BSRR</t>
  </si>
  <si>
    <t>Signet Jewelers Limited</t>
  </si>
  <si>
    <t>SIG</t>
  </si>
  <si>
    <t>Simmons First National Corp.</t>
  </si>
  <si>
    <t>SFNC</t>
  </si>
  <si>
    <t>Simon Property Group Inc.</t>
  </si>
  <si>
    <t>SPG</t>
  </si>
  <si>
    <t>Sinclair Broadcast Group Inc.</t>
  </si>
  <si>
    <t>SBGI</t>
  </si>
  <si>
    <t>Six Flags Entertainment Corp.</t>
  </si>
  <si>
    <t>SIX</t>
  </si>
  <si>
    <t>SL Green Realty Corp.</t>
  </si>
  <si>
    <t>SLG</t>
  </si>
  <si>
    <t>Snap-on Inc.</t>
  </si>
  <si>
    <t>SNA</t>
  </si>
  <si>
    <t>Sotherly Hotels Inc.</t>
  </si>
  <si>
    <t>SOHO</t>
  </si>
  <si>
    <t>Sound Financial Bancorp Inc.</t>
  </si>
  <si>
    <t>SFBC</t>
  </si>
  <si>
    <t>South State Corp.</t>
  </si>
  <si>
    <t>SSB</t>
  </si>
  <si>
    <t>Southern Michigan Bancorp Inc.</t>
  </si>
  <si>
    <t>SOMC</t>
  </si>
  <si>
    <t>Southern Missouri Bancorp Inc.</t>
  </si>
  <si>
    <t>SMBC</t>
  </si>
  <si>
    <t>Southwest Airlines Co.</t>
  </si>
  <si>
    <t>LUV</t>
  </si>
  <si>
    <t>Southwest Georgia Financial Corp.</t>
  </si>
  <si>
    <t>SGB</t>
  </si>
  <si>
    <t>SpartanNash Company</t>
  </si>
  <si>
    <t>SPTN</t>
  </si>
  <si>
    <t>Spectrum Brands Holdings Inc.</t>
  </si>
  <si>
    <t>SPB</t>
  </si>
  <si>
    <t>SRC</t>
  </si>
  <si>
    <t>STAG Industrial Inc.</t>
  </si>
  <si>
    <t>STAG</t>
  </si>
  <si>
    <t>Standard Motor Products Inc.</t>
  </si>
  <si>
    <t>SMP</t>
  </si>
  <si>
    <t>Standex International Inc.</t>
  </si>
  <si>
    <t>SXI</t>
  </si>
  <si>
    <t>Star Gas Partners LP</t>
  </si>
  <si>
    <t>SGU</t>
  </si>
  <si>
    <t>Starbucks Corp.</t>
  </si>
  <si>
    <t>SBUX</t>
  </si>
  <si>
    <t>State Street Corp.</t>
  </si>
  <si>
    <t>STT</t>
  </si>
  <si>
    <t>Steel Dynamics Inc.</t>
  </si>
  <si>
    <t>STLD</t>
  </si>
  <si>
    <t>Steelcase Inc.</t>
  </si>
  <si>
    <t>SCS</t>
  </si>
  <si>
    <t>Stock Yards Bancorp Inc.</t>
  </si>
  <si>
    <t>SYBT</t>
  </si>
  <si>
    <t>STRATTEC Security Corp.</t>
  </si>
  <si>
    <t>STRT</t>
  </si>
  <si>
    <t>Sunoco LP</t>
  </si>
  <si>
    <t>SUN</t>
  </si>
  <si>
    <t>SunTrust Banks Inc.</t>
  </si>
  <si>
    <t>STI</t>
  </si>
  <si>
    <t>Taubman Centers Inc.</t>
  </si>
  <si>
    <t>TCO</t>
  </si>
  <si>
    <t>TD Ameritrade Holding Corp.</t>
  </si>
  <si>
    <t>AMTD</t>
  </si>
  <si>
    <t>TE Connectivity Ltd.</t>
  </si>
  <si>
    <t>TEL</t>
  </si>
  <si>
    <t>Switz,US$</t>
  </si>
  <si>
    <t>Terex Corp.</t>
  </si>
  <si>
    <t>TEX</t>
  </si>
  <si>
    <t>Terreno Realty Corp.</t>
  </si>
  <si>
    <t>TRNO</t>
  </si>
  <si>
    <t>Territorial Bancorp</t>
  </si>
  <si>
    <t>TBNK</t>
  </si>
  <si>
    <t>Texas Roadhouse Inc.</t>
  </si>
  <si>
    <t>TXRH</t>
  </si>
  <si>
    <t>Thor Industries Inc.</t>
  </si>
  <si>
    <t>THO</t>
  </si>
  <si>
    <t>Timberland Bancorp Inc.</t>
  </si>
  <si>
    <t>TSBK</t>
  </si>
  <si>
    <t>Toro Company</t>
  </si>
  <si>
    <t>TTC</t>
  </si>
  <si>
    <t>Towne Bank</t>
  </si>
  <si>
    <t>TOWN</t>
  </si>
  <si>
    <t>Tractor Supply Company</t>
  </si>
  <si>
    <t>TSCO</t>
  </si>
  <si>
    <t>TriCo Bancshares</t>
  </si>
  <si>
    <t>TCBK</t>
  </si>
  <si>
    <t>Trinity Bank NA</t>
  </si>
  <si>
    <t>TYBT</t>
  </si>
  <si>
    <t>Trinity Industries Inc.</t>
  </si>
  <si>
    <t>TRN</t>
  </si>
  <si>
    <t>Truxton Corp.</t>
  </si>
  <si>
    <t>TRUX</t>
  </si>
  <si>
    <t>Twenty-First Century Fox Inc.</t>
  </si>
  <si>
    <t>FOXA</t>
  </si>
  <si>
    <t>Two River Bancorp</t>
  </si>
  <si>
    <t>TRCB</t>
  </si>
  <si>
    <t>Tyson Foods Inc.</t>
  </si>
  <si>
    <t>TSN</t>
  </si>
  <si>
    <t>U.S. Bancorp</t>
  </si>
  <si>
    <t>USB</t>
  </si>
  <si>
    <t>UDR Inc.</t>
  </si>
  <si>
    <t>UDR</t>
  </si>
  <si>
    <t>Umpqua Holdings Corp.</t>
  </si>
  <si>
    <t>UMPQ</t>
  </si>
  <si>
    <t>Union Bankshares Inc.</t>
  </si>
  <si>
    <t>UNB</t>
  </si>
  <si>
    <t>United Bancshares Inc.</t>
  </si>
  <si>
    <t>UBOH</t>
  </si>
  <si>
    <t>United Fire Group Inc.</t>
  </si>
  <si>
    <t>UFCS</t>
  </si>
  <si>
    <t>United Parcel Service Inc.</t>
  </si>
  <si>
    <t>UPS</t>
  </si>
  <si>
    <t>UnitedHealth Group Inc.</t>
  </si>
  <si>
    <t>UNH</t>
  </si>
  <si>
    <t>Universal Forest Products Inc.</t>
  </si>
  <si>
    <t>UFPI</t>
  </si>
  <si>
    <t>Unum Group</t>
  </si>
  <si>
    <t>UNM</t>
  </si>
  <si>
    <t>US Physical Therapy Inc.</t>
  </si>
  <si>
    <t>USPH</t>
  </si>
  <si>
    <t>Vail Resorts Inc.</t>
  </si>
  <si>
    <t>MTN</t>
  </si>
  <si>
    <t>Valero Energy Corp.</t>
  </si>
  <si>
    <t>VLO</t>
  </si>
  <si>
    <t>Ventas Inc.</t>
  </si>
  <si>
    <t>VTR</t>
  </si>
  <si>
    <t>W.T.B. Financial Corp.</t>
  </si>
  <si>
    <t>WTBFA</t>
  </si>
  <si>
    <t>Walt Disney Company</t>
  </si>
  <si>
    <t>DIS</t>
  </si>
  <si>
    <t>Entertainment</t>
  </si>
  <si>
    <t>Washington Federal Inc.</t>
  </si>
  <si>
    <t>WAFD</t>
  </si>
  <si>
    <t>Washington Trust Bancorp Inc.</t>
  </si>
  <si>
    <t>WASH</t>
  </si>
  <si>
    <t>Waste Connections Inc.</t>
  </si>
  <si>
    <t>WCN</t>
  </si>
  <si>
    <t>Watts Water Technologies Inc.</t>
  </si>
  <si>
    <t>WTS</t>
  </si>
  <si>
    <t>WD-40 Company</t>
  </si>
  <si>
    <t>WDFC</t>
  </si>
  <si>
    <t>Webster Financial Corp.</t>
  </si>
  <si>
    <t>WBS</t>
  </si>
  <si>
    <t>Weingarten Realty Investors</t>
  </si>
  <si>
    <t>WRI</t>
  </si>
  <si>
    <t>Wells Fargo &amp; Co.</t>
  </si>
  <si>
    <t>WFC</t>
  </si>
  <si>
    <t>Wendy's Company</t>
  </si>
  <si>
    <t>WEN</t>
  </si>
  <si>
    <t>WesBanco Inc.</t>
  </si>
  <si>
    <t>WSBC</t>
  </si>
  <si>
    <t>West Bancorp Inc.</t>
  </si>
  <si>
    <t>WTBA</t>
  </si>
  <si>
    <t>Western Gas Equity Partners LP</t>
  </si>
  <si>
    <t>WGP</t>
  </si>
  <si>
    <t>WAB</t>
  </si>
  <si>
    <t>WestRock Company</t>
  </si>
  <si>
    <t>WRK</t>
  </si>
  <si>
    <t>Weyerhaeuser Company</t>
  </si>
  <si>
    <t>WY</t>
  </si>
  <si>
    <t>Whirlpool Corp.</t>
  </si>
  <si>
    <t>WHR</t>
  </si>
  <si>
    <t>William Penn Bancorp Inc.</t>
  </si>
  <si>
    <t>WMPN</t>
  </si>
  <si>
    <t>Aug</t>
  </si>
  <si>
    <t>Willis Towers Watson plc</t>
  </si>
  <si>
    <t>WLTW</t>
  </si>
  <si>
    <t>Winmark Corp.</t>
  </si>
  <si>
    <t>WINA</t>
  </si>
  <si>
    <t>Worthington Industries Inc.</t>
  </si>
  <si>
    <t>WOR</t>
  </si>
  <si>
    <t>WPP plc</t>
  </si>
  <si>
    <t>WPPGY</t>
  </si>
  <si>
    <t>WYN</t>
  </si>
  <si>
    <t>XL Group Limited</t>
  </si>
  <si>
    <t>XL</t>
  </si>
  <si>
    <t>Xylem Inc.</t>
  </si>
  <si>
    <t>XYL</t>
  </si>
  <si>
    <t>Zimmer Biomet Holdings Inc.</t>
  </si>
  <si>
    <t>ZBH</t>
  </si>
  <si>
    <t>Marriot Vacations Worldwide Corp.</t>
  </si>
  <si>
    <t>VAC</t>
  </si>
  <si>
    <t>Owens Corning Inc.</t>
  </si>
  <si>
    <t>OC</t>
  </si>
  <si>
    <t>Saul Centers Inc.</t>
  </si>
  <si>
    <t>BFS</t>
  </si>
  <si>
    <t>Zions Bancorp Inc.</t>
  </si>
  <si>
    <t>ZION</t>
  </si>
  <si>
    <t>Zoetis Inc.</t>
  </si>
  <si>
    <t>ZTS</t>
  </si>
  <si>
    <t>All CCC Companies</t>
  </si>
  <si>
    <t>5 or more straight years of higher dividends</t>
  </si>
  <si>
    <t>Watch List</t>
  </si>
  <si>
    <t>Companies</t>
  </si>
  <si>
    <t>Deletions</t>
  </si>
  <si>
    <t>#Unchanged in consecutive years</t>
  </si>
  <si>
    <t>Companies in Green froze dividend, then resumed increases (See Appendix C on Notes tab)</t>
  </si>
  <si>
    <t>Companies in Blue cut dividend, then resumed increases</t>
  </si>
  <si>
    <t>Companies in Purple "cut" dividend due to currency exchange rate changes</t>
  </si>
  <si>
    <t>Companies in Red were mistakenly added, later eliminated from statistics</t>
  </si>
  <si>
    <t>Date</t>
  </si>
  <si>
    <t>Div</t>
  </si>
  <si>
    <t>Div #</t>
  </si>
  <si>
    <t>Merg</t>
  </si>
  <si>
    <t>Deleted</t>
  </si>
  <si>
    <t>Cut</t>
  </si>
  <si>
    <t>Unch</t>
  </si>
  <si>
    <t>Acq</t>
  </si>
  <si>
    <t>Other</t>
  </si>
  <si>
    <t>Notes</t>
  </si>
  <si>
    <t>A. Schulman Inc.</t>
  </si>
  <si>
    <t>SHLM</t>
  </si>
  <si>
    <t>X</t>
  </si>
  <si>
    <t>2016=2015</t>
  </si>
  <si>
    <t>ABB Limited</t>
  </si>
  <si>
    <t>ABB</t>
  </si>
  <si>
    <t>Abbott Laboratories</t>
  </si>
  <si>
    <t>ABT</t>
  </si>
  <si>
    <t>Access National Corp.</t>
  </si>
  <si>
    <t>ANCX</t>
  </si>
  <si>
    <t>2017=2016</t>
  </si>
  <si>
    <t>Admiral Group plc</t>
  </si>
  <si>
    <t>AMIGY</t>
  </si>
  <si>
    <t>ADT Corp.</t>
  </si>
  <si>
    <t>ADT</t>
  </si>
  <si>
    <t>Acquired by Apollo Global Mgmt.</t>
  </si>
  <si>
    <t>Aetna Inc.</t>
  </si>
  <si>
    <t>AET</t>
  </si>
  <si>
    <t>AGL Resources</t>
  </si>
  <si>
    <t>GAS</t>
  </si>
  <si>
    <t>Acquired by Southern Company</t>
  </si>
  <si>
    <t>Agrium Inc.</t>
  </si>
  <si>
    <t>AGU</t>
  </si>
  <si>
    <t>x</t>
  </si>
  <si>
    <t>Merger with Potash (to be Nutrien)</t>
  </si>
  <si>
    <t>Airgas Inc.</t>
  </si>
  <si>
    <t>ARG</t>
  </si>
  <si>
    <t>Acquired by Air Liquide</t>
  </si>
  <si>
    <t>Albany International Corp.</t>
  </si>
  <si>
    <t>AIN</t>
  </si>
  <si>
    <t>2015 Challenger</t>
  </si>
  <si>
    <t>Alfa Laval AB</t>
  </si>
  <si>
    <t>ALFVY</t>
  </si>
  <si>
    <t>Alliance Financial Corp.</t>
  </si>
  <si>
    <t>ALNC</t>
  </si>
  <si>
    <t>Acquired by NBT Bancorp</t>
  </si>
  <si>
    <t>Alliance Holdings GP LP</t>
  </si>
  <si>
    <t>AHGP</t>
  </si>
  <si>
    <t>Alliance Resource Partners LP</t>
  </si>
  <si>
    <t>ARLP</t>
  </si>
  <si>
    <t>Allied World Assurance Co. Holdings AG</t>
  </si>
  <si>
    <t>AWH</t>
  </si>
  <si>
    <t>Acquired by Fairfax Financial</t>
  </si>
  <si>
    <t>Allied World Assurance Co. Holdings Ltd.</t>
  </si>
  <si>
    <t>Reinstated: '11 skip but '12 Incr.</t>
  </si>
  <si>
    <t>Altera Corp.</t>
  </si>
  <si>
    <t>ALTR</t>
  </si>
  <si>
    <t>Acquired by Intel Corp.</t>
  </si>
  <si>
    <t>Alterra Capital Holdings Ltd.</t>
  </si>
  <si>
    <t>ALTE</t>
  </si>
  <si>
    <t>Acquired by Markel Corp.</t>
  </si>
  <si>
    <t>Altria Group</t>
  </si>
  <si>
    <t>PM Spin-off; Reinstated 3/6/10</t>
  </si>
  <si>
    <t>Amcol International Corp.</t>
  </si>
  <si>
    <t>ACO</t>
  </si>
  <si>
    <t>Incr.'12,Acquired by Minerals Tech.</t>
  </si>
  <si>
    <t>American Greetings</t>
  </si>
  <si>
    <t>AM</t>
  </si>
  <si>
    <t>'12='11, Acqd by Weiss family</t>
  </si>
  <si>
    <t>American Midstream Partners LP</t>
  </si>
  <si>
    <t>AMID</t>
  </si>
  <si>
    <t>American Science and Engineering Inc.</t>
  </si>
  <si>
    <t>ASEI</t>
  </si>
  <si>
    <t>FY14=FY13</t>
  </si>
  <si>
    <t>Ametek Inc.</t>
  </si>
  <si>
    <t>AME</t>
  </si>
  <si>
    <t>Anheuser-Busch</t>
  </si>
  <si>
    <t>BUD</t>
  </si>
  <si>
    <t>Acq. by InBev</t>
  </si>
  <si>
    <t>Anheuser-Busch InBev SA/NV</t>
  </si>
  <si>
    <t>2016 Challenger</t>
  </si>
  <si>
    <t>Applied Materials Inc.</t>
  </si>
  <si>
    <t>AMAT</t>
  </si>
  <si>
    <t>2015=2014</t>
  </si>
  <si>
    <t>Arch Coal Inc.</t>
  </si>
  <si>
    <t>ACI</t>
  </si>
  <si>
    <t>Cut again in 2014</t>
  </si>
  <si>
    <t>Archrock Partners LP</t>
  </si>
  <si>
    <t>APLP</t>
  </si>
  <si>
    <t>ARM Holdings plc</t>
  </si>
  <si>
    <t>ARMH</t>
  </si>
  <si>
    <t>Acquired by SoftBank</t>
  </si>
  <si>
    <t>Ashford Hospitality Trust</t>
  </si>
  <si>
    <t>AHT</t>
  </si>
  <si>
    <t>Assa Abloy AB</t>
  </si>
  <si>
    <t>ASAZY</t>
  </si>
  <si>
    <t>ASBC</t>
  </si>
  <si>
    <t>Astrazeneca plc</t>
  </si>
  <si>
    <t>AZN</t>
  </si>
  <si>
    <t>Astro-Med Inc.</t>
  </si>
  <si>
    <t>ALOT</t>
  </si>
  <si>
    <t>FY2012=2011</t>
  </si>
  <si>
    <t>ATN International Inc.</t>
  </si>
  <si>
    <t>ATNI</t>
  </si>
  <si>
    <t>Avery Dennison</t>
  </si>
  <si>
    <t>Avon Products Inc.</t>
  </si>
  <si>
    <t>AVP</t>
  </si>
  <si>
    <t>BAE Systems plc</t>
  </si>
  <si>
    <t>BAESY</t>
  </si>
  <si>
    <t>Banco Latinoamericano De Comercio Exterior SA</t>
  </si>
  <si>
    <t>BLX</t>
  </si>
  <si>
    <t>cut twice '11; Incr. '13-'15</t>
  </si>
  <si>
    <t>Bank of America</t>
  </si>
  <si>
    <t>BAC</t>
  </si>
  <si>
    <t>Cut again in 2009, Incr. '14, '16</t>
  </si>
  <si>
    <t>Bank of Hawaii</t>
  </si>
  <si>
    <t>BOH</t>
  </si>
  <si>
    <t>2010=2009</t>
  </si>
  <si>
    <t>Bank of Nova Scotia</t>
  </si>
  <si>
    <t>BNS</t>
  </si>
  <si>
    <t>Barclays plc</t>
  </si>
  <si>
    <t>BCS</t>
  </si>
  <si>
    <t>Barrett Business Services Inc.</t>
  </si>
  <si>
    <t>BBSI</t>
  </si>
  <si>
    <t>2016=2015, incr. 2017</t>
  </si>
  <si>
    <t>Baxter International Inc.</t>
  </si>
  <si>
    <t>BAX</t>
  </si>
  <si>
    <t>Spun Baxalta, Div. cut, incr '16, '17</t>
  </si>
  <si>
    <t>BCE Inc.</t>
  </si>
  <si>
    <t>BCE</t>
  </si>
  <si>
    <t>Beckman Coulter</t>
  </si>
  <si>
    <t>BEC</t>
  </si>
  <si>
    <t>Acq. by Danaher Corp.</t>
  </si>
  <si>
    <t>BHP Billiton Ltd.</t>
  </si>
  <si>
    <t>BHP</t>
  </si>
  <si>
    <t>BHP Billiton plc</t>
  </si>
  <si>
    <t>BBL</t>
  </si>
  <si>
    <t>Bio-Techne Corp.</t>
  </si>
  <si>
    <t>TECH</t>
  </si>
  <si>
    <t>BioMed Realty Trust Inc.</t>
  </si>
  <si>
    <t>BMR</t>
  </si>
  <si>
    <t>Acquired by Blackstone Group</t>
  </si>
  <si>
    <t>Birner Dental Management</t>
  </si>
  <si>
    <t>BDMS</t>
  </si>
  <si>
    <t>2013=2012</t>
  </si>
  <si>
    <t>Black Box Corp.</t>
  </si>
  <si>
    <t>BBOX</t>
  </si>
  <si>
    <t>Dividend Suspended</t>
  </si>
  <si>
    <t>Block (H&amp;R) Inc.</t>
  </si>
  <si>
    <t>HRB</t>
  </si>
  <si>
    <t>2010=2009, incr. '12,'16, '17</t>
  </si>
  <si>
    <t>Blueknight Energy Partners LP</t>
  </si>
  <si>
    <t>BKEP</t>
  </si>
  <si>
    <t>Boardwalk Pipeline Partners LP</t>
  </si>
  <si>
    <t>BWP</t>
  </si>
  <si>
    <t>Bob Evans Farms</t>
  </si>
  <si>
    <t>BOBE</t>
  </si>
  <si>
    <t>2017=2016, Also Being Acquired</t>
  </si>
  <si>
    <t>Bowl America Class A</t>
  </si>
  <si>
    <t>BWL-A</t>
  </si>
  <si>
    <t>FY16=FY15</t>
  </si>
  <si>
    <t>BP plc</t>
  </si>
  <si>
    <t>BP</t>
  </si>
  <si>
    <t>Breitburn Energy Partners LP</t>
  </si>
  <si>
    <t>BBEP</t>
  </si>
  <si>
    <t>Cut again in 2015</t>
  </si>
  <si>
    <t>Bristow Group Inc.</t>
  </si>
  <si>
    <t>BRS</t>
  </si>
  <si>
    <t>Suspended 2017</t>
  </si>
  <si>
    <t>British American Tobacco plc</t>
  </si>
  <si>
    <t>BTI</t>
  </si>
  <si>
    <t>Broadcom Corp.</t>
  </si>
  <si>
    <t>BRCM</t>
  </si>
  <si>
    <t>Acqd/Avago (now Broadcom Ltd)</t>
  </si>
  <si>
    <t>Buckeye GP Holdings LP</t>
  </si>
  <si>
    <t>BGH</t>
  </si>
  <si>
    <t>Acq. by Buckeye Partners LP</t>
  </si>
  <si>
    <t>Buckle Inc.</t>
  </si>
  <si>
    <t>BKE</t>
  </si>
  <si>
    <t>2010=2009, incr. '14, '15, '16</t>
  </si>
  <si>
    <t>Cablevision Systems Corp.</t>
  </si>
  <si>
    <t>CVC</t>
  </si>
  <si>
    <t>CAE Inc.</t>
  </si>
  <si>
    <t>CAE</t>
  </si>
  <si>
    <t>Calamos Asset Management Inc.</t>
  </si>
  <si>
    <t>CLMS</t>
  </si>
  <si>
    <t>Calumet Specialty Products Partners LP</t>
  </si>
  <si>
    <t>CLMT</t>
  </si>
  <si>
    <t>Campbell Soup Co.</t>
  </si>
  <si>
    <t>CPB</t>
  </si>
  <si>
    <t>FY13=FY12, Incr. FY14, FY17</t>
  </si>
  <si>
    <t>Canadian Natural Resources Ltd.</t>
  </si>
  <si>
    <t>CNQ</t>
  </si>
  <si>
    <t>CARBO Ceramics</t>
  </si>
  <si>
    <t>CRR</t>
  </si>
  <si>
    <t>Suspended in '16</t>
  </si>
  <si>
    <t>Cardinal Financial Corp.</t>
  </si>
  <si>
    <t>CFNL</t>
  </si>
  <si>
    <t>Acquired by United Bankshares</t>
  </si>
  <si>
    <t>Carpenter Technology Corp.</t>
  </si>
  <si>
    <t>CRS</t>
  </si>
  <si>
    <t>CBL &amp; Associates Properties Inc.</t>
  </si>
  <si>
    <t>CBL</t>
  </si>
  <si>
    <t>CEB Inc.</t>
  </si>
  <si>
    <t>CEB</t>
  </si>
  <si>
    <t>Acquired by Gartner Inc.</t>
  </si>
  <si>
    <t>Ceco Environmental Corp.</t>
  </si>
  <si>
    <t>CECE</t>
  </si>
  <si>
    <t>2016=2015, incr 2017</t>
  </si>
  <si>
    <t>Susp '10, +/- '11, cut '12, +'13</t>
  </si>
  <si>
    <t>Cenovus Energy Inc.</t>
  </si>
  <si>
    <t>CVE</t>
  </si>
  <si>
    <t>Cut again in 2016</t>
  </si>
  <si>
    <t>CenturyLink Inc.</t>
  </si>
  <si>
    <t>CTL</t>
  </si>
  <si>
    <t>2011=2010, cut in 2013</t>
  </si>
  <si>
    <t>Charles Schwab Corp.</t>
  </si>
  <si>
    <t>SCHW</t>
  </si>
  <si>
    <t>Chemical Financial</t>
  </si>
  <si>
    <t>Chesapeake Energy Corp.</t>
  </si>
  <si>
    <t>CHK</t>
  </si>
  <si>
    <t>2010=2009, incr. '11, Susp. '15</t>
  </si>
  <si>
    <t>Chesapeake Lodging Trust</t>
  </si>
  <si>
    <t>CHSP</t>
  </si>
  <si>
    <t>Cheviot Financial Corp.</t>
  </si>
  <si>
    <t>CHEV</t>
  </si>
  <si>
    <t>Increases in 2013, 2015</t>
  </si>
  <si>
    <t>China Mobile Limited</t>
  </si>
  <si>
    <t>CHL</t>
  </si>
  <si>
    <t>China Petroleum &amp; Chemical Corp.</t>
  </si>
  <si>
    <t>SNP</t>
  </si>
  <si>
    <t>Choice Hotels International</t>
  </si>
  <si>
    <t>CHH</t>
  </si>
  <si>
    <t>2010=2009, Incr. '15, '16, '17</t>
  </si>
  <si>
    <t>Chubb Corp.</t>
  </si>
  <si>
    <t>Acqd by ACE (Now Chubb Ltd.)</t>
  </si>
  <si>
    <t>Cimarex Energy Co.</t>
  </si>
  <si>
    <t>XEC</t>
  </si>
  <si>
    <t>Citizens Holding Co.</t>
  </si>
  <si>
    <t>CIZN</t>
  </si>
  <si>
    <t>2012=2011, incr '14, '15, ('16)</t>
  </si>
  <si>
    <t>Clarcor Inc.</t>
  </si>
  <si>
    <t>CLC</t>
  </si>
  <si>
    <t>Acquired by Parker-Hannifin</t>
  </si>
  <si>
    <t>Cleco Corp.</t>
  </si>
  <si>
    <t>CNL</t>
  </si>
  <si>
    <t>Acquired by Macquarie et al.</t>
  </si>
  <si>
    <t>CNB Financial Corp.</t>
  </si>
  <si>
    <t>CCNE</t>
  </si>
  <si>
    <t>CNOOC Ltd.</t>
  </si>
  <si>
    <t>CEO</t>
  </si>
  <si>
    <t>Increase in 2013</t>
  </si>
  <si>
    <t>Coach Inc.</t>
  </si>
  <si>
    <t>COH</t>
  </si>
  <si>
    <t>2015=2014, now Tapestry Inc. TPR</t>
  </si>
  <si>
    <t>Coca-Cola European Partners plc</t>
  </si>
  <si>
    <t>CCE</t>
  </si>
  <si>
    <t>Currency Switch, incr. 2017</t>
  </si>
  <si>
    <t>Coca-Cola FEMSA S.A.B. de C.V.</t>
  </si>
  <si>
    <t>KOF</t>
  </si>
  <si>
    <t>Colony Capital Inc.</t>
  </si>
  <si>
    <t>CLNY</t>
  </si>
  <si>
    <t>Merged with 2 NorthStar co's</t>
  </si>
  <si>
    <t>2017 Challenger</t>
  </si>
  <si>
    <t>Commercial Bancshares Inc.</t>
  </si>
  <si>
    <t>CMOH</t>
  </si>
  <si>
    <t>Acquired by First Defiance Fin'l</t>
  </si>
  <si>
    <t>Communications Systems Inc.</t>
  </si>
  <si>
    <t>JCS</t>
  </si>
  <si>
    <t>2014=2013, cut in '16</t>
  </si>
  <si>
    <t>ConAgra Foods Inc.</t>
  </si>
  <si>
    <t>CAG</t>
  </si>
  <si>
    <t>FY15=FY14, Spun LW '16, Incr '17</t>
  </si>
  <si>
    <t>ConocoPhillips</t>
  </si>
  <si>
    <t>COP</t>
  </si>
  <si>
    <t>Consolidated Water Co.</t>
  </si>
  <si>
    <t>CWCO</t>
  </si>
  <si>
    <t>2011=2010, Incr 2018</t>
  </si>
  <si>
    <t>Constellation Software Inc.</t>
  </si>
  <si>
    <t>CNSWF</t>
  </si>
  <si>
    <t>2014=2013</t>
  </si>
  <si>
    <t>Copa Holdings SA</t>
  </si>
  <si>
    <t>CPA</t>
  </si>
  <si>
    <t>Copano Energy LLC</t>
  </si>
  <si>
    <t>CPNO</t>
  </si>
  <si>
    <t>2010=2009; Acq. by KMP</t>
  </si>
  <si>
    <t>Core Laboratories NV</t>
  </si>
  <si>
    <t>CLB</t>
  </si>
  <si>
    <t>Corporate Office Properties Trust</t>
  </si>
  <si>
    <t>OFC</t>
  </si>
  <si>
    <t>Corrections Corp of America</t>
  </si>
  <si>
    <t>CXW</t>
  </si>
  <si>
    <t>Courier Corp.</t>
  </si>
  <si>
    <t>CRRC</t>
  </si>
  <si>
    <t>Covanta Holding Corp.</t>
  </si>
  <si>
    <t>CVA</t>
  </si>
  <si>
    <t>Covidien plc</t>
  </si>
  <si>
    <t>COV</t>
  </si>
  <si>
    <t>Acquired by Medtronic</t>
  </si>
  <si>
    <t>Crane Company</t>
  </si>
  <si>
    <t>CR</t>
  </si>
  <si>
    <t>Crawford &amp; Company</t>
  </si>
  <si>
    <t>CRD-B</t>
  </si>
  <si>
    <t>Crestwood Midstream Partners LP</t>
  </si>
  <si>
    <t>CMLP</t>
  </si>
  <si>
    <t>Merged with Inergy LP; new CMLP</t>
  </si>
  <si>
    <t>CSI Compressco LP</t>
  </si>
  <si>
    <t>CCLP</t>
  </si>
  <si>
    <t>Cut again 2017</t>
  </si>
  <si>
    <t>CSS Industries Inc.</t>
  </si>
  <si>
    <t>CSS</t>
  </si>
  <si>
    <t>2010=2009, incr. '15, '16</t>
  </si>
  <si>
    <t>Daktronics Inc.</t>
  </si>
  <si>
    <t>DAKT</t>
  </si>
  <si>
    <t>Reg 10¢/qtr&gt;Reg 6¢+Special 4¢</t>
  </si>
  <si>
    <t>Danaher Corp.</t>
  </si>
  <si>
    <t>DHR</t>
  </si>
  <si>
    <t>Darden Restaurants</t>
  </si>
  <si>
    <t>DRI</t>
  </si>
  <si>
    <t>2015=2014, Cut '16, Incr. '16, '17</t>
  </si>
  <si>
    <t>DCP Midstream Partners LP</t>
  </si>
  <si>
    <t>DPM</t>
  </si>
  <si>
    <t>Deere &amp; Company</t>
  </si>
  <si>
    <t>DE</t>
  </si>
  <si>
    <t>Delphi Financial Group</t>
  </si>
  <si>
    <t>DFG</t>
  </si>
  <si>
    <t>Acquired by Tokio Marine Holdings</t>
  </si>
  <si>
    <t>Delta Natural Gas</t>
  </si>
  <si>
    <t>DGAS</t>
  </si>
  <si>
    <t>Acquired by PNG Companies LLC</t>
  </si>
  <si>
    <t>Dentsply International Inc.</t>
  </si>
  <si>
    <t>Devon Energy Corp.</t>
  </si>
  <si>
    <t>DVN</t>
  </si>
  <si>
    <t>DeVry Education Group Inc.</t>
  </si>
  <si>
    <t>DV</t>
  </si>
  <si>
    <t>Diageo plc</t>
  </si>
  <si>
    <t>DEO</t>
  </si>
  <si>
    <t>DiamondRock Hospitality Co.</t>
  </si>
  <si>
    <t>DRH</t>
  </si>
  <si>
    <t>Diebold Inc.</t>
  </si>
  <si>
    <t>DBD</t>
  </si>
  <si>
    <t>'14='13,Cut'16,now Diebold Nixdorf</t>
  </si>
  <si>
    <t>Dow Chemical Company</t>
  </si>
  <si>
    <t>DOW</t>
  </si>
  <si>
    <t>Merged with DuPont</t>
  </si>
  <si>
    <t>DPL Inc.</t>
  </si>
  <si>
    <t>DPL</t>
  </si>
  <si>
    <t>Acquired by AES Corp.</t>
  </si>
  <si>
    <t>DSW Inc.</t>
  </si>
  <si>
    <t>DSW</t>
  </si>
  <si>
    <t>Duncan Energy Partners LP</t>
  </si>
  <si>
    <t>DEP</t>
  </si>
  <si>
    <t>Acq. by Enterprise Prod. Partners</t>
  </si>
  <si>
    <t>DuPont Fabros Technology Inc.</t>
  </si>
  <si>
    <t>DFT</t>
  </si>
  <si>
    <t>Acquired by Digital Realty Trust</t>
  </si>
  <si>
    <t>Dynex Capital Inc.</t>
  </si>
  <si>
    <t>DX</t>
  </si>
  <si>
    <t>Cut again '14, '15, '16, '17</t>
  </si>
  <si>
    <t>East West Bancorp</t>
  </si>
  <si>
    <t>EWBC</t>
  </si>
  <si>
    <t>EastGroup Properties</t>
  </si>
  <si>
    <t>Ecology &amp; Environment Inc.</t>
  </si>
  <si>
    <t>EEI</t>
  </si>
  <si>
    <t>2012=2011, cut 2016</t>
  </si>
  <si>
    <t>Eisai Company Ltd.</t>
  </si>
  <si>
    <t>ESALY</t>
  </si>
  <si>
    <t>El Paso Pipeline Partners LP</t>
  </si>
  <si>
    <t>EPB</t>
  </si>
  <si>
    <t>Acquired by Kinder Morgan Inc.</t>
  </si>
  <si>
    <t>Eli Lilly &amp; Company</t>
  </si>
  <si>
    <t>LLY</t>
  </si>
  <si>
    <t>2010=2009, Incr. In '15, '16, '17, '18</t>
  </si>
  <si>
    <t>Empresa Nacional de Electricidad SA</t>
  </si>
  <si>
    <t>EOC</t>
  </si>
  <si>
    <t>Enbridge Energy Partners LP</t>
  </si>
  <si>
    <t>EEP</t>
  </si>
  <si>
    <t>Endurance Specialty Holdings Ltd.</t>
  </si>
  <si>
    <t>ENH</t>
  </si>
  <si>
    <t>Acquired by Sompo Japan</t>
  </si>
  <si>
    <t>Energen Corp.</t>
  </si>
  <si>
    <t>EGN</t>
  </si>
  <si>
    <t>Cut After NatGas unit sale</t>
  </si>
  <si>
    <t>Energy Transfer Partners L P</t>
  </si>
  <si>
    <t>2010=2009, Incr. In '13, '14, '15</t>
  </si>
  <si>
    <t>EnergySouth Inc.</t>
  </si>
  <si>
    <t>ENSI</t>
  </si>
  <si>
    <t>Acquired by Sempra Energy</t>
  </si>
  <si>
    <t>EnLink Midstream LLC</t>
  </si>
  <si>
    <t>ENLC</t>
  </si>
  <si>
    <t>EnLink Midstream Partners LP</t>
  </si>
  <si>
    <t>ENLK</t>
  </si>
  <si>
    <t>Ensco plc</t>
  </si>
  <si>
    <t>ESV</t>
  </si>
  <si>
    <t>Enterprise GP Holdings LP</t>
  </si>
  <si>
    <t>EPE</t>
  </si>
  <si>
    <t>Acq. by Enterprise Prod LP</t>
  </si>
  <si>
    <t>Enventis Corp.</t>
  </si>
  <si>
    <t>ENVE</t>
  </si>
  <si>
    <t>Acquired by Consolidated Comm.</t>
  </si>
  <si>
    <t>EOG Resources Inc.</t>
  </si>
  <si>
    <t>EOG</t>
  </si>
  <si>
    <t>Epoch Holding Co.</t>
  </si>
  <si>
    <t>EPHC</t>
  </si>
  <si>
    <t>Acquired by TD Bank</t>
  </si>
  <si>
    <t>EV Energy Partners LP</t>
  </si>
  <si>
    <t>EVEP</t>
  </si>
  <si>
    <t>Excel Trust Inc.</t>
  </si>
  <si>
    <t>EXL</t>
  </si>
  <si>
    <t>Aquired by Blackstone subsidiary</t>
  </si>
  <si>
    <t>F.N.B. Corp.</t>
  </si>
  <si>
    <t>FNB</t>
  </si>
  <si>
    <t>Family Dollar Stores</t>
  </si>
  <si>
    <t>FDO</t>
  </si>
  <si>
    <t>Acquired by Dollar Tree Stores</t>
  </si>
  <si>
    <t>Reinstated-2013&gt;2012 (cut/incr)</t>
  </si>
  <si>
    <t>Federated Investors Inc.</t>
  </si>
  <si>
    <t>FII</t>
  </si>
  <si>
    <t>Fifth Third Bancorp</t>
  </si>
  <si>
    <t>FITB</t>
  </si>
  <si>
    <t>2016=2015, Incr. 2017</t>
  </si>
  <si>
    <t>Financial Institutions Inc.</t>
  </si>
  <si>
    <t>FISI</t>
  </si>
  <si>
    <t>First Capital Inc.</t>
  </si>
  <si>
    <t>FCAP</t>
  </si>
  <si>
    <t>First Financial Bankshares</t>
  </si>
  <si>
    <t>First Keystone Corp.</t>
  </si>
  <si>
    <t>FKYS</t>
  </si>
  <si>
    <t>FirstMerit Corp.</t>
  </si>
  <si>
    <t>FMER</t>
  </si>
  <si>
    <t>2008=2007, cut in 2009,Incr 2015</t>
  </si>
  <si>
    <t>Florida Public Utilities</t>
  </si>
  <si>
    <t>FPU</t>
  </si>
  <si>
    <t>Acq. by Chesapeake Utilities</t>
  </si>
  <si>
    <t>FMC Corp.</t>
  </si>
  <si>
    <t>FMC</t>
  </si>
  <si>
    <t>Fox Chase Bancorp Inc.</t>
  </si>
  <si>
    <t>FXCB</t>
  </si>
  <si>
    <t>Acquired by Univest Bank</t>
  </si>
  <si>
    <t>Frederick County Bancorp Inc.</t>
  </si>
  <si>
    <t>FCBI</t>
  </si>
  <si>
    <t>Frisch's Restaurants Inc.</t>
  </si>
  <si>
    <t>FRS</t>
  </si>
  <si>
    <t>Acquired by NRD Partners I LP</t>
  </si>
  <si>
    <t>Fulton Financial</t>
  </si>
  <si>
    <t>FULT</t>
  </si>
  <si>
    <t>G&amp;K Services Inc.</t>
  </si>
  <si>
    <t>GK</t>
  </si>
  <si>
    <t>Acquired by Cintas Corp.</t>
  </si>
  <si>
    <t>Gannett Company</t>
  </si>
  <si>
    <t>GCI</t>
  </si>
  <si>
    <t>Incr in '11, '12; 2015 Split-up</t>
  </si>
  <si>
    <t>Gap Inc.</t>
  </si>
  <si>
    <t>GPS</t>
  </si>
  <si>
    <t>Garmin Ltd.</t>
  </si>
  <si>
    <t>GRMN</t>
  </si>
  <si>
    <t>Gas Natural Inc.</t>
  </si>
  <si>
    <t>EGAS</t>
  </si>
  <si>
    <t>2011=2010, cut 2016</t>
  </si>
  <si>
    <t>GMT</t>
  </si>
  <si>
    <t>Only 4 years before 2010 freeze</t>
  </si>
  <si>
    <t>General Electric Co.</t>
  </si>
  <si>
    <t>GE</t>
  </si>
  <si>
    <t>2016=2015, Incr. '17,Cut '18</t>
  </si>
  <si>
    <t>Genesis Energy LP</t>
  </si>
  <si>
    <t>GEL</t>
  </si>
  <si>
    <t>Glacier Bancorp</t>
  </si>
  <si>
    <t>Global Partners LP</t>
  </si>
  <si>
    <t>GLP</t>
  </si>
  <si>
    <t>GNC Holdings Inc.</t>
  </si>
  <si>
    <t>GNC</t>
  </si>
  <si>
    <t>Div. Suspended</t>
  </si>
  <si>
    <t>Golar LNG Partners LP</t>
  </si>
  <si>
    <t>GMLP</t>
  </si>
  <si>
    <t>GrandSouth Bancorp</t>
  </si>
  <si>
    <t>GRRB</t>
  </si>
  <si>
    <t>Greif Inc. A</t>
  </si>
  <si>
    <t>GEF</t>
  </si>
  <si>
    <t>Greif Inc. B</t>
  </si>
  <si>
    <t>GEF.B</t>
  </si>
  <si>
    <t>Guess? Inc.</t>
  </si>
  <si>
    <t>GES</t>
  </si>
  <si>
    <t>2012=2011, increase in 2014</t>
  </si>
  <si>
    <t>H.J. Heinz Co.</t>
  </si>
  <si>
    <t>HNZ</t>
  </si>
  <si>
    <t>Acquired by Berkshire Hathaway+</t>
  </si>
  <si>
    <t>Harleysville Group</t>
  </si>
  <si>
    <t>HGIC</t>
  </si>
  <si>
    <t>Acquired by Nationwide Mutual</t>
  </si>
  <si>
    <t>Harleysville National</t>
  </si>
  <si>
    <t>HNBC</t>
  </si>
  <si>
    <t>2008=2007, acq. by First Niagara</t>
  </si>
  <si>
    <t>Harleysville Savings</t>
  </si>
  <si>
    <t>HARL</t>
  </si>
  <si>
    <t>Harman International Industries Inc.</t>
  </si>
  <si>
    <t>HAR</t>
  </si>
  <si>
    <t>Acquired by Samsung Electronics</t>
  </si>
  <si>
    <t>Harsco Corp.</t>
  </si>
  <si>
    <t>HSC</t>
  </si>
  <si>
    <t>2011=2010</t>
  </si>
  <si>
    <t>HCC Insurance Holdings</t>
  </si>
  <si>
    <t>HCC</t>
  </si>
  <si>
    <t>Acquired by Tokio Marine Hdgs</t>
  </si>
  <si>
    <t>HCI Group Inc.</t>
  </si>
  <si>
    <t>HCI</t>
  </si>
  <si>
    <t>HCP Inc.</t>
  </si>
  <si>
    <t>HCP</t>
  </si>
  <si>
    <t>Spun off QCP, lower div</t>
  </si>
  <si>
    <t>Heartland Payment Systems Inc.</t>
  </si>
  <si>
    <t>HPY</t>
  </si>
  <si>
    <t>Acquired by Global Payments Inc.</t>
  </si>
  <si>
    <t>Heritage Financial Group</t>
  </si>
  <si>
    <t>HBOS</t>
  </si>
  <si>
    <t>Incr. '12, '13 (4Q'sPdDec12), '14</t>
  </si>
  <si>
    <t>2014 Challenger</t>
  </si>
  <si>
    <t>High Country Bancorp Inc.</t>
  </si>
  <si>
    <t>HCBC</t>
  </si>
  <si>
    <t>Hillenbrand Industries</t>
  </si>
  <si>
    <t>HB</t>
  </si>
  <si>
    <t>Split into Hill-Rom/Hillenbrand Inc.</t>
  </si>
  <si>
    <t>Holly Corp. (now HFC)</t>
  </si>
  <si>
    <t>HOC</t>
  </si>
  <si>
    <t>HollyFrontier Corp.</t>
  </si>
  <si>
    <t>HFC</t>
  </si>
  <si>
    <t>Home Properties Inc.</t>
  </si>
  <si>
    <t>HME</t>
  </si>
  <si>
    <t>Acquired by Loan Star Funds</t>
  </si>
  <si>
    <t>Honeywell International</t>
  </si>
  <si>
    <t>Host Hotels &amp; Resorts Inc.</t>
  </si>
  <si>
    <t>HST</t>
  </si>
  <si>
    <t>HSN Inc.</t>
  </si>
  <si>
    <t>HSNI</t>
  </si>
  <si>
    <t>2016=2015, '17 Acqd/Liberty</t>
  </si>
  <si>
    <t>Hudson City Bancorp</t>
  </si>
  <si>
    <t>HCBK</t>
  </si>
  <si>
    <t>Cut again in 2013</t>
  </si>
  <si>
    <t>Imperial OilLtd.</t>
  </si>
  <si>
    <t>IMO</t>
  </si>
  <si>
    <t>Incr. '16, '17</t>
  </si>
  <si>
    <t>Independent Bank Corp MA</t>
  </si>
  <si>
    <t>Inergy Holdings LP</t>
  </si>
  <si>
    <t>NRGP</t>
  </si>
  <si>
    <t>Acquired by Inergy LP</t>
  </si>
  <si>
    <t>Inergy LP</t>
  </si>
  <si>
    <t>NRGY</t>
  </si>
  <si>
    <t>Cut again 2012/13, spun NRGM</t>
  </si>
  <si>
    <t>Infosys Technologies Ltd.</t>
  </si>
  <si>
    <t>INFY</t>
  </si>
  <si>
    <t>Innophos Holdings Inc.</t>
  </si>
  <si>
    <t>IPHS</t>
  </si>
  <si>
    <t>Integrys Energy Group</t>
  </si>
  <si>
    <t>TEG</t>
  </si>
  <si>
    <t>2010=2009, Acquired by WEC</t>
  </si>
  <si>
    <t>Intel Corp.</t>
  </si>
  <si>
    <t>INTC</t>
  </si>
  <si>
    <t>Intercontinental Hotels Group plc</t>
  </si>
  <si>
    <t>IHG</t>
  </si>
  <si>
    <t>Investors Real Estate Trust</t>
  </si>
  <si>
    <t>IRET</t>
  </si>
  <si>
    <t>ITC Holdings Corp.</t>
  </si>
  <si>
    <t>ITC</t>
  </si>
  <si>
    <t>Acquired by Fortis Inc.</t>
  </si>
  <si>
    <t>Spun off XLS, XYL, '17 Challenger</t>
  </si>
  <si>
    <t>Janus Capital Group Inc.</t>
  </si>
  <si>
    <t>JNS</t>
  </si>
  <si>
    <t>Acquired by Henderson Group</t>
  </si>
  <si>
    <t>JMP Group Inc.</t>
  </si>
  <si>
    <t>JMP</t>
  </si>
  <si>
    <t>Johnson Controls</t>
  </si>
  <si>
    <t>Joy Global Inc.</t>
  </si>
  <si>
    <t>JOYG</t>
  </si>
  <si>
    <t>'10='09,now JOY, incr. '14, cut '15</t>
  </si>
  <si>
    <t>Juniata Valley Financial</t>
  </si>
  <si>
    <t>JUVF</t>
  </si>
  <si>
    <t>Kaydon Corp.</t>
  </si>
  <si>
    <t>KDN</t>
  </si>
  <si>
    <t>Acquired by AB SKF</t>
  </si>
  <si>
    <t>Kennametal Inc.</t>
  </si>
  <si>
    <t>KMT</t>
  </si>
  <si>
    <t>Kimco Realty</t>
  </si>
  <si>
    <t>Kinder Morgan Energy Partners</t>
  </si>
  <si>
    <t>KMP</t>
  </si>
  <si>
    <t>Kinder Morgan Inc.</t>
  </si>
  <si>
    <t>KMI</t>
  </si>
  <si>
    <t>Kinross Gold Corp.</t>
  </si>
  <si>
    <t>KGC</t>
  </si>
  <si>
    <t>Knight Transportation Inc.</t>
  </si>
  <si>
    <t>KNX</t>
  </si>
  <si>
    <t>2012=2011</t>
  </si>
  <si>
    <t>Kohlberg Kravis Roberts &amp; Co. LP</t>
  </si>
  <si>
    <t>KKR</t>
  </si>
  <si>
    <t>irregular rate</t>
  </si>
  <si>
    <t>Koninklijke KPN N.V.</t>
  </si>
  <si>
    <t>KKPNY</t>
  </si>
  <si>
    <t>Kraft Foods</t>
  </si>
  <si>
    <t>KFT</t>
  </si>
  <si>
    <t>2010=2009; now KHC/MDLZ</t>
  </si>
  <si>
    <t>L Brands Inc.</t>
  </si>
  <si>
    <t>LB</t>
  </si>
  <si>
    <t>Lake Shore Bancorp Inc.</t>
  </si>
  <si>
    <t>LSBK</t>
  </si>
  <si>
    <t>Lakeland Financial</t>
  </si>
  <si>
    <t>Landauer Inc.</t>
  </si>
  <si>
    <t>LDR</t>
  </si>
  <si>
    <t>FY12=FY11, cut in FY15, Bg Acqd</t>
  </si>
  <si>
    <t>LaSalle Hotel Properties</t>
  </si>
  <si>
    <t>LHO</t>
  </si>
  <si>
    <t>LCNB Corp.</t>
  </si>
  <si>
    <t>LCNB</t>
  </si>
  <si>
    <t>2009=2008</t>
  </si>
  <si>
    <t>Legg Mason</t>
  </si>
  <si>
    <t>Lexmark International Inc.</t>
  </si>
  <si>
    <t>LXK</t>
  </si>
  <si>
    <t>Lifetime Brands Inc.</t>
  </si>
  <si>
    <t>LCUT</t>
  </si>
  <si>
    <t>Lincoln National</t>
  </si>
  <si>
    <t>Linear Technology Corp.</t>
  </si>
  <si>
    <t>LLTC</t>
  </si>
  <si>
    <t>Acquired by Analog Devices</t>
  </si>
  <si>
    <t>Lorillard Inc.</t>
  </si>
  <si>
    <t>LO</t>
  </si>
  <si>
    <t>Acquired by Reynolds American</t>
  </si>
  <si>
    <t>No trade 3 Months; Reinstated '13</t>
  </si>
  <si>
    <t>M&amp;T Bank Corp.</t>
  </si>
  <si>
    <t>MTB</t>
  </si>
  <si>
    <t>2009=2008, incr. 2017</t>
  </si>
  <si>
    <t>Marathon Oil Corp.</t>
  </si>
  <si>
    <t>MRO</t>
  </si>
  <si>
    <t>Marketing Alliance Inc.</t>
  </si>
  <si>
    <t>MAAL</t>
  </si>
  <si>
    <t>FY16=FY15, Incr. FY17, FY18</t>
  </si>
  <si>
    <t>MarkWest Energy Partners LP</t>
  </si>
  <si>
    <t>MWE</t>
  </si>
  <si>
    <t>Acquired by MPLX LP (Marathon)</t>
  </si>
  <si>
    <t>Marlin Business Services Corp.</t>
  </si>
  <si>
    <t>MRLN</t>
  </si>
  <si>
    <t>Marshall &amp; Ilsley</t>
  </si>
  <si>
    <t>MI</t>
  </si>
  <si>
    <t>Acquired by Bank of Montreal</t>
  </si>
  <si>
    <t>Martin Marietta Materials Inc.</t>
  </si>
  <si>
    <t>MLM</t>
  </si>
  <si>
    <t>Martin Midstream Partners LP</t>
  </si>
  <si>
    <t>MMLP</t>
  </si>
  <si>
    <t>Masco Corp.</t>
  </si>
  <si>
    <t>MAS</t>
  </si>
  <si>
    <t>Incr. in 2014, 2015, 2016, 2017</t>
  </si>
  <si>
    <t>Mattel Inc.</t>
  </si>
  <si>
    <t>MAT</t>
  </si>
  <si>
    <t>2015=2014, cut, suspended '17</t>
  </si>
  <si>
    <t>Mead Johnson Nutrition Co.</t>
  </si>
  <si>
    <t>MJN</t>
  </si>
  <si>
    <t>Acquired by Reckitt Benckiser</t>
  </si>
  <si>
    <t>Medallion Financial Corp.</t>
  </si>
  <si>
    <t>MFIN</t>
  </si>
  <si>
    <t>Medicis Pharmaceutical Corp.</t>
  </si>
  <si>
    <t>MRX</t>
  </si>
  <si>
    <t>Acquired by Valeant Pharma.</t>
  </si>
  <si>
    <t>Meridian Bioscience Inc.</t>
  </si>
  <si>
    <t>VIVO</t>
  </si>
  <si>
    <t>2011=2010, incr. '14, cut '17</t>
  </si>
  <si>
    <t>Mesa Laboratories Inc.</t>
  </si>
  <si>
    <t>MLAB</t>
  </si>
  <si>
    <t>Met-Pro Corp.</t>
  </si>
  <si>
    <t>MPR</t>
  </si>
  <si>
    <t>Acquired by CECO Environmental</t>
  </si>
  <si>
    <t>MOCON Inc.</t>
  </si>
  <si>
    <t>MOCO</t>
  </si>
  <si>
    <t>2015=2014, Incr 2017, Acqd</t>
  </si>
  <si>
    <t>Molex Inc.</t>
  </si>
  <si>
    <t>MOLX</t>
  </si>
  <si>
    <t>Reinstated; Fiscal Year Streak OK</t>
  </si>
  <si>
    <t>Acquired by Koch Industries</t>
  </si>
  <si>
    <t>Molson Coors Brewing Co. B</t>
  </si>
  <si>
    <t>TAP</t>
  </si>
  <si>
    <t>2013=2012, incr. 2014, 2015</t>
  </si>
  <si>
    <t>Monarch Financial Holdings Inc.</t>
  </si>
  <si>
    <t>MNRK</t>
  </si>
  <si>
    <t>Acquired by TowneBank</t>
  </si>
  <si>
    <t>Monsanto Company</t>
  </si>
  <si>
    <t>MON</t>
  </si>
  <si>
    <t>Also being acquired by Bayer 1Q18</t>
  </si>
  <si>
    <t>Montpelier Re Holdings Ltd.</t>
  </si>
  <si>
    <t>MRH</t>
  </si>
  <si>
    <t>Acquired by Endurance SPHdgs</t>
  </si>
  <si>
    <t>Movado Group Inc.</t>
  </si>
  <si>
    <t>MOV</t>
  </si>
  <si>
    <t>Murphy Oil Corp.</t>
  </si>
  <si>
    <t>MUR</t>
  </si>
  <si>
    <t>Myers Industries</t>
  </si>
  <si>
    <t>MYE</t>
  </si>
  <si>
    <t>Myers Industries Inc.</t>
  </si>
  <si>
    <t>National American University Holdings Inc.</t>
  </si>
  <si>
    <t>NAUH</t>
  </si>
  <si>
    <t>2015=2014, Suspended 2017</t>
  </si>
  <si>
    <t>National CineMedia Inc.</t>
  </si>
  <si>
    <t>NCMI</t>
  </si>
  <si>
    <t>Reinstated; deleted in error</t>
  </si>
  <si>
    <t>National Instruments Corp.</t>
  </si>
  <si>
    <t>NATI</t>
  </si>
  <si>
    <t>2013=2012, Incr. '14, '15, '16, '17</t>
  </si>
  <si>
    <t>National Interstate Corp.</t>
  </si>
  <si>
    <t>NATL</t>
  </si>
  <si>
    <t>Acq'd by Great American Insurance</t>
  </si>
  <si>
    <t>National Oilwell Varco Inc.</t>
  </si>
  <si>
    <t>NOV</t>
  </si>
  <si>
    <t>National Penn Bancshares</t>
  </si>
  <si>
    <t>NPBC</t>
  </si>
  <si>
    <t>Acq'd by BB&amp;T Corp. 2015</t>
  </si>
  <si>
    <t>National Presto Industries</t>
  </si>
  <si>
    <t>NPK</t>
  </si>
  <si>
    <t>Increase in 2013 (Paid Dec '12)</t>
  </si>
  <si>
    <t>National Research Inc.</t>
  </si>
  <si>
    <t>NRCI</t>
  </si>
  <si>
    <t>Reorg&gt;A/B shares, Incr. '15-'17</t>
  </si>
  <si>
    <t>National Semiconductor</t>
  </si>
  <si>
    <t>NSM</t>
  </si>
  <si>
    <t>Acquired by Texas Instruments</t>
  </si>
  <si>
    <t>Natural Resource Partners LP</t>
  </si>
  <si>
    <t>NRP</t>
  </si>
  <si>
    <t>Cut in 2014, cut twice in '15</t>
  </si>
  <si>
    <t>Navios Maritime Partners LP</t>
  </si>
  <si>
    <t>NMM</t>
  </si>
  <si>
    <t>NB&amp;T Financial Group Inc.</t>
  </si>
  <si>
    <t>NBTF</t>
  </si>
  <si>
    <t>2010=2009, Acq. by Peoples Bcp</t>
  </si>
  <si>
    <t>Nestle S.A.</t>
  </si>
  <si>
    <t>NSRGY</t>
  </si>
  <si>
    <t>NewAlliance Bancshares</t>
  </si>
  <si>
    <t>NAL</t>
  </si>
  <si>
    <t>Acquired by First Niagara</t>
  </si>
  <si>
    <t>Newell Brands Inc.</t>
  </si>
  <si>
    <t>NWL</t>
  </si>
  <si>
    <t>2016=2015, incr.'17</t>
  </si>
  <si>
    <t>NGL Energy Partners LP</t>
  </si>
  <si>
    <t>NGL</t>
  </si>
  <si>
    <t>Nippon Telegraph &amp; Telephone</t>
  </si>
  <si>
    <t>NTT</t>
  </si>
  <si>
    <t>Noble Corp.</t>
  </si>
  <si>
    <t>NE</t>
  </si>
  <si>
    <t>Cut '12, Incr. '13, '14, cut '15, '16</t>
  </si>
  <si>
    <t>Noble Energy Inc.</t>
  </si>
  <si>
    <t>NBL</t>
  </si>
  <si>
    <t>Nordstrom Inc.</t>
  </si>
  <si>
    <t>JWN</t>
  </si>
  <si>
    <t>Norfolk Southern</t>
  </si>
  <si>
    <t>NSC</t>
  </si>
  <si>
    <t>Northern Trust</t>
  </si>
  <si>
    <t>'12 Reorg., incr. '13-'16</t>
  </si>
  <si>
    <t>Novartis AG</t>
  </si>
  <si>
    <t>NVS</t>
  </si>
  <si>
    <t>(Increase in 2014)</t>
  </si>
  <si>
    <t>Novo Nordisk A/S</t>
  </si>
  <si>
    <t>NVO</t>
  </si>
  <si>
    <t>NSTAR</t>
  </si>
  <si>
    <t>NST</t>
  </si>
  <si>
    <t>Acquired by Northeast Utilities</t>
  </si>
  <si>
    <t>NTT DoCoMo Inc.</t>
  </si>
  <si>
    <t>DCM</t>
  </si>
  <si>
    <t>NuStar Energy LP</t>
  </si>
  <si>
    <t>NS</t>
  </si>
  <si>
    <t>NuStar GP Holdings LLC</t>
  </si>
  <si>
    <t>NSH</t>
  </si>
  <si>
    <t>NV Energy Inc.</t>
  </si>
  <si>
    <t>NVE</t>
  </si>
  <si>
    <t>Acquired by Berkshire Hathaway</t>
  </si>
  <si>
    <t>Oceaneering International Inc.</t>
  </si>
  <si>
    <t>OII</t>
  </si>
  <si>
    <t>Ohio Valley Banc Corp.</t>
  </si>
  <si>
    <t>OVBC</t>
  </si>
  <si>
    <t>Old National Bancorp</t>
  </si>
  <si>
    <t>ONB</t>
  </si>
  <si>
    <t>Omnicare Inc.</t>
  </si>
  <si>
    <t>OCR</t>
  </si>
  <si>
    <t>Acquired by CVS Health Corp.</t>
  </si>
  <si>
    <t>ONEOK Partners LP</t>
  </si>
  <si>
    <t>OKS</t>
  </si>
  <si>
    <t>2016=2015, Bg Acq'd by OKE</t>
  </si>
  <si>
    <t>Orange County Bancorp Inc.</t>
  </si>
  <si>
    <t>OCBI</t>
  </si>
  <si>
    <t>Oritani Financial Corp.</t>
  </si>
  <si>
    <t>ORIT</t>
  </si>
  <si>
    <t>Orrstown Financial Services</t>
  </si>
  <si>
    <t>ORRF</t>
  </si>
  <si>
    <t>OTC Markets Group Inc.</t>
  </si>
  <si>
    <t>OTCM</t>
  </si>
  <si>
    <t>Otter Tail Corp.</t>
  </si>
  <si>
    <t>OTTR</t>
  </si>
  <si>
    <t>2009=2008, Incr. '14, '15, '16, '17</t>
  </si>
  <si>
    <t>Overseas Shipholding Group Inc.</t>
  </si>
  <si>
    <t>OSG</t>
  </si>
  <si>
    <t>Only 4 yrs bef. freeze, now OSGB</t>
  </si>
  <si>
    <t>Pacific Continental Corp.</t>
  </si>
  <si>
    <t>PCBK</t>
  </si>
  <si>
    <t>Acqd by Columbia Banking System</t>
  </si>
  <si>
    <t>PacWest Bancorp</t>
  </si>
  <si>
    <t>PACW</t>
  </si>
  <si>
    <t>Pall Corp.</t>
  </si>
  <si>
    <t>PLL</t>
  </si>
  <si>
    <t>Acquired by Danaher Corp.</t>
  </si>
  <si>
    <t>Pardee Resource Company Inc.</t>
  </si>
  <si>
    <t>PDER</t>
  </si>
  <si>
    <t>Park National Corp.</t>
  </si>
  <si>
    <t>PRK</t>
  </si>
  <si>
    <t>PartnerRe Limited</t>
  </si>
  <si>
    <t>PRE</t>
  </si>
  <si>
    <t>Acquired by EXOR</t>
  </si>
  <si>
    <t>PCTEL Inc.</t>
  </si>
  <si>
    <t>PCTI</t>
  </si>
  <si>
    <t>2016=2015, Incr 2017</t>
  </si>
  <si>
    <t>PennantPark Investment Corp.</t>
  </si>
  <si>
    <t>PNNT</t>
  </si>
  <si>
    <t>2013=2012, Cut 2016, 2017</t>
  </si>
  <si>
    <t>PennyMac Mortgage Investment Trust</t>
  </si>
  <si>
    <t>PMT</t>
  </si>
  <si>
    <t>Peoples Bancorp OH</t>
  </si>
  <si>
    <t>PEBO</t>
  </si>
  <si>
    <t>PetSmart Inc.</t>
  </si>
  <si>
    <t>PETM</t>
  </si>
  <si>
    <t>Acquired by BC Partners</t>
  </si>
  <si>
    <t>PG&amp;E Corp.</t>
  </si>
  <si>
    <t>PCG</t>
  </si>
  <si>
    <t>Pharmaceutical Product Development Inc.</t>
  </si>
  <si>
    <t>PPDI</t>
  </si>
  <si>
    <t>Acquired by Carlyle Groep et al.</t>
  </si>
  <si>
    <t>Piedmont Natural Gas</t>
  </si>
  <si>
    <t>PNY</t>
  </si>
  <si>
    <t>Acquired by Duke Energy</t>
  </si>
  <si>
    <t>Pier 1 Imports Inc.</t>
  </si>
  <si>
    <t>PIR</t>
  </si>
  <si>
    <t>Pitney Bowes Inc.</t>
  </si>
  <si>
    <t>PBI</t>
  </si>
  <si>
    <t>Plains All American Pipeline LP</t>
  </si>
  <si>
    <t>PAA</t>
  </si>
  <si>
    <t>Cut again in 2017</t>
  </si>
  <si>
    <t>Poage Bankshares Inc.</t>
  </si>
  <si>
    <t>PBSK</t>
  </si>
  <si>
    <t>Pope Resources LP</t>
  </si>
  <si>
    <t>POPE</t>
  </si>
  <si>
    <t>Post Properties Inc.</t>
  </si>
  <si>
    <t>PPS</t>
  </si>
  <si>
    <t>Acq'd by Mid-America Apt. Comm.</t>
  </si>
  <si>
    <t>Primoris Services Corp.</t>
  </si>
  <si>
    <t>PRIM</t>
  </si>
  <si>
    <t>2017=2016, Incr. 2018</t>
  </si>
  <si>
    <t>ProAssurance Corp.</t>
  </si>
  <si>
    <t>PRA</t>
  </si>
  <si>
    <t>2016=2015, $4.69 Special-1/9/17</t>
  </si>
  <si>
    <t>Progress Energy</t>
  </si>
  <si>
    <t>PGN</t>
  </si>
  <si>
    <t>2010=2009, acq. by Duke Energy</t>
  </si>
  <si>
    <t>Progressive Corp.</t>
  </si>
  <si>
    <t>PGR</t>
  </si>
  <si>
    <t>Prospect Capital Corp.</t>
  </si>
  <si>
    <t>PSEC</t>
  </si>
  <si>
    <t>Only 4 years before 2015 cut</t>
  </si>
  <si>
    <t>Protective Life Corp.</t>
  </si>
  <si>
    <t>PL</t>
  </si>
  <si>
    <t>Acquired by Dai-ichi Life</t>
  </si>
  <si>
    <t>Public Service Enterprise Group</t>
  </si>
  <si>
    <t>PVR Partners LP</t>
  </si>
  <si>
    <t>PVR</t>
  </si>
  <si>
    <t>incr. '11-'13,Acq'd by RGP</t>
  </si>
  <si>
    <t>Questar Corp.</t>
  </si>
  <si>
    <t>STR</t>
  </si>
  <si>
    <t>Acquired by Dominion Resources</t>
  </si>
  <si>
    <t>R.G.Barry Corp.</t>
  </si>
  <si>
    <t>DFZ</t>
  </si>
  <si>
    <t>Acq by Mill Road Capital</t>
  </si>
  <si>
    <t>RAIT Financial Trust</t>
  </si>
  <si>
    <t>RAS</t>
  </si>
  <si>
    <t>Cut for 2016, 2017, suspended</t>
  </si>
  <si>
    <t>Ralph Lauren Corp.</t>
  </si>
  <si>
    <t>RL</t>
  </si>
  <si>
    <t>Randgold Resources Ltd.</t>
  </si>
  <si>
    <t>GOLD</t>
  </si>
  <si>
    <t>2014=2013, Incr. '15, '16, '17</t>
  </si>
  <si>
    <t>Raven Industries</t>
  </si>
  <si>
    <t>RAVN</t>
  </si>
  <si>
    <t>Regions Financial</t>
  </si>
  <si>
    <t>Cut again in 2009, incr. '13-'16</t>
  </si>
  <si>
    <t>Rent-A-Center Inc.</t>
  </si>
  <si>
    <t>RCII</t>
  </si>
  <si>
    <t>Reynolds American Inc.</t>
  </si>
  <si>
    <t>RAI</t>
  </si>
  <si>
    <t>Acquired by British Amer. Tobacco</t>
  </si>
  <si>
    <t>Riverview Financial Corp.</t>
  </si>
  <si>
    <t>RIVE</t>
  </si>
  <si>
    <t>2014=2013, 2015 Cut</t>
  </si>
  <si>
    <t>RLJ Lodging Trust</t>
  </si>
  <si>
    <t>RLJ</t>
  </si>
  <si>
    <t>Robbins &amp; Myers Inc.</t>
  </si>
  <si>
    <t>RBN</t>
  </si>
  <si>
    <t>Acquired by National Oilwell Varco</t>
  </si>
  <si>
    <t>Rockwell Collins Inc.</t>
  </si>
  <si>
    <t>COL</t>
  </si>
  <si>
    <t>2010=2009, incr. '12, '15</t>
  </si>
  <si>
    <t>Rogers Communications Inc.</t>
  </si>
  <si>
    <t>RCI</t>
  </si>
  <si>
    <t>Rohm and Haas</t>
  </si>
  <si>
    <t>ROH</t>
  </si>
  <si>
    <t>Acquired by Dow Chemical</t>
  </si>
  <si>
    <t>Royal Bank of Canada</t>
  </si>
  <si>
    <t>RY</t>
  </si>
  <si>
    <t>Royal Dutch Shell plc A</t>
  </si>
  <si>
    <t>RDS-A</t>
  </si>
  <si>
    <t>2011=2010, incr. in '12, '13, '14</t>
  </si>
  <si>
    <t>Royal Dutch Shell plc B</t>
  </si>
  <si>
    <t>RDS-B</t>
  </si>
  <si>
    <t>S&amp;T Bancorp</t>
  </si>
  <si>
    <t>Incr. in 2013, 2014, 2015, 2016</t>
  </si>
  <si>
    <t>Safety Insurance Group Inc.</t>
  </si>
  <si>
    <t>SAFT</t>
  </si>
  <si>
    <t>2016=2015, Inc. 2017</t>
  </si>
  <si>
    <t>Safeway Inc.</t>
  </si>
  <si>
    <t>SWY</t>
  </si>
  <si>
    <t>Acquired by Cerberus et al</t>
  </si>
  <si>
    <t>Schlumberger Limited</t>
  </si>
  <si>
    <t>SLB</t>
  </si>
  <si>
    <t>Scholastic Corp.</t>
  </si>
  <si>
    <t>SCHL</t>
  </si>
  <si>
    <t>SeaDrill Limited</t>
  </si>
  <si>
    <t>SDRL</t>
  </si>
  <si>
    <t>Seagate Technology plc</t>
  </si>
  <si>
    <t>STX</t>
  </si>
  <si>
    <t>Seaspan Corp.</t>
  </si>
  <si>
    <t>SSW</t>
  </si>
  <si>
    <t>Senior Housing Properties Trust</t>
  </si>
  <si>
    <t>SNH</t>
  </si>
  <si>
    <t>Shaw Communications Inc.</t>
  </si>
  <si>
    <t>SJR</t>
  </si>
  <si>
    <t>Acq by AbbVie cancelled</t>
  </si>
  <si>
    <t>Sigma-Aldrich Corp.</t>
  </si>
  <si>
    <t>SIAL</t>
  </si>
  <si>
    <t>Acquired by Merck KGaA</t>
  </si>
  <si>
    <t>SLM Corp.</t>
  </si>
  <si>
    <t>SLM</t>
  </si>
  <si>
    <t>DivSusp2Q07; Incorrectly included</t>
  </si>
  <si>
    <t>Smith &amp; Nephew plc</t>
  </si>
  <si>
    <t>SNN</t>
  </si>
  <si>
    <t>Solera Holdings Inc.</t>
  </si>
  <si>
    <t>SLH</t>
  </si>
  <si>
    <t>Acquired by Vista Equity Partners</t>
  </si>
  <si>
    <t>Somerset Hills Bancorp</t>
  </si>
  <si>
    <t>SOMH</t>
  </si>
  <si>
    <t>Acquired by Lakeland Bancorp</t>
  </si>
  <si>
    <t>Span-America Medical Systems</t>
  </si>
  <si>
    <t>SPAN</t>
  </si>
  <si>
    <t>Acquired by Savaria Corp.</t>
  </si>
  <si>
    <t>Spectra Energy Corp.</t>
  </si>
  <si>
    <t>SE</t>
  </si>
  <si>
    <t>Acquired by Enbridge</t>
  </si>
  <si>
    <t>St. Jude Medical Inc.</t>
  </si>
  <si>
    <t>STJ</t>
  </si>
  <si>
    <t>Acquired by Abbott Laboratories</t>
  </si>
  <si>
    <t>Stage Stores Inc.</t>
  </si>
  <si>
    <t>SSI</t>
  </si>
  <si>
    <t>StanCorp Financial Group</t>
  </si>
  <si>
    <t>SFG</t>
  </si>
  <si>
    <t>Acquired by Meiji Yasuda Life</t>
  </si>
  <si>
    <t>Starwood Hotels &amp; Resorts Worldwide Inc.</t>
  </si>
  <si>
    <t>HOT</t>
  </si>
  <si>
    <t>Acquired by Marriott International</t>
  </si>
  <si>
    <t>Starwood Property Trust Inc.</t>
  </si>
  <si>
    <t>STWD</t>
  </si>
  <si>
    <t>State Auto Financial</t>
  </si>
  <si>
    <t>STFC</t>
  </si>
  <si>
    <t>2009=2008, Cut in 2012</t>
  </si>
  <si>
    <t>State Bank Financial Corp.</t>
  </si>
  <si>
    <t>STBZ</t>
  </si>
  <si>
    <t>Stewart Enterprises Inc.</t>
  </si>
  <si>
    <t>STEI</t>
  </si>
  <si>
    <t>Acquired by Service Corp. Int'l</t>
  </si>
  <si>
    <t>StoneMor Partners LP</t>
  </si>
  <si>
    <t>STON</t>
  </si>
  <si>
    <t>Strayer Education Inc.</t>
  </si>
  <si>
    <t>STRA</t>
  </si>
  <si>
    <t>Suspended '13, Resumed '17</t>
  </si>
  <si>
    <t>Sturm Ruger &amp; Company Inc.</t>
  </si>
  <si>
    <t>RGR</t>
  </si>
  <si>
    <t>irregular rate, incr. '16</t>
  </si>
  <si>
    <t>Suburban Propane Partners LP</t>
  </si>
  <si>
    <t>SPH</t>
  </si>
  <si>
    <t>'12='11, incr. '13, '15, Cut '17</t>
  </si>
  <si>
    <t>Suncor Energy Inc.</t>
  </si>
  <si>
    <t>SU</t>
  </si>
  <si>
    <t>Supervalu Inc.</t>
  </si>
  <si>
    <t>SVU</t>
  </si>
  <si>
    <t>Div. Suspended in 2012</t>
  </si>
  <si>
    <t>Susquehanna Bancshares</t>
  </si>
  <si>
    <t>SUSQ</t>
  </si>
  <si>
    <t>Increases 2011-2014</t>
  </si>
  <si>
    <t>Symetra Financial Corp.</t>
  </si>
  <si>
    <t>SYA</t>
  </si>
  <si>
    <t>Acquired by Sumitomo Life</t>
  </si>
  <si>
    <t>Syngenta AG</t>
  </si>
  <si>
    <t>SYT</t>
  </si>
  <si>
    <t>Acquired by ChemChina</t>
  </si>
  <si>
    <t>Synovus Financial</t>
  </si>
  <si>
    <t>SNV</t>
  </si>
  <si>
    <t>TAL International Group Inc.</t>
  </si>
  <si>
    <t>TAL</t>
  </si>
  <si>
    <t>Talisman Energy Inc.</t>
  </si>
  <si>
    <t>TLM</t>
  </si>
  <si>
    <t>2012=2011, Acquired by Repsol</t>
  </si>
  <si>
    <t>Targa Resources Corp.</t>
  </si>
  <si>
    <t>TRGP</t>
  </si>
  <si>
    <t>Targa Resources Partners LP</t>
  </si>
  <si>
    <t>NGLS</t>
  </si>
  <si>
    <t>Acq'd by Targa Res. Corp. (TRGP)</t>
  </si>
  <si>
    <t>Teche Holding Co.</t>
  </si>
  <si>
    <t>TSH</t>
  </si>
  <si>
    <t>Acquired by IberiaBank</t>
  </si>
  <si>
    <t>TECO Energy Inc.</t>
  </si>
  <si>
    <t>TE</t>
  </si>
  <si>
    <t>Acquired by Emera Inc.</t>
  </si>
  <si>
    <t>Teekay Corp.</t>
  </si>
  <si>
    <t>TK</t>
  </si>
  <si>
    <t>2010=2009, cut in 2015</t>
  </si>
  <si>
    <t>Teekay LNG Partners LP</t>
  </si>
  <si>
    <t>TGP</t>
  </si>
  <si>
    <t>Teekay Offshore Partners LP</t>
  </si>
  <si>
    <t>TOO</t>
  </si>
  <si>
    <t>Teleflex Inc.</t>
  </si>
  <si>
    <t>TFX</t>
  </si>
  <si>
    <t>Telefonica S.A.</t>
  </si>
  <si>
    <t>TEF</t>
  </si>
  <si>
    <t>Telenor ASA</t>
  </si>
  <si>
    <t>TELNY</t>
  </si>
  <si>
    <t>TELUS Corp.</t>
  </si>
  <si>
    <t>TU</t>
  </si>
  <si>
    <t>Teppco Partners</t>
  </si>
  <si>
    <t>TPP</t>
  </si>
  <si>
    <t>Acq. by Enterprise Products LP</t>
  </si>
  <si>
    <t>TESSCO Technologies Inc.</t>
  </si>
  <si>
    <t>TESS</t>
  </si>
  <si>
    <t>Teva Pharmaceutical Industries</t>
  </si>
  <si>
    <t>TEVA</t>
  </si>
  <si>
    <t>Cut in 2017</t>
  </si>
  <si>
    <t>Textainer Group Holdings Ltd.</t>
  </si>
  <si>
    <t>TGH</t>
  </si>
  <si>
    <t>Tim Hortons Inc.</t>
  </si>
  <si>
    <t>THI</t>
  </si>
  <si>
    <t>Acquired by Burger King</t>
  </si>
  <si>
    <t>Time Warner Cable Inc.</t>
  </si>
  <si>
    <t>TWC</t>
  </si>
  <si>
    <t>Acqd by Charter Commun.</t>
  </si>
  <si>
    <t>Time Warner Inc.</t>
  </si>
  <si>
    <t>TWX</t>
  </si>
  <si>
    <t>Also being acquired by AT&amp;T</t>
  </si>
  <si>
    <t>Tower Group Inc.</t>
  </si>
  <si>
    <t>TWGP</t>
  </si>
  <si>
    <t>Merged with Canopius Holdings</t>
  </si>
  <si>
    <t>TransAlta Corp.</t>
  </si>
  <si>
    <t>TAC</t>
  </si>
  <si>
    <t>TransAtlantic Holdings</t>
  </si>
  <si>
    <t>TRH</t>
  </si>
  <si>
    <t>Acquired by Alleghany Corp.</t>
  </si>
  <si>
    <t>Tredegar Corp.</t>
  </si>
  <si>
    <t>TG</t>
  </si>
  <si>
    <t>Triangle Capital Corp.</t>
  </si>
  <si>
    <t>TCAP</t>
  </si>
  <si>
    <t>Cut again in 2017, 2018</t>
  </si>
  <si>
    <t>Trustmark Corp.</t>
  </si>
  <si>
    <t>TRMK</t>
  </si>
  <si>
    <t>Tupperware Brands Corp.</t>
  </si>
  <si>
    <t>TUP</t>
  </si>
  <si>
    <t>Tyco International Ltd.</t>
  </si>
  <si>
    <t>TYC</t>
  </si>
  <si>
    <t>Acquired by Johnson Controls</t>
  </si>
  <si>
    <t>Unilever NV</t>
  </si>
  <si>
    <t>UN</t>
  </si>
  <si>
    <t>Unilever plc</t>
  </si>
  <si>
    <t>UL</t>
  </si>
  <si>
    <t>United Bancorp Inc.</t>
  </si>
  <si>
    <t>UBCP</t>
  </si>
  <si>
    <t>2010=2009, Cut '12, Incr. '13-'16</t>
  </si>
  <si>
    <t>United Bankshares</t>
  </si>
  <si>
    <t>Reinstated 12/3/09-YE Increase</t>
  </si>
  <si>
    <t>United Community Bancorp</t>
  </si>
  <si>
    <t>UCBA</t>
  </si>
  <si>
    <t>United Financial Bancorp</t>
  </si>
  <si>
    <t>UBNK</t>
  </si>
  <si>
    <t>Only 3 years before 2009 freeze</t>
  </si>
  <si>
    <t>United-Guardian Inc.</t>
  </si>
  <si>
    <t>UG</t>
  </si>
  <si>
    <t>Universal Forest Products</t>
  </si>
  <si>
    <t>2011=2010, Incr. '13, '14, '15, '16</t>
  </si>
  <si>
    <t>UNS Energy Corp.</t>
  </si>
  <si>
    <t>UNS</t>
  </si>
  <si>
    <t>Acquired by Fortis</t>
  </si>
  <si>
    <t>Valley National Bancorp</t>
  </si>
  <si>
    <t>VLY</t>
  </si>
  <si>
    <t>Cuts in '09, '10, Incr. in '11, cut '12</t>
  </si>
  <si>
    <t>Valmont Industries</t>
  </si>
  <si>
    <t>VMI</t>
  </si>
  <si>
    <t>Valspar Corp.</t>
  </si>
  <si>
    <t>VAL</t>
  </si>
  <si>
    <t>Acquired by Sherwin-Williams</t>
  </si>
  <si>
    <t>Vanguard Natural Resources LLC</t>
  </si>
  <si>
    <t>VNR</t>
  </si>
  <si>
    <t>Viacom Inc. B</t>
  </si>
  <si>
    <t>VIAB</t>
  </si>
  <si>
    <t>Also Class A</t>
  </si>
  <si>
    <t>Village Super Market Inc.</t>
  </si>
  <si>
    <t>VLGEA</t>
  </si>
  <si>
    <t>Cut after '10 Special; incr. '12</t>
  </si>
  <si>
    <t>Vulcan Materials</t>
  </si>
  <si>
    <t>VMC</t>
  </si>
  <si>
    <t>Cut again in 2011, incr. '14-'17</t>
  </si>
  <si>
    <t>W&amp;T Offshore Inc.</t>
  </si>
  <si>
    <t>WTI</t>
  </si>
  <si>
    <t>Waddell &amp; Reed Financial Inc.</t>
  </si>
  <si>
    <t>WDR</t>
  </si>
  <si>
    <t>2017=2016, Cut in 2018</t>
  </si>
  <si>
    <t>Washington Federal</t>
  </si>
  <si>
    <t>WFSL</t>
  </si>
  <si>
    <t>Washington REIT</t>
  </si>
  <si>
    <t>WRE</t>
  </si>
  <si>
    <t>Washington Trust Bancorp</t>
  </si>
  <si>
    <t>WaterFurnace Renewable Energy Inc.</t>
  </si>
  <si>
    <t>WFIFF</t>
  </si>
  <si>
    <t>Acquired by NIBE Industrier AB</t>
  </si>
  <si>
    <t>Watsco Inc.</t>
  </si>
  <si>
    <t>WSO</t>
  </si>
  <si>
    <t>Wayne Savings Bancshares Inc.</t>
  </si>
  <si>
    <t>WAYN</t>
  </si>
  <si>
    <t>Wesbanco Inc.</t>
  </si>
  <si>
    <t>Wesco Financial Corp.</t>
  </si>
  <si>
    <t>WSC</t>
  </si>
  <si>
    <t>Acquired By Berkshire Hathaway</t>
  </si>
  <si>
    <t>Western Digital Corp.</t>
  </si>
  <si>
    <t>WDC</t>
  </si>
  <si>
    <t>Western Refining Inc.</t>
  </si>
  <si>
    <t>WNR</t>
  </si>
  <si>
    <t>Acquired by Tesoro Corp.</t>
  </si>
  <si>
    <t>Western Union Company</t>
  </si>
  <si>
    <t>WU</t>
  </si>
  <si>
    <t>Whole Foods Market Inc.</t>
  </si>
  <si>
    <t>WFM</t>
  </si>
  <si>
    <t>Acquired by Amazon</t>
  </si>
  <si>
    <t>Wi-Lan Inc.</t>
  </si>
  <si>
    <t>WILN</t>
  </si>
  <si>
    <t>Williams Companies</t>
  </si>
  <si>
    <t>WMB</t>
  </si>
  <si>
    <t>Williams Partners LP new</t>
  </si>
  <si>
    <t>WPZ</t>
  </si>
  <si>
    <t>Williams Partners LP old</t>
  </si>
  <si>
    <t>Acquired by Access Midstream LP</t>
  </si>
  <si>
    <t>Willis Group Holdings plc</t>
  </si>
  <si>
    <t>WSH</t>
  </si>
  <si>
    <t>(Now WLTW), 2016 Challenger</t>
  </si>
  <si>
    <t>Wilmington Trust</t>
  </si>
  <si>
    <t>WL</t>
  </si>
  <si>
    <t>Acquired by M&amp;T Bank</t>
  </si>
  <si>
    <t>Wolverine World Wide</t>
  </si>
  <si>
    <t>WWW</t>
  </si>
  <si>
    <t>2010=2009, increase in 2011</t>
  </si>
  <si>
    <t>Wrigley (Wm. Jr.) Co.</t>
  </si>
  <si>
    <t>WWY</t>
  </si>
  <si>
    <t>Acquired by Mars Inc.</t>
  </si>
  <si>
    <t>WSFS Financial Corp.</t>
  </si>
  <si>
    <t>WSFS</t>
  </si>
  <si>
    <t>Yum! Brands Inc.</t>
  </si>
  <si>
    <t>YUM</t>
  </si>
  <si>
    <t>Number of Companies</t>
  </si>
  <si>
    <t>Includes Later Adjustments</t>
  </si>
  <si>
    <t>Excl. Incorrectly Added</t>
  </si>
  <si>
    <t>Excludes Incorrect Additions</t>
  </si>
  <si>
    <t>Adj. No. of Companies</t>
  </si>
  <si>
    <t>Excludes Reinstatements</t>
  </si>
  <si>
    <t>Percent of Total</t>
  </si>
  <si>
    <t>Average Streak Ended:</t>
  </si>
  <si>
    <t>* Despite increase, yearly total was lower than prior year</t>
  </si>
  <si>
    <t>Supplemental Statistics:</t>
  </si>
  <si>
    <t>% of Total</t>
  </si>
  <si>
    <t>Freeze</t>
  </si>
  <si>
    <t>M&amp;A</t>
  </si>
  <si>
    <t>Deletions, followed by Increases</t>
  </si>
  <si>
    <t>(see Appendix C on Notes tab)</t>
  </si>
  <si>
    <t>"Cut" due to currency exchange</t>
  </si>
  <si>
    <t>---</t>
  </si>
  <si>
    <t>(Despite local-currency increase)</t>
  </si>
  <si>
    <t>Companies no longer traded</t>
  </si>
  <si>
    <t>"Permanent" Deletions - so far</t>
  </si>
  <si>
    <t>Deletions by Year:</t>
  </si>
  <si>
    <t>(Prior to Contenders, Challengers)</t>
  </si>
  <si>
    <t>(Challengers first populated)</t>
  </si>
  <si>
    <t>Deletions by Streak Length:</t>
  </si>
  <si>
    <t>5-9 years</t>
  </si>
  <si>
    <t>10-14 years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</si>
  <si>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</si>
  <si>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</si>
  <si>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</si>
  <si>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</si>
  <si>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</si>
  <si>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</si>
  <si>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</si>
  <si>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 years or more</t>
  </si>
  <si>
    <t>Deletions by Category:</t>
  </si>
  <si>
    <t>(5-9 years)</t>
  </si>
  <si>
    <t>(10-24 years)</t>
  </si>
  <si>
    <t>(25 or more years)</t>
  </si>
  <si>
    <t>Streak-length corrections</t>
  </si>
  <si>
    <t>Changed</t>
  </si>
  <si>
    <t>Source, *</t>
  </si>
  <si>
    <t>website</t>
  </si>
  <si>
    <t>research</t>
  </si>
  <si>
    <t>press release</t>
  </si>
  <si>
    <t>Annual Report</t>
  </si>
  <si>
    <t>BWL.A</t>
  </si>
  <si>
    <t>Fiscal Year streak *</t>
  </si>
  <si>
    <t>press release, website</t>
  </si>
  <si>
    <t>press release *</t>
  </si>
  <si>
    <t>website *</t>
  </si>
  <si>
    <t>press release/website *</t>
  </si>
  <si>
    <t>Yahoo history</t>
  </si>
  <si>
    <t>Health Care REIT</t>
  </si>
  <si>
    <t>press release, now Welltower Inc. (see below)</t>
  </si>
  <si>
    <t>exclude "regular" Special dividends</t>
  </si>
  <si>
    <t>Fiscal Year streak</t>
  </si>
  <si>
    <t>Annual Report *</t>
  </si>
  <si>
    <t>1976=Year 1</t>
  </si>
  <si>
    <t>MGE Energy</t>
  </si>
  <si>
    <t>Sheanandoah Telecommunications</t>
  </si>
  <si>
    <t>Adjust for 2001 Mirant spin-off</t>
  </si>
  <si>
    <t>T. Rowe Price</t>
  </si>
  <si>
    <t>Yahoo history *</t>
  </si>
  <si>
    <t>Thomasville Bancshares</t>
  </si>
  <si>
    <t>Merged into St. Paul Companies</t>
  </si>
  <si>
    <t>Wal-Mart Stores</t>
  </si>
  <si>
    <t>* Subsequently deleted; see Deletions table above</t>
  </si>
  <si>
    <t>Name/Symbol changes</t>
  </si>
  <si>
    <t>*</t>
  </si>
  <si>
    <t>Access Midstream Partners LP</t>
  </si>
  <si>
    <t>ACMP</t>
  </si>
  <si>
    <t>Merger</t>
  </si>
  <si>
    <t>ACE Limited</t>
  </si>
  <si>
    <t>ACE</t>
  </si>
  <si>
    <t>Chubb Corp. acquisition</t>
  </si>
  <si>
    <t>AGL</t>
  </si>
  <si>
    <t>Arlantic Tele Network Inc.</t>
  </si>
  <si>
    <t>Ashland Inc.</t>
  </si>
  <si>
    <t>Avago Technologies Ltd.</t>
  </si>
  <si>
    <t>Broadcom (BRCM) acquisition</t>
  </si>
  <si>
    <t>BKUT</t>
  </si>
  <si>
    <t>Google</t>
  </si>
  <si>
    <t>CMN</t>
  </si>
  <si>
    <t>CenturyTel Inc.</t>
  </si>
  <si>
    <t>Merger with Embarq Inc.</t>
  </si>
  <si>
    <t>Coca-Cola Enterprises Inc.</t>
  </si>
  <si>
    <t>Merger w/2 companies</t>
  </si>
  <si>
    <t>Colony Financial Inc.</t>
  </si>
  <si>
    <t>CFI</t>
  </si>
  <si>
    <t>CVS Caremark</t>
  </si>
  <si>
    <t>DeVry Inc.</t>
  </si>
  <si>
    <t>Dominion Resources Inc.</t>
  </si>
  <si>
    <t>Exterran Partners LP</t>
  </si>
  <si>
    <t>EXLP</t>
  </si>
  <si>
    <t>FPL Group Inc.</t>
  </si>
  <si>
    <t>FPL</t>
  </si>
  <si>
    <t>GKSR</t>
  </si>
  <si>
    <t>GRF-B</t>
  </si>
  <si>
    <t>Hewlett-Packard Company</t>
  </si>
  <si>
    <t>Hickory Tech Corp.</t>
  </si>
  <si>
    <t>HTCO</t>
  </si>
  <si>
    <t>HUB.B</t>
  </si>
  <si>
    <t>HUB-A</t>
  </si>
  <si>
    <t>FinViz</t>
  </si>
  <si>
    <t>HUB-B</t>
  </si>
  <si>
    <t>Class A/B combined</t>
  </si>
  <si>
    <t>Johnson Controls Inc.</t>
  </si>
  <si>
    <t>L-3 Communications Holdings Inc.</t>
  </si>
  <si>
    <t>Laclede Group Inc.</t>
  </si>
  <si>
    <t>LG</t>
  </si>
  <si>
    <t>McGraw-Hill Companies</t>
  </si>
  <si>
    <t>MHP</t>
  </si>
  <si>
    <t>MHFI</t>
  </si>
  <si>
    <t>McGraw-Hill Financial</t>
  </si>
  <si>
    <t>TAXI</t>
  </si>
  <si>
    <t>Medtronic Inc.</t>
  </si>
  <si>
    <t>ADR after Covidien merger</t>
  </si>
  <si>
    <t>Mine Safety Appliances</t>
  </si>
  <si>
    <t>NRCIB</t>
  </si>
  <si>
    <t>National Research B</t>
  </si>
  <si>
    <t>Reorg.&gt;A/B shares</t>
  </si>
  <si>
    <t>Newell Rubbermaid Inc.</t>
  </si>
  <si>
    <t>Northeast Utilities</t>
  </si>
  <si>
    <t>NU</t>
  </si>
  <si>
    <t>Pentair Inc.</t>
  </si>
  <si>
    <t>became ADR</t>
  </si>
  <si>
    <t>PRSP</t>
  </si>
  <si>
    <t>Questar Resources</t>
  </si>
  <si>
    <t>QEP Spin-off</t>
  </si>
  <si>
    <t>RockTenn Co.</t>
  </si>
  <si>
    <t>RKT</t>
  </si>
  <si>
    <t>WestRock Co.</t>
  </si>
  <si>
    <t>Merger with MeadWestvaco</t>
  </si>
  <si>
    <t>Roper Industries Inc.</t>
  </si>
  <si>
    <t>TOP</t>
  </si>
  <si>
    <t>S.Y. Bancorp</t>
  </si>
  <si>
    <t>SHPGY</t>
  </si>
  <si>
    <t>Steris Corp.</t>
  </si>
  <si>
    <t>Sunoco Logistics Partners LP</t>
  </si>
  <si>
    <t>SXL</t>
  </si>
  <si>
    <t>Merger+Name/Symbol change</t>
  </si>
  <si>
    <t>TCLP</t>
  </si>
  <si>
    <t>Techne Corp.</t>
  </si>
  <si>
    <t>Tesoro Corp.</t>
  </si>
  <si>
    <t>TSO</t>
  </si>
  <si>
    <t>Tesoro Logistics LP</t>
  </si>
  <si>
    <t>TLLP</t>
  </si>
  <si>
    <t>UniSource Energy Corp.</t>
  </si>
  <si>
    <t>W.P. Carey &amp; Co. LLC</t>
  </si>
  <si>
    <t>became REIT</t>
  </si>
  <si>
    <t>Walgreen Company</t>
  </si>
  <si>
    <t>WAG</t>
  </si>
  <si>
    <t>Walgeens Boots Alliance</t>
  </si>
  <si>
    <t>Wisconsin Energy</t>
  </si>
  <si>
    <t>* (new name/symbol) Subsequently deleted; see Deletions table above</t>
  </si>
  <si>
    <t>Comparison with Previous Months (NOT adjusted for additions, deletions, etc.)</t>
  </si>
  <si>
    <t>CCC Aging:</t>
  </si>
  <si>
    <t>No. of</t>
  </si>
  <si>
    <t>Champions (25+ years)</t>
  </si>
  <si>
    <t>Contenders (10-24 years)</t>
  </si>
  <si>
    <t>Challengers (5-9 years)</t>
  </si>
  <si>
    <t># of Years</t>
  </si>
  <si>
    <t>Number of Companies at December 31:</t>
  </si>
  <si>
    <t>End of</t>
  </si>
  <si>
    <t>% Inc</t>
  </si>
  <si>
    <t>in Streak</t>
  </si>
  <si>
    <t>2010</t>
  </si>
  <si>
    <t>2011</t>
  </si>
  <si>
    <t>2014</t>
  </si>
  <si>
    <t>2015</t>
  </si>
  <si>
    <t>2016</t>
  </si>
  <si>
    <t>Dec07</t>
  </si>
  <si>
    <t>Jan08</t>
  </si>
  <si>
    <t>Feb08</t>
  </si>
  <si>
    <t>Mar08</t>
  </si>
  <si>
    <t>Apr08</t>
  </si>
  <si>
    <t>May08</t>
  </si>
  <si>
    <t>Jun08</t>
  </si>
  <si>
    <t>Jul08</t>
  </si>
  <si>
    <t>Aug08</t>
  </si>
  <si>
    <t>Sep08</t>
  </si>
  <si>
    <t>Oct08</t>
  </si>
  <si>
    <t>Nov08</t>
  </si>
  <si>
    <t>Contenders:</t>
  </si>
  <si>
    <t>Dec08</t>
  </si>
  <si>
    <t>Prior to May 2009, informal list of 27 companies or less</t>
  </si>
  <si>
    <t>Jan09</t>
  </si>
  <si>
    <t>Prior to June 2009, no pricing or div. rate included</t>
  </si>
  <si>
    <t>Feb09</t>
  </si>
  <si>
    <t>Prior to July 2010, prev. div. rate, % increase not included</t>
  </si>
  <si>
    <t>Mar09</t>
  </si>
  <si>
    <t>Prior to August 2010, streaks of 10-14 years not included</t>
  </si>
  <si>
    <t>Apr09</t>
  </si>
  <si>
    <t>(Prior Listing was 15-24 years)</t>
  </si>
  <si>
    <t>May09</t>
  </si>
  <si>
    <t>Jun09</t>
  </si>
  <si>
    <t>Jul09</t>
  </si>
  <si>
    <t>Aug09</t>
  </si>
  <si>
    <t>Sep09</t>
  </si>
  <si>
    <t>Oct09</t>
  </si>
  <si>
    <t>Nov09</t>
  </si>
  <si>
    <t>Dec09</t>
  </si>
  <si>
    <t>Jan10</t>
  </si>
  <si>
    <t>Feb10</t>
  </si>
  <si>
    <t>Mar10</t>
  </si>
  <si>
    <t>Challengers:</t>
  </si>
  <si>
    <t>Apr10</t>
  </si>
  <si>
    <t>Prior to Nov. 2010, prev. div. rate, % increase not included</t>
  </si>
  <si>
    <t>May10</t>
  </si>
  <si>
    <t>Prior to August 2010, streaks of 10-14 years included</t>
  </si>
  <si>
    <t>Jun10</t>
  </si>
  <si>
    <t>(Initial Listing was 5-14 years)</t>
  </si>
  <si>
    <t>Jul10</t>
  </si>
  <si>
    <t>v</t>
  </si>
  <si>
    <t>Aug10</t>
  </si>
  <si>
    <t>&lt;</t>
  </si>
  <si>
    <t>Sep10</t>
  </si>
  <si>
    <t>Oct10</t>
  </si>
  <si>
    <t>Nov10</t>
  </si>
  <si>
    <t>Dec10</t>
  </si>
  <si>
    <t>Jan11</t>
  </si>
  <si>
    <t>Feb11</t>
  </si>
  <si>
    <t>Mar11</t>
  </si>
  <si>
    <t>Apr11</t>
  </si>
  <si>
    <t>May11</t>
  </si>
  <si>
    <t>Jun11</t>
  </si>
  <si>
    <t>Jul11</t>
  </si>
  <si>
    <t>Aug11</t>
  </si>
  <si>
    <t>Sep11</t>
  </si>
  <si>
    <t>Oct11</t>
  </si>
  <si>
    <t>Quick Summary:</t>
  </si>
  <si>
    <t>Nov11</t>
  </si>
  <si>
    <t>Total</t>
  </si>
  <si>
    <t>Dec11</t>
  </si>
  <si>
    <t>No. of Companies</t>
  </si>
  <si>
    <t>Jan12</t>
  </si>
  <si>
    <t>Ave. No. of Years</t>
  </si>
  <si>
    <t>Feb12</t>
  </si>
  <si>
    <t>Average Price</t>
  </si>
  <si>
    <t>Mar12</t>
  </si>
  <si>
    <t>Average % Yield</t>
  </si>
  <si>
    <t>Apr12</t>
  </si>
  <si>
    <t>Ave. MR % Increase</t>
  </si>
  <si>
    <t>May12</t>
  </si>
  <si>
    <t>Jun12</t>
  </si>
  <si>
    <t>Jul12</t>
  </si>
  <si>
    <t>Aug12</t>
  </si>
  <si>
    <t>Sep12</t>
  </si>
  <si>
    <t>Oct12</t>
  </si>
  <si>
    <t>Nov12</t>
  </si>
  <si>
    <t>Dec12</t>
  </si>
  <si>
    <t>CCC Totals:</t>
  </si>
  <si>
    <t>Jan13</t>
  </si>
  <si>
    <t>Feb13</t>
  </si>
  <si>
    <t>Totals:</t>
  </si>
  <si>
    <t>Mar13</t>
  </si>
  <si>
    <t>(including Near-Challengers)</t>
  </si>
  <si>
    <t>Apr13</t>
  </si>
  <si>
    <t>May13</t>
  </si>
  <si>
    <t>Jun13</t>
  </si>
  <si>
    <t>Additions:</t>
  </si>
  <si>
    <t>Jul13</t>
  </si>
  <si>
    <t>Aug13</t>
  </si>
  <si>
    <t>Sep13</t>
  </si>
  <si>
    <t>Oct13</t>
  </si>
  <si>
    <t>Nov13</t>
  </si>
  <si>
    <t>Change from</t>
  </si>
  <si>
    <t>Dec13</t>
  </si>
  <si>
    <t>Prior Year:</t>
  </si>
  <si>
    <t>Jan14</t>
  </si>
  <si>
    <t>Deletions:</t>
  </si>
  <si>
    <t>Feb14</t>
  </si>
  <si>
    <t>Mar14</t>
  </si>
  <si>
    <t>Apr14</t>
  </si>
  <si>
    <t>May14</t>
  </si>
  <si>
    <t>Jun14</t>
  </si>
  <si>
    <t>=No Data</t>
  </si>
  <si>
    <t>Jul14</t>
  </si>
  <si>
    <t>=Streaks began in recession year. For more information, see the</t>
  </si>
  <si>
    <t>Aug14</t>
  </si>
  <si>
    <t xml:space="preserve">following website: </t>
  </si>
  <si>
    <t>http://en.wikipedia.org/wiki/List_of_recessions_in_the_United_States</t>
  </si>
  <si>
    <t>Sep14</t>
  </si>
  <si>
    <t>=Recession Year</t>
  </si>
  <si>
    <t>Oct14</t>
  </si>
  <si>
    <t>Population Change</t>
  </si>
  <si>
    <t>Number of Companies:</t>
  </si>
  <si>
    <t>Nov14</t>
  </si>
  <si>
    <t>Reconciliation</t>
  </si>
  <si>
    <t>Dec14</t>
  </si>
  <si>
    <t># Companies Jan. 1</t>
  </si>
  <si>
    <t>Jan15</t>
  </si>
  <si>
    <t>Feb15</t>
  </si>
  <si>
    <t>Cuts</t>
  </si>
  <si>
    <t>Mar15</t>
  </si>
  <si>
    <t>Freezes</t>
  </si>
  <si>
    <t>Apr15</t>
  </si>
  <si>
    <t>Acquired</t>
  </si>
  <si>
    <t>May15</t>
  </si>
  <si>
    <t>Jun15</t>
  </si>
  <si>
    <t>Jul15</t>
  </si>
  <si>
    <t>Net Changes:</t>
  </si>
  <si>
    <t>Aug15</t>
  </si>
  <si>
    <t># Companies Dec. 31</t>
  </si>
  <si>
    <t>Sep15</t>
  </si>
  <si>
    <t>Oct15</t>
  </si>
  <si>
    <t>Percentage Change</t>
  </si>
  <si>
    <t>Nov15</t>
  </si>
  <si>
    <t>Dec15</t>
  </si>
  <si>
    <t>Companies at Risk</t>
  </si>
  <si>
    <t>Jan16</t>
  </si>
  <si>
    <t>% Deletions:</t>
  </si>
  <si>
    <t>Feb16</t>
  </si>
  <si>
    <t>Mar16</t>
  </si>
  <si>
    <t>Apr16</t>
  </si>
  <si>
    <t>May16</t>
  </si>
  <si>
    <t>Jun16</t>
  </si>
  <si>
    <t>% Success</t>
  </si>
  <si>
    <t>Rate</t>
  </si>
  <si>
    <t>Jul16</t>
  </si>
  <si>
    <t>Aug16</t>
  </si>
  <si>
    <t>Sep16</t>
  </si>
  <si>
    <t>Oct16</t>
  </si>
  <si>
    <t>Nov16</t>
  </si>
  <si>
    <t>Dec16</t>
  </si>
  <si>
    <t>Jan17</t>
  </si>
  <si>
    <t>Feb17</t>
  </si>
  <si>
    <t>Mar17</t>
  </si>
  <si>
    <t>Apr17</t>
  </si>
  <si>
    <t>May17</t>
  </si>
  <si>
    <t>Jun17</t>
  </si>
  <si>
    <t>Jul17</t>
  </si>
  <si>
    <t>Aug17</t>
  </si>
  <si>
    <t>Sep17</t>
  </si>
  <si>
    <t>Oct17</t>
  </si>
  <si>
    <t>Nov17</t>
  </si>
  <si>
    <t>Dec17</t>
  </si>
  <si>
    <t>Jan18</t>
  </si>
  <si>
    <t>Feb18</t>
  </si>
  <si>
    <t>Mar18</t>
  </si>
  <si>
    <t>May18</t>
  </si>
  <si>
    <t>Jun18</t>
  </si>
  <si>
    <t>Jul18</t>
  </si>
  <si>
    <t>Aug18</t>
  </si>
  <si>
    <t>Sep18</t>
  </si>
  <si>
    <t>Oct18</t>
  </si>
  <si>
    <t>(This space reserved for the future)</t>
  </si>
  <si>
    <t>Revisions</t>
  </si>
  <si>
    <t>Price and Yield columns added</t>
  </si>
  <si>
    <t>Default printing changed from Portrait to Landscape</t>
  </si>
  <si>
    <t>Added horizontal lines every five companies to improve readability</t>
  </si>
  <si>
    <t>Added Industry column and averages for yield and dividend increase percentage</t>
  </si>
  <si>
    <t>Combined Source(s) into one column (PR=Press Release; WS=Web Site; IR=IR Response)</t>
  </si>
  <si>
    <t>Sent e-mails to IR Depts. at all unconfirmed companies requesting confirmation/correction</t>
  </si>
  <si>
    <t>Entered (IR) in Blue to indicate that no response was received.</t>
  </si>
  <si>
    <t>Changed Date text to Green for companies expected to announce increase in next 30 days</t>
  </si>
  <si>
    <t>Changed file name format to reflect specific date of update (yymmdd)</t>
  </si>
  <si>
    <t>Added columns for DRIP fees on dividend reinvestment (DR) and/or stock purchase (SP)</t>
  </si>
  <si>
    <t>Added Average Price and Comparison to Last Month at bottom</t>
  </si>
  <si>
    <t>Deleted DRIP w/SPP column as unnecessary (Y/N implied by DRIP Fees columns)</t>
  </si>
  <si>
    <t>Added Tab for Contenders - companies nearing eligibility</t>
  </si>
  <si>
    <t>Added link to www.dripinvesting.org (Tools page) at top of heading</t>
  </si>
  <si>
    <t>Added Web Links tab for companies' Yahoo! Summary page, IR Page, DRIP Prospectus</t>
  </si>
  <si>
    <t>Completed population of Web Links tab</t>
  </si>
  <si>
    <t>Added DRIP Fee Notations to Contenders tab</t>
  </si>
  <si>
    <t>Highlighted in Red yields above 10%</t>
  </si>
  <si>
    <t>Added Average Price and Comparison to Last Year at bottom</t>
  </si>
  <si>
    <t>Added companies with 15-19 years to Contenders tab (with date of last increase)</t>
  </si>
  <si>
    <t>Added Price, Annual Dividend, and Yield columns to Contenders tab</t>
  </si>
  <si>
    <t>Added DivHistory tab; began population</t>
  </si>
  <si>
    <t>Added subtitle to include U.S.-traded American Depository Receipts (ADRs)</t>
  </si>
  <si>
    <t>Completed DivHistory population; inserted columns for 5- and 10-year % change</t>
  </si>
  <si>
    <t>Changed 5- and 10-year % Change to Average % Change on DivHistory tab</t>
  </si>
  <si>
    <t>Added Acceleration/Deceleration Ratio and Averages to DivHistory tab</t>
  </si>
  <si>
    <t>Added Industry column to Contenders tab and populated</t>
  </si>
  <si>
    <t>Duplicated Champions heading design to Contenders tab and added all other columns</t>
  </si>
  <si>
    <t>Completed population of additional columns, formulas on Contenders tab</t>
  </si>
  <si>
    <t>Added Summary/average line to Contenders tab</t>
  </si>
  <si>
    <t>Added Summary/average lines for all prior months to Champions tab</t>
  </si>
  <si>
    <t>Replaced 5- and 10-year Average Annual Dividend Increase with CAGR on DivHistory tab</t>
  </si>
  <si>
    <t>Moved Contenders tab to left behind DivHistory tab</t>
  </si>
  <si>
    <t>Moved Revisions tab to left behind Contenders tab</t>
  </si>
  <si>
    <t>Added Challengers tab for streaks of up to 14 years</t>
  </si>
  <si>
    <t>Began additional population of Challengers tab per online research</t>
  </si>
  <si>
    <t>Renamed CAGR to DGR (Dividend Growth Rate) on DivHistory tab</t>
  </si>
  <si>
    <t>Moved all companies with streaks of 10-14 years to Contenders tab and filled columns</t>
  </si>
  <si>
    <t>Completed additional population of Challengers tab per online research</t>
  </si>
  <si>
    <t>Added Contenders section to DivHistory tab and began population</t>
  </si>
  <si>
    <t>Completed population of Contenders section of DivHistory tab; added summaries</t>
  </si>
  <si>
    <t>Deleted Web Links tab due to limited usefulness; saved 30k per file</t>
  </si>
  <si>
    <t>Replaced Source(s) column with Quarterly Schedule on Champions, Contenders tabs</t>
  </si>
  <si>
    <t>Inserted Sequence column next to No./Years on Champions, Conteners, Challengers tabs</t>
  </si>
  <si>
    <t>Updated Note tab for recent changes, additions</t>
  </si>
  <si>
    <t>Added Changes tab for company-specific actions</t>
  </si>
  <si>
    <t>Added Fundamental Data Section to Champions, Contenders; Inserted Formulas</t>
  </si>
  <si>
    <t>Moved Champions, Contenders Summary stats to new tab to avoid printing overlap</t>
  </si>
  <si>
    <t>Added Charts to Summary tab, arranged for printing</t>
  </si>
  <si>
    <t>Added Note column to Challengers tab</t>
  </si>
  <si>
    <t>Added Industry column to Challengers tab and populated</t>
  </si>
  <si>
    <t>Moved Dividend History to Champions and Contenders tabs; deleted DivHistory tab</t>
  </si>
  <si>
    <t>Added DRIP Fees columns to Challengers tab and populated</t>
  </si>
  <si>
    <t>Duplicated Champions heading design to Challengers tab and added all other columns</t>
  </si>
  <si>
    <t>Completed population of additional columns, formulas on Challengers tab</t>
  </si>
  <si>
    <t>Added Fundamental Data Section to Challengers; Inserted Formulas</t>
  </si>
  <si>
    <t>Added Annual Dividend column to Fundamental Data sections, now used for Payout Ratio</t>
  </si>
  <si>
    <t>Added 2010 column to Dividend History on Champions/Contenders tabs; began population</t>
  </si>
  <si>
    <t>Completed population of 2010 dividend column on Champions/Contenders tabs</t>
  </si>
  <si>
    <t>Changed 5- and 10-year DGRs to compare 2010 dividend to 2005 and 2000 dividends</t>
  </si>
  <si>
    <t>Added Dividend History to Challengers tab; began population</t>
  </si>
  <si>
    <t>Completed population of Challengers' Dividend History and calculations</t>
  </si>
  <si>
    <t>Added 1- and 3-year DGR (Dividend Growth Rate) to all Dividend History sections</t>
  </si>
  <si>
    <t>Added Average % Change vs. Prior Year to bottom of each Dividend History</t>
  </si>
  <si>
    <t>Removed Update Date from main headings; Date at top of Price column coincides with posting</t>
  </si>
  <si>
    <t>Added Fiscal Year Ending month column to Fundamental Data sections and populated</t>
  </si>
  <si>
    <t>Added Appendix to Notes tab listing companies with 4-year streaks</t>
  </si>
  <si>
    <t>Revised Market Cap format in Fundamental Data sections and added average</t>
  </si>
  <si>
    <t>Added Annualized Rate (@) to Notes columns, filled in ADR countries</t>
  </si>
  <si>
    <t>Added detail to Industry columns, esp. MLPs, REITs, Retail, Technology</t>
  </si>
  <si>
    <t>Added combined Champions/Contenders averages to Contenders tab</t>
  </si>
  <si>
    <t>Added combined Contenders/Challengers averages to Challengers tab</t>
  </si>
  <si>
    <t>Added combined Champions/Contenders/Challengers averages to Challengers tab</t>
  </si>
  <si>
    <t>Added Multiple Increases This Year (&amp;) to Notes columns</t>
  </si>
  <si>
    <t>Inserted Fundamental Data column for Premium/Discount to Graham Number</t>
  </si>
  <si>
    <t>Added column explanations to Notes tab</t>
  </si>
  <si>
    <t>Changed Yield calculation to use Annual Dividend (from New Rate)</t>
  </si>
  <si>
    <t>Added columns for Percentage Increase by Year (excludes decreases, division by zero)</t>
  </si>
  <si>
    <t>Added columns for Mean (simple average) and Standard Deviation</t>
  </si>
  <si>
    <t>Inserted column for Estimated 5-year Annual EPS Growth to Fundamental Data sectio</t>
  </si>
  <si>
    <t>Added Quick Summary (page 2 of 3) to Summary tab</t>
  </si>
  <si>
    <t>Expanded notations on Deletions section of Changes tab</t>
  </si>
  <si>
    <t>Expanded range of green dates to 1-2 months ahead (by ex-dividend date), including Appendix</t>
  </si>
  <si>
    <t>Inserted column for Number of Analysts to Fundamental Data section</t>
  </si>
  <si>
    <t>Revised columns AG-AJ to show % current price vs. 52-week High/Low and 50, 200-day MMA</t>
  </si>
  <si>
    <t>Added Count and Average lines to deletion table on Changes tab</t>
  </si>
  <si>
    <t>Added Tweed Factor column to Champions, Contenders, and Challengers tabs</t>
  </si>
  <si>
    <t>Added descriptions of Mean, Standard Deviation, and Tweed Factor to Notes tab</t>
  </si>
  <si>
    <t>Added Appendix B to Notes tab listing "Frozen Angels"</t>
  </si>
  <si>
    <t>Added Confidence Factor and new Appendix A to Notes with Scoring System</t>
  </si>
  <si>
    <t>Changed Appendix A and B to B and C, respectively</t>
  </si>
  <si>
    <t>Added columns for 2011 Dividends Paid and 2011 vs. 2010 Percent Change</t>
  </si>
  <si>
    <t>Reset Dividend Growth Rate columns to use 2011 instead of 2010</t>
  </si>
  <si>
    <t>Modified Mean (Simple Average) and Standard Deviation to include 2011 Change</t>
  </si>
  <si>
    <t>Completed population of 2011 Dividends Paid column</t>
  </si>
  <si>
    <t>Added Dividend Growth Model columns and inserted description on Notes tab</t>
  </si>
  <si>
    <t>Adjusted column widths and formatting for printing purposes</t>
  </si>
  <si>
    <t>Set up portfolios on FinViz to replace data from Yahoo Finance</t>
  </si>
  <si>
    <t>Changed notation in cells X1 to indicate that data is from FinViz.com</t>
  </si>
  <si>
    <t>Set up portfolio on Google for (12) companies not recognized by FinViz</t>
  </si>
  <si>
    <t>Changed Estimated Next Year and Next 5 Year % Change from formulas to values</t>
  </si>
  <si>
    <t>Changed This Year Est EPS from $ amount to percentage and 2 decimals to 1</t>
  </si>
  <si>
    <t>Deleted Next Year Est EPS amount column; Inserted Beta column</t>
  </si>
  <si>
    <t>Color-coded data cells from FinViz (Blue) and Google (Brown)</t>
  </si>
  <si>
    <t>Adjusted Confidence Factor formula for This Year Est EPS % (from $ amount/TTM EPS)</t>
  </si>
  <si>
    <t>Updated Notes for changes to EPS estimated growth columns</t>
  </si>
  <si>
    <t>Changed note for alternate source from Google to Yahoo</t>
  </si>
  <si>
    <t>Color-coded subsequent increases in Deletion table on Changes tab</t>
  </si>
  <si>
    <t>Modified Column Headings and Created Range-Names for easier sorting</t>
  </si>
  <si>
    <t>Added more column dexcriptions to main Notes section</t>
  </si>
  <si>
    <t>Added All CCC tab to combine companies (values only)</t>
  </si>
  <si>
    <t>Revised Summary tab to include Challengers historical data, updated formatting</t>
  </si>
  <si>
    <t>Added (temporary) Appendix D to Notes tab for Special Dividends paid</t>
  </si>
  <si>
    <t>Added columns for 2012 Dividends Paid and marker for 2013 accelerated dividends</t>
  </si>
  <si>
    <t>Began population of 2012 Dividends Paid column with current annual rate, to be replaced</t>
  </si>
  <si>
    <t>Changed Dividend Growth Rate calculations from 2011 to 2012 Dividends Paid</t>
  </si>
  <si>
    <t>Added column for 2012 vs. 2011 Dividends Paid and extended range of Simple Average</t>
  </si>
  <si>
    <t>Revised headings and updated formulas for Dividend Growth Model columns</t>
  </si>
  <si>
    <t>Completed population of 2012 Dividends Paid columns</t>
  </si>
  <si>
    <t>Modified formulas for Payout Ratio, Graham, P/E to show "n/a" when appropriate</t>
  </si>
  <si>
    <t>Added calculations of average Old/New dividend rates and Annual Dividend</t>
  </si>
  <si>
    <t>Copied Technical Data columns to extreme right and deleted old columns</t>
  </si>
  <si>
    <t>Added columns for P/FCF, ROE, Debt/Equity, and Insider Ownership %</t>
  </si>
  <si>
    <t>Added column to calculate Free Cash Flow (FCF) Payout Ratio</t>
  </si>
  <si>
    <t>Relabeled Payout % Ratio as EPS % Payout</t>
  </si>
  <si>
    <t>Filled new data columns with temporary data and added formula for FCF Payout Ratio</t>
  </si>
  <si>
    <t>Added new column for Sector designations and adjusted printing width</t>
  </si>
  <si>
    <t>Reset Range Names and Print Ranges to include relocated columns</t>
  </si>
  <si>
    <t>Populated Sector column with designatyions from FinViz (and Yahoo)</t>
  </si>
  <si>
    <t>Added Chowder Rule column and formulas, with conditional formatting</t>
  </si>
  <si>
    <t>Updated explanations for new and relocated columns on Notes tab</t>
  </si>
  <si>
    <t>Removed notations for multiple increases in 2012 (&amp;) and Jan13 Pd 2012</t>
  </si>
  <si>
    <t>Applied Conditional Formatting to Yield and MR% Increase columns (Red if &lt;2%)</t>
  </si>
  <si>
    <t>Applied Conditional Formatting to DGR columns (Red if &lt;2%)</t>
  </si>
  <si>
    <t>Applied Conditional Formatting to Premium/Discount to Graham Number (Green if &lt;0%)</t>
  </si>
  <si>
    <t>Added Supplemental Statistics below Deletion table on Changes tab</t>
  </si>
  <si>
    <t>Removed notations for Feb13 Pd 2012</t>
  </si>
  <si>
    <t>Added notations for additional streak year (by default) for overdue companies in Red</t>
  </si>
  <si>
    <t>Deleted (temporary) Appendix D to Notes tab for Special Dividends paid</t>
  </si>
  <si>
    <t>Updated Number of Analysts per Yahoo Analysts Estimates pages</t>
  </si>
  <si>
    <t>Updated Deletions table on Changes tab and Frozen Angels for subsequent actions</t>
  </si>
  <si>
    <t>Added column for Past 5 years' EPS Growth percentage</t>
  </si>
  <si>
    <t>Added "New" designation for companies added to Near-Challengers in current month</t>
  </si>
  <si>
    <t>Replaced FinViz Sector names with GICS (Global Industry Classification Standard)</t>
  </si>
  <si>
    <t>Added CCC (Number of Companies) Projection to Summary tab</t>
  </si>
  <si>
    <t>Updated Frozen Angels for default year of increases in 2012 (no incr. but higher than 2011)</t>
  </si>
  <si>
    <t>Modified Challenger 3-, 5-, and 10-year DGR formulas to insert "n/a" (instead of manually)</t>
  </si>
  <si>
    <t>Modified Contender 10-year DGR formulas to insert "n/a" (instead of manually)</t>
  </si>
  <si>
    <t>Modified Challenger/Contender A/D formulas to insert "n/a" (instead of manually)</t>
  </si>
  <si>
    <t>Modified EPS%Payout, +/-%Graham, and P/E formulas to insert "n/a" (instead of manually)</t>
  </si>
  <si>
    <t>Added column for 2013 Dividends Paid and initially populated at current rates</t>
  </si>
  <si>
    <t>Began re-population of 2013 Dividends Paid column (adjusted for '13 to '12 acceleration)</t>
  </si>
  <si>
    <t>Completed population of 2013 Dividends Paid column with actual (adjusted) figures</t>
  </si>
  <si>
    <t>Changed Dividend Growth Rate calculations from 2012 to 2013 Dividends Paid</t>
  </si>
  <si>
    <t>Added column for 2013 vs. 2012 Dividends Paid and extended range of Simple Average</t>
  </si>
  <si>
    <t>Added column for 5-year DEG (Dividend-to-Earnings Growth) ratio, added item to Notes</t>
  </si>
  <si>
    <t>Added column for Regular Dividends Paid over 15 years (1999-2013, inclusive), plus Note</t>
  </si>
  <si>
    <t>Changed Dividends Paid from 4 to 3 decimals and adjusted column-widths from 5.5 to 5</t>
  </si>
  <si>
    <t>Removed notations for multiple increases in 2013 (&amp;) and 2014=Year # (in 2013 file)</t>
  </si>
  <si>
    <t>Added "US$" notation to foreign ADRs that pay dividends in US$</t>
  </si>
  <si>
    <t>Removed columns for FCF % Payout Ratio and P/FCF due to questionable/missing data</t>
  </si>
  <si>
    <t>Added purple color to deletions table for "cuts" due to currency exchange rates</t>
  </si>
  <si>
    <t>Added purple color to Near-Challengers due to pending currency-rate effect on pay dates</t>
  </si>
  <si>
    <t>Modified CCC Projection on Summary tab for currency-rate "cuts" in additions/deletions</t>
  </si>
  <si>
    <t>Adjusted Supplemental Data on Changes tab to move currency deletions from Cuts to Other</t>
  </si>
  <si>
    <t>Added CCC Aging to Summary tab to show Streak lengths by year at December 31</t>
  </si>
  <si>
    <t>Expanded CCC Aging to include streaks up to 64 years and adjusted sub-total, total cells</t>
  </si>
  <si>
    <t>Added Pink shading to CCC Aging for streaks started during recession years and wikipedia link</t>
  </si>
  <si>
    <t>Added scatter pattern to CCC Aging for recession years (2008, 2009)</t>
  </si>
  <si>
    <t>Added column for 2014 Dividends Paid and initially populated at current rates</t>
  </si>
  <si>
    <t>Updated formula for Regular Dividends Paid over 16 years (1999-2014, inclusive)</t>
  </si>
  <si>
    <t>Added column for '14 vs. '13 Dividends, extended range of Simple Average, Standard Deviation</t>
  </si>
  <si>
    <t>Changed Dividend Growth Rate calculations from 2013 to 2014 Dividends Paid</t>
  </si>
  <si>
    <t>Began re-population of 2014 Dividends Paid column with actual amounts</t>
  </si>
  <si>
    <t>Completed population of 2014 Dividends Paid column with actual figures</t>
  </si>
  <si>
    <t>Input 2014 number of companies by streak length data in CCC Aging (on Summary tab)</t>
  </si>
  <si>
    <t>Removed notations for multiple increases in 2014 (&amp;) and 2015=Year # (for 2014 file)</t>
  </si>
  <si>
    <t>Updated Frozen Angels (Appendix C) to eliminate companies with subsequent freezes</t>
  </si>
  <si>
    <t>Changed Confidence Factor to subtract CCC Seq from 1000 instead of 500</t>
  </si>
  <si>
    <t>Added Red color to No. of Years for streaks extended by default (no increase during year)</t>
  </si>
  <si>
    <t>Added Deletions by Category to Supplemental Statistics (below Deletions table) on Changes tab</t>
  </si>
  <si>
    <t>Added column for 2015 Dividends Paid and initially populated at current rates</t>
  </si>
  <si>
    <t>Updated formula for Regular Dividends Paid over 17 years (1999-2015, inclusive)</t>
  </si>
  <si>
    <t>Added column for '15 vs. '14 Dividends, extended range of Simple Average, Standard Deviation</t>
  </si>
  <si>
    <t>Changed Dividend Growth Rate calculations from 2014 to 2015 Dividends Paid</t>
  </si>
  <si>
    <t>Began re-population of 2015 Dividends Paid column with actual amounts</t>
  </si>
  <si>
    <t>Completed population of 2015 Dividends Paid column with actual figures</t>
  </si>
  <si>
    <t>Input 2015 number of companies by streak length data in CCC Aging (on Summary tab)</t>
  </si>
  <si>
    <t>Removed notations for multiple increases in 2015 (&amp;) and 2016=Year # (for 2015 file)</t>
  </si>
  <si>
    <t>Added Conditional Formatting (Red+Bold) for Yield over 10%</t>
  </si>
  <si>
    <t>Added Preliminary 2016 column (AQ) to CCC Aging (on Summary tab)</t>
  </si>
  <si>
    <t>Added Population Change Reconciliation below CCC Aging on Summary tab</t>
  </si>
  <si>
    <t>Changed the formula disclaimer on the All CCC tab to Red and Bold</t>
  </si>
  <si>
    <t>Added Percentage Change Reconciliation on Summary tab</t>
  </si>
  <si>
    <t>Changed Sector designation for REITs from "Financials" to "REITs"</t>
  </si>
  <si>
    <t>Added column for 2016 Dividends Paid and initially populated at current rates</t>
  </si>
  <si>
    <t>Updated formula for Regular Dividends Paid over 18 years (1999-2016, inclusive)</t>
  </si>
  <si>
    <t>Added column for '16 vs. '15 Dividends, extended range of Simple Average, Standard Deviation</t>
  </si>
  <si>
    <t>Changed Dividend Growth Rate calculations from 2015 to 2016 Dividends Paid</t>
  </si>
  <si>
    <t>Began re-population of 2016 Dividends Paid column with actual amounts</t>
  </si>
  <si>
    <t>Completed population of 2016 Dividends Paid column with actual figures</t>
  </si>
  <si>
    <t>Input 2016 number of companies by streak length data in CCC Aging (on Summary tab)</t>
  </si>
  <si>
    <t>Removed notations for multiple increases in 2016 (&amp;) and 2017=Year # (for 2016 file)</t>
  </si>
  <si>
    <t>Removed notations for "Former" status; to be used only when being added</t>
  </si>
  <si>
    <t>Added Red color to No. of Years for streaks extended by default (potential 2017 Freezes)</t>
  </si>
  <si>
    <t>Added Preliminary 2017 column (AR) to CCC Aging (on Summary tab)</t>
  </si>
  <si>
    <t>Added WatchList tab with basic instructions</t>
  </si>
  <si>
    <t>Removed old Addition, Promotion notes from Changes tab (Now on Summary monthly)</t>
  </si>
  <si>
    <t>Added tables for Streak Corrections and Name/Symbol Changes to Changes tab</t>
  </si>
  <si>
    <t>This listing was inspired by the efforts of several individuals and is intended to be freely distributed for individual, non-commercial</t>
  </si>
  <si>
    <t>use. The initial goal was to identify companies that had increased their dividend in at least 25 consecutive years. But that</t>
  </si>
  <si>
    <t>definition was broadened to include additional companies that had paid higher dividends (without necessarily having</t>
  </si>
  <si>
    <t>increased the quarterly rate in every calendar year. Also included (under the Contenders tab) are companies that have increased</t>
  </si>
  <si>
    <t>their dividend for 10-24 straight years and (under the Challengers tab) companies that have increased their dividend for 5-9</t>
  </si>
  <si>
    <t>straight years. Unless it is clear that a streak is shorter, the number of years shown will coincide with statement(s) by the</t>
  </si>
  <si>
    <t>company itself. Some notable sub-groups include:</t>
  </si>
  <si>
    <t>"The Alternators"</t>
  </si>
  <si>
    <t>are companies that appear to follow a pattern of increasing their dividend only in alternating years, but</t>
  </si>
  <si>
    <t>do so in mid-year, so that the total paid (per share) is higher every year. An example follows:</t>
  </si>
  <si>
    <t>Q1 Div</t>
  </si>
  <si>
    <t>Q2 Div</t>
  </si>
  <si>
    <t>Q3 Div</t>
  </si>
  <si>
    <t>Q4 Div</t>
  </si>
  <si>
    <t>Year 1</t>
  </si>
  <si>
    <t>Year 2</t>
  </si>
  <si>
    <t>Year 3</t>
  </si>
  <si>
    <t>Year4</t>
  </si>
  <si>
    <t>Year 5</t>
  </si>
  <si>
    <t>As you can see, the dividend was increased only in years 2 and 4, but the company paid higher TOTAL dividends each year. To</t>
  </si>
  <si>
    <t>highlight these companies, the dates are indicated in Red (and right-aligned to stand out when printing.)</t>
  </si>
  <si>
    <t>"The Penny-Pinchers"</t>
  </si>
  <si>
    <t>are companies that typically increase their quarterly payout by a fraction of a penny, often as little as one-</t>
  </si>
  <si>
    <t>quarter cent, or one cent per share on an annual basis. Generally, these are utilities with impressive streaks. But since profits</t>
  </si>
  <si>
    <t>are limited by regulators, they may not declare substantial dividend increases. Although they typically offer relatively high yields,</t>
  </si>
  <si>
    <t>dividend and share price growth may be limited.</t>
  </si>
  <si>
    <t>Percentage increases of 2% or less are highlighted in Red.</t>
  </si>
  <si>
    <t>"The Foreigners"</t>
  </si>
  <si>
    <t>are companies that have dividend growth streaks, in U.S. dollar terms, and trade on a U.S. Exchange</t>
  </si>
  <si>
    <t>as ADRs (American Depository Receipts).</t>
  </si>
  <si>
    <t>Data Sources/Discrepancies</t>
  </si>
  <si>
    <t>As mentioned above, the dividend streaks are generally specified by the companies themselves. In some cases, however, there</t>
  </si>
  <si>
    <t>were differences between the length of the streak shown by outside sources and what was stated in company literature. Usually,</t>
  </si>
  <si>
    <t>the company's claim is shown, when it appears reasonable. For example, one source showed that Vectren had increased its</t>
  </si>
  <si>
    <t>dividend for 31 straight years, but the company stated that its latest increase marked "the 48th consecutive year that Vectren and</t>
  </si>
  <si>
    <t>its predecessor companies have increased annual dividends paid." In addition to not taking into account records of predecessor</t>
  </si>
  <si>
    <t>companies, some sources appear to curtail streaks because of a lack of clear data as much as 25 years ago. Other issues:</t>
  </si>
  <si>
    <t>Rounding errors</t>
  </si>
  <si>
    <t>can make it appear that a company did not raise its dividend, especially in the distant past. For example,</t>
  </si>
  <si>
    <t>an adjusted payout of .012275, increased to .012325, could appear unchanged if both were rounded to .0123 by the data provider.</t>
  </si>
  <si>
    <t>Splits/Stock Dividends</t>
  </si>
  <si>
    <t>may not always result in accurate adjustment of prior dividends. This is especially true if the split were</t>
  </si>
  <si>
    <t>at a ratio of 6-for-5 or higher, or if a stock dividend of 5% or less was paid. In some cases, a firm states that it is "maintaining"</t>
  </si>
  <si>
    <t>a dividend rate following a stock dividend, but that, in fact, is an increase. So, for example, a company may start the year paying a</t>
  </si>
  <si>
    <t>rate of 10¢/share and finish the year by paying 10¢/share, but a 5% stock dividend adjusts the first figure to 9.6¢/share.</t>
  </si>
  <si>
    <t>Special Dividends</t>
  </si>
  <si>
    <t>might cause some sources to drop a company from a listing such as this one. For example, if a firm</t>
  </si>
  <si>
    <t>actually increases its annual dividend from 30¢ to 40¢ per share, but paid a special (or "extra") dividend of $1 in the first year, then</t>
  </si>
  <si>
    <t>it could appear that it had reduced its payout from $1.30 to 40¢ per share, thus ending its streak. However, I don't think that such a</t>
  </si>
  <si>
    <t>company should be penalized for making an extra payout, so these special dividends are generally factored out for this listing.</t>
  </si>
  <si>
    <t>Column Headings (for Champions, Contenders, Challengers, and All CCC tabs)</t>
  </si>
  <si>
    <t>Company Name</t>
  </si>
  <si>
    <t>is the identity under which a company is incorporated.</t>
  </si>
  <si>
    <t>Ticker Symbol</t>
  </si>
  <si>
    <t>is the stock symbol under which the company's shares are traded.</t>
  </si>
  <si>
    <t>is the primary business that the company operates. Keep in mind that some companies operate in</t>
  </si>
  <si>
    <t>more than on industry; those that do business in several may be designated as 'conglomerates."</t>
  </si>
  <si>
    <t>No. Yrs</t>
  </si>
  <si>
    <t>represents the number of consecutive years of higher dividends.</t>
  </si>
  <si>
    <t>No. Yrs (in Red)</t>
  </si>
  <si>
    <t>indicates latest year of streak was by default (no rate increase but total dividends greater than prior year).</t>
  </si>
  <si>
    <t>CCC Seq</t>
  </si>
  <si>
    <t>lists all companies in sequence, from longest (#1) to shortest, from Champions to Challengers.</t>
  </si>
  <si>
    <t>indicates whether a company offers a Dividend Reinvestment Plan (DRIP) that also allows enrollees</t>
  </si>
  <si>
    <t>to invest additional cash on a voluntary, periodic basis. The vast majority of these companies offer these plans, also known as</t>
  </si>
  <si>
    <t>Direct Investment Plans, but many have recently added fees, so potential participants should carefully check the features before</t>
  </si>
  <si>
    <t>enrolling. DR=Dividend Reinvestment; SP=Stock Purchase. Information about DRIPs can be found at www.directinvesting.com.</t>
  </si>
  <si>
    <t>Disclosure:</t>
  </si>
  <si>
    <t>As shown below, I am employed by The Moneypaper Inc., which operates that web site and is affiliated with Temper</t>
  </si>
  <si>
    <t>Enrollment Service, which facilitates DRIP enrollment. This is not meant as a sales pitch!</t>
  </si>
  <si>
    <t>as of the date shown, which was the last trading day of the month.</t>
  </si>
  <si>
    <t>indicates the dividend yield of the latest dividend rate on an annualized basis.</t>
  </si>
  <si>
    <t>Yield percentages of 2% or less are highlighted in Red.</t>
  </si>
  <si>
    <t>Yield percentages of 10% or more are highlighted in Red and Bold.</t>
  </si>
  <si>
    <t>Dividend Information</t>
  </si>
  <si>
    <t>is the information associated with the most recent increase, not necessarily the most recent dividend</t>
  </si>
  <si>
    <t>Most recent increase dates older than one year are highlighted in Red (and are considered "overdue").</t>
  </si>
  <si>
    <t>Most recent Increases expected to be replaced in the next 1-2 months are highlighted in Green.</t>
  </si>
  <si>
    <t>Quarterly Schedule</t>
  </si>
  <si>
    <t>shows estimated Pay Dates, where A=Jan/Apr/Jul/Oct, B=Feb/May/Aug/Nov, C=Mar/Jun/Sep/Dec.</t>
  </si>
  <si>
    <t>includes indications of streaks that are based on a company's Fiscal Year, rather than the Calendar</t>
  </si>
  <si>
    <t>Annual Dividend</t>
  </si>
  <si>
    <t>projects the "new" (current) rate to a full-year amount</t>
  </si>
  <si>
    <t>EPS % Payout</t>
  </si>
  <si>
    <t>calculates the annual dividend as a percentage of trailing twelve months Earnings Per Share</t>
  </si>
  <si>
    <t>+/-% vs. Graham</t>
  </si>
  <si>
    <t>calculates the premium or discount that the current price represents, compared with the "Graham</t>
  </si>
  <si>
    <t>number," which is an estimation of "fair value" or what Benjamin Graham said would be the most an investor should pay for a</t>
  </si>
  <si>
    <t>share of the company's stock. Since he believed that a reasonable price/earnings ratio was 15 and a reasonable price/book</t>
  </si>
  <si>
    <t>value ratio would be 1.5, the formula for the "Graham number" is the square root of (22.5 times the earnings per share times the</t>
  </si>
  <si>
    <t>discount percentage, compared with the Graham number.</t>
  </si>
  <si>
    <t>TTM P/E</t>
  </si>
  <si>
    <t>shows the price/earnings ratio using trailing twelve months earnings divided into current price</t>
  </si>
  <si>
    <t>TTM EPS</t>
  </si>
  <si>
    <t>shows earnings per share for the most recently reported trailing twelve months</t>
  </si>
  <si>
    <t>PEG Ratio</t>
  </si>
  <si>
    <t>shows the price/earnings ratio divided by 5-year estimates growth rate</t>
  </si>
  <si>
    <t>TTM P/Sales</t>
  </si>
  <si>
    <t>shows the price divided by the trailing twelve months' sales</t>
  </si>
  <si>
    <t>MRQ P/Book</t>
  </si>
  <si>
    <t>shows the price divided by the most recent quarter's book value per share</t>
  </si>
  <si>
    <t>TTM ROE</t>
  </si>
  <si>
    <t>shows the trailing twelve months' rate of return on shareholder equity</t>
  </si>
  <si>
    <t>TY% Growth</t>
  </si>
  <si>
    <t>shows the percentage change of this year's earnings estimate compared with last year's EPS</t>
  </si>
  <si>
    <t>NY% Growth</t>
  </si>
  <si>
    <t>shows the percentage change of next year's earnings estimate compared with this year's estimate</t>
  </si>
  <si>
    <t>Past 5yr Growth</t>
  </si>
  <si>
    <t>shows the annual EPS Growth for the past five years</t>
  </si>
  <si>
    <t>Est 5-yr Growth</t>
  </si>
  <si>
    <t>shows the estimated annual EPS Growth for the next five years</t>
  </si>
  <si>
    <t>MktCap ($Mil)</t>
  </si>
  <si>
    <t>shows the market value in millions of dollars of all outstanding shares at the current price</t>
  </si>
  <si>
    <t>Inside Ownwership</t>
  </si>
  <si>
    <t>shows the percentage of shares outstanding that is owned by founders, executives, and directors</t>
  </si>
  <si>
    <t>Debt/Equity</t>
  </si>
  <si>
    <t>shows the proportion of capitalization provided by debt in relation to shareholder equity</t>
  </si>
  <si>
    <t>Past 5-year DEG</t>
  </si>
  <si>
    <t>(Dividend-to-Earnings Growth Ratio) shows the relationship between the Dividend Growth Rate (per</t>
  </si>
  <si>
    <t>share) and the Earnings (per share) Growth Rate over the past 5 years. Correlates (+/-) with change in EPS % Payout ratio.</t>
  </si>
  <si>
    <t>5/10 A/D</t>
  </si>
  <si>
    <t>is a calculation of the acceleration or deceleration of the 5-year vs. the 10-year DGR</t>
  </si>
  <si>
    <t>(multiple columns)</t>
  </si>
  <si>
    <t>(or Dividend Growth Rate) is the compound annual growth rate of the dividend for the periods shown</t>
  </si>
  <si>
    <t>Dividends by Year</t>
  </si>
  <si>
    <t>on a per-share basis, from 1999 to the most recently completed calendar year</t>
  </si>
  <si>
    <t>Summarizes total dividends paid since 1999 (inclusive)</t>
  </si>
  <si>
    <t>% Increase by Year</t>
  </si>
  <si>
    <t>shows the percentage dividend increase compared with the dividend paid in the previous year.</t>
  </si>
  <si>
    <t>Mean (simple average)</t>
  </si>
  <si>
    <t>is the "modified" average of the individual year's increases over the prior year. The averages include</t>
  </si>
  <si>
    <t>some companies whose average has been "modified" to exclude divisions by zero or negative actions (reductions) since those</t>
  </si>
  <si>
    <t>calculations would pre-date the companies' current streaks of increases.</t>
  </si>
  <si>
    <t>Standard Deviation</t>
  </si>
  <si>
    <t>expresses the degree by which the individual year's increases vary from the Mean, or simple average,</t>
  </si>
  <si>
    <t>showing how erratic (high number) or "smooth" (low number) that the annual increases have been.</t>
  </si>
  <si>
    <t>is the major part of the economy within which the company operates. Each sector is composed of</t>
  </si>
  <si>
    <t>numerous sub-groups, referred to as Industries.</t>
  </si>
  <si>
    <t>Tweed Factor</t>
  </si>
  <si>
    <t>Named after "Seeking Alpha" author Norman Tweed, this is a "quick-and-dirty" method of comparing</t>
  </si>
  <si>
    <t>the combination of a stock's dividend yield and dividend growth rate (DGR) to its price/earnings ratio. Although this is somewhat</t>
  </si>
  <si>
    <t>of an "apples-to-oranges" comparison, it builds in a margin of safety when determining a stock's fair value. The Tweed Factor is</t>
  </si>
  <si>
    <t>part of the "Tweed Model," which also requires (per Mr. Tweed) a 4% yield and a "reasonable" payout ratio. (See Payout % Ratio</t>
  </si>
  <si>
    <t>above.) Other investors may set a lower yield threshold than 4%, often in conjunction with age and years remaining to invest. The</t>
  </si>
  <si>
    <t>more positive the Tweed Factor is, the better, as it expresses the excess of the dividend data over price level.</t>
  </si>
  <si>
    <t>Chowder Rule</t>
  </si>
  <si>
    <t>Named after "Seeking Alpha" member Chowder, this is a method of identifying candidates for purchase</t>
  </si>
  <si>
    <t>based on a combination of yield and (5-year) dividend growth rate. When the sum of these elements is above 12%, the company</t>
  </si>
  <si>
    <t>presents an attractive entry point (8% for utilities). When the figure is above 8%, an existing holding is still considered worthy of</t>
  </si>
  <si>
    <t>being retained. Caution: This 'Rule" is intended to be used in conjunction with measures of quality, such as high marks for safety</t>
  </si>
  <si>
    <t>and financial stability, as specified by organizations such as Value Line or Morningstar.</t>
  </si>
  <si>
    <t>Confidence Factor</t>
  </si>
  <si>
    <t>(Next Five Years) Dividends based on growth from latest completed year of dividends paid, using Next</t>
  </si>
  <si>
    <t>Year and 5-year Earnings Per Share Estimates. (If either is "n/a," then a 3% dividend growth rate is used; if either is negative, then</t>
  </si>
  <si>
    <t>a 1% dividend growth rate is used; if either is greater than 10%, then a 10% dividend growth rate is used. The total estimated</t>
  </si>
  <si>
    <t>dividends per share for the next five years is also shown, and that total is translated into a percentage "payback," based on the</t>
  </si>
  <si>
    <t>current share price.</t>
  </si>
  <si>
    <t>Disclaimer: Past Performance is No Guarantee of Future Results.</t>
  </si>
  <si>
    <t>(mulitple columns)</t>
  </si>
  <si>
    <t>compares a stock's volatility with that of the overall market (S&amp;P 500=1.00)</t>
  </si>
  <si>
    <t>% from 52-week low/high</t>
  </si>
  <si>
    <t>these columns show the percentage that the current price varies from the 52-week range of the stock</t>
  </si>
  <si>
    <t>% from 50-, 200-day MMA</t>
  </si>
  <si>
    <t>these columns show the percentage the current price varies from the 50- and 200-day Moving Average</t>
  </si>
  <si>
    <t>Acknowledements/Updates</t>
  </si>
  <si>
    <t>I'd like to thank Motley Fool poster Bruce Doe, whose listing was the starting point for this compilation. Also, thanks to Moneypaper</t>
  </si>
  <si>
    <t>reader Jacob Geller, who brought attention to RPM International's claim to be one of 70 companies to have increased its</t>
  </si>
  <si>
    <t>dividend for at least 34 straight years. Many thanks to Publisher Vita Nelson, who has made Moneypaper's DRIP database info</t>
  </si>
  <si>
    <t>available to the general public. Also, thanks to "Seeking Alpha" Contributors Dividends4Life, Dividend Growth Investor, David Van</t>
  </si>
  <si>
    <t>Knapp, Robert Allan Schwartz, Norman Tweed, Chuck Carnevale, Five Plus Investor, David Crosetti, and others (a growing list!)</t>
  </si>
  <si>
    <t>for their valuable info and assistance. And finally, thanks to George L. Smyth for running the non-profit message boards at</t>
  </si>
  <si>
    <t>www.dripinvesting.org, where I hope to post this spreadsheet and a related PDF file (for those who can't use the spreadsheet).</t>
  </si>
  <si>
    <t>Hopefully, it can continue to be updated on a monthly basis there. Please post comments/questions on its U.S. DRIPs board or</t>
  </si>
  <si>
    <t>add a Comment to one of my articles on the Seeking Alpha website:</t>
  </si>
  <si>
    <t>http://seekingalpha.com/author/david-fish/articles</t>
  </si>
  <si>
    <t>Historical Data Available</t>
  </si>
  <si>
    <t>Previous copies of the Dividend Champions spreadsheets have been made available for downloading, thanks to Seeking Alpha</t>
  </si>
  <si>
    <t>author Robert Allan Schwartz at the following Internet address (URL):</t>
  </si>
  <si>
    <t>http://www.tessellation.com/david_fish/</t>
  </si>
  <si>
    <t>David Fish</t>
  </si>
  <si>
    <t>Former Editor,</t>
  </si>
  <si>
    <t>The Moneypaper, The Moneypaper Guide to Direct Investment Plans</t>
  </si>
  <si>
    <t>Appendix A - Confidence Factor Scoring System</t>
  </si>
  <si>
    <t>Listed below are items used to gauge confidence in continuation of dividend-increase streaks, with formulas and point ranges.</t>
  </si>
  <si>
    <t>Item</t>
  </si>
  <si>
    <t>General Formula</t>
  </si>
  <si>
    <t>Min</t>
  </si>
  <si>
    <t>Max</t>
  </si>
  <si>
    <t>Number of Years Dividend Increased</t>
  </si>
  <si>
    <t>Divided by 10</t>
  </si>
  <si>
    <t>Sequence Number within CCC companies</t>
  </si>
  <si>
    <t>(1000 minus Seq) divided by 100</t>
  </si>
  <si>
    <t>Dividend Reinvestment Plan</t>
  </si>
  <si>
    <t>No-fee=2 points; Fees=1; No plan=0</t>
  </si>
  <si>
    <t>Stock Purchase Plan</t>
  </si>
  <si>
    <t>Most Recent Increase (percentage)</t>
  </si>
  <si>
    <t>Increase divided by 2, up to 5 points</t>
  </si>
  <si>
    <t>Payout Ratio (if not over 100% or negative)</t>
  </si>
  <si>
    <t>(100 minus payout ratio) divided by 10</t>
  </si>
  <si>
    <t>Price/Earnings Ratio (if not over 100% or negative)</t>
  </si>
  <si>
    <t>(100 minus P/E ratio) divided by 10</t>
  </si>
  <si>
    <t>PEG (P/E divided by Growth Rate) Ratio (if numerical)</t>
  </si>
  <si>
    <t>5 minus PEG (up to 5)</t>
  </si>
  <si>
    <t>Price/Sales Ratio</t>
  </si>
  <si>
    <t>5 minus P/S (up to 5)</t>
  </si>
  <si>
    <t>Price/Book Value (if numerical)</t>
  </si>
  <si>
    <t>5 minus P/B (up to 5)</t>
  </si>
  <si>
    <t>This Year EPS Est Percentage Increase vs. TTM EPS</t>
  </si>
  <si>
    <t>Up to 10% Increase divided by 2</t>
  </si>
  <si>
    <t>Next Year EPS Est Percentage Increase vs. TY EPS Est</t>
  </si>
  <si>
    <t>Est 5-year EPS Percentage Increase</t>
  </si>
  <si>
    <t>Number of Analysts</t>
  </si>
  <si>
    <t>Number Divided by 10</t>
  </si>
  <si>
    <t>Market Capitalization</t>
  </si>
  <si>
    <t>Points for one, ten, one hundred billion</t>
  </si>
  <si>
    <t>Dividend Growth Rate 1-year</t>
  </si>
  <si>
    <t>Dividend Growth Rate 3-year (if numeric)</t>
  </si>
  <si>
    <t>Dividend Growth Rate 5-year (if numeric)</t>
  </si>
  <si>
    <t>Dividend Growth Rate 10-year (if numeric)</t>
  </si>
  <si>
    <t>Mean (Simple Average)</t>
  </si>
  <si>
    <t>Total Point Range:</t>
  </si>
  <si>
    <t>Advanced Drainage Systems Inc.</t>
  </si>
  <si>
    <t>WMS</t>
  </si>
  <si>
    <t>Alexander's Inc.</t>
  </si>
  <si>
    <t>ALX</t>
  </si>
  <si>
    <t>Allegion plc</t>
  </si>
  <si>
    <t>ALLE</t>
  </si>
  <si>
    <t>AEE</t>
  </si>
  <si>
    <t>ARMK</t>
  </si>
  <si>
    <t>BankFinancial Corp.</t>
  </si>
  <si>
    <t>BFIN</t>
  </si>
  <si>
    <t>Big Lots Inc.</t>
  </si>
  <si>
    <t>BIG</t>
  </si>
  <si>
    <t>Capital City Bank Group</t>
  </si>
  <si>
    <t>CCBG</t>
  </si>
  <si>
    <t>CDK</t>
  </si>
  <si>
    <t>Children's Place Inc. (The)</t>
  </si>
  <si>
    <t>PLCE</t>
  </si>
  <si>
    <t>Citizens Financial Group Inc.</t>
  </si>
  <si>
    <t>CFG</t>
  </si>
  <si>
    <t>CCI</t>
  </si>
  <si>
    <t>DHI</t>
  </si>
  <si>
    <t>Diamond Hill Investment Group Inc.</t>
  </si>
  <si>
    <t>DHIL</t>
  </si>
  <si>
    <t>DLB</t>
  </si>
  <si>
    <t>Extended Stay America Inc.</t>
  </si>
  <si>
    <t>STAY</t>
  </si>
  <si>
    <t>First Bancorp Inc.</t>
  </si>
  <si>
    <t>FNLC</t>
  </si>
  <si>
    <t>First Busey Corp.</t>
  </si>
  <si>
    <t>BUSE</t>
  </si>
  <si>
    <t>First Connecticut Bancorp Inc.</t>
  </si>
  <si>
    <t>FBNK</t>
  </si>
  <si>
    <t>First National Corp.</t>
  </si>
  <si>
    <t>FXNC</t>
  </si>
  <si>
    <t>First Savings Financial Group Inc.</t>
  </si>
  <si>
    <t>FSFG</t>
  </si>
  <si>
    <t>Flushing Financial Corp.</t>
  </si>
  <si>
    <t>FFIC</t>
  </si>
  <si>
    <t>GLPI</t>
  </si>
  <si>
    <t>GasLog Partners LP</t>
  </si>
  <si>
    <t>GLOP</t>
  </si>
  <si>
    <t>Great Southern Bancorp Inc.</t>
  </si>
  <si>
    <t>GSBC</t>
  </si>
  <si>
    <t>Greenbrier Companies Inc.</t>
  </si>
  <si>
    <t>GBX</t>
  </si>
  <si>
    <t>Hennessy Advisors Inc.</t>
  </si>
  <si>
    <t>HNNA</t>
  </si>
  <si>
    <t>Home Bancorp Inc.</t>
  </si>
  <si>
    <t>HBCP</t>
  </si>
  <si>
    <t>HFBL</t>
  </si>
  <si>
    <t>Independence Holding Company</t>
  </si>
  <si>
    <t>IHC</t>
  </si>
  <si>
    <t>Independent Bank Corp. MI</t>
  </si>
  <si>
    <t>IBCP</t>
  </si>
  <si>
    <t>Innospec Inc.</t>
  </si>
  <si>
    <t>IOSP</t>
  </si>
  <si>
    <t>IDCC</t>
  </si>
  <si>
    <t>LADR</t>
  </si>
  <si>
    <t>Lamar Advertising Co.</t>
  </si>
  <si>
    <t>LAMR</t>
  </si>
  <si>
    <t>LOGI</t>
  </si>
  <si>
    <t>Macatawa Bank Corp.</t>
  </si>
  <si>
    <t>MCBC</t>
  </si>
  <si>
    <t>Marcus Corp.</t>
  </si>
  <si>
    <t>MCS</t>
  </si>
  <si>
    <t>Matson Inc.</t>
  </si>
  <si>
    <t>MATX</t>
  </si>
  <si>
    <t>Medical Properties Trust Inc.</t>
  </si>
  <si>
    <t>MPW</t>
  </si>
  <si>
    <t>EBSB</t>
  </si>
  <si>
    <t>Mobile Mini Inc.</t>
  </si>
  <si>
    <t>MINI</t>
  </si>
  <si>
    <t>Moelis &amp; Company</t>
  </si>
  <si>
    <t>MC</t>
  </si>
  <si>
    <t>Mondelez International Inc.</t>
  </si>
  <si>
    <t>MDLZ</t>
  </si>
  <si>
    <t>MutualFirst Financial Inc.</t>
  </si>
  <si>
    <t>MFSF</t>
  </si>
  <si>
    <t>NASB Financial Inc.</t>
  </si>
  <si>
    <t>NASB</t>
  </si>
  <si>
    <t>NHTC</t>
  </si>
  <si>
    <t>NEWM</t>
  </si>
  <si>
    <t>NextEra Energy Partners LP</t>
  </si>
  <si>
    <t>NEP</t>
  </si>
  <si>
    <t>Oak Valley Bancorp</t>
  </si>
  <si>
    <t>OVLY</t>
  </si>
  <si>
    <t>Old Line Bancshares Inc.</t>
  </si>
  <si>
    <t>OLBK</t>
  </si>
  <si>
    <t>ONE Gas Inc.</t>
  </si>
  <si>
    <t>OGS</t>
  </si>
  <si>
    <t>Parke Bancorp Inc.</t>
  </si>
  <si>
    <t>PKBK</t>
  </si>
  <si>
    <t>PBF Logistics LP</t>
  </si>
  <si>
    <t>PBFX</t>
  </si>
  <si>
    <t>Preferred Bank</t>
  </si>
  <si>
    <t>PFBC</t>
  </si>
  <si>
    <t>Prologis Inc.</t>
  </si>
  <si>
    <t>PLD</t>
  </si>
  <si>
    <t>PSB</t>
  </si>
  <si>
    <t>QTS Realty Trust Inc.</t>
  </si>
  <si>
    <t>QTS</t>
  </si>
  <si>
    <t>RE/MAX Holdings Inc.</t>
  </si>
  <si>
    <t>RMAX</t>
  </si>
  <si>
    <t>Regency Centers Corp.</t>
  </si>
  <si>
    <t>REG</t>
  </si>
  <si>
    <t>Restaurant Brands International Inc.</t>
  </si>
  <si>
    <t>QSR</t>
  </si>
  <si>
    <t>Selective Insurance Group Inc.</t>
  </si>
  <si>
    <t>SIGI</t>
  </si>
  <si>
    <t>SSD</t>
  </si>
  <si>
    <t>Skyworks Solutions Inc.</t>
  </si>
  <si>
    <t>Sprague Resources LP</t>
  </si>
  <si>
    <t>SRLP</t>
  </si>
  <si>
    <t>Summit Hotel Properties Inc.</t>
  </si>
  <si>
    <t>INN</t>
  </si>
  <si>
    <t>SNX</t>
  </si>
  <si>
    <t>Tetra Tech Inc.</t>
  </si>
  <si>
    <t>TTEK</t>
  </si>
  <si>
    <t>TFSL</t>
  </si>
  <si>
    <t>TKR</t>
  </si>
  <si>
    <t>United Community Banks Inc.</t>
  </si>
  <si>
    <t>UCBI</t>
  </si>
  <si>
    <t>Unity Bancorp Inc.</t>
  </si>
  <si>
    <t>UNTY</t>
  </si>
  <si>
    <t>Valero Energy Partners LP</t>
  </si>
  <si>
    <t>VLP</t>
  </si>
  <si>
    <t>Wellesley Bancorp Inc.</t>
  </si>
  <si>
    <t>WEBK</t>
  </si>
  <si>
    <t>Westlake Chemical Partners LP</t>
  </si>
  <si>
    <t>WLKP</t>
  </si>
  <si>
    <t>Wintrust Financial Corp.</t>
  </si>
  <si>
    <t>WTFC</t>
  </si>
  <si>
    <t>Added column for 2017 Dividends Paid and initially populated at current rates</t>
  </si>
  <si>
    <t>Updated formula for Regular Dividends Paid over 19 years (1999-2017, inclusive)</t>
  </si>
  <si>
    <t>Added column for '17 vs. '16 Dividends, extended range of Simple Average, Standard Deviation</t>
  </si>
  <si>
    <t>Changed Dividend Growth Rate calculations from 2016 to 2017 Dividends Paid</t>
  </si>
  <si>
    <t>Began re-population of 2017 Dividends Paid column with actual amounts</t>
  </si>
  <si>
    <t>Completed population of 2017 Dividends Paid column with actual figures</t>
  </si>
  <si>
    <t>CARO</t>
  </si>
  <si>
    <t>C26</t>
  </si>
  <si>
    <t>RVSB</t>
  </si>
  <si>
    <t>Investar Holding Corp.</t>
  </si>
  <si>
    <t>ISTR</t>
  </si>
  <si>
    <t>2016=2015, Incr. 2018</t>
  </si>
  <si>
    <t>Guaranty Federal Bancshares</t>
  </si>
  <si>
    <t>GFED</t>
  </si>
  <si>
    <t>PBHC</t>
  </si>
  <si>
    <t>Spun AbbVie, 2018 Challenger</t>
  </si>
  <si>
    <t>Acq'd by Becton Dickinson &amp; Co.</t>
  </si>
  <si>
    <t>WPP</t>
  </si>
  <si>
    <t>Input 2017 number of companies by streak length data in CCC Aging (on Summary tab)</t>
  </si>
  <si>
    <t>YTD</t>
  </si>
  <si>
    <t>//\\</t>
  </si>
  <si>
    <t>\\//</t>
  </si>
  <si>
    <t>Nov18</t>
  </si>
  <si>
    <t>Removed notations for multiple increases in 2017 (&amp;) and 2018=Year # (for 2017 file)</t>
  </si>
  <si>
    <t>Added Red color to No. of Years for streaks extended by default (potential 2018 Freezes)</t>
  </si>
  <si>
    <t>Added Preliminary 2018 column (AS) to CCC Aging (on Summary tab)</t>
  </si>
  <si>
    <t>ALG</t>
  </si>
  <si>
    <t>Also MKCV</t>
  </si>
  <si>
    <t>Adj/Split</t>
  </si>
  <si>
    <t>RecDat Streak</t>
  </si>
  <si>
    <t>Est Dates</t>
  </si>
  <si>
    <t>Acquired by Business First Bancs.</t>
  </si>
  <si>
    <t>SYNNEX Corp.</t>
  </si>
  <si>
    <t>Cut '17, Incr. '18</t>
  </si>
  <si>
    <t>2016=2015, Incr 2017,Bg Acqd</t>
  </si>
  <si>
    <t>Cleared faulty graphs from Summary tab</t>
  </si>
  <si>
    <t>Gladstone Land Corp.</t>
  </si>
  <si>
    <t>LAND</t>
  </si>
  <si>
    <t>2017=2016, Incr 2018</t>
  </si>
  <si>
    <t>Green Plains Partners LP</t>
  </si>
  <si>
    <t>GPP</t>
  </si>
  <si>
    <t>EHC</t>
  </si>
  <si>
    <t>Encompass Health Corp.</t>
  </si>
  <si>
    <t>2018 Challenger</t>
  </si>
  <si>
    <t>2016=2015, Incr. '17, '18</t>
  </si>
  <si>
    <t>United Community Financial Corp.</t>
  </si>
  <si>
    <t>UCFC</t>
  </si>
  <si>
    <t>2011=2010, incr. '12, '13, '17, '18</t>
  </si>
  <si>
    <t>Marquette National Corp.</t>
  </si>
  <si>
    <t>MNAT</t>
  </si>
  <si>
    <t>Marine Products Corp.</t>
  </si>
  <si>
    <t>MPX</t>
  </si>
  <si>
    <t>MWA</t>
  </si>
  <si>
    <t>2014=2013, Incr.'15, '16, '17, '18</t>
  </si>
  <si>
    <t>Sturgis Bancorp</t>
  </si>
  <si>
    <t>STBI</t>
  </si>
  <si>
    <t>Shell Midstream Partners LP</t>
  </si>
  <si>
    <t>SHLX</t>
  </si>
  <si>
    <t>BHLB</t>
  </si>
  <si>
    <t>Berkshire Hills Bancorp Inc.</t>
  </si>
  <si>
    <t>Woodward Inc.</t>
  </si>
  <si>
    <t>WWD</t>
  </si>
  <si>
    <t>Spun off YUMC, lower div, Incr '18</t>
  </si>
  <si>
    <t>Incr. 2017, 2018</t>
  </si>
  <si>
    <t>2015=2014, Incr 2018</t>
  </si>
  <si>
    <t>WDFN</t>
  </si>
  <si>
    <t>Woodlands Financial Services Co.</t>
  </si>
  <si>
    <t>CenterState Bank Corp.</t>
  </si>
  <si>
    <t>CSFL</t>
  </si>
  <si>
    <t>Unitil Corp.</t>
  </si>
  <si>
    <t>UTL</t>
  </si>
  <si>
    <t>Incr. 2018</t>
  </si>
  <si>
    <t>Enviva Partners  LP</t>
  </si>
  <si>
    <t>EVA</t>
  </si>
  <si>
    <t>Independent Bank Group Inc.</t>
  </si>
  <si>
    <t>IBTX</t>
  </si>
  <si>
    <t>Dec18</t>
  </si>
  <si>
    <t>Bankwell Financial Group Inc.</t>
  </si>
  <si>
    <t>BWFG</t>
  </si>
  <si>
    <t>2016=2015, Incr 2018</t>
  </si>
  <si>
    <t>Wal-Mart Inc.</t>
  </si>
  <si>
    <t>Community Healthcare Trust Inc.</t>
  </si>
  <si>
    <t>CHCT</t>
  </si>
  <si>
    <t>USD Partners LP</t>
  </si>
  <si>
    <t>USDP</t>
  </si>
  <si>
    <t>FirstService Corp.</t>
  </si>
  <si>
    <t>FSV</t>
  </si>
  <si>
    <t>Gilead Sciences Inc.</t>
  </si>
  <si>
    <t>GILD</t>
  </si>
  <si>
    <t>Brookfield Renewable Partners LP</t>
  </si>
  <si>
    <t>BEP</t>
  </si>
  <si>
    <t>2014=2013,Cut'18,To Merge w/NS</t>
  </si>
  <si>
    <t>2013=2012, Cut '18</t>
  </si>
  <si>
    <t>Incr. in 2017, 2018</t>
  </si>
  <si>
    <t>A27</t>
  </si>
  <si>
    <t>Ireland, US$</t>
  </si>
  <si>
    <t>Enpro Industries Inc.</t>
  </si>
  <si>
    <t>NPO</t>
  </si>
  <si>
    <t>Equinix Inc.</t>
  </si>
  <si>
    <t>EQIX</t>
  </si>
  <si>
    <t>Dicks Sporting Goods Inc.</t>
  </si>
  <si>
    <t>DKS</t>
  </si>
  <si>
    <t>2016=2015, Being Acquired</t>
  </si>
  <si>
    <t>NYLD</t>
  </si>
  <si>
    <t>25¢ Spec-5/15</t>
  </si>
  <si>
    <t>ServisFirst Bancshares Inc.</t>
  </si>
  <si>
    <t>SFBS</t>
  </si>
  <si>
    <t>2012=2011, incr. '13, '14, '17, '18</t>
  </si>
  <si>
    <t>Incr. 2017 *, 2018</t>
  </si>
  <si>
    <t>2010=2009, Incr. 2016, 2017, '18</t>
  </si>
  <si>
    <t>SMMF</t>
  </si>
  <si>
    <t>Natural Health Trends Corp.</t>
  </si>
  <si>
    <t>Saratoga Investment Corp.</t>
  </si>
  <si>
    <t>SAR</t>
  </si>
  <si>
    <t>Flanigan's Enterprises Inc.</t>
  </si>
  <si>
    <t>BDL</t>
  </si>
  <si>
    <t>2016=2015, Incr. 2017, 2018</t>
  </si>
  <si>
    <t>Jan19</t>
  </si>
  <si>
    <t>BWXT</t>
  </si>
  <si>
    <t>Incr 2018</t>
  </si>
  <si>
    <t>Haverty Furniture Companies Inc. A</t>
  </si>
  <si>
    <t>HVT-A</t>
  </si>
  <si>
    <t>Bloomin' Brands Inc.</t>
  </si>
  <si>
    <t>BLMN</t>
  </si>
  <si>
    <t>Cut again '16, incr '17, '18</t>
  </si>
  <si>
    <t>WELL</t>
  </si>
  <si>
    <t>TTEC Holdings Inc.</t>
  </si>
  <si>
    <t>TTEC</t>
  </si>
  <si>
    <t>2018 not Year 8</t>
  </si>
  <si>
    <t>Acquired by Discovery Commun.</t>
  </si>
  <si>
    <t>cut again 8/16, incr. 2017, 2018</t>
  </si>
  <si>
    <t>2016=2015, incr. 2017, 2018</t>
  </si>
  <si>
    <t>2013=2012, Cut 2018</t>
  </si>
  <si>
    <t>Dollar General Corp.</t>
  </si>
  <si>
    <t>DG</t>
  </si>
  <si>
    <t>Owens Realty Mortgage Inc.</t>
  </si>
  <si>
    <t>ORM</t>
  </si>
  <si>
    <t>CareTrust REIT Inc.</t>
  </si>
  <si>
    <t>CTRE</t>
  </si>
  <si>
    <t>Incr '11, '12, then '15, '16, '17, '18</t>
  </si>
  <si>
    <t>Fulton Financial Corp.</t>
  </si>
  <si>
    <t>NBT Bancorp Inc.</t>
  </si>
  <si>
    <t>NBTB</t>
  </si>
  <si>
    <t>Rexford Industrial Realty Inc.</t>
  </si>
  <si>
    <t>REXR</t>
  </si>
  <si>
    <t>Feb19</t>
  </si>
  <si>
    <t>Constellation Brands Inc. A</t>
  </si>
  <si>
    <t>STZ</t>
  </si>
  <si>
    <t>Acquired by First Financial Bancorp</t>
  </si>
  <si>
    <t>Also WSOB</t>
  </si>
  <si>
    <t>CCL</t>
  </si>
  <si>
    <t>2017=2016, Being Acquired?</t>
  </si>
  <si>
    <t>Potomac Bancshares Inc.</t>
  </si>
  <si>
    <t>PTBS</t>
  </si>
  <si>
    <t>Acquired by First Mid-Illinois Banc.</t>
  </si>
  <si>
    <t>Cut for 2016, Incr 2018</t>
  </si>
  <si>
    <t>Div. Susp.; Incr. '15, '16, '17, '18</t>
  </si>
  <si>
    <t>Orrstown Financial Services Inc.</t>
  </si>
  <si>
    <t>Monro Inc.</t>
  </si>
  <si>
    <t>Monroe Muffler Brake Inc.</t>
  </si>
  <si>
    <t>Monroe Inc.</t>
  </si>
  <si>
    <t>Hoegh LNG Partners LP</t>
  </si>
  <si>
    <t>HMLP</t>
  </si>
  <si>
    <t>Value Line Inc.</t>
  </si>
  <si>
    <t>VALU</t>
  </si>
  <si>
    <t>Incr. '13, '14; decr. '15, Incr. '16-'18</t>
  </si>
  <si>
    <t>2016=2015, Cut 2017, Incr 2018</t>
  </si>
  <si>
    <t>Franklin Financial Services Inc.</t>
  </si>
  <si>
    <t>FRAF</t>
  </si>
  <si>
    <t>Incr. '12-'14,'16(x2),'17(x2),'18(x2)</t>
  </si>
  <si>
    <t>People's Utah Bancorp</t>
  </si>
  <si>
    <t>PUB</t>
  </si>
  <si>
    <t>GWB</t>
  </si>
  <si>
    <t>Great Western Bancorp Inc.</t>
  </si>
  <si>
    <t>2010=2009, incr 2013, 2018</t>
  </si>
  <si>
    <t>10¢ Spec-5/25</t>
  </si>
  <si>
    <t>Community West Bancshares</t>
  </si>
  <si>
    <t>CWBC</t>
  </si>
  <si>
    <t>ARGO</t>
  </si>
  <si>
    <t>Payouts/</t>
  </si>
  <si>
    <t>Year</t>
  </si>
  <si>
    <t>Special</t>
  </si>
  <si>
    <t>Payouts/Year Added</t>
  </si>
  <si>
    <t>Sector moved adjacent to Industry</t>
  </si>
  <si>
    <t>Record Date, Confidence Factor removed</t>
  </si>
  <si>
    <t>Dividends Paid by Year and Percent Increase by Year moved to new "Historical" sheet</t>
  </si>
  <si>
    <t>Enter the Ticker Symbol(s) of interest into Column B. All other fields will automatically populate.</t>
  </si>
  <si>
    <t>CQH</t>
  </si>
  <si>
    <t>CTO</t>
  </si>
  <si>
    <t>MFC</t>
  </si>
  <si>
    <t>Cheniere Energy Partners LP Holdings LLC</t>
  </si>
  <si>
    <t>Consolidated-Tomoka Land Co.</t>
  </si>
  <si>
    <t>Manulife Financial Corporation</t>
  </si>
  <si>
    <t>Primoris Services Corporation</t>
  </si>
  <si>
    <t>Timken Company (The)</t>
  </si>
  <si>
    <t>A2</t>
  </si>
  <si>
    <t>C2</t>
  </si>
  <si>
    <t>JlDc</t>
  </si>
  <si>
    <t>Chemicals</t>
  </si>
  <si>
    <t>Numbers in Blue directly from Finviz</t>
  </si>
  <si>
    <t>NY</t>
  </si>
  <si>
    <t>Est-5yr</t>
  </si>
  <si>
    <t>Historical Information</t>
  </si>
  <si>
    <t>Adj. Split</t>
  </si>
  <si>
    <t>HEICO Corp.</t>
  </si>
  <si>
    <t>HEI</t>
  </si>
  <si>
    <t>Hawthorn Bancshares Inc.</t>
  </si>
  <si>
    <t>HWBK</t>
  </si>
  <si>
    <t>OZK</t>
  </si>
  <si>
    <t xml:space="preserve">To add more rows: Select a row above. Copy and paste the entire row below. </t>
  </si>
  <si>
    <t>MS</t>
  </si>
  <si>
    <t>SWKS</t>
  </si>
  <si>
    <t>HCKT</t>
  </si>
  <si>
    <t>Bank of America Corp</t>
  </si>
  <si>
    <t>Morgan Stanley</t>
  </si>
  <si>
    <t>Simpsom Manufacturing Co.</t>
  </si>
  <si>
    <t>Information Technology</t>
  </si>
  <si>
    <t>The Hackett Group Inc.</t>
  </si>
  <si>
    <t>JunDec</t>
  </si>
  <si>
    <t>Home Federal Bancorp Inc. of Louisiana</t>
  </si>
  <si>
    <t>B5</t>
  </si>
  <si>
    <t>Current</t>
  </si>
  <si>
    <t>Previous</t>
  </si>
  <si>
    <t>Annualized</t>
  </si>
  <si>
    <t>DEG=Dividend to Earnings Growth; A/D=Acceleration/Deceleration; DGR=Dividend Growth Rate</t>
  </si>
  <si>
    <t>EPS=Earnings Per Share; P/E=Price/Earnings Per Share; TTM=Trailing Twelve Months; FYE=Fiscal Year End; MRQ=Most Recent Quarter; ROE = Return on Equity</t>
  </si>
  <si>
    <t>Last increased on:</t>
  </si>
  <si>
    <t>Last Increased on:</t>
  </si>
  <si>
    <t>Reorganized data to consolidate Dividend Information</t>
  </si>
  <si>
    <t>http://dripinvesting.org/Tools/Tools.asp</t>
  </si>
  <si>
    <t>Switch to quarterly div</t>
  </si>
  <si>
    <t>Can,US$</t>
  </si>
  <si>
    <t>MSCI</t>
  </si>
  <si>
    <t>SGC</t>
  </si>
  <si>
    <t>MSCI Inc.</t>
  </si>
  <si>
    <t>TFS Financial Corporation</t>
  </si>
  <si>
    <t>Carolina Financial Corp</t>
  </si>
  <si>
    <t>Maiden Holdings Ltd.</t>
  </si>
  <si>
    <t>MHLD</t>
  </si>
  <si>
    <t>Abaxis Inc.</t>
  </si>
  <si>
    <t>ABAX</t>
  </si>
  <si>
    <t>Acquired by Zoetis</t>
  </si>
  <si>
    <t>Capella Education Company</t>
  </si>
  <si>
    <t>CPLA</t>
  </si>
  <si>
    <t>Merged with Strayer to form Strategic Education</t>
  </si>
  <si>
    <t>DPS</t>
  </si>
  <si>
    <t>Dr Pepper Snapple Group</t>
  </si>
  <si>
    <t>Merged with Keurig to form Keurig Dr Pepper</t>
  </si>
  <si>
    <t>FNB Bancorp</t>
  </si>
  <si>
    <t>FNBG</t>
  </si>
  <si>
    <t>Acquired by Trico Bancshares</t>
  </si>
  <si>
    <t>Infinity Property &amp; Casualty</t>
  </si>
  <si>
    <t>IPCC</t>
  </si>
  <si>
    <t>Acquired by Kemper</t>
  </si>
  <si>
    <t>WGL Holdings Inc.</t>
  </si>
  <si>
    <t>WGL</t>
  </si>
  <si>
    <t>Acquired by Altgas</t>
  </si>
  <si>
    <t>Tallgrass Energy Partners LP</t>
  </si>
  <si>
    <t>TEP</t>
  </si>
  <si>
    <t>Acquired by Tallgras Energy GP</t>
  </si>
  <si>
    <t>Finish Line Inc. (The)</t>
  </si>
  <si>
    <t>FINL</t>
  </si>
  <si>
    <t>Acquired by JD Sports Fashion</t>
  </si>
  <si>
    <t>DDR Corp</t>
  </si>
  <si>
    <t>DDR</t>
  </si>
  <si>
    <t>Xerox Corp.</t>
  </si>
  <si>
    <t>XRX</t>
  </si>
  <si>
    <t>SCANA Corp.</t>
  </si>
  <si>
    <t>SCG</t>
  </si>
  <si>
    <t>Westar Energy</t>
  </si>
  <si>
    <t>WR</t>
  </si>
  <si>
    <t>Great Plains Energy Inc.</t>
  </si>
  <si>
    <t>GXP</t>
  </si>
  <si>
    <t>Merged with Great Plains Energy to form Evergy</t>
  </si>
  <si>
    <t>Merged with Westar Energy to form Evergy</t>
  </si>
  <si>
    <t>Superior Group of Companies Inc.</t>
  </si>
  <si>
    <t>CWEN</t>
  </si>
  <si>
    <t>Clearway Energy Inc.</t>
  </si>
  <si>
    <t>WYND</t>
  </si>
  <si>
    <t>Wyndham Destinations Inc.</t>
  </si>
  <si>
    <t>Logitech International</t>
  </si>
  <si>
    <t>Sep</t>
  </si>
  <si>
    <t>Masco Corp</t>
  </si>
  <si>
    <t>PS Business Parks Inc</t>
  </si>
  <si>
    <t>Switz, CHF</t>
  </si>
  <si>
    <t>Promotions:</t>
  </si>
  <si>
    <t>EVRG</t>
  </si>
  <si>
    <t>Evergy Inc</t>
  </si>
  <si>
    <t>Merger of WR and GXP</t>
  </si>
  <si>
    <t>OTC</t>
  </si>
  <si>
    <t>Streak Began</t>
  </si>
  <si>
    <t>Streak</t>
  </si>
  <si>
    <t>Began</t>
  </si>
  <si>
    <t>Recessions</t>
  </si>
  <si>
    <t>Survived</t>
  </si>
  <si>
    <t xml:space="preserve">Indicates a security that is traded "over-the-counter." </t>
  </si>
  <si>
    <t>Such securities typically have low liquidity and high bid-ask spreads.</t>
  </si>
  <si>
    <t>Year the current dividend growth streak started. (This may not be the year the dividend was initiated, for</t>
  </si>
  <si>
    <t>example if the dividend was cut or frozen and subsequently increased a new streak is started)</t>
  </si>
  <si>
    <t>Recessions Survived</t>
  </si>
  <si>
    <t>Number of recessions the dividend growth streak has survived. For the purposes of this metric, the</t>
  </si>
  <si>
    <t>following years are defined as beginnings of recessions: 1953, 1958, 1960, 1970, 1973, 1980, 1990, 2001, 2008</t>
  </si>
  <si>
    <t>Spirit Realty Capital</t>
  </si>
  <si>
    <t>Spinoff/Div cut</t>
  </si>
  <si>
    <t>Acquired by Brookfield Property Partners</t>
  </si>
  <si>
    <t>Acquired by AXA</t>
  </si>
  <si>
    <t>Acquired by Mackinac Financial</t>
  </si>
  <si>
    <t>Dropped coverage of Fundamental Data for OTC stocks</t>
  </si>
  <si>
    <t>Added "Streak Began" and "Recessions Survived" Columns</t>
  </si>
  <si>
    <t>Wyndham Destinations</t>
  </si>
  <si>
    <t>Wyndham Worldwide Corp</t>
  </si>
  <si>
    <t>NRG Yield Inc</t>
  </si>
  <si>
    <t>Clearway Energy Inc</t>
  </si>
  <si>
    <t>Great Plains Energy</t>
  </si>
  <si>
    <t>merger</t>
  </si>
  <si>
    <t>Apr18</t>
  </si>
  <si>
    <t>Averages for All</t>
  </si>
  <si>
    <t>book value per share). Book value per share is derived by dividing the Price/Book Value ratio in column AF into the current price</t>
  </si>
  <si>
    <t>in column I. The actual Graham number is not shown, but is divided into the current price in order to produce a premium or</t>
  </si>
  <si>
    <t>to be declared. Note that Ex-Dividend Dates are always one trading day prior to the Record Date.</t>
  </si>
  <si>
    <t>and other company-specific information.</t>
  </si>
  <si>
    <t>Year, upcoming splits, spin-offs, or acquisitions (by another company), companies that are based outside the United States</t>
  </si>
  <si>
    <t>Historical Data</t>
  </si>
  <si>
    <t>(removed, See Appendix A below)</t>
  </si>
  <si>
    <t>OCFC</t>
  </si>
  <si>
    <t>Ameren Corp</t>
  </si>
  <si>
    <t>Crown Castle International Corp</t>
  </si>
  <si>
    <t>Dolby Laboratories Inc</t>
  </si>
  <si>
    <t>OceanFirst Financial Corp</t>
  </si>
  <si>
    <t>C1</t>
  </si>
  <si>
    <t>10¢Spec 10/21</t>
  </si>
  <si>
    <t>2018=2017</t>
  </si>
  <si>
    <t>ET</t>
  </si>
  <si>
    <t>Energy Transfer LP</t>
  </si>
  <si>
    <t>Acquired by Energy Transfer Equity</t>
  </si>
  <si>
    <t xml:space="preserve">Acquired by People’s United Financial </t>
  </si>
  <si>
    <t>Acquired by Marathon Petroleum Corp</t>
  </si>
  <si>
    <t>Acquired by BOK Financial</t>
  </si>
  <si>
    <t>Acquired by Cheniere Energy Inc</t>
  </si>
  <si>
    <t>Acquired by Synnex Corp</t>
  </si>
  <si>
    <t>Life Sciences Tools &amp; Services</t>
  </si>
  <si>
    <t>Specialty Retail</t>
  </si>
  <si>
    <t>Technology Hardware, Storage &amp; Peripherals</t>
  </si>
  <si>
    <t>Real Estate</t>
  </si>
  <si>
    <t>Equity Real Estate Investment Trusts (REITs)</t>
  </si>
  <si>
    <t>Health Care Providers &amp; Services</t>
  </si>
  <si>
    <t>Commercial Services &amp; Supplies</t>
  </si>
  <si>
    <t>Mortgage Real Estate Investment Trusts (REITs)</t>
  </si>
  <si>
    <t>Health Care Equipment &amp; Supplies</t>
  </si>
  <si>
    <t>IT Services</t>
  </si>
  <si>
    <t>Semiconductors &amp; Semiconductor Equipment</t>
  </si>
  <si>
    <t>Food Products</t>
  </si>
  <si>
    <t>Multi-Utilities</t>
  </si>
  <si>
    <t>Electric Utilities</t>
  </si>
  <si>
    <t>Independent Power and Renewable Electricity Producers</t>
  </si>
  <si>
    <t>Thrifts &amp; Mortgage Finance</t>
  </si>
  <si>
    <t>Trading Companies &amp; Distributors</t>
  </si>
  <si>
    <t>Auto Components</t>
  </si>
  <si>
    <t>Capital Markets</t>
  </si>
  <si>
    <t>Food &amp; Staples Retailing</t>
  </si>
  <si>
    <t>Oil, Gas &amp; Consumable Fuels</t>
  </si>
  <si>
    <t>Electronic Equipment, Instruments &amp; Components</t>
  </si>
  <si>
    <t>Banks</t>
  </si>
  <si>
    <t>Gas Utilities</t>
  </si>
  <si>
    <t>Water Utilities</t>
  </si>
  <si>
    <t>Containers &amp; Packaging</t>
  </si>
  <si>
    <t>Communication Services</t>
  </si>
  <si>
    <t>Consumer Finance</t>
  </si>
  <si>
    <t>Aerospace &amp; Defense</t>
  </si>
  <si>
    <t>Leisure Products</t>
  </si>
  <si>
    <t>Beverages</t>
  </si>
  <si>
    <t>Multiline Retail</t>
  </si>
  <si>
    <t>Pharmaceuticals</t>
  </si>
  <si>
    <t>Real Estate Management &amp; Development</t>
  </si>
  <si>
    <t>Household Durables</t>
  </si>
  <si>
    <t>Diversified Telecommunication Services</t>
  </si>
  <si>
    <t>Hotels, Restaurants &amp; Leisure</t>
  </si>
  <si>
    <t>Household Products</t>
  </si>
  <si>
    <t>Air Freight &amp; Logistics</t>
  </si>
  <si>
    <t>Metals &amp; Mining</t>
  </si>
  <si>
    <t>Road &amp; Rail</t>
  </si>
  <si>
    <t>Textiles, Apparel &amp; Luxury Goods</t>
  </si>
  <si>
    <t>Distributors</t>
  </si>
  <si>
    <t>Communications Equipment</t>
  </si>
  <si>
    <t>Industrial Conglomerates</t>
  </si>
  <si>
    <t>Professional Services</t>
  </si>
  <si>
    <t>Electrical Equipment</t>
  </si>
  <si>
    <t>Internet &amp; Direct Marketing Retail</t>
  </si>
  <si>
    <t>Construction &amp; Engineering</t>
  </si>
  <si>
    <t>Paper &amp; Forest Products</t>
  </si>
  <si>
    <t>Automobiles</t>
  </si>
  <si>
    <t>Software</t>
  </si>
  <si>
    <t>Marine</t>
  </si>
  <si>
    <t>Diversified Consumer Services</t>
  </si>
  <si>
    <t>Wireless Telecommunication Services</t>
  </si>
  <si>
    <t>Construction Materials</t>
  </si>
  <si>
    <t>Aramark Services Inc.</t>
  </si>
  <si>
    <t>New Media</t>
  </si>
  <si>
    <t>Gaming and Leisure Properties</t>
  </si>
  <si>
    <t>Acquired by Conagra Brands</t>
  </si>
  <si>
    <t>Linde Plc</t>
  </si>
  <si>
    <t>LIN</t>
  </si>
  <si>
    <t>Updated Sector and Industry classifications</t>
  </si>
  <si>
    <t>Bermuda,US$, Adj. Stk Div.</t>
  </si>
  <si>
    <t>PX</t>
  </si>
  <si>
    <t>Praxair Inc.</t>
  </si>
  <si>
    <t>Bank OZK</t>
  </si>
  <si>
    <t>D.R. Horton Inc</t>
  </si>
  <si>
    <t>Interdigital Inc</t>
  </si>
  <si>
    <t>ROA</t>
  </si>
  <si>
    <t>Adj Split</t>
  </si>
  <si>
    <t>Dividend suspended</t>
  </si>
  <si>
    <t>Adj Stock dividend</t>
  </si>
  <si>
    <t>Added TTM ROA</t>
  </si>
  <si>
    <t>TTM ROA</t>
  </si>
  <si>
    <t>shows the trailing twelve months' rate of return on assets</t>
  </si>
  <si>
    <t>Averages by Sector</t>
  </si>
  <si>
    <t>Numbers in Gray last updated 1/31/2019</t>
  </si>
  <si>
    <t>Go private</t>
  </si>
  <si>
    <t>Acquired by Takeda</t>
  </si>
  <si>
    <t>Acquired by Valero Energy Corp</t>
  </si>
  <si>
    <t>Notes: Includes Incorrect Additions and Reinstatements</t>
  </si>
  <si>
    <t>Added Averages by Sector</t>
  </si>
  <si>
    <t>Updated Dividend Growth Model formulas</t>
  </si>
  <si>
    <t>Updated Dividend Growth Rate formulas</t>
  </si>
  <si>
    <t>Updated Historical data with 2018 dividends</t>
  </si>
  <si>
    <t>Riverview Bancorp Inc</t>
  </si>
  <si>
    <t>CDK Global Inc</t>
  </si>
  <si>
    <t>Alamo Group Inc</t>
  </si>
  <si>
    <t>Acquired by Independent Bank Group</t>
  </si>
  <si>
    <t>Formerly OZRK</t>
  </si>
  <si>
    <t>B6</t>
  </si>
  <si>
    <t>C9</t>
  </si>
  <si>
    <t>Acquired by Western Gas Equity Partners LP</t>
  </si>
  <si>
    <t>Acquired by CenterPoint Energy</t>
  </si>
  <si>
    <t>The Dividend Champions List</t>
  </si>
  <si>
    <t>A Resource For Dividend Growth Investors</t>
  </si>
  <si>
    <t>A monthly publication tracking companies with a history of consistently increasing their dividends</t>
  </si>
  <si>
    <t>Created by David Fish</t>
  </si>
  <si>
    <t>Updated by Justin Law</t>
  </si>
  <si>
    <t>To be included on the list, a company must be consistently increasing its calendar year dividend payout for at least the past 5 years</t>
  </si>
  <si>
    <t>Added Title page</t>
  </si>
  <si>
    <t>A7</t>
  </si>
  <si>
    <t>AprOct</t>
  </si>
  <si>
    <t>Apr</t>
  </si>
  <si>
    <t>Western Midstream Partners LP</t>
  </si>
  <si>
    <t>Acquired by Arclight Energy Partners</t>
  </si>
  <si>
    <t>Acquired by Fifth Third Bancorp</t>
  </si>
  <si>
    <t>Mar19</t>
  </si>
  <si>
    <t>A3</t>
  </si>
  <si>
    <t>Tallgrass Energy LP</t>
  </si>
  <si>
    <t>TGE</t>
  </si>
  <si>
    <t>Acquired by Ready Capital</t>
  </si>
  <si>
    <t>Apr19</t>
  </si>
  <si>
    <t>AUB</t>
  </si>
  <si>
    <t>Atlantic Union Bankshares Corp.</t>
  </si>
  <si>
    <t>May19</t>
  </si>
  <si>
    <t>CVBF</t>
  </si>
  <si>
    <t>EFSC</t>
  </si>
  <si>
    <t>HLI</t>
  </si>
  <si>
    <t>Houlihan Lokey, Inc.</t>
  </si>
  <si>
    <t>Enterprise Financial Services Corp</t>
  </si>
  <si>
    <t>CVB Financial Corp.</t>
  </si>
  <si>
    <t>Acquired by Amcor</t>
  </si>
  <si>
    <t>Jun19</t>
  </si>
  <si>
    <t>LHX</t>
  </si>
  <si>
    <t>L3Harris Technologies Inc</t>
  </si>
  <si>
    <t>Merged with Harris Corp to form L3Harris</t>
  </si>
  <si>
    <t>Adj. Spinoff</t>
  </si>
  <si>
    <t>Jul19</t>
  </si>
  <si>
    <t>Star Group LP</t>
  </si>
  <si>
    <t>Citigroup Inc</t>
  </si>
  <si>
    <t>C</t>
  </si>
  <si>
    <t>KBAL</t>
  </si>
  <si>
    <t>Kimball International Inc.</t>
  </si>
  <si>
    <t>Citigroup Inc.</t>
  </si>
  <si>
    <t>Acquired by MPLX LP</t>
  </si>
  <si>
    <t>TCF Financial Corp.</t>
  </si>
  <si>
    <t>TCF</t>
  </si>
  <si>
    <t>GL</t>
  </si>
  <si>
    <t>Globe Life Inc</t>
  </si>
  <si>
    <t>Spinoff IAA, lowered div</t>
  </si>
  <si>
    <t>Global Life Inc</t>
  </si>
  <si>
    <t>Aug19</t>
  </si>
  <si>
    <t>Wabtech Corp.</t>
  </si>
  <si>
    <t>STOR</t>
  </si>
  <si>
    <t>NSA</t>
  </si>
  <si>
    <t>National Storage Affiliates Trust</t>
  </si>
  <si>
    <t>STORE Capital Corp</t>
  </si>
  <si>
    <t>Acquired by Employers Mutual Casualty Co</t>
  </si>
  <si>
    <t>Acquired by UGI Corp</t>
  </si>
  <si>
    <t>Sep19</t>
  </si>
  <si>
    <t>NXRT</t>
  </si>
  <si>
    <t>ETR</t>
  </si>
  <si>
    <t>NexPoint Residential Trust Inc.</t>
  </si>
  <si>
    <t>Entergy Corporation</t>
  </si>
  <si>
    <t>Acquired by SJW Group</t>
  </si>
  <si>
    <t>SVC</t>
  </si>
  <si>
    <t>Service Properties Trust</t>
  </si>
  <si>
    <t>Acquired by HGGC</t>
  </si>
  <si>
    <t>Acquired by NASCAR Holdings Inc</t>
  </si>
  <si>
    <t>Oct19</t>
  </si>
  <si>
    <t>Acquired by Prosperity Bancshares</t>
  </si>
  <si>
    <t>Nov19</t>
  </si>
  <si>
    <t>Gannett Co., Inc</t>
  </si>
  <si>
    <t>Truist Financial Corp</t>
  </si>
  <si>
    <t>TFC</t>
  </si>
  <si>
    <t>Merged with BB&amp;T to form Truist Financial Corp</t>
  </si>
  <si>
    <t>BB&amp;T Corp</t>
  </si>
  <si>
    <t>GCBC</t>
  </si>
  <si>
    <t>DRE</t>
  </si>
  <si>
    <t>CGNX</t>
  </si>
  <si>
    <t>CABO</t>
  </si>
  <si>
    <t>HXL</t>
  </si>
  <si>
    <t>BPOP</t>
  </si>
  <si>
    <t>ENR</t>
  </si>
  <si>
    <t>BSM</t>
  </si>
  <si>
    <t>WERN</t>
  </si>
  <si>
    <t>NNI</t>
  </si>
  <si>
    <t>NRC</t>
  </si>
  <si>
    <t>KRNY</t>
  </si>
  <si>
    <t>CNXM</t>
  </si>
  <si>
    <t>AMNB</t>
  </si>
  <si>
    <t>AJX</t>
  </si>
  <si>
    <t>FDBC</t>
  </si>
  <si>
    <t>SHBI</t>
  </si>
  <si>
    <t>HPE</t>
  </si>
  <si>
    <t>MED</t>
  </si>
  <si>
    <t>UBP</t>
  </si>
  <si>
    <t>Greene County Bancorp, Inc.</t>
  </si>
  <si>
    <t>Carnival Corporation &amp; Plc</t>
  </si>
  <si>
    <t>Duke Realty Corporation</t>
  </si>
  <si>
    <t>C5</t>
  </si>
  <si>
    <t>A1</t>
  </si>
  <si>
    <t>B7</t>
  </si>
  <si>
    <t>Cognex Corporation</t>
  </si>
  <si>
    <t>Cable One, Inc.</t>
  </si>
  <si>
    <t>Hexcel Corporation</t>
  </si>
  <si>
    <t>Popular, Inc.</t>
  </si>
  <si>
    <t>Energizer Holdings, Inc.</t>
  </si>
  <si>
    <t>Black Stone Minerals, L.P.</t>
  </si>
  <si>
    <t>Werner Enterprises, Inc.</t>
  </si>
  <si>
    <t>Nelnet, Inc.</t>
  </si>
  <si>
    <t>Ladder Capital Corp</t>
  </si>
  <si>
    <t>Mueller Water Products, Inc.</t>
  </si>
  <si>
    <t>National Research Corporation</t>
  </si>
  <si>
    <t>Kearny Financial Corp.</t>
  </si>
  <si>
    <t>Meridian Bancorp, Inc.</t>
  </si>
  <si>
    <t>CNX Midstream Partners LP</t>
  </si>
  <si>
    <t>American National Bankshares Inc.</t>
  </si>
  <si>
    <t>Summit Financial Group, Inc.</t>
  </si>
  <si>
    <t>Great Ajax Corp.</t>
  </si>
  <si>
    <t>Fidelity D &amp; D Bancorp, Inc.</t>
  </si>
  <si>
    <t>Shore Bancshares, Inc.</t>
  </si>
  <si>
    <t>Pathfinder Bancorp, Inc.</t>
  </si>
  <si>
    <t>Hewlett Packard Enterprise Company</t>
  </si>
  <si>
    <t>Medifast, Inc.</t>
  </si>
  <si>
    <t>Urstadt Biddle Properties Inc.</t>
  </si>
  <si>
    <t>Acquired by WesBanco</t>
  </si>
  <si>
    <t>Updated Historical data with 2019 dividends</t>
  </si>
  <si>
    <t>EXC</t>
  </si>
  <si>
    <t>ALLY</t>
  </si>
  <si>
    <t>IBKC</t>
  </si>
  <si>
    <t>Ally Financial Inc.</t>
  </si>
  <si>
    <t>Charles Schwab Corporation</t>
  </si>
  <si>
    <t>Exelon Corporation</t>
  </si>
  <si>
    <t>IBERIABANK Corporation</t>
  </si>
  <si>
    <t>Acquired by OceanFirst Financial</t>
  </si>
  <si>
    <t>Jan20</t>
  </si>
  <si>
    <t>Dec19</t>
  </si>
  <si>
    <t>WTRG</t>
  </si>
  <si>
    <t>Essential Utilities Inc.</t>
  </si>
  <si>
    <t>Aqua America</t>
  </si>
  <si>
    <t>Name/Symbol change</t>
  </si>
  <si>
    <t>GRA</t>
  </si>
  <si>
    <t>KNSL</t>
  </si>
  <si>
    <t>MSBI</t>
  </si>
  <si>
    <t>FCCY</t>
  </si>
  <si>
    <t>HTH</t>
  </si>
  <si>
    <t>W. R. Grace &amp; Co.</t>
  </si>
  <si>
    <t>Kinsale Capital Group, Inc.</t>
  </si>
  <si>
    <t>Midland States Bancorp, Inc.</t>
  </si>
  <si>
    <t>1st Constitution Bancorp</t>
  </si>
  <si>
    <t>Hilltop Holdings Inc.</t>
  </si>
  <si>
    <t>Merged with First Defiance Financial Corp</t>
  </si>
  <si>
    <t>Feb20</t>
  </si>
  <si>
    <t>MGP</t>
  </si>
  <si>
    <t>CCMP</t>
  </si>
  <si>
    <t>SKYW</t>
  </si>
  <si>
    <t>EIG</t>
  </si>
  <si>
    <t>SYX</t>
  </si>
  <si>
    <t>MGM Growth Properties LLC</t>
  </si>
  <si>
    <t>BWX Technologies, Inc.</t>
  </si>
  <si>
    <t>Cabot Microelectronics Corporation</t>
  </si>
  <si>
    <t>SkyWest, Inc.</t>
  </si>
  <si>
    <t>Employers Holdings, Inc.</t>
  </si>
  <si>
    <t>Systemax Inc.</t>
  </si>
  <si>
    <t>Mar20</t>
  </si>
  <si>
    <t>Trane Technologies</t>
  </si>
  <si>
    <t>TT</t>
  </si>
  <si>
    <t>Ingersroll Rand</t>
  </si>
  <si>
    <t>20 Yrs Reg Dividends</t>
  </si>
  <si>
    <t>©2007-2020 All Rights Reserved. This listing is intended for personal, non-commercial use only.</t>
  </si>
  <si>
    <t>RGP</t>
  </si>
  <si>
    <t>Acquired by Marubeni and Mizuho Leasing</t>
  </si>
  <si>
    <t>Acquired by Blackstone Infrastructure Partners</t>
  </si>
  <si>
    <t>Acquired by First Bancshares, Inc</t>
  </si>
  <si>
    <t>RTX</t>
  </si>
  <si>
    <t>Raytheon Technologies</t>
  </si>
  <si>
    <t>Merged with United Technologies</t>
  </si>
  <si>
    <t>Merged with Northwest Bancshares Inc</t>
  </si>
  <si>
    <t>To Contender</t>
  </si>
  <si>
    <t>Apr20</t>
  </si>
  <si>
    <t>Adj: switch to monthly div</t>
  </si>
  <si>
    <t>May20</t>
  </si>
  <si>
    <t>Jun20</t>
  </si>
  <si>
    <t>Acquired by Cambridge Bancorp</t>
  </si>
  <si>
    <t>PFC</t>
  </si>
  <si>
    <t>Premier Bank</t>
  </si>
  <si>
    <t>Acquired by South State Corporation</t>
  </si>
  <si>
    <t>Acquired by First Horizon National</t>
  </si>
  <si>
    <t>Acquired by WillScot</t>
  </si>
  <si>
    <t>AVNT</t>
  </si>
  <si>
    <t>Avient Corporation</t>
  </si>
  <si>
    <t>Avient Corp.</t>
  </si>
  <si>
    <t>ALTA</t>
  </si>
  <si>
    <t>Altabancorp</t>
  </si>
  <si>
    <t>Acquired by Infrastructure Investment Fund</t>
  </si>
  <si>
    <t>Jul20</t>
  </si>
  <si>
    <t>LCI Industries</t>
  </si>
  <si>
    <t>LCII</t>
  </si>
  <si>
    <t>Kilroy Realty Corporation</t>
  </si>
  <si>
    <t>KRC</t>
  </si>
  <si>
    <t>Canada CAD</t>
  </si>
  <si>
    <t>Acquired by Franklin Templeton</t>
  </si>
  <si>
    <t>Aug20</t>
  </si>
  <si>
    <t>FMNB</t>
  </si>
  <si>
    <t>Martin Marietta Materials, Inc.</t>
  </si>
  <si>
    <t>Farmers National Banc Corp.</t>
  </si>
  <si>
    <t>Sep20</t>
  </si>
  <si>
    <t>Simpson Manufacturing Co.</t>
  </si>
  <si>
    <t>CRAI</t>
  </si>
  <si>
    <t>PRGS</t>
  </si>
  <si>
    <t>CRA International, Inc.</t>
  </si>
  <si>
    <t>Progress Software Corporation</t>
  </si>
  <si>
    <t>Peoples Bancorp Inc.</t>
  </si>
  <si>
    <t>Oct20</t>
  </si>
  <si>
    <t>Acquired by Charles Schwab Corporation</t>
  </si>
  <si>
    <t>VVV</t>
  </si>
  <si>
    <t>TAIT</t>
  </si>
  <si>
    <t>AEM</t>
  </si>
  <si>
    <t>Valvoline Inc.</t>
  </si>
  <si>
    <t>Taitron Components Inc.</t>
  </si>
  <si>
    <t>Agnico Eagle Mines Limited</t>
  </si>
  <si>
    <t>Nov20</t>
  </si>
  <si>
    <t>21 yrs</t>
  </si>
  <si>
    <t>Numbers in Gray last updated 12/31/2020</t>
  </si>
  <si>
    <t>2020 = Year 64, FY Streak</t>
  </si>
  <si>
    <t>2020 = Year 13, Bermuda,US$</t>
  </si>
  <si>
    <t>2020 = Year 10, Netherlands,US$</t>
  </si>
  <si>
    <t>2020 = Year 11</t>
  </si>
  <si>
    <t>2020 = Year 6</t>
  </si>
  <si>
    <t>2020 = Year 8</t>
  </si>
  <si>
    <t>2020 = Year 12</t>
  </si>
  <si>
    <t>2020 = Year 9</t>
  </si>
  <si>
    <t>2020 = Year 13</t>
  </si>
  <si>
    <t>2020 = Year 17</t>
  </si>
  <si>
    <t>2020 = Year 10</t>
  </si>
  <si>
    <t>2020 = Year 29</t>
  </si>
  <si>
    <t>2020 = Year 27</t>
  </si>
  <si>
    <t>2020 = Year 7</t>
  </si>
  <si>
    <t>2020 = Year 38</t>
  </si>
  <si>
    <t>2020 = Year 16</t>
  </si>
  <si>
    <t>2020 = Year 34</t>
  </si>
  <si>
    <t>2020 = Year 39</t>
  </si>
  <si>
    <t>2020 = Year 18</t>
  </si>
  <si>
    <t>2020 = Year 49</t>
  </si>
  <si>
    <t>2020 = Year 21</t>
  </si>
  <si>
    <t>2020 = Year 14</t>
  </si>
  <si>
    <t>2020 = Year 15</t>
  </si>
  <si>
    <t>2020 = Year 33</t>
  </si>
  <si>
    <t>2020 = Year 19</t>
  </si>
  <si>
    <t>2020 = Year 23</t>
  </si>
  <si>
    <t>2020 = Year 8, Bermuda,US$</t>
  </si>
  <si>
    <t>HOFT</t>
  </si>
  <si>
    <t>ALRS</t>
  </si>
  <si>
    <t>SAP</t>
  </si>
  <si>
    <t>SNE</t>
  </si>
  <si>
    <t>CSWC</t>
  </si>
  <si>
    <t>FCPT</t>
  </si>
  <si>
    <t>FNCB</t>
  </si>
  <si>
    <t>FWRD</t>
  </si>
  <si>
    <t>AQN</t>
  </si>
  <si>
    <t>Diversified Financial Services</t>
  </si>
  <si>
    <t>SAP SE</t>
  </si>
  <si>
    <t>Capital Southwest Corp.</t>
  </si>
  <si>
    <t>Sony Corp.</t>
  </si>
  <si>
    <t>Alerus Financial Corp.</t>
  </si>
  <si>
    <t>Hooker Furniture Corp.</t>
  </si>
  <si>
    <t>Four Corners Property Trust, Inc.</t>
  </si>
  <si>
    <t>FNCB Bancorp, Inc.</t>
  </si>
  <si>
    <t>Forward Air Corp.</t>
  </si>
  <si>
    <t>Algonquin Power &amp; Utilities Corp.</t>
  </si>
  <si>
    <t>Jun</t>
  </si>
  <si>
    <t>Dec20</t>
  </si>
  <si>
    <t>Updated Historical data with 2020 dividends</t>
  </si>
  <si>
    <t>Removed Appendix B - Near Challengers from "Notes"</t>
  </si>
  <si>
    <t>Removed Appendix C - Frozen Angels from "Notes"</t>
  </si>
  <si>
    <t>Warnings:</t>
  </si>
  <si>
    <t>ADR - Japan, JPY</t>
  </si>
  <si>
    <t>Germany, EUR</t>
  </si>
  <si>
    <t>'99-'21</t>
  </si>
  <si>
    <t>Last updated 12/31/2020</t>
  </si>
  <si>
    <t>Watchlist expanded to 300 rows</t>
  </si>
  <si>
    <t>LW</t>
  </si>
  <si>
    <t>HESM</t>
  </si>
  <si>
    <t>GHC</t>
  </si>
  <si>
    <t>HTLF</t>
  </si>
  <si>
    <t>IIPR</t>
  </si>
  <si>
    <t>CBAN</t>
  </si>
  <si>
    <t>Norfolk Southern Corporation</t>
  </si>
  <si>
    <t>Lamb Weston Holdings, Inc.</t>
  </si>
  <si>
    <t>Hess Midstream LP</t>
  </si>
  <si>
    <t>Graham Holdings Company</t>
  </si>
  <si>
    <t>Heartland Financial USA, Inc.</t>
  </si>
  <si>
    <t>Innovative Industrial Properties, Inc.</t>
  </si>
  <si>
    <t>Colony Bankcorp, Inc.</t>
  </si>
  <si>
    <t>Acquired by LVMH</t>
  </si>
  <si>
    <t>Apartment Income REIT Corp.</t>
  </si>
  <si>
    <t>AIRC</t>
  </si>
  <si>
    <t>Spinoff</t>
  </si>
  <si>
    <t>©2021 All Rights Reserved. This listing is intended for personal, non-commercial use only.</t>
  </si>
  <si>
    <t>JEF</t>
  </si>
  <si>
    <t>CQP</t>
  </si>
  <si>
    <t>ODFL</t>
  </si>
  <si>
    <t>CNA</t>
  </si>
  <si>
    <t>OLED</t>
  </si>
  <si>
    <t>G</t>
  </si>
  <si>
    <t>SF</t>
  </si>
  <si>
    <t>PFIS</t>
  </si>
  <si>
    <t>MVBF</t>
  </si>
  <si>
    <t>FFNW</t>
  </si>
  <si>
    <t>Jefferies Financial Group Inc.</t>
  </si>
  <si>
    <t>Cheniere Energy Partners, L.P.</t>
  </si>
  <si>
    <t>Old Dominion Freight Line, Inc.</t>
  </si>
  <si>
    <t>CNA Financial Corporation</t>
  </si>
  <si>
    <t>Universal Display Corporation</t>
  </si>
  <si>
    <t>Genpact Limited</t>
  </si>
  <si>
    <t>Stifel Financial Corp.</t>
  </si>
  <si>
    <t>Peoples Financial Services Corp.</t>
  </si>
  <si>
    <t>MVB Financial Corp.</t>
  </si>
  <si>
    <t>First Financial Northwest, Inc.</t>
  </si>
  <si>
    <t>Acquired by Advanced Micro Devices</t>
  </si>
  <si>
    <t>Feb21</t>
  </si>
  <si>
    <t>Jan21</t>
  </si>
  <si>
    <t>UFP Industries</t>
  </si>
  <si>
    <t>SUI</t>
  </si>
  <si>
    <t>GOLF</t>
  </si>
  <si>
    <t>NBHC</t>
  </si>
  <si>
    <t>Sun Communities, Inc.</t>
  </si>
  <si>
    <t>Acushnet Holdings Corp.</t>
  </si>
  <si>
    <t>National Bank Holdings Corporation</t>
  </si>
  <si>
    <t>Acquired by Morgan Stanley</t>
  </si>
  <si>
    <t>Spinoff, renamed to PROG Holdings, eliminated div</t>
  </si>
  <si>
    <t>Mar21</t>
  </si>
  <si>
    <t>Aaron's Inc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</si>
</sst>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m/d/yy"/>
    <numFmt numFmtId="165" formatCode="0.0000"/>
    <numFmt numFmtId="166" formatCode="0.0_);\(0.0\)"/>
    <numFmt numFmtId="167" formatCode="0.0_);[Red]\(0.0\)"/>
    <numFmt numFmtId="168" formatCode="0.0"/>
    <numFmt numFmtId="169" formatCode="0.000"/>
    <numFmt numFmtId="170" formatCode="0.000_);[Red]\(0.000\)"/>
    <numFmt numFmtId="171" formatCode="0.00_);[Red]\(0.00\)"/>
    <numFmt numFmtId="172" formatCode="m/d/yy;@"/>
    <numFmt numFmtId="173" formatCode="yyyy\-m\-d;@"/>
    <numFmt numFmtId="174" formatCode="0.000;[Red]0.000"/>
  </numFmts>
  <fonts count="92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u/>
      <sz val="10"/>
      <color indexed="17"/>
      <name val="Arial"/>
      <family val="2"/>
    </font>
    <font>
      <i/>
      <sz val="9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i/>
      <u/>
      <sz val="10"/>
      <name val="Arial"/>
      <family val="2"/>
    </font>
    <font>
      <sz val="10"/>
      <color indexed="48"/>
      <name val="Arial"/>
      <family val="2"/>
    </font>
    <font>
      <b/>
      <i/>
      <u/>
      <sz val="9"/>
      <name val="Arial"/>
      <family val="2"/>
    </font>
    <font>
      <sz val="9"/>
      <name val="Arial"/>
      <family val="2"/>
    </font>
    <font>
      <i/>
      <sz val="7"/>
      <name val="Arial"/>
      <family val="2"/>
    </font>
    <font>
      <sz val="7"/>
      <color indexed="17"/>
      <name val="Arial"/>
      <family val="2"/>
    </font>
    <font>
      <sz val="7"/>
      <name val="Arial"/>
      <family val="2"/>
    </font>
    <font>
      <i/>
      <sz val="8"/>
      <name val="Arial"/>
      <family val="2"/>
    </font>
    <font>
      <sz val="7"/>
      <color indexed="10"/>
      <name val="Arial"/>
      <family val="2"/>
    </font>
    <font>
      <i/>
      <sz val="8"/>
      <color indexed="17"/>
      <name val="Arial"/>
      <family val="2"/>
    </font>
    <font>
      <b/>
      <i/>
      <sz val="7"/>
      <color indexed="10"/>
      <name val="Arial"/>
      <family val="2"/>
    </font>
    <font>
      <sz val="9"/>
      <color indexed="48"/>
      <name val="Arial"/>
      <family val="2"/>
    </font>
    <font>
      <sz val="8"/>
      <color indexed="17"/>
      <name val="Arial"/>
      <family val="2"/>
    </font>
    <font>
      <b/>
      <sz val="8"/>
      <name val="Arial"/>
      <family val="2"/>
    </font>
    <font>
      <i/>
      <sz val="8"/>
      <color indexed="10"/>
      <name val="Arial"/>
      <family val="2"/>
    </font>
    <font>
      <sz val="8"/>
      <color indexed="48"/>
      <name val="Arial"/>
      <family val="2"/>
    </font>
    <font>
      <b/>
      <sz val="9"/>
      <name val="Arial"/>
      <family val="2"/>
    </font>
    <font>
      <sz val="9"/>
      <color indexed="10"/>
      <name val="Arial"/>
      <family val="2"/>
    </font>
    <font>
      <sz val="9"/>
      <color indexed="17"/>
      <name val="Arial"/>
      <family val="2"/>
    </font>
    <font>
      <sz val="8"/>
      <color indexed="10"/>
      <name val="Arial"/>
      <family val="2"/>
    </font>
    <font>
      <sz val="9"/>
      <color indexed="25"/>
      <name val="Arial"/>
      <family val="2"/>
    </font>
    <font>
      <sz val="9"/>
      <color indexed="57"/>
      <name val="Arial"/>
      <family val="2"/>
    </font>
    <font>
      <sz val="8"/>
      <color indexed="58"/>
      <name val="Arial"/>
      <family val="2"/>
    </font>
    <font>
      <b/>
      <i/>
      <u/>
      <sz val="10"/>
      <color indexed="21"/>
      <name val="Arial"/>
      <family val="2"/>
    </font>
    <font>
      <sz val="9"/>
      <color indexed="38"/>
      <name val="Arial"/>
      <family val="2"/>
    </font>
    <font>
      <b/>
      <i/>
      <u/>
      <sz val="10"/>
      <color indexed="53"/>
      <name val="Arial"/>
      <family val="2"/>
    </font>
    <font>
      <sz val="9"/>
      <color indexed="61"/>
      <name val="Arial"/>
      <family val="2"/>
    </font>
    <font>
      <sz val="9"/>
      <color indexed="52"/>
      <name val="Arial"/>
      <family val="2"/>
    </font>
    <font>
      <b/>
      <i/>
      <u/>
      <sz val="10"/>
      <color indexed="40"/>
      <name val="Arial"/>
      <family val="2"/>
    </font>
    <font>
      <b/>
      <i/>
      <u/>
      <sz val="10"/>
      <color indexed="16"/>
      <name val="Arial"/>
      <family val="2"/>
    </font>
    <font>
      <sz val="10"/>
      <color indexed="16"/>
      <name val="Arial"/>
      <family val="2"/>
    </font>
    <font>
      <b/>
      <sz val="9"/>
      <color indexed="10"/>
      <name val="Arial"/>
      <family val="2"/>
    </font>
    <font>
      <i/>
      <sz val="9"/>
      <color indexed="17"/>
      <name val="Arial"/>
      <family val="2"/>
    </font>
    <font>
      <i/>
      <sz val="9"/>
      <color indexed="48"/>
      <name val="Arial"/>
      <family val="2"/>
    </font>
    <font>
      <i/>
      <sz val="9"/>
      <color indexed="46"/>
      <name val="Arial"/>
      <family val="2"/>
    </font>
    <font>
      <i/>
      <sz val="9"/>
      <color indexed="10"/>
      <name val="Arial"/>
      <family val="2"/>
    </font>
    <font>
      <sz val="9"/>
      <color indexed="46"/>
      <name val="Arial"/>
      <family val="2"/>
    </font>
    <font>
      <b/>
      <i/>
      <sz val="9"/>
      <name val="Arial"/>
      <family val="2"/>
    </font>
    <font>
      <i/>
      <u/>
      <sz val="9"/>
      <name val="Arial"/>
      <family val="2"/>
    </font>
    <font>
      <u/>
      <sz val="8"/>
      <name val="Arial"/>
      <family val="2"/>
    </font>
    <font>
      <b/>
      <i/>
      <sz val="8"/>
      <name val="Arial"/>
      <family val="2"/>
    </font>
    <font>
      <u/>
      <sz val="8"/>
      <color indexed="12"/>
      <name val="Arial"/>
      <family val="2"/>
    </font>
    <font>
      <b/>
      <i/>
      <sz val="9"/>
      <color indexed="10"/>
      <name val="Arial"/>
      <family val="2"/>
    </font>
    <font>
      <b/>
      <u/>
      <sz val="9"/>
      <name val="Arial"/>
      <family val="2"/>
    </font>
    <font>
      <sz val="6"/>
      <name val="Arial"/>
      <family val="2"/>
    </font>
    <font>
      <u/>
      <sz val="9"/>
      <name val="Arial"/>
      <family val="2"/>
    </font>
    <font>
      <sz val="10"/>
      <name val="Arial"/>
      <family val="2"/>
    </font>
    <font>
      <sz val="9"/>
      <color rgb="FF008000"/>
      <name val="Arial"/>
      <family val="2"/>
    </font>
    <font>
      <sz val="9"/>
      <color rgb="FF3366FF"/>
      <name val="Arial"/>
      <family val="2"/>
    </font>
    <font>
      <sz val="9"/>
      <color rgb="FFFF0000"/>
      <name val="Arial"/>
      <family val="2"/>
    </font>
    <font>
      <sz val="10"/>
      <color rgb="FFFF0000"/>
      <name val="Arial"/>
      <family val="2"/>
    </font>
    <font>
      <sz val="9"/>
      <color rgb="FF993300"/>
      <name val="Arial"/>
      <family val="2"/>
    </font>
    <font>
      <b/>
      <sz val="9"/>
      <color rgb="FFFF0000"/>
      <name val="Arial"/>
      <family val="2"/>
    </font>
    <font>
      <sz val="9"/>
      <color theme="9"/>
      <name val="Arial"/>
      <family val="2"/>
    </font>
    <font>
      <sz val="9"/>
      <color rgb="FF0070C0"/>
      <name val="Arial"/>
      <family val="2"/>
    </font>
    <font>
      <sz val="9"/>
      <color theme="0" tint="-0.499984740745262"/>
      <name val="Arial"/>
      <family val="2"/>
    </font>
    <font>
      <sz val="8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8"/>
      <color rgb="FF0070C0"/>
      <name val="Arial"/>
      <family val="2"/>
    </font>
    <font>
      <sz val="7"/>
      <color theme="0" tint="-0.499984740745262"/>
      <name val="Arial"/>
      <family val="2"/>
    </font>
    <font>
      <sz val="7"/>
      <color rgb="FF0070C0"/>
      <name val="Arial"/>
      <family val="2"/>
    </font>
    <font>
      <sz val="10"/>
      <color rgb="FF0070C0"/>
      <name val="Arial"/>
      <family val="2"/>
    </font>
    <font>
      <sz val="9"/>
      <color theme="5" tint="-0.499984740745262"/>
      <name val="Arial"/>
      <family val="2"/>
    </font>
    <font>
      <b/>
      <i/>
      <u/>
      <sz val="10"/>
      <color theme="0" tint="-0.499984740745262"/>
      <name val="Arial"/>
      <family val="2"/>
    </font>
    <font>
      <i/>
      <sz val="8"/>
      <color theme="0" tint="-0.499984740745262"/>
      <name val="Arial"/>
      <family val="2"/>
    </font>
    <font>
      <b/>
      <sz val="9"/>
      <color theme="1"/>
      <name val="Arial"/>
      <family val="2"/>
    </font>
    <font>
      <i/>
      <sz val="7"/>
      <color indexed="10"/>
      <name val="Arial"/>
      <family val="2"/>
    </font>
    <font>
      <sz val="7"/>
      <color theme="9"/>
      <name val="Arial"/>
      <family val="2"/>
    </font>
    <font>
      <i/>
      <sz val="10"/>
      <name val="Arial"/>
      <family val="2"/>
    </font>
    <font>
      <sz val="8"/>
      <color theme="5" tint="-0.499984740745262"/>
      <name val="Arial"/>
      <family val="2"/>
    </font>
    <font>
      <sz val="9"/>
      <color theme="1"/>
      <name val="Arial"/>
      <family val="2"/>
    </font>
    <font>
      <sz val="48"/>
      <name val="Calibri"/>
      <family val="2"/>
      <scheme val="minor"/>
    </font>
    <font>
      <b/>
      <sz val="10"/>
      <color indexed="17"/>
      <name val="Arial"/>
      <family val="2"/>
    </font>
    <font>
      <b/>
      <sz val="10"/>
      <color indexed="21"/>
      <name val="Arial"/>
      <family val="2"/>
    </font>
    <font>
      <b/>
      <sz val="10"/>
      <color indexed="53"/>
      <name val="Arial"/>
      <family val="2"/>
    </font>
    <font>
      <b/>
      <sz val="10"/>
      <color indexed="40"/>
      <name val="Arial"/>
      <family val="2"/>
    </font>
    <font>
      <sz val="12"/>
      <name val="Calibri"/>
      <family val="2"/>
      <scheme val="minor"/>
    </font>
    <font>
      <sz val="16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7"/>
      <color theme="5" tint="-0.499984740745262"/>
      <name val="Arial"/>
      <family val="2"/>
    </font>
    <font>
      <b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55"/>
      </patternFill>
    </fill>
    <fill>
      <patternFill patternType="solid">
        <fgColor indexed="9"/>
        <bgColor indexed="26"/>
      </patternFill>
    </fill>
    <fill>
      <patternFill patternType="solid">
        <fgColor indexed="29"/>
        <bgColor indexed="45"/>
      </patternFill>
    </fill>
    <fill>
      <patternFill patternType="solid">
        <fgColor indexed="55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26"/>
        <bgColor indexed="9"/>
      </patternFill>
    </fill>
    <fill>
      <patternFill patternType="solid">
        <fgColor indexed="45"/>
        <bgColor rgb="FFFF6699"/>
      </patternFill>
    </fill>
    <fill>
      <patternFill patternType="solid">
        <fgColor rgb="FFFF99CC"/>
        <bgColor rgb="FFFF66CC"/>
      </patternFill>
    </fill>
    <fill>
      <patternFill patternType="solid">
        <fgColor rgb="FFFF99CC"/>
        <bgColor rgb="FFFF6699"/>
      </patternFill>
    </fill>
    <fill>
      <patternFill patternType="solid">
        <fgColor rgb="FFFF99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53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</borders>
  <cellStyleXfs count="9">
    <xf numFmtId="0" fontId="0" fillId="0" borderId="0"/>
    <xf numFmtId="0" fontId="5" fillId="0" borderId="0" applyNumberForma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87" fillId="0" borderId="0"/>
    <xf numFmtId="0" fontId="88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1" fillId="0" borderId="0"/>
  </cellStyleXfs>
  <cellXfs count="1207">
    <xf numFmtId="0" fontId="0" fillId="0" borderId="0" xfId="0"/>
    <xf numFmtId="0" fontId="3" fillId="0" borderId="1" xfId="0" applyFont="1" applyBorder="1" applyAlignment="1">
      <alignment horizontal="left"/>
    </xf>
    <xf numFmtId="0" fontId="6" fillId="0" borderId="2" xfId="0" applyFont="1" applyBorder="1"/>
    <xf numFmtId="0" fontId="6" fillId="0" borderId="3" xfId="0" applyFont="1" applyBorder="1"/>
    <xf numFmtId="0" fontId="0" fillId="0" borderId="4" xfId="0" applyBorder="1"/>
    <xf numFmtId="0" fontId="9" fillId="0" borderId="6" xfId="0" applyFont="1" applyBorder="1"/>
    <xf numFmtId="0" fontId="6" fillId="0" borderId="5" xfId="0" applyFont="1" applyBorder="1"/>
    <xf numFmtId="0" fontId="10" fillId="0" borderId="5" xfId="0" applyFont="1" applyBorder="1"/>
    <xf numFmtId="0" fontId="13" fillId="0" borderId="7" xfId="0" applyFont="1" applyBorder="1"/>
    <xf numFmtId="0" fontId="6" fillId="0" borderId="0" xfId="0" applyFont="1" applyBorder="1"/>
    <xf numFmtId="0" fontId="10" fillId="0" borderId="0" xfId="0" applyFont="1" applyBorder="1"/>
    <xf numFmtId="0" fontId="6" fillId="0" borderId="7" xfId="0" applyFont="1" applyBorder="1" applyAlignment="1">
      <alignment horizontal="left"/>
    </xf>
    <xf numFmtId="0" fontId="5" fillId="0" borderId="0" xfId="1" applyNumberFormat="1" applyFill="1" applyBorder="1" applyAlignment="1" applyProtection="1"/>
    <xf numFmtId="0" fontId="6" fillId="0" borderId="8" xfId="0" applyFont="1" applyBorder="1"/>
    <xf numFmtId="0" fontId="6" fillId="0" borderId="0" xfId="0" applyFont="1" applyBorder="1" applyAlignment="1">
      <alignment horizontal="left"/>
    </xf>
    <xf numFmtId="0" fontId="6" fillId="0" borderId="7" xfId="0" applyFont="1" applyBorder="1"/>
    <xf numFmtId="0" fontId="10" fillId="0" borderId="2" xfId="0" applyFont="1" applyBorder="1"/>
    <xf numFmtId="0" fontId="10" fillId="0" borderId="4" xfId="0" applyFont="1" applyBorder="1"/>
    <xf numFmtId="0" fontId="10" fillId="0" borderId="3" xfId="0" applyFont="1" applyBorder="1"/>
    <xf numFmtId="0" fontId="10" fillId="0" borderId="12" xfId="0" applyFont="1" applyBorder="1"/>
    <xf numFmtId="0" fontId="10" fillId="0" borderId="9" xfId="0" applyFont="1" applyBorder="1"/>
    <xf numFmtId="0" fontId="10" fillId="0" borderId="13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10" fillId="0" borderId="1" xfId="0" applyFont="1" applyBorder="1" applyAlignment="1">
      <alignment horizontal="left"/>
    </xf>
    <xf numFmtId="0" fontId="10" fillId="0" borderId="6" xfId="0" applyFont="1" applyBorder="1"/>
    <xf numFmtId="0" fontId="10" fillId="0" borderId="13" xfId="0" applyFont="1" applyBorder="1"/>
    <xf numFmtId="0" fontId="10" fillId="0" borderId="7" xfId="0" applyFont="1" applyBorder="1"/>
    <xf numFmtId="0" fontId="10" fillId="0" borderId="3" xfId="0" applyFont="1" applyBorder="1" applyAlignment="1">
      <alignment horizontal="center"/>
    </xf>
    <xf numFmtId="0" fontId="10" fillId="0" borderId="11" xfId="0" applyFont="1" applyBorder="1"/>
    <xf numFmtId="0" fontId="10" fillId="0" borderId="10" xfId="0" applyFont="1" applyBorder="1"/>
    <xf numFmtId="0" fontId="10" fillId="0" borderId="0" xfId="0" applyFont="1" applyBorder="1" applyAlignment="1">
      <alignment horizontal="center"/>
    </xf>
    <xf numFmtId="0" fontId="10" fillId="0" borderId="8" xfId="0" applyFont="1" applyBorder="1"/>
    <xf numFmtId="0" fontId="10" fillId="0" borderId="6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5" xfId="0" applyFont="1" applyBorder="1"/>
    <xf numFmtId="0" fontId="6" fillId="0" borderId="15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10" fillId="0" borderId="6" xfId="0" applyFont="1" applyBorder="1" applyAlignment="1">
      <alignment horizontal="left"/>
    </xf>
    <xf numFmtId="0" fontId="10" fillId="0" borderId="3" xfId="0" applyFont="1" applyBorder="1" applyAlignment="1">
      <alignment horizontal="left"/>
    </xf>
    <xf numFmtId="0" fontId="23" fillId="0" borderId="13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0" fillId="0" borderId="13" xfId="0" applyFont="1" applyBorder="1" applyAlignment="1">
      <alignment horizontal="left"/>
    </xf>
    <xf numFmtId="168" fontId="6" fillId="0" borderId="5" xfId="0" applyNumberFormat="1" applyFont="1" applyBorder="1"/>
    <xf numFmtId="168" fontId="6" fillId="0" borderId="13" xfId="0" applyNumberFormat="1" applyFont="1" applyBorder="1"/>
    <xf numFmtId="2" fontId="6" fillId="0" borderId="3" xfId="0" applyNumberFormat="1" applyFont="1" applyBorder="1"/>
    <xf numFmtId="2" fontId="6" fillId="0" borderId="5" xfId="0" applyNumberFormat="1" applyFont="1" applyBorder="1"/>
    <xf numFmtId="0" fontId="23" fillId="0" borderId="12" xfId="0" applyFont="1" applyBorder="1" applyAlignment="1">
      <alignment horizontal="center"/>
    </xf>
    <xf numFmtId="168" fontId="6" fillId="0" borderId="0" xfId="0" applyNumberFormat="1" applyFont="1" applyBorder="1"/>
    <xf numFmtId="168" fontId="6" fillId="0" borderId="12" xfId="0" applyNumberFormat="1" applyFont="1" applyBorder="1"/>
    <xf numFmtId="2" fontId="6" fillId="0" borderId="12" xfId="0" applyNumberFormat="1" applyFont="1" applyBorder="1"/>
    <xf numFmtId="2" fontId="6" fillId="0" borderId="0" xfId="0" applyNumberFormat="1" applyFont="1" applyBorder="1"/>
    <xf numFmtId="0" fontId="25" fillId="0" borderId="12" xfId="0" applyFont="1" applyBorder="1"/>
    <xf numFmtId="0" fontId="23" fillId="0" borderId="15" xfId="0" applyFont="1" applyBorder="1" applyAlignment="1">
      <alignment horizontal="center"/>
    </xf>
    <xf numFmtId="168" fontId="6" fillId="0" borderId="15" xfId="0" applyNumberFormat="1" applyFont="1" applyBorder="1"/>
    <xf numFmtId="2" fontId="6" fillId="0" borderId="15" xfId="0" applyNumberFormat="1" applyFont="1" applyBorder="1"/>
    <xf numFmtId="0" fontId="24" fillId="0" borderId="12" xfId="0" applyFont="1" applyBorder="1" applyAlignment="1">
      <alignment horizontal="left"/>
    </xf>
    <xf numFmtId="0" fontId="10" fillId="0" borderId="7" xfId="0" applyFont="1" applyBorder="1" applyAlignment="1">
      <alignment horizontal="left"/>
    </xf>
    <xf numFmtId="0" fontId="10" fillId="0" borderId="12" xfId="0" applyFont="1" applyBorder="1" applyAlignment="1">
      <alignment horizontal="left"/>
    </xf>
    <xf numFmtId="2" fontId="6" fillId="0" borderId="9" xfId="0" applyNumberFormat="1" applyFont="1" applyBorder="1"/>
    <xf numFmtId="2" fontId="6" fillId="0" borderId="10" xfId="0" applyNumberFormat="1" applyFont="1" applyBorder="1"/>
    <xf numFmtId="2" fontId="6" fillId="0" borderId="13" xfId="0" applyNumberFormat="1" applyFont="1" applyBorder="1"/>
    <xf numFmtId="0" fontId="25" fillId="0" borderId="12" xfId="0" applyFont="1" applyBorder="1" applyAlignment="1">
      <alignment horizontal="left"/>
    </xf>
    <xf numFmtId="2" fontId="6" fillId="0" borderId="7" xfId="0" applyNumberFormat="1" applyFont="1" applyBorder="1" applyAlignment="1">
      <alignment horizontal="right"/>
    </xf>
    <xf numFmtId="0" fontId="10" fillId="0" borderId="8" xfId="0" applyFont="1" applyBorder="1" applyAlignment="1">
      <alignment horizontal="left"/>
    </xf>
    <xf numFmtId="0" fontId="10" fillId="0" borderId="11" xfId="0" applyFont="1" applyBorder="1" applyAlignment="1">
      <alignment horizontal="left"/>
    </xf>
    <xf numFmtId="0" fontId="25" fillId="0" borderId="15" xfId="0" applyFont="1" applyBorder="1"/>
    <xf numFmtId="0" fontId="24" fillId="0" borderId="13" xfId="0" applyFont="1" applyBorder="1"/>
    <xf numFmtId="0" fontId="10" fillId="0" borderId="10" xfId="0" applyFont="1" applyBorder="1" applyAlignment="1">
      <alignment horizontal="left"/>
    </xf>
    <xf numFmtId="0" fontId="19" fillId="0" borderId="12" xfId="0" applyFont="1" applyBorder="1"/>
    <xf numFmtId="0" fontId="18" fillId="0" borderId="12" xfId="0" applyFont="1" applyBorder="1"/>
    <xf numFmtId="0" fontId="6" fillId="0" borderId="13" xfId="0" applyFont="1" applyBorder="1" applyAlignment="1">
      <alignment horizontal="left"/>
    </xf>
    <xf numFmtId="0" fontId="10" fillId="0" borderId="13" xfId="0" applyFont="1" applyBorder="1" applyAlignment="1"/>
    <xf numFmtId="0" fontId="25" fillId="0" borderId="13" xfId="0" applyFont="1" applyBorder="1"/>
    <xf numFmtId="2" fontId="10" fillId="0" borderId="0" xfId="0" applyNumberFormat="1" applyFont="1"/>
    <xf numFmtId="2" fontId="10" fillId="0" borderId="8" xfId="0" applyNumberFormat="1" applyFont="1" applyBorder="1"/>
    <xf numFmtId="0" fontId="23" fillId="0" borderId="8" xfId="0" applyFont="1" applyBorder="1" applyAlignment="1">
      <alignment horizontal="center"/>
    </xf>
    <xf numFmtId="0" fontId="25" fillId="0" borderId="13" xfId="0" applyFont="1" applyBorder="1" applyAlignment="1">
      <alignment horizontal="left"/>
    </xf>
    <xf numFmtId="0" fontId="23" fillId="0" borderId="3" xfId="0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0" fontId="23" fillId="0" borderId="10" xfId="0" applyFont="1" applyBorder="1" applyAlignment="1">
      <alignment horizontal="center"/>
    </xf>
    <xf numFmtId="2" fontId="10" fillId="0" borderId="10" xfId="0" applyNumberFormat="1" applyFont="1" applyBorder="1"/>
    <xf numFmtId="0" fontId="10" fillId="0" borderId="9" xfId="0" applyFont="1" applyBorder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/>
    <xf numFmtId="2" fontId="10" fillId="0" borderId="9" xfId="0" applyNumberFormat="1" applyFont="1" applyBorder="1"/>
    <xf numFmtId="168" fontId="6" fillId="0" borderId="14" xfId="0" applyNumberFormat="1" applyFont="1" applyBorder="1"/>
    <xf numFmtId="2" fontId="6" fillId="0" borderId="14" xfId="0" applyNumberFormat="1" applyFont="1" applyBorder="1"/>
    <xf numFmtId="0" fontId="30" fillId="0" borderId="1" xfId="0" applyFont="1" applyBorder="1" applyAlignment="1">
      <alignment horizontal="left"/>
    </xf>
    <xf numFmtId="0" fontId="10" fillId="0" borderId="12" xfId="0" applyFont="1" applyBorder="1" applyAlignment="1"/>
    <xf numFmtId="0" fontId="24" fillId="0" borderId="12" xfId="0" applyFont="1" applyBorder="1"/>
    <xf numFmtId="0" fontId="25" fillId="0" borderId="15" xfId="0" applyFont="1" applyBorder="1" applyAlignment="1">
      <alignment horizontal="left"/>
    </xf>
    <xf numFmtId="0" fontId="10" fillId="0" borderId="0" xfId="0" applyFont="1" applyAlignment="1">
      <alignment horizontal="center"/>
    </xf>
    <xf numFmtId="0" fontId="6" fillId="0" borderId="0" xfId="0" applyFont="1"/>
    <xf numFmtId="2" fontId="6" fillId="0" borderId="2" xfId="0" applyNumberFormat="1" applyFont="1" applyBorder="1"/>
    <xf numFmtId="2" fontId="6" fillId="0" borderId="4" xfId="0" applyNumberFormat="1" applyFont="1" applyBorder="1"/>
    <xf numFmtId="0" fontId="32" fillId="0" borderId="1" xfId="0" applyFont="1" applyBorder="1" applyAlignment="1">
      <alignment horizontal="left"/>
    </xf>
    <xf numFmtId="2" fontId="10" fillId="0" borderId="0" xfId="0" applyNumberFormat="1" applyFont="1" applyBorder="1"/>
    <xf numFmtId="2" fontId="6" fillId="0" borderId="0" xfId="0" applyNumberFormat="1" applyFont="1"/>
    <xf numFmtId="0" fontId="6" fillId="0" borderId="15" xfId="0" applyFont="1" applyBorder="1" applyAlignment="1">
      <alignment horizontal="left"/>
    </xf>
    <xf numFmtId="168" fontId="6" fillId="0" borderId="12" xfId="0" applyNumberFormat="1" applyFont="1" applyBorder="1" applyAlignment="1">
      <alignment horizontal="right"/>
    </xf>
    <xf numFmtId="164" fontId="10" fillId="0" borderId="6" xfId="0" applyNumberFormat="1" applyFont="1" applyBorder="1" applyAlignment="1">
      <alignment horizontal="center"/>
    </xf>
    <xf numFmtId="164" fontId="10" fillId="0" borderId="13" xfId="0" applyNumberFormat="1" applyFont="1" applyBorder="1" applyAlignment="1">
      <alignment horizontal="center"/>
    </xf>
    <xf numFmtId="164" fontId="10" fillId="0" borderId="7" xfId="0" applyNumberFormat="1" applyFont="1" applyBorder="1" applyAlignment="1">
      <alignment horizontal="center"/>
    </xf>
    <xf numFmtId="164" fontId="10" fillId="0" borderId="12" xfId="0" applyNumberFormat="1" applyFont="1" applyBorder="1" applyAlignment="1">
      <alignment horizontal="center"/>
    </xf>
    <xf numFmtId="164" fontId="10" fillId="0" borderId="0" xfId="0" applyNumberFormat="1" applyFont="1" applyBorder="1"/>
    <xf numFmtId="164" fontId="10" fillId="0" borderId="0" xfId="0" applyNumberFormat="1" applyFont="1"/>
    <xf numFmtId="0" fontId="36" fillId="0" borderId="1" xfId="0" applyFont="1" applyBorder="1" applyAlignment="1">
      <alignment horizontal="left"/>
    </xf>
    <xf numFmtId="0" fontId="37" fillId="0" borderId="5" xfId="0" applyFont="1" applyBorder="1" applyAlignment="1">
      <alignment horizontal="left"/>
    </xf>
    <xf numFmtId="0" fontId="37" fillId="0" borderId="0" xfId="0" applyFont="1" applyBorder="1"/>
    <xf numFmtId="168" fontId="10" fillId="0" borderId="9" xfId="0" applyNumberFormat="1" applyFont="1" applyBorder="1"/>
    <xf numFmtId="0" fontId="7" fillId="0" borderId="14" xfId="0" applyFont="1" applyBorder="1" applyAlignment="1">
      <alignment horizontal="left"/>
    </xf>
    <xf numFmtId="0" fontId="39" fillId="0" borderId="0" xfId="0" applyFont="1" applyBorder="1" applyAlignment="1">
      <alignment horizontal="left"/>
    </xf>
    <xf numFmtId="0" fontId="40" fillId="0" borderId="0" xfId="0" applyFont="1" applyBorder="1" applyAlignment="1">
      <alignment horizontal="left"/>
    </xf>
    <xf numFmtId="0" fontId="41" fillId="0" borderId="0" xfId="0" applyFont="1" applyBorder="1" applyAlignment="1">
      <alignment horizontal="left"/>
    </xf>
    <xf numFmtId="0" fontId="42" fillId="0" borderId="0" xfId="0" applyFont="1" applyBorder="1" applyAlignment="1">
      <alignment horizontal="left"/>
    </xf>
    <xf numFmtId="0" fontId="23" fillId="0" borderId="6" xfId="0" applyFont="1" applyBorder="1" applyAlignment="1">
      <alignment horizontal="center"/>
    </xf>
    <xf numFmtId="164" fontId="10" fillId="0" borderId="6" xfId="0" applyNumberFormat="1" applyFont="1" applyBorder="1"/>
    <xf numFmtId="0" fontId="43" fillId="0" borderId="12" xfId="0" applyFont="1" applyBorder="1"/>
    <xf numFmtId="0" fontId="23" fillId="0" borderId="7" xfId="0" applyFont="1" applyBorder="1" applyAlignment="1">
      <alignment horizontal="center"/>
    </xf>
    <xf numFmtId="0" fontId="43" fillId="0" borderId="15" xfId="0" applyFont="1" applyBorder="1"/>
    <xf numFmtId="0" fontId="23" fillId="0" borderId="11" xfId="0" applyFont="1" applyBorder="1" applyAlignment="1">
      <alignment horizontal="center"/>
    </xf>
    <xf numFmtId="164" fontId="10" fillId="0" borderId="11" xfId="0" applyNumberFormat="1" applyFont="1" applyBorder="1"/>
    <xf numFmtId="0" fontId="25" fillId="0" borderId="7" xfId="0" applyFont="1" applyBorder="1" applyAlignment="1">
      <alignment horizontal="left"/>
    </xf>
    <xf numFmtId="0" fontId="43" fillId="0" borderId="7" xfId="0" applyFont="1" applyBorder="1"/>
    <xf numFmtId="0" fontId="25" fillId="0" borderId="7" xfId="0" applyFont="1" applyBorder="1"/>
    <xf numFmtId="0" fontId="18" fillId="0" borderId="13" xfId="0" applyFont="1" applyBorder="1"/>
    <xf numFmtId="0" fontId="24" fillId="0" borderId="8" xfId="0" applyFont="1" applyBorder="1" applyAlignment="1">
      <alignment horizontal="left"/>
    </xf>
    <xf numFmtId="0" fontId="25" fillId="0" borderId="11" xfId="0" applyFont="1" applyBorder="1"/>
    <xf numFmtId="0" fontId="25" fillId="0" borderId="10" xfId="0" applyFont="1" applyBorder="1" applyAlignment="1">
      <alignment horizontal="left"/>
    </xf>
    <xf numFmtId="0" fontId="25" fillId="0" borderId="8" xfId="0" applyFont="1" applyBorder="1" applyAlignment="1">
      <alignment horizontal="left"/>
    </xf>
    <xf numFmtId="0" fontId="10" fillId="0" borderId="0" xfId="0" applyFont="1" applyBorder="1" applyAlignment="1">
      <alignment horizontal="left"/>
    </xf>
    <xf numFmtId="164" fontId="10" fillId="0" borderId="12" xfId="0" applyNumberFormat="1" applyFont="1" applyBorder="1"/>
    <xf numFmtId="0" fontId="18" fillId="0" borderId="15" xfId="0" applyFont="1" applyBorder="1"/>
    <xf numFmtId="0" fontId="25" fillId="0" borderId="3" xfId="0" applyFont="1" applyBorder="1"/>
    <xf numFmtId="0" fontId="25" fillId="0" borderId="8" xfId="0" applyFont="1" applyBorder="1"/>
    <xf numFmtId="0" fontId="18" fillId="0" borderId="12" xfId="0" applyFont="1" applyBorder="1" applyAlignment="1">
      <alignment horizontal="left"/>
    </xf>
    <xf numFmtId="0" fontId="18" fillId="0" borderId="8" xfId="0" applyFont="1" applyBorder="1"/>
    <xf numFmtId="0" fontId="24" fillId="0" borderId="7" xfId="0" applyFont="1" applyBorder="1" applyAlignment="1">
      <alignment horizontal="center"/>
    </xf>
    <xf numFmtId="0" fontId="24" fillId="0" borderId="12" xfId="0" applyFont="1" applyBorder="1" applyAlignment="1">
      <alignment horizontal="center"/>
    </xf>
    <xf numFmtId="0" fontId="25" fillId="0" borderId="3" xfId="0" applyFont="1" applyBorder="1" applyAlignment="1">
      <alignment horizontal="left"/>
    </xf>
    <xf numFmtId="0" fontId="24" fillId="0" borderId="8" xfId="0" applyFont="1" applyBorder="1"/>
    <xf numFmtId="0" fontId="43" fillId="0" borderId="10" xfId="0" applyFont="1" applyBorder="1"/>
    <xf numFmtId="0" fontId="43" fillId="0" borderId="8" xfId="0" applyFont="1" applyBorder="1"/>
    <xf numFmtId="0" fontId="43" fillId="0" borderId="12" xfId="0" applyFont="1" applyBorder="1" applyAlignment="1">
      <alignment horizontal="left"/>
    </xf>
    <xf numFmtId="0" fontId="18" fillId="0" borderId="3" xfId="0" applyFont="1" applyBorder="1"/>
    <xf numFmtId="0" fontId="43" fillId="0" borderId="13" xfId="0" applyFont="1" applyBorder="1"/>
    <xf numFmtId="164" fontId="10" fillId="0" borderId="13" xfId="0" applyNumberFormat="1" applyFont="1" applyBorder="1"/>
    <xf numFmtId="164" fontId="10" fillId="0" borderId="15" xfId="0" applyNumberFormat="1" applyFont="1" applyBorder="1"/>
    <xf numFmtId="0" fontId="23" fillId="0" borderId="2" xfId="0" applyFont="1" applyBorder="1" applyAlignment="1">
      <alignment horizontal="center"/>
    </xf>
    <xf numFmtId="164" fontId="10" fillId="0" borderId="2" xfId="0" applyNumberFormat="1" applyFont="1" applyBorder="1"/>
    <xf numFmtId="0" fontId="10" fillId="0" borderId="4" xfId="0" applyFont="1" applyBorder="1" applyAlignment="1">
      <alignment horizontal="left"/>
    </xf>
    <xf numFmtId="0" fontId="23" fillId="0" borderId="9" xfId="0" applyFont="1" applyBorder="1" applyAlignment="1">
      <alignment horizontal="center"/>
    </xf>
    <xf numFmtId="164" fontId="10" fillId="0" borderId="9" xfId="0" applyNumberFormat="1" applyFont="1" applyBorder="1"/>
    <xf numFmtId="0" fontId="24" fillId="0" borderId="4" xfId="0" applyFont="1" applyBorder="1" applyAlignment="1">
      <alignment horizontal="left"/>
    </xf>
    <xf numFmtId="168" fontId="10" fillId="0" borderId="9" xfId="0" applyNumberFormat="1" applyFont="1" applyBorder="1" applyAlignment="1">
      <alignment horizontal="center"/>
    </xf>
    <xf numFmtId="168" fontId="23" fillId="0" borderId="9" xfId="0" applyNumberFormat="1" applyFont="1" applyBorder="1" applyAlignment="1">
      <alignment horizontal="center"/>
    </xf>
    <xf numFmtId="164" fontId="23" fillId="0" borderId="9" xfId="0" applyNumberFormat="1" applyFont="1" applyBorder="1" applyAlignment="1">
      <alignment horizontal="center"/>
    </xf>
    <xf numFmtId="0" fontId="23" fillId="0" borderId="0" xfId="0" applyFont="1" applyAlignment="1">
      <alignment horizontal="center"/>
    </xf>
    <xf numFmtId="0" fontId="44" fillId="0" borderId="1" xfId="0" applyFont="1" applyBorder="1" applyAlignment="1">
      <alignment horizontal="left"/>
    </xf>
    <xf numFmtId="0" fontId="23" fillId="0" borderId="1" xfId="0" applyFont="1" applyBorder="1" applyAlignment="1">
      <alignment horizontal="center"/>
    </xf>
    <xf numFmtId="164" fontId="10" fillId="0" borderId="1" xfId="0" applyNumberFormat="1" applyFont="1" applyBorder="1" applyAlignment="1">
      <alignment horizontal="center"/>
    </xf>
    <xf numFmtId="0" fontId="10" fillId="0" borderId="14" xfId="0" applyFont="1" applyBorder="1" applyAlignment="1">
      <alignment horizontal="left"/>
    </xf>
    <xf numFmtId="168" fontId="10" fillId="0" borderId="7" xfId="0" applyNumberFormat="1" applyFont="1" applyBorder="1" applyAlignment="1">
      <alignment horizontal="center"/>
    </xf>
    <xf numFmtId="0" fontId="25" fillId="0" borderId="12" xfId="0" applyFont="1" applyBorder="1" applyAlignment="1">
      <alignment horizontal="center"/>
    </xf>
    <xf numFmtId="0" fontId="25" fillId="0" borderId="0" xfId="0" applyFont="1" applyAlignment="1">
      <alignment horizontal="left"/>
    </xf>
    <xf numFmtId="0" fontId="43" fillId="0" borderId="12" xfId="0" applyFont="1" applyBorder="1" applyAlignment="1">
      <alignment horizontal="center"/>
    </xf>
    <xf numFmtId="0" fontId="43" fillId="0" borderId="0" xfId="0" applyFont="1" applyAlignment="1">
      <alignment horizontal="left"/>
    </xf>
    <xf numFmtId="168" fontId="10" fillId="0" borderId="14" xfId="0" applyNumberFormat="1" applyFont="1" applyBorder="1" applyAlignment="1">
      <alignment horizontal="center"/>
    </xf>
    <xf numFmtId="0" fontId="23" fillId="0" borderId="14" xfId="0" applyFont="1" applyBorder="1" applyAlignment="1">
      <alignment horizontal="center"/>
    </xf>
    <xf numFmtId="0" fontId="23" fillId="0" borderId="4" xfId="0" applyFont="1" applyBorder="1" applyAlignment="1">
      <alignment horizontal="center"/>
    </xf>
    <xf numFmtId="0" fontId="10" fillId="0" borderId="6" xfId="0" applyFont="1" applyBorder="1" applyAlignment="1">
      <alignment horizontal="right"/>
    </xf>
    <xf numFmtId="0" fontId="23" fillId="0" borderId="0" xfId="0" applyFont="1" applyBorder="1" applyAlignment="1">
      <alignment horizontal="center"/>
    </xf>
    <xf numFmtId="0" fontId="10" fillId="0" borderId="7" xfId="0" applyFont="1" applyBorder="1" applyAlignment="1">
      <alignment horizontal="right"/>
    </xf>
    <xf numFmtId="168" fontId="10" fillId="0" borderId="11" xfId="0" applyNumberFormat="1" applyFont="1" applyBorder="1" applyAlignment="1">
      <alignment horizontal="center"/>
    </xf>
    <xf numFmtId="168" fontId="10" fillId="0" borderId="2" xfId="0" applyNumberFormat="1" applyFont="1" applyBorder="1" applyAlignment="1">
      <alignment horizontal="center"/>
    </xf>
    <xf numFmtId="168" fontId="10" fillId="0" borderId="0" xfId="0" applyNumberFormat="1" applyFont="1" applyBorder="1" applyAlignment="1">
      <alignment horizontal="center"/>
    </xf>
    <xf numFmtId="164" fontId="10" fillId="0" borderId="2" xfId="0" applyNumberFormat="1" applyFont="1" applyBorder="1" applyAlignment="1">
      <alignment horizontal="center"/>
    </xf>
    <xf numFmtId="168" fontId="10" fillId="0" borderId="6" xfId="0" applyNumberFormat="1" applyFont="1" applyBorder="1" applyAlignment="1">
      <alignment horizontal="center"/>
    </xf>
    <xf numFmtId="0" fontId="7" fillId="0" borderId="0" xfId="0" applyFont="1" applyBorder="1" applyAlignment="1">
      <alignment horizontal="left"/>
    </xf>
    <xf numFmtId="0" fontId="23" fillId="0" borderId="5" xfId="0" applyFont="1" applyBorder="1" applyAlignment="1">
      <alignment horizontal="center"/>
    </xf>
    <xf numFmtId="0" fontId="23" fillId="0" borderId="11" xfId="0" applyFont="1" applyBorder="1" applyAlignment="1">
      <alignment horizontal="left"/>
    </xf>
    <xf numFmtId="0" fontId="10" fillId="0" borderId="5" xfId="0" applyFont="1" applyBorder="1" applyAlignment="1"/>
    <xf numFmtId="0" fontId="10" fillId="0" borderId="0" xfId="0" applyFont="1" applyBorder="1" applyAlignment="1"/>
    <xf numFmtId="164" fontId="10" fillId="0" borderId="15" xfId="0" applyNumberFormat="1" applyFont="1" applyBorder="1" applyAlignment="1">
      <alignment horizontal="center"/>
    </xf>
    <xf numFmtId="0" fontId="10" fillId="0" borderId="9" xfId="0" applyFont="1" applyBorder="1" applyAlignment="1"/>
    <xf numFmtId="0" fontId="10" fillId="0" borderId="5" xfId="0" applyFont="1" applyBorder="1" applyAlignment="1">
      <alignment horizontal="left"/>
    </xf>
    <xf numFmtId="164" fontId="10" fillId="0" borderId="0" xfId="0" applyNumberFormat="1" applyFont="1" applyBorder="1" applyAlignment="1">
      <alignment horizontal="center"/>
    </xf>
    <xf numFmtId="0" fontId="10" fillId="0" borderId="6" xfId="0" applyFont="1" applyBorder="1" applyAlignment="1"/>
    <xf numFmtId="0" fontId="10" fillId="0" borderId="11" xfId="0" applyFont="1" applyBorder="1" applyAlignment="1"/>
    <xf numFmtId="0" fontId="10" fillId="0" borderId="15" xfId="0" applyFont="1" applyBorder="1" applyAlignment="1"/>
    <xf numFmtId="164" fontId="10" fillId="0" borderId="11" xfId="0" applyNumberFormat="1" applyFont="1" applyBorder="1" applyAlignment="1">
      <alignment horizontal="center"/>
    </xf>
    <xf numFmtId="0" fontId="10" fillId="0" borderId="7" xfId="0" applyFont="1" applyBorder="1" applyAlignment="1"/>
    <xf numFmtId="0" fontId="45" fillId="0" borderId="0" xfId="0" applyFont="1" applyBorder="1" applyAlignment="1">
      <alignment horizontal="left"/>
    </xf>
    <xf numFmtId="0" fontId="45" fillId="0" borderId="0" xfId="0" applyFont="1" applyAlignment="1">
      <alignment horizontal="left"/>
    </xf>
    <xf numFmtId="0" fontId="9" fillId="0" borderId="0" xfId="0" applyFont="1" applyBorder="1" applyAlignment="1">
      <alignment horizontal="left"/>
    </xf>
    <xf numFmtId="0" fontId="6" fillId="0" borderId="1" xfId="0" applyFont="1" applyBorder="1"/>
    <xf numFmtId="0" fontId="6" fillId="0" borderId="14" xfId="0" applyFont="1" applyBorder="1" applyAlignment="1">
      <alignment horizontal="center"/>
    </xf>
    <xf numFmtId="2" fontId="6" fillId="0" borderId="2" xfId="0" applyNumberFormat="1" applyFont="1" applyBorder="1" applyAlignment="1">
      <alignment horizontal="center"/>
    </xf>
    <xf numFmtId="2" fontId="6" fillId="0" borderId="4" xfId="0" applyNumberFormat="1" applyFont="1" applyBorder="1" applyAlignment="1">
      <alignment horizontal="center"/>
    </xf>
    <xf numFmtId="2" fontId="6" fillId="0" borderId="0" xfId="0" applyNumberFormat="1" applyFont="1" applyBorder="1" applyAlignment="1">
      <alignment horizontal="left"/>
    </xf>
    <xf numFmtId="49" fontId="6" fillId="2" borderId="13" xfId="0" applyNumberFormat="1" applyFont="1" applyFill="1" applyBorder="1" applyAlignment="1">
      <alignment horizontal="center"/>
    </xf>
    <xf numFmtId="1" fontId="6" fillId="2" borderId="13" xfId="0" applyNumberFormat="1" applyFont="1" applyFill="1" applyBorder="1"/>
    <xf numFmtId="168" fontId="6" fillId="2" borderId="12" xfId="0" applyNumberFormat="1" applyFont="1" applyFill="1" applyBorder="1"/>
    <xf numFmtId="2" fontId="6" fillId="3" borderId="0" xfId="0" applyNumberFormat="1" applyFont="1" applyFill="1" applyBorder="1" applyAlignment="1">
      <alignment horizontal="right"/>
    </xf>
    <xf numFmtId="2" fontId="6" fillId="2" borderId="12" xfId="0" applyNumberFormat="1" applyFont="1" applyFill="1" applyBorder="1"/>
    <xf numFmtId="0" fontId="6" fillId="2" borderId="7" xfId="0" applyFont="1" applyFill="1" applyBorder="1"/>
    <xf numFmtId="0" fontId="6" fillId="4" borderId="7" xfId="0" applyFont="1" applyFill="1" applyBorder="1"/>
    <xf numFmtId="0" fontId="6" fillId="5" borderId="7" xfId="0" applyFont="1" applyFill="1" applyBorder="1"/>
    <xf numFmtId="0" fontId="6" fillId="6" borderId="7" xfId="0" applyFont="1" applyFill="1" applyBorder="1"/>
    <xf numFmtId="0" fontId="6" fillId="6" borderId="12" xfId="0" applyFont="1" applyFill="1" applyBorder="1"/>
    <xf numFmtId="0" fontId="6" fillId="2" borderId="12" xfId="0" applyFont="1" applyFill="1" applyBorder="1"/>
    <xf numFmtId="0" fontId="6" fillId="2" borderId="8" xfId="0" applyFont="1" applyFill="1" applyBorder="1"/>
    <xf numFmtId="0" fontId="6" fillId="2" borderId="13" xfId="0" applyFont="1" applyFill="1" applyBorder="1"/>
    <xf numFmtId="0" fontId="6" fillId="6" borderId="13" xfId="0" applyFont="1" applyFill="1" applyBorder="1"/>
    <xf numFmtId="49" fontId="6" fillId="0" borderId="14" xfId="0" applyNumberFormat="1" applyFont="1" applyBorder="1" applyAlignment="1">
      <alignment horizontal="center"/>
    </xf>
    <xf numFmtId="1" fontId="6" fillId="0" borderId="14" xfId="0" applyNumberFormat="1" applyFont="1" applyBorder="1"/>
    <xf numFmtId="0" fontId="6" fillId="0" borderId="12" xfId="0" applyFont="1" applyFill="1" applyBorder="1"/>
    <xf numFmtId="49" fontId="6" fillId="0" borderId="13" xfId="0" applyNumberFormat="1" applyFont="1" applyBorder="1" applyAlignment="1">
      <alignment horizontal="center"/>
    </xf>
    <xf numFmtId="1" fontId="6" fillId="0" borderId="13" xfId="0" applyNumberFormat="1" applyFont="1" applyBorder="1"/>
    <xf numFmtId="0" fontId="6" fillId="0" borderId="13" xfId="0" applyFont="1" applyBorder="1"/>
    <xf numFmtId="0" fontId="6" fillId="0" borderId="0" xfId="0" applyFont="1" applyBorder="1" applyAlignment="1">
      <alignment horizontal="right"/>
    </xf>
    <xf numFmtId="0" fontId="6" fillId="6" borderId="8" xfId="0" applyFont="1" applyFill="1" applyBorder="1"/>
    <xf numFmtId="0" fontId="6" fillId="0" borderId="12" xfId="0" applyFont="1" applyBorder="1"/>
    <xf numFmtId="0" fontId="6" fillId="0" borderId="6" xfId="0" applyFont="1" applyBorder="1"/>
    <xf numFmtId="0" fontId="6" fillId="6" borderId="6" xfId="0" applyFont="1" applyFill="1" applyBorder="1"/>
    <xf numFmtId="0" fontId="6" fillId="5" borderId="6" xfId="0" applyFont="1" applyFill="1" applyBorder="1"/>
    <xf numFmtId="0" fontId="6" fillId="2" borderId="6" xfId="0" applyFont="1" applyFill="1" applyBorder="1"/>
    <xf numFmtId="0" fontId="6" fillId="0" borderId="13" xfId="0" applyFont="1" applyFill="1" applyBorder="1"/>
    <xf numFmtId="0" fontId="6" fillId="0" borderId="13" xfId="0" applyFont="1" applyBorder="1" applyAlignment="1"/>
    <xf numFmtId="0" fontId="6" fillId="0" borderId="11" xfId="0" applyFont="1" applyBorder="1"/>
    <xf numFmtId="0" fontId="6" fillId="6" borderId="11" xfId="0" applyFont="1" applyFill="1" applyBorder="1"/>
    <xf numFmtId="0" fontId="6" fillId="4" borderId="11" xfId="0" applyFont="1" applyFill="1" applyBorder="1"/>
    <xf numFmtId="0" fontId="6" fillId="7" borderId="11" xfId="0" applyFont="1" applyFill="1" applyBorder="1"/>
    <xf numFmtId="0" fontId="6" fillId="6" borderId="15" xfId="0" applyFont="1" applyFill="1" applyBorder="1"/>
    <xf numFmtId="0" fontId="6" fillId="0" borderId="10" xfId="0" applyFont="1" applyBorder="1"/>
    <xf numFmtId="0" fontId="6" fillId="6" borderId="10" xfId="0" applyFont="1" applyFill="1" applyBorder="1"/>
    <xf numFmtId="0" fontId="6" fillId="0" borderId="15" xfId="0" applyFont="1" applyBorder="1"/>
    <xf numFmtId="0" fontId="46" fillId="0" borderId="0" xfId="0" applyFont="1" applyBorder="1" applyAlignment="1">
      <alignment horizontal="left"/>
    </xf>
    <xf numFmtId="0" fontId="46" fillId="0" borderId="0" xfId="0" applyFont="1" applyBorder="1" applyAlignment="1">
      <alignment horizontal="right"/>
    </xf>
    <xf numFmtId="0" fontId="6" fillId="7" borderId="6" xfId="0" applyFont="1" applyFill="1" applyBorder="1"/>
    <xf numFmtId="0" fontId="6" fillId="6" borderId="3" xfId="0" applyFont="1" applyFill="1" applyBorder="1"/>
    <xf numFmtId="0" fontId="6" fillId="7" borderId="7" xfId="0" applyFont="1" applyFill="1" applyBorder="1"/>
    <xf numFmtId="0" fontId="6" fillId="0" borderId="14" xfId="0" applyFont="1" applyBorder="1" applyAlignment="1"/>
    <xf numFmtId="49" fontId="6" fillId="2" borderId="14" xfId="0" applyNumberFormat="1" applyFont="1" applyFill="1" applyBorder="1" applyAlignment="1">
      <alignment horizontal="center"/>
    </xf>
    <xf numFmtId="1" fontId="6" fillId="2" borderId="14" xfId="0" applyNumberFormat="1" applyFont="1" applyFill="1" applyBorder="1"/>
    <xf numFmtId="168" fontId="6" fillId="2" borderId="14" xfId="0" applyNumberFormat="1" applyFont="1" applyFill="1" applyBorder="1"/>
    <xf numFmtId="2" fontId="6" fillId="2" borderId="14" xfId="0" applyNumberFormat="1" applyFont="1" applyFill="1" applyBorder="1"/>
    <xf numFmtId="0" fontId="6" fillId="2" borderId="14" xfId="0" applyFont="1" applyFill="1" applyBorder="1" applyAlignment="1"/>
    <xf numFmtId="49" fontId="6" fillId="0" borderId="0" xfId="0" applyNumberFormat="1" applyFont="1" applyBorder="1" applyAlignment="1">
      <alignment horizontal="left"/>
    </xf>
    <xf numFmtId="0" fontId="6" fillId="2" borderId="15" xfId="0" applyFont="1" applyFill="1" applyBorder="1" applyAlignment="1"/>
    <xf numFmtId="1" fontId="6" fillId="2" borderId="15" xfId="0" applyNumberFormat="1" applyFont="1" applyFill="1" applyBorder="1" applyAlignment="1"/>
    <xf numFmtId="0" fontId="6" fillId="4" borderId="6" xfId="0" applyFont="1" applyFill="1" applyBorder="1"/>
    <xf numFmtId="1" fontId="6" fillId="2" borderId="6" xfId="0" applyNumberFormat="1" applyFont="1" applyFill="1" applyBorder="1"/>
    <xf numFmtId="168" fontId="6" fillId="2" borderId="13" xfId="0" applyNumberFormat="1" applyFont="1" applyFill="1" applyBorder="1"/>
    <xf numFmtId="2" fontId="6" fillId="0" borderId="0" xfId="0" applyNumberFormat="1" applyFont="1" applyFill="1" applyBorder="1" applyAlignment="1">
      <alignment horizontal="right"/>
    </xf>
    <xf numFmtId="2" fontId="6" fillId="2" borderId="5" xfId="0" applyNumberFormat="1" applyFont="1" applyFill="1" applyBorder="1"/>
    <xf numFmtId="2" fontId="6" fillId="2" borderId="13" xfId="0" applyNumberFormat="1" applyFont="1" applyFill="1" applyBorder="1"/>
    <xf numFmtId="1" fontId="6" fillId="2" borderId="1" xfId="0" applyNumberFormat="1" applyFont="1" applyFill="1" applyBorder="1"/>
    <xf numFmtId="2" fontId="6" fillId="2" borderId="2" xfId="0" applyNumberFormat="1" applyFont="1" applyFill="1" applyBorder="1"/>
    <xf numFmtId="1" fontId="6" fillId="2" borderId="7" xfId="0" applyNumberFormat="1" applyFont="1" applyFill="1" applyBorder="1"/>
    <xf numFmtId="2" fontId="6" fillId="2" borderId="0" xfId="0" applyNumberFormat="1" applyFont="1" applyFill="1" applyBorder="1"/>
    <xf numFmtId="1" fontId="6" fillId="0" borderId="1" xfId="0" applyNumberFormat="1" applyFont="1" applyBorder="1"/>
    <xf numFmtId="2" fontId="6" fillId="0" borderId="0" xfId="0" applyNumberFormat="1" applyFont="1" applyBorder="1" applyAlignment="1">
      <alignment horizontal="right"/>
    </xf>
    <xf numFmtId="1" fontId="6" fillId="0" borderId="7" xfId="0" applyNumberFormat="1" applyFont="1" applyBorder="1"/>
    <xf numFmtId="0" fontId="6" fillId="0" borderId="15" xfId="0" applyFont="1" applyFill="1" applyBorder="1"/>
    <xf numFmtId="0" fontId="6" fillId="0" borderId="0" xfId="0" applyFont="1" applyAlignment="1">
      <alignment horizontal="left"/>
    </xf>
    <xf numFmtId="0" fontId="6" fillId="0" borderId="14" xfId="0" applyFont="1" applyBorder="1"/>
    <xf numFmtId="0" fontId="6" fillId="0" borderId="0" xfId="0" applyFont="1" applyAlignment="1">
      <alignment horizontal="center"/>
    </xf>
    <xf numFmtId="1" fontId="6" fillId="0" borderId="6" xfId="0" applyNumberFormat="1" applyFont="1" applyBorder="1"/>
    <xf numFmtId="0" fontId="6" fillId="0" borderId="4" xfId="0" applyFont="1" applyBorder="1"/>
    <xf numFmtId="0" fontId="6" fillId="2" borderId="14" xfId="0" applyFont="1" applyFill="1" applyBorder="1"/>
    <xf numFmtId="0" fontId="6" fillId="2" borderId="1" xfId="0" applyFont="1" applyFill="1" applyBorder="1"/>
    <xf numFmtId="2" fontId="6" fillId="2" borderId="4" xfId="0" applyNumberFormat="1" applyFont="1" applyFill="1" applyBorder="1"/>
    <xf numFmtId="2" fontId="6" fillId="2" borderId="3" xfId="0" applyNumberFormat="1" applyFont="1" applyFill="1" applyBorder="1"/>
    <xf numFmtId="0" fontId="6" fillId="7" borderId="13" xfId="0" applyFont="1" applyFill="1" applyBorder="1"/>
    <xf numFmtId="0" fontId="6" fillId="7" borderId="0" xfId="0" applyFont="1" applyFill="1" applyBorder="1"/>
    <xf numFmtId="0" fontId="6" fillId="2" borderId="0" xfId="0" applyFont="1" applyFill="1" applyBorder="1"/>
    <xf numFmtId="0" fontId="6" fillId="7" borderId="12" xfId="0" applyFont="1" applyFill="1" applyBorder="1"/>
    <xf numFmtId="0" fontId="6" fillId="7" borderId="15" xfId="0" applyFont="1" applyFill="1" applyBorder="1"/>
    <xf numFmtId="0" fontId="6" fillId="4" borderId="0" xfId="0" applyFont="1" applyFill="1" applyBorder="1"/>
    <xf numFmtId="0" fontId="6" fillId="4" borderId="13" xfId="0" applyFont="1" applyFill="1" applyBorder="1"/>
    <xf numFmtId="0" fontId="7" fillId="0" borderId="0" xfId="0" applyFont="1"/>
    <xf numFmtId="164" fontId="6" fillId="0" borderId="2" xfId="0" applyNumberFormat="1" applyFont="1" applyBorder="1"/>
    <xf numFmtId="0" fontId="13" fillId="0" borderId="1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1" fontId="6" fillId="0" borderId="7" xfId="0" applyNumberFormat="1" applyFont="1" applyBorder="1" applyAlignment="1">
      <alignment horizontal="right"/>
    </xf>
    <xf numFmtId="1" fontId="6" fillId="0" borderId="12" xfId="0" applyNumberFormat="1" applyFont="1" applyBorder="1" applyAlignment="1">
      <alignment horizontal="right"/>
    </xf>
    <xf numFmtId="1" fontId="6" fillId="0" borderId="8" xfId="0" applyNumberFormat="1" applyFont="1" applyBorder="1" applyAlignment="1">
      <alignment horizontal="right"/>
    </xf>
    <xf numFmtId="49" fontId="6" fillId="0" borderId="14" xfId="0" applyNumberFormat="1" applyFont="1" applyFill="1" applyBorder="1" applyAlignment="1">
      <alignment horizontal="center"/>
    </xf>
    <xf numFmtId="0" fontId="6" fillId="0" borderId="14" xfId="0" applyFont="1" applyFill="1" applyBorder="1"/>
    <xf numFmtId="168" fontId="6" fillId="0" borderId="14" xfId="0" applyNumberFormat="1" applyFont="1" applyFill="1" applyBorder="1"/>
    <xf numFmtId="2" fontId="6" fillId="0" borderId="14" xfId="0" applyNumberFormat="1" applyFont="1" applyFill="1" applyBorder="1"/>
    <xf numFmtId="2" fontId="6" fillId="0" borderId="0" xfId="0" applyNumberFormat="1" applyFont="1" applyFill="1" applyBorder="1"/>
    <xf numFmtId="0" fontId="6" fillId="0" borderId="1" xfId="0" applyFont="1" applyFill="1" applyBorder="1"/>
    <xf numFmtId="2" fontId="6" fillId="0" borderId="2" xfId="0" applyNumberFormat="1" applyFont="1" applyFill="1" applyBorder="1"/>
    <xf numFmtId="2" fontId="6" fillId="0" borderId="4" xfId="0" applyNumberFormat="1" applyFont="1" applyFill="1" applyBorder="1"/>
    <xf numFmtId="168" fontId="6" fillId="0" borderId="7" xfId="0" applyNumberFormat="1" applyFont="1" applyBorder="1" applyAlignment="1">
      <alignment horizontal="right"/>
    </xf>
    <xf numFmtId="168" fontId="6" fillId="0" borderId="8" xfId="0" applyNumberFormat="1" applyFont="1" applyBorder="1" applyAlignment="1">
      <alignment horizontal="right"/>
    </xf>
    <xf numFmtId="1" fontId="6" fillId="0" borderId="11" xfId="0" applyNumberFormat="1" applyFont="1" applyBorder="1"/>
    <xf numFmtId="2" fontId="6" fillId="0" borderId="12" xfId="0" applyNumberFormat="1" applyFont="1" applyBorder="1" applyAlignment="1">
      <alignment horizontal="right"/>
    </xf>
    <xf numFmtId="2" fontId="6" fillId="0" borderId="8" xfId="0" applyNumberFormat="1" applyFont="1" applyBorder="1" applyAlignment="1">
      <alignment horizontal="right"/>
    </xf>
    <xf numFmtId="0" fontId="6" fillId="0" borderId="7" xfId="0" applyFont="1" applyBorder="1" applyAlignment="1">
      <alignment horizontal="right"/>
    </xf>
    <xf numFmtId="0" fontId="6" fillId="0" borderId="0" xfId="0" applyFont="1" applyFill="1"/>
    <xf numFmtId="1" fontId="6" fillId="2" borderId="11" xfId="0" applyNumberFormat="1" applyFont="1" applyFill="1" applyBorder="1"/>
    <xf numFmtId="168" fontId="6" fillId="2" borderId="15" xfId="0" applyNumberFormat="1" applyFont="1" applyFill="1" applyBorder="1"/>
    <xf numFmtId="2" fontId="6" fillId="2" borderId="9" xfId="0" applyNumberFormat="1" applyFont="1" applyFill="1" applyBorder="1"/>
    <xf numFmtId="2" fontId="6" fillId="2" borderId="15" xfId="0" applyNumberFormat="1" applyFont="1" applyFill="1" applyBorder="1"/>
    <xf numFmtId="2" fontId="6" fillId="2" borderId="10" xfId="0" applyNumberFormat="1" applyFont="1" applyFill="1" applyBorder="1"/>
    <xf numFmtId="0" fontId="6" fillId="6" borderId="0" xfId="0" applyFont="1" applyFill="1"/>
    <xf numFmtId="0" fontId="9" fillId="0" borderId="0" xfId="0" applyFont="1"/>
    <xf numFmtId="1" fontId="6" fillId="0" borderId="12" xfId="0" applyNumberFormat="1" applyFont="1" applyBorder="1"/>
    <xf numFmtId="0" fontId="6" fillId="2" borderId="0" xfId="0" applyFont="1" applyFill="1" applyBorder="1" applyAlignment="1">
      <alignment horizontal="center"/>
    </xf>
    <xf numFmtId="0" fontId="47" fillId="0" borderId="13" xfId="0" applyFont="1" applyBorder="1" applyAlignment="1">
      <alignment horizontal="left"/>
    </xf>
    <xf numFmtId="0" fontId="47" fillId="0" borderId="15" xfId="0" applyFont="1" applyBorder="1" applyAlignment="1">
      <alignment horizontal="left"/>
    </xf>
    <xf numFmtId="1" fontId="6" fillId="0" borderId="11" xfId="0" applyNumberFormat="1" applyFont="1" applyFill="1" applyBorder="1"/>
    <xf numFmtId="168" fontId="6" fillId="0" borderId="15" xfId="0" applyNumberFormat="1" applyFont="1" applyFill="1" applyBorder="1"/>
    <xf numFmtId="2" fontId="6" fillId="0" borderId="9" xfId="0" applyNumberFormat="1" applyFont="1" applyFill="1" applyBorder="1"/>
    <xf numFmtId="2" fontId="6" fillId="0" borderId="15" xfId="0" applyNumberFormat="1" applyFont="1" applyFill="1" applyBorder="1"/>
    <xf numFmtId="2" fontId="6" fillId="0" borderId="10" xfId="0" applyNumberFormat="1" applyFont="1" applyFill="1" applyBorder="1"/>
    <xf numFmtId="0" fontId="6" fillId="2" borderId="0" xfId="0" applyFont="1" applyFill="1"/>
    <xf numFmtId="0" fontId="48" fillId="0" borderId="0" xfId="1" applyNumberFormat="1" applyFont="1" applyFill="1" applyBorder="1" applyAlignment="1" applyProtection="1"/>
    <xf numFmtId="0" fontId="6" fillId="7" borderId="0" xfId="0" applyFont="1" applyFill="1"/>
    <xf numFmtId="0" fontId="47" fillId="0" borderId="6" xfId="0" applyFont="1" applyBorder="1"/>
    <xf numFmtId="0" fontId="6" fillId="0" borderId="1" xfId="0" applyFont="1" applyBorder="1" applyAlignment="1">
      <alignment horizontal="left"/>
    </xf>
    <xf numFmtId="0" fontId="0" fillId="0" borderId="2" xfId="0" applyBorder="1"/>
    <xf numFmtId="0" fontId="47" fillId="0" borderId="11" xfId="0" applyFont="1" applyBorder="1" applyAlignment="1">
      <alignment horizontal="left"/>
    </xf>
    <xf numFmtId="0" fontId="6" fillId="0" borderId="9" xfId="0" applyFont="1" applyBorder="1"/>
    <xf numFmtId="0" fontId="20" fillId="0" borderId="1" xfId="0" applyFont="1" applyBorder="1" applyAlignment="1">
      <alignment horizontal="left"/>
    </xf>
    <xf numFmtId="0" fontId="20" fillId="0" borderId="2" xfId="0" applyFont="1" applyBorder="1"/>
    <xf numFmtId="0" fontId="20" fillId="0" borderId="14" xfId="0" applyFont="1" applyBorder="1"/>
    <xf numFmtId="0" fontId="19" fillId="0" borderId="7" xfId="0" applyFont="1" applyBorder="1" applyAlignment="1">
      <alignment horizontal="right"/>
    </xf>
    <xf numFmtId="0" fontId="19" fillId="0" borderId="0" xfId="0" applyFont="1" applyBorder="1"/>
    <xf numFmtId="0" fontId="6" fillId="0" borderId="6" xfId="0" applyFont="1" applyBorder="1" applyAlignment="1">
      <alignment horizontal="right"/>
    </xf>
    <xf numFmtId="0" fontId="26" fillId="0" borderId="1" xfId="0" applyFont="1" applyBorder="1" applyAlignment="1">
      <alignment horizontal="right"/>
    </xf>
    <xf numFmtId="0" fontId="26" fillId="0" borderId="2" xfId="0" applyFont="1" applyBorder="1"/>
    <xf numFmtId="0" fontId="26" fillId="0" borderId="14" xfId="0" applyFont="1" applyBorder="1"/>
    <xf numFmtId="0" fontId="47" fillId="0" borderId="6" xfId="0" applyFont="1" applyBorder="1" applyAlignment="1">
      <alignment horizontal="left"/>
    </xf>
    <xf numFmtId="2" fontId="6" fillId="2" borderId="8" xfId="0" applyNumberFormat="1" applyFont="1" applyFill="1" applyBorder="1"/>
    <xf numFmtId="0" fontId="20" fillId="0" borderId="6" xfId="0" applyFont="1" applyBorder="1" applyAlignment="1">
      <alignment horizontal="left"/>
    </xf>
    <xf numFmtId="0" fontId="20" fillId="0" borderId="5" xfId="0" applyFont="1" applyBorder="1"/>
    <xf numFmtId="0" fontId="20" fillId="0" borderId="13" xfId="0" applyFont="1" applyBorder="1"/>
    <xf numFmtId="49" fontId="6" fillId="0" borderId="13" xfId="0" applyNumberFormat="1" applyFont="1" applyFill="1" applyBorder="1" applyAlignment="1">
      <alignment horizontal="center"/>
    </xf>
    <xf numFmtId="168" fontId="6" fillId="0" borderId="13" xfId="0" applyNumberFormat="1" applyFont="1" applyFill="1" applyBorder="1"/>
    <xf numFmtId="2" fontId="6" fillId="0" borderId="13" xfId="0" applyNumberFormat="1" applyFont="1" applyFill="1" applyBorder="1"/>
    <xf numFmtId="0" fontId="6" fillId="0" borderId="6" xfId="0" applyFont="1" applyFill="1" applyBorder="1"/>
    <xf numFmtId="2" fontId="6" fillId="0" borderId="5" xfId="0" applyNumberFormat="1" applyFont="1" applyFill="1" applyBorder="1"/>
    <xf numFmtId="2" fontId="6" fillId="0" borderId="3" xfId="0" applyNumberFormat="1" applyFont="1" applyFill="1" applyBorder="1"/>
    <xf numFmtId="1" fontId="6" fillId="0" borderId="1" xfId="0" applyNumberFormat="1" applyFont="1" applyFill="1" applyBorder="1"/>
    <xf numFmtId="1" fontId="6" fillId="0" borderId="7" xfId="0" applyNumberFormat="1" applyFont="1" applyFill="1" applyBorder="1"/>
    <xf numFmtId="168" fontId="6" fillId="0" borderId="12" xfId="0" applyNumberFormat="1" applyFont="1" applyFill="1" applyBorder="1"/>
    <xf numFmtId="2" fontId="6" fillId="0" borderId="12" xfId="0" applyNumberFormat="1" applyFont="1" applyFill="1" applyBorder="1"/>
    <xf numFmtId="2" fontId="6" fillId="0" borderId="8" xfId="0" applyNumberFormat="1" applyFont="1" applyFill="1" applyBorder="1"/>
    <xf numFmtId="1" fontId="6" fillId="0" borderId="6" xfId="0" applyNumberFormat="1" applyFont="1" applyFill="1" applyBorder="1"/>
    <xf numFmtId="0" fontId="6" fillId="0" borderId="11" xfId="0" applyFont="1" applyBorder="1" applyAlignment="1">
      <alignment horizontal="right"/>
    </xf>
    <xf numFmtId="0" fontId="26" fillId="0" borderId="11" xfId="0" applyFont="1" applyBorder="1" applyAlignment="1">
      <alignment horizontal="right"/>
    </xf>
    <xf numFmtId="0" fontId="26" fillId="0" borderId="9" xfId="0" applyFont="1" applyBorder="1"/>
    <xf numFmtId="168" fontId="26" fillId="0" borderId="14" xfId="0" applyNumberFormat="1" applyFont="1" applyBorder="1"/>
    <xf numFmtId="168" fontId="26" fillId="0" borderId="2" xfId="0" applyNumberFormat="1" applyFont="1" applyBorder="1"/>
    <xf numFmtId="0" fontId="6" fillId="0" borderId="5" xfId="0" applyFont="1" applyFill="1" applyBorder="1"/>
    <xf numFmtId="0" fontId="19" fillId="0" borderId="11" xfId="0" applyFont="1" applyBorder="1" applyAlignment="1">
      <alignment horizontal="right"/>
    </xf>
    <xf numFmtId="0" fontId="19" fillId="0" borderId="9" xfId="0" applyFont="1" applyBorder="1"/>
    <xf numFmtId="168" fontId="19" fillId="0" borderId="15" xfId="0" applyNumberFormat="1" applyFont="1" applyBorder="1"/>
    <xf numFmtId="0" fontId="19" fillId="0" borderId="0" xfId="0" applyFont="1" applyBorder="1" applyAlignment="1">
      <alignment horizontal="right"/>
    </xf>
    <xf numFmtId="168" fontId="19" fillId="0" borderId="0" xfId="0" applyNumberFormat="1" applyFont="1" applyBorder="1"/>
    <xf numFmtId="0" fontId="6" fillId="0" borderId="2" xfId="0" applyFont="1" applyFill="1" applyBorder="1"/>
    <xf numFmtId="0" fontId="6" fillId="0" borderId="0" xfId="0" applyFont="1" applyFill="1" applyBorder="1"/>
    <xf numFmtId="168" fontId="6" fillId="0" borderId="0" xfId="0" applyNumberFormat="1" applyFont="1" applyFill="1" applyBorder="1"/>
    <xf numFmtId="0" fontId="9" fillId="0" borderId="6" xfId="0" applyFont="1" applyBorder="1" applyAlignment="1">
      <alignment horizontal="left"/>
    </xf>
    <xf numFmtId="164" fontId="6" fillId="0" borderId="0" xfId="0" applyNumberFormat="1" applyFont="1" applyBorder="1"/>
    <xf numFmtId="0" fontId="10" fillId="0" borderId="0" xfId="0" applyNumberFormat="1" applyFont="1" applyBorder="1"/>
    <xf numFmtId="0" fontId="0" fillId="0" borderId="0" xfId="0" applyNumberFormat="1"/>
    <xf numFmtId="0" fontId="0" fillId="0" borderId="0" xfId="0" applyFont="1" applyAlignment="1">
      <alignment horizontal="left"/>
    </xf>
    <xf numFmtId="0" fontId="0" fillId="0" borderId="0" xfId="0" applyAlignment="1">
      <alignment horizontal="left"/>
    </xf>
    <xf numFmtId="164" fontId="0" fillId="0" borderId="0" xfId="0" applyNumberFormat="1"/>
    <xf numFmtId="164" fontId="0" fillId="0" borderId="0" xfId="0" applyNumberFormat="1" applyFont="1"/>
    <xf numFmtId="0" fontId="45" fillId="0" borderId="0" xfId="0" applyFont="1" applyBorder="1" applyAlignment="1">
      <alignment horizontal="right"/>
    </xf>
    <xf numFmtId="0" fontId="13" fillId="0" borderId="0" xfId="0" applyFont="1" applyBorder="1" applyAlignment="1">
      <alignment horizontal="center"/>
    </xf>
    <xf numFmtId="2" fontId="13" fillId="0" borderId="0" xfId="0" applyNumberFormat="1" applyFont="1" applyBorder="1"/>
    <xf numFmtId="0" fontId="24" fillId="0" borderId="0" xfId="0" applyFont="1" applyBorder="1" applyAlignment="1">
      <alignment horizontal="left"/>
    </xf>
    <xf numFmtId="0" fontId="4" fillId="0" borderId="0" xfId="0" applyFont="1" applyBorder="1" applyAlignment="1">
      <alignment horizontal="right"/>
    </xf>
    <xf numFmtId="0" fontId="44" fillId="0" borderId="0" xfId="0" applyFont="1" applyBorder="1" applyAlignment="1">
      <alignment horizontal="right"/>
    </xf>
    <xf numFmtId="0" fontId="9" fillId="0" borderId="7" xfId="0" applyFont="1" applyBorder="1"/>
    <xf numFmtId="0" fontId="10" fillId="0" borderId="0" xfId="0" applyFont="1" applyBorder="1" applyAlignment="1">
      <alignment horizontal="right"/>
    </xf>
    <xf numFmtId="0" fontId="49" fillId="0" borderId="0" xfId="0" applyFont="1" applyBorder="1" applyAlignment="1">
      <alignment horizontal="right"/>
    </xf>
    <xf numFmtId="0" fontId="23" fillId="0" borderId="0" xfId="0" applyFont="1" applyBorder="1"/>
    <xf numFmtId="0" fontId="50" fillId="0" borderId="7" xfId="0" applyFont="1" applyBorder="1" applyAlignment="1">
      <alignment horizontal="left"/>
    </xf>
    <xf numFmtId="0" fontId="24" fillId="0" borderId="7" xfId="0" applyFont="1" applyBorder="1" applyAlignment="1">
      <alignment horizontal="left"/>
    </xf>
    <xf numFmtId="0" fontId="38" fillId="0" borderId="0" xfId="0" applyFont="1" applyBorder="1" applyAlignment="1">
      <alignment horizontal="left"/>
    </xf>
    <xf numFmtId="0" fontId="44" fillId="0" borderId="5" xfId="0" applyFont="1" applyBorder="1" applyAlignment="1">
      <alignment horizontal="right"/>
    </xf>
    <xf numFmtId="0" fontId="44" fillId="0" borderId="9" xfId="0" applyFont="1" applyBorder="1" applyAlignment="1">
      <alignment horizontal="right"/>
    </xf>
    <xf numFmtId="0" fontId="42" fillId="0" borderId="9" xfId="0" applyFont="1" applyBorder="1" applyAlignment="1">
      <alignment horizontal="left"/>
    </xf>
    <xf numFmtId="0" fontId="47" fillId="0" borderId="0" xfId="0" applyFont="1" applyBorder="1" applyAlignment="1">
      <alignment horizontal="right"/>
    </xf>
    <xf numFmtId="0" fontId="47" fillId="0" borderId="9" xfId="0" applyFont="1" applyBorder="1" applyAlignment="1">
      <alignment horizontal="right"/>
    </xf>
    <xf numFmtId="0" fontId="5" fillId="0" borderId="9" xfId="1" applyNumberFormat="1" applyFont="1" applyFill="1" applyBorder="1" applyAlignment="1" applyProtection="1"/>
    <xf numFmtId="0" fontId="5" fillId="0" borderId="5" xfId="1" applyNumberFormat="1" applyFill="1" applyBorder="1" applyAlignment="1" applyProtection="1"/>
    <xf numFmtId="0" fontId="5" fillId="0" borderId="9" xfId="1" applyNumberFormat="1" applyFont="1" applyFill="1" applyBorder="1" applyAlignment="1" applyProtection="1">
      <alignment horizontal="left"/>
    </xf>
    <xf numFmtId="0" fontId="6" fillId="0" borderId="14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14" fillId="0" borderId="5" xfId="0" applyFont="1" applyBorder="1" applyAlignment="1">
      <alignment horizontal="left"/>
    </xf>
    <xf numFmtId="0" fontId="52" fillId="0" borderId="7" xfId="0" applyFont="1" applyBorder="1"/>
    <xf numFmtId="0" fontId="52" fillId="0" borderId="0" xfId="0" applyFont="1" applyBorder="1"/>
    <xf numFmtId="0" fontId="52" fillId="0" borderId="0" xfId="0" applyFont="1" applyBorder="1" applyAlignment="1">
      <alignment horizontal="center"/>
    </xf>
    <xf numFmtId="0" fontId="52" fillId="0" borderId="8" xfId="0" applyFont="1" applyBorder="1" applyAlignment="1">
      <alignment horizontal="center"/>
    </xf>
    <xf numFmtId="2" fontId="10" fillId="0" borderId="0" xfId="0" applyNumberFormat="1" applyFont="1" applyBorder="1" applyAlignment="1"/>
    <xf numFmtId="0" fontId="54" fillId="0" borderId="12" xfId="0" applyFont="1" applyBorder="1" applyAlignment="1">
      <alignment horizontal="left"/>
    </xf>
    <xf numFmtId="172" fontId="0" fillId="0" borderId="0" xfId="0" applyNumberFormat="1"/>
    <xf numFmtId="0" fontId="6" fillId="8" borderId="12" xfId="0" applyFont="1" applyFill="1" applyBorder="1"/>
    <xf numFmtId="0" fontId="6" fillId="9" borderId="13" xfId="0" applyFont="1" applyFill="1" applyBorder="1"/>
    <xf numFmtId="0" fontId="6" fillId="10" borderId="12" xfId="0" applyFont="1" applyFill="1" applyBorder="1"/>
    <xf numFmtId="0" fontId="6" fillId="11" borderId="13" xfId="0" applyFont="1" applyFill="1" applyBorder="1"/>
    <xf numFmtId="0" fontId="6" fillId="11" borderId="12" xfId="0" applyFont="1" applyFill="1" applyBorder="1"/>
    <xf numFmtId="0" fontId="5" fillId="0" borderId="0" xfId="1" applyAlignment="1">
      <alignment horizontal="center"/>
    </xf>
    <xf numFmtId="1" fontId="6" fillId="0" borderId="14" xfId="0" applyNumberFormat="1" applyFont="1" applyFill="1" applyBorder="1"/>
    <xf numFmtId="0" fontId="10" fillId="0" borderId="0" xfId="0" applyNumberFormat="1" applyFont="1" applyBorder="1" applyAlignment="1">
      <alignment horizontal="left"/>
    </xf>
    <xf numFmtId="0" fontId="25" fillId="0" borderId="10" xfId="0" applyFont="1" applyBorder="1"/>
    <xf numFmtId="0" fontId="55" fillId="0" borderId="12" xfId="0" applyFont="1" applyBorder="1" applyAlignment="1">
      <alignment horizontal="left"/>
    </xf>
    <xf numFmtId="0" fontId="55" fillId="0" borderId="12" xfId="0" applyFont="1" applyBorder="1"/>
    <xf numFmtId="0" fontId="54" fillId="0" borderId="7" xfId="0" applyFont="1" applyBorder="1"/>
    <xf numFmtId="0" fontId="54" fillId="0" borderId="12" xfId="0" applyFont="1" applyBorder="1"/>
    <xf numFmtId="0" fontId="55" fillId="0" borderId="7" xfId="0" applyFont="1" applyBorder="1" applyAlignment="1">
      <alignment horizontal="center"/>
    </xf>
    <xf numFmtId="0" fontId="55" fillId="0" borderId="15" xfId="0" applyFont="1" applyBorder="1"/>
    <xf numFmtId="0" fontId="55" fillId="0" borderId="8" xfId="0" applyFont="1" applyBorder="1" applyAlignment="1">
      <alignment horizontal="center"/>
    </xf>
    <xf numFmtId="0" fontId="55" fillId="0" borderId="13" xfId="0" applyFont="1" applyBorder="1"/>
    <xf numFmtId="0" fontId="55" fillId="0" borderId="7" xfId="0" applyFont="1" applyBorder="1"/>
    <xf numFmtId="0" fontId="55" fillId="0" borderId="7" xfId="0" applyFont="1" applyBorder="1" applyAlignment="1">
      <alignment horizontal="left"/>
    </xf>
    <xf numFmtId="0" fontId="24" fillId="0" borderId="13" xfId="0" applyFont="1" applyBorder="1" applyAlignment="1">
      <alignment horizontal="center"/>
    </xf>
    <xf numFmtId="0" fontId="10" fillId="0" borderId="11" xfId="0" applyFont="1" applyFill="1" applyBorder="1" applyAlignment="1">
      <alignment horizontal="left"/>
    </xf>
    <xf numFmtId="0" fontId="10" fillId="0" borderId="10" xfId="0" applyFont="1" applyFill="1" applyBorder="1"/>
    <xf numFmtId="0" fontId="10" fillId="0" borderId="10" xfId="0" applyFont="1" applyFill="1" applyBorder="1" applyAlignment="1">
      <alignment horizontal="center"/>
    </xf>
    <xf numFmtId="0" fontId="10" fillId="0" borderId="15" xfId="0" applyFont="1" applyFill="1" applyBorder="1" applyAlignment="1">
      <alignment horizontal="left"/>
    </xf>
    <xf numFmtId="2" fontId="10" fillId="0" borderId="7" xfId="0" applyNumberFormat="1" applyFont="1" applyFill="1" applyBorder="1"/>
    <xf numFmtId="169" fontId="10" fillId="0" borderId="15" xfId="0" applyNumberFormat="1" applyFont="1" applyFill="1" applyBorder="1" applyAlignment="1">
      <alignment horizontal="right"/>
    </xf>
    <xf numFmtId="169" fontId="10" fillId="0" borderId="16" xfId="0" applyNumberFormat="1" applyFont="1" applyFill="1" applyBorder="1"/>
    <xf numFmtId="169" fontId="10" fillId="0" borderId="10" xfId="0" applyNumberFormat="1" applyFont="1" applyFill="1" applyBorder="1" applyAlignment="1">
      <alignment horizontal="right"/>
    </xf>
    <xf numFmtId="169" fontId="24" fillId="0" borderId="10" xfId="0" applyNumberFormat="1" applyFont="1" applyFill="1" applyBorder="1" applyAlignment="1">
      <alignment horizontal="right"/>
    </xf>
    <xf numFmtId="169" fontId="24" fillId="0" borderId="15" xfId="0" applyNumberFormat="1" applyFont="1" applyFill="1" applyBorder="1" applyAlignment="1">
      <alignment horizontal="right"/>
    </xf>
    <xf numFmtId="169" fontId="10" fillId="0" borderId="15" xfId="0" applyNumberFormat="1" applyFont="1" applyFill="1" applyBorder="1"/>
    <xf numFmtId="169" fontId="24" fillId="0" borderId="9" xfId="0" applyNumberFormat="1" applyFont="1" applyFill="1" applyBorder="1"/>
    <xf numFmtId="169" fontId="10" fillId="0" borderId="9" xfId="0" applyNumberFormat="1" applyFont="1" applyFill="1" applyBorder="1"/>
    <xf numFmtId="0" fontId="0" fillId="0" borderId="0" xfId="0" applyFill="1"/>
    <xf numFmtId="0" fontId="10" fillId="0" borderId="12" xfId="0" applyFont="1" applyFill="1" applyBorder="1" applyAlignment="1">
      <alignment horizontal="left"/>
    </xf>
    <xf numFmtId="169" fontId="10" fillId="0" borderId="12" xfId="0" applyNumberFormat="1" applyFont="1" applyFill="1" applyBorder="1" applyAlignment="1">
      <alignment horizontal="right"/>
    </xf>
    <xf numFmtId="169" fontId="10" fillId="0" borderId="8" xfId="0" applyNumberFormat="1" applyFont="1" applyFill="1" applyBorder="1"/>
    <xf numFmtId="0" fontId="10" fillId="0" borderId="7" xfId="0" applyFont="1" applyFill="1" applyBorder="1"/>
    <xf numFmtId="0" fontId="10" fillId="0" borderId="7" xfId="0" applyFont="1" applyFill="1" applyBorder="1" applyAlignment="1">
      <alignment horizontal="left"/>
    </xf>
    <xf numFmtId="169" fontId="24" fillId="0" borderId="8" xfId="0" applyNumberFormat="1" applyFont="1" applyFill="1" applyBorder="1" applyAlignment="1">
      <alignment horizontal="right"/>
    </xf>
    <xf numFmtId="169" fontId="24" fillId="0" borderId="12" xfId="0" applyNumberFormat="1" applyFont="1" applyFill="1" applyBorder="1"/>
    <xf numFmtId="0" fontId="10" fillId="0" borderId="11" xfId="0" applyFont="1" applyFill="1" applyBorder="1"/>
    <xf numFmtId="169" fontId="24" fillId="0" borderId="15" xfId="0" applyNumberFormat="1" applyFont="1" applyFill="1" applyBorder="1"/>
    <xf numFmtId="0" fontId="10" fillId="0" borderId="13" xfId="0" applyFont="1" applyFill="1" applyBorder="1" applyAlignment="1">
      <alignment horizontal="left"/>
    </xf>
    <xf numFmtId="0" fontId="10" fillId="0" borderId="13" xfId="0" applyFont="1" applyFill="1" applyBorder="1"/>
    <xf numFmtId="0" fontId="10" fillId="0" borderId="3" xfId="0" applyFont="1" applyFill="1" applyBorder="1"/>
    <xf numFmtId="169" fontId="10" fillId="0" borderId="13" xfId="0" applyNumberFormat="1" applyFont="1" applyFill="1" applyBorder="1" applyAlignment="1">
      <alignment horizontal="right"/>
    </xf>
    <xf numFmtId="169" fontId="10" fillId="0" borderId="13" xfId="0" applyNumberFormat="1" applyFont="1" applyFill="1" applyBorder="1"/>
    <xf numFmtId="169" fontId="10" fillId="0" borderId="7" xfId="0" applyNumberFormat="1" applyFont="1" applyFill="1" applyBorder="1"/>
    <xf numFmtId="169" fontId="24" fillId="0" borderId="3" xfId="0" applyNumberFormat="1" applyFont="1" applyFill="1" applyBorder="1" applyAlignment="1">
      <alignment horizontal="right"/>
    </xf>
    <xf numFmtId="169" fontId="10" fillId="0" borderId="3" xfId="0" applyNumberFormat="1" applyFont="1" applyFill="1" applyBorder="1" applyAlignment="1">
      <alignment horizontal="right"/>
    </xf>
    <xf numFmtId="169" fontId="24" fillId="0" borderId="13" xfId="0" applyNumberFormat="1" applyFont="1" applyFill="1" applyBorder="1" applyAlignment="1">
      <alignment horizontal="right"/>
    </xf>
    <xf numFmtId="169" fontId="10" fillId="0" borderId="5" xfId="0" applyNumberFormat="1" applyFont="1" applyFill="1" applyBorder="1"/>
    <xf numFmtId="169" fontId="24" fillId="0" borderId="5" xfId="0" applyNumberFormat="1" applyFont="1" applyFill="1" applyBorder="1"/>
    <xf numFmtId="169" fontId="10" fillId="0" borderId="19" xfId="0" applyNumberFormat="1" applyFont="1" applyFill="1" applyBorder="1"/>
    <xf numFmtId="0" fontId="10" fillId="0" borderId="6" xfId="0" applyFont="1" applyFill="1" applyBorder="1"/>
    <xf numFmtId="169" fontId="56" fillId="0" borderId="12" xfId="0" applyNumberFormat="1" applyFont="1" applyFill="1" applyBorder="1"/>
    <xf numFmtId="169" fontId="10" fillId="0" borderId="3" xfId="0" applyNumberFormat="1" applyFont="1" applyFill="1" applyBorder="1"/>
    <xf numFmtId="169" fontId="10" fillId="0" borderId="10" xfId="0" applyNumberFormat="1" applyFont="1" applyFill="1" applyBorder="1"/>
    <xf numFmtId="169" fontId="56" fillId="0" borderId="8" xfId="0" applyNumberFormat="1" applyFont="1" applyFill="1" applyBorder="1"/>
    <xf numFmtId="169" fontId="56" fillId="0" borderId="18" xfId="0" applyNumberFormat="1" applyFont="1" applyFill="1" applyBorder="1"/>
    <xf numFmtId="0" fontId="10" fillId="0" borderId="12" xfId="0" applyFont="1" applyFill="1" applyBorder="1" applyAlignment="1"/>
    <xf numFmtId="0" fontId="10" fillId="0" borderId="0" xfId="0" applyFont="1" applyFill="1" applyBorder="1" applyAlignment="1">
      <alignment horizontal="center"/>
    </xf>
    <xf numFmtId="169" fontId="10" fillId="0" borderId="6" xfId="0" applyNumberFormat="1" applyFont="1" applyFill="1" applyBorder="1"/>
    <xf numFmtId="169" fontId="10" fillId="0" borderId="11" xfId="0" applyNumberFormat="1" applyFont="1" applyFill="1" applyBorder="1"/>
    <xf numFmtId="169" fontId="24" fillId="0" borderId="13" xfId="0" applyNumberFormat="1" applyFont="1" applyFill="1" applyBorder="1"/>
    <xf numFmtId="169" fontId="10" fillId="0" borderId="0" xfId="0" applyNumberFormat="1" applyFont="1" applyFill="1" applyBorder="1" applyAlignment="1">
      <alignment horizontal="right"/>
    </xf>
    <xf numFmtId="169" fontId="10" fillId="0" borderId="7" xfId="0" applyNumberFormat="1" applyFont="1" applyFill="1" applyBorder="1" applyAlignment="1">
      <alignment horizontal="right"/>
    </xf>
    <xf numFmtId="169" fontId="24" fillId="0" borderId="0" xfId="0" applyNumberFormat="1" applyFont="1" applyFill="1" applyBorder="1" applyAlignment="1">
      <alignment horizontal="right"/>
    </xf>
    <xf numFmtId="169" fontId="24" fillId="0" borderId="7" xfId="0" applyNumberFormat="1" applyFont="1" applyFill="1" applyBorder="1" applyAlignment="1">
      <alignment horizontal="right"/>
    </xf>
    <xf numFmtId="0" fontId="10" fillId="0" borderId="0" xfId="0" applyFont="1" applyFill="1" applyBorder="1"/>
    <xf numFmtId="169" fontId="24" fillId="0" borderId="11" xfId="0" applyNumberFormat="1" applyFont="1" applyFill="1" applyBorder="1"/>
    <xf numFmtId="169" fontId="24" fillId="0" borderId="6" xfId="0" applyNumberFormat="1" applyFont="1" applyFill="1" applyBorder="1"/>
    <xf numFmtId="169" fontId="56" fillId="0" borderId="3" xfId="0" applyNumberFormat="1" applyFont="1" applyFill="1" applyBorder="1" applyAlignment="1">
      <alignment horizontal="right"/>
    </xf>
    <xf numFmtId="169" fontId="56" fillId="0" borderId="5" xfId="0" applyNumberFormat="1" applyFont="1" applyFill="1" applyBorder="1"/>
    <xf numFmtId="169" fontId="56" fillId="0" borderId="8" xfId="0" applyNumberFormat="1" applyFont="1" applyFill="1" applyBorder="1" applyAlignment="1">
      <alignment horizontal="right"/>
    </xf>
    <xf numFmtId="169" fontId="56" fillId="0" borderId="0" xfId="0" applyNumberFormat="1" applyFont="1" applyFill="1" applyBorder="1"/>
    <xf numFmtId="2" fontId="10" fillId="0" borderId="11" xfId="0" applyNumberFormat="1" applyFont="1" applyFill="1" applyBorder="1"/>
    <xf numFmtId="169" fontId="56" fillId="0" borderId="12" xfId="0" applyNumberFormat="1" applyFont="1" applyFill="1" applyBorder="1" applyAlignment="1">
      <alignment horizontal="right"/>
    </xf>
    <xf numFmtId="169" fontId="56" fillId="0" borderId="7" xfId="0" applyNumberFormat="1" applyFont="1" applyFill="1" applyBorder="1"/>
    <xf numFmtId="169" fontId="56" fillId="0" borderId="10" xfId="0" applyNumberFormat="1" applyFont="1" applyFill="1" applyBorder="1" applyAlignment="1">
      <alignment horizontal="right"/>
    </xf>
    <xf numFmtId="169" fontId="56" fillId="0" borderId="9" xfId="0" applyNumberFormat="1" applyFont="1" applyFill="1" applyBorder="1"/>
    <xf numFmtId="169" fontId="56" fillId="0" borderId="13" xfId="0" applyNumberFormat="1" applyFont="1" applyFill="1" applyBorder="1"/>
    <xf numFmtId="2" fontId="10" fillId="0" borderId="12" xfId="0" applyNumberFormat="1" applyFont="1" applyFill="1" applyBorder="1"/>
    <xf numFmtId="2" fontId="10" fillId="0" borderId="13" xfId="0" applyNumberFormat="1" applyFont="1" applyFill="1" applyBorder="1"/>
    <xf numFmtId="169" fontId="10" fillId="0" borderId="28" xfId="0" applyNumberFormat="1" applyFont="1" applyFill="1" applyBorder="1"/>
    <xf numFmtId="169" fontId="24" fillId="0" borderId="8" xfId="0" applyNumberFormat="1" applyFont="1" applyFill="1" applyBorder="1"/>
    <xf numFmtId="2" fontId="10" fillId="0" borderId="12" xfId="0" applyNumberFormat="1" applyFont="1" applyFill="1" applyBorder="1" applyAlignment="1">
      <alignment horizontal="left"/>
    </xf>
    <xf numFmtId="0" fontId="35" fillId="0" borderId="1" xfId="0" applyFont="1" applyFill="1" applyBorder="1" applyAlignment="1">
      <alignment horizontal="left"/>
    </xf>
    <xf numFmtId="0" fontId="0" fillId="0" borderId="2" xfId="0" applyFont="1" applyFill="1" applyBorder="1"/>
    <xf numFmtId="0" fontId="0" fillId="0" borderId="5" xfId="0" applyFill="1" applyBorder="1"/>
    <xf numFmtId="0" fontId="0" fillId="0" borderId="3" xfId="0" applyFill="1" applyBorder="1"/>
    <xf numFmtId="0" fontId="11" fillId="0" borderId="7" xfId="0" applyFont="1" applyFill="1" applyBorder="1" applyAlignment="1">
      <alignment horizontal="left"/>
    </xf>
    <xf numFmtId="0" fontId="0" fillId="0" borderId="0" xfId="0" applyFont="1" applyFill="1" applyBorder="1"/>
    <xf numFmtId="0" fontId="0" fillId="0" borderId="0" xfId="0" applyFill="1" applyBorder="1"/>
    <xf numFmtId="0" fontId="0" fillId="0" borderId="8" xfId="0" applyFill="1" applyBorder="1"/>
    <xf numFmtId="0" fontId="17" fillId="0" borderId="7" xfId="0" applyFont="1" applyFill="1" applyBorder="1" applyAlignment="1">
      <alignment horizontal="left"/>
    </xf>
    <xf numFmtId="0" fontId="16" fillId="0" borderId="0" xfId="0" applyFont="1" applyFill="1" applyBorder="1"/>
    <xf numFmtId="0" fontId="0" fillId="0" borderId="9" xfId="0" applyFill="1" applyBorder="1"/>
    <xf numFmtId="0" fontId="0" fillId="0" borderId="10" xfId="0" applyFill="1" applyBorder="1"/>
    <xf numFmtId="0" fontId="14" fillId="0" borderId="11" xfId="0" applyFont="1" applyFill="1" applyBorder="1" applyAlignment="1">
      <alignment horizontal="left"/>
    </xf>
    <xf numFmtId="0" fontId="0" fillId="0" borderId="9" xfId="0" applyFont="1" applyFill="1" applyBorder="1"/>
    <xf numFmtId="0" fontId="19" fillId="0" borderId="0" xfId="0" applyFont="1" applyFill="1" applyBorder="1" applyAlignment="1">
      <alignment horizontal="left"/>
    </xf>
    <xf numFmtId="0" fontId="10" fillId="0" borderId="13" xfId="0" applyFont="1" applyFill="1" applyBorder="1" applyAlignment="1">
      <alignment horizontal="center"/>
    </xf>
    <xf numFmtId="0" fontId="6" fillId="0" borderId="13" xfId="0" applyFont="1" applyFill="1" applyBorder="1" applyAlignment="1">
      <alignment horizontal="center"/>
    </xf>
    <xf numFmtId="0" fontId="6" fillId="0" borderId="3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0" fontId="10" fillId="0" borderId="9" xfId="0" applyFont="1" applyFill="1" applyBorder="1" applyAlignment="1">
      <alignment horizontal="center"/>
    </xf>
    <xf numFmtId="0" fontId="0" fillId="0" borderId="9" xfId="0" applyFill="1" applyBorder="1" applyAlignment="1">
      <alignment horizontal="left"/>
    </xf>
    <xf numFmtId="0" fontId="21" fillId="0" borderId="9" xfId="0" applyFont="1" applyFill="1" applyBorder="1"/>
    <xf numFmtId="0" fontId="10" fillId="0" borderId="12" xfId="0" quotePrefix="1" applyFont="1" applyFill="1" applyBorder="1" applyAlignment="1">
      <alignment horizontal="center"/>
    </xf>
    <xf numFmtId="0" fontId="6" fillId="0" borderId="12" xfId="0" applyFont="1" applyFill="1" applyBorder="1" applyAlignment="1">
      <alignment horizontal="center"/>
    </xf>
    <xf numFmtId="0" fontId="10" fillId="0" borderId="15" xfId="0" applyFont="1" applyFill="1" applyBorder="1" applyAlignment="1">
      <alignment horizontal="center"/>
    </xf>
    <xf numFmtId="0" fontId="19" fillId="0" borderId="10" xfId="0" applyFont="1" applyFill="1" applyBorder="1" applyAlignment="1">
      <alignment horizontal="center"/>
    </xf>
    <xf numFmtId="0" fontId="10" fillId="0" borderId="14" xfId="0" applyFont="1" applyFill="1" applyBorder="1" applyAlignment="1">
      <alignment horizontal="center"/>
    </xf>
    <xf numFmtId="169" fontId="56" fillId="0" borderId="0" xfId="0" applyNumberFormat="1" applyFont="1" applyFill="1" applyBorder="1" applyAlignment="1">
      <alignment horizontal="right"/>
    </xf>
    <xf numFmtId="2" fontId="10" fillId="0" borderId="7" xfId="0" applyNumberFormat="1" applyFont="1" applyFill="1" applyBorder="1" applyAlignment="1">
      <alignment horizontal="left"/>
    </xf>
    <xf numFmtId="0" fontId="0" fillId="0" borderId="0" xfId="0" applyFont="1" applyFill="1"/>
    <xf numFmtId="0" fontId="61" fillId="0" borderId="0" xfId="0" applyFont="1" applyBorder="1"/>
    <xf numFmtId="0" fontId="5" fillId="0" borderId="0" xfId="1" applyNumberFormat="1" applyFont="1" applyFill="1" applyBorder="1" applyAlignment="1" applyProtection="1"/>
    <xf numFmtId="0" fontId="62" fillId="0" borderId="0" xfId="0" applyFont="1" applyBorder="1"/>
    <xf numFmtId="0" fontId="63" fillId="0" borderId="0" xfId="0" applyFont="1" applyBorder="1" applyAlignment="1">
      <alignment horizontal="left"/>
    </xf>
    <xf numFmtId="0" fontId="64" fillId="0" borderId="0" xfId="0" applyFont="1" applyBorder="1"/>
    <xf numFmtId="0" fontId="10" fillId="0" borderId="0" xfId="0" applyFont="1" applyFill="1" applyBorder="1" applyAlignment="1">
      <alignment horizontal="left"/>
    </xf>
    <xf numFmtId="0" fontId="10" fillId="12" borderId="7" xfId="0" applyFont="1" applyFill="1" applyBorder="1" applyAlignment="1">
      <alignment horizontal="left"/>
    </xf>
    <xf numFmtId="0" fontId="10" fillId="12" borderId="30" xfId="0" applyFont="1" applyFill="1" applyBorder="1" applyAlignment="1">
      <alignment horizontal="left"/>
    </xf>
    <xf numFmtId="0" fontId="37" fillId="0" borderId="7" xfId="0" applyFont="1" applyBorder="1" applyAlignment="1">
      <alignment horizontal="left" wrapText="1"/>
    </xf>
    <xf numFmtId="0" fontId="10" fillId="0" borderId="24" xfId="0" applyFont="1" applyFill="1" applyBorder="1"/>
    <xf numFmtId="173" fontId="10" fillId="0" borderId="12" xfId="0" applyNumberFormat="1" applyFont="1" applyFill="1" applyBorder="1" applyAlignment="1"/>
    <xf numFmtId="173" fontId="10" fillId="0" borderId="7" xfId="0" applyNumberFormat="1" applyFont="1" applyFill="1" applyBorder="1" applyAlignment="1"/>
    <xf numFmtId="0" fontId="4" fillId="0" borderId="0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left"/>
    </xf>
    <xf numFmtId="164" fontId="0" fillId="0" borderId="0" xfId="0" applyNumberFormat="1" applyFont="1" applyFill="1" applyBorder="1"/>
    <xf numFmtId="1" fontId="0" fillId="0" borderId="0" xfId="0" applyNumberFormat="1" applyFont="1" applyFill="1" applyBorder="1" applyAlignment="1">
      <alignment horizontal="center"/>
    </xf>
    <xf numFmtId="0" fontId="13" fillId="0" borderId="0" xfId="0" applyFont="1" applyFill="1" applyBorder="1"/>
    <xf numFmtId="0" fontId="61" fillId="0" borderId="0" xfId="0" applyFont="1" applyFill="1" applyBorder="1" applyAlignment="1">
      <alignment horizontal="left"/>
    </xf>
    <xf numFmtId="0" fontId="68" fillId="0" borderId="0" xfId="0" applyFont="1" applyFill="1" applyBorder="1"/>
    <xf numFmtId="0" fontId="67" fillId="0" borderId="0" xfId="0" applyFont="1" applyFill="1" applyBorder="1"/>
    <xf numFmtId="0" fontId="6" fillId="0" borderId="31" xfId="0" applyFont="1" applyFill="1" applyBorder="1" applyAlignment="1">
      <alignment horizontal="center"/>
    </xf>
    <xf numFmtId="0" fontId="61" fillId="0" borderId="0" xfId="0" applyFont="1" applyFill="1" applyBorder="1"/>
    <xf numFmtId="0" fontId="10" fillId="0" borderId="0" xfId="0" applyFont="1" applyFill="1"/>
    <xf numFmtId="0" fontId="0" fillId="0" borderId="31" xfId="0" applyFill="1" applyBorder="1"/>
    <xf numFmtId="2" fontId="10" fillId="0" borderId="0" xfId="0" applyNumberFormat="1" applyFont="1" applyFill="1" applyBorder="1"/>
    <xf numFmtId="2" fontId="10" fillId="0" borderId="8" xfId="0" applyNumberFormat="1" applyFont="1" applyFill="1" applyBorder="1"/>
    <xf numFmtId="0" fontId="10" fillId="0" borderId="18" xfId="0" applyFont="1" applyBorder="1"/>
    <xf numFmtId="0" fontId="10" fillId="0" borderId="30" xfId="0" applyFont="1" applyBorder="1"/>
    <xf numFmtId="0" fontId="23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right"/>
    </xf>
    <xf numFmtId="1" fontId="10" fillId="0" borderId="0" xfId="0" applyNumberFormat="1" applyFont="1" applyFill="1" applyBorder="1" applyAlignment="1">
      <alignment horizontal="center"/>
    </xf>
    <xf numFmtId="0" fontId="23" fillId="0" borderId="7" xfId="0" applyFont="1" applyFill="1" applyBorder="1" applyAlignment="1">
      <alignment horizontal="center"/>
    </xf>
    <xf numFmtId="0" fontId="10" fillId="0" borderId="11" xfId="0" applyFont="1" applyFill="1" applyBorder="1" applyAlignment="1">
      <alignment horizontal="right"/>
    </xf>
    <xf numFmtId="0" fontId="44" fillId="0" borderId="0" xfId="0" applyFont="1" applyFill="1" applyBorder="1" applyAlignment="1">
      <alignment horizontal="left"/>
    </xf>
    <xf numFmtId="0" fontId="10" fillId="0" borderId="32" xfId="0" applyFont="1" applyFill="1" applyBorder="1"/>
    <xf numFmtId="0" fontId="0" fillId="0" borderId="32" xfId="0" applyFill="1" applyBorder="1"/>
    <xf numFmtId="0" fontId="0" fillId="0" borderId="32" xfId="0" applyBorder="1"/>
    <xf numFmtId="0" fontId="10" fillId="0" borderId="34" xfId="0" applyFont="1" applyFill="1" applyBorder="1"/>
    <xf numFmtId="0" fontId="10" fillId="0" borderId="38" xfId="0" applyFont="1" applyBorder="1"/>
    <xf numFmtId="0" fontId="10" fillId="0" borderId="28" xfId="0" applyFont="1" applyFill="1" applyBorder="1"/>
    <xf numFmtId="169" fontId="10" fillId="0" borderId="8" xfId="0" applyNumberFormat="1" applyFont="1" applyFill="1" applyBorder="1" applyAlignment="1">
      <alignment horizontal="right"/>
    </xf>
    <xf numFmtId="169" fontId="24" fillId="0" borderId="7" xfId="0" applyNumberFormat="1" applyFont="1" applyFill="1" applyBorder="1"/>
    <xf numFmtId="169" fontId="24" fillId="0" borderId="0" xfId="0" applyNumberFormat="1" applyFont="1" applyFill="1" applyBorder="1"/>
    <xf numFmtId="169" fontId="10" fillId="0" borderId="18" xfId="0" applyNumberFormat="1" applyFont="1" applyFill="1" applyBorder="1"/>
    <xf numFmtId="169" fontId="24" fillId="0" borderId="12" xfId="0" applyNumberFormat="1" applyFont="1" applyFill="1" applyBorder="1" applyAlignment="1">
      <alignment horizontal="right"/>
    </xf>
    <xf numFmtId="169" fontId="10" fillId="0" borderId="12" xfId="0" applyNumberFormat="1" applyFont="1" applyFill="1" applyBorder="1"/>
    <xf numFmtId="169" fontId="10" fillId="0" borderId="0" xfId="0" applyNumberFormat="1" applyFont="1" applyFill="1" applyBorder="1"/>
    <xf numFmtId="0" fontId="10" fillId="0" borderId="6" xfId="0" applyFont="1" applyFill="1" applyBorder="1" applyAlignment="1">
      <alignment horizontal="left"/>
    </xf>
    <xf numFmtId="0" fontId="10" fillId="0" borderId="0" xfId="0" applyFont="1" applyFill="1" applyBorder="1"/>
    <xf numFmtId="169" fontId="10" fillId="0" borderId="8" xfId="0" applyNumberFormat="1" applyFont="1" applyBorder="1"/>
    <xf numFmtId="0" fontId="7" fillId="0" borderId="5" xfId="0" applyFon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168" fontId="6" fillId="0" borderId="0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31" xfId="0" applyBorder="1"/>
    <xf numFmtId="0" fontId="10" fillId="0" borderId="31" xfId="0" applyFont="1" applyFill="1" applyBorder="1"/>
    <xf numFmtId="172" fontId="10" fillId="0" borderId="0" xfId="0" applyNumberFormat="1" applyFont="1" applyFill="1" applyBorder="1" applyAlignment="1">
      <alignment horizontal="left"/>
    </xf>
    <xf numFmtId="0" fontId="0" fillId="0" borderId="0" xfId="0" applyBorder="1"/>
    <xf numFmtId="169" fontId="10" fillId="0" borderId="12" xfId="0" applyNumberFormat="1" applyFont="1" applyBorder="1"/>
    <xf numFmtId="169" fontId="56" fillId="0" borderId="8" xfId="0" applyNumberFormat="1" applyFont="1" applyBorder="1"/>
    <xf numFmtId="169" fontId="56" fillId="0" borderId="12" xfId="0" applyNumberFormat="1" applyFont="1" applyBorder="1"/>
    <xf numFmtId="169" fontId="56" fillId="0" borderId="7" xfId="0" applyNumberFormat="1" applyFont="1" applyBorder="1"/>
    <xf numFmtId="1" fontId="10" fillId="0" borderId="31" xfId="0" applyNumberFormat="1" applyFont="1" applyFill="1" applyBorder="1" applyAlignment="1">
      <alignment horizontal="center"/>
    </xf>
    <xf numFmtId="0" fontId="7" fillId="0" borderId="0" xfId="0" applyFont="1" applyFill="1" applyBorder="1"/>
    <xf numFmtId="0" fontId="10" fillId="0" borderId="31" xfId="0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164" fontId="0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/>
    <xf numFmtId="0" fontId="10" fillId="0" borderId="32" xfId="0" applyFont="1" applyFill="1" applyBorder="1" applyAlignment="1">
      <alignment horizontal="center"/>
    </xf>
    <xf numFmtId="0" fontId="10" fillId="0" borderId="27" xfId="0" applyFont="1" applyFill="1" applyBorder="1"/>
    <xf numFmtId="0" fontId="0" fillId="0" borderId="0" xfId="0" applyFont="1" applyFill="1" applyBorder="1" applyAlignment="1">
      <alignment horizontal="center"/>
    </xf>
    <xf numFmtId="0" fontId="62" fillId="0" borderId="0" xfId="0" applyFont="1" applyFill="1" applyBorder="1" applyAlignment="1">
      <alignment horizontal="center"/>
    </xf>
    <xf numFmtId="0" fontId="5" fillId="0" borderId="0" xfId="1" applyNumberFormat="1" applyFont="1" applyFill="1" applyBorder="1" applyAlignment="1" applyProtection="1">
      <alignment horizontal="center"/>
    </xf>
    <xf numFmtId="0" fontId="6" fillId="0" borderId="32" xfId="0" applyFont="1" applyFill="1" applyBorder="1"/>
    <xf numFmtId="2" fontId="10" fillId="0" borderId="32" xfId="0" applyNumberFormat="1" applyFont="1" applyFill="1" applyBorder="1" applyAlignment="1">
      <alignment horizontal="right"/>
    </xf>
    <xf numFmtId="0" fontId="0" fillId="0" borderId="18" xfId="0" applyFill="1" applyBorder="1"/>
    <xf numFmtId="0" fontId="10" fillId="0" borderId="36" xfId="0" applyFont="1" applyFill="1" applyBorder="1" applyAlignment="1">
      <alignment horizontal="center"/>
    </xf>
    <xf numFmtId="0" fontId="12" fillId="0" borderId="18" xfId="0" applyFont="1" applyFill="1" applyBorder="1" applyAlignment="1">
      <alignment horizontal="left"/>
    </xf>
    <xf numFmtId="0" fontId="15" fillId="0" borderId="18" xfId="0" applyFont="1" applyFill="1" applyBorder="1" applyAlignment="1">
      <alignment horizontal="left"/>
    </xf>
    <xf numFmtId="0" fontId="0" fillId="0" borderId="36" xfId="0" applyFont="1" applyFill="1" applyBorder="1"/>
    <xf numFmtId="0" fontId="0" fillId="0" borderId="36" xfId="0" applyFill="1" applyBorder="1"/>
    <xf numFmtId="0" fontId="13" fillId="0" borderId="18" xfId="0" applyFont="1" applyFill="1" applyBorder="1" applyAlignment="1">
      <alignment horizontal="left"/>
    </xf>
    <xf numFmtId="0" fontId="25" fillId="0" borderId="18" xfId="0" applyFont="1" applyFill="1" applyBorder="1"/>
    <xf numFmtId="0" fontId="27" fillId="0" borderId="18" xfId="0" applyFont="1" applyFill="1" applyBorder="1" applyAlignment="1">
      <alignment horizontal="left"/>
    </xf>
    <xf numFmtId="0" fontId="25" fillId="0" borderId="18" xfId="0" applyFont="1" applyFill="1" applyBorder="1" applyAlignment="1">
      <alignment horizontal="left"/>
    </xf>
    <xf numFmtId="0" fontId="54" fillId="0" borderId="18" xfId="0" applyFont="1" applyFill="1" applyBorder="1"/>
    <xf numFmtId="0" fontId="6" fillId="0" borderId="18" xfId="0" applyFont="1" applyFill="1" applyBorder="1" applyAlignment="1">
      <alignment horizontal="left"/>
    </xf>
    <xf numFmtId="0" fontId="24" fillId="0" borderId="18" xfId="0" applyFont="1" applyFill="1" applyBorder="1" applyAlignment="1">
      <alignment horizontal="left"/>
    </xf>
    <xf numFmtId="0" fontId="19" fillId="0" borderId="18" xfId="0" applyFont="1" applyFill="1" applyBorder="1" applyAlignment="1">
      <alignment horizontal="left"/>
    </xf>
    <xf numFmtId="0" fontId="31" fillId="0" borderId="18" xfId="0" applyFont="1" applyFill="1" applyBorder="1" applyAlignment="1">
      <alignment horizontal="left"/>
    </xf>
    <xf numFmtId="0" fontId="54" fillId="0" borderId="18" xfId="0" applyFont="1" applyFill="1" applyBorder="1" applyAlignment="1">
      <alignment horizontal="left"/>
    </xf>
    <xf numFmtId="0" fontId="24" fillId="0" borderId="18" xfId="0" applyFont="1" applyFill="1" applyBorder="1"/>
    <xf numFmtId="0" fontId="58" fillId="0" borderId="18" xfId="0" applyFont="1" applyFill="1" applyBorder="1" applyAlignment="1">
      <alignment horizontal="left"/>
    </xf>
    <xf numFmtId="0" fontId="26" fillId="0" borderId="18" xfId="0" applyFont="1" applyFill="1" applyBorder="1" applyAlignment="1">
      <alignment horizontal="left"/>
    </xf>
    <xf numFmtId="0" fontId="56" fillId="0" borderId="18" xfId="0" applyFont="1" applyFill="1" applyBorder="1"/>
    <xf numFmtId="0" fontId="19" fillId="0" borderId="18" xfId="0" applyFont="1" applyFill="1" applyBorder="1"/>
    <xf numFmtId="0" fontId="56" fillId="0" borderId="18" xfId="0" applyFont="1" applyFill="1" applyBorder="1" applyAlignment="1">
      <alignment horizontal="left"/>
    </xf>
    <xf numFmtId="0" fontId="69" fillId="0" borderId="18" xfId="0" applyFont="1" applyFill="1" applyBorder="1" applyAlignment="1">
      <alignment horizontal="left"/>
    </xf>
    <xf numFmtId="0" fontId="28" fillId="0" borderId="18" xfId="0" applyFont="1" applyFill="1" applyBorder="1"/>
    <xf numFmtId="0" fontId="29" fillId="0" borderId="18" xfId="0" applyFont="1" applyFill="1" applyBorder="1" applyAlignment="1">
      <alignment horizontal="left"/>
    </xf>
    <xf numFmtId="0" fontId="7" fillId="0" borderId="32" xfId="0" applyFont="1" applyFill="1" applyBorder="1"/>
    <xf numFmtId="0" fontId="27" fillId="0" borderId="18" xfId="0" applyFont="1" applyFill="1" applyBorder="1"/>
    <xf numFmtId="0" fontId="74" fillId="0" borderId="0" xfId="0" applyFont="1" applyFill="1" applyBorder="1" applyAlignment="1">
      <alignment horizontal="left"/>
    </xf>
    <xf numFmtId="170" fontId="61" fillId="0" borderId="0" xfId="0" applyNumberFormat="1" applyFont="1" applyFill="1" applyBorder="1" applyAlignment="1">
      <alignment horizontal="right"/>
    </xf>
    <xf numFmtId="0" fontId="61" fillId="0" borderId="0" xfId="0" applyFont="1" applyFill="1" applyBorder="1" applyAlignment="1">
      <alignment horizontal="center"/>
    </xf>
    <xf numFmtId="0" fontId="61" fillId="0" borderId="31" xfId="0" applyFont="1" applyFill="1" applyBorder="1" applyAlignment="1">
      <alignment horizontal="center"/>
    </xf>
    <xf numFmtId="0" fontId="70" fillId="0" borderId="0" xfId="0" applyFont="1" applyFill="1" applyBorder="1" applyAlignment="1">
      <alignment horizontal="center"/>
    </xf>
    <xf numFmtId="0" fontId="64" fillId="0" borderId="0" xfId="0" applyFont="1" applyFill="1" applyBorder="1" applyAlignment="1">
      <alignment horizontal="center"/>
    </xf>
    <xf numFmtId="0" fontId="71" fillId="0" borderId="0" xfId="0" applyFont="1" applyFill="1" applyBorder="1" applyAlignment="1">
      <alignment horizontal="center"/>
    </xf>
    <xf numFmtId="0" fontId="63" fillId="0" borderId="0" xfId="0" applyFont="1" applyFill="1" applyBorder="1" applyAlignment="1">
      <alignment horizontal="center"/>
    </xf>
    <xf numFmtId="0" fontId="66" fillId="0" borderId="0" xfId="0" applyFont="1" applyFill="1" applyBorder="1" applyAlignment="1">
      <alignment horizontal="center"/>
    </xf>
    <xf numFmtId="0" fontId="35" fillId="0" borderId="0" xfId="0" applyFont="1" applyFill="1" applyBorder="1" applyAlignment="1">
      <alignment horizontal="left"/>
    </xf>
    <xf numFmtId="0" fontId="5" fillId="0" borderId="0" xfId="1" applyFill="1" applyBorder="1"/>
    <xf numFmtId="0" fontId="5" fillId="0" borderId="0" xfId="1" applyFill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center"/>
    </xf>
    <xf numFmtId="0" fontId="4" fillId="0" borderId="0" xfId="0" applyFont="1" applyFill="1" applyBorder="1"/>
    <xf numFmtId="0" fontId="6" fillId="0" borderId="0" xfId="0" applyFont="1" applyFill="1" applyBorder="1" applyAlignment="1">
      <alignment horizontal="left"/>
    </xf>
    <xf numFmtId="0" fontId="20" fillId="0" borderId="0" xfId="0" applyFont="1" applyFill="1" applyBorder="1" applyAlignment="1">
      <alignment horizontal="center"/>
    </xf>
    <xf numFmtId="164" fontId="20" fillId="0" borderId="0" xfId="0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167" fontId="62" fillId="0" borderId="0" xfId="0" applyNumberFormat="1" applyFont="1" applyFill="1" applyBorder="1" applyAlignment="1">
      <alignment horizontal="center"/>
    </xf>
    <xf numFmtId="170" fontId="62" fillId="0" borderId="0" xfId="0" applyNumberFormat="1" applyFont="1" applyFill="1" applyBorder="1" applyAlignment="1">
      <alignment horizontal="center"/>
    </xf>
    <xf numFmtId="169" fontId="62" fillId="0" borderId="0" xfId="0" applyNumberFormat="1" applyFont="1" applyFill="1" applyBorder="1" applyAlignment="1">
      <alignment horizontal="center"/>
    </xf>
    <xf numFmtId="173" fontId="10" fillId="0" borderId="0" xfId="0" applyNumberFormat="1" applyFont="1" applyFill="1" applyBorder="1" applyAlignment="1"/>
    <xf numFmtId="3" fontId="68" fillId="0" borderId="0" xfId="0" applyNumberFormat="1" applyFont="1" applyFill="1" applyBorder="1" applyAlignment="1">
      <alignment horizontal="right"/>
    </xf>
    <xf numFmtId="1" fontId="0" fillId="0" borderId="0" xfId="0" applyNumberFormat="1" applyFill="1" applyBorder="1" applyAlignment="1">
      <alignment horizontal="center"/>
    </xf>
    <xf numFmtId="0" fontId="10" fillId="0" borderId="40" xfId="0" applyFont="1" applyFill="1" applyBorder="1"/>
    <xf numFmtId="0" fontId="10" fillId="0" borderId="40" xfId="0" applyFont="1" applyFill="1" applyBorder="1" applyAlignment="1">
      <alignment horizontal="center"/>
    </xf>
    <xf numFmtId="0" fontId="20" fillId="0" borderId="40" xfId="0" applyFont="1" applyFill="1" applyBorder="1" applyAlignment="1">
      <alignment horizontal="center"/>
    </xf>
    <xf numFmtId="0" fontId="6" fillId="0" borderId="40" xfId="0" applyFont="1" applyFill="1" applyBorder="1" applyAlignment="1">
      <alignment horizontal="center"/>
    </xf>
    <xf numFmtId="1" fontId="10" fillId="0" borderId="40" xfId="0" applyNumberFormat="1" applyFont="1" applyFill="1" applyBorder="1" applyAlignment="1">
      <alignment horizontal="center"/>
    </xf>
    <xf numFmtId="0" fontId="62" fillId="0" borderId="40" xfId="0" applyFont="1" applyFill="1" applyBorder="1" applyAlignment="1">
      <alignment horizontal="center"/>
    </xf>
    <xf numFmtId="0" fontId="61" fillId="0" borderId="40" xfId="0" applyFont="1" applyFill="1" applyBorder="1" applyAlignment="1">
      <alignment horizontal="center"/>
    </xf>
    <xf numFmtId="0" fontId="22" fillId="0" borderId="40" xfId="0" applyFont="1" applyFill="1" applyBorder="1" applyAlignment="1">
      <alignment horizontal="center"/>
    </xf>
    <xf numFmtId="0" fontId="0" fillId="0" borderId="40" xfId="0" applyFill="1" applyBorder="1"/>
    <xf numFmtId="0" fontId="5" fillId="0" borderId="36" xfId="1" applyNumberFormat="1" applyFill="1" applyBorder="1" applyAlignment="1" applyProtection="1"/>
    <xf numFmtId="0" fontId="10" fillId="0" borderId="41" xfId="0" applyFont="1" applyFill="1" applyBorder="1" applyAlignment="1">
      <alignment horizontal="center"/>
    </xf>
    <xf numFmtId="0" fontId="13" fillId="0" borderId="32" xfId="0" applyFont="1" applyFill="1" applyBorder="1"/>
    <xf numFmtId="0" fontId="4" fillId="0" borderId="32" xfId="0" applyFont="1" applyFill="1" applyBorder="1" applyAlignment="1">
      <alignment horizontal="left"/>
    </xf>
    <xf numFmtId="0" fontId="10" fillId="0" borderId="42" xfId="0" applyFont="1" applyFill="1" applyBorder="1" applyAlignment="1">
      <alignment horizontal="center"/>
    </xf>
    <xf numFmtId="0" fontId="9" fillId="0" borderId="32" xfId="0" applyFont="1" applyFill="1" applyBorder="1"/>
    <xf numFmtId="0" fontId="14" fillId="0" borderId="32" xfId="0" applyFont="1" applyFill="1" applyBorder="1" applyAlignment="1">
      <alignment horizontal="left"/>
    </xf>
    <xf numFmtId="0" fontId="6" fillId="0" borderId="32" xfId="0" applyFont="1" applyFill="1" applyBorder="1" applyAlignment="1">
      <alignment horizontal="center"/>
    </xf>
    <xf numFmtId="0" fontId="6" fillId="0" borderId="42" xfId="0" applyFont="1" applyFill="1" applyBorder="1" applyAlignment="1">
      <alignment horizontal="center"/>
    </xf>
    <xf numFmtId="0" fontId="13" fillId="0" borderId="32" xfId="0" applyFont="1" applyFill="1" applyBorder="1" applyAlignment="1">
      <alignment horizontal="left"/>
    </xf>
    <xf numFmtId="0" fontId="7" fillId="0" borderId="32" xfId="0" applyFont="1" applyFill="1" applyBorder="1" applyAlignment="1">
      <alignment horizontal="left"/>
    </xf>
    <xf numFmtId="0" fontId="18" fillId="0" borderId="32" xfId="0" applyFont="1" applyFill="1" applyBorder="1" applyAlignment="1">
      <alignment horizontal="center"/>
    </xf>
    <xf numFmtId="0" fontId="18" fillId="0" borderId="42" xfId="0" applyFont="1" applyFill="1" applyBorder="1" applyAlignment="1">
      <alignment horizontal="center"/>
    </xf>
    <xf numFmtId="0" fontId="61" fillId="0" borderId="32" xfId="0" applyFont="1" applyFill="1" applyBorder="1" applyAlignment="1">
      <alignment horizontal="center"/>
    </xf>
    <xf numFmtId="0" fontId="0" fillId="0" borderId="42" xfId="0" applyFill="1" applyBorder="1"/>
    <xf numFmtId="0" fontId="15" fillId="0" borderId="32" xfId="0" applyFont="1" applyFill="1" applyBorder="1" applyAlignment="1">
      <alignment horizontal="left"/>
    </xf>
    <xf numFmtId="0" fontId="66" fillId="0" borderId="32" xfId="0" applyFont="1" applyFill="1" applyBorder="1" applyAlignment="1">
      <alignment horizontal="left"/>
    </xf>
    <xf numFmtId="0" fontId="23" fillId="0" borderId="32" xfId="0" applyFont="1" applyFill="1" applyBorder="1" applyAlignment="1">
      <alignment horizontal="center"/>
    </xf>
    <xf numFmtId="165" fontId="10" fillId="0" borderId="32" xfId="0" applyNumberFormat="1" applyFont="1" applyFill="1" applyBorder="1"/>
    <xf numFmtId="165" fontId="10" fillId="0" borderId="32" xfId="0" applyNumberFormat="1" applyFont="1" applyFill="1" applyBorder="1" applyAlignment="1">
      <alignment horizontal="right"/>
    </xf>
    <xf numFmtId="165" fontId="58" fillId="0" borderId="32" xfId="0" applyNumberFormat="1" applyFont="1" applyFill="1" applyBorder="1"/>
    <xf numFmtId="165" fontId="69" fillId="0" borderId="32" xfId="0" applyNumberFormat="1" applyFont="1" applyFill="1" applyBorder="1"/>
    <xf numFmtId="165" fontId="27" fillId="0" borderId="32" xfId="0" applyNumberFormat="1" applyFont="1" applyFill="1" applyBorder="1"/>
    <xf numFmtId="167" fontId="10" fillId="0" borderId="32" xfId="0" applyNumberFormat="1" applyFont="1" applyFill="1" applyBorder="1" applyAlignment="1">
      <alignment horizontal="right"/>
    </xf>
    <xf numFmtId="167" fontId="10" fillId="0" borderId="0" xfId="0" applyNumberFormat="1" applyFont="1" applyFill="1" applyBorder="1" applyAlignment="1">
      <alignment horizontal="right"/>
    </xf>
    <xf numFmtId="168" fontId="10" fillId="0" borderId="0" xfId="0" applyNumberFormat="1" applyFont="1" applyFill="1" applyBorder="1" applyAlignment="1">
      <alignment horizontal="center"/>
    </xf>
    <xf numFmtId="0" fontId="9" fillId="0" borderId="32" xfId="0" applyFont="1" applyFill="1" applyBorder="1" applyAlignment="1">
      <alignment horizontal="left"/>
    </xf>
    <xf numFmtId="0" fontId="73" fillId="0" borderId="32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right"/>
    </xf>
    <xf numFmtId="0" fontId="6" fillId="0" borderId="42" xfId="0" applyFont="1" applyFill="1" applyBorder="1" applyAlignment="1">
      <alignment horizontal="right"/>
    </xf>
    <xf numFmtId="0" fontId="6" fillId="0" borderId="40" xfId="0" applyFont="1" applyFill="1" applyBorder="1" applyAlignment="1">
      <alignment horizontal="right"/>
    </xf>
    <xf numFmtId="168" fontId="10" fillId="0" borderId="0" xfId="0" applyNumberFormat="1" applyFont="1" applyFill="1" applyBorder="1" applyAlignment="1">
      <alignment horizontal="right"/>
    </xf>
    <xf numFmtId="0" fontId="0" fillId="0" borderId="32" xfId="0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22" fillId="0" borderId="32" xfId="0" applyFont="1" applyFill="1" applyBorder="1" applyAlignment="1">
      <alignment horizontal="center"/>
    </xf>
    <xf numFmtId="0" fontId="22" fillId="0" borderId="36" xfId="0" applyFont="1" applyFill="1" applyBorder="1" applyAlignment="1">
      <alignment horizontal="center"/>
    </xf>
    <xf numFmtId="0" fontId="22" fillId="0" borderId="42" xfId="0" applyFont="1" applyFill="1" applyBorder="1" applyAlignment="1">
      <alignment horizontal="center"/>
    </xf>
    <xf numFmtId="0" fontId="22" fillId="0" borderId="41" xfId="0" applyFont="1" applyFill="1" applyBorder="1" applyAlignment="1">
      <alignment horizontal="center"/>
    </xf>
    <xf numFmtId="0" fontId="10" fillId="0" borderId="27" xfId="0" applyFont="1" applyFill="1" applyBorder="1" applyAlignment="1">
      <alignment horizontal="left"/>
    </xf>
    <xf numFmtId="0" fontId="23" fillId="0" borderId="20" xfId="0" applyFont="1" applyFill="1" applyBorder="1" applyAlignment="1">
      <alignment horizontal="center"/>
    </xf>
    <xf numFmtId="2" fontId="61" fillId="0" borderId="27" xfId="0" applyNumberFormat="1" applyFont="1" applyFill="1" applyBorder="1"/>
    <xf numFmtId="2" fontId="10" fillId="0" borderId="20" xfId="0" applyNumberFormat="1" applyFont="1" applyFill="1" applyBorder="1" applyAlignment="1">
      <alignment horizontal="right"/>
    </xf>
    <xf numFmtId="165" fontId="10" fillId="0" borderId="27" xfId="0" applyNumberFormat="1" applyFont="1" applyFill="1" applyBorder="1"/>
    <xf numFmtId="1" fontId="10" fillId="0" borderId="27" xfId="0" applyNumberFormat="1" applyFont="1" applyFill="1" applyBorder="1" applyAlignment="1">
      <alignment horizontal="center"/>
    </xf>
    <xf numFmtId="2" fontId="10" fillId="0" borderId="27" xfId="0" applyNumberFormat="1" applyFont="1" applyFill="1" applyBorder="1" applyAlignment="1">
      <alignment horizontal="center"/>
    </xf>
    <xf numFmtId="164" fontId="10" fillId="0" borderId="27" xfId="0" applyNumberFormat="1" applyFont="1" applyFill="1" applyBorder="1" applyAlignment="1">
      <alignment horizontal="center"/>
    </xf>
    <xf numFmtId="165" fontId="10" fillId="0" borderId="20" xfId="0" applyNumberFormat="1" applyFont="1" applyFill="1" applyBorder="1"/>
    <xf numFmtId="0" fontId="25" fillId="0" borderId="19" xfId="0" applyFont="1" applyFill="1" applyBorder="1" applyAlignment="1">
      <alignment horizontal="left"/>
    </xf>
    <xf numFmtId="2" fontId="10" fillId="0" borderId="27" xfId="0" applyNumberFormat="1" applyFont="1" applyFill="1" applyBorder="1" applyAlignment="1">
      <alignment horizontal="right"/>
    </xf>
    <xf numFmtId="2" fontId="61" fillId="0" borderId="27" xfId="0" applyNumberFormat="1" applyFont="1" applyFill="1" applyBorder="1" applyAlignment="1">
      <alignment horizontal="right"/>
    </xf>
    <xf numFmtId="3" fontId="61" fillId="0" borderId="27" xfId="0" applyNumberFormat="1" applyFont="1" applyFill="1" applyBorder="1" applyAlignment="1">
      <alignment horizontal="right"/>
    </xf>
    <xf numFmtId="168" fontId="61" fillId="0" borderId="27" xfId="0" applyNumberFormat="1" applyFont="1" applyFill="1" applyBorder="1" applyAlignment="1">
      <alignment horizontal="right"/>
    </xf>
    <xf numFmtId="167" fontId="10" fillId="0" borderId="20" xfId="0" applyNumberFormat="1" applyFont="1" applyFill="1" applyBorder="1" applyAlignment="1">
      <alignment horizontal="right"/>
    </xf>
    <xf numFmtId="167" fontId="10" fillId="0" borderId="27" xfId="0" applyNumberFormat="1" applyFont="1" applyFill="1" applyBorder="1" applyAlignment="1">
      <alignment horizontal="right"/>
    </xf>
    <xf numFmtId="166" fontId="10" fillId="0" borderId="27" xfId="0" applyNumberFormat="1" applyFont="1" applyFill="1" applyBorder="1" applyAlignment="1">
      <alignment horizontal="right"/>
    </xf>
    <xf numFmtId="168" fontId="10" fillId="0" borderId="27" xfId="0" applyNumberFormat="1" applyFont="1" applyFill="1" applyBorder="1" applyAlignment="1">
      <alignment horizontal="right"/>
    </xf>
    <xf numFmtId="0" fontId="0" fillId="0" borderId="27" xfId="0" applyFill="1" applyBorder="1"/>
    <xf numFmtId="0" fontId="10" fillId="0" borderId="19" xfId="0" applyFont="1" applyFill="1" applyBorder="1" applyAlignment="1">
      <alignment horizontal="left"/>
    </xf>
    <xf numFmtId="2" fontId="65" fillId="0" borderId="27" xfId="0" applyNumberFormat="1" applyFont="1" applyFill="1" applyBorder="1" applyAlignment="1">
      <alignment horizontal="right"/>
    </xf>
    <xf numFmtId="2" fontId="10" fillId="0" borderId="27" xfId="0" applyNumberFormat="1" applyFont="1" applyFill="1" applyBorder="1"/>
    <xf numFmtId="0" fontId="24" fillId="0" borderId="19" xfId="0" applyFont="1" applyFill="1" applyBorder="1" applyAlignment="1">
      <alignment horizontal="left"/>
    </xf>
    <xf numFmtId="165" fontId="10" fillId="0" borderId="27" xfId="0" applyNumberFormat="1" applyFont="1" applyFill="1" applyBorder="1" applyAlignment="1">
      <alignment horizontal="right"/>
    </xf>
    <xf numFmtId="165" fontId="10" fillId="0" borderId="20" xfId="0" applyNumberFormat="1" applyFont="1" applyFill="1" applyBorder="1" applyAlignment="1">
      <alignment horizontal="right"/>
    </xf>
    <xf numFmtId="0" fontId="10" fillId="0" borderId="19" xfId="0" applyFont="1" applyFill="1" applyBorder="1"/>
    <xf numFmtId="0" fontId="19" fillId="0" borderId="19" xfId="0" applyFont="1" applyFill="1" applyBorder="1" applyAlignment="1">
      <alignment horizontal="left"/>
    </xf>
    <xf numFmtId="0" fontId="10" fillId="0" borderId="18" xfId="0" applyFont="1" applyFill="1" applyBorder="1" applyAlignment="1"/>
    <xf numFmtId="0" fontId="10" fillId="0" borderId="18" xfId="0" applyNumberFormat="1" applyFont="1" applyFill="1" applyBorder="1" applyAlignment="1"/>
    <xf numFmtId="0" fontId="4" fillId="0" borderId="0" xfId="0" applyFont="1" applyBorder="1" applyAlignment="1">
      <alignment horizontal="left"/>
    </xf>
    <xf numFmtId="0" fontId="14" fillId="0" borderId="0" xfId="0" applyFont="1" applyBorder="1" applyAlignment="1">
      <alignment horizontal="left"/>
    </xf>
    <xf numFmtId="0" fontId="0" fillId="0" borderId="0" xfId="0" applyFont="1" applyBorder="1"/>
    <xf numFmtId="0" fontId="8" fillId="0" borderId="0" xfId="0" applyFont="1" applyBorder="1"/>
    <xf numFmtId="1" fontId="10" fillId="0" borderId="0" xfId="0" applyNumberFormat="1" applyFont="1" applyBorder="1" applyAlignment="1">
      <alignment horizontal="center"/>
    </xf>
    <xf numFmtId="0" fontId="4" fillId="0" borderId="0" xfId="0" applyFont="1" applyBorder="1"/>
    <xf numFmtId="0" fontId="20" fillId="0" borderId="31" xfId="0" applyFont="1" applyFill="1" applyBorder="1" applyAlignment="1">
      <alignment horizontal="center"/>
    </xf>
    <xf numFmtId="0" fontId="6" fillId="0" borderId="31" xfId="0" applyFont="1" applyFill="1" applyBorder="1" applyAlignment="1">
      <alignment horizontal="left"/>
    </xf>
    <xf numFmtId="0" fontId="18" fillId="0" borderId="31" xfId="0" applyFont="1" applyFill="1" applyBorder="1" applyAlignment="1">
      <alignment horizontal="center"/>
    </xf>
    <xf numFmtId="0" fontId="22" fillId="0" borderId="31" xfId="0" applyFont="1" applyFill="1" applyBorder="1" applyAlignment="1">
      <alignment horizontal="center"/>
    </xf>
    <xf numFmtId="2" fontId="0" fillId="0" borderId="0" xfId="0" applyNumberFormat="1"/>
    <xf numFmtId="2" fontId="6" fillId="0" borderId="0" xfId="0" applyNumberFormat="1" applyFont="1" applyBorder="1" applyAlignment="1">
      <alignment horizontal="center"/>
    </xf>
    <xf numFmtId="2" fontId="0" fillId="0" borderId="0" xfId="0" applyNumberFormat="1" applyBorder="1"/>
    <xf numFmtId="2" fontId="13" fillId="0" borderId="0" xfId="0" applyNumberFormat="1" applyFont="1" applyFill="1" applyBorder="1" applyAlignment="1">
      <alignment horizontal="left"/>
    </xf>
    <xf numFmtId="2" fontId="6" fillId="0" borderId="0" xfId="0" applyNumberFormat="1" applyFont="1" applyFill="1" applyBorder="1" applyAlignment="1"/>
    <xf numFmtId="2" fontId="6" fillId="0" borderId="0" xfId="0" applyNumberFormat="1" applyFont="1" applyFill="1" applyBorder="1" applyAlignment="1">
      <alignment horizontal="center"/>
    </xf>
    <xf numFmtId="2" fontId="6" fillId="0" borderId="31" xfId="0" applyNumberFormat="1" applyFont="1" applyFill="1" applyBorder="1" applyAlignment="1">
      <alignment horizontal="center"/>
    </xf>
    <xf numFmtId="0" fontId="6" fillId="0" borderId="31" xfId="0" applyNumberFormat="1" applyFont="1" applyFill="1" applyBorder="1" applyAlignment="1">
      <alignment horizontal="center"/>
    </xf>
    <xf numFmtId="168" fontId="0" fillId="0" borderId="0" xfId="0" applyNumberFormat="1"/>
    <xf numFmtId="168" fontId="0" fillId="0" borderId="0" xfId="0" applyNumberFormat="1" applyBorder="1"/>
    <xf numFmtId="168" fontId="6" fillId="0" borderId="0" xfId="0" applyNumberFormat="1" applyFont="1" applyBorder="1" applyAlignment="1">
      <alignment horizontal="center"/>
    </xf>
    <xf numFmtId="168" fontId="4" fillId="0" borderId="0" xfId="0" applyNumberFormat="1" applyFont="1" applyBorder="1"/>
    <xf numFmtId="168" fontId="6" fillId="0" borderId="31" xfId="0" applyNumberFormat="1" applyFont="1" applyFill="1" applyBorder="1" applyAlignment="1">
      <alignment horizontal="center"/>
    </xf>
    <xf numFmtId="168" fontId="10" fillId="0" borderId="31" xfId="0" applyNumberFormat="1" applyFont="1" applyFill="1" applyBorder="1" applyAlignment="1">
      <alignment horizontal="center"/>
    </xf>
    <xf numFmtId="0" fontId="22" fillId="0" borderId="33" xfId="0" applyFont="1" applyFill="1" applyBorder="1" applyAlignment="1">
      <alignment horizontal="center"/>
    </xf>
    <xf numFmtId="0" fontId="22" fillId="0" borderId="37" xfId="0" applyFont="1" applyFill="1" applyBorder="1" applyAlignment="1">
      <alignment horizontal="center"/>
    </xf>
    <xf numFmtId="0" fontId="18" fillId="0" borderId="18" xfId="0" applyFont="1" applyFill="1" applyBorder="1" applyAlignment="1">
      <alignment horizontal="left"/>
    </xf>
    <xf numFmtId="0" fontId="18" fillId="0" borderId="18" xfId="0" applyFont="1" applyFill="1" applyBorder="1"/>
    <xf numFmtId="0" fontId="0" fillId="0" borderId="40" xfId="0" applyFill="1" applyBorder="1" applyAlignment="1">
      <alignment horizontal="center"/>
    </xf>
    <xf numFmtId="1" fontId="0" fillId="0" borderId="40" xfId="0" applyNumberFormat="1" applyFill="1" applyBorder="1" applyAlignment="1">
      <alignment horizontal="center"/>
    </xf>
    <xf numFmtId="0" fontId="64" fillId="0" borderId="40" xfId="0" applyFont="1" applyFill="1" applyBorder="1" applyAlignment="1">
      <alignment horizontal="center"/>
    </xf>
    <xf numFmtId="0" fontId="68" fillId="0" borderId="40" xfId="0" applyFont="1" applyFill="1" applyBorder="1"/>
    <xf numFmtId="0" fontId="0" fillId="0" borderId="42" xfId="0" applyFill="1" applyBorder="1" applyAlignment="1">
      <alignment horizontal="right"/>
    </xf>
    <xf numFmtId="0" fontId="0" fillId="0" borderId="40" xfId="0" applyFill="1" applyBorder="1" applyAlignment="1">
      <alignment horizontal="right"/>
    </xf>
    <xf numFmtId="2" fontId="0" fillId="0" borderId="0" xfId="0" applyNumberFormat="1" applyFill="1" applyBorder="1" applyAlignment="1">
      <alignment horizontal="center"/>
    </xf>
    <xf numFmtId="2" fontId="0" fillId="0" borderId="32" xfId="0" applyNumberFormat="1" applyFill="1" applyBorder="1" applyAlignment="1">
      <alignment horizontal="center"/>
    </xf>
    <xf numFmtId="172" fontId="10" fillId="0" borderId="0" xfId="0" applyNumberFormat="1" applyFont="1" applyBorder="1"/>
    <xf numFmtId="172" fontId="10" fillId="0" borderId="31" xfId="0" applyNumberFormat="1" applyFont="1" applyFill="1" applyBorder="1" applyAlignment="1">
      <alignment horizontal="center"/>
    </xf>
    <xf numFmtId="0" fontId="61" fillId="0" borderId="27" xfId="0" applyFont="1" applyFill="1" applyBorder="1" applyAlignment="1">
      <alignment horizontal="right"/>
    </xf>
    <xf numFmtId="174" fontId="10" fillId="0" borderId="0" xfId="0" applyNumberFormat="1" applyFont="1" applyFill="1" applyBorder="1" applyAlignment="1">
      <alignment horizontal="right"/>
    </xf>
    <xf numFmtId="0" fontId="0" fillId="0" borderId="45" xfId="0" applyFill="1" applyBorder="1"/>
    <xf numFmtId="0" fontId="0" fillId="0" borderId="42" xfId="0" applyFill="1" applyBorder="1" applyAlignment="1">
      <alignment horizontal="center"/>
    </xf>
    <xf numFmtId="165" fontId="0" fillId="0" borderId="0" xfId="0" applyNumberFormat="1" applyFill="1" applyBorder="1" applyAlignment="1">
      <alignment horizontal="center"/>
    </xf>
    <xf numFmtId="167" fontId="0" fillId="0" borderId="0" xfId="0" applyNumberFormat="1" applyFill="1" applyBorder="1" applyAlignment="1">
      <alignment horizontal="center"/>
    </xf>
    <xf numFmtId="170" fontId="0" fillId="0" borderId="0" xfId="0" applyNumberFormat="1" applyFill="1" applyBorder="1" applyAlignment="1">
      <alignment horizontal="center"/>
    </xf>
    <xf numFmtId="169" fontId="0" fillId="0" borderId="0" xfId="0" applyNumberFormat="1" applyFill="1" applyBorder="1" applyAlignment="1">
      <alignment horizontal="center"/>
    </xf>
    <xf numFmtId="168" fontId="0" fillId="0" borderId="0" xfId="0" applyNumberFormat="1" applyFill="1" applyBorder="1" applyAlignment="1">
      <alignment horizontal="center"/>
    </xf>
    <xf numFmtId="0" fontId="0" fillId="0" borderId="7" xfId="0" applyFill="1" applyBorder="1"/>
    <xf numFmtId="0" fontId="0" fillId="0" borderId="12" xfId="0" applyFill="1" applyBorder="1"/>
    <xf numFmtId="0" fontId="10" fillId="0" borderId="32" xfId="0" applyFont="1" applyBorder="1"/>
    <xf numFmtId="174" fontId="10" fillId="0" borderId="8" xfId="0" applyNumberFormat="1" applyFont="1" applyFill="1" applyBorder="1"/>
    <xf numFmtId="169" fontId="10" fillId="0" borderId="0" xfId="0" applyNumberFormat="1" applyFont="1" applyBorder="1"/>
    <xf numFmtId="2" fontId="10" fillId="0" borderId="12" xfId="0" applyNumberFormat="1" applyFont="1" applyBorder="1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0" fillId="0" borderId="8" xfId="0" applyFont="1" applyFill="1" applyBorder="1"/>
    <xf numFmtId="0" fontId="0" fillId="0" borderId="0" xfId="0"/>
    <xf numFmtId="0" fontId="10" fillId="0" borderId="15" xfId="0" applyFont="1" applyFill="1" applyBorder="1"/>
    <xf numFmtId="0" fontId="0" fillId="0" borderId="0" xfId="0"/>
    <xf numFmtId="0" fontId="10" fillId="0" borderId="12" xfId="0" applyFont="1" applyBorder="1"/>
    <xf numFmtId="0" fontId="10" fillId="0" borderId="13" xfId="0" applyFont="1" applyBorder="1"/>
    <xf numFmtId="0" fontId="10" fillId="0" borderId="10" xfId="0" applyFont="1" applyBorder="1"/>
    <xf numFmtId="0" fontId="10" fillId="0" borderId="0" xfId="0" applyFont="1" applyBorder="1" applyAlignment="1">
      <alignment horizontal="center"/>
    </xf>
    <xf numFmtId="0" fontId="10" fillId="0" borderId="8" xfId="0" applyFont="1" applyBorder="1"/>
    <xf numFmtId="0" fontId="10" fillId="0" borderId="12" xfId="0" applyFont="1" applyBorder="1" applyAlignment="1">
      <alignment horizontal="center"/>
    </xf>
    <xf numFmtId="0" fontId="10" fillId="0" borderId="15" xfId="0" applyFont="1" applyBorder="1"/>
    <xf numFmtId="0" fontId="10" fillId="0" borderId="7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0" fillId="0" borderId="7" xfId="0" applyFont="1" applyBorder="1" applyAlignment="1">
      <alignment horizontal="left"/>
    </xf>
    <xf numFmtId="0" fontId="10" fillId="0" borderId="12" xfId="0" applyFont="1" applyBorder="1" applyAlignment="1">
      <alignment horizontal="left"/>
    </xf>
    <xf numFmtId="0" fontId="23" fillId="0" borderId="7" xfId="0" applyFont="1" applyBorder="1" applyAlignment="1">
      <alignment horizontal="center"/>
    </xf>
    <xf numFmtId="164" fontId="10" fillId="0" borderId="7" xfId="0" applyNumberFormat="1" applyFont="1" applyBorder="1"/>
    <xf numFmtId="0" fontId="10" fillId="0" borderId="12" xfId="0" applyFont="1" applyFill="1" applyBorder="1"/>
    <xf numFmtId="0" fontId="10" fillId="0" borderId="7" xfId="0" applyFont="1" applyFill="1" applyBorder="1" applyAlignment="1">
      <alignment horizontal="left"/>
    </xf>
    <xf numFmtId="0" fontId="10" fillId="0" borderId="0" xfId="0" applyFont="1" applyFill="1" applyBorder="1"/>
    <xf numFmtId="0" fontId="0" fillId="0" borderId="0" xfId="0" applyFill="1" applyBorder="1"/>
    <xf numFmtId="2" fontId="61" fillId="0" borderId="0" xfId="0" applyNumberFormat="1" applyFont="1" applyFill="1" applyBorder="1" applyAlignment="1">
      <alignment horizontal="right"/>
    </xf>
    <xf numFmtId="2" fontId="65" fillId="0" borderId="0" xfId="0" applyNumberFormat="1" applyFont="1" applyFill="1" applyBorder="1" applyAlignment="1">
      <alignment horizontal="right"/>
    </xf>
    <xf numFmtId="2" fontId="67" fillId="0" borderId="0" xfId="0" applyNumberFormat="1" applyFont="1" applyFill="1" applyBorder="1" applyAlignment="1">
      <alignment horizontal="right"/>
    </xf>
    <xf numFmtId="2" fontId="68" fillId="0" borderId="0" xfId="0" applyNumberFormat="1" applyFont="1" applyFill="1" applyBorder="1" applyAlignment="1">
      <alignment horizontal="right"/>
    </xf>
    <xf numFmtId="164" fontId="10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left"/>
    </xf>
    <xf numFmtId="168" fontId="61" fillId="0" borderId="0" xfId="0" applyNumberFormat="1" applyFont="1" applyFill="1" applyBorder="1" applyAlignment="1">
      <alignment horizontal="right"/>
    </xf>
    <xf numFmtId="168" fontId="65" fillId="0" borderId="0" xfId="0" applyNumberFormat="1" applyFont="1" applyFill="1" applyBorder="1" applyAlignment="1">
      <alignment horizontal="right"/>
    </xf>
    <xf numFmtId="2" fontId="61" fillId="0" borderId="0" xfId="0" applyNumberFormat="1" applyFont="1" applyFill="1" applyBorder="1"/>
    <xf numFmtId="0" fontId="10" fillId="0" borderId="18" xfId="0" applyFont="1" applyFill="1" applyBorder="1"/>
    <xf numFmtId="0" fontId="10" fillId="0" borderId="18" xfId="0" applyFont="1" applyFill="1" applyBorder="1" applyAlignment="1">
      <alignment horizontal="left"/>
    </xf>
    <xf numFmtId="165" fontId="10" fillId="0" borderId="0" xfId="0" applyNumberFormat="1" applyFont="1" applyFill="1" applyBorder="1"/>
    <xf numFmtId="3" fontId="61" fillId="0" borderId="0" xfId="0" applyNumberFormat="1" applyFont="1" applyFill="1" applyBorder="1" applyAlignment="1">
      <alignment horizontal="right"/>
    </xf>
    <xf numFmtId="0" fontId="61" fillId="0" borderId="0" xfId="0" applyFont="1" applyFill="1" applyBorder="1"/>
    <xf numFmtId="2" fontId="10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left"/>
    </xf>
    <xf numFmtId="0" fontId="61" fillId="0" borderId="0" xfId="0" applyFont="1" applyFill="1" applyBorder="1" applyAlignment="1">
      <alignment horizontal="right"/>
    </xf>
    <xf numFmtId="0" fontId="61" fillId="0" borderId="0" xfId="0" applyNumberFormat="1" applyFont="1" applyFill="1" applyBorder="1" applyAlignment="1"/>
    <xf numFmtId="165" fontId="10" fillId="0" borderId="0" xfId="0" applyNumberFormat="1" applyFont="1" applyFill="1" applyBorder="1" applyAlignment="1">
      <alignment horizontal="right"/>
    </xf>
    <xf numFmtId="165" fontId="69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right"/>
    </xf>
    <xf numFmtId="1" fontId="10" fillId="0" borderId="0" xfId="0" applyNumberFormat="1" applyFont="1" applyFill="1" applyBorder="1" applyAlignment="1">
      <alignment horizontal="center"/>
    </xf>
    <xf numFmtId="166" fontId="10" fillId="0" borderId="0" xfId="0" applyNumberFormat="1" applyFont="1" applyFill="1" applyBorder="1" applyAlignment="1">
      <alignment horizontal="right"/>
    </xf>
    <xf numFmtId="0" fontId="10" fillId="12" borderId="32" xfId="0" applyFont="1" applyFill="1" applyBorder="1" applyAlignment="1">
      <alignment horizontal="center"/>
    </xf>
    <xf numFmtId="172" fontId="10" fillId="12" borderId="32" xfId="0" applyNumberFormat="1" applyFont="1" applyFill="1" applyBorder="1" applyAlignment="1">
      <alignment horizontal="center"/>
    </xf>
    <xf numFmtId="0" fontId="10" fillId="12" borderId="33" xfId="0" applyFont="1" applyFill="1" applyBorder="1" applyAlignment="1">
      <alignment horizontal="center"/>
    </xf>
    <xf numFmtId="172" fontId="10" fillId="12" borderId="33" xfId="0" applyNumberFormat="1" applyFont="1" applyFill="1" applyBorder="1" applyAlignment="1">
      <alignment horizontal="center"/>
    </xf>
    <xf numFmtId="0" fontId="55" fillId="0" borderId="11" xfId="0" applyFont="1" applyBorder="1" applyAlignment="1">
      <alignment horizontal="left"/>
    </xf>
    <xf numFmtId="168" fontId="10" fillId="0" borderId="0" xfId="0" applyNumberFormat="1" applyFont="1" applyBorder="1"/>
    <xf numFmtId="0" fontId="10" fillId="0" borderId="36" xfId="0" applyFont="1" applyFill="1" applyBorder="1"/>
    <xf numFmtId="0" fontId="10" fillId="0" borderId="36" xfId="0" applyFont="1" applyFill="1" applyBorder="1" applyAlignment="1">
      <alignment horizontal="left"/>
    </xf>
    <xf numFmtId="0" fontId="10" fillId="0" borderId="42" xfId="0" applyFont="1" applyFill="1" applyBorder="1"/>
    <xf numFmtId="0" fontId="0" fillId="0" borderId="0" xfId="0" applyNumberFormat="1" applyFill="1" applyBorder="1" applyAlignment="1">
      <alignment horizontal="center"/>
    </xf>
    <xf numFmtId="174" fontId="10" fillId="0" borderId="0" xfId="0" applyNumberFormat="1" applyFont="1" applyFill="1" applyBorder="1"/>
    <xf numFmtId="0" fontId="23" fillId="0" borderId="32" xfId="0" applyFont="1" applyBorder="1" applyAlignment="1">
      <alignment horizontal="center"/>
    </xf>
    <xf numFmtId="0" fontId="54" fillId="0" borderId="18" xfId="0" quotePrefix="1" applyFont="1" applyFill="1" applyBorder="1" applyAlignment="1">
      <alignment horizontal="left"/>
    </xf>
    <xf numFmtId="0" fontId="55" fillId="0" borderId="9" xfId="0" applyFont="1" applyBorder="1"/>
    <xf numFmtId="0" fontId="0" fillId="0" borderId="12" xfId="0" applyBorder="1"/>
    <xf numFmtId="0" fontId="10" fillId="0" borderId="28" xfId="0" applyFont="1" applyBorder="1"/>
    <xf numFmtId="0" fontId="7" fillId="0" borderId="5" xfId="0" applyFont="1" applyFill="1" applyBorder="1" applyAlignment="1">
      <alignment horizontal="left"/>
    </xf>
    <xf numFmtId="0" fontId="9" fillId="0" borderId="32" xfId="0" applyFont="1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20" xfId="0" applyFill="1" applyBorder="1" applyAlignment="1">
      <alignment horizontal="center"/>
    </xf>
    <xf numFmtId="0" fontId="10" fillId="0" borderId="36" xfId="0" applyFont="1" applyBorder="1"/>
    <xf numFmtId="0" fontId="44" fillId="0" borderId="31" xfId="0" applyFont="1" applyBorder="1" applyAlignment="1">
      <alignment horizontal="right"/>
    </xf>
    <xf numFmtId="0" fontId="10" fillId="0" borderId="31" xfId="0" applyFont="1" applyBorder="1" applyAlignment="1">
      <alignment horizontal="left"/>
    </xf>
    <xf numFmtId="0" fontId="10" fillId="0" borderId="31" xfId="0" applyFont="1" applyBorder="1"/>
    <xf numFmtId="0" fontId="10" fillId="0" borderId="17" xfId="0" applyFont="1" applyBorder="1"/>
    <xf numFmtId="0" fontId="51" fillId="0" borderId="15" xfId="0" applyFont="1" applyBorder="1" applyAlignment="1">
      <alignment horizontal="left"/>
    </xf>
    <xf numFmtId="2" fontId="0" fillId="0" borderId="43" xfId="0" applyNumberFormat="1" applyFill="1" applyBorder="1" applyAlignment="1">
      <alignment horizontal="center"/>
    </xf>
    <xf numFmtId="0" fontId="10" fillId="0" borderId="28" xfId="0" applyFont="1" applyBorder="1" applyAlignment="1">
      <alignment horizontal="center"/>
    </xf>
    <xf numFmtId="0" fontId="23" fillId="0" borderId="20" xfId="0" applyFont="1" applyBorder="1" applyAlignment="1">
      <alignment horizontal="center"/>
    </xf>
    <xf numFmtId="0" fontId="10" fillId="0" borderId="32" xfId="0" applyFont="1" applyBorder="1" applyAlignment="1">
      <alignment horizontal="center"/>
    </xf>
    <xf numFmtId="0" fontId="10" fillId="0" borderId="34" xfId="0" applyFont="1" applyBorder="1" applyAlignment="1">
      <alignment horizontal="center"/>
    </xf>
    <xf numFmtId="0" fontId="10" fillId="0" borderId="36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23" fillId="0" borderId="28" xfId="0" applyFont="1" applyFill="1" applyBorder="1" applyAlignment="1">
      <alignment horizontal="center"/>
    </xf>
    <xf numFmtId="0" fontId="23" fillId="0" borderId="39" xfId="0" applyFont="1" applyFill="1" applyBorder="1" applyAlignment="1">
      <alignment horizontal="center"/>
    </xf>
    <xf numFmtId="0" fontId="23" fillId="0" borderId="46" xfId="0" applyFont="1" applyFill="1" applyBorder="1" applyAlignment="1">
      <alignment horizontal="center"/>
    </xf>
    <xf numFmtId="0" fontId="10" fillId="0" borderId="47" xfId="0" applyFont="1" applyBorder="1" applyAlignment="1">
      <alignment horizontal="right"/>
    </xf>
    <xf numFmtId="0" fontId="10" fillId="0" borderId="48" xfId="0" applyFont="1" applyBorder="1" applyAlignment="1">
      <alignment horizontal="right"/>
    </xf>
    <xf numFmtId="0" fontId="10" fillId="0" borderId="48" xfId="0" applyFont="1" applyFill="1" applyBorder="1" applyAlignment="1">
      <alignment horizontal="right"/>
    </xf>
    <xf numFmtId="2" fontId="10" fillId="0" borderId="27" xfId="0" applyNumberFormat="1" applyFont="1" applyFill="1" applyBorder="1" applyAlignment="1">
      <alignment horizontal="left"/>
    </xf>
    <xf numFmtId="0" fontId="23" fillId="0" borderId="43" xfId="0" applyFont="1" applyBorder="1" applyAlignment="1">
      <alignment horizontal="center"/>
    </xf>
    <xf numFmtId="169" fontId="25" fillId="0" borderId="8" xfId="0" applyNumberFormat="1" applyFont="1" applyFill="1" applyBorder="1" applyAlignment="1">
      <alignment horizontal="right"/>
    </xf>
    <xf numFmtId="0" fontId="0" fillId="0" borderId="0" xfId="0" applyAlignment="1">
      <alignment vertical="center"/>
    </xf>
    <xf numFmtId="0" fontId="56" fillId="0" borderId="19" xfId="0" applyFont="1" applyFill="1" applyBorder="1" applyAlignment="1">
      <alignment horizontal="left"/>
    </xf>
    <xf numFmtId="171" fontId="61" fillId="0" borderId="32" xfId="0" applyNumberFormat="1" applyFont="1" applyFill="1" applyBorder="1" applyAlignment="1">
      <alignment horizontal="center"/>
    </xf>
    <xf numFmtId="171" fontId="61" fillId="0" borderId="20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left"/>
    </xf>
    <xf numFmtId="0" fontId="76" fillId="0" borderId="18" xfId="0" applyFont="1" applyFill="1" applyBorder="1" applyAlignment="1">
      <alignment horizontal="left"/>
    </xf>
    <xf numFmtId="172" fontId="56" fillId="0" borderId="0" xfId="0" applyNumberFormat="1" applyFont="1" applyFill="1" applyBorder="1" applyAlignment="1">
      <alignment horizontal="right"/>
    </xf>
    <xf numFmtId="0" fontId="24" fillId="0" borderId="3" xfId="0" applyFont="1" applyBorder="1" applyAlignment="1">
      <alignment horizontal="left"/>
    </xf>
    <xf numFmtId="0" fontId="56" fillId="0" borderId="8" xfId="0" applyFont="1" applyFill="1" applyBorder="1"/>
    <xf numFmtId="0" fontId="59" fillId="0" borderId="0" xfId="0" applyFont="1" applyFill="1" applyBorder="1" applyAlignment="1">
      <alignment horizontal="center"/>
    </xf>
    <xf numFmtId="2" fontId="0" fillId="0" borderId="0" xfId="0" applyNumberFormat="1" applyFill="1" applyBorder="1"/>
    <xf numFmtId="168" fontId="0" fillId="0" borderId="36" xfId="0" applyNumberFormat="1" applyFill="1" applyBorder="1" applyAlignment="1">
      <alignment horizontal="center"/>
    </xf>
    <xf numFmtId="2" fontId="0" fillId="0" borderId="36" xfId="0" applyNumberFormat="1" applyFill="1" applyBorder="1"/>
    <xf numFmtId="165" fontId="0" fillId="0" borderId="0" xfId="0" applyNumberFormat="1" applyFill="1" applyBorder="1"/>
    <xf numFmtId="2" fontId="0" fillId="0" borderId="36" xfId="0" applyNumberFormat="1" applyFill="1" applyBorder="1" applyAlignment="1">
      <alignment horizontal="center"/>
    </xf>
    <xf numFmtId="0" fontId="68" fillId="0" borderId="36" xfId="0" applyFont="1" applyFill="1" applyBorder="1"/>
    <xf numFmtId="1" fontId="0" fillId="0" borderId="0" xfId="0" applyNumberFormat="1" applyFill="1" applyBorder="1"/>
    <xf numFmtId="2" fontId="0" fillId="0" borderId="50" xfId="0" applyNumberFormat="1" applyFill="1" applyBorder="1" applyAlignment="1">
      <alignment horizontal="center"/>
    </xf>
    <xf numFmtId="2" fontId="0" fillId="0" borderId="49" xfId="0" applyNumberFormat="1" applyFill="1" applyBorder="1" applyAlignment="1">
      <alignment horizontal="center"/>
    </xf>
    <xf numFmtId="0" fontId="6" fillId="0" borderId="32" xfId="0" applyFont="1" applyFill="1" applyBorder="1" applyAlignment="1">
      <alignment horizontal="left"/>
    </xf>
    <xf numFmtId="0" fontId="43" fillId="0" borderId="7" xfId="0" applyFont="1" applyBorder="1" applyAlignment="1">
      <alignment horizontal="left"/>
    </xf>
    <xf numFmtId="0" fontId="25" fillId="0" borderId="6" xfId="0" applyFont="1" applyBorder="1" applyAlignment="1">
      <alignment horizontal="left"/>
    </xf>
    <xf numFmtId="0" fontId="0" fillId="0" borderId="51" xfId="0" applyBorder="1"/>
    <xf numFmtId="0" fontId="10" fillId="0" borderId="51" xfId="0" applyFont="1" applyBorder="1" applyAlignment="1">
      <alignment horizontal="left"/>
    </xf>
    <xf numFmtId="0" fontId="10" fillId="0" borderId="19" xfId="0" applyFont="1" applyBorder="1"/>
    <xf numFmtId="0" fontId="10" fillId="0" borderId="27" xfId="0" applyFont="1" applyBorder="1"/>
    <xf numFmtId="0" fontId="10" fillId="0" borderId="51" xfId="0" applyFont="1" applyBorder="1" applyAlignment="1">
      <alignment horizontal="center"/>
    </xf>
    <xf numFmtId="0" fontId="0" fillId="0" borderId="51" xfId="0" applyFill="1" applyBorder="1"/>
    <xf numFmtId="169" fontId="64" fillId="0" borderId="0" xfId="0" applyNumberFormat="1" applyFont="1" applyFill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3" fontId="0" fillId="0" borderId="0" xfId="0" applyNumberFormat="1" applyFill="1" applyBorder="1"/>
    <xf numFmtId="2" fontId="6" fillId="0" borderId="0" xfId="0" applyNumberFormat="1" applyFont="1" applyBorder="1" applyAlignment="1">
      <alignment horizontal="center"/>
    </xf>
    <xf numFmtId="49" fontId="6" fillId="13" borderId="14" xfId="0" applyNumberFormat="1" applyFont="1" applyFill="1" applyBorder="1" applyAlignment="1">
      <alignment horizontal="center"/>
    </xf>
    <xf numFmtId="1" fontId="6" fillId="13" borderId="14" xfId="0" applyNumberFormat="1" applyFont="1" applyFill="1" applyBorder="1"/>
    <xf numFmtId="168" fontId="6" fillId="13" borderId="14" xfId="0" applyNumberFormat="1" applyFont="1" applyFill="1" applyBorder="1"/>
    <xf numFmtId="2" fontId="6" fillId="13" borderId="14" xfId="0" applyNumberFormat="1" applyFont="1" applyFill="1" applyBorder="1"/>
    <xf numFmtId="2" fontId="6" fillId="13" borderId="2" xfId="0" applyNumberFormat="1" applyFont="1" applyFill="1" applyBorder="1"/>
    <xf numFmtId="1" fontId="6" fillId="13" borderId="1" xfId="0" applyNumberFormat="1" applyFont="1" applyFill="1" applyBorder="1"/>
    <xf numFmtId="2" fontId="6" fillId="13" borderId="4" xfId="0" applyNumberFormat="1" applyFont="1" applyFill="1" applyBorder="1"/>
    <xf numFmtId="0" fontId="6" fillId="13" borderId="2" xfId="0" applyFont="1" applyFill="1" applyBorder="1"/>
    <xf numFmtId="0" fontId="0" fillId="0" borderId="6" xfId="0" applyFill="1" applyBorder="1"/>
    <xf numFmtId="2" fontId="10" fillId="0" borderId="36" xfId="0" applyNumberFormat="1" applyFont="1" applyFill="1" applyBorder="1"/>
    <xf numFmtId="169" fontId="56" fillId="0" borderId="10" xfId="0" applyNumberFormat="1" applyFont="1" applyFill="1" applyBorder="1"/>
    <xf numFmtId="169" fontId="10" fillId="0" borderId="25" xfId="0" applyNumberFormat="1" applyFont="1" applyFill="1" applyBorder="1"/>
    <xf numFmtId="0" fontId="55" fillId="0" borderId="6" xfId="0" applyFont="1" applyBorder="1" applyAlignment="1">
      <alignment horizontal="left"/>
    </xf>
    <xf numFmtId="0" fontId="18" fillId="0" borderId="7" xfId="0" applyFont="1" applyBorder="1" applyAlignment="1">
      <alignment horizontal="left"/>
    </xf>
    <xf numFmtId="0" fontId="54" fillId="0" borderId="13" xfId="0" applyFont="1" applyBorder="1"/>
    <xf numFmtId="0" fontId="18" fillId="0" borderId="13" xfId="0" applyFont="1" applyBorder="1" applyAlignment="1">
      <alignment horizontal="left"/>
    </xf>
    <xf numFmtId="0" fontId="43" fillId="0" borderId="15" xfId="0" applyFont="1" applyBorder="1" applyAlignment="1">
      <alignment horizontal="left"/>
    </xf>
    <xf numFmtId="0" fontId="24" fillId="0" borderId="8" xfId="0" applyFont="1" applyBorder="1" applyAlignment="1">
      <alignment horizontal="center"/>
    </xf>
    <xf numFmtId="0" fontId="0" fillId="14" borderId="0" xfId="0" applyFont="1" applyFill="1"/>
    <xf numFmtId="0" fontId="0" fillId="14" borderId="0" xfId="0" applyFont="1" applyFill="1" applyAlignment="1">
      <alignment horizontal="center"/>
    </xf>
    <xf numFmtId="0" fontId="79" fillId="0" borderId="0" xfId="0" applyFont="1" applyBorder="1" applyAlignment="1">
      <alignment horizontal="center"/>
    </xf>
    <xf numFmtId="0" fontId="0" fillId="14" borderId="0" xfId="0" applyFont="1" applyFill="1" applyBorder="1" applyAlignment="1">
      <alignment horizontal="center"/>
    </xf>
    <xf numFmtId="0" fontId="80" fillId="0" borderId="0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2" fillId="0" borderId="0" xfId="0" applyFont="1" applyFill="1" applyBorder="1" applyAlignment="1">
      <alignment horizontal="center"/>
    </xf>
    <xf numFmtId="0" fontId="78" fillId="14" borderId="0" xfId="0" applyFont="1" applyFill="1" applyAlignment="1">
      <alignment horizontal="center"/>
    </xf>
    <xf numFmtId="0" fontId="83" fillId="14" borderId="0" xfId="0" applyFont="1" applyFill="1" applyAlignment="1">
      <alignment horizontal="center"/>
    </xf>
    <xf numFmtId="0" fontId="84" fillId="14" borderId="0" xfId="0" applyFont="1" applyFill="1" applyAlignment="1">
      <alignment horizontal="center"/>
    </xf>
    <xf numFmtId="0" fontId="85" fillId="0" borderId="0" xfId="0" applyFont="1" applyBorder="1" applyAlignment="1">
      <alignment horizontal="center"/>
    </xf>
    <xf numFmtId="0" fontId="86" fillId="0" borderId="0" xfId="0" applyFont="1" applyAlignment="1">
      <alignment horizontal="center"/>
    </xf>
    <xf numFmtId="14" fontId="0" fillId="0" borderId="0" xfId="0" applyNumberFormat="1"/>
    <xf numFmtId="169" fontId="10" fillId="0" borderId="0" xfId="0" applyNumberFormat="1" applyFont="1" applyFill="1"/>
    <xf numFmtId="169" fontId="10" fillId="0" borderId="8" xfId="0" applyNumberFormat="1" applyFont="1" applyBorder="1" applyAlignment="1">
      <alignment horizontal="right"/>
    </xf>
    <xf numFmtId="169" fontId="25" fillId="0" borderId="10" xfId="0" applyNumberFormat="1" applyFont="1" applyFill="1" applyBorder="1" applyAlignment="1">
      <alignment horizontal="right"/>
    </xf>
    <xf numFmtId="169" fontId="10" fillId="0" borderId="7" xfId="0" applyNumberFormat="1" applyFont="1" applyBorder="1"/>
    <xf numFmtId="0" fontId="54" fillId="0" borderId="11" xfId="0" applyFont="1" applyBorder="1" applyAlignment="1">
      <alignment horizontal="left"/>
    </xf>
    <xf numFmtId="0" fontId="18" fillId="0" borderId="10" xfId="0" applyFont="1" applyBorder="1"/>
    <xf numFmtId="0" fontId="24" fillId="0" borderId="6" xfId="0" applyFont="1" applyBorder="1" applyAlignment="1">
      <alignment horizontal="center"/>
    </xf>
    <xf numFmtId="0" fontId="24" fillId="0" borderId="15" xfId="0" applyFont="1" applyBorder="1" applyAlignment="1">
      <alignment horizontal="center"/>
    </xf>
    <xf numFmtId="0" fontId="10" fillId="0" borderId="32" xfId="0" applyNumberFormat="1" applyFont="1" applyFill="1" applyBorder="1" applyAlignment="1"/>
    <xf numFmtId="0" fontId="2" fillId="15" borderId="0" xfId="7" applyFill="1"/>
    <xf numFmtId="169" fontId="25" fillId="0" borderId="0" xfId="0" applyNumberFormat="1" applyFont="1" applyFill="1" applyBorder="1" applyAlignment="1">
      <alignment horizontal="right"/>
    </xf>
    <xf numFmtId="0" fontId="43" fillId="0" borderId="11" xfId="0" applyFont="1" applyBorder="1" applyAlignment="1">
      <alignment horizontal="left"/>
    </xf>
    <xf numFmtId="0" fontId="54" fillId="0" borderId="15" xfId="0" applyFont="1" applyBorder="1"/>
    <xf numFmtId="0" fontId="54" fillId="0" borderId="7" xfId="0" applyFont="1" applyBorder="1" applyAlignment="1">
      <alignment horizontal="left"/>
    </xf>
    <xf numFmtId="0" fontId="54" fillId="0" borderId="6" xfId="0" applyFont="1" applyBorder="1"/>
    <xf numFmtId="169" fontId="25" fillId="0" borderId="3" xfId="0" applyNumberFormat="1" applyFont="1" applyFill="1" applyBorder="1" applyAlignment="1">
      <alignment horizontal="right"/>
    </xf>
    <xf numFmtId="169" fontId="56" fillId="0" borderId="0" xfId="0" applyNumberFormat="1" applyFont="1" applyBorder="1"/>
    <xf numFmtId="165" fontId="69" fillId="0" borderId="20" xfId="0" applyNumberFormat="1" applyFont="1" applyFill="1" applyBorder="1"/>
    <xf numFmtId="0" fontId="0" fillId="0" borderId="7" xfId="0" applyBorder="1"/>
    <xf numFmtId="2" fontId="55" fillId="0" borderId="15" xfId="0" applyNumberFormat="1" applyFont="1" applyBorder="1" applyAlignment="1">
      <alignment horizontal="left"/>
    </xf>
    <xf numFmtId="0" fontId="43" fillId="0" borderId="11" xfId="0" applyFont="1" applyBorder="1"/>
    <xf numFmtId="2" fontId="10" fillId="0" borderId="11" xfId="0" applyNumberFormat="1" applyFont="1" applyBorder="1"/>
    <xf numFmtId="2" fontId="43" fillId="0" borderId="6" xfId="0" applyNumberFormat="1" applyFont="1" applyBorder="1"/>
    <xf numFmtId="0" fontId="54" fillId="0" borderId="6" xfId="0" applyFont="1" applyBorder="1" applyAlignment="1">
      <alignment horizontal="left"/>
    </xf>
    <xf numFmtId="0" fontId="24" fillId="0" borderId="15" xfId="0" applyFont="1" applyBorder="1"/>
    <xf numFmtId="0" fontId="18" fillId="0" borderId="11" xfId="0" applyFont="1" applyBorder="1" applyAlignment="1">
      <alignment horizontal="left"/>
    </xf>
    <xf numFmtId="0" fontId="55" fillId="0" borderId="8" xfId="0" applyFont="1" applyBorder="1"/>
    <xf numFmtId="0" fontId="25" fillId="0" borderId="9" xfId="0" applyFont="1" applyBorder="1"/>
    <xf numFmtId="0" fontId="10" fillId="0" borderId="44" xfId="0" applyFont="1" applyFill="1" applyBorder="1"/>
    <xf numFmtId="0" fontId="24" fillId="0" borderId="11" xfId="0" applyFont="1" applyBorder="1" applyAlignment="1">
      <alignment horizontal="center"/>
    </xf>
    <xf numFmtId="0" fontId="24" fillId="0" borderId="3" xfId="0" applyFont="1" applyBorder="1"/>
    <xf numFmtId="0" fontId="24" fillId="0" borderId="15" xfId="0" applyFont="1" applyBorder="1" applyAlignment="1">
      <alignment horizontal="left"/>
    </xf>
    <xf numFmtId="0" fontId="56" fillId="0" borderId="3" xfId="0" applyFont="1" applyBorder="1" applyAlignment="1">
      <alignment horizontal="left"/>
    </xf>
    <xf numFmtId="0" fontId="54" fillId="0" borderId="8" xfId="0" applyFont="1" applyBorder="1" applyAlignment="1">
      <alignment horizontal="left"/>
    </xf>
    <xf numFmtId="0" fontId="24" fillId="0" borderId="10" xfId="0" applyFont="1" applyBorder="1"/>
    <xf numFmtId="169" fontId="56" fillId="0" borderId="0" xfId="0" applyNumberFormat="1" applyFont="1" applyFill="1"/>
    <xf numFmtId="0" fontId="23" fillId="0" borderId="6" xfId="0" applyFont="1" applyFill="1" applyBorder="1" applyAlignment="1">
      <alignment horizontal="center"/>
    </xf>
    <xf numFmtId="168" fontId="65" fillId="0" borderId="27" xfId="0" applyNumberFormat="1" applyFont="1" applyFill="1" applyBorder="1" applyAlignment="1">
      <alignment horizontal="right"/>
    </xf>
    <xf numFmtId="169" fontId="56" fillId="0" borderId="7" xfId="0" applyNumberFormat="1" applyFont="1" applyFill="1" applyBorder="1" applyAlignment="1">
      <alignment horizontal="right"/>
    </xf>
    <xf numFmtId="0" fontId="0" fillId="0" borderId="32" xfId="0" applyFont="1" applyFill="1" applyBorder="1" applyAlignment="1">
      <alignment horizontal="center"/>
    </xf>
    <xf numFmtId="0" fontId="0" fillId="0" borderId="13" xfId="0" applyFill="1" applyBorder="1"/>
    <xf numFmtId="169" fontId="10" fillId="0" borderId="24" xfId="0" applyNumberFormat="1" applyFont="1" applyFill="1" applyBorder="1"/>
    <xf numFmtId="169" fontId="24" fillId="0" borderId="11" xfId="0" applyNumberFormat="1" applyFont="1" applyFill="1" applyBorder="1" applyAlignment="1">
      <alignment horizontal="right"/>
    </xf>
    <xf numFmtId="0" fontId="23" fillId="0" borderId="36" xfId="0" applyFont="1" applyFill="1" applyBorder="1" applyAlignment="1">
      <alignment horizontal="center"/>
    </xf>
    <xf numFmtId="0" fontId="23" fillId="0" borderId="18" xfId="0" applyFont="1" applyFill="1" applyBorder="1" applyAlignment="1">
      <alignment horizontal="center"/>
    </xf>
    <xf numFmtId="164" fontId="10" fillId="0" borderId="36" xfId="0" applyNumberFormat="1" applyFont="1" applyBorder="1"/>
    <xf numFmtId="169" fontId="0" fillId="0" borderId="0" xfId="0" applyNumberFormat="1" applyFont="1" applyFill="1" applyBorder="1" applyAlignment="1">
      <alignment horizontal="right"/>
    </xf>
    <xf numFmtId="169" fontId="5" fillId="0" borderId="0" xfId="1" applyNumberFormat="1" applyFill="1" applyBorder="1" applyAlignment="1" applyProtection="1">
      <alignment horizontal="right"/>
    </xf>
    <xf numFmtId="169" fontId="10" fillId="0" borderId="0" xfId="0" applyNumberFormat="1" applyFont="1" applyBorder="1" applyAlignment="1">
      <alignment horizontal="right"/>
    </xf>
    <xf numFmtId="169" fontId="10" fillId="0" borderId="0" xfId="0" applyNumberFormat="1" applyFont="1" applyFill="1" applyAlignment="1">
      <alignment horizontal="right"/>
    </xf>
    <xf numFmtId="169" fontId="0" fillId="0" borderId="0" xfId="0" applyNumberFormat="1" applyFill="1" applyAlignment="1">
      <alignment horizontal="right"/>
    </xf>
    <xf numFmtId="0" fontId="12" fillId="0" borderId="19" xfId="0" applyFont="1" applyFill="1" applyBorder="1" applyAlignment="1">
      <alignment horizontal="left"/>
    </xf>
    <xf numFmtId="0" fontId="69" fillId="0" borderId="19" xfId="0" applyFont="1" applyFill="1" applyBorder="1" applyAlignment="1">
      <alignment horizontal="left"/>
    </xf>
    <xf numFmtId="1" fontId="10" fillId="0" borderId="52" xfId="0" applyNumberFormat="1" applyFont="1" applyFill="1" applyBorder="1" applyAlignment="1">
      <alignment horizontal="center"/>
    </xf>
    <xf numFmtId="169" fontId="25" fillId="0" borderId="12" xfId="0" applyNumberFormat="1" applyFont="1" applyFill="1" applyBorder="1" applyAlignment="1">
      <alignment horizontal="right"/>
    </xf>
    <xf numFmtId="169" fontId="25" fillId="0" borderId="13" xfId="0" applyNumberFormat="1" applyFont="1" applyFill="1" applyBorder="1" applyAlignment="1">
      <alignment horizontal="right"/>
    </xf>
    <xf numFmtId="169" fontId="10" fillId="0" borderId="18" xfId="0" applyNumberFormat="1" applyFont="1" applyBorder="1"/>
    <xf numFmtId="169" fontId="56" fillId="0" borderId="3" xfId="0" applyNumberFormat="1" applyFont="1" applyFill="1" applyBorder="1"/>
    <xf numFmtId="0" fontId="25" fillId="0" borderId="8" xfId="0" applyFont="1" applyFill="1" applyBorder="1" applyAlignment="1">
      <alignment horizontal="center"/>
    </xf>
    <xf numFmtId="169" fontId="77" fillId="0" borderId="0" xfId="0" applyNumberFormat="1" applyFont="1" applyFill="1" applyBorder="1"/>
    <xf numFmtId="0" fontId="26" fillId="0" borderId="19" xfId="0" applyFont="1" applyFill="1" applyBorder="1" applyAlignment="1">
      <alignment horizontal="left"/>
    </xf>
    <xf numFmtId="0" fontId="0" fillId="0" borderId="0" xfId="0" applyBorder="1" applyAlignment="1">
      <alignment vertical="center"/>
    </xf>
    <xf numFmtId="2" fontId="71" fillId="0" borderId="0" xfId="0" applyNumberFormat="1" applyFont="1" applyFill="1" applyBorder="1" applyAlignment="1">
      <alignment horizontal="center"/>
    </xf>
    <xf numFmtId="169" fontId="77" fillId="0" borderId="0" xfId="0" applyNumberFormat="1" applyFont="1" applyFill="1" applyBorder="1" applyAlignment="1">
      <alignment horizontal="right"/>
    </xf>
    <xf numFmtId="0" fontId="10" fillId="0" borderId="27" xfId="0" applyFont="1" applyBorder="1" applyAlignment="1">
      <alignment horizontal="left"/>
    </xf>
    <xf numFmtId="2" fontId="10" fillId="0" borderId="6" xfId="0" applyNumberFormat="1" applyFont="1" applyFill="1" applyBorder="1" applyAlignment="1">
      <alignment horizontal="left"/>
    </xf>
    <xf numFmtId="0" fontId="57" fillId="0" borderId="8" xfId="0" applyFont="1" applyFill="1" applyBorder="1"/>
    <xf numFmtId="164" fontId="10" fillId="0" borderId="18" xfId="0" applyNumberFormat="1" applyFont="1" applyBorder="1"/>
    <xf numFmtId="172" fontId="60" fillId="0" borderId="0" xfId="0" applyNumberFormat="1" applyFont="1" applyFill="1" applyBorder="1" applyAlignment="1">
      <alignment horizontal="center"/>
    </xf>
    <xf numFmtId="49" fontId="6" fillId="14" borderId="14" xfId="0" applyNumberFormat="1" applyFont="1" applyFill="1" applyBorder="1" applyAlignment="1">
      <alignment horizontal="center"/>
    </xf>
    <xf numFmtId="1" fontId="6" fillId="14" borderId="14" xfId="0" applyNumberFormat="1" applyFont="1" applyFill="1" applyBorder="1"/>
    <xf numFmtId="168" fontId="6" fillId="14" borderId="14" xfId="0" applyNumberFormat="1" applyFont="1" applyFill="1" applyBorder="1"/>
    <xf numFmtId="2" fontId="6" fillId="14" borderId="14" xfId="0" applyNumberFormat="1" applyFont="1" applyFill="1" applyBorder="1"/>
    <xf numFmtId="2" fontId="6" fillId="14" borderId="2" xfId="0" applyNumberFormat="1" applyFont="1" applyFill="1" applyBorder="1"/>
    <xf numFmtId="1" fontId="6" fillId="14" borderId="1" xfId="0" applyNumberFormat="1" applyFont="1" applyFill="1" applyBorder="1"/>
    <xf numFmtId="2" fontId="6" fillId="14" borderId="4" xfId="0" applyNumberFormat="1" applyFont="1" applyFill="1" applyBorder="1"/>
    <xf numFmtId="0" fontId="6" fillId="14" borderId="2" xfId="0" applyFont="1" applyFill="1" applyBorder="1"/>
    <xf numFmtId="169" fontId="56" fillId="0" borderId="13" xfId="0" applyNumberFormat="1" applyFont="1" applyFill="1" applyBorder="1" applyAlignment="1">
      <alignment horizontal="right"/>
    </xf>
    <xf numFmtId="2" fontId="10" fillId="0" borderId="11" xfId="0" applyNumberFormat="1" applyFont="1" applyFill="1" applyBorder="1" applyAlignment="1">
      <alignment horizontal="left"/>
    </xf>
    <xf numFmtId="169" fontId="77" fillId="0" borderId="8" xfId="0" applyNumberFormat="1" applyFont="1" applyFill="1" applyBorder="1" applyAlignment="1">
      <alignment horizontal="right"/>
    </xf>
    <xf numFmtId="0" fontId="89" fillId="0" borderId="8" xfId="0" applyFont="1" applyFill="1" applyBorder="1"/>
    <xf numFmtId="0" fontId="25" fillId="0" borderId="19" xfId="0" applyFont="1" applyFill="1" applyBorder="1"/>
    <xf numFmtId="169" fontId="10" fillId="0" borderId="26" xfId="0" applyNumberFormat="1" applyFont="1" applyFill="1" applyBorder="1"/>
    <xf numFmtId="164" fontId="10" fillId="0" borderId="32" xfId="0" applyNumberFormat="1" applyFont="1" applyBorder="1"/>
    <xf numFmtId="0" fontId="10" fillId="0" borderId="29" xfId="0" applyFont="1" applyBorder="1" applyAlignment="1">
      <alignment horizontal="center"/>
    </xf>
    <xf numFmtId="0" fontId="0" fillId="0" borderId="18" xfId="0" applyBorder="1"/>
    <xf numFmtId="0" fontId="10" fillId="0" borderId="18" xfId="0" applyFont="1" applyBorder="1" applyAlignment="1">
      <alignment horizontal="left"/>
    </xf>
    <xf numFmtId="0" fontId="69" fillId="0" borderId="18" xfId="0" applyFont="1" applyFill="1" applyBorder="1"/>
    <xf numFmtId="0" fontId="54" fillId="0" borderId="19" xfId="0" applyFont="1" applyFill="1" applyBorder="1" applyAlignment="1">
      <alignment horizontal="left"/>
    </xf>
    <xf numFmtId="0" fontId="6" fillId="0" borderId="19" xfId="0" applyFont="1" applyFill="1" applyBorder="1" applyAlignment="1">
      <alignment horizontal="left"/>
    </xf>
    <xf numFmtId="2" fontId="10" fillId="0" borderId="36" xfId="0" applyNumberFormat="1" applyFont="1" applyFill="1" applyBorder="1" applyAlignment="1">
      <alignment horizontal="left"/>
    </xf>
    <xf numFmtId="0" fontId="56" fillId="0" borderId="19" xfId="0" applyFont="1" applyFill="1" applyBorder="1"/>
    <xf numFmtId="0" fontId="0" fillId="0" borderId="13" xfId="0" applyBorder="1"/>
    <xf numFmtId="16" fontId="6" fillId="0" borderId="0" xfId="0" applyNumberFormat="1" applyFont="1"/>
    <xf numFmtId="14" fontId="75" fillId="0" borderId="0" xfId="0" applyNumberFormat="1" applyFont="1" applyFill="1" applyBorder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0" borderId="32" xfId="0" applyFont="1" applyBorder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0" borderId="0" xfId="0" applyNumberFormat="1" applyFont="1" applyFill="1" applyBorder="1" applyAlignment="1">
      <alignment horizontal="center"/>
    </xf>
    <xf numFmtId="0" fontId="90" fillId="0" borderId="18" xfId="0" applyFont="1" applyFill="1" applyBorder="1" applyAlignment="1">
      <alignment horizontal="left"/>
    </xf>
    <xf numFmtId="0" fontId="10" fillId="0" borderId="0" xfId="0" applyFont="1" applyFill="1" applyBorder="1" applyAlignment="1">
      <alignment horizontal="center"/>
    </xf>
    <xf numFmtId="2" fontId="10" fillId="0" borderId="6" xfId="0" applyNumberFormat="1" applyFont="1" applyFill="1" applyBorder="1"/>
    <xf numFmtId="169" fontId="10" fillId="0" borderId="9" xfId="0" applyNumberFormat="1" applyFont="1" applyFill="1" applyBorder="1" applyAlignment="1">
      <alignment horizontal="right"/>
    </xf>
    <xf numFmtId="169" fontId="10" fillId="0" borderId="5" xfId="0" applyNumberFormat="1" applyFont="1" applyFill="1" applyBorder="1" applyAlignment="1">
      <alignment horizontal="right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65" fontId="69" fillId="0" borderId="32" xfId="0" applyNumberFormat="1" applyFont="1" applyFill="1" applyBorder="1" applyAlignment="1">
      <alignment horizontal="right"/>
    </xf>
    <xf numFmtId="164" fontId="6" fillId="0" borderId="27" xfId="0" applyNumberFormat="1" applyFont="1" applyBorder="1"/>
    <xf numFmtId="0" fontId="13" fillId="0" borderId="27" xfId="0" applyFont="1" applyBorder="1" applyAlignment="1">
      <alignment horizontal="center"/>
    </xf>
    <xf numFmtId="0" fontId="6" fillId="0" borderId="27" xfId="0" applyFont="1" applyBorder="1" applyAlignment="1">
      <alignment horizontal="center"/>
    </xf>
    <xf numFmtId="0" fontId="72" fillId="0" borderId="32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91" fillId="0" borderId="0" xfId="0" applyFont="1"/>
    <xf numFmtId="2" fontId="10" fillId="0" borderId="13" xfId="0" applyNumberFormat="1" applyFont="1" applyFill="1" applyBorder="1" applyAlignment="1">
      <alignment horizontal="left"/>
    </xf>
    <xf numFmtId="169" fontId="56" fillId="0" borderId="11" xfId="0" applyNumberFormat="1" applyFont="1" applyFill="1" applyBorder="1" applyAlignment="1">
      <alignment horizontal="right"/>
    </xf>
    <xf numFmtId="0" fontId="56" fillId="0" borderId="7" xfId="0" applyFont="1" applyFill="1" applyBorder="1"/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57" fillId="0" borderId="0" xfId="0" applyFont="1" applyFill="1"/>
    <xf numFmtId="0" fontId="0" fillId="0" borderId="11" xfId="0" applyFill="1" applyBorder="1"/>
    <xf numFmtId="169" fontId="56" fillId="0" borderId="15" xfId="0" applyNumberFormat="1" applyFont="1" applyFill="1" applyBorder="1"/>
    <xf numFmtId="0" fontId="0" fillId="0" borderId="8" xfId="0" applyFont="1" applyFill="1" applyBorder="1"/>
    <xf numFmtId="0" fontId="10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right"/>
    </xf>
    <xf numFmtId="0" fontId="5" fillId="0" borderId="0" xfId="1" applyNumberFormat="1" applyFill="1" applyBorder="1" applyAlignment="1" applyProtection="1">
      <alignment horizontal="right"/>
    </xf>
    <xf numFmtId="1" fontId="10" fillId="0" borderId="52" xfId="0" applyNumberFormat="1" applyFont="1" applyFill="1" applyBorder="1" applyAlignment="1">
      <alignment horizontal="right"/>
    </xf>
    <xf numFmtId="0" fontId="0" fillId="0" borderId="0" xfId="0" applyFill="1" applyAlignment="1">
      <alignment horizontal="right"/>
    </xf>
    <xf numFmtId="0" fontId="10" fillId="0" borderId="0" xfId="0" applyFont="1" applyFill="1" applyBorder="1" applyAlignment="1">
      <alignment horizontal="center"/>
    </xf>
    <xf numFmtId="169" fontId="0" fillId="0" borderId="0" xfId="0" applyNumberFormat="1" applyFill="1" applyBorder="1" applyAlignment="1">
      <alignment horizontal="right"/>
    </xf>
    <xf numFmtId="169" fontId="0" fillId="0" borderId="8" xfId="0" applyNumberFormat="1" applyFill="1" applyBorder="1" applyAlignment="1">
      <alignment horizontal="right"/>
    </xf>
    <xf numFmtId="168" fontId="10" fillId="0" borderId="51" xfId="0" applyNumberFormat="1" applyFont="1" applyFill="1" applyBorder="1" applyAlignment="1">
      <alignment horizontal="center"/>
    </xf>
    <xf numFmtId="168" fontId="10" fillId="0" borderId="51" xfId="0" applyNumberFormat="1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72" fontId="56" fillId="0" borderId="27" xfId="0" applyNumberFormat="1" applyFont="1" applyFill="1" applyBorder="1" applyAlignment="1">
      <alignment horizontal="right"/>
    </xf>
    <xf numFmtId="172" fontId="56" fillId="0" borderId="0" xfId="0" applyNumberFormat="1" applyFont="1" applyFill="1" applyBorder="1" applyAlignment="1"/>
    <xf numFmtId="172" fontId="60" fillId="0" borderId="27" xfId="0" applyNumberFormat="1" applyFont="1" applyFill="1" applyBorder="1" applyAlignment="1">
      <alignment horizontal="center"/>
    </xf>
    <xf numFmtId="0" fontId="56" fillId="0" borderId="18" xfId="0" quotePrefix="1" applyFont="1" applyFill="1" applyBorder="1" applyAlignment="1">
      <alignment horizontal="left"/>
    </xf>
    <xf numFmtId="169" fontId="77" fillId="0" borderId="3" xfId="0" applyNumberFormat="1" applyFont="1" applyFill="1" applyBorder="1" applyAlignment="1">
      <alignment horizontal="right"/>
    </xf>
    <xf numFmtId="0" fontId="57" fillId="0" borderId="10" xfId="0" applyFont="1" applyFill="1" applyBorder="1"/>
    <xf numFmtId="0" fontId="57" fillId="0" borderId="3" xfId="0" applyFont="1" applyFill="1" applyBorder="1"/>
    <xf numFmtId="0" fontId="89" fillId="0" borderId="3" xfId="0" applyFont="1" applyFill="1" applyBorder="1"/>
    <xf numFmtId="169" fontId="56" fillId="0" borderId="15" xfId="0" applyNumberFormat="1" applyFont="1" applyFill="1" applyBorder="1" applyAlignment="1">
      <alignment horizontal="right"/>
    </xf>
    <xf numFmtId="169" fontId="24" fillId="0" borderId="6" xfId="0" applyNumberFormat="1" applyFont="1" applyFill="1" applyBorder="1" applyAlignment="1">
      <alignment horizontal="right"/>
    </xf>
    <xf numFmtId="169" fontId="77" fillId="0" borderId="13" xfId="0" applyNumberFormat="1" applyFont="1" applyFill="1" applyBorder="1" applyAlignment="1">
      <alignment horizontal="right"/>
    </xf>
    <xf numFmtId="0" fontId="56" fillId="0" borderId="12" xfId="0" applyFont="1" applyFill="1" applyBorder="1"/>
    <xf numFmtId="174" fontId="10" fillId="0" borderId="12" xfId="0" applyNumberFormat="1" applyFont="1" applyFill="1" applyBorder="1"/>
    <xf numFmtId="169" fontId="56" fillId="0" borderId="6" xfId="0" applyNumberFormat="1" applyFont="1" applyFill="1" applyBorder="1" applyAlignment="1">
      <alignment horizontal="right"/>
    </xf>
    <xf numFmtId="169" fontId="77" fillId="0" borderId="7" xfId="0" applyNumberFormat="1" applyFont="1" applyFill="1" applyBorder="1" applyAlignment="1">
      <alignment horizontal="right"/>
    </xf>
    <xf numFmtId="169" fontId="77" fillId="0" borderId="5" xfId="0" applyNumberFormat="1" applyFont="1" applyFill="1" applyBorder="1" applyAlignment="1">
      <alignment horizontal="right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74" fontId="10" fillId="0" borderId="8" xfId="0" applyNumberFormat="1" applyFont="1" applyFill="1" applyBorder="1" applyAlignment="1">
      <alignment horizontal="right"/>
    </xf>
    <xf numFmtId="174" fontId="10" fillId="0" borderId="12" xfId="0" applyNumberFormat="1" applyFont="1" applyFill="1" applyBorder="1" applyAlignment="1">
      <alignment horizontal="right"/>
    </xf>
    <xf numFmtId="174" fontId="10" fillId="0" borderId="7" xfId="0" applyNumberFormat="1" applyFont="1" applyFill="1" applyBorder="1" applyAlignment="1">
      <alignment horizontal="right"/>
    </xf>
    <xf numFmtId="172" fontId="10" fillId="0" borderId="27" xfId="0" applyNumberFormat="1" applyFont="1" applyFill="1" applyBorder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0" fillId="0" borderId="15" xfId="0" applyFill="1" applyBorder="1"/>
    <xf numFmtId="2" fontId="10" fillId="0" borderId="15" xfId="0" applyNumberFormat="1" applyFont="1" applyFill="1" applyBorder="1" applyAlignment="1">
      <alignment horizontal="left"/>
    </xf>
    <xf numFmtId="2" fontId="10" fillId="0" borderId="15" xfId="0" applyNumberFormat="1" applyFont="1" applyFill="1" applyBorder="1"/>
    <xf numFmtId="173" fontId="10" fillId="0" borderId="6" xfId="0" applyNumberFormat="1" applyFont="1" applyFill="1" applyBorder="1" applyAlignment="1"/>
    <xf numFmtId="173" fontId="10" fillId="0" borderId="11" xfId="0" applyNumberFormat="1" applyFont="1" applyFill="1" applyBorder="1" applyAlignment="1"/>
    <xf numFmtId="0" fontId="10" fillId="0" borderId="16" xfId="0" applyFont="1" applyFill="1" applyBorder="1"/>
    <xf numFmtId="169" fontId="10" fillId="0" borderId="10" xfId="0" applyNumberFormat="1" applyFont="1" applyBorder="1"/>
    <xf numFmtId="169" fontId="24" fillId="0" borderId="10" xfId="0" applyNumberFormat="1" applyFont="1" applyFill="1" applyBorder="1"/>
    <xf numFmtId="0" fontId="57" fillId="0" borderId="0" xfId="0" applyFont="1" applyFill="1" applyBorder="1"/>
    <xf numFmtId="169" fontId="10" fillId="0" borderId="11" xfId="0" applyNumberFormat="1" applyFont="1" applyFill="1" applyBorder="1" applyAlignment="1">
      <alignment horizontal="right"/>
    </xf>
    <xf numFmtId="169" fontId="77" fillId="0" borderId="12" xfId="0" applyNumberFormat="1" applyFont="1" applyFill="1" applyBorder="1" applyAlignment="1">
      <alignment horizontal="right"/>
    </xf>
    <xf numFmtId="169" fontId="25" fillId="0" borderId="15" xfId="0" applyNumberFormat="1" applyFont="1" applyFill="1" applyBorder="1" applyAlignment="1">
      <alignment horizontal="right"/>
    </xf>
    <xf numFmtId="0" fontId="89" fillId="0" borderId="0" xfId="0" applyFont="1" applyFill="1" applyBorder="1"/>
    <xf numFmtId="169" fontId="56" fillId="0" borderId="9" xfId="0" applyNumberFormat="1" applyFont="1" applyFill="1" applyBorder="1" applyAlignment="1">
      <alignment horizontal="right"/>
    </xf>
    <xf numFmtId="169" fontId="56" fillId="0" borderId="5" xfId="0" applyNumberFormat="1" applyFont="1" applyFill="1" applyBorder="1" applyAlignment="1">
      <alignment horizontal="right"/>
    </xf>
    <xf numFmtId="0" fontId="10" fillId="0" borderId="9" xfId="0" applyFont="1" applyFill="1" applyBorder="1"/>
    <xf numFmtId="0" fontId="10" fillId="0" borderId="5" xfId="0" applyFont="1" applyFill="1" applyBorder="1"/>
    <xf numFmtId="169" fontId="24" fillId="0" borderId="9" xfId="0" applyNumberFormat="1" applyFont="1" applyFill="1" applyBorder="1" applyAlignment="1">
      <alignment horizontal="right"/>
    </xf>
    <xf numFmtId="165" fontId="69" fillId="0" borderId="27" xfId="0" applyNumberFormat="1" applyFont="1" applyFill="1" applyBorder="1"/>
    <xf numFmtId="172" fontId="56" fillId="0" borderId="27" xfId="0" applyNumberFormat="1" applyFont="1" applyFill="1" applyBorder="1" applyAlignment="1"/>
    <xf numFmtId="0" fontId="76" fillId="0" borderId="19" xfId="0" applyFont="1" applyFill="1" applyBorder="1" applyAlignment="1">
      <alignment horizontal="left"/>
    </xf>
    <xf numFmtId="2" fontId="67" fillId="0" borderId="27" xfId="0" applyNumberFormat="1" applyFont="1" applyFill="1" applyBorder="1" applyAlignment="1">
      <alignment horizontal="right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20" xfId="0" applyFont="1" applyFill="1" applyBorder="1" applyAlignment="1">
      <alignment horizontal="center"/>
    </xf>
    <xf numFmtId="0" fontId="10" fillId="0" borderId="27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73" fontId="10" fillId="0" borderId="13" xfId="0" applyNumberFormat="1" applyFont="1" applyFill="1" applyBorder="1" applyAlignment="1"/>
    <xf numFmtId="0" fontId="10" fillId="0" borderId="39" xfId="0" applyFont="1" applyFill="1" applyBorder="1"/>
    <xf numFmtId="169" fontId="10" fillId="0" borderId="16" xfId="0" applyNumberFormat="1" applyFont="1" applyBorder="1"/>
    <xf numFmtId="169" fontId="10" fillId="0" borderId="23" xfId="0" applyNumberFormat="1" applyFont="1" applyFill="1" applyBorder="1" applyAlignment="1">
      <alignment horizontal="right"/>
    </xf>
    <xf numFmtId="169" fontId="10" fillId="0" borderId="10" xfId="0" applyNumberFormat="1" applyFont="1" applyBorder="1" applyAlignment="1">
      <alignment horizontal="right"/>
    </xf>
    <xf numFmtId="169" fontId="24" fillId="0" borderId="3" xfId="0" applyNumberFormat="1" applyFont="1" applyFill="1" applyBorder="1"/>
    <xf numFmtId="0" fontId="56" fillId="0" borderId="3" xfId="0" applyFont="1" applyFill="1" applyBorder="1"/>
    <xf numFmtId="0" fontId="0" fillId="0" borderId="3" xfId="0" applyFont="1" applyFill="1" applyBorder="1"/>
    <xf numFmtId="0" fontId="0" fillId="0" borderId="10" xfId="0" applyFont="1" applyFill="1" applyBorder="1"/>
    <xf numFmtId="169" fontId="25" fillId="0" borderId="23" xfId="0" applyNumberFormat="1" applyFont="1" applyFill="1" applyBorder="1" applyAlignment="1">
      <alignment horizontal="right"/>
    </xf>
    <xf numFmtId="0" fontId="56" fillId="0" borderId="10" xfId="0" applyFont="1" applyFill="1" applyBorder="1"/>
    <xf numFmtId="169" fontId="25" fillId="0" borderId="10" xfId="0" applyNumberFormat="1" applyFont="1" applyBorder="1" applyAlignment="1">
      <alignment horizontal="right"/>
    </xf>
    <xf numFmtId="169" fontId="10" fillId="0" borderId="21" xfId="0" applyNumberFormat="1" applyFont="1" applyFill="1" applyBorder="1" applyAlignment="1">
      <alignment horizontal="right"/>
    </xf>
    <xf numFmtId="169" fontId="10" fillId="0" borderId="15" xfId="0" applyNumberFormat="1" applyFont="1" applyBorder="1" applyAlignment="1">
      <alignment horizontal="right"/>
    </xf>
    <xf numFmtId="169" fontId="33" fillId="0" borderId="12" xfId="0" applyNumberFormat="1" applyFont="1" applyFill="1" applyBorder="1" applyAlignment="1">
      <alignment horizontal="right"/>
    </xf>
    <xf numFmtId="169" fontId="10" fillId="0" borderId="6" xfId="0" applyNumberFormat="1" applyFont="1" applyFill="1" applyBorder="1" applyAlignment="1">
      <alignment horizontal="right"/>
    </xf>
    <xf numFmtId="169" fontId="56" fillId="0" borderId="6" xfId="0" applyNumberFormat="1" applyFont="1" applyFill="1" applyBorder="1"/>
    <xf numFmtId="169" fontId="10" fillId="0" borderId="22" xfId="0" applyNumberFormat="1" applyFont="1" applyFill="1" applyBorder="1"/>
    <xf numFmtId="169" fontId="10" fillId="0" borderId="11" xfId="0" applyNumberFormat="1" applyFont="1" applyBorder="1"/>
    <xf numFmtId="169" fontId="10" fillId="0" borderId="27" xfId="0" applyNumberFormat="1" applyFont="1" applyFill="1" applyBorder="1"/>
    <xf numFmtId="169" fontId="10" fillId="0" borderId="9" xfId="0" applyNumberFormat="1" applyFont="1" applyBorder="1"/>
    <xf numFmtId="169" fontId="24" fillId="0" borderId="5" xfId="0" applyNumberFormat="1" applyFont="1" applyFill="1" applyBorder="1" applyAlignment="1">
      <alignment horizontal="right"/>
    </xf>
    <xf numFmtId="169" fontId="33" fillId="0" borderId="0" xfId="0" applyNumberFormat="1" applyFont="1" applyFill="1" applyBorder="1"/>
    <xf numFmtId="169" fontId="24" fillId="0" borderId="9" xfId="0" applyNumberFormat="1" applyFont="1" applyBorder="1"/>
    <xf numFmtId="169" fontId="24" fillId="0" borderId="27" xfId="0" applyNumberFormat="1" applyFont="1" applyFill="1" applyBorder="1"/>
    <xf numFmtId="169" fontId="34" fillId="0" borderId="0" xfId="0" applyNumberFormat="1" applyFont="1" applyFill="1" applyBorder="1"/>
    <xf numFmtId="173" fontId="10" fillId="0" borderId="27" xfId="0" applyNumberFormat="1" applyFont="1" applyFill="1" applyBorder="1" applyAlignment="1"/>
    <xf numFmtId="0" fontId="10" fillId="0" borderId="32" xfId="0" applyFont="1" applyBorder="1" applyAlignment="1"/>
    <xf numFmtId="0" fontId="10" fillId="0" borderId="19" xfId="0" applyNumberFormat="1" applyFont="1" applyFill="1" applyBorder="1" applyAlignment="1"/>
    <xf numFmtId="0" fontId="61" fillId="0" borderId="27" xfId="0" applyNumberFormat="1" applyFont="1" applyFill="1" applyBorder="1" applyAlignment="1"/>
    <xf numFmtId="0" fontId="61" fillId="0" borderId="27" xfId="0" applyFont="1" applyFill="1" applyBorder="1"/>
    <xf numFmtId="0" fontId="0" fillId="0" borderId="27" xfId="0" applyFill="1" applyBorder="1" applyAlignment="1">
      <alignment horizontal="center"/>
    </xf>
    <xf numFmtId="165" fontId="58" fillId="0" borderId="20" xfId="0" applyNumberFormat="1" applyFont="1" applyFill="1" applyBorder="1"/>
    <xf numFmtId="0" fontId="10" fillId="0" borderId="20" xfId="0" applyFont="1" applyFill="1" applyBorder="1"/>
    <xf numFmtId="0" fontId="58" fillId="0" borderId="19" xfId="0" applyFont="1" applyFill="1" applyBorder="1" applyAlignment="1">
      <alignment horizontal="left"/>
    </xf>
    <xf numFmtId="0" fontId="0" fillId="0" borderId="19" xfId="0" applyFill="1" applyBorder="1"/>
    <xf numFmtId="170" fontId="61" fillId="0" borderId="27" xfId="0" applyNumberFormat="1" applyFont="1" applyFill="1" applyBorder="1" applyAlignment="1">
      <alignment horizontal="right"/>
    </xf>
    <xf numFmtId="0" fontId="61" fillId="0" borderId="20" xfId="0" applyFont="1" applyFill="1" applyBorder="1" applyAlignment="1">
      <alignment horizontal="center"/>
    </xf>
    <xf numFmtId="0" fontId="15" fillId="0" borderId="19" xfId="0" applyFont="1" applyFill="1" applyBorder="1" applyAlignment="1">
      <alignment horizontal="left"/>
    </xf>
    <xf numFmtId="0" fontId="10" fillId="0" borderId="19" xfId="0" applyFont="1" applyBorder="1" applyAlignment="1"/>
    <xf numFmtId="0" fontId="31" fillId="0" borderId="19" xfId="0" applyFont="1" applyFill="1" applyBorder="1" applyAlignment="1">
      <alignment horizontal="left"/>
    </xf>
    <xf numFmtId="0" fontId="19" fillId="0" borderId="19" xfId="0" applyFont="1" applyFill="1" applyBorder="1"/>
    <xf numFmtId="0" fontId="18" fillId="0" borderId="19" xfId="0" applyFont="1" applyFill="1" applyBorder="1" applyAlignment="1">
      <alignment horizontal="left"/>
    </xf>
    <xf numFmtId="0" fontId="10" fillId="0" borderId="20" xfId="0" applyFont="1" applyFill="1" applyBorder="1" applyAlignment="1">
      <alignment horizontal="center"/>
    </xf>
    <xf numFmtId="0" fontId="10" fillId="0" borderId="27" xfId="0" applyFont="1" applyFill="1" applyBorder="1" applyAlignment="1">
      <alignment horizontal="center"/>
    </xf>
    <xf numFmtId="0" fontId="10" fillId="0" borderId="35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72" fontId="10" fillId="0" borderId="0" xfId="0" applyNumberFormat="1" applyFont="1" applyFill="1" applyBorder="1" applyAlignment="1">
      <alignment horizontal="center"/>
    </xf>
    <xf numFmtId="2" fontId="10" fillId="0" borderId="20" xfId="0" applyNumberFormat="1" applyFont="1" applyBorder="1" applyAlignment="1">
      <alignment horizontal="center"/>
    </xf>
    <xf numFmtId="2" fontId="10" fillId="0" borderId="27" xfId="0" applyNumberFormat="1" applyFont="1" applyBorder="1" applyAlignment="1">
      <alignment horizontal="center"/>
    </xf>
    <xf numFmtId="2" fontId="10" fillId="0" borderId="35" xfId="0" applyNumberFormat="1" applyFont="1" applyBorder="1" applyAlignment="1">
      <alignment horizontal="center"/>
    </xf>
    <xf numFmtId="2" fontId="6" fillId="0" borderId="0" xfId="0" applyNumberFormat="1" applyFont="1" applyFill="1" applyBorder="1" applyAlignment="1">
      <alignment horizontal="center"/>
    </xf>
    <xf numFmtId="2" fontId="6" fillId="0" borderId="0" xfId="0" applyNumberFormat="1" applyFont="1" applyBorder="1" applyAlignment="1">
      <alignment horizontal="center"/>
    </xf>
  </cellXfs>
  <cellStyles count="9">
    <cellStyle name="Hyperlink" xfId="1" builtinId="8"/>
    <cellStyle name="Hyperlink 2" xfId="6"/>
    <cellStyle name="Normal" xfId="0" builtinId="0"/>
    <cellStyle name="Normal 2" xfId="2"/>
    <cellStyle name="Normal 3" xfId="3"/>
    <cellStyle name="Normal 4" xfId="4"/>
    <cellStyle name="Normal 5" xfId="5"/>
    <cellStyle name="Normal 6" xfId="7"/>
    <cellStyle name="Normal 7" xfId="8"/>
  </cellStyles>
  <dxfs count="74"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</dxfs>
  <tableStyles count="2" defaultTableStyle="TableStyleMedium2" defaultPivotStyle="PivotStyleLight16">
    <tableStyle name="TableStyleQueryPreview" pivot="0" count="3">
      <tableStyleElement type="wholeTable" dxfId="73"/>
      <tableStyleElement type="headerRow" dxfId="72"/>
      <tableStyleElement type="firstRowStripe" dxfId="71"/>
    </tableStyle>
    <tableStyle name="TableStyleQueryResult" pivot="0" count="3">
      <tableStyleElement type="wholeTable" dxfId="70"/>
      <tableStyleElement type="headerRow" dxfId="69"/>
      <tableStyleElement type="firstRowStripe" dxfId="68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EFEFEF"/>
      <rgbColor rgb="00CCFFFF"/>
      <rgbColor rgb="00660066"/>
      <rgbColor rgb="00EF8FBF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7826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3300"/>
      <rgbColor rgb="00FF6600"/>
      <rgbColor rgb="00666699"/>
      <rgbColor rgb="00B4B4B4"/>
      <rgbColor rgb="00003366"/>
      <rgbColor rgb="00009900"/>
      <rgbColor rgb="00006600"/>
      <rgbColor rgb="00663300"/>
      <rgbColor rgb="00993300"/>
      <rgbColor rgb="00FF3333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1</xdr:row>
      <xdr:rowOff>123825</xdr:rowOff>
    </xdr:from>
    <xdr:to>
      <xdr:col>1</xdr:col>
      <xdr:colOff>200025</xdr:colOff>
      <xdr:row>2</xdr:row>
      <xdr:rowOff>133350</xdr:rowOff>
    </xdr:to>
    <xdr:cxnSp macro="">
      <xdr:nvCxnSpPr>
        <xdr:cNvPr id="1079" name="Straight Arrow Connector 2"/>
        <xdr:cNvCxnSpPr>
          <a:cxnSpLocks noChangeShapeType="1"/>
        </xdr:cNvCxnSpPr>
      </xdr:nvCxnSpPr>
      <xdr:spPr bwMode="auto">
        <a:xfrm>
          <a:off x="1504950" y="285750"/>
          <a:ext cx="0" cy="981075"/>
        </a:xfrm>
        <a:prstGeom prst="straightConnector1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arrow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www.tessellation.com/david_fish/" TargetMode="External"/><Relationship Id="rId1" Type="http://schemas.openxmlformats.org/officeDocument/2006/relationships/hyperlink" Target="http://seekingalpha.com/author/david-fish/article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dripinvesting.org/Tools/Tools.asp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dripinvesting.org/Tools/Tools.asp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dripinvesting.org/Tools/Tools.asp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dripinvesting.org/Tools/Tools.asp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en.wikipedia.org/wiki/List_of_recessions_in_the_United_Stat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M42"/>
  <sheetViews>
    <sheetView tabSelected="1" workbookViewId="0"/>
  </sheetViews>
  <sheetFormatPr defaultRowHeight="12.75" x14ac:dyDescent="0.2"/>
  <cols>
    <col min="1" max="1" width="9.140625" style="948" customWidth="1"/>
    <col min="2" max="2" width="9.140625" style="949" customWidth="1"/>
    <col min="3" max="3" width="9.140625" style="948" customWidth="1"/>
    <col min="4" max="4" width="9.140625" style="951" customWidth="1"/>
    <col min="5" max="5" width="9.140625" style="948" customWidth="1"/>
    <col min="6" max="6" width="9.140625" style="951" customWidth="1"/>
    <col min="7" max="9" width="9.140625" style="948" customWidth="1"/>
    <col min="10" max="16384" width="9.140625" style="948"/>
  </cols>
  <sheetData>
    <row r="6" spans="13:13" ht="61.5" x14ac:dyDescent="0.9">
      <c r="M6" s="955" t="s">
        <v>4345</v>
      </c>
    </row>
    <row r="8" spans="13:13" ht="21" x14ac:dyDescent="0.35">
      <c r="M8" s="957" t="s">
        <v>4346</v>
      </c>
    </row>
    <row r="18" spans="13:13" ht="15.75" x14ac:dyDescent="0.25">
      <c r="M18" s="959" t="s">
        <v>4347</v>
      </c>
    </row>
    <row r="20" spans="13:13" ht="15.75" x14ac:dyDescent="0.25">
      <c r="M20" s="956" t="s">
        <v>4350</v>
      </c>
    </row>
    <row r="36" spans="2:13" x14ac:dyDescent="0.2">
      <c r="M36" s="949" t="s">
        <v>4348</v>
      </c>
    </row>
    <row r="38" spans="2:13" x14ac:dyDescent="0.2">
      <c r="H38" s="954"/>
      <c r="M38" s="949" t="s">
        <v>4349</v>
      </c>
    </row>
    <row r="40" spans="2:13" x14ac:dyDescent="0.2">
      <c r="M40" s="958" t="s">
        <v>4641</v>
      </c>
    </row>
    <row r="41" spans="2:13" x14ac:dyDescent="0.2">
      <c r="B41" s="950"/>
      <c r="D41" s="952"/>
      <c r="F41" s="953"/>
    </row>
    <row r="42" spans="2:13" x14ac:dyDescent="0.2">
      <c r="B42" s="950"/>
      <c r="D42" s="952"/>
      <c r="F42" s="953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65"/>
  <sheetViews>
    <sheetView topLeftCell="A227" workbookViewId="0">
      <selection activeCell="B251" sqref="B251"/>
    </sheetView>
  </sheetViews>
  <sheetFormatPr defaultColWidth="8.85546875" defaultRowHeight="12.75" x14ac:dyDescent="0.2"/>
  <cols>
    <col min="1" max="1" width="2.5703125" customWidth="1"/>
    <col min="2" max="2" width="9.140625" bestFit="1" customWidth="1"/>
    <col min="11" max="11" width="6.5703125" customWidth="1"/>
  </cols>
  <sheetData>
    <row r="1" spans="1:3" x14ac:dyDescent="0.2">
      <c r="A1" s="390"/>
      <c r="B1" s="299" t="s">
        <v>3347</v>
      </c>
    </row>
    <row r="2" spans="1:3" ht="2.1" customHeight="1" x14ac:dyDescent="0.2">
      <c r="A2" s="390"/>
      <c r="B2" s="299"/>
    </row>
    <row r="3" spans="1:3" x14ac:dyDescent="0.2">
      <c r="B3" s="391">
        <v>39447</v>
      </c>
      <c r="C3" t="s">
        <v>3348</v>
      </c>
    </row>
    <row r="4" spans="1:3" x14ac:dyDescent="0.2">
      <c r="B4" s="391">
        <v>39447</v>
      </c>
      <c r="C4" t="s">
        <v>3349</v>
      </c>
    </row>
    <row r="5" spans="1:3" x14ac:dyDescent="0.2">
      <c r="B5" s="391">
        <v>39449</v>
      </c>
      <c r="C5" t="s">
        <v>3350</v>
      </c>
    </row>
    <row r="6" spans="1:3" x14ac:dyDescent="0.2">
      <c r="B6" s="391">
        <v>39449</v>
      </c>
      <c r="C6" t="s">
        <v>3351</v>
      </c>
    </row>
    <row r="7" spans="1:3" x14ac:dyDescent="0.2">
      <c r="B7" s="391">
        <v>39451</v>
      </c>
      <c r="C7" s="390" t="s">
        <v>3352</v>
      </c>
    </row>
    <row r="8" spans="1:3" x14ac:dyDescent="0.2">
      <c r="B8" s="391">
        <v>39452</v>
      </c>
      <c r="C8" t="s">
        <v>3353</v>
      </c>
    </row>
    <row r="9" spans="1:3" x14ac:dyDescent="0.2">
      <c r="B9" s="391">
        <v>39461</v>
      </c>
      <c r="C9" t="s">
        <v>3354</v>
      </c>
    </row>
    <row r="10" spans="1:3" x14ac:dyDescent="0.2">
      <c r="B10" s="391">
        <v>39491</v>
      </c>
      <c r="C10" s="390" t="s">
        <v>3355</v>
      </c>
    </row>
    <row r="11" spans="1:3" x14ac:dyDescent="0.2">
      <c r="B11" s="391">
        <v>39491</v>
      </c>
      <c r="C11" t="s">
        <v>3356</v>
      </c>
    </row>
    <row r="12" spans="1:3" x14ac:dyDescent="0.2">
      <c r="B12" s="391">
        <v>39504</v>
      </c>
      <c r="C12" t="s">
        <v>3357</v>
      </c>
    </row>
    <row r="13" spans="1:3" x14ac:dyDescent="0.2">
      <c r="B13" s="391">
        <v>39506</v>
      </c>
      <c r="C13" t="s">
        <v>3358</v>
      </c>
    </row>
    <row r="14" spans="1:3" x14ac:dyDescent="0.2">
      <c r="B14" s="391">
        <v>39527</v>
      </c>
      <c r="C14" s="390" t="s">
        <v>3359</v>
      </c>
    </row>
    <row r="15" spans="1:3" x14ac:dyDescent="0.2">
      <c r="B15" s="392">
        <v>39721</v>
      </c>
      <c r="C15" s="389" t="s">
        <v>3360</v>
      </c>
    </row>
    <row r="16" spans="1:3" x14ac:dyDescent="0.2">
      <c r="B16" s="392">
        <v>39722</v>
      </c>
      <c r="C16" s="389" t="s">
        <v>3361</v>
      </c>
    </row>
    <row r="17" spans="2:3" x14ac:dyDescent="0.2">
      <c r="B17" s="392">
        <v>39753</v>
      </c>
      <c r="C17" s="389" t="s">
        <v>3362</v>
      </c>
    </row>
    <row r="18" spans="2:3" x14ac:dyDescent="0.2">
      <c r="B18" s="392">
        <v>39771</v>
      </c>
      <c r="C18" s="389" t="s">
        <v>3363</v>
      </c>
    </row>
    <row r="19" spans="2:3" x14ac:dyDescent="0.2">
      <c r="B19" s="391">
        <v>39785</v>
      </c>
      <c r="C19" t="s">
        <v>3364</v>
      </c>
    </row>
    <row r="20" spans="2:3" x14ac:dyDescent="0.2">
      <c r="B20" s="391">
        <v>39843</v>
      </c>
      <c r="C20" t="s">
        <v>3365</v>
      </c>
    </row>
    <row r="21" spans="2:3" x14ac:dyDescent="0.2">
      <c r="B21" s="391">
        <v>39859</v>
      </c>
      <c r="C21" s="390" t="s">
        <v>3366</v>
      </c>
    </row>
    <row r="22" spans="2:3" x14ac:dyDescent="0.2">
      <c r="B22" s="391">
        <v>39962</v>
      </c>
      <c r="C22" t="s">
        <v>3367</v>
      </c>
    </row>
    <row r="23" spans="2:3" x14ac:dyDescent="0.2">
      <c r="B23" s="391">
        <v>39988</v>
      </c>
      <c r="C23" t="s">
        <v>3368</v>
      </c>
    </row>
    <row r="24" spans="2:3" x14ac:dyDescent="0.2">
      <c r="B24" s="391">
        <v>40303</v>
      </c>
      <c r="C24" s="390" t="s">
        <v>3369</v>
      </c>
    </row>
    <row r="25" spans="2:3" x14ac:dyDescent="0.2">
      <c r="B25" s="391">
        <v>40319</v>
      </c>
      <c r="C25" t="s">
        <v>3370</v>
      </c>
    </row>
    <row r="26" spans="2:3" x14ac:dyDescent="0.2">
      <c r="B26" s="391">
        <v>40325</v>
      </c>
      <c r="C26" t="s">
        <v>3371</v>
      </c>
    </row>
    <row r="27" spans="2:3" x14ac:dyDescent="0.2">
      <c r="B27" s="391">
        <v>40357</v>
      </c>
      <c r="C27" s="390" t="s">
        <v>3372</v>
      </c>
    </row>
    <row r="28" spans="2:3" x14ac:dyDescent="0.2">
      <c r="B28" s="391">
        <v>40357</v>
      </c>
      <c r="C28" s="390" t="s">
        <v>3373</v>
      </c>
    </row>
    <row r="29" spans="2:3" x14ac:dyDescent="0.2">
      <c r="B29" s="391">
        <v>40365</v>
      </c>
      <c r="C29" t="s">
        <v>3374</v>
      </c>
    </row>
    <row r="30" spans="2:3" x14ac:dyDescent="0.2">
      <c r="B30" s="391">
        <v>40365</v>
      </c>
      <c r="C30" t="s">
        <v>3375</v>
      </c>
    </row>
    <row r="31" spans="2:3" x14ac:dyDescent="0.2">
      <c r="B31" s="391">
        <v>40371</v>
      </c>
      <c r="C31" s="390" t="s">
        <v>3376</v>
      </c>
    </row>
    <row r="32" spans="2:3" x14ac:dyDescent="0.2">
      <c r="B32" s="391">
        <v>40371</v>
      </c>
      <c r="C32" t="s">
        <v>3377</v>
      </c>
    </row>
    <row r="33" spans="2:3" x14ac:dyDescent="0.2">
      <c r="B33" s="391">
        <v>40372</v>
      </c>
      <c r="C33" s="390" t="s">
        <v>3378</v>
      </c>
    </row>
    <row r="34" spans="2:3" x14ac:dyDescent="0.2">
      <c r="B34" s="391">
        <v>40378</v>
      </c>
      <c r="C34" t="s">
        <v>3379</v>
      </c>
    </row>
    <row r="35" spans="2:3" x14ac:dyDescent="0.2">
      <c r="B35" s="391">
        <v>40382</v>
      </c>
      <c r="C35" t="s">
        <v>3380</v>
      </c>
    </row>
    <row r="36" spans="2:3" x14ac:dyDescent="0.2">
      <c r="B36" s="391">
        <v>40382</v>
      </c>
      <c r="C36" s="390" t="s">
        <v>3381</v>
      </c>
    </row>
    <row r="37" spans="2:3" x14ac:dyDescent="0.2">
      <c r="B37" s="391">
        <v>40386</v>
      </c>
      <c r="C37" s="390" t="s">
        <v>3382</v>
      </c>
    </row>
    <row r="38" spans="2:3" x14ac:dyDescent="0.2">
      <c r="B38" s="391">
        <v>40391</v>
      </c>
      <c r="C38" t="s">
        <v>3383</v>
      </c>
    </row>
    <row r="39" spans="2:3" x14ac:dyDescent="0.2">
      <c r="B39" s="391">
        <v>40393</v>
      </c>
      <c r="C39" s="390" t="s">
        <v>3384</v>
      </c>
    </row>
    <row r="40" spans="2:3" x14ac:dyDescent="0.2">
      <c r="B40" s="391">
        <v>40396</v>
      </c>
      <c r="C40" t="s">
        <v>3385</v>
      </c>
    </row>
    <row r="41" spans="2:3" x14ac:dyDescent="0.2">
      <c r="B41" s="391">
        <v>40401</v>
      </c>
      <c r="C41" s="390" t="s">
        <v>3386</v>
      </c>
    </row>
    <row r="42" spans="2:3" x14ac:dyDescent="0.2">
      <c r="B42" s="391">
        <v>40403</v>
      </c>
      <c r="C42" s="390" t="s">
        <v>3387</v>
      </c>
    </row>
    <row r="43" spans="2:3" x14ac:dyDescent="0.2">
      <c r="B43" s="391">
        <v>40413</v>
      </c>
      <c r="C43" t="s">
        <v>3388</v>
      </c>
    </row>
    <row r="44" spans="2:3" x14ac:dyDescent="0.2">
      <c r="B44" s="391">
        <v>40417</v>
      </c>
      <c r="C44" t="s">
        <v>3389</v>
      </c>
    </row>
    <row r="45" spans="2:3" x14ac:dyDescent="0.2">
      <c r="B45" s="391">
        <v>40420</v>
      </c>
      <c r="C45" s="390" t="s">
        <v>3390</v>
      </c>
    </row>
    <row r="46" spans="2:3" x14ac:dyDescent="0.2">
      <c r="B46" s="391">
        <v>40420</v>
      </c>
      <c r="C46" s="390" t="s">
        <v>3391</v>
      </c>
    </row>
    <row r="47" spans="2:3" x14ac:dyDescent="0.2">
      <c r="B47" s="391">
        <v>40420</v>
      </c>
      <c r="C47" s="390" t="s">
        <v>3392</v>
      </c>
    </row>
    <row r="48" spans="2:3" x14ac:dyDescent="0.2">
      <c r="B48" s="391">
        <v>40431</v>
      </c>
      <c r="C48" t="s">
        <v>3393</v>
      </c>
    </row>
    <row r="49" spans="2:3" x14ac:dyDescent="0.2">
      <c r="B49" s="391">
        <v>40436</v>
      </c>
      <c r="C49" s="390" t="s">
        <v>3394</v>
      </c>
    </row>
    <row r="50" spans="2:3" x14ac:dyDescent="0.2">
      <c r="B50" s="391">
        <v>40439</v>
      </c>
      <c r="C50" s="390" t="s">
        <v>3395</v>
      </c>
    </row>
    <row r="51" spans="2:3" x14ac:dyDescent="0.2">
      <c r="B51" s="391">
        <v>40441</v>
      </c>
      <c r="C51" s="390" t="s">
        <v>3396</v>
      </c>
    </row>
    <row r="52" spans="2:3" x14ac:dyDescent="0.2">
      <c r="B52" s="391">
        <v>40476</v>
      </c>
      <c r="C52" s="390" t="s">
        <v>3397</v>
      </c>
    </row>
    <row r="53" spans="2:3" x14ac:dyDescent="0.2">
      <c r="B53" s="391">
        <v>40499</v>
      </c>
      <c r="C53" s="390" t="s">
        <v>3398</v>
      </c>
    </row>
    <row r="54" spans="2:3" x14ac:dyDescent="0.2">
      <c r="B54" s="391">
        <v>40500</v>
      </c>
      <c r="C54" t="s">
        <v>3399</v>
      </c>
    </row>
    <row r="55" spans="2:3" x14ac:dyDescent="0.2">
      <c r="B55" s="391">
        <v>40500</v>
      </c>
      <c r="C55" s="390" t="s">
        <v>3400</v>
      </c>
    </row>
    <row r="56" spans="2:3" x14ac:dyDescent="0.2">
      <c r="B56" s="391">
        <v>40500</v>
      </c>
      <c r="C56" s="390" t="s">
        <v>3401</v>
      </c>
    </row>
    <row r="57" spans="2:3" x14ac:dyDescent="0.2">
      <c r="B57" s="391">
        <v>40511</v>
      </c>
      <c r="C57" s="390" t="s">
        <v>3402</v>
      </c>
    </row>
    <row r="58" spans="2:3" x14ac:dyDescent="0.2">
      <c r="B58" s="391">
        <v>40512</v>
      </c>
      <c r="C58" s="390" t="s">
        <v>3403</v>
      </c>
    </row>
    <row r="59" spans="2:3" x14ac:dyDescent="0.2">
      <c r="B59" s="391">
        <v>40512</v>
      </c>
      <c r="C59" s="390" t="s">
        <v>3404</v>
      </c>
    </row>
    <row r="60" spans="2:3" x14ac:dyDescent="0.2">
      <c r="B60" s="391">
        <v>40519</v>
      </c>
      <c r="C60" s="390" t="s">
        <v>3405</v>
      </c>
    </row>
    <row r="61" spans="2:3" x14ac:dyDescent="0.2">
      <c r="B61" s="391">
        <v>40527</v>
      </c>
      <c r="C61" t="s">
        <v>3406</v>
      </c>
    </row>
    <row r="62" spans="2:3" x14ac:dyDescent="0.2">
      <c r="B62" s="391">
        <v>40527</v>
      </c>
      <c r="C62" s="390" t="s">
        <v>3407</v>
      </c>
    </row>
    <row r="63" spans="2:3" x14ac:dyDescent="0.2">
      <c r="B63" s="391">
        <v>40528</v>
      </c>
      <c r="C63" t="s">
        <v>3408</v>
      </c>
    </row>
    <row r="64" spans="2:3" x14ac:dyDescent="0.2">
      <c r="B64" s="391">
        <v>40541</v>
      </c>
      <c r="C64" t="s">
        <v>3409</v>
      </c>
    </row>
    <row r="65" spans="2:5" x14ac:dyDescent="0.2">
      <c r="B65" s="391">
        <v>40542</v>
      </c>
      <c r="C65" s="390" t="s">
        <v>3410</v>
      </c>
    </row>
    <row r="66" spans="2:5" x14ac:dyDescent="0.2">
      <c r="B66" s="391">
        <v>40542</v>
      </c>
      <c r="C66" t="s">
        <v>3411</v>
      </c>
    </row>
    <row r="67" spans="2:5" x14ac:dyDescent="0.2">
      <c r="B67" s="391">
        <v>40542</v>
      </c>
      <c r="C67" t="s">
        <v>3412</v>
      </c>
    </row>
    <row r="68" spans="2:5" x14ac:dyDescent="0.2">
      <c r="B68" s="391">
        <v>40542</v>
      </c>
      <c r="C68" t="s">
        <v>3413</v>
      </c>
    </row>
    <row r="69" spans="2:5" x14ac:dyDescent="0.2">
      <c r="B69" s="391">
        <v>40543</v>
      </c>
      <c r="C69" t="s">
        <v>3414</v>
      </c>
    </row>
    <row r="70" spans="2:5" x14ac:dyDescent="0.2">
      <c r="B70" s="391">
        <v>40543</v>
      </c>
      <c r="C70" t="s">
        <v>3415</v>
      </c>
    </row>
    <row r="71" spans="2:5" x14ac:dyDescent="0.2">
      <c r="B71" s="391">
        <v>40562</v>
      </c>
      <c r="C71" s="390" t="s">
        <v>3416</v>
      </c>
    </row>
    <row r="72" spans="2:5" x14ac:dyDescent="0.2">
      <c r="B72" s="391">
        <v>40583</v>
      </c>
      <c r="C72" t="s">
        <v>3417</v>
      </c>
    </row>
    <row r="73" spans="2:5" x14ac:dyDescent="0.2">
      <c r="B73" s="391">
        <v>40602</v>
      </c>
      <c r="C73" t="s">
        <v>3418</v>
      </c>
    </row>
    <row r="74" spans="2:5" x14ac:dyDescent="0.2">
      <c r="B74" s="391">
        <v>40602</v>
      </c>
      <c r="C74" s="390" t="s">
        <v>3419</v>
      </c>
    </row>
    <row r="75" spans="2:5" x14ac:dyDescent="0.2">
      <c r="B75" s="391">
        <v>40602</v>
      </c>
      <c r="C75" s="390" t="s">
        <v>3420</v>
      </c>
    </row>
    <row r="76" spans="2:5" x14ac:dyDescent="0.2">
      <c r="B76" s="391">
        <v>40618</v>
      </c>
      <c r="C76" s="390" t="s">
        <v>3421</v>
      </c>
    </row>
    <row r="77" spans="2:5" x14ac:dyDescent="0.2">
      <c r="B77" s="391">
        <v>40658</v>
      </c>
      <c r="C77" t="s">
        <v>3422</v>
      </c>
    </row>
    <row r="78" spans="2:5" x14ac:dyDescent="0.2">
      <c r="B78" s="391">
        <v>40659</v>
      </c>
      <c r="C78" t="s">
        <v>3423</v>
      </c>
    </row>
    <row r="79" spans="2:5" x14ac:dyDescent="0.2">
      <c r="B79" s="391">
        <v>40690</v>
      </c>
      <c r="C79" s="390" t="s">
        <v>3424</v>
      </c>
      <c r="E79">
        <v>43</v>
      </c>
    </row>
    <row r="80" spans="2:5" x14ac:dyDescent="0.2">
      <c r="B80" s="391">
        <v>40726</v>
      </c>
      <c r="C80" s="390" t="s">
        <v>3425</v>
      </c>
    </row>
    <row r="81" spans="2:3" x14ac:dyDescent="0.2">
      <c r="B81" s="391">
        <v>40727</v>
      </c>
      <c r="C81" s="390" t="s">
        <v>3426</v>
      </c>
    </row>
    <row r="82" spans="2:3" x14ac:dyDescent="0.2">
      <c r="B82" s="391">
        <v>40752</v>
      </c>
      <c r="C82" s="390" t="s">
        <v>3427</v>
      </c>
    </row>
    <row r="83" spans="2:3" x14ac:dyDescent="0.2">
      <c r="B83" s="391">
        <v>40752</v>
      </c>
      <c r="C83" s="390" t="s">
        <v>3428</v>
      </c>
    </row>
    <row r="84" spans="2:3" x14ac:dyDescent="0.2">
      <c r="B84" s="391">
        <v>40753</v>
      </c>
      <c r="C84" t="s">
        <v>3429</v>
      </c>
    </row>
    <row r="85" spans="2:3" x14ac:dyDescent="0.2">
      <c r="B85" s="391">
        <v>40753</v>
      </c>
      <c r="C85" s="390" t="s">
        <v>3430</v>
      </c>
    </row>
    <row r="86" spans="2:3" x14ac:dyDescent="0.2">
      <c r="B86" s="391">
        <v>40756</v>
      </c>
      <c r="C86" s="390" t="s">
        <v>3431</v>
      </c>
    </row>
    <row r="87" spans="2:3" x14ac:dyDescent="0.2">
      <c r="B87" s="391">
        <v>40786</v>
      </c>
      <c r="C87" s="390" t="s">
        <v>3432</v>
      </c>
    </row>
    <row r="88" spans="2:3" x14ac:dyDescent="0.2">
      <c r="B88" s="391">
        <v>40805</v>
      </c>
      <c r="C88" t="s">
        <v>3433</v>
      </c>
    </row>
    <row r="89" spans="2:3" x14ac:dyDescent="0.2">
      <c r="B89" s="391">
        <v>40806</v>
      </c>
      <c r="C89" t="s">
        <v>3434</v>
      </c>
    </row>
    <row r="90" spans="2:3" x14ac:dyDescent="0.2">
      <c r="B90" s="391">
        <v>40812</v>
      </c>
      <c r="C90" t="s">
        <v>3435</v>
      </c>
    </row>
    <row r="91" spans="2:3" x14ac:dyDescent="0.2">
      <c r="B91" s="391">
        <v>40836</v>
      </c>
      <c r="C91" s="390" t="s">
        <v>3436</v>
      </c>
    </row>
    <row r="92" spans="2:3" x14ac:dyDescent="0.2">
      <c r="B92" s="391">
        <v>40884</v>
      </c>
      <c r="C92" t="s">
        <v>3437</v>
      </c>
    </row>
    <row r="93" spans="2:3" x14ac:dyDescent="0.2">
      <c r="B93" s="391">
        <v>40884</v>
      </c>
      <c r="C93" t="s">
        <v>3438</v>
      </c>
    </row>
    <row r="94" spans="2:3" x14ac:dyDescent="0.2">
      <c r="B94" s="391">
        <v>40892</v>
      </c>
      <c r="C94" t="s">
        <v>3439</v>
      </c>
    </row>
    <row r="95" spans="2:3" x14ac:dyDescent="0.2">
      <c r="B95" s="391">
        <v>40892</v>
      </c>
      <c r="C95" t="s">
        <v>3440</v>
      </c>
    </row>
    <row r="96" spans="2:3" x14ac:dyDescent="0.2">
      <c r="B96" s="391">
        <v>40892</v>
      </c>
      <c r="C96" t="s">
        <v>3441</v>
      </c>
    </row>
    <row r="97" spans="2:3" x14ac:dyDescent="0.2">
      <c r="B97" s="391">
        <v>40898</v>
      </c>
      <c r="C97" t="s">
        <v>3442</v>
      </c>
    </row>
    <row r="98" spans="2:3" x14ac:dyDescent="0.2">
      <c r="B98" s="391">
        <v>40903</v>
      </c>
      <c r="C98" t="s">
        <v>3443</v>
      </c>
    </row>
    <row r="99" spans="2:3" x14ac:dyDescent="0.2">
      <c r="B99" s="391">
        <v>40905</v>
      </c>
      <c r="C99" t="s">
        <v>3444</v>
      </c>
    </row>
    <row r="100" spans="2:3" x14ac:dyDescent="0.2">
      <c r="B100" s="391">
        <v>40980</v>
      </c>
      <c r="C100" t="s">
        <v>3445</v>
      </c>
    </row>
    <row r="101" spans="2:3" x14ac:dyDescent="0.2">
      <c r="B101" s="391">
        <v>40981</v>
      </c>
      <c r="C101" s="390" t="s">
        <v>3446</v>
      </c>
    </row>
    <row r="102" spans="2:3" x14ac:dyDescent="0.2">
      <c r="B102" s="391">
        <v>40982</v>
      </c>
      <c r="C102" t="s">
        <v>3447</v>
      </c>
    </row>
    <row r="103" spans="2:3" x14ac:dyDescent="0.2">
      <c r="B103" s="391">
        <v>40985</v>
      </c>
      <c r="C103" t="s">
        <v>3448</v>
      </c>
    </row>
    <row r="104" spans="2:3" x14ac:dyDescent="0.2">
      <c r="B104" s="391">
        <v>40985</v>
      </c>
      <c r="C104" s="390" t="s">
        <v>3449</v>
      </c>
    </row>
    <row r="105" spans="2:3" x14ac:dyDescent="0.2">
      <c r="B105" s="391">
        <v>40985</v>
      </c>
      <c r="C105" t="s">
        <v>3450</v>
      </c>
    </row>
    <row r="106" spans="2:3" x14ac:dyDescent="0.2">
      <c r="B106" s="391">
        <v>40988</v>
      </c>
      <c r="C106" t="s">
        <v>3451</v>
      </c>
    </row>
    <row r="107" spans="2:3" x14ac:dyDescent="0.2">
      <c r="B107" s="391">
        <v>40990</v>
      </c>
      <c r="C107" s="390" t="s">
        <v>3452</v>
      </c>
    </row>
    <row r="108" spans="2:3" x14ac:dyDescent="0.2">
      <c r="B108" s="391">
        <v>40992</v>
      </c>
      <c r="C108" t="s">
        <v>3453</v>
      </c>
    </row>
    <row r="109" spans="2:3" x14ac:dyDescent="0.2">
      <c r="B109" s="391">
        <v>41028</v>
      </c>
      <c r="C109" t="s">
        <v>3454</v>
      </c>
    </row>
    <row r="110" spans="2:3" x14ac:dyDescent="0.2">
      <c r="B110" s="391">
        <v>41108</v>
      </c>
      <c r="C110" s="390" t="s">
        <v>3455</v>
      </c>
    </row>
    <row r="111" spans="2:3" x14ac:dyDescent="0.2">
      <c r="B111" s="391">
        <v>41138</v>
      </c>
      <c r="C111" t="s">
        <v>3456</v>
      </c>
    </row>
    <row r="112" spans="2:3" x14ac:dyDescent="0.2">
      <c r="B112" s="391">
        <v>41176</v>
      </c>
      <c r="C112" t="s">
        <v>3457</v>
      </c>
    </row>
    <row r="113" spans="2:3" x14ac:dyDescent="0.2">
      <c r="B113" s="391">
        <v>41193</v>
      </c>
      <c r="C113" t="s">
        <v>3458</v>
      </c>
    </row>
    <row r="114" spans="2:3" x14ac:dyDescent="0.2">
      <c r="B114" s="391">
        <v>41226</v>
      </c>
      <c r="C114" t="s">
        <v>3459</v>
      </c>
    </row>
    <row r="115" spans="2:3" x14ac:dyDescent="0.2">
      <c r="B115" s="391">
        <v>41251</v>
      </c>
      <c r="C115" s="390" t="s">
        <v>3460</v>
      </c>
    </row>
    <row r="116" spans="2:3" x14ac:dyDescent="0.2">
      <c r="B116" s="391">
        <v>41255</v>
      </c>
      <c r="C116" s="390" t="s">
        <v>3461</v>
      </c>
    </row>
    <row r="117" spans="2:3" x14ac:dyDescent="0.2">
      <c r="B117" s="391">
        <v>41255</v>
      </c>
      <c r="C117" t="s">
        <v>3462</v>
      </c>
    </row>
    <row r="118" spans="2:3" x14ac:dyDescent="0.2">
      <c r="B118" s="391">
        <v>41255</v>
      </c>
      <c r="C118" t="s">
        <v>3463</v>
      </c>
    </row>
    <row r="119" spans="2:3" x14ac:dyDescent="0.2">
      <c r="B119" s="391">
        <v>41255</v>
      </c>
      <c r="C119" t="s">
        <v>3464</v>
      </c>
    </row>
    <row r="120" spans="2:3" x14ac:dyDescent="0.2">
      <c r="B120" s="391">
        <v>41255</v>
      </c>
      <c r="C120" t="s">
        <v>3465</v>
      </c>
    </row>
    <row r="121" spans="2:3" x14ac:dyDescent="0.2">
      <c r="B121" s="391">
        <v>41265</v>
      </c>
      <c r="C121" t="s">
        <v>3466</v>
      </c>
    </row>
    <row r="122" spans="2:3" x14ac:dyDescent="0.2">
      <c r="B122" s="391">
        <v>41267</v>
      </c>
      <c r="C122" t="s">
        <v>3467</v>
      </c>
    </row>
    <row r="123" spans="2:3" x14ac:dyDescent="0.2">
      <c r="B123" s="391">
        <v>41267</v>
      </c>
      <c r="C123" s="390" t="s">
        <v>3468</v>
      </c>
    </row>
    <row r="124" spans="2:3" x14ac:dyDescent="0.2">
      <c r="B124" s="391">
        <v>41269</v>
      </c>
      <c r="C124" s="390" t="s">
        <v>3469</v>
      </c>
    </row>
    <row r="125" spans="2:3" x14ac:dyDescent="0.2">
      <c r="B125" s="391">
        <v>41270</v>
      </c>
      <c r="C125" t="s">
        <v>3470</v>
      </c>
    </row>
    <row r="126" spans="2:3" x14ac:dyDescent="0.2">
      <c r="B126" s="391">
        <v>41270</v>
      </c>
      <c r="C126" t="s">
        <v>3471</v>
      </c>
    </row>
    <row r="127" spans="2:3" x14ac:dyDescent="0.2">
      <c r="B127" s="391">
        <v>41270</v>
      </c>
      <c r="C127" s="390" t="s">
        <v>3472</v>
      </c>
    </row>
    <row r="128" spans="2:3" x14ac:dyDescent="0.2">
      <c r="B128" s="391">
        <v>41271</v>
      </c>
      <c r="C128" t="s">
        <v>3473</v>
      </c>
    </row>
    <row r="129" spans="2:3" x14ac:dyDescent="0.2">
      <c r="B129" s="391">
        <v>41271</v>
      </c>
      <c r="C129" t="s">
        <v>3474</v>
      </c>
    </row>
    <row r="130" spans="2:3" x14ac:dyDescent="0.2">
      <c r="B130" s="391">
        <v>41271</v>
      </c>
      <c r="C130" t="s">
        <v>3475</v>
      </c>
    </row>
    <row r="131" spans="2:3" x14ac:dyDescent="0.2">
      <c r="B131" s="391">
        <v>41272</v>
      </c>
      <c r="C131" t="s">
        <v>3476</v>
      </c>
    </row>
    <row r="132" spans="2:3" x14ac:dyDescent="0.2">
      <c r="B132" s="391">
        <v>41273</v>
      </c>
      <c r="C132" t="s">
        <v>3477</v>
      </c>
    </row>
    <row r="133" spans="2:3" x14ac:dyDescent="0.2">
      <c r="B133" s="391">
        <v>41273</v>
      </c>
      <c r="C133" s="390" t="s">
        <v>3478</v>
      </c>
    </row>
    <row r="134" spans="2:3" x14ac:dyDescent="0.2">
      <c r="B134" s="391">
        <v>41284</v>
      </c>
      <c r="C134" s="390" t="s">
        <v>3479</v>
      </c>
    </row>
    <row r="135" spans="2:3" x14ac:dyDescent="0.2">
      <c r="B135" s="391">
        <v>41288</v>
      </c>
      <c r="C135" t="s">
        <v>3480</v>
      </c>
    </row>
    <row r="136" spans="2:3" x14ac:dyDescent="0.2">
      <c r="B136" s="391">
        <v>41288</v>
      </c>
      <c r="C136" s="390" t="s">
        <v>3481</v>
      </c>
    </row>
    <row r="137" spans="2:3" x14ac:dyDescent="0.2">
      <c r="B137" s="391">
        <v>41290</v>
      </c>
      <c r="C137" s="390" t="s">
        <v>3482</v>
      </c>
    </row>
    <row r="138" spans="2:3" x14ac:dyDescent="0.2">
      <c r="B138" s="391">
        <v>41301</v>
      </c>
      <c r="C138" t="s">
        <v>3483</v>
      </c>
    </row>
    <row r="139" spans="2:3" x14ac:dyDescent="0.2">
      <c r="B139" s="391">
        <v>41317</v>
      </c>
      <c r="C139" s="390" t="s">
        <v>3484</v>
      </c>
    </row>
    <row r="140" spans="2:3" x14ac:dyDescent="0.2">
      <c r="B140" s="391">
        <v>41318</v>
      </c>
      <c r="C140" t="s">
        <v>3485</v>
      </c>
    </row>
    <row r="141" spans="2:3" x14ac:dyDescent="0.2">
      <c r="B141" s="391">
        <v>41321</v>
      </c>
      <c r="C141" s="390" t="s">
        <v>3486</v>
      </c>
    </row>
    <row r="142" spans="2:3" x14ac:dyDescent="0.2">
      <c r="B142" s="391">
        <v>41394</v>
      </c>
      <c r="C142" t="s">
        <v>3487</v>
      </c>
    </row>
    <row r="143" spans="2:3" x14ac:dyDescent="0.2">
      <c r="B143" s="391">
        <v>41403</v>
      </c>
      <c r="C143" s="390" t="s">
        <v>3488</v>
      </c>
    </row>
    <row r="144" spans="2:3" x14ac:dyDescent="0.2">
      <c r="B144" s="391">
        <v>41423</v>
      </c>
      <c r="C144" t="s">
        <v>3489</v>
      </c>
    </row>
    <row r="145" spans="2:3" x14ac:dyDescent="0.2">
      <c r="B145" s="391">
        <v>41478</v>
      </c>
      <c r="C145" t="s">
        <v>3490</v>
      </c>
    </row>
    <row r="146" spans="2:3" x14ac:dyDescent="0.2">
      <c r="B146" s="391">
        <v>41494</v>
      </c>
      <c r="C146" s="390" t="s">
        <v>3491</v>
      </c>
    </row>
    <row r="147" spans="2:3" x14ac:dyDescent="0.2">
      <c r="B147" s="391">
        <v>41507</v>
      </c>
      <c r="C147" t="s">
        <v>3492</v>
      </c>
    </row>
    <row r="148" spans="2:3" x14ac:dyDescent="0.2">
      <c r="B148" s="391">
        <v>41522</v>
      </c>
      <c r="C148" s="390" t="s">
        <v>3493</v>
      </c>
    </row>
    <row r="149" spans="2:3" x14ac:dyDescent="0.2">
      <c r="B149" s="391">
        <v>41584</v>
      </c>
      <c r="C149" s="390" t="s">
        <v>3494</v>
      </c>
    </row>
    <row r="150" spans="2:3" x14ac:dyDescent="0.2">
      <c r="B150" s="391">
        <v>41584</v>
      </c>
      <c r="C150" s="390" t="s">
        <v>3495</v>
      </c>
    </row>
    <row r="151" spans="2:3" x14ac:dyDescent="0.2">
      <c r="B151" s="391">
        <v>41584</v>
      </c>
      <c r="C151" t="s">
        <v>3496</v>
      </c>
    </row>
    <row r="152" spans="2:3" x14ac:dyDescent="0.2">
      <c r="B152" s="391">
        <v>41596</v>
      </c>
      <c r="C152" s="390" t="s">
        <v>3497</v>
      </c>
    </row>
    <row r="153" spans="2:3" x14ac:dyDescent="0.2">
      <c r="B153" s="391">
        <v>41617</v>
      </c>
      <c r="C153" s="390" t="s">
        <v>3498</v>
      </c>
    </row>
    <row r="154" spans="2:3" x14ac:dyDescent="0.2">
      <c r="B154" s="391">
        <v>41617</v>
      </c>
      <c r="C154" s="390" t="s">
        <v>3499</v>
      </c>
    </row>
    <row r="155" spans="2:3" x14ac:dyDescent="0.2">
      <c r="B155" s="391">
        <v>41620</v>
      </c>
      <c r="C155" s="390" t="s">
        <v>3500</v>
      </c>
    </row>
    <row r="156" spans="2:3" x14ac:dyDescent="0.2">
      <c r="B156" s="391">
        <v>41621</v>
      </c>
      <c r="C156" s="390" t="s">
        <v>3501</v>
      </c>
    </row>
    <row r="157" spans="2:3" x14ac:dyDescent="0.2">
      <c r="B157" s="391">
        <v>41623</v>
      </c>
      <c r="C157" s="390" t="s">
        <v>3502</v>
      </c>
    </row>
    <row r="158" spans="2:3" x14ac:dyDescent="0.2">
      <c r="B158" s="391">
        <v>41625</v>
      </c>
      <c r="C158" t="s">
        <v>3465</v>
      </c>
    </row>
    <row r="159" spans="2:3" x14ac:dyDescent="0.2">
      <c r="B159" s="391">
        <v>41628</v>
      </c>
      <c r="C159" s="390" t="s">
        <v>3503</v>
      </c>
    </row>
    <row r="160" spans="2:3" x14ac:dyDescent="0.2">
      <c r="B160" s="391">
        <v>41631</v>
      </c>
      <c r="C160" s="390" t="s">
        <v>3504</v>
      </c>
    </row>
    <row r="161" spans="2:3" x14ac:dyDescent="0.2">
      <c r="B161" s="391">
        <v>41631</v>
      </c>
      <c r="C161" s="390" t="s">
        <v>3505</v>
      </c>
    </row>
    <row r="162" spans="2:3" x14ac:dyDescent="0.2">
      <c r="B162" s="391">
        <v>41652</v>
      </c>
      <c r="C162" s="390" t="s">
        <v>3506</v>
      </c>
    </row>
    <row r="163" spans="2:3" x14ac:dyDescent="0.2">
      <c r="B163" s="391">
        <v>41688</v>
      </c>
      <c r="C163" s="390" t="s">
        <v>3507</v>
      </c>
    </row>
    <row r="164" spans="2:3" x14ac:dyDescent="0.2">
      <c r="B164" s="391">
        <v>41768</v>
      </c>
      <c r="C164" s="390" t="s">
        <v>3508</v>
      </c>
    </row>
    <row r="165" spans="2:3" x14ac:dyDescent="0.2">
      <c r="B165" s="391">
        <v>41857</v>
      </c>
      <c r="C165" s="390" t="s">
        <v>3509</v>
      </c>
    </row>
    <row r="166" spans="2:3" x14ac:dyDescent="0.2">
      <c r="B166" s="391">
        <v>41859</v>
      </c>
      <c r="C166" s="390" t="s">
        <v>3510</v>
      </c>
    </row>
    <row r="167" spans="2:3" x14ac:dyDescent="0.2">
      <c r="B167" s="391">
        <v>41859</v>
      </c>
      <c r="C167" s="390" t="s">
        <v>3511</v>
      </c>
    </row>
    <row r="168" spans="2:3" x14ac:dyDescent="0.2">
      <c r="B168" s="391">
        <v>41860</v>
      </c>
      <c r="C168" s="390" t="s">
        <v>3512</v>
      </c>
    </row>
    <row r="169" spans="2:3" x14ac:dyDescent="0.2">
      <c r="B169" s="391">
        <v>41885</v>
      </c>
      <c r="C169" s="390" t="s">
        <v>3513</v>
      </c>
    </row>
    <row r="170" spans="2:3" x14ac:dyDescent="0.2">
      <c r="B170" s="391">
        <v>41935</v>
      </c>
      <c r="C170" s="390" t="s">
        <v>3514</v>
      </c>
    </row>
    <row r="171" spans="2:3" x14ac:dyDescent="0.2">
      <c r="B171" s="391">
        <v>41936</v>
      </c>
      <c r="C171" s="390" t="s">
        <v>3515</v>
      </c>
    </row>
    <row r="172" spans="2:3" x14ac:dyDescent="0.2">
      <c r="B172" s="391">
        <v>41964</v>
      </c>
      <c r="C172" s="390" t="s">
        <v>3516</v>
      </c>
    </row>
    <row r="173" spans="2:3" x14ac:dyDescent="0.2">
      <c r="B173" s="391">
        <v>41982</v>
      </c>
      <c r="C173" s="390" t="s">
        <v>3517</v>
      </c>
    </row>
    <row r="174" spans="2:3" x14ac:dyDescent="0.2">
      <c r="B174" s="391">
        <v>41984</v>
      </c>
      <c r="C174" s="390" t="s">
        <v>3518</v>
      </c>
    </row>
    <row r="175" spans="2:3" x14ac:dyDescent="0.2">
      <c r="B175" s="391">
        <v>41985</v>
      </c>
      <c r="C175" s="390" t="s">
        <v>3519</v>
      </c>
    </row>
    <row r="176" spans="2:3" x14ac:dyDescent="0.2">
      <c r="B176" s="391">
        <v>41988</v>
      </c>
      <c r="C176" s="390" t="s">
        <v>3520</v>
      </c>
    </row>
    <row r="177" spans="2:3" x14ac:dyDescent="0.2">
      <c r="B177" s="391">
        <v>41989</v>
      </c>
      <c r="C177" t="s">
        <v>3465</v>
      </c>
    </row>
    <row r="178" spans="2:3" x14ac:dyDescent="0.2">
      <c r="B178" s="391">
        <v>41992</v>
      </c>
      <c r="C178" s="390" t="s">
        <v>3521</v>
      </c>
    </row>
    <row r="179" spans="2:3" x14ac:dyDescent="0.2">
      <c r="B179" s="391">
        <v>41997</v>
      </c>
      <c r="C179" s="390" t="s">
        <v>3522</v>
      </c>
    </row>
    <row r="180" spans="2:3" x14ac:dyDescent="0.2">
      <c r="B180" s="391">
        <v>42004</v>
      </c>
      <c r="C180" s="390" t="s">
        <v>3523</v>
      </c>
    </row>
    <row r="181" spans="2:3" x14ac:dyDescent="0.2">
      <c r="B181" s="391">
        <v>42012</v>
      </c>
      <c r="C181" s="390" t="s">
        <v>3524</v>
      </c>
    </row>
    <row r="182" spans="2:3" x14ac:dyDescent="0.2">
      <c r="B182" s="391">
        <v>42046</v>
      </c>
      <c r="C182" s="390" t="s">
        <v>3525</v>
      </c>
    </row>
    <row r="183" spans="2:3" x14ac:dyDescent="0.2">
      <c r="B183" s="391">
        <v>42207</v>
      </c>
      <c r="C183" s="390" t="s">
        <v>3526</v>
      </c>
    </row>
    <row r="184" spans="2:3" x14ac:dyDescent="0.2">
      <c r="B184" s="391">
        <v>42243</v>
      </c>
      <c r="C184" s="390" t="s">
        <v>3527</v>
      </c>
    </row>
    <row r="185" spans="2:3" x14ac:dyDescent="0.2">
      <c r="B185" s="391">
        <v>42320</v>
      </c>
      <c r="C185" s="390" t="s">
        <v>3528</v>
      </c>
    </row>
    <row r="186" spans="2:3" x14ac:dyDescent="0.2">
      <c r="B186" s="391">
        <v>42357</v>
      </c>
      <c r="C186" s="390" t="s">
        <v>3529</v>
      </c>
    </row>
    <row r="187" spans="2:3" x14ac:dyDescent="0.2">
      <c r="B187" s="391">
        <v>42357</v>
      </c>
      <c r="C187" s="390" t="s">
        <v>3530</v>
      </c>
    </row>
    <row r="188" spans="2:3" x14ac:dyDescent="0.2">
      <c r="B188" s="391">
        <v>42359</v>
      </c>
      <c r="C188" s="390" t="s">
        <v>3531</v>
      </c>
    </row>
    <row r="189" spans="2:3" x14ac:dyDescent="0.2">
      <c r="B189" s="391">
        <v>42360</v>
      </c>
      <c r="C189" s="390" t="s">
        <v>3532</v>
      </c>
    </row>
    <row r="190" spans="2:3" x14ac:dyDescent="0.2">
      <c r="B190" s="391">
        <v>42361</v>
      </c>
      <c r="C190" t="s">
        <v>3465</v>
      </c>
    </row>
    <row r="191" spans="2:3" x14ac:dyDescent="0.2">
      <c r="B191" s="391">
        <v>42362</v>
      </c>
      <c r="C191" s="390" t="s">
        <v>3533</v>
      </c>
    </row>
    <row r="192" spans="2:3" x14ac:dyDescent="0.2">
      <c r="B192" s="391">
        <v>42368</v>
      </c>
      <c r="C192" s="390" t="s">
        <v>3534</v>
      </c>
    </row>
    <row r="193" spans="2:3" x14ac:dyDescent="0.2">
      <c r="B193" s="391">
        <v>42369</v>
      </c>
      <c r="C193" s="390" t="s">
        <v>3535</v>
      </c>
    </row>
    <row r="194" spans="2:3" x14ac:dyDescent="0.2">
      <c r="B194" s="391">
        <v>42378</v>
      </c>
      <c r="C194" s="390" t="s">
        <v>3536</v>
      </c>
    </row>
    <row r="195" spans="2:3" x14ac:dyDescent="0.2">
      <c r="B195" s="391">
        <v>42387</v>
      </c>
      <c r="C195" s="390" t="s">
        <v>3537</v>
      </c>
    </row>
    <row r="196" spans="2:3" x14ac:dyDescent="0.2">
      <c r="B196" s="391">
        <v>42395</v>
      </c>
      <c r="C196" s="390" t="s">
        <v>3538</v>
      </c>
    </row>
    <row r="197" spans="2:3" x14ac:dyDescent="0.2">
      <c r="B197" s="391">
        <v>42428</v>
      </c>
      <c r="C197" s="390" t="s">
        <v>3539</v>
      </c>
    </row>
    <row r="198" spans="2:3" x14ac:dyDescent="0.2">
      <c r="B198" s="391">
        <v>42556</v>
      </c>
      <c r="C198" s="390" t="s">
        <v>3540</v>
      </c>
    </row>
    <row r="199" spans="2:3" x14ac:dyDescent="0.2">
      <c r="B199" s="391">
        <v>42559</v>
      </c>
      <c r="C199" s="390" t="s">
        <v>3541</v>
      </c>
    </row>
    <row r="200" spans="2:3" x14ac:dyDescent="0.2">
      <c r="B200" s="391">
        <v>42614</v>
      </c>
      <c r="C200" s="390" t="s">
        <v>3542</v>
      </c>
    </row>
    <row r="201" spans="2:3" x14ac:dyDescent="0.2">
      <c r="B201" s="391">
        <v>42730</v>
      </c>
      <c r="C201" s="390" t="s">
        <v>3543</v>
      </c>
    </row>
    <row r="202" spans="2:3" x14ac:dyDescent="0.2">
      <c r="B202" s="391">
        <v>42730</v>
      </c>
      <c r="C202" s="390" t="s">
        <v>3544</v>
      </c>
    </row>
    <row r="203" spans="2:3" x14ac:dyDescent="0.2">
      <c r="B203" s="391">
        <v>42730</v>
      </c>
      <c r="C203" s="390" t="s">
        <v>3545</v>
      </c>
    </row>
    <row r="204" spans="2:3" x14ac:dyDescent="0.2">
      <c r="B204" s="391">
        <v>42731</v>
      </c>
      <c r="C204" t="s">
        <v>3465</v>
      </c>
    </row>
    <row r="205" spans="2:3" x14ac:dyDescent="0.2">
      <c r="B205" s="391">
        <v>42732</v>
      </c>
      <c r="C205" s="390" t="s">
        <v>3546</v>
      </c>
    </row>
    <row r="206" spans="2:3" x14ac:dyDescent="0.2">
      <c r="B206" s="391">
        <v>42732</v>
      </c>
      <c r="C206" s="390" t="s">
        <v>3547</v>
      </c>
    </row>
    <row r="207" spans="2:3" x14ac:dyDescent="0.2">
      <c r="B207" s="391">
        <v>42734</v>
      </c>
      <c r="C207" s="390" t="s">
        <v>3548</v>
      </c>
    </row>
    <row r="208" spans="2:3" x14ac:dyDescent="0.2">
      <c r="B208" s="391">
        <v>42734</v>
      </c>
      <c r="C208" s="390" t="s">
        <v>3549</v>
      </c>
    </row>
    <row r="209" spans="2:3" x14ac:dyDescent="0.2">
      <c r="B209" s="391">
        <v>42741</v>
      </c>
      <c r="C209" s="390" t="s">
        <v>3550</v>
      </c>
    </row>
    <row r="210" spans="2:3" x14ac:dyDescent="0.2">
      <c r="B210" s="391">
        <v>42741</v>
      </c>
      <c r="C210" s="390" t="s">
        <v>3551</v>
      </c>
    </row>
    <row r="211" spans="2:3" x14ac:dyDescent="0.2">
      <c r="B211" s="391">
        <v>42744</v>
      </c>
      <c r="C211" s="390" t="s">
        <v>3552</v>
      </c>
    </row>
    <row r="212" spans="2:3" x14ac:dyDescent="0.2">
      <c r="B212" s="391">
        <v>42747</v>
      </c>
      <c r="C212" s="390" t="s">
        <v>3553</v>
      </c>
    </row>
    <row r="213" spans="2:3" x14ac:dyDescent="0.2">
      <c r="B213" s="391">
        <v>42814</v>
      </c>
      <c r="C213" t="s">
        <v>3554</v>
      </c>
    </row>
    <row r="214" spans="2:3" x14ac:dyDescent="0.2">
      <c r="B214" s="391">
        <v>42864</v>
      </c>
      <c r="C214" t="s">
        <v>3555</v>
      </c>
    </row>
    <row r="215" spans="2:3" x14ac:dyDescent="0.2">
      <c r="B215" s="391">
        <v>42868</v>
      </c>
      <c r="C215" t="s">
        <v>3556</v>
      </c>
    </row>
    <row r="216" spans="2:3" x14ac:dyDescent="0.2">
      <c r="B216" s="423">
        <v>43092</v>
      </c>
      <c r="C216" s="390" t="s">
        <v>3910</v>
      </c>
    </row>
    <row r="217" spans="2:3" x14ac:dyDescent="0.2">
      <c r="B217" s="423">
        <v>43093</v>
      </c>
      <c r="C217" s="390" t="s">
        <v>3911</v>
      </c>
    </row>
    <row r="218" spans="2:3" x14ac:dyDescent="0.2">
      <c r="B218" s="423">
        <v>43095</v>
      </c>
      <c r="C218" s="390" t="s">
        <v>3913</v>
      </c>
    </row>
    <row r="219" spans="2:3" x14ac:dyDescent="0.2">
      <c r="B219" s="423">
        <v>43095</v>
      </c>
      <c r="C219" s="390" t="s">
        <v>3912</v>
      </c>
    </row>
    <row r="220" spans="2:3" x14ac:dyDescent="0.2">
      <c r="B220" s="423">
        <v>43095</v>
      </c>
      <c r="C220" t="s">
        <v>3465</v>
      </c>
    </row>
    <row r="221" spans="2:3" x14ac:dyDescent="0.2">
      <c r="B221" s="423">
        <v>43095</v>
      </c>
      <c r="C221" s="390" t="s">
        <v>3914</v>
      </c>
    </row>
    <row r="222" spans="2:3" x14ac:dyDescent="0.2">
      <c r="B222" s="423">
        <v>43097</v>
      </c>
      <c r="C222" s="390" t="s">
        <v>3915</v>
      </c>
    </row>
    <row r="223" spans="2:3" x14ac:dyDescent="0.2">
      <c r="B223" s="423">
        <v>43098</v>
      </c>
      <c r="C223" s="390" t="s">
        <v>3928</v>
      </c>
    </row>
    <row r="224" spans="2:3" x14ac:dyDescent="0.2">
      <c r="B224" s="423">
        <v>43102</v>
      </c>
      <c r="C224" s="390" t="s">
        <v>3935</v>
      </c>
    </row>
    <row r="225" spans="2:3" x14ac:dyDescent="0.2">
      <c r="B225" s="423">
        <v>43102</v>
      </c>
      <c r="C225" s="390" t="s">
        <v>3933</v>
      </c>
    </row>
    <row r="226" spans="2:3" x14ac:dyDescent="0.2">
      <c r="B226" s="423">
        <v>43102</v>
      </c>
      <c r="C226" s="390" t="s">
        <v>3934</v>
      </c>
    </row>
    <row r="227" spans="2:3" x14ac:dyDescent="0.2">
      <c r="B227" s="423">
        <v>43109</v>
      </c>
      <c r="C227" s="390" t="s">
        <v>3945</v>
      </c>
    </row>
    <row r="228" spans="2:3" x14ac:dyDescent="0.2">
      <c r="B228" s="423">
        <v>43280</v>
      </c>
      <c r="C228" s="390" t="s">
        <v>4094</v>
      </c>
    </row>
    <row r="229" spans="2:3" x14ac:dyDescent="0.2">
      <c r="B229" s="423">
        <v>43280</v>
      </c>
      <c r="C229" s="390" t="s">
        <v>4092</v>
      </c>
    </row>
    <row r="230" spans="2:3" x14ac:dyDescent="0.2">
      <c r="B230" s="423">
        <v>43280</v>
      </c>
      <c r="C230" s="390" t="s">
        <v>4093</v>
      </c>
    </row>
    <row r="231" spans="2:3" x14ac:dyDescent="0.2">
      <c r="B231" s="423">
        <v>43280</v>
      </c>
      <c r="C231" s="390" t="s">
        <v>4095</v>
      </c>
    </row>
    <row r="232" spans="2:3" x14ac:dyDescent="0.2">
      <c r="B232" s="423">
        <v>43312</v>
      </c>
      <c r="C232" s="390" t="s">
        <v>4138</v>
      </c>
    </row>
    <row r="233" spans="2:3" x14ac:dyDescent="0.2">
      <c r="B233" s="423">
        <v>43371</v>
      </c>
      <c r="C233" s="390" t="s">
        <v>4217</v>
      </c>
    </row>
    <row r="234" spans="2:3" x14ac:dyDescent="0.2">
      <c r="B234" s="423">
        <v>43371</v>
      </c>
      <c r="C234" s="423" t="s">
        <v>4218</v>
      </c>
    </row>
    <row r="235" spans="2:3" x14ac:dyDescent="0.2">
      <c r="B235" s="423">
        <v>43434</v>
      </c>
      <c r="C235" s="390" t="s">
        <v>4312</v>
      </c>
    </row>
    <row r="236" spans="2:3" x14ac:dyDescent="0.2">
      <c r="B236" s="423">
        <v>43465</v>
      </c>
      <c r="C236" s="390" t="s">
        <v>4323</v>
      </c>
    </row>
    <row r="237" spans="2:3" x14ac:dyDescent="0.2">
      <c r="B237" s="423">
        <v>43496</v>
      </c>
      <c r="C237" s="390" t="s">
        <v>4332</v>
      </c>
    </row>
    <row r="238" spans="2:3" s="815" customFormat="1" x14ac:dyDescent="0.2">
      <c r="B238" s="423">
        <v>43496</v>
      </c>
      <c r="C238" s="390" t="s">
        <v>4335</v>
      </c>
    </row>
    <row r="239" spans="2:3" x14ac:dyDescent="0.2">
      <c r="B239" s="423">
        <v>43496</v>
      </c>
      <c r="C239" s="390" t="s">
        <v>4334</v>
      </c>
    </row>
    <row r="240" spans="2:3" x14ac:dyDescent="0.2">
      <c r="B240" s="423">
        <v>43496</v>
      </c>
      <c r="C240" s="390" t="s">
        <v>4333</v>
      </c>
    </row>
    <row r="241" spans="2:3" x14ac:dyDescent="0.2">
      <c r="B241" s="423">
        <v>43524</v>
      </c>
      <c r="C241" s="390" t="s">
        <v>4351</v>
      </c>
    </row>
    <row r="242" spans="2:3" x14ac:dyDescent="0.2">
      <c r="B242" s="423">
        <v>43830</v>
      </c>
      <c r="C242" s="390" t="s">
        <v>4469</v>
      </c>
    </row>
    <row r="243" spans="2:3" x14ac:dyDescent="0.2">
      <c r="B243" s="423">
        <v>43830</v>
      </c>
      <c r="C243" s="390" t="s">
        <v>4334</v>
      </c>
    </row>
    <row r="244" spans="2:3" x14ac:dyDescent="0.2">
      <c r="B244" s="423">
        <v>43830</v>
      </c>
      <c r="C244" s="390" t="s">
        <v>4333</v>
      </c>
    </row>
    <row r="245" spans="2:3" x14ac:dyDescent="0.2">
      <c r="B245" s="423">
        <v>44196</v>
      </c>
      <c r="C245" s="390" t="s">
        <v>4615</v>
      </c>
    </row>
    <row r="246" spans="2:3" x14ac:dyDescent="0.2">
      <c r="B246" s="423">
        <v>44196</v>
      </c>
      <c r="C246" s="390" t="s">
        <v>4334</v>
      </c>
    </row>
    <row r="247" spans="2:3" x14ac:dyDescent="0.2">
      <c r="B247" s="423">
        <v>44196</v>
      </c>
      <c r="C247" s="390" t="s">
        <v>4333</v>
      </c>
    </row>
    <row r="248" spans="2:3" x14ac:dyDescent="0.2">
      <c r="B248" s="423">
        <v>44196</v>
      </c>
      <c r="C248" s="390" t="s">
        <v>4616</v>
      </c>
    </row>
    <row r="249" spans="2:3" x14ac:dyDescent="0.2">
      <c r="B249" s="423">
        <v>44196</v>
      </c>
      <c r="C249" s="390" t="s">
        <v>4617</v>
      </c>
    </row>
    <row r="250" spans="2:3" x14ac:dyDescent="0.2">
      <c r="B250" s="960">
        <v>43859</v>
      </c>
      <c r="C250" s="390" t="s">
        <v>4623</v>
      </c>
    </row>
    <row r="548" spans="1:3" x14ac:dyDescent="0.2">
      <c r="A548" s="457"/>
      <c r="B548" s="579"/>
      <c r="C548" s="457"/>
    </row>
    <row r="549" spans="1:3" x14ac:dyDescent="0.2">
      <c r="A549" s="518"/>
      <c r="B549" s="579"/>
      <c r="C549" s="457"/>
    </row>
    <row r="550" spans="1:3" x14ac:dyDescent="0.2">
      <c r="A550" s="518"/>
      <c r="B550" s="579"/>
      <c r="C550" s="457"/>
    </row>
    <row r="551" spans="1:3" x14ac:dyDescent="0.2">
      <c r="A551" s="518"/>
      <c r="B551" s="579"/>
      <c r="C551" s="457"/>
    </row>
    <row r="552" spans="1:3" x14ac:dyDescent="0.2">
      <c r="A552" s="518"/>
      <c r="B552" s="579"/>
      <c r="C552" s="457"/>
    </row>
    <row r="553" spans="1:3" x14ac:dyDescent="0.2">
      <c r="A553" s="518"/>
      <c r="B553" s="579"/>
      <c r="C553" s="457"/>
    </row>
    <row r="554" spans="1:3" x14ac:dyDescent="0.2">
      <c r="A554" s="518"/>
      <c r="B554" s="579"/>
      <c r="C554" s="457"/>
    </row>
    <row r="555" spans="1:3" x14ac:dyDescent="0.2">
      <c r="A555" s="518"/>
      <c r="B555" s="579"/>
      <c r="C555" s="457"/>
    </row>
    <row r="556" spans="1:3" x14ac:dyDescent="0.2">
      <c r="A556" s="518"/>
      <c r="B556" s="579"/>
      <c r="C556" s="457"/>
    </row>
    <row r="557" spans="1:3" x14ac:dyDescent="0.2">
      <c r="A557" s="518"/>
      <c r="B557" s="579"/>
      <c r="C557" s="457"/>
    </row>
    <row r="558" spans="1:3" x14ac:dyDescent="0.2">
      <c r="A558" s="518"/>
      <c r="B558" s="579"/>
      <c r="C558" s="457"/>
    </row>
    <row r="559" spans="1:3" x14ac:dyDescent="0.2">
      <c r="A559" s="518"/>
      <c r="B559" s="579"/>
      <c r="C559" s="457"/>
    </row>
    <row r="560" spans="1:3" x14ac:dyDescent="0.2">
      <c r="A560" s="518"/>
      <c r="B560" s="579"/>
      <c r="C560" s="457"/>
    </row>
    <row r="561" spans="1:3" x14ac:dyDescent="0.2">
      <c r="A561" s="518"/>
      <c r="B561" s="579"/>
      <c r="C561" s="457"/>
    </row>
    <row r="562" spans="1:3" x14ac:dyDescent="0.2">
      <c r="A562" s="518"/>
      <c r="B562" s="579"/>
      <c r="C562" s="457"/>
    </row>
    <row r="563" spans="1:3" x14ac:dyDescent="0.2">
      <c r="A563" s="518"/>
      <c r="B563" s="579"/>
      <c r="C563" s="457"/>
    </row>
    <row r="564" spans="1:3" x14ac:dyDescent="0.2">
      <c r="A564" s="457"/>
      <c r="B564" s="579"/>
      <c r="C564" s="457"/>
    </row>
    <row r="565" spans="1:3" x14ac:dyDescent="0.2">
      <c r="B565" s="580"/>
    </row>
  </sheetData>
  <sheetProtection selectLockedCells="1" selectUnlockedCells="1"/>
  <pageMargins left="0.74791666666666667" right="0.74791666666666667" top="0.57013888888888886" bottom="0.67013888888888884" header="0.51180555555555551" footer="0.51180555555555551"/>
  <pageSetup firstPageNumber="0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21"/>
  <sheetViews>
    <sheetView workbookViewId="0"/>
  </sheetViews>
  <sheetFormatPr defaultColWidth="8.85546875" defaultRowHeight="12.75" x14ac:dyDescent="0.2"/>
  <cols>
    <col min="2" max="2" width="10.5703125" customWidth="1"/>
    <col min="4" max="4" width="8.5703125" customWidth="1"/>
    <col min="5" max="5" width="9.5703125" customWidth="1"/>
    <col min="9" max="9" width="9.85546875" customWidth="1"/>
    <col min="11" max="11" width="11" customWidth="1"/>
    <col min="12" max="15" width="9.140625" bestFit="1" customWidth="1"/>
  </cols>
  <sheetData>
    <row r="1" spans="1:11" ht="11.1" customHeight="1" x14ac:dyDescent="0.2">
      <c r="A1" s="385" t="s">
        <v>1845</v>
      </c>
      <c r="B1" s="7"/>
      <c r="C1" s="7"/>
      <c r="D1" s="7"/>
      <c r="E1" s="7"/>
      <c r="F1" s="7"/>
      <c r="G1" s="7"/>
      <c r="H1" s="7"/>
      <c r="I1" s="7"/>
      <c r="J1" s="7"/>
      <c r="K1" s="18"/>
    </row>
    <row r="2" spans="1:11" ht="11.1" customHeight="1" x14ac:dyDescent="0.2">
      <c r="A2" s="74" t="s">
        <v>3557</v>
      </c>
      <c r="B2" s="10"/>
      <c r="C2" s="10"/>
      <c r="D2" s="10"/>
      <c r="E2" s="10"/>
      <c r="F2" s="10"/>
      <c r="G2" s="10"/>
      <c r="H2" s="10"/>
      <c r="I2" s="10"/>
      <c r="J2" s="10"/>
      <c r="K2" s="36"/>
    </row>
    <row r="3" spans="1:11" ht="11.1" customHeight="1" x14ac:dyDescent="0.2">
      <c r="A3" s="74" t="s">
        <v>3558</v>
      </c>
      <c r="B3" s="10"/>
      <c r="C3" s="10"/>
      <c r="D3" s="10"/>
      <c r="E3" s="10"/>
      <c r="F3" s="10"/>
      <c r="G3" s="10"/>
      <c r="H3" s="10"/>
      <c r="I3" s="10"/>
      <c r="J3" s="10"/>
      <c r="K3" s="36"/>
    </row>
    <row r="4" spans="1:11" ht="11.1" customHeight="1" x14ac:dyDescent="0.2">
      <c r="A4" s="74" t="s">
        <v>3559</v>
      </c>
      <c r="B4" s="10"/>
      <c r="C4" s="10"/>
      <c r="D4" s="10"/>
      <c r="E4" s="10"/>
      <c r="F4" s="10"/>
      <c r="G4" s="10"/>
      <c r="H4" s="10"/>
      <c r="I4" s="10"/>
      <c r="J4" s="10"/>
      <c r="K4" s="36"/>
    </row>
    <row r="5" spans="1:11" ht="11.1" customHeight="1" x14ac:dyDescent="0.2">
      <c r="A5" s="74" t="s">
        <v>3560</v>
      </c>
      <c r="B5" s="10"/>
      <c r="C5" s="10"/>
      <c r="D5" s="10"/>
      <c r="E5" s="10"/>
      <c r="F5" s="10"/>
      <c r="G5" s="10"/>
      <c r="H5" s="10"/>
      <c r="I5" s="10"/>
      <c r="J5" s="10"/>
      <c r="K5" s="36"/>
    </row>
    <row r="6" spans="1:11" ht="11.1" customHeight="1" x14ac:dyDescent="0.2">
      <c r="A6" s="74" t="s">
        <v>3561</v>
      </c>
      <c r="B6" s="10"/>
      <c r="C6" s="10"/>
      <c r="D6" s="10"/>
      <c r="E6" s="10"/>
      <c r="F6" s="10"/>
      <c r="G6" s="10"/>
      <c r="H6" s="10"/>
      <c r="I6" s="10"/>
      <c r="J6" s="10"/>
      <c r="K6" s="36"/>
    </row>
    <row r="7" spans="1:11" ht="11.1" customHeight="1" x14ac:dyDescent="0.2">
      <c r="A7" s="74" t="s">
        <v>3562</v>
      </c>
      <c r="B7" s="10"/>
      <c r="C7" s="10"/>
      <c r="D7" s="10"/>
      <c r="E7" s="10"/>
      <c r="F7" s="10"/>
      <c r="G7" s="10"/>
      <c r="H7" s="10"/>
      <c r="I7" s="10"/>
      <c r="J7" s="10"/>
      <c r="K7" s="36"/>
    </row>
    <row r="8" spans="1:11" ht="11.1" customHeight="1" x14ac:dyDescent="0.2">
      <c r="A8" s="74" t="s">
        <v>3563</v>
      </c>
      <c r="B8" s="10"/>
      <c r="C8" s="10"/>
      <c r="D8" s="10"/>
      <c r="E8" s="10"/>
      <c r="F8" s="10"/>
      <c r="G8" s="10"/>
      <c r="H8" s="10"/>
      <c r="I8" s="10"/>
      <c r="J8" s="10"/>
      <c r="K8" s="36"/>
    </row>
    <row r="9" spans="1:11" ht="11.1" customHeight="1" x14ac:dyDescent="0.2">
      <c r="A9" s="31"/>
      <c r="B9" s="393" t="s">
        <v>3564</v>
      </c>
      <c r="C9" s="148" t="s">
        <v>3565</v>
      </c>
      <c r="D9" s="10"/>
      <c r="E9" s="10"/>
      <c r="F9" s="10"/>
      <c r="G9" s="10"/>
      <c r="H9" s="10"/>
      <c r="I9" s="10"/>
      <c r="J9" s="10"/>
      <c r="K9" s="36"/>
    </row>
    <row r="10" spans="1:11" ht="11.1" customHeight="1" x14ac:dyDescent="0.2">
      <c r="A10" s="74" t="s">
        <v>3566</v>
      </c>
      <c r="B10" s="10"/>
      <c r="C10" s="10"/>
      <c r="D10" s="10"/>
      <c r="E10" s="10"/>
      <c r="F10" s="10"/>
      <c r="G10" s="10"/>
      <c r="H10" s="10"/>
      <c r="I10" s="10"/>
      <c r="J10" s="10"/>
      <c r="K10" s="36"/>
    </row>
    <row r="11" spans="1:11" ht="9.6" customHeight="1" x14ac:dyDescent="0.2">
      <c r="A11" s="8"/>
      <c r="B11" s="394" t="s">
        <v>3567</v>
      </c>
      <c r="C11" s="394" t="s">
        <v>3568</v>
      </c>
      <c r="D11" s="394" t="s">
        <v>3569</v>
      </c>
      <c r="E11" s="394" t="s">
        <v>3570</v>
      </c>
      <c r="F11" s="394" t="s">
        <v>3232</v>
      </c>
      <c r="G11" s="10"/>
      <c r="H11" s="10"/>
      <c r="I11" s="10"/>
      <c r="J11" s="10"/>
      <c r="K11" s="36"/>
    </row>
    <row r="12" spans="1:11" ht="9.6" customHeight="1" x14ac:dyDescent="0.2">
      <c r="A12" s="8" t="s">
        <v>3571</v>
      </c>
      <c r="B12" s="395">
        <v>0.1</v>
      </c>
      <c r="C12" s="395">
        <v>0.1</v>
      </c>
      <c r="D12" s="395">
        <v>0.1</v>
      </c>
      <c r="E12" s="395">
        <v>0.1</v>
      </c>
      <c r="F12" s="395">
        <v>0.4</v>
      </c>
      <c r="G12" s="10"/>
      <c r="H12" s="10"/>
      <c r="I12" s="10"/>
      <c r="J12" s="10"/>
      <c r="K12" s="36"/>
    </row>
    <row r="13" spans="1:11" ht="9.6" customHeight="1" x14ac:dyDescent="0.2">
      <c r="A13" s="8" t="s">
        <v>3572</v>
      </c>
      <c r="B13" s="395">
        <v>0.1</v>
      </c>
      <c r="C13" s="395">
        <v>0.1</v>
      </c>
      <c r="D13" s="395">
        <v>0.11</v>
      </c>
      <c r="E13" s="395">
        <v>0.11</v>
      </c>
      <c r="F13" s="395">
        <v>0.42</v>
      </c>
      <c r="G13" s="10"/>
      <c r="H13" s="10"/>
      <c r="I13" s="10"/>
      <c r="J13" s="10"/>
      <c r="K13" s="36"/>
    </row>
    <row r="14" spans="1:11" ht="9.6" customHeight="1" x14ac:dyDescent="0.2">
      <c r="A14" s="8" t="s">
        <v>3573</v>
      </c>
      <c r="B14" s="395">
        <v>0.11</v>
      </c>
      <c r="C14" s="395">
        <v>0.11</v>
      </c>
      <c r="D14" s="395">
        <v>0.11</v>
      </c>
      <c r="E14" s="395">
        <v>0.11</v>
      </c>
      <c r="F14" s="395">
        <v>0.44</v>
      </c>
      <c r="G14" s="10"/>
      <c r="H14" s="10"/>
      <c r="I14" s="10"/>
      <c r="J14" s="10"/>
      <c r="K14" s="36"/>
    </row>
    <row r="15" spans="1:11" ht="9.6" customHeight="1" x14ac:dyDescent="0.2">
      <c r="A15" s="8" t="s">
        <v>3574</v>
      </c>
      <c r="B15" s="395">
        <v>0.11</v>
      </c>
      <c r="C15" s="395">
        <v>0.11</v>
      </c>
      <c r="D15" s="395">
        <v>0.12</v>
      </c>
      <c r="E15" s="395">
        <v>0.12</v>
      </c>
      <c r="F15" s="395">
        <v>0.46</v>
      </c>
      <c r="G15" s="10"/>
      <c r="H15" s="10"/>
      <c r="I15" s="10"/>
      <c r="J15" s="10"/>
      <c r="K15" s="36"/>
    </row>
    <row r="16" spans="1:11" ht="9.6" customHeight="1" x14ac:dyDescent="0.2">
      <c r="A16" s="8" t="s">
        <v>3575</v>
      </c>
      <c r="B16" s="395">
        <v>0.12</v>
      </c>
      <c r="C16" s="395">
        <v>0.12</v>
      </c>
      <c r="D16" s="395">
        <v>0.12</v>
      </c>
      <c r="E16" s="395">
        <v>0.12</v>
      </c>
      <c r="F16" s="395">
        <v>0.48</v>
      </c>
      <c r="G16" s="10"/>
      <c r="H16" s="10"/>
      <c r="I16" s="10"/>
      <c r="J16" s="10"/>
      <c r="K16" s="36"/>
    </row>
    <row r="17" spans="1:11" ht="11.1" customHeight="1" x14ac:dyDescent="0.2">
      <c r="A17" s="31" t="s">
        <v>3576</v>
      </c>
      <c r="B17" s="10"/>
      <c r="C17" s="10"/>
      <c r="D17" s="10"/>
      <c r="E17" s="10"/>
      <c r="F17" s="10"/>
      <c r="G17" s="10"/>
      <c r="H17" s="10"/>
      <c r="I17" s="10"/>
      <c r="J17" s="10"/>
      <c r="K17" s="36"/>
    </row>
    <row r="18" spans="1:11" ht="11.1" customHeight="1" x14ac:dyDescent="0.2">
      <c r="A18" s="31" t="s">
        <v>3577</v>
      </c>
      <c r="B18" s="10"/>
      <c r="C18" s="10"/>
      <c r="D18" s="10"/>
      <c r="E18" s="10"/>
      <c r="F18" s="10"/>
      <c r="G18" s="10"/>
      <c r="H18" s="10"/>
      <c r="I18" s="10"/>
      <c r="J18" s="10"/>
      <c r="K18" s="36"/>
    </row>
    <row r="19" spans="1:11" ht="11.1" customHeight="1" x14ac:dyDescent="0.2">
      <c r="A19" s="31"/>
      <c r="B19" s="393" t="s">
        <v>3578</v>
      </c>
      <c r="C19" s="10" t="s">
        <v>3579</v>
      </c>
      <c r="D19" s="10"/>
      <c r="E19" s="10"/>
      <c r="F19" s="10"/>
      <c r="G19" s="10"/>
      <c r="H19" s="10"/>
      <c r="I19" s="10"/>
      <c r="J19" s="10"/>
      <c r="K19" s="36"/>
    </row>
    <row r="20" spans="1:11" ht="11.1" customHeight="1" x14ac:dyDescent="0.2">
      <c r="A20" s="74" t="s">
        <v>3580</v>
      </c>
      <c r="B20" s="10"/>
      <c r="C20" s="10"/>
      <c r="D20" s="10"/>
      <c r="E20" s="10"/>
      <c r="F20" s="10"/>
      <c r="G20" s="10"/>
      <c r="H20" s="10"/>
      <c r="I20" s="10"/>
      <c r="J20" s="10"/>
      <c r="K20" s="36"/>
    </row>
    <row r="21" spans="1:11" ht="11.1" customHeight="1" x14ac:dyDescent="0.2">
      <c r="A21" s="74" t="s">
        <v>3581</v>
      </c>
      <c r="B21" s="10"/>
      <c r="C21" s="10"/>
      <c r="D21" s="10"/>
      <c r="E21" s="10"/>
      <c r="F21" s="10"/>
      <c r="G21" s="10"/>
      <c r="H21" s="10"/>
      <c r="I21" s="10"/>
      <c r="J21" s="10"/>
      <c r="K21" s="36"/>
    </row>
    <row r="22" spans="1:11" ht="11.1" customHeight="1" x14ac:dyDescent="0.2">
      <c r="A22" s="74" t="s">
        <v>3582</v>
      </c>
      <c r="B22" s="10"/>
      <c r="C22" s="10"/>
      <c r="D22" s="10"/>
      <c r="F22" s="396" t="s">
        <v>3583</v>
      </c>
      <c r="G22" s="10"/>
      <c r="H22" s="10"/>
      <c r="I22" s="10"/>
      <c r="J22" s="10"/>
      <c r="K22" s="36"/>
    </row>
    <row r="23" spans="1:11" ht="11.1" customHeight="1" x14ac:dyDescent="0.2">
      <c r="A23" s="31"/>
      <c r="B23" s="393" t="s">
        <v>3584</v>
      </c>
      <c r="C23" s="148" t="s">
        <v>3585</v>
      </c>
      <c r="D23" s="10"/>
      <c r="E23" s="10"/>
      <c r="F23" s="10"/>
      <c r="G23" s="10"/>
      <c r="H23" s="10"/>
      <c r="I23" s="10"/>
      <c r="J23" s="10"/>
      <c r="K23" s="36"/>
    </row>
    <row r="24" spans="1:11" ht="11.1" customHeight="1" x14ac:dyDescent="0.2">
      <c r="A24" s="82" t="s">
        <v>3586</v>
      </c>
      <c r="B24" s="20"/>
      <c r="C24" s="20"/>
      <c r="D24" s="20"/>
      <c r="E24" s="20"/>
      <c r="F24" s="20"/>
      <c r="G24" s="20"/>
      <c r="H24" s="20"/>
      <c r="I24" s="20"/>
      <c r="J24" s="20"/>
      <c r="K24" s="34"/>
    </row>
    <row r="25" spans="1:11" ht="3.95" customHeight="1" x14ac:dyDescent="0.2">
      <c r="A25" s="74"/>
      <c r="B25" s="10"/>
      <c r="C25" s="10"/>
      <c r="D25" s="10"/>
      <c r="E25" s="10"/>
      <c r="F25" s="10"/>
      <c r="G25" s="10"/>
      <c r="H25" s="10"/>
      <c r="I25" s="10"/>
      <c r="J25" s="10"/>
      <c r="K25" s="36"/>
    </row>
    <row r="26" spans="1:11" ht="11.1" customHeight="1" x14ac:dyDescent="0.2">
      <c r="A26" s="5" t="s">
        <v>3587</v>
      </c>
      <c r="B26" s="7"/>
      <c r="C26" s="7"/>
      <c r="D26" s="7"/>
      <c r="E26" s="7"/>
      <c r="F26" s="7"/>
      <c r="G26" s="7"/>
      <c r="H26" s="7"/>
      <c r="I26" s="7"/>
      <c r="J26" s="7"/>
      <c r="K26" s="18"/>
    </row>
    <row r="27" spans="1:11" ht="11.1" customHeight="1" x14ac:dyDescent="0.2">
      <c r="A27" s="31" t="s">
        <v>3588</v>
      </c>
      <c r="B27" s="10"/>
      <c r="C27" s="10"/>
      <c r="D27" s="10"/>
      <c r="E27" s="10"/>
      <c r="F27" s="10"/>
      <c r="G27" s="10"/>
      <c r="H27" s="10"/>
      <c r="I27" s="10"/>
      <c r="J27" s="10"/>
      <c r="K27" s="36"/>
    </row>
    <row r="28" spans="1:11" ht="11.1" customHeight="1" x14ac:dyDescent="0.2">
      <c r="A28" s="74" t="s">
        <v>3589</v>
      </c>
      <c r="B28" s="10"/>
      <c r="C28" s="10"/>
      <c r="D28" s="10"/>
      <c r="E28" s="10"/>
      <c r="F28" s="10"/>
      <c r="G28" s="10"/>
      <c r="H28" s="10"/>
      <c r="I28" s="10"/>
      <c r="J28" s="10"/>
      <c r="K28" s="36"/>
    </row>
    <row r="29" spans="1:11" ht="11.1" customHeight="1" x14ac:dyDescent="0.2">
      <c r="A29" s="31" t="s">
        <v>3590</v>
      </c>
      <c r="B29" s="10"/>
      <c r="C29" s="10"/>
      <c r="D29" s="10"/>
      <c r="E29" s="10"/>
      <c r="F29" s="10"/>
      <c r="G29" s="10"/>
      <c r="H29" s="10"/>
      <c r="I29" s="10"/>
      <c r="J29" s="10"/>
      <c r="K29" s="36"/>
    </row>
    <row r="30" spans="1:11" ht="11.1" customHeight="1" x14ac:dyDescent="0.2">
      <c r="A30" s="31" t="s">
        <v>3591</v>
      </c>
      <c r="B30" s="10"/>
      <c r="C30" s="10"/>
      <c r="D30" s="10"/>
      <c r="E30" s="10"/>
      <c r="F30" s="10"/>
      <c r="G30" s="10"/>
      <c r="H30" s="10"/>
      <c r="I30" s="10"/>
      <c r="J30" s="10"/>
      <c r="K30" s="36"/>
    </row>
    <row r="31" spans="1:11" ht="11.1" customHeight="1" x14ac:dyDescent="0.2">
      <c r="A31" s="31" t="s">
        <v>3592</v>
      </c>
      <c r="B31" s="10"/>
      <c r="C31" s="10"/>
      <c r="D31" s="10"/>
      <c r="E31" s="10"/>
      <c r="F31" s="10"/>
      <c r="G31" s="10"/>
      <c r="H31" s="10"/>
      <c r="I31" s="10"/>
      <c r="J31" s="10"/>
      <c r="K31" s="36"/>
    </row>
    <row r="32" spans="1:11" ht="11.1" customHeight="1" x14ac:dyDescent="0.2">
      <c r="A32" s="31" t="s">
        <v>3593</v>
      </c>
      <c r="B32" s="10"/>
      <c r="C32" s="10"/>
      <c r="D32" s="10"/>
      <c r="E32" s="10"/>
      <c r="F32" s="10"/>
      <c r="G32" s="10"/>
      <c r="H32" s="10"/>
      <c r="I32" s="10"/>
      <c r="J32" s="10"/>
      <c r="K32" s="36"/>
    </row>
    <row r="33" spans="1:11" ht="11.1" customHeight="1" x14ac:dyDescent="0.2">
      <c r="A33" s="31"/>
      <c r="B33" s="397" t="s">
        <v>3594</v>
      </c>
      <c r="C33" s="10" t="s">
        <v>3595</v>
      </c>
      <c r="D33" s="10"/>
      <c r="E33" s="10"/>
      <c r="F33" s="10"/>
      <c r="G33" s="10"/>
      <c r="H33" s="10"/>
      <c r="I33" s="10"/>
      <c r="J33" s="10"/>
      <c r="K33" s="36"/>
    </row>
    <row r="34" spans="1:11" ht="11.1" customHeight="1" x14ac:dyDescent="0.2">
      <c r="A34" s="31" t="s">
        <v>3596</v>
      </c>
      <c r="B34" s="10"/>
      <c r="C34" s="10"/>
      <c r="D34" s="10"/>
      <c r="E34" s="10"/>
      <c r="F34" s="10"/>
      <c r="G34" s="10"/>
      <c r="H34" s="10"/>
      <c r="I34" s="10"/>
      <c r="J34" s="10"/>
      <c r="K34" s="36"/>
    </row>
    <row r="35" spans="1:11" ht="11.1" customHeight="1" x14ac:dyDescent="0.2">
      <c r="A35" s="31"/>
      <c r="B35" s="397" t="s">
        <v>3597</v>
      </c>
      <c r="C35" s="148" t="s">
        <v>3598</v>
      </c>
      <c r="D35" s="10"/>
      <c r="E35" s="10"/>
      <c r="F35" s="10"/>
      <c r="G35" s="10"/>
      <c r="H35" s="10"/>
      <c r="I35" s="10"/>
      <c r="J35" s="10"/>
      <c r="K35" s="36"/>
    </row>
    <row r="36" spans="1:11" ht="11.1" customHeight="1" x14ac:dyDescent="0.2">
      <c r="A36" s="74" t="s">
        <v>3599</v>
      </c>
      <c r="B36" s="10"/>
      <c r="C36" s="10"/>
      <c r="D36" s="10"/>
      <c r="E36" s="10"/>
      <c r="F36" s="10"/>
      <c r="G36" s="10"/>
      <c r="H36" s="10"/>
      <c r="I36" s="10"/>
      <c r="J36" s="10"/>
      <c r="K36" s="36"/>
    </row>
    <row r="37" spans="1:11" ht="11.1" customHeight="1" x14ac:dyDescent="0.2">
      <c r="A37" s="31" t="s">
        <v>3600</v>
      </c>
      <c r="B37" s="10"/>
      <c r="C37" s="10"/>
      <c r="D37" s="10"/>
      <c r="E37" s="10"/>
      <c r="F37" s="10"/>
      <c r="G37" s="10"/>
      <c r="H37" s="10"/>
      <c r="I37" s="10"/>
      <c r="J37" s="10"/>
      <c r="K37" s="36"/>
    </row>
    <row r="38" spans="1:11" ht="11.1" customHeight="1" x14ac:dyDescent="0.2">
      <c r="A38" s="31" t="s">
        <v>3601</v>
      </c>
      <c r="B38" s="10"/>
      <c r="C38" s="10"/>
      <c r="D38" s="10"/>
      <c r="E38" s="10"/>
      <c r="F38" s="10"/>
      <c r="G38" s="10"/>
      <c r="H38" s="10"/>
      <c r="I38" s="10"/>
      <c r="J38" s="10"/>
      <c r="K38" s="36"/>
    </row>
    <row r="39" spans="1:11" ht="11.1" customHeight="1" x14ac:dyDescent="0.2">
      <c r="A39" s="31"/>
      <c r="B39" s="398" t="s">
        <v>3602</v>
      </c>
      <c r="C39" s="10" t="s">
        <v>3603</v>
      </c>
      <c r="D39" s="10"/>
      <c r="E39" s="10"/>
      <c r="F39" s="10"/>
      <c r="G39" s="10"/>
      <c r="H39" s="10"/>
      <c r="I39" s="10"/>
      <c r="J39" s="10"/>
      <c r="K39" s="36"/>
    </row>
    <row r="40" spans="1:11" ht="11.1" customHeight="1" x14ac:dyDescent="0.2">
      <c r="A40" s="31" t="s">
        <v>3604</v>
      </c>
      <c r="B40" s="10"/>
      <c r="C40" s="10"/>
      <c r="D40" s="10"/>
      <c r="E40" s="10"/>
      <c r="F40" s="10"/>
      <c r="G40" s="10"/>
      <c r="H40" s="10"/>
      <c r="I40" s="10"/>
      <c r="J40" s="10"/>
      <c r="K40" s="36"/>
    </row>
    <row r="41" spans="1:11" ht="11.1" customHeight="1" x14ac:dyDescent="0.2">
      <c r="A41" s="31" t="s">
        <v>3605</v>
      </c>
      <c r="B41" s="10"/>
      <c r="C41" s="10"/>
      <c r="D41" s="10"/>
      <c r="E41" s="10"/>
      <c r="F41" s="10"/>
      <c r="G41" s="10"/>
      <c r="H41" s="10"/>
      <c r="I41" s="10"/>
      <c r="J41" s="10"/>
      <c r="K41" s="36"/>
    </row>
    <row r="42" spans="1:11" ht="11.1" customHeight="1" x14ac:dyDescent="0.2">
      <c r="A42" s="82" t="s">
        <v>3606</v>
      </c>
      <c r="B42" s="20"/>
      <c r="C42" s="20"/>
      <c r="D42" s="20"/>
      <c r="E42" s="20"/>
      <c r="F42" s="20"/>
      <c r="G42" s="20"/>
      <c r="H42" s="20"/>
      <c r="I42" s="20"/>
      <c r="J42" s="20"/>
      <c r="K42" s="34"/>
    </row>
    <row r="43" spans="1:11" ht="3.95" customHeight="1" x14ac:dyDescent="0.2">
      <c r="A43" s="74"/>
      <c r="B43" s="10"/>
      <c r="C43" s="10"/>
      <c r="D43" s="10"/>
      <c r="E43" s="10"/>
      <c r="F43" s="10"/>
      <c r="G43" s="10"/>
      <c r="H43" s="10"/>
      <c r="I43" s="10"/>
      <c r="J43" s="10"/>
      <c r="K43" s="36"/>
    </row>
    <row r="44" spans="1:11" ht="11.1" customHeight="1" x14ac:dyDescent="0.2">
      <c r="A44" s="385" t="s">
        <v>3607</v>
      </c>
      <c r="B44" s="7"/>
      <c r="C44" s="7"/>
      <c r="D44" s="7"/>
      <c r="E44" s="7"/>
      <c r="F44" s="7"/>
      <c r="G44" s="7"/>
      <c r="H44" s="7"/>
      <c r="I44" s="7"/>
      <c r="J44" s="7"/>
      <c r="K44" s="18"/>
    </row>
    <row r="45" spans="1:11" ht="11.1" customHeight="1" x14ac:dyDescent="0.2">
      <c r="A45" s="399"/>
      <c r="B45" s="398" t="s">
        <v>3608</v>
      </c>
      <c r="C45" s="10" t="s">
        <v>3609</v>
      </c>
      <c r="D45" s="10"/>
      <c r="E45" s="10"/>
      <c r="F45" s="10"/>
      <c r="G45" s="10"/>
      <c r="H45" s="10"/>
      <c r="I45" s="10"/>
      <c r="J45" s="10"/>
      <c r="K45" s="36"/>
    </row>
    <row r="46" spans="1:11" ht="11.1" customHeight="1" x14ac:dyDescent="0.2">
      <c r="A46" s="399"/>
      <c r="B46" s="398" t="s">
        <v>3610</v>
      </c>
      <c r="C46" s="10" t="s">
        <v>3611</v>
      </c>
      <c r="D46" s="10"/>
      <c r="E46" s="10"/>
      <c r="F46" s="10"/>
      <c r="G46" s="10"/>
      <c r="H46" s="10"/>
      <c r="I46" s="10"/>
      <c r="J46" s="10"/>
      <c r="K46" s="36"/>
    </row>
    <row r="47" spans="1:11" ht="11.1" customHeight="1" x14ac:dyDescent="0.2">
      <c r="A47" s="31"/>
      <c r="B47" s="398" t="s">
        <v>95</v>
      </c>
      <c r="C47" s="148" t="s">
        <v>3693</v>
      </c>
      <c r="D47" s="10"/>
      <c r="E47" s="10"/>
      <c r="F47" s="10"/>
      <c r="G47" s="10"/>
      <c r="H47" s="10"/>
      <c r="I47" s="10"/>
      <c r="J47" s="10"/>
      <c r="K47" s="36"/>
    </row>
    <row r="48" spans="1:11" ht="11.1" customHeight="1" x14ac:dyDescent="0.2">
      <c r="A48" s="31" t="s">
        <v>3694</v>
      </c>
      <c r="B48" s="398"/>
      <c r="C48" s="148"/>
      <c r="D48" s="10"/>
      <c r="E48" s="10"/>
      <c r="F48" s="10"/>
      <c r="G48" s="10"/>
      <c r="H48" s="10"/>
      <c r="I48" s="10"/>
      <c r="J48" s="10"/>
      <c r="K48" s="36"/>
    </row>
    <row r="49" spans="1:11" ht="11.1" customHeight="1" x14ac:dyDescent="0.2">
      <c r="A49" s="399"/>
      <c r="B49" s="398" t="s">
        <v>57</v>
      </c>
      <c r="C49" s="148" t="s">
        <v>3612</v>
      </c>
      <c r="D49" s="10"/>
      <c r="E49" s="10"/>
      <c r="F49" s="10"/>
      <c r="G49" s="10"/>
      <c r="H49" s="10"/>
      <c r="I49" s="10"/>
      <c r="J49" s="10"/>
      <c r="K49" s="36"/>
    </row>
    <row r="50" spans="1:11" ht="11.1" customHeight="1" x14ac:dyDescent="0.2">
      <c r="A50" s="74" t="s">
        <v>3613</v>
      </c>
      <c r="B50" s="400"/>
      <c r="C50" s="10"/>
      <c r="D50" s="10"/>
      <c r="E50" s="10"/>
      <c r="F50" s="10"/>
      <c r="G50" s="10"/>
      <c r="H50" s="10"/>
      <c r="I50" s="10"/>
      <c r="J50" s="10"/>
      <c r="K50" s="36"/>
    </row>
    <row r="51" spans="1:11" ht="11.1" customHeight="1" x14ac:dyDescent="0.2">
      <c r="A51" s="399"/>
      <c r="B51" s="398" t="s">
        <v>3614</v>
      </c>
      <c r="C51" s="148" t="s">
        <v>3615</v>
      </c>
      <c r="D51" s="10"/>
      <c r="E51" s="10"/>
      <c r="F51" s="10"/>
      <c r="G51" s="10"/>
      <c r="H51" s="10"/>
      <c r="I51" s="10"/>
      <c r="J51" s="10"/>
      <c r="K51" s="36"/>
    </row>
    <row r="52" spans="1:11" ht="11.1" customHeight="1" x14ac:dyDescent="0.2">
      <c r="A52" s="399"/>
      <c r="B52" s="401" t="s">
        <v>3616</v>
      </c>
      <c r="C52" s="148" t="s">
        <v>3617</v>
      </c>
      <c r="D52" s="10"/>
      <c r="E52" s="10"/>
      <c r="F52" s="10"/>
      <c r="G52" s="10"/>
      <c r="H52" s="10"/>
      <c r="I52" s="10"/>
      <c r="J52" s="10"/>
      <c r="K52" s="36"/>
    </row>
    <row r="53" spans="1:11" ht="11.1" customHeight="1" x14ac:dyDescent="0.2">
      <c r="A53" s="31"/>
      <c r="B53" s="398" t="s">
        <v>3618</v>
      </c>
      <c r="C53" s="148" t="s">
        <v>3619</v>
      </c>
      <c r="D53" s="10"/>
      <c r="E53" s="10"/>
      <c r="F53" s="10"/>
      <c r="G53" s="10"/>
      <c r="H53" s="10"/>
      <c r="I53" s="10"/>
      <c r="J53" s="10"/>
      <c r="K53" s="36"/>
    </row>
    <row r="54" spans="1:11" ht="11.1" customHeight="1" x14ac:dyDescent="0.2">
      <c r="A54" s="31"/>
      <c r="B54" s="398" t="s">
        <v>25</v>
      </c>
      <c r="C54" s="10" t="s">
        <v>3620</v>
      </c>
      <c r="D54" s="10"/>
      <c r="E54" s="10"/>
      <c r="F54" s="10"/>
      <c r="G54" s="10"/>
      <c r="H54" s="10"/>
      <c r="I54" s="10"/>
      <c r="J54" s="10"/>
      <c r="K54" s="36"/>
    </row>
    <row r="55" spans="1:11" ht="11.1" customHeight="1" x14ac:dyDescent="0.2">
      <c r="A55" s="31" t="s">
        <v>3621</v>
      </c>
      <c r="B55" s="402"/>
      <c r="C55" s="10"/>
      <c r="D55" s="10"/>
      <c r="E55" s="10"/>
      <c r="F55" s="10"/>
      <c r="G55" s="10"/>
      <c r="H55" s="10"/>
      <c r="I55" s="10"/>
      <c r="J55" s="10"/>
      <c r="K55" s="36"/>
    </row>
    <row r="56" spans="1:11" ht="11.1" customHeight="1" x14ac:dyDescent="0.2">
      <c r="A56" s="31" t="s">
        <v>3622</v>
      </c>
      <c r="B56" s="402"/>
      <c r="C56" s="10"/>
      <c r="D56" s="10"/>
      <c r="E56" s="10"/>
      <c r="F56" s="10"/>
      <c r="G56" s="10"/>
      <c r="H56" s="10"/>
      <c r="I56" s="10"/>
      <c r="J56" s="10"/>
      <c r="K56" s="36"/>
    </row>
    <row r="57" spans="1:11" ht="11.1" customHeight="1" x14ac:dyDescent="0.2">
      <c r="A57" s="74" t="s">
        <v>3623</v>
      </c>
      <c r="B57" s="402"/>
      <c r="C57" s="10"/>
      <c r="D57" s="10"/>
      <c r="E57" s="10"/>
      <c r="F57" s="10"/>
      <c r="G57" s="10"/>
      <c r="H57" s="10"/>
      <c r="I57" s="10"/>
      <c r="J57" s="10"/>
      <c r="K57" s="36"/>
    </row>
    <row r="58" spans="1:11" ht="11.1" customHeight="1" x14ac:dyDescent="0.2">
      <c r="A58" s="403" t="s">
        <v>3624</v>
      </c>
      <c r="B58" s="10" t="s">
        <v>3625</v>
      </c>
      <c r="C58" s="10"/>
      <c r="D58" s="10"/>
      <c r="E58" s="10"/>
      <c r="F58" s="10"/>
      <c r="G58" s="10"/>
      <c r="H58" s="10"/>
      <c r="I58" s="10"/>
      <c r="J58" s="10"/>
      <c r="K58" s="36"/>
    </row>
    <row r="59" spans="1:11" ht="11.1" customHeight="1" x14ac:dyDescent="0.2">
      <c r="A59" s="74" t="s">
        <v>3626</v>
      </c>
      <c r="B59" s="402"/>
      <c r="C59" s="10"/>
      <c r="D59" s="10"/>
      <c r="E59" s="10"/>
      <c r="F59" s="10"/>
      <c r="G59" s="10"/>
      <c r="H59" s="10"/>
      <c r="I59" s="10"/>
      <c r="J59" s="10"/>
      <c r="K59" s="36"/>
    </row>
    <row r="60" spans="1:11" ht="11.1" customHeight="1" x14ac:dyDescent="0.2">
      <c r="A60" s="74"/>
      <c r="B60" s="398" t="s">
        <v>62</v>
      </c>
      <c r="C60" s="10" t="s">
        <v>3627</v>
      </c>
      <c r="D60" s="10"/>
      <c r="E60" s="10"/>
      <c r="F60" s="10"/>
      <c r="G60" s="10"/>
      <c r="H60" s="10"/>
      <c r="I60" s="10"/>
      <c r="J60" s="10"/>
      <c r="K60" s="36"/>
    </row>
    <row r="61" spans="1:11" ht="11.1" customHeight="1" x14ac:dyDescent="0.2">
      <c r="A61" s="74"/>
      <c r="B61" s="398" t="s">
        <v>63</v>
      </c>
      <c r="C61" s="10" t="s">
        <v>3628</v>
      </c>
      <c r="D61" s="10"/>
      <c r="E61" s="10"/>
      <c r="F61" s="10"/>
      <c r="G61" s="10"/>
      <c r="H61" s="10"/>
      <c r="I61" s="10"/>
      <c r="J61" s="10"/>
      <c r="K61" s="36"/>
    </row>
    <row r="62" spans="1:11" ht="11.1" customHeight="1" x14ac:dyDescent="0.2">
      <c r="A62" s="404" t="s">
        <v>3629</v>
      </c>
      <c r="B62" s="398"/>
      <c r="C62" s="10"/>
      <c r="D62" s="10"/>
      <c r="E62" s="10"/>
      <c r="F62" s="405" t="s">
        <v>3630</v>
      </c>
      <c r="G62" s="10"/>
      <c r="H62" s="10"/>
      <c r="I62" s="10"/>
      <c r="J62" s="10"/>
      <c r="K62" s="36"/>
    </row>
    <row r="63" spans="1:11" ht="11.1" customHeight="1" x14ac:dyDescent="0.2">
      <c r="A63" s="31"/>
      <c r="B63" s="398" t="s">
        <v>3631</v>
      </c>
      <c r="C63" s="148" t="s">
        <v>3632</v>
      </c>
      <c r="D63" s="10"/>
      <c r="E63" s="10"/>
      <c r="F63" s="10"/>
      <c r="G63" s="10"/>
      <c r="H63" s="10"/>
      <c r="I63" s="10"/>
      <c r="J63" s="10"/>
      <c r="K63" s="36"/>
    </row>
    <row r="64" spans="1:11" ht="11.1" customHeight="1" x14ac:dyDescent="0.2">
      <c r="A64" s="31" t="s">
        <v>4229</v>
      </c>
      <c r="B64" s="398"/>
      <c r="C64" s="10"/>
      <c r="D64" s="10"/>
      <c r="E64" s="10"/>
      <c r="F64" s="10"/>
      <c r="G64" s="10"/>
      <c r="H64" s="10"/>
      <c r="I64" s="10"/>
      <c r="J64" s="10"/>
      <c r="K64" s="36"/>
    </row>
    <row r="65" spans="1:11" ht="11.1" customHeight="1" x14ac:dyDescent="0.2">
      <c r="A65" s="404"/>
      <c r="B65" s="398"/>
      <c r="C65" s="396" t="s">
        <v>3583</v>
      </c>
      <c r="D65" s="10"/>
      <c r="E65" s="10"/>
      <c r="F65" s="10"/>
      <c r="G65" s="10"/>
      <c r="H65" s="10"/>
      <c r="I65" s="10"/>
      <c r="J65" s="10"/>
      <c r="K65" s="36"/>
    </row>
    <row r="66" spans="1:11" ht="11.1" customHeight="1" x14ac:dyDescent="0.2">
      <c r="A66" s="404" t="s">
        <v>3633</v>
      </c>
      <c r="B66" s="402"/>
      <c r="C66" s="396"/>
      <c r="D66" s="10"/>
      <c r="E66" s="10"/>
      <c r="F66" s="10"/>
      <c r="G66" s="10"/>
      <c r="H66" s="10"/>
      <c r="I66" s="10"/>
      <c r="J66" s="10"/>
      <c r="K66" s="36"/>
    </row>
    <row r="67" spans="1:11" ht="11.1" customHeight="1" x14ac:dyDescent="0.2">
      <c r="A67" s="140" t="s">
        <v>3634</v>
      </c>
      <c r="B67" s="402"/>
      <c r="C67" s="396"/>
      <c r="D67" s="10"/>
      <c r="E67" s="10"/>
      <c r="F67" s="10"/>
      <c r="G67" s="10"/>
      <c r="H67" s="10"/>
      <c r="I67" s="10"/>
      <c r="J67" s="10"/>
      <c r="K67" s="36"/>
    </row>
    <row r="68" spans="1:11" ht="11.1" customHeight="1" x14ac:dyDescent="0.2">
      <c r="A68" s="31"/>
      <c r="B68" s="398" t="s">
        <v>3635</v>
      </c>
      <c r="C68" s="148" t="s">
        <v>3636</v>
      </c>
      <c r="D68" s="10"/>
      <c r="E68" s="10"/>
      <c r="F68" s="10"/>
      <c r="G68" s="10"/>
      <c r="H68" s="10"/>
      <c r="I68" s="10"/>
      <c r="J68" s="10"/>
      <c r="K68" s="36"/>
    </row>
    <row r="69" spans="1:11" ht="11.1" customHeight="1" x14ac:dyDescent="0.2">
      <c r="A69" s="31"/>
      <c r="B69" s="398" t="s">
        <v>70</v>
      </c>
      <c r="C69" s="148" t="s">
        <v>3637</v>
      </c>
      <c r="D69" s="10"/>
      <c r="E69" s="10"/>
      <c r="F69" s="10"/>
      <c r="G69" s="10"/>
      <c r="H69" s="10"/>
      <c r="I69" s="10"/>
      <c r="J69" s="10"/>
      <c r="K69" s="36"/>
    </row>
    <row r="70" spans="1:11" ht="11.1" customHeight="1" x14ac:dyDescent="0.2">
      <c r="A70" s="74" t="s">
        <v>4231</v>
      </c>
      <c r="B70" s="398"/>
      <c r="C70" s="148"/>
      <c r="D70" s="10"/>
      <c r="E70" s="10"/>
      <c r="F70" s="10"/>
      <c r="G70" s="10"/>
      <c r="H70" s="10"/>
      <c r="I70" s="10"/>
      <c r="J70" s="10"/>
      <c r="K70" s="36"/>
    </row>
    <row r="71" spans="1:11" ht="11.1" customHeight="1" x14ac:dyDescent="0.2">
      <c r="A71" s="74" t="s">
        <v>4230</v>
      </c>
      <c r="B71" s="398"/>
      <c r="C71" s="148"/>
      <c r="D71" s="10"/>
      <c r="E71" s="10"/>
      <c r="F71" s="10"/>
      <c r="G71" s="10"/>
      <c r="H71" s="10"/>
      <c r="I71" s="10"/>
      <c r="J71" s="10"/>
      <c r="K71" s="36"/>
    </row>
    <row r="72" spans="1:11" ht="11.1" customHeight="1" x14ac:dyDescent="0.2">
      <c r="A72" s="31"/>
      <c r="B72" s="398" t="s">
        <v>3638</v>
      </c>
      <c r="C72" s="148" t="s">
        <v>3639</v>
      </c>
      <c r="D72" s="10"/>
      <c r="E72" s="10"/>
      <c r="F72" s="10"/>
      <c r="G72" s="10"/>
      <c r="H72" s="10"/>
      <c r="I72" s="10"/>
      <c r="J72" s="10"/>
      <c r="K72" s="36"/>
    </row>
    <row r="73" spans="1:11" ht="11.1" customHeight="1" x14ac:dyDescent="0.2">
      <c r="A73" s="31"/>
      <c r="B73" s="398" t="s">
        <v>3640</v>
      </c>
      <c r="C73" s="148" t="s">
        <v>3641</v>
      </c>
      <c r="D73" s="10"/>
      <c r="E73" s="10"/>
      <c r="F73" s="10"/>
      <c r="G73" s="10"/>
      <c r="H73" s="10"/>
      <c r="I73" s="10"/>
      <c r="J73" s="10"/>
      <c r="K73" s="36"/>
    </row>
    <row r="74" spans="1:11" ht="11.1" customHeight="1" x14ac:dyDescent="0.2">
      <c r="A74" s="31"/>
      <c r="B74" s="398" t="s">
        <v>3648</v>
      </c>
      <c r="C74" s="148" t="s">
        <v>3649</v>
      </c>
      <c r="D74" s="10"/>
      <c r="E74" s="10"/>
      <c r="F74" s="10"/>
      <c r="G74" s="10"/>
      <c r="H74" s="10"/>
      <c r="I74" s="10"/>
      <c r="J74" s="10"/>
      <c r="K74" s="36"/>
    </row>
    <row r="75" spans="1:11" ht="11.1" customHeight="1" x14ac:dyDescent="0.2">
      <c r="A75" s="31"/>
      <c r="B75" s="398" t="s">
        <v>3650</v>
      </c>
      <c r="C75" s="148" t="s">
        <v>3651</v>
      </c>
      <c r="D75" s="10"/>
      <c r="E75" s="10"/>
      <c r="F75" s="10"/>
      <c r="G75" s="10"/>
      <c r="H75" s="10"/>
      <c r="I75" s="10"/>
      <c r="J75" s="10"/>
      <c r="K75" s="36"/>
    </row>
    <row r="76" spans="1:11" ht="11.1" customHeight="1" x14ac:dyDescent="0.2">
      <c r="A76" s="31"/>
      <c r="B76" s="398" t="s">
        <v>3652</v>
      </c>
      <c r="C76" s="148" t="s">
        <v>3653</v>
      </c>
      <c r="D76" s="10"/>
      <c r="E76" s="10"/>
      <c r="F76" s="10"/>
      <c r="G76" s="10"/>
      <c r="H76" s="10"/>
      <c r="I76" s="10"/>
      <c r="J76" s="10"/>
      <c r="K76" s="36"/>
    </row>
    <row r="77" spans="1:11" ht="11.1" customHeight="1" x14ac:dyDescent="0.2">
      <c r="A77" s="31"/>
      <c r="B77" s="398" t="s">
        <v>3654</v>
      </c>
      <c r="C77" s="148" t="s">
        <v>3655</v>
      </c>
      <c r="D77" s="10"/>
      <c r="E77" s="10"/>
      <c r="F77" s="10"/>
      <c r="G77" s="10"/>
      <c r="H77" s="10"/>
      <c r="I77" s="10"/>
      <c r="J77" s="10"/>
      <c r="K77" s="36"/>
    </row>
    <row r="78" spans="1:11" ht="11.1" customHeight="1" x14ac:dyDescent="0.2">
      <c r="A78" s="31"/>
      <c r="B78" s="398" t="s">
        <v>3656</v>
      </c>
      <c r="C78" s="148" t="s">
        <v>3657</v>
      </c>
      <c r="D78" s="10"/>
      <c r="E78" s="10"/>
      <c r="F78" s="10"/>
      <c r="G78" s="10"/>
      <c r="H78" s="10"/>
      <c r="I78" s="10"/>
      <c r="J78" s="10"/>
      <c r="K78" s="36"/>
    </row>
    <row r="79" spans="1:11" ht="11.1" customHeight="1" x14ac:dyDescent="0.2">
      <c r="A79" s="31"/>
      <c r="B79" s="398" t="s">
        <v>3658</v>
      </c>
      <c r="C79" s="148" t="s">
        <v>3659</v>
      </c>
      <c r="D79" s="10"/>
      <c r="E79" s="10"/>
      <c r="F79" s="10"/>
      <c r="G79" s="10"/>
      <c r="H79" s="10"/>
      <c r="I79" s="10"/>
      <c r="J79" s="10"/>
      <c r="K79" s="36"/>
    </row>
    <row r="80" spans="1:11" ht="11.1" customHeight="1" x14ac:dyDescent="0.2">
      <c r="A80" s="31"/>
      <c r="B80" s="398" t="s">
        <v>3660</v>
      </c>
      <c r="C80" s="148" t="s">
        <v>3661</v>
      </c>
      <c r="D80" s="10"/>
      <c r="E80" s="10"/>
      <c r="F80" s="10"/>
      <c r="G80" s="10"/>
      <c r="H80" s="10"/>
      <c r="I80" s="10"/>
      <c r="J80" s="10"/>
      <c r="K80" s="36"/>
    </row>
    <row r="81" spans="1:11" ht="11.1" customHeight="1" x14ac:dyDescent="0.2">
      <c r="A81" s="31"/>
      <c r="B81" s="398" t="s">
        <v>3662</v>
      </c>
      <c r="C81" s="148" t="s">
        <v>3663</v>
      </c>
      <c r="D81" s="10"/>
      <c r="E81" s="10"/>
      <c r="F81" s="10"/>
      <c r="G81" s="10"/>
      <c r="H81" s="10"/>
      <c r="I81" s="10"/>
      <c r="J81" s="10"/>
      <c r="K81" s="36"/>
    </row>
    <row r="82" spans="1:11" ht="11.1" customHeight="1" x14ac:dyDescent="0.2">
      <c r="A82" s="31"/>
      <c r="B82" s="398" t="s">
        <v>3664</v>
      </c>
      <c r="C82" s="148" t="s">
        <v>3665</v>
      </c>
      <c r="D82" s="10"/>
      <c r="E82" s="10"/>
      <c r="F82" s="10"/>
      <c r="G82" s="10"/>
      <c r="H82" s="10"/>
      <c r="I82" s="10"/>
      <c r="J82" s="10"/>
      <c r="K82" s="36"/>
    </row>
    <row r="83" spans="1:11" ht="11.1" customHeight="1" x14ac:dyDescent="0.2">
      <c r="A83" s="31"/>
      <c r="B83" s="398" t="s">
        <v>3666</v>
      </c>
      <c r="C83" s="148" t="s">
        <v>3667</v>
      </c>
      <c r="D83" s="10"/>
      <c r="E83" s="10"/>
      <c r="F83" s="10"/>
      <c r="G83" s="10"/>
      <c r="H83" s="10"/>
      <c r="I83" s="10"/>
      <c r="J83" s="10"/>
      <c r="K83" s="36"/>
    </row>
    <row r="84" spans="1:11" ht="11.1" customHeight="1" x14ac:dyDescent="0.2">
      <c r="A84" s="31"/>
      <c r="B84" s="398" t="s">
        <v>3668</v>
      </c>
      <c r="C84" s="148" t="s">
        <v>3669</v>
      </c>
      <c r="D84" s="10"/>
      <c r="E84" s="10"/>
      <c r="F84" s="10"/>
      <c r="G84" s="10"/>
      <c r="H84" s="10"/>
      <c r="I84" s="10"/>
      <c r="J84" s="10"/>
      <c r="K84" s="36"/>
    </row>
    <row r="85" spans="1:11" ht="11.1" customHeight="1" x14ac:dyDescent="0.2">
      <c r="A85" s="31"/>
      <c r="B85" s="398" t="s">
        <v>3670</v>
      </c>
      <c r="C85" s="148" t="s">
        <v>3671</v>
      </c>
      <c r="D85" s="10"/>
      <c r="E85" s="10"/>
      <c r="F85" s="10"/>
      <c r="G85" s="10"/>
      <c r="H85" s="10"/>
      <c r="I85" s="10"/>
      <c r="J85" s="10"/>
      <c r="K85" s="36"/>
    </row>
    <row r="86" spans="1:11" ht="11.1" customHeight="1" x14ac:dyDescent="0.2">
      <c r="A86" s="31"/>
      <c r="B86" s="398" t="s">
        <v>3672</v>
      </c>
      <c r="C86" s="148" t="s">
        <v>3673</v>
      </c>
      <c r="D86" s="10"/>
      <c r="E86" s="10"/>
      <c r="F86" s="10"/>
      <c r="G86" s="10"/>
      <c r="H86" s="10"/>
      <c r="I86" s="10"/>
      <c r="J86" s="10"/>
      <c r="K86" s="36"/>
    </row>
    <row r="87" spans="1:11" ht="11.1" customHeight="1" x14ac:dyDescent="0.2">
      <c r="A87" s="31"/>
      <c r="B87" s="398" t="s">
        <v>3674</v>
      </c>
      <c r="C87" s="148" t="s">
        <v>3675</v>
      </c>
      <c r="D87" s="10"/>
      <c r="E87" s="10"/>
      <c r="F87" s="10"/>
      <c r="G87" s="10"/>
      <c r="H87" s="10"/>
      <c r="I87" s="10"/>
      <c r="J87" s="10"/>
      <c r="K87" s="36"/>
    </row>
    <row r="88" spans="1:11" ht="11.1" customHeight="1" x14ac:dyDescent="0.2">
      <c r="A88" s="74" t="s">
        <v>3676</v>
      </c>
      <c r="B88" s="200"/>
      <c r="C88" s="148"/>
      <c r="D88" s="10"/>
      <c r="E88" s="10"/>
      <c r="F88" s="10"/>
      <c r="G88" s="10"/>
      <c r="H88" s="10"/>
      <c r="I88" s="10"/>
      <c r="J88" s="10"/>
      <c r="K88" s="36"/>
    </row>
    <row r="89" spans="1:11" ht="11.1" customHeight="1" x14ac:dyDescent="0.2">
      <c r="A89" s="10"/>
      <c r="B89" s="398" t="s">
        <v>3677</v>
      </c>
      <c r="C89" s="148" t="s">
        <v>3678</v>
      </c>
      <c r="D89" s="10"/>
      <c r="E89" s="10"/>
      <c r="F89" s="10"/>
      <c r="G89" s="10"/>
      <c r="H89" s="10"/>
      <c r="I89" s="10"/>
      <c r="J89" s="10"/>
      <c r="K89" s="876"/>
    </row>
    <row r="90" spans="1:11" ht="11.1" customHeight="1" x14ac:dyDescent="0.2">
      <c r="A90" s="881" t="s">
        <v>3679</v>
      </c>
      <c r="B90" s="398" t="s">
        <v>42</v>
      </c>
      <c r="C90" s="148" t="s">
        <v>3680</v>
      </c>
      <c r="D90" s="10"/>
      <c r="E90" s="10"/>
      <c r="F90" s="10"/>
      <c r="G90" s="10"/>
      <c r="H90" s="10"/>
      <c r="I90" s="10"/>
      <c r="J90" s="10"/>
      <c r="K90" s="820"/>
    </row>
    <row r="91" spans="1:11" ht="11.1" customHeight="1" x14ac:dyDescent="0.2">
      <c r="A91" s="404"/>
      <c r="B91" s="398"/>
      <c r="C91" s="396" t="s">
        <v>3583</v>
      </c>
      <c r="D91" s="10"/>
      <c r="E91" s="10"/>
      <c r="F91" s="10"/>
      <c r="G91" s="10"/>
      <c r="H91" s="10"/>
      <c r="I91" s="10"/>
      <c r="J91" s="10"/>
      <c r="K91" s="36"/>
    </row>
    <row r="92" spans="1:11" ht="11.1" customHeight="1" x14ac:dyDescent="0.2">
      <c r="A92" s="31"/>
      <c r="B92" s="398" t="s">
        <v>3695</v>
      </c>
      <c r="C92" s="148" t="s">
        <v>3696</v>
      </c>
      <c r="D92" s="10"/>
      <c r="E92" s="10"/>
      <c r="F92" s="10"/>
      <c r="G92" s="10"/>
      <c r="H92" s="10"/>
      <c r="I92" s="10"/>
      <c r="J92" s="10"/>
      <c r="K92" s="36"/>
    </row>
    <row r="93" spans="1:11" ht="11.1" customHeight="1" x14ac:dyDescent="0.2">
      <c r="A93" s="74" t="s">
        <v>3697</v>
      </c>
      <c r="B93" s="398"/>
      <c r="C93" s="148"/>
      <c r="D93" s="10"/>
      <c r="E93" s="10"/>
      <c r="F93" s="10"/>
      <c r="G93" s="10"/>
      <c r="H93" s="10"/>
      <c r="I93" s="10"/>
      <c r="J93" s="10"/>
      <c r="K93" s="36"/>
    </row>
    <row r="94" spans="1:11" ht="11.1" customHeight="1" x14ac:dyDescent="0.2">
      <c r="A94" s="31" t="s">
        <v>3698</v>
      </c>
      <c r="B94" s="398"/>
      <c r="C94" s="148"/>
      <c r="D94" s="10"/>
      <c r="E94" s="10"/>
      <c r="F94" s="10"/>
      <c r="G94" s="10"/>
      <c r="H94" s="10"/>
      <c r="I94" s="10"/>
      <c r="J94" s="10"/>
      <c r="K94" s="36"/>
    </row>
    <row r="95" spans="1:11" ht="11.1" customHeight="1" x14ac:dyDescent="0.2">
      <c r="A95" s="31" t="s">
        <v>3699</v>
      </c>
      <c r="B95" s="398"/>
      <c r="C95" s="148"/>
      <c r="D95" s="10"/>
      <c r="E95" s="10"/>
      <c r="F95" s="10"/>
      <c r="G95" s="10"/>
      <c r="H95" s="10"/>
      <c r="I95" s="10"/>
      <c r="J95" s="10"/>
      <c r="K95" s="36"/>
    </row>
    <row r="96" spans="1:11" ht="11.1" customHeight="1" x14ac:dyDescent="0.2">
      <c r="A96" s="74" t="s">
        <v>3700</v>
      </c>
      <c r="B96" s="398"/>
      <c r="C96" s="148"/>
      <c r="D96" s="10"/>
      <c r="E96" s="10"/>
      <c r="F96" s="10"/>
      <c r="G96" s="10"/>
      <c r="H96" s="10"/>
      <c r="I96" s="10"/>
      <c r="J96" s="10"/>
      <c r="K96" s="36"/>
    </row>
    <row r="97" spans="1:11" ht="11.1" customHeight="1" x14ac:dyDescent="0.2">
      <c r="A97" s="31" t="s">
        <v>3701</v>
      </c>
      <c r="B97" s="398"/>
      <c r="C97" s="148"/>
      <c r="D97" s="10"/>
      <c r="E97" s="10"/>
      <c r="F97" s="10"/>
      <c r="G97" s="10"/>
      <c r="H97" s="10"/>
      <c r="I97" s="10"/>
      <c r="J97" s="10"/>
      <c r="K97" s="36"/>
    </row>
    <row r="98" spans="1:11" ht="11.1" customHeight="1" x14ac:dyDescent="0.2">
      <c r="A98" s="31"/>
      <c r="B98" s="398" t="s">
        <v>3702</v>
      </c>
      <c r="C98" s="148" t="s">
        <v>3703</v>
      </c>
      <c r="D98" s="10"/>
      <c r="E98" s="10"/>
      <c r="F98" s="10"/>
      <c r="G98" s="10"/>
      <c r="H98" s="10"/>
      <c r="I98" s="10"/>
      <c r="J98" s="10"/>
      <c r="K98" s="36"/>
    </row>
    <row r="99" spans="1:11" ht="11.1" customHeight="1" x14ac:dyDescent="0.2">
      <c r="A99" s="31" t="s">
        <v>3704</v>
      </c>
      <c r="B99" s="398"/>
      <c r="C99" s="148"/>
      <c r="D99" s="10"/>
      <c r="E99" s="10"/>
      <c r="F99" s="10"/>
      <c r="G99" s="10"/>
      <c r="H99" s="10"/>
      <c r="I99" s="10"/>
      <c r="J99" s="10"/>
      <c r="K99" s="36"/>
    </row>
    <row r="100" spans="1:11" ht="11.1" customHeight="1" x14ac:dyDescent="0.2">
      <c r="A100" s="31" t="s">
        <v>3705</v>
      </c>
      <c r="B100" s="398"/>
      <c r="C100" s="148"/>
      <c r="D100" s="10"/>
      <c r="E100" s="10"/>
      <c r="F100" s="10"/>
      <c r="G100" s="10"/>
      <c r="H100" s="10"/>
      <c r="I100" s="10"/>
      <c r="J100" s="10"/>
      <c r="K100" s="36"/>
    </row>
    <row r="101" spans="1:11" ht="11.1" customHeight="1" x14ac:dyDescent="0.2">
      <c r="A101" s="31" t="s">
        <v>3706</v>
      </c>
      <c r="B101" s="398"/>
      <c r="C101" s="148"/>
      <c r="D101" s="10"/>
      <c r="E101" s="10"/>
      <c r="F101" s="10"/>
      <c r="G101" s="10"/>
      <c r="H101" s="10"/>
      <c r="I101" s="10"/>
      <c r="J101" s="10"/>
      <c r="K101" s="36"/>
    </row>
    <row r="102" spans="1:11" ht="11.1" customHeight="1" x14ac:dyDescent="0.2">
      <c r="A102" s="31" t="s">
        <v>3707</v>
      </c>
      <c r="B102" s="398"/>
      <c r="C102" s="148"/>
      <c r="D102" s="10"/>
      <c r="E102" s="10"/>
      <c r="F102" s="10"/>
      <c r="G102" s="10"/>
      <c r="H102" s="10"/>
      <c r="I102" s="10"/>
      <c r="J102" s="10"/>
      <c r="K102" s="36"/>
    </row>
    <row r="103" spans="1:11" ht="11.1" customHeight="1" x14ac:dyDescent="0.2">
      <c r="A103" s="31"/>
      <c r="B103" s="398" t="s">
        <v>3642</v>
      </c>
      <c r="C103" s="148" t="s">
        <v>3643</v>
      </c>
      <c r="D103" s="10"/>
      <c r="E103" s="10"/>
      <c r="F103" s="10"/>
      <c r="G103" s="10"/>
      <c r="H103" s="10"/>
      <c r="I103" s="10"/>
      <c r="J103" s="10"/>
      <c r="K103" s="36"/>
    </row>
    <row r="104" spans="1:11" ht="11.1" customHeight="1" x14ac:dyDescent="0.2">
      <c r="A104" s="74" t="s">
        <v>3644</v>
      </c>
      <c r="B104" s="398"/>
      <c r="C104" s="148"/>
      <c r="D104" s="10"/>
      <c r="E104" s="10"/>
      <c r="F104" s="10"/>
      <c r="G104" s="10"/>
      <c r="H104" s="10"/>
      <c r="I104" s="10"/>
      <c r="J104" s="10"/>
      <c r="K104" s="36"/>
    </row>
    <row r="105" spans="1:11" ht="11.1" customHeight="1" x14ac:dyDescent="0.2">
      <c r="A105" s="31" t="s">
        <v>3645</v>
      </c>
      <c r="B105" s="398"/>
      <c r="C105" s="148"/>
      <c r="D105" s="10"/>
      <c r="E105" s="10"/>
      <c r="F105" s="10"/>
      <c r="G105" s="10"/>
      <c r="H105" s="10"/>
      <c r="I105" s="10"/>
      <c r="J105" s="10"/>
      <c r="K105" s="36"/>
    </row>
    <row r="106" spans="1:11" ht="11.1" customHeight="1" x14ac:dyDescent="0.2">
      <c r="A106" s="74" t="s">
        <v>3646</v>
      </c>
      <c r="B106" s="398"/>
      <c r="C106" s="148"/>
      <c r="D106" s="10"/>
      <c r="E106" s="10"/>
      <c r="F106" s="10"/>
      <c r="G106" s="10"/>
      <c r="H106" s="10"/>
      <c r="I106" s="10"/>
      <c r="J106" s="10"/>
      <c r="K106" s="36"/>
    </row>
    <row r="107" spans="1:11" ht="11.1" customHeight="1" x14ac:dyDescent="0.2">
      <c r="A107" s="74" t="s">
        <v>4227</v>
      </c>
      <c r="B107" s="398"/>
      <c r="C107" s="148"/>
      <c r="D107" s="10"/>
      <c r="E107" s="10"/>
      <c r="F107" s="10"/>
      <c r="G107" s="10"/>
      <c r="H107" s="10"/>
      <c r="I107" s="10"/>
      <c r="J107" s="10"/>
      <c r="K107" s="36"/>
    </row>
    <row r="108" spans="1:11" ht="11.1" customHeight="1" x14ac:dyDescent="0.2">
      <c r="A108" s="74" t="s">
        <v>4228</v>
      </c>
      <c r="B108" s="398"/>
      <c r="C108" s="148"/>
      <c r="D108" s="10"/>
      <c r="E108" s="10"/>
      <c r="F108" s="10"/>
      <c r="G108" s="10"/>
      <c r="H108" s="10"/>
      <c r="I108" s="10"/>
      <c r="J108" s="10"/>
      <c r="K108" s="36"/>
    </row>
    <row r="109" spans="1:11" ht="11.1" customHeight="1" x14ac:dyDescent="0.2">
      <c r="A109" s="31" t="s">
        <v>3647</v>
      </c>
      <c r="B109" s="398"/>
      <c r="C109" s="148"/>
      <c r="D109" s="10"/>
      <c r="E109" s="10"/>
      <c r="F109" s="10"/>
      <c r="G109" s="10"/>
      <c r="H109" s="10"/>
      <c r="I109" s="10"/>
      <c r="J109" s="10"/>
      <c r="K109" s="36"/>
    </row>
    <row r="110" spans="1:11" ht="11.1" customHeight="1" x14ac:dyDescent="0.2">
      <c r="A110" s="31"/>
      <c r="B110" s="398" t="s">
        <v>3708</v>
      </c>
      <c r="C110" s="148" t="s">
        <v>4233</v>
      </c>
      <c r="D110" s="10"/>
      <c r="E110" s="10"/>
      <c r="F110" s="10"/>
      <c r="G110" s="10"/>
      <c r="H110" s="10"/>
      <c r="I110" s="10"/>
      <c r="J110" s="10"/>
      <c r="K110" s="36"/>
    </row>
    <row r="111" spans="1:11" ht="11.1" customHeight="1" x14ac:dyDescent="0.2">
      <c r="A111" s="29"/>
      <c r="B111" s="406" t="s">
        <v>5</v>
      </c>
      <c r="C111" s="203" t="s">
        <v>3709</v>
      </c>
      <c r="D111" s="7"/>
      <c r="E111" s="7"/>
      <c r="F111" s="7"/>
      <c r="G111" s="7"/>
      <c r="H111" s="7"/>
      <c r="I111" s="7"/>
      <c r="J111" s="7"/>
      <c r="K111" s="18"/>
    </row>
    <row r="112" spans="1:11" ht="11.1" customHeight="1" x14ac:dyDescent="0.2">
      <c r="A112" s="74" t="s">
        <v>3710</v>
      </c>
      <c r="B112" s="398"/>
      <c r="C112" s="148"/>
      <c r="D112" s="10"/>
      <c r="E112" s="10"/>
      <c r="F112" s="10"/>
      <c r="G112" s="10"/>
      <c r="H112" s="10"/>
      <c r="I112" s="10"/>
      <c r="J112" s="10"/>
      <c r="K112" s="36"/>
    </row>
    <row r="113" spans="1:11" ht="11.1" customHeight="1" x14ac:dyDescent="0.2">
      <c r="A113" s="74" t="s">
        <v>3711</v>
      </c>
      <c r="B113" s="398"/>
      <c r="C113" s="148"/>
      <c r="D113" s="10"/>
      <c r="E113" s="10"/>
      <c r="F113" s="10"/>
      <c r="G113" s="10"/>
      <c r="H113" s="10"/>
      <c r="I113" s="10"/>
      <c r="J113" s="10"/>
      <c r="K113" s="36"/>
    </row>
    <row r="114" spans="1:11" ht="11.1" customHeight="1" x14ac:dyDescent="0.2">
      <c r="A114" s="31" t="s">
        <v>3712</v>
      </c>
      <c r="B114" s="398"/>
      <c r="C114" s="148"/>
      <c r="D114" s="10"/>
      <c r="E114" s="10"/>
      <c r="F114" s="10"/>
      <c r="G114" s="10"/>
      <c r="H114" s="10"/>
      <c r="I114" s="10"/>
      <c r="J114" s="10"/>
      <c r="K114" s="36"/>
    </row>
    <row r="115" spans="1:11" ht="11.1" customHeight="1" x14ac:dyDescent="0.2">
      <c r="A115" s="33" t="s">
        <v>3713</v>
      </c>
      <c r="B115" s="407"/>
      <c r="C115" s="408" t="s">
        <v>3714</v>
      </c>
      <c r="D115" s="20"/>
      <c r="E115" s="20"/>
      <c r="F115" s="20"/>
      <c r="G115" s="20"/>
      <c r="H115" s="20"/>
      <c r="I115" s="20"/>
      <c r="J115" s="28" t="s">
        <v>3715</v>
      </c>
      <c r="K115" s="17"/>
    </row>
    <row r="116" spans="1:11" ht="11.1" customHeight="1" x14ac:dyDescent="0.2">
      <c r="A116" s="31"/>
      <c r="B116" s="398" t="s">
        <v>100</v>
      </c>
      <c r="C116" s="148" t="s">
        <v>3716</v>
      </c>
      <c r="D116" s="10"/>
      <c r="E116" s="10"/>
      <c r="F116" s="10"/>
      <c r="G116" s="10"/>
      <c r="H116" s="10"/>
      <c r="I116" s="10"/>
      <c r="J116" s="10"/>
      <c r="K116" s="36"/>
    </row>
    <row r="117" spans="1:11" ht="11.1" customHeight="1" x14ac:dyDescent="0.2">
      <c r="A117" s="31"/>
      <c r="B117" s="409" t="s">
        <v>3717</v>
      </c>
      <c r="C117" s="148" t="s">
        <v>3718</v>
      </c>
      <c r="D117" s="10"/>
      <c r="E117" s="10"/>
      <c r="F117" s="10"/>
      <c r="G117" s="10"/>
      <c r="H117" s="10"/>
      <c r="I117" s="10"/>
      <c r="J117" s="10"/>
      <c r="K117" s="36"/>
    </row>
    <row r="118" spans="1:11" ht="11.1" customHeight="1" x14ac:dyDescent="0.2">
      <c r="A118" s="82"/>
      <c r="B118" s="410" t="s">
        <v>3719</v>
      </c>
      <c r="C118" s="99" t="s">
        <v>3720</v>
      </c>
      <c r="D118" s="20"/>
      <c r="E118" s="20"/>
      <c r="F118" s="20"/>
      <c r="G118" s="20"/>
      <c r="H118" s="20"/>
      <c r="I118" s="20"/>
      <c r="J118" s="20"/>
      <c r="K118" s="34"/>
    </row>
    <row r="119" spans="1:11" ht="12" customHeight="1" x14ac:dyDescent="0.2">
      <c r="A119" s="74"/>
      <c r="B119" s="398" t="s">
        <v>4199</v>
      </c>
      <c r="C119" s="10" t="s">
        <v>4205</v>
      </c>
      <c r="D119" s="10"/>
      <c r="E119" s="10"/>
      <c r="F119" s="10"/>
      <c r="G119" s="10"/>
      <c r="H119" s="10"/>
      <c r="I119" s="10"/>
      <c r="J119" s="10"/>
      <c r="K119" s="36"/>
    </row>
    <row r="120" spans="1:11" s="815" customFormat="1" ht="12" customHeight="1" x14ac:dyDescent="0.2">
      <c r="A120" s="825"/>
      <c r="B120" s="398"/>
      <c r="C120" s="10" t="s">
        <v>4206</v>
      </c>
      <c r="D120" s="10"/>
      <c r="E120" s="10"/>
      <c r="F120" s="10"/>
      <c r="G120" s="10"/>
      <c r="H120" s="10"/>
      <c r="I120" s="10"/>
      <c r="J120" s="10"/>
      <c r="K120" s="820"/>
    </row>
    <row r="121" spans="1:11" s="815" customFormat="1" ht="12" customHeight="1" x14ac:dyDescent="0.2">
      <c r="A121" s="825"/>
      <c r="B121" s="398" t="s">
        <v>4200</v>
      </c>
      <c r="C121" s="10" t="s">
        <v>4207</v>
      </c>
      <c r="D121" s="10"/>
      <c r="E121" s="10"/>
      <c r="F121" s="10"/>
      <c r="G121" s="10"/>
      <c r="H121" s="10"/>
      <c r="I121" s="10"/>
      <c r="J121" s="10"/>
      <c r="K121" s="820"/>
    </row>
    <row r="122" spans="1:11" s="815" customFormat="1" ht="12" customHeight="1" x14ac:dyDescent="0.2">
      <c r="A122" s="10" t="s">
        <v>4208</v>
      </c>
      <c r="B122" s="398"/>
      <c r="D122" s="10"/>
      <c r="E122" s="10"/>
      <c r="F122" s="10"/>
      <c r="G122" s="10"/>
      <c r="H122" s="10"/>
      <c r="I122" s="10"/>
      <c r="J122" s="10"/>
      <c r="K122" s="820"/>
    </row>
    <row r="123" spans="1:11" s="815" customFormat="1" ht="12" customHeight="1" x14ac:dyDescent="0.2">
      <c r="A123" s="825"/>
      <c r="B123" s="398" t="s">
        <v>4209</v>
      </c>
      <c r="C123" s="10" t="s">
        <v>4210</v>
      </c>
      <c r="D123" s="10"/>
      <c r="E123" s="10"/>
      <c r="F123" s="10"/>
      <c r="G123" s="10"/>
      <c r="H123" s="10"/>
      <c r="I123" s="10"/>
      <c r="J123" s="10"/>
      <c r="K123" s="820"/>
    </row>
    <row r="124" spans="1:11" s="815" customFormat="1" ht="12" customHeight="1" x14ac:dyDescent="0.2">
      <c r="A124" s="10" t="s">
        <v>4211</v>
      </c>
      <c r="B124" s="398"/>
      <c r="C124" s="10"/>
      <c r="D124" s="10"/>
      <c r="E124" s="10"/>
      <c r="F124" s="10"/>
      <c r="G124" s="10"/>
      <c r="H124" s="10"/>
      <c r="I124" s="10"/>
      <c r="J124" s="10"/>
      <c r="K124" s="820"/>
    </row>
    <row r="125" spans="1:11" s="815" customFormat="1" ht="12" customHeight="1" x14ac:dyDescent="0.2">
      <c r="A125" s="148"/>
      <c r="B125" s="398" t="s">
        <v>4324</v>
      </c>
      <c r="C125" s="148" t="s">
        <v>4325</v>
      </c>
      <c r="D125" s="10"/>
      <c r="E125" s="10"/>
      <c r="F125" s="10"/>
      <c r="G125" s="10"/>
      <c r="H125" s="10"/>
      <c r="I125" s="10"/>
      <c r="J125" s="10"/>
      <c r="K125" s="820"/>
    </row>
    <row r="126" spans="1:11" ht="12" customHeight="1" x14ac:dyDescent="0.2">
      <c r="A126" s="5" t="s">
        <v>4232</v>
      </c>
      <c r="B126" s="7"/>
      <c r="C126" s="7"/>
      <c r="D126" s="7"/>
      <c r="E126" s="7"/>
      <c r="F126" s="7"/>
      <c r="G126" s="7"/>
      <c r="H126" s="7"/>
      <c r="I126" s="7"/>
      <c r="J126" s="7"/>
      <c r="K126" s="18"/>
    </row>
    <row r="127" spans="1:11" s="815" customFormat="1" ht="11.1" customHeight="1" x14ac:dyDescent="0.2">
      <c r="A127" s="31"/>
      <c r="B127" s="398" t="s">
        <v>3681</v>
      </c>
      <c r="C127" s="148" t="s">
        <v>3682</v>
      </c>
      <c r="D127" s="10"/>
      <c r="E127" s="10"/>
      <c r="F127" s="10"/>
      <c r="G127" s="10"/>
      <c r="H127" s="10"/>
      <c r="I127" s="10"/>
      <c r="J127" s="10"/>
      <c r="K127" s="820"/>
    </row>
    <row r="128" spans="1:11" s="815" customFormat="1" ht="11.1" customHeight="1" x14ac:dyDescent="0.2">
      <c r="A128" s="31"/>
      <c r="B128" s="398" t="s">
        <v>4511</v>
      </c>
      <c r="C128" s="148" t="s">
        <v>3683</v>
      </c>
      <c r="D128" s="10"/>
      <c r="E128" s="10"/>
      <c r="F128" s="10"/>
      <c r="G128" s="10"/>
      <c r="H128" s="10"/>
      <c r="I128" s="10"/>
      <c r="J128" s="10"/>
      <c r="K128" s="820"/>
    </row>
    <row r="129" spans="1:11" s="815" customFormat="1" ht="11.1" customHeight="1" x14ac:dyDescent="0.2">
      <c r="A129" s="10"/>
      <c r="B129" s="398" t="s">
        <v>3684</v>
      </c>
      <c r="C129" s="148" t="s">
        <v>3685</v>
      </c>
      <c r="D129" s="10"/>
      <c r="E129" s="10"/>
      <c r="F129" s="10"/>
      <c r="G129" s="10"/>
      <c r="H129" s="10"/>
      <c r="I129" s="10"/>
      <c r="J129" s="10"/>
      <c r="K129" s="876"/>
    </row>
    <row r="130" spans="1:11" s="815" customFormat="1" ht="11.1" customHeight="1" x14ac:dyDescent="0.2">
      <c r="A130" s="31"/>
      <c r="B130" s="398" t="s">
        <v>3686</v>
      </c>
      <c r="C130" s="148" t="s">
        <v>3687</v>
      </c>
      <c r="D130" s="10"/>
      <c r="E130" s="10"/>
      <c r="F130" s="10"/>
      <c r="G130" s="10"/>
      <c r="H130" s="10"/>
      <c r="I130" s="10"/>
      <c r="J130" s="10"/>
      <c r="K130" s="820"/>
    </row>
    <row r="131" spans="1:11" s="815" customFormat="1" ht="11.1" customHeight="1" x14ac:dyDescent="0.2">
      <c r="A131" s="31" t="s">
        <v>3688</v>
      </c>
      <c r="B131" s="398"/>
      <c r="C131" s="148"/>
      <c r="D131" s="10"/>
      <c r="E131" s="10"/>
      <c r="F131" s="10"/>
      <c r="G131" s="10"/>
      <c r="H131" s="10"/>
      <c r="I131" s="10"/>
      <c r="J131" s="10"/>
      <c r="K131" s="820"/>
    </row>
    <row r="132" spans="1:11" s="815" customFormat="1" ht="11.1" customHeight="1" x14ac:dyDescent="0.2">
      <c r="A132" s="31" t="s">
        <v>3689</v>
      </c>
      <c r="B132" s="398"/>
      <c r="C132" s="148"/>
      <c r="D132" s="10"/>
      <c r="E132" s="10"/>
      <c r="F132" s="10"/>
      <c r="G132" s="10"/>
      <c r="H132" s="10"/>
      <c r="I132" s="10"/>
      <c r="J132" s="10"/>
      <c r="K132" s="820"/>
    </row>
    <row r="133" spans="1:11" s="815" customFormat="1" ht="11.1" customHeight="1" x14ac:dyDescent="0.2">
      <c r="A133" s="31"/>
      <c r="B133" s="398" t="s">
        <v>3690</v>
      </c>
      <c r="C133" s="148" t="s">
        <v>3691</v>
      </c>
      <c r="D133" s="10"/>
      <c r="E133" s="10"/>
      <c r="F133" s="10"/>
      <c r="G133" s="10"/>
      <c r="H133" s="10"/>
      <c r="I133" s="10"/>
      <c r="J133" s="10"/>
      <c r="K133" s="820"/>
    </row>
    <row r="134" spans="1:11" s="815" customFormat="1" ht="11.1" customHeight="1" x14ac:dyDescent="0.2">
      <c r="A134" s="571" t="s">
        <v>3692</v>
      </c>
      <c r="B134" s="877"/>
      <c r="C134" s="878"/>
      <c r="D134" s="879"/>
      <c r="E134" s="879"/>
      <c r="F134" s="879"/>
      <c r="G134" s="879"/>
      <c r="H134" s="879"/>
      <c r="I134" s="879"/>
      <c r="J134" s="879"/>
      <c r="K134" s="880"/>
    </row>
    <row r="135" spans="1:11" s="815" customFormat="1" ht="12" customHeight="1" x14ac:dyDescent="0.2">
      <c r="A135" s="399" t="s">
        <v>3721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820"/>
    </row>
    <row r="136" spans="1:11" ht="11.1" customHeight="1" x14ac:dyDescent="0.2">
      <c r="A136" s="31" t="s">
        <v>3722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36"/>
    </row>
    <row r="137" spans="1:11" ht="11.1" customHeight="1" x14ac:dyDescent="0.2">
      <c r="A137" s="74" t="s">
        <v>3723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36"/>
    </row>
    <row r="138" spans="1:11" ht="11.1" customHeight="1" x14ac:dyDescent="0.2">
      <c r="A138" s="74" t="s">
        <v>3724</v>
      </c>
      <c r="B138" s="10"/>
      <c r="C138" s="10"/>
      <c r="D138" s="10"/>
      <c r="E138" s="10"/>
      <c r="F138" s="10"/>
      <c r="G138" s="10"/>
      <c r="H138" s="10"/>
      <c r="I138" s="10"/>
      <c r="J138" s="10"/>
      <c r="K138" s="36"/>
    </row>
    <row r="139" spans="1:11" ht="11.1" customHeight="1" x14ac:dyDescent="0.2">
      <c r="A139" s="74" t="s">
        <v>3725</v>
      </c>
      <c r="B139" s="10"/>
      <c r="C139" s="10"/>
      <c r="D139" s="10"/>
      <c r="E139" s="10"/>
      <c r="F139" s="10"/>
      <c r="G139" s="10"/>
      <c r="H139" s="10"/>
      <c r="I139" s="10"/>
      <c r="J139" s="10"/>
      <c r="K139" s="36"/>
    </row>
    <row r="140" spans="1:11" ht="11.1" customHeight="1" x14ac:dyDescent="0.2">
      <c r="A140" s="74" t="s">
        <v>3726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36"/>
    </row>
    <row r="141" spans="1:11" ht="11.1" customHeight="1" x14ac:dyDescent="0.2">
      <c r="A141" s="74" t="s">
        <v>3727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36"/>
    </row>
    <row r="142" spans="1:11" ht="11.1" customHeight="1" x14ac:dyDescent="0.2">
      <c r="A142" s="31" t="s">
        <v>3728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36"/>
    </row>
    <row r="143" spans="1:11" ht="11.1" customHeight="1" x14ac:dyDescent="0.2">
      <c r="A143" s="74" t="s">
        <v>3729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36"/>
    </row>
    <row r="144" spans="1:11" ht="11.1" customHeight="1" x14ac:dyDescent="0.2">
      <c r="A144" s="82" t="s">
        <v>3730</v>
      </c>
      <c r="B144" s="20"/>
      <c r="C144" s="20"/>
      <c r="D144" s="20"/>
      <c r="E144" s="20"/>
      <c r="F144" s="20"/>
      <c r="G144" s="411" t="s">
        <v>3731</v>
      </c>
      <c r="H144" s="20"/>
      <c r="I144" s="20"/>
      <c r="J144" s="20"/>
      <c r="K144" s="34"/>
    </row>
    <row r="145" spans="1:11" ht="3.95" customHeight="1" x14ac:dyDescent="0.2">
      <c r="A145" s="74"/>
      <c r="B145" s="10"/>
      <c r="C145" s="10"/>
      <c r="D145" s="10"/>
      <c r="E145" s="10"/>
      <c r="F145" s="10"/>
      <c r="G145" s="10"/>
      <c r="H145" s="10"/>
      <c r="I145" s="10"/>
      <c r="J145" s="10"/>
      <c r="K145" s="36"/>
    </row>
    <row r="146" spans="1:11" ht="11.1" customHeight="1" x14ac:dyDescent="0.2">
      <c r="A146" s="385" t="s">
        <v>3732</v>
      </c>
      <c r="B146" s="7"/>
      <c r="C146" s="7"/>
      <c r="D146" s="7"/>
      <c r="E146" s="7"/>
      <c r="F146" s="7"/>
      <c r="G146" s="412"/>
      <c r="H146" s="7"/>
      <c r="I146" s="7"/>
      <c r="J146" s="7"/>
      <c r="K146" s="18"/>
    </row>
    <row r="147" spans="1:11" ht="11.1" customHeight="1" x14ac:dyDescent="0.2">
      <c r="A147" s="74" t="s">
        <v>3733</v>
      </c>
      <c r="B147" s="10"/>
      <c r="C147" s="10"/>
      <c r="D147" s="10"/>
      <c r="E147" s="10"/>
      <c r="F147" s="10"/>
      <c r="G147" s="12"/>
      <c r="H147" s="10"/>
      <c r="I147" s="10"/>
      <c r="J147" s="10"/>
      <c r="K147" s="36"/>
    </row>
    <row r="148" spans="1:11" ht="11.1" customHeight="1" x14ac:dyDescent="0.2">
      <c r="A148" s="82" t="s">
        <v>3734</v>
      </c>
      <c r="B148" s="20"/>
      <c r="C148" s="20"/>
      <c r="D148" s="20"/>
      <c r="E148" s="20"/>
      <c r="F148" s="20"/>
      <c r="G148" s="413" t="s">
        <v>3735</v>
      </c>
      <c r="H148" s="20"/>
      <c r="I148" s="20"/>
      <c r="J148" s="20"/>
      <c r="K148" s="34"/>
    </row>
    <row r="149" spans="1:11" ht="9.6" customHeight="1" x14ac:dyDescent="0.2">
      <c r="A149" s="414" t="s">
        <v>3736</v>
      </c>
      <c r="B149" s="415" t="s">
        <v>3737</v>
      </c>
      <c r="C149" s="416" t="s">
        <v>3738</v>
      </c>
      <c r="D149" s="6"/>
      <c r="E149" s="6"/>
      <c r="F149" s="6"/>
      <c r="G149" s="6"/>
      <c r="H149" s="6"/>
      <c r="I149" s="6"/>
      <c r="J149" s="6"/>
      <c r="K149" s="3"/>
    </row>
    <row r="150" spans="1:11" ht="9.6" customHeight="1" x14ac:dyDescent="0.2">
      <c r="A150" s="15"/>
      <c r="B150" s="9"/>
      <c r="C150" s="14"/>
      <c r="D150" s="9"/>
      <c r="E150" s="9"/>
      <c r="F150" s="9"/>
      <c r="G150" s="9"/>
      <c r="H150" s="9"/>
      <c r="I150" s="9"/>
      <c r="J150" s="9"/>
      <c r="K150" s="13"/>
    </row>
    <row r="151" spans="1:11" ht="9.6" customHeight="1" x14ac:dyDescent="0.2">
      <c r="A151" s="341" t="s">
        <v>4512</v>
      </c>
      <c r="B151" s="2"/>
      <c r="C151" s="2"/>
      <c r="D151" s="2"/>
      <c r="E151" s="2"/>
      <c r="F151" s="2"/>
      <c r="G151" s="2"/>
      <c r="H151" s="2"/>
      <c r="I151" s="2"/>
      <c r="J151" s="2"/>
      <c r="K151" s="287"/>
    </row>
    <row r="152" spans="1:11" ht="6" customHeight="1" x14ac:dyDescent="0.2">
      <c r="A152" s="14"/>
      <c r="B152" s="9"/>
      <c r="C152" s="9"/>
      <c r="D152" s="9"/>
      <c r="E152" s="9"/>
      <c r="F152" s="9"/>
      <c r="G152" s="9"/>
      <c r="H152" s="9"/>
      <c r="I152" s="9"/>
      <c r="J152" s="9"/>
      <c r="K152" s="9"/>
    </row>
    <row r="153" spans="1:11" ht="11.1" customHeight="1" x14ac:dyDescent="0.2">
      <c r="A153" s="385" t="s">
        <v>3739</v>
      </c>
      <c r="B153" s="7"/>
      <c r="C153" s="7"/>
      <c r="D153" s="7"/>
      <c r="E153" s="7"/>
      <c r="F153" s="7"/>
      <c r="G153" s="7"/>
      <c r="H153" s="7"/>
      <c r="I153" s="7"/>
      <c r="J153" s="7"/>
      <c r="K153" s="18"/>
    </row>
    <row r="154" spans="1:11" ht="11.1" customHeight="1" x14ac:dyDescent="0.2">
      <c r="A154" s="74" t="s">
        <v>3740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36"/>
    </row>
    <row r="155" spans="1:11" ht="11.1" customHeight="1" x14ac:dyDescent="0.2">
      <c r="A155" s="417" t="s">
        <v>3741</v>
      </c>
      <c r="B155" s="418"/>
      <c r="C155" s="418"/>
      <c r="D155" s="418"/>
      <c r="E155" s="418"/>
      <c r="F155" s="418" t="s">
        <v>3742</v>
      </c>
      <c r="G155" s="418"/>
      <c r="H155" s="418"/>
      <c r="I155" s="418"/>
      <c r="J155" s="419" t="s">
        <v>3743</v>
      </c>
      <c r="K155" s="420" t="s">
        <v>3744</v>
      </c>
    </row>
    <row r="156" spans="1:11" ht="11.1" customHeight="1" x14ac:dyDescent="0.2">
      <c r="A156" s="31" t="s">
        <v>3745</v>
      </c>
      <c r="B156" s="10"/>
      <c r="C156" s="10"/>
      <c r="D156" s="10"/>
      <c r="E156" s="10"/>
      <c r="F156" s="10" t="s">
        <v>3746</v>
      </c>
      <c r="G156" s="10"/>
      <c r="H156" s="10"/>
      <c r="I156" s="10"/>
      <c r="J156" s="421">
        <v>0.5</v>
      </c>
      <c r="K156" s="92">
        <v>5.8</v>
      </c>
    </row>
    <row r="157" spans="1:11" ht="11.1" customHeight="1" x14ac:dyDescent="0.2">
      <c r="A157" s="461" t="s">
        <v>3747</v>
      </c>
      <c r="B157" s="494"/>
      <c r="C157" s="494"/>
      <c r="D157" s="494"/>
      <c r="E157" s="494"/>
      <c r="F157" s="549" t="s">
        <v>3748</v>
      </c>
      <c r="G157" s="494"/>
      <c r="H157" s="494"/>
      <c r="I157" s="494"/>
      <c r="J157" s="568">
        <f>(1000-Summary!X52)/100</f>
        <v>2.5499999999999998</v>
      </c>
      <c r="K157" s="569">
        <v>9.99</v>
      </c>
    </row>
    <row r="158" spans="1:11" ht="11.1" customHeight="1" x14ac:dyDescent="0.2">
      <c r="A158" s="461" t="s">
        <v>3749</v>
      </c>
      <c r="B158" s="494"/>
      <c r="C158" s="494"/>
      <c r="D158" s="494"/>
      <c r="E158" s="494"/>
      <c r="F158" s="494" t="s">
        <v>3750</v>
      </c>
      <c r="G158" s="494"/>
      <c r="H158" s="494"/>
      <c r="I158" s="494"/>
      <c r="J158" s="568">
        <v>0</v>
      </c>
      <c r="K158" s="569">
        <v>2</v>
      </c>
    </row>
    <row r="159" spans="1:11" ht="11.1" customHeight="1" x14ac:dyDescent="0.2">
      <c r="A159" s="461" t="s">
        <v>3751</v>
      </c>
      <c r="B159" s="494"/>
      <c r="C159" s="494"/>
      <c r="D159" s="494"/>
      <c r="E159" s="494"/>
      <c r="F159" s="494" t="s">
        <v>3750</v>
      </c>
      <c r="G159" s="494"/>
      <c r="H159" s="494"/>
      <c r="I159" s="494"/>
      <c r="J159" s="568">
        <v>0</v>
      </c>
      <c r="K159" s="569">
        <v>2</v>
      </c>
    </row>
    <row r="160" spans="1:11" ht="11.1" customHeight="1" x14ac:dyDescent="0.2">
      <c r="A160" s="461" t="s">
        <v>3752</v>
      </c>
      <c r="B160" s="494"/>
      <c r="C160" s="494"/>
      <c r="D160" s="494"/>
      <c r="E160" s="494"/>
      <c r="F160" s="494" t="s">
        <v>3753</v>
      </c>
      <c r="G160" s="494"/>
      <c r="H160" s="494"/>
      <c r="I160" s="494"/>
      <c r="J160" s="568">
        <v>5.0000000000000001E-3</v>
      </c>
      <c r="K160" s="569">
        <v>5</v>
      </c>
    </row>
    <row r="161" spans="1:11" ht="11.1" customHeight="1" x14ac:dyDescent="0.2">
      <c r="A161" s="461" t="s">
        <v>3754</v>
      </c>
      <c r="B161" s="494"/>
      <c r="C161" s="494"/>
      <c r="D161" s="494"/>
      <c r="E161" s="494"/>
      <c r="F161" s="549" t="s">
        <v>3755</v>
      </c>
      <c r="G161" s="494"/>
      <c r="H161" s="494"/>
      <c r="I161" s="494"/>
      <c r="J161" s="568">
        <v>0</v>
      </c>
      <c r="K161" s="569">
        <v>10</v>
      </c>
    </row>
    <row r="162" spans="1:11" ht="11.1" customHeight="1" x14ac:dyDescent="0.2">
      <c r="A162" s="462" t="s">
        <v>3756</v>
      </c>
      <c r="B162" s="494"/>
      <c r="C162" s="494"/>
      <c r="D162" s="494"/>
      <c r="E162" s="494"/>
      <c r="F162" s="549" t="s">
        <v>3757</v>
      </c>
      <c r="G162" s="494"/>
      <c r="H162" s="494"/>
      <c r="I162" s="494"/>
      <c r="J162" s="568">
        <v>0</v>
      </c>
      <c r="K162" s="569">
        <v>10</v>
      </c>
    </row>
    <row r="163" spans="1:11" ht="11.1" customHeight="1" x14ac:dyDescent="0.2">
      <c r="A163" s="462" t="s">
        <v>3758</v>
      </c>
      <c r="B163" s="494"/>
      <c r="C163" s="494"/>
      <c r="D163" s="494"/>
      <c r="E163" s="494"/>
      <c r="F163" s="549" t="s">
        <v>3759</v>
      </c>
      <c r="G163" s="494"/>
      <c r="H163" s="494"/>
      <c r="I163" s="494"/>
      <c r="J163" s="568">
        <v>0</v>
      </c>
      <c r="K163" s="569">
        <v>5</v>
      </c>
    </row>
    <row r="164" spans="1:11" ht="11.1" customHeight="1" x14ac:dyDescent="0.2">
      <c r="A164" s="462" t="s">
        <v>3760</v>
      </c>
      <c r="B164" s="494"/>
      <c r="C164" s="494"/>
      <c r="D164" s="494"/>
      <c r="E164" s="494"/>
      <c r="F164" s="549" t="s">
        <v>3761</v>
      </c>
      <c r="G164" s="494"/>
      <c r="H164" s="494"/>
      <c r="I164" s="494"/>
      <c r="J164" s="568">
        <v>0</v>
      </c>
      <c r="K164" s="569">
        <v>5</v>
      </c>
    </row>
    <row r="165" spans="1:11" ht="11.1" customHeight="1" x14ac:dyDescent="0.2">
      <c r="A165" s="461" t="s">
        <v>3762</v>
      </c>
      <c r="B165" s="494"/>
      <c r="C165" s="494"/>
      <c r="D165" s="494"/>
      <c r="E165" s="494"/>
      <c r="F165" s="549" t="s">
        <v>3763</v>
      </c>
      <c r="G165" s="494"/>
      <c r="H165" s="494"/>
      <c r="I165" s="494"/>
      <c r="J165" s="568">
        <v>0</v>
      </c>
      <c r="K165" s="569">
        <v>5</v>
      </c>
    </row>
    <row r="166" spans="1:11" ht="11.1" customHeight="1" x14ac:dyDescent="0.2">
      <c r="A166" s="461" t="s">
        <v>3764</v>
      </c>
      <c r="B166" s="494"/>
      <c r="C166" s="494"/>
      <c r="D166" s="494"/>
      <c r="E166" s="494"/>
      <c r="F166" s="494" t="s">
        <v>3765</v>
      </c>
      <c r="G166" s="494"/>
      <c r="H166" s="494"/>
      <c r="I166" s="494"/>
      <c r="J166" s="568">
        <v>0</v>
      </c>
      <c r="K166" s="569">
        <v>5</v>
      </c>
    </row>
    <row r="167" spans="1:11" ht="11.1" customHeight="1" x14ac:dyDescent="0.2">
      <c r="A167" s="462" t="s">
        <v>3766</v>
      </c>
      <c r="B167" s="494"/>
      <c r="C167" s="494"/>
      <c r="D167" s="494"/>
      <c r="E167" s="494"/>
      <c r="F167" s="494" t="s">
        <v>3765</v>
      </c>
      <c r="G167" s="494"/>
      <c r="H167" s="494"/>
      <c r="I167" s="494"/>
      <c r="J167" s="568">
        <v>0</v>
      </c>
      <c r="K167" s="569">
        <v>5</v>
      </c>
    </row>
    <row r="168" spans="1:11" ht="11.1" customHeight="1" x14ac:dyDescent="0.2">
      <c r="A168" s="462" t="s">
        <v>3767</v>
      </c>
      <c r="B168" s="494"/>
      <c r="C168" s="494"/>
      <c r="D168" s="494"/>
      <c r="E168" s="494"/>
      <c r="F168" s="494" t="s">
        <v>3765</v>
      </c>
      <c r="G168" s="494"/>
      <c r="H168" s="494"/>
      <c r="I168" s="494"/>
      <c r="J168" s="568">
        <v>0</v>
      </c>
      <c r="K168" s="569">
        <v>5</v>
      </c>
    </row>
    <row r="169" spans="1:11" ht="11.1" customHeight="1" x14ac:dyDescent="0.2">
      <c r="A169" s="461" t="s">
        <v>3768</v>
      </c>
      <c r="B169" s="494"/>
      <c r="C169" s="494"/>
      <c r="D169" s="494"/>
      <c r="E169" s="494"/>
      <c r="F169" s="549" t="s">
        <v>3769</v>
      </c>
      <c r="G169" s="494"/>
      <c r="H169" s="494"/>
      <c r="I169" s="494"/>
      <c r="J169" s="568">
        <v>0</v>
      </c>
      <c r="K169" s="569">
        <v>4.9000000000000004</v>
      </c>
    </row>
    <row r="170" spans="1:11" ht="11.1" customHeight="1" x14ac:dyDescent="0.2">
      <c r="A170" s="461" t="s">
        <v>3770</v>
      </c>
      <c r="B170" s="494"/>
      <c r="C170" s="494"/>
      <c r="D170" s="494"/>
      <c r="E170" s="494"/>
      <c r="F170" s="549" t="s">
        <v>3771</v>
      </c>
      <c r="G170" s="494"/>
      <c r="H170" s="494"/>
      <c r="I170" s="494"/>
      <c r="J170" s="568">
        <v>0</v>
      </c>
      <c r="K170" s="569">
        <v>3</v>
      </c>
    </row>
    <row r="171" spans="1:11" ht="11.1" customHeight="1" x14ac:dyDescent="0.2">
      <c r="A171" s="31" t="s">
        <v>3772</v>
      </c>
      <c r="B171" s="10"/>
      <c r="C171" s="10"/>
      <c r="D171" s="10"/>
      <c r="E171" s="10"/>
      <c r="F171" s="10" t="s">
        <v>3765</v>
      </c>
      <c r="G171" s="10"/>
      <c r="H171" s="10"/>
      <c r="I171" s="10"/>
      <c r="J171" s="114">
        <v>5.0000000000000001E-3</v>
      </c>
      <c r="K171" s="92">
        <v>5</v>
      </c>
    </row>
    <row r="172" spans="1:11" ht="11.1" customHeight="1" x14ac:dyDescent="0.2">
      <c r="A172" s="74" t="s">
        <v>3773</v>
      </c>
      <c r="B172" s="10"/>
      <c r="C172" s="10"/>
      <c r="D172" s="10"/>
      <c r="E172" s="10"/>
      <c r="F172" s="10" t="s">
        <v>3765</v>
      </c>
      <c r="G172" s="10"/>
      <c r="H172" s="10"/>
      <c r="I172" s="10"/>
      <c r="J172" s="114">
        <v>5.0000000000000001E-3</v>
      </c>
      <c r="K172" s="92">
        <v>5</v>
      </c>
    </row>
    <row r="173" spans="1:11" ht="11.1" customHeight="1" x14ac:dyDescent="0.2">
      <c r="A173" s="74" t="s">
        <v>3774</v>
      </c>
      <c r="B173" s="10"/>
      <c r="C173" s="10"/>
      <c r="D173" s="10"/>
      <c r="E173" s="10"/>
      <c r="F173" s="10" t="s">
        <v>3765</v>
      </c>
      <c r="G173" s="10"/>
      <c r="H173" s="10"/>
      <c r="I173" s="10"/>
      <c r="J173" s="114">
        <v>5.0000000000000001E-3</v>
      </c>
      <c r="K173" s="92">
        <v>5</v>
      </c>
    </row>
    <row r="174" spans="1:11" ht="11.1" customHeight="1" x14ac:dyDescent="0.2">
      <c r="A174" s="74" t="s">
        <v>3775</v>
      </c>
      <c r="B174" s="10"/>
      <c r="C174" s="10"/>
      <c r="D174" s="10"/>
      <c r="E174" s="10"/>
      <c r="F174" s="10" t="s">
        <v>3765</v>
      </c>
      <c r="G174" s="10"/>
      <c r="H174" s="10"/>
      <c r="I174" s="10"/>
      <c r="J174" s="114">
        <v>5.0000000000000001E-3</v>
      </c>
      <c r="K174" s="92">
        <v>5</v>
      </c>
    </row>
    <row r="175" spans="1:11" ht="11.1" customHeight="1" x14ac:dyDescent="0.2">
      <c r="A175" s="31" t="s">
        <v>3776</v>
      </c>
      <c r="B175" s="10"/>
      <c r="C175" s="10"/>
      <c r="D175" s="10"/>
      <c r="E175" s="10"/>
      <c r="F175" s="10" t="s">
        <v>3765</v>
      </c>
      <c r="G175" s="10"/>
      <c r="H175" s="10"/>
      <c r="I175" s="10"/>
      <c r="J175" s="114">
        <v>5.0000000000000001E-3</v>
      </c>
      <c r="K175" s="92">
        <v>5</v>
      </c>
    </row>
    <row r="176" spans="1:11" ht="11.1" customHeight="1" x14ac:dyDescent="0.2">
      <c r="A176" s="31"/>
      <c r="B176" s="10"/>
      <c r="C176" s="10"/>
      <c r="D176" s="10"/>
      <c r="E176" s="10"/>
      <c r="F176" s="10"/>
      <c r="G176" s="10"/>
      <c r="H176" s="10"/>
      <c r="I176" s="10"/>
      <c r="J176" s="114"/>
      <c r="K176" s="92"/>
    </row>
    <row r="177" spans="1:36" ht="11.1" customHeight="1" x14ac:dyDescent="0.2">
      <c r="A177" s="33" t="s">
        <v>3777</v>
      </c>
      <c r="B177" s="20"/>
      <c r="C177" s="20"/>
      <c r="D177" s="20"/>
      <c r="E177" s="20"/>
      <c r="F177" s="20"/>
      <c r="G177" s="20"/>
      <c r="H177" s="20"/>
      <c r="I177" s="20"/>
      <c r="J177" s="102">
        <f>SUM(J156:J176)</f>
        <v>3.0799999999999992</v>
      </c>
      <c r="K177" s="98">
        <f>SUM(K156:K176)</f>
        <v>107.69</v>
      </c>
    </row>
    <row r="178" spans="1:36" ht="6" customHeight="1" x14ac:dyDescent="0.2">
      <c r="A178" s="101"/>
      <c r="B178" s="101"/>
      <c r="C178" s="101"/>
      <c r="D178" s="101"/>
      <c r="E178" s="101"/>
      <c r="F178" s="101"/>
      <c r="G178" s="101"/>
      <c r="H178" s="101"/>
      <c r="I178" s="101"/>
      <c r="J178" s="91"/>
      <c r="K178" s="91"/>
    </row>
    <row r="179" spans="1:36" ht="11.1" customHeight="1" x14ac:dyDescent="0.2">
      <c r="E179" s="391"/>
      <c r="F179" s="100"/>
      <c r="G179" s="101"/>
      <c r="H179" s="101"/>
      <c r="I179" s="101"/>
    </row>
    <row r="180" spans="1:36" ht="11.1" customHeight="1" x14ac:dyDescent="0.2"/>
    <row r="181" spans="1:36" ht="11.1" customHeight="1" x14ac:dyDescent="0.2"/>
    <row r="182" spans="1:36" ht="11.1" customHeight="1" x14ac:dyDescent="0.2"/>
    <row r="183" spans="1:36" ht="11.1" customHeight="1" x14ac:dyDescent="0.2"/>
    <row r="184" spans="1:36" ht="11.1" customHeight="1" x14ac:dyDescent="0.2">
      <c r="L184" s="101"/>
      <c r="M184" s="101"/>
      <c r="N184" s="101"/>
    </row>
    <row r="185" spans="1:36" ht="10.7" customHeight="1" x14ac:dyDescent="0.2"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  <c r="AC185" s="101"/>
      <c r="AD185" s="101"/>
      <c r="AE185" s="101"/>
      <c r="AF185" s="101"/>
      <c r="AG185" s="101"/>
      <c r="AH185" s="101"/>
    </row>
    <row r="186" spans="1:36" ht="10.5" customHeight="1" x14ac:dyDescent="0.2">
      <c r="O186" s="101"/>
      <c r="P186" s="101"/>
      <c r="Q186" s="101"/>
    </row>
    <row r="187" spans="1:36" ht="10.5" customHeight="1" x14ac:dyDescent="0.2">
      <c r="O187" s="101"/>
      <c r="P187" s="101"/>
    </row>
    <row r="188" spans="1:36" ht="10.5" customHeight="1" x14ac:dyDescent="0.2">
      <c r="R188" s="101"/>
      <c r="S188" s="815"/>
      <c r="T188" s="101"/>
      <c r="U188" s="815"/>
      <c r="V188" s="101"/>
      <c r="W188" s="815"/>
      <c r="X188" s="101"/>
      <c r="Y188" s="815"/>
      <c r="Z188" s="101"/>
      <c r="AA188" s="815"/>
      <c r="AB188" s="101"/>
      <c r="AC188" s="815"/>
      <c r="AD188" s="101"/>
      <c r="AE188" s="815"/>
      <c r="AF188" s="101"/>
      <c r="AG188" s="815"/>
      <c r="AH188" s="101"/>
      <c r="AI188" s="815"/>
      <c r="AJ188" s="101"/>
    </row>
    <row r="189" spans="1:36" ht="10.5" customHeight="1" x14ac:dyDescent="0.2">
      <c r="R189" s="101"/>
      <c r="S189" s="101"/>
      <c r="T189" s="101"/>
    </row>
    <row r="190" spans="1:36" ht="10.5" customHeight="1" x14ac:dyDescent="0.2">
      <c r="R190" s="101"/>
      <c r="S190" s="101"/>
      <c r="T190" s="101"/>
    </row>
    <row r="191" spans="1:36" ht="10.5" customHeight="1" x14ac:dyDescent="0.2">
      <c r="R191" s="101"/>
      <c r="S191" s="101"/>
      <c r="T191" s="101"/>
    </row>
    <row r="192" spans="1:36" ht="10.5" customHeight="1" x14ac:dyDescent="0.2">
      <c r="L192" s="960"/>
      <c r="M192" s="101"/>
    </row>
    <row r="193" spans="12:34" ht="10.5" customHeight="1" x14ac:dyDescent="0.2">
      <c r="L193" s="960"/>
      <c r="M193" s="101"/>
    </row>
    <row r="194" spans="12:34" ht="10.5" customHeight="1" x14ac:dyDescent="0.2">
      <c r="L194" s="960"/>
      <c r="M194" s="101"/>
    </row>
    <row r="195" spans="12:34" ht="10.5" customHeight="1" x14ac:dyDescent="0.2">
      <c r="L195" s="960"/>
      <c r="M195" s="101"/>
    </row>
    <row r="196" spans="12:34" ht="10.5" customHeight="1" x14ac:dyDescent="0.2">
      <c r="L196" s="960"/>
      <c r="M196" s="101"/>
    </row>
    <row r="197" spans="12:34" ht="10.5" customHeight="1" x14ac:dyDescent="0.25">
      <c r="M197" s="101"/>
      <c r="N197" s="960"/>
      <c r="O197" s="960"/>
      <c r="Q197" s="970"/>
    </row>
    <row r="198" spans="12:34" ht="10.5" customHeight="1" x14ac:dyDescent="0.2"/>
    <row r="199" spans="12:34" ht="10.5" customHeight="1" x14ac:dyDescent="0.2"/>
    <row r="200" spans="12:34" ht="10.5" customHeight="1" x14ac:dyDescent="0.2"/>
    <row r="201" spans="12:34" ht="10.5" customHeight="1" x14ac:dyDescent="0.2"/>
    <row r="202" spans="12:34" ht="10.5" customHeight="1" x14ac:dyDescent="0.2"/>
    <row r="203" spans="12:34" ht="10.5" customHeight="1" x14ac:dyDescent="0.2">
      <c r="L203" s="960"/>
      <c r="M203" s="960"/>
      <c r="O203" s="388"/>
      <c r="P203" s="388"/>
      <c r="Q203" s="388"/>
      <c r="R203" s="388"/>
      <c r="S203" s="388"/>
      <c r="T203" s="388"/>
      <c r="U203" s="388"/>
      <c r="V203" s="388"/>
      <c r="W203" s="388"/>
      <c r="X203" s="388"/>
      <c r="Y203" s="388"/>
      <c r="Z203" s="388"/>
      <c r="AA203" s="388"/>
      <c r="AB203" s="388"/>
      <c r="AC203" s="388"/>
      <c r="AD203" s="388"/>
      <c r="AE203" s="388"/>
      <c r="AF203" s="388"/>
      <c r="AG203" s="388"/>
      <c r="AH203" s="388"/>
    </row>
    <row r="204" spans="12:34" ht="10.5" customHeight="1" x14ac:dyDescent="0.2">
      <c r="L204" s="960"/>
      <c r="M204" s="960"/>
      <c r="O204" s="388"/>
      <c r="P204" s="388"/>
      <c r="Q204" s="388"/>
      <c r="R204" s="388"/>
      <c r="S204" s="388"/>
      <c r="T204" s="388"/>
      <c r="U204" s="388"/>
      <c r="V204" s="388"/>
      <c r="W204" s="388"/>
      <c r="X204" s="388"/>
      <c r="Y204" s="388"/>
      <c r="Z204" s="388"/>
      <c r="AA204" s="388"/>
      <c r="AB204" s="388"/>
      <c r="AC204" s="388"/>
      <c r="AD204" s="388"/>
      <c r="AE204" s="388"/>
      <c r="AF204" s="388"/>
      <c r="AG204" s="388"/>
      <c r="AH204" s="388"/>
    </row>
    <row r="205" spans="12:34" ht="10.5" customHeight="1" x14ac:dyDescent="0.2">
      <c r="L205" s="960"/>
      <c r="M205" s="960"/>
      <c r="O205" s="388"/>
      <c r="P205" s="388"/>
      <c r="Q205" s="388"/>
      <c r="R205" s="388"/>
      <c r="S205" s="388"/>
      <c r="T205" s="388"/>
      <c r="U205" s="388"/>
      <c r="V205" s="388"/>
      <c r="W205" s="388"/>
      <c r="X205" s="388"/>
      <c r="Y205" s="388"/>
      <c r="Z205" s="388"/>
      <c r="AA205" s="388"/>
      <c r="AB205" s="388"/>
      <c r="AC205" s="388"/>
      <c r="AD205" s="388"/>
      <c r="AE205" s="388"/>
      <c r="AF205" s="388"/>
      <c r="AG205" s="388"/>
      <c r="AH205" s="388"/>
    </row>
    <row r="206" spans="12:34" ht="10.5" customHeight="1" x14ac:dyDescent="0.2">
      <c r="O206" s="388"/>
      <c r="P206" s="388"/>
      <c r="Q206" s="388"/>
      <c r="R206" s="388"/>
      <c r="S206" s="388"/>
      <c r="T206" s="388"/>
      <c r="U206" s="388"/>
      <c r="V206" s="388"/>
      <c r="W206" s="388"/>
      <c r="X206" s="388"/>
      <c r="Y206" s="388"/>
      <c r="Z206" s="388"/>
      <c r="AA206" s="388"/>
      <c r="AB206" s="388"/>
      <c r="AC206" s="388"/>
      <c r="AD206" s="388"/>
      <c r="AE206" s="388"/>
      <c r="AF206" s="388"/>
      <c r="AG206" s="388"/>
      <c r="AH206" s="388"/>
    </row>
    <row r="207" spans="12:34" ht="10.5" customHeight="1" x14ac:dyDescent="0.2">
      <c r="O207" s="388"/>
      <c r="P207" s="388"/>
      <c r="Q207" s="388"/>
      <c r="R207" s="388"/>
      <c r="S207" s="388"/>
      <c r="T207" s="388"/>
      <c r="U207" s="388"/>
      <c r="V207" s="388"/>
      <c r="W207" s="388"/>
      <c r="X207" s="388"/>
      <c r="Y207" s="388"/>
      <c r="Z207" s="388"/>
      <c r="AA207" s="388"/>
      <c r="AB207" s="388"/>
      <c r="AC207" s="388"/>
      <c r="AD207" s="388"/>
      <c r="AE207" s="388"/>
      <c r="AF207" s="388"/>
      <c r="AG207" s="388"/>
      <c r="AH207" s="388"/>
    </row>
    <row r="208" spans="12:34" ht="10.5" customHeight="1" x14ac:dyDescent="0.2">
      <c r="O208" s="388"/>
      <c r="P208" s="388"/>
      <c r="Q208" s="388"/>
      <c r="R208" s="388"/>
      <c r="S208" s="388"/>
      <c r="T208" s="388"/>
      <c r="U208" s="388"/>
      <c r="V208" s="388"/>
      <c r="W208" s="388"/>
      <c r="X208" s="388"/>
      <c r="Y208" s="388"/>
      <c r="Z208" s="388"/>
      <c r="AA208" s="388"/>
      <c r="AB208" s="388"/>
      <c r="AC208" s="388"/>
      <c r="AD208" s="388"/>
      <c r="AE208" s="388"/>
      <c r="AF208" s="388"/>
      <c r="AG208" s="388"/>
      <c r="AH208" s="388"/>
    </row>
    <row r="209" spans="15:34" ht="10.5" customHeight="1" x14ac:dyDescent="0.2">
      <c r="O209" s="388"/>
      <c r="P209" s="388"/>
      <c r="Q209" s="388"/>
      <c r="R209" s="388"/>
      <c r="S209" s="388"/>
      <c r="T209" s="388"/>
      <c r="U209" s="388"/>
      <c r="V209" s="388"/>
      <c r="W209" s="388"/>
      <c r="X209" s="388"/>
      <c r="Y209" s="388"/>
      <c r="Z209" s="388"/>
      <c r="AA209" s="388"/>
      <c r="AB209" s="388"/>
      <c r="AC209" s="388"/>
      <c r="AD209" s="388"/>
      <c r="AE209" s="388"/>
      <c r="AF209" s="388"/>
      <c r="AG209" s="388"/>
      <c r="AH209" s="388"/>
    </row>
    <row r="210" spans="15:34" ht="10.5" customHeight="1" x14ac:dyDescent="0.2">
      <c r="O210" s="388"/>
      <c r="P210" s="388"/>
      <c r="Q210" s="388"/>
      <c r="R210" s="388"/>
      <c r="S210" s="388"/>
      <c r="T210" s="388"/>
      <c r="U210" s="388"/>
      <c r="V210" s="388"/>
      <c r="W210" s="388"/>
      <c r="X210" s="388"/>
      <c r="Y210" s="388"/>
      <c r="Z210" s="388"/>
      <c r="AA210" s="388"/>
      <c r="AB210" s="388"/>
      <c r="AC210" s="388"/>
      <c r="AD210" s="388"/>
      <c r="AE210" s="388"/>
      <c r="AF210" s="388"/>
      <c r="AG210" s="388"/>
      <c r="AH210" s="388"/>
    </row>
    <row r="211" spans="15:34" ht="10.5" customHeight="1" x14ac:dyDescent="0.2">
      <c r="O211" s="388"/>
      <c r="P211" s="388"/>
      <c r="Q211" s="388"/>
      <c r="R211" s="388"/>
      <c r="S211" s="388"/>
      <c r="T211" s="388"/>
      <c r="U211" s="388"/>
      <c r="V211" s="388"/>
      <c r="W211" s="388"/>
      <c r="X211" s="388"/>
      <c r="Y211" s="388"/>
      <c r="Z211" s="388"/>
      <c r="AA211" s="388"/>
      <c r="AB211" s="388"/>
      <c r="AC211" s="388"/>
      <c r="AD211" s="388"/>
      <c r="AE211" s="388"/>
      <c r="AF211" s="388"/>
      <c r="AG211" s="388"/>
      <c r="AH211" s="388"/>
    </row>
    <row r="212" spans="15:34" ht="10.5" customHeight="1" x14ac:dyDescent="0.2">
      <c r="O212" s="388"/>
      <c r="P212" s="388"/>
      <c r="Q212" s="388"/>
      <c r="R212" s="388"/>
      <c r="S212" s="388"/>
      <c r="T212" s="388"/>
      <c r="U212" s="388"/>
      <c r="V212" s="388"/>
      <c r="W212" s="388"/>
      <c r="X212" s="388"/>
      <c r="Y212" s="388"/>
      <c r="Z212" s="388"/>
      <c r="AA212" s="388"/>
      <c r="AB212" s="388"/>
      <c r="AC212" s="388"/>
      <c r="AD212" s="388"/>
      <c r="AE212" s="388"/>
      <c r="AF212" s="388"/>
      <c r="AG212" s="388"/>
      <c r="AH212" s="388"/>
    </row>
    <row r="213" spans="15:34" ht="10.5" customHeight="1" x14ac:dyDescent="0.2">
      <c r="O213" s="388"/>
      <c r="P213" s="388"/>
      <c r="Q213" s="388"/>
      <c r="R213" s="388"/>
      <c r="S213" s="388"/>
      <c r="T213" s="388"/>
      <c r="U213" s="388"/>
      <c r="V213" s="388"/>
      <c r="W213" s="388"/>
      <c r="X213" s="388"/>
      <c r="Y213" s="388"/>
      <c r="Z213" s="388"/>
      <c r="AA213" s="388"/>
      <c r="AB213" s="388"/>
      <c r="AC213" s="388"/>
      <c r="AD213" s="388"/>
      <c r="AE213" s="388"/>
      <c r="AF213" s="388"/>
      <c r="AG213" s="388"/>
      <c r="AH213" s="388"/>
    </row>
    <row r="214" spans="15:34" ht="10.5" customHeight="1" x14ac:dyDescent="0.2">
      <c r="O214" s="388"/>
      <c r="P214" s="388"/>
      <c r="Q214" s="388"/>
      <c r="R214" s="388"/>
      <c r="S214" s="388"/>
      <c r="T214" s="388"/>
      <c r="U214" s="388"/>
      <c r="V214" s="388"/>
      <c r="W214" s="388"/>
      <c r="X214" s="388"/>
      <c r="Y214" s="388"/>
      <c r="Z214" s="388"/>
      <c r="AA214" s="388"/>
      <c r="AB214" s="388"/>
      <c r="AC214" s="388"/>
      <c r="AD214" s="388"/>
      <c r="AE214" s="388"/>
      <c r="AF214" s="388"/>
      <c r="AG214" s="388"/>
      <c r="AH214" s="388"/>
    </row>
    <row r="215" spans="15:34" ht="10.5" customHeight="1" x14ac:dyDescent="0.2">
      <c r="O215" s="388"/>
      <c r="P215" s="388"/>
      <c r="Q215" s="388"/>
      <c r="R215" s="388"/>
      <c r="S215" s="388"/>
      <c r="T215" s="388"/>
      <c r="U215" s="388"/>
      <c r="V215" s="388"/>
      <c r="W215" s="388"/>
      <c r="X215" s="388"/>
      <c r="Y215" s="388"/>
      <c r="Z215" s="388"/>
      <c r="AA215" s="388"/>
      <c r="AB215" s="388"/>
      <c r="AC215" s="388"/>
      <c r="AD215" s="388"/>
      <c r="AE215" s="388"/>
      <c r="AF215" s="388"/>
      <c r="AG215" s="388"/>
      <c r="AH215" s="388"/>
    </row>
    <row r="216" spans="15:34" ht="10.5" customHeight="1" x14ac:dyDescent="0.2"/>
    <row r="217" spans="15:34" ht="10.5" customHeight="1" x14ac:dyDescent="0.2"/>
    <row r="218" spans="15:34" ht="10.5" customHeight="1" x14ac:dyDescent="0.2"/>
    <row r="219" spans="15:34" ht="10.5" customHeight="1" x14ac:dyDescent="0.2"/>
    <row r="220" spans="15:34" ht="10.5" customHeight="1" x14ac:dyDescent="0.2"/>
    <row r="221" spans="15:34" ht="10.5" customHeight="1" x14ac:dyDescent="0.2"/>
    <row r="222" spans="15:34" ht="11.1" customHeight="1" x14ac:dyDescent="0.2"/>
    <row r="223" spans="15:34" ht="9.9499999999999993" customHeight="1" x14ac:dyDescent="0.2"/>
    <row r="224" spans="15:34" ht="9.9499999999999993" customHeight="1" x14ac:dyDescent="0.2"/>
    <row r="225" ht="9.9499999999999993" customHeight="1" x14ac:dyDescent="0.2"/>
    <row r="226" ht="9.9499999999999993" customHeight="1" x14ac:dyDescent="0.2"/>
    <row r="227" ht="9.9499999999999993" customHeight="1" x14ac:dyDescent="0.2"/>
    <row r="228" ht="11.1" customHeight="1" x14ac:dyDescent="0.2"/>
    <row r="229" ht="11.1" customHeight="1" x14ac:dyDescent="0.2"/>
    <row r="230" ht="11.1" customHeight="1" x14ac:dyDescent="0.2"/>
    <row r="231" ht="11.1" customHeight="1" x14ac:dyDescent="0.2"/>
    <row r="232" ht="11.1" customHeight="1" x14ac:dyDescent="0.2"/>
    <row r="233" ht="11.1" customHeight="1" x14ac:dyDescent="0.2"/>
    <row r="234" ht="11.1" customHeight="1" x14ac:dyDescent="0.2"/>
    <row r="235" ht="11.1" customHeight="1" x14ac:dyDescent="0.2"/>
    <row r="236" ht="11.1" customHeight="1" x14ac:dyDescent="0.2"/>
    <row r="237" ht="11.1" customHeight="1" x14ac:dyDescent="0.2"/>
    <row r="238" ht="11.1" customHeight="1" x14ac:dyDescent="0.2"/>
    <row r="239" ht="11.1" customHeight="1" x14ac:dyDescent="0.2"/>
    <row r="240" ht="11.1" customHeight="1" x14ac:dyDescent="0.2"/>
    <row r="241" ht="11.1" customHeight="1" x14ac:dyDescent="0.2"/>
    <row r="242" ht="11.1" customHeight="1" x14ac:dyDescent="0.2"/>
    <row r="243" ht="11.1" customHeight="1" x14ac:dyDescent="0.2"/>
    <row r="244" ht="11.1" customHeight="1" x14ac:dyDescent="0.2"/>
    <row r="245" ht="11.1" customHeight="1" x14ac:dyDescent="0.2"/>
    <row r="246" ht="11.1" customHeight="1" x14ac:dyDescent="0.2"/>
    <row r="247" ht="11.1" customHeight="1" x14ac:dyDescent="0.2"/>
    <row r="248" ht="11.1" customHeight="1" x14ac:dyDescent="0.2"/>
    <row r="249" ht="11.1" customHeight="1" x14ac:dyDescent="0.2"/>
    <row r="250" ht="11.1" customHeight="1" x14ac:dyDescent="0.2"/>
    <row r="251" ht="11.1" customHeight="1" x14ac:dyDescent="0.2"/>
    <row r="252" ht="11.1" customHeight="1" x14ac:dyDescent="0.2"/>
    <row r="253" ht="11.1" customHeight="1" x14ac:dyDescent="0.2"/>
    <row r="254" ht="11.1" customHeight="1" x14ac:dyDescent="0.2"/>
    <row r="255" ht="11.1" customHeight="1" x14ac:dyDescent="0.2"/>
    <row r="256" ht="11.1" customHeight="1" x14ac:dyDescent="0.2"/>
    <row r="257" ht="11.1" customHeight="1" x14ac:dyDescent="0.2"/>
    <row r="258" ht="11.1" customHeight="1" x14ac:dyDescent="0.2"/>
    <row r="259" ht="11.1" customHeight="1" x14ac:dyDescent="0.2"/>
    <row r="260" ht="11.1" customHeight="1" x14ac:dyDescent="0.2"/>
    <row r="261" ht="11.1" customHeight="1" x14ac:dyDescent="0.2"/>
    <row r="262" ht="11.1" customHeight="1" x14ac:dyDescent="0.2"/>
    <row r="263" ht="11.1" customHeight="1" x14ac:dyDescent="0.2"/>
    <row r="264" ht="11.1" customHeight="1" x14ac:dyDescent="0.2"/>
    <row r="265" ht="11.1" customHeight="1" x14ac:dyDescent="0.2"/>
    <row r="404" spans="1:3" x14ac:dyDescent="0.2">
      <c r="A404" s="457"/>
      <c r="B404" s="579"/>
      <c r="C404" s="457"/>
    </row>
    <row r="405" spans="1:3" x14ac:dyDescent="0.2">
      <c r="A405" s="518"/>
      <c r="B405" s="579"/>
      <c r="C405" s="457"/>
    </row>
    <row r="406" spans="1:3" x14ac:dyDescent="0.2">
      <c r="A406" s="518"/>
      <c r="B406" s="579"/>
      <c r="C406" s="457"/>
    </row>
    <row r="407" spans="1:3" x14ac:dyDescent="0.2">
      <c r="A407" s="518"/>
      <c r="B407" s="579"/>
      <c r="C407" s="457"/>
    </row>
    <row r="408" spans="1:3" x14ac:dyDescent="0.2">
      <c r="A408" s="518"/>
      <c r="B408" s="579"/>
      <c r="C408" s="457"/>
    </row>
    <row r="409" spans="1:3" x14ac:dyDescent="0.2">
      <c r="A409" s="518"/>
      <c r="B409" s="579"/>
      <c r="C409" s="457"/>
    </row>
    <row r="410" spans="1:3" x14ac:dyDescent="0.2">
      <c r="A410" s="518"/>
      <c r="B410" s="579"/>
      <c r="C410" s="457"/>
    </row>
    <row r="411" spans="1:3" x14ac:dyDescent="0.2">
      <c r="A411" s="518"/>
      <c r="B411" s="579"/>
      <c r="C411" s="457"/>
    </row>
    <row r="412" spans="1:3" x14ac:dyDescent="0.2">
      <c r="A412" s="518"/>
      <c r="B412" s="579"/>
      <c r="C412" s="457"/>
    </row>
    <row r="413" spans="1:3" x14ac:dyDescent="0.2">
      <c r="A413" s="518"/>
      <c r="B413" s="579"/>
      <c r="C413" s="457"/>
    </row>
    <row r="414" spans="1:3" x14ac:dyDescent="0.2">
      <c r="A414" s="518"/>
      <c r="B414" s="579"/>
      <c r="C414" s="457"/>
    </row>
    <row r="415" spans="1:3" x14ac:dyDescent="0.2">
      <c r="A415" s="518"/>
      <c r="B415" s="579"/>
      <c r="C415" s="457"/>
    </row>
    <row r="416" spans="1:3" x14ac:dyDescent="0.2">
      <c r="A416" s="518"/>
      <c r="B416" s="579"/>
      <c r="C416" s="457"/>
    </row>
    <row r="417" spans="1:3" x14ac:dyDescent="0.2">
      <c r="A417" s="518"/>
      <c r="B417" s="579"/>
      <c r="C417" s="457"/>
    </row>
    <row r="418" spans="1:3" x14ac:dyDescent="0.2">
      <c r="A418" s="518"/>
      <c r="B418" s="579"/>
      <c r="C418" s="457"/>
    </row>
    <row r="419" spans="1:3" x14ac:dyDescent="0.2">
      <c r="A419" s="518"/>
      <c r="B419" s="579"/>
      <c r="C419" s="457"/>
    </row>
    <row r="420" spans="1:3" x14ac:dyDescent="0.2">
      <c r="A420" s="457"/>
      <c r="B420" s="579"/>
      <c r="C420" s="457"/>
    </row>
    <row r="421" spans="1:3" x14ac:dyDescent="0.2">
      <c r="B421" s="580"/>
    </row>
  </sheetData>
  <sheetProtection selectLockedCells="1" selectUnlockedCells="1"/>
  <conditionalFormatting sqref="K156:K177">
    <cfRule type="cellIs" dxfId="0" priority="1" stopIfTrue="1" operator="lessThan">
      <formula>2</formula>
    </cfRule>
  </conditionalFormatting>
  <hyperlinks>
    <hyperlink ref="G144" r:id="rId1"/>
    <hyperlink ref="G148" r:id="rId2"/>
  </hyperlinks>
  <pageMargins left="0.34027777777777779" right="0.27986111111111112" top="0.37986111111111109" bottom="0.52013888888888893" header="0.51180555555555551" footer="0.51180555555555551"/>
  <pageSetup firstPageNumber="0" orientation="portrait" horizontalDpi="300" verticalDpi="300" r:id="rId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70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25.5703125" style="832" customWidth="1"/>
    <col min="2" max="2" width="6" style="630" customWidth="1"/>
    <col min="3" max="3" width="12.28515625" style="832" customWidth="1"/>
    <col min="4" max="4" width="13.85546875" style="832" customWidth="1"/>
    <col min="5" max="5" width="4.85546875" style="597" customWidth="1"/>
    <col min="6" max="6" width="3.7109375" style="597" customWidth="1"/>
    <col min="7" max="7" width="3.85546875" style="832" customWidth="1"/>
    <col min="8" max="8" width="4" style="832" customWidth="1"/>
    <col min="9" max="9" width="7.140625" style="832" customWidth="1"/>
    <col min="10" max="10" width="5.42578125" style="579" customWidth="1"/>
    <col min="11" max="11" width="8.42578125" style="832" customWidth="1"/>
    <col min="12" max="12" width="7.5703125" style="678" customWidth="1"/>
    <col min="13" max="13" width="8.7109375" style="597" customWidth="1"/>
    <col min="14" max="14" width="4.5703125" style="597" customWidth="1"/>
    <col min="15" max="15" width="7.5703125" style="832" customWidth="1"/>
    <col min="16" max="17" width="7.7109375" style="832" customWidth="1"/>
    <col min="18" max="18" width="6.42578125" style="597" customWidth="1"/>
    <col min="19" max="22" width="6" style="657" customWidth="1"/>
    <col min="23" max="24" width="7.42578125" style="657" customWidth="1"/>
    <col min="25" max="25" width="12.5703125" style="832" customWidth="1"/>
    <col min="26" max="26" width="7.85546875" style="579" customWidth="1"/>
    <col min="27" max="27" width="6.140625" style="832" customWidth="1"/>
    <col min="28" max="28" width="4.5703125" style="832" customWidth="1"/>
    <col min="29" max="29" width="5.42578125" style="562" customWidth="1"/>
    <col min="30" max="30" width="6.140625" style="562" customWidth="1"/>
    <col min="31" max="31" width="7.140625" style="562" customWidth="1"/>
    <col min="32" max="32" width="7.7109375" style="562" customWidth="1"/>
    <col min="33" max="33" width="8.7109375" style="562" customWidth="1"/>
    <col min="34" max="35" width="8.5703125" style="562" customWidth="1"/>
    <col min="36" max="37" width="8" style="562" customWidth="1"/>
    <col min="38" max="38" width="9.7109375" style="562" customWidth="1"/>
    <col min="39" max="39" width="6" style="562" customWidth="1"/>
    <col min="40" max="40" width="6.42578125" style="562" customWidth="1"/>
    <col min="41" max="41" width="7" style="579" customWidth="1"/>
    <col min="42" max="43" width="7" style="832" customWidth="1"/>
    <col min="44" max="44" width="5.28515625" style="720" customWidth="1"/>
    <col min="45" max="48" width="5.28515625" style="721" customWidth="1"/>
    <col min="49" max="49" width="5.42578125" style="721" customWidth="1"/>
    <col min="50" max="50" width="5.85546875" style="721" customWidth="1"/>
    <col min="51" max="51" width="5.28515625" style="579" customWidth="1"/>
    <col min="52" max="55" width="6.7109375" style="832" customWidth="1"/>
    <col min="56" max="56" width="8.85546875" style="874" customWidth="1"/>
    <col min="57" max="58" width="8.85546875" style="597" customWidth="1"/>
    <col min="59" max="59" width="8.85546875" style="832" customWidth="1"/>
    <col min="60" max="16384" width="8.85546875" style="832"/>
  </cols>
  <sheetData>
    <row r="1" spans="1:59" ht="12.75" customHeight="1" x14ac:dyDescent="0.2">
      <c r="A1" s="1" t="s">
        <v>0</v>
      </c>
      <c r="B1" s="629"/>
      <c r="C1" s="556" t="s">
        <v>1</v>
      </c>
      <c r="E1" s="622"/>
      <c r="G1" s="545"/>
      <c r="H1" s="383"/>
      <c r="I1" s="383"/>
      <c r="J1" s="650" t="s">
        <v>3631</v>
      </c>
      <c r="K1" s="517"/>
      <c r="L1" s="559"/>
      <c r="N1" s="616"/>
      <c r="P1" s="517"/>
      <c r="Q1" s="615"/>
      <c r="R1" s="558"/>
      <c r="S1" s="656"/>
      <c r="T1" s="656"/>
      <c r="W1" s="656"/>
      <c r="Y1" s="517"/>
      <c r="Z1" s="650" t="s">
        <v>2</v>
      </c>
      <c r="AC1" s="561" t="s">
        <v>4109</v>
      </c>
      <c r="AG1" s="662"/>
      <c r="AJ1" s="561"/>
      <c r="AK1" s="561"/>
      <c r="AL1" s="663"/>
      <c r="AO1" s="693" t="s">
        <v>4091</v>
      </c>
      <c r="AP1" s="383"/>
      <c r="AQ1" s="613"/>
      <c r="AR1" s="714" t="s">
        <v>5</v>
      </c>
      <c r="AS1" s="573"/>
      <c r="AT1" s="573"/>
      <c r="AU1" s="573"/>
      <c r="AV1" s="573"/>
      <c r="AW1" s="573"/>
      <c r="AX1" s="573"/>
      <c r="AY1" s="698" t="s">
        <v>6</v>
      </c>
      <c r="BD1" s="873" t="s">
        <v>1844</v>
      </c>
    </row>
    <row r="2" spans="1:59" ht="12.75" customHeight="1" x14ac:dyDescent="0.2">
      <c r="A2" s="557" t="s">
        <v>7</v>
      </c>
      <c r="B2" s="629"/>
      <c r="C2" s="12" t="s">
        <v>4139</v>
      </c>
      <c r="D2" s="557"/>
      <c r="E2" s="620"/>
      <c r="F2" s="620"/>
      <c r="G2" s="383"/>
      <c r="H2" s="383"/>
      <c r="I2" s="383"/>
      <c r="J2" s="697" t="s">
        <v>4134</v>
      </c>
      <c r="K2" s="517"/>
      <c r="L2" s="559"/>
      <c r="N2" s="616"/>
      <c r="P2" s="517"/>
      <c r="Q2" s="558"/>
      <c r="R2" s="620"/>
      <c r="S2" s="658"/>
      <c r="T2" s="1023"/>
      <c r="W2" s="658"/>
      <c r="Y2" s="517"/>
      <c r="Z2" s="697" t="s">
        <v>4135</v>
      </c>
      <c r="AO2" s="694" t="s">
        <v>10</v>
      </c>
      <c r="AP2" s="383"/>
      <c r="AR2" s="694" t="s">
        <v>11</v>
      </c>
      <c r="AS2" s="573"/>
      <c r="AT2" s="573"/>
      <c r="AU2" s="573"/>
      <c r="AV2" s="573"/>
      <c r="AW2" s="573"/>
      <c r="AX2" s="573"/>
      <c r="AY2" s="690" t="s">
        <v>14</v>
      </c>
    </row>
    <row r="3" spans="1:59" ht="12.75" customHeight="1" x14ac:dyDescent="0.2">
      <c r="A3" s="1055">
        <v>44286</v>
      </c>
      <c r="B3" s="688"/>
      <c r="D3" s="557"/>
      <c r="E3" s="620"/>
      <c r="F3" s="620"/>
      <c r="G3" s="383"/>
      <c r="H3" s="383"/>
      <c r="I3" s="383"/>
      <c r="J3" s="703" t="s">
        <v>12</v>
      </c>
      <c r="K3" s="517"/>
      <c r="L3" s="832"/>
      <c r="N3" s="620"/>
      <c r="P3" s="517"/>
      <c r="Q3" s="652" t="s">
        <v>8</v>
      </c>
      <c r="R3" s="620"/>
      <c r="S3" s="659"/>
      <c r="T3" s="659"/>
      <c r="W3" s="659"/>
      <c r="X3" s="660"/>
      <c r="Y3" s="517"/>
      <c r="AE3" s="563"/>
      <c r="AF3" s="563"/>
      <c r="AG3" s="563"/>
      <c r="AH3" s="563"/>
      <c r="AI3" s="563"/>
      <c r="AJ3" s="563"/>
      <c r="AK3" s="563"/>
      <c r="AL3" s="563"/>
      <c r="AM3" s="563"/>
      <c r="AN3" s="563"/>
      <c r="AO3" s="623"/>
      <c r="AP3" s="383"/>
      <c r="AR3" s="715" t="s">
        <v>13</v>
      </c>
      <c r="AS3" s="573"/>
      <c r="AT3" s="573"/>
      <c r="AU3" s="573"/>
      <c r="AV3" s="573"/>
      <c r="AW3" s="573"/>
      <c r="AX3" s="573"/>
      <c r="BA3" s="560"/>
      <c r="BB3" s="560"/>
      <c r="BC3" s="560"/>
    </row>
    <row r="4" spans="1:59" ht="12.75" customHeight="1" x14ac:dyDescent="0.2">
      <c r="A4" s="664"/>
      <c r="B4" s="517"/>
      <c r="C4" s="831"/>
      <c r="D4" s="517"/>
      <c r="E4" s="665"/>
      <c r="F4" s="665"/>
      <c r="G4" s="517"/>
      <c r="H4" s="517"/>
      <c r="I4" s="517"/>
      <c r="J4" s="704" t="s">
        <v>4566</v>
      </c>
      <c r="K4" s="831"/>
      <c r="L4" s="832"/>
      <c r="N4" s="1153"/>
      <c r="O4" s="617"/>
      <c r="P4" s="831"/>
      <c r="R4" s="1153"/>
      <c r="T4" s="659"/>
      <c r="W4" s="659"/>
      <c r="Y4" s="831"/>
      <c r="Z4" s="691" t="s">
        <v>15</v>
      </c>
      <c r="AA4" s="831"/>
      <c r="AB4" s="831"/>
      <c r="AC4" s="846"/>
      <c r="AD4" s="846"/>
      <c r="AE4" s="846"/>
      <c r="AF4" s="846"/>
      <c r="AG4" s="846"/>
      <c r="AH4" s="846"/>
      <c r="AI4" s="846"/>
      <c r="AJ4" s="846"/>
      <c r="AK4" s="846"/>
      <c r="AL4" s="846"/>
      <c r="AM4" s="846"/>
      <c r="AN4" s="846"/>
      <c r="AO4" s="623"/>
      <c r="AP4" s="383"/>
      <c r="AQ4" s="666"/>
      <c r="AR4" s="917" t="s">
        <v>4622</v>
      </c>
      <c r="AS4" s="716"/>
      <c r="AT4" s="716"/>
      <c r="AU4" s="716"/>
      <c r="AV4" s="716"/>
      <c r="AW4" s="667" t="s">
        <v>19</v>
      </c>
      <c r="AX4" s="716"/>
      <c r="AZ4" s="1197" t="s">
        <v>20</v>
      </c>
      <c r="BA4" s="1198"/>
      <c r="BB4" s="1198"/>
      <c r="BC4" s="1199"/>
    </row>
    <row r="5" spans="1:59" ht="12.75" customHeight="1" x14ac:dyDescent="0.2">
      <c r="A5" s="831" t="s">
        <v>21</v>
      </c>
      <c r="B5" s="626" t="s">
        <v>22</v>
      </c>
      <c r="C5" s="531"/>
      <c r="D5" s="831"/>
      <c r="E5" s="668" t="s">
        <v>23</v>
      </c>
      <c r="F5" s="668" t="s">
        <v>24</v>
      </c>
      <c r="G5" s="667" t="s">
        <v>25</v>
      </c>
      <c r="H5" s="531"/>
      <c r="I5" s="669">
        <v>44286</v>
      </c>
      <c r="J5" s="618" t="s">
        <v>26</v>
      </c>
      <c r="K5" s="1153" t="s">
        <v>4131</v>
      </c>
      <c r="L5" s="854" t="s">
        <v>4089</v>
      </c>
      <c r="M5" s="531"/>
      <c r="N5" s="1153" t="s">
        <v>28</v>
      </c>
      <c r="O5" s="1153" t="s">
        <v>4132</v>
      </c>
      <c r="P5" s="1200" t="s">
        <v>4137</v>
      </c>
      <c r="Q5" s="1200"/>
      <c r="R5" s="1153" t="s">
        <v>27</v>
      </c>
      <c r="S5" s="621" t="s">
        <v>42</v>
      </c>
      <c r="T5" s="621" t="s">
        <v>42</v>
      </c>
      <c r="U5" s="621" t="s">
        <v>42</v>
      </c>
      <c r="V5" s="621" t="s">
        <v>42</v>
      </c>
      <c r="W5" s="621" t="s">
        <v>41</v>
      </c>
      <c r="X5" s="621" t="s">
        <v>36</v>
      </c>
      <c r="Y5" s="670" t="s">
        <v>29</v>
      </c>
      <c r="Z5" s="618" t="s">
        <v>30</v>
      </c>
      <c r="AA5" s="1153" t="s">
        <v>32</v>
      </c>
      <c r="AB5" s="1153" t="s">
        <v>33</v>
      </c>
      <c r="AC5" s="654" t="s">
        <v>32</v>
      </c>
      <c r="AD5" s="654"/>
      <c r="AE5" s="654" t="s">
        <v>32</v>
      </c>
      <c r="AF5" s="654" t="s">
        <v>35</v>
      </c>
      <c r="AG5" s="654" t="s">
        <v>32</v>
      </c>
      <c r="AH5" s="654" t="s">
        <v>32</v>
      </c>
      <c r="AI5" s="654" t="s">
        <v>4110</v>
      </c>
      <c r="AJ5" s="654" t="s">
        <v>36</v>
      </c>
      <c r="AK5" s="654" t="s">
        <v>4111</v>
      </c>
      <c r="AL5" s="654" t="s">
        <v>38</v>
      </c>
      <c r="AM5" s="654" t="s">
        <v>39</v>
      </c>
      <c r="AN5" s="654" t="s">
        <v>40</v>
      </c>
      <c r="AO5" s="695" t="s">
        <v>47</v>
      </c>
      <c r="AP5" s="531" t="s">
        <v>48</v>
      </c>
      <c r="AQ5" s="1153" t="s">
        <v>31</v>
      </c>
      <c r="AR5" s="697" t="s">
        <v>49</v>
      </c>
      <c r="AS5" s="716"/>
      <c r="AT5" s="716"/>
      <c r="AU5" s="716"/>
      <c r="AV5" s="716"/>
      <c r="AW5" s="667" t="s">
        <v>50</v>
      </c>
      <c r="AX5" s="716"/>
      <c r="AY5" s="699" t="s">
        <v>51</v>
      </c>
      <c r="AZ5" s="722" t="s">
        <v>52</v>
      </c>
      <c r="BA5" s="672" t="s">
        <v>52</v>
      </c>
      <c r="BB5" s="672" t="s">
        <v>53</v>
      </c>
      <c r="BC5" s="723" t="s">
        <v>54</v>
      </c>
      <c r="BE5" s="531" t="s">
        <v>4201</v>
      </c>
      <c r="BF5" s="531" t="s">
        <v>4203</v>
      </c>
      <c r="BG5" s="597" t="s">
        <v>32</v>
      </c>
    </row>
    <row r="6" spans="1:59" s="687" customFormat="1" ht="12.75" customHeight="1" thickBot="1" x14ac:dyDescent="0.25">
      <c r="A6" s="679" t="s">
        <v>55</v>
      </c>
      <c r="B6" s="689" t="s">
        <v>56</v>
      </c>
      <c r="C6" s="680" t="s">
        <v>95</v>
      </c>
      <c r="D6" s="680" t="s">
        <v>57</v>
      </c>
      <c r="E6" s="681" t="s">
        <v>58</v>
      </c>
      <c r="F6" s="681" t="s">
        <v>59</v>
      </c>
      <c r="G6" s="682" t="s">
        <v>60</v>
      </c>
      <c r="H6" s="682" t="s">
        <v>61</v>
      </c>
      <c r="I6" s="680" t="s">
        <v>62</v>
      </c>
      <c r="J6" s="692" t="s">
        <v>63</v>
      </c>
      <c r="K6" s="680" t="s">
        <v>71</v>
      </c>
      <c r="L6" s="683" t="s">
        <v>4090</v>
      </c>
      <c r="M6" s="682" t="s">
        <v>4133</v>
      </c>
      <c r="N6" s="682" t="s">
        <v>69</v>
      </c>
      <c r="O6" s="680" t="s">
        <v>72</v>
      </c>
      <c r="P6" s="680" t="s">
        <v>67</v>
      </c>
      <c r="Q6" s="680" t="s">
        <v>68</v>
      </c>
      <c r="R6" s="680" t="s">
        <v>66</v>
      </c>
      <c r="S6" s="684" t="s">
        <v>87</v>
      </c>
      <c r="T6" s="684" t="s">
        <v>88</v>
      </c>
      <c r="U6" s="684" t="s">
        <v>51</v>
      </c>
      <c r="V6" s="684" t="s">
        <v>89</v>
      </c>
      <c r="W6" s="684" t="s">
        <v>86</v>
      </c>
      <c r="X6" s="684" t="s">
        <v>85</v>
      </c>
      <c r="Y6" s="679" t="s">
        <v>1845</v>
      </c>
      <c r="Z6" s="692" t="s">
        <v>72</v>
      </c>
      <c r="AA6" s="680" t="s">
        <v>74</v>
      </c>
      <c r="AB6" s="680" t="s">
        <v>75</v>
      </c>
      <c r="AC6" s="685" t="s">
        <v>76</v>
      </c>
      <c r="AD6" s="685" t="s">
        <v>34</v>
      </c>
      <c r="AE6" s="685" t="s">
        <v>77</v>
      </c>
      <c r="AF6" s="685" t="s">
        <v>78</v>
      </c>
      <c r="AG6" s="685" t="s">
        <v>79</v>
      </c>
      <c r="AH6" s="685" t="s">
        <v>80</v>
      </c>
      <c r="AI6" s="685" t="s">
        <v>80</v>
      </c>
      <c r="AJ6" s="685" t="s">
        <v>80</v>
      </c>
      <c r="AK6" s="685" t="s">
        <v>80</v>
      </c>
      <c r="AL6" s="685" t="s">
        <v>82</v>
      </c>
      <c r="AM6" s="685" t="s">
        <v>83</v>
      </c>
      <c r="AN6" s="685" t="s">
        <v>84</v>
      </c>
      <c r="AO6" s="696" t="s">
        <v>96</v>
      </c>
      <c r="AP6" s="682" t="s">
        <v>97</v>
      </c>
      <c r="AQ6" s="680" t="s">
        <v>73</v>
      </c>
      <c r="AR6" s="717">
        <v>2020</v>
      </c>
      <c r="AS6" s="718">
        <v>2021</v>
      </c>
      <c r="AT6" s="717">
        <v>2022</v>
      </c>
      <c r="AU6" s="718">
        <v>2023</v>
      </c>
      <c r="AV6" s="717">
        <v>2024</v>
      </c>
      <c r="AW6" s="682" t="s">
        <v>98</v>
      </c>
      <c r="AX6" s="682" t="s">
        <v>99</v>
      </c>
      <c r="AY6" s="700" t="s">
        <v>100</v>
      </c>
      <c r="AZ6" s="724" t="s">
        <v>101</v>
      </c>
      <c r="BA6" s="686" t="s">
        <v>102</v>
      </c>
      <c r="BB6" s="686" t="s">
        <v>103</v>
      </c>
      <c r="BC6" s="725" t="s">
        <v>103</v>
      </c>
      <c r="BD6" s="692" t="s">
        <v>4199</v>
      </c>
      <c r="BE6" s="682" t="s">
        <v>4202</v>
      </c>
      <c r="BF6" s="682" t="s">
        <v>4204</v>
      </c>
      <c r="BG6" s="783" t="s">
        <v>4319</v>
      </c>
    </row>
    <row r="7" spans="1:59" ht="11.25" customHeight="1" x14ac:dyDescent="0.2">
      <c r="A7" s="831" t="s">
        <v>113</v>
      </c>
      <c r="B7" s="842" t="s">
        <v>114</v>
      </c>
      <c r="C7" s="898" t="s">
        <v>112</v>
      </c>
      <c r="D7" s="898" t="s">
        <v>4256</v>
      </c>
      <c r="E7" s="705">
        <v>54</v>
      </c>
      <c r="F7" s="1153">
        <v>17</v>
      </c>
      <c r="G7" s="1153" t="s">
        <v>115</v>
      </c>
      <c r="H7" s="1153" t="s">
        <v>37</v>
      </c>
      <c r="I7" s="833">
        <v>51.01</v>
      </c>
      <c r="J7" s="624">
        <f t="shared" ref="J7:J38" si="0">(M7/I7)*100</f>
        <v>1.4899039404038426</v>
      </c>
      <c r="K7" s="844">
        <v>0.19</v>
      </c>
      <c r="L7" s="854">
        <v>4</v>
      </c>
      <c r="M7" s="615">
        <f t="shared" ref="M7:M38" si="1">K7*L7</f>
        <v>0.76</v>
      </c>
      <c r="N7" s="837" t="s">
        <v>242</v>
      </c>
      <c r="O7" s="706">
        <v>0.185</v>
      </c>
      <c r="P7" s="606">
        <v>44202</v>
      </c>
      <c r="Q7" s="606">
        <v>44228</v>
      </c>
      <c r="R7" s="615">
        <f t="shared" ref="R7:R38" si="2">(K7-O7)/O7*100</f>
        <v>2.7027027027027053</v>
      </c>
      <c r="S7" s="673">
        <f>IF(INDEX(Historical!$D$7:$D$1257,MATCH(B7,Historical!$B$7:$B$1281,0))=0,"n/a",(INDEX(Historical!$C$7:$C$1259,MATCH(B7,Historical!$B$7:$B$1281,0))/INDEX(Historical!$D$7:$D$1257,MATCH(B7,Historical!$B$7:$B$1281,0))-1)*100)</f>
        <v>2.7777777777777901</v>
      </c>
      <c r="T7" s="673">
        <f>IF(INDEX(Historical!$F$7:$F$1250,MATCH(B7,Historical!$B$7:$B$1281,0))=0,"n/a",((INDEX(Historical!$C$7:$C$1259,MATCH(B7,Historical!$B$7:$B$1281,0))/INDEX(Historical!$F$7:$F$1250,MATCH(B7,Historical!$B$7:$B$1281,0)))^(1/3)-1)*100)</f>
        <v>2.8586773986917446</v>
      </c>
      <c r="U7" s="673">
        <f>IF(INDEX(Historical!$H$7:$H$1250,MATCH(B7,Historical!$B$7:$B$1281,0))=0,"n/a",((INDEX(Historical!$C$7:$C$1259,MATCH(B7,Historical!$B$7:$B$1281,0))/INDEX(Historical!$H$7:$H$1250,MATCH(B7,Historical!$B$7:$B$1281,0)))^(1/5)-1)*100)</f>
        <v>2.9462068239258565</v>
      </c>
      <c r="V7" s="673">
        <f>IF(INDEX(Historical!$O$7:$O$1250,MATCH(B7,Historical!$B$7:$B$1281,0))=0,"n/a",((INDEX(Historical!$C$7:$C$1259,MATCH(B7,Historical!$B$7:$B$1281,0))/INDEX(Historical!$O$7:$O$1250,MATCH(B7,Historical!$B$7:$B$1281,0)))^(1/10)-1)*100)</f>
        <v>3.2009739653925839</v>
      </c>
      <c r="W7" s="674">
        <f t="shared" ref="W7:W38" si="3">IF(OR(U7&lt;=0,U7="n/a",V7&lt;=0,V7="n/a"),"n/a",U7/V7)</f>
        <v>0.9204094927915224</v>
      </c>
      <c r="X7" s="675" t="str">
        <f t="shared" ref="X7:X38" si="4">IF(OR(AJ7&lt;=0,AJ7="n/a",U7&lt;=0,U7="n/a"),"n/a",U7/AJ7)</f>
        <v>n/a</v>
      </c>
      <c r="Y7" s="632"/>
      <c r="Z7" s="624">
        <f t="shared" ref="Z7:Z38" si="5">IF(OR(AC7&lt;0.01,AC7="n/a"),"n/a",M7/AC7*100)</f>
        <v>113.43283582089552</v>
      </c>
      <c r="AA7" s="853">
        <f t="shared" ref="AA7:AA38" si="6">IF(OR(AC7&lt;0.01,AC7="n/a"),"n/a",I7/AC7)</f>
        <v>76.134328358208947</v>
      </c>
      <c r="AB7" s="854">
        <v>10</v>
      </c>
      <c r="AC7" s="833">
        <v>0.67</v>
      </c>
      <c r="AD7" s="833">
        <v>4.79</v>
      </c>
      <c r="AE7" s="833">
        <v>0.56000000000000005</v>
      </c>
      <c r="AF7" s="833">
        <v>2.19</v>
      </c>
      <c r="AG7" s="833">
        <v>3.2</v>
      </c>
      <c r="AH7" s="833">
        <v>-99.8</v>
      </c>
      <c r="AI7" s="833">
        <v>0.69</v>
      </c>
      <c r="AJ7" s="833">
        <v>-68.400000000000006</v>
      </c>
      <c r="AK7" s="833">
        <v>16</v>
      </c>
      <c r="AL7" s="845">
        <v>3270</v>
      </c>
      <c r="AM7" s="839">
        <v>1.3</v>
      </c>
      <c r="AN7" s="833">
        <v>0.44</v>
      </c>
      <c r="AO7" s="711">
        <f t="shared" ref="AO7:AO38" si="7">IF(U7="n/a","n/a",IF(AA7&lt;0,"n/a",IF(AA7="n/a","n/a",J7+U7-AA7)))</f>
        <v>-71.698217593879249</v>
      </c>
      <c r="AP7" s="712">
        <f t="shared" ref="AP7:AP38" si="8">IF(U7="n/a","n/a",J7+U7)</f>
        <v>4.4361107643296993</v>
      </c>
      <c r="AQ7" s="855">
        <f t="shared" ref="AQ7:AQ38" si="9">IF(OR(AC7&lt;0.01,AF7="n/a"),"n/a",(I7/SQRT(22.5*AC7*(I7/AF7))-1)*100)</f>
        <v>172.22064506938125</v>
      </c>
      <c r="AR7" s="624">
        <f>INDEX(Historical!$C$7:$C$1259,MATCH(B7,Historical!$B$7:$B$1281,0))*IF(AH7="n/a",1.03,IF(AH7&lt;0,1.01,IF(AH7&gt;10,1.1,(1+AH7/100))))</f>
        <v>0.74739999999999995</v>
      </c>
      <c r="AS7" s="853">
        <f t="shared" ref="AS7:AS38" si="10">IF($AI7="n/a",1.03*AR7,IF($AI7&lt;0,1.01*AR7,IF($AI7&gt;10,1.1*AR7,(1+$AI7/100)*AR7)))</f>
        <v>0.75255705999999989</v>
      </c>
      <c r="AT7" s="853">
        <f t="shared" ref="AT7:AV26" si="11">IF($AK7="n/a",1.03*AS7,IF($AK7&lt;0,1.01*AS7,IF($AK7&gt;10,1.1*AS7,(1+$AK7/100)*AS7)))</f>
        <v>0.82781276599999998</v>
      </c>
      <c r="AU7" s="853">
        <f t="shared" si="11"/>
        <v>0.9105940426000001</v>
      </c>
      <c r="AV7" s="853">
        <f t="shared" si="11"/>
        <v>1.0016534468600002</v>
      </c>
      <c r="AW7" s="624">
        <f t="shared" ref="AW7:AW38" si="12">SUM(AR7:AV7)</f>
        <v>4.2400173154600003</v>
      </c>
      <c r="AX7" s="719">
        <f t="shared" ref="AX7:AX38" si="13">AW7/I7*100</f>
        <v>8.3121296127426003</v>
      </c>
      <c r="AY7" s="900">
        <v>1.38</v>
      </c>
      <c r="AZ7" s="839">
        <v>128.95000000000002</v>
      </c>
      <c r="BA7" s="839">
        <v>-8.06</v>
      </c>
      <c r="BB7" s="839">
        <v>14.97</v>
      </c>
      <c r="BC7" s="839">
        <v>30.39</v>
      </c>
      <c r="BE7" s="597">
        <v>1968</v>
      </c>
      <c r="BF7" s="865">
        <f t="shared" ref="BF7:BF38" si="14">IF(BE7&gt;2008,0,IF(BE7&gt;2001,1,IF(BE7&gt;1990,2,IF(BE7&gt;1980,3,IF(BE7&gt;1973,4,IF(BE7&gt;1970,5,IF(BE7&gt;1960,6,IF(BE7&gt;1958,7,IF(BE7&gt;1953,8,9)))))))))</f>
        <v>6</v>
      </c>
      <c r="BG7" s="849">
        <v>1.2</v>
      </c>
    </row>
    <row r="8" spans="1:59" ht="11.25" customHeight="1" x14ac:dyDescent="0.2">
      <c r="A8" s="831" t="s">
        <v>133</v>
      </c>
      <c r="B8" s="842" t="s">
        <v>134</v>
      </c>
      <c r="C8" s="898" t="s">
        <v>128</v>
      </c>
      <c r="D8" s="898" t="s">
        <v>4261</v>
      </c>
      <c r="E8" s="705">
        <v>46</v>
      </c>
      <c r="F8" s="1153">
        <v>52</v>
      </c>
      <c r="G8" s="1153" t="s">
        <v>37</v>
      </c>
      <c r="H8" s="1153" t="s">
        <v>115</v>
      </c>
      <c r="I8" s="833">
        <v>57</v>
      </c>
      <c r="J8" s="624">
        <f t="shared" si="0"/>
        <v>2.5964912280701755</v>
      </c>
      <c r="K8" s="844">
        <v>0.37</v>
      </c>
      <c r="L8" s="854">
        <v>4</v>
      </c>
      <c r="M8" s="615">
        <f t="shared" si="1"/>
        <v>1.48</v>
      </c>
      <c r="N8" s="837" t="s">
        <v>261</v>
      </c>
      <c r="O8" s="706">
        <v>0.36</v>
      </c>
      <c r="P8" s="606">
        <v>44235</v>
      </c>
      <c r="Q8" s="606">
        <v>44257</v>
      </c>
      <c r="R8" s="615">
        <f t="shared" si="2"/>
        <v>2.7777777777777803</v>
      </c>
      <c r="S8" s="673">
        <f>IF(INDEX(Historical!$D$7:$D$1257,MATCH(B8,Historical!$B$7:$B$1281,0))=0,"n/a",(INDEX(Historical!$C$7:$C$1259,MATCH(B8,Historical!$B$7:$B$1281,0))/INDEX(Historical!$D$7:$D$1257,MATCH(B8,Historical!$B$7:$B$1281,0))-1)*100)</f>
        <v>2.8571428571428692</v>
      </c>
      <c r="T8" s="673">
        <f>IF(INDEX(Historical!$F$7:$F$1250,MATCH(B8,Historical!$B$7:$B$1281,0))=0,"n/a",((INDEX(Historical!$C$7:$C$1259,MATCH(B8,Historical!$B$7:$B$1281,0))/INDEX(Historical!$F$7:$F$1250,MATCH(B8,Historical!$B$7:$B$1281,0)))^(1/3)-1)*100)</f>
        <v>4.0041911525952045</v>
      </c>
      <c r="U8" s="673">
        <f>IF(INDEX(Historical!$H$7:$H$1250,MATCH(B8,Historical!$B$7:$B$1281,0))=0,"n/a",((INDEX(Historical!$C$7:$C$1259,MATCH(B8,Historical!$B$7:$B$1281,0))/INDEX(Historical!$H$7:$H$1250,MATCH(B8,Historical!$B$7:$B$1281,0)))^(1/5)-1)*100)</f>
        <v>5.1547496797280434</v>
      </c>
      <c r="V8" s="673">
        <f>IF(INDEX(Historical!$O$7:$O$1250,MATCH(B8,Historical!$B$7:$B$1281,0))=0,"n/a",((INDEX(Historical!$C$7:$C$1259,MATCH(B8,Historical!$B$7:$B$1281,0))/INDEX(Historical!$O$7:$O$1250,MATCH(B8,Historical!$B$7:$B$1281,0)))^(1/10)-1)*100)</f>
        <v>9.1493425617896982</v>
      </c>
      <c r="W8" s="674">
        <f t="shared" si="3"/>
        <v>0.56340110176394198</v>
      </c>
      <c r="X8" s="675">
        <f t="shared" si="4"/>
        <v>4.68613607248004</v>
      </c>
      <c r="Y8" s="843"/>
      <c r="Z8" s="624">
        <f t="shared" si="5"/>
        <v>46.984126984126981</v>
      </c>
      <c r="AA8" s="853">
        <f t="shared" si="6"/>
        <v>18.095238095238095</v>
      </c>
      <c r="AB8" s="854">
        <v>6</v>
      </c>
      <c r="AC8" s="833">
        <v>3.15</v>
      </c>
      <c r="AD8" s="833">
        <v>4.28</v>
      </c>
      <c r="AE8" s="833">
        <v>0.49</v>
      </c>
      <c r="AF8" s="833">
        <v>1.62</v>
      </c>
      <c r="AG8" s="833">
        <v>9.1</v>
      </c>
      <c r="AH8" s="833">
        <v>25.4</v>
      </c>
      <c r="AI8" s="833">
        <v>2.9000000000000004</v>
      </c>
      <c r="AJ8" s="833">
        <v>1.0999999999999999</v>
      </c>
      <c r="AK8" s="833">
        <v>4.3</v>
      </c>
      <c r="AL8" s="845">
        <v>31760</v>
      </c>
      <c r="AM8" s="839">
        <v>0.4</v>
      </c>
      <c r="AN8" s="833">
        <v>0.5</v>
      </c>
      <c r="AO8" s="711">
        <f t="shared" si="7"/>
        <v>-10.343997187439875</v>
      </c>
      <c r="AP8" s="712">
        <f t="shared" si="8"/>
        <v>7.7512409077982189</v>
      </c>
      <c r="AQ8" s="855">
        <f t="shared" si="9"/>
        <v>14.142767745361029</v>
      </c>
      <c r="AR8" s="624">
        <f>INDEX(Historical!$C$7:$C$1259,MATCH(B8,Historical!$B$7:$B$1281,0))*IF(AH8="n/a",1.03,IF(AH8&lt;0,1.01,IF(AH8&gt;10,1.1,(1+AH8/100))))</f>
        <v>1.5840000000000001</v>
      </c>
      <c r="AS8" s="853">
        <f t="shared" si="10"/>
        <v>1.6299360000000001</v>
      </c>
      <c r="AT8" s="853">
        <f t="shared" si="11"/>
        <v>1.7000232479999999</v>
      </c>
      <c r="AU8" s="853">
        <f t="shared" si="11"/>
        <v>1.7731242476639999</v>
      </c>
      <c r="AV8" s="853">
        <f t="shared" si="11"/>
        <v>1.8493685903135517</v>
      </c>
      <c r="AW8" s="624">
        <f t="shared" si="12"/>
        <v>8.536452085977551</v>
      </c>
      <c r="AX8" s="719">
        <f t="shared" si="13"/>
        <v>14.976231729785178</v>
      </c>
      <c r="AY8" s="900">
        <v>0.88</v>
      </c>
      <c r="AZ8" s="839">
        <v>72.67</v>
      </c>
      <c r="BA8" s="839">
        <v>-3.5900000000000003</v>
      </c>
      <c r="BB8" s="839">
        <v>2.82</v>
      </c>
      <c r="BC8" s="839">
        <v>17.150000000000002</v>
      </c>
      <c r="BE8" s="597">
        <v>1976</v>
      </c>
      <c r="BF8" s="865">
        <f t="shared" si="14"/>
        <v>4</v>
      </c>
      <c r="BG8" s="849">
        <v>3.8</v>
      </c>
    </row>
    <row r="9" spans="1:59" ht="11.25" customHeight="1" x14ac:dyDescent="0.2">
      <c r="A9" s="831" t="s">
        <v>143</v>
      </c>
      <c r="B9" s="842" t="s">
        <v>144</v>
      </c>
      <c r="C9" s="898" t="s">
        <v>4126</v>
      </c>
      <c r="D9" s="898" t="s">
        <v>4259</v>
      </c>
      <c r="E9" s="705">
        <v>45</v>
      </c>
      <c r="F9" s="1153">
        <v>58</v>
      </c>
      <c r="G9" s="1153" t="s">
        <v>37</v>
      </c>
      <c r="H9" s="1153" t="s">
        <v>115</v>
      </c>
      <c r="I9" s="833">
        <v>188.47</v>
      </c>
      <c r="J9" s="624">
        <f t="shared" si="0"/>
        <v>1.9737889319255055</v>
      </c>
      <c r="K9" s="844">
        <v>0.93</v>
      </c>
      <c r="L9" s="854">
        <v>4</v>
      </c>
      <c r="M9" s="615">
        <f t="shared" si="1"/>
        <v>3.72</v>
      </c>
      <c r="N9" s="837" t="s">
        <v>145</v>
      </c>
      <c r="O9" s="706">
        <v>0.91</v>
      </c>
      <c r="P9" s="606">
        <v>44175</v>
      </c>
      <c r="Q9" s="606">
        <v>44197</v>
      </c>
      <c r="R9" s="615">
        <f t="shared" si="2"/>
        <v>2.1978021978021998</v>
      </c>
      <c r="S9" s="673">
        <f>IF(INDEX(Historical!$D$7:$D$1257,MATCH(B9,Historical!$B$7:$B$1281,0))=0,"n/a",(INDEX(Historical!$C$7:$C$1259,MATCH(B9,Historical!$B$7:$B$1281,0))/INDEX(Historical!$D$7:$D$1257,MATCH(B9,Historical!$B$7:$B$1281,0))-1)*100)</f>
        <v>15.189873417721511</v>
      </c>
      <c r="T9" s="673">
        <f>IF(INDEX(Historical!$F$7:$F$1250,MATCH(B9,Historical!$B$7:$B$1281,0))=0,"n/a",((INDEX(Historical!$C$7:$C$1259,MATCH(B9,Historical!$B$7:$B$1281,0))/INDEX(Historical!$F$7:$F$1250,MATCH(B9,Historical!$B$7:$B$1281,0)))^(1/3)-1)*100)</f>
        <v>16.875149359333761</v>
      </c>
      <c r="U9" s="673">
        <f>IF(INDEX(Historical!$H$7:$H$1250,MATCH(B9,Historical!$B$7:$B$1281,0))=0,"n/a",((INDEX(Historical!$C$7:$C$1259,MATCH(B9,Historical!$B$7:$B$1281,0))/INDEX(Historical!$H$7:$H$1250,MATCH(B9,Historical!$B$7:$B$1281,0)))^(1/5)-1)*100)</f>
        <v>13.179836563100178</v>
      </c>
      <c r="V9" s="673">
        <f>IF(INDEX(Historical!$O$7:$O$1250,MATCH(B9,Historical!$B$7:$B$1281,0))=0,"n/a",((INDEX(Historical!$C$7:$C$1259,MATCH(B9,Historical!$B$7:$B$1281,0))/INDEX(Historical!$O$7:$O$1250,MATCH(B9,Historical!$B$7:$B$1281,0)))^(1/10)-1)*100)</f>
        <v>11.847166164164701</v>
      </c>
      <c r="W9" s="674">
        <f t="shared" si="3"/>
        <v>1.1124885378046387</v>
      </c>
      <c r="X9" s="675">
        <f t="shared" si="4"/>
        <v>0.90895424573104688</v>
      </c>
      <c r="Y9" s="842"/>
      <c r="Z9" s="624">
        <f t="shared" si="5"/>
        <v>64.695652173913047</v>
      </c>
      <c r="AA9" s="853">
        <f t="shared" si="6"/>
        <v>32.777391304347823</v>
      </c>
      <c r="AB9" s="854">
        <v>6</v>
      </c>
      <c r="AC9" s="833">
        <v>5.75</v>
      </c>
      <c r="AD9" s="833">
        <v>3.18</v>
      </c>
      <c r="AE9" s="833">
        <v>5.35</v>
      </c>
      <c r="AF9" s="833">
        <v>13.62</v>
      </c>
      <c r="AG9" s="833">
        <v>43.3</v>
      </c>
      <c r="AH9" s="833">
        <v>8.5</v>
      </c>
      <c r="AI9" s="833">
        <v>9.81</v>
      </c>
      <c r="AJ9" s="833">
        <v>14.499999999999998</v>
      </c>
      <c r="AK9" s="833">
        <v>10.26</v>
      </c>
      <c r="AL9" s="845">
        <v>78030</v>
      </c>
      <c r="AM9" s="839">
        <v>0.1</v>
      </c>
      <c r="AN9" s="833">
        <v>0.34</v>
      </c>
      <c r="AO9" s="711">
        <f t="shared" si="7"/>
        <v>-17.623765809322141</v>
      </c>
      <c r="AP9" s="712">
        <f t="shared" si="8"/>
        <v>15.153625495025683</v>
      </c>
      <c r="AQ9" s="855">
        <f t="shared" si="9"/>
        <v>345.43515281387351</v>
      </c>
      <c r="AR9" s="624">
        <f>INDEX(Historical!$C$7:$C$1259,MATCH(B9,Historical!$B$7:$B$1281,0))*IF(AH9="n/a",1.03,IF(AH9&lt;0,1.01,IF(AH9&gt;10,1.1,(1+AH9/100))))</f>
        <v>3.9493999999999998</v>
      </c>
      <c r="AS9" s="853">
        <f t="shared" si="10"/>
        <v>4.33683614</v>
      </c>
      <c r="AT9" s="853">
        <f t="shared" si="11"/>
        <v>4.7705197540000004</v>
      </c>
      <c r="AU9" s="853">
        <f t="shared" si="11"/>
        <v>5.2475717294000006</v>
      </c>
      <c r="AV9" s="853">
        <f t="shared" si="11"/>
        <v>5.7723289023400008</v>
      </c>
      <c r="AW9" s="624">
        <f t="shared" si="12"/>
        <v>24.076656525739999</v>
      </c>
      <c r="AX9" s="719">
        <f t="shared" si="13"/>
        <v>12.774795206526237</v>
      </c>
      <c r="AY9" s="900">
        <v>0.74</v>
      </c>
      <c r="AZ9" s="839">
        <v>48.76</v>
      </c>
      <c r="BA9" s="839">
        <v>-2.5700000000000003</v>
      </c>
      <c r="BB9" s="839">
        <v>7.9699999999999989</v>
      </c>
      <c r="BC9" s="839">
        <v>19.05</v>
      </c>
      <c r="BE9" s="597">
        <v>1976</v>
      </c>
      <c r="BF9" s="865">
        <f t="shared" si="14"/>
        <v>4</v>
      </c>
      <c r="BG9" s="849">
        <v>5.7</v>
      </c>
    </row>
    <row r="10" spans="1:59" ht="11.25" customHeight="1" x14ac:dyDescent="0.2">
      <c r="A10" s="831" t="s">
        <v>116</v>
      </c>
      <c r="B10" s="842" t="s">
        <v>117</v>
      </c>
      <c r="C10" s="898" t="s">
        <v>108</v>
      </c>
      <c r="D10" s="898" t="s">
        <v>118</v>
      </c>
      <c r="E10" s="705">
        <v>39</v>
      </c>
      <c r="F10" s="1153">
        <v>69</v>
      </c>
      <c r="G10" s="1153" t="s">
        <v>37</v>
      </c>
      <c r="H10" s="1153" t="s">
        <v>37</v>
      </c>
      <c r="I10" s="833">
        <v>51.18</v>
      </c>
      <c r="J10" s="624">
        <f t="shared" si="0"/>
        <v>2.5791324736225087</v>
      </c>
      <c r="K10" s="844">
        <v>0.33</v>
      </c>
      <c r="L10" s="854">
        <v>4</v>
      </c>
      <c r="M10" s="615">
        <f t="shared" si="1"/>
        <v>1.32</v>
      </c>
      <c r="N10" s="837" t="s">
        <v>119</v>
      </c>
      <c r="O10" s="706">
        <v>0.28000000000000003</v>
      </c>
      <c r="P10" s="606">
        <v>44243</v>
      </c>
      <c r="Q10" s="606">
        <v>44256</v>
      </c>
      <c r="R10" s="615">
        <f t="shared" si="2"/>
        <v>17.857142857142851</v>
      </c>
      <c r="S10" s="673">
        <f>IF(INDEX(Historical!$D$7:$D$1257,MATCH(B10,Historical!$B$7:$B$1281,0))=0,"n/a",(INDEX(Historical!$C$7:$C$1259,MATCH(B10,Historical!$B$7:$B$1281,0))/INDEX(Historical!$D$7:$D$1257,MATCH(B10,Historical!$B$7:$B$1281,0))-1)*100)</f>
        <v>3.7037037037036979</v>
      </c>
      <c r="T10" s="673">
        <f>IF(INDEX(Historical!$F$7:$F$1250,MATCH(B10,Historical!$B$7:$B$1281,0))=0,"n/a",((INDEX(Historical!$C$7:$C$1259,MATCH(B10,Historical!$B$7:$B$1281,0))/INDEX(Historical!$F$7:$F$1250,MATCH(B10,Historical!$B$7:$B$1281,0)))^(1/3)-1)*100)</f>
        <v>8.7843088111080103</v>
      </c>
      <c r="U10" s="673">
        <f>IF(INDEX(Historical!$H$7:$H$1250,MATCH(B10,Historical!$B$7:$B$1281,0))=0,"n/a",((INDEX(Historical!$C$7:$C$1259,MATCH(B10,Historical!$B$7:$B$1281,0))/INDEX(Historical!$H$7:$H$1250,MATCH(B10,Historical!$B$7:$B$1281,0)))^(1/5)-1)*100)</f>
        <v>7.2304642556117127</v>
      </c>
      <c r="V10" s="673">
        <f>IF(INDEX(Historical!$O$7:$O$1250,MATCH(B10,Historical!$B$7:$B$1281,0))=0,"n/a",((INDEX(Historical!$C$7:$C$1259,MATCH(B10,Historical!$B$7:$B$1281,0))/INDEX(Historical!$O$7:$O$1250,MATCH(B10,Historical!$B$7:$B$1281,0)))^(1/10)-1)*100)</f>
        <v>6.9878146642253558</v>
      </c>
      <c r="W10" s="674">
        <f t="shared" si="3"/>
        <v>1.0347246747439682</v>
      </c>
      <c r="X10" s="675">
        <f t="shared" si="4"/>
        <v>0.40393655059283312</v>
      </c>
      <c r="Y10" s="635"/>
      <c r="Z10" s="624">
        <f t="shared" si="5"/>
        <v>19.730941704035875</v>
      </c>
      <c r="AA10" s="853">
        <f t="shared" si="6"/>
        <v>7.6502242152466362</v>
      </c>
      <c r="AB10" s="854">
        <v>12</v>
      </c>
      <c r="AC10" s="833">
        <v>6.69</v>
      </c>
      <c r="AD10" s="833">
        <v>1.27</v>
      </c>
      <c r="AE10" s="833">
        <v>1.6</v>
      </c>
      <c r="AF10" s="833">
        <v>1.08</v>
      </c>
      <c r="AG10" s="833">
        <v>15.7</v>
      </c>
      <c r="AH10" s="833">
        <v>50.7</v>
      </c>
      <c r="AI10" s="833">
        <v>5.37</v>
      </c>
      <c r="AJ10" s="833">
        <v>17.899999999999999</v>
      </c>
      <c r="AK10" s="833">
        <v>6.12</v>
      </c>
      <c r="AL10" s="845">
        <v>35350</v>
      </c>
      <c r="AM10" s="839">
        <v>0.3</v>
      </c>
      <c r="AN10" s="833">
        <v>0.23</v>
      </c>
      <c r="AO10" s="711">
        <f t="shared" si="7"/>
        <v>2.1593725139875861</v>
      </c>
      <c r="AP10" s="712">
        <f t="shared" si="8"/>
        <v>9.8095967292342223</v>
      </c>
      <c r="AQ10" s="855">
        <f t="shared" si="9"/>
        <v>-39.402082351632039</v>
      </c>
      <c r="AR10" s="624">
        <f>INDEX(Historical!$C$7:$C$1259,MATCH(B10,Historical!$B$7:$B$1281,0))*IF(AH10="n/a",1.03,IF(AH10&lt;0,1.01,IF(AH10&gt;10,1.1,(1+AH10/100))))</f>
        <v>1.2320000000000002</v>
      </c>
      <c r="AS10" s="853">
        <f t="shared" si="10"/>
        <v>1.2981584000000004</v>
      </c>
      <c r="AT10" s="853">
        <f t="shared" si="11"/>
        <v>1.3776056940800003</v>
      </c>
      <c r="AU10" s="853">
        <f t="shared" si="11"/>
        <v>1.4619151625576963</v>
      </c>
      <c r="AV10" s="853">
        <f t="shared" si="11"/>
        <v>1.5513843705062271</v>
      </c>
      <c r="AW10" s="624">
        <f t="shared" si="12"/>
        <v>6.9210636271439245</v>
      </c>
      <c r="AX10" s="719">
        <f t="shared" si="13"/>
        <v>13.522984812707941</v>
      </c>
      <c r="AY10" s="900">
        <v>0.99</v>
      </c>
      <c r="AZ10" s="839">
        <v>68.8</v>
      </c>
      <c r="BA10" s="839">
        <v>-3.0300000000000002</v>
      </c>
      <c r="BB10" s="839">
        <v>5.53</v>
      </c>
      <c r="BC10" s="839">
        <v>23.9</v>
      </c>
      <c r="BE10" s="597">
        <v>1983</v>
      </c>
      <c r="BF10" s="865">
        <f t="shared" si="14"/>
        <v>3</v>
      </c>
      <c r="BG10" s="849">
        <v>3</v>
      </c>
    </row>
    <row r="11" spans="1:59" ht="11.25" customHeight="1" x14ac:dyDescent="0.2">
      <c r="A11" s="831" t="s">
        <v>401</v>
      </c>
      <c r="B11" s="842" t="s">
        <v>402</v>
      </c>
      <c r="C11" s="898" t="s">
        <v>123</v>
      </c>
      <c r="D11" s="898" t="s">
        <v>4108</v>
      </c>
      <c r="E11" s="705">
        <v>27</v>
      </c>
      <c r="F11" s="1153">
        <v>126</v>
      </c>
      <c r="G11" s="1153" t="s">
        <v>37</v>
      </c>
      <c r="H11" s="1153" t="s">
        <v>37</v>
      </c>
      <c r="I11" s="833">
        <v>146.11000000000001</v>
      </c>
      <c r="J11" s="624">
        <f t="shared" si="0"/>
        <v>1.0676887276709328</v>
      </c>
      <c r="K11" s="851">
        <v>0.39</v>
      </c>
      <c r="L11" s="854">
        <v>4</v>
      </c>
      <c r="M11" s="615">
        <f t="shared" si="1"/>
        <v>1.56</v>
      </c>
      <c r="N11" s="837" t="s">
        <v>163</v>
      </c>
      <c r="O11" s="707">
        <v>0.38500000000000001</v>
      </c>
      <c r="P11" s="606">
        <v>44266</v>
      </c>
      <c r="Q11" s="606">
        <v>44287</v>
      </c>
      <c r="R11" s="615">
        <f t="shared" si="2"/>
        <v>1.2987012987012998</v>
      </c>
      <c r="S11" s="673">
        <f>IF(INDEX(Historical!$D$7:$D$1257,MATCH(B11,Historical!$B$7:$B$1281,0))=0,"n/a",(INDEX(Historical!$C$7:$C$1259,MATCH(B11,Historical!$B$7:$B$1281,0))/INDEX(Historical!$D$7:$D$1257,MATCH(B11,Historical!$B$7:$B$1281,0))-1)*100)</f>
        <v>5.913043478260871</v>
      </c>
      <c r="T11" s="673">
        <f>IF(INDEX(Historical!$F$7:$F$1250,MATCH(B11,Historical!$B$7:$B$1281,0))=0,"n/a",((INDEX(Historical!$C$7:$C$1259,MATCH(B11,Historical!$B$7:$B$1281,0))/INDEX(Historical!$F$7:$F$1250,MATCH(B11,Historical!$B$7:$B$1281,0)))^(1/3)-1)*100)</f>
        <v>6.3707591156170418</v>
      </c>
      <c r="U11" s="673">
        <f>IF(INDEX(Historical!$H$7:$H$1250,MATCH(B11,Historical!$B$7:$B$1281,0))=0,"n/a",((INDEX(Historical!$C$7:$C$1259,MATCH(B11,Historical!$B$7:$B$1281,0))/INDEX(Historical!$H$7:$H$1250,MATCH(B11,Historical!$B$7:$B$1281,0)))^(1/5)-1)*100)</f>
        <v>5.8645029860942</v>
      </c>
      <c r="V11" s="673">
        <f>IF(INDEX(Historical!$O$7:$O$1250,MATCH(B11,Historical!$B$7:$B$1281,0))=0,"n/a",((INDEX(Historical!$C$7:$C$1259,MATCH(B11,Historical!$B$7:$B$1281,0))/INDEX(Historical!$O$7:$O$1250,MATCH(B11,Historical!$B$7:$B$1281,0)))^(1/10)-1)*100)</f>
        <v>10.518995103497808</v>
      </c>
      <c r="W11" s="674">
        <f t="shared" si="3"/>
        <v>0.55751551630099316</v>
      </c>
      <c r="X11" s="675">
        <f t="shared" si="4"/>
        <v>1.0860190714989257</v>
      </c>
      <c r="Y11" s="843"/>
      <c r="Z11" s="624">
        <f t="shared" si="5"/>
        <v>44.31818181818182</v>
      </c>
      <c r="AA11" s="853">
        <f t="shared" si="6"/>
        <v>41.508522727272734</v>
      </c>
      <c r="AB11" s="854">
        <v>12</v>
      </c>
      <c r="AC11" s="833">
        <v>3.52</v>
      </c>
      <c r="AD11" s="833">
        <v>2.75</v>
      </c>
      <c r="AE11" s="833">
        <v>5.37</v>
      </c>
      <c r="AF11" s="833">
        <v>3.63</v>
      </c>
      <c r="AG11" s="833">
        <v>9.1999999999999993</v>
      </c>
      <c r="AH11" s="833">
        <v>-29.9</v>
      </c>
      <c r="AI11" s="833">
        <v>43.55</v>
      </c>
      <c r="AJ11" s="833">
        <v>5.4</v>
      </c>
      <c r="AK11" s="833">
        <v>15</v>
      </c>
      <c r="AL11" s="845">
        <v>16800</v>
      </c>
      <c r="AM11" s="839">
        <v>0.2</v>
      </c>
      <c r="AN11" s="833">
        <v>0.84</v>
      </c>
      <c r="AO11" s="711">
        <f t="shared" si="7"/>
        <v>-34.576331013507598</v>
      </c>
      <c r="AP11" s="712">
        <f t="shared" si="8"/>
        <v>6.9321917137651328</v>
      </c>
      <c r="AQ11" s="855">
        <f t="shared" si="9"/>
        <v>158.77999021047464</v>
      </c>
      <c r="AR11" s="624">
        <f>INDEX(Historical!$C$7:$C$1259,MATCH(B11,Historical!$B$7:$B$1281,0))*IF(AH11="n/a",1.03,IF(AH11&lt;0,1.01,IF(AH11&gt;10,1.1,(1+AH11/100))))</f>
        <v>1.537725</v>
      </c>
      <c r="AS11" s="853">
        <f t="shared" si="10"/>
        <v>1.6914975000000001</v>
      </c>
      <c r="AT11" s="853">
        <f t="shared" si="11"/>
        <v>1.8606472500000002</v>
      </c>
      <c r="AU11" s="853">
        <f t="shared" si="11"/>
        <v>2.0467119750000005</v>
      </c>
      <c r="AV11" s="853">
        <f t="shared" si="11"/>
        <v>2.2513831725000006</v>
      </c>
      <c r="AW11" s="624">
        <f t="shared" si="12"/>
        <v>9.3879648975000016</v>
      </c>
      <c r="AX11" s="719">
        <f t="shared" si="13"/>
        <v>6.4252719851481759</v>
      </c>
      <c r="AY11" s="900">
        <v>1.55</v>
      </c>
      <c r="AZ11" s="839">
        <v>177.29999999999998</v>
      </c>
      <c r="BA11" s="839">
        <v>-22.43</v>
      </c>
      <c r="BB11" s="839">
        <v>-7.33</v>
      </c>
      <c r="BC11" s="839">
        <v>22.62</v>
      </c>
      <c r="BE11" s="597">
        <v>1995</v>
      </c>
      <c r="BF11" s="865">
        <f t="shared" si="14"/>
        <v>2</v>
      </c>
      <c r="BG11" s="849">
        <v>3.6999999999999997</v>
      </c>
    </row>
    <row r="12" spans="1:59" ht="11.25" customHeight="1" x14ac:dyDescent="0.2">
      <c r="A12" s="831" t="s">
        <v>392</v>
      </c>
      <c r="B12" s="842" t="s">
        <v>393</v>
      </c>
      <c r="C12" s="898" t="s">
        <v>112</v>
      </c>
      <c r="D12" s="898" t="s">
        <v>1217</v>
      </c>
      <c r="E12" s="705">
        <v>27</v>
      </c>
      <c r="F12" s="1153">
        <v>122</v>
      </c>
      <c r="G12" s="1153" t="s">
        <v>37</v>
      </c>
      <c r="H12" s="1153" t="s">
        <v>37</v>
      </c>
      <c r="I12" s="833">
        <v>67.61</v>
      </c>
      <c r="J12" s="624">
        <f t="shared" si="0"/>
        <v>1.5382339890548735</v>
      </c>
      <c r="K12" s="851">
        <v>0.26</v>
      </c>
      <c r="L12" s="854">
        <v>4</v>
      </c>
      <c r="M12" s="615">
        <f t="shared" si="1"/>
        <v>1.04</v>
      </c>
      <c r="N12" s="837" t="s">
        <v>107</v>
      </c>
      <c r="O12" s="851">
        <v>0.24</v>
      </c>
      <c r="P12" s="606">
        <v>44133</v>
      </c>
      <c r="Q12" s="606">
        <v>44151</v>
      </c>
      <c r="R12" s="615">
        <f t="shared" si="2"/>
        <v>8.333333333333341</v>
      </c>
      <c r="S12" s="673">
        <f>IF(INDEX(Historical!$D$7:$D$1257,MATCH(B12,Historical!$B$7:$B$1281,0))=0,"n/a",(INDEX(Historical!$C$7:$C$1259,MATCH(B12,Historical!$B$7:$B$1281,0))/INDEX(Historical!$D$7:$D$1257,MATCH(B12,Historical!$B$7:$B$1281,0))-1)*100)</f>
        <v>8.8888888888888786</v>
      </c>
      <c r="T12" s="673">
        <f>IF(INDEX(Historical!$F$7:$F$1250,MATCH(B12,Historical!$B$7:$B$1281,0))=0,"n/a",((INDEX(Historical!$C$7:$C$1259,MATCH(B12,Historical!$B$7:$B$1281,0))/INDEX(Historical!$F$7:$F$1250,MATCH(B12,Historical!$B$7:$B$1281,0)))^(1/3)-1)*100)</f>
        <v>20.507113208761485</v>
      </c>
      <c r="U12" s="673">
        <f>IF(INDEX(Historical!$H$7:$H$1250,MATCH(B12,Historical!$B$7:$B$1281,0))=0,"n/a",((INDEX(Historical!$C$7:$C$1259,MATCH(B12,Historical!$B$7:$B$1281,0))/INDEX(Historical!$H$7:$H$1250,MATCH(B12,Historical!$B$7:$B$1281,0)))^(1/5)-1)*100)</f>
        <v>20.861643567402655</v>
      </c>
      <c r="V12" s="673">
        <f>IF(INDEX(Historical!$O$7:$O$1250,MATCH(B12,Historical!$B$7:$B$1281,0))=0,"n/a",((INDEX(Historical!$C$7:$C$1259,MATCH(B12,Historical!$B$7:$B$1281,0))/INDEX(Historical!$O$7:$O$1250,MATCH(B12,Historical!$B$7:$B$1281,0)))^(1/10)-1)*100)</f>
        <v>21.92400798743752</v>
      </c>
      <c r="W12" s="674">
        <f t="shared" si="3"/>
        <v>0.95154333000409408</v>
      </c>
      <c r="X12" s="675">
        <f t="shared" si="4"/>
        <v>3.419941568426665</v>
      </c>
      <c r="Y12" s="634"/>
      <c r="Z12" s="624">
        <f t="shared" si="5"/>
        <v>49.056603773584904</v>
      </c>
      <c r="AA12" s="853">
        <f t="shared" si="6"/>
        <v>31.891509433962263</v>
      </c>
      <c r="AB12" s="854">
        <v>12</v>
      </c>
      <c r="AC12" s="833">
        <v>2.12</v>
      </c>
      <c r="AD12" s="833">
        <v>4.08</v>
      </c>
      <c r="AE12" s="833">
        <v>3.71</v>
      </c>
      <c r="AF12" s="833">
        <v>6.05</v>
      </c>
      <c r="AG12" s="833">
        <v>20.100000000000001</v>
      </c>
      <c r="AH12" s="833">
        <v>-4.3999999999999995</v>
      </c>
      <c r="AI12" s="833">
        <v>9.64</v>
      </c>
      <c r="AJ12" s="833">
        <v>6.1</v>
      </c>
      <c r="AK12" s="833">
        <v>8</v>
      </c>
      <c r="AL12" s="845">
        <v>10730</v>
      </c>
      <c r="AM12" s="839">
        <v>0.5</v>
      </c>
      <c r="AN12" s="833">
        <v>0.06</v>
      </c>
      <c r="AO12" s="711">
        <f t="shared" si="7"/>
        <v>-9.4916318775047337</v>
      </c>
      <c r="AP12" s="712">
        <f t="shared" si="8"/>
        <v>22.399877556457529</v>
      </c>
      <c r="AQ12" s="855">
        <f t="shared" si="9"/>
        <v>192.83566273061129</v>
      </c>
      <c r="AR12" s="624">
        <f>INDEX(Historical!$C$7:$C$1259,MATCH(B12,Historical!$B$7:$B$1281,0))*IF(AH12="n/a",1.03,IF(AH12&lt;0,1.01,IF(AH12&gt;10,1.1,(1+AH12/100))))</f>
        <v>0.98980000000000001</v>
      </c>
      <c r="AS12" s="853">
        <f t="shared" si="10"/>
        <v>1.08521672</v>
      </c>
      <c r="AT12" s="853">
        <f t="shared" si="11"/>
        <v>1.1720340576000001</v>
      </c>
      <c r="AU12" s="853">
        <f t="shared" si="11"/>
        <v>1.2657967822080003</v>
      </c>
      <c r="AV12" s="853">
        <f t="shared" si="11"/>
        <v>1.3670605247846404</v>
      </c>
      <c r="AW12" s="624">
        <f t="shared" si="12"/>
        <v>5.8799080845926408</v>
      </c>
      <c r="AX12" s="719">
        <f t="shared" si="13"/>
        <v>8.6968023733066726</v>
      </c>
      <c r="AY12" s="900">
        <v>1.05</v>
      </c>
      <c r="AZ12" s="839">
        <v>92.179999999999993</v>
      </c>
      <c r="BA12" s="839">
        <v>-3.5900000000000003</v>
      </c>
      <c r="BB12" s="839">
        <v>9.9</v>
      </c>
      <c r="BC12" s="839">
        <v>23.76</v>
      </c>
      <c r="BE12" s="597">
        <v>1994</v>
      </c>
      <c r="BF12" s="865">
        <f t="shared" si="14"/>
        <v>2</v>
      </c>
      <c r="BG12" s="849">
        <v>11.4</v>
      </c>
    </row>
    <row r="13" spans="1:59" ht="11.25" customHeight="1" x14ac:dyDescent="0.2">
      <c r="A13" s="831" t="s">
        <v>120</v>
      </c>
      <c r="B13" s="842" t="s">
        <v>121</v>
      </c>
      <c r="C13" s="898" t="s">
        <v>123</v>
      </c>
      <c r="D13" s="898" t="s">
        <v>4108</v>
      </c>
      <c r="E13" s="705">
        <v>39</v>
      </c>
      <c r="F13" s="1153">
        <v>71</v>
      </c>
      <c r="G13" s="1153" t="s">
        <v>115</v>
      </c>
      <c r="H13" s="1153" t="s">
        <v>115</v>
      </c>
      <c r="I13" s="833">
        <v>281.33999999999997</v>
      </c>
      <c r="J13" s="624">
        <f t="shared" si="0"/>
        <v>2.1326508850501176</v>
      </c>
      <c r="K13" s="844">
        <v>1.5</v>
      </c>
      <c r="L13" s="854">
        <v>4</v>
      </c>
      <c r="M13" s="615">
        <f t="shared" si="1"/>
        <v>6</v>
      </c>
      <c r="N13" s="837" t="s">
        <v>555</v>
      </c>
      <c r="O13" s="706">
        <v>1.34</v>
      </c>
      <c r="P13" s="606">
        <v>44286</v>
      </c>
      <c r="Q13" s="606">
        <v>44326</v>
      </c>
      <c r="R13" s="615">
        <f t="shared" si="2"/>
        <v>11.94029850746268</v>
      </c>
      <c r="S13" s="673">
        <f>IF(INDEX(Historical!$D$7:$D$1257,MATCH(B13,Historical!$B$7:$B$1281,0))=0,"n/a",(INDEX(Historical!$C$7:$C$1259,MATCH(B13,Historical!$B$7:$B$1281,0))/INDEX(Historical!$D$7:$D$1257,MATCH(B13,Historical!$B$7:$B$1281,0))-1)*100)</f>
        <v>13.100436681222693</v>
      </c>
      <c r="T13" s="673">
        <f>IF(INDEX(Historical!$F$7:$F$1250,MATCH(B13,Historical!$B$7:$B$1281,0))=0,"n/a",((INDEX(Historical!$C$7:$C$1259,MATCH(B13,Historical!$B$7:$B$1281,0))/INDEX(Historical!$F$7:$F$1250,MATCH(B13,Historical!$B$7:$B$1281,0)))^(1/3)-1)*100)</f>
        <v>11.768292630308741</v>
      </c>
      <c r="U13" s="673">
        <f>IF(INDEX(Historical!$H$7:$H$1250,MATCH(B13,Historical!$B$7:$B$1281,0))=0,"n/a",((INDEX(Historical!$C$7:$C$1259,MATCH(B13,Historical!$B$7:$B$1281,0))/INDEX(Historical!$H$7:$H$1250,MATCH(B13,Historical!$B$7:$B$1281,0)))^(1/5)-1)*100)</f>
        <v>10.112330960409999</v>
      </c>
      <c r="V13" s="673">
        <f>IF(INDEX(Historical!$O$7:$O$1250,MATCH(B13,Historical!$B$7:$B$1281,0))=0,"n/a",((INDEX(Historical!$C$7:$C$1259,MATCH(B13,Historical!$B$7:$B$1281,0))/INDEX(Historical!$O$7:$O$1250,MATCH(B13,Historical!$B$7:$B$1281,0)))^(1/10)-1)*100)</f>
        <v>10.434012762539213</v>
      </c>
      <c r="W13" s="674">
        <f t="shared" si="3"/>
        <v>0.96916988607833265</v>
      </c>
      <c r="X13" s="675">
        <f t="shared" si="4"/>
        <v>0.6832656054331081</v>
      </c>
      <c r="Y13" s="842"/>
      <c r="Z13" s="624">
        <f t="shared" si="5"/>
        <v>70.33997655334116</v>
      </c>
      <c r="AA13" s="853">
        <f t="shared" si="6"/>
        <v>32.982415005861661</v>
      </c>
      <c r="AB13" s="854">
        <v>9</v>
      </c>
      <c r="AC13" s="833">
        <v>8.5299999999999994</v>
      </c>
      <c r="AD13" s="833">
        <v>3.68</v>
      </c>
      <c r="AE13" s="833">
        <v>6.72</v>
      </c>
      <c r="AF13" s="833">
        <v>4.9400000000000004</v>
      </c>
      <c r="AG13" s="833">
        <v>15.8</v>
      </c>
      <c r="AH13" s="833">
        <v>8.4</v>
      </c>
      <c r="AI13" s="833">
        <v>15.1</v>
      </c>
      <c r="AJ13" s="833">
        <v>14.799999999999999</v>
      </c>
      <c r="AK13" s="833">
        <v>9.01</v>
      </c>
      <c r="AL13" s="845">
        <v>60370</v>
      </c>
      <c r="AM13" s="839">
        <v>0.3</v>
      </c>
      <c r="AN13" s="833">
        <v>0.63</v>
      </c>
      <c r="AO13" s="711">
        <f t="shared" si="7"/>
        <v>-20.737433160401544</v>
      </c>
      <c r="AP13" s="712">
        <f t="shared" si="8"/>
        <v>12.244981845460117</v>
      </c>
      <c r="AQ13" s="855">
        <f t="shared" si="9"/>
        <v>169.09984114034424</v>
      </c>
      <c r="AR13" s="624">
        <f>INDEX(Historical!$C$7:$C$1259,MATCH(B13,Historical!$B$7:$B$1281,0))*IF(AH13="n/a",1.03,IF(AH13&lt;0,1.01,IF(AH13&gt;10,1.1,(1+AH13/100))))</f>
        <v>5.6151200000000001</v>
      </c>
      <c r="AS13" s="853">
        <f t="shared" si="10"/>
        <v>6.1766320000000006</v>
      </c>
      <c r="AT13" s="853">
        <f t="shared" si="11"/>
        <v>6.7331465432000011</v>
      </c>
      <c r="AU13" s="853">
        <f t="shared" si="11"/>
        <v>7.3398030467423219</v>
      </c>
      <c r="AV13" s="853">
        <f t="shared" si="11"/>
        <v>8.0011193012538051</v>
      </c>
      <c r="AW13" s="624">
        <f t="shared" si="12"/>
        <v>33.86582089119613</v>
      </c>
      <c r="AX13" s="719">
        <f t="shared" si="13"/>
        <v>12.03732881609303</v>
      </c>
      <c r="AY13" s="900">
        <v>0.77</v>
      </c>
      <c r="AZ13" s="839">
        <v>51.870000000000005</v>
      </c>
      <c r="BA13" s="839">
        <v>-14.2</v>
      </c>
      <c r="BB13" s="839">
        <v>4.51</v>
      </c>
      <c r="BC13" s="839">
        <v>1.23</v>
      </c>
      <c r="BE13" s="597">
        <v>1983</v>
      </c>
      <c r="BF13" s="865">
        <f t="shared" si="14"/>
        <v>3</v>
      </c>
      <c r="BG13" s="849">
        <v>7.9</v>
      </c>
    </row>
    <row r="14" spans="1:59" ht="11.25" customHeight="1" x14ac:dyDescent="0.2">
      <c r="A14" s="831" t="s">
        <v>434</v>
      </c>
      <c r="B14" s="842" t="s">
        <v>435</v>
      </c>
      <c r="C14" s="898" t="s">
        <v>108</v>
      </c>
      <c r="D14" s="898" t="s">
        <v>4272</v>
      </c>
      <c r="E14" s="705">
        <v>28</v>
      </c>
      <c r="F14" s="1153">
        <v>108</v>
      </c>
      <c r="G14" s="1153" t="s">
        <v>37</v>
      </c>
      <c r="H14" s="1153" t="s">
        <v>37</v>
      </c>
      <c r="I14" s="833">
        <v>33.31</v>
      </c>
      <c r="J14" s="624">
        <f t="shared" si="0"/>
        <v>3.1221855298709094</v>
      </c>
      <c r="K14" s="851">
        <v>0.26</v>
      </c>
      <c r="L14" s="854">
        <v>4</v>
      </c>
      <c r="M14" s="615">
        <f t="shared" si="1"/>
        <v>1.04</v>
      </c>
      <c r="N14" s="837" t="s">
        <v>148</v>
      </c>
      <c r="O14" s="1068">
        <v>0.25242700000000001</v>
      </c>
      <c r="P14" s="606">
        <v>44090</v>
      </c>
      <c r="Q14" s="606">
        <v>44099</v>
      </c>
      <c r="R14" s="615">
        <f t="shared" si="2"/>
        <v>3.0000752692857722</v>
      </c>
      <c r="S14" s="673">
        <f>IF(INDEX(Historical!$D$7:$D$1257,MATCH(B14,Historical!$B$7:$B$1281,0))=0,"n/a",(INDEX(Historical!$C$7:$C$1259,MATCH(B14,Historical!$B$7:$B$1281,0))/INDEX(Historical!$D$7:$D$1257,MATCH(B14,Historical!$B$7:$B$1281,0))-1)*100)</f>
        <v>3.0000000000000027</v>
      </c>
      <c r="T14" s="673">
        <f>IF(INDEX(Historical!$F$7:$F$1250,MATCH(B14,Historical!$B$7:$B$1281,0))=0,"n/a",((INDEX(Historical!$C$7:$C$1259,MATCH(B14,Historical!$B$7:$B$1281,0))/INDEX(Historical!$F$7:$F$1250,MATCH(B14,Historical!$B$7:$B$1281,0)))^(1/3)-1)*100)</f>
        <v>4.3554185934782552</v>
      </c>
      <c r="U14" s="673">
        <f>IF(INDEX(Historical!$H$7:$H$1250,MATCH(B14,Historical!$B$7:$B$1281,0))=0,"n/a",((INDEX(Historical!$C$7:$C$1259,MATCH(B14,Historical!$B$7:$B$1281,0))/INDEX(Historical!$H$7:$H$1250,MATCH(B14,Historical!$B$7:$B$1281,0)))^(1/5)-1)*100)</f>
        <v>3.660256846494514</v>
      </c>
      <c r="V14" s="673">
        <f>IF(INDEX(Historical!$O$7:$O$1250,MATCH(B14,Historical!$B$7:$B$1281,0))=0,"n/a",((INDEX(Historical!$C$7:$C$1259,MATCH(B14,Historical!$B$7:$B$1281,0))/INDEX(Historical!$O$7:$O$1250,MATCH(B14,Historical!$B$7:$B$1281,0)))^(1/10)-1)*100)</f>
        <v>3.306881790083005</v>
      </c>
      <c r="W14" s="674">
        <f t="shared" si="3"/>
        <v>1.1068605045004161</v>
      </c>
      <c r="X14" s="675">
        <f t="shared" si="4"/>
        <v>0.36972291378732464</v>
      </c>
      <c r="Y14" s="647" t="s">
        <v>4322</v>
      </c>
      <c r="Z14" s="624">
        <f t="shared" si="5"/>
        <v>39.393939393939391</v>
      </c>
      <c r="AA14" s="853">
        <f t="shared" si="6"/>
        <v>12.617424242424242</v>
      </c>
      <c r="AB14" s="854">
        <v>12</v>
      </c>
      <c r="AC14" s="833">
        <v>2.64</v>
      </c>
      <c r="AD14" s="833">
        <v>1.86</v>
      </c>
      <c r="AE14" s="833">
        <v>4.6399999999999997</v>
      </c>
      <c r="AF14" s="833">
        <v>1.57</v>
      </c>
      <c r="AG14" s="833">
        <v>12.7</v>
      </c>
      <c r="AH14" s="833">
        <v>8.6</v>
      </c>
      <c r="AI14" s="833">
        <v>-6.01</v>
      </c>
      <c r="AJ14" s="833">
        <v>9.9</v>
      </c>
      <c r="AK14" s="833">
        <v>6.9</v>
      </c>
      <c r="AL14" s="845">
        <v>519.07000000000005</v>
      </c>
      <c r="AM14" s="839">
        <v>3.2</v>
      </c>
      <c r="AN14" s="833">
        <v>0.08</v>
      </c>
      <c r="AO14" s="711">
        <f t="shared" si="7"/>
        <v>-5.8349818660588184</v>
      </c>
      <c r="AP14" s="712">
        <f t="shared" si="8"/>
        <v>6.7824423763654238</v>
      </c>
      <c r="AQ14" s="855">
        <f t="shared" si="9"/>
        <v>-6.169523878655248</v>
      </c>
      <c r="AR14" s="624">
        <f>INDEX(Historical!$C$7:$C$1259,MATCH(B14,Historical!$B$7:$B$1281,0))*IF(AH14="n/a",1.03,IF(AH14&lt;0,1.01,IF(AH14&gt;10,1.1,(1+AH14/100))))</f>
        <v>1.1047677669902913</v>
      </c>
      <c r="AS14" s="853">
        <f t="shared" si="10"/>
        <v>1.1158154446601942</v>
      </c>
      <c r="AT14" s="853">
        <f t="shared" si="11"/>
        <v>1.1928067103417477</v>
      </c>
      <c r="AU14" s="853">
        <f t="shared" si="11"/>
        <v>1.2751103733553282</v>
      </c>
      <c r="AV14" s="853">
        <f t="shared" si="11"/>
        <v>1.3630929891168457</v>
      </c>
      <c r="AW14" s="624">
        <f t="shared" si="12"/>
        <v>6.0515932844644063</v>
      </c>
      <c r="AX14" s="719">
        <f t="shared" si="13"/>
        <v>18.167497101364173</v>
      </c>
      <c r="AY14" s="900">
        <v>0.68</v>
      </c>
      <c r="AZ14" s="839">
        <v>45.629999999999995</v>
      </c>
      <c r="BA14" s="839">
        <v>-8.6900000000000013</v>
      </c>
      <c r="BB14" s="839">
        <v>2.91</v>
      </c>
      <c r="BC14" s="839">
        <v>13.84</v>
      </c>
      <c r="BE14" s="597">
        <v>1994</v>
      </c>
      <c r="BF14" s="865">
        <f t="shared" si="14"/>
        <v>2</v>
      </c>
      <c r="BG14" s="849">
        <v>1.0999999999999999</v>
      </c>
    </row>
    <row r="15" spans="1:59" ht="11.25" customHeight="1" x14ac:dyDescent="0.2">
      <c r="A15" s="831" t="s">
        <v>437</v>
      </c>
      <c r="B15" s="842" t="s">
        <v>438</v>
      </c>
      <c r="C15" s="898" t="s">
        <v>131</v>
      </c>
      <c r="D15" s="898" t="s">
        <v>4274</v>
      </c>
      <c r="E15" s="705">
        <v>28</v>
      </c>
      <c r="F15" s="1153">
        <v>109</v>
      </c>
      <c r="G15" s="1153" t="s">
        <v>37</v>
      </c>
      <c r="H15" s="1153" t="s">
        <v>37</v>
      </c>
      <c r="I15" s="841">
        <v>39.380000000000003</v>
      </c>
      <c r="J15" s="624">
        <f t="shared" si="0"/>
        <v>2.6114779075672927</v>
      </c>
      <c r="K15" s="851">
        <v>0.2571</v>
      </c>
      <c r="L15" s="854">
        <v>4</v>
      </c>
      <c r="M15" s="615">
        <f t="shared" si="1"/>
        <v>1.0284</v>
      </c>
      <c r="N15" s="837" t="s">
        <v>439</v>
      </c>
      <c r="O15" s="707">
        <v>0.24959999999999999</v>
      </c>
      <c r="P15" s="606">
        <v>44141</v>
      </c>
      <c r="Q15" s="606">
        <v>44155</v>
      </c>
      <c r="R15" s="615">
        <f t="shared" si="2"/>
        <v>3.0048076923076952</v>
      </c>
      <c r="S15" s="673">
        <f>IF(INDEX(Historical!$D$7:$D$1257,MATCH(B15,Historical!$B$7:$B$1281,0))=0,"n/a",(INDEX(Historical!$C$7:$C$1259,MATCH(B15,Historical!$B$7:$B$1281,0))/INDEX(Historical!$D$7:$D$1257,MATCH(B15,Historical!$B$7:$B$1281,0))-1)*100)</f>
        <v>2.256785605367484</v>
      </c>
      <c r="T15" s="673">
        <f>IF(INDEX(Historical!$F$7:$F$1250,MATCH(B15,Historical!$B$7:$B$1281,0))=0,"n/a",((INDEX(Historical!$C$7:$C$1259,MATCH(B15,Historical!$B$7:$B$1281,0))/INDEX(Historical!$F$7:$F$1250,MATCH(B15,Historical!$B$7:$B$1281,0)))^(1/3)-1)*100)</f>
        <v>2.7639151791249983</v>
      </c>
      <c r="U15" s="673">
        <f>IF(INDEX(Historical!$H$7:$H$1250,MATCH(B15,Historical!$B$7:$B$1281,0))=0,"n/a",((INDEX(Historical!$C$7:$C$1259,MATCH(B15,Historical!$B$7:$B$1281,0))/INDEX(Historical!$H$7:$H$1250,MATCH(B15,Historical!$B$7:$B$1281,0)))^(1/5)-1)*100)</f>
        <v>2.8698759736303314</v>
      </c>
      <c r="V15" s="673">
        <f>IF(INDEX(Historical!$O$7:$O$1250,MATCH(B15,Historical!$B$7:$B$1281,0))=0,"n/a",((INDEX(Historical!$C$7:$C$1259,MATCH(B15,Historical!$B$7:$B$1281,0))/INDEX(Historical!$O$7:$O$1250,MATCH(B15,Historical!$B$7:$B$1281,0)))^(1/10)-1)*100)</f>
        <v>2.9394280969973208</v>
      </c>
      <c r="W15" s="674">
        <f t="shared" si="3"/>
        <v>0.97633821237606111</v>
      </c>
      <c r="X15" s="675">
        <f t="shared" si="4"/>
        <v>0.38782107751761236</v>
      </c>
      <c r="Y15" s="843"/>
      <c r="Z15" s="624">
        <f t="shared" si="5"/>
        <v>57.452513966480446</v>
      </c>
      <c r="AA15" s="853">
        <f t="shared" si="6"/>
        <v>22</v>
      </c>
      <c r="AB15" s="854">
        <v>12</v>
      </c>
      <c r="AC15" s="833">
        <v>1.79</v>
      </c>
      <c r="AD15" s="833">
        <v>5.52</v>
      </c>
      <c r="AE15" s="833">
        <v>4.21</v>
      </c>
      <c r="AF15" s="833">
        <v>2.19</v>
      </c>
      <c r="AG15" s="833">
        <v>10.199999999999999</v>
      </c>
      <c r="AH15" s="833">
        <v>12.2</v>
      </c>
      <c r="AI15" s="833">
        <v>6.77</v>
      </c>
      <c r="AJ15" s="833">
        <v>7.3999999999999995</v>
      </c>
      <c r="AK15" s="833">
        <v>4</v>
      </c>
      <c r="AL15" s="845">
        <v>371.03</v>
      </c>
      <c r="AM15" s="839">
        <v>2.4</v>
      </c>
      <c r="AN15" s="833">
        <v>1.01</v>
      </c>
      <c r="AO15" s="711">
        <f t="shared" si="7"/>
        <v>-16.518646118802376</v>
      </c>
      <c r="AP15" s="712">
        <f t="shared" si="8"/>
        <v>5.4813538811976237</v>
      </c>
      <c r="AQ15" s="855">
        <f t="shared" si="9"/>
        <v>46.332953682119516</v>
      </c>
      <c r="AR15" s="624">
        <f>INDEX(Historical!$C$7:$C$1259,MATCH(B15,Historical!$B$7:$B$1281,0))*IF(AH15="n/a",1.03,IF(AH15&lt;0,1.01,IF(AH15&gt;10,1.1,(1+AH15/100))))</f>
        <v>1.1064900000000002</v>
      </c>
      <c r="AS15" s="853">
        <f t="shared" si="10"/>
        <v>1.1813993730000003</v>
      </c>
      <c r="AT15" s="853">
        <f t="shared" si="11"/>
        <v>1.2286553479200004</v>
      </c>
      <c r="AU15" s="853">
        <f t="shared" si="11"/>
        <v>1.2778015618368004</v>
      </c>
      <c r="AV15" s="853">
        <f t="shared" si="11"/>
        <v>1.3289136243102724</v>
      </c>
      <c r="AW15" s="624">
        <f t="shared" si="12"/>
        <v>6.123259907067073</v>
      </c>
      <c r="AX15" s="719">
        <f t="shared" si="13"/>
        <v>15.549161775183018</v>
      </c>
      <c r="AY15" s="900">
        <v>0.03</v>
      </c>
      <c r="AZ15" s="839">
        <v>23.49</v>
      </c>
      <c r="BA15" s="839">
        <v>-7.7799999999999994</v>
      </c>
      <c r="BB15" s="839">
        <v>0.36</v>
      </c>
      <c r="BC15" s="839">
        <v>6.3299999999999992</v>
      </c>
      <c r="BE15" s="597">
        <v>1993</v>
      </c>
      <c r="BF15" s="865">
        <f t="shared" si="14"/>
        <v>2</v>
      </c>
      <c r="BG15" s="849">
        <v>2.9000000000000004</v>
      </c>
    </row>
    <row r="16" spans="1:59" ht="11.25" customHeight="1" x14ac:dyDescent="0.2">
      <c r="A16" s="838" t="s">
        <v>140</v>
      </c>
      <c r="B16" s="842" t="s">
        <v>141</v>
      </c>
      <c r="C16" s="898" t="s">
        <v>131</v>
      </c>
      <c r="D16" s="898" t="s">
        <v>4273</v>
      </c>
      <c r="E16" s="705">
        <v>37</v>
      </c>
      <c r="F16" s="1153">
        <v>73</v>
      </c>
      <c r="G16" s="1153" t="s">
        <v>37</v>
      </c>
      <c r="H16" s="1153" t="s">
        <v>37</v>
      </c>
      <c r="I16" s="833">
        <v>98.85</v>
      </c>
      <c r="J16" s="624">
        <f t="shared" si="0"/>
        <v>2.5290844714213456</v>
      </c>
      <c r="K16" s="851">
        <v>0.625</v>
      </c>
      <c r="L16" s="854">
        <v>4</v>
      </c>
      <c r="M16" s="615">
        <f t="shared" si="1"/>
        <v>2.5</v>
      </c>
      <c r="N16" s="837" t="s">
        <v>142</v>
      </c>
      <c r="O16" s="707">
        <v>0.57499999999999996</v>
      </c>
      <c r="P16" s="606">
        <v>44162</v>
      </c>
      <c r="Q16" s="606">
        <v>44179</v>
      </c>
      <c r="R16" s="615">
        <f t="shared" si="2"/>
        <v>8.6956521739130519</v>
      </c>
      <c r="S16" s="673">
        <f>IF(INDEX(Historical!$D$7:$D$1257,MATCH(B16,Historical!$B$7:$B$1281,0))=0,"n/a",(INDEX(Historical!$C$7:$C$1259,MATCH(B16,Historical!$B$7:$B$1281,0))/INDEX(Historical!$D$7:$D$1257,MATCH(B16,Historical!$B$7:$B$1281,0))-1)*100)</f>
        <v>9.3023255813953654</v>
      </c>
      <c r="T16" s="673">
        <f>IF(INDEX(Historical!$F$7:$F$1250,MATCH(B16,Historical!$B$7:$B$1281,0))=0,"n/a",((INDEX(Historical!$C$7:$C$1259,MATCH(B16,Historical!$B$7:$B$1281,0))/INDEX(Historical!$F$7:$F$1250,MATCH(B16,Historical!$B$7:$B$1281,0)))^(1/3)-1)*100)</f>
        <v>8.5951920989677522</v>
      </c>
      <c r="U16" s="673">
        <f>IF(INDEX(Historical!$H$7:$H$1250,MATCH(B16,Historical!$B$7:$B$1281,0))=0,"n/a",((INDEX(Historical!$C$7:$C$1259,MATCH(B16,Historical!$B$7:$B$1281,0))/INDEX(Historical!$H$7:$H$1250,MATCH(B16,Historical!$B$7:$B$1281,0)))^(1/5)-1)*100)</f>
        <v>8.1269985059093663</v>
      </c>
      <c r="V16" s="673">
        <f>IF(INDEX(Historical!$O$7:$O$1250,MATCH(B16,Historical!$B$7:$B$1281,0))=0,"n/a",((INDEX(Historical!$C$7:$C$1259,MATCH(B16,Historical!$B$7:$B$1281,0))/INDEX(Historical!$O$7:$O$1250,MATCH(B16,Historical!$B$7:$B$1281,0)))^(1/10)-1)*100)</f>
        <v>5.7388439182276985</v>
      </c>
      <c r="W16" s="674">
        <f t="shared" si="3"/>
        <v>1.4161386198527579</v>
      </c>
      <c r="X16" s="675">
        <f t="shared" si="4"/>
        <v>0.7890289811562492</v>
      </c>
      <c r="Y16" s="842"/>
      <c r="Z16" s="624">
        <f t="shared" si="5"/>
        <v>48.732943469785575</v>
      </c>
      <c r="AA16" s="853">
        <f t="shared" si="6"/>
        <v>19.269005847953217</v>
      </c>
      <c r="AB16" s="854">
        <v>9</v>
      </c>
      <c r="AC16" s="833">
        <v>5.13</v>
      </c>
      <c r="AD16" s="833">
        <v>2.75</v>
      </c>
      <c r="AE16" s="833">
        <v>4.22</v>
      </c>
      <c r="AF16" s="833">
        <v>1.74</v>
      </c>
      <c r="AG16" s="833" t="s">
        <v>136</v>
      </c>
      <c r="AH16" s="833">
        <v>12.4</v>
      </c>
      <c r="AI16" s="833">
        <v>6.8500000000000005</v>
      </c>
      <c r="AJ16" s="833">
        <v>10.299999999999999</v>
      </c>
      <c r="AK16" s="833">
        <v>7.0000000000000009</v>
      </c>
      <c r="AL16" s="845">
        <v>12070</v>
      </c>
      <c r="AM16" s="839">
        <v>0.6</v>
      </c>
      <c r="AN16" s="833">
        <v>0.71</v>
      </c>
      <c r="AO16" s="711">
        <f t="shared" si="7"/>
        <v>-8.6129228706225049</v>
      </c>
      <c r="AP16" s="712">
        <f t="shared" si="8"/>
        <v>10.656082977330712</v>
      </c>
      <c r="AQ16" s="855">
        <f t="shared" si="9"/>
        <v>22.071145330979647</v>
      </c>
      <c r="AR16" s="624">
        <f>INDEX(Historical!$C$7:$C$1259,MATCH(B16,Historical!$B$7:$B$1281,0))*IF(AH16="n/a",1.03,IF(AH16&lt;0,1.01,IF(AH16&gt;10,1.1,(1+AH16/100))))</f>
        <v>2.5850000000000004</v>
      </c>
      <c r="AS16" s="853">
        <f t="shared" si="10"/>
        <v>2.7620725000000004</v>
      </c>
      <c r="AT16" s="853">
        <f t="shared" si="11"/>
        <v>2.9554175750000007</v>
      </c>
      <c r="AU16" s="853">
        <f t="shared" si="11"/>
        <v>3.1622968052500009</v>
      </c>
      <c r="AV16" s="853">
        <f t="shared" si="11"/>
        <v>3.3836575816175012</v>
      </c>
      <c r="AW16" s="624">
        <f t="shared" si="12"/>
        <v>14.848444461867505</v>
      </c>
      <c r="AX16" s="719">
        <f t="shared" si="13"/>
        <v>15.021188125308555</v>
      </c>
      <c r="AY16" s="900">
        <v>0.36</v>
      </c>
      <c r="AZ16" s="839">
        <v>16.86</v>
      </c>
      <c r="BA16" s="839">
        <v>-11.219999999999999</v>
      </c>
      <c r="BB16" s="839">
        <v>8.57</v>
      </c>
      <c r="BC16" s="839">
        <v>2.92</v>
      </c>
      <c r="BE16" s="597">
        <v>1985</v>
      </c>
      <c r="BF16" s="865">
        <f t="shared" si="14"/>
        <v>3</v>
      </c>
      <c r="BG16" s="849" t="s">
        <v>136</v>
      </c>
    </row>
    <row r="17" spans="1:59" s="744" customFormat="1" ht="11.25" customHeight="1" x14ac:dyDescent="0.2">
      <c r="A17" s="619" t="s">
        <v>429</v>
      </c>
      <c r="B17" s="751" t="s">
        <v>430</v>
      </c>
      <c r="C17" s="898" t="s">
        <v>123</v>
      </c>
      <c r="D17" s="898" t="s">
        <v>4275</v>
      </c>
      <c r="E17" s="727">
        <v>27</v>
      </c>
      <c r="F17" s="1153">
        <v>116</v>
      </c>
      <c r="G17" s="1152" t="s">
        <v>106</v>
      </c>
      <c r="H17" s="1152" t="s">
        <v>106</v>
      </c>
      <c r="I17" s="737">
        <v>141.66999999999999</v>
      </c>
      <c r="J17" s="729">
        <f t="shared" si="0"/>
        <v>1.0164466718430154</v>
      </c>
      <c r="K17" s="749">
        <v>0.36</v>
      </c>
      <c r="L17" s="731">
        <v>4</v>
      </c>
      <c r="M17" s="732">
        <f t="shared" si="1"/>
        <v>1.44</v>
      </c>
      <c r="N17" s="733" t="s">
        <v>431</v>
      </c>
      <c r="O17" s="750">
        <v>0.34</v>
      </c>
      <c r="P17" s="1097">
        <v>43585</v>
      </c>
      <c r="Q17" s="1097">
        <v>43607</v>
      </c>
      <c r="R17" s="732">
        <f t="shared" si="2"/>
        <v>5.8823529411764595</v>
      </c>
      <c r="S17" s="673">
        <f>IF(INDEX(Historical!$D$7:$D$1257,MATCH(B17,Historical!$B$7:$B$1281,0))=0,"n/a",(INDEX(Historical!$C$7:$C$1259,MATCH(B17,Historical!$B$7:$B$1281,0))/INDEX(Historical!$D$7:$D$1257,MATCH(B17,Historical!$B$7:$B$1281,0))-1)*100)</f>
        <v>1.4084507042253502</v>
      </c>
      <c r="T17" s="673">
        <f>IF(INDEX(Historical!$F$7:$F$1250,MATCH(B17,Historical!$B$7:$B$1281,0))=0,"n/a",((INDEX(Historical!$C$7:$C$1259,MATCH(B17,Historical!$B$7:$B$1281,0))/INDEX(Historical!$F$7:$F$1250,MATCH(B17,Historical!$B$7:$B$1281,0)))^(1/3)-1)*100)</f>
        <v>4.0041911525952045</v>
      </c>
      <c r="U17" s="673">
        <f>IF(INDEX(Historical!$H$7:$H$1250,MATCH(B17,Historical!$B$7:$B$1281,0))=0,"n/a",((INDEX(Historical!$C$7:$C$1259,MATCH(B17,Historical!$B$7:$B$1281,0))/INDEX(Historical!$H$7:$H$1250,MATCH(B17,Historical!$B$7:$B$1281,0)))^(1/5)-1)*100)</f>
        <v>4.7831688302757414</v>
      </c>
      <c r="V17" s="673">
        <f>IF(INDEX(Historical!$O$7:$O$1250,MATCH(B17,Historical!$B$7:$B$1281,0))=0,"n/a",((INDEX(Historical!$C$7:$C$1259,MATCH(B17,Historical!$B$7:$B$1281,0))/INDEX(Historical!$O$7:$O$1250,MATCH(B17,Historical!$B$7:$B$1281,0)))^(1/10)-1)*100)</f>
        <v>8.1139800821938621</v>
      </c>
      <c r="W17" s="674">
        <f t="shared" si="3"/>
        <v>0.58949723585992164</v>
      </c>
      <c r="X17" s="675">
        <f t="shared" si="4"/>
        <v>5.9789610378446767</v>
      </c>
      <c r="Y17" s="644" t="s">
        <v>4579</v>
      </c>
      <c r="Z17" s="729">
        <f t="shared" si="5"/>
        <v>44.859813084112147</v>
      </c>
      <c r="AA17" s="736">
        <f t="shared" si="6"/>
        <v>44.13395638629283</v>
      </c>
      <c r="AB17" s="731">
        <v>12</v>
      </c>
      <c r="AC17" s="737">
        <v>3.21</v>
      </c>
      <c r="AD17" s="737">
        <v>6.05</v>
      </c>
      <c r="AE17" s="737">
        <v>3.13</v>
      </c>
      <c r="AF17" s="737">
        <v>5.01</v>
      </c>
      <c r="AG17" s="737">
        <v>12.5</v>
      </c>
      <c r="AH17" s="737">
        <v>-12.3</v>
      </c>
      <c r="AI17" s="737">
        <v>12.15</v>
      </c>
      <c r="AJ17" s="737">
        <v>0.8</v>
      </c>
      <c r="AK17" s="737">
        <v>7.3599999999999994</v>
      </c>
      <c r="AL17" s="738">
        <v>9170</v>
      </c>
      <c r="AM17" s="739">
        <v>0.4</v>
      </c>
      <c r="AN17" s="737">
        <v>0.63</v>
      </c>
      <c r="AO17" s="740">
        <f t="shared" si="7"/>
        <v>-38.334340884174075</v>
      </c>
      <c r="AP17" s="741">
        <f t="shared" si="8"/>
        <v>5.7996155021187565</v>
      </c>
      <c r="AQ17" s="742">
        <f t="shared" si="9"/>
        <v>213.48302913152844</v>
      </c>
      <c r="AR17" s="624">
        <f>INDEX(Historical!$C$7:$C$1259,MATCH(B17,Historical!$B$7:$B$1281,0))*IF(AH17="n/a",1.03,IF(AH17&lt;0,1.01,IF(AH17&gt;10,1.1,(1+AH17/100))))</f>
        <v>1.4543999999999999</v>
      </c>
      <c r="AS17" s="736">
        <f t="shared" si="10"/>
        <v>1.5998399999999999</v>
      </c>
      <c r="AT17" s="736">
        <f t="shared" si="11"/>
        <v>1.7175882239999998</v>
      </c>
      <c r="AU17" s="736">
        <f t="shared" si="11"/>
        <v>1.8440027172863995</v>
      </c>
      <c r="AV17" s="736">
        <f t="shared" si="11"/>
        <v>1.9797213172786783</v>
      </c>
      <c r="AW17" s="729">
        <f t="shared" si="12"/>
        <v>8.5955522585650783</v>
      </c>
      <c r="AX17" s="743">
        <f t="shared" si="13"/>
        <v>6.0673058929661039</v>
      </c>
      <c r="AY17" s="901">
        <v>0.65</v>
      </c>
      <c r="AZ17" s="739">
        <v>51.749999999999993</v>
      </c>
      <c r="BA17" s="739">
        <v>-2.9000000000000004</v>
      </c>
      <c r="BB17" s="739">
        <v>2.7</v>
      </c>
      <c r="BC17" s="739">
        <v>13.34</v>
      </c>
      <c r="BD17" s="875"/>
      <c r="BE17" s="597">
        <v>1994</v>
      </c>
      <c r="BF17" s="865">
        <f t="shared" si="14"/>
        <v>2</v>
      </c>
      <c r="BG17" s="793">
        <v>5.5</v>
      </c>
    </row>
    <row r="18" spans="1:59" ht="11.25" customHeight="1" x14ac:dyDescent="0.2">
      <c r="A18" s="831" t="s">
        <v>129</v>
      </c>
      <c r="B18" s="842" t="s">
        <v>130</v>
      </c>
      <c r="C18" s="898" t="s">
        <v>131</v>
      </c>
      <c r="D18" s="898" t="s">
        <v>4274</v>
      </c>
      <c r="E18" s="705">
        <v>66</v>
      </c>
      <c r="F18" s="1153">
        <v>1</v>
      </c>
      <c r="G18" s="1153" t="s">
        <v>37</v>
      </c>
      <c r="H18" s="1153" t="s">
        <v>37</v>
      </c>
      <c r="I18" s="833">
        <v>75.62</v>
      </c>
      <c r="J18" s="624">
        <f t="shared" si="0"/>
        <v>1.7720179846601427</v>
      </c>
      <c r="K18" s="844">
        <v>0.33500000000000002</v>
      </c>
      <c r="L18" s="854">
        <v>4</v>
      </c>
      <c r="M18" s="615">
        <f t="shared" si="1"/>
        <v>1.34</v>
      </c>
      <c r="N18" s="837" t="s">
        <v>119</v>
      </c>
      <c r="O18" s="706">
        <v>0.30499999999999999</v>
      </c>
      <c r="P18" s="606">
        <v>44057</v>
      </c>
      <c r="Q18" s="606">
        <v>44075</v>
      </c>
      <c r="R18" s="615">
        <f t="shared" si="2"/>
        <v>9.8360655737705009</v>
      </c>
      <c r="S18" s="673">
        <f>IF(INDEX(Historical!$D$7:$D$1257,MATCH(B18,Historical!$B$7:$B$1281,0))=0,"n/a",(INDEX(Historical!$C$7:$C$1259,MATCH(B18,Historical!$B$7:$B$1281,0))/INDEX(Historical!$D$7:$D$1257,MATCH(B18,Historical!$B$7:$B$1281,0))-1)*100)</f>
        <v>10.344827586206918</v>
      </c>
      <c r="T18" s="673">
        <f>IF(INDEX(Historical!$F$7:$F$1250,MATCH(B18,Historical!$B$7:$B$1281,0))=0,"n/a",((INDEX(Historical!$C$7:$C$1259,MATCH(B18,Historical!$B$7:$B$1281,0))/INDEX(Historical!$F$7:$F$1250,MATCH(B18,Historical!$B$7:$B$1281,0)))^(1/3)-1)*100)</f>
        <v>8.7947307606650824</v>
      </c>
      <c r="U18" s="673">
        <f>IF(INDEX(Historical!$H$7:$H$1250,MATCH(B18,Historical!$B$7:$B$1281,0))=0,"n/a",((INDEX(Historical!$C$7:$C$1259,MATCH(B18,Historical!$B$7:$B$1281,0))/INDEX(Historical!$H$7:$H$1250,MATCH(B18,Historical!$B$7:$B$1281,0)))^(1/5)-1)*100)</f>
        <v>7.9293862472727961</v>
      </c>
      <c r="V18" s="673">
        <f>IF(INDEX(Historical!$O$7:$O$1250,MATCH(B18,Historical!$B$7:$B$1281,0))=0,"n/a",((INDEX(Historical!$C$7:$C$1259,MATCH(B18,Historical!$B$7:$B$1281,0))/INDEX(Historical!$O$7:$O$1250,MATCH(B18,Historical!$B$7:$B$1281,0)))^(1/10)-1)*100)</f>
        <v>9.4260348858074892</v>
      </c>
      <c r="W18" s="674">
        <f t="shared" si="3"/>
        <v>0.84122182267878576</v>
      </c>
      <c r="X18" s="675">
        <f t="shared" si="4"/>
        <v>1.0165879804195892</v>
      </c>
      <c r="Y18" s="637"/>
      <c r="Z18" s="624">
        <f t="shared" si="5"/>
        <v>57.510729613733901</v>
      </c>
      <c r="AA18" s="853">
        <f t="shared" si="6"/>
        <v>32.454935622317599</v>
      </c>
      <c r="AB18" s="854">
        <v>12</v>
      </c>
      <c r="AC18" s="833">
        <v>2.33</v>
      </c>
      <c r="AD18" s="833">
        <v>7.03</v>
      </c>
      <c r="AE18" s="833">
        <v>5.6</v>
      </c>
      <c r="AF18" s="833">
        <v>4.33</v>
      </c>
      <c r="AG18" s="833">
        <v>13.8</v>
      </c>
      <c r="AH18" s="833">
        <v>2.5</v>
      </c>
      <c r="AI18" s="833">
        <v>5.91</v>
      </c>
      <c r="AJ18" s="833">
        <v>7.8</v>
      </c>
      <c r="AK18" s="833">
        <v>4.5999999999999996</v>
      </c>
      <c r="AL18" s="845">
        <v>2730</v>
      </c>
      <c r="AM18" s="839">
        <v>0.6</v>
      </c>
      <c r="AN18" s="833">
        <v>0.9</v>
      </c>
      <c r="AO18" s="711">
        <f t="shared" si="7"/>
        <v>-22.753531390384659</v>
      </c>
      <c r="AP18" s="712">
        <f t="shared" si="8"/>
        <v>9.7014042319329388</v>
      </c>
      <c r="AQ18" s="855">
        <f t="shared" si="9"/>
        <v>149.91542680109043</v>
      </c>
      <c r="AR18" s="624">
        <f>INDEX(Historical!$C$7:$C$1259,MATCH(B18,Historical!$B$7:$B$1281,0))*IF(AH18="n/a",1.03,IF(AH18&lt;0,1.01,IF(AH18&gt;10,1.1,(1+AH18/100))))</f>
        <v>1.3119999999999998</v>
      </c>
      <c r="AS18" s="853">
        <f t="shared" si="10"/>
        <v>1.3895391999999998</v>
      </c>
      <c r="AT18" s="853">
        <f t="shared" si="11"/>
        <v>1.4534580031999997</v>
      </c>
      <c r="AU18" s="853">
        <f t="shared" si="11"/>
        <v>1.5203170713471998</v>
      </c>
      <c r="AV18" s="853">
        <f t="shared" si="11"/>
        <v>1.5902516566291711</v>
      </c>
      <c r="AW18" s="624">
        <f t="shared" si="12"/>
        <v>7.2655659311763694</v>
      </c>
      <c r="AX18" s="719">
        <f t="shared" si="13"/>
        <v>9.6079951483421961</v>
      </c>
      <c r="AY18" s="900">
        <v>0</v>
      </c>
      <c r="AZ18" s="839">
        <v>9.1999999999999993</v>
      </c>
      <c r="BA18" s="839">
        <v>-17</v>
      </c>
      <c r="BB18" s="839">
        <v>-0.9900000000000001</v>
      </c>
      <c r="BC18" s="839">
        <v>-1.58</v>
      </c>
      <c r="BE18" s="597">
        <v>1955</v>
      </c>
      <c r="BF18" s="865">
        <f t="shared" si="14"/>
        <v>8</v>
      </c>
      <c r="BG18" s="849">
        <v>5</v>
      </c>
    </row>
    <row r="19" spans="1:59" ht="11.25" customHeight="1" x14ac:dyDescent="0.2">
      <c r="A19" s="831" t="s">
        <v>450</v>
      </c>
      <c r="B19" s="842" t="s">
        <v>451</v>
      </c>
      <c r="C19" s="898" t="s">
        <v>108</v>
      </c>
      <c r="D19" s="898" t="s">
        <v>4272</v>
      </c>
      <c r="E19" s="705">
        <v>27</v>
      </c>
      <c r="F19" s="1153">
        <v>121</v>
      </c>
      <c r="G19" s="1153" t="s">
        <v>106</v>
      </c>
      <c r="H19" s="1153" t="s">
        <v>106</v>
      </c>
      <c r="I19" s="833">
        <v>70.69</v>
      </c>
      <c r="J19" s="624">
        <f t="shared" si="0"/>
        <v>1.9238930541802237</v>
      </c>
      <c r="K19" s="851">
        <v>0.34</v>
      </c>
      <c r="L19" s="854">
        <v>4</v>
      </c>
      <c r="M19" s="615">
        <f t="shared" si="1"/>
        <v>1.36</v>
      </c>
      <c r="N19" s="837" t="s">
        <v>239</v>
      </c>
      <c r="O19" s="707">
        <v>0.32</v>
      </c>
      <c r="P19" s="606">
        <v>44103</v>
      </c>
      <c r="Q19" s="606">
        <v>44119</v>
      </c>
      <c r="R19" s="615">
        <f t="shared" si="2"/>
        <v>6.2500000000000053</v>
      </c>
      <c r="S19" s="673">
        <f>IF(INDEX(Historical!$D$7:$D$1257,MATCH(B19,Historical!$B$7:$B$1281,0))=0,"n/a",(INDEX(Historical!$C$7:$C$1259,MATCH(B19,Historical!$B$7:$B$1281,0))/INDEX(Historical!$D$7:$D$1257,MATCH(B19,Historical!$B$7:$B$1281,0))-1)*100)</f>
        <v>6.5573770491803351</v>
      </c>
      <c r="T19" s="673">
        <f>IF(INDEX(Historical!$F$7:$F$1250,MATCH(B19,Historical!$B$7:$B$1281,0))=0,"n/a",((INDEX(Historical!$C$7:$C$1259,MATCH(B19,Historical!$B$7:$B$1281,0))/INDEX(Historical!$F$7:$F$1250,MATCH(B19,Historical!$B$7:$B$1281,0)))^(1/3)-1)*100)</f>
        <v>18.563110149668759</v>
      </c>
      <c r="U19" s="673">
        <f>IF(INDEX(Historical!$H$7:$H$1250,MATCH(B19,Historical!$B$7:$B$1281,0))=0,"n/a",((INDEX(Historical!$C$7:$C$1259,MATCH(B19,Historical!$B$7:$B$1281,0))/INDEX(Historical!$H$7:$H$1250,MATCH(B19,Historical!$B$7:$B$1281,0)))^(1/5)-1)*100)</f>
        <v>13.506008649089129</v>
      </c>
      <c r="V19" s="673">
        <f>IF(INDEX(Historical!$O$7:$O$1250,MATCH(B19,Historical!$B$7:$B$1281,0))=0,"n/a",((INDEX(Historical!$C$7:$C$1259,MATCH(B19,Historical!$B$7:$B$1281,0))/INDEX(Historical!$O$7:$O$1250,MATCH(B19,Historical!$B$7:$B$1281,0)))^(1/10)-1)*100)</f>
        <v>10.709413348297648</v>
      </c>
      <c r="W19" s="674">
        <f t="shared" si="3"/>
        <v>1.2611343133222159</v>
      </c>
      <c r="X19" s="675">
        <f t="shared" si="4"/>
        <v>1.7771064011959381</v>
      </c>
      <c r="Y19" s="634"/>
      <c r="Z19" s="624">
        <f t="shared" si="5"/>
        <v>45.333333333333336</v>
      </c>
      <c r="AA19" s="853">
        <f t="shared" si="6"/>
        <v>23.563333333333333</v>
      </c>
      <c r="AB19" s="854">
        <v>12</v>
      </c>
      <c r="AC19" s="833">
        <v>3</v>
      </c>
      <c r="AD19" s="833">
        <v>3.43</v>
      </c>
      <c r="AE19" s="833">
        <v>7.12</v>
      </c>
      <c r="AF19" s="833">
        <v>2.2000000000000002</v>
      </c>
      <c r="AG19" s="833">
        <v>9.6</v>
      </c>
      <c r="AH19" s="833">
        <v>-25.900000000000002</v>
      </c>
      <c r="AI19" s="833">
        <v>-1.1400000000000001</v>
      </c>
      <c r="AJ19" s="833">
        <v>7.6</v>
      </c>
      <c r="AK19" s="833">
        <v>7.0000000000000009</v>
      </c>
      <c r="AL19" s="845">
        <v>2330</v>
      </c>
      <c r="AM19" s="839">
        <v>32.300000000000004</v>
      </c>
      <c r="AN19" s="833">
        <v>0.03</v>
      </c>
      <c r="AO19" s="711">
        <f t="shared" si="7"/>
        <v>-8.1334316300639795</v>
      </c>
      <c r="AP19" s="712">
        <f t="shared" si="8"/>
        <v>15.429901703269353</v>
      </c>
      <c r="AQ19" s="855">
        <f t="shared" si="9"/>
        <v>51.78835167332079</v>
      </c>
      <c r="AR19" s="624">
        <f>INDEX(Historical!$C$7:$C$1259,MATCH(B19,Historical!$B$7:$B$1281,0))*IF(AH19="n/a",1.03,IF(AH19&lt;0,1.01,IF(AH19&gt;10,1.1,(1+AH19/100))))</f>
        <v>1.3130000000000002</v>
      </c>
      <c r="AS19" s="853">
        <f t="shared" si="10"/>
        <v>1.3261300000000003</v>
      </c>
      <c r="AT19" s="853">
        <f t="shared" si="11"/>
        <v>1.4189591000000004</v>
      </c>
      <c r="AU19" s="853">
        <f t="shared" si="11"/>
        <v>1.5182862370000005</v>
      </c>
      <c r="AV19" s="853">
        <f t="shared" si="11"/>
        <v>1.6245662735900006</v>
      </c>
      <c r="AW19" s="624">
        <f t="shared" si="12"/>
        <v>7.2009416105900019</v>
      </c>
      <c r="AX19" s="719">
        <f t="shared" si="13"/>
        <v>10.186648197184894</v>
      </c>
      <c r="AY19" s="900">
        <v>1.49</v>
      </c>
      <c r="AZ19" s="839">
        <v>147.56</v>
      </c>
      <c r="BA19" s="839">
        <v>-8.6499999999999986</v>
      </c>
      <c r="BB19" s="839">
        <v>5.82</v>
      </c>
      <c r="BC19" s="839">
        <v>35.630000000000003</v>
      </c>
      <c r="BE19" s="597">
        <v>1994</v>
      </c>
      <c r="BF19" s="865">
        <f t="shared" si="14"/>
        <v>2</v>
      </c>
      <c r="BG19" s="849">
        <v>1.0999999999999999</v>
      </c>
    </row>
    <row r="20" spans="1:59" ht="11.25" customHeight="1" x14ac:dyDescent="0.2">
      <c r="A20" s="831" t="s">
        <v>149</v>
      </c>
      <c r="B20" s="842" t="s">
        <v>150</v>
      </c>
      <c r="C20" s="898" t="s">
        <v>153</v>
      </c>
      <c r="D20" s="898" t="s">
        <v>4258</v>
      </c>
      <c r="E20" s="705">
        <v>49</v>
      </c>
      <c r="F20" s="1153">
        <v>39</v>
      </c>
      <c r="G20" s="1153" t="s">
        <v>37</v>
      </c>
      <c r="H20" s="1153" t="s">
        <v>37</v>
      </c>
      <c r="I20" s="833">
        <v>243.15</v>
      </c>
      <c r="J20" s="624">
        <f t="shared" si="0"/>
        <v>1.3654122969360476</v>
      </c>
      <c r="K20" s="844">
        <v>0.83</v>
      </c>
      <c r="L20" s="854">
        <v>4</v>
      </c>
      <c r="M20" s="615">
        <f t="shared" si="1"/>
        <v>3.32</v>
      </c>
      <c r="N20" s="837" t="s">
        <v>151</v>
      </c>
      <c r="O20" s="706">
        <v>0.79</v>
      </c>
      <c r="P20" s="606">
        <v>44174</v>
      </c>
      <c r="Q20" s="606">
        <v>44196</v>
      </c>
      <c r="R20" s="615">
        <f t="shared" si="2"/>
        <v>5.0632911392404969</v>
      </c>
      <c r="S20" s="673">
        <f>IF(INDEX(Historical!$D$7:$D$1257,MATCH(B20,Historical!$B$7:$B$1281,0))=0,"n/a",(INDEX(Historical!$C$7:$C$1259,MATCH(B20,Historical!$B$7:$B$1281,0))/INDEX(Historical!$D$7:$D$1257,MATCH(B20,Historical!$B$7:$B$1281,0))-1)*100)</f>
        <v>3.2258064516129004</v>
      </c>
      <c r="T20" s="673">
        <f>IF(INDEX(Historical!$F$7:$F$1250,MATCH(B20,Historical!$B$7:$B$1281,0))=0,"n/a",((INDEX(Historical!$C$7:$C$1259,MATCH(B20,Historical!$B$7:$B$1281,0))/INDEX(Historical!$F$7:$F$1250,MATCH(B20,Historical!$B$7:$B$1281,0)))^(1/3)-1)*100)</f>
        <v>2.8649807862181742</v>
      </c>
      <c r="U20" s="673">
        <f>IF(INDEX(Historical!$H$7:$H$1250,MATCH(B20,Historical!$B$7:$B$1281,0))=0,"n/a",((INDEX(Historical!$C$7:$C$1259,MATCH(B20,Historical!$B$7:$B$1281,0))/INDEX(Historical!$H$7:$H$1250,MATCH(B20,Historical!$B$7:$B$1281,0)))^(1/5)-1)*100)</f>
        <v>5.4005735728785753</v>
      </c>
      <c r="V20" s="673">
        <f>IF(INDEX(Historical!$O$7:$O$1250,MATCH(B20,Historical!$B$7:$B$1281,0))=0,"n/a",((INDEX(Historical!$C$7:$C$1259,MATCH(B20,Historical!$B$7:$B$1281,0))/INDEX(Historical!$O$7:$O$1250,MATCH(B20,Historical!$B$7:$B$1281,0)))^(1/10)-1)*100)</f>
        <v>8.0161829675438057</v>
      </c>
      <c r="W20" s="674">
        <f t="shared" si="3"/>
        <v>0.67370887051163897</v>
      </c>
      <c r="X20" s="675" t="str">
        <f t="shared" si="4"/>
        <v>n/a</v>
      </c>
      <c r="Y20" s="843" t="s">
        <v>152</v>
      </c>
      <c r="Z20" s="624">
        <f t="shared" si="5"/>
        <v>63.84615384615384</v>
      </c>
      <c r="AA20" s="853">
        <f t="shared" si="6"/>
        <v>46.759615384615387</v>
      </c>
      <c r="AB20" s="854">
        <v>9</v>
      </c>
      <c r="AC20" s="833">
        <v>5.2</v>
      </c>
      <c r="AD20" s="833">
        <v>3.93</v>
      </c>
      <c r="AE20" s="833">
        <v>3.86</v>
      </c>
      <c r="AF20" s="833">
        <v>2.89</v>
      </c>
      <c r="AG20" s="833">
        <v>6.5</v>
      </c>
      <c r="AH20" s="833">
        <v>-27.700000000000003</v>
      </c>
      <c r="AI20" s="833">
        <v>4.32</v>
      </c>
      <c r="AJ20" s="833">
        <v>-4.1000000000000005</v>
      </c>
      <c r="AK20" s="833">
        <v>12</v>
      </c>
      <c r="AL20" s="845">
        <v>70260</v>
      </c>
      <c r="AM20" s="839">
        <v>0.2</v>
      </c>
      <c r="AN20" s="833">
        <v>0.72</v>
      </c>
      <c r="AO20" s="711">
        <f t="shared" si="7"/>
        <v>-39.993629514800766</v>
      </c>
      <c r="AP20" s="712">
        <f t="shared" si="8"/>
        <v>6.7659858698146227</v>
      </c>
      <c r="AQ20" s="855">
        <f t="shared" si="9"/>
        <v>145.07167972886668</v>
      </c>
      <c r="AR20" s="624">
        <f>INDEX(Historical!$C$7:$C$1259,MATCH(B20,Historical!$B$7:$B$1281,0))*IF(AH20="n/a",1.03,IF(AH20&lt;0,1.01,IF(AH20&gt;10,1.1,(1+AH20/100))))</f>
        <v>3.2320000000000002</v>
      </c>
      <c r="AS20" s="853">
        <f t="shared" si="10"/>
        <v>3.3716223999999997</v>
      </c>
      <c r="AT20" s="853">
        <f t="shared" si="11"/>
        <v>3.7087846399999997</v>
      </c>
      <c r="AU20" s="853">
        <f t="shared" si="11"/>
        <v>4.0796631039999998</v>
      </c>
      <c r="AV20" s="853">
        <f t="shared" si="11"/>
        <v>4.4876294143999997</v>
      </c>
      <c r="AW20" s="624">
        <f t="shared" si="12"/>
        <v>18.879699558399999</v>
      </c>
      <c r="AX20" s="719">
        <f t="shared" si="13"/>
        <v>7.7646307046678995</v>
      </c>
      <c r="AY20" s="900">
        <v>0.77</v>
      </c>
      <c r="AZ20" s="839">
        <v>11.03</v>
      </c>
      <c r="BA20" s="839">
        <v>-14.680000000000001</v>
      </c>
      <c r="BB20" s="839">
        <v>-2.48</v>
      </c>
      <c r="BC20" s="839">
        <v>-1.3</v>
      </c>
      <c r="BE20" s="597">
        <v>1973</v>
      </c>
      <c r="BF20" s="865">
        <f t="shared" si="14"/>
        <v>5</v>
      </c>
      <c r="BG20" s="849">
        <v>2.8000000000000003</v>
      </c>
    </row>
    <row r="21" spans="1:59" ht="11.25" customHeight="1" x14ac:dyDescent="0.2">
      <c r="A21" s="831" t="s">
        <v>237</v>
      </c>
      <c r="B21" s="842" t="s">
        <v>238</v>
      </c>
      <c r="C21" s="898" t="s">
        <v>108</v>
      </c>
      <c r="D21" s="898" t="s">
        <v>4268</v>
      </c>
      <c r="E21" s="705">
        <v>41</v>
      </c>
      <c r="F21" s="1153">
        <v>64</v>
      </c>
      <c r="G21" s="1153" t="s">
        <v>37</v>
      </c>
      <c r="H21" s="1153" t="s">
        <v>115</v>
      </c>
      <c r="I21" s="833">
        <v>29.6</v>
      </c>
      <c r="J21" s="624">
        <f t="shared" si="0"/>
        <v>3.7837837837837842</v>
      </c>
      <c r="K21" s="844">
        <v>0.28000000000000003</v>
      </c>
      <c r="L21" s="854">
        <v>4</v>
      </c>
      <c r="M21" s="615">
        <f t="shared" si="1"/>
        <v>1.1200000000000001</v>
      </c>
      <c r="N21" s="837" t="s">
        <v>127</v>
      </c>
      <c r="O21" s="706">
        <v>0.27</v>
      </c>
      <c r="P21" s="606">
        <v>44195</v>
      </c>
      <c r="Q21" s="606">
        <v>44211</v>
      </c>
      <c r="R21" s="615">
        <f t="shared" si="2"/>
        <v>3.7037037037037068</v>
      </c>
      <c r="S21" s="673">
        <f>IF(INDEX(Historical!$D$7:$D$1257,MATCH(B21,Historical!$B$7:$B$1281,0))=0,"n/a",(INDEX(Historical!$C$7:$C$1259,MATCH(B21,Historical!$B$7:$B$1281,0))/INDEX(Historical!$D$7:$D$1257,MATCH(B21,Historical!$B$7:$B$1281,0))-1)*100)</f>
        <v>3.8461538461538547</v>
      </c>
      <c r="T21" s="673">
        <f>IF(INDEX(Historical!$F$7:$F$1250,MATCH(B21,Historical!$B$7:$B$1281,0))=0,"n/a",((INDEX(Historical!$C$7:$C$1259,MATCH(B21,Historical!$B$7:$B$1281,0))/INDEX(Historical!$F$7:$F$1250,MATCH(B21,Historical!$B$7:$B$1281,0)))^(1/3)-1)*100)</f>
        <v>10.520944959211608</v>
      </c>
      <c r="U21" s="673">
        <f>IF(INDEX(Historical!$H$7:$H$1250,MATCH(B21,Historical!$B$7:$B$1281,0))=0,"n/a",((INDEX(Historical!$C$7:$C$1259,MATCH(B21,Historical!$B$7:$B$1281,0))/INDEX(Historical!$H$7:$H$1250,MATCH(B21,Historical!$B$7:$B$1281,0)))^(1/5)-1)*100)</f>
        <v>12.474611314209483</v>
      </c>
      <c r="V21" s="673">
        <f>IF(INDEX(Historical!$O$7:$O$1250,MATCH(B21,Historical!$B$7:$B$1281,0))=0,"n/a",((INDEX(Historical!$C$7:$C$1259,MATCH(B21,Historical!$B$7:$B$1281,0))/INDEX(Historical!$O$7:$O$1250,MATCH(B21,Historical!$B$7:$B$1281,0)))^(1/10)-1)*100)</f>
        <v>13.921641423114227</v>
      </c>
      <c r="W21" s="674">
        <f t="shared" si="3"/>
        <v>0.89605894413411424</v>
      </c>
      <c r="X21" s="675" t="str">
        <f t="shared" si="4"/>
        <v>n/a</v>
      </c>
      <c r="Y21" s="634"/>
      <c r="Z21" s="624">
        <f t="shared" si="5"/>
        <v>71.794871794871796</v>
      </c>
      <c r="AA21" s="853">
        <f t="shared" si="6"/>
        <v>18.974358974358974</v>
      </c>
      <c r="AB21" s="854">
        <v>9</v>
      </c>
      <c r="AC21" s="833">
        <v>1.56</v>
      </c>
      <c r="AD21" s="833">
        <v>3.85</v>
      </c>
      <c r="AE21" s="833">
        <v>2.39</v>
      </c>
      <c r="AF21" s="833">
        <v>1.38</v>
      </c>
      <c r="AG21" s="833">
        <v>7.6</v>
      </c>
      <c r="AH21" s="833">
        <v>-32.300000000000004</v>
      </c>
      <c r="AI21" s="833">
        <v>4.9799999999999995</v>
      </c>
      <c r="AJ21" s="833">
        <v>-13.5</v>
      </c>
      <c r="AK21" s="833">
        <v>4.88</v>
      </c>
      <c r="AL21" s="845">
        <v>14680</v>
      </c>
      <c r="AM21" s="839">
        <v>18.7</v>
      </c>
      <c r="AN21" s="833">
        <v>0</v>
      </c>
      <c r="AO21" s="711">
        <f t="shared" si="7"/>
        <v>-2.7159638763657092</v>
      </c>
      <c r="AP21" s="712">
        <f t="shared" si="8"/>
        <v>16.258395097993265</v>
      </c>
      <c r="AQ21" s="855">
        <f t="shared" si="9"/>
        <v>7.8777402322037782</v>
      </c>
      <c r="AR21" s="624">
        <f>INDEX(Historical!$C$7:$C$1259,MATCH(B21,Historical!$B$7:$B$1281,0))*IF(AH21="n/a",1.03,IF(AH21&lt;0,1.01,IF(AH21&gt;10,1.1,(1+AH21/100))))</f>
        <v>1.0908</v>
      </c>
      <c r="AS21" s="853">
        <f t="shared" si="10"/>
        <v>1.1451218400000001</v>
      </c>
      <c r="AT21" s="853">
        <f t="shared" si="11"/>
        <v>1.201003785792</v>
      </c>
      <c r="AU21" s="853">
        <f t="shared" si="11"/>
        <v>1.2596127705386495</v>
      </c>
      <c r="AV21" s="853">
        <f t="shared" si="11"/>
        <v>1.3210818737409356</v>
      </c>
      <c r="AW21" s="624">
        <f t="shared" si="12"/>
        <v>6.0176202700715855</v>
      </c>
      <c r="AX21" s="719">
        <f t="shared" si="13"/>
        <v>20.329798209701302</v>
      </c>
      <c r="AY21" s="900">
        <v>1.27</v>
      </c>
      <c r="AZ21" s="839">
        <v>98.52</v>
      </c>
      <c r="BA21" s="839">
        <v>-3.11</v>
      </c>
      <c r="BB21" s="839">
        <v>7.3</v>
      </c>
      <c r="BC21" s="839">
        <v>26.82</v>
      </c>
      <c r="BE21" s="597">
        <v>1981</v>
      </c>
      <c r="BF21" s="865">
        <f t="shared" si="14"/>
        <v>3</v>
      </c>
      <c r="BG21" s="849">
        <v>4.3</v>
      </c>
    </row>
    <row r="22" spans="1:59" ht="11.25" customHeight="1" x14ac:dyDescent="0.2">
      <c r="A22" s="838" t="s">
        <v>161</v>
      </c>
      <c r="B22" s="842" t="s">
        <v>162</v>
      </c>
      <c r="C22" s="898" t="s">
        <v>128</v>
      </c>
      <c r="D22" s="898" t="s">
        <v>4280</v>
      </c>
      <c r="E22" s="705">
        <v>37</v>
      </c>
      <c r="F22" s="1153">
        <v>74</v>
      </c>
      <c r="G22" s="1153" t="s">
        <v>115</v>
      </c>
      <c r="H22" s="1153" t="s">
        <v>115</v>
      </c>
      <c r="I22" s="833">
        <v>68.97</v>
      </c>
      <c r="J22" s="624">
        <f t="shared" si="0"/>
        <v>1.0410323328983615</v>
      </c>
      <c r="K22" s="844">
        <v>0.17949999999999999</v>
      </c>
      <c r="L22" s="854">
        <v>4</v>
      </c>
      <c r="M22" s="615">
        <f t="shared" si="1"/>
        <v>0.71799999999999997</v>
      </c>
      <c r="N22" s="837" t="s">
        <v>163</v>
      </c>
      <c r="O22" s="706">
        <v>0.17430000000000001</v>
      </c>
      <c r="P22" s="606">
        <v>44168</v>
      </c>
      <c r="Q22" s="606">
        <v>44200</v>
      </c>
      <c r="R22" s="615">
        <f t="shared" si="2"/>
        <v>2.9833620195065875</v>
      </c>
      <c r="S22" s="673">
        <f>IF(INDEX(Historical!$D$7:$D$1257,MATCH(B22,Historical!$B$7:$B$1281,0))=0,"n/a",(INDEX(Historical!$C$7:$C$1259,MATCH(B22,Historical!$B$7:$B$1281,0))/INDEX(Historical!$D$7:$D$1257,MATCH(B22,Historical!$B$7:$B$1281,0))-1)*100)</f>
        <v>5.0000000000000044</v>
      </c>
      <c r="T22" s="673">
        <f>IF(INDEX(Historical!$F$7:$F$1250,MATCH(B22,Historical!$B$7:$B$1281,0))=0,"n/a",((INDEX(Historical!$C$7:$C$1259,MATCH(B22,Historical!$B$7:$B$1281,0))/INDEX(Historical!$F$7:$F$1250,MATCH(B22,Historical!$B$7:$B$1281,0)))^(1/3)-1)*100)</f>
        <v>6.0835823633204278</v>
      </c>
      <c r="U22" s="673">
        <f>IF(INDEX(Historical!$H$7:$H$1250,MATCH(B22,Historical!$B$7:$B$1281,0))=0,"n/a",((INDEX(Historical!$C$7:$C$1259,MATCH(B22,Historical!$B$7:$B$1281,0))/INDEX(Historical!$H$7:$H$1250,MATCH(B22,Historical!$B$7:$B$1281,0)))^(1/5)-1)*100)</f>
        <v>6.286682536874455</v>
      </c>
      <c r="V22" s="673">
        <f>IF(INDEX(Historical!$O$7:$O$1250,MATCH(B22,Historical!$B$7:$B$1281,0))=0,"n/a",((INDEX(Historical!$C$7:$C$1259,MATCH(B22,Historical!$B$7:$B$1281,0))/INDEX(Historical!$O$7:$O$1250,MATCH(B22,Historical!$B$7:$B$1281,0)))^(1/10)-1)*100)</f>
        <v>8.0987669241845204</v>
      </c>
      <c r="W22" s="674">
        <f t="shared" si="3"/>
        <v>0.77625181656989994</v>
      </c>
      <c r="X22" s="675">
        <f t="shared" si="4"/>
        <v>1.0477804228124092</v>
      </c>
      <c r="Y22" s="868"/>
      <c r="Z22" s="624">
        <f t="shared" si="5"/>
        <v>37.789473684210527</v>
      </c>
      <c r="AA22" s="853">
        <f t="shared" si="6"/>
        <v>36.300000000000004</v>
      </c>
      <c r="AB22" s="854">
        <v>4</v>
      </c>
      <c r="AC22" s="833">
        <v>1.9</v>
      </c>
      <c r="AD22" s="833">
        <v>4.9000000000000004</v>
      </c>
      <c r="AE22" s="833">
        <v>9.67</v>
      </c>
      <c r="AF22" s="833">
        <v>13.57</v>
      </c>
      <c r="AG22" s="833">
        <v>40.5</v>
      </c>
      <c r="AH22" s="833">
        <v>15.9</v>
      </c>
      <c r="AI22" s="833">
        <v>11.42</v>
      </c>
      <c r="AJ22" s="833">
        <v>6</v>
      </c>
      <c r="AK22" s="833">
        <v>7.53</v>
      </c>
      <c r="AL22" s="845">
        <v>32490.000000000004</v>
      </c>
      <c r="AM22" s="839">
        <v>0.2</v>
      </c>
      <c r="AN22" s="833">
        <v>1.08</v>
      </c>
      <c r="AO22" s="711">
        <f t="shared" si="7"/>
        <v>-28.972285130227188</v>
      </c>
      <c r="AP22" s="712">
        <f t="shared" si="8"/>
        <v>7.3277148697728167</v>
      </c>
      <c r="AQ22" s="855">
        <f t="shared" si="9"/>
        <v>367.89884946784525</v>
      </c>
      <c r="AR22" s="624">
        <f>INDEX(Historical!$C$7:$C$1259,MATCH(B22,Historical!$B$7:$B$1281,0))*IF(AH22="n/a",1.03,IF(AH22&lt;0,1.01,IF(AH22&gt;10,1.1,(1+AH22/100))))</f>
        <v>0.76692000000000016</v>
      </c>
      <c r="AS22" s="853">
        <f t="shared" si="10"/>
        <v>0.84361200000000025</v>
      </c>
      <c r="AT22" s="853">
        <f t="shared" si="11"/>
        <v>0.90713598360000025</v>
      </c>
      <c r="AU22" s="853">
        <f t="shared" si="11"/>
        <v>0.9754433231650802</v>
      </c>
      <c r="AV22" s="853">
        <f t="shared" si="11"/>
        <v>1.0488942053994106</v>
      </c>
      <c r="AW22" s="624">
        <f t="shared" si="12"/>
        <v>4.5420055121644918</v>
      </c>
      <c r="AX22" s="719">
        <f t="shared" si="13"/>
        <v>6.5854799364426437</v>
      </c>
      <c r="AY22" s="900">
        <v>0.81</v>
      </c>
      <c r="AZ22" s="839">
        <v>35.160000000000004</v>
      </c>
      <c r="BA22" s="839">
        <v>-17.299999999999997</v>
      </c>
      <c r="BB22" s="839">
        <v>-5.12</v>
      </c>
      <c r="BC22" s="839">
        <v>-6.16</v>
      </c>
      <c r="BE22" s="597">
        <v>1985</v>
      </c>
      <c r="BF22" s="865">
        <f t="shared" si="14"/>
        <v>3</v>
      </c>
      <c r="BG22" s="849">
        <v>14.7</v>
      </c>
    </row>
    <row r="23" spans="1:59" ht="11.25" customHeight="1" x14ac:dyDescent="0.2">
      <c r="A23" s="831" t="s">
        <v>156</v>
      </c>
      <c r="B23" s="842" t="s">
        <v>157</v>
      </c>
      <c r="C23" s="898" t="s">
        <v>131</v>
      </c>
      <c r="D23" s="898" t="s">
        <v>4262</v>
      </c>
      <c r="E23" s="705">
        <v>50</v>
      </c>
      <c r="F23" s="1153">
        <v>32</v>
      </c>
      <c r="G23" s="1153" t="s">
        <v>37</v>
      </c>
      <c r="H23" s="1153" t="s">
        <v>37</v>
      </c>
      <c r="I23" s="833">
        <v>66.77</v>
      </c>
      <c r="J23" s="624">
        <f t="shared" si="0"/>
        <v>3.3847536318706002</v>
      </c>
      <c r="K23" s="844">
        <v>0.56499999999999995</v>
      </c>
      <c r="L23" s="854">
        <v>4</v>
      </c>
      <c r="M23" s="615">
        <f t="shared" si="1"/>
        <v>2.2599999999999998</v>
      </c>
      <c r="N23" s="837" t="s">
        <v>119</v>
      </c>
      <c r="O23" s="706">
        <v>0.53500000000000003</v>
      </c>
      <c r="P23" s="606">
        <v>44151</v>
      </c>
      <c r="Q23" s="606">
        <v>44166</v>
      </c>
      <c r="R23" s="615">
        <f t="shared" si="2"/>
        <v>5.6074766355140024</v>
      </c>
      <c r="S23" s="673">
        <f>IF(INDEX(Historical!$D$7:$D$1257,MATCH(B23,Historical!$B$7:$B$1281,0))=0,"n/a",(INDEX(Historical!$C$7:$C$1259,MATCH(B23,Historical!$B$7:$B$1281,0))/INDEX(Historical!$D$7:$D$1257,MATCH(B23,Historical!$B$7:$B$1281,0))-1)*100)</f>
        <v>5.8536585365853711</v>
      </c>
      <c r="T23" s="673">
        <f>IF(INDEX(Historical!$F$7:$F$1250,MATCH(B23,Historical!$B$7:$B$1281,0))=0,"n/a",((INDEX(Historical!$C$7:$C$1259,MATCH(B23,Historical!$B$7:$B$1281,0))/INDEX(Historical!$F$7:$F$1250,MATCH(B23,Historical!$B$7:$B$1281,0)))^(1/3)-1)*100)</f>
        <v>6.2332300028181908</v>
      </c>
      <c r="U23" s="673">
        <f>IF(INDEX(Historical!$H$7:$H$1250,MATCH(B23,Historical!$B$7:$B$1281,0))=0,"n/a",((INDEX(Historical!$C$7:$C$1259,MATCH(B23,Historical!$B$7:$B$1281,0))/INDEX(Historical!$H$7:$H$1250,MATCH(B23,Historical!$B$7:$B$1281,0)))^(1/5)-1)*100)</f>
        <v>6.0202792665945193</v>
      </c>
      <c r="V23" s="673">
        <f>IF(INDEX(Historical!$O$7:$O$1250,MATCH(B23,Historical!$B$7:$B$1281,0))=0,"n/a",((INDEX(Historical!$C$7:$C$1259,MATCH(B23,Historical!$B$7:$B$1281,0))/INDEX(Historical!$O$7:$O$1250,MATCH(B23,Historical!$B$7:$B$1281,0)))^(1/10)-1)*100)</f>
        <v>4.1860862762268525</v>
      </c>
      <c r="W23" s="674">
        <f t="shared" si="3"/>
        <v>1.4381641632147451</v>
      </c>
      <c r="X23" s="675">
        <f t="shared" si="4"/>
        <v>1.9420255698691997</v>
      </c>
      <c r="Y23" s="842"/>
      <c r="Z23" s="624">
        <f t="shared" si="5"/>
        <v>61.917808219178085</v>
      </c>
      <c r="AA23" s="853">
        <f t="shared" si="6"/>
        <v>18.293150684931508</v>
      </c>
      <c r="AB23" s="854">
        <v>12</v>
      </c>
      <c r="AC23" s="833">
        <v>3.65</v>
      </c>
      <c r="AD23" s="833">
        <v>3.91</v>
      </c>
      <c r="AE23" s="833">
        <v>2.48</v>
      </c>
      <c r="AF23" s="833">
        <v>1.63</v>
      </c>
      <c r="AG23" s="833">
        <v>9</v>
      </c>
      <c r="AH23" s="833">
        <v>11.200000000000001</v>
      </c>
      <c r="AI23" s="833">
        <v>4.5</v>
      </c>
      <c r="AJ23" s="833">
        <v>3.1</v>
      </c>
      <c r="AK23" s="833">
        <v>4.68</v>
      </c>
      <c r="AL23" s="845">
        <v>4210</v>
      </c>
      <c r="AM23" s="839">
        <v>0.6</v>
      </c>
      <c r="AN23" s="833">
        <v>1.47</v>
      </c>
      <c r="AO23" s="711">
        <f t="shared" si="7"/>
        <v>-8.8881177864663883</v>
      </c>
      <c r="AP23" s="712">
        <f t="shared" si="8"/>
        <v>9.4050328984651195</v>
      </c>
      <c r="AQ23" s="855">
        <f t="shared" si="9"/>
        <v>15.118944509944621</v>
      </c>
      <c r="AR23" s="624">
        <f>INDEX(Historical!$C$7:$C$1259,MATCH(B23,Historical!$B$7:$B$1281,0))*IF(AH23="n/a",1.03,IF(AH23&lt;0,1.01,IF(AH23&gt;10,1.1,(1+AH23/100))))</f>
        <v>2.387</v>
      </c>
      <c r="AS23" s="853">
        <f t="shared" si="10"/>
        <v>2.494415</v>
      </c>
      <c r="AT23" s="853">
        <f t="shared" si="11"/>
        <v>2.6111536219999998</v>
      </c>
      <c r="AU23" s="853">
        <f t="shared" si="11"/>
        <v>2.7333556115095998</v>
      </c>
      <c r="AV23" s="853">
        <f t="shared" si="11"/>
        <v>2.8612766541282491</v>
      </c>
      <c r="AW23" s="624">
        <f t="shared" si="12"/>
        <v>13.087200887637849</v>
      </c>
      <c r="AX23" s="719">
        <f t="shared" si="13"/>
        <v>19.600420679403697</v>
      </c>
      <c r="AY23" s="900">
        <v>0.33</v>
      </c>
      <c r="AZ23" s="839">
        <v>28.48</v>
      </c>
      <c r="BA23" s="839">
        <v>-5.6899999999999995</v>
      </c>
      <c r="BB23" s="839">
        <v>7.01</v>
      </c>
      <c r="BC23" s="839">
        <v>12.47</v>
      </c>
      <c r="BE23" s="597">
        <v>1972</v>
      </c>
      <c r="BF23" s="865">
        <f t="shared" si="14"/>
        <v>5</v>
      </c>
      <c r="BG23" s="849">
        <v>2.9000000000000004</v>
      </c>
    </row>
    <row r="24" spans="1:59" ht="11.25" customHeight="1" x14ac:dyDescent="0.2">
      <c r="A24" s="831" t="s">
        <v>146</v>
      </c>
      <c r="B24" s="842" t="s">
        <v>147</v>
      </c>
      <c r="C24" s="898" t="s">
        <v>4126</v>
      </c>
      <c r="D24" s="898" t="s">
        <v>4271</v>
      </c>
      <c r="E24" s="705">
        <v>28</v>
      </c>
      <c r="F24" s="1153">
        <v>107</v>
      </c>
      <c r="G24" s="1153" t="s">
        <v>37</v>
      </c>
      <c r="H24" s="1153" t="s">
        <v>115</v>
      </c>
      <c r="I24" s="833">
        <v>93.07</v>
      </c>
      <c r="J24" s="624">
        <f t="shared" si="0"/>
        <v>0.77361126034167838</v>
      </c>
      <c r="K24" s="851">
        <v>0.18</v>
      </c>
      <c r="L24" s="854">
        <v>4</v>
      </c>
      <c r="M24" s="615">
        <f t="shared" si="1"/>
        <v>0.72</v>
      </c>
      <c r="N24" s="837" t="s">
        <v>148</v>
      </c>
      <c r="O24" s="707">
        <v>0.17</v>
      </c>
      <c r="P24" s="606">
        <v>44070</v>
      </c>
      <c r="Q24" s="606">
        <v>44085</v>
      </c>
      <c r="R24" s="615">
        <f t="shared" si="2"/>
        <v>5.8823529411764595</v>
      </c>
      <c r="S24" s="673">
        <f>IF(INDEX(Historical!$D$7:$D$1257,MATCH(B24,Historical!$B$7:$B$1281,0))=0,"n/a",(INDEX(Historical!$C$7:$C$1259,MATCH(B24,Historical!$B$7:$B$1281,0))/INDEX(Historical!$D$7:$D$1257,MATCH(B24,Historical!$B$7:$B$1281,0))-1)*100)</f>
        <v>9.375</v>
      </c>
      <c r="T24" s="673">
        <f>IF(INDEX(Historical!$F$7:$F$1250,MATCH(B24,Historical!$B$7:$B$1281,0))=0,"n/a",((INDEX(Historical!$C$7:$C$1259,MATCH(B24,Historical!$B$7:$B$1281,0))/INDEX(Historical!$F$7:$F$1250,MATCH(B24,Historical!$B$7:$B$1281,0)))^(1/3)-1)*100)</f>
        <v>12.624788044360603</v>
      </c>
      <c r="U24" s="673">
        <f>IF(INDEX(Historical!$H$7:$H$1250,MATCH(B24,Historical!$B$7:$B$1281,0))=0,"n/a",((INDEX(Historical!$C$7:$C$1259,MATCH(B24,Historical!$B$7:$B$1281,0))/INDEX(Historical!$H$7:$H$1250,MATCH(B24,Historical!$B$7:$B$1281,0)))^(1/5)-1)*100)</f>
        <v>12.410450056630019</v>
      </c>
      <c r="V24" s="673">
        <f>IF(INDEX(Historical!$O$7:$O$1250,MATCH(B24,Historical!$B$7:$B$1281,0))=0,"n/a",((INDEX(Historical!$C$7:$C$1259,MATCH(B24,Historical!$B$7:$B$1281,0))/INDEX(Historical!$O$7:$O$1250,MATCH(B24,Historical!$B$7:$B$1281,0)))^(1/10)-1)*100)</f>
        <v>10.411032000450016</v>
      </c>
      <c r="W24" s="674">
        <f t="shared" si="3"/>
        <v>1.1920480175350128</v>
      </c>
      <c r="X24" s="675">
        <f t="shared" si="4"/>
        <v>0.91929259678740882</v>
      </c>
      <c r="Y24" s="634"/>
      <c r="Z24" s="624">
        <f t="shared" si="5"/>
        <v>42.603550295857993</v>
      </c>
      <c r="AA24" s="853">
        <f t="shared" si="6"/>
        <v>55.071005917159759</v>
      </c>
      <c r="AB24" s="854">
        <v>12</v>
      </c>
      <c r="AC24" s="833">
        <v>1.69</v>
      </c>
      <c r="AD24" s="833">
        <v>3.75</v>
      </c>
      <c r="AE24" s="833">
        <v>6.36</v>
      </c>
      <c r="AF24" s="833">
        <v>7.58</v>
      </c>
      <c r="AG24" s="833">
        <v>14.2</v>
      </c>
      <c r="AH24" s="833">
        <v>4.5999999999999996</v>
      </c>
      <c r="AI24" s="833">
        <v>11.360000000000001</v>
      </c>
      <c r="AJ24" s="833">
        <v>13.5</v>
      </c>
      <c r="AK24" s="833">
        <v>14.899999999999999</v>
      </c>
      <c r="AL24" s="845">
        <v>2710</v>
      </c>
      <c r="AM24" s="839">
        <v>0.3</v>
      </c>
      <c r="AN24" s="833">
        <v>0</v>
      </c>
      <c r="AO24" s="711">
        <f t="shared" si="7"/>
        <v>-41.886944600188059</v>
      </c>
      <c r="AP24" s="712">
        <f t="shared" si="8"/>
        <v>13.184061316971697</v>
      </c>
      <c r="AQ24" s="855">
        <f t="shared" si="9"/>
        <v>330.72972956861679</v>
      </c>
      <c r="AR24" s="624">
        <f>INDEX(Historical!$C$7:$C$1259,MATCH(B24,Historical!$B$7:$B$1281,0))*IF(AH24="n/a",1.03,IF(AH24&lt;0,1.01,IF(AH24&gt;10,1.1,(1+AH24/100))))</f>
        <v>0.73219999999999996</v>
      </c>
      <c r="AS24" s="853">
        <f t="shared" si="10"/>
        <v>0.80542000000000002</v>
      </c>
      <c r="AT24" s="853">
        <f t="shared" si="11"/>
        <v>0.88596200000000014</v>
      </c>
      <c r="AU24" s="853">
        <f t="shared" si="11"/>
        <v>0.97455820000000026</v>
      </c>
      <c r="AV24" s="853">
        <f t="shared" si="11"/>
        <v>1.0720140200000003</v>
      </c>
      <c r="AW24" s="624">
        <f t="shared" si="12"/>
        <v>4.4701542200000004</v>
      </c>
      <c r="AX24" s="719">
        <f t="shared" si="13"/>
        <v>4.803002277855378</v>
      </c>
      <c r="AY24" s="900">
        <v>0.8</v>
      </c>
      <c r="AZ24" s="839">
        <v>98.02</v>
      </c>
      <c r="BA24" s="839">
        <v>-16.73</v>
      </c>
      <c r="BB24" s="839">
        <v>-7.68</v>
      </c>
      <c r="BC24" s="839">
        <v>16.37</v>
      </c>
      <c r="BE24" s="597">
        <v>1993</v>
      </c>
      <c r="BF24" s="865">
        <f t="shared" si="14"/>
        <v>2</v>
      </c>
      <c r="BG24" s="849">
        <v>11</v>
      </c>
    </row>
    <row r="25" spans="1:59" s="744" customFormat="1" ht="11.25" customHeight="1" x14ac:dyDescent="0.2">
      <c r="A25" s="726" t="s">
        <v>158</v>
      </c>
      <c r="B25" s="751" t="s">
        <v>159</v>
      </c>
      <c r="C25" s="898" t="s">
        <v>112</v>
      </c>
      <c r="D25" s="898" t="s">
        <v>4256</v>
      </c>
      <c r="E25" s="727">
        <v>35</v>
      </c>
      <c r="F25" s="1153">
        <v>77</v>
      </c>
      <c r="G25" s="1152" t="s">
        <v>37</v>
      </c>
      <c r="H25" s="1152" t="s">
        <v>37</v>
      </c>
      <c r="I25" s="737">
        <v>53.45</v>
      </c>
      <c r="J25" s="729">
        <f t="shared" si="0"/>
        <v>1.646398503274088</v>
      </c>
      <c r="K25" s="749">
        <v>0.22</v>
      </c>
      <c r="L25" s="731">
        <v>4</v>
      </c>
      <c r="M25" s="732">
        <f t="shared" si="1"/>
        <v>0.88</v>
      </c>
      <c r="N25" s="733" t="s">
        <v>160</v>
      </c>
      <c r="O25" s="750">
        <v>0.2175</v>
      </c>
      <c r="P25" s="1122">
        <v>44112</v>
      </c>
      <c r="Q25" s="1122">
        <v>44134</v>
      </c>
      <c r="R25" s="732">
        <f t="shared" si="2"/>
        <v>1.1494252873563229</v>
      </c>
      <c r="S25" s="673">
        <f>IF(INDEX(Historical!$D$7:$D$1257,MATCH(B25,Historical!$B$7:$B$1281,0))=0,"n/a",(INDEX(Historical!$C$7:$C$1259,MATCH(B25,Historical!$B$7:$B$1281,0))/INDEX(Historical!$D$7:$D$1257,MATCH(B25,Historical!$B$7:$B$1281,0))-1)*100)</f>
        <v>2.0467836257310079</v>
      </c>
      <c r="T25" s="673">
        <f>IF(INDEX(Historical!$F$7:$F$1250,MATCH(B25,Historical!$B$7:$B$1281,0))=0,"n/a",((INDEX(Historical!$C$7:$C$1259,MATCH(B25,Historical!$B$7:$B$1281,0))/INDEX(Historical!$F$7:$F$1250,MATCH(B25,Historical!$B$7:$B$1281,0)))^(1/3)-1)*100)</f>
        <v>1.9866147229893327</v>
      </c>
      <c r="U25" s="673">
        <f>IF(INDEX(Historical!$H$7:$H$1250,MATCH(B25,Historical!$B$7:$B$1281,0))=0,"n/a",((INDEX(Historical!$C$7:$C$1259,MATCH(B25,Historical!$B$7:$B$1281,0))/INDEX(Historical!$H$7:$H$1250,MATCH(B25,Historical!$B$7:$B$1281,0)))^(1/5)-1)*100)</f>
        <v>1.6866825195069879</v>
      </c>
      <c r="V25" s="673">
        <f>IF(INDEX(Historical!$O$7:$O$1250,MATCH(B25,Historical!$B$7:$B$1281,0))=0,"n/a",((INDEX(Historical!$C$7:$C$1259,MATCH(B25,Historical!$B$7:$B$1281,0))/INDEX(Historical!$O$7:$O$1250,MATCH(B25,Historical!$B$7:$B$1281,0)))^(1/10)-1)*100)</f>
        <v>2.1545304377299512</v>
      </c>
      <c r="W25" s="674">
        <f t="shared" si="3"/>
        <v>0.78285388313386017</v>
      </c>
      <c r="X25" s="675">
        <f t="shared" si="4"/>
        <v>1.8293736654088805E-2</v>
      </c>
      <c r="Y25" s="751"/>
      <c r="Z25" s="729">
        <f t="shared" si="5"/>
        <v>44</v>
      </c>
      <c r="AA25" s="736">
        <f t="shared" si="6"/>
        <v>26.725000000000001</v>
      </c>
      <c r="AB25" s="731">
        <v>7</v>
      </c>
      <c r="AC25" s="737">
        <v>2</v>
      </c>
      <c r="AD25" s="737">
        <v>3.86</v>
      </c>
      <c r="AE25" s="737">
        <v>2.58</v>
      </c>
      <c r="AF25" s="737">
        <v>3.06</v>
      </c>
      <c r="AG25" s="737">
        <v>12</v>
      </c>
      <c r="AH25" s="737">
        <v>-14.299999999999999</v>
      </c>
      <c r="AI25" s="737">
        <v>12.22</v>
      </c>
      <c r="AJ25" s="737">
        <v>92.2</v>
      </c>
      <c r="AK25" s="737">
        <v>7.0000000000000009</v>
      </c>
      <c r="AL25" s="738">
        <v>2740</v>
      </c>
      <c r="AM25" s="739">
        <v>1.2</v>
      </c>
      <c r="AN25" s="737">
        <v>0</v>
      </c>
      <c r="AO25" s="740">
        <f t="shared" si="7"/>
        <v>-23.391918977218925</v>
      </c>
      <c r="AP25" s="741">
        <f t="shared" si="8"/>
        <v>3.3330810227810757</v>
      </c>
      <c r="AQ25" s="742">
        <f t="shared" si="9"/>
        <v>90.646269305224038</v>
      </c>
      <c r="AR25" s="624">
        <f>INDEX(Historical!$C$7:$C$1259,MATCH(B25,Historical!$B$7:$B$1281,0))*IF(AH25="n/a",1.03,IF(AH25&lt;0,1.01,IF(AH25&gt;10,1.1,(1+AH25/100))))</f>
        <v>0.88122500000000004</v>
      </c>
      <c r="AS25" s="736">
        <f t="shared" si="10"/>
        <v>0.96934750000000014</v>
      </c>
      <c r="AT25" s="736">
        <f t="shared" si="11"/>
        <v>1.0372018250000001</v>
      </c>
      <c r="AU25" s="736">
        <f t="shared" si="11"/>
        <v>1.1098059527500002</v>
      </c>
      <c r="AV25" s="736">
        <f t="shared" si="11"/>
        <v>1.1874923694425001</v>
      </c>
      <c r="AW25" s="729">
        <f t="shared" si="12"/>
        <v>5.1850726471925013</v>
      </c>
      <c r="AX25" s="743">
        <f t="shared" si="13"/>
        <v>9.7007907337558485</v>
      </c>
      <c r="AY25" s="901">
        <v>0.87</v>
      </c>
      <c r="AZ25" s="739">
        <v>42.65</v>
      </c>
      <c r="BA25" s="739">
        <v>-7.61</v>
      </c>
      <c r="BB25" s="739">
        <v>2.56</v>
      </c>
      <c r="BC25" s="739">
        <v>12.94</v>
      </c>
      <c r="BD25" s="875"/>
      <c r="BE25" s="597">
        <v>1986</v>
      </c>
      <c r="BF25" s="865">
        <f t="shared" si="14"/>
        <v>3</v>
      </c>
      <c r="BG25" s="793">
        <v>9</v>
      </c>
    </row>
    <row r="26" spans="1:59" ht="11.25" customHeight="1" x14ac:dyDescent="0.2">
      <c r="A26" s="831" t="s">
        <v>473</v>
      </c>
      <c r="B26" s="842" t="s">
        <v>474</v>
      </c>
      <c r="C26" s="898" t="s">
        <v>108</v>
      </c>
      <c r="D26" s="898" t="s">
        <v>118</v>
      </c>
      <c r="E26" s="705">
        <v>27</v>
      </c>
      <c r="F26" s="1153">
        <v>123</v>
      </c>
      <c r="G26" s="1153" t="s">
        <v>106</v>
      </c>
      <c r="H26" s="1153" t="s">
        <v>106</v>
      </c>
      <c r="I26" s="833">
        <v>45.71</v>
      </c>
      <c r="J26" s="624">
        <f t="shared" si="0"/>
        <v>0.80945088602056448</v>
      </c>
      <c r="K26" s="851">
        <v>9.2499999999999999E-2</v>
      </c>
      <c r="L26" s="854">
        <v>4</v>
      </c>
      <c r="M26" s="615">
        <f t="shared" si="1"/>
        <v>0.37</v>
      </c>
      <c r="N26" s="837" t="s">
        <v>122</v>
      </c>
      <c r="O26" s="707">
        <v>8.5000000000000006E-2</v>
      </c>
      <c r="P26" s="606">
        <v>44138</v>
      </c>
      <c r="Q26" s="606">
        <v>44153</v>
      </c>
      <c r="R26" s="615">
        <f t="shared" si="2"/>
        <v>8.8235294117646959</v>
      </c>
      <c r="S26" s="673">
        <f>IF(INDEX(Historical!$D$7:$D$1257,MATCH(B26,Historical!$B$7:$B$1281,0))=0,"n/a",(INDEX(Historical!$C$7:$C$1259,MATCH(B26,Historical!$B$7:$B$1281,0))/INDEX(Historical!$D$7:$D$1257,MATCH(B26,Historical!$B$7:$B$1281,0))-1)*100)</f>
        <v>6.9230769230769207</v>
      </c>
      <c r="T26" s="673">
        <f>IF(INDEX(Historical!$F$7:$F$1250,MATCH(B26,Historical!$B$7:$B$1281,0))=0,"n/a",((INDEX(Historical!$C$7:$C$1259,MATCH(B26,Historical!$B$7:$B$1281,0))/INDEX(Historical!$F$7:$F$1250,MATCH(B26,Historical!$B$7:$B$1281,0)))^(1/3)-1)*100)</f>
        <v>7.7863934213827424</v>
      </c>
      <c r="U26" s="673">
        <f>IF(INDEX(Historical!$H$7:$H$1250,MATCH(B26,Historical!$B$7:$B$1281,0))=0,"n/a",((INDEX(Historical!$C$7:$C$1259,MATCH(B26,Historical!$B$7:$B$1281,0))/INDEX(Historical!$H$7:$H$1250,MATCH(B26,Historical!$B$7:$B$1281,0)))^(1/5)-1)*100)</f>
        <v>8.9615428923526252</v>
      </c>
      <c r="V26" s="673">
        <f>IF(INDEX(Historical!$O$7:$O$1250,MATCH(B26,Historical!$B$7:$B$1281,0))=0,"n/a",((INDEX(Historical!$C$7:$C$1259,MATCH(B26,Historical!$B$7:$B$1281,0))/INDEX(Historical!$O$7:$O$1250,MATCH(B26,Historical!$B$7:$B$1281,0)))^(1/10)-1)*100)</f>
        <v>8.3212039253183221</v>
      </c>
      <c r="W26" s="674">
        <f t="shared" si="3"/>
        <v>1.0769526829027696</v>
      </c>
      <c r="X26" s="675">
        <f t="shared" si="4"/>
        <v>0.60962876818725342</v>
      </c>
      <c r="Y26" s="635"/>
      <c r="Z26" s="624">
        <f t="shared" si="5"/>
        <v>22.023809523809522</v>
      </c>
      <c r="AA26" s="853">
        <f t="shared" si="6"/>
        <v>27.208333333333336</v>
      </c>
      <c r="AB26" s="854">
        <v>12</v>
      </c>
      <c r="AC26" s="833">
        <v>1.68</v>
      </c>
      <c r="AD26" s="833">
        <v>2.66</v>
      </c>
      <c r="AE26" s="833">
        <v>4.96</v>
      </c>
      <c r="AF26" s="833">
        <v>3.38</v>
      </c>
      <c r="AG26" s="833">
        <v>12.8</v>
      </c>
      <c r="AH26" s="833">
        <v>20.100000000000001</v>
      </c>
      <c r="AI26" s="833">
        <v>8.44</v>
      </c>
      <c r="AJ26" s="833">
        <v>14.7</v>
      </c>
      <c r="AK26" s="833">
        <v>10.27</v>
      </c>
      <c r="AL26" s="845">
        <v>12960</v>
      </c>
      <c r="AM26" s="839">
        <v>2.2999999999999998</v>
      </c>
      <c r="AN26" s="833">
        <v>0.56000000000000005</v>
      </c>
      <c r="AO26" s="711">
        <f t="shared" si="7"/>
        <v>-17.437339554960147</v>
      </c>
      <c r="AP26" s="712">
        <f t="shared" si="8"/>
        <v>9.7709937783731888</v>
      </c>
      <c r="AQ26" s="855">
        <f t="shared" si="9"/>
        <v>102.17062833894283</v>
      </c>
      <c r="AR26" s="624">
        <f>INDEX(Historical!$C$7:$C$1259,MATCH(B26,Historical!$B$7:$B$1281,0))*IF(AH26="n/a",1.03,IF(AH26&lt;0,1.01,IF(AH26&gt;10,1.1,(1+AH26/100))))</f>
        <v>0.38224999999999998</v>
      </c>
      <c r="AS26" s="853">
        <f t="shared" si="10"/>
        <v>0.41451189999999999</v>
      </c>
      <c r="AT26" s="853">
        <f t="shared" si="11"/>
        <v>0.45596309000000002</v>
      </c>
      <c r="AU26" s="853">
        <f t="shared" si="11"/>
        <v>0.50155939900000002</v>
      </c>
      <c r="AV26" s="853">
        <f t="shared" si="11"/>
        <v>0.55171533890000002</v>
      </c>
      <c r="AW26" s="624">
        <f t="shared" si="12"/>
        <v>2.3059997278999997</v>
      </c>
      <c r="AX26" s="719">
        <f t="shared" si="13"/>
        <v>5.0448473592211762</v>
      </c>
      <c r="AY26" s="900">
        <v>0.65</v>
      </c>
      <c r="AZ26" s="839">
        <v>37.519999999999996</v>
      </c>
      <c r="BA26" s="839">
        <v>-6.2600000000000007</v>
      </c>
      <c r="BB26" s="839">
        <v>-0.02</v>
      </c>
      <c r="BC26" s="839">
        <v>1.05</v>
      </c>
      <c r="BE26" s="597">
        <v>1995</v>
      </c>
      <c r="BF26" s="865">
        <f t="shared" si="14"/>
        <v>2</v>
      </c>
      <c r="BG26" s="849">
        <v>5.5</v>
      </c>
    </row>
    <row r="27" spans="1:59" ht="11.25" customHeight="1" x14ac:dyDescent="0.2">
      <c r="A27" s="831" t="s">
        <v>493</v>
      </c>
      <c r="B27" s="842" t="s">
        <v>494</v>
      </c>
      <c r="C27" s="898" t="s">
        <v>112</v>
      </c>
      <c r="D27" s="898" t="s">
        <v>211</v>
      </c>
      <c r="E27" s="705">
        <v>27</v>
      </c>
      <c r="F27" s="1153">
        <v>117</v>
      </c>
      <c r="G27" s="1153" t="s">
        <v>37</v>
      </c>
      <c r="H27" s="1153" t="s">
        <v>115</v>
      </c>
      <c r="I27" s="833">
        <v>231.87</v>
      </c>
      <c r="J27" s="624">
        <f t="shared" si="0"/>
        <v>1.7768577219993962</v>
      </c>
      <c r="K27" s="851">
        <v>1.03</v>
      </c>
      <c r="L27" s="854">
        <v>4</v>
      </c>
      <c r="M27" s="615">
        <f t="shared" si="1"/>
        <v>4.12</v>
      </c>
      <c r="N27" s="837" t="s">
        <v>416</v>
      </c>
      <c r="O27" s="707">
        <v>0.86</v>
      </c>
      <c r="P27" s="904">
        <v>43665</v>
      </c>
      <c r="Q27" s="904">
        <v>43697</v>
      </c>
      <c r="R27" s="615">
        <f t="shared" si="2"/>
        <v>19.767441860465119</v>
      </c>
      <c r="S27" s="673">
        <f>IF(INDEX(Historical!$D$7:$D$1257,MATCH(B27,Historical!$B$7:$B$1281,0))=0,"n/a",(INDEX(Historical!$C$7:$C$1259,MATCH(B27,Historical!$B$7:$B$1281,0))/INDEX(Historical!$D$7:$D$1257,MATCH(B27,Historical!$B$7:$B$1281,0))-1)*100)</f>
        <v>8.9947089947090006</v>
      </c>
      <c r="T27" s="673">
        <f>IF(INDEX(Historical!$F$7:$F$1250,MATCH(B27,Historical!$B$7:$B$1281,0))=0,"n/a",((INDEX(Historical!$C$7:$C$1259,MATCH(B27,Historical!$B$7:$B$1281,0))/INDEX(Historical!$F$7:$F$1250,MATCH(B27,Historical!$B$7:$B$1281,0)))^(1/3)-1)*100)</f>
        <v>9.9457654977474608</v>
      </c>
      <c r="U27" s="673">
        <f>IF(INDEX(Historical!$H$7:$H$1250,MATCH(B27,Historical!$B$7:$B$1281,0))=0,"n/a",((INDEX(Historical!$C$7:$C$1259,MATCH(B27,Historical!$B$7:$B$1281,0))/INDEX(Historical!$H$7:$H$1250,MATCH(B27,Historical!$B$7:$B$1281,0)))^(1/5)-1)*100)</f>
        <v>6.9818188131610226</v>
      </c>
      <c r="V27" s="673">
        <f>IF(INDEX(Historical!$O$7:$O$1250,MATCH(B27,Historical!$B$7:$B$1281,0))=0,"n/a",((INDEX(Historical!$C$7:$C$1259,MATCH(B27,Historical!$B$7:$B$1281,0))/INDEX(Historical!$O$7:$O$1250,MATCH(B27,Historical!$B$7:$B$1281,0)))^(1/10)-1)*100)</f>
        <v>9.128171118390549</v>
      </c>
      <c r="W27" s="674">
        <f t="shared" si="3"/>
        <v>0.76486502308164828</v>
      </c>
      <c r="X27" s="675">
        <f t="shared" si="4"/>
        <v>1.4248609822777596</v>
      </c>
      <c r="Y27" s="646" t="s">
        <v>4579</v>
      </c>
      <c r="Z27" s="624">
        <f t="shared" si="5"/>
        <v>77.443609022556387</v>
      </c>
      <c r="AA27" s="853">
        <f t="shared" si="6"/>
        <v>43.584586466165412</v>
      </c>
      <c r="AB27" s="854">
        <v>12</v>
      </c>
      <c r="AC27" s="833">
        <v>5.32</v>
      </c>
      <c r="AD27" s="833" t="s">
        <v>136</v>
      </c>
      <c r="AE27" s="833">
        <v>2.97</v>
      </c>
      <c r="AF27" s="833">
        <v>8.2799999999999994</v>
      </c>
      <c r="AG27" s="833">
        <v>20.599999999999998</v>
      </c>
      <c r="AH27" s="834">
        <v>-49</v>
      </c>
      <c r="AI27" s="834">
        <v>29.94</v>
      </c>
      <c r="AJ27" s="833">
        <v>4.9000000000000004</v>
      </c>
      <c r="AK27" s="833">
        <v>-1.1100000000000001</v>
      </c>
      <c r="AL27" s="845">
        <v>124190</v>
      </c>
      <c r="AM27" s="839">
        <v>0.2</v>
      </c>
      <c r="AN27" s="833">
        <v>2.42</v>
      </c>
      <c r="AO27" s="711">
        <f t="shared" si="7"/>
        <v>-34.825909931004993</v>
      </c>
      <c r="AP27" s="712">
        <f t="shared" si="8"/>
        <v>8.7586765351604186</v>
      </c>
      <c r="AQ27" s="855">
        <f t="shared" si="9"/>
        <v>300.48879908867451</v>
      </c>
      <c r="AR27" s="624">
        <f>INDEX(Historical!$C$7:$C$1259,MATCH(B27,Historical!$B$7:$B$1281,0))*IF(AH27="n/a",1.03,IF(AH27&lt;0,1.01,IF(AH27&gt;10,1.1,(1+AH27/100))))</f>
        <v>4.1612</v>
      </c>
      <c r="AS27" s="853">
        <f t="shared" si="10"/>
        <v>4.5773200000000003</v>
      </c>
      <c r="AT27" s="853">
        <f t="shared" ref="AT27:AV46" si="15">IF($AK27="n/a",1.03*AS27,IF($AK27&lt;0,1.01*AS27,IF($AK27&gt;10,1.1*AS27,(1+$AK27/100)*AS27)))</f>
        <v>4.6230932000000005</v>
      </c>
      <c r="AU27" s="853">
        <f t="shared" si="15"/>
        <v>4.6693241320000007</v>
      </c>
      <c r="AV27" s="853">
        <f t="shared" si="15"/>
        <v>4.7160173733200006</v>
      </c>
      <c r="AW27" s="624">
        <f t="shared" si="12"/>
        <v>22.74695470532</v>
      </c>
      <c r="AX27" s="719">
        <f t="shared" si="13"/>
        <v>9.8102189611937725</v>
      </c>
      <c r="AY27" s="900">
        <v>0.94</v>
      </c>
      <c r="AZ27" s="839">
        <v>131.36000000000001</v>
      </c>
      <c r="BA27" s="839">
        <v>-2.4899999999999998</v>
      </c>
      <c r="BB27" s="839">
        <v>10.74</v>
      </c>
      <c r="BC27" s="839">
        <v>37.4</v>
      </c>
      <c r="BE27" s="597">
        <v>1994</v>
      </c>
      <c r="BF27" s="865">
        <f t="shared" si="14"/>
        <v>2</v>
      </c>
      <c r="BG27" s="849">
        <v>3.9</v>
      </c>
    </row>
    <row r="28" spans="1:59" ht="11.25" customHeight="1" x14ac:dyDescent="0.2">
      <c r="A28" s="838" t="s">
        <v>502</v>
      </c>
      <c r="B28" s="842" t="s">
        <v>503</v>
      </c>
      <c r="C28" s="898" t="s">
        <v>108</v>
      </c>
      <c r="D28" s="898" t="s">
        <v>118</v>
      </c>
      <c r="E28" s="705">
        <v>27</v>
      </c>
      <c r="F28" s="1153">
        <v>118</v>
      </c>
      <c r="G28" s="1153" t="s">
        <v>37</v>
      </c>
      <c r="H28" s="1153" t="s">
        <v>37</v>
      </c>
      <c r="I28" s="833">
        <v>157.97</v>
      </c>
      <c r="J28" s="624">
        <f t="shared" si="0"/>
        <v>1.9750585554219158</v>
      </c>
      <c r="K28" s="851">
        <v>0.78</v>
      </c>
      <c r="L28" s="854">
        <v>4</v>
      </c>
      <c r="M28" s="615">
        <f t="shared" si="1"/>
        <v>3.12</v>
      </c>
      <c r="N28" s="837" t="s">
        <v>504</v>
      </c>
      <c r="O28" s="707">
        <v>0.75</v>
      </c>
      <c r="P28" s="606">
        <v>44000</v>
      </c>
      <c r="Q28" s="606">
        <v>44022</v>
      </c>
      <c r="R28" s="615">
        <f t="shared" si="2"/>
        <v>4.0000000000000036</v>
      </c>
      <c r="S28" s="673">
        <f>IF(INDEX(Historical!$D$7:$D$1257,MATCH(B28,Historical!$B$7:$B$1281,0))=0,"n/a",(INDEX(Historical!$C$7:$C$1259,MATCH(B28,Historical!$B$7:$B$1281,0))/INDEX(Historical!$D$7:$D$1257,MATCH(B28,Historical!$B$7:$B$1281,0))-1)*100)</f>
        <v>3.3783783783783772</v>
      </c>
      <c r="T28" s="673">
        <f>IF(INDEX(Historical!$F$7:$F$1250,MATCH(B28,Historical!$B$7:$B$1281,0))=0,"n/a",((INDEX(Historical!$C$7:$C$1259,MATCH(B28,Historical!$B$7:$B$1281,0))/INDEX(Historical!$F$7:$F$1250,MATCH(B28,Historical!$B$7:$B$1281,0)))^(1/3)-1)*100)</f>
        <v>3.0040889085006572</v>
      </c>
      <c r="U28" s="673">
        <f>IF(INDEX(Historical!$H$7:$H$1250,MATCH(B28,Historical!$B$7:$B$1281,0))=0,"n/a",((INDEX(Historical!$C$7:$C$1259,MATCH(B28,Historical!$B$7:$B$1281,0))/INDEX(Historical!$H$7:$H$1250,MATCH(B28,Historical!$B$7:$B$1281,0)))^(1/5)-1)*100)</f>
        <v>2.9967449959592329</v>
      </c>
      <c r="V28" s="673">
        <f>IF(INDEX(Historical!$O$7:$O$1250,MATCH(B28,Historical!$B$7:$B$1281,0))=0,"n/a",((INDEX(Historical!$C$7:$C$1259,MATCH(B28,Historical!$B$7:$B$1281,0))/INDEX(Historical!$O$7:$O$1250,MATCH(B28,Historical!$B$7:$B$1281,0)))^(1/10)-1)*100)</f>
        <v>9.1066309670035253</v>
      </c>
      <c r="W28" s="674">
        <f t="shared" si="3"/>
        <v>0.32907284887435068</v>
      </c>
      <c r="X28" s="675" t="str">
        <f t="shared" si="4"/>
        <v>n/a</v>
      </c>
      <c r="Y28" s="843" t="s">
        <v>505</v>
      </c>
      <c r="Z28" s="624">
        <f t="shared" si="5"/>
        <v>40.051347881899872</v>
      </c>
      <c r="AA28" s="853">
        <f t="shared" si="6"/>
        <v>20.278562259306803</v>
      </c>
      <c r="AB28" s="854">
        <v>12</v>
      </c>
      <c r="AC28" s="833">
        <v>7.79</v>
      </c>
      <c r="AD28" s="833">
        <v>1.21</v>
      </c>
      <c r="AE28" s="833">
        <v>2.0099999999999998</v>
      </c>
      <c r="AF28" s="833">
        <v>1.23</v>
      </c>
      <c r="AG28" s="833">
        <v>6.3</v>
      </c>
      <c r="AH28" s="833">
        <v>-19.7</v>
      </c>
      <c r="AI28" s="833">
        <v>7.26</v>
      </c>
      <c r="AJ28" s="833">
        <v>-2</v>
      </c>
      <c r="AK28" s="833">
        <v>17.18</v>
      </c>
      <c r="AL28" s="845">
        <v>72320</v>
      </c>
      <c r="AM28" s="839">
        <v>0.5</v>
      </c>
      <c r="AN28" s="833">
        <v>0.26</v>
      </c>
      <c r="AO28" s="711">
        <f t="shared" si="7"/>
        <v>-15.306758707925654</v>
      </c>
      <c r="AP28" s="712">
        <f t="shared" si="8"/>
        <v>4.9718035513811483</v>
      </c>
      <c r="AQ28" s="855">
        <f t="shared" si="9"/>
        <v>5.2882426251275039</v>
      </c>
      <c r="AR28" s="624">
        <f>INDEX(Historical!$C$7:$C$1259,MATCH(B28,Historical!$B$7:$B$1281,0))*IF(AH28="n/a",1.03,IF(AH28&lt;0,1.01,IF(AH28&gt;10,1.1,(1+AH28/100))))</f>
        <v>3.0906000000000002</v>
      </c>
      <c r="AS28" s="853">
        <f t="shared" si="10"/>
        <v>3.3149775600000004</v>
      </c>
      <c r="AT28" s="853">
        <f t="shared" si="15"/>
        <v>3.646475316000001</v>
      </c>
      <c r="AU28" s="853">
        <f t="shared" si="15"/>
        <v>4.0111228476000012</v>
      </c>
      <c r="AV28" s="853">
        <f t="shared" si="15"/>
        <v>4.412235132360002</v>
      </c>
      <c r="AW28" s="624">
        <f t="shared" si="12"/>
        <v>18.475410855960003</v>
      </c>
      <c r="AX28" s="719">
        <f t="shared" si="13"/>
        <v>11.695518678204724</v>
      </c>
      <c r="AY28" s="900">
        <v>0.71</v>
      </c>
      <c r="AZ28" s="839">
        <v>69.69</v>
      </c>
      <c r="BA28" s="839">
        <v>-11.75</v>
      </c>
      <c r="BB28" s="839">
        <v>-2.78</v>
      </c>
      <c r="BC28" s="839">
        <v>11.97</v>
      </c>
      <c r="BE28" s="597">
        <v>1994</v>
      </c>
      <c r="BF28" s="865">
        <f t="shared" si="14"/>
        <v>2</v>
      </c>
      <c r="BG28" s="849">
        <v>1.9</v>
      </c>
    </row>
    <row r="29" spans="1:59" ht="11.25" customHeight="1" x14ac:dyDescent="0.2">
      <c r="A29" s="831" t="s">
        <v>192</v>
      </c>
      <c r="B29" s="842" t="s">
        <v>193</v>
      </c>
      <c r="C29" s="898" t="s">
        <v>108</v>
      </c>
      <c r="D29" s="898" t="s">
        <v>4272</v>
      </c>
      <c r="E29" s="705">
        <v>53</v>
      </c>
      <c r="F29" s="1153">
        <v>25</v>
      </c>
      <c r="G29" s="1153" t="s">
        <v>106</v>
      </c>
      <c r="H29" s="1153" t="s">
        <v>106</v>
      </c>
      <c r="I29" s="833">
        <v>76.61</v>
      </c>
      <c r="J29" s="624">
        <f t="shared" si="0"/>
        <v>1.3705782534917115</v>
      </c>
      <c r="K29" s="844">
        <v>0.26250000000000001</v>
      </c>
      <c r="L29" s="854">
        <v>4</v>
      </c>
      <c r="M29" s="615">
        <f t="shared" si="1"/>
        <v>1.05</v>
      </c>
      <c r="N29" s="837" t="s">
        <v>3917</v>
      </c>
      <c r="O29" s="708">
        <v>0.2571</v>
      </c>
      <c r="P29" s="606">
        <v>44263</v>
      </c>
      <c r="Q29" s="606">
        <v>44279</v>
      </c>
      <c r="R29" s="615">
        <f t="shared" si="2"/>
        <v>2.1003500583430634</v>
      </c>
      <c r="S29" s="673">
        <f>IF(INDEX(Historical!$D$7:$D$1257,MATCH(B29,Historical!$B$7:$B$1281,0))=0,"n/a",(INDEX(Historical!$C$7:$C$1259,MATCH(B29,Historical!$B$7:$B$1281,0))/INDEX(Historical!$D$7:$D$1257,MATCH(B29,Historical!$B$7:$B$1281,0))-1)*100)</f>
        <v>3.8461538461538547</v>
      </c>
      <c r="T29" s="673">
        <f>IF(INDEX(Historical!$F$7:$F$1250,MATCH(B29,Historical!$B$7:$B$1281,0))=0,"n/a",((INDEX(Historical!$C$7:$C$1259,MATCH(B29,Historical!$B$7:$B$1281,0))/INDEX(Historical!$F$7:$F$1250,MATCH(B29,Historical!$B$7:$B$1281,0)))^(1/3)-1)*100)</f>
        <v>9.7791713006891499</v>
      </c>
      <c r="U29" s="673">
        <f>IF(INDEX(Historical!$H$7:$H$1250,MATCH(B29,Historical!$B$7:$B$1281,0))=0,"n/a",((INDEX(Historical!$C$7:$C$1259,MATCH(B29,Historical!$B$7:$B$1281,0))/INDEX(Historical!$H$7:$H$1250,MATCH(B29,Historical!$B$7:$B$1281,0)))^(1/5)-1)*100)</f>
        <v>7.8419391443819375</v>
      </c>
      <c r="V29" s="673">
        <f>IF(INDEX(Historical!$O$7:$O$1250,MATCH(B29,Historical!$B$7:$B$1281,0))=0,"n/a",((INDEX(Historical!$C$7:$C$1259,MATCH(B29,Historical!$B$7:$B$1281,0))/INDEX(Historical!$O$7:$O$1250,MATCH(B29,Historical!$B$7:$B$1281,0)))^(1/10)-1)*100)</f>
        <v>6.4655484405231389</v>
      </c>
      <c r="W29" s="674">
        <f t="shared" si="3"/>
        <v>1.2128807349477428</v>
      </c>
      <c r="X29" s="675">
        <f t="shared" si="4"/>
        <v>1.0184336551145372</v>
      </c>
      <c r="Y29" s="642" t="s">
        <v>436</v>
      </c>
      <c r="Z29" s="624">
        <f t="shared" si="5"/>
        <v>36.082474226804123</v>
      </c>
      <c r="AA29" s="853">
        <f t="shared" si="6"/>
        <v>26.326460481099655</v>
      </c>
      <c r="AB29" s="854">
        <v>12</v>
      </c>
      <c r="AC29" s="833">
        <v>2.91</v>
      </c>
      <c r="AD29" s="833" t="s">
        <v>136</v>
      </c>
      <c r="AE29" s="833">
        <v>10.18</v>
      </c>
      <c r="AF29" s="833">
        <v>2.66</v>
      </c>
      <c r="AG29" s="833">
        <v>10.4</v>
      </c>
      <c r="AH29" s="833">
        <v>-14.7</v>
      </c>
      <c r="AI29" s="833">
        <v>-2.4500000000000002</v>
      </c>
      <c r="AJ29" s="833">
        <v>7.7</v>
      </c>
      <c r="AK29" s="833">
        <v>-8.6999999999999993</v>
      </c>
      <c r="AL29" s="845">
        <v>8880</v>
      </c>
      <c r="AM29" s="839">
        <v>2.2999999999999998</v>
      </c>
      <c r="AN29" s="833">
        <v>0</v>
      </c>
      <c r="AO29" s="711">
        <f t="shared" si="7"/>
        <v>-17.113943083226005</v>
      </c>
      <c r="AP29" s="712">
        <f t="shared" si="8"/>
        <v>9.2125173978736488</v>
      </c>
      <c r="AQ29" s="855">
        <f t="shared" si="9"/>
        <v>76.419178700081105</v>
      </c>
      <c r="AR29" s="624">
        <f>INDEX(Historical!$C$7:$C$1259,MATCH(B29,Historical!$B$7:$B$1281,0))*IF(AH29="n/a",1.03,IF(AH29&lt;0,1.01,IF(AH29&gt;10,1.1,(1+AH29/100))))</f>
        <v>1.0388571428571429</v>
      </c>
      <c r="AS29" s="853">
        <f t="shared" si="10"/>
        <v>1.0492457142857143</v>
      </c>
      <c r="AT29" s="853">
        <f t="shared" si="15"/>
        <v>1.0597381714285714</v>
      </c>
      <c r="AU29" s="853">
        <f t="shared" si="15"/>
        <v>1.0703355531428571</v>
      </c>
      <c r="AV29" s="853">
        <f t="shared" si="15"/>
        <v>1.0810389086742858</v>
      </c>
      <c r="AW29" s="624">
        <f t="shared" si="12"/>
        <v>5.2992154903885709</v>
      </c>
      <c r="AX29" s="719">
        <f t="shared" si="13"/>
        <v>6.9171328682790385</v>
      </c>
      <c r="AY29" s="900">
        <v>0.99</v>
      </c>
      <c r="AZ29" s="839">
        <v>67.38</v>
      </c>
      <c r="BA29" s="839">
        <v>-7.7700000000000005</v>
      </c>
      <c r="BB29" s="839">
        <v>3.19</v>
      </c>
      <c r="BC29" s="839">
        <v>21.93</v>
      </c>
      <c r="BE29" s="597">
        <v>1969</v>
      </c>
      <c r="BF29" s="865">
        <f t="shared" si="14"/>
        <v>6</v>
      </c>
      <c r="BG29" s="849">
        <v>1.0999999999999999</v>
      </c>
    </row>
    <row r="30" spans="1:59" ht="11.25" customHeight="1" x14ac:dyDescent="0.2">
      <c r="A30" s="831" t="s">
        <v>195</v>
      </c>
      <c r="B30" s="842" t="s">
        <v>196</v>
      </c>
      <c r="C30" s="898" t="s">
        <v>108</v>
      </c>
      <c r="D30" s="898" t="s">
        <v>4272</v>
      </c>
      <c r="E30" s="705">
        <v>29</v>
      </c>
      <c r="F30" s="1153">
        <v>98</v>
      </c>
      <c r="G30" s="1153" t="s">
        <v>37</v>
      </c>
      <c r="H30" s="1153" t="s">
        <v>37</v>
      </c>
      <c r="I30" s="833">
        <v>76.72</v>
      </c>
      <c r="J30" s="624">
        <f t="shared" si="0"/>
        <v>2.1897810218978102</v>
      </c>
      <c r="K30" s="851">
        <v>0.42</v>
      </c>
      <c r="L30" s="854">
        <v>4</v>
      </c>
      <c r="M30" s="615">
        <f t="shared" si="1"/>
        <v>1.68</v>
      </c>
      <c r="N30" s="837" t="s">
        <v>119</v>
      </c>
      <c r="O30" s="707">
        <v>0.41</v>
      </c>
      <c r="P30" s="606">
        <v>44088</v>
      </c>
      <c r="Q30" s="606">
        <v>44113</v>
      </c>
      <c r="R30" s="615">
        <f t="shared" si="2"/>
        <v>2.4390243902439046</v>
      </c>
      <c r="S30" s="673">
        <f>IF(INDEX(Historical!$D$7:$D$1257,MATCH(B30,Historical!$B$7:$B$1281,0))=0,"n/a",(INDEX(Historical!$C$7:$C$1259,MATCH(B30,Historical!$B$7:$B$1281,0))/INDEX(Historical!$D$7:$D$1257,MATCH(B30,Historical!$B$7:$B$1281,0))-1)*100)</f>
        <v>6.4516129032258007</v>
      </c>
      <c r="T30" s="673">
        <f>IF(INDEX(Historical!$F$7:$F$1250,MATCH(B30,Historical!$B$7:$B$1281,0))=0,"n/a",((INDEX(Historical!$C$7:$C$1259,MATCH(B30,Historical!$B$7:$B$1281,0))/INDEX(Historical!$F$7:$F$1250,MATCH(B30,Historical!$B$7:$B$1281,0)))^(1/3)-1)*100)</f>
        <v>8.2713447015707828</v>
      </c>
      <c r="U30" s="673">
        <f>IF(INDEX(Historical!$H$7:$H$1250,MATCH(B30,Historical!$B$7:$B$1281,0))=0,"n/a",((INDEX(Historical!$C$7:$C$1259,MATCH(B30,Historical!$B$7:$B$1281,0))/INDEX(Historical!$H$7:$H$1250,MATCH(B30,Historical!$B$7:$B$1281,0)))^(1/5)-1)*100)</f>
        <v>6.2245311048367169</v>
      </c>
      <c r="V30" s="673">
        <f>IF(INDEX(Historical!$O$7:$O$1250,MATCH(B30,Historical!$B$7:$B$1281,0))=0,"n/a",((INDEX(Historical!$C$7:$C$1259,MATCH(B30,Historical!$B$7:$B$1281,0))/INDEX(Historical!$O$7:$O$1250,MATCH(B30,Historical!$B$7:$B$1281,0)))^(1/10)-1)*100)</f>
        <v>6.0155599874165855</v>
      </c>
      <c r="W30" s="674">
        <f t="shared" si="3"/>
        <v>1.03473843131101</v>
      </c>
      <c r="X30" s="675">
        <f t="shared" si="4"/>
        <v>0.88921872926238799</v>
      </c>
      <c r="Y30" s="842"/>
      <c r="Z30" s="624">
        <f t="shared" si="5"/>
        <v>55.081967213114758</v>
      </c>
      <c r="AA30" s="853">
        <f t="shared" si="6"/>
        <v>25.154098360655738</v>
      </c>
      <c r="AB30" s="854">
        <v>12</v>
      </c>
      <c r="AC30" s="833">
        <v>3.05</v>
      </c>
      <c r="AD30" s="833">
        <v>3.2</v>
      </c>
      <c r="AE30" s="833">
        <v>10.47</v>
      </c>
      <c r="AF30" s="833">
        <v>2</v>
      </c>
      <c r="AG30" s="833">
        <v>7.9</v>
      </c>
      <c r="AH30" s="833">
        <v>-4.5999999999999996</v>
      </c>
      <c r="AI30" s="833">
        <v>-1.72</v>
      </c>
      <c r="AJ30" s="833">
        <v>7.0000000000000009</v>
      </c>
      <c r="AK30" s="833">
        <v>8</v>
      </c>
      <c r="AL30" s="845">
        <v>4070.0000000000005</v>
      </c>
      <c r="AM30" s="839">
        <v>0.89999999999999991</v>
      </c>
      <c r="AN30" s="833">
        <v>0.04</v>
      </c>
      <c r="AO30" s="711">
        <f t="shared" si="7"/>
        <v>-16.739786233921208</v>
      </c>
      <c r="AP30" s="712">
        <f t="shared" si="8"/>
        <v>8.4143121267345276</v>
      </c>
      <c r="AQ30" s="855">
        <f t="shared" si="9"/>
        <v>49.529925241755876</v>
      </c>
      <c r="AR30" s="624">
        <f>INDEX(Historical!$C$7:$C$1259,MATCH(B30,Historical!$B$7:$B$1281,0))*IF(AH30="n/a",1.03,IF(AH30&lt;0,1.01,IF(AH30&gt;10,1.1,(1+AH30/100))))</f>
        <v>1.6664999999999999</v>
      </c>
      <c r="AS30" s="853">
        <f t="shared" si="10"/>
        <v>1.6831649999999998</v>
      </c>
      <c r="AT30" s="853">
        <f t="shared" si="15"/>
        <v>1.8178181999999998</v>
      </c>
      <c r="AU30" s="853">
        <f t="shared" si="15"/>
        <v>1.9632436559999999</v>
      </c>
      <c r="AV30" s="853">
        <f t="shared" si="15"/>
        <v>2.1203031484800001</v>
      </c>
      <c r="AW30" s="624">
        <f t="shared" si="12"/>
        <v>9.2510300044799987</v>
      </c>
      <c r="AX30" s="719">
        <f t="shared" si="13"/>
        <v>12.058172581438997</v>
      </c>
      <c r="AY30" s="900">
        <v>0.73</v>
      </c>
      <c r="AZ30" s="839">
        <v>54.679999999999993</v>
      </c>
      <c r="BA30" s="839">
        <v>-7.04</v>
      </c>
      <c r="BB30" s="839">
        <v>5.45</v>
      </c>
      <c r="BC30" s="839">
        <v>21.88</v>
      </c>
      <c r="BE30" s="597">
        <v>1993</v>
      </c>
      <c r="BF30" s="865">
        <f t="shared" si="14"/>
        <v>2</v>
      </c>
      <c r="BG30" s="849">
        <v>1.2</v>
      </c>
    </row>
    <row r="31" spans="1:59" ht="11.25" customHeight="1" x14ac:dyDescent="0.2">
      <c r="A31" s="831" t="s">
        <v>528</v>
      </c>
      <c r="B31" s="842" t="s">
        <v>529</v>
      </c>
      <c r="C31" s="898" t="s">
        <v>108</v>
      </c>
      <c r="D31" s="898" t="s">
        <v>4272</v>
      </c>
      <c r="E31" s="705">
        <v>27</v>
      </c>
      <c r="F31" s="1153">
        <v>124</v>
      </c>
      <c r="G31" s="1153" t="s">
        <v>106</v>
      </c>
      <c r="H31" s="1153" t="s">
        <v>106</v>
      </c>
      <c r="I31" s="833">
        <v>108.76</v>
      </c>
      <c r="J31" s="624">
        <f t="shared" si="0"/>
        <v>2.6480323648400148</v>
      </c>
      <c r="K31" s="851">
        <v>0.72</v>
      </c>
      <c r="L31" s="854">
        <v>4</v>
      </c>
      <c r="M31" s="615">
        <f t="shared" si="1"/>
        <v>2.88</v>
      </c>
      <c r="N31" s="837" t="s">
        <v>148</v>
      </c>
      <c r="O31" s="707">
        <v>0.71</v>
      </c>
      <c r="P31" s="606">
        <v>44162</v>
      </c>
      <c r="Q31" s="606">
        <v>44180</v>
      </c>
      <c r="R31" s="615">
        <f t="shared" si="2"/>
        <v>1.4084507042253533</v>
      </c>
      <c r="S31" s="673">
        <f>IF(INDEX(Historical!$D$7:$D$1257,MATCH(B31,Historical!$B$7:$B$1281,0))=0,"n/a",(INDEX(Historical!$C$7:$C$1259,MATCH(B31,Historical!$B$7:$B$1281,0))/INDEX(Historical!$D$7:$D$1257,MATCH(B31,Historical!$B$7:$B$1281,0))-1)*100)</f>
        <v>1.7857142857143016</v>
      </c>
      <c r="T31" s="673">
        <f>IF(INDEX(Historical!$F$7:$F$1250,MATCH(B31,Historical!$B$7:$B$1281,0))=0,"n/a",((INDEX(Historical!$C$7:$C$1259,MATCH(B31,Historical!$B$7:$B$1281,0))/INDEX(Historical!$F$7:$F$1250,MATCH(B31,Historical!$B$7:$B$1281,0)))^(1/3)-1)*100)</f>
        <v>8.1983855523197526</v>
      </c>
      <c r="U31" s="673">
        <f>IF(INDEX(Historical!$H$7:$H$1250,MATCH(B31,Historical!$B$7:$B$1281,0))=0,"n/a",((INDEX(Historical!$C$7:$C$1259,MATCH(B31,Historical!$B$7:$B$1281,0))/INDEX(Historical!$H$7:$H$1250,MATCH(B31,Historical!$B$7:$B$1281,0)))^(1/5)-1)*100)</f>
        <v>6.2980048262344379</v>
      </c>
      <c r="V31" s="673">
        <f>IF(INDEX(Historical!$O$7:$O$1250,MATCH(B31,Historical!$B$7:$B$1281,0))=0,"n/a",((INDEX(Historical!$C$7:$C$1259,MATCH(B31,Historical!$B$7:$B$1281,0))/INDEX(Historical!$O$7:$O$1250,MATCH(B31,Historical!$B$7:$B$1281,0)))^(1/10)-1)*100)</f>
        <v>4.8195970319958814</v>
      </c>
      <c r="W31" s="674">
        <f t="shared" si="3"/>
        <v>1.3067492540193388</v>
      </c>
      <c r="X31" s="675">
        <f t="shared" si="4"/>
        <v>1.7494457850651217</v>
      </c>
      <c r="Y31" s="842"/>
      <c r="Z31" s="624">
        <f t="shared" si="5"/>
        <v>56.581532416502945</v>
      </c>
      <c r="AA31" s="853">
        <f t="shared" si="6"/>
        <v>21.367387033398824</v>
      </c>
      <c r="AB31" s="854">
        <v>12</v>
      </c>
      <c r="AC31" s="833">
        <v>5.09</v>
      </c>
      <c r="AD31" s="833">
        <v>2.16</v>
      </c>
      <c r="AE31" s="833">
        <v>6.75</v>
      </c>
      <c r="AF31" s="833">
        <v>1.67</v>
      </c>
      <c r="AG31" s="833">
        <v>8</v>
      </c>
      <c r="AH31" s="833">
        <v>-25.3</v>
      </c>
      <c r="AI31" s="833">
        <v>-7.23</v>
      </c>
      <c r="AJ31" s="833">
        <v>3.5999999999999996</v>
      </c>
      <c r="AK31" s="833">
        <v>10.02</v>
      </c>
      <c r="AL31" s="845">
        <v>6890</v>
      </c>
      <c r="AM31" s="839">
        <v>1.3</v>
      </c>
      <c r="AN31" s="833">
        <v>0.06</v>
      </c>
      <c r="AO31" s="711">
        <f t="shared" si="7"/>
        <v>-12.421349842324371</v>
      </c>
      <c r="AP31" s="712">
        <f t="shared" si="8"/>
        <v>8.9460371910744527</v>
      </c>
      <c r="AQ31" s="855">
        <f t="shared" si="9"/>
        <v>25.933909202452575</v>
      </c>
      <c r="AR31" s="624">
        <f>INDEX(Historical!$C$7:$C$1259,MATCH(B31,Historical!$B$7:$B$1281,0))*IF(AH31="n/a",1.03,IF(AH31&lt;0,1.01,IF(AH31&gt;10,1.1,(1+AH31/100))))</f>
        <v>2.8785000000000003</v>
      </c>
      <c r="AS31" s="853">
        <f t="shared" si="10"/>
        <v>2.9072850000000003</v>
      </c>
      <c r="AT31" s="853">
        <f t="shared" si="15"/>
        <v>3.1980135000000005</v>
      </c>
      <c r="AU31" s="853">
        <f t="shared" si="15"/>
        <v>3.517814850000001</v>
      </c>
      <c r="AV31" s="853">
        <f t="shared" si="15"/>
        <v>3.8695963350000016</v>
      </c>
      <c r="AW31" s="624">
        <f t="shared" si="12"/>
        <v>16.371209685000004</v>
      </c>
      <c r="AX31" s="719">
        <f t="shared" si="13"/>
        <v>15.05260176995219</v>
      </c>
      <c r="AY31" s="900">
        <v>1.46</v>
      </c>
      <c r="AZ31" s="839">
        <v>110.11999999999999</v>
      </c>
      <c r="BA31" s="839">
        <v>-9.19</v>
      </c>
      <c r="BB31" s="839">
        <v>3.8899999999999997</v>
      </c>
      <c r="BC31" s="839">
        <v>30.959999999999997</v>
      </c>
      <c r="BE31" s="597">
        <v>1994</v>
      </c>
      <c r="BF31" s="865">
        <f t="shared" si="14"/>
        <v>2</v>
      </c>
      <c r="BG31" s="849">
        <v>0.8</v>
      </c>
    </row>
    <row r="32" spans="1:59" ht="11.25" customHeight="1" x14ac:dyDescent="0.2">
      <c r="A32" s="831" t="s">
        <v>506</v>
      </c>
      <c r="B32" s="842" t="s">
        <v>507</v>
      </c>
      <c r="C32" s="898" t="s">
        <v>128</v>
      </c>
      <c r="D32" s="898" t="s">
        <v>4287</v>
      </c>
      <c r="E32" s="705">
        <v>25</v>
      </c>
      <c r="F32" s="1153">
        <v>141</v>
      </c>
      <c r="G32" s="1153" t="s">
        <v>115</v>
      </c>
      <c r="H32" s="1153" t="s">
        <v>115</v>
      </c>
      <c r="I32" s="841">
        <v>87.35</v>
      </c>
      <c r="J32" s="624">
        <f t="shared" si="0"/>
        <v>1.1562678878076704</v>
      </c>
      <c r="K32" s="851">
        <v>0.2525</v>
      </c>
      <c r="L32" s="854">
        <v>4</v>
      </c>
      <c r="M32" s="615">
        <f t="shared" si="1"/>
        <v>1.01</v>
      </c>
      <c r="N32" s="837" t="s">
        <v>119</v>
      </c>
      <c r="O32" s="707">
        <v>0.24</v>
      </c>
      <c r="P32" s="606">
        <v>44239</v>
      </c>
      <c r="Q32" s="606">
        <v>44256</v>
      </c>
      <c r="R32" s="615">
        <f t="shared" si="2"/>
        <v>5.2083333333333384</v>
      </c>
      <c r="S32" s="673">
        <f>IF(INDEX(Historical!$D$7:$D$1257,MATCH(B32,Historical!$B$7:$B$1281,0))=0,"n/a",(INDEX(Historical!$C$7:$C$1259,MATCH(B32,Historical!$B$7:$B$1281,0))/INDEX(Historical!$D$7:$D$1257,MATCH(B32,Historical!$B$7:$B$1281,0))-1)*100)</f>
        <v>5.4945054945054972</v>
      </c>
      <c r="T32" s="673">
        <f>IF(INDEX(Historical!$F$7:$F$1250,MATCH(B32,Historical!$B$7:$B$1281,0))=0,"n/a",((INDEX(Historical!$C$7:$C$1259,MATCH(B32,Historical!$B$7:$B$1281,0))/INDEX(Historical!$F$7:$F$1250,MATCH(B32,Historical!$B$7:$B$1281,0)))^(1/3)-1)*100)</f>
        <v>8.0983869874452274</v>
      </c>
      <c r="U32" s="673">
        <f>IF(INDEX(Historical!$H$7:$H$1250,MATCH(B32,Historical!$B$7:$B$1281,0))=0,"n/a",((INDEX(Historical!$C$7:$C$1259,MATCH(B32,Historical!$B$7:$B$1281,0))/INDEX(Historical!$H$7:$H$1250,MATCH(B32,Historical!$B$7:$B$1281,0)))^(1/5)-1)*100)</f>
        <v>7.4581318351847781</v>
      </c>
      <c r="V32" s="673">
        <f>IF(INDEX(Historical!$O$7:$O$1250,MATCH(B32,Historical!$B$7:$B$1281,0))=0,"n/a",((INDEX(Historical!$C$7:$C$1259,MATCH(B32,Historical!$B$7:$B$1281,0))/INDEX(Historical!$O$7:$O$1250,MATCH(B32,Historical!$B$7:$B$1281,0)))^(1/10)-1)*100)</f>
        <v>20.003511246606287</v>
      </c>
      <c r="W32" s="674">
        <f t="shared" si="3"/>
        <v>0.37284113490075865</v>
      </c>
      <c r="X32" s="675">
        <f t="shared" si="4"/>
        <v>0.49066656810426174</v>
      </c>
      <c r="Y32" s="634"/>
      <c r="Z32" s="624">
        <f t="shared" si="5"/>
        <v>32.371794871794876</v>
      </c>
      <c r="AA32" s="853">
        <f t="shared" si="6"/>
        <v>27.996794871794869</v>
      </c>
      <c r="AB32" s="854">
        <v>12</v>
      </c>
      <c r="AC32" s="833">
        <v>3.12</v>
      </c>
      <c r="AD32" s="833">
        <v>3.24</v>
      </c>
      <c r="AE32" s="833">
        <v>4.33</v>
      </c>
      <c r="AF32" s="833">
        <v>7.21</v>
      </c>
      <c r="AG32" s="833">
        <v>26.1</v>
      </c>
      <c r="AH32" s="833">
        <v>27.6</v>
      </c>
      <c r="AI32" s="833">
        <v>7.8299999999999992</v>
      </c>
      <c r="AJ32" s="833">
        <v>15.2</v>
      </c>
      <c r="AK32" s="833">
        <v>8.7099999999999991</v>
      </c>
      <c r="AL32" s="845">
        <v>21220</v>
      </c>
      <c r="AM32" s="839">
        <v>0.1</v>
      </c>
      <c r="AN32" s="833">
        <v>0.72</v>
      </c>
      <c r="AO32" s="711">
        <f t="shared" si="7"/>
        <v>-19.38239514880242</v>
      </c>
      <c r="AP32" s="712">
        <f t="shared" si="8"/>
        <v>8.6143997229924487</v>
      </c>
      <c r="AQ32" s="855">
        <f t="shared" si="9"/>
        <v>199.52324415506348</v>
      </c>
      <c r="AR32" s="624">
        <f>INDEX(Historical!$C$7:$C$1259,MATCH(B32,Historical!$B$7:$B$1281,0))*IF(AH32="n/a",1.03,IF(AH32&lt;0,1.01,IF(AH32&gt;10,1.1,(1+AH32/100))))</f>
        <v>1.056</v>
      </c>
      <c r="AS32" s="853">
        <f t="shared" si="10"/>
        <v>1.1386848000000001</v>
      </c>
      <c r="AT32" s="853">
        <f t="shared" si="15"/>
        <v>1.23786424608</v>
      </c>
      <c r="AU32" s="853">
        <f t="shared" si="15"/>
        <v>1.345682221913568</v>
      </c>
      <c r="AV32" s="853">
        <f t="shared" si="15"/>
        <v>1.4628911434422398</v>
      </c>
      <c r="AW32" s="624">
        <f t="shared" si="12"/>
        <v>6.2411224114358088</v>
      </c>
      <c r="AX32" s="719">
        <f t="shared" si="13"/>
        <v>7.1449598299207882</v>
      </c>
      <c r="AY32" s="900">
        <v>0.38</v>
      </c>
      <c r="AZ32" s="839">
        <v>41.14</v>
      </c>
      <c r="BA32" s="839">
        <v>-11.73</v>
      </c>
      <c r="BB32" s="839">
        <v>5.21</v>
      </c>
      <c r="BC32" s="839">
        <v>0.41000000000000003</v>
      </c>
      <c r="BE32" s="597">
        <v>1997</v>
      </c>
      <c r="BF32" s="865">
        <f t="shared" si="14"/>
        <v>2</v>
      </c>
      <c r="BG32" s="849">
        <v>10.9</v>
      </c>
    </row>
    <row r="33" spans="1:59" s="744" customFormat="1" ht="11.25" customHeight="1" x14ac:dyDescent="0.2">
      <c r="A33" s="619" t="s">
        <v>179</v>
      </c>
      <c r="B33" s="751" t="s">
        <v>180</v>
      </c>
      <c r="C33" s="898" t="s">
        <v>108</v>
      </c>
      <c r="D33" s="898" t="s">
        <v>118</v>
      </c>
      <c r="E33" s="727">
        <v>61</v>
      </c>
      <c r="F33" s="1153">
        <v>9</v>
      </c>
      <c r="G33" s="1152" t="s">
        <v>37</v>
      </c>
      <c r="H33" s="1152" t="s">
        <v>37</v>
      </c>
      <c r="I33" s="737">
        <v>103.09</v>
      </c>
      <c r="J33" s="729">
        <f t="shared" si="0"/>
        <v>2.4444660005820156</v>
      </c>
      <c r="K33" s="730">
        <v>0.63</v>
      </c>
      <c r="L33" s="731">
        <v>4</v>
      </c>
      <c r="M33" s="732">
        <f t="shared" si="1"/>
        <v>2.52</v>
      </c>
      <c r="N33" s="733" t="s">
        <v>218</v>
      </c>
      <c r="O33" s="734">
        <v>0.6</v>
      </c>
      <c r="P33" s="1122">
        <v>44271</v>
      </c>
      <c r="Q33" s="1122">
        <v>44301</v>
      </c>
      <c r="R33" s="732">
        <f t="shared" si="2"/>
        <v>5.0000000000000044</v>
      </c>
      <c r="S33" s="673">
        <f>IF(INDEX(Historical!$D$7:$D$1257,MATCH(B33,Historical!$B$7:$B$1281,0))=0,"n/a",(INDEX(Historical!$C$7:$C$1259,MATCH(B33,Historical!$B$7:$B$1281,0))/INDEX(Historical!$D$7:$D$1257,MATCH(B33,Historical!$B$7:$B$1281,0))-1)*100)</f>
        <v>6.7873303167420795</v>
      </c>
      <c r="T33" s="673">
        <f>IF(INDEX(Historical!$F$7:$F$1250,MATCH(B33,Historical!$B$7:$B$1281,0))=0,"n/a",((INDEX(Historical!$C$7:$C$1259,MATCH(B33,Historical!$B$7:$B$1281,0))/INDEX(Historical!$F$7:$F$1250,MATCH(B33,Historical!$B$7:$B$1281,0)))^(1/3)-1)*100)</f>
        <v>6.0267878161645028</v>
      </c>
      <c r="U33" s="673">
        <f>IF(INDEX(Historical!$H$7:$H$1250,MATCH(B33,Historical!$B$7:$B$1281,0))=0,"n/a",((INDEX(Historical!$C$7:$C$1259,MATCH(B33,Historical!$B$7:$B$1281,0))/INDEX(Historical!$H$7:$H$1250,MATCH(B33,Historical!$B$7:$B$1281,0)))^(1/5)-1)*100)</f>
        <v>5.3338899855576605</v>
      </c>
      <c r="V33" s="673">
        <f>IF(INDEX(Historical!$O$7:$O$1250,MATCH(B33,Historical!$B$7:$B$1281,0))=0,"n/a",((INDEX(Historical!$C$7:$C$1259,MATCH(B33,Historical!$B$7:$B$1281,0))/INDEX(Historical!$O$7:$O$1250,MATCH(B33,Historical!$B$7:$B$1281,0)))^(1/10)-1)*100)</f>
        <v>4.0610667554088042</v>
      </c>
      <c r="W33" s="674">
        <f t="shared" si="3"/>
        <v>1.3134209080541766</v>
      </c>
      <c r="X33" s="675">
        <f t="shared" si="4"/>
        <v>0.37040902677483756</v>
      </c>
      <c r="Y33" s="752"/>
      <c r="Z33" s="729">
        <f t="shared" si="5"/>
        <v>33.466135458167329</v>
      </c>
      <c r="AA33" s="736">
        <f t="shared" si="6"/>
        <v>13.690571049136786</v>
      </c>
      <c r="AB33" s="731">
        <v>12</v>
      </c>
      <c r="AC33" s="737">
        <v>7.53</v>
      </c>
      <c r="AD33" s="737">
        <v>2.02</v>
      </c>
      <c r="AE33" s="737">
        <v>2.25</v>
      </c>
      <c r="AF33" s="737">
        <v>1.57</v>
      </c>
      <c r="AG33" s="737">
        <v>12.9</v>
      </c>
      <c r="AH33" s="737">
        <v>-38.1</v>
      </c>
      <c r="AI33" s="737">
        <v>3.74</v>
      </c>
      <c r="AJ33" s="737">
        <v>14.399999999999999</v>
      </c>
      <c r="AK33" s="737">
        <v>6.8900000000000006</v>
      </c>
      <c r="AL33" s="738">
        <v>16970</v>
      </c>
      <c r="AM33" s="739">
        <v>1.7999999999999998</v>
      </c>
      <c r="AN33" s="737">
        <v>0.08</v>
      </c>
      <c r="AO33" s="740">
        <f t="shared" si="7"/>
        <v>-5.9122150629971095</v>
      </c>
      <c r="AP33" s="741">
        <f t="shared" si="8"/>
        <v>7.778355986139676</v>
      </c>
      <c r="AQ33" s="742">
        <f t="shared" si="9"/>
        <v>-2.260671972969619</v>
      </c>
      <c r="AR33" s="624">
        <f>INDEX(Historical!$C$7:$C$1259,MATCH(B33,Historical!$B$7:$B$1281,0))*IF(AH33="n/a",1.03,IF(AH33&lt;0,1.01,IF(AH33&gt;10,1.1,(1+AH33/100))))</f>
        <v>2.3835999999999999</v>
      </c>
      <c r="AS33" s="736">
        <f t="shared" si="10"/>
        <v>2.47274664</v>
      </c>
      <c r="AT33" s="736">
        <f t="shared" si="15"/>
        <v>2.6431188834959998</v>
      </c>
      <c r="AU33" s="736">
        <f t="shared" si="15"/>
        <v>2.8252297745688741</v>
      </c>
      <c r="AV33" s="736">
        <f t="shared" si="15"/>
        <v>3.0198881060366696</v>
      </c>
      <c r="AW33" s="729">
        <f t="shared" si="12"/>
        <v>13.344583404101543</v>
      </c>
      <c r="AX33" s="743">
        <f t="shared" si="13"/>
        <v>12.944595406054461</v>
      </c>
      <c r="AY33" s="901">
        <v>0.65</v>
      </c>
      <c r="AZ33" s="739">
        <v>123.77</v>
      </c>
      <c r="BA33" s="739">
        <v>-5.41</v>
      </c>
      <c r="BB33" s="739">
        <v>6.2399999999999993</v>
      </c>
      <c r="BC33" s="739">
        <v>24.47</v>
      </c>
      <c r="BD33" s="875"/>
      <c r="BE33" s="597">
        <v>1961</v>
      </c>
      <c r="BF33" s="865">
        <f t="shared" si="14"/>
        <v>6</v>
      </c>
      <c r="BG33" s="793">
        <v>4.7</v>
      </c>
    </row>
    <row r="34" spans="1:59" ht="11.25" customHeight="1" x14ac:dyDescent="0.2">
      <c r="A34" s="831" t="s">
        <v>189</v>
      </c>
      <c r="B34" s="842" t="s">
        <v>190</v>
      </c>
      <c r="C34" s="898" t="s">
        <v>128</v>
      </c>
      <c r="D34" s="898" t="s">
        <v>4287</v>
      </c>
      <c r="E34" s="705">
        <v>58</v>
      </c>
      <c r="F34" s="1153">
        <v>15</v>
      </c>
      <c r="G34" s="1153" t="s">
        <v>115</v>
      </c>
      <c r="H34" s="1153" t="s">
        <v>115</v>
      </c>
      <c r="I34" s="833">
        <v>78.83</v>
      </c>
      <c r="J34" s="624">
        <f t="shared" si="0"/>
        <v>2.2833946467081061</v>
      </c>
      <c r="K34" s="844">
        <v>0.45</v>
      </c>
      <c r="L34" s="854">
        <v>4</v>
      </c>
      <c r="M34" s="615">
        <f t="shared" si="1"/>
        <v>1.8</v>
      </c>
      <c r="N34" s="837" t="s">
        <v>107</v>
      </c>
      <c r="O34" s="706">
        <v>0.44</v>
      </c>
      <c r="P34" s="606">
        <v>44306</v>
      </c>
      <c r="Q34" s="606">
        <v>44330</v>
      </c>
      <c r="R34" s="615">
        <f t="shared" si="2"/>
        <v>2.2727272727272747</v>
      </c>
      <c r="S34" s="673">
        <f>IF(INDEX(Historical!$D$7:$D$1257,MATCH(B34,Historical!$B$7:$B$1281,0))=0,"n/a",(INDEX(Historical!$C$7:$C$1259,MATCH(B34,Historical!$B$7:$B$1281,0))/INDEX(Historical!$D$7:$D$1257,MATCH(B34,Historical!$B$7:$B$1281,0))-1)*100)</f>
        <v>2.3391812865497075</v>
      </c>
      <c r="T34" s="673">
        <f>IF(INDEX(Historical!$F$7:$F$1250,MATCH(B34,Historical!$B$7:$B$1281,0))=0,"n/a",((INDEX(Historical!$C$7:$C$1259,MATCH(B34,Historical!$B$7:$B$1281,0))/INDEX(Historical!$F$7:$F$1250,MATCH(B34,Historical!$B$7:$B$1281,0)))^(1/3)-1)*100)</f>
        <v>3.2476815178249963</v>
      </c>
      <c r="U34" s="673">
        <f>IF(INDEX(Historical!$H$7:$H$1250,MATCH(B34,Historical!$B$7:$B$1281,0))=0,"n/a",((INDEX(Historical!$C$7:$C$1259,MATCH(B34,Historical!$B$7:$B$1281,0))/INDEX(Historical!$H$7:$H$1250,MATCH(B34,Historical!$B$7:$B$1281,0)))^(1/5)-1)*100)</f>
        <v>3.1310306477545069</v>
      </c>
      <c r="V34" s="673">
        <f>IF(INDEX(Historical!$O$7:$O$1250,MATCH(B34,Historical!$B$7:$B$1281,0))=0,"n/a",((INDEX(Historical!$C$7:$C$1259,MATCH(B34,Historical!$B$7:$B$1281,0))/INDEX(Historical!$O$7:$O$1250,MATCH(B34,Historical!$B$7:$B$1281,0)))^(1/10)-1)*100)</f>
        <v>5.5983666192986892</v>
      </c>
      <c r="W34" s="674">
        <f t="shared" si="3"/>
        <v>0.55927574249267964</v>
      </c>
      <c r="X34" s="675">
        <f t="shared" si="4"/>
        <v>0.20070709280477608</v>
      </c>
      <c r="Y34" s="637"/>
      <c r="Z34" s="624">
        <f t="shared" si="5"/>
        <v>57.324840764331206</v>
      </c>
      <c r="AA34" s="853">
        <f t="shared" si="6"/>
        <v>25.105095541401273</v>
      </c>
      <c r="AB34" s="854">
        <v>12</v>
      </c>
      <c r="AC34" s="833">
        <v>3.14</v>
      </c>
      <c r="AD34" s="833">
        <v>3.39</v>
      </c>
      <c r="AE34" s="833">
        <v>4.0199999999999996</v>
      </c>
      <c r="AF34" s="834">
        <v>91.18</v>
      </c>
      <c r="AG34" s="835">
        <v>695</v>
      </c>
      <c r="AH34" s="833">
        <v>14.099999999999998</v>
      </c>
      <c r="AI34" s="833">
        <v>6.41</v>
      </c>
      <c r="AJ34" s="833">
        <v>15.6</v>
      </c>
      <c r="AK34" s="833">
        <v>7.46</v>
      </c>
      <c r="AL34" s="845">
        <v>66190</v>
      </c>
      <c r="AM34" s="839">
        <v>0.1</v>
      </c>
      <c r="AN34" s="834">
        <v>10.23</v>
      </c>
      <c r="AO34" s="711">
        <f t="shared" si="7"/>
        <v>-19.690670246938659</v>
      </c>
      <c r="AP34" s="712">
        <f t="shared" si="8"/>
        <v>5.414425294462613</v>
      </c>
      <c r="AQ34" s="855">
        <f t="shared" si="9"/>
        <v>908.64763398323896</v>
      </c>
      <c r="AR34" s="624">
        <f>INDEX(Historical!$C$7:$C$1259,MATCH(B34,Historical!$B$7:$B$1281,0))*IF(AH34="n/a",1.03,IF(AH34&lt;0,1.01,IF(AH34&gt;10,1.1,(1+AH34/100))))</f>
        <v>1.9250000000000003</v>
      </c>
      <c r="AS34" s="853">
        <f t="shared" si="10"/>
        <v>2.0483925000000003</v>
      </c>
      <c r="AT34" s="853">
        <f t="shared" si="15"/>
        <v>2.2012025805000004</v>
      </c>
      <c r="AU34" s="853">
        <f t="shared" si="15"/>
        <v>2.3654122930053005</v>
      </c>
      <c r="AV34" s="853">
        <f t="shared" si="15"/>
        <v>2.5418720500634961</v>
      </c>
      <c r="AW34" s="624">
        <f t="shared" si="12"/>
        <v>11.081879423568799</v>
      </c>
      <c r="AX34" s="719">
        <f t="shared" si="13"/>
        <v>14.057946750689837</v>
      </c>
      <c r="AY34" s="900">
        <v>0.6</v>
      </c>
      <c r="AZ34" s="839">
        <v>23</v>
      </c>
      <c r="BA34" s="839">
        <v>-8.77</v>
      </c>
      <c r="BB34" s="839">
        <v>1.68</v>
      </c>
      <c r="BC34" s="839">
        <v>0.11</v>
      </c>
      <c r="BE34" s="597">
        <v>1964</v>
      </c>
      <c r="BF34" s="865">
        <f t="shared" si="14"/>
        <v>6</v>
      </c>
      <c r="BG34" s="849">
        <v>17.5</v>
      </c>
    </row>
    <row r="35" spans="1:59" ht="11.25" customHeight="1" x14ac:dyDescent="0.2">
      <c r="A35" s="831" t="s">
        <v>184</v>
      </c>
      <c r="B35" s="842" t="s">
        <v>185</v>
      </c>
      <c r="C35" s="898" t="s">
        <v>128</v>
      </c>
      <c r="D35" s="898" t="s">
        <v>4287</v>
      </c>
      <c r="E35" s="705">
        <v>43</v>
      </c>
      <c r="F35" s="1153">
        <v>62</v>
      </c>
      <c r="G35" s="1153" t="s">
        <v>37</v>
      </c>
      <c r="H35" s="1153" t="s">
        <v>115</v>
      </c>
      <c r="I35" s="833">
        <v>192.88</v>
      </c>
      <c r="J35" s="624">
        <f t="shared" si="0"/>
        <v>2.3019493985897967</v>
      </c>
      <c r="K35" s="844">
        <v>1.1100000000000001</v>
      </c>
      <c r="L35" s="854">
        <v>4</v>
      </c>
      <c r="M35" s="615">
        <f t="shared" si="1"/>
        <v>4.4400000000000004</v>
      </c>
      <c r="N35" s="837" t="s">
        <v>454</v>
      </c>
      <c r="O35" s="706">
        <v>1.06</v>
      </c>
      <c r="P35" s="606">
        <v>44040</v>
      </c>
      <c r="Q35" s="606">
        <v>44057</v>
      </c>
      <c r="R35" s="615">
        <f t="shared" si="2"/>
        <v>4.7169811320754755</v>
      </c>
      <c r="S35" s="673">
        <f>IF(INDEX(Historical!$D$7:$D$1257,MATCH(B35,Historical!$B$7:$B$1281,0))=0,"n/a",(INDEX(Historical!$C$7:$C$1259,MATCH(B35,Historical!$B$7:$B$1281,0))/INDEX(Historical!$D$7:$D$1257,MATCH(B35,Historical!$B$7:$B$1281,0))-1)*100)</f>
        <v>7.4257425742574323</v>
      </c>
      <c r="T35" s="673">
        <f>IF(INDEX(Historical!$F$7:$F$1250,MATCH(B35,Historical!$B$7:$B$1281,0))=0,"n/a",((INDEX(Historical!$C$7:$C$1259,MATCH(B35,Historical!$B$7:$B$1281,0))/INDEX(Historical!$F$7:$F$1250,MATCH(B35,Historical!$B$7:$B$1281,0)))^(1/3)-1)*100)</f>
        <v>9.7838933916834634</v>
      </c>
      <c r="U35" s="673">
        <f>IF(INDEX(Historical!$H$7:$H$1250,MATCH(B35,Historical!$B$7:$B$1281,0))=0,"n/a",((INDEX(Historical!$C$7:$C$1259,MATCH(B35,Historical!$B$7:$B$1281,0))/INDEX(Historical!$H$7:$H$1250,MATCH(B35,Historical!$B$7:$B$1281,0)))^(1/5)-1)*100)</f>
        <v>7.5218077014707507</v>
      </c>
      <c r="V35" s="673">
        <f>IF(INDEX(Historical!$O$7:$O$1250,MATCH(B35,Historical!$B$7:$B$1281,0))=0,"n/a",((INDEX(Historical!$C$7:$C$1259,MATCH(B35,Historical!$B$7:$B$1281,0))/INDEX(Historical!$O$7:$O$1250,MATCH(B35,Historical!$B$7:$B$1281,0)))^(1/10)-1)*100)</f>
        <v>7.5293556739927769</v>
      </c>
      <c r="W35" s="674">
        <f t="shared" si="3"/>
        <v>0.99899752743145109</v>
      </c>
      <c r="X35" s="675">
        <f t="shared" si="4"/>
        <v>0.75218077014707507</v>
      </c>
      <c r="Y35" s="637"/>
      <c r="Z35" s="624">
        <f t="shared" si="5"/>
        <v>46.540880503144663</v>
      </c>
      <c r="AA35" s="853">
        <f t="shared" si="6"/>
        <v>20.218029350104825</v>
      </c>
      <c r="AB35" s="854">
        <v>6</v>
      </c>
      <c r="AC35" s="833">
        <v>9.5399999999999991</v>
      </c>
      <c r="AD35" s="833">
        <v>4.01</v>
      </c>
      <c r="AE35" s="833">
        <v>3.25</v>
      </c>
      <c r="AF35" s="834">
        <v>20.67</v>
      </c>
      <c r="AG35" s="834">
        <v>125.6</v>
      </c>
      <c r="AH35" s="833">
        <v>16.400000000000002</v>
      </c>
      <c r="AI35" s="833">
        <v>-2.5499999999999998</v>
      </c>
      <c r="AJ35" s="833">
        <v>10</v>
      </c>
      <c r="AK35" s="833">
        <v>5.07</v>
      </c>
      <c r="AL35" s="845">
        <v>24450</v>
      </c>
      <c r="AM35" s="839">
        <v>0.2</v>
      </c>
      <c r="AN35" s="834">
        <v>2.35</v>
      </c>
      <c r="AO35" s="711">
        <f t="shared" si="7"/>
        <v>-10.394272250044278</v>
      </c>
      <c r="AP35" s="712">
        <f t="shared" si="8"/>
        <v>9.823757100060547</v>
      </c>
      <c r="AQ35" s="855">
        <f t="shared" si="9"/>
        <v>330.97134045815199</v>
      </c>
      <c r="AR35" s="624">
        <f>INDEX(Historical!$C$7:$C$1259,MATCH(B35,Historical!$B$7:$B$1281,0))*IF(AH35="n/a",1.03,IF(AH35&lt;0,1.01,IF(AH35&gt;10,1.1,(1+AH35/100))))</f>
        <v>4.774</v>
      </c>
      <c r="AS35" s="853">
        <f t="shared" si="10"/>
        <v>4.8217400000000001</v>
      </c>
      <c r="AT35" s="853">
        <f t="shared" si="15"/>
        <v>5.0662022179999999</v>
      </c>
      <c r="AU35" s="853">
        <f t="shared" si="15"/>
        <v>5.3230586704525997</v>
      </c>
      <c r="AV35" s="853">
        <f t="shared" si="15"/>
        <v>5.5929377450445461</v>
      </c>
      <c r="AW35" s="624">
        <f t="shared" si="12"/>
        <v>25.577938633497148</v>
      </c>
      <c r="AX35" s="719">
        <f t="shared" si="13"/>
        <v>13.261063165438172</v>
      </c>
      <c r="AY35" s="900">
        <v>0.19</v>
      </c>
      <c r="AZ35" s="839">
        <v>13</v>
      </c>
      <c r="BA35" s="839">
        <v>-19.59</v>
      </c>
      <c r="BB35" s="839">
        <v>0.64</v>
      </c>
      <c r="BC35" s="839">
        <v>-7.3</v>
      </c>
      <c r="BE35" s="597">
        <v>1978</v>
      </c>
      <c r="BF35" s="865">
        <f t="shared" si="14"/>
        <v>4</v>
      </c>
      <c r="BG35" s="849">
        <v>19.100000000000001</v>
      </c>
    </row>
    <row r="36" spans="1:59" ht="11.25" customHeight="1" x14ac:dyDescent="0.2">
      <c r="A36" s="831" t="s">
        <v>483</v>
      </c>
      <c r="B36" s="842" t="s">
        <v>484</v>
      </c>
      <c r="C36" s="898" t="s">
        <v>112</v>
      </c>
      <c r="D36" s="898" t="s">
        <v>4290</v>
      </c>
      <c r="E36" s="705">
        <v>26</v>
      </c>
      <c r="F36" s="1153">
        <v>134</v>
      </c>
      <c r="G36" s="1153" t="s">
        <v>106</v>
      </c>
      <c r="H36" s="1153" t="s">
        <v>106</v>
      </c>
      <c r="I36" s="841">
        <v>115.98</v>
      </c>
      <c r="J36" s="624">
        <f t="shared" si="0"/>
        <v>1.6554578375581996</v>
      </c>
      <c r="K36" s="851">
        <v>0.48</v>
      </c>
      <c r="L36" s="854">
        <v>4</v>
      </c>
      <c r="M36" s="615">
        <f t="shared" si="1"/>
        <v>1.92</v>
      </c>
      <c r="N36" s="837" t="s">
        <v>151</v>
      </c>
      <c r="O36" s="707">
        <v>0.435</v>
      </c>
      <c r="P36" s="606">
        <v>44264</v>
      </c>
      <c r="Q36" s="606">
        <v>44286</v>
      </c>
      <c r="R36" s="615">
        <f t="shared" si="2"/>
        <v>10.344827586206893</v>
      </c>
      <c r="S36" s="673">
        <f>IF(INDEX(Historical!$D$7:$D$1257,MATCH(B36,Historical!$B$7:$B$1281,0))=0,"n/a",(INDEX(Historical!$C$7:$C$1259,MATCH(B36,Historical!$B$7:$B$1281,0))/INDEX(Historical!$D$7:$D$1257,MATCH(B36,Historical!$B$7:$B$1281,0))-1)*100)</f>
        <v>6.0785767234988963</v>
      </c>
      <c r="T36" s="673">
        <f>IF(INDEX(Historical!$F$7:$F$1250,MATCH(B36,Historical!$B$7:$B$1281,0))=0,"n/a",((INDEX(Historical!$C$7:$C$1259,MATCH(B36,Historical!$B$7:$B$1281,0))/INDEX(Historical!$F$7:$F$1250,MATCH(B36,Historical!$B$7:$B$1281,0)))^(1/3)-1)*100)</f>
        <v>10.393514701190675</v>
      </c>
      <c r="U36" s="673">
        <f>IF(INDEX(Historical!$H$7:$H$1250,MATCH(B36,Historical!$B$7:$B$1281,0))=0,"n/a",((INDEX(Historical!$C$7:$C$1259,MATCH(B36,Historical!$B$7:$B$1281,0))/INDEX(Historical!$H$7:$H$1250,MATCH(B36,Historical!$B$7:$B$1281,0)))^(1/5)-1)*100)</f>
        <v>11.742594154355146</v>
      </c>
      <c r="V36" s="673">
        <f>IF(INDEX(Historical!$O$7:$O$1250,MATCH(B36,Historical!$B$7:$B$1281,0))=0,"n/a",((INDEX(Historical!$C$7:$C$1259,MATCH(B36,Historical!$B$7:$B$1281,0))/INDEX(Historical!$O$7:$O$1250,MATCH(B36,Historical!$B$7:$B$1281,0)))^(1/10)-1)*100)</f>
        <v>12.613490387882042</v>
      </c>
      <c r="W36" s="674">
        <f t="shared" si="3"/>
        <v>0.93095517523336935</v>
      </c>
      <c r="X36" s="675">
        <f t="shared" si="4"/>
        <v>6.5236634190861933</v>
      </c>
      <c r="Y36" s="843" t="s">
        <v>485</v>
      </c>
      <c r="Z36" s="624">
        <f t="shared" si="5"/>
        <v>50.393700787401571</v>
      </c>
      <c r="AA36" s="853">
        <f t="shared" si="6"/>
        <v>30.440944881889763</v>
      </c>
      <c r="AB36" s="854">
        <v>12</v>
      </c>
      <c r="AC36" s="833">
        <v>3.81</v>
      </c>
      <c r="AD36" s="833">
        <v>4.2699999999999996</v>
      </c>
      <c r="AE36" s="833">
        <v>7.5</v>
      </c>
      <c r="AF36" s="833">
        <v>5.29</v>
      </c>
      <c r="AG36" s="833">
        <v>18.600000000000001</v>
      </c>
      <c r="AH36" s="833">
        <v>-17.8</v>
      </c>
      <c r="AI36" s="833">
        <v>13.209999999999999</v>
      </c>
      <c r="AJ36" s="833">
        <v>1.7999999999999998</v>
      </c>
      <c r="AK36" s="833">
        <v>7.13</v>
      </c>
      <c r="AL36" s="845">
        <v>82160</v>
      </c>
      <c r="AM36" s="839">
        <v>0.2</v>
      </c>
      <c r="AN36" s="833">
        <v>0.66</v>
      </c>
      <c r="AO36" s="711">
        <f t="shared" si="7"/>
        <v>-17.042892889976418</v>
      </c>
      <c r="AP36" s="712">
        <f t="shared" si="8"/>
        <v>13.398051991913345</v>
      </c>
      <c r="AQ36" s="855">
        <f t="shared" si="9"/>
        <v>167.52578145766051</v>
      </c>
      <c r="AR36" s="624">
        <f>INDEX(Historical!$C$7:$C$1259,MATCH(B36,Historical!$B$7:$B$1281,0))*IF(AH36="n/a",1.03,IF(AH36&lt;0,1.01,IF(AH36&gt;10,1.1,(1+AH36/100))))</f>
        <v>1.734372</v>
      </c>
      <c r="AS36" s="853">
        <f t="shared" si="10"/>
        <v>1.9078092000000002</v>
      </c>
      <c r="AT36" s="853">
        <f t="shared" si="15"/>
        <v>2.0438359959599999</v>
      </c>
      <c r="AU36" s="853">
        <f t="shared" si="15"/>
        <v>2.1895615024719479</v>
      </c>
      <c r="AV36" s="853">
        <f t="shared" si="15"/>
        <v>2.3456772375981978</v>
      </c>
      <c r="AW36" s="624">
        <f t="shared" si="12"/>
        <v>10.221255936030145</v>
      </c>
      <c r="AX36" s="719">
        <f t="shared" si="13"/>
        <v>8.8129470046819662</v>
      </c>
      <c r="AY36" s="900">
        <v>0.87</v>
      </c>
      <c r="AZ36" s="839">
        <v>58.489999999999995</v>
      </c>
      <c r="BA36" s="839">
        <v>-2.82</v>
      </c>
      <c r="BB36" s="839">
        <v>4.9399999999999995</v>
      </c>
      <c r="BC36" s="839">
        <v>10.190000000000001</v>
      </c>
      <c r="BE36" s="597">
        <v>1998</v>
      </c>
      <c r="BF36" s="865">
        <f t="shared" si="14"/>
        <v>2</v>
      </c>
      <c r="BG36" s="849">
        <v>7.8</v>
      </c>
    </row>
    <row r="37" spans="1:59" ht="11.25" customHeight="1" x14ac:dyDescent="0.2">
      <c r="A37" s="838" t="s">
        <v>174</v>
      </c>
      <c r="B37" s="842" t="s">
        <v>175</v>
      </c>
      <c r="C37" s="898" t="s">
        <v>108</v>
      </c>
      <c r="D37" s="898" t="s">
        <v>4272</v>
      </c>
      <c r="E37" s="705">
        <v>30</v>
      </c>
      <c r="F37" s="1153">
        <v>95</v>
      </c>
      <c r="G37" s="1153" t="s">
        <v>106</v>
      </c>
      <c r="H37" s="1153" t="s">
        <v>106</v>
      </c>
      <c r="I37" s="841">
        <v>24</v>
      </c>
      <c r="J37" s="624">
        <f t="shared" si="0"/>
        <v>2.166666666666667</v>
      </c>
      <c r="K37" s="844">
        <v>0.13</v>
      </c>
      <c r="L37" s="854">
        <v>4</v>
      </c>
      <c r="M37" s="615">
        <f t="shared" si="1"/>
        <v>0.52</v>
      </c>
      <c r="N37" s="837" t="s">
        <v>148</v>
      </c>
      <c r="O37" s="709">
        <v>0.125</v>
      </c>
      <c r="P37" s="606">
        <v>44253</v>
      </c>
      <c r="Q37" s="606">
        <v>44270</v>
      </c>
      <c r="R37" s="615">
        <f t="shared" si="2"/>
        <v>4.0000000000000036</v>
      </c>
      <c r="S37" s="673">
        <f>IF(INDEX(Historical!$D$7:$D$1257,MATCH(B37,Historical!$B$7:$B$1281,0))=0,"n/a",(INDEX(Historical!$C$7:$C$1259,MATCH(B37,Historical!$B$7:$B$1281,0))/INDEX(Historical!$D$7:$D$1257,MATCH(B37,Historical!$B$7:$B$1281,0))-1)*100)</f>
        <v>2.5641025641025772</v>
      </c>
      <c r="T37" s="673">
        <f>IF(INDEX(Historical!$F$7:$F$1250,MATCH(B37,Historical!$B$7:$B$1281,0))=0,"n/a",((INDEX(Historical!$C$7:$C$1259,MATCH(B37,Historical!$B$7:$B$1281,0))/INDEX(Historical!$F$7:$F$1250,MATCH(B37,Historical!$B$7:$B$1281,0)))^(1/3)-1)*100)</f>
        <v>5.5667191978000741</v>
      </c>
      <c r="U37" s="673">
        <f>IF(INDEX(Historical!$H$7:$H$1250,MATCH(B37,Historical!$B$7:$B$1281,0))=0,"n/a",((INDEX(Historical!$C$7:$C$1259,MATCH(B37,Historical!$B$7:$B$1281,0))/INDEX(Historical!$H$7:$H$1250,MATCH(B37,Historical!$B$7:$B$1281,0)))^(1/5)-1)*100)</f>
        <v>5.2300215891077695</v>
      </c>
      <c r="V37" s="673">
        <f>IF(INDEX(Historical!$O$7:$O$1250,MATCH(B37,Historical!$B$7:$B$1281,0))=0,"n/a",((INDEX(Historical!$C$7:$C$1259,MATCH(B37,Historical!$B$7:$B$1281,0))/INDEX(Historical!$O$7:$O$1250,MATCH(B37,Historical!$B$7:$B$1281,0)))^(1/10)-1)*100)</f>
        <v>7.2250974328369244</v>
      </c>
      <c r="W37" s="674">
        <f t="shared" si="3"/>
        <v>0.7238686588969927</v>
      </c>
      <c r="X37" s="675" t="str">
        <f t="shared" si="4"/>
        <v>n/a</v>
      </c>
      <c r="Y37" s="646" t="s">
        <v>4578</v>
      </c>
      <c r="Z37" s="624" t="str">
        <f t="shared" si="5"/>
        <v>n/a</v>
      </c>
      <c r="AA37" s="853" t="str">
        <f t="shared" si="6"/>
        <v>n/a</v>
      </c>
      <c r="AB37" s="854">
        <v>12</v>
      </c>
      <c r="AC37" s="833" t="s">
        <v>136</v>
      </c>
      <c r="AD37" s="833" t="s">
        <v>136</v>
      </c>
      <c r="AE37" s="833" t="s">
        <v>136</v>
      </c>
      <c r="AF37" s="833" t="s">
        <v>136</v>
      </c>
      <c r="AG37" s="833" t="s">
        <v>136</v>
      </c>
      <c r="AH37" s="833" t="s">
        <v>136</v>
      </c>
      <c r="AI37" s="833" t="s">
        <v>136</v>
      </c>
      <c r="AJ37" s="833" t="s">
        <v>136</v>
      </c>
      <c r="AK37" s="833" t="s">
        <v>136</v>
      </c>
      <c r="AL37" s="845" t="s">
        <v>136</v>
      </c>
      <c r="AM37" s="839" t="s">
        <v>136</v>
      </c>
      <c r="AN37" s="833" t="s">
        <v>136</v>
      </c>
      <c r="AO37" s="711" t="str">
        <f t="shared" si="7"/>
        <v>n/a</v>
      </c>
      <c r="AP37" s="712">
        <f t="shared" si="8"/>
        <v>7.3966882557744364</v>
      </c>
      <c r="AQ37" s="855" t="str">
        <f t="shared" si="9"/>
        <v>n/a</v>
      </c>
      <c r="AR37" s="624">
        <f>INDEX(Historical!$C$7:$C$1259,MATCH(B37,Historical!$B$7:$B$1281,0))*IF(AH37="n/a",1.03,IF(AH37&lt;0,1.01,IF(AH37&gt;10,1.1,(1+AH37/100))))</f>
        <v>0.51500000000000001</v>
      </c>
      <c r="AS37" s="853">
        <f t="shared" si="10"/>
        <v>0.53044999999999998</v>
      </c>
      <c r="AT37" s="853">
        <f t="shared" si="15"/>
        <v>0.5463635</v>
      </c>
      <c r="AU37" s="853">
        <f t="shared" si="15"/>
        <v>0.56275440500000007</v>
      </c>
      <c r="AV37" s="853">
        <f t="shared" si="15"/>
        <v>0.57963703715000003</v>
      </c>
      <c r="AW37" s="624">
        <f t="shared" si="12"/>
        <v>2.7342049421499999</v>
      </c>
      <c r="AX37" s="719">
        <f t="shared" si="13"/>
        <v>11.392520592291666</v>
      </c>
      <c r="AY37" s="900" t="s">
        <v>136</v>
      </c>
      <c r="AZ37" s="839" t="s">
        <v>136</v>
      </c>
      <c r="BA37" s="839" t="s">
        <v>136</v>
      </c>
      <c r="BB37" s="839" t="s">
        <v>136</v>
      </c>
      <c r="BC37" s="839" t="s">
        <v>136</v>
      </c>
      <c r="BD37" s="874" t="s">
        <v>4199</v>
      </c>
      <c r="BE37" s="597">
        <v>1992</v>
      </c>
      <c r="BF37" s="865">
        <f t="shared" si="14"/>
        <v>2</v>
      </c>
      <c r="BG37" s="849" t="s">
        <v>136</v>
      </c>
    </row>
    <row r="38" spans="1:59" ht="11.25" customHeight="1" x14ac:dyDescent="0.2">
      <c r="A38" s="831" t="s">
        <v>172</v>
      </c>
      <c r="B38" s="842" t="s">
        <v>173</v>
      </c>
      <c r="C38" s="898" t="s">
        <v>112</v>
      </c>
      <c r="D38" s="898" t="s">
        <v>4294</v>
      </c>
      <c r="E38" s="705">
        <v>44</v>
      </c>
      <c r="F38" s="1153">
        <v>60</v>
      </c>
      <c r="G38" s="1153" t="s">
        <v>37</v>
      </c>
      <c r="H38" s="1153" t="s">
        <v>37</v>
      </c>
      <c r="I38" s="833">
        <v>164.58</v>
      </c>
      <c r="J38" s="624">
        <f t="shared" si="0"/>
        <v>1.2759752096244987</v>
      </c>
      <c r="K38" s="844">
        <v>0.52500000000000002</v>
      </c>
      <c r="L38" s="854">
        <v>4</v>
      </c>
      <c r="M38" s="615">
        <f t="shared" si="1"/>
        <v>2.1</v>
      </c>
      <c r="N38" s="837" t="s">
        <v>119</v>
      </c>
      <c r="O38" s="706">
        <v>0.5</v>
      </c>
      <c r="P38" s="606">
        <v>44060</v>
      </c>
      <c r="Q38" s="606">
        <v>44075</v>
      </c>
      <c r="R38" s="615">
        <f t="shared" si="2"/>
        <v>5.0000000000000044</v>
      </c>
      <c r="S38" s="673">
        <f>IF(INDEX(Historical!$D$7:$D$1257,MATCH(B38,Historical!$B$7:$B$1281,0))=0,"n/a",(INDEX(Historical!$C$7:$C$1259,MATCH(B38,Historical!$B$7:$B$1281,0))/INDEX(Historical!$D$7:$D$1257,MATCH(B38,Historical!$B$7:$B$1281,0))-1)*100)</f>
        <v>13.888888888888884</v>
      </c>
      <c r="T38" s="673">
        <f>IF(INDEX(Historical!$F$7:$F$1250,MATCH(B38,Historical!$B$7:$B$1281,0))=0,"n/a",((INDEX(Historical!$C$7:$C$1259,MATCH(B38,Historical!$B$7:$B$1281,0))/INDEX(Historical!$F$7:$F$1250,MATCH(B38,Historical!$B$7:$B$1281,0)))^(1/3)-1)*100)</f>
        <v>12.494284117457898</v>
      </c>
      <c r="U38" s="673">
        <f>IF(INDEX(Historical!$H$7:$H$1250,MATCH(B38,Historical!$B$7:$B$1281,0))=0,"n/a",((INDEX(Historical!$C$7:$C$1259,MATCH(B38,Historical!$B$7:$B$1281,0))/INDEX(Historical!$H$7:$H$1250,MATCH(B38,Historical!$B$7:$B$1281,0)))^(1/5)-1)*100)</f>
        <v>13.258872838875678</v>
      </c>
      <c r="V38" s="673">
        <f>IF(INDEX(Historical!$O$7:$O$1250,MATCH(B38,Historical!$B$7:$B$1281,0))=0,"n/a",((INDEX(Historical!$C$7:$C$1259,MATCH(B38,Historical!$B$7:$B$1281,0))/INDEX(Historical!$O$7:$O$1250,MATCH(B38,Historical!$B$7:$B$1281,0)))^(1/10)-1)*100)</f>
        <v>12.000765903888633</v>
      </c>
      <c r="W38" s="674">
        <f t="shared" si="3"/>
        <v>1.1048355534190846</v>
      </c>
      <c r="X38" s="675">
        <f t="shared" si="4"/>
        <v>3.399710984327097</v>
      </c>
      <c r="Y38" s="842"/>
      <c r="Z38" s="624">
        <f t="shared" si="5"/>
        <v>35.653650254668932</v>
      </c>
      <c r="AA38" s="853">
        <f t="shared" si="6"/>
        <v>27.942275042444827</v>
      </c>
      <c r="AB38" s="854">
        <v>12</v>
      </c>
      <c r="AC38" s="833">
        <v>5.89</v>
      </c>
      <c r="AD38" s="833">
        <v>1.89</v>
      </c>
      <c r="AE38" s="833">
        <v>2</v>
      </c>
      <c r="AF38" s="833">
        <v>3.5</v>
      </c>
      <c r="AG38" s="833">
        <v>12.7</v>
      </c>
      <c r="AH38" s="833">
        <v>-28.4</v>
      </c>
      <c r="AI38" s="833">
        <v>24.05</v>
      </c>
      <c r="AJ38" s="833">
        <v>3.9</v>
      </c>
      <c r="AK38" s="833">
        <v>15</v>
      </c>
      <c r="AL38" s="845">
        <v>8490</v>
      </c>
      <c r="AM38" s="839">
        <v>0.8</v>
      </c>
      <c r="AN38" s="833">
        <v>0.82</v>
      </c>
      <c r="AO38" s="711">
        <f t="shared" si="7"/>
        <v>-13.40742699394465</v>
      </c>
      <c r="AP38" s="712">
        <f t="shared" si="8"/>
        <v>14.534848048500177</v>
      </c>
      <c r="AQ38" s="855">
        <f t="shared" si="9"/>
        <v>108.48443869300266</v>
      </c>
      <c r="AR38" s="624">
        <f>INDEX(Historical!$C$7:$C$1259,MATCH(B38,Historical!$B$7:$B$1281,0))*IF(AH38="n/a",1.03,IF(AH38&lt;0,1.01,IF(AH38&gt;10,1.1,(1+AH38/100))))</f>
        <v>2.0705</v>
      </c>
      <c r="AS38" s="853">
        <f t="shared" si="10"/>
        <v>2.2775500000000002</v>
      </c>
      <c r="AT38" s="853">
        <f t="shared" si="15"/>
        <v>2.5053050000000003</v>
      </c>
      <c r="AU38" s="853">
        <f t="shared" si="15"/>
        <v>2.7558355000000008</v>
      </c>
      <c r="AV38" s="853">
        <f t="shared" si="15"/>
        <v>3.0314190500000011</v>
      </c>
      <c r="AW38" s="624">
        <f t="shared" si="12"/>
        <v>12.640609550000001</v>
      </c>
      <c r="AX38" s="719">
        <f t="shared" si="13"/>
        <v>7.6805259144489009</v>
      </c>
      <c r="AY38" s="900">
        <v>0.97</v>
      </c>
      <c r="AZ38" s="839">
        <v>68.710000000000008</v>
      </c>
      <c r="BA38" s="839">
        <v>-2.91</v>
      </c>
      <c r="BB38" s="839">
        <v>7.6700000000000008</v>
      </c>
      <c r="BC38" s="839">
        <v>19.830000000000002</v>
      </c>
      <c r="BE38" s="597">
        <v>1977</v>
      </c>
      <c r="BF38" s="865">
        <f t="shared" si="14"/>
        <v>4</v>
      </c>
      <c r="BG38" s="849">
        <v>5.4</v>
      </c>
    </row>
    <row r="39" spans="1:59" ht="11.25" customHeight="1" x14ac:dyDescent="0.2">
      <c r="A39" s="838" t="s">
        <v>199</v>
      </c>
      <c r="B39" s="842" t="s">
        <v>200</v>
      </c>
      <c r="C39" s="898" t="s">
        <v>4126</v>
      </c>
      <c r="D39" s="898" t="s">
        <v>4259</v>
      </c>
      <c r="E39" s="705">
        <v>49</v>
      </c>
      <c r="F39" s="1153">
        <v>37</v>
      </c>
      <c r="G39" s="1153" t="s">
        <v>106</v>
      </c>
      <c r="H39" s="1153" t="s">
        <v>106</v>
      </c>
      <c r="I39" s="841">
        <v>59</v>
      </c>
      <c r="J39" s="624">
        <f t="shared" ref="J39:J70" si="16">(M39/I39)*100</f>
        <v>1.6949152542372881</v>
      </c>
      <c r="K39" s="844">
        <v>0.25</v>
      </c>
      <c r="L39" s="854">
        <v>4</v>
      </c>
      <c r="M39" s="615">
        <f t="shared" ref="M39:M70" si="17">K39*L39</f>
        <v>1</v>
      </c>
      <c r="N39" s="837" t="s">
        <v>201</v>
      </c>
      <c r="O39" s="706">
        <v>0.21</v>
      </c>
      <c r="P39" s="606">
        <v>44074</v>
      </c>
      <c r="Q39" s="606">
        <v>44099</v>
      </c>
      <c r="R39" s="615">
        <f t="shared" ref="R39:R70" si="18">(K39-O39)/O39*100</f>
        <v>19.047619047619051</v>
      </c>
      <c r="S39" s="673">
        <f>IF(INDEX(Historical!$D$7:$D$1257,MATCH(B39,Historical!$B$7:$B$1281,0))=0,"n/a",(INDEX(Historical!$C$7:$C$1259,MATCH(B39,Historical!$B$7:$B$1281,0))/INDEX(Historical!$D$7:$D$1257,MATCH(B39,Historical!$B$7:$B$1281,0))-1)*100)</f>
        <v>17.948717948717952</v>
      </c>
      <c r="T39" s="673">
        <f>IF(INDEX(Historical!$F$7:$F$1250,MATCH(B39,Historical!$B$7:$B$1281,0))=0,"n/a",((INDEX(Historical!$C$7:$C$1259,MATCH(B39,Historical!$B$7:$B$1281,0))/INDEX(Historical!$F$7:$F$1250,MATCH(B39,Historical!$B$7:$B$1281,0)))^(1/3)-1)*100)</f>
        <v>15.960996446521513</v>
      </c>
      <c r="U39" s="673">
        <f>IF(INDEX(Historical!$H$7:$H$1250,MATCH(B39,Historical!$B$7:$B$1281,0))=0,"n/a",((INDEX(Historical!$C$7:$C$1259,MATCH(B39,Historical!$B$7:$B$1281,0))/INDEX(Historical!$H$7:$H$1250,MATCH(B39,Historical!$B$7:$B$1281,0)))^(1/5)-1)*100)</f>
        <v>14.376813711391033</v>
      </c>
      <c r="V39" s="673">
        <f>IF(INDEX(Historical!$O$7:$O$1250,MATCH(B39,Historical!$B$7:$B$1281,0))=0,"n/a",((INDEX(Historical!$C$7:$C$1259,MATCH(B39,Historical!$B$7:$B$1281,0))/INDEX(Historical!$O$7:$O$1250,MATCH(B39,Historical!$B$7:$B$1281,0)))^(1/10)-1)*100)</f>
        <v>16.199269181077149</v>
      </c>
      <c r="W39" s="674">
        <f t="shared" ref="W39:W70" si="19">IF(OR(U39&lt;=0,U39="n/a",V39&lt;=0,V39="n/a"),"n/a",U39/V39)</f>
        <v>0.88749767354844744</v>
      </c>
      <c r="X39" s="675" t="str">
        <f t="shared" ref="X39:X70" si="20">IF(OR(AJ39&lt;=0,AJ39="n/a",U39&lt;=0,U39="n/a"),"n/a",U39/AJ39)</f>
        <v>n/a</v>
      </c>
      <c r="Y39" s="903" t="s">
        <v>4320</v>
      </c>
      <c r="Z39" s="624">
        <f t="shared" ref="Z39:Z70" si="21">IF(OR(AC39&lt;0.01,AC39="n/a"),"n/a",M39/AC39*100)</f>
        <v>48.309178743961354</v>
      </c>
      <c r="AA39" s="853">
        <f t="shared" ref="AA39:AA70" si="22">IF(OR(AC39&lt;0.01,AC39="n/a"),"n/a",I39/AC39)</f>
        <v>28.5024154589372</v>
      </c>
      <c r="AB39" s="854">
        <v>2</v>
      </c>
      <c r="AC39" s="833">
        <v>2.0699999999999998</v>
      </c>
      <c r="AD39" s="833" t="s">
        <v>136</v>
      </c>
      <c r="AE39" s="833">
        <v>5.7</v>
      </c>
      <c r="AF39" s="833">
        <v>6.31</v>
      </c>
      <c r="AG39" s="833">
        <v>23.200000000000003</v>
      </c>
      <c r="AH39" s="833" t="s">
        <v>136</v>
      </c>
      <c r="AI39" s="833" t="s">
        <v>136</v>
      </c>
      <c r="AJ39" s="833" t="s">
        <v>136</v>
      </c>
      <c r="AK39" s="833" t="s">
        <v>136</v>
      </c>
      <c r="AL39" s="849">
        <v>1640</v>
      </c>
      <c r="AM39" s="839" t="s">
        <v>136</v>
      </c>
      <c r="AN39" s="833">
        <v>2.8500000000000001E-2</v>
      </c>
      <c r="AO39" s="711">
        <f t="shared" ref="AO39:AO70" si="23">IF(U39="n/a","n/a",IF(AA39&lt;0,"n/a",IF(AA39="n/a","n/a",J39+U39-AA39)))</f>
        <v>-12.43068649330888</v>
      </c>
      <c r="AP39" s="712">
        <f t="shared" ref="AP39:AP70" si="24">IF(U39="n/a","n/a",J39+U39)</f>
        <v>16.071728965628321</v>
      </c>
      <c r="AQ39" s="855">
        <f t="shared" ref="AQ39:AQ70" si="25">IF(OR(AC39&lt;0.01,AF39="n/a"),"n/a",(I39/SQRT(22.5*AC39*(I39/AF39))-1)*100)</f>
        <v>182.72502663730333</v>
      </c>
      <c r="AR39" s="624">
        <f>INDEX(Historical!$C$7:$C$1259,MATCH(B39,Historical!$B$7:$B$1281,0))*IF(AH39="n/a",1.03,IF(AH39&lt;0,1.01,IF(AH39&gt;10,1.1,(1+AH39/100))))</f>
        <v>0.94760000000000011</v>
      </c>
      <c r="AS39" s="853">
        <f t="shared" ref="AS39:AS70" si="26">IF($AI39="n/a",1.03*AR39,IF($AI39&lt;0,1.01*AR39,IF($AI39&gt;10,1.1*AR39,(1+$AI39/100)*AR39)))</f>
        <v>0.97602800000000012</v>
      </c>
      <c r="AT39" s="853">
        <f t="shared" si="15"/>
        <v>1.0053088400000001</v>
      </c>
      <c r="AU39" s="853">
        <f t="shared" si="15"/>
        <v>1.0354681052000001</v>
      </c>
      <c r="AV39" s="853">
        <f t="shared" si="15"/>
        <v>1.0665321483560002</v>
      </c>
      <c r="AW39" s="624">
        <f t="shared" ref="AW39:AW70" si="27">SUM(AR39:AV39)</f>
        <v>5.0309370935560009</v>
      </c>
      <c r="AX39" s="719">
        <f t="shared" ref="AX39:AX70" si="28">AW39/I39*100</f>
        <v>8.5270120229762725</v>
      </c>
      <c r="AY39" s="900">
        <v>0.51</v>
      </c>
      <c r="AZ39" s="839">
        <v>54.855643044619406</v>
      </c>
      <c r="BA39" s="839">
        <v>-7.0866141732283445</v>
      </c>
      <c r="BB39" s="839">
        <v>-2.1721107610678247</v>
      </c>
      <c r="BC39" s="839">
        <v>-2.1558872305140864</v>
      </c>
      <c r="BD39" s="874" t="s">
        <v>4199</v>
      </c>
      <c r="BE39" s="597">
        <v>1972</v>
      </c>
      <c r="BF39" s="865">
        <f t="shared" ref="BF39:BF70" si="29">IF(BE39&gt;2008,0,IF(BE39&gt;2001,1,IF(BE39&gt;1990,2,IF(BE39&gt;1980,3,IF(BE39&gt;1973,4,IF(BE39&gt;1970,5,IF(BE39&gt;1960,6,IF(BE39&gt;1958,7,IF(BE39&gt;1953,8,9)))))))))</f>
        <v>5</v>
      </c>
      <c r="BG39" s="849">
        <v>12.479999999999999</v>
      </c>
    </row>
    <row r="40" spans="1:59" ht="11.25" customHeight="1" x14ac:dyDescent="0.2">
      <c r="A40" s="831" t="s">
        <v>182</v>
      </c>
      <c r="B40" s="842" t="s">
        <v>183</v>
      </c>
      <c r="C40" s="898" t="s">
        <v>112</v>
      </c>
      <c r="D40" s="898" t="s">
        <v>4256</v>
      </c>
      <c r="E40" s="705">
        <v>39</v>
      </c>
      <c r="F40" s="1153">
        <v>68</v>
      </c>
      <c r="G40" s="1153" t="s">
        <v>106</v>
      </c>
      <c r="H40" s="1153" t="s">
        <v>106</v>
      </c>
      <c r="I40" s="833">
        <v>341.31</v>
      </c>
      <c r="J40" s="624">
        <f t="shared" si="16"/>
        <v>0.87896633558934689</v>
      </c>
      <c r="K40" s="844">
        <v>0.75</v>
      </c>
      <c r="L40" s="854">
        <v>4</v>
      </c>
      <c r="M40" s="615">
        <f t="shared" si="17"/>
        <v>3</v>
      </c>
      <c r="N40" s="837" t="s">
        <v>171</v>
      </c>
      <c r="O40" s="706">
        <v>0.7</v>
      </c>
      <c r="P40" s="606">
        <v>44238</v>
      </c>
      <c r="Q40" s="606">
        <v>44270</v>
      </c>
      <c r="R40" s="615">
        <f t="shared" si="18"/>
        <v>7.1428571428571495</v>
      </c>
      <c r="S40" s="673">
        <f>IF(INDEX(Historical!$D$7:$D$1257,MATCH(B40,Historical!$B$7:$B$1281,0))=0,"n/a",(INDEX(Historical!$C$7:$C$1259,MATCH(B40,Historical!$B$7:$B$1281,0))/INDEX(Historical!$D$7:$D$1257,MATCH(B40,Historical!$B$7:$B$1281,0))-1)*100)</f>
        <v>10.196078431372557</v>
      </c>
      <c r="T40" s="673">
        <f>IF(INDEX(Historical!$F$7:$F$1250,MATCH(B40,Historical!$B$7:$B$1281,0))=0,"n/a",((INDEX(Historical!$C$7:$C$1259,MATCH(B40,Historical!$B$7:$B$1281,0))/INDEX(Historical!$F$7:$F$1250,MATCH(B40,Historical!$B$7:$B$1281,0)))^(1/3)-1)*100)</f>
        <v>20.15184253513176</v>
      </c>
      <c r="U40" s="673">
        <f>IF(INDEX(Historical!$H$7:$H$1250,MATCH(B40,Historical!$B$7:$B$1281,0))=0,"n/a",((INDEX(Historical!$C$7:$C$1259,MATCH(B40,Historical!$B$7:$B$1281,0))/INDEX(Historical!$H$7:$H$1250,MATCH(B40,Historical!$B$7:$B$1281,0)))^(1/5)-1)*100)</f>
        <v>21.759653679737269</v>
      </c>
      <c r="V40" s="673">
        <f>IF(INDEX(Historical!$O$7:$O$1250,MATCH(B40,Historical!$B$7:$B$1281,0))=0,"n/a",((INDEX(Historical!$C$7:$C$1259,MATCH(B40,Historical!$B$7:$B$1281,0))/INDEX(Historical!$O$7:$O$1250,MATCH(B40,Historical!$B$7:$B$1281,0)))^(1/10)-1)*100)</f>
        <v>19.329139329406409</v>
      </c>
      <c r="W40" s="674">
        <f t="shared" si="19"/>
        <v>1.1257435372010172</v>
      </c>
      <c r="X40" s="675">
        <f t="shared" si="20"/>
        <v>1.1392488837558779</v>
      </c>
      <c r="Y40" s="843"/>
      <c r="Z40" s="624">
        <f t="shared" si="21"/>
        <v>32.822757111597376</v>
      </c>
      <c r="AA40" s="853">
        <f t="shared" si="22"/>
        <v>37.342450765864328</v>
      </c>
      <c r="AB40" s="854">
        <v>5</v>
      </c>
      <c r="AC40" s="833">
        <v>9.14</v>
      </c>
      <c r="AD40" s="833">
        <v>2.87</v>
      </c>
      <c r="AE40" s="833">
        <v>4.99</v>
      </c>
      <c r="AF40" s="833">
        <v>9.84</v>
      </c>
      <c r="AG40" s="833" t="s">
        <v>136</v>
      </c>
      <c r="AH40" s="833">
        <v>1.6</v>
      </c>
      <c r="AI40" s="833">
        <v>1.28</v>
      </c>
      <c r="AJ40" s="833">
        <v>19.100000000000001</v>
      </c>
      <c r="AK40" s="833">
        <v>12.85</v>
      </c>
      <c r="AL40" s="845">
        <v>34460</v>
      </c>
      <c r="AM40" s="839">
        <v>0.70000000000000007</v>
      </c>
      <c r="AN40" s="833">
        <v>0.71</v>
      </c>
      <c r="AO40" s="711">
        <f t="shared" si="23"/>
        <v>-14.703830750537712</v>
      </c>
      <c r="AP40" s="712">
        <f t="shared" si="24"/>
        <v>22.638620015326616</v>
      </c>
      <c r="AQ40" s="855">
        <f t="shared" si="25"/>
        <v>304.11753820233207</v>
      </c>
      <c r="AR40" s="624">
        <f>INDEX(Historical!$C$7:$C$1259,MATCH(B40,Historical!$B$7:$B$1281,0))*IF(AH40="n/a",1.03,IF(AH40&lt;0,1.01,IF(AH40&gt;10,1.1,(1+AH40/100))))</f>
        <v>2.8549600000000002</v>
      </c>
      <c r="AS40" s="853">
        <f t="shared" si="26"/>
        <v>2.8915034880000001</v>
      </c>
      <c r="AT40" s="853">
        <f t="shared" si="15"/>
        <v>3.1806538368000004</v>
      </c>
      <c r="AU40" s="853">
        <f t="shared" si="15"/>
        <v>3.4987192204800008</v>
      </c>
      <c r="AV40" s="853">
        <f t="shared" si="15"/>
        <v>3.8485911425280013</v>
      </c>
      <c r="AW40" s="624">
        <f t="shared" si="27"/>
        <v>16.274427687808004</v>
      </c>
      <c r="AX40" s="719">
        <f t="shared" si="28"/>
        <v>4.7682246895221363</v>
      </c>
      <c r="AY40" s="900">
        <v>1.51</v>
      </c>
      <c r="AZ40" s="839">
        <v>114.80999999999999</v>
      </c>
      <c r="BA40" s="839">
        <v>-7.55</v>
      </c>
      <c r="BB40" s="839">
        <v>1.05</v>
      </c>
      <c r="BC40" s="839">
        <v>4.24</v>
      </c>
      <c r="BE40" s="597">
        <v>1984</v>
      </c>
      <c r="BF40" s="865">
        <f t="shared" si="29"/>
        <v>3</v>
      </c>
      <c r="BG40" s="849" t="s">
        <v>136</v>
      </c>
    </row>
    <row r="41" spans="1:59" ht="11.25" customHeight="1" x14ac:dyDescent="0.2">
      <c r="A41" s="831" t="s">
        <v>197</v>
      </c>
      <c r="B41" s="842" t="s">
        <v>198</v>
      </c>
      <c r="C41" s="898" t="s">
        <v>108</v>
      </c>
      <c r="D41" s="898" t="s">
        <v>4272</v>
      </c>
      <c r="E41" s="705">
        <v>40</v>
      </c>
      <c r="F41" s="1153">
        <v>65</v>
      </c>
      <c r="G41" s="1153" t="s">
        <v>37</v>
      </c>
      <c r="H41" s="1153" t="s">
        <v>106</v>
      </c>
      <c r="I41" s="833">
        <v>44.03</v>
      </c>
      <c r="J41" s="624">
        <f t="shared" si="16"/>
        <v>3.4976152623211445</v>
      </c>
      <c r="K41" s="844">
        <v>0.38500000000000001</v>
      </c>
      <c r="L41" s="854">
        <v>4</v>
      </c>
      <c r="M41" s="615">
        <f t="shared" si="17"/>
        <v>1.54</v>
      </c>
      <c r="N41" s="837" t="s">
        <v>145</v>
      </c>
      <c r="O41" s="706">
        <v>0.38</v>
      </c>
      <c r="P41" s="606">
        <v>44088</v>
      </c>
      <c r="Q41" s="606">
        <v>44105</v>
      </c>
      <c r="R41" s="615">
        <f t="shared" si="18"/>
        <v>1.3157894736842117</v>
      </c>
      <c r="S41" s="673">
        <f>IF(INDEX(Historical!$D$7:$D$1257,MATCH(B41,Historical!$B$7:$B$1281,0))=0,"n/a",(INDEX(Historical!$C$7:$C$1259,MATCH(B41,Historical!$B$7:$B$1281,0))/INDEX(Historical!$D$7:$D$1257,MATCH(B41,Historical!$B$7:$B$1281,0))-1)*100)</f>
        <v>3.0405405405405261</v>
      </c>
      <c r="T41" s="673">
        <f>IF(INDEX(Historical!$F$7:$F$1250,MATCH(B41,Historical!$B$7:$B$1281,0))=0,"n/a",((INDEX(Historical!$C$7:$C$1259,MATCH(B41,Historical!$B$7:$B$1281,0))/INDEX(Historical!$F$7:$F$1250,MATCH(B41,Historical!$B$7:$B$1281,0)))^(1/3)-1)*100)</f>
        <v>5.7369334867678035</v>
      </c>
      <c r="U41" s="673">
        <f>IF(INDEX(Historical!$H$7:$H$1250,MATCH(B41,Historical!$B$7:$B$1281,0))=0,"n/a",((INDEX(Historical!$C$7:$C$1259,MATCH(B41,Historical!$B$7:$B$1281,0))/INDEX(Historical!$H$7:$H$1250,MATCH(B41,Historical!$B$7:$B$1281,0)))^(1/5)-1)*100)</f>
        <v>4.7362197111659121</v>
      </c>
      <c r="V41" s="673">
        <f>IF(INDEX(Historical!$O$7:$O$1250,MATCH(B41,Historical!$B$7:$B$1281,0))=0,"n/a",((INDEX(Historical!$C$7:$C$1259,MATCH(B41,Historical!$B$7:$B$1281,0))/INDEX(Historical!$O$7:$O$1250,MATCH(B41,Historical!$B$7:$B$1281,0)))^(1/10)-1)*100)</f>
        <v>3.3207894490210332</v>
      </c>
      <c r="W41" s="674">
        <f t="shared" si="19"/>
        <v>1.4262330641173733</v>
      </c>
      <c r="X41" s="675">
        <f t="shared" si="20"/>
        <v>0.98671243982623169</v>
      </c>
      <c r="Y41" s="633"/>
      <c r="Z41" s="624">
        <f t="shared" si="21"/>
        <v>45.970149253731343</v>
      </c>
      <c r="AA41" s="853">
        <f t="shared" si="22"/>
        <v>13.143283582089552</v>
      </c>
      <c r="AB41" s="854">
        <v>12</v>
      </c>
      <c r="AC41" s="833">
        <v>3.35</v>
      </c>
      <c r="AD41" s="833">
        <v>2.67</v>
      </c>
      <c r="AE41" s="833">
        <v>4.41</v>
      </c>
      <c r="AF41" s="833">
        <v>1.21</v>
      </c>
      <c r="AG41" s="833">
        <v>9.4</v>
      </c>
      <c r="AH41" s="833">
        <v>-7.9</v>
      </c>
      <c r="AI41" s="833">
        <v>-7.33</v>
      </c>
      <c r="AJ41" s="833">
        <v>4.8</v>
      </c>
      <c r="AK41" s="833">
        <v>5</v>
      </c>
      <c r="AL41" s="849">
        <v>777.61</v>
      </c>
      <c r="AM41" s="839">
        <v>1</v>
      </c>
      <c r="AN41" s="833">
        <v>0.09</v>
      </c>
      <c r="AO41" s="711">
        <f t="shared" si="23"/>
        <v>-4.9094486086024958</v>
      </c>
      <c r="AP41" s="712">
        <f t="shared" si="24"/>
        <v>8.2338349734870562</v>
      </c>
      <c r="AQ41" s="855">
        <f t="shared" si="25"/>
        <v>-15.927615488322978</v>
      </c>
      <c r="AR41" s="624">
        <f>INDEX(Historical!$C$7:$C$1259,MATCH(B41,Historical!$B$7:$B$1281,0))*IF(AH41="n/a",1.03,IF(AH41&lt;0,1.01,IF(AH41&gt;10,1.1,(1+AH41/100))))</f>
        <v>1.5402499999999999</v>
      </c>
      <c r="AS41" s="853">
        <f t="shared" si="26"/>
        <v>1.5556524999999999</v>
      </c>
      <c r="AT41" s="853">
        <f t="shared" si="15"/>
        <v>1.6334351249999999</v>
      </c>
      <c r="AU41" s="853">
        <f t="shared" si="15"/>
        <v>1.7151068812499999</v>
      </c>
      <c r="AV41" s="853">
        <f t="shared" si="15"/>
        <v>1.8008622253125</v>
      </c>
      <c r="AW41" s="624">
        <f t="shared" si="27"/>
        <v>8.2453067315624988</v>
      </c>
      <c r="AX41" s="719">
        <f t="shared" si="28"/>
        <v>18.726565368072901</v>
      </c>
      <c r="AY41" s="900">
        <v>0.9</v>
      </c>
      <c r="AZ41" s="839">
        <v>66.47</v>
      </c>
      <c r="BA41" s="839">
        <v>-7.37</v>
      </c>
      <c r="BB41" s="839">
        <v>6.0600000000000005</v>
      </c>
      <c r="BC41" s="839">
        <v>25.419999999999998</v>
      </c>
      <c r="BE41" s="597">
        <v>1981</v>
      </c>
      <c r="BF41" s="865">
        <f t="shared" si="29"/>
        <v>3</v>
      </c>
      <c r="BG41" s="849">
        <v>1.2</v>
      </c>
    </row>
    <row r="42" spans="1:59" ht="11.25" customHeight="1" x14ac:dyDescent="0.2">
      <c r="A42" s="838" t="s">
        <v>176</v>
      </c>
      <c r="B42" s="842" t="s">
        <v>177</v>
      </c>
      <c r="C42" s="898" t="s">
        <v>178</v>
      </c>
      <c r="D42" s="898" t="s">
        <v>4270</v>
      </c>
      <c r="E42" s="705">
        <v>33</v>
      </c>
      <c r="F42" s="1153">
        <v>86</v>
      </c>
      <c r="G42" s="1153" t="s">
        <v>115</v>
      </c>
      <c r="H42" s="1153" t="s">
        <v>115</v>
      </c>
      <c r="I42" s="833">
        <v>104.79</v>
      </c>
      <c r="J42" s="624">
        <f t="shared" si="16"/>
        <v>4.9241339822502148</v>
      </c>
      <c r="K42" s="851">
        <v>1.29</v>
      </c>
      <c r="L42" s="854">
        <v>4</v>
      </c>
      <c r="M42" s="615">
        <f t="shared" si="17"/>
        <v>5.16</v>
      </c>
      <c r="N42" s="837" t="s">
        <v>111</v>
      </c>
      <c r="O42" s="707">
        <v>1.19</v>
      </c>
      <c r="P42" s="904">
        <v>43875</v>
      </c>
      <c r="Q42" s="904">
        <v>43900</v>
      </c>
      <c r="R42" s="615">
        <f t="shared" si="18"/>
        <v>8.4033613445378226</v>
      </c>
      <c r="S42" s="673">
        <f>IF(INDEX(Historical!$D$7:$D$1257,MATCH(B42,Historical!$B$7:$B$1281,0))=0,"n/a",(INDEX(Historical!$C$7:$C$1259,MATCH(B42,Historical!$B$7:$B$1281,0))/INDEX(Historical!$D$7:$D$1257,MATCH(B42,Historical!$B$7:$B$1281,0))-1)*100)</f>
        <v>9.0336134453781636</v>
      </c>
      <c r="T42" s="673">
        <f>IF(INDEX(Historical!$F$7:$F$1250,MATCH(B42,Historical!$B$7:$B$1281,0))=0,"n/a",((INDEX(Historical!$C$7:$C$1259,MATCH(B42,Historical!$B$7:$B$1281,0))/INDEX(Historical!$F$7:$F$1250,MATCH(B42,Historical!$B$7:$B$1281,0)))^(1/3)-1)*100)</f>
        <v>6.3068387414206617</v>
      </c>
      <c r="U42" s="673">
        <f>IF(INDEX(Historical!$H$7:$H$1250,MATCH(B42,Historical!$B$7:$B$1281,0))=0,"n/a",((INDEX(Historical!$C$7:$C$1259,MATCH(B42,Historical!$B$7:$B$1281,0))/INDEX(Historical!$H$7:$H$1250,MATCH(B42,Historical!$B$7:$B$1281,0)))^(1/5)-1)*100)</f>
        <v>3.9309070950814595</v>
      </c>
      <c r="V42" s="673">
        <f>IF(INDEX(Historical!$O$7:$O$1250,MATCH(B42,Historical!$B$7:$B$1281,0))=0,"n/a",((INDEX(Historical!$C$7:$C$1259,MATCH(B42,Historical!$B$7:$B$1281,0))/INDEX(Historical!$O$7:$O$1250,MATCH(B42,Historical!$B$7:$B$1281,0)))^(1/10)-1)*100)</f>
        <v>6.2147672531006393</v>
      </c>
      <c r="W42" s="674">
        <f t="shared" si="19"/>
        <v>0.63251074979843724</v>
      </c>
      <c r="X42" s="675" t="str">
        <f t="shared" si="20"/>
        <v>n/a</v>
      </c>
      <c r="Y42" s="637"/>
      <c r="Z42" s="624" t="str">
        <f t="shared" si="21"/>
        <v>n/a</v>
      </c>
      <c r="AA42" s="853" t="str">
        <f t="shared" si="22"/>
        <v>n/a</v>
      </c>
      <c r="AB42" s="854">
        <v>12</v>
      </c>
      <c r="AC42" s="833">
        <v>-2.99</v>
      </c>
      <c r="AD42" s="833" t="s">
        <v>136</v>
      </c>
      <c r="AE42" s="833">
        <v>2.12</v>
      </c>
      <c r="AF42" s="833">
        <v>1.54</v>
      </c>
      <c r="AG42" s="833">
        <v>-4.1000000000000005</v>
      </c>
      <c r="AH42" s="834">
        <v>-291.89999999999998</v>
      </c>
      <c r="AI42" s="834">
        <v>16.850000000000001</v>
      </c>
      <c r="AJ42" s="833">
        <v>-26.200000000000003</v>
      </c>
      <c r="AK42" s="833">
        <v>-4.9000000000000004</v>
      </c>
      <c r="AL42" s="845">
        <v>199490</v>
      </c>
      <c r="AM42" s="839">
        <v>0.04</v>
      </c>
      <c r="AN42" s="833">
        <v>0.34</v>
      </c>
      <c r="AO42" s="711" t="str">
        <f t="shared" si="23"/>
        <v>n/a</v>
      </c>
      <c r="AP42" s="712">
        <f t="shared" si="24"/>
        <v>8.8550410773316734</v>
      </c>
      <c r="AQ42" s="855" t="str">
        <f t="shared" si="25"/>
        <v>n/a</v>
      </c>
      <c r="AR42" s="624">
        <f>INDEX(Historical!$C$7:$C$1259,MATCH(B42,Historical!$B$7:$B$1281,0))*IF(AH42="n/a",1.03,IF(AH42&lt;0,1.01,IF(AH42&gt;10,1.1,(1+AH42/100))))</f>
        <v>5.2419000000000002</v>
      </c>
      <c r="AS42" s="853">
        <f t="shared" si="26"/>
        <v>5.766090000000001</v>
      </c>
      <c r="AT42" s="853">
        <f t="shared" si="15"/>
        <v>5.8237509000000012</v>
      </c>
      <c r="AU42" s="853">
        <f t="shared" si="15"/>
        <v>5.8819884090000016</v>
      </c>
      <c r="AV42" s="853">
        <f t="shared" si="15"/>
        <v>5.9408082930900017</v>
      </c>
      <c r="AW42" s="624">
        <f t="shared" si="27"/>
        <v>28.654537602090006</v>
      </c>
      <c r="AX42" s="719">
        <f t="shared" si="28"/>
        <v>27.344725262038367</v>
      </c>
      <c r="AY42" s="900">
        <v>1.32</v>
      </c>
      <c r="AZ42" s="839">
        <v>60.819999999999993</v>
      </c>
      <c r="BA42" s="839">
        <v>-7.02</v>
      </c>
      <c r="BB42" s="839">
        <v>6</v>
      </c>
      <c r="BC42" s="839">
        <v>19.77</v>
      </c>
      <c r="BE42" s="597">
        <v>1988</v>
      </c>
      <c r="BF42" s="865">
        <f t="shared" si="29"/>
        <v>3</v>
      </c>
      <c r="BG42" s="849">
        <v>-2.4</v>
      </c>
    </row>
    <row r="43" spans="1:59" ht="11.25" customHeight="1" x14ac:dyDescent="0.2">
      <c r="A43" s="831" t="s">
        <v>166</v>
      </c>
      <c r="B43" s="842" t="s">
        <v>167</v>
      </c>
      <c r="C43" s="898" t="s">
        <v>131</v>
      </c>
      <c r="D43" s="898" t="s">
        <v>4274</v>
      </c>
      <c r="E43" s="705">
        <v>54</v>
      </c>
      <c r="F43" s="1153">
        <v>19</v>
      </c>
      <c r="G43" s="1153" t="s">
        <v>37</v>
      </c>
      <c r="H43" s="1153" t="s">
        <v>37</v>
      </c>
      <c r="I43" s="833">
        <v>56.34</v>
      </c>
      <c r="J43" s="624">
        <f t="shared" si="16"/>
        <v>1.6329428470003551</v>
      </c>
      <c r="K43" s="844">
        <v>0.23</v>
      </c>
      <c r="L43" s="854">
        <v>4</v>
      </c>
      <c r="M43" s="615">
        <f t="shared" si="17"/>
        <v>0.92</v>
      </c>
      <c r="N43" s="837" t="s">
        <v>431</v>
      </c>
      <c r="O43" s="706">
        <v>0.21249999999999999</v>
      </c>
      <c r="P43" s="606">
        <v>44232</v>
      </c>
      <c r="Q43" s="606">
        <v>44246</v>
      </c>
      <c r="R43" s="615">
        <f t="shared" si="18"/>
        <v>8.2352941176470669</v>
      </c>
      <c r="S43" s="673">
        <f>IF(INDEX(Historical!$D$7:$D$1257,MATCH(B43,Historical!$B$7:$B$1281,0))=0,"n/a",(INDEX(Historical!$C$7:$C$1259,MATCH(B43,Historical!$B$7:$B$1281,0))/INDEX(Historical!$D$7:$D$1257,MATCH(B43,Historical!$B$7:$B$1281,0))-1)*100)</f>
        <v>7.5949367088607556</v>
      </c>
      <c r="T43" s="673">
        <f>IF(INDEX(Historical!$F$7:$F$1250,MATCH(B43,Historical!$B$7:$B$1281,0))=0,"n/a",((INDEX(Historical!$C$7:$C$1259,MATCH(B43,Historical!$B$7:$B$1281,0))/INDEX(Historical!$F$7:$F$1250,MATCH(B43,Historical!$B$7:$B$1281,0)))^(1/3)-1)*100)</f>
        <v>5.688761756416616</v>
      </c>
      <c r="U43" s="673">
        <f>IF(INDEX(Historical!$H$7:$H$1250,MATCH(B43,Historical!$B$7:$B$1281,0))=0,"n/a",((INDEX(Historical!$C$7:$C$1259,MATCH(B43,Historical!$B$7:$B$1281,0))/INDEX(Historical!$H$7:$H$1250,MATCH(B43,Historical!$B$7:$B$1281,0)))^(1/5)-1)*100)</f>
        <v>4.8742395143417827</v>
      </c>
      <c r="V43" s="673">
        <f>IF(INDEX(Historical!$O$7:$O$1250,MATCH(B43,Historical!$B$7:$B$1281,0))=0,"n/a",((INDEX(Historical!$C$7:$C$1259,MATCH(B43,Historical!$B$7:$B$1281,0))/INDEX(Historical!$O$7:$O$1250,MATCH(B43,Historical!$B$7:$B$1281,0)))^(1/10)-1)*100)</f>
        <v>3.6311209910314224</v>
      </c>
      <c r="W43" s="674">
        <f t="shared" si="19"/>
        <v>1.3423511709967151</v>
      </c>
      <c r="X43" s="675" t="str">
        <f t="shared" si="20"/>
        <v>n/a</v>
      </c>
      <c r="Y43" s="637"/>
      <c r="Z43" s="624" t="str">
        <f t="shared" si="21"/>
        <v>n/a</v>
      </c>
      <c r="AA43" s="853" t="str">
        <f t="shared" si="22"/>
        <v>n/a</v>
      </c>
      <c r="AB43" s="854">
        <v>12</v>
      </c>
      <c r="AC43" s="833">
        <v>-0.16</v>
      </c>
      <c r="AD43" s="833" t="s">
        <v>136</v>
      </c>
      <c r="AE43" s="833">
        <v>3.49</v>
      </c>
      <c r="AF43" s="833">
        <v>3.02</v>
      </c>
      <c r="AG43" s="833">
        <v>11.600000000000001</v>
      </c>
      <c r="AH43" s="833">
        <v>86.2</v>
      </c>
      <c r="AI43" s="833">
        <v>6.29</v>
      </c>
      <c r="AJ43" s="833">
        <v>-16.8</v>
      </c>
      <c r="AK43" s="833">
        <v>10.75</v>
      </c>
      <c r="AL43" s="845">
        <v>2770</v>
      </c>
      <c r="AM43" s="839">
        <v>1</v>
      </c>
      <c r="AN43" s="833">
        <v>1.25</v>
      </c>
      <c r="AO43" s="711" t="str">
        <f t="shared" si="23"/>
        <v>n/a</v>
      </c>
      <c r="AP43" s="712">
        <f t="shared" si="24"/>
        <v>6.5071823613421378</v>
      </c>
      <c r="AQ43" s="855" t="str">
        <f t="shared" si="25"/>
        <v>n/a</v>
      </c>
      <c r="AR43" s="624">
        <f>INDEX(Historical!$C$7:$C$1259,MATCH(B43,Historical!$B$7:$B$1281,0))*IF(AH43="n/a",1.03,IF(AH43&lt;0,1.01,IF(AH43&gt;10,1.1,(1+AH43/100))))</f>
        <v>0.93500000000000005</v>
      </c>
      <c r="AS43" s="853">
        <f t="shared" si="26"/>
        <v>0.99381150000000007</v>
      </c>
      <c r="AT43" s="853">
        <f t="shared" si="15"/>
        <v>1.0931926500000002</v>
      </c>
      <c r="AU43" s="853">
        <f t="shared" si="15"/>
        <v>1.2025119150000003</v>
      </c>
      <c r="AV43" s="853">
        <f t="shared" si="15"/>
        <v>1.3227631065000005</v>
      </c>
      <c r="AW43" s="624">
        <f t="shared" si="27"/>
        <v>5.5472791715000014</v>
      </c>
      <c r="AX43" s="719">
        <f t="shared" si="28"/>
        <v>9.8460759167554155</v>
      </c>
      <c r="AY43" s="900">
        <v>0.08</v>
      </c>
      <c r="AZ43" s="839">
        <v>36.78</v>
      </c>
      <c r="BA43" s="839">
        <v>-6.88</v>
      </c>
      <c r="BB43" s="839">
        <v>1.6099999999999999</v>
      </c>
      <c r="BC43" s="839">
        <v>12.559999999999999</v>
      </c>
      <c r="BE43" s="597">
        <v>1968</v>
      </c>
      <c r="BF43" s="865">
        <f t="shared" si="29"/>
        <v>6</v>
      </c>
      <c r="BG43" s="849">
        <v>2.9000000000000004</v>
      </c>
    </row>
    <row r="44" spans="1:59" ht="11.25" customHeight="1" x14ac:dyDescent="0.2">
      <c r="A44" s="831" t="s">
        <v>206</v>
      </c>
      <c r="B44" s="842" t="s">
        <v>207</v>
      </c>
      <c r="C44" s="898" t="s">
        <v>112</v>
      </c>
      <c r="D44" s="898" t="s">
        <v>211</v>
      </c>
      <c r="E44" s="705">
        <v>34</v>
      </c>
      <c r="F44" s="1153">
        <v>81</v>
      </c>
      <c r="G44" s="1153" t="s">
        <v>37</v>
      </c>
      <c r="H44" s="1153" t="s">
        <v>37</v>
      </c>
      <c r="I44" s="833">
        <v>58.16</v>
      </c>
      <c r="J44" s="624">
        <f t="shared" si="16"/>
        <v>1.4442916093535076</v>
      </c>
      <c r="K44" s="851">
        <v>0.21</v>
      </c>
      <c r="L44" s="854">
        <v>4</v>
      </c>
      <c r="M44" s="615">
        <f t="shared" si="17"/>
        <v>0.84</v>
      </c>
      <c r="N44" s="837" t="s">
        <v>208</v>
      </c>
      <c r="O44" s="707">
        <v>0.19</v>
      </c>
      <c r="P44" s="1098">
        <v>43628</v>
      </c>
      <c r="Q44" s="1098">
        <v>43644</v>
      </c>
      <c r="R44" s="615">
        <f t="shared" si="18"/>
        <v>10.52631578947368</v>
      </c>
      <c r="S44" s="673">
        <f>IF(INDEX(Historical!$D$7:$D$1257,MATCH(B44,Historical!$B$7:$B$1281,0))=0,"n/a",(INDEX(Historical!$C$7:$C$1259,MATCH(B44,Historical!$B$7:$B$1281,0))/INDEX(Historical!$D$7:$D$1257,MATCH(B44,Historical!$B$7:$B$1281,0))-1)*100)</f>
        <v>2.4390243902439046</v>
      </c>
      <c r="T44" s="673">
        <f>IF(INDEX(Historical!$F$7:$F$1250,MATCH(B44,Historical!$B$7:$B$1281,0))=0,"n/a",((INDEX(Historical!$C$7:$C$1259,MATCH(B44,Historical!$B$7:$B$1281,0))/INDEX(Historical!$F$7:$F$1250,MATCH(B44,Historical!$B$7:$B$1281,0)))^(1/3)-1)*100)</f>
        <v>5.7645954231698937</v>
      </c>
      <c r="U44" s="673">
        <f>IF(INDEX(Historical!$H$7:$H$1250,MATCH(B44,Historical!$B$7:$B$1281,0))=0,"n/a",((INDEX(Historical!$C$7:$C$1259,MATCH(B44,Historical!$B$7:$B$1281,0))/INDEX(Historical!$H$7:$H$1250,MATCH(B44,Historical!$B$7:$B$1281,0)))^(1/5)-1)*100)</f>
        <v>4.6263070955007146</v>
      </c>
      <c r="V44" s="673">
        <f>IF(INDEX(Historical!$O$7:$O$1250,MATCH(B44,Historical!$B$7:$B$1281,0))=0,"n/a",((INDEX(Historical!$C$7:$C$1259,MATCH(B44,Historical!$B$7:$B$1281,0))/INDEX(Historical!$O$7:$O$1250,MATCH(B44,Historical!$B$7:$B$1281,0)))^(1/10)-1)*100)</f>
        <v>12.997909322563839</v>
      </c>
      <c r="W44" s="674">
        <f t="shared" si="19"/>
        <v>0.35592701723727482</v>
      </c>
      <c r="X44" s="675">
        <f t="shared" si="20"/>
        <v>0.75841099926241229</v>
      </c>
      <c r="Y44" s="646" t="s">
        <v>4583</v>
      </c>
      <c r="Z44" s="624">
        <f t="shared" si="21"/>
        <v>43.75</v>
      </c>
      <c r="AA44" s="853">
        <f t="shared" si="22"/>
        <v>30.291666666666664</v>
      </c>
      <c r="AB44" s="854">
        <v>7</v>
      </c>
      <c r="AC44" s="833">
        <v>1.92</v>
      </c>
      <c r="AD44" s="833">
        <v>3.08</v>
      </c>
      <c r="AE44" s="833">
        <v>2.89</v>
      </c>
      <c r="AF44" s="833">
        <v>6.96</v>
      </c>
      <c r="AG44" s="833">
        <v>24.3</v>
      </c>
      <c r="AH44" s="833">
        <v>-8.6999999999999993</v>
      </c>
      <c r="AI44" s="833">
        <v>16.509999999999998</v>
      </c>
      <c r="AJ44" s="833">
        <v>6.1</v>
      </c>
      <c r="AK44" s="833">
        <v>10</v>
      </c>
      <c r="AL44" s="845">
        <v>7400</v>
      </c>
      <c r="AM44" s="839">
        <v>0.4</v>
      </c>
      <c r="AN44" s="833">
        <v>0.48</v>
      </c>
      <c r="AO44" s="711">
        <f t="shared" si="23"/>
        <v>-24.221067961812441</v>
      </c>
      <c r="AP44" s="712">
        <f t="shared" si="24"/>
        <v>6.0705987048542225</v>
      </c>
      <c r="AQ44" s="855">
        <f t="shared" si="25"/>
        <v>206.10818712053788</v>
      </c>
      <c r="AR44" s="624">
        <f>INDEX(Historical!$C$7:$C$1259,MATCH(B44,Historical!$B$7:$B$1281,0))*IF(AH44="n/a",1.03,IF(AH44&lt;0,1.01,IF(AH44&gt;10,1.1,(1+AH44/100))))</f>
        <v>0.84839999999999993</v>
      </c>
      <c r="AS44" s="853">
        <f t="shared" si="26"/>
        <v>0.93323999999999996</v>
      </c>
      <c r="AT44" s="853">
        <f t="shared" si="15"/>
        <v>1.026564</v>
      </c>
      <c r="AU44" s="853">
        <f t="shared" si="15"/>
        <v>1.1292204000000001</v>
      </c>
      <c r="AV44" s="853">
        <f t="shared" si="15"/>
        <v>1.2421424400000003</v>
      </c>
      <c r="AW44" s="624">
        <f t="shared" si="27"/>
        <v>5.1795668400000006</v>
      </c>
      <c r="AX44" s="719">
        <f t="shared" si="28"/>
        <v>8.9057201513067419</v>
      </c>
      <c r="AY44" s="900">
        <v>1.33</v>
      </c>
      <c r="AZ44" s="839">
        <v>64.34</v>
      </c>
      <c r="BA44" s="839">
        <v>-7.24</v>
      </c>
      <c r="BB44" s="839">
        <v>-3.19</v>
      </c>
      <c r="BC44" s="839">
        <v>9.51</v>
      </c>
      <c r="BE44" s="597">
        <v>1987</v>
      </c>
      <c r="BF44" s="865">
        <f t="shared" si="29"/>
        <v>3</v>
      </c>
      <c r="BG44" s="849">
        <v>10.8</v>
      </c>
    </row>
    <row r="45" spans="1:59" ht="11.25" customHeight="1" x14ac:dyDescent="0.2">
      <c r="A45" s="831" t="s">
        <v>209</v>
      </c>
      <c r="B45" s="842" t="s">
        <v>210</v>
      </c>
      <c r="C45" s="898" t="s">
        <v>112</v>
      </c>
      <c r="D45" s="898" t="s">
        <v>211</v>
      </c>
      <c r="E45" s="705">
        <v>65</v>
      </c>
      <c r="F45" s="1153">
        <v>2</v>
      </c>
      <c r="G45" s="1153" t="s">
        <v>115</v>
      </c>
      <c r="H45" s="1153" t="s">
        <v>37</v>
      </c>
      <c r="I45" s="833">
        <v>137.13</v>
      </c>
      <c r="J45" s="624">
        <f t="shared" si="16"/>
        <v>1.4438853642528988</v>
      </c>
      <c r="K45" s="844">
        <v>0.495</v>
      </c>
      <c r="L45" s="854">
        <v>4</v>
      </c>
      <c r="M45" s="615">
        <f t="shared" si="17"/>
        <v>1.98</v>
      </c>
      <c r="N45" s="837" t="s">
        <v>148</v>
      </c>
      <c r="O45" s="706">
        <v>0.49</v>
      </c>
      <c r="P45" s="606">
        <v>44071</v>
      </c>
      <c r="Q45" s="606">
        <v>44089</v>
      </c>
      <c r="R45" s="615">
        <f t="shared" si="18"/>
        <v>1.020408163265307</v>
      </c>
      <c r="S45" s="673">
        <f>IF(INDEX(Historical!$D$7:$D$1257,MATCH(B45,Historical!$B$7:$B$1281,0))=0,"n/a",(INDEX(Historical!$C$7:$C$1259,MATCH(B45,Historical!$B$7:$B$1281,0))/INDEX(Historical!$D$7:$D$1257,MATCH(B45,Historical!$B$7:$B$1281,0))-1)*100)</f>
        <v>1.5463917525773141</v>
      </c>
      <c r="T45" s="673">
        <f>IF(INDEX(Historical!$F$7:$F$1250,MATCH(B45,Historical!$B$7:$B$1281,0))=0,"n/a",((INDEX(Historical!$C$7:$C$1259,MATCH(B45,Historical!$B$7:$B$1281,0))/INDEX(Historical!$F$7:$F$1250,MATCH(B45,Historical!$B$7:$B$1281,0)))^(1/3)-1)*100)</f>
        <v>2.6750554478553568</v>
      </c>
      <c r="U45" s="673">
        <f>IF(INDEX(Historical!$H$7:$H$1250,MATCH(B45,Historical!$B$7:$B$1281,0))=0,"n/a",((INDEX(Historical!$C$7:$C$1259,MATCH(B45,Historical!$B$7:$B$1281,0))/INDEX(Historical!$H$7:$H$1250,MATCH(B45,Historical!$B$7:$B$1281,0)))^(1/5)-1)*100)</f>
        <v>3.7348003959758458</v>
      </c>
      <c r="V45" s="673">
        <f>IF(INDEX(Historical!$O$7:$O$1250,MATCH(B45,Historical!$B$7:$B$1281,0))=0,"n/a",((INDEX(Historical!$C$7:$C$1259,MATCH(B45,Historical!$B$7:$B$1281,0))/INDEX(Historical!$O$7:$O$1250,MATCH(B45,Historical!$B$7:$B$1281,0)))^(1/10)-1)*100)</f>
        <v>8.2241034472165566</v>
      </c>
      <c r="W45" s="674">
        <f t="shared" si="19"/>
        <v>0.4541285770474941</v>
      </c>
      <c r="X45" s="675">
        <f t="shared" si="20"/>
        <v>0.79463838212252036</v>
      </c>
      <c r="Y45" s="843"/>
      <c r="Z45" s="624">
        <f t="shared" si="21"/>
        <v>42.127659574468083</v>
      </c>
      <c r="AA45" s="853">
        <f t="shared" si="22"/>
        <v>29.176595744680849</v>
      </c>
      <c r="AB45" s="854">
        <v>12</v>
      </c>
      <c r="AC45" s="833">
        <v>4.7</v>
      </c>
      <c r="AD45" s="833">
        <v>3.1</v>
      </c>
      <c r="AE45" s="833">
        <v>2.93</v>
      </c>
      <c r="AF45" s="833">
        <v>5.88</v>
      </c>
      <c r="AG45" s="833">
        <v>21.5</v>
      </c>
      <c r="AH45" s="833">
        <v>1.9</v>
      </c>
      <c r="AI45" s="833">
        <v>8.94</v>
      </c>
      <c r="AJ45" s="833">
        <v>4.7</v>
      </c>
      <c r="AK45" s="833">
        <v>9.51</v>
      </c>
      <c r="AL45" s="845">
        <v>19590</v>
      </c>
      <c r="AM45" s="839">
        <v>0.5</v>
      </c>
      <c r="AN45" s="833">
        <v>0.92</v>
      </c>
      <c r="AO45" s="711">
        <f t="shared" si="23"/>
        <v>-23.997909984452104</v>
      </c>
      <c r="AP45" s="712">
        <f t="shared" si="24"/>
        <v>5.1786857602287446</v>
      </c>
      <c r="AQ45" s="855">
        <f t="shared" si="25"/>
        <v>176.13071218675759</v>
      </c>
      <c r="AR45" s="624">
        <f>INDEX(Historical!$C$7:$C$1259,MATCH(B45,Historical!$B$7:$B$1281,0))*IF(AH45="n/a",1.03,IF(AH45&lt;0,1.01,IF(AH45&gt;10,1.1,(1+AH45/100))))</f>
        <v>2.0074299999999998</v>
      </c>
      <c r="AS45" s="853">
        <f t="shared" si="26"/>
        <v>2.1868942419999997</v>
      </c>
      <c r="AT45" s="853">
        <f t="shared" si="15"/>
        <v>2.3948678844141997</v>
      </c>
      <c r="AU45" s="853">
        <f t="shared" si="15"/>
        <v>2.6226198202219901</v>
      </c>
      <c r="AV45" s="853">
        <f t="shared" si="15"/>
        <v>2.8720309651251013</v>
      </c>
      <c r="AW45" s="624">
        <f t="shared" si="27"/>
        <v>12.083842911761291</v>
      </c>
      <c r="AX45" s="719">
        <f t="shared" si="28"/>
        <v>8.8119615778905356</v>
      </c>
      <c r="AY45" s="900">
        <v>1.36</v>
      </c>
      <c r="AZ45" s="839">
        <v>78.48</v>
      </c>
      <c r="BA45" s="839">
        <v>-2.17</v>
      </c>
      <c r="BB45" s="839">
        <v>7.84</v>
      </c>
      <c r="BC45" s="839">
        <v>18.079999999999998</v>
      </c>
      <c r="BE45" s="597">
        <v>1956</v>
      </c>
      <c r="BF45" s="865">
        <f t="shared" si="29"/>
        <v>8</v>
      </c>
      <c r="BG45" s="849">
        <v>7.6</v>
      </c>
    </row>
    <row r="46" spans="1:59" ht="11.25" customHeight="1" x14ac:dyDescent="0.2">
      <c r="A46" s="838" t="s">
        <v>558</v>
      </c>
      <c r="B46" s="842" t="s">
        <v>559</v>
      </c>
      <c r="C46" s="898" t="s">
        <v>108</v>
      </c>
      <c r="D46" s="898" t="s">
        <v>4272</v>
      </c>
      <c r="E46" s="705">
        <v>29</v>
      </c>
      <c r="F46" s="1153">
        <v>103</v>
      </c>
      <c r="G46" s="1153" t="s">
        <v>37</v>
      </c>
      <c r="H46" s="1153" t="s">
        <v>106</v>
      </c>
      <c r="I46" s="841">
        <v>32.520000000000003</v>
      </c>
      <c r="J46" s="624">
        <f t="shared" si="16"/>
        <v>2.2755227552275521</v>
      </c>
      <c r="K46" s="844">
        <v>0.185</v>
      </c>
      <c r="L46" s="854">
        <v>4</v>
      </c>
      <c r="M46" s="615">
        <f t="shared" si="17"/>
        <v>0.74</v>
      </c>
      <c r="N46" s="837" t="s">
        <v>119</v>
      </c>
      <c r="O46" s="706">
        <v>0.17499999999999999</v>
      </c>
      <c r="P46" s="606">
        <v>44232</v>
      </c>
      <c r="Q46" s="606">
        <v>44256</v>
      </c>
      <c r="R46" s="615">
        <f t="shared" si="18"/>
        <v>5.7142857142857197</v>
      </c>
      <c r="S46" s="673">
        <f>IF(INDEX(Historical!$D$7:$D$1257,MATCH(B46,Historical!$B$7:$B$1281,0))=0,"n/a",(INDEX(Historical!$C$7:$C$1259,MATCH(B46,Historical!$B$7:$B$1281,0))/INDEX(Historical!$D$7:$D$1257,MATCH(B46,Historical!$B$7:$B$1281,0))-1)*100)</f>
        <v>9.375</v>
      </c>
      <c r="T46" s="673">
        <f>IF(INDEX(Historical!$F$7:$F$1250,MATCH(B46,Historical!$B$7:$B$1281,0))=0,"n/a",((INDEX(Historical!$C$7:$C$1259,MATCH(B46,Historical!$B$7:$B$1281,0))/INDEX(Historical!$F$7:$F$1250,MATCH(B46,Historical!$B$7:$B$1281,0)))^(1/3)-1)*100)</f>
        <v>9.0355436729529828</v>
      </c>
      <c r="U46" s="673">
        <f>IF(INDEX(Historical!$H$7:$H$1250,MATCH(B46,Historical!$B$7:$B$1281,0))=0,"n/a",((INDEX(Historical!$C$7:$C$1259,MATCH(B46,Historical!$B$7:$B$1281,0))/INDEX(Historical!$H$7:$H$1250,MATCH(B46,Historical!$B$7:$B$1281,0)))^(1/5)-1)*100)</f>
        <v>6.9610375725068785</v>
      </c>
      <c r="V46" s="673">
        <f>IF(INDEX(Historical!$O$7:$O$1250,MATCH(B46,Historical!$B$7:$B$1281,0))=0,"n/a",((INDEX(Historical!$C$7:$C$1259,MATCH(B46,Historical!$B$7:$B$1281,0))/INDEX(Historical!$O$7:$O$1250,MATCH(B46,Historical!$B$7:$B$1281,0)))^(1/10)-1)*100)</f>
        <v>5.7557050338252314</v>
      </c>
      <c r="W46" s="674">
        <f t="shared" si="19"/>
        <v>1.2094152726031175</v>
      </c>
      <c r="X46" s="675">
        <f t="shared" si="20"/>
        <v>0.6215212118309712</v>
      </c>
      <c r="Y46" s="842"/>
      <c r="Z46" s="624">
        <f t="shared" si="21"/>
        <v>28.030303030303028</v>
      </c>
      <c r="AA46" s="853">
        <f t="shared" si="22"/>
        <v>12.318181818181818</v>
      </c>
      <c r="AB46" s="854">
        <v>12</v>
      </c>
      <c r="AC46" s="833">
        <v>2.64</v>
      </c>
      <c r="AD46" s="833" t="s">
        <v>136</v>
      </c>
      <c r="AE46" s="833">
        <v>2.64</v>
      </c>
      <c r="AF46" s="833">
        <v>1.1599999999999999</v>
      </c>
      <c r="AG46" s="833">
        <v>9.8000000000000007</v>
      </c>
      <c r="AH46" s="833">
        <v>-8.6999999999999993</v>
      </c>
      <c r="AI46" s="833" t="s">
        <v>136</v>
      </c>
      <c r="AJ46" s="833">
        <v>11.200000000000001</v>
      </c>
      <c r="AK46" s="833" t="s">
        <v>136</v>
      </c>
      <c r="AL46" s="845">
        <v>381.79</v>
      </c>
      <c r="AM46" s="839">
        <v>12.7</v>
      </c>
      <c r="AN46" s="833">
        <v>0.22</v>
      </c>
      <c r="AO46" s="711">
        <f t="shared" si="23"/>
        <v>-3.0816214904473878</v>
      </c>
      <c r="AP46" s="712">
        <f t="shared" si="24"/>
        <v>9.2365603277344306</v>
      </c>
      <c r="AQ46" s="855">
        <f t="shared" si="25"/>
        <v>-20.308676314751374</v>
      </c>
      <c r="AR46" s="624">
        <f>INDEX(Historical!$C$7:$C$1259,MATCH(B46,Historical!$B$7:$B$1281,0))*IF(AH46="n/a",1.03,IF(AH46&lt;0,1.01,IF(AH46&gt;10,1.1,(1+AH46/100))))</f>
        <v>0.70699999999999996</v>
      </c>
      <c r="AS46" s="853">
        <f t="shared" si="26"/>
        <v>0.72821000000000002</v>
      </c>
      <c r="AT46" s="853">
        <f t="shared" si="15"/>
        <v>0.75005630000000001</v>
      </c>
      <c r="AU46" s="853">
        <f t="shared" si="15"/>
        <v>0.77255798900000006</v>
      </c>
      <c r="AV46" s="853">
        <f t="shared" si="15"/>
        <v>0.79573472867000006</v>
      </c>
      <c r="AW46" s="624">
        <f t="shared" si="27"/>
        <v>3.7535590176700007</v>
      </c>
      <c r="AX46" s="719">
        <f t="shared" si="28"/>
        <v>11.542309402429275</v>
      </c>
      <c r="AY46" s="900">
        <v>0.45</v>
      </c>
      <c r="AZ46" s="839">
        <v>68.72</v>
      </c>
      <c r="BA46" s="839">
        <v>-4.63</v>
      </c>
      <c r="BB46" s="839">
        <v>9.35</v>
      </c>
      <c r="BC46" s="839">
        <v>30.159999999999997</v>
      </c>
      <c r="BE46" s="597">
        <v>1995</v>
      </c>
      <c r="BF46" s="865">
        <f t="shared" si="29"/>
        <v>2</v>
      </c>
      <c r="BG46" s="849">
        <v>0.8</v>
      </c>
    </row>
    <row r="47" spans="1:59" ht="11.25" customHeight="1" x14ac:dyDescent="0.2">
      <c r="A47" s="838" t="s">
        <v>216</v>
      </c>
      <c r="B47" s="842" t="s">
        <v>217</v>
      </c>
      <c r="C47" s="898" t="s">
        <v>123</v>
      </c>
      <c r="D47" s="898" t="s">
        <v>4108</v>
      </c>
      <c r="E47" s="705">
        <v>29</v>
      </c>
      <c r="F47" s="1153">
        <v>101</v>
      </c>
      <c r="G47" s="1153" t="s">
        <v>37</v>
      </c>
      <c r="H47" s="1153" t="s">
        <v>37</v>
      </c>
      <c r="I47" s="833">
        <v>214.07</v>
      </c>
      <c r="J47" s="624">
        <f t="shared" si="16"/>
        <v>0.89690288223478309</v>
      </c>
      <c r="K47" s="851">
        <v>0.48</v>
      </c>
      <c r="L47" s="854">
        <v>4</v>
      </c>
      <c r="M47" s="615">
        <f t="shared" si="17"/>
        <v>1.92</v>
      </c>
      <c r="N47" s="837" t="s">
        <v>218</v>
      </c>
      <c r="O47" s="707">
        <v>0.47</v>
      </c>
      <c r="P47" s="606">
        <v>44179</v>
      </c>
      <c r="Q47" s="606">
        <v>44211</v>
      </c>
      <c r="R47" s="615">
        <f t="shared" si="18"/>
        <v>2.1276595744680873</v>
      </c>
      <c r="S47" s="673">
        <f>IF(INDEX(Historical!$D$7:$D$1257,MATCH(B47,Historical!$B$7:$B$1281,0))=0,"n/a",(INDEX(Historical!$C$7:$C$1259,MATCH(B47,Historical!$B$7:$B$1281,0))/INDEX(Historical!$D$7:$D$1257,MATCH(B47,Historical!$B$7:$B$1281,0))-1)*100)</f>
        <v>2.1739130434782483</v>
      </c>
      <c r="T47" s="673">
        <f>IF(INDEX(Historical!$F$7:$F$1250,MATCH(B47,Historical!$B$7:$B$1281,0))=0,"n/a",((INDEX(Historical!$C$7:$C$1259,MATCH(B47,Historical!$B$7:$B$1281,0))/INDEX(Historical!$F$7:$F$1250,MATCH(B47,Historical!$B$7:$B$1281,0)))^(1/3)-1)*100)</f>
        <v>8.3008947425307955</v>
      </c>
      <c r="U47" s="673">
        <f>IF(INDEX(Historical!$H$7:$H$1250,MATCH(B47,Historical!$B$7:$B$1281,0))=0,"n/a",((INDEX(Historical!$C$7:$C$1259,MATCH(B47,Historical!$B$7:$B$1281,0))/INDEX(Historical!$H$7:$H$1250,MATCH(B47,Historical!$B$7:$B$1281,0)))^(1/5)-1)*100)</f>
        <v>7.3289260123837519</v>
      </c>
      <c r="V47" s="673">
        <f>IF(INDEX(Historical!$O$7:$O$1250,MATCH(B47,Historical!$B$7:$B$1281,0))=0,"n/a",((INDEX(Historical!$C$7:$C$1259,MATCH(B47,Historical!$B$7:$B$1281,0))/INDEX(Historical!$O$7:$O$1250,MATCH(B47,Historical!$B$7:$B$1281,0)))^(1/10)-1)*100)</f>
        <v>11.731753862740391</v>
      </c>
      <c r="W47" s="674">
        <f t="shared" si="19"/>
        <v>0.62470847054336398</v>
      </c>
      <c r="X47" s="675">
        <f t="shared" si="20"/>
        <v>24.429753374612506</v>
      </c>
      <c r="Y47" s="632"/>
      <c r="Z47" s="624">
        <f t="shared" si="21"/>
        <v>56.973293768545986</v>
      </c>
      <c r="AA47" s="853">
        <f t="shared" si="22"/>
        <v>63.522255192878333</v>
      </c>
      <c r="AB47" s="854">
        <v>12</v>
      </c>
      <c r="AC47" s="833">
        <v>3.37</v>
      </c>
      <c r="AD47" s="833">
        <v>3.74</v>
      </c>
      <c r="AE47" s="833">
        <v>5.1100000000000003</v>
      </c>
      <c r="AF47" s="833">
        <v>9.9499999999999993</v>
      </c>
      <c r="AG47" s="833">
        <v>-18</v>
      </c>
      <c r="AH47" s="833">
        <v>-36.6</v>
      </c>
      <c r="AI47" s="833">
        <v>18.850000000000001</v>
      </c>
      <c r="AJ47" s="833">
        <v>0.3</v>
      </c>
      <c r="AK47" s="833">
        <v>17.07</v>
      </c>
      <c r="AL47" s="845">
        <v>60200</v>
      </c>
      <c r="AM47" s="839">
        <v>0.4</v>
      </c>
      <c r="AN47" s="833">
        <v>1.08</v>
      </c>
      <c r="AO47" s="711">
        <f t="shared" si="23"/>
        <v>-55.296426298259796</v>
      </c>
      <c r="AP47" s="712">
        <f t="shared" si="24"/>
        <v>8.2258288946185356</v>
      </c>
      <c r="AQ47" s="855">
        <f t="shared" si="25"/>
        <v>430.00898909322041</v>
      </c>
      <c r="AR47" s="624">
        <f>INDEX(Historical!$C$7:$C$1259,MATCH(B47,Historical!$B$7:$B$1281,0))*IF(AH47="n/a",1.03,IF(AH47&lt;0,1.01,IF(AH47&gt;10,1.1,(1+AH47/100))))</f>
        <v>1.8987999999999998</v>
      </c>
      <c r="AS47" s="853">
        <f t="shared" si="26"/>
        <v>2.0886800000000001</v>
      </c>
      <c r="AT47" s="853">
        <f t="shared" ref="AT47:AV66" si="30">IF($AK47="n/a",1.03*AS47,IF($AK47&lt;0,1.01*AS47,IF($AK47&gt;10,1.1*AS47,(1+$AK47/100)*AS47)))</f>
        <v>2.2975480000000004</v>
      </c>
      <c r="AU47" s="853">
        <f t="shared" si="30"/>
        <v>2.5273028000000006</v>
      </c>
      <c r="AV47" s="853">
        <f t="shared" si="30"/>
        <v>2.7800330800000008</v>
      </c>
      <c r="AW47" s="624">
        <f t="shared" si="27"/>
        <v>11.592363880000002</v>
      </c>
      <c r="AX47" s="719">
        <f t="shared" si="28"/>
        <v>5.415221133274164</v>
      </c>
      <c r="AY47" s="900">
        <v>0.99</v>
      </c>
      <c r="AZ47" s="839">
        <v>47.32</v>
      </c>
      <c r="BA47" s="839">
        <v>-7.4700000000000006</v>
      </c>
      <c r="BB47" s="839">
        <v>1.2</v>
      </c>
      <c r="BC47" s="839">
        <v>3.61</v>
      </c>
      <c r="BE47" s="597">
        <v>1993</v>
      </c>
      <c r="BF47" s="865">
        <f t="shared" si="29"/>
        <v>2</v>
      </c>
      <c r="BG47" s="849">
        <v>-6.3</v>
      </c>
    </row>
    <row r="48" spans="1:59" s="744" customFormat="1" ht="11.25" customHeight="1" x14ac:dyDescent="0.2">
      <c r="A48" s="619" t="s">
        <v>204</v>
      </c>
      <c r="B48" s="751" t="s">
        <v>205</v>
      </c>
      <c r="C48" s="898" t="s">
        <v>131</v>
      </c>
      <c r="D48" s="898" t="s">
        <v>4262</v>
      </c>
      <c r="E48" s="727">
        <v>47</v>
      </c>
      <c r="F48" s="1153">
        <v>49</v>
      </c>
      <c r="G48" s="1152" t="s">
        <v>37</v>
      </c>
      <c r="H48" s="1152" t="s">
        <v>115</v>
      </c>
      <c r="I48" s="737">
        <v>74.8</v>
      </c>
      <c r="J48" s="729">
        <f t="shared" si="16"/>
        <v>4.1443850267379689</v>
      </c>
      <c r="K48" s="730">
        <v>0.77500000000000002</v>
      </c>
      <c r="L48" s="731">
        <v>4</v>
      </c>
      <c r="M48" s="732">
        <f t="shared" si="17"/>
        <v>3.1</v>
      </c>
      <c r="N48" s="733" t="s">
        <v>148</v>
      </c>
      <c r="O48" s="734">
        <v>0.76500000000000001</v>
      </c>
      <c r="P48" s="1122">
        <v>44243</v>
      </c>
      <c r="Q48" s="1122">
        <v>44270</v>
      </c>
      <c r="R48" s="732">
        <f t="shared" si="18"/>
        <v>1.3071895424836613</v>
      </c>
      <c r="S48" s="673">
        <f>IF(INDEX(Historical!$D$7:$D$1257,MATCH(B48,Historical!$B$7:$B$1281,0))=0,"n/a",(INDEX(Historical!$C$7:$C$1259,MATCH(B48,Historical!$B$7:$B$1281,0))/INDEX(Historical!$D$7:$D$1257,MATCH(B48,Historical!$B$7:$B$1281,0))-1)*100)</f>
        <v>3.3783783783783772</v>
      </c>
      <c r="T48" s="673">
        <f>IF(INDEX(Historical!$F$7:$F$1250,MATCH(B48,Historical!$B$7:$B$1281,0))=0,"n/a",((INDEX(Historical!$C$7:$C$1259,MATCH(B48,Historical!$B$7:$B$1281,0))/INDEX(Historical!$F$7:$F$1250,MATCH(B48,Historical!$B$7:$B$1281,0)))^(1/3)-1)*100)</f>
        <v>3.4993084871816738</v>
      </c>
      <c r="U48" s="673">
        <f>IF(INDEX(Historical!$H$7:$H$1250,MATCH(B48,Historical!$B$7:$B$1281,0))=0,"n/a",((INDEX(Historical!$C$7:$C$1259,MATCH(B48,Historical!$B$7:$B$1281,0))/INDEX(Historical!$H$7:$H$1250,MATCH(B48,Historical!$B$7:$B$1281,0)))^(1/5)-1)*100)</f>
        <v>3.3117256337923617</v>
      </c>
      <c r="V48" s="673">
        <f>IF(INDEX(Historical!$O$7:$O$1250,MATCH(B48,Historical!$B$7:$B$1281,0))=0,"n/a",((INDEX(Historical!$C$7:$C$1259,MATCH(B48,Historical!$B$7:$B$1281,0))/INDEX(Historical!$O$7:$O$1250,MATCH(B48,Historical!$B$7:$B$1281,0)))^(1/10)-1)*100)</f>
        <v>2.5449899701238676</v>
      </c>
      <c r="W48" s="674">
        <f t="shared" si="19"/>
        <v>1.3012725679351798</v>
      </c>
      <c r="X48" s="675" t="str">
        <f t="shared" si="20"/>
        <v>n/a</v>
      </c>
      <c r="Y48" s="751"/>
      <c r="Z48" s="729">
        <f t="shared" si="21"/>
        <v>94.224924012158056</v>
      </c>
      <c r="AA48" s="736">
        <f t="shared" si="22"/>
        <v>22.735562310030392</v>
      </c>
      <c r="AB48" s="731">
        <v>12</v>
      </c>
      <c r="AC48" s="737">
        <v>3.29</v>
      </c>
      <c r="AD48" s="737">
        <v>7.69</v>
      </c>
      <c r="AE48" s="737">
        <v>2.08</v>
      </c>
      <c r="AF48" s="737">
        <v>1.33</v>
      </c>
      <c r="AG48" s="737">
        <v>6</v>
      </c>
      <c r="AH48" s="737">
        <v>-19.5</v>
      </c>
      <c r="AI48" s="737">
        <v>6.4799999999999995</v>
      </c>
      <c r="AJ48" s="737">
        <v>-4.1000000000000005</v>
      </c>
      <c r="AK48" s="737">
        <v>2.9499999999999997</v>
      </c>
      <c r="AL48" s="845">
        <v>25410</v>
      </c>
      <c r="AM48" s="739">
        <v>0.1</v>
      </c>
      <c r="AN48" s="737">
        <v>1.29</v>
      </c>
      <c r="AO48" s="740">
        <f t="shared" si="23"/>
        <v>-15.279451649500061</v>
      </c>
      <c r="AP48" s="741">
        <f t="shared" si="24"/>
        <v>7.4561106605303307</v>
      </c>
      <c r="AQ48" s="742">
        <f t="shared" si="25"/>
        <v>15.927751202281026</v>
      </c>
      <c r="AR48" s="624">
        <f>INDEX(Historical!$C$7:$C$1259,MATCH(B48,Historical!$B$7:$B$1281,0))*IF(AH48="n/a",1.03,IF(AH48&lt;0,1.01,IF(AH48&gt;10,1.1,(1+AH48/100))))</f>
        <v>3.0906000000000002</v>
      </c>
      <c r="AS48" s="736">
        <f t="shared" si="26"/>
        <v>3.2908708799999999</v>
      </c>
      <c r="AT48" s="736">
        <f t="shared" si="30"/>
        <v>3.3879515709600003</v>
      </c>
      <c r="AU48" s="736">
        <f t="shared" si="30"/>
        <v>3.4878961423033208</v>
      </c>
      <c r="AV48" s="736">
        <f t="shared" si="30"/>
        <v>3.590789078501269</v>
      </c>
      <c r="AW48" s="729">
        <f t="shared" si="27"/>
        <v>16.848107671764591</v>
      </c>
      <c r="AX48" s="743">
        <f t="shared" si="28"/>
        <v>22.524208117332343</v>
      </c>
      <c r="AY48" s="901">
        <v>0.13</v>
      </c>
      <c r="AZ48" s="739">
        <v>14.09</v>
      </c>
      <c r="BA48" s="739">
        <v>-16.89</v>
      </c>
      <c r="BB48" s="739">
        <v>6.2399999999999993</v>
      </c>
      <c r="BC48" s="739">
        <v>1.18</v>
      </c>
      <c r="BD48" s="875"/>
      <c r="BE48" s="597">
        <v>1975</v>
      </c>
      <c r="BF48" s="865">
        <f t="shared" si="29"/>
        <v>4</v>
      </c>
      <c r="BG48" s="793">
        <v>1.7999999999999998</v>
      </c>
    </row>
    <row r="49" spans="1:59" ht="11.25" customHeight="1" x14ac:dyDescent="0.2">
      <c r="A49" s="838" t="s">
        <v>212</v>
      </c>
      <c r="B49" s="842" t="s">
        <v>213</v>
      </c>
      <c r="C49" s="898" t="s">
        <v>108</v>
      </c>
      <c r="D49" s="898" t="s">
        <v>4272</v>
      </c>
      <c r="E49" s="705">
        <v>35</v>
      </c>
      <c r="F49" s="1153">
        <v>79</v>
      </c>
      <c r="G49" s="1153" t="s">
        <v>106</v>
      </c>
      <c r="H49" s="1153" t="s">
        <v>106</v>
      </c>
      <c r="I49" s="841">
        <v>31.99</v>
      </c>
      <c r="J49" s="624">
        <f t="shared" si="16"/>
        <v>3.3760550171928729</v>
      </c>
      <c r="K49" s="844">
        <v>0.27</v>
      </c>
      <c r="L49" s="854">
        <v>4</v>
      </c>
      <c r="M49" s="615">
        <f t="shared" si="17"/>
        <v>1.08</v>
      </c>
      <c r="N49" s="837" t="s">
        <v>963</v>
      </c>
      <c r="O49" s="706">
        <v>0.26</v>
      </c>
      <c r="P49" s="606">
        <v>44232</v>
      </c>
      <c r="Q49" s="606">
        <v>44246</v>
      </c>
      <c r="R49" s="615">
        <f t="shared" si="18"/>
        <v>3.8461538461538494</v>
      </c>
      <c r="S49" s="673">
        <f>IF(INDEX(Historical!$D$7:$D$1257,MATCH(B49,Historical!$B$7:$B$1281,0))=0,"n/a",(INDEX(Historical!$C$7:$C$1259,MATCH(B49,Historical!$B$7:$B$1281,0))/INDEX(Historical!$D$7:$D$1257,MATCH(B49,Historical!$B$7:$B$1281,0))-1)*100)</f>
        <v>4.0000000000000036</v>
      </c>
      <c r="T49" s="673">
        <f>IF(INDEX(Historical!$F$7:$F$1250,MATCH(B49,Historical!$B$7:$B$1281,0))=0,"n/a",((INDEX(Historical!$C$7:$C$1259,MATCH(B49,Historical!$B$7:$B$1281,0))/INDEX(Historical!$F$7:$F$1250,MATCH(B49,Historical!$B$7:$B$1281,0)))^(1/3)-1)*100)</f>
        <v>5.7264270346431223</v>
      </c>
      <c r="U49" s="673">
        <f>IF(INDEX(Historical!$H$7:$H$1250,MATCH(B49,Historical!$B$7:$B$1281,0))=0,"n/a",((INDEX(Historical!$C$7:$C$1259,MATCH(B49,Historical!$B$7:$B$1281,0))/INDEX(Historical!$H$7:$H$1250,MATCH(B49,Historical!$B$7:$B$1281,0)))^(1/5)-1)*100)</f>
        <v>5.387395206178347</v>
      </c>
      <c r="V49" s="673">
        <f>IF(INDEX(Historical!$O$7:$O$1250,MATCH(B49,Historical!$B$7:$B$1281,0))=0,"n/a",((INDEX(Historical!$C$7:$C$1259,MATCH(B49,Historical!$B$7:$B$1281,0))/INDEX(Historical!$O$7:$O$1250,MATCH(B49,Historical!$B$7:$B$1281,0)))^(1/10)-1)*100)</f>
        <v>4.1881735672268938</v>
      </c>
      <c r="W49" s="674">
        <f t="shared" si="19"/>
        <v>1.2863352293552368</v>
      </c>
      <c r="X49" s="675" t="str">
        <f t="shared" si="20"/>
        <v>n/a</v>
      </c>
      <c r="Y49" s="646" t="s">
        <v>4583</v>
      </c>
      <c r="Z49" s="624" t="str">
        <f t="shared" si="21"/>
        <v>n/a</v>
      </c>
      <c r="AA49" s="853" t="str">
        <f t="shared" si="22"/>
        <v>n/a</v>
      </c>
      <c r="AB49" s="854">
        <v>12</v>
      </c>
      <c r="AC49" s="833" t="s">
        <v>136</v>
      </c>
      <c r="AD49" s="833" t="s">
        <v>136</v>
      </c>
      <c r="AE49" s="833" t="s">
        <v>136</v>
      </c>
      <c r="AF49" s="833" t="s">
        <v>136</v>
      </c>
      <c r="AG49" s="833" t="s">
        <v>136</v>
      </c>
      <c r="AH49" s="833" t="s">
        <v>136</v>
      </c>
      <c r="AI49" s="833" t="s">
        <v>136</v>
      </c>
      <c r="AJ49" s="833" t="s">
        <v>136</v>
      </c>
      <c r="AK49" s="833" t="s">
        <v>136</v>
      </c>
      <c r="AL49" s="845" t="s">
        <v>136</v>
      </c>
      <c r="AM49" s="839" t="s">
        <v>136</v>
      </c>
      <c r="AN49" s="833" t="s">
        <v>136</v>
      </c>
      <c r="AO49" s="711" t="str">
        <f t="shared" si="23"/>
        <v>n/a</v>
      </c>
      <c r="AP49" s="712">
        <f t="shared" si="24"/>
        <v>8.763450223371219</v>
      </c>
      <c r="AQ49" s="855" t="str">
        <f t="shared" si="25"/>
        <v>n/a</v>
      </c>
      <c r="AR49" s="624">
        <f>INDEX(Historical!$C$7:$C$1259,MATCH(B49,Historical!$B$7:$B$1281,0))*IF(AH49="n/a",1.03,IF(AH49&lt;0,1.01,IF(AH49&gt;10,1.1,(1+AH49/100))))</f>
        <v>1.0712000000000002</v>
      </c>
      <c r="AS49" s="853">
        <f t="shared" si="26"/>
        <v>1.1033360000000001</v>
      </c>
      <c r="AT49" s="853">
        <f t="shared" si="30"/>
        <v>1.1364360800000002</v>
      </c>
      <c r="AU49" s="853">
        <f t="shared" si="30"/>
        <v>1.1705291624000003</v>
      </c>
      <c r="AV49" s="853">
        <f t="shared" si="30"/>
        <v>1.2056450372720002</v>
      </c>
      <c r="AW49" s="624">
        <f t="shared" si="27"/>
        <v>5.6871462796720005</v>
      </c>
      <c r="AX49" s="719">
        <f t="shared" si="28"/>
        <v>17.777887713885594</v>
      </c>
      <c r="AY49" s="900" t="s">
        <v>136</v>
      </c>
      <c r="AZ49" s="839" t="s">
        <v>136</v>
      </c>
      <c r="BA49" s="839" t="s">
        <v>136</v>
      </c>
      <c r="BB49" s="839" t="s">
        <v>136</v>
      </c>
      <c r="BC49" s="839" t="s">
        <v>136</v>
      </c>
      <c r="BD49" s="874" t="s">
        <v>4199</v>
      </c>
      <c r="BE49" s="597">
        <v>1987</v>
      </c>
      <c r="BF49" s="865">
        <f t="shared" si="29"/>
        <v>3</v>
      </c>
      <c r="BG49" s="849" t="s">
        <v>136</v>
      </c>
    </row>
    <row r="50" spans="1:59" ht="11.25" customHeight="1" x14ac:dyDescent="0.2">
      <c r="A50" s="831" t="s">
        <v>219</v>
      </c>
      <c r="B50" s="842" t="s">
        <v>220</v>
      </c>
      <c r="C50" s="898" t="s">
        <v>112</v>
      </c>
      <c r="D50" s="898" t="s">
        <v>4296</v>
      </c>
      <c r="E50" s="705">
        <v>64</v>
      </c>
      <c r="F50" s="1153">
        <v>7</v>
      </c>
      <c r="G50" s="1153" t="s">
        <v>37</v>
      </c>
      <c r="H50" s="1153" t="s">
        <v>37</v>
      </c>
      <c r="I50" s="833">
        <v>90.22</v>
      </c>
      <c r="J50" s="624">
        <f t="shared" si="16"/>
        <v>2.2389714032365329</v>
      </c>
      <c r="K50" s="844">
        <v>0.505</v>
      </c>
      <c r="L50" s="854">
        <v>4</v>
      </c>
      <c r="M50" s="615">
        <f t="shared" si="17"/>
        <v>2.02</v>
      </c>
      <c r="N50" s="837" t="s">
        <v>142</v>
      </c>
      <c r="O50" s="706">
        <v>0.5</v>
      </c>
      <c r="P50" s="606">
        <v>44147</v>
      </c>
      <c r="Q50" s="606">
        <v>44175</v>
      </c>
      <c r="R50" s="615">
        <f t="shared" si="18"/>
        <v>1.0000000000000009</v>
      </c>
      <c r="S50" s="673">
        <f>IF(INDEX(Historical!$D$7:$D$1257,MATCH(B50,Historical!$B$7:$B$1281,0))=0,"n/a",(INDEX(Historical!$C$7:$C$1259,MATCH(B50,Historical!$B$7:$B$1281,0))/INDEX(Historical!$D$7:$D$1257,MATCH(B50,Historical!$B$7:$B$1281,0))-1)*100)</f>
        <v>1.7766497461928932</v>
      </c>
      <c r="T50" s="673">
        <f>IF(INDEX(Historical!$F$7:$F$1250,MATCH(B50,Historical!$B$7:$B$1281,0))=0,"n/a",((INDEX(Historical!$C$7:$C$1259,MATCH(B50,Historical!$B$7:$B$1281,0))/INDEX(Historical!$F$7:$F$1250,MATCH(B50,Historical!$B$7:$B$1281,0)))^(1/3)-1)*100)</f>
        <v>1.3665224874661819</v>
      </c>
      <c r="U50" s="673">
        <f>IF(INDEX(Historical!$H$7:$H$1250,MATCH(B50,Historical!$B$7:$B$1281,0))=0,"n/a",((INDEX(Historical!$C$7:$C$1259,MATCH(B50,Historical!$B$7:$B$1281,0))/INDEX(Historical!$H$7:$H$1250,MATCH(B50,Historical!$B$7:$B$1281,0)))^(1/5)-1)*100)</f>
        <v>1.2419740254037359</v>
      </c>
      <c r="V50" s="673">
        <f>IF(INDEX(Historical!$O$7:$O$1250,MATCH(B50,Historical!$B$7:$B$1281,0))=0,"n/a",((INDEX(Historical!$C$7:$C$1259,MATCH(B50,Historical!$B$7:$B$1281,0))/INDEX(Historical!$O$7:$O$1250,MATCH(B50,Historical!$B$7:$B$1281,0)))^(1/10)-1)*100)</f>
        <v>4.0346620774289743</v>
      </c>
      <c r="W50" s="674">
        <f t="shared" si="19"/>
        <v>0.30782603389554858</v>
      </c>
      <c r="X50" s="675" t="str">
        <f t="shared" si="20"/>
        <v>n/a</v>
      </c>
      <c r="Y50" s="641"/>
      <c r="Z50" s="624">
        <f t="shared" si="21"/>
        <v>58.550724637681164</v>
      </c>
      <c r="AA50" s="853">
        <f t="shared" si="22"/>
        <v>26.150724637681158</v>
      </c>
      <c r="AB50" s="854">
        <v>9</v>
      </c>
      <c r="AC50" s="833">
        <v>3.45</v>
      </c>
      <c r="AD50" s="833">
        <v>2.74</v>
      </c>
      <c r="AE50" s="833">
        <v>3.17</v>
      </c>
      <c r="AF50" s="833">
        <v>6.13</v>
      </c>
      <c r="AG50" s="833">
        <v>25.5</v>
      </c>
      <c r="AH50" s="833">
        <v>-12.8</v>
      </c>
      <c r="AI50" s="833">
        <v>10.8</v>
      </c>
      <c r="AJ50" s="833">
        <v>-2.7</v>
      </c>
      <c r="AK50" s="833">
        <v>9.629999999999999</v>
      </c>
      <c r="AL50" s="845">
        <v>53260</v>
      </c>
      <c r="AM50" s="839">
        <v>0.6</v>
      </c>
      <c r="AN50" s="833">
        <v>0.86</v>
      </c>
      <c r="AO50" s="711">
        <f t="shared" si="23"/>
        <v>-22.66977920904089</v>
      </c>
      <c r="AP50" s="712">
        <f t="shared" si="24"/>
        <v>3.4809454286402688</v>
      </c>
      <c r="AQ50" s="855">
        <f t="shared" si="25"/>
        <v>166.91983151749307</v>
      </c>
      <c r="AR50" s="624">
        <f>INDEX(Historical!$C$7:$C$1259,MATCH(B50,Historical!$B$7:$B$1281,0))*IF(AH50="n/a",1.03,IF(AH50&lt;0,1.01,IF(AH50&gt;10,1.1,(1+AH50/100))))</f>
        <v>2.0250499999999998</v>
      </c>
      <c r="AS50" s="853">
        <f t="shared" si="26"/>
        <v>2.2275550000000002</v>
      </c>
      <c r="AT50" s="853">
        <f t="shared" si="30"/>
        <v>2.4420685465000003</v>
      </c>
      <c r="AU50" s="853">
        <f t="shared" si="30"/>
        <v>2.6772397475279504</v>
      </c>
      <c r="AV50" s="853">
        <f t="shared" si="30"/>
        <v>2.9350579352148922</v>
      </c>
      <c r="AW50" s="624">
        <f t="shared" si="27"/>
        <v>12.306971229242844</v>
      </c>
      <c r="AX50" s="719">
        <f t="shared" si="28"/>
        <v>13.641067644915589</v>
      </c>
      <c r="AY50" s="900">
        <v>1.58</v>
      </c>
      <c r="AZ50" s="839">
        <v>107.16000000000001</v>
      </c>
      <c r="BA50" s="839">
        <v>-3.38</v>
      </c>
      <c r="BB50" s="839">
        <v>3.9600000000000004</v>
      </c>
      <c r="BC50" s="839">
        <v>21.34</v>
      </c>
      <c r="BE50" s="597">
        <v>1958</v>
      </c>
      <c r="BF50" s="865">
        <f t="shared" si="29"/>
        <v>8</v>
      </c>
      <c r="BG50" s="849">
        <v>9.3000000000000007</v>
      </c>
    </row>
    <row r="51" spans="1:59" ht="11.25" customHeight="1" x14ac:dyDescent="0.2">
      <c r="A51" s="838" t="s">
        <v>551</v>
      </c>
      <c r="B51" s="842" t="s">
        <v>552</v>
      </c>
      <c r="C51" s="898" t="s">
        <v>178</v>
      </c>
      <c r="D51" s="898" t="s">
        <v>4270</v>
      </c>
      <c r="E51" s="705">
        <v>25</v>
      </c>
      <c r="F51" s="1153">
        <v>140</v>
      </c>
      <c r="G51" s="1153" t="s">
        <v>37</v>
      </c>
      <c r="H51" s="1153" t="s">
        <v>37</v>
      </c>
      <c r="I51" s="833">
        <v>36.4</v>
      </c>
      <c r="J51" s="624">
        <f t="shared" si="16"/>
        <v>7.1593406593406588</v>
      </c>
      <c r="K51" s="851">
        <v>0.65149999999999997</v>
      </c>
      <c r="L51" s="854">
        <v>4</v>
      </c>
      <c r="M51" s="615">
        <f t="shared" si="17"/>
        <v>2.6059999999999999</v>
      </c>
      <c r="N51" s="837" t="s">
        <v>119</v>
      </c>
      <c r="O51" s="707">
        <v>0.61</v>
      </c>
      <c r="P51" s="606">
        <v>44238</v>
      </c>
      <c r="Q51" s="606">
        <v>44256</v>
      </c>
      <c r="R51" s="615">
        <f t="shared" si="18"/>
        <v>6.8032786885245873</v>
      </c>
      <c r="S51" s="673">
        <f>IF(INDEX(Historical!$D$7:$D$1257,MATCH(B51,Historical!$B$7:$B$1281,0))=0,"n/a",(INDEX(Historical!$C$7:$C$1259,MATCH(B51,Historical!$B$7:$B$1281,0))/INDEX(Historical!$D$7:$D$1257,MATCH(B51,Historical!$B$7:$B$1281,0))-1)*100)</f>
        <v>8.9140639104531516</v>
      </c>
      <c r="T51" s="673">
        <f>IF(INDEX(Historical!$F$7:$F$1250,MATCH(B51,Historical!$B$7:$B$1281,0))=0,"n/a",((INDEX(Historical!$C$7:$C$1259,MATCH(B51,Historical!$B$7:$B$1281,0))/INDEX(Historical!$F$7:$F$1250,MATCH(B51,Historical!$B$7:$B$1281,0)))^(1/3)-1)*100)</f>
        <v>9.0209879996372866</v>
      </c>
      <c r="U51" s="673">
        <f>IF(INDEX(Historical!$H$7:$H$1250,MATCH(B51,Historical!$B$7:$B$1281,0))=0,"n/a",((INDEX(Historical!$C$7:$C$1259,MATCH(B51,Historical!$B$7:$B$1281,0))/INDEX(Historical!$H$7:$H$1250,MATCH(B51,Historical!$B$7:$B$1281,0)))^(1/5)-1)*100)</f>
        <v>10.426990220542764</v>
      </c>
      <c r="V51" s="673">
        <f>IF(INDEX(Historical!$O$7:$O$1250,MATCH(B51,Historical!$B$7:$B$1281,0))=0,"n/a",((INDEX(Historical!$C$7:$C$1259,MATCH(B51,Historical!$B$7:$B$1281,0))/INDEX(Historical!$O$7:$O$1250,MATCH(B51,Historical!$B$7:$B$1281,0)))^(1/10)-1)*100)</f>
        <v>11.34348510089438</v>
      </c>
      <c r="W51" s="674">
        <f t="shared" si="19"/>
        <v>0.91920517616941599</v>
      </c>
      <c r="X51" s="675">
        <f t="shared" si="20"/>
        <v>0.30048963171592985</v>
      </c>
      <c r="Y51" s="843" t="s">
        <v>485</v>
      </c>
      <c r="Z51" s="624">
        <f t="shared" si="21"/>
        <v>222.73504273504275</v>
      </c>
      <c r="AA51" s="853">
        <f t="shared" si="22"/>
        <v>31.111111111111111</v>
      </c>
      <c r="AB51" s="854">
        <v>12</v>
      </c>
      <c r="AC51" s="833">
        <v>1.17</v>
      </c>
      <c r="AD51" s="833">
        <v>6.27</v>
      </c>
      <c r="AE51" s="833">
        <v>2.37</v>
      </c>
      <c r="AF51" s="833">
        <v>1.74</v>
      </c>
      <c r="AG51" s="833">
        <v>5.2</v>
      </c>
      <c r="AH51" s="834">
        <v>-44</v>
      </c>
      <c r="AI51" s="834">
        <v>15.02</v>
      </c>
      <c r="AJ51" s="833">
        <v>34.699999999999996</v>
      </c>
      <c r="AK51" s="833">
        <v>5</v>
      </c>
      <c r="AL51" s="845">
        <v>73460</v>
      </c>
      <c r="AM51" s="839">
        <v>9.1999999999999993</v>
      </c>
      <c r="AN51" s="833">
        <v>1.25</v>
      </c>
      <c r="AO51" s="711">
        <f t="shared" si="23"/>
        <v>-13.524780231227687</v>
      </c>
      <c r="AP51" s="712">
        <f t="shared" si="24"/>
        <v>17.586330879883423</v>
      </c>
      <c r="AQ51" s="855">
        <f t="shared" si="25"/>
        <v>55.11047436991241</v>
      </c>
      <c r="AR51" s="624">
        <f>INDEX(Historical!$C$7:$C$1259,MATCH(B51,Historical!$B$7:$B$1281,0))*IF(AH51="n/a",1.03,IF(AH51&lt;0,1.01,IF(AH51&gt;10,1.1,(1+AH51/100))))</f>
        <v>2.4372310000000001</v>
      </c>
      <c r="AS51" s="853">
        <f t="shared" si="26"/>
        <v>2.6809541000000006</v>
      </c>
      <c r="AT51" s="853">
        <f t="shared" si="30"/>
        <v>2.8150018050000005</v>
      </c>
      <c r="AU51" s="853">
        <f t="shared" si="30"/>
        <v>2.9557518952500006</v>
      </c>
      <c r="AV51" s="853">
        <f t="shared" si="30"/>
        <v>3.1035394900125008</v>
      </c>
      <c r="AW51" s="624">
        <f t="shared" si="27"/>
        <v>13.992478290262504</v>
      </c>
      <c r="AX51" s="719">
        <f t="shared" si="28"/>
        <v>38.440874423798086</v>
      </c>
      <c r="AY51" s="900">
        <v>0.83</v>
      </c>
      <c r="AZ51" s="839">
        <v>35.32</v>
      </c>
      <c r="BA51" s="839">
        <v>-2.4299999999999997</v>
      </c>
      <c r="BB51" s="839">
        <v>2.82</v>
      </c>
      <c r="BC51" s="839">
        <v>13.059999999999999</v>
      </c>
      <c r="BE51" s="597">
        <v>1997</v>
      </c>
      <c r="BF51" s="865">
        <f t="shared" si="29"/>
        <v>2</v>
      </c>
      <c r="BG51" s="849">
        <v>1.7999999999999998</v>
      </c>
    </row>
    <row r="52" spans="1:59" ht="11.25" customHeight="1" x14ac:dyDescent="0.2">
      <c r="A52" s="838" t="s">
        <v>221</v>
      </c>
      <c r="B52" s="842" t="s">
        <v>222</v>
      </c>
      <c r="C52" s="898" t="s">
        <v>108</v>
      </c>
      <c r="D52" s="898" t="s">
        <v>118</v>
      </c>
      <c r="E52" s="705">
        <v>31</v>
      </c>
      <c r="F52" s="1153">
        <v>92</v>
      </c>
      <c r="G52" s="1153" t="s">
        <v>106</v>
      </c>
      <c r="H52" s="1153" t="s">
        <v>106</v>
      </c>
      <c r="I52" s="833">
        <v>220.91</v>
      </c>
      <c r="J52" s="624">
        <f t="shared" si="16"/>
        <v>1.8740663618668236</v>
      </c>
      <c r="K52" s="851">
        <v>1.0349999999999999</v>
      </c>
      <c r="L52" s="854">
        <v>4</v>
      </c>
      <c r="M52" s="615">
        <f t="shared" si="17"/>
        <v>4.1399999999999997</v>
      </c>
      <c r="N52" s="837" t="s">
        <v>223</v>
      </c>
      <c r="O52" s="707">
        <v>0.96499999999999997</v>
      </c>
      <c r="P52" s="606">
        <v>44200</v>
      </c>
      <c r="Q52" s="606">
        <v>44216</v>
      </c>
      <c r="R52" s="615">
        <f t="shared" si="18"/>
        <v>7.2538860103626899</v>
      </c>
      <c r="S52" s="673">
        <f>IF(INDEX(Historical!$D$7:$D$1257,MATCH(B52,Historical!$B$7:$B$1281,0))=0,"n/a",(INDEX(Historical!$C$7:$C$1259,MATCH(B52,Historical!$B$7:$B$1281,0))/INDEX(Historical!$D$7:$D$1257,MATCH(B52,Historical!$B$7:$B$1281,0))-1)*100)</f>
        <v>7.2222222222222188</v>
      </c>
      <c r="T52" s="673">
        <f>IF(INDEX(Historical!$F$7:$F$1250,MATCH(B52,Historical!$B$7:$B$1281,0))=0,"n/a",((INDEX(Historical!$C$7:$C$1259,MATCH(B52,Historical!$B$7:$B$1281,0))/INDEX(Historical!$F$7:$F$1250,MATCH(B52,Historical!$B$7:$B$1281,0)))^(1/3)-1)*100)</f>
        <v>7.2377407195643562</v>
      </c>
      <c r="U52" s="673">
        <f>IF(INDEX(Historical!$H$7:$H$1250,MATCH(B52,Historical!$B$7:$B$1281,0))=0,"n/a",((INDEX(Historical!$C$7:$C$1259,MATCH(B52,Historical!$B$7:$B$1281,0))/INDEX(Historical!$H$7:$H$1250,MATCH(B52,Historical!$B$7:$B$1281,0)))^(1/5)-1)*100)</f>
        <v>7.2200586093194685</v>
      </c>
      <c r="V52" s="673">
        <f>IF(INDEX(Historical!$O$7:$O$1250,MATCH(B52,Historical!$B$7:$B$1281,0))=0,"n/a",((INDEX(Historical!$C$7:$C$1259,MATCH(B52,Historical!$B$7:$B$1281,0))/INDEX(Historical!$O$7:$O$1250,MATCH(B52,Historical!$B$7:$B$1281,0)))^(1/10)-1)*100)</f>
        <v>7.2330373863548791</v>
      </c>
      <c r="W52" s="674">
        <f t="shared" si="19"/>
        <v>0.99820562561173887</v>
      </c>
      <c r="X52" s="675">
        <f t="shared" si="20"/>
        <v>0.65636896448358806</v>
      </c>
      <c r="Y52" s="634"/>
      <c r="Z52" s="624">
        <f t="shared" si="21"/>
        <v>82.470119521912352</v>
      </c>
      <c r="AA52" s="853">
        <f t="shared" si="22"/>
        <v>44.005976095617534</v>
      </c>
      <c r="AB52" s="854">
        <v>12</v>
      </c>
      <c r="AC52" s="833">
        <v>5.0199999999999996</v>
      </c>
      <c r="AD52" s="833">
        <v>4.43</v>
      </c>
      <c r="AE52" s="833">
        <v>4.08</v>
      </c>
      <c r="AF52" s="833">
        <v>9.8000000000000007</v>
      </c>
      <c r="AG52" s="833">
        <v>24.7</v>
      </c>
      <c r="AH52" s="833">
        <v>-7.3999999999999995</v>
      </c>
      <c r="AI52" s="833">
        <v>8.59</v>
      </c>
      <c r="AJ52" s="833">
        <v>11</v>
      </c>
      <c r="AK52" s="833">
        <v>10</v>
      </c>
      <c r="AL52" s="845">
        <v>10350</v>
      </c>
      <c r="AM52" s="839">
        <v>0.8</v>
      </c>
      <c r="AN52" s="833">
        <v>0.08</v>
      </c>
      <c r="AO52" s="711">
        <f t="shared" si="23"/>
        <v>-34.911851124431237</v>
      </c>
      <c r="AP52" s="712">
        <f t="shared" si="24"/>
        <v>9.094124971186293</v>
      </c>
      <c r="AQ52" s="855">
        <f t="shared" si="25"/>
        <v>337.8018657576871</v>
      </c>
      <c r="AR52" s="624">
        <f>INDEX(Historical!$C$7:$C$1259,MATCH(B52,Historical!$B$7:$B$1281,0))*IF(AH52="n/a",1.03,IF(AH52&lt;0,1.01,IF(AH52&gt;10,1.1,(1+AH52/100))))</f>
        <v>3.8986000000000001</v>
      </c>
      <c r="AS52" s="853">
        <f t="shared" si="26"/>
        <v>4.2334897400000004</v>
      </c>
      <c r="AT52" s="853">
        <f t="shared" si="30"/>
        <v>4.6568387140000009</v>
      </c>
      <c r="AU52" s="853">
        <f t="shared" si="30"/>
        <v>5.1225225854000014</v>
      </c>
      <c r="AV52" s="853">
        <f t="shared" si="30"/>
        <v>5.6347748439400016</v>
      </c>
      <c r="AW52" s="624">
        <f t="shared" si="27"/>
        <v>23.546225883340004</v>
      </c>
      <c r="AX52" s="719">
        <f t="shared" si="28"/>
        <v>10.658741516155903</v>
      </c>
      <c r="AY52" s="900">
        <v>0.44</v>
      </c>
      <c r="AZ52" s="839">
        <v>55.010000000000005</v>
      </c>
      <c r="BA52" s="839">
        <v>-17.190000000000001</v>
      </c>
      <c r="BB52" s="839">
        <v>-8.5</v>
      </c>
      <c r="BC52" s="839">
        <v>-1.69</v>
      </c>
      <c r="BE52" s="597">
        <v>1991</v>
      </c>
      <c r="BF52" s="865">
        <f t="shared" si="29"/>
        <v>2</v>
      </c>
      <c r="BG52" s="849">
        <v>14.099999999999998</v>
      </c>
    </row>
    <row r="53" spans="1:59" ht="11.25" customHeight="1" x14ac:dyDescent="0.2">
      <c r="A53" s="831" t="s">
        <v>565</v>
      </c>
      <c r="B53" s="842" t="s">
        <v>566</v>
      </c>
      <c r="C53" s="898" t="s">
        <v>4253</v>
      </c>
      <c r="D53" s="898" t="s">
        <v>4254</v>
      </c>
      <c r="E53" s="705">
        <v>27</v>
      </c>
      <c r="F53" s="1153">
        <v>127</v>
      </c>
      <c r="G53" s="1153" t="s">
        <v>37</v>
      </c>
      <c r="H53" s="1153" t="s">
        <v>115</v>
      </c>
      <c r="I53" s="833">
        <v>271.83999999999997</v>
      </c>
      <c r="J53" s="624">
        <f t="shared" si="16"/>
        <v>3.0753384343731609</v>
      </c>
      <c r="K53" s="851">
        <v>2.09</v>
      </c>
      <c r="L53" s="854">
        <v>4</v>
      </c>
      <c r="M53" s="615">
        <f t="shared" si="17"/>
        <v>8.36</v>
      </c>
      <c r="N53" s="837" t="s">
        <v>218</v>
      </c>
      <c r="O53" s="707">
        <v>2.0775000000000001</v>
      </c>
      <c r="P53" s="606">
        <v>44285</v>
      </c>
      <c r="Q53" s="606">
        <v>44301</v>
      </c>
      <c r="R53" s="615">
        <f t="shared" si="18"/>
        <v>0.60168471720816996</v>
      </c>
      <c r="S53" s="673">
        <f>IF(INDEX(Historical!$D$7:$D$1257,MATCH(B53,Historical!$B$7:$B$1281,0))=0,"n/a",(INDEX(Historical!$C$7:$C$1259,MATCH(B53,Historical!$B$7:$B$1281,0))/INDEX(Historical!$D$7:$D$1257,MATCH(B53,Historical!$B$7:$B$1281,0))-1)*100)</f>
        <v>6.1284046692607008</v>
      </c>
      <c r="T53" s="673">
        <f>IF(INDEX(Historical!$F$7:$F$1250,MATCH(B53,Historical!$B$7:$B$1281,0))=0,"n/a",((INDEX(Historical!$C$7:$C$1259,MATCH(B53,Historical!$B$7:$B$1281,0))/INDEX(Historical!$F$7:$F$1250,MATCH(B53,Historical!$B$7:$B$1281,0)))^(1/3)-1)*100)</f>
        <v>6.1040140590350012</v>
      </c>
      <c r="U53" s="673">
        <f>IF(INDEX(Historical!$H$7:$H$1250,MATCH(B53,Historical!$B$7:$B$1281,0))=0,"n/a",((INDEX(Historical!$C$7:$C$1259,MATCH(B53,Historical!$B$7:$B$1281,0))/INDEX(Historical!$H$7:$H$1250,MATCH(B53,Historical!$B$7:$B$1281,0)))^(1/5)-1)*100)</f>
        <v>7.8027748304272171</v>
      </c>
      <c r="V53" s="673">
        <f>IF(INDEX(Historical!$O$7:$O$1250,MATCH(B53,Historical!$B$7:$B$1281,0))=0,"n/a",((INDEX(Historical!$C$7:$C$1259,MATCH(B53,Historical!$B$7:$B$1281,0))/INDEX(Historical!$O$7:$O$1250,MATCH(B53,Historical!$B$7:$B$1281,0)))^(1/10)-1)*100)</f>
        <v>7.0828430539362497</v>
      </c>
      <c r="W53" s="674">
        <f t="shared" si="19"/>
        <v>1.1016444626837905</v>
      </c>
      <c r="X53" s="675">
        <f t="shared" si="20"/>
        <v>0.39013874152136085</v>
      </c>
      <c r="Y53" s="842"/>
      <c r="Z53" s="624">
        <f t="shared" si="21"/>
        <v>96.647398843930617</v>
      </c>
      <c r="AA53" s="853">
        <f t="shared" si="22"/>
        <v>31.426589595375717</v>
      </c>
      <c r="AB53" s="854">
        <v>12</v>
      </c>
      <c r="AC53" s="833">
        <v>8.65</v>
      </c>
      <c r="AD53" s="833">
        <v>4.07</v>
      </c>
      <c r="AE53" s="833">
        <v>11.81</v>
      </c>
      <c r="AF53" s="833">
        <v>3.02</v>
      </c>
      <c r="AG53" s="833">
        <v>9.3000000000000007</v>
      </c>
      <c r="AH53" s="833">
        <v>30.2</v>
      </c>
      <c r="AI53" s="833">
        <v>16.34</v>
      </c>
      <c r="AJ53" s="833">
        <v>20</v>
      </c>
      <c r="AK53" s="833">
        <v>7.9</v>
      </c>
      <c r="AL53" s="845">
        <v>17670</v>
      </c>
      <c r="AM53" s="839">
        <v>0.1</v>
      </c>
      <c r="AN53" s="833">
        <v>1.04</v>
      </c>
      <c r="AO53" s="711">
        <f t="shared" si="23"/>
        <v>-20.54847633057534</v>
      </c>
      <c r="AP53" s="712">
        <f t="shared" si="24"/>
        <v>10.878113264800378</v>
      </c>
      <c r="AQ53" s="855">
        <f t="shared" si="25"/>
        <v>105.38127208577457</v>
      </c>
      <c r="AR53" s="624">
        <f>INDEX(Historical!$C$7:$C$1259,MATCH(B53,Historical!$B$7:$B$1281,0))*IF(AH53="n/a",1.03,IF(AH53&lt;0,1.01,IF(AH53&gt;10,1.1,(1+AH53/100))))</f>
        <v>9.00075</v>
      </c>
      <c r="AS53" s="853">
        <f t="shared" si="26"/>
        <v>9.9008250000000011</v>
      </c>
      <c r="AT53" s="853">
        <f t="shared" si="30"/>
        <v>10.682990175</v>
      </c>
      <c r="AU53" s="853">
        <f t="shared" si="30"/>
        <v>11.526946398825</v>
      </c>
      <c r="AV53" s="853">
        <f t="shared" si="30"/>
        <v>12.437575164332175</v>
      </c>
      <c r="AW53" s="624">
        <f t="shared" si="27"/>
        <v>53.549086738157172</v>
      </c>
      <c r="AX53" s="719">
        <f t="shared" si="28"/>
        <v>19.69875174299484</v>
      </c>
      <c r="AY53" s="900">
        <v>0.74</v>
      </c>
      <c r="AZ53" s="839">
        <v>45.92</v>
      </c>
      <c r="BA53" s="839">
        <v>-7.79</v>
      </c>
      <c r="BB53" s="839">
        <v>2.8899999999999997</v>
      </c>
      <c r="BC53" s="839">
        <v>15.509999999999998</v>
      </c>
      <c r="BE53" s="597">
        <v>1995</v>
      </c>
      <c r="BF53" s="865">
        <f t="shared" si="29"/>
        <v>2</v>
      </c>
      <c r="BG53" s="849">
        <v>4.3</v>
      </c>
    </row>
    <row r="54" spans="1:59" ht="11.25" customHeight="1" x14ac:dyDescent="0.2">
      <c r="A54" s="831" t="s">
        <v>572</v>
      </c>
      <c r="B54" s="842" t="s">
        <v>573</v>
      </c>
      <c r="C54" s="898" t="s">
        <v>112</v>
      </c>
      <c r="D54" s="898" t="s">
        <v>4288</v>
      </c>
      <c r="E54" s="705">
        <v>26</v>
      </c>
      <c r="F54" s="1153">
        <v>128</v>
      </c>
      <c r="G54" s="1153" t="s">
        <v>106</v>
      </c>
      <c r="H54" s="1153" t="s">
        <v>106</v>
      </c>
      <c r="I54" s="833">
        <v>107.69</v>
      </c>
      <c r="J54" s="624">
        <f t="shared" si="16"/>
        <v>0.96573498003528646</v>
      </c>
      <c r="K54" s="851">
        <v>0.52</v>
      </c>
      <c r="L54" s="854">
        <v>2</v>
      </c>
      <c r="M54" s="615">
        <f t="shared" si="17"/>
        <v>1.04</v>
      </c>
      <c r="N54" s="837" t="s">
        <v>574</v>
      </c>
      <c r="O54" s="707">
        <v>0.5</v>
      </c>
      <c r="P54" s="1029">
        <v>43980</v>
      </c>
      <c r="Q54" s="1029">
        <v>43997</v>
      </c>
      <c r="R54" s="615">
        <f t="shared" si="18"/>
        <v>4.0000000000000036</v>
      </c>
      <c r="S54" s="673">
        <f>IF(INDEX(Historical!$D$7:$D$1257,MATCH(B54,Historical!$B$7:$B$1281,0))=0,"n/a",(INDEX(Historical!$C$7:$C$1259,MATCH(B54,Historical!$B$7:$B$1281,0))/INDEX(Historical!$D$7:$D$1257,MATCH(B54,Historical!$B$7:$B$1281,0))-1)*100)</f>
        <v>4.0000000000000036</v>
      </c>
      <c r="T54" s="673">
        <f>IF(INDEX(Historical!$F$7:$F$1250,MATCH(B54,Historical!$B$7:$B$1281,0))=0,"n/a",((INDEX(Historical!$C$7:$C$1259,MATCH(B54,Historical!$B$7:$B$1281,0))/INDEX(Historical!$F$7:$F$1250,MATCH(B54,Historical!$B$7:$B$1281,0)))^(1/3)-1)*100)</f>
        <v>7.3786693294802586</v>
      </c>
      <c r="U54" s="673">
        <f>IF(INDEX(Historical!$H$7:$H$1250,MATCH(B54,Historical!$B$7:$B$1281,0))=0,"n/a",((INDEX(Historical!$C$7:$C$1259,MATCH(B54,Historical!$B$7:$B$1281,0))/INDEX(Historical!$H$7:$H$1250,MATCH(B54,Historical!$B$7:$B$1281,0)))^(1/5)-1)*100)</f>
        <v>7.6316922514810814</v>
      </c>
      <c r="V54" s="673">
        <f>IF(INDEX(Historical!$O$7:$O$1250,MATCH(B54,Historical!$B$7:$B$1281,0))=0,"n/a",((INDEX(Historical!$C$7:$C$1259,MATCH(B54,Historical!$B$7:$B$1281,0))/INDEX(Historical!$O$7:$O$1250,MATCH(B54,Historical!$B$7:$B$1281,0)))^(1/10)-1)*100)</f>
        <v>10.026509310601806</v>
      </c>
      <c r="W54" s="674">
        <f t="shared" si="19"/>
        <v>0.76115146508780485</v>
      </c>
      <c r="X54" s="675">
        <f t="shared" si="20"/>
        <v>0.68753984247577316</v>
      </c>
      <c r="Y54" s="843"/>
      <c r="Z54" s="624">
        <f t="shared" si="21"/>
        <v>25.490196078431371</v>
      </c>
      <c r="AA54" s="853">
        <f t="shared" si="22"/>
        <v>26.394607843137255</v>
      </c>
      <c r="AB54" s="854">
        <v>12</v>
      </c>
      <c r="AC54" s="833">
        <v>4.08</v>
      </c>
      <c r="AD54" s="833">
        <v>6.26</v>
      </c>
      <c r="AE54" s="833">
        <v>1.72</v>
      </c>
      <c r="AF54" s="833">
        <v>6.83</v>
      </c>
      <c r="AG54" s="833">
        <v>29.799999999999997</v>
      </c>
      <c r="AH54" s="833">
        <v>20.200000000000003</v>
      </c>
      <c r="AI54" s="833">
        <v>2.69</v>
      </c>
      <c r="AJ54" s="833">
        <v>11.1</v>
      </c>
      <c r="AK54" s="833">
        <v>4.2</v>
      </c>
      <c r="AL54" s="845">
        <v>17360</v>
      </c>
      <c r="AM54" s="839">
        <v>0.2</v>
      </c>
      <c r="AN54" s="833">
        <v>0</v>
      </c>
      <c r="AO54" s="711">
        <f t="shared" si="23"/>
        <v>-17.797180611620888</v>
      </c>
      <c r="AP54" s="712">
        <f t="shared" si="24"/>
        <v>8.5974272315163685</v>
      </c>
      <c r="AQ54" s="855">
        <f t="shared" si="25"/>
        <v>183.05882511404857</v>
      </c>
      <c r="AR54" s="624">
        <f>INDEX(Historical!$C$7:$C$1259,MATCH(B54,Historical!$B$7:$B$1281,0))*IF(AH54="n/a",1.03,IF(AH54&lt;0,1.01,IF(AH54&gt;10,1.1,(1+AH54/100))))</f>
        <v>1.1440000000000001</v>
      </c>
      <c r="AS54" s="853">
        <f t="shared" si="26"/>
        <v>1.1747736</v>
      </c>
      <c r="AT54" s="853">
        <f t="shared" si="30"/>
        <v>1.2241140911999999</v>
      </c>
      <c r="AU54" s="853">
        <f t="shared" si="30"/>
        <v>1.2755268830304001</v>
      </c>
      <c r="AV54" s="853">
        <f t="shared" si="30"/>
        <v>1.3290990121176769</v>
      </c>
      <c r="AW54" s="624">
        <f t="shared" si="27"/>
        <v>6.1475135863480768</v>
      </c>
      <c r="AX54" s="719">
        <f t="shared" si="28"/>
        <v>5.7085277986331846</v>
      </c>
      <c r="AY54" s="900">
        <v>0.78</v>
      </c>
      <c r="AZ54" s="839">
        <v>68.239999999999995</v>
      </c>
      <c r="BA54" s="839">
        <v>-1.2</v>
      </c>
      <c r="BB54" s="839">
        <v>11.62</v>
      </c>
      <c r="BC54" s="839">
        <v>20.09</v>
      </c>
      <c r="BE54" s="597">
        <v>1995</v>
      </c>
      <c r="BF54" s="865">
        <f t="shared" si="29"/>
        <v>2</v>
      </c>
      <c r="BG54" s="849">
        <v>16.8</v>
      </c>
    </row>
    <row r="55" spans="1:59" ht="11.25" customHeight="1" x14ac:dyDescent="0.2">
      <c r="A55" s="838" t="s">
        <v>234</v>
      </c>
      <c r="B55" s="842" t="s">
        <v>235</v>
      </c>
      <c r="C55" s="898" t="s">
        <v>112</v>
      </c>
      <c r="D55" s="898" t="s">
        <v>211</v>
      </c>
      <c r="E55" s="705">
        <v>29</v>
      </c>
      <c r="F55" s="1153">
        <v>102</v>
      </c>
      <c r="G55" s="1153" t="s">
        <v>106</v>
      </c>
      <c r="H55" s="1153" t="s">
        <v>106</v>
      </c>
      <c r="I55" s="833">
        <v>78.94</v>
      </c>
      <c r="J55" s="624">
        <f t="shared" si="16"/>
        <v>0.88674942994679506</v>
      </c>
      <c r="K55" s="851">
        <v>0.17499999999999999</v>
      </c>
      <c r="L55" s="854">
        <v>4</v>
      </c>
      <c r="M55" s="615">
        <f t="shared" si="17"/>
        <v>0.7</v>
      </c>
      <c r="N55" s="837" t="s">
        <v>168</v>
      </c>
      <c r="O55" s="707">
        <v>0.155</v>
      </c>
      <c r="P55" s="606">
        <v>44230</v>
      </c>
      <c r="Q55" s="606">
        <v>44245</v>
      </c>
      <c r="R55" s="615">
        <f t="shared" si="18"/>
        <v>12.903225806451607</v>
      </c>
      <c r="S55" s="673">
        <f>IF(INDEX(Historical!$D$7:$D$1257,MATCH(B55,Historical!$B$7:$B$1281,0))=0,"n/a",(INDEX(Historical!$C$7:$C$1259,MATCH(B55,Historical!$B$7:$B$1281,0))/INDEX(Historical!$D$7:$D$1257,MATCH(B55,Historical!$B$7:$B$1281,0))-1)*100)</f>
        <v>6.8965517241379448</v>
      </c>
      <c r="T55" s="673">
        <f>IF(INDEX(Historical!$F$7:$F$1250,MATCH(B55,Historical!$B$7:$B$1281,0))=0,"n/a",((INDEX(Historical!$C$7:$C$1259,MATCH(B55,Historical!$B$7:$B$1281,0))/INDEX(Historical!$F$7:$F$1250,MATCH(B55,Historical!$B$7:$B$1281,0)))^(1/3)-1)*100)</f>
        <v>13.637496850811459</v>
      </c>
      <c r="U55" s="673">
        <f>IF(INDEX(Historical!$H$7:$H$1250,MATCH(B55,Historical!$B$7:$B$1281,0))=0,"n/a",((INDEX(Historical!$C$7:$C$1259,MATCH(B55,Historical!$B$7:$B$1281,0))/INDEX(Historical!$H$7:$H$1250,MATCH(B55,Historical!$B$7:$B$1281,0)))^(1/5)-1)*100)</f>
        <v>10.141769645520849</v>
      </c>
      <c r="V55" s="673">
        <f>IF(INDEX(Historical!$O$7:$O$1250,MATCH(B55,Historical!$B$7:$B$1281,0))=0,"n/a",((INDEX(Historical!$C$7:$C$1259,MATCH(B55,Historical!$B$7:$B$1281,0))/INDEX(Historical!$O$7:$O$1250,MATCH(B55,Historical!$B$7:$B$1281,0)))^(1/10)-1)*100)</f>
        <v>9.1846146369497284</v>
      </c>
      <c r="W55" s="674">
        <f t="shared" si="19"/>
        <v>1.1042128653629608</v>
      </c>
      <c r="X55" s="675">
        <f t="shared" si="20"/>
        <v>1.3892835130850478</v>
      </c>
      <c r="Y55" s="634"/>
      <c r="Z55" s="624">
        <f t="shared" si="21"/>
        <v>32.710280373831772</v>
      </c>
      <c r="AA55" s="853">
        <f t="shared" si="22"/>
        <v>36.887850467289717</v>
      </c>
      <c r="AB55" s="854">
        <v>12</v>
      </c>
      <c r="AC55" s="833">
        <v>2.14</v>
      </c>
      <c r="AD55" s="833">
        <v>2.76</v>
      </c>
      <c r="AE55" s="833">
        <v>2.85</v>
      </c>
      <c r="AF55" s="833">
        <v>4.3</v>
      </c>
      <c r="AG55" s="833">
        <v>12.5</v>
      </c>
      <c r="AH55" s="833">
        <v>5.5</v>
      </c>
      <c r="AI55" s="833">
        <v>9.86</v>
      </c>
      <c r="AJ55" s="833">
        <v>7.3</v>
      </c>
      <c r="AK55" s="833">
        <v>13.4</v>
      </c>
      <c r="AL55" s="845">
        <v>3560</v>
      </c>
      <c r="AM55" s="839">
        <v>0.70000000000000007</v>
      </c>
      <c r="AN55" s="833">
        <v>0.11</v>
      </c>
      <c r="AO55" s="711">
        <f t="shared" si="23"/>
        <v>-25.859331391822074</v>
      </c>
      <c r="AP55" s="712">
        <f t="shared" si="24"/>
        <v>11.028519075467644</v>
      </c>
      <c r="AQ55" s="855">
        <f t="shared" si="25"/>
        <v>165.51229894873524</v>
      </c>
      <c r="AR55" s="624">
        <f>INDEX(Historical!$C$7:$C$1259,MATCH(B55,Historical!$B$7:$B$1281,0))*IF(AH55="n/a",1.03,IF(AH55&lt;0,1.01,IF(AH55&gt;10,1.1,(1+AH55/100))))</f>
        <v>0.6540999999999999</v>
      </c>
      <c r="AS55" s="853">
        <f t="shared" si="26"/>
        <v>0.71859425999999993</v>
      </c>
      <c r="AT55" s="853">
        <f t="shared" si="30"/>
        <v>0.79045368599999999</v>
      </c>
      <c r="AU55" s="853">
        <f t="shared" si="30"/>
        <v>0.8694990546000001</v>
      </c>
      <c r="AV55" s="853">
        <f t="shared" si="30"/>
        <v>0.95644896006000013</v>
      </c>
      <c r="AW55" s="624">
        <f t="shared" si="27"/>
        <v>3.9890959606600003</v>
      </c>
      <c r="AX55" s="719">
        <f t="shared" si="28"/>
        <v>5.0533265273118824</v>
      </c>
      <c r="AY55" s="900">
        <v>1.03</v>
      </c>
      <c r="AZ55" s="839">
        <v>90.81</v>
      </c>
      <c r="BA55" s="839">
        <v>-3.9</v>
      </c>
      <c r="BB55" s="839">
        <v>4.68</v>
      </c>
      <c r="BC55" s="839">
        <v>21.81</v>
      </c>
      <c r="BE55" s="597">
        <v>1993</v>
      </c>
      <c r="BF55" s="865">
        <f t="shared" si="29"/>
        <v>2</v>
      </c>
      <c r="BG55" s="849">
        <v>8.4</v>
      </c>
    </row>
    <row r="56" spans="1:59" ht="11.25" customHeight="1" x14ac:dyDescent="0.2">
      <c r="A56" s="848" t="s">
        <v>584</v>
      </c>
      <c r="B56" s="842" t="s">
        <v>585</v>
      </c>
      <c r="C56" s="898" t="s">
        <v>108</v>
      </c>
      <c r="D56" s="898" t="s">
        <v>4272</v>
      </c>
      <c r="E56" s="705">
        <v>31</v>
      </c>
      <c r="F56" s="1153">
        <v>91</v>
      </c>
      <c r="G56" s="1153" t="s">
        <v>106</v>
      </c>
      <c r="H56" s="1153" t="s">
        <v>106</v>
      </c>
      <c r="I56" s="841">
        <v>41.5</v>
      </c>
      <c r="J56" s="624">
        <f t="shared" si="16"/>
        <v>3.1807228915662651</v>
      </c>
      <c r="K56" s="844">
        <v>0.33</v>
      </c>
      <c r="L56" s="854">
        <v>4</v>
      </c>
      <c r="M56" s="615">
        <f t="shared" si="17"/>
        <v>1.32</v>
      </c>
      <c r="N56" s="837" t="s">
        <v>239</v>
      </c>
      <c r="O56" s="706">
        <v>0.32</v>
      </c>
      <c r="P56" s="606">
        <v>44195</v>
      </c>
      <c r="Q56" s="606">
        <v>44211</v>
      </c>
      <c r="R56" s="615">
        <f t="shared" si="18"/>
        <v>3.1250000000000027</v>
      </c>
      <c r="S56" s="673">
        <f>IF(INDEX(Historical!$D$7:$D$1257,MATCH(B56,Historical!$B$7:$B$1281,0))=0,"n/a",(INDEX(Historical!$C$7:$C$1259,MATCH(B56,Historical!$B$7:$B$1281,0))/INDEX(Historical!$D$7:$D$1257,MATCH(B56,Historical!$B$7:$B$1281,0))-1)*100)</f>
        <v>8.4745762711864394</v>
      </c>
      <c r="T56" s="673">
        <f>IF(INDEX(Historical!$F$7:$F$1250,MATCH(B56,Historical!$B$7:$B$1281,0))=0,"n/a",((INDEX(Historical!$C$7:$C$1259,MATCH(B56,Historical!$B$7:$B$1281,0))/INDEX(Historical!$F$7:$F$1250,MATCH(B56,Historical!$B$7:$B$1281,0)))^(1/3)-1)*100)</f>
        <v>24.082839226414187</v>
      </c>
      <c r="U56" s="673">
        <f>IF(INDEX(Historical!$H$7:$H$1250,MATCH(B56,Historical!$B$7:$B$1281,0))=0,"n/a",((INDEX(Historical!$C$7:$C$1259,MATCH(B56,Historical!$B$7:$B$1281,0))/INDEX(Historical!$H$7:$H$1250,MATCH(B56,Historical!$B$7:$B$1281,0)))^(1/5)-1)*100)</f>
        <v>16.952853017683633</v>
      </c>
      <c r="V56" s="673">
        <f>IF(INDEX(Historical!$O$7:$O$1250,MATCH(B56,Historical!$B$7:$B$1281,0))=0,"n/a",((INDEX(Historical!$C$7:$C$1259,MATCH(B56,Historical!$B$7:$B$1281,0))/INDEX(Historical!$O$7:$O$1250,MATCH(B56,Historical!$B$7:$B$1281,0)))^(1/10)-1)*100)</f>
        <v>15.613585876251502</v>
      </c>
      <c r="W56" s="674">
        <f t="shared" si="19"/>
        <v>1.0857757565780695</v>
      </c>
      <c r="X56" s="675" t="str">
        <f t="shared" si="20"/>
        <v>n/a</v>
      </c>
      <c r="Y56" s="647"/>
      <c r="Z56" s="624" t="str">
        <f t="shared" si="21"/>
        <v>n/a</v>
      </c>
      <c r="AA56" s="853" t="str">
        <f t="shared" si="22"/>
        <v>n/a</v>
      </c>
      <c r="AB56" s="854">
        <v>12</v>
      </c>
      <c r="AC56" s="833" t="s">
        <v>136</v>
      </c>
      <c r="AD56" s="833" t="s">
        <v>136</v>
      </c>
      <c r="AE56" s="833" t="s">
        <v>136</v>
      </c>
      <c r="AF56" s="833" t="s">
        <v>136</v>
      </c>
      <c r="AG56" s="833" t="s">
        <v>136</v>
      </c>
      <c r="AH56" s="833" t="s">
        <v>136</v>
      </c>
      <c r="AI56" s="833" t="s">
        <v>136</v>
      </c>
      <c r="AJ56" s="833" t="s">
        <v>136</v>
      </c>
      <c r="AK56" s="833" t="s">
        <v>136</v>
      </c>
      <c r="AL56" s="845" t="s">
        <v>136</v>
      </c>
      <c r="AM56" s="839" t="s">
        <v>136</v>
      </c>
      <c r="AN56" s="833" t="s">
        <v>136</v>
      </c>
      <c r="AO56" s="711" t="str">
        <f t="shared" si="23"/>
        <v>n/a</v>
      </c>
      <c r="AP56" s="712">
        <f t="shared" si="24"/>
        <v>20.133575909249899</v>
      </c>
      <c r="AQ56" s="855" t="str">
        <f t="shared" si="25"/>
        <v>n/a</v>
      </c>
      <c r="AR56" s="624">
        <f>INDEX(Historical!$C$7:$C$1259,MATCH(B56,Historical!$B$7:$B$1281,0))*IF(AH56="n/a",1.03,IF(AH56&lt;0,1.01,IF(AH56&gt;10,1.1,(1+AH56/100))))</f>
        <v>1.3184</v>
      </c>
      <c r="AS56" s="853">
        <f t="shared" si="26"/>
        <v>1.357952</v>
      </c>
      <c r="AT56" s="853">
        <f t="shared" si="30"/>
        <v>1.3986905600000001</v>
      </c>
      <c r="AU56" s="853">
        <f t="shared" si="30"/>
        <v>1.4406512768000002</v>
      </c>
      <c r="AV56" s="853">
        <f t="shared" si="30"/>
        <v>1.4838708151040001</v>
      </c>
      <c r="AW56" s="624">
        <f t="shared" si="27"/>
        <v>6.9995646519040005</v>
      </c>
      <c r="AX56" s="719">
        <f t="shared" si="28"/>
        <v>16.866420847961447</v>
      </c>
      <c r="AY56" s="900" t="s">
        <v>136</v>
      </c>
      <c r="AZ56" s="839" t="s">
        <v>136</v>
      </c>
      <c r="BA56" s="839" t="s">
        <v>136</v>
      </c>
      <c r="BB56" s="839" t="s">
        <v>136</v>
      </c>
      <c r="BC56" s="839" t="s">
        <v>136</v>
      </c>
      <c r="BD56" s="874" t="s">
        <v>4199</v>
      </c>
      <c r="BE56" s="597">
        <v>2008</v>
      </c>
      <c r="BF56" s="865">
        <f t="shared" si="29"/>
        <v>1</v>
      </c>
      <c r="BG56" s="849" t="s">
        <v>136</v>
      </c>
    </row>
    <row r="57" spans="1:59" s="744" customFormat="1" ht="11.25" customHeight="1" x14ac:dyDescent="0.2">
      <c r="A57" s="619" t="s">
        <v>586</v>
      </c>
      <c r="B57" s="751" t="s">
        <v>587</v>
      </c>
      <c r="C57" s="898" t="s">
        <v>108</v>
      </c>
      <c r="D57" s="898" t="s">
        <v>4272</v>
      </c>
      <c r="E57" s="727">
        <v>25</v>
      </c>
      <c r="F57" s="1153">
        <v>138</v>
      </c>
      <c r="G57" s="1152" t="s">
        <v>37</v>
      </c>
      <c r="H57" s="1152" t="s">
        <v>37</v>
      </c>
      <c r="I57" s="737">
        <v>21.25</v>
      </c>
      <c r="J57" s="729">
        <f t="shared" si="16"/>
        <v>3.5764705882352943</v>
      </c>
      <c r="K57" s="749">
        <v>0.19</v>
      </c>
      <c r="L57" s="731">
        <v>4</v>
      </c>
      <c r="M57" s="732">
        <f t="shared" si="17"/>
        <v>0.76</v>
      </c>
      <c r="N57" s="733" t="s">
        <v>455</v>
      </c>
      <c r="O57" s="750">
        <v>0.18</v>
      </c>
      <c r="P57" s="1122">
        <v>44113</v>
      </c>
      <c r="Q57" s="1122">
        <v>44126</v>
      </c>
      <c r="R57" s="732">
        <f t="shared" si="18"/>
        <v>5.5555555555555607</v>
      </c>
      <c r="S57" s="673">
        <f>IF(INDEX(Historical!$D$7:$D$1257,MATCH(B57,Historical!$B$7:$B$1281,0))=0,"n/a",(INDEX(Historical!$C$7:$C$1259,MATCH(B57,Historical!$B$7:$B$1281,0))/INDEX(Historical!$D$7:$D$1257,MATCH(B57,Historical!$B$7:$B$1281,0))-1)*100)</f>
        <v>5.7971014492753659</v>
      </c>
      <c r="T57" s="673">
        <f>IF(INDEX(Historical!$F$7:$F$1250,MATCH(B57,Historical!$B$7:$B$1281,0))=0,"n/a",((INDEX(Historical!$C$7:$C$1259,MATCH(B57,Historical!$B$7:$B$1281,0))/INDEX(Historical!$F$7:$F$1250,MATCH(B57,Historical!$B$7:$B$1281,0)))^(1/3)-1)*100)</f>
        <v>8.5965432728004831</v>
      </c>
      <c r="U57" s="673">
        <f>IF(INDEX(Historical!$H$7:$H$1250,MATCH(B57,Historical!$B$7:$B$1281,0))=0,"n/a",((INDEX(Historical!$C$7:$C$1259,MATCH(B57,Historical!$B$7:$B$1281,0))/INDEX(Historical!$H$7:$H$1250,MATCH(B57,Historical!$B$7:$B$1281,0)))^(1/5)-1)*100)</f>
        <v>7.2962833889436585</v>
      </c>
      <c r="V57" s="673">
        <f>IF(INDEX(Historical!$O$7:$O$1250,MATCH(B57,Historical!$B$7:$B$1281,0))=0,"n/a",((INDEX(Historical!$C$7:$C$1259,MATCH(B57,Historical!$B$7:$B$1281,0))/INDEX(Historical!$O$7:$O$1250,MATCH(B57,Historical!$B$7:$B$1281,0)))^(1/10)-1)*100)</f>
        <v>7.1936730670608018</v>
      </c>
      <c r="W57" s="674">
        <f t="shared" si="19"/>
        <v>1.0142639679237997</v>
      </c>
      <c r="X57" s="675">
        <f t="shared" si="20"/>
        <v>1.0133726929088416</v>
      </c>
      <c r="Y57" s="735"/>
      <c r="Z57" s="729">
        <f t="shared" si="21"/>
        <v>44.186046511627907</v>
      </c>
      <c r="AA57" s="736">
        <f t="shared" si="22"/>
        <v>12.354651162790699</v>
      </c>
      <c r="AB57" s="731">
        <v>12</v>
      </c>
      <c r="AC57" s="737">
        <v>1.72</v>
      </c>
      <c r="AD57" s="737">
        <v>1.74</v>
      </c>
      <c r="AE57" s="737">
        <v>3.68</v>
      </c>
      <c r="AF57" s="737">
        <v>1.23</v>
      </c>
      <c r="AG57" s="737">
        <v>10.5</v>
      </c>
      <c r="AH57" s="737">
        <v>3</v>
      </c>
      <c r="AI57" s="737">
        <v>3.9800000000000004</v>
      </c>
      <c r="AJ57" s="737">
        <v>7.1999999999999993</v>
      </c>
      <c r="AK57" s="737">
        <v>7.0000000000000009</v>
      </c>
      <c r="AL57" s="738">
        <v>483.34</v>
      </c>
      <c r="AM57" s="739">
        <v>4.3999999999999995</v>
      </c>
      <c r="AN57" s="737">
        <v>0.6</v>
      </c>
      <c r="AO57" s="740">
        <f t="shared" si="23"/>
        <v>-1.4818971856117464</v>
      </c>
      <c r="AP57" s="741">
        <f t="shared" si="24"/>
        <v>10.872753977178952</v>
      </c>
      <c r="AQ57" s="742">
        <f t="shared" si="25"/>
        <v>-17.818031363368714</v>
      </c>
      <c r="AR57" s="624">
        <f>INDEX(Historical!$C$7:$C$1259,MATCH(B57,Historical!$B$7:$B$1281,0))*IF(AH57="n/a",1.03,IF(AH57&lt;0,1.01,IF(AH57&gt;10,1.1,(1+AH57/100))))</f>
        <v>0.75190000000000001</v>
      </c>
      <c r="AS57" s="736">
        <f t="shared" si="26"/>
        <v>0.78182562000000011</v>
      </c>
      <c r="AT57" s="736">
        <f t="shared" si="30"/>
        <v>0.83655341340000011</v>
      </c>
      <c r="AU57" s="736">
        <f t="shared" si="30"/>
        <v>0.89511215233800012</v>
      </c>
      <c r="AV57" s="736">
        <f t="shared" si="30"/>
        <v>0.95777000300166015</v>
      </c>
      <c r="AW57" s="729">
        <f t="shared" si="27"/>
        <v>4.2231611887396605</v>
      </c>
      <c r="AX57" s="743">
        <f t="shared" si="28"/>
        <v>19.87369971171605</v>
      </c>
      <c r="AY57" s="901">
        <v>0.56999999999999995</v>
      </c>
      <c r="AZ57" s="739">
        <v>72.06</v>
      </c>
      <c r="BA57" s="739">
        <v>0</v>
      </c>
      <c r="BB57" s="739">
        <v>11.600000000000001</v>
      </c>
      <c r="BC57" s="739">
        <v>25.96</v>
      </c>
      <c r="BD57" s="875"/>
      <c r="BE57" s="597">
        <v>1997</v>
      </c>
      <c r="BF57" s="865">
        <f t="shared" si="29"/>
        <v>2</v>
      </c>
      <c r="BG57" s="793">
        <v>1</v>
      </c>
    </row>
    <row r="58" spans="1:59" ht="11.25" customHeight="1" x14ac:dyDescent="0.2">
      <c r="A58" s="838" t="s">
        <v>227</v>
      </c>
      <c r="B58" s="842" t="s">
        <v>228</v>
      </c>
      <c r="C58" s="898" t="s">
        <v>108</v>
      </c>
      <c r="D58" s="898" t="s">
        <v>4272</v>
      </c>
      <c r="E58" s="705">
        <v>58</v>
      </c>
      <c r="F58" s="1153">
        <v>14</v>
      </c>
      <c r="G58" s="1153" t="s">
        <v>106</v>
      </c>
      <c r="H58" s="1153" t="s">
        <v>106</v>
      </c>
      <c r="I58" s="833">
        <v>777.99</v>
      </c>
      <c r="J58" s="624">
        <f t="shared" si="16"/>
        <v>1.9280453476265762</v>
      </c>
      <c r="K58" s="851">
        <v>7.5</v>
      </c>
      <c r="L58" s="854">
        <v>2</v>
      </c>
      <c r="M58" s="615">
        <f t="shared" si="17"/>
        <v>15</v>
      </c>
      <c r="N58" s="837" t="s">
        <v>229</v>
      </c>
      <c r="O58" s="707">
        <v>7.25</v>
      </c>
      <c r="P58" s="606">
        <v>44173</v>
      </c>
      <c r="Q58" s="606">
        <v>44198</v>
      </c>
      <c r="R58" s="615">
        <f t="shared" si="18"/>
        <v>3.4482758620689653</v>
      </c>
      <c r="S58" s="673">
        <f>IF(INDEX(Historical!$D$7:$D$1257,MATCH(B58,Historical!$B$7:$B$1281,0))=0,"n/a",(INDEX(Historical!$C$7:$C$1259,MATCH(B58,Historical!$B$7:$B$1281,0))/INDEX(Historical!$D$7:$D$1257,MATCH(B58,Historical!$B$7:$B$1281,0))-1)*100)</f>
        <v>1.4084507042253502</v>
      </c>
      <c r="T58" s="673">
        <f>IF(INDEX(Historical!$F$7:$F$1250,MATCH(B58,Historical!$B$7:$B$1281,0))=0,"n/a",((INDEX(Historical!$C$7:$C$1259,MATCH(B58,Historical!$B$7:$B$1281,0))/INDEX(Historical!$F$7:$F$1250,MATCH(B58,Historical!$B$7:$B$1281,0)))^(1/3)-1)*100)</f>
        <v>2.0487600814240725</v>
      </c>
      <c r="U58" s="673">
        <f>IF(INDEX(Historical!$H$7:$H$1250,MATCH(B58,Historical!$B$7:$B$1281,0))=0,"n/a",((INDEX(Historical!$C$7:$C$1259,MATCH(B58,Historical!$B$7:$B$1281,0))/INDEX(Historical!$H$7:$H$1250,MATCH(B58,Historical!$B$7:$B$1281,0)))^(1/5)-1)*100)</f>
        <v>2.3836255539609663</v>
      </c>
      <c r="V58" s="673">
        <f>IF(INDEX(Historical!$O$7:$O$1250,MATCH(B58,Historical!$B$7:$B$1281,0))=0,"n/a",((INDEX(Historical!$C$7:$C$1259,MATCH(B58,Historical!$B$7:$B$1281,0))/INDEX(Historical!$O$7:$O$1250,MATCH(B58,Historical!$B$7:$B$1281,0)))^(1/10)-1)*100)</f>
        <v>2.4993230105207598</v>
      </c>
      <c r="W58" s="674">
        <f t="shared" si="19"/>
        <v>0.95370848182777035</v>
      </c>
      <c r="X58" s="675" t="str">
        <f t="shared" si="20"/>
        <v>n/a</v>
      </c>
      <c r="Y58" s="843"/>
      <c r="Z58" s="624" t="str">
        <f t="shared" si="21"/>
        <v>n/a</v>
      </c>
      <c r="AA58" s="853" t="str">
        <f t="shared" si="22"/>
        <v>n/a</v>
      </c>
      <c r="AB58" s="854">
        <v>12</v>
      </c>
      <c r="AC58" s="833" t="s">
        <v>136</v>
      </c>
      <c r="AD58" s="833" t="s">
        <v>136</v>
      </c>
      <c r="AE58" s="833" t="s">
        <v>136</v>
      </c>
      <c r="AF58" s="833" t="s">
        <v>136</v>
      </c>
      <c r="AG58" s="833" t="s">
        <v>136</v>
      </c>
      <c r="AH58" s="833" t="s">
        <v>136</v>
      </c>
      <c r="AI58" s="833" t="s">
        <v>136</v>
      </c>
      <c r="AJ58" s="833" t="s">
        <v>136</v>
      </c>
      <c r="AK58" s="833" t="s">
        <v>136</v>
      </c>
      <c r="AL58" s="845" t="s">
        <v>136</v>
      </c>
      <c r="AM58" s="839" t="s">
        <v>136</v>
      </c>
      <c r="AN58" s="833" t="s">
        <v>136</v>
      </c>
      <c r="AO58" s="711" t="str">
        <f t="shared" si="23"/>
        <v>n/a</v>
      </c>
      <c r="AP58" s="712">
        <f t="shared" si="24"/>
        <v>4.3116709015875427</v>
      </c>
      <c r="AQ58" s="855" t="str">
        <f t="shared" si="25"/>
        <v>n/a</v>
      </c>
      <c r="AR58" s="624">
        <f>INDEX(Historical!$C$7:$C$1259,MATCH(B58,Historical!$B$7:$B$1281,0))*IF(AH58="n/a",1.03,IF(AH58&lt;0,1.01,IF(AH58&gt;10,1.1,(1+AH58/100))))</f>
        <v>14.832000000000001</v>
      </c>
      <c r="AS58" s="853">
        <f t="shared" si="26"/>
        <v>15.276960000000001</v>
      </c>
      <c r="AT58" s="853">
        <f t="shared" si="30"/>
        <v>15.735268800000002</v>
      </c>
      <c r="AU58" s="853">
        <f t="shared" si="30"/>
        <v>16.207326864000002</v>
      </c>
      <c r="AV58" s="853">
        <f t="shared" si="30"/>
        <v>16.693546669920003</v>
      </c>
      <c r="AW58" s="624">
        <f t="shared" si="27"/>
        <v>78.745102333920016</v>
      </c>
      <c r="AX58" s="719">
        <f t="shared" si="28"/>
        <v>10.121608546886209</v>
      </c>
      <c r="AY58" s="900" t="s">
        <v>136</v>
      </c>
      <c r="AZ58" s="839" t="s">
        <v>136</v>
      </c>
      <c r="BA58" s="839" t="s">
        <v>136</v>
      </c>
      <c r="BB58" s="839" t="s">
        <v>136</v>
      </c>
      <c r="BC58" s="839" t="s">
        <v>136</v>
      </c>
      <c r="BD58" s="874" t="s">
        <v>4199</v>
      </c>
      <c r="BE58" s="597">
        <v>1964</v>
      </c>
      <c r="BF58" s="865">
        <f t="shared" si="29"/>
        <v>6</v>
      </c>
      <c r="BG58" s="849" t="s">
        <v>136</v>
      </c>
    </row>
    <row r="59" spans="1:59" ht="11.25" customHeight="1" x14ac:dyDescent="0.2">
      <c r="A59" s="831" t="s">
        <v>230</v>
      </c>
      <c r="B59" s="842" t="s">
        <v>231</v>
      </c>
      <c r="C59" s="898" t="s">
        <v>4253</v>
      </c>
      <c r="D59" s="898" t="s">
        <v>4254</v>
      </c>
      <c r="E59" s="705">
        <v>53</v>
      </c>
      <c r="F59" s="1153">
        <v>23</v>
      </c>
      <c r="G59" s="1153" t="s">
        <v>37</v>
      </c>
      <c r="H59" s="1153" t="s">
        <v>37</v>
      </c>
      <c r="I59" s="833">
        <v>101.45</v>
      </c>
      <c r="J59" s="624">
        <f t="shared" si="16"/>
        <v>4.1793987185805817</v>
      </c>
      <c r="K59" s="844">
        <v>1.06</v>
      </c>
      <c r="L59" s="854">
        <v>4</v>
      </c>
      <c r="M59" s="615">
        <f t="shared" si="17"/>
        <v>4.24</v>
      </c>
      <c r="N59" s="837" t="s">
        <v>218</v>
      </c>
      <c r="O59" s="706">
        <v>1.05</v>
      </c>
      <c r="P59" s="606">
        <v>44095</v>
      </c>
      <c r="Q59" s="606">
        <v>44119</v>
      </c>
      <c r="R59" s="615">
        <f t="shared" si="18"/>
        <v>0.95238095238095322</v>
      </c>
      <c r="S59" s="673">
        <f>IF(INDEX(Historical!$D$7:$D$1257,MATCH(B59,Historical!$B$7:$B$1281,0))=0,"n/a",(INDEX(Historical!$C$7:$C$1259,MATCH(B59,Historical!$B$7:$B$1281,0))/INDEX(Historical!$D$7:$D$1257,MATCH(B59,Historical!$B$7:$B$1281,0))-1)*100)</f>
        <v>2.4330900243308973</v>
      </c>
      <c r="T59" s="673">
        <f>IF(INDEX(Historical!$F$7:$F$1250,MATCH(B59,Historical!$B$7:$B$1281,0))=0,"n/a",((INDEX(Historical!$C$7:$C$1259,MATCH(B59,Historical!$B$7:$B$1281,0))/INDEX(Historical!$F$7:$F$1250,MATCH(B59,Historical!$B$7:$B$1281,0)))^(1/3)-1)*100)</f>
        <v>2.2339854134328485</v>
      </c>
      <c r="U59" s="673">
        <f>IF(INDEX(Historical!$H$7:$H$1250,MATCH(B59,Historical!$B$7:$B$1281,0))=0,"n/a",((INDEX(Historical!$C$7:$C$1259,MATCH(B59,Historical!$B$7:$B$1281,0))/INDEX(Historical!$H$7:$H$1250,MATCH(B59,Historical!$B$7:$B$1281,0)))^(1/5)-1)*100)</f>
        <v>3.4691183578864804</v>
      </c>
      <c r="V59" s="673">
        <f>IF(INDEX(Historical!$O$7:$O$1250,MATCH(B59,Historical!$B$7:$B$1281,0))=0,"n/a",((INDEX(Historical!$C$7:$C$1259,MATCH(B59,Historical!$B$7:$B$1281,0))/INDEX(Historical!$O$7:$O$1250,MATCH(B59,Historical!$B$7:$B$1281,0)))^(1/10)-1)*100)</f>
        <v>4.7378421589408415</v>
      </c>
      <c r="W59" s="674">
        <f t="shared" si="19"/>
        <v>0.73221484412262727</v>
      </c>
      <c r="X59" s="675" t="str">
        <f t="shared" si="20"/>
        <v>n/a</v>
      </c>
      <c r="Y59" s="842"/>
      <c r="Z59" s="624">
        <f t="shared" si="21"/>
        <v>261.72839506172841</v>
      </c>
      <c r="AA59" s="853">
        <f t="shared" si="22"/>
        <v>62.623456790123456</v>
      </c>
      <c r="AB59" s="854">
        <v>12</v>
      </c>
      <c r="AC59" s="833">
        <v>1.62</v>
      </c>
      <c r="AD59" s="833">
        <v>9.52</v>
      </c>
      <c r="AE59" s="833">
        <v>9.33</v>
      </c>
      <c r="AF59" s="833">
        <v>3.4</v>
      </c>
      <c r="AG59" s="833">
        <v>5.4</v>
      </c>
      <c r="AH59" s="833">
        <v>-64.8</v>
      </c>
      <c r="AI59" s="833">
        <v>53.069999999999993</v>
      </c>
      <c r="AJ59" s="833">
        <v>-9.1</v>
      </c>
      <c r="AK59" s="833">
        <v>6.7</v>
      </c>
      <c r="AL59" s="845">
        <v>7800</v>
      </c>
      <c r="AM59" s="839">
        <v>0.8</v>
      </c>
      <c r="AN59" s="833">
        <v>1.89</v>
      </c>
      <c r="AO59" s="711">
        <f t="shared" si="23"/>
        <v>-54.974939713656397</v>
      </c>
      <c r="AP59" s="712">
        <f t="shared" si="24"/>
        <v>7.648517076467062</v>
      </c>
      <c r="AQ59" s="855">
        <f t="shared" si="25"/>
        <v>207.62152293320128</v>
      </c>
      <c r="AR59" s="624">
        <f>INDEX(Historical!$C$7:$C$1259,MATCH(B59,Historical!$B$7:$B$1281,0))*IF(AH59="n/a",1.03,IF(AH59&lt;0,1.01,IF(AH59&gt;10,1.1,(1+AH59/100))))</f>
        <v>4.2521000000000004</v>
      </c>
      <c r="AS59" s="853">
        <f t="shared" si="26"/>
        <v>4.6773100000000012</v>
      </c>
      <c r="AT59" s="853">
        <f t="shared" si="30"/>
        <v>4.9906897700000012</v>
      </c>
      <c r="AU59" s="853">
        <f t="shared" si="30"/>
        <v>5.325065984590001</v>
      </c>
      <c r="AV59" s="853">
        <f t="shared" si="30"/>
        <v>5.6818454055575307</v>
      </c>
      <c r="AW59" s="624">
        <f t="shared" si="27"/>
        <v>24.927011160147536</v>
      </c>
      <c r="AX59" s="719">
        <f t="shared" si="28"/>
        <v>24.570735495463317</v>
      </c>
      <c r="AY59" s="900">
        <v>1.1499999999999999</v>
      </c>
      <c r="AZ59" s="839">
        <v>58.24</v>
      </c>
      <c r="BA59" s="839">
        <v>-8.32</v>
      </c>
      <c r="BB59" s="839">
        <v>2.81</v>
      </c>
      <c r="BC59" s="839">
        <v>18.05</v>
      </c>
      <c r="BE59" s="597">
        <v>1968</v>
      </c>
      <c r="BF59" s="865">
        <f t="shared" si="29"/>
        <v>6</v>
      </c>
      <c r="BG59" s="849">
        <v>1.6</v>
      </c>
    </row>
    <row r="60" spans="1:59" ht="11.25" customHeight="1" x14ac:dyDescent="0.2">
      <c r="A60" s="831" t="s">
        <v>249</v>
      </c>
      <c r="B60" s="842" t="s">
        <v>250</v>
      </c>
      <c r="C60" s="898" t="s">
        <v>123</v>
      </c>
      <c r="D60" s="898" t="s">
        <v>4108</v>
      </c>
      <c r="E60" s="705">
        <v>51</v>
      </c>
      <c r="F60" s="1153">
        <v>27</v>
      </c>
      <c r="G60" s="1153" t="s">
        <v>115</v>
      </c>
      <c r="H60" s="1153" t="s">
        <v>115</v>
      </c>
      <c r="I60" s="833">
        <v>62.91</v>
      </c>
      <c r="J60" s="624">
        <f t="shared" si="16"/>
        <v>1.0332220632649818</v>
      </c>
      <c r="K60" s="844">
        <v>0.16250000000000001</v>
      </c>
      <c r="L60" s="854">
        <v>4</v>
      </c>
      <c r="M60" s="615">
        <f t="shared" si="17"/>
        <v>0.65</v>
      </c>
      <c r="N60" s="837" t="s">
        <v>689</v>
      </c>
      <c r="O60" s="706">
        <v>0.16</v>
      </c>
      <c r="P60" s="1029">
        <v>43936</v>
      </c>
      <c r="Q60" s="1029">
        <v>43951</v>
      </c>
      <c r="R60" s="615">
        <f t="shared" si="18"/>
        <v>1.5625000000000013</v>
      </c>
      <c r="S60" s="673">
        <f>IF(INDEX(Historical!$D$7:$D$1257,MATCH(B60,Historical!$B$7:$B$1281,0))=0,"n/a",(INDEX(Historical!$C$7:$C$1259,MATCH(B60,Historical!$B$7:$B$1281,0))/INDEX(Historical!$D$7:$D$1257,MATCH(B60,Historical!$B$7:$B$1281,0))-1)*100)</f>
        <v>1.9685039370078705</v>
      </c>
      <c r="T60" s="673">
        <f>IF(INDEX(Historical!$F$7:$F$1250,MATCH(B60,Historical!$B$7:$B$1281,0))=0,"n/a",((INDEX(Historical!$C$7:$C$1259,MATCH(B60,Historical!$B$7:$B$1281,0))/INDEX(Historical!$F$7:$F$1250,MATCH(B60,Historical!$B$7:$B$1281,0)))^(1/3)-1)*100)</f>
        <v>3.1484216825132361</v>
      </c>
      <c r="U60" s="673">
        <f>IF(INDEX(Historical!$H$7:$H$1250,MATCH(B60,Historical!$B$7:$B$1281,0))=0,"n/a",((INDEX(Historical!$C$7:$C$1259,MATCH(B60,Historical!$B$7:$B$1281,0))/INDEX(Historical!$H$7:$H$1250,MATCH(B60,Historical!$B$7:$B$1281,0)))^(1/5)-1)*100)</f>
        <v>4.8899598885657758</v>
      </c>
      <c r="V60" s="673">
        <f>IF(INDEX(Historical!$O$7:$O$1250,MATCH(B60,Historical!$B$7:$B$1281,0))=0,"n/a",((INDEX(Historical!$C$7:$C$1259,MATCH(B60,Historical!$B$7:$B$1281,0))/INDEX(Historical!$O$7:$O$1250,MATCH(B60,Historical!$B$7:$B$1281,0)))^(1/10)-1)*100)</f>
        <v>8.842291989017026</v>
      </c>
      <c r="W60" s="674">
        <f t="shared" si="19"/>
        <v>0.55301949931528782</v>
      </c>
      <c r="X60" s="675">
        <f t="shared" si="20"/>
        <v>0.74090301341905684</v>
      </c>
      <c r="Y60" s="842"/>
      <c r="Z60" s="624">
        <f t="shared" si="21"/>
        <v>23.80952380952381</v>
      </c>
      <c r="AA60" s="853">
        <f t="shared" si="22"/>
        <v>23.043956043956044</v>
      </c>
      <c r="AB60" s="854">
        <v>11</v>
      </c>
      <c r="AC60" s="833">
        <v>2.73</v>
      </c>
      <c r="AD60" s="833">
        <v>1.6</v>
      </c>
      <c r="AE60" s="833">
        <v>1.1200000000000001</v>
      </c>
      <c r="AF60" s="833">
        <v>2.3199999999999998</v>
      </c>
      <c r="AG60" s="833">
        <v>10.7</v>
      </c>
      <c r="AH60" s="833">
        <v>-6.4</v>
      </c>
      <c r="AI60" s="833">
        <v>14.7</v>
      </c>
      <c r="AJ60" s="833">
        <v>6.6000000000000005</v>
      </c>
      <c r="AK60" s="833">
        <v>14.6</v>
      </c>
      <c r="AL60" s="845">
        <v>3210</v>
      </c>
      <c r="AM60" s="839">
        <v>0.70000000000000007</v>
      </c>
      <c r="AN60" s="833">
        <v>1.22</v>
      </c>
      <c r="AO60" s="711">
        <f t="shared" si="23"/>
        <v>-17.120774092125288</v>
      </c>
      <c r="AP60" s="712">
        <f t="shared" si="24"/>
        <v>5.9231819518307578</v>
      </c>
      <c r="AQ60" s="855">
        <f t="shared" si="25"/>
        <v>54.145642562088405</v>
      </c>
      <c r="AR60" s="624">
        <f>INDEX(Historical!$C$7:$C$1259,MATCH(B60,Historical!$B$7:$B$1281,0))*IF(AH60="n/a",1.03,IF(AH60&lt;0,1.01,IF(AH60&gt;10,1.1,(1+AH60/100))))</f>
        <v>0.65397499999999997</v>
      </c>
      <c r="AS60" s="853">
        <f t="shared" si="26"/>
        <v>0.71937250000000008</v>
      </c>
      <c r="AT60" s="853">
        <f t="shared" si="30"/>
        <v>0.79130975000000014</v>
      </c>
      <c r="AU60" s="853">
        <f t="shared" si="30"/>
        <v>0.87044072500000025</v>
      </c>
      <c r="AV60" s="853">
        <f t="shared" si="30"/>
        <v>0.95748479750000037</v>
      </c>
      <c r="AW60" s="624">
        <f t="shared" si="27"/>
        <v>3.9925827725000009</v>
      </c>
      <c r="AX60" s="719">
        <f t="shared" si="28"/>
        <v>6.3464993999364188</v>
      </c>
      <c r="AY60" s="900">
        <v>1.8</v>
      </c>
      <c r="AZ60" s="839">
        <v>147.92000000000002</v>
      </c>
      <c r="BA60" s="839">
        <v>-2.6599999999999997</v>
      </c>
      <c r="BB60" s="839">
        <v>10.040000000000001</v>
      </c>
      <c r="BC60" s="839">
        <v>23.61</v>
      </c>
      <c r="BE60" s="597">
        <v>1970</v>
      </c>
      <c r="BF60" s="865">
        <f t="shared" si="29"/>
        <v>6</v>
      </c>
      <c r="BG60" s="849">
        <v>3.5999999999999996</v>
      </c>
    </row>
    <row r="61" spans="1:59" ht="11.25" customHeight="1" x14ac:dyDescent="0.2">
      <c r="A61" s="838" t="s">
        <v>240</v>
      </c>
      <c r="B61" s="842" t="s">
        <v>241</v>
      </c>
      <c r="C61" s="898" t="s">
        <v>112</v>
      </c>
      <c r="D61" s="898" t="s">
        <v>4278</v>
      </c>
      <c r="E61" s="705">
        <v>30</v>
      </c>
      <c r="F61" s="1153">
        <v>96</v>
      </c>
      <c r="G61" s="1153" t="s">
        <v>106</v>
      </c>
      <c r="H61" s="1153" t="s">
        <v>106</v>
      </c>
      <c r="I61" s="833">
        <v>181.56</v>
      </c>
      <c r="J61" s="624">
        <f t="shared" si="16"/>
        <v>2.6217228464419473</v>
      </c>
      <c r="K61" s="851">
        <v>1.19</v>
      </c>
      <c r="L61" s="854">
        <v>4</v>
      </c>
      <c r="M61" s="615">
        <f t="shared" si="17"/>
        <v>4.76</v>
      </c>
      <c r="N61" s="837" t="s">
        <v>454</v>
      </c>
      <c r="O61" s="707">
        <v>1.1000000000000001</v>
      </c>
      <c r="P61" s="606">
        <v>44294</v>
      </c>
      <c r="Q61" s="606">
        <v>44323</v>
      </c>
      <c r="R61" s="615">
        <f t="shared" si="18"/>
        <v>8.1818181818181674</v>
      </c>
      <c r="S61" s="673">
        <f>IF(INDEX(Historical!$D$7:$D$1257,MATCH(B61,Historical!$B$7:$B$1281,0))=0,"n/a",(INDEX(Historical!$C$7:$C$1259,MATCH(B61,Historical!$B$7:$B$1281,0))/INDEX(Historical!$D$7:$D$1257,MATCH(B61,Historical!$B$7:$B$1281,0))-1)*100)</f>
        <v>8.2706766917293173</v>
      </c>
      <c r="T61" s="673">
        <f>IF(INDEX(Historical!$F$7:$F$1250,MATCH(B61,Historical!$B$7:$B$1281,0))=0,"n/a",((INDEX(Historical!$C$7:$C$1259,MATCH(B61,Historical!$B$7:$B$1281,0))/INDEX(Historical!$F$7:$F$1250,MATCH(B61,Historical!$B$7:$B$1281,0)))^(1/3)-1)*100)</f>
        <v>9.6149948274456563</v>
      </c>
      <c r="U61" s="673">
        <f>IF(INDEX(Historical!$H$7:$H$1250,MATCH(B61,Historical!$B$7:$B$1281,0))=0,"n/a",((INDEX(Historical!$C$7:$C$1259,MATCH(B61,Historical!$B$7:$B$1281,0))/INDEX(Historical!$H$7:$H$1250,MATCH(B61,Historical!$B$7:$B$1281,0)))^(1/5)-1)*100)</f>
        <v>9.9376105112939364</v>
      </c>
      <c r="V61" s="673">
        <f>IF(INDEX(Historical!$O$7:$O$1250,MATCH(B61,Historical!$B$7:$B$1281,0))=0,"n/a",((INDEX(Historical!$C$7:$C$1259,MATCH(B61,Historical!$B$7:$B$1281,0))/INDEX(Historical!$O$7:$O$1250,MATCH(B61,Historical!$B$7:$B$1281,0)))^(1/10)-1)*100)</f>
        <v>10.170162465407051</v>
      </c>
      <c r="W61" s="674">
        <f t="shared" si="19"/>
        <v>0.97713389978733178</v>
      </c>
      <c r="X61" s="675">
        <f t="shared" si="20"/>
        <v>2.9228266209688045</v>
      </c>
      <c r="Y61" s="632"/>
      <c r="Z61" s="624">
        <f t="shared" si="21"/>
        <v>43.272727272727266</v>
      </c>
      <c r="AA61" s="853">
        <f t="shared" si="22"/>
        <v>16.505454545454544</v>
      </c>
      <c r="AB61" s="854">
        <v>12</v>
      </c>
      <c r="AC61" s="833">
        <v>11</v>
      </c>
      <c r="AD61" s="833">
        <v>3.42</v>
      </c>
      <c r="AE61" s="833">
        <v>1.36</v>
      </c>
      <c r="AF61" s="833">
        <v>3.33</v>
      </c>
      <c r="AG61" s="833">
        <v>22</v>
      </c>
      <c r="AH61" s="834">
        <v>-8.2000000000000011</v>
      </c>
      <c r="AI61" s="834">
        <v>10.01</v>
      </c>
      <c r="AJ61" s="833">
        <v>3.4000000000000004</v>
      </c>
      <c r="AK61" s="833">
        <v>4.83</v>
      </c>
      <c r="AL61" s="845">
        <v>51700</v>
      </c>
      <c r="AM61" s="839">
        <v>0.5</v>
      </c>
      <c r="AN61" s="833">
        <v>0.85</v>
      </c>
      <c r="AO61" s="711">
        <f t="shared" si="23"/>
        <v>-3.9461211877186599</v>
      </c>
      <c r="AP61" s="712">
        <f t="shared" si="24"/>
        <v>12.559333357735884</v>
      </c>
      <c r="AQ61" s="855">
        <f t="shared" si="25"/>
        <v>56.294826297202569</v>
      </c>
      <c r="AR61" s="624">
        <f>INDEX(Historical!$C$7:$C$1259,MATCH(B61,Historical!$B$7:$B$1281,0))*IF(AH61="n/a",1.03,IF(AH61&lt;0,1.01,IF(AH61&gt;10,1.1,(1+AH61/100))))</f>
        <v>4.3632</v>
      </c>
      <c r="AS61" s="853">
        <f t="shared" si="26"/>
        <v>4.7995200000000002</v>
      </c>
      <c r="AT61" s="853">
        <f t="shared" si="30"/>
        <v>5.0313368160000005</v>
      </c>
      <c r="AU61" s="853">
        <f t="shared" si="30"/>
        <v>5.2743503842128003</v>
      </c>
      <c r="AV61" s="853">
        <f t="shared" si="30"/>
        <v>5.529101507770279</v>
      </c>
      <c r="AW61" s="624">
        <f t="shared" si="27"/>
        <v>24.99750870798308</v>
      </c>
      <c r="AX61" s="719">
        <f t="shared" si="28"/>
        <v>13.768180605851002</v>
      </c>
      <c r="AY61" s="900">
        <v>1.1100000000000001</v>
      </c>
      <c r="AZ61" s="839">
        <v>49.220000000000006</v>
      </c>
      <c r="BA61" s="839">
        <v>-1.52</v>
      </c>
      <c r="BB61" s="839">
        <v>9.7100000000000009</v>
      </c>
      <c r="BC61" s="839">
        <v>19.37</v>
      </c>
      <c r="BE61" s="597">
        <v>1992</v>
      </c>
      <c r="BF61" s="865">
        <f t="shared" si="29"/>
        <v>2</v>
      </c>
      <c r="BG61" s="849">
        <v>6.2</v>
      </c>
    </row>
    <row r="62" spans="1:59" ht="11.25" customHeight="1" x14ac:dyDescent="0.2">
      <c r="A62" s="831" t="s">
        <v>243</v>
      </c>
      <c r="B62" s="842" t="s">
        <v>244</v>
      </c>
      <c r="C62" s="898" t="s">
        <v>245</v>
      </c>
      <c r="D62" s="898" t="s">
        <v>4292</v>
      </c>
      <c r="E62" s="705">
        <v>65</v>
      </c>
      <c r="F62" s="1153">
        <v>4</v>
      </c>
      <c r="G62" s="1153" t="s">
        <v>37</v>
      </c>
      <c r="H62" s="1153" t="s">
        <v>37</v>
      </c>
      <c r="I62" s="833">
        <v>115.59</v>
      </c>
      <c r="J62" s="624">
        <f t="shared" si="16"/>
        <v>2.8203131758802664</v>
      </c>
      <c r="K62" s="844">
        <v>0.81499999999999995</v>
      </c>
      <c r="L62" s="854">
        <v>4</v>
      </c>
      <c r="M62" s="615">
        <f t="shared" si="17"/>
        <v>3.26</v>
      </c>
      <c r="N62" s="837" t="s">
        <v>163</v>
      </c>
      <c r="O62" s="706">
        <v>0.79</v>
      </c>
      <c r="P62" s="606">
        <v>44259</v>
      </c>
      <c r="Q62" s="606">
        <v>44287</v>
      </c>
      <c r="R62" s="615">
        <f t="shared" si="18"/>
        <v>3.1645569620253049</v>
      </c>
      <c r="S62" s="673">
        <f>IF(INDEX(Historical!$D$7:$D$1257,MATCH(B62,Historical!$B$7:$B$1281,0))=0,"n/a",(INDEX(Historical!$C$7:$C$1259,MATCH(B62,Historical!$B$7:$B$1281,0))/INDEX(Historical!$D$7:$D$1257,MATCH(B62,Historical!$B$7:$B$1281,0))-1)*100)</f>
        <v>4.1562759767248547</v>
      </c>
      <c r="T62" s="673">
        <f>IF(INDEX(Historical!$F$7:$F$1250,MATCH(B62,Historical!$B$7:$B$1281,0))=0,"n/a",((INDEX(Historical!$C$7:$C$1259,MATCH(B62,Historical!$B$7:$B$1281,0))/INDEX(Historical!$F$7:$F$1250,MATCH(B62,Historical!$B$7:$B$1281,0)))^(1/3)-1)*100)</f>
        <v>5.3053533357001026</v>
      </c>
      <c r="U62" s="673">
        <f>IF(INDEX(Historical!$H$7:$H$1250,MATCH(B62,Historical!$B$7:$B$1281,0))=0,"n/a",((INDEX(Historical!$C$7:$C$1259,MATCH(B62,Historical!$B$7:$B$1281,0))/INDEX(Historical!$H$7:$H$1250,MATCH(B62,Historical!$B$7:$B$1281,0)))^(1/5)-1)*100)</f>
        <v>5.2967926500254947</v>
      </c>
      <c r="V62" s="673">
        <f>IF(INDEX(Historical!$O$7:$O$1250,MATCH(B62,Historical!$B$7:$B$1281,0))=0,"n/a",((INDEX(Historical!$C$7:$C$1259,MATCH(B62,Historical!$B$7:$B$1281,0))/INDEX(Historical!$O$7:$O$1250,MATCH(B62,Historical!$B$7:$B$1281,0)))^(1/10)-1)*100)</f>
        <v>6.7506056132877967</v>
      </c>
      <c r="W62" s="674">
        <f t="shared" si="19"/>
        <v>0.78463962397675302</v>
      </c>
      <c r="X62" s="675" t="str">
        <f t="shared" si="20"/>
        <v>n/a</v>
      </c>
      <c r="Y62" s="842"/>
      <c r="Z62" s="624">
        <f t="shared" si="21"/>
        <v>291.0714285714285</v>
      </c>
      <c r="AA62" s="853">
        <f t="shared" si="22"/>
        <v>103.20535714285714</v>
      </c>
      <c r="AB62" s="854">
        <v>12</v>
      </c>
      <c r="AC62" s="833">
        <v>1.1200000000000001</v>
      </c>
      <c r="AD62" s="833">
        <v>22.78</v>
      </c>
      <c r="AE62" s="833">
        <v>1.01</v>
      </c>
      <c r="AF62" s="833">
        <v>5.29</v>
      </c>
      <c r="AG62" s="833">
        <v>-0.89999999999999991</v>
      </c>
      <c r="AH62" s="833">
        <v>-74.599999999999994</v>
      </c>
      <c r="AI62" s="833">
        <v>7.6700000000000008</v>
      </c>
      <c r="AJ62" s="833">
        <v>-24.6</v>
      </c>
      <c r="AK62" s="833">
        <v>4.5999999999999996</v>
      </c>
      <c r="AL62" s="845">
        <v>16760</v>
      </c>
      <c r="AM62" s="839">
        <v>0.2</v>
      </c>
      <c r="AN62" s="833">
        <v>0.84</v>
      </c>
      <c r="AO62" s="711">
        <f t="shared" si="23"/>
        <v>-95.088251316951386</v>
      </c>
      <c r="AP62" s="712">
        <f t="shared" si="24"/>
        <v>8.1171058259057602</v>
      </c>
      <c r="AQ62" s="855">
        <f t="shared" si="25"/>
        <v>392.59238920710277</v>
      </c>
      <c r="AR62" s="624">
        <f>INDEX(Historical!$C$7:$C$1259,MATCH(B62,Historical!$B$7:$B$1281,0))*IF(AH62="n/a",1.03,IF(AH62&lt;0,1.01,IF(AH62&gt;10,1.1,(1+AH62/100))))</f>
        <v>3.1638249999999997</v>
      </c>
      <c r="AS62" s="853">
        <f t="shared" si="26"/>
        <v>3.4064903774999995</v>
      </c>
      <c r="AT62" s="853">
        <f t="shared" si="30"/>
        <v>3.5631889348649994</v>
      </c>
      <c r="AU62" s="853">
        <f t="shared" si="30"/>
        <v>3.7270956258687895</v>
      </c>
      <c r="AV62" s="853">
        <f t="shared" si="30"/>
        <v>3.8985420246587541</v>
      </c>
      <c r="AW62" s="624">
        <f t="shared" si="27"/>
        <v>17.759141962892542</v>
      </c>
      <c r="AX62" s="719">
        <f t="shared" si="28"/>
        <v>15.363908610513487</v>
      </c>
      <c r="AY62" s="900">
        <v>1.1200000000000001</v>
      </c>
      <c r="AZ62" s="839">
        <v>99.74</v>
      </c>
      <c r="BA62" s="839">
        <v>-2.73</v>
      </c>
      <c r="BB62" s="839">
        <v>8.14</v>
      </c>
      <c r="BC62" s="839">
        <v>17.72</v>
      </c>
      <c r="BE62" s="597">
        <v>1957</v>
      </c>
      <c r="BF62" s="865">
        <f t="shared" si="29"/>
        <v>8</v>
      </c>
      <c r="BG62" s="849">
        <v>-0.2</v>
      </c>
    </row>
    <row r="63" spans="1:59" ht="11.25" customHeight="1" x14ac:dyDescent="0.2">
      <c r="A63" s="831" t="s">
        <v>246</v>
      </c>
      <c r="B63" s="842" t="s">
        <v>247</v>
      </c>
      <c r="C63" s="898" t="s">
        <v>112</v>
      </c>
      <c r="D63" s="898" t="s">
        <v>211</v>
      </c>
      <c r="E63" s="705">
        <v>48</v>
      </c>
      <c r="F63" s="1153">
        <v>42</v>
      </c>
      <c r="G63" s="1153" t="s">
        <v>37</v>
      </c>
      <c r="H63" s="1153" t="s">
        <v>37</v>
      </c>
      <c r="I63" s="833">
        <v>33.11</v>
      </c>
      <c r="J63" s="624">
        <f t="shared" si="16"/>
        <v>1.8725460585925704</v>
      </c>
      <c r="K63" s="844">
        <v>0.155</v>
      </c>
      <c r="L63" s="854">
        <v>4</v>
      </c>
      <c r="M63" s="615">
        <f t="shared" si="17"/>
        <v>0.62</v>
      </c>
      <c r="N63" s="837" t="s">
        <v>248</v>
      </c>
      <c r="O63" s="706">
        <v>0.14499999999999999</v>
      </c>
      <c r="P63" s="606">
        <v>44147</v>
      </c>
      <c r="Q63" s="606">
        <v>44175</v>
      </c>
      <c r="R63" s="615">
        <f t="shared" si="18"/>
        <v>6.8965517241379377</v>
      </c>
      <c r="S63" s="673">
        <f>IF(INDEX(Historical!$D$7:$D$1257,MATCH(B63,Historical!$B$7:$B$1281,0))=0,"n/a",(INDEX(Historical!$C$7:$C$1259,MATCH(B63,Historical!$B$7:$B$1281,0))/INDEX(Historical!$D$7:$D$1257,MATCH(B63,Historical!$B$7:$B$1281,0))-1)*100)</f>
        <v>7.2727272727272529</v>
      </c>
      <c r="T63" s="673">
        <f>IF(INDEX(Historical!$F$7:$F$1250,MATCH(B63,Historical!$B$7:$B$1281,0))=0,"n/a",((INDEX(Historical!$C$7:$C$1259,MATCH(B63,Historical!$B$7:$B$1281,0))/INDEX(Historical!$F$7:$F$1250,MATCH(B63,Historical!$B$7:$B$1281,0)))^(1/3)-1)*100)</f>
        <v>7.8743150660129491</v>
      </c>
      <c r="U63" s="673">
        <f>IF(INDEX(Historical!$H$7:$H$1250,MATCH(B63,Historical!$B$7:$B$1281,0))=0,"n/a",((INDEX(Historical!$C$7:$C$1259,MATCH(B63,Historical!$B$7:$B$1281,0))/INDEX(Historical!$H$7:$H$1250,MATCH(B63,Historical!$B$7:$B$1281,0)))^(1/5)-1)*100)</f>
        <v>7.8150522454482063</v>
      </c>
      <c r="V63" s="673">
        <f>IF(INDEX(Historical!$O$7:$O$1250,MATCH(B63,Historical!$B$7:$B$1281,0))=0,"n/a",((INDEX(Historical!$C$7:$C$1259,MATCH(B63,Historical!$B$7:$B$1281,0))/INDEX(Historical!$O$7:$O$1250,MATCH(B63,Historical!$B$7:$B$1281,0)))^(1/10)-1)*100)</f>
        <v>8.1788286733157847</v>
      </c>
      <c r="W63" s="674">
        <f t="shared" si="19"/>
        <v>0.95552218509547293</v>
      </c>
      <c r="X63" s="675">
        <f t="shared" si="20"/>
        <v>78.150522454482058</v>
      </c>
      <c r="Y63" s="637"/>
      <c r="Z63" s="624">
        <f t="shared" si="21"/>
        <v>64.583333333333343</v>
      </c>
      <c r="AA63" s="853">
        <f t="shared" si="22"/>
        <v>34.489583333333336</v>
      </c>
      <c r="AB63" s="854">
        <v>12</v>
      </c>
      <c r="AC63" s="833">
        <v>0.96</v>
      </c>
      <c r="AD63" s="833">
        <v>2.33</v>
      </c>
      <c r="AE63" s="833">
        <v>2.4300000000000002</v>
      </c>
      <c r="AF63" s="833">
        <v>2.78</v>
      </c>
      <c r="AG63" s="833">
        <v>8</v>
      </c>
      <c r="AH63" s="833">
        <v>-29.599999999999998</v>
      </c>
      <c r="AI63" s="833">
        <v>17.190000000000001</v>
      </c>
      <c r="AJ63" s="833">
        <v>0.1</v>
      </c>
      <c r="AK63" s="833">
        <v>15</v>
      </c>
      <c r="AL63" s="849">
        <v>849.58</v>
      </c>
      <c r="AM63" s="839">
        <v>0.6</v>
      </c>
      <c r="AN63" s="833">
        <v>0</v>
      </c>
      <c r="AO63" s="711">
        <f t="shared" si="23"/>
        <v>-24.80198502929256</v>
      </c>
      <c r="AP63" s="712">
        <f t="shared" si="24"/>
        <v>9.687598304040776</v>
      </c>
      <c r="AQ63" s="855">
        <f t="shared" si="25"/>
        <v>106.43109333696876</v>
      </c>
      <c r="AR63" s="624">
        <f>INDEX(Historical!$C$7:$C$1259,MATCH(B63,Historical!$B$7:$B$1281,0))*IF(AH63="n/a",1.03,IF(AH63&lt;0,1.01,IF(AH63&gt;10,1.1,(1+AH63/100))))</f>
        <v>0.59589999999999999</v>
      </c>
      <c r="AS63" s="853">
        <f t="shared" si="26"/>
        <v>0.65549000000000002</v>
      </c>
      <c r="AT63" s="853">
        <f t="shared" si="30"/>
        <v>0.7210390000000001</v>
      </c>
      <c r="AU63" s="853">
        <f t="shared" si="30"/>
        <v>0.79314290000000021</v>
      </c>
      <c r="AV63" s="853">
        <f t="shared" si="30"/>
        <v>0.87245719000000033</v>
      </c>
      <c r="AW63" s="624">
        <f t="shared" si="27"/>
        <v>3.6380290900000007</v>
      </c>
      <c r="AX63" s="719">
        <f t="shared" si="28"/>
        <v>10.98770489278164</v>
      </c>
      <c r="AY63" s="900">
        <v>0.54</v>
      </c>
      <c r="AZ63" s="839">
        <v>32.440000000000005</v>
      </c>
      <c r="BA63" s="839">
        <v>-9.9</v>
      </c>
      <c r="BB63" s="839">
        <v>0.3</v>
      </c>
      <c r="BC63" s="839">
        <v>2.12</v>
      </c>
      <c r="BE63" s="597">
        <v>1974</v>
      </c>
      <c r="BF63" s="865">
        <f t="shared" si="29"/>
        <v>4</v>
      </c>
      <c r="BG63" s="849">
        <v>6.5</v>
      </c>
    </row>
    <row r="64" spans="1:59" ht="11.25" customHeight="1" x14ac:dyDescent="0.2">
      <c r="A64" s="831" t="s">
        <v>378</v>
      </c>
      <c r="B64" s="842" t="s">
        <v>379</v>
      </c>
      <c r="C64" s="898" t="s">
        <v>112</v>
      </c>
      <c r="D64" s="898" t="s">
        <v>4266</v>
      </c>
      <c r="E64" s="705">
        <v>49</v>
      </c>
      <c r="F64" s="1153">
        <v>35</v>
      </c>
      <c r="G64" s="1153" t="s">
        <v>106</v>
      </c>
      <c r="H64" s="1153" t="s">
        <v>106</v>
      </c>
      <c r="I64" s="833">
        <v>400.93</v>
      </c>
      <c r="J64" s="624">
        <f t="shared" si="16"/>
        <v>1.5264510014216945</v>
      </c>
      <c r="K64" s="844">
        <v>1.53</v>
      </c>
      <c r="L64" s="854">
        <v>4</v>
      </c>
      <c r="M64" s="615">
        <f t="shared" si="17"/>
        <v>6.12</v>
      </c>
      <c r="N64" s="837" t="s">
        <v>119</v>
      </c>
      <c r="O64" s="706">
        <v>1.44</v>
      </c>
      <c r="P64" s="606">
        <v>44050</v>
      </c>
      <c r="Q64" s="606">
        <v>44075</v>
      </c>
      <c r="R64" s="615">
        <f t="shared" si="18"/>
        <v>6.2500000000000053</v>
      </c>
      <c r="S64" s="673">
        <f>IF(INDEX(Historical!$D$7:$D$1257,MATCH(B64,Historical!$B$7:$B$1281,0))=0,"n/a",(INDEX(Historical!$C$7:$C$1259,MATCH(B64,Historical!$B$7:$B$1281,0))/INDEX(Historical!$D$7:$D$1257,MATCH(B64,Historical!$B$7:$B$1281,0))-1)*100)</f>
        <v>4.5774647887323994</v>
      </c>
      <c r="T64" s="673">
        <f>IF(INDEX(Historical!$F$7:$F$1250,MATCH(B64,Historical!$B$7:$B$1281,0))=0,"n/a",((INDEX(Historical!$C$7:$C$1259,MATCH(B64,Historical!$B$7:$B$1281,0))/INDEX(Historical!$F$7:$F$1250,MATCH(B64,Historical!$B$7:$B$1281,0)))^(1/3)-1)*100)</f>
        <v>5.4901660750877879</v>
      </c>
      <c r="U64" s="673">
        <f>IF(INDEX(Historical!$H$7:$H$1250,MATCH(B64,Historical!$B$7:$B$1281,0))=0,"n/a",((INDEX(Historical!$C$7:$C$1259,MATCH(B64,Historical!$B$7:$B$1281,0))/INDEX(Historical!$H$7:$H$1250,MATCH(B64,Historical!$B$7:$B$1281,0)))^(1/5)-1)*100)</f>
        <v>5.291848906511043</v>
      </c>
      <c r="V64" s="673">
        <f>IF(INDEX(Historical!$O$7:$O$1250,MATCH(B64,Historical!$B$7:$B$1281,0))=0,"n/a",((INDEX(Historical!$C$7:$C$1259,MATCH(B64,Historical!$B$7:$B$1281,0))/INDEX(Historical!$O$7:$O$1250,MATCH(B64,Historical!$B$7:$B$1281,0)))^(1/10)-1)*100)</f>
        <v>11.063744355591654</v>
      </c>
      <c r="W64" s="674">
        <f t="shared" si="19"/>
        <v>0.47830542142240701</v>
      </c>
      <c r="X64" s="675">
        <f t="shared" si="20"/>
        <v>2.3008038723961057</v>
      </c>
      <c r="Y64" s="842"/>
      <c r="Z64" s="624">
        <f t="shared" si="21"/>
        <v>47.295208655332303</v>
      </c>
      <c r="AA64" s="853">
        <f t="shared" si="22"/>
        <v>30.983771251931994</v>
      </c>
      <c r="AB64" s="854">
        <v>12</v>
      </c>
      <c r="AC64" s="833">
        <v>12.94</v>
      </c>
      <c r="AD64" s="833">
        <v>2.44</v>
      </c>
      <c r="AE64" s="833">
        <v>1.76</v>
      </c>
      <c r="AF64" s="833">
        <v>11.6</v>
      </c>
      <c r="AG64" s="833">
        <v>36.1</v>
      </c>
      <c r="AH64" s="833">
        <v>-16.600000000000001</v>
      </c>
      <c r="AI64" s="833">
        <v>13.969999999999999</v>
      </c>
      <c r="AJ64" s="833">
        <v>2.2999999999999998</v>
      </c>
      <c r="AK64" s="833">
        <v>12.65</v>
      </c>
      <c r="AL64" s="845">
        <v>20770</v>
      </c>
      <c r="AM64" s="839">
        <v>0.1</v>
      </c>
      <c r="AN64" s="833">
        <v>1.31</v>
      </c>
      <c r="AO64" s="711">
        <f t="shared" si="23"/>
        <v>-24.165471343999258</v>
      </c>
      <c r="AP64" s="712">
        <f t="shared" si="24"/>
        <v>6.8182999079327375</v>
      </c>
      <c r="AQ64" s="855">
        <f t="shared" si="25"/>
        <v>299.67305889934653</v>
      </c>
      <c r="AR64" s="624">
        <f>INDEX(Historical!$C$7:$C$1259,MATCH(B64,Historical!$B$7:$B$1281,0))*IF(AH64="n/a",1.03,IF(AH64&lt;0,1.01,IF(AH64&gt;10,1.1,(1+AH64/100))))</f>
        <v>5.9994000000000005</v>
      </c>
      <c r="AS64" s="853">
        <f t="shared" si="26"/>
        <v>6.5993400000000015</v>
      </c>
      <c r="AT64" s="853">
        <f t="shared" si="30"/>
        <v>7.2592740000000022</v>
      </c>
      <c r="AU64" s="853">
        <f t="shared" si="30"/>
        <v>7.9852014000000029</v>
      </c>
      <c r="AV64" s="853">
        <f t="shared" si="30"/>
        <v>8.7837215400000037</v>
      </c>
      <c r="AW64" s="624">
        <f t="shared" si="27"/>
        <v>36.626936940000007</v>
      </c>
      <c r="AX64" s="719">
        <f t="shared" si="28"/>
        <v>9.1354942109595196</v>
      </c>
      <c r="AY64" s="900">
        <v>1.2</v>
      </c>
      <c r="AZ64" s="839">
        <v>71.45</v>
      </c>
      <c r="BA64" s="839">
        <v>-6.3</v>
      </c>
      <c r="BB64" s="839">
        <v>4.17</v>
      </c>
      <c r="BC64" s="839">
        <v>8.32</v>
      </c>
      <c r="BE64" s="597">
        <v>1972</v>
      </c>
      <c r="BF64" s="865">
        <f t="shared" si="29"/>
        <v>5</v>
      </c>
      <c r="BG64" s="849">
        <v>10.199999999999999</v>
      </c>
    </row>
    <row r="65" spans="1:59" ht="11.25" customHeight="1" x14ac:dyDescent="0.2">
      <c r="A65" s="831" t="s">
        <v>253</v>
      </c>
      <c r="B65" s="842" t="s">
        <v>254</v>
      </c>
      <c r="C65" s="898" t="s">
        <v>128</v>
      </c>
      <c r="D65" s="898" t="s">
        <v>4261</v>
      </c>
      <c r="E65" s="705">
        <v>54</v>
      </c>
      <c r="F65" s="1153">
        <v>18</v>
      </c>
      <c r="G65" s="1153" t="s">
        <v>37</v>
      </c>
      <c r="H65" s="1153" t="s">
        <v>37</v>
      </c>
      <c r="I65" s="833">
        <v>47.78</v>
      </c>
      <c r="J65" s="624">
        <f t="shared" si="16"/>
        <v>2.0510673922143154</v>
      </c>
      <c r="K65" s="844">
        <v>0.245</v>
      </c>
      <c r="L65" s="854">
        <v>4</v>
      </c>
      <c r="M65" s="615">
        <f t="shared" si="17"/>
        <v>0.98</v>
      </c>
      <c r="N65" s="837" t="s">
        <v>107</v>
      </c>
      <c r="O65" s="706">
        <v>0.23250000000000001</v>
      </c>
      <c r="P65" s="606">
        <v>44204</v>
      </c>
      <c r="Q65" s="606">
        <v>44243</v>
      </c>
      <c r="R65" s="615">
        <f t="shared" si="18"/>
        <v>5.3763440860214979</v>
      </c>
      <c r="S65" s="673">
        <f>IF(INDEX(Historical!$D$7:$D$1257,MATCH(B65,Historical!$B$7:$B$1281,0))=0,"n/a",(INDEX(Historical!$C$7:$C$1259,MATCH(B65,Historical!$B$7:$B$1281,0))/INDEX(Historical!$D$7:$D$1257,MATCH(B65,Historical!$B$7:$B$1281,0))-1)*100)</f>
        <v>10.714285714285721</v>
      </c>
      <c r="T65" s="673">
        <f>IF(INDEX(Historical!$F$7:$F$1250,MATCH(B65,Historical!$B$7:$B$1281,0))=0,"n/a",((INDEX(Historical!$C$7:$C$1259,MATCH(B65,Historical!$B$7:$B$1281,0))/INDEX(Historical!$F$7:$F$1250,MATCH(B65,Historical!$B$7:$B$1281,0)))^(1/3)-1)*100)</f>
        <v>11.000434455013796</v>
      </c>
      <c r="U65" s="673">
        <f>IF(INDEX(Historical!$H$7:$H$1250,MATCH(B65,Historical!$B$7:$B$1281,0))=0,"n/a",((INDEX(Historical!$C$7:$C$1259,MATCH(B65,Historical!$B$7:$B$1281,0))/INDEX(Historical!$H$7:$H$1250,MATCH(B65,Historical!$B$7:$B$1281,0)))^(1/5)-1)*100)</f>
        <v>13.214639717455645</v>
      </c>
      <c r="V65" s="673">
        <f>IF(INDEX(Historical!$O$7:$O$1250,MATCH(B65,Historical!$B$7:$B$1281,0))=0,"n/a",((INDEX(Historical!$C$7:$C$1259,MATCH(B65,Historical!$B$7:$B$1281,0))/INDEX(Historical!$O$7:$O$1250,MATCH(B65,Historical!$B$7:$B$1281,0)))^(1/10)-1)*100)</f>
        <v>16.044981968467063</v>
      </c>
      <c r="W65" s="674">
        <f t="shared" si="19"/>
        <v>0.82359953681631792</v>
      </c>
      <c r="X65" s="675">
        <f t="shared" si="20"/>
        <v>2.4026617668101173</v>
      </c>
      <c r="Y65" s="634"/>
      <c r="Z65" s="624">
        <f t="shared" si="21"/>
        <v>60.493827160493815</v>
      </c>
      <c r="AA65" s="853">
        <f t="shared" si="22"/>
        <v>29.493827160493826</v>
      </c>
      <c r="AB65" s="854">
        <v>10</v>
      </c>
      <c r="AC65" s="833">
        <v>1.62</v>
      </c>
      <c r="AD65" s="833">
        <v>8.02</v>
      </c>
      <c r="AE65" s="833">
        <v>2.72</v>
      </c>
      <c r="AF65" s="833">
        <v>3.97</v>
      </c>
      <c r="AG65" s="833">
        <v>14.000000000000002</v>
      </c>
      <c r="AH65" s="833">
        <v>-7.5</v>
      </c>
      <c r="AI65" s="833">
        <v>7.61</v>
      </c>
      <c r="AJ65" s="833">
        <v>5.5</v>
      </c>
      <c r="AK65" s="833">
        <v>3.6999999999999997</v>
      </c>
      <c r="AL65" s="845">
        <v>26320</v>
      </c>
      <c r="AM65" s="839">
        <v>0.2</v>
      </c>
      <c r="AN65" s="833">
        <v>0.2</v>
      </c>
      <c r="AO65" s="711">
        <f t="shared" si="23"/>
        <v>-14.228120050823865</v>
      </c>
      <c r="AP65" s="712">
        <f t="shared" si="24"/>
        <v>15.265707109669961</v>
      </c>
      <c r="AQ65" s="855">
        <f t="shared" si="25"/>
        <v>128.12325501521761</v>
      </c>
      <c r="AR65" s="624">
        <f>INDEX(Historical!$C$7:$C$1259,MATCH(B65,Historical!$B$7:$B$1281,0))*IF(AH65="n/a",1.03,IF(AH65&lt;0,1.01,IF(AH65&gt;10,1.1,(1+AH65/100))))</f>
        <v>0.93930000000000002</v>
      </c>
      <c r="AS65" s="853">
        <f t="shared" si="26"/>
        <v>1.01078073</v>
      </c>
      <c r="AT65" s="853">
        <f t="shared" si="30"/>
        <v>1.04817961701</v>
      </c>
      <c r="AU65" s="853">
        <f t="shared" si="30"/>
        <v>1.0869622628393698</v>
      </c>
      <c r="AV65" s="853">
        <f t="shared" si="30"/>
        <v>1.1271798665644264</v>
      </c>
      <c r="AW65" s="624">
        <f t="shared" si="27"/>
        <v>5.2124024764137964</v>
      </c>
      <c r="AX65" s="719">
        <f t="shared" si="28"/>
        <v>10.909172198438251</v>
      </c>
      <c r="AY65" s="900">
        <v>-0.06</v>
      </c>
      <c r="AZ65" s="839">
        <v>9.9699999999999989</v>
      </c>
      <c r="BA65" s="839">
        <v>-9.8000000000000007</v>
      </c>
      <c r="BB65" s="839">
        <v>0.13</v>
      </c>
      <c r="BC65" s="839">
        <v>-1.96</v>
      </c>
      <c r="BE65" s="597">
        <v>1967</v>
      </c>
      <c r="BF65" s="865">
        <f t="shared" si="29"/>
        <v>6</v>
      </c>
      <c r="BG65" s="849">
        <v>9.4</v>
      </c>
    </row>
    <row r="66" spans="1:59" s="744" customFormat="1" ht="11.25" customHeight="1" x14ac:dyDescent="0.2">
      <c r="A66" s="619" t="s">
        <v>626</v>
      </c>
      <c r="B66" s="751" t="s">
        <v>627</v>
      </c>
      <c r="C66" s="898" t="s">
        <v>4126</v>
      </c>
      <c r="D66" s="898" t="s">
        <v>4259</v>
      </c>
      <c r="E66" s="727">
        <v>25</v>
      </c>
      <c r="F66" s="1153">
        <v>136</v>
      </c>
      <c r="G66" s="1152" t="s">
        <v>115</v>
      </c>
      <c r="H66" s="1152" t="s">
        <v>115</v>
      </c>
      <c r="I66" s="737">
        <v>133.26</v>
      </c>
      <c r="J66" s="729">
        <f t="shared" si="16"/>
        <v>4.8926909800390215</v>
      </c>
      <c r="K66" s="749">
        <v>1.63</v>
      </c>
      <c r="L66" s="731">
        <v>4</v>
      </c>
      <c r="M66" s="732">
        <f t="shared" si="17"/>
        <v>6.52</v>
      </c>
      <c r="N66" s="733" t="s">
        <v>226</v>
      </c>
      <c r="O66" s="750">
        <v>1.62</v>
      </c>
      <c r="P66" s="1099">
        <v>43958</v>
      </c>
      <c r="Q66" s="1099">
        <v>43992</v>
      </c>
      <c r="R66" s="732">
        <f t="shared" si="18"/>
        <v>0.6172839506172707</v>
      </c>
      <c r="S66" s="673">
        <f>IF(INDEX(Historical!$D$7:$D$1257,MATCH(B66,Historical!$B$7:$B$1281,0))=0,"n/a",(INDEX(Historical!$C$7:$C$1259,MATCH(B66,Historical!$B$7:$B$1281,0))/INDEX(Historical!$D$7:$D$1257,MATCH(B66,Historical!$B$7:$B$1281,0))-1)*100)</f>
        <v>1.2441679626749691</v>
      </c>
      <c r="T66" s="673">
        <f>IF(INDEX(Historical!$F$7:$F$1250,MATCH(B66,Historical!$B$7:$B$1281,0))=0,"n/a",((INDEX(Historical!$C$7:$C$1259,MATCH(B66,Historical!$B$7:$B$1281,0))/INDEX(Historical!$F$7:$F$1250,MATCH(B66,Historical!$B$7:$B$1281,0)))^(1/3)-1)*100)</f>
        <v>3.3339408262687886</v>
      </c>
      <c r="U66" s="673">
        <f>IF(INDEX(Historical!$H$7:$H$1250,MATCH(B66,Historical!$B$7:$B$1281,0))=0,"n/a",((INDEX(Historical!$C$7:$C$1259,MATCH(B66,Historical!$B$7:$B$1281,0))/INDEX(Historical!$H$7:$H$1250,MATCH(B66,Historical!$B$7:$B$1281,0)))^(1/5)-1)*100)</f>
        <v>5.4198021604014546</v>
      </c>
      <c r="V66" s="673">
        <f>IF(INDEX(Historical!$O$7:$O$1250,MATCH(B66,Historical!$B$7:$B$1281,0))=0,"n/a",((INDEX(Historical!$C$7:$C$1259,MATCH(B66,Historical!$B$7:$B$1281,0))/INDEX(Historical!$O$7:$O$1250,MATCH(B66,Historical!$B$7:$B$1281,0)))^(1/10)-1)*100)</f>
        <v>10.043424758486164</v>
      </c>
      <c r="W66" s="674">
        <f t="shared" si="19"/>
        <v>0.53963685602583</v>
      </c>
      <c r="X66" s="675" t="str">
        <f t="shared" si="20"/>
        <v>n/a</v>
      </c>
      <c r="Y66" s="751"/>
      <c r="Z66" s="729">
        <f t="shared" si="21"/>
        <v>104.15335463258786</v>
      </c>
      <c r="AA66" s="736">
        <f t="shared" si="22"/>
        <v>21.287539936102235</v>
      </c>
      <c r="AB66" s="731">
        <v>12</v>
      </c>
      <c r="AC66" s="737">
        <v>6.26</v>
      </c>
      <c r="AD66" s="737">
        <v>3.53</v>
      </c>
      <c r="AE66" s="737">
        <v>1.6</v>
      </c>
      <c r="AF66" s="737">
        <v>5.84</v>
      </c>
      <c r="AG66" s="746">
        <v>27.200000000000003</v>
      </c>
      <c r="AH66" s="737">
        <v>-41.699999999999996</v>
      </c>
      <c r="AI66" s="737">
        <v>9.629999999999999</v>
      </c>
      <c r="AJ66" s="737">
        <v>-14.399999999999999</v>
      </c>
      <c r="AK66" s="737">
        <v>6.09</v>
      </c>
      <c r="AL66" s="738">
        <v>117460</v>
      </c>
      <c r="AM66" s="739">
        <v>0.1</v>
      </c>
      <c r="AN66" s="737">
        <v>2.99</v>
      </c>
      <c r="AO66" s="740">
        <f t="shared" si="23"/>
        <v>-10.975046795661758</v>
      </c>
      <c r="AP66" s="741">
        <f t="shared" si="24"/>
        <v>10.312493140440477</v>
      </c>
      <c r="AQ66" s="742">
        <f t="shared" si="25"/>
        <v>135.05955106155741</v>
      </c>
      <c r="AR66" s="624">
        <f>INDEX(Historical!$C$7:$C$1259,MATCH(B66,Historical!$B$7:$B$1281,0))*IF(AH66="n/a",1.03,IF(AH66&lt;0,1.01,IF(AH66&gt;10,1.1,(1+AH66/100))))</f>
        <v>6.5750999999999999</v>
      </c>
      <c r="AS66" s="736">
        <f t="shared" si="26"/>
        <v>7.2082821300000006</v>
      </c>
      <c r="AT66" s="736">
        <f t="shared" si="30"/>
        <v>7.6472665117170004</v>
      </c>
      <c r="AU66" s="736">
        <f t="shared" si="30"/>
        <v>8.1129850422805649</v>
      </c>
      <c r="AV66" s="736">
        <f t="shared" si="30"/>
        <v>8.6070658313554507</v>
      </c>
      <c r="AW66" s="729">
        <f t="shared" si="27"/>
        <v>38.150699515353011</v>
      </c>
      <c r="AX66" s="743">
        <f t="shared" si="28"/>
        <v>28.628770460267912</v>
      </c>
      <c r="AY66" s="901">
        <v>1.21</v>
      </c>
      <c r="AZ66" s="739">
        <v>27.500000000000004</v>
      </c>
      <c r="BA66" s="739">
        <v>-2.78</v>
      </c>
      <c r="BB66" s="739">
        <v>7.0499999999999989</v>
      </c>
      <c r="BC66" s="739">
        <v>8.4599999999999991</v>
      </c>
      <c r="BD66" s="875"/>
      <c r="BE66" s="597">
        <v>1996</v>
      </c>
      <c r="BF66" s="865">
        <f t="shared" si="29"/>
        <v>2</v>
      </c>
      <c r="BG66" s="793">
        <v>3.5999999999999996</v>
      </c>
    </row>
    <row r="67" spans="1:59" ht="11.25" customHeight="1" x14ac:dyDescent="0.2">
      <c r="A67" s="831" t="s">
        <v>255</v>
      </c>
      <c r="B67" s="842" t="s">
        <v>256</v>
      </c>
      <c r="C67" s="898" t="s">
        <v>112</v>
      </c>
      <c r="D67" s="898" t="s">
        <v>211</v>
      </c>
      <c r="E67" s="705">
        <v>46</v>
      </c>
      <c r="F67" s="1153">
        <v>51</v>
      </c>
      <c r="G67" s="1153" t="s">
        <v>37</v>
      </c>
      <c r="H67" s="1153" t="s">
        <v>37</v>
      </c>
      <c r="I67" s="833">
        <v>221.52</v>
      </c>
      <c r="J67" s="624">
        <f t="shared" si="16"/>
        <v>2.0585048754062836</v>
      </c>
      <c r="K67" s="844">
        <v>1.1399999999999999</v>
      </c>
      <c r="L67" s="854">
        <v>4</v>
      </c>
      <c r="M67" s="615">
        <f t="shared" si="17"/>
        <v>4.5599999999999996</v>
      </c>
      <c r="N67" s="837" t="s">
        <v>127</v>
      </c>
      <c r="O67" s="706">
        <v>1.07</v>
      </c>
      <c r="P67" s="606">
        <v>44103</v>
      </c>
      <c r="Q67" s="606">
        <v>44118</v>
      </c>
      <c r="R67" s="615">
        <f t="shared" si="18"/>
        <v>6.5420560747663394</v>
      </c>
      <c r="S67" s="673">
        <f>IF(INDEX(Historical!$D$7:$D$1257,MATCH(B67,Historical!$B$7:$B$1281,0))=0,"n/a",(INDEX(Historical!$C$7:$C$1259,MATCH(B67,Historical!$B$7:$B$1281,0))/INDEX(Historical!$D$7:$D$1257,MATCH(B67,Historical!$B$7:$B$1281,0))-1)*100)</f>
        <v>6.8796068796068699</v>
      </c>
      <c r="T67" s="673">
        <f>IF(INDEX(Historical!$F$7:$F$1250,MATCH(B67,Historical!$B$7:$B$1281,0))=0,"n/a",((INDEX(Historical!$C$7:$C$1259,MATCH(B67,Historical!$B$7:$B$1281,0))/INDEX(Historical!$F$7:$F$1250,MATCH(B67,Historical!$B$7:$B$1281,0)))^(1/3)-1)*100)</f>
        <v>16.799828019353356</v>
      </c>
      <c r="U67" s="673">
        <f>IF(INDEX(Historical!$H$7:$H$1250,MATCH(B67,Historical!$B$7:$B$1281,0))=0,"n/a",((INDEX(Historical!$C$7:$C$1259,MATCH(B67,Historical!$B$7:$B$1281,0))/INDEX(Historical!$H$7:$H$1250,MATCH(B67,Historical!$B$7:$B$1281,0)))^(1/5)-1)*100)</f>
        <v>16.754862307648111</v>
      </c>
      <c r="V67" s="673">
        <f>IF(INDEX(Historical!$O$7:$O$1250,MATCH(B67,Historical!$B$7:$B$1281,0))=0,"n/a",((INDEX(Historical!$C$7:$C$1259,MATCH(B67,Historical!$B$7:$B$1281,0))/INDEX(Historical!$O$7:$O$1250,MATCH(B67,Historical!$B$7:$B$1281,0)))^(1/10)-1)*100)</f>
        <v>13.101549178522598</v>
      </c>
      <c r="W67" s="674">
        <f t="shared" si="19"/>
        <v>1.2788458890887804</v>
      </c>
      <c r="X67" s="675">
        <f t="shared" si="20"/>
        <v>3.2220889053169444</v>
      </c>
      <c r="Y67" s="632"/>
      <c r="Z67" s="624">
        <f t="shared" si="21"/>
        <v>68.882175226586099</v>
      </c>
      <c r="AA67" s="853">
        <f t="shared" si="22"/>
        <v>33.462235649546827</v>
      </c>
      <c r="AB67" s="854">
        <v>12</v>
      </c>
      <c r="AC67" s="833">
        <v>6.62</v>
      </c>
      <c r="AD67" s="833">
        <v>4.75</v>
      </c>
      <c r="AE67" s="833">
        <v>5.54</v>
      </c>
      <c r="AF67" s="833">
        <v>22.39</v>
      </c>
      <c r="AG67" s="833">
        <v>80.2</v>
      </c>
      <c r="AH67" s="833">
        <v>-14.399999999999999</v>
      </c>
      <c r="AI67" s="833">
        <v>9.5299999999999994</v>
      </c>
      <c r="AJ67" s="833">
        <v>5.2</v>
      </c>
      <c r="AK67" s="833">
        <v>7.1499999999999995</v>
      </c>
      <c r="AL67" s="845">
        <v>69660</v>
      </c>
      <c r="AM67" s="839">
        <v>0.2</v>
      </c>
      <c r="AN67" s="833">
        <v>2.5499999999999998</v>
      </c>
      <c r="AO67" s="711">
        <f t="shared" si="23"/>
        <v>-14.648868466492431</v>
      </c>
      <c r="AP67" s="712">
        <f t="shared" si="24"/>
        <v>18.813367183054396</v>
      </c>
      <c r="AQ67" s="855">
        <f t="shared" si="25"/>
        <v>477.04975953103366</v>
      </c>
      <c r="AR67" s="624">
        <f>INDEX(Historical!$C$7:$C$1259,MATCH(B67,Historical!$B$7:$B$1281,0))*IF(AH67="n/a",1.03,IF(AH67&lt;0,1.01,IF(AH67&gt;10,1.1,(1+AH67/100))))</f>
        <v>4.3934999999999995</v>
      </c>
      <c r="AS67" s="853">
        <f t="shared" si="26"/>
        <v>4.8122005499999991</v>
      </c>
      <c r="AT67" s="853">
        <f t="shared" ref="AT67:AV86" si="31">IF($AK67="n/a",1.03*AS67,IF($AK67&lt;0,1.01*AS67,IF($AK67&gt;10,1.1*AS67,(1+$AK67/100)*AS67)))</f>
        <v>5.1562728893249989</v>
      </c>
      <c r="AU67" s="853">
        <f t="shared" si="31"/>
        <v>5.5249464009117357</v>
      </c>
      <c r="AV67" s="853">
        <f t="shared" si="31"/>
        <v>5.9199800685769244</v>
      </c>
      <c r="AW67" s="624">
        <f t="shared" si="27"/>
        <v>25.806899908813662</v>
      </c>
      <c r="AX67" s="719">
        <f t="shared" si="28"/>
        <v>11.649918702064673</v>
      </c>
      <c r="AY67" s="900">
        <v>1.1100000000000001</v>
      </c>
      <c r="AZ67" s="839">
        <v>66.27</v>
      </c>
      <c r="BA67" s="839">
        <v>-3.17</v>
      </c>
      <c r="BB67" s="839">
        <v>6.7299999999999995</v>
      </c>
      <c r="BC67" s="839">
        <v>11.52</v>
      </c>
      <c r="BE67" s="597">
        <v>1975</v>
      </c>
      <c r="BF67" s="865">
        <f t="shared" si="29"/>
        <v>4</v>
      </c>
      <c r="BG67" s="849">
        <v>14.299999999999999</v>
      </c>
    </row>
    <row r="68" spans="1:59" ht="11.25" customHeight="1" x14ac:dyDescent="0.2">
      <c r="A68" s="838" t="s">
        <v>257</v>
      </c>
      <c r="B68" s="842" t="s">
        <v>258</v>
      </c>
      <c r="C68" s="898" t="s">
        <v>4126</v>
      </c>
      <c r="D68" s="898" t="s">
        <v>4259</v>
      </c>
      <c r="E68" s="705">
        <v>31</v>
      </c>
      <c r="F68" s="1153">
        <v>93</v>
      </c>
      <c r="G68" s="1153" t="s">
        <v>37</v>
      </c>
      <c r="H68" s="1153" t="s">
        <v>106</v>
      </c>
      <c r="I68" s="833">
        <v>151.72</v>
      </c>
      <c r="J68" s="624">
        <f t="shared" si="16"/>
        <v>1.2127603480094913</v>
      </c>
      <c r="K68" s="851">
        <v>0.46</v>
      </c>
      <c r="L68" s="854">
        <v>4</v>
      </c>
      <c r="M68" s="615">
        <f t="shared" si="17"/>
        <v>1.84</v>
      </c>
      <c r="N68" s="837" t="s">
        <v>590</v>
      </c>
      <c r="O68" s="707">
        <v>0.43</v>
      </c>
      <c r="P68" s="606">
        <v>44260</v>
      </c>
      <c r="Q68" s="606">
        <v>44280</v>
      </c>
      <c r="R68" s="615">
        <f t="shared" si="18"/>
        <v>6.9767441860465187</v>
      </c>
      <c r="S68" s="673">
        <f>IF(INDEX(Historical!$D$7:$D$1257,MATCH(B68,Historical!$B$7:$B$1281,0))=0,"n/a",(INDEX(Historical!$C$7:$C$1259,MATCH(B68,Historical!$B$7:$B$1281,0))/INDEX(Historical!$D$7:$D$1257,MATCH(B68,Historical!$B$7:$B$1281,0))-1)*100)</f>
        <v>7.4999999999999956</v>
      </c>
      <c r="T68" s="673">
        <f>IF(INDEX(Historical!$F$7:$F$1250,MATCH(B68,Historical!$B$7:$B$1281,0))=0,"n/a",((INDEX(Historical!$C$7:$C$1259,MATCH(B68,Historical!$B$7:$B$1281,0))/INDEX(Historical!$F$7:$F$1250,MATCH(B68,Historical!$B$7:$B$1281,0)))^(1/3)-1)*100)</f>
        <v>11.524149667113504</v>
      </c>
      <c r="U68" s="673">
        <f>IF(INDEX(Historical!$H$7:$H$1250,MATCH(B68,Historical!$B$7:$B$1281,0))=0,"n/a",((INDEX(Historical!$C$7:$C$1259,MATCH(B68,Historical!$B$7:$B$1281,0))/INDEX(Historical!$H$7:$H$1250,MATCH(B68,Historical!$B$7:$B$1281,0)))^(1/5)-1)*100)</f>
        <v>11.456573996486764</v>
      </c>
      <c r="V68" s="673">
        <f>IF(INDEX(Historical!$O$7:$O$1250,MATCH(B68,Historical!$B$7:$B$1281,0))=0,"n/a",((INDEX(Historical!$C$7:$C$1259,MATCH(B68,Historical!$B$7:$B$1281,0))/INDEX(Historical!$O$7:$O$1250,MATCH(B68,Historical!$B$7:$B$1281,0)))^(1/10)-1)*100)</f>
        <v>16.298599543856508</v>
      </c>
      <c r="W68" s="674">
        <f t="shared" si="19"/>
        <v>0.70291769336741161</v>
      </c>
      <c r="X68" s="675">
        <f t="shared" si="20"/>
        <v>1.3803101200586461</v>
      </c>
      <c r="Y68" s="843" t="s">
        <v>152</v>
      </c>
      <c r="Z68" s="624">
        <f t="shared" si="21"/>
        <v>47.300771208226223</v>
      </c>
      <c r="AA68" s="853">
        <f t="shared" si="22"/>
        <v>39.002570694087403</v>
      </c>
      <c r="AB68" s="854">
        <v>6</v>
      </c>
      <c r="AC68" s="833">
        <v>3.89</v>
      </c>
      <c r="AD68" s="833">
        <v>3.93</v>
      </c>
      <c r="AE68" s="833">
        <v>6.7</v>
      </c>
      <c r="AF68" s="833">
        <v>7.56</v>
      </c>
      <c r="AG68" s="833">
        <v>19.400000000000002</v>
      </c>
      <c r="AH68" s="833">
        <v>9.7000000000000011</v>
      </c>
      <c r="AI68" s="833">
        <v>13.850000000000001</v>
      </c>
      <c r="AJ68" s="833">
        <v>8.3000000000000007</v>
      </c>
      <c r="AK68" s="833">
        <v>10.02</v>
      </c>
      <c r="AL68" s="845">
        <v>11490</v>
      </c>
      <c r="AM68" s="839">
        <v>0.4</v>
      </c>
      <c r="AN68" s="833">
        <v>0</v>
      </c>
      <c r="AO68" s="711">
        <f t="shared" si="23"/>
        <v>-26.333236349591147</v>
      </c>
      <c r="AP68" s="712">
        <f t="shared" si="24"/>
        <v>12.669334344496255</v>
      </c>
      <c r="AQ68" s="855">
        <f t="shared" si="25"/>
        <v>262.00640537445418</v>
      </c>
      <c r="AR68" s="624">
        <f>INDEX(Historical!$C$7:$C$1259,MATCH(B68,Historical!$B$7:$B$1281,0))*IF(AH68="n/a",1.03,IF(AH68&lt;0,1.01,IF(AH68&gt;10,1.1,(1+AH68/100))))</f>
        <v>1.8868399999999999</v>
      </c>
      <c r="AS68" s="853">
        <f t="shared" si="26"/>
        <v>2.0755240000000001</v>
      </c>
      <c r="AT68" s="853">
        <f t="shared" si="31"/>
        <v>2.2830764000000006</v>
      </c>
      <c r="AU68" s="853">
        <f t="shared" si="31"/>
        <v>2.5113840400000007</v>
      </c>
      <c r="AV68" s="853">
        <f t="shared" si="31"/>
        <v>2.7625224440000009</v>
      </c>
      <c r="AW68" s="624">
        <f t="shared" si="27"/>
        <v>11.519346884000001</v>
      </c>
      <c r="AX68" s="719">
        <f t="shared" si="28"/>
        <v>7.5925038781966787</v>
      </c>
      <c r="AY68" s="900">
        <v>0.57999999999999996</v>
      </c>
      <c r="AZ68" s="839">
        <v>7.1099999999999994</v>
      </c>
      <c r="BA68" s="839">
        <v>-24.51</v>
      </c>
      <c r="BB68" s="839">
        <v>0.45999999999999996</v>
      </c>
      <c r="BC68" s="839">
        <v>-6.88</v>
      </c>
      <c r="BE68" s="597">
        <v>1991</v>
      </c>
      <c r="BF68" s="865">
        <f t="shared" si="29"/>
        <v>2</v>
      </c>
      <c r="BG68" s="849">
        <v>12.9</v>
      </c>
    </row>
    <row r="69" spans="1:59" ht="11.25" customHeight="1" x14ac:dyDescent="0.2">
      <c r="A69" s="831" t="s">
        <v>259</v>
      </c>
      <c r="B69" s="842" t="s">
        <v>260</v>
      </c>
      <c r="C69" s="898" t="s">
        <v>153</v>
      </c>
      <c r="D69" s="898" t="s">
        <v>4282</v>
      </c>
      <c r="E69" s="705">
        <v>58</v>
      </c>
      <c r="F69" s="1153">
        <v>11</v>
      </c>
      <c r="G69" s="1153" t="s">
        <v>37</v>
      </c>
      <c r="H69" s="1153" t="s">
        <v>37</v>
      </c>
      <c r="I69" s="833">
        <v>164.35</v>
      </c>
      <c r="J69" s="624">
        <f t="shared" si="16"/>
        <v>2.4581685427441435</v>
      </c>
      <c r="K69" s="844">
        <v>1.01</v>
      </c>
      <c r="L69" s="854">
        <v>4</v>
      </c>
      <c r="M69" s="615">
        <f t="shared" si="17"/>
        <v>4.04</v>
      </c>
      <c r="N69" s="837" t="s">
        <v>111</v>
      </c>
      <c r="O69" s="706">
        <v>0.95</v>
      </c>
      <c r="P69" s="1029">
        <v>43973</v>
      </c>
      <c r="Q69" s="1029">
        <v>43991</v>
      </c>
      <c r="R69" s="615">
        <f t="shared" si="18"/>
        <v>6.3157894736842159</v>
      </c>
      <c r="S69" s="673">
        <f>IF(INDEX(Historical!$D$7:$D$1257,MATCH(B69,Historical!$B$7:$B$1281,0))=0,"n/a",(INDEX(Historical!$C$7:$C$1259,MATCH(B69,Historical!$B$7:$B$1281,0))/INDEX(Historical!$D$7:$D$1257,MATCH(B69,Historical!$B$7:$B$1281,0))-1)*100)</f>
        <v>6.133333333333324</v>
      </c>
      <c r="T69" s="673">
        <f>IF(INDEX(Historical!$F$7:$F$1250,MATCH(B69,Historical!$B$7:$B$1281,0))=0,"n/a",((INDEX(Historical!$C$7:$C$1259,MATCH(B69,Historical!$B$7:$B$1281,0))/INDEX(Historical!$F$7:$F$1250,MATCH(B69,Historical!$B$7:$B$1281,0)))^(1/3)-1)*100)</f>
        <v>6.230280800129262</v>
      </c>
      <c r="U69" s="673">
        <f>IF(INDEX(Historical!$H$7:$H$1250,MATCH(B69,Historical!$B$7:$B$1281,0))=0,"n/a",((INDEX(Historical!$C$7:$C$1259,MATCH(B69,Historical!$B$7:$B$1281,0))/INDEX(Historical!$H$7:$H$1250,MATCH(B69,Historical!$B$7:$B$1281,0)))^(1/5)-1)*100)</f>
        <v>6.1725409706363754</v>
      </c>
      <c r="V69" s="673">
        <f>IF(INDEX(Historical!$O$7:$O$1250,MATCH(B69,Historical!$B$7:$B$1281,0))=0,"n/a",((INDEX(Historical!$C$7:$C$1259,MATCH(B69,Historical!$B$7:$B$1281,0))/INDEX(Historical!$O$7:$O$1250,MATCH(B69,Historical!$B$7:$B$1281,0)))^(1/10)-1)*100)</f>
        <v>6.5516211305518324</v>
      </c>
      <c r="W69" s="674">
        <f t="shared" si="19"/>
        <v>0.94213948695114369</v>
      </c>
      <c r="X69" s="675" t="str">
        <f t="shared" si="20"/>
        <v>n/a</v>
      </c>
      <c r="Y69" s="842"/>
      <c r="Z69" s="624">
        <f t="shared" si="21"/>
        <v>74.81481481481481</v>
      </c>
      <c r="AA69" s="853">
        <f t="shared" si="22"/>
        <v>30.435185185185183</v>
      </c>
      <c r="AB69" s="854">
        <v>12</v>
      </c>
      <c r="AC69" s="833">
        <v>5.4</v>
      </c>
      <c r="AD69" s="833">
        <v>5.45</v>
      </c>
      <c r="AE69" s="833">
        <v>5.17</v>
      </c>
      <c r="AF69" s="833">
        <v>6.86</v>
      </c>
      <c r="AG69" s="833">
        <v>23.400000000000002</v>
      </c>
      <c r="AH69" s="833">
        <v>-4.2</v>
      </c>
      <c r="AI69" s="833">
        <v>8.08</v>
      </c>
      <c r="AJ69" s="833">
        <v>-0.3</v>
      </c>
      <c r="AK69" s="833">
        <v>5.6099999999999994</v>
      </c>
      <c r="AL69" s="845">
        <v>426630</v>
      </c>
      <c r="AM69" s="839">
        <v>0.1</v>
      </c>
      <c r="AN69" s="833">
        <v>0.56000000000000005</v>
      </c>
      <c r="AO69" s="711">
        <f t="shared" si="23"/>
        <v>-21.804475671804664</v>
      </c>
      <c r="AP69" s="712">
        <f t="shared" si="24"/>
        <v>8.6307095133805198</v>
      </c>
      <c r="AQ69" s="855">
        <f t="shared" si="25"/>
        <v>204.62025202272227</v>
      </c>
      <c r="AR69" s="624">
        <f>INDEX(Historical!$C$7:$C$1259,MATCH(B69,Historical!$B$7:$B$1281,0))*IF(AH69="n/a",1.03,IF(AH69&lt;0,1.01,IF(AH69&gt;10,1.1,(1+AH69/100))))</f>
        <v>4.0198</v>
      </c>
      <c r="AS69" s="853">
        <f t="shared" si="26"/>
        <v>4.3445998399999999</v>
      </c>
      <c r="AT69" s="853">
        <f t="shared" si="31"/>
        <v>4.5883318910239996</v>
      </c>
      <c r="AU69" s="853">
        <f t="shared" si="31"/>
        <v>4.8457373101104464</v>
      </c>
      <c r="AV69" s="853">
        <f t="shared" si="31"/>
        <v>5.1175831732076427</v>
      </c>
      <c r="AW69" s="624">
        <f t="shared" si="27"/>
        <v>22.916052214342088</v>
      </c>
      <c r="AX69" s="719">
        <f t="shared" si="28"/>
        <v>13.943445217123266</v>
      </c>
      <c r="AY69" s="900">
        <v>0.72</v>
      </c>
      <c r="AZ69" s="839">
        <v>30.959999999999997</v>
      </c>
      <c r="BA69" s="839">
        <v>-5.36</v>
      </c>
      <c r="BB69" s="839">
        <v>1.27</v>
      </c>
      <c r="BC69" s="839">
        <v>8.41</v>
      </c>
      <c r="BE69" s="597">
        <v>1963</v>
      </c>
      <c r="BF69" s="865">
        <f t="shared" si="29"/>
        <v>6</v>
      </c>
      <c r="BG69" s="849">
        <v>8.9</v>
      </c>
    </row>
    <row r="70" spans="1:59" ht="11.25" customHeight="1" x14ac:dyDescent="0.2">
      <c r="A70" s="831" t="s">
        <v>641</v>
      </c>
      <c r="B70" s="842" t="s">
        <v>642</v>
      </c>
      <c r="C70" s="898" t="s">
        <v>4276</v>
      </c>
      <c r="D70" s="898" t="s">
        <v>518</v>
      </c>
      <c r="E70" s="705">
        <v>27</v>
      </c>
      <c r="F70" s="1153">
        <v>119</v>
      </c>
      <c r="G70" s="1153" t="s">
        <v>106</v>
      </c>
      <c r="H70" s="1153" t="s">
        <v>106</v>
      </c>
      <c r="I70" s="833">
        <v>54.2</v>
      </c>
      <c r="J70" s="624">
        <f t="shared" si="16"/>
        <v>2.5276752767527677</v>
      </c>
      <c r="K70" s="851">
        <v>0.34250000000000003</v>
      </c>
      <c r="L70" s="854">
        <v>4</v>
      </c>
      <c r="M70" s="615">
        <f t="shared" si="17"/>
        <v>1.37</v>
      </c>
      <c r="N70" s="837" t="s">
        <v>422</v>
      </c>
      <c r="O70" s="707">
        <v>0.34</v>
      </c>
      <c r="P70" s="606">
        <v>44018</v>
      </c>
      <c r="Q70" s="606">
        <v>44034</v>
      </c>
      <c r="R70" s="615">
        <f t="shared" si="18"/>
        <v>0.73529411764705943</v>
      </c>
      <c r="S70" s="673">
        <f>IF(INDEX(Historical!$D$7:$D$1257,MATCH(B70,Historical!$B$7:$B$1281,0))=0,"n/a",(INDEX(Historical!$C$7:$C$1259,MATCH(B70,Historical!$B$7:$B$1281,0))/INDEX(Historical!$D$7:$D$1257,MATCH(B70,Historical!$B$7:$B$1281,0))-1)*100)</f>
        <v>1.8656716417910335</v>
      </c>
      <c r="T70" s="673">
        <f>IF(INDEX(Historical!$F$7:$F$1250,MATCH(B70,Historical!$B$7:$B$1281,0))=0,"n/a",((INDEX(Historical!$C$7:$C$1259,MATCH(B70,Historical!$B$7:$B$1281,0))/INDEX(Historical!$F$7:$F$1250,MATCH(B70,Historical!$B$7:$B$1281,0)))^(1/3)-1)*100)</f>
        <v>2.7040024624839676</v>
      </c>
      <c r="U70" s="673">
        <f>IF(INDEX(Historical!$H$7:$H$1250,MATCH(B70,Historical!$B$7:$B$1281,0))=0,"n/a",((INDEX(Historical!$C$7:$C$1259,MATCH(B70,Historical!$B$7:$B$1281,0))/INDEX(Historical!$H$7:$H$1250,MATCH(B70,Historical!$B$7:$B$1281,0)))^(1/5)-1)*100)</f>
        <v>2.955636723032895</v>
      </c>
      <c r="V70" s="673">
        <f>IF(INDEX(Historical!$O$7:$O$1250,MATCH(B70,Historical!$B$7:$B$1281,0))=0,"n/a",((INDEX(Historical!$C$7:$C$1259,MATCH(B70,Historical!$B$7:$B$1281,0))/INDEX(Historical!$O$7:$O$1250,MATCH(B70,Historical!$B$7:$B$1281,0)))^(1/10)-1)*100)</f>
        <v>8.5670757047635604</v>
      </c>
      <c r="W70" s="674">
        <f t="shared" si="19"/>
        <v>0.34499948697657346</v>
      </c>
      <c r="X70" s="675" t="str">
        <f t="shared" si="20"/>
        <v>n/a</v>
      </c>
      <c r="Y70" s="843" t="s">
        <v>643</v>
      </c>
      <c r="Z70" s="624" t="str">
        <f t="shared" si="21"/>
        <v>n/a</v>
      </c>
      <c r="AA70" s="853" t="str">
        <f t="shared" si="22"/>
        <v>n/a</v>
      </c>
      <c r="AB70" s="854">
        <v>4</v>
      </c>
      <c r="AC70" s="833">
        <v>-0.93</v>
      </c>
      <c r="AD70" s="833" t="s">
        <v>136</v>
      </c>
      <c r="AE70" s="833">
        <v>1.59</v>
      </c>
      <c r="AF70" s="833">
        <v>2.9</v>
      </c>
      <c r="AG70" s="833">
        <v>-5.0999999999999996</v>
      </c>
      <c r="AH70" s="833">
        <v>-145.4</v>
      </c>
      <c r="AI70" s="833">
        <v>3.51</v>
      </c>
      <c r="AJ70" s="833">
        <v>-19.600000000000001</v>
      </c>
      <c r="AK70" s="833">
        <v>2.6</v>
      </c>
      <c r="AL70" s="845">
        <v>2990</v>
      </c>
      <c r="AM70" s="839">
        <v>0.1</v>
      </c>
      <c r="AN70" s="833">
        <v>0.9</v>
      </c>
      <c r="AO70" s="711" t="str">
        <f t="shared" si="23"/>
        <v>n/a</v>
      </c>
      <c r="AP70" s="712">
        <f t="shared" si="24"/>
        <v>5.4833119997856627</v>
      </c>
      <c r="AQ70" s="855" t="str">
        <f t="shared" si="25"/>
        <v>n/a</v>
      </c>
      <c r="AR70" s="624">
        <f>INDEX(Historical!$C$7:$C$1259,MATCH(B70,Historical!$B$7:$B$1281,0))*IF(AH70="n/a",1.03,IF(AH70&lt;0,1.01,IF(AH70&gt;10,1.1,(1+AH70/100))))</f>
        <v>1.3786499999999999</v>
      </c>
      <c r="AS70" s="853">
        <f t="shared" si="26"/>
        <v>1.4270406149999999</v>
      </c>
      <c r="AT70" s="853">
        <f t="shared" si="31"/>
        <v>1.46414367099</v>
      </c>
      <c r="AU70" s="853">
        <f t="shared" si="31"/>
        <v>1.5022114064357399</v>
      </c>
      <c r="AV70" s="853">
        <f t="shared" si="31"/>
        <v>1.5412689030030693</v>
      </c>
      <c r="AW70" s="624">
        <f t="shared" si="27"/>
        <v>7.3133145954288086</v>
      </c>
      <c r="AX70" s="719">
        <f t="shared" si="28"/>
        <v>13.493200360569757</v>
      </c>
      <c r="AY70" s="900">
        <v>0.76</v>
      </c>
      <c r="AZ70" s="839">
        <v>80.67</v>
      </c>
      <c r="BA70" s="839">
        <v>-3.6999999999999997</v>
      </c>
      <c r="BB70" s="839">
        <v>5.46</v>
      </c>
      <c r="BC70" s="839">
        <v>35.260000000000005</v>
      </c>
      <c r="BE70" s="597">
        <v>1994</v>
      </c>
      <c r="BF70" s="865">
        <f t="shared" si="29"/>
        <v>2</v>
      </c>
      <c r="BG70" s="849">
        <v>-1.6</v>
      </c>
    </row>
    <row r="71" spans="1:59" ht="11.25" customHeight="1" x14ac:dyDescent="0.2">
      <c r="A71" s="831" t="s">
        <v>262</v>
      </c>
      <c r="B71" s="842" t="s">
        <v>263</v>
      </c>
      <c r="C71" s="898" t="s">
        <v>128</v>
      </c>
      <c r="D71" s="898" t="s">
        <v>4287</v>
      </c>
      <c r="E71" s="705">
        <v>49</v>
      </c>
      <c r="F71" s="1153">
        <v>40</v>
      </c>
      <c r="G71" s="1153" t="s">
        <v>115</v>
      </c>
      <c r="H71" s="1153" t="s">
        <v>37</v>
      </c>
      <c r="I71" s="833">
        <v>139.05000000000001</v>
      </c>
      <c r="J71" s="624">
        <f t="shared" ref="J71:J102" si="32">(M71/I71)*100</f>
        <v>3.2793959007551234</v>
      </c>
      <c r="K71" s="844">
        <v>1.1399999999999999</v>
      </c>
      <c r="L71" s="854">
        <v>4</v>
      </c>
      <c r="M71" s="615">
        <f t="shared" ref="M71:M102" si="33">K71*L71</f>
        <v>4.5599999999999996</v>
      </c>
      <c r="N71" s="837" t="s">
        <v>188</v>
      </c>
      <c r="O71" s="706">
        <v>1.07</v>
      </c>
      <c r="P71" s="606">
        <v>44259</v>
      </c>
      <c r="Q71" s="606">
        <v>44291</v>
      </c>
      <c r="R71" s="615">
        <f t="shared" ref="R71:R102" si="34">(K71-O71)/O71*100</f>
        <v>6.5420560747663394</v>
      </c>
      <c r="S71" s="673">
        <f>IF(INDEX(Historical!$D$7:$D$1257,MATCH(B71,Historical!$B$7:$B$1281,0))=0,"n/a",(INDEX(Historical!$C$7:$C$1259,MATCH(B71,Historical!$B$7:$B$1281,0))/INDEX(Historical!$D$7:$D$1257,MATCH(B71,Historical!$B$7:$B$1281,0))-1)*100)</f>
        <v>3.6674816625916984</v>
      </c>
      <c r="T71" s="673">
        <f>IF(INDEX(Historical!$F$7:$F$1250,MATCH(B71,Historical!$B$7:$B$1281,0))=0,"n/a",((INDEX(Historical!$C$7:$C$1259,MATCH(B71,Historical!$B$7:$B$1281,0))/INDEX(Historical!$F$7:$F$1250,MATCH(B71,Historical!$B$7:$B$1281,0)))^(1/3)-1)*100)</f>
        <v>3.4480624493328227</v>
      </c>
      <c r="U71" s="673">
        <f>IF(INDEX(Historical!$H$7:$H$1250,MATCH(B71,Historical!$B$7:$B$1281,0))=0,"n/a",((INDEX(Historical!$C$7:$C$1259,MATCH(B71,Historical!$B$7:$B$1281,0))/INDEX(Historical!$H$7:$H$1250,MATCH(B71,Historical!$B$7:$B$1281,0)))^(1/5)-1)*100)</f>
        <v>4.029694359974445</v>
      </c>
      <c r="V71" s="673">
        <f>IF(INDEX(Historical!$O$7:$O$1250,MATCH(B71,Historical!$B$7:$B$1281,0))=0,"n/a",((INDEX(Historical!$C$7:$C$1259,MATCH(B71,Historical!$B$7:$B$1281,0))/INDEX(Historical!$O$7:$O$1250,MATCH(B71,Historical!$B$7:$B$1281,0)))^(1/10)-1)*100)</f>
        <v>5.5398323995089482</v>
      </c>
      <c r="W71" s="674">
        <f t="shared" ref="W71:W102" si="35">IF(OR(U71&lt;=0,U71="n/a",V71&lt;=0,V71="n/a"),"n/a",U71/V71)</f>
        <v>0.72740365941966723</v>
      </c>
      <c r="X71" s="675">
        <f t="shared" ref="X71:X102" si="36">IF(OR(AJ71&lt;=0,AJ71="n/a",U71&lt;=0,U71="n/a"),"n/a",U71/AJ71)</f>
        <v>0.20148471799872225</v>
      </c>
      <c r="Y71" s="843"/>
      <c r="Z71" s="624">
        <f t="shared" ref="Z71:Z102" si="37">IF(OR(AC71&lt;0.01,AC71="n/a"),"n/a",M71/AC71*100)</f>
        <v>66.472303206997069</v>
      </c>
      <c r="AA71" s="853">
        <f t="shared" ref="AA71:AA102" si="38">IF(OR(AC71&lt;0.01,AC71="n/a"),"n/a",I71/AC71)</f>
        <v>20.269679300291546</v>
      </c>
      <c r="AB71" s="854">
        <v>12</v>
      </c>
      <c r="AC71" s="833">
        <v>6.86</v>
      </c>
      <c r="AD71" s="833">
        <v>5.57</v>
      </c>
      <c r="AE71" s="833">
        <v>2.42</v>
      </c>
      <c r="AF71" s="834">
        <v>75.17</v>
      </c>
      <c r="AG71" s="834">
        <v>885.9</v>
      </c>
      <c r="AH71" s="833">
        <v>10</v>
      </c>
      <c r="AI71" s="833">
        <v>4.16</v>
      </c>
      <c r="AJ71" s="833">
        <v>20</v>
      </c>
      <c r="AK71" s="833">
        <v>3.62</v>
      </c>
      <c r="AL71" s="845">
        <v>46250</v>
      </c>
      <c r="AM71" s="839">
        <v>0.1</v>
      </c>
      <c r="AN71" s="835">
        <v>13.41</v>
      </c>
      <c r="AO71" s="711">
        <f t="shared" ref="AO71:AO102" si="39">IF(U71="n/a","n/a",IF(AA71&lt;0,"n/a",IF(AA71="n/a","n/a",J71+U71-AA71)))</f>
        <v>-12.960589039561977</v>
      </c>
      <c r="AP71" s="712">
        <f t="shared" ref="AP71:AP102" si="40">IF(U71="n/a","n/a",J71+U71)</f>
        <v>7.3090902607295689</v>
      </c>
      <c r="AQ71" s="855">
        <f t="shared" ref="AQ71:AQ102" si="41">IF(OR(AC71&lt;0.01,AF71="n/a"),"n/a",(I71/SQRT(22.5*AC71*(I71/AF71))-1)*100)</f>
        <v>722.91400738889581</v>
      </c>
      <c r="AR71" s="624">
        <f>INDEX(Historical!$C$7:$C$1259,MATCH(B71,Historical!$B$7:$B$1281,0))*IF(AH71="n/a",1.03,IF(AH71&lt;0,1.01,IF(AH71&gt;10,1.1,(1+AH71/100))))</f>
        <v>4.6640000000000006</v>
      </c>
      <c r="AS71" s="853">
        <f t="shared" ref="AS71:AS102" si="42">IF($AI71="n/a",1.03*AR71,IF($AI71&lt;0,1.01*AR71,IF($AI71&gt;10,1.1*AR71,(1+$AI71/100)*AR71)))</f>
        <v>4.8580224000000012</v>
      </c>
      <c r="AT71" s="853">
        <f t="shared" si="31"/>
        <v>5.0338828108800016</v>
      </c>
      <c r="AU71" s="853">
        <f t="shared" si="31"/>
        <v>5.216109368633858</v>
      </c>
      <c r="AV71" s="853">
        <f t="shared" si="31"/>
        <v>5.4049325277784037</v>
      </c>
      <c r="AW71" s="624">
        <f t="shared" ref="AW71:AW102" si="43">SUM(AR71:AV71)</f>
        <v>25.176947107292264</v>
      </c>
      <c r="AX71" s="719">
        <f t="shared" ref="AX71:AX102" si="44">AW71/I71*100</f>
        <v>18.106398494996235</v>
      </c>
      <c r="AY71" s="900">
        <v>0.54</v>
      </c>
      <c r="AZ71" s="839">
        <v>13.270000000000001</v>
      </c>
      <c r="BA71" s="839">
        <v>-13.18</v>
      </c>
      <c r="BB71" s="839">
        <v>4.74</v>
      </c>
      <c r="BC71" s="839">
        <v>-1.43</v>
      </c>
      <c r="BE71" s="597">
        <v>1973</v>
      </c>
      <c r="BF71" s="865">
        <f t="shared" ref="BF71:BF102" si="45">IF(BE71&gt;2008,0,IF(BE71&gt;2001,1,IF(BE71&gt;1990,2,IF(BE71&gt;1980,3,IF(BE71&gt;1973,4,IF(BE71&gt;1970,5,IF(BE71&gt;1960,6,IF(BE71&gt;1958,7,IF(BE71&gt;1953,8,9)))))))))</f>
        <v>5</v>
      </c>
      <c r="BG71" s="849">
        <v>14.299999999999999</v>
      </c>
    </row>
    <row r="72" spans="1:59" ht="11.25" customHeight="1" x14ac:dyDescent="0.2">
      <c r="A72" s="831" t="s">
        <v>186</v>
      </c>
      <c r="B72" s="842" t="s">
        <v>187</v>
      </c>
      <c r="C72" s="898" t="s">
        <v>128</v>
      </c>
      <c r="D72" s="898" t="s">
        <v>4280</v>
      </c>
      <c r="E72" s="705">
        <v>59</v>
      </c>
      <c r="F72" s="1153">
        <v>10</v>
      </c>
      <c r="G72" s="1153" t="s">
        <v>115</v>
      </c>
      <c r="H72" s="1153" t="s">
        <v>115</v>
      </c>
      <c r="I72" s="833">
        <v>52.71</v>
      </c>
      <c r="J72" s="624">
        <f t="shared" si="32"/>
        <v>3.1872509960159361</v>
      </c>
      <c r="K72" s="844">
        <v>0.42</v>
      </c>
      <c r="L72" s="854">
        <v>4</v>
      </c>
      <c r="M72" s="615">
        <f t="shared" si="33"/>
        <v>1.68</v>
      </c>
      <c r="N72" s="837" t="s">
        <v>163</v>
      </c>
      <c r="O72" s="706">
        <v>0.41</v>
      </c>
      <c r="P72" s="606">
        <v>44267</v>
      </c>
      <c r="Q72" s="606">
        <v>44287</v>
      </c>
      <c r="R72" s="615">
        <f t="shared" si="34"/>
        <v>2.4390243902439046</v>
      </c>
      <c r="S72" s="673">
        <f>IF(INDEX(Historical!$D$7:$D$1257,MATCH(B72,Historical!$B$7:$B$1281,0))=0,"n/a",(INDEX(Historical!$C$7:$C$1259,MATCH(B72,Historical!$B$7:$B$1281,0))/INDEX(Historical!$D$7:$D$1257,MATCH(B72,Historical!$B$7:$B$1281,0))-1)*100)</f>
        <v>2.4999999999999911</v>
      </c>
      <c r="T72" s="673">
        <f>IF(INDEX(Historical!$F$7:$F$1250,MATCH(B72,Historical!$B$7:$B$1281,0))=0,"n/a",((INDEX(Historical!$C$7:$C$1259,MATCH(B72,Historical!$B$7:$B$1281,0))/INDEX(Historical!$F$7:$F$1250,MATCH(B72,Historical!$B$7:$B$1281,0)))^(1/3)-1)*100)</f>
        <v>3.4810223898952275</v>
      </c>
      <c r="U72" s="673">
        <f>IF(INDEX(Historical!$H$7:$H$1250,MATCH(B72,Historical!$B$7:$B$1281,0))=0,"n/a",((INDEX(Historical!$C$7:$C$1259,MATCH(B72,Historical!$B$7:$B$1281,0))/INDEX(Historical!$H$7:$H$1250,MATCH(B72,Historical!$B$7:$B$1281,0)))^(1/5)-1)*100)</f>
        <v>4.4369026902302489</v>
      </c>
      <c r="V72" s="673">
        <f>IF(INDEX(Historical!$O$7:$O$1250,MATCH(B72,Historical!$B$7:$B$1281,0))=0,"n/a",((INDEX(Historical!$C$7:$C$1259,MATCH(B72,Historical!$B$7:$B$1281,0))/INDEX(Historical!$O$7:$O$1250,MATCH(B72,Historical!$B$7:$B$1281,0)))^(1/10)-1)*100)</f>
        <v>6.4231520106765583</v>
      </c>
      <c r="W72" s="674">
        <f t="shared" si="35"/>
        <v>0.69076719387229701</v>
      </c>
      <c r="X72" s="675">
        <f t="shared" si="36"/>
        <v>3.1692162073073202</v>
      </c>
      <c r="Y72" s="637"/>
      <c r="Z72" s="624">
        <f t="shared" si="37"/>
        <v>93.85474860335195</v>
      </c>
      <c r="AA72" s="853">
        <f t="shared" si="38"/>
        <v>29.446927374301676</v>
      </c>
      <c r="AB72" s="854">
        <v>12</v>
      </c>
      <c r="AC72" s="833">
        <v>1.79</v>
      </c>
      <c r="AD72" s="833">
        <v>4.83</v>
      </c>
      <c r="AE72" s="833">
        <v>6.8</v>
      </c>
      <c r="AF72" s="833">
        <v>11.84</v>
      </c>
      <c r="AG72" s="833">
        <v>42.1</v>
      </c>
      <c r="AH72" s="833">
        <v>-13.3</v>
      </c>
      <c r="AI72" s="833">
        <v>8.81</v>
      </c>
      <c r="AJ72" s="833">
        <v>1.4000000000000001</v>
      </c>
      <c r="AK72" s="833">
        <v>6.1400000000000006</v>
      </c>
      <c r="AL72" s="845">
        <v>224640</v>
      </c>
      <c r="AM72" s="839">
        <v>0.70000000000000007</v>
      </c>
      <c r="AN72" s="833">
        <v>2.2200000000000002</v>
      </c>
      <c r="AO72" s="711">
        <f t="shared" si="39"/>
        <v>-21.822773688055491</v>
      </c>
      <c r="AP72" s="712">
        <f t="shared" si="40"/>
        <v>7.6241536862461849</v>
      </c>
      <c r="AQ72" s="855">
        <f t="shared" si="41"/>
        <v>293.64485974697317</v>
      </c>
      <c r="AR72" s="624">
        <f>INDEX(Historical!$C$7:$C$1259,MATCH(B72,Historical!$B$7:$B$1281,0))*IF(AH72="n/a",1.03,IF(AH72&lt;0,1.01,IF(AH72&gt;10,1.1,(1+AH72/100))))</f>
        <v>1.6563999999999999</v>
      </c>
      <c r="AS72" s="853">
        <f t="shared" si="42"/>
        <v>1.8023288399999999</v>
      </c>
      <c r="AT72" s="853">
        <f t="shared" si="31"/>
        <v>1.9129918307759997</v>
      </c>
      <c r="AU72" s="853">
        <f t="shared" si="31"/>
        <v>2.0304495291856459</v>
      </c>
      <c r="AV72" s="853">
        <f t="shared" si="31"/>
        <v>2.1551191302776442</v>
      </c>
      <c r="AW72" s="624">
        <f t="shared" si="43"/>
        <v>9.5572893302392892</v>
      </c>
      <c r="AX72" s="719">
        <f t="shared" si="44"/>
        <v>18.13183329584384</v>
      </c>
      <c r="AY72" s="900">
        <v>0.61</v>
      </c>
      <c r="AZ72" s="839">
        <v>26.1</v>
      </c>
      <c r="BA72" s="839">
        <v>-4.04</v>
      </c>
      <c r="BB72" s="839">
        <v>4.8899999999999997</v>
      </c>
      <c r="BC72" s="839">
        <v>5.94</v>
      </c>
      <c r="BE72" s="597">
        <v>1963</v>
      </c>
      <c r="BF72" s="865">
        <f t="shared" si="45"/>
        <v>6</v>
      </c>
      <c r="BG72" s="849">
        <v>8.3000000000000007</v>
      </c>
    </row>
    <row r="73" spans="1:59" ht="11.25" customHeight="1" x14ac:dyDescent="0.2">
      <c r="A73" s="831" t="s">
        <v>265</v>
      </c>
      <c r="B73" s="842" t="s">
        <v>266</v>
      </c>
      <c r="C73" s="898" t="s">
        <v>128</v>
      </c>
      <c r="D73" s="898" t="s">
        <v>4261</v>
      </c>
      <c r="E73" s="705">
        <v>58</v>
      </c>
      <c r="F73" s="1153">
        <v>13</v>
      </c>
      <c r="G73" s="1153" t="s">
        <v>37</v>
      </c>
      <c r="H73" s="1153" t="s">
        <v>37</v>
      </c>
      <c r="I73" s="833">
        <v>175.36</v>
      </c>
      <c r="J73" s="624">
        <f t="shared" si="32"/>
        <v>1.7107664233576643</v>
      </c>
      <c r="K73" s="844">
        <v>0.75</v>
      </c>
      <c r="L73" s="854">
        <v>4</v>
      </c>
      <c r="M73" s="615">
        <f t="shared" si="33"/>
        <v>3</v>
      </c>
      <c r="N73" s="837" t="s">
        <v>151</v>
      </c>
      <c r="O73" s="706">
        <v>0.7</v>
      </c>
      <c r="P73" s="606">
        <v>44169</v>
      </c>
      <c r="Q73" s="606">
        <v>44196</v>
      </c>
      <c r="R73" s="615">
        <f t="shared" si="34"/>
        <v>7.1428571428571495</v>
      </c>
      <c r="S73" s="673">
        <f>IF(INDEX(Historical!$D$7:$D$1257,MATCH(B73,Historical!$B$7:$B$1281,0))=0,"n/a",(INDEX(Historical!$C$7:$C$1259,MATCH(B73,Historical!$B$7:$B$1281,0))/INDEX(Historical!$D$7:$D$1257,MATCH(B73,Historical!$B$7:$B$1281,0))-1)*100)</f>
        <v>7.547169811320753</v>
      </c>
      <c r="T73" s="673">
        <f>IF(INDEX(Historical!$F$7:$F$1250,MATCH(B73,Historical!$B$7:$B$1281,0))=0,"n/a",((INDEX(Historical!$C$7:$C$1259,MATCH(B73,Historical!$B$7:$B$1281,0))/INDEX(Historical!$F$7:$F$1250,MATCH(B73,Historical!$B$7:$B$1281,0)))^(1/3)-1)*100)</f>
        <v>8.1983855523197526</v>
      </c>
      <c r="U73" s="673">
        <f>IF(INDEX(Historical!$H$7:$H$1250,MATCH(B73,Historical!$B$7:$B$1281,0))=0,"n/a",((INDEX(Historical!$C$7:$C$1259,MATCH(B73,Historical!$B$7:$B$1281,0))/INDEX(Historical!$H$7:$H$1250,MATCH(B73,Historical!$B$7:$B$1281,0)))^(1/5)-1)*100)</f>
        <v>8.6769401487293507</v>
      </c>
      <c r="V73" s="673">
        <f>IF(INDEX(Historical!$O$7:$O$1250,MATCH(B73,Historical!$B$7:$B$1281,0))=0,"n/a",((INDEX(Historical!$C$7:$C$1259,MATCH(B73,Historical!$B$7:$B$1281,0))/INDEX(Historical!$O$7:$O$1250,MATCH(B73,Historical!$B$7:$B$1281,0)))^(1/10)-1)*100)</f>
        <v>8.7662047950603608</v>
      </c>
      <c r="W73" s="674">
        <f t="shared" si="35"/>
        <v>0.98981718446946287</v>
      </c>
      <c r="X73" s="675">
        <f t="shared" si="36"/>
        <v>1.4461566914548918</v>
      </c>
      <c r="Y73" s="638"/>
      <c r="Z73" s="624">
        <f t="shared" si="37"/>
        <v>61.475409836065573</v>
      </c>
      <c r="AA73" s="853">
        <f t="shared" si="38"/>
        <v>35.934426229508198</v>
      </c>
      <c r="AB73" s="854">
        <v>6</v>
      </c>
      <c r="AC73" s="833">
        <v>4.88</v>
      </c>
      <c r="AD73" s="833">
        <v>12.28</v>
      </c>
      <c r="AE73" s="833">
        <v>3.57</v>
      </c>
      <c r="AF73" s="833">
        <v>5.98</v>
      </c>
      <c r="AG73" s="833">
        <v>16.900000000000002</v>
      </c>
      <c r="AH73" s="833">
        <v>-8.9</v>
      </c>
      <c r="AI73" s="833">
        <v>10.530000000000001</v>
      </c>
      <c r="AJ73" s="833">
        <v>6</v>
      </c>
      <c r="AK73" s="833">
        <v>3</v>
      </c>
      <c r="AL73" s="845">
        <v>4870</v>
      </c>
      <c r="AM73" s="839">
        <v>2</v>
      </c>
      <c r="AN73" s="833">
        <v>0</v>
      </c>
      <c r="AO73" s="711">
        <f t="shared" si="39"/>
        <v>-25.546719657421182</v>
      </c>
      <c r="AP73" s="712">
        <f t="shared" si="40"/>
        <v>10.387706572087016</v>
      </c>
      <c r="AQ73" s="855">
        <f t="shared" si="41"/>
        <v>209.03999658617295</v>
      </c>
      <c r="AR73" s="624">
        <f>INDEX(Historical!$C$7:$C$1259,MATCH(B73,Historical!$B$7:$B$1281,0))*IF(AH73="n/a",1.03,IF(AH73&lt;0,1.01,IF(AH73&gt;10,1.1,(1+AH73/100))))</f>
        <v>2.8785000000000003</v>
      </c>
      <c r="AS73" s="853">
        <f t="shared" si="42"/>
        <v>3.1663500000000004</v>
      </c>
      <c r="AT73" s="853">
        <f t="shared" si="31"/>
        <v>3.2613405000000006</v>
      </c>
      <c r="AU73" s="853">
        <f t="shared" si="31"/>
        <v>3.3591807150000008</v>
      </c>
      <c r="AV73" s="853">
        <f t="shared" si="31"/>
        <v>3.4599561364500011</v>
      </c>
      <c r="AW73" s="624">
        <f t="shared" si="43"/>
        <v>16.125327351450004</v>
      </c>
      <c r="AX73" s="719">
        <f t="shared" si="44"/>
        <v>9.1955561995038799</v>
      </c>
      <c r="AY73" s="900">
        <v>0.17</v>
      </c>
      <c r="AZ73" s="839">
        <v>50.05</v>
      </c>
      <c r="BA73" s="839">
        <v>-6.84</v>
      </c>
      <c r="BB73" s="839">
        <v>-2.4699999999999998</v>
      </c>
      <c r="BC73" s="839">
        <v>1.7399999999999998</v>
      </c>
      <c r="BE73" s="597">
        <v>1964</v>
      </c>
      <c r="BF73" s="865">
        <f t="shared" si="45"/>
        <v>6</v>
      </c>
      <c r="BG73" s="849">
        <v>13.200000000000001</v>
      </c>
    </row>
    <row r="74" spans="1:59" ht="11.25" customHeight="1" x14ac:dyDescent="0.2">
      <c r="A74" s="831" t="s">
        <v>656</v>
      </c>
      <c r="B74" s="842" t="s">
        <v>657</v>
      </c>
      <c r="C74" s="898" t="s">
        <v>112</v>
      </c>
      <c r="D74" s="898" t="s">
        <v>211</v>
      </c>
      <c r="E74" s="705">
        <v>26</v>
      </c>
      <c r="F74" s="1153">
        <v>132</v>
      </c>
      <c r="G74" s="1153" t="s">
        <v>37</v>
      </c>
      <c r="H74" s="1153" t="s">
        <v>37</v>
      </c>
      <c r="I74" s="833">
        <v>122.94</v>
      </c>
      <c r="J74" s="624">
        <f t="shared" si="32"/>
        <v>1.6593460224499756</v>
      </c>
      <c r="K74" s="851">
        <v>0.51</v>
      </c>
      <c r="L74" s="854">
        <v>4</v>
      </c>
      <c r="M74" s="615">
        <f t="shared" si="33"/>
        <v>2.04</v>
      </c>
      <c r="N74" s="837" t="s">
        <v>462</v>
      </c>
      <c r="O74" s="707">
        <v>0.49</v>
      </c>
      <c r="P74" s="606">
        <v>44195</v>
      </c>
      <c r="Q74" s="606">
        <v>44211</v>
      </c>
      <c r="R74" s="615">
        <f t="shared" si="34"/>
        <v>4.0816326530612281</v>
      </c>
      <c r="S74" s="673">
        <f>IF(INDEX(Historical!$D$7:$D$1257,MATCH(B74,Historical!$B$7:$B$1281,0))=0,"n/a",(INDEX(Historical!$C$7:$C$1259,MATCH(B74,Historical!$B$7:$B$1281,0))/INDEX(Historical!$D$7:$D$1257,MATCH(B74,Historical!$B$7:$B$1281,0))-1)*100)</f>
        <v>4.2553191489361764</v>
      </c>
      <c r="T74" s="673">
        <f>IF(INDEX(Historical!$F$7:$F$1250,MATCH(B74,Historical!$B$7:$B$1281,0))=0,"n/a",((INDEX(Historical!$C$7:$C$1259,MATCH(B74,Historical!$B$7:$B$1281,0))/INDEX(Historical!$F$7:$F$1250,MATCH(B74,Historical!$B$7:$B$1281,0)))^(1/3)-1)*100)</f>
        <v>11.868894208139679</v>
      </c>
      <c r="U74" s="673">
        <f>IF(INDEX(Historical!$H$7:$H$1250,MATCH(B74,Historical!$B$7:$B$1281,0))=0,"n/a",((INDEX(Historical!$C$7:$C$1259,MATCH(B74,Historical!$B$7:$B$1281,0))/INDEX(Historical!$H$7:$H$1250,MATCH(B74,Historical!$B$7:$B$1281,0)))^(1/5)-1)*100)</f>
        <v>11.060497971884509</v>
      </c>
      <c r="V74" s="673">
        <f>IF(INDEX(Historical!$O$7:$O$1250,MATCH(B74,Historical!$B$7:$B$1281,0))=0,"n/a",((INDEX(Historical!$C$7:$C$1259,MATCH(B74,Historical!$B$7:$B$1281,0))/INDEX(Historical!$O$7:$O$1250,MATCH(B74,Historical!$B$7:$B$1281,0)))^(1/10)-1)*100)</f>
        <v>13.346158167069744</v>
      </c>
      <c r="W74" s="674">
        <f t="shared" si="35"/>
        <v>0.82874021373245343</v>
      </c>
      <c r="X74" s="675">
        <f t="shared" si="36"/>
        <v>0.73736653145896724</v>
      </c>
      <c r="Y74" s="634"/>
      <c r="Z74" s="624">
        <f t="shared" si="37"/>
        <v>59.649122807017548</v>
      </c>
      <c r="AA74" s="853">
        <f t="shared" si="38"/>
        <v>35.94736842105263</v>
      </c>
      <c r="AB74" s="854">
        <v>12</v>
      </c>
      <c r="AC74" s="833">
        <v>3.42</v>
      </c>
      <c r="AD74" s="833">
        <v>2.61</v>
      </c>
      <c r="AE74" s="833">
        <v>2.75</v>
      </c>
      <c r="AF74" s="833">
        <v>9.3699999999999992</v>
      </c>
      <c r="AG74" s="833">
        <v>29.2</v>
      </c>
      <c r="AH74" s="833">
        <v>-26.900000000000002</v>
      </c>
      <c r="AI74" s="833">
        <v>16.27</v>
      </c>
      <c r="AJ74" s="833">
        <v>15</v>
      </c>
      <c r="AK74" s="833">
        <v>13.900000000000002</v>
      </c>
      <c r="AL74" s="845">
        <v>7310</v>
      </c>
      <c r="AM74" s="839">
        <v>1.2</v>
      </c>
      <c r="AN74" s="833">
        <v>0.91</v>
      </c>
      <c r="AO74" s="711">
        <f t="shared" si="39"/>
        <v>-23.227524426718148</v>
      </c>
      <c r="AP74" s="712">
        <f t="shared" si="40"/>
        <v>12.719843994334484</v>
      </c>
      <c r="AQ74" s="855">
        <f t="shared" si="41"/>
        <v>286.91190045467749</v>
      </c>
      <c r="AR74" s="624">
        <f>INDEX(Historical!$C$7:$C$1259,MATCH(B74,Historical!$B$7:$B$1281,0))*IF(AH74="n/a",1.03,IF(AH74&lt;0,1.01,IF(AH74&gt;10,1.1,(1+AH74/100))))</f>
        <v>1.9796</v>
      </c>
      <c r="AS74" s="853">
        <f t="shared" si="42"/>
        <v>2.1775600000000002</v>
      </c>
      <c r="AT74" s="853">
        <f t="shared" si="31"/>
        <v>2.3953160000000002</v>
      </c>
      <c r="AU74" s="853">
        <f t="shared" si="31"/>
        <v>2.6348476000000005</v>
      </c>
      <c r="AV74" s="853">
        <f t="shared" si="31"/>
        <v>2.8983323600000008</v>
      </c>
      <c r="AW74" s="624">
        <f t="shared" si="43"/>
        <v>12.085655960000002</v>
      </c>
      <c r="AX74" s="719">
        <f t="shared" si="44"/>
        <v>9.830531934276884</v>
      </c>
      <c r="AY74" s="900">
        <v>1.19</v>
      </c>
      <c r="AZ74" s="839">
        <v>95.240000000000009</v>
      </c>
      <c r="BA74" s="839">
        <v>-4.7300000000000004</v>
      </c>
      <c r="BB74" s="839">
        <v>2.9000000000000004</v>
      </c>
      <c r="BC74" s="839">
        <v>16.71</v>
      </c>
      <c r="BE74" s="597">
        <v>1996</v>
      </c>
      <c r="BF74" s="865">
        <f t="shared" si="45"/>
        <v>2</v>
      </c>
      <c r="BG74" s="849">
        <v>9.1</v>
      </c>
    </row>
    <row r="75" spans="1:59" ht="11.25" customHeight="1" x14ac:dyDescent="0.2">
      <c r="A75" s="831" t="s">
        <v>267</v>
      </c>
      <c r="B75" s="842" t="s">
        <v>268</v>
      </c>
      <c r="C75" s="898" t="s">
        <v>245</v>
      </c>
      <c r="D75" s="898" t="s">
        <v>4284</v>
      </c>
      <c r="E75" s="705">
        <v>49</v>
      </c>
      <c r="F75" s="1153">
        <v>33</v>
      </c>
      <c r="G75" s="1153" t="s">
        <v>106</v>
      </c>
      <c r="H75" s="1153" t="s">
        <v>106</v>
      </c>
      <c r="I75" s="833">
        <v>45.65</v>
      </c>
      <c r="J75" s="624">
        <f t="shared" si="32"/>
        <v>3.5049288061336261</v>
      </c>
      <c r="K75" s="844">
        <v>0.4</v>
      </c>
      <c r="L75" s="854">
        <v>4</v>
      </c>
      <c r="M75" s="615">
        <f t="shared" si="33"/>
        <v>1.6</v>
      </c>
      <c r="N75" s="837" t="s">
        <v>181</v>
      </c>
      <c r="O75" s="706">
        <v>0.38</v>
      </c>
      <c r="P75" s="1098">
        <v>43629</v>
      </c>
      <c r="Q75" s="1098">
        <v>43661</v>
      </c>
      <c r="R75" s="615">
        <f t="shared" si="34"/>
        <v>5.2631578947368469</v>
      </c>
      <c r="S75" s="673">
        <f>IF(INDEX(Historical!$D$7:$D$1257,MATCH(B75,Historical!$B$7:$B$1281,0))=0,"n/a",(INDEX(Historical!$C$7:$C$1259,MATCH(B75,Historical!$B$7:$B$1281,0))/INDEX(Historical!$D$7:$D$1257,MATCH(B75,Historical!$B$7:$B$1281,0))-1)*100)</f>
        <v>2.5641025641025772</v>
      </c>
      <c r="T75" s="673">
        <f>IF(INDEX(Historical!$F$7:$F$1250,MATCH(B75,Historical!$B$7:$B$1281,0))=0,"n/a",((INDEX(Historical!$C$7:$C$1259,MATCH(B75,Historical!$B$7:$B$1281,0))/INDEX(Historical!$F$7:$F$1250,MATCH(B75,Historical!$B$7:$B$1281,0)))^(1/3)-1)*100)</f>
        <v>4.5515917149420382</v>
      </c>
      <c r="U75" s="673">
        <f>IF(INDEX(Historical!$H$7:$H$1250,MATCH(B75,Historical!$B$7:$B$1281,0))=0,"n/a",((INDEX(Historical!$C$7:$C$1259,MATCH(B75,Historical!$B$7:$B$1281,0))/INDEX(Historical!$H$7:$H$1250,MATCH(B75,Historical!$B$7:$B$1281,0)))^(1/5)-1)*100)</f>
        <v>5.0611121761506839</v>
      </c>
      <c r="V75" s="673">
        <f>IF(INDEX(Historical!$O$7:$O$1250,MATCH(B75,Historical!$B$7:$B$1281,0))=0,"n/a",((INDEX(Historical!$C$7:$C$1259,MATCH(B75,Historical!$B$7:$B$1281,0))/INDEX(Historical!$O$7:$O$1250,MATCH(B75,Historical!$B$7:$B$1281,0)))^(1/10)-1)*100)</f>
        <v>4.3021038032194703</v>
      </c>
      <c r="W75" s="674">
        <f t="shared" si="35"/>
        <v>1.1764272569070071</v>
      </c>
      <c r="X75" s="675" t="str">
        <f t="shared" si="36"/>
        <v>n/a</v>
      </c>
      <c r="Y75" s="644" t="s">
        <v>4586</v>
      </c>
      <c r="Z75" s="624">
        <f t="shared" si="37"/>
        <v>87.912087912087912</v>
      </c>
      <c r="AA75" s="853">
        <f t="shared" si="38"/>
        <v>25.08241758241758</v>
      </c>
      <c r="AB75" s="854">
        <v>12</v>
      </c>
      <c r="AC75" s="833">
        <v>1.82</v>
      </c>
      <c r="AD75" s="833">
        <v>4.88</v>
      </c>
      <c r="AE75" s="833">
        <v>1.42</v>
      </c>
      <c r="AF75" s="833">
        <v>4.5199999999999996</v>
      </c>
      <c r="AG75" s="833">
        <v>19.3</v>
      </c>
      <c r="AH75" s="833">
        <v>-26.1</v>
      </c>
      <c r="AI75" s="833">
        <v>12</v>
      </c>
      <c r="AJ75" s="833">
        <v>-4.3</v>
      </c>
      <c r="AK75" s="833">
        <v>5.2</v>
      </c>
      <c r="AL75" s="845">
        <v>6070</v>
      </c>
      <c r="AM75" s="839">
        <v>1.6</v>
      </c>
      <c r="AN75" s="833">
        <v>1.37</v>
      </c>
      <c r="AO75" s="711">
        <f t="shared" si="39"/>
        <v>-16.51637660013327</v>
      </c>
      <c r="AP75" s="712">
        <f t="shared" si="40"/>
        <v>8.56604098228431</v>
      </c>
      <c r="AQ75" s="855">
        <f t="shared" si="41"/>
        <v>124.47224770066781</v>
      </c>
      <c r="AR75" s="624">
        <f>INDEX(Historical!$C$7:$C$1259,MATCH(B75,Historical!$B$7:$B$1281,0))*IF(AH75="n/a",1.03,IF(AH75&lt;0,1.01,IF(AH75&gt;10,1.1,(1+AH75/100))))</f>
        <v>1.6160000000000001</v>
      </c>
      <c r="AS75" s="853">
        <f t="shared" si="42"/>
        <v>1.7776000000000003</v>
      </c>
      <c r="AT75" s="853">
        <f t="shared" si="31"/>
        <v>1.8700352000000005</v>
      </c>
      <c r="AU75" s="853">
        <f t="shared" si="31"/>
        <v>1.9672770304000005</v>
      </c>
      <c r="AV75" s="853">
        <f t="shared" si="31"/>
        <v>2.0695754359808007</v>
      </c>
      <c r="AW75" s="624">
        <f t="shared" si="43"/>
        <v>9.3004876663808016</v>
      </c>
      <c r="AX75" s="719">
        <f t="shared" si="44"/>
        <v>20.373466958117859</v>
      </c>
      <c r="AY75" s="900">
        <v>1.51</v>
      </c>
      <c r="AZ75" s="839">
        <v>104.98</v>
      </c>
      <c r="BA75" s="839">
        <v>-8.6999999999999993</v>
      </c>
      <c r="BB75" s="839">
        <v>2.4</v>
      </c>
      <c r="BC75" s="839">
        <v>9.1399999999999988</v>
      </c>
      <c r="BE75" s="597">
        <v>1972</v>
      </c>
      <c r="BF75" s="865">
        <f t="shared" si="45"/>
        <v>5</v>
      </c>
      <c r="BG75" s="849">
        <v>5.2</v>
      </c>
    </row>
    <row r="76" spans="1:59" ht="11.25" customHeight="1" x14ac:dyDescent="0.2">
      <c r="A76" s="831" t="s">
        <v>4310</v>
      </c>
      <c r="B76" s="842" t="s">
        <v>4311</v>
      </c>
      <c r="C76" s="898" t="s">
        <v>123</v>
      </c>
      <c r="D76" s="898" t="s">
        <v>4108</v>
      </c>
      <c r="E76" s="705">
        <v>28</v>
      </c>
      <c r="F76" s="1153">
        <v>113</v>
      </c>
      <c r="G76" s="1153" t="s">
        <v>37</v>
      </c>
      <c r="H76" s="1153" t="s">
        <v>37</v>
      </c>
      <c r="I76" s="833">
        <v>280.14</v>
      </c>
      <c r="J76" s="624">
        <f t="shared" si="32"/>
        <v>1.5135289498108091</v>
      </c>
      <c r="K76" s="851">
        <v>1.06</v>
      </c>
      <c r="L76" s="854">
        <v>4</v>
      </c>
      <c r="M76" s="615">
        <f t="shared" si="33"/>
        <v>4.24</v>
      </c>
      <c r="N76" s="837" t="s">
        <v>148</v>
      </c>
      <c r="O76" s="707">
        <v>0.96299999999999997</v>
      </c>
      <c r="P76" s="606">
        <v>44259</v>
      </c>
      <c r="Q76" s="606">
        <v>44277</v>
      </c>
      <c r="R76" s="615">
        <f t="shared" si="34"/>
        <v>10.072689511941858</v>
      </c>
      <c r="S76" s="673">
        <f>IF(INDEX(Historical!$D$7:$D$1257,MATCH(B76,Historical!$B$7:$B$1281,0))=0,"n/a",(INDEX(Historical!$C$7:$C$1259,MATCH(B76,Historical!$B$7:$B$1281,0))/INDEX(Historical!$D$7:$D$1257,MATCH(B76,Historical!$B$7:$B$1281,0))-1)*100)</f>
        <v>10.057142857142853</v>
      </c>
      <c r="T76" s="673">
        <f>IF(INDEX(Historical!$F$7:$F$1250,MATCH(B76,Historical!$B$7:$B$1281,0))=0,"n/a",((INDEX(Historical!$C$7:$C$1259,MATCH(B76,Historical!$B$7:$B$1281,0))/INDEX(Historical!$F$7:$F$1250,MATCH(B76,Historical!$B$7:$B$1281,0)))^(1/3)-1)*100)</f>
        <v>6.9363217015811385</v>
      </c>
      <c r="U76" s="673">
        <f>IF(INDEX(Historical!$H$7:$H$1250,MATCH(B76,Historical!$B$7:$B$1281,0))=0,"n/a",((INDEX(Historical!$C$7:$C$1259,MATCH(B76,Historical!$B$7:$B$1281,0))/INDEX(Historical!$H$7:$H$1250,MATCH(B76,Historical!$B$7:$B$1281,0)))^(1/5)-1)*100)</f>
        <v>6.1363257525060444</v>
      </c>
      <c r="V76" s="673">
        <f>IF(INDEX(Historical!$O$7:$O$1250,MATCH(B76,Historical!$B$7:$B$1281,0))=0,"n/a",((INDEX(Historical!$C$7:$C$1259,MATCH(B76,Historical!$B$7:$B$1281,0))/INDEX(Historical!$O$7:$O$1250,MATCH(B76,Historical!$B$7:$B$1281,0)))^(1/10)-1)*100)</f>
        <v>7.9049523597415572</v>
      </c>
      <c r="W76" s="674">
        <f t="shared" si="35"/>
        <v>0.77626347044888</v>
      </c>
      <c r="X76" s="675" t="str">
        <f t="shared" si="36"/>
        <v>n/a</v>
      </c>
      <c r="Y76" s="643"/>
      <c r="Z76" s="624">
        <f t="shared" si="37"/>
        <v>90.212765957446805</v>
      </c>
      <c r="AA76" s="853">
        <f t="shared" si="38"/>
        <v>59.604255319148933</v>
      </c>
      <c r="AB76" s="854">
        <v>12</v>
      </c>
      <c r="AC76" s="833">
        <v>4.7</v>
      </c>
      <c r="AD76" s="833">
        <v>5.07</v>
      </c>
      <c r="AE76" s="833">
        <v>5.21</v>
      </c>
      <c r="AF76" s="833">
        <v>3.1</v>
      </c>
      <c r="AG76" s="833">
        <v>5.4</v>
      </c>
      <c r="AH76" s="833">
        <v>17.399999999999999</v>
      </c>
      <c r="AI76" s="833">
        <v>10.83</v>
      </c>
      <c r="AJ76" s="833">
        <v>-2.6</v>
      </c>
      <c r="AK76" s="833">
        <v>11.709999999999999</v>
      </c>
      <c r="AL76" s="845">
        <v>141850</v>
      </c>
      <c r="AM76" s="839">
        <v>0.1</v>
      </c>
      <c r="AN76" s="833">
        <v>0.34</v>
      </c>
      <c r="AO76" s="711">
        <f t="shared" si="39"/>
        <v>-51.954400616832082</v>
      </c>
      <c r="AP76" s="712">
        <f t="shared" si="40"/>
        <v>7.6498547023168531</v>
      </c>
      <c r="AQ76" s="855">
        <f t="shared" si="41"/>
        <v>186.56834863556776</v>
      </c>
      <c r="AR76" s="624">
        <f>INDEX(Historical!$C$7:$C$1259,MATCH(B76,Historical!$B$7:$B$1281,0))*IF(AH76="n/a",1.03,IF(AH76&lt;0,1.01,IF(AH76&gt;10,1.1,(1+AH76/100))))</f>
        <v>4.2372000000000005</v>
      </c>
      <c r="AS76" s="853">
        <f t="shared" si="42"/>
        <v>4.6609200000000008</v>
      </c>
      <c r="AT76" s="853">
        <f t="shared" si="31"/>
        <v>5.1270120000000015</v>
      </c>
      <c r="AU76" s="853">
        <f t="shared" si="31"/>
        <v>5.6397132000000019</v>
      </c>
      <c r="AV76" s="853">
        <f t="shared" si="31"/>
        <v>6.2036845200000021</v>
      </c>
      <c r="AW76" s="624">
        <f t="shared" si="43"/>
        <v>25.868529720000009</v>
      </c>
      <c r="AX76" s="719">
        <f t="shared" si="44"/>
        <v>9.2341435425144596</v>
      </c>
      <c r="AY76" s="900">
        <v>0.79</v>
      </c>
      <c r="AZ76" s="839">
        <v>75.739999999999995</v>
      </c>
      <c r="BA76" s="839">
        <v>-1.0999999999999999</v>
      </c>
      <c r="BB76" s="839">
        <v>8.6900000000000013</v>
      </c>
      <c r="BC76" s="839">
        <v>13.700000000000001</v>
      </c>
      <c r="BE76" s="597">
        <v>1994</v>
      </c>
      <c r="BF76" s="865">
        <f t="shared" si="45"/>
        <v>2</v>
      </c>
      <c r="BG76" s="849">
        <v>2.9000000000000004</v>
      </c>
    </row>
    <row r="77" spans="1:59" ht="11.25" customHeight="1" x14ac:dyDescent="0.2">
      <c r="A77" s="831" t="s">
        <v>269</v>
      </c>
      <c r="B77" s="842" t="s">
        <v>270</v>
      </c>
      <c r="C77" s="898" t="s">
        <v>245</v>
      </c>
      <c r="D77" s="898" t="s">
        <v>4251</v>
      </c>
      <c r="E77" s="705">
        <v>58</v>
      </c>
      <c r="F77" s="1153">
        <v>12</v>
      </c>
      <c r="G77" s="1153" t="s">
        <v>37</v>
      </c>
      <c r="H77" s="1153" t="s">
        <v>115</v>
      </c>
      <c r="I77" s="833">
        <v>190.18</v>
      </c>
      <c r="J77" s="624">
        <f t="shared" si="32"/>
        <v>1.2619623514565148</v>
      </c>
      <c r="K77" s="844">
        <v>0.6</v>
      </c>
      <c r="L77" s="854">
        <v>4</v>
      </c>
      <c r="M77" s="615">
        <f t="shared" si="33"/>
        <v>2.4</v>
      </c>
      <c r="N77" s="837" t="s">
        <v>271</v>
      </c>
      <c r="O77" s="706">
        <v>0.55000000000000004</v>
      </c>
      <c r="P77" s="606">
        <v>44124</v>
      </c>
      <c r="Q77" s="606">
        <v>44139</v>
      </c>
      <c r="R77" s="615">
        <f t="shared" si="34"/>
        <v>9.0909090909090793</v>
      </c>
      <c r="S77" s="673">
        <f>IF(INDEX(Historical!$D$7:$D$1257,MATCH(B77,Historical!$B$7:$B$1281,0))=0,"n/a",(INDEX(Historical!$C$7:$C$1259,MATCH(B77,Historical!$B$7:$B$1281,0))/INDEX(Historical!$D$7:$D$1257,MATCH(B77,Historical!$B$7:$B$1281,0))-1)*100)</f>
        <v>9.2233009708737832</v>
      </c>
      <c r="T77" s="673">
        <f>IF(INDEX(Historical!$F$7:$F$1250,MATCH(B77,Historical!$B$7:$B$1281,0))=0,"n/a",((INDEX(Historical!$C$7:$C$1259,MATCH(B77,Historical!$B$7:$B$1281,0))/INDEX(Historical!$F$7:$F$1250,MATCH(B77,Historical!$B$7:$B$1281,0)))^(1/3)-1)*100)</f>
        <v>13.967138314551075</v>
      </c>
      <c r="U77" s="673">
        <f>IF(INDEX(Historical!$H$7:$H$1250,MATCH(B77,Historical!$B$7:$B$1281,0))=0,"n/a",((INDEX(Historical!$C$7:$C$1259,MATCH(B77,Historical!$B$7:$B$1281,0))/INDEX(Historical!$H$7:$H$1250,MATCH(B77,Historical!$B$7:$B$1281,0)))^(1/5)-1)*100)</f>
        <v>17.143034329661333</v>
      </c>
      <c r="V77" s="673">
        <f>IF(INDEX(Historical!$O$7:$O$1250,MATCH(B77,Historical!$B$7:$B$1281,0))=0,"n/a",((INDEX(Historical!$C$7:$C$1259,MATCH(B77,Historical!$B$7:$B$1281,0))/INDEX(Historical!$O$7:$O$1250,MATCH(B77,Historical!$B$7:$B$1281,0)))^(1/10)-1)*100)</f>
        <v>18.853575892666498</v>
      </c>
      <c r="W77" s="674">
        <f t="shared" si="35"/>
        <v>0.90927230076971677</v>
      </c>
      <c r="X77" s="675">
        <f t="shared" si="36"/>
        <v>0.73892389351988497</v>
      </c>
      <c r="Y77" s="842"/>
      <c r="Z77" s="624">
        <f t="shared" si="37"/>
        <v>31.007751937984494</v>
      </c>
      <c r="AA77" s="853">
        <f t="shared" si="38"/>
        <v>24.571059431524549</v>
      </c>
      <c r="AB77" s="854">
        <v>1</v>
      </c>
      <c r="AC77" s="833">
        <v>7.74</v>
      </c>
      <c r="AD77" s="833">
        <v>1.79</v>
      </c>
      <c r="AE77" s="833">
        <v>1.47</v>
      </c>
      <c r="AF77" s="833">
        <v>96.95</v>
      </c>
      <c r="AG77" s="833">
        <v>200.70000000000002</v>
      </c>
      <c r="AH77" s="833">
        <v>41.199999999999996</v>
      </c>
      <c r="AI77" s="833">
        <v>13.139999999999999</v>
      </c>
      <c r="AJ77" s="833">
        <v>23.200000000000003</v>
      </c>
      <c r="AK77" s="833">
        <v>13.74</v>
      </c>
      <c r="AL77" s="845">
        <v>131710</v>
      </c>
      <c r="AM77" s="839">
        <v>0.06</v>
      </c>
      <c r="AN77" s="833">
        <v>15.16</v>
      </c>
      <c r="AO77" s="711">
        <f t="shared" si="39"/>
        <v>-6.1660627504067023</v>
      </c>
      <c r="AP77" s="712">
        <f t="shared" si="40"/>
        <v>18.404996681117847</v>
      </c>
      <c r="AQ77" s="855">
        <f t="shared" si="41"/>
        <v>928.9507518473597</v>
      </c>
      <c r="AR77" s="624">
        <f>INDEX(Historical!$C$7:$C$1259,MATCH(B77,Historical!$B$7:$B$1281,0))*IF(AH77="n/a",1.03,IF(AH77&lt;0,1.01,IF(AH77&gt;10,1.1,(1+AH77/100))))</f>
        <v>2.4750000000000001</v>
      </c>
      <c r="AS77" s="853">
        <f t="shared" si="42"/>
        <v>2.7225000000000001</v>
      </c>
      <c r="AT77" s="853">
        <f t="shared" si="31"/>
        <v>2.9947500000000002</v>
      </c>
      <c r="AU77" s="853">
        <f t="shared" si="31"/>
        <v>3.2942250000000004</v>
      </c>
      <c r="AV77" s="853">
        <f t="shared" si="31"/>
        <v>3.6236475000000006</v>
      </c>
      <c r="AW77" s="624">
        <f t="shared" si="43"/>
        <v>15.110122500000001</v>
      </c>
      <c r="AX77" s="719">
        <f t="shared" si="44"/>
        <v>7.9451690503733312</v>
      </c>
      <c r="AY77" s="900">
        <v>1.34</v>
      </c>
      <c r="AZ77" s="839">
        <v>140.49</v>
      </c>
      <c r="BA77" s="839">
        <v>-1.4200000000000002</v>
      </c>
      <c r="BB77" s="839">
        <v>10.35</v>
      </c>
      <c r="BC77" s="839">
        <v>18.41</v>
      </c>
      <c r="BE77" s="597">
        <v>1963</v>
      </c>
      <c r="BF77" s="865">
        <f t="shared" si="45"/>
        <v>6</v>
      </c>
      <c r="BG77" s="849">
        <v>11.899999999999999</v>
      </c>
    </row>
    <row r="78" spans="1:59" ht="11.25" customHeight="1" x14ac:dyDescent="0.2">
      <c r="A78" s="831" t="s">
        <v>666</v>
      </c>
      <c r="B78" s="842" t="s">
        <v>667</v>
      </c>
      <c r="C78" s="898" t="s">
        <v>112</v>
      </c>
      <c r="D78" s="898" t="s">
        <v>4256</v>
      </c>
      <c r="E78" s="705">
        <v>26</v>
      </c>
      <c r="F78" s="1153">
        <v>131</v>
      </c>
      <c r="G78" s="1153" t="s">
        <v>106</v>
      </c>
      <c r="H78" s="1153" t="s">
        <v>106</v>
      </c>
      <c r="I78" s="833">
        <v>39.549999999999997</v>
      </c>
      <c r="J78" s="624">
        <f t="shared" si="32"/>
        <v>2.1744627054361572</v>
      </c>
      <c r="K78" s="851">
        <v>0.215</v>
      </c>
      <c r="L78" s="854">
        <v>4</v>
      </c>
      <c r="M78" s="615">
        <f t="shared" si="33"/>
        <v>0.86</v>
      </c>
      <c r="N78" s="837" t="s">
        <v>142</v>
      </c>
      <c r="O78" s="707">
        <v>0.21</v>
      </c>
      <c r="P78" s="606">
        <v>44162</v>
      </c>
      <c r="Q78" s="606">
        <v>44179</v>
      </c>
      <c r="R78" s="615">
        <f t="shared" si="34"/>
        <v>2.3809523809523832</v>
      </c>
      <c r="S78" s="673">
        <f>IF(INDEX(Historical!$D$7:$D$1257,MATCH(B78,Historical!$B$7:$B$1281,0))=0,"n/a",(INDEX(Historical!$C$7:$C$1259,MATCH(B78,Historical!$B$7:$B$1281,0))/INDEX(Historical!$D$7:$D$1257,MATCH(B78,Historical!$B$7:$B$1281,0))-1)*100)</f>
        <v>4.3209876543209846</v>
      </c>
      <c r="T78" s="673">
        <f>IF(INDEX(Historical!$F$7:$F$1250,MATCH(B78,Historical!$B$7:$B$1281,0))=0,"n/a",((INDEX(Historical!$C$7:$C$1259,MATCH(B78,Historical!$B$7:$B$1281,0))/INDEX(Historical!$F$7:$F$1250,MATCH(B78,Historical!$B$7:$B$1281,0)))^(1/3)-1)*100)</f>
        <v>6.4762849072449669</v>
      </c>
      <c r="U78" s="673">
        <f>IF(INDEX(Historical!$H$7:$H$1250,MATCH(B78,Historical!$B$7:$B$1281,0))=0,"n/a",((INDEX(Historical!$C$7:$C$1259,MATCH(B78,Historical!$B$7:$B$1281,0))/INDEX(Historical!$H$7:$H$1250,MATCH(B78,Historical!$B$7:$B$1281,0)))^(1/5)-1)*100)</f>
        <v>9.3685841270984014</v>
      </c>
      <c r="V78" s="673">
        <f>IF(INDEX(Historical!$O$7:$O$1250,MATCH(B78,Historical!$B$7:$B$1281,0))=0,"n/a",((INDEX(Historical!$C$7:$C$1259,MATCH(B78,Historical!$B$7:$B$1281,0))/INDEX(Historical!$O$7:$O$1250,MATCH(B78,Historical!$B$7:$B$1281,0)))^(1/10)-1)*100)</f>
        <v>11.287367960349414</v>
      </c>
      <c r="W78" s="674">
        <f t="shared" si="35"/>
        <v>0.83000608822257138</v>
      </c>
      <c r="X78" s="675" t="str">
        <f t="shared" si="36"/>
        <v>n/a</v>
      </c>
      <c r="Y78" s="842"/>
      <c r="Z78" s="624" t="str">
        <f t="shared" si="37"/>
        <v>n/a</v>
      </c>
      <c r="AA78" s="853" t="str">
        <f t="shared" si="38"/>
        <v>n/a</v>
      </c>
      <c r="AB78" s="854">
        <v>9</v>
      </c>
      <c r="AC78" s="833">
        <v>-2.52</v>
      </c>
      <c r="AD78" s="833" t="s">
        <v>136</v>
      </c>
      <c r="AE78" s="833">
        <v>0.81</v>
      </c>
      <c r="AF78" s="833">
        <v>2.02</v>
      </c>
      <c r="AG78" s="833">
        <v>-12.9</v>
      </c>
      <c r="AH78" s="833">
        <v>-132.9</v>
      </c>
      <c r="AI78" s="833">
        <v>4.16</v>
      </c>
      <c r="AJ78" s="833">
        <v>-28.199999999999996</v>
      </c>
      <c r="AK78" s="833">
        <v>-10</v>
      </c>
      <c r="AL78" s="845">
        <v>1230</v>
      </c>
      <c r="AM78" s="839">
        <v>2.4</v>
      </c>
      <c r="AN78" s="833">
        <v>1.33</v>
      </c>
      <c r="AO78" s="711" t="str">
        <f t="shared" si="39"/>
        <v>n/a</v>
      </c>
      <c r="AP78" s="712">
        <f t="shared" si="40"/>
        <v>11.543046832534559</v>
      </c>
      <c r="AQ78" s="855" t="str">
        <f t="shared" si="41"/>
        <v>n/a</v>
      </c>
      <c r="AR78" s="624">
        <f>INDEX(Historical!$C$7:$C$1259,MATCH(B78,Historical!$B$7:$B$1281,0))*IF(AH78="n/a",1.03,IF(AH78&lt;0,1.01,IF(AH78&gt;10,1.1,(1+AH78/100))))</f>
        <v>0.85344999999999993</v>
      </c>
      <c r="AS78" s="853">
        <f t="shared" si="42"/>
        <v>0.88895352000000005</v>
      </c>
      <c r="AT78" s="853">
        <f t="shared" si="31"/>
        <v>0.89784305520000007</v>
      </c>
      <c r="AU78" s="853">
        <f t="shared" si="31"/>
        <v>0.90682148575200006</v>
      </c>
      <c r="AV78" s="853">
        <f t="shared" si="31"/>
        <v>0.91588970060952002</v>
      </c>
      <c r="AW78" s="624">
        <f t="shared" si="43"/>
        <v>4.4629577615615199</v>
      </c>
      <c r="AX78" s="719">
        <f t="shared" si="44"/>
        <v>11.284343265642276</v>
      </c>
      <c r="AY78" s="900">
        <v>1.17</v>
      </c>
      <c r="AZ78" s="839">
        <v>132.51</v>
      </c>
      <c r="BA78" s="839">
        <v>-6.9599999999999991</v>
      </c>
      <c r="BB78" s="839">
        <v>9.92</v>
      </c>
      <c r="BC78" s="839">
        <v>47.620000000000005</v>
      </c>
      <c r="BE78" s="597">
        <v>1996</v>
      </c>
      <c r="BF78" s="865">
        <f t="shared" si="45"/>
        <v>2</v>
      </c>
      <c r="BG78" s="849">
        <v>-3.6999999999999997</v>
      </c>
    </row>
    <row r="79" spans="1:59" ht="11.25" customHeight="1" x14ac:dyDescent="0.2">
      <c r="A79" s="831" t="s">
        <v>274</v>
      </c>
      <c r="B79" s="842" t="s">
        <v>275</v>
      </c>
      <c r="C79" s="898" t="s">
        <v>245</v>
      </c>
      <c r="D79" s="898" t="s">
        <v>4286</v>
      </c>
      <c r="E79" s="705">
        <v>45</v>
      </c>
      <c r="F79" s="1153">
        <v>57</v>
      </c>
      <c r="G79" s="1153" t="s">
        <v>37</v>
      </c>
      <c r="H79" s="1153" t="s">
        <v>115</v>
      </c>
      <c r="I79" s="833">
        <v>224.14</v>
      </c>
      <c r="J79" s="624">
        <f t="shared" si="32"/>
        <v>2.302132595699117</v>
      </c>
      <c r="K79" s="844">
        <v>1.29</v>
      </c>
      <c r="L79" s="854">
        <v>4</v>
      </c>
      <c r="M79" s="615">
        <f t="shared" si="33"/>
        <v>5.16</v>
      </c>
      <c r="N79" s="837" t="s">
        <v>148</v>
      </c>
      <c r="O79" s="706">
        <v>1.25</v>
      </c>
      <c r="P79" s="606">
        <v>44165</v>
      </c>
      <c r="Q79" s="606">
        <v>44180</v>
      </c>
      <c r="R79" s="615">
        <f t="shared" si="34"/>
        <v>3.2000000000000028</v>
      </c>
      <c r="S79" s="673">
        <f>IF(INDEX(Historical!$D$7:$D$1257,MATCH(B79,Historical!$B$7:$B$1281,0))=0,"n/a",(INDEX(Historical!$C$7:$C$1259,MATCH(B79,Historical!$B$7:$B$1281,0))/INDEX(Historical!$D$7:$D$1257,MATCH(B79,Historical!$B$7:$B$1281,0))-1)*100)</f>
        <v>6.5539112050739812</v>
      </c>
      <c r="T79" s="673">
        <f>IF(INDEX(Historical!$F$7:$F$1250,MATCH(B79,Historical!$B$7:$B$1281,0))=0,"n/a",((INDEX(Historical!$C$7:$C$1259,MATCH(B79,Historical!$B$7:$B$1281,0))/INDEX(Historical!$F$7:$F$1250,MATCH(B79,Historical!$B$7:$B$1281,0)))^(1/3)-1)*100)</f>
        <v>9.5831854829934837</v>
      </c>
      <c r="U79" s="673">
        <f>IF(INDEX(Historical!$H$7:$H$1250,MATCH(B79,Historical!$B$7:$B$1281,0))=0,"n/a",((INDEX(Historical!$C$7:$C$1259,MATCH(B79,Historical!$B$7:$B$1281,0))/INDEX(Historical!$H$7:$H$1250,MATCH(B79,Historical!$B$7:$B$1281,0)))^(1/5)-1)*100)</f>
        <v>7.9380129440501213</v>
      </c>
      <c r="V79" s="673">
        <f>IF(INDEX(Historical!$O$7:$O$1250,MATCH(B79,Historical!$B$7:$B$1281,0))=0,"n/a",((INDEX(Historical!$C$7:$C$1259,MATCH(B79,Historical!$B$7:$B$1281,0))/INDEX(Historical!$O$7:$O$1250,MATCH(B79,Historical!$B$7:$B$1281,0)))^(1/10)-1)*100)</f>
        <v>8.3508218254749078</v>
      </c>
      <c r="W79" s="674">
        <f t="shared" si="35"/>
        <v>0.95056667594493782</v>
      </c>
      <c r="X79" s="675">
        <f t="shared" si="36"/>
        <v>1.4175023114375216</v>
      </c>
      <c r="Y79" s="782"/>
      <c r="Z79" s="624">
        <f t="shared" si="37"/>
        <v>81.904761904761912</v>
      </c>
      <c r="AA79" s="853">
        <f t="shared" si="38"/>
        <v>35.577777777777776</v>
      </c>
      <c r="AB79" s="854">
        <v>12</v>
      </c>
      <c r="AC79" s="833">
        <v>6.3</v>
      </c>
      <c r="AD79" s="833">
        <v>1.96</v>
      </c>
      <c r="AE79" s="833">
        <v>8.69</v>
      </c>
      <c r="AF79" s="833" t="s">
        <v>136</v>
      </c>
      <c r="AG79" s="835">
        <v>-54</v>
      </c>
      <c r="AH79" s="833">
        <v>-21</v>
      </c>
      <c r="AI79" s="833">
        <v>9.16</v>
      </c>
      <c r="AJ79" s="833">
        <v>5.6000000000000005</v>
      </c>
      <c r="AK79" s="833">
        <v>18.2</v>
      </c>
      <c r="AL79" s="845">
        <v>166990</v>
      </c>
      <c r="AM79" s="839">
        <v>0.06</v>
      </c>
      <c r="AN79" s="833" t="s">
        <v>136</v>
      </c>
      <c r="AO79" s="711">
        <f t="shared" si="39"/>
        <v>-25.337632238028537</v>
      </c>
      <c r="AP79" s="712">
        <f t="shared" si="40"/>
        <v>10.240145539749239</v>
      </c>
      <c r="AQ79" s="855" t="str">
        <f t="shared" si="41"/>
        <v>n/a</v>
      </c>
      <c r="AR79" s="624">
        <f>INDEX(Historical!$C$7:$C$1259,MATCH(B79,Historical!$B$7:$B$1281,0))*IF(AH79="n/a",1.03,IF(AH79&lt;0,1.01,IF(AH79&gt;10,1.1,(1+AH79/100))))</f>
        <v>5.0903999999999998</v>
      </c>
      <c r="AS79" s="853">
        <f t="shared" si="42"/>
        <v>5.5566806399999997</v>
      </c>
      <c r="AT79" s="853">
        <f t="shared" si="31"/>
        <v>6.1123487040000004</v>
      </c>
      <c r="AU79" s="853">
        <f t="shared" si="31"/>
        <v>6.723583574400001</v>
      </c>
      <c r="AV79" s="853">
        <f t="shared" si="31"/>
        <v>7.3959419318400013</v>
      </c>
      <c r="AW79" s="624">
        <f t="shared" si="43"/>
        <v>30.87895485024</v>
      </c>
      <c r="AX79" s="719">
        <f t="shared" si="44"/>
        <v>13.77663730268582</v>
      </c>
      <c r="AY79" s="900">
        <v>0.61</v>
      </c>
      <c r="AZ79" s="839">
        <v>44.61</v>
      </c>
      <c r="BA79" s="839">
        <v>-3.35</v>
      </c>
      <c r="BB79" s="839">
        <v>4.6899999999999995</v>
      </c>
      <c r="BC79" s="839">
        <v>6.45</v>
      </c>
      <c r="BE79" s="597">
        <v>1976</v>
      </c>
      <c r="BF79" s="865">
        <f t="shared" si="45"/>
        <v>4</v>
      </c>
      <c r="BG79" s="849">
        <v>9.3000000000000007</v>
      </c>
    </row>
    <row r="80" spans="1:59" ht="11.25" customHeight="1" x14ac:dyDescent="0.2">
      <c r="A80" s="838" t="s">
        <v>285</v>
      </c>
      <c r="B80" s="842" t="s">
        <v>286</v>
      </c>
      <c r="C80" s="898" t="s">
        <v>108</v>
      </c>
      <c r="D80" s="898" t="s">
        <v>118</v>
      </c>
      <c r="E80" s="705">
        <v>34</v>
      </c>
      <c r="F80" s="1153">
        <v>83</v>
      </c>
      <c r="G80" s="1153" t="s">
        <v>106</v>
      </c>
      <c r="H80" s="1153" t="s">
        <v>106</v>
      </c>
      <c r="I80" s="833">
        <v>60.81</v>
      </c>
      <c r="J80" s="624">
        <f t="shared" si="32"/>
        <v>4.160499917776681</v>
      </c>
      <c r="K80" s="851">
        <v>0.63249999999999995</v>
      </c>
      <c r="L80" s="854">
        <v>4</v>
      </c>
      <c r="M80" s="615">
        <f t="shared" si="33"/>
        <v>2.5299999999999998</v>
      </c>
      <c r="N80" s="837" t="s">
        <v>287</v>
      </c>
      <c r="O80" s="707">
        <v>0.63</v>
      </c>
      <c r="P80" s="606">
        <v>44180</v>
      </c>
      <c r="Q80" s="606">
        <v>44195</v>
      </c>
      <c r="R80" s="615">
        <f t="shared" si="34"/>
        <v>0.39682539682538837</v>
      </c>
      <c r="S80" s="673">
        <f>IF(INDEX(Historical!$D$7:$D$1257,MATCH(B80,Historical!$B$7:$B$1281,0))=0,"n/a",(INDEX(Historical!$C$7:$C$1259,MATCH(B80,Historical!$B$7:$B$1281,0))/INDEX(Historical!$D$7:$D$1257,MATCH(B80,Historical!$B$7:$B$1281,0))-1)*100)</f>
        <v>0.39800995024874553</v>
      </c>
      <c r="T80" s="673">
        <f>IF(INDEX(Historical!$F$7:$F$1250,MATCH(B80,Historical!$B$7:$B$1281,0))=0,"n/a",((INDEX(Historical!$C$7:$C$1259,MATCH(B80,Historical!$B$7:$B$1281,0))/INDEX(Historical!$F$7:$F$1250,MATCH(B80,Historical!$B$7:$B$1281,0)))^(1/3)-1)*100)</f>
        <v>0.39960464509478655</v>
      </c>
      <c r="U80" s="673">
        <f>IF(INDEX(Historical!$H$7:$H$1250,MATCH(B80,Historical!$B$7:$B$1281,0))=0,"n/a",((INDEX(Historical!$C$7:$C$1259,MATCH(B80,Historical!$B$7:$B$1281,0))/INDEX(Historical!$H$7:$H$1250,MATCH(B80,Historical!$B$7:$B$1281,0)))^(1/5)-1)*100)</f>
        <v>0.40121650162467937</v>
      </c>
      <c r="V80" s="673">
        <f>IF(INDEX(Historical!$O$7:$O$1250,MATCH(B80,Historical!$B$7:$B$1281,0))=0,"n/a",((INDEX(Historical!$C$7:$C$1259,MATCH(B80,Historical!$B$7:$B$1281,0))/INDEX(Historical!$O$7:$O$1250,MATCH(B80,Historical!$B$7:$B$1281,0)))^(1/10)-1)*100)</f>
        <v>0.62555364623237963</v>
      </c>
      <c r="W80" s="674">
        <f t="shared" si="35"/>
        <v>0.64137824795866683</v>
      </c>
      <c r="X80" s="675">
        <f t="shared" si="36"/>
        <v>1.0530616840542765E-2</v>
      </c>
      <c r="Y80" s="842"/>
      <c r="Z80" s="624">
        <f t="shared" si="37"/>
        <v>37.370753323485964</v>
      </c>
      <c r="AA80" s="853">
        <f t="shared" si="38"/>
        <v>8.9822747415066484</v>
      </c>
      <c r="AB80" s="854">
        <v>12</v>
      </c>
      <c r="AC80" s="833">
        <v>6.77</v>
      </c>
      <c r="AD80" s="833">
        <v>0.24</v>
      </c>
      <c r="AE80" s="833">
        <v>0.89</v>
      </c>
      <c r="AF80" s="833">
        <v>1.67</v>
      </c>
      <c r="AG80" s="833">
        <v>20.3</v>
      </c>
      <c r="AH80" s="833">
        <v>17</v>
      </c>
      <c r="AI80" s="833">
        <v>-10.39</v>
      </c>
      <c r="AJ80" s="833">
        <v>38.1</v>
      </c>
      <c r="AK80" s="833">
        <v>37.9</v>
      </c>
      <c r="AL80" s="845">
        <v>3350</v>
      </c>
      <c r="AM80" s="839">
        <v>35.5</v>
      </c>
      <c r="AN80" s="833">
        <v>0.18</v>
      </c>
      <c r="AO80" s="711">
        <f t="shared" si="39"/>
        <v>-4.420558322105288</v>
      </c>
      <c r="AP80" s="712">
        <f t="shared" si="40"/>
        <v>4.5617164194013604</v>
      </c>
      <c r="AQ80" s="855">
        <f t="shared" si="41"/>
        <v>-18.349256468470543</v>
      </c>
      <c r="AR80" s="624">
        <f>INDEX(Historical!$C$7:$C$1259,MATCH(B80,Historical!$B$7:$B$1281,0))*IF(AH80="n/a",1.03,IF(AH80&lt;0,1.01,IF(AH80&gt;10,1.1,(1+AH80/100))))</f>
        <v>2.77475</v>
      </c>
      <c r="AS80" s="853">
        <f t="shared" si="42"/>
        <v>2.8024974999999999</v>
      </c>
      <c r="AT80" s="853">
        <f t="shared" si="31"/>
        <v>3.0827472500000002</v>
      </c>
      <c r="AU80" s="853">
        <f t="shared" si="31"/>
        <v>3.3910219750000006</v>
      </c>
      <c r="AV80" s="853">
        <f t="shared" si="31"/>
        <v>3.7301241725000009</v>
      </c>
      <c r="AW80" s="624">
        <f t="shared" si="43"/>
        <v>15.781140897500002</v>
      </c>
      <c r="AX80" s="719">
        <f t="shared" si="44"/>
        <v>25.951555496628849</v>
      </c>
      <c r="AY80" s="900">
        <v>0.43</v>
      </c>
      <c r="AZ80" s="839">
        <v>78.25</v>
      </c>
      <c r="BA80" s="839">
        <v>-7.84</v>
      </c>
      <c r="BB80" s="839">
        <v>4.6399999999999997</v>
      </c>
      <c r="BC80" s="839">
        <v>27.58</v>
      </c>
      <c r="BE80" s="597">
        <v>1988</v>
      </c>
      <c r="BF80" s="865">
        <f t="shared" si="45"/>
        <v>3</v>
      </c>
      <c r="BG80" s="849">
        <v>6.2</v>
      </c>
    </row>
    <row r="81" spans="1:59" s="744" customFormat="1" ht="11.25" customHeight="1" x14ac:dyDescent="0.2">
      <c r="A81" s="726" t="s">
        <v>281</v>
      </c>
      <c r="B81" s="751" t="s">
        <v>282</v>
      </c>
      <c r="C81" s="898" t="s">
        <v>153</v>
      </c>
      <c r="D81" s="898" t="s">
        <v>4258</v>
      </c>
      <c r="E81" s="727">
        <v>43</v>
      </c>
      <c r="F81" s="1153">
        <v>61</v>
      </c>
      <c r="G81" s="1152" t="s">
        <v>115</v>
      </c>
      <c r="H81" s="1152" t="s">
        <v>115</v>
      </c>
      <c r="I81" s="737">
        <v>118.13</v>
      </c>
      <c r="J81" s="729">
        <f t="shared" si="32"/>
        <v>1.9639380343689155</v>
      </c>
      <c r="K81" s="730">
        <v>0.57999999999999996</v>
      </c>
      <c r="L81" s="731">
        <v>4</v>
      </c>
      <c r="M81" s="732">
        <f t="shared" si="33"/>
        <v>2.3199999999999998</v>
      </c>
      <c r="N81" s="733" t="s">
        <v>283</v>
      </c>
      <c r="O81" s="734">
        <v>0.54</v>
      </c>
      <c r="P81" s="1122">
        <v>44007</v>
      </c>
      <c r="Q81" s="1122">
        <v>44029</v>
      </c>
      <c r="R81" s="732">
        <f t="shared" si="34"/>
        <v>7.4074074074073932</v>
      </c>
      <c r="S81" s="673">
        <f>IF(INDEX(Historical!$D$7:$D$1257,MATCH(B81,Historical!$B$7:$B$1281,0))=0,"n/a",(INDEX(Historical!$C$7:$C$1259,MATCH(B81,Historical!$B$7:$B$1281,0))/INDEX(Historical!$D$7:$D$1257,MATCH(B81,Historical!$B$7:$B$1281,0))-1)*100)</f>
        <v>7.6923076923077094</v>
      </c>
      <c r="T81" s="673">
        <f>IF(INDEX(Historical!$F$7:$F$1250,MATCH(B81,Historical!$B$7:$B$1281,0))=0,"n/a",((INDEX(Historical!$C$7:$C$1259,MATCH(B81,Historical!$B$7:$B$1281,0))/INDEX(Historical!$F$7:$F$1250,MATCH(B81,Historical!$B$7:$B$1281,0)))^(1/3)-1)*100)</f>
        <v>7.9632638628695185</v>
      </c>
      <c r="U81" s="673">
        <f>IF(INDEX(Historical!$H$7:$H$1250,MATCH(B81,Historical!$B$7:$B$1281,0))=0,"n/a",((INDEX(Historical!$C$7:$C$1259,MATCH(B81,Historical!$B$7:$B$1281,0))/INDEX(Historical!$H$7:$H$1250,MATCH(B81,Historical!$B$7:$B$1281,0)))^(1/5)-1)*100)</f>
        <v>10.333016068581657</v>
      </c>
      <c r="V81" s="673">
        <f>IF(INDEX(Historical!$O$7:$O$1250,MATCH(B81,Historical!$B$7:$B$1281,0))=0,"n/a",((INDEX(Historical!$C$7:$C$1259,MATCH(B81,Historical!$B$7:$B$1281,0))/INDEX(Historical!$O$7:$O$1250,MATCH(B81,Historical!$B$7:$B$1281,0)))^(1/10)-1)*100)</f>
        <v>10.046176222445613</v>
      </c>
      <c r="W81" s="674">
        <f t="shared" si="35"/>
        <v>1.028552141609379</v>
      </c>
      <c r="X81" s="675">
        <f t="shared" si="36"/>
        <v>1.3419501387768384</v>
      </c>
      <c r="Y81" s="1050" t="s">
        <v>284</v>
      </c>
      <c r="Z81" s="729">
        <f t="shared" si="37"/>
        <v>109.95260663507109</v>
      </c>
      <c r="AA81" s="736">
        <f t="shared" si="38"/>
        <v>55.985781990521325</v>
      </c>
      <c r="AB81" s="731">
        <v>4</v>
      </c>
      <c r="AC81" s="737">
        <v>2.11</v>
      </c>
      <c r="AD81" s="737">
        <v>6.19</v>
      </c>
      <c r="AE81" s="737">
        <v>5.64</v>
      </c>
      <c r="AF81" s="737">
        <v>3.15</v>
      </c>
      <c r="AG81" s="737">
        <v>5.7</v>
      </c>
      <c r="AH81" s="737">
        <v>2.2999999999999998</v>
      </c>
      <c r="AI81" s="737">
        <v>31.879999999999995</v>
      </c>
      <c r="AJ81" s="737">
        <v>7.7</v>
      </c>
      <c r="AK81" s="737">
        <v>9.08</v>
      </c>
      <c r="AL81" s="738">
        <v>157520</v>
      </c>
      <c r="AM81" s="739">
        <v>0.1</v>
      </c>
      <c r="AN81" s="737">
        <v>0.6</v>
      </c>
      <c r="AO81" s="740">
        <f t="shared" si="39"/>
        <v>-43.688827887570753</v>
      </c>
      <c r="AP81" s="741">
        <f t="shared" si="40"/>
        <v>12.296954102950572</v>
      </c>
      <c r="AQ81" s="742">
        <f t="shared" si="41"/>
        <v>179.96445271985851</v>
      </c>
      <c r="AR81" s="624">
        <f>INDEX(Historical!$C$7:$C$1259,MATCH(B81,Historical!$B$7:$B$1281,0))*IF(AH81="n/a",1.03,IF(AH81&lt;0,1.01,IF(AH81&gt;10,1.1,(1+AH81/100))))</f>
        <v>2.2915200000000002</v>
      </c>
      <c r="AS81" s="736">
        <f t="shared" si="42"/>
        <v>2.5206720000000002</v>
      </c>
      <c r="AT81" s="736">
        <f t="shared" si="31"/>
        <v>2.7495490176000001</v>
      </c>
      <c r="AU81" s="736">
        <f t="shared" si="31"/>
        <v>2.99920806839808</v>
      </c>
      <c r="AV81" s="736">
        <f t="shared" si="31"/>
        <v>3.2715361610086258</v>
      </c>
      <c r="AW81" s="729">
        <f t="shared" si="43"/>
        <v>13.832485247006707</v>
      </c>
      <c r="AX81" s="743">
        <f t="shared" si="44"/>
        <v>11.709544778639387</v>
      </c>
      <c r="AY81" s="901">
        <v>0.77</v>
      </c>
      <c r="AZ81" s="739">
        <v>45.25</v>
      </c>
      <c r="BA81" s="739">
        <v>-1.9900000000000002</v>
      </c>
      <c r="BB81" s="739">
        <v>0.92999999999999994</v>
      </c>
      <c r="BC81" s="739">
        <v>9.32</v>
      </c>
      <c r="BD81" s="875"/>
      <c r="BE81" s="597">
        <v>1978</v>
      </c>
      <c r="BF81" s="865">
        <f t="shared" si="45"/>
        <v>4</v>
      </c>
      <c r="BG81" s="793">
        <v>3.1</v>
      </c>
    </row>
    <row r="82" spans="1:59" ht="11.25" customHeight="1" x14ac:dyDescent="0.2">
      <c r="A82" s="838" t="s">
        <v>279</v>
      </c>
      <c r="B82" s="842" t="s">
        <v>280</v>
      </c>
      <c r="C82" s="898" t="s">
        <v>131</v>
      </c>
      <c r="D82" s="898" t="s">
        <v>4262</v>
      </c>
      <c r="E82" s="705">
        <v>29</v>
      </c>
      <c r="F82" s="1153">
        <v>99</v>
      </c>
      <c r="G82" s="1153" t="s">
        <v>37</v>
      </c>
      <c r="H82" s="1153" t="s">
        <v>37</v>
      </c>
      <c r="I82" s="833">
        <v>31.61</v>
      </c>
      <c r="J82" s="624">
        <f t="shared" si="32"/>
        <v>2.6890224612464411</v>
      </c>
      <c r="K82" s="851">
        <v>0.21249999999999999</v>
      </c>
      <c r="L82" s="854">
        <v>4</v>
      </c>
      <c r="M82" s="615">
        <f t="shared" si="33"/>
        <v>0.85</v>
      </c>
      <c r="N82" s="837" t="s">
        <v>145</v>
      </c>
      <c r="O82" s="707">
        <v>0.20749999999999999</v>
      </c>
      <c r="P82" s="606">
        <v>44174</v>
      </c>
      <c r="Q82" s="606">
        <v>44197</v>
      </c>
      <c r="R82" s="615">
        <f t="shared" si="34"/>
        <v>2.4096385542168699</v>
      </c>
      <c r="S82" s="673">
        <f>IF(INDEX(Historical!$D$7:$D$1257,MATCH(B82,Historical!$B$7:$B$1281,0))=0,"n/a",(INDEX(Historical!$C$7:$C$1259,MATCH(B82,Historical!$B$7:$B$1281,0))/INDEX(Historical!$D$7:$D$1257,MATCH(B82,Historical!$B$7:$B$1281,0))-1)*100)</f>
        <v>1.8404907975460238</v>
      </c>
      <c r="T82" s="673">
        <f>IF(INDEX(Historical!$F$7:$F$1250,MATCH(B82,Historical!$B$7:$B$1281,0))=0,"n/a",((INDEX(Historical!$C$7:$C$1259,MATCH(B82,Historical!$B$7:$B$1281,0))/INDEX(Historical!$F$7:$F$1250,MATCH(B82,Historical!$B$7:$B$1281,0)))^(1/3)-1)*100)</f>
        <v>2.5327146154717539</v>
      </c>
      <c r="U82" s="673">
        <f>IF(INDEX(Historical!$H$7:$H$1250,MATCH(B82,Historical!$B$7:$B$1281,0))=0,"n/a",((INDEX(Historical!$C$7:$C$1259,MATCH(B82,Historical!$B$7:$B$1281,0))/INDEX(Historical!$H$7:$H$1250,MATCH(B82,Historical!$B$7:$B$1281,0)))^(1/5)-1)*100)</f>
        <v>2.6008707269118636</v>
      </c>
      <c r="V82" s="673">
        <f>IF(INDEX(Historical!$O$7:$O$1250,MATCH(B82,Historical!$B$7:$B$1281,0))=0,"n/a",((INDEX(Historical!$C$7:$C$1259,MATCH(B82,Historical!$B$7:$B$1281,0))/INDEX(Historical!$O$7:$O$1250,MATCH(B82,Historical!$B$7:$B$1281,0)))^(1/10)-1)*100)</f>
        <v>2.7954173919989556</v>
      </c>
      <c r="W82" s="674">
        <f t="shared" si="35"/>
        <v>0.93040514606372438</v>
      </c>
      <c r="X82" s="675">
        <f t="shared" si="36"/>
        <v>0.21673922724265529</v>
      </c>
      <c r="Y82" s="632"/>
      <c r="Z82" s="624">
        <f t="shared" si="37"/>
        <v>43.589743589743591</v>
      </c>
      <c r="AA82" s="853">
        <f t="shared" si="38"/>
        <v>16.21025641025641</v>
      </c>
      <c r="AB82" s="854">
        <v>12</v>
      </c>
      <c r="AC82" s="833">
        <v>1.95</v>
      </c>
      <c r="AD82" s="833">
        <v>2.62</v>
      </c>
      <c r="AE82" s="833">
        <v>1.1499999999999999</v>
      </c>
      <c r="AF82" s="833">
        <v>2.1</v>
      </c>
      <c r="AG82" s="833">
        <v>12.3</v>
      </c>
      <c r="AH82" s="834">
        <v>25.7</v>
      </c>
      <c r="AI82" s="834">
        <v>7.39</v>
      </c>
      <c r="AJ82" s="833">
        <v>12</v>
      </c>
      <c r="AK82" s="833">
        <v>6.2</v>
      </c>
      <c r="AL82" s="845">
        <v>6380</v>
      </c>
      <c r="AM82" s="839">
        <v>0.6</v>
      </c>
      <c r="AN82" s="833">
        <v>0.78</v>
      </c>
      <c r="AO82" s="711">
        <f t="shared" si="39"/>
        <v>-10.920363222098105</v>
      </c>
      <c r="AP82" s="712">
        <f t="shared" si="40"/>
        <v>5.2898931881583042</v>
      </c>
      <c r="AQ82" s="855">
        <f t="shared" si="41"/>
        <v>23.002327821763814</v>
      </c>
      <c r="AR82" s="624">
        <f>INDEX(Historical!$C$7:$C$1259,MATCH(B82,Historical!$B$7:$B$1281,0))*IF(AH82="n/a",1.03,IF(AH82&lt;0,1.01,IF(AH82&gt;10,1.1,(1+AH82/100))))</f>
        <v>0.91300000000000003</v>
      </c>
      <c r="AS82" s="853">
        <f t="shared" si="42"/>
        <v>0.98047070000000014</v>
      </c>
      <c r="AT82" s="853">
        <f t="shared" si="31"/>
        <v>1.0412598834000002</v>
      </c>
      <c r="AU82" s="853">
        <f t="shared" si="31"/>
        <v>1.1058179961708003</v>
      </c>
      <c r="AV82" s="853">
        <f t="shared" si="31"/>
        <v>1.1743787119333899</v>
      </c>
      <c r="AW82" s="624">
        <f t="shared" si="43"/>
        <v>5.2149272915041909</v>
      </c>
      <c r="AX82" s="719">
        <f t="shared" si="44"/>
        <v>16.497713671319808</v>
      </c>
      <c r="AY82" s="900">
        <v>0.71</v>
      </c>
      <c r="AZ82" s="839">
        <v>70.86</v>
      </c>
      <c r="BA82" s="839">
        <v>-1.59</v>
      </c>
      <c r="BB82" s="839">
        <v>9.24</v>
      </c>
      <c r="BC82" s="839">
        <v>26.63</v>
      </c>
      <c r="BE82" s="597">
        <v>1992</v>
      </c>
      <c r="BF82" s="865">
        <f t="shared" si="45"/>
        <v>2</v>
      </c>
      <c r="BG82" s="849">
        <v>4.5</v>
      </c>
    </row>
    <row r="83" spans="1:59" ht="11.25" customHeight="1" x14ac:dyDescent="0.2">
      <c r="A83" s="831" t="s">
        <v>288</v>
      </c>
      <c r="B83" s="842" t="s">
        <v>289</v>
      </c>
      <c r="C83" s="898" t="s">
        <v>131</v>
      </c>
      <c r="D83" s="898" t="s">
        <v>4263</v>
      </c>
      <c r="E83" s="705">
        <v>45</v>
      </c>
      <c r="F83" s="1153">
        <v>56</v>
      </c>
      <c r="G83" s="1153" t="s">
        <v>37</v>
      </c>
      <c r="H83" s="1153" t="s">
        <v>37</v>
      </c>
      <c r="I83" s="833">
        <v>71.39</v>
      </c>
      <c r="J83" s="624">
        <f t="shared" si="32"/>
        <v>2.0731194845216416</v>
      </c>
      <c r="K83" s="844">
        <v>0.37</v>
      </c>
      <c r="L83" s="854">
        <v>4</v>
      </c>
      <c r="M83" s="615">
        <f t="shared" si="33"/>
        <v>1.48</v>
      </c>
      <c r="N83" s="837" t="s">
        <v>148</v>
      </c>
      <c r="O83" s="706">
        <v>0.35249999999999998</v>
      </c>
      <c r="P83" s="606">
        <v>44074</v>
      </c>
      <c r="Q83" s="606">
        <v>44089</v>
      </c>
      <c r="R83" s="615">
        <f t="shared" si="34"/>
        <v>4.9645390070922026</v>
      </c>
      <c r="S83" s="673">
        <f>IF(INDEX(Historical!$D$7:$D$1257,MATCH(B83,Historical!$B$7:$B$1281,0))=0,"n/a",(INDEX(Historical!$C$7:$C$1259,MATCH(B83,Historical!$B$7:$B$1281,0))/INDEX(Historical!$D$7:$D$1257,MATCH(B83,Historical!$B$7:$B$1281,0))-1)*100)</f>
        <v>4.7101449275362528</v>
      </c>
      <c r="T83" s="673">
        <f>IF(INDEX(Historical!$F$7:$F$1250,MATCH(B83,Historical!$B$7:$B$1281,0))=0,"n/a",((INDEX(Historical!$C$7:$C$1259,MATCH(B83,Historical!$B$7:$B$1281,0))/INDEX(Historical!$F$7:$F$1250,MATCH(B83,Historical!$B$7:$B$1281,0)))^(1/3)-1)*100)</f>
        <v>4.6724607147299091</v>
      </c>
      <c r="U83" s="673">
        <f>IF(INDEX(Historical!$H$7:$H$1250,MATCH(B83,Historical!$B$7:$B$1281,0))=0,"n/a",((INDEX(Historical!$C$7:$C$1259,MATCH(B83,Historical!$B$7:$B$1281,0))/INDEX(Historical!$H$7:$H$1250,MATCH(B83,Historical!$B$7:$B$1281,0)))^(1/5)-1)*100)</f>
        <v>4.5820553043973256</v>
      </c>
      <c r="V83" s="673">
        <f>IF(INDEX(Historical!$O$7:$O$1250,MATCH(B83,Historical!$B$7:$B$1281,0))=0,"n/a",((INDEX(Historical!$C$7:$C$1259,MATCH(B83,Historical!$B$7:$B$1281,0))/INDEX(Historical!$O$7:$O$1250,MATCH(B83,Historical!$B$7:$B$1281,0)))^(1/10)-1)*100)</f>
        <v>3.8540088335686562</v>
      </c>
      <c r="W83" s="674">
        <f t="shared" si="35"/>
        <v>1.1889062797384737</v>
      </c>
      <c r="X83" s="675">
        <f t="shared" si="36"/>
        <v>0.97490538391432457</v>
      </c>
      <c r="Y83" s="637"/>
      <c r="Z83" s="624">
        <f t="shared" si="37"/>
        <v>56.92307692307692</v>
      </c>
      <c r="AA83" s="853">
        <f t="shared" si="38"/>
        <v>27.457692307692309</v>
      </c>
      <c r="AB83" s="854">
        <v>12</v>
      </c>
      <c r="AC83" s="833">
        <v>2.6</v>
      </c>
      <c r="AD83" s="833">
        <v>5.81</v>
      </c>
      <c r="AE83" s="833">
        <v>4.7300000000000004</v>
      </c>
      <c r="AF83" s="833">
        <v>2.63</v>
      </c>
      <c r="AG83" s="833">
        <v>9.8000000000000007</v>
      </c>
      <c r="AH83" s="833">
        <v>3.5999999999999996</v>
      </c>
      <c r="AI83" s="833">
        <v>16.079999999999998</v>
      </c>
      <c r="AJ83" s="833">
        <v>4.7</v>
      </c>
      <c r="AK83" s="833">
        <v>4.7</v>
      </c>
      <c r="AL83" s="845">
        <v>2550</v>
      </c>
      <c r="AM83" s="839">
        <v>0.16999999999999998</v>
      </c>
      <c r="AN83" s="833">
        <v>0.61</v>
      </c>
      <c r="AO83" s="711">
        <f t="shared" si="39"/>
        <v>-20.802517518773342</v>
      </c>
      <c r="AP83" s="712">
        <f t="shared" si="40"/>
        <v>6.6551747889189672</v>
      </c>
      <c r="AQ83" s="855">
        <f t="shared" si="41"/>
        <v>79.150750634741811</v>
      </c>
      <c r="AR83" s="624">
        <f>INDEX(Historical!$C$7:$C$1259,MATCH(B83,Historical!$B$7:$B$1281,0))*IF(AH83="n/a",1.03,IF(AH83&lt;0,1.01,IF(AH83&gt;10,1.1,(1+AH83/100))))</f>
        <v>1.49702</v>
      </c>
      <c r="AS83" s="853">
        <f t="shared" si="42"/>
        <v>1.6467220000000002</v>
      </c>
      <c r="AT83" s="853">
        <f t="shared" si="31"/>
        <v>1.7241179340000001</v>
      </c>
      <c r="AU83" s="853">
        <f t="shared" si="31"/>
        <v>1.8051514768979999</v>
      </c>
      <c r="AV83" s="853">
        <f t="shared" si="31"/>
        <v>1.8899935963122059</v>
      </c>
      <c r="AW83" s="624">
        <f t="shared" si="43"/>
        <v>8.5630050072102062</v>
      </c>
      <c r="AX83" s="719">
        <f t="shared" si="44"/>
        <v>11.994684139529635</v>
      </c>
      <c r="AY83" s="900">
        <v>0.52</v>
      </c>
      <c r="AZ83" s="839">
        <v>26.919999999999998</v>
      </c>
      <c r="BA83" s="839">
        <v>-4.16</v>
      </c>
      <c r="BB83" s="839">
        <v>6.32</v>
      </c>
      <c r="BC83" s="839">
        <v>6.8599999999999994</v>
      </c>
      <c r="BE83" s="597">
        <v>1976</v>
      </c>
      <c r="BF83" s="865">
        <f t="shared" si="45"/>
        <v>4</v>
      </c>
      <c r="BG83" s="849">
        <v>4.3</v>
      </c>
    </row>
    <row r="84" spans="1:59" ht="11.25" customHeight="1" x14ac:dyDescent="0.2">
      <c r="A84" s="838" t="s">
        <v>276</v>
      </c>
      <c r="B84" s="842" t="s">
        <v>277</v>
      </c>
      <c r="C84" s="898" t="s">
        <v>112</v>
      </c>
      <c r="D84" s="898" t="s">
        <v>4256</v>
      </c>
      <c r="E84" s="705">
        <v>29</v>
      </c>
      <c r="F84" s="1153">
        <v>104</v>
      </c>
      <c r="G84" s="1153" t="s">
        <v>106</v>
      </c>
      <c r="H84" s="1153" t="s">
        <v>106</v>
      </c>
      <c r="I84" s="833">
        <v>80.650000000000006</v>
      </c>
      <c r="J84" s="624">
        <f t="shared" si="32"/>
        <v>2.157470551766894</v>
      </c>
      <c r="K84" s="851">
        <v>0.435</v>
      </c>
      <c r="L84" s="854">
        <v>4</v>
      </c>
      <c r="M84" s="615">
        <f t="shared" si="33"/>
        <v>1.74</v>
      </c>
      <c r="N84" s="837" t="s">
        <v>716</v>
      </c>
      <c r="O84" s="707">
        <v>0.42</v>
      </c>
      <c r="P84" s="606">
        <v>44300</v>
      </c>
      <c r="Q84" s="606">
        <v>44316</v>
      </c>
      <c r="R84" s="615">
        <f t="shared" si="34"/>
        <v>3.5714285714285747</v>
      </c>
      <c r="S84" s="673">
        <f>IF(INDEX(Historical!$D$7:$D$1257,MATCH(B84,Historical!$B$7:$B$1281,0))=0,"n/a",(INDEX(Historical!$C$7:$C$1259,MATCH(B84,Historical!$B$7:$B$1281,0))/INDEX(Historical!$D$7:$D$1257,MATCH(B84,Historical!$B$7:$B$1281,0))-1)*100)</f>
        <v>11.604095563139927</v>
      </c>
      <c r="T84" s="673">
        <f>IF(INDEX(Historical!$F$7:$F$1250,MATCH(B84,Historical!$B$7:$B$1281,0))=0,"n/a",((INDEX(Historical!$C$7:$C$1259,MATCH(B84,Historical!$B$7:$B$1281,0))/INDEX(Historical!$F$7:$F$1250,MATCH(B84,Historical!$B$7:$B$1281,0)))^(1/3)-1)*100)</f>
        <v>16.464205693791566</v>
      </c>
      <c r="U84" s="673">
        <f>IF(INDEX(Historical!$H$7:$H$1250,MATCH(B84,Historical!$B$7:$B$1281,0))=0,"n/a",((INDEX(Historical!$C$7:$C$1259,MATCH(B84,Historical!$B$7:$B$1281,0))/INDEX(Historical!$H$7:$H$1250,MATCH(B84,Historical!$B$7:$B$1281,0)))^(1/5)-1)*100)</f>
        <v>10.443188245685775</v>
      </c>
      <c r="V84" s="673">
        <f>IF(INDEX(Historical!$O$7:$O$1250,MATCH(B84,Historical!$B$7:$B$1281,0))=0,"n/a",((INDEX(Historical!$C$7:$C$1259,MATCH(B84,Historical!$B$7:$B$1281,0))/INDEX(Historical!$O$7:$O$1250,MATCH(B84,Historical!$B$7:$B$1281,0)))^(1/10)-1)*100)</f>
        <v>6.2109937224334111</v>
      </c>
      <c r="W84" s="674">
        <f t="shared" si="35"/>
        <v>1.6814037676396536</v>
      </c>
      <c r="X84" s="675">
        <f t="shared" si="36"/>
        <v>0.49260321913612148</v>
      </c>
      <c r="Y84" s="842"/>
      <c r="Z84" s="624">
        <f t="shared" si="37"/>
        <v>41.826923076923073</v>
      </c>
      <c r="AA84" s="853">
        <f t="shared" si="38"/>
        <v>19.38701923076923</v>
      </c>
      <c r="AB84" s="854">
        <v>12</v>
      </c>
      <c r="AC84" s="833">
        <v>4.16</v>
      </c>
      <c r="AD84" s="833">
        <v>1.95</v>
      </c>
      <c r="AE84" s="833">
        <v>3.3</v>
      </c>
      <c r="AF84" s="833">
        <v>2.87</v>
      </c>
      <c r="AG84" s="833">
        <v>15.5</v>
      </c>
      <c r="AH84" s="833">
        <v>5.7</v>
      </c>
      <c r="AI84" s="833">
        <v>9.86</v>
      </c>
      <c r="AJ84" s="833">
        <v>21.2</v>
      </c>
      <c r="AK84" s="833">
        <v>10</v>
      </c>
      <c r="AL84" s="845">
        <v>1890</v>
      </c>
      <c r="AM84" s="839">
        <v>0.8</v>
      </c>
      <c r="AN84" s="833">
        <v>0.33</v>
      </c>
      <c r="AO84" s="711">
        <f t="shared" si="39"/>
        <v>-6.7863604333165615</v>
      </c>
      <c r="AP84" s="712">
        <f t="shared" si="40"/>
        <v>12.600658797452668</v>
      </c>
      <c r="AQ84" s="855">
        <f t="shared" si="41"/>
        <v>57.25527045371193</v>
      </c>
      <c r="AR84" s="624">
        <f>INDEX(Historical!$C$7:$C$1259,MATCH(B84,Historical!$B$7:$B$1281,0))*IF(AH84="n/a",1.03,IF(AH84&lt;0,1.01,IF(AH84&gt;10,1.1,(1+AH84/100))))</f>
        <v>1.7281949999999999</v>
      </c>
      <c r="AS84" s="853">
        <f t="shared" si="42"/>
        <v>1.898595027</v>
      </c>
      <c r="AT84" s="853">
        <f t="shared" si="31"/>
        <v>2.0884545297000003</v>
      </c>
      <c r="AU84" s="853">
        <f t="shared" si="31"/>
        <v>2.2972999826700007</v>
      </c>
      <c r="AV84" s="853">
        <f t="shared" si="31"/>
        <v>2.5270299809370012</v>
      </c>
      <c r="AW84" s="624">
        <f t="shared" si="43"/>
        <v>10.539574520307003</v>
      </c>
      <c r="AX84" s="719">
        <f t="shared" si="44"/>
        <v>13.068288307882209</v>
      </c>
      <c r="AY84" s="900">
        <v>1.02</v>
      </c>
      <c r="AZ84" s="839">
        <v>76.44</v>
      </c>
      <c r="BA84" s="839">
        <v>-7.04</v>
      </c>
      <c r="BB84" s="839">
        <v>3.9</v>
      </c>
      <c r="BC84" s="839">
        <v>22.52</v>
      </c>
      <c r="BE84" s="597">
        <v>1993</v>
      </c>
      <c r="BF84" s="865">
        <f t="shared" si="45"/>
        <v>2</v>
      </c>
      <c r="BG84" s="849">
        <v>7.8</v>
      </c>
    </row>
    <row r="85" spans="1:59" ht="11.25" customHeight="1" x14ac:dyDescent="0.2">
      <c r="A85" s="831" t="s">
        <v>272</v>
      </c>
      <c r="B85" s="842" t="s">
        <v>273</v>
      </c>
      <c r="C85" s="898" t="s">
        <v>128</v>
      </c>
      <c r="D85" s="898" t="s">
        <v>4261</v>
      </c>
      <c r="E85" s="705">
        <v>34</v>
      </c>
      <c r="F85" s="1153">
        <v>84</v>
      </c>
      <c r="G85" s="1153" t="s">
        <v>37</v>
      </c>
      <c r="H85" s="1153" t="s">
        <v>37</v>
      </c>
      <c r="I85" s="833">
        <v>89.16</v>
      </c>
      <c r="J85" s="624">
        <f t="shared" si="32"/>
        <v>1.5253476895468823</v>
      </c>
      <c r="K85" s="851">
        <v>0.34</v>
      </c>
      <c r="L85" s="854">
        <v>4</v>
      </c>
      <c r="M85" s="615">
        <f t="shared" si="33"/>
        <v>1.36</v>
      </c>
      <c r="N85" s="837" t="s">
        <v>218</v>
      </c>
      <c r="O85" s="707">
        <v>0.31</v>
      </c>
      <c r="P85" s="606">
        <v>44195</v>
      </c>
      <c r="Q85" s="606">
        <v>44207</v>
      </c>
      <c r="R85" s="615">
        <f t="shared" si="34"/>
        <v>9.6774193548387171</v>
      </c>
      <c r="S85" s="673">
        <f>IF(INDEX(Historical!$D$7:$D$1257,MATCH(B85,Historical!$B$7:$B$1281,0))=0,"n/a",(INDEX(Historical!$C$7:$C$1259,MATCH(B85,Historical!$B$7:$B$1281,0))/INDEX(Historical!$D$7:$D$1257,MATCH(B85,Historical!$B$7:$B$1281,0))-1)*100)</f>
        <v>8.7719298245614077</v>
      </c>
      <c r="T85" s="673">
        <f>IF(INDEX(Historical!$F$7:$F$1250,MATCH(B85,Historical!$B$7:$B$1281,0))=0,"n/a",((INDEX(Historical!$C$7:$C$1259,MATCH(B85,Historical!$B$7:$B$1281,0))/INDEX(Historical!$F$7:$F$1250,MATCH(B85,Historical!$B$7:$B$1281,0)))^(1/3)-1)*100)</f>
        <v>9.6725506242266945</v>
      </c>
      <c r="U85" s="673">
        <f>IF(INDEX(Historical!$H$7:$H$1250,MATCH(B85,Historical!$B$7:$B$1281,0))=0,"n/a",((INDEX(Historical!$C$7:$C$1259,MATCH(B85,Historical!$B$7:$B$1281,0))/INDEX(Historical!$H$7:$H$1250,MATCH(B85,Historical!$B$7:$B$1281,0)))^(1/5)-1)*100)</f>
        <v>9.1607069589288557</v>
      </c>
      <c r="V85" s="673">
        <f>IF(INDEX(Historical!$O$7:$O$1250,MATCH(B85,Historical!$B$7:$B$1281,0))=0,"n/a",((INDEX(Historical!$C$7:$C$1259,MATCH(B85,Historical!$B$7:$B$1281,0))/INDEX(Historical!$O$7:$O$1250,MATCH(B85,Historical!$B$7:$B$1281,0)))^(1/10)-1)*100)</f>
        <v>9.0791723818807633</v>
      </c>
      <c r="W85" s="674">
        <f t="shared" si="35"/>
        <v>1.0089803975096685</v>
      </c>
      <c r="X85" s="675">
        <f t="shared" si="36"/>
        <v>0.74477292349015078</v>
      </c>
      <c r="Y85" s="842" t="s">
        <v>3937</v>
      </c>
      <c r="Z85" s="624">
        <f t="shared" si="37"/>
        <v>48.920863309352526</v>
      </c>
      <c r="AA85" s="853">
        <f t="shared" si="38"/>
        <v>32.071942446043167</v>
      </c>
      <c r="AB85" s="854">
        <v>11</v>
      </c>
      <c r="AC85" s="836">
        <v>2.78</v>
      </c>
      <c r="AD85" s="836">
        <v>5.88</v>
      </c>
      <c r="AE85" s="836">
        <v>4.21</v>
      </c>
      <c r="AF85" s="836">
        <v>6.12</v>
      </c>
      <c r="AG85" s="833">
        <v>19.8</v>
      </c>
      <c r="AH85" s="836">
        <v>6.2</v>
      </c>
      <c r="AI85" s="836">
        <v>6.0699999999999994</v>
      </c>
      <c r="AJ85" s="833">
        <v>12.3</v>
      </c>
      <c r="AK85" s="833">
        <v>5.5</v>
      </c>
      <c r="AL85" s="677">
        <v>23590</v>
      </c>
      <c r="AM85" s="839">
        <v>0.1</v>
      </c>
      <c r="AN85" s="833">
        <v>1.25</v>
      </c>
      <c r="AO85" s="711">
        <f t="shared" si="39"/>
        <v>-21.385887797567428</v>
      </c>
      <c r="AP85" s="712">
        <f t="shared" si="40"/>
        <v>10.686054648475737</v>
      </c>
      <c r="AQ85" s="855">
        <f t="shared" si="41"/>
        <v>195.35687473501849</v>
      </c>
      <c r="AR85" s="624">
        <f>INDEX(Historical!$C$7:$C$1259,MATCH(B85,Historical!$B$7:$B$1281,0))*IF(AH85="n/a",1.03,IF(AH85&lt;0,1.01,IF(AH85&gt;10,1.1,(1+AH85/100))))</f>
        <v>1.3168800000000001</v>
      </c>
      <c r="AS85" s="853">
        <f t="shared" si="42"/>
        <v>1.3968146160000001</v>
      </c>
      <c r="AT85" s="853">
        <f t="shared" si="31"/>
        <v>1.47363941988</v>
      </c>
      <c r="AU85" s="853">
        <f t="shared" si="31"/>
        <v>1.5546895879734</v>
      </c>
      <c r="AV85" s="853">
        <f t="shared" si="31"/>
        <v>1.6401975153119368</v>
      </c>
      <c r="AW85" s="624">
        <f t="shared" si="43"/>
        <v>7.3822211391653374</v>
      </c>
      <c r="AX85" s="719">
        <f t="shared" si="44"/>
        <v>8.2797455576102941</v>
      </c>
      <c r="AY85" s="900">
        <v>0.46</v>
      </c>
      <c r="AZ85" s="839">
        <v>30.59</v>
      </c>
      <c r="BA85" s="839">
        <v>-15.52</v>
      </c>
      <c r="BB85" s="839">
        <v>1.3</v>
      </c>
      <c r="BC85" s="839">
        <v>-4.5900000000000007</v>
      </c>
      <c r="BE85" s="597">
        <v>1987</v>
      </c>
      <c r="BF85" s="865">
        <f t="shared" si="45"/>
        <v>3</v>
      </c>
      <c r="BG85" s="849">
        <v>6.8000000000000007</v>
      </c>
    </row>
    <row r="86" spans="1:59" ht="11.25" customHeight="1" x14ac:dyDescent="0.2">
      <c r="A86" s="831" t="s">
        <v>109</v>
      </c>
      <c r="B86" s="842" t="s">
        <v>110</v>
      </c>
      <c r="C86" s="898" t="s">
        <v>112</v>
      </c>
      <c r="D86" s="898" t="s">
        <v>4294</v>
      </c>
      <c r="E86" s="705">
        <v>63</v>
      </c>
      <c r="F86" s="1153">
        <v>8</v>
      </c>
      <c r="G86" s="1153" t="s">
        <v>37</v>
      </c>
      <c r="H86" s="1153" t="s">
        <v>37</v>
      </c>
      <c r="I86" s="833">
        <v>192.68</v>
      </c>
      <c r="J86" s="624">
        <f t="shared" si="32"/>
        <v>3.0724517334440522</v>
      </c>
      <c r="K86" s="844">
        <v>1.48</v>
      </c>
      <c r="L86" s="854">
        <v>4</v>
      </c>
      <c r="M86" s="615">
        <f t="shared" si="33"/>
        <v>5.92</v>
      </c>
      <c r="N86" s="837" t="s">
        <v>111</v>
      </c>
      <c r="O86" s="706">
        <v>1.47</v>
      </c>
      <c r="P86" s="606">
        <v>44238</v>
      </c>
      <c r="Q86" s="606">
        <v>44267</v>
      </c>
      <c r="R86" s="615">
        <f t="shared" si="34"/>
        <v>0.68027210884353795</v>
      </c>
      <c r="S86" s="673">
        <f>IF(INDEX(Historical!$D$7:$D$1257,MATCH(B86,Historical!$B$7:$B$1281,0))=0,"n/a",(INDEX(Historical!$C$7:$C$1259,MATCH(B86,Historical!$B$7:$B$1281,0))/INDEX(Historical!$D$7:$D$1257,MATCH(B86,Historical!$B$7:$B$1281,0))-1)*100)</f>
        <v>2.0833333333333259</v>
      </c>
      <c r="T86" s="673">
        <f>IF(INDEX(Historical!$F$7:$F$1250,MATCH(B86,Historical!$B$7:$B$1281,0))=0,"n/a",((INDEX(Historical!$C$7:$C$1259,MATCH(B86,Historical!$B$7:$B$1281,0))/INDEX(Historical!$F$7:$F$1250,MATCH(B86,Historical!$B$7:$B$1281,0)))^(1/3)-1)*100)</f>
        <v>7.7522851936750348</v>
      </c>
      <c r="U86" s="673">
        <f>IF(INDEX(Historical!$H$7:$H$1250,MATCH(B86,Historical!$B$7:$B$1281,0))=0,"n/a",((INDEX(Historical!$C$7:$C$1259,MATCH(B86,Historical!$B$7:$B$1281,0))/INDEX(Historical!$H$7:$H$1250,MATCH(B86,Historical!$B$7:$B$1281,0)))^(1/5)-1)*100)</f>
        <v>7.4777816228882132</v>
      </c>
      <c r="V86" s="673">
        <f>IF(INDEX(Historical!$O$7:$O$1250,MATCH(B86,Historical!$B$7:$B$1281,0))=0,"n/a",((INDEX(Historical!$C$7:$C$1259,MATCH(B86,Historical!$B$7:$B$1281,0))/INDEX(Historical!$O$7:$O$1250,MATCH(B86,Historical!$B$7:$B$1281,0)))^(1/10)-1)*100)</f>
        <v>10.8449222600272</v>
      </c>
      <c r="W86" s="674">
        <f t="shared" si="35"/>
        <v>0.68951915408838149</v>
      </c>
      <c r="X86" s="675">
        <f t="shared" si="36"/>
        <v>1.8694454057220533</v>
      </c>
      <c r="Y86" s="842"/>
      <c r="Z86" s="624">
        <f t="shared" si="37"/>
        <v>64</v>
      </c>
      <c r="AA86" s="853">
        <f t="shared" si="38"/>
        <v>20.830270270270272</v>
      </c>
      <c r="AB86" s="854">
        <v>12</v>
      </c>
      <c r="AC86" s="833">
        <v>9.25</v>
      </c>
      <c r="AD86" s="833">
        <v>2.94</v>
      </c>
      <c r="AE86" s="833">
        <v>3.47</v>
      </c>
      <c r="AF86" s="833">
        <v>8.76</v>
      </c>
      <c r="AG86" s="833">
        <v>47.099999999999994</v>
      </c>
      <c r="AH86" s="833">
        <v>18.399999999999999</v>
      </c>
      <c r="AI86" s="833">
        <v>8.6499999999999986</v>
      </c>
      <c r="AJ86" s="833">
        <v>4</v>
      </c>
      <c r="AK86" s="833">
        <v>7.16</v>
      </c>
      <c r="AL86" s="845">
        <v>111750</v>
      </c>
      <c r="AM86" s="839">
        <v>0.19</v>
      </c>
      <c r="AN86" s="833">
        <v>1.46</v>
      </c>
      <c r="AO86" s="711">
        <f t="shared" si="39"/>
        <v>-10.280036913938007</v>
      </c>
      <c r="AP86" s="712">
        <f t="shared" si="40"/>
        <v>10.550233356332265</v>
      </c>
      <c r="AQ86" s="855">
        <f t="shared" si="41"/>
        <v>184.77918741647107</v>
      </c>
      <c r="AR86" s="624">
        <f>INDEX(Historical!$C$7:$C$1259,MATCH(B86,Historical!$B$7:$B$1281,0))*IF(AH86="n/a",1.03,IF(AH86&lt;0,1.01,IF(AH86&gt;10,1.1,(1+AH86/100))))</f>
        <v>6.468</v>
      </c>
      <c r="AS86" s="853">
        <f t="shared" si="42"/>
        <v>7.027482</v>
      </c>
      <c r="AT86" s="853">
        <f t="shared" si="31"/>
        <v>7.5306497112000006</v>
      </c>
      <c r="AU86" s="853">
        <f t="shared" si="31"/>
        <v>8.0698442305219213</v>
      </c>
      <c r="AV86" s="853">
        <f t="shared" si="31"/>
        <v>8.6476450774272919</v>
      </c>
      <c r="AW86" s="624">
        <f t="shared" si="43"/>
        <v>37.743621019149217</v>
      </c>
      <c r="AX86" s="719">
        <f t="shared" si="44"/>
        <v>19.588759092354792</v>
      </c>
      <c r="AY86" s="900">
        <v>0.95</v>
      </c>
      <c r="AZ86" s="839">
        <v>47.07</v>
      </c>
      <c r="BA86" s="839">
        <v>-2.0500000000000003</v>
      </c>
      <c r="BB86" s="839">
        <v>6.52</v>
      </c>
      <c r="BC86" s="839">
        <v>14.11</v>
      </c>
      <c r="BE86" s="597">
        <v>1959</v>
      </c>
      <c r="BF86" s="865">
        <f t="shared" si="45"/>
        <v>7</v>
      </c>
      <c r="BG86" s="849">
        <v>11.700000000000001</v>
      </c>
    </row>
    <row r="87" spans="1:59" ht="11.25" customHeight="1" x14ac:dyDescent="0.2">
      <c r="A87" s="831" t="s">
        <v>124</v>
      </c>
      <c r="B87" s="842" t="s">
        <v>125</v>
      </c>
      <c r="C87" s="898" t="s">
        <v>128</v>
      </c>
      <c r="D87" s="898" t="s">
        <v>126</v>
      </c>
      <c r="E87" s="705">
        <v>51</v>
      </c>
      <c r="F87" s="1153">
        <v>28</v>
      </c>
      <c r="G87" s="1153" t="s">
        <v>115</v>
      </c>
      <c r="H87" s="1153" t="s">
        <v>115</v>
      </c>
      <c r="I87" s="833">
        <v>51.16</v>
      </c>
      <c r="J87" s="624">
        <f t="shared" si="32"/>
        <v>6.7240031274433152</v>
      </c>
      <c r="K87" s="844">
        <v>0.86</v>
      </c>
      <c r="L87" s="854">
        <v>4</v>
      </c>
      <c r="M87" s="615">
        <f t="shared" si="33"/>
        <v>3.44</v>
      </c>
      <c r="N87" s="837" t="s">
        <v>127</v>
      </c>
      <c r="O87" s="706">
        <v>0.84</v>
      </c>
      <c r="P87" s="606">
        <v>44088</v>
      </c>
      <c r="Q87" s="606">
        <v>44113</v>
      </c>
      <c r="R87" s="615">
        <f t="shared" si="34"/>
        <v>2.3809523809523832</v>
      </c>
      <c r="S87" s="673">
        <f>IF(INDEX(Historical!$D$7:$D$1257,MATCH(B87,Historical!$B$7:$B$1281,0))=0,"n/a",(INDEX(Historical!$C$7:$C$1259,MATCH(B87,Historical!$B$7:$B$1281,0))/INDEX(Historical!$D$7:$D$1257,MATCH(B87,Historical!$B$7:$B$1281,0))-1)*100)</f>
        <v>3.0487804878048808</v>
      </c>
      <c r="T87" s="673">
        <f>IF(INDEX(Historical!$F$7:$F$1250,MATCH(B87,Historical!$B$7:$B$1281,0))=0,"n/a",((INDEX(Historical!$C$7:$C$1259,MATCH(B87,Historical!$B$7:$B$1281,0))/INDEX(Historical!$F$7:$F$1250,MATCH(B87,Historical!$B$7:$B$1281,0)))^(1/3)-1)*100)</f>
        <v>10.723324653176425</v>
      </c>
      <c r="U87" s="673">
        <f>IF(INDEX(Historical!$H$7:$H$1250,MATCH(B87,Historical!$B$7:$B$1281,0))=0,"n/a",((INDEX(Historical!$C$7:$C$1259,MATCH(B87,Historical!$B$7:$B$1281,0))/INDEX(Historical!$H$7:$H$1250,MATCH(B87,Historical!$B$7:$B$1281,0)))^(1/5)-1)*100)</f>
        <v>9.7265067362151356</v>
      </c>
      <c r="V87" s="673">
        <f>IF(INDEX(Historical!$O$7:$O$1250,MATCH(B87,Historical!$B$7:$B$1281,0))=0,"n/a",((INDEX(Historical!$C$7:$C$1259,MATCH(B87,Historical!$B$7:$B$1281,0))/INDEX(Historical!$O$7:$O$1250,MATCH(B87,Historical!$B$7:$B$1281,0)))^(1/10)-1)*100)</f>
        <v>9.0593325851992201</v>
      </c>
      <c r="W87" s="674">
        <f t="shared" si="35"/>
        <v>1.0736449561533836</v>
      </c>
      <c r="X87" s="675" t="str">
        <f t="shared" si="36"/>
        <v>n/a</v>
      </c>
      <c r="Y87" s="781"/>
      <c r="Z87" s="624">
        <f t="shared" si="37"/>
        <v>142.73858921161823</v>
      </c>
      <c r="AA87" s="853">
        <f t="shared" si="38"/>
        <v>21.22821576763485</v>
      </c>
      <c r="AB87" s="854">
        <v>12</v>
      </c>
      <c r="AC87" s="833">
        <v>2.41</v>
      </c>
      <c r="AD87" s="833">
        <v>4.8099999999999996</v>
      </c>
      <c r="AE87" s="833">
        <v>3.48</v>
      </c>
      <c r="AF87" s="833">
        <v>33.5</v>
      </c>
      <c r="AG87" s="834">
        <v>98</v>
      </c>
      <c r="AH87" s="833">
        <v>470.6</v>
      </c>
      <c r="AI87" s="833">
        <v>6.5600000000000005</v>
      </c>
      <c r="AJ87" s="833">
        <v>-2</v>
      </c>
      <c r="AK87" s="833">
        <v>4.42</v>
      </c>
      <c r="AL87" s="845">
        <v>91080</v>
      </c>
      <c r="AM87" s="839">
        <v>0.1</v>
      </c>
      <c r="AN87" s="833">
        <v>10.38</v>
      </c>
      <c r="AO87" s="711">
        <f t="shared" si="39"/>
        <v>-4.7777059039764005</v>
      </c>
      <c r="AP87" s="712">
        <f t="shared" si="40"/>
        <v>16.45050986365845</v>
      </c>
      <c r="AQ87" s="855">
        <f t="shared" si="41"/>
        <v>462.19618094902995</v>
      </c>
      <c r="AR87" s="624">
        <f>INDEX(Historical!$C$7:$C$1259,MATCH(B87,Historical!$B$7:$B$1281,0))*IF(AH87="n/a",1.03,IF(AH87&lt;0,1.01,IF(AH87&gt;10,1.1,(1+AH87/100))))</f>
        <v>3.718</v>
      </c>
      <c r="AS87" s="853">
        <f t="shared" si="42"/>
        <v>3.9619008000000004</v>
      </c>
      <c r="AT87" s="853">
        <f t="shared" ref="AT87:AV106" si="46">IF($AK87="n/a",1.03*AS87,IF($AK87&lt;0,1.01*AS87,IF($AK87&gt;10,1.1*AS87,(1+$AK87/100)*AS87)))</f>
        <v>4.1370168153600009</v>
      </c>
      <c r="AU87" s="853">
        <f t="shared" si="46"/>
        <v>4.3198729585989133</v>
      </c>
      <c r="AV87" s="853">
        <f t="shared" si="46"/>
        <v>4.5108113433689851</v>
      </c>
      <c r="AW87" s="624">
        <f t="shared" si="43"/>
        <v>20.647601917327901</v>
      </c>
      <c r="AX87" s="719">
        <f t="shared" si="44"/>
        <v>40.35887786811552</v>
      </c>
      <c r="AY87" s="900">
        <v>0.65</v>
      </c>
      <c r="AZ87" s="839">
        <v>46.089999999999996</v>
      </c>
      <c r="BA87" s="839">
        <v>-2.7199999999999998</v>
      </c>
      <c r="BB87" s="839">
        <v>12.68</v>
      </c>
      <c r="BC87" s="839">
        <v>21.87</v>
      </c>
      <c r="BE87" s="597">
        <v>1970</v>
      </c>
      <c r="BF87" s="865">
        <f t="shared" si="45"/>
        <v>6</v>
      </c>
      <c r="BG87" s="849">
        <v>9.1</v>
      </c>
    </row>
    <row r="88" spans="1:59" s="744" customFormat="1" ht="11.25" customHeight="1" x14ac:dyDescent="0.2">
      <c r="A88" s="619" t="s">
        <v>292</v>
      </c>
      <c r="B88" s="751" t="s">
        <v>293</v>
      </c>
      <c r="C88" s="898" t="s">
        <v>112</v>
      </c>
      <c r="D88" s="898" t="s">
        <v>4256</v>
      </c>
      <c r="E88" s="727">
        <v>49</v>
      </c>
      <c r="F88" s="1153">
        <v>34</v>
      </c>
      <c r="G88" s="1152" t="s">
        <v>106</v>
      </c>
      <c r="H88" s="1152" t="s">
        <v>106</v>
      </c>
      <c r="I88" s="737">
        <v>150.02000000000001</v>
      </c>
      <c r="J88" s="729">
        <f t="shared" si="32"/>
        <v>1.1465137981602451</v>
      </c>
      <c r="K88" s="730">
        <v>0.43</v>
      </c>
      <c r="L88" s="731">
        <v>4</v>
      </c>
      <c r="M88" s="732">
        <f t="shared" si="33"/>
        <v>1.72</v>
      </c>
      <c r="N88" s="733" t="s">
        <v>294</v>
      </c>
      <c r="O88" s="734">
        <v>0.42</v>
      </c>
      <c r="P88" s="1099">
        <v>43972</v>
      </c>
      <c r="Q88" s="1099">
        <v>43992</v>
      </c>
      <c r="R88" s="732">
        <f t="shared" si="34"/>
        <v>2.3809523809523832</v>
      </c>
      <c r="S88" s="673">
        <f>IF(INDEX(Historical!$D$7:$D$1257,MATCH(B88,Historical!$B$7:$B$1281,0))=0,"n/a",(INDEX(Historical!$C$7:$C$1259,MATCH(B88,Historical!$B$7:$B$1281,0))/INDEX(Historical!$D$7:$D$1257,MATCH(B88,Historical!$B$7:$B$1281,0))-1)*100)</f>
        <v>4.2682926829268331</v>
      </c>
      <c r="T88" s="673">
        <f>IF(INDEX(Historical!$F$7:$F$1250,MATCH(B88,Historical!$B$7:$B$1281,0))=0,"n/a",((INDEX(Historical!$C$7:$C$1259,MATCH(B88,Historical!$B$7:$B$1281,0))/INDEX(Historical!$F$7:$F$1250,MATCH(B88,Historical!$B$7:$B$1281,0)))^(1/3)-1)*100)</f>
        <v>7.408588157813023</v>
      </c>
      <c r="U88" s="673">
        <f>IF(INDEX(Historical!$H$7:$H$1250,MATCH(B88,Historical!$B$7:$B$1281,0))=0,"n/a",((INDEX(Historical!$C$7:$C$1259,MATCH(B88,Historical!$B$7:$B$1281,0))/INDEX(Historical!$H$7:$H$1250,MATCH(B88,Historical!$B$7:$B$1281,0)))^(1/5)-1)*100)</f>
        <v>6.130076649573124</v>
      </c>
      <c r="V88" s="673">
        <f>IF(INDEX(Historical!$O$7:$O$1250,MATCH(B88,Historical!$B$7:$B$1281,0))=0,"n/a",((INDEX(Historical!$C$7:$C$1259,MATCH(B88,Historical!$B$7:$B$1281,0))/INDEX(Historical!$O$7:$O$1250,MATCH(B88,Historical!$B$7:$B$1281,0)))^(1/10)-1)*100)</f>
        <v>5.6175506315376156</v>
      </c>
      <c r="W88" s="674">
        <f t="shared" si="35"/>
        <v>1.091236564056606</v>
      </c>
      <c r="X88" s="675">
        <f t="shared" si="36"/>
        <v>0.57290435977318921</v>
      </c>
      <c r="Y88" s="748"/>
      <c r="Z88" s="729">
        <f t="shared" si="37"/>
        <v>56.209150326797385</v>
      </c>
      <c r="AA88" s="736">
        <f t="shared" si="38"/>
        <v>49.026143790849673</v>
      </c>
      <c r="AB88" s="731">
        <v>12</v>
      </c>
      <c r="AC88" s="737">
        <v>3.06</v>
      </c>
      <c r="AD88" s="737">
        <v>2.73</v>
      </c>
      <c r="AE88" s="737">
        <v>4.41</v>
      </c>
      <c r="AF88" s="737">
        <v>7.33</v>
      </c>
      <c r="AG88" s="737">
        <v>15.9</v>
      </c>
      <c r="AH88" s="737">
        <v>-12.1</v>
      </c>
      <c r="AI88" s="737">
        <v>13.950000000000001</v>
      </c>
      <c r="AJ88" s="737">
        <v>10.7</v>
      </c>
      <c r="AK88" s="737">
        <v>18</v>
      </c>
      <c r="AL88" s="738">
        <v>5940</v>
      </c>
      <c r="AM88" s="739">
        <v>3.1</v>
      </c>
      <c r="AN88" s="737">
        <v>0.38</v>
      </c>
      <c r="AO88" s="740">
        <f t="shared" si="39"/>
        <v>-41.749553343116304</v>
      </c>
      <c r="AP88" s="741">
        <f t="shared" si="40"/>
        <v>7.2765904477333692</v>
      </c>
      <c r="AQ88" s="742">
        <f t="shared" si="41"/>
        <v>299.64519485659781</v>
      </c>
      <c r="AR88" s="624">
        <f>INDEX(Historical!$C$7:$C$1259,MATCH(B88,Historical!$B$7:$B$1281,0))*IF(AH88="n/a",1.03,IF(AH88&lt;0,1.01,IF(AH88&gt;10,1.1,(1+AH88/100))))</f>
        <v>1.7271000000000001</v>
      </c>
      <c r="AS88" s="736">
        <f t="shared" si="42"/>
        <v>1.8998100000000002</v>
      </c>
      <c r="AT88" s="736">
        <f t="shared" si="46"/>
        <v>2.0897910000000004</v>
      </c>
      <c r="AU88" s="736">
        <f t="shared" si="46"/>
        <v>2.2987701000000005</v>
      </c>
      <c r="AV88" s="736">
        <f t="shared" si="46"/>
        <v>2.5286471100000005</v>
      </c>
      <c r="AW88" s="729">
        <f t="shared" si="43"/>
        <v>10.544118210000001</v>
      </c>
      <c r="AX88" s="743">
        <f t="shared" si="44"/>
        <v>7.0284750099986661</v>
      </c>
      <c r="AY88" s="901">
        <v>0.93</v>
      </c>
      <c r="AZ88" s="739">
        <v>70.13000000000001</v>
      </c>
      <c r="BA88" s="739">
        <v>-13.200000000000001</v>
      </c>
      <c r="BB88" s="739">
        <v>-7.6899999999999995</v>
      </c>
      <c r="BC88" s="739">
        <v>6.87</v>
      </c>
      <c r="BD88" s="875"/>
      <c r="BE88" s="597">
        <v>1972</v>
      </c>
      <c r="BF88" s="865">
        <f t="shared" si="45"/>
        <v>5</v>
      </c>
      <c r="BG88" s="793">
        <v>6.7</v>
      </c>
    </row>
    <row r="89" spans="1:59" ht="11.25" customHeight="1" x14ac:dyDescent="0.2">
      <c r="A89" s="831" t="s">
        <v>290</v>
      </c>
      <c r="B89" s="842" t="s">
        <v>291</v>
      </c>
      <c r="C89" s="898" t="s">
        <v>131</v>
      </c>
      <c r="D89" s="898" t="s">
        <v>4274</v>
      </c>
      <c r="E89" s="705">
        <v>48</v>
      </c>
      <c r="F89" s="1153">
        <v>43</v>
      </c>
      <c r="G89" s="1153" t="s">
        <v>37</v>
      </c>
      <c r="H89" s="1153" t="s">
        <v>37</v>
      </c>
      <c r="I89" s="833">
        <v>79.02</v>
      </c>
      <c r="J89" s="624">
        <f t="shared" si="32"/>
        <v>1.3793976208554799</v>
      </c>
      <c r="K89" s="844">
        <v>0.27250000000000002</v>
      </c>
      <c r="L89" s="854">
        <v>4</v>
      </c>
      <c r="M89" s="615">
        <f t="shared" si="33"/>
        <v>1.0900000000000001</v>
      </c>
      <c r="N89" s="837" t="s">
        <v>119</v>
      </c>
      <c r="O89" s="706">
        <v>0.25624999999999998</v>
      </c>
      <c r="P89" s="606">
        <v>44147</v>
      </c>
      <c r="Q89" s="606">
        <v>44166</v>
      </c>
      <c r="R89" s="615">
        <f t="shared" si="34"/>
        <v>6.3414634146341626</v>
      </c>
      <c r="S89" s="673">
        <f>IF(INDEX(Historical!$D$7:$D$1257,MATCH(B89,Historical!$B$7:$B$1281,0))=0,"n/a",(INDEX(Historical!$C$7:$C$1259,MATCH(B89,Historical!$B$7:$B$1281,0))/INDEX(Historical!$D$7:$D$1257,MATCH(B89,Historical!$B$7:$B$1281,0))-1)*100)</f>
        <v>6.6635935259168333</v>
      </c>
      <c r="T89" s="673">
        <f>IF(INDEX(Historical!$F$7:$F$1250,MATCH(B89,Historical!$B$7:$B$1281,0))=0,"n/a",((INDEX(Historical!$C$7:$C$1259,MATCH(B89,Historical!$B$7:$B$1281,0))/INDEX(Historical!$F$7:$F$1250,MATCH(B89,Historical!$B$7:$B$1281,0)))^(1/3)-1)*100)</f>
        <v>6.6858844342181811</v>
      </c>
      <c r="U89" s="673">
        <f>IF(INDEX(Historical!$H$7:$H$1250,MATCH(B89,Historical!$B$7:$B$1281,0))=0,"n/a",((INDEX(Historical!$C$7:$C$1259,MATCH(B89,Historical!$B$7:$B$1281,0))/INDEX(Historical!$H$7:$H$1250,MATCH(B89,Historical!$B$7:$B$1281,0)))^(1/5)-1)*100)</f>
        <v>6.0500018054029159</v>
      </c>
      <c r="V89" s="673">
        <f>IF(INDEX(Historical!$O$7:$O$1250,MATCH(B89,Historical!$B$7:$B$1281,0))=0,"n/a",((INDEX(Historical!$C$7:$C$1259,MATCH(B89,Historical!$B$7:$B$1281,0))/INDEX(Historical!$O$7:$O$1250,MATCH(B89,Historical!$B$7:$B$1281,0)))^(1/10)-1)*100)</f>
        <v>3.7221991639429408</v>
      </c>
      <c r="W89" s="674">
        <f t="shared" si="35"/>
        <v>1.6253836882264312</v>
      </c>
      <c r="X89" s="675">
        <f t="shared" si="36"/>
        <v>0.48790337140346096</v>
      </c>
      <c r="Y89" s="842"/>
      <c r="Z89" s="624">
        <f t="shared" si="37"/>
        <v>50</v>
      </c>
      <c r="AA89" s="853">
        <f t="shared" si="38"/>
        <v>36.247706422018346</v>
      </c>
      <c r="AB89" s="854">
        <v>12</v>
      </c>
      <c r="AC89" s="833">
        <v>2.1800000000000002</v>
      </c>
      <c r="AD89" s="833">
        <v>13.3</v>
      </c>
      <c r="AE89" s="833">
        <v>9.61</v>
      </c>
      <c r="AF89" s="833">
        <v>3.95</v>
      </c>
      <c r="AG89" s="833">
        <v>11.4</v>
      </c>
      <c r="AH89" s="833">
        <v>8.4</v>
      </c>
      <c r="AI89" s="833">
        <v>6.1400000000000006</v>
      </c>
      <c r="AJ89" s="833">
        <v>12.4</v>
      </c>
      <c r="AK89" s="833">
        <v>2.7</v>
      </c>
      <c r="AL89" s="849">
        <v>1360</v>
      </c>
      <c r="AM89" s="839">
        <v>0.2</v>
      </c>
      <c r="AN89" s="833">
        <v>0.82</v>
      </c>
      <c r="AO89" s="711">
        <f t="shared" si="39"/>
        <v>-28.818306995759951</v>
      </c>
      <c r="AP89" s="712">
        <f t="shared" si="40"/>
        <v>7.4293994262583958</v>
      </c>
      <c r="AQ89" s="855">
        <f t="shared" si="41"/>
        <v>152.25951396393575</v>
      </c>
      <c r="AR89" s="624">
        <f>INDEX(Historical!$C$7:$C$1259,MATCH(B89,Historical!$B$7:$B$1281,0))*IF(AH89="n/a",1.03,IF(AH89&lt;0,1.01,IF(AH89&gt;10,1.1,(1+AH89/100))))</f>
        <v>1.1287150000000001</v>
      </c>
      <c r="AS89" s="853">
        <f t="shared" si="42"/>
        <v>1.1980181009999999</v>
      </c>
      <c r="AT89" s="853">
        <f t="shared" si="46"/>
        <v>1.2303645897269999</v>
      </c>
      <c r="AU89" s="853">
        <f t="shared" si="46"/>
        <v>1.2635844336496289</v>
      </c>
      <c r="AV89" s="853">
        <f t="shared" si="46"/>
        <v>1.2977012133581687</v>
      </c>
      <c r="AW89" s="624">
        <f t="shared" si="43"/>
        <v>6.118383337734798</v>
      </c>
      <c r="AX89" s="719">
        <f t="shared" si="44"/>
        <v>7.7428288252781554</v>
      </c>
      <c r="AY89" s="900">
        <v>0.22</v>
      </c>
      <c r="AZ89" s="839">
        <v>47.15</v>
      </c>
      <c r="BA89" s="839">
        <v>-8.0299999999999994</v>
      </c>
      <c r="BB89" s="839">
        <v>3.2399999999999998</v>
      </c>
      <c r="BC89" s="839">
        <v>13.569999999999999</v>
      </c>
      <c r="BE89" s="597">
        <v>1974</v>
      </c>
      <c r="BF89" s="865">
        <f t="shared" si="45"/>
        <v>4</v>
      </c>
      <c r="BG89" s="849">
        <v>4</v>
      </c>
    </row>
    <row r="90" spans="1:59" ht="11.25" customHeight="1" x14ac:dyDescent="0.2">
      <c r="A90" s="838" t="s">
        <v>295</v>
      </c>
      <c r="B90" s="753" t="s">
        <v>296</v>
      </c>
      <c r="C90" s="898" t="s">
        <v>178</v>
      </c>
      <c r="D90" s="898" t="s">
        <v>4270</v>
      </c>
      <c r="E90" s="705">
        <v>35</v>
      </c>
      <c r="F90" s="1153">
        <v>76</v>
      </c>
      <c r="G90" s="1153" t="s">
        <v>106</v>
      </c>
      <c r="H90" s="1153" t="s">
        <v>106</v>
      </c>
      <c r="I90" s="833">
        <v>24.95</v>
      </c>
      <c r="J90" s="624">
        <f t="shared" si="32"/>
        <v>3.0861723446893792</v>
      </c>
      <c r="K90" s="844">
        <v>0.1925</v>
      </c>
      <c r="L90" s="854">
        <v>4</v>
      </c>
      <c r="M90" s="615">
        <f t="shared" si="33"/>
        <v>0.77</v>
      </c>
      <c r="N90" s="837" t="s">
        <v>148</v>
      </c>
      <c r="O90" s="710">
        <v>0.19</v>
      </c>
      <c r="P90" s="1029">
        <v>43979</v>
      </c>
      <c r="Q90" s="1029">
        <v>43997</v>
      </c>
      <c r="R90" s="615">
        <f t="shared" si="34"/>
        <v>1.3157894736842117</v>
      </c>
      <c r="S90" s="673">
        <f>IF(INDEX(Historical!$D$7:$D$1257,MATCH(B90,Historical!$B$7:$B$1281,0))=0,"n/a",(INDEX(Historical!$C$7:$C$1259,MATCH(B90,Historical!$B$7:$B$1281,0))/INDEX(Historical!$D$7:$D$1257,MATCH(B90,Historical!$B$7:$B$1281,0))-1)*100)</f>
        <v>4.421768707482987</v>
      </c>
      <c r="T90" s="673">
        <f>IF(INDEX(Historical!$F$7:$F$1250,MATCH(B90,Historical!$B$7:$B$1281,0))=0,"n/a",((INDEX(Historical!$C$7:$C$1259,MATCH(B90,Historical!$B$7:$B$1281,0))/INDEX(Historical!$F$7:$F$1250,MATCH(B90,Historical!$B$7:$B$1281,0)))^(1/3)-1)*100)</f>
        <v>22.139097167367751</v>
      </c>
      <c r="U90" s="673">
        <f>IF(INDEX(Historical!$H$7:$H$1250,MATCH(B90,Historical!$B$7:$B$1281,0))=0,"n/a",((INDEX(Historical!$C$7:$C$1259,MATCH(B90,Historical!$B$7:$B$1281,0))/INDEX(Historical!$H$7:$H$1250,MATCH(B90,Historical!$B$7:$B$1281,0)))^(1/5)-1)*100)</f>
        <v>18.422097736954157</v>
      </c>
      <c r="V90" s="673">
        <f>IF(INDEX(Historical!$O$7:$O$1250,MATCH(B90,Historical!$B$7:$B$1281,0))=0,"n/a",((INDEX(Historical!$C$7:$C$1259,MATCH(B90,Historical!$B$7:$B$1281,0))/INDEX(Historical!$O$7:$O$1250,MATCH(B90,Historical!$B$7:$B$1281,0)))^(1/10)-1)*100)</f>
        <v>13.867277326305061</v>
      </c>
      <c r="W90" s="674">
        <f t="shared" si="35"/>
        <v>1.3284581611423452</v>
      </c>
      <c r="X90" s="675">
        <f t="shared" si="36"/>
        <v>0.40666882421532352</v>
      </c>
      <c r="Y90" s="646"/>
      <c r="Z90" s="624">
        <f t="shared" si="37"/>
        <v>36.666666666666664</v>
      </c>
      <c r="AA90" s="853">
        <f t="shared" si="38"/>
        <v>11.88095238095238</v>
      </c>
      <c r="AB90" s="854">
        <v>12</v>
      </c>
      <c r="AC90" s="833">
        <v>2.1</v>
      </c>
      <c r="AD90" s="833" t="s">
        <v>136</v>
      </c>
      <c r="AE90" s="833">
        <v>1.42</v>
      </c>
      <c r="AF90" s="833">
        <v>0.61</v>
      </c>
      <c r="AG90" s="833">
        <v>4.9000000000000004</v>
      </c>
      <c r="AH90" s="833">
        <v>-62.9</v>
      </c>
      <c r="AI90" s="833" t="s">
        <v>136</v>
      </c>
      <c r="AJ90" s="833">
        <v>45.300000000000004</v>
      </c>
      <c r="AK90" s="833" t="s">
        <v>136</v>
      </c>
      <c r="AL90" s="845">
        <v>181.98</v>
      </c>
      <c r="AM90" s="839">
        <v>6.1</v>
      </c>
      <c r="AN90" s="833">
        <v>0.15</v>
      </c>
      <c r="AO90" s="711">
        <f t="shared" si="39"/>
        <v>9.6273177006911581</v>
      </c>
      <c r="AP90" s="712">
        <f t="shared" si="40"/>
        <v>21.508270081643538</v>
      </c>
      <c r="AQ90" s="855">
        <f t="shared" si="41"/>
        <v>-43.245632757837917</v>
      </c>
      <c r="AR90" s="624">
        <f>INDEX(Historical!$C$7:$C$1259,MATCH(B90,Historical!$B$7:$B$1281,0))*IF(AH90="n/a",1.03,IF(AH90&lt;0,1.01,IF(AH90&gt;10,1.1,(1+AH90/100))))</f>
        <v>0.77517499999999995</v>
      </c>
      <c r="AS90" s="853">
        <f t="shared" si="42"/>
        <v>0.79843025000000001</v>
      </c>
      <c r="AT90" s="853">
        <f t="shared" si="46"/>
        <v>0.82238315750000002</v>
      </c>
      <c r="AU90" s="853">
        <f t="shared" si="46"/>
        <v>0.84705465222500009</v>
      </c>
      <c r="AV90" s="853">
        <f t="shared" si="46"/>
        <v>0.87246629179175017</v>
      </c>
      <c r="AW90" s="624">
        <f t="shared" si="43"/>
        <v>4.1155093515167502</v>
      </c>
      <c r="AX90" s="719">
        <f t="shared" si="44"/>
        <v>16.495027460988979</v>
      </c>
      <c r="AY90" s="900">
        <v>1.1200000000000001</v>
      </c>
      <c r="AZ90" s="839">
        <v>39</v>
      </c>
      <c r="BA90" s="839">
        <v>-30.11</v>
      </c>
      <c r="BB90" s="839">
        <v>2.9499999999999997</v>
      </c>
      <c r="BC90" s="839">
        <v>7.26</v>
      </c>
      <c r="BE90" s="597">
        <v>1987</v>
      </c>
      <c r="BF90" s="865">
        <f t="shared" si="45"/>
        <v>3</v>
      </c>
      <c r="BG90" s="849">
        <v>3.2</v>
      </c>
    </row>
    <row r="91" spans="1:59" ht="11.25" customHeight="1" x14ac:dyDescent="0.2">
      <c r="A91" s="831" t="s">
        <v>301</v>
      </c>
      <c r="B91" s="842" t="s">
        <v>302</v>
      </c>
      <c r="C91" s="898" t="s">
        <v>112</v>
      </c>
      <c r="D91" s="898" t="s">
        <v>211</v>
      </c>
      <c r="E91" s="705">
        <v>57</v>
      </c>
      <c r="F91" s="1153">
        <v>16</v>
      </c>
      <c r="G91" s="1153" t="s">
        <v>37</v>
      </c>
      <c r="H91" s="1153" t="s">
        <v>37</v>
      </c>
      <c r="I91" s="833">
        <v>198.68</v>
      </c>
      <c r="J91" s="624">
        <f t="shared" si="32"/>
        <v>0.78518220253674254</v>
      </c>
      <c r="K91" s="844">
        <v>0.39</v>
      </c>
      <c r="L91" s="854">
        <v>4</v>
      </c>
      <c r="M91" s="615">
        <f t="shared" si="33"/>
        <v>1.56</v>
      </c>
      <c r="N91" s="837" t="s">
        <v>303</v>
      </c>
      <c r="O91" s="706">
        <v>0.38</v>
      </c>
      <c r="P91" s="606">
        <v>44067</v>
      </c>
      <c r="Q91" s="606">
        <v>44082</v>
      </c>
      <c r="R91" s="615">
        <f t="shared" si="34"/>
        <v>2.6315789473684235</v>
      </c>
      <c r="S91" s="673">
        <f>IF(INDEX(Historical!$D$7:$D$1257,MATCH(B91,Historical!$B$7:$B$1281,0))=0,"n/a",(INDEX(Historical!$C$7:$C$1259,MATCH(B91,Historical!$B$7:$B$1281,0))/INDEX(Historical!$D$7:$D$1257,MATCH(B91,Historical!$B$7:$B$1281,0))-1)*100)</f>
        <v>6.9930069930070005</v>
      </c>
      <c r="T91" s="673">
        <f>IF(INDEX(Historical!$F$7:$F$1250,MATCH(B91,Historical!$B$7:$B$1281,0))=0,"n/a",((INDEX(Historical!$C$7:$C$1259,MATCH(B91,Historical!$B$7:$B$1281,0))/INDEX(Historical!$F$7:$F$1250,MATCH(B91,Historical!$B$7:$B$1281,0)))^(1/3)-1)*100)</f>
        <v>10.30508318908543</v>
      </c>
      <c r="U91" s="673">
        <f>IF(INDEX(Historical!$H$7:$H$1250,MATCH(B91,Historical!$B$7:$B$1281,0))=0,"n/a",((INDEX(Historical!$C$7:$C$1259,MATCH(B91,Historical!$B$7:$B$1281,0))/INDEX(Historical!$H$7:$H$1250,MATCH(B91,Historical!$B$7:$B$1281,0)))^(1/5)-1)*100)</f>
        <v>11.196158593857874</v>
      </c>
      <c r="V91" s="673">
        <f>IF(INDEX(Historical!$O$7:$O$1250,MATCH(B91,Historical!$B$7:$B$1281,0))=0,"n/a",((INDEX(Historical!$C$7:$C$1259,MATCH(B91,Historical!$B$7:$B$1281,0))/INDEX(Historical!$O$7:$O$1250,MATCH(B91,Historical!$B$7:$B$1281,0)))^(1/10)-1)*100)</f>
        <v>14.646996692066061</v>
      </c>
      <c r="W91" s="674">
        <f t="shared" si="35"/>
        <v>0.76439961237395337</v>
      </c>
      <c r="X91" s="675">
        <f t="shared" si="36"/>
        <v>2.6037578125250871</v>
      </c>
      <c r="Y91" s="637"/>
      <c r="Z91" s="624">
        <f t="shared" si="37"/>
        <v>33.191489361702125</v>
      </c>
      <c r="AA91" s="853">
        <f t="shared" si="38"/>
        <v>42.272340425531915</v>
      </c>
      <c r="AB91" s="854">
        <v>10</v>
      </c>
      <c r="AC91" s="833">
        <v>4.7</v>
      </c>
      <c r="AD91" s="833">
        <v>3.34</v>
      </c>
      <c r="AE91" s="833">
        <v>5.44</v>
      </c>
      <c r="AF91" s="833">
        <v>6.38</v>
      </c>
      <c r="AG91" s="833">
        <v>15.6</v>
      </c>
      <c r="AH91" s="833">
        <v>-27.400000000000002</v>
      </c>
      <c r="AI91" s="833">
        <v>11.93</v>
      </c>
      <c r="AJ91" s="833">
        <v>4.3</v>
      </c>
      <c r="AK91" s="833">
        <v>13</v>
      </c>
      <c r="AL91" s="845">
        <v>11720</v>
      </c>
      <c r="AM91" s="839">
        <v>0.70000000000000007</v>
      </c>
      <c r="AN91" s="833">
        <v>0.56000000000000005</v>
      </c>
      <c r="AO91" s="711">
        <f t="shared" si="39"/>
        <v>-30.2909996291373</v>
      </c>
      <c r="AP91" s="712">
        <f t="shared" si="40"/>
        <v>11.981340796394615</v>
      </c>
      <c r="AQ91" s="855">
        <f t="shared" si="41"/>
        <v>246.2160737746772</v>
      </c>
      <c r="AR91" s="624">
        <f>INDEX(Historical!$C$7:$C$1259,MATCH(B91,Historical!$B$7:$B$1281,0))*IF(AH91="n/a",1.03,IF(AH91&lt;0,1.01,IF(AH91&gt;10,1.1,(1+AH91/100))))</f>
        <v>1.5453000000000001</v>
      </c>
      <c r="AS91" s="853">
        <f t="shared" si="42"/>
        <v>1.6998300000000002</v>
      </c>
      <c r="AT91" s="853">
        <f t="shared" si="46"/>
        <v>1.8698130000000004</v>
      </c>
      <c r="AU91" s="853">
        <f t="shared" si="46"/>
        <v>2.0567943000000004</v>
      </c>
      <c r="AV91" s="853">
        <f t="shared" si="46"/>
        <v>2.2624737300000008</v>
      </c>
      <c r="AW91" s="624">
        <f t="shared" si="43"/>
        <v>9.4342110300000037</v>
      </c>
      <c r="AX91" s="719">
        <f t="shared" si="44"/>
        <v>4.7484452536742516</v>
      </c>
      <c r="AY91" s="900">
        <v>0.99</v>
      </c>
      <c r="AZ91" s="839">
        <v>64.319999999999993</v>
      </c>
      <c r="BA91" s="839">
        <v>-8.39</v>
      </c>
      <c r="BB91" s="839">
        <v>2.81</v>
      </c>
      <c r="BC91" s="839">
        <v>1.52</v>
      </c>
      <c r="BE91" s="597">
        <v>1964</v>
      </c>
      <c r="BF91" s="865">
        <f t="shared" si="45"/>
        <v>6</v>
      </c>
      <c r="BG91" s="849">
        <v>7.3999999999999995</v>
      </c>
    </row>
    <row r="92" spans="1:59" ht="11.25" customHeight="1" x14ac:dyDescent="0.2">
      <c r="A92" s="838" t="s">
        <v>696</v>
      </c>
      <c r="B92" s="842" t="s">
        <v>697</v>
      </c>
      <c r="C92" s="898" t="s">
        <v>131</v>
      </c>
      <c r="D92" s="898" t="s">
        <v>4263</v>
      </c>
      <c r="E92" s="705">
        <v>27</v>
      </c>
      <c r="F92" s="1153">
        <v>125</v>
      </c>
      <c r="G92" s="1153" t="s">
        <v>37</v>
      </c>
      <c r="H92" s="1153" t="s">
        <v>37</v>
      </c>
      <c r="I92" s="833">
        <v>75.61</v>
      </c>
      <c r="J92" s="624">
        <f t="shared" si="32"/>
        <v>2.0367676233302472</v>
      </c>
      <c r="K92" s="851">
        <v>0.38500000000000001</v>
      </c>
      <c r="L92" s="854">
        <v>4</v>
      </c>
      <c r="M92" s="615">
        <f t="shared" si="33"/>
        <v>1.54</v>
      </c>
      <c r="N92" s="837" t="s">
        <v>148</v>
      </c>
      <c r="O92" s="707">
        <v>0.35</v>
      </c>
      <c r="P92" s="606">
        <v>44252</v>
      </c>
      <c r="Q92" s="606">
        <v>44270</v>
      </c>
      <c r="R92" s="615">
        <f t="shared" si="34"/>
        <v>10.000000000000009</v>
      </c>
      <c r="S92" s="673">
        <f>IF(INDEX(Historical!$D$7:$D$1257,MATCH(B92,Historical!$B$7:$B$1281,0))=0,"n/a",(INDEX(Historical!$C$7:$C$1259,MATCH(B92,Historical!$B$7:$B$1281,0))/INDEX(Historical!$D$7:$D$1257,MATCH(B92,Historical!$B$7:$B$1281,0))-1)*100)</f>
        <v>11.999999999999989</v>
      </c>
      <c r="T92" s="673">
        <f>IF(INDEX(Historical!$F$7:$F$1250,MATCH(B92,Historical!$B$7:$B$1281,0))=0,"n/a",((INDEX(Historical!$C$7:$C$1259,MATCH(B92,Historical!$B$7:$B$1281,0))/INDEX(Historical!$F$7:$F$1250,MATCH(B92,Historical!$B$7:$B$1281,0)))^(1/3)-1)*100)</f>
        <v>12.529181217387574</v>
      </c>
      <c r="U92" s="673">
        <f>IF(INDEX(Historical!$H$7:$H$1250,MATCH(B92,Historical!$B$7:$B$1281,0))=0,"n/a",((INDEX(Historical!$C$7:$C$1259,MATCH(B92,Historical!$B$7:$B$1281,0))/INDEX(Historical!$H$7:$H$1250,MATCH(B92,Historical!$B$7:$B$1281,0)))^(1/5)-1)*100)</f>
        <v>12.700920209792542</v>
      </c>
      <c r="V92" s="673">
        <f>IF(INDEX(Historical!$O$7:$O$1250,MATCH(B92,Historical!$B$7:$B$1281,0))=0,"n/a",((INDEX(Historical!$C$7:$C$1259,MATCH(B92,Historical!$B$7:$B$1281,0))/INDEX(Historical!$O$7:$O$1250,MATCH(B92,Historical!$B$7:$B$1281,0)))^(1/10)-1)*100)</f>
        <v>10.8449222600272</v>
      </c>
      <c r="W92" s="674">
        <f t="shared" si="35"/>
        <v>1.1711398113572726</v>
      </c>
      <c r="X92" s="675">
        <f t="shared" si="36"/>
        <v>63.504601048962712</v>
      </c>
      <c r="Y92" s="842"/>
      <c r="Z92" s="624">
        <f t="shared" si="37"/>
        <v>100.65359477124183</v>
      </c>
      <c r="AA92" s="853">
        <f t="shared" si="38"/>
        <v>49.41830065359477</v>
      </c>
      <c r="AB92" s="854">
        <v>12</v>
      </c>
      <c r="AC92" s="833">
        <v>1.53</v>
      </c>
      <c r="AD92" s="833">
        <v>5.66</v>
      </c>
      <c r="AE92" s="833">
        <v>8.02</v>
      </c>
      <c r="AF92" s="833">
        <v>3.99</v>
      </c>
      <c r="AG92" s="833">
        <v>7.9</v>
      </c>
      <c r="AH92" s="833">
        <v>-23.1</v>
      </c>
      <c r="AI92" s="833">
        <v>8.2799999999999994</v>
      </c>
      <c r="AJ92" s="833">
        <v>0.2</v>
      </c>
      <c r="AK92" s="833">
        <v>8.59</v>
      </c>
      <c r="AL92" s="845">
        <v>144260</v>
      </c>
      <c r="AM92" s="839">
        <v>0.1</v>
      </c>
      <c r="AN92" s="833">
        <v>1.32</v>
      </c>
      <c r="AO92" s="711">
        <f t="shared" si="39"/>
        <v>-34.680612820471978</v>
      </c>
      <c r="AP92" s="712">
        <f t="shared" si="40"/>
        <v>14.73768783312279</v>
      </c>
      <c r="AQ92" s="855">
        <f t="shared" si="41"/>
        <v>196.03229524109031</v>
      </c>
      <c r="AR92" s="624">
        <f>INDEX(Historical!$C$7:$C$1259,MATCH(B92,Historical!$B$7:$B$1281,0))*IF(AH92="n/a",1.03,IF(AH92&lt;0,1.01,IF(AH92&gt;10,1.1,(1+AH92/100))))</f>
        <v>1.4139999999999999</v>
      </c>
      <c r="AS92" s="853">
        <f t="shared" si="42"/>
        <v>1.5310792</v>
      </c>
      <c r="AT92" s="853">
        <f t="shared" si="46"/>
        <v>1.6625989032800002</v>
      </c>
      <c r="AU92" s="853">
        <f t="shared" si="46"/>
        <v>1.8054161490717524</v>
      </c>
      <c r="AV92" s="853">
        <f t="shared" si="46"/>
        <v>1.9605013962770161</v>
      </c>
      <c r="AW92" s="624">
        <f t="shared" si="43"/>
        <v>8.3735956486287684</v>
      </c>
      <c r="AX92" s="719">
        <f t="shared" si="44"/>
        <v>11.074719810380596</v>
      </c>
      <c r="AY92" s="900">
        <v>0.16</v>
      </c>
      <c r="AZ92" s="839">
        <v>41.959999999999994</v>
      </c>
      <c r="BA92" s="839">
        <v>-13.780000000000001</v>
      </c>
      <c r="BB92" s="839">
        <v>-2.85</v>
      </c>
      <c r="BC92" s="839">
        <v>3.42</v>
      </c>
      <c r="BE92" s="597">
        <v>1995</v>
      </c>
      <c r="BF92" s="865">
        <f t="shared" si="45"/>
        <v>2</v>
      </c>
      <c r="BG92" s="849">
        <v>2.4</v>
      </c>
    </row>
    <row r="93" spans="1:59" ht="11.25" customHeight="1" x14ac:dyDescent="0.2">
      <c r="A93" s="831" t="s">
        <v>297</v>
      </c>
      <c r="B93" s="842" t="s">
        <v>298</v>
      </c>
      <c r="C93" s="898" t="s">
        <v>131</v>
      </c>
      <c r="D93" s="898" t="s">
        <v>4273</v>
      </c>
      <c r="E93" s="705">
        <v>50</v>
      </c>
      <c r="F93" s="1153">
        <v>30</v>
      </c>
      <c r="G93" s="1153" t="s">
        <v>37</v>
      </c>
      <c r="H93" s="1153" t="s">
        <v>37</v>
      </c>
      <c r="I93" s="833">
        <v>49.99</v>
      </c>
      <c r="J93" s="624">
        <f t="shared" si="32"/>
        <v>3.5607121424284855</v>
      </c>
      <c r="K93" s="844">
        <v>0.44500000000000001</v>
      </c>
      <c r="L93" s="854">
        <v>4</v>
      </c>
      <c r="M93" s="615">
        <f t="shared" si="33"/>
        <v>1.78</v>
      </c>
      <c r="N93" s="837" t="s">
        <v>181</v>
      </c>
      <c r="O93" s="706">
        <v>0.435</v>
      </c>
      <c r="P93" s="606">
        <v>44011</v>
      </c>
      <c r="Q93" s="606">
        <v>44027</v>
      </c>
      <c r="R93" s="615">
        <f t="shared" si="34"/>
        <v>2.2988505747126458</v>
      </c>
      <c r="S93" s="673">
        <f>IF(INDEX(Historical!$D$7:$D$1257,MATCH(B93,Historical!$B$7:$B$1281,0))=0,"n/a",(INDEX(Historical!$C$7:$C$1259,MATCH(B93,Historical!$B$7:$B$1281,0))/INDEX(Historical!$D$7:$D$1257,MATCH(B93,Historical!$B$7:$B$1281,0))-1)*100)</f>
        <v>2.3255813953488413</v>
      </c>
      <c r="T93" s="673">
        <f>IF(INDEX(Historical!$F$7:$F$1250,MATCH(B93,Historical!$B$7:$B$1281,0))=0,"n/a",((INDEX(Historical!$C$7:$C$1259,MATCH(B93,Historical!$B$7:$B$1281,0))/INDEX(Historical!$F$7:$F$1250,MATCH(B93,Historical!$B$7:$B$1281,0)))^(1/3)-1)*100)</f>
        <v>2.3818422453631749</v>
      </c>
      <c r="U93" s="673">
        <f>IF(INDEX(Historical!$H$7:$H$1250,MATCH(B93,Historical!$B$7:$B$1281,0))=0,"n/a",((INDEX(Historical!$C$7:$C$1259,MATCH(B93,Historical!$B$7:$B$1281,0))/INDEX(Historical!$H$7:$H$1250,MATCH(B93,Historical!$B$7:$B$1281,0)))^(1/5)-1)*100)</f>
        <v>2.4418974332246046</v>
      </c>
      <c r="V93" s="673">
        <f>IF(INDEX(Historical!$O$7:$O$1250,MATCH(B93,Historical!$B$7:$B$1281,0))=0,"n/a",((INDEX(Historical!$C$7:$C$1259,MATCH(B93,Historical!$B$7:$B$1281,0))/INDEX(Historical!$O$7:$O$1250,MATCH(B93,Historical!$B$7:$B$1281,0)))^(1/10)-1)*100)</f>
        <v>2.6118165254426451</v>
      </c>
      <c r="W93" s="674">
        <f t="shared" si="35"/>
        <v>0.93494217891540332</v>
      </c>
      <c r="X93" s="675">
        <f t="shared" si="36"/>
        <v>0.11796605957606786</v>
      </c>
      <c r="Y93" s="842"/>
      <c r="Z93" s="624" t="str">
        <f t="shared" si="37"/>
        <v>n/a</v>
      </c>
      <c r="AA93" s="853" t="str">
        <f t="shared" si="38"/>
        <v>n/a</v>
      </c>
      <c r="AB93" s="854">
        <v>9</v>
      </c>
      <c r="AC93" s="833">
        <v>-1.51</v>
      </c>
      <c r="AD93" s="833" t="s">
        <v>136</v>
      </c>
      <c r="AE93" s="833">
        <v>2.94</v>
      </c>
      <c r="AF93" s="833">
        <v>2.23</v>
      </c>
      <c r="AG93" s="833">
        <v>-6.4</v>
      </c>
      <c r="AH93" s="833">
        <v>-140.1</v>
      </c>
      <c r="AI93" s="833">
        <v>15.409999999999998</v>
      </c>
      <c r="AJ93" s="833">
        <v>20.7</v>
      </c>
      <c r="AK93" s="833">
        <v>8.5</v>
      </c>
      <c r="AL93" s="845">
        <v>4540</v>
      </c>
      <c r="AM93" s="839">
        <v>1.3</v>
      </c>
      <c r="AN93" s="833">
        <v>1.3</v>
      </c>
      <c r="AO93" s="711" t="str">
        <f t="shared" si="39"/>
        <v>n/a</v>
      </c>
      <c r="AP93" s="712">
        <f t="shared" si="40"/>
        <v>6.0026095756530902</v>
      </c>
      <c r="AQ93" s="855" t="str">
        <f t="shared" si="41"/>
        <v>n/a</v>
      </c>
      <c r="AR93" s="624">
        <f>INDEX(Historical!$C$7:$C$1259,MATCH(B93,Historical!$B$7:$B$1281,0))*IF(AH93="n/a",1.03,IF(AH93&lt;0,1.01,IF(AH93&gt;10,1.1,(1+AH93/100))))</f>
        <v>1.7776000000000001</v>
      </c>
      <c r="AS93" s="853">
        <f t="shared" si="42"/>
        <v>1.9553600000000002</v>
      </c>
      <c r="AT93" s="853">
        <f t="shared" si="46"/>
        <v>2.1215656000000003</v>
      </c>
      <c r="AU93" s="853">
        <f t="shared" si="46"/>
        <v>2.3018986760000004</v>
      </c>
      <c r="AV93" s="853">
        <f t="shared" si="46"/>
        <v>2.4975600634600004</v>
      </c>
      <c r="AW93" s="624">
        <f t="shared" si="43"/>
        <v>10.653984339460001</v>
      </c>
      <c r="AX93" s="719">
        <f t="shared" si="44"/>
        <v>21.312231125145029</v>
      </c>
      <c r="AY93" s="900">
        <v>0.73</v>
      </c>
      <c r="AZ93" s="839">
        <v>45.62</v>
      </c>
      <c r="BA93" s="839">
        <v>-2.23</v>
      </c>
      <c r="BB93" s="839">
        <v>9.4499999999999993</v>
      </c>
      <c r="BC93" s="839">
        <v>16.29</v>
      </c>
      <c r="BE93" s="597">
        <v>1971</v>
      </c>
      <c r="BF93" s="865">
        <f t="shared" si="45"/>
        <v>5</v>
      </c>
      <c r="BG93" s="849">
        <v>-1.9</v>
      </c>
    </row>
    <row r="94" spans="1:59" ht="11.25" customHeight="1" x14ac:dyDescent="0.2">
      <c r="A94" s="831" t="s">
        <v>700</v>
      </c>
      <c r="B94" s="842" t="s">
        <v>701</v>
      </c>
      <c r="C94" s="898" t="s">
        <v>108</v>
      </c>
      <c r="D94" s="898" t="s">
        <v>4265</v>
      </c>
      <c r="E94" s="705">
        <v>26</v>
      </c>
      <c r="F94" s="1153">
        <v>129</v>
      </c>
      <c r="G94" s="1153" t="s">
        <v>106</v>
      </c>
      <c r="H94" s="1153" t="s">
        <v>106</v>
      </c>
      <c r="I94" s="833">
        <v>40.200000000000003</v>
      </c>
      <c r="J94" s="624">
        <f t="shared" si="32"/>
        <v>2.7860696517412937</v>
      </c>
      <c r="K94" s="851">
        <v>0.28000000000000003</v>
      </c>
      <c r="L94" s="854">
        <v>4</v>
      </c>
      <c r="M94" s="615">
        <f t="shared" si="33"/>
        <v>1.1200000000000001</v>
      </c>
      <c r="N94" s="837" t="s">
        <v>702</v>
      </c>
      <c r="O94" s="707">
        <v>0.27</v>
      </c>
      <c r="P94" s="606">
        <v>44145</v>
      </c>
      <c r="Q94" s="606">
        <v>44162</v>
      </c>
      <c r="R94" s="615">
        <f t="shared" si="34"/>
        <v>3.7037037037037068</v>
      </c>
      <c r="S94" s="673">
        <f>IF(INDEX(Historical!$D$7:$D$1257,MATCH(B94,Historical!$B$7:$B$1281,0))=0,"n/a",(INDEX(Historical!$C$7:$C$1259,MATCH(B94,Historical!$B$7:$B$1281,0))/INDEX(Historical!$D$7:$D$1257,MATCH(B94,Historical!$B$7:$B$1281,0))-1)*100)</f>
        <v>6.8627450980392135</v>
      </c>
      <c r="T94" s="673">
        <f>IF(INDEX(Historical!$F$7:$F$1250,MATCH(B94,Historical!$B$7:$B$1281,0))=0,"n/a",((INDEX(Historical!$C$7:$C$1259,MATCH(B94,Historical!$B$7:$B$1281,0))/INDEX(Historical!$F$7:$F$1250,MATCH(B94,Historical!$B$7:$B$1281,0)))^(1/3)-1)*100)</f>
        <v>6.5928308462839258</v>
      </c>
      <c r="U94" s="673">
        <f>IF(INDEX(Historical!$H$7:$H$1250,MATCH(B94,Historical!$B$7:$B$1281,0))=0,"n/a",((INDEX(Historical!$C$7:$C$1259,MATCH(B94,Historical!$B$7:$B$1281,0))/INDEX(Historical!$H$7:$H$1250,MATCH(B94,Historical!$B$7:$B$1281,0)))^(1/5)-1)*100)</f>
        <v>6.1178141871478076</v>
      </c>
      <c r="V94" s="673">
        <f>IF(INDEX(Historical!$O$7:$O$1250,MATCH(B94,Historical!$B$7:$B$1281,0))=0,"n/a",((INDEX(Historical!$C$7:$C$1259,MATCH(B94,Historical!$B$7:$B$1281,0))/INDEX(Historical!$O$7:$O$1250,MATCH(B94,Historical!$B$7:$B$1281,0)))^(1/10)-1)*100)</f>
        <v>4.7547181386370596</v>
      </c>
      <c r="W94" s="674">
        <f t="shared" si="35"/>
        <v>1.2866828293004724</v>
      </c>
      <c r="X94" s="675" t="str">
        <f t="shared" si="36"/>
        <v>n/a</v>
      </c>
      <c r="Y94" s="638"/>
      <c r="Z94" s="624" t="str">
        <f t="shared" si="37"/>
        <v>n/a</v>
      </c>
      <c r="AA94" s="853" t="str">
        <f t="shared" si="38"/>
        <v>n/a</v>
      </c>
      <c r="AB94" s="854">
        <v>12</v>
      </c>
      <c r="AC94" s="833" t="s">
        <v>136</v>
      </c>
      <c r="AD94" s="833" t="s">
        <v>136</v>
      </c>
      <c r="AE94" s="833" t="s">
        <v>136</v>
      </c>
      <c r="AF94" s="833" t="s">
        <v>136</v>
      </c>
      <c r="AG94" s="833" t="s">
        <v>136</v>
      </c>
      <c r="AH94" s="833" t="s">
        <v>136</v>
      </c>
      <c r="AI94" s="833" t="s">
        <v>136</v>
      </c>
      <c r="AJ94" s="833" t="s">
        <v>136</v>
      </c>
      <c r="AK94" s="833" t="s">
        <v>136</v>
      </c>
      <c r="AL94" s="845" t="s">
        <v>136</v>
      </c>
      <c r="AM94" s="839" t="s">
        <v>136</v>
      </c>
      <c r="AN94" s="833" t="s">
        <v>136</v>
      </c>
      <c r="AO94" s="711" t="str">
        <f t="shared" si="39"/>
        <v>n/a</v>
      </c>
      <c r="AP94" s="712">
        <f t="shared" si="40"/>
        <v>8.9038838388891008</v>
      </c>
      <c r="AQ94" s="855" t="str">
        <f t="shared" si="41"/>
        <v>n/a</v>
      </c>
      <c r="AR94" s="624">
        <f>INDEX(Historical!$C$7:$C$1259,MATCH(B94,Historical!$B$7:$B$1281,0))*IF(AH94="n/a",1.03,IF(AH94&lt;0,1.01,IF(AH94&gt;10,1.1,(1+AH94/100))))</f>
        <v>1.1227</v>
      </c>
      <c r="AS94" s="853">
        <f t="shared" si="42"/>
        <v>1.1563810000000001</v>
      </c>
      <c r="AT94" s="853">
        <f t="shared" si="46"/>
        <v>1.1910724300000002</v>
      </c>
      <c r="AU94" s="853">
        <f t="shared" si="46"/>
        <v>1.2268046029000002</v>
      </c>
      <c r="AV94" s="853">
        <f t="shared" si="46"/>
        <v>1.2636087409870003</v>
      </c>
      <c r="AW94" s="624">
        <f t="shared" si="43"/>
        <v>5.9605667738870007</v>
      </c>
      <c r="AX94" s="719">
        <f t="shared" si="44"/>
        <v>14.827280532057216</v>
      </c>
      <c r="AY94" s="900" t="s">
        <v>136</v>
      </c>
      <c r="AZ94" s="839" t="s">
        <v>136</v>
      </c>
      <c r="BA94" s="839" t="s">
        <v>136</v>
      </c>
      <c r="BB94" s="839" t="s">
        <v>136</v>
      </c>
      <c r="BC94" s="839" t="s">
        <v>136</v>
      </c>
      <c r="BD94" s="874" t="s">
        <v>4199</v>
      </c>
      <c r="BE94" s="597">
        <v>1996</v>
      </c>
      <c r="BF94" s="865">
        <f t="shared" si="45"/>
        <v>2</v>
      </c>
      <c r="BG94" s="849" t="s">
        <v>136</v>
      </c>
    </row>
    <row r="95" spans="1:59" ht="11.25" customHeight="1" x14ac:dyDescent="0.2">
      <c r="A95" s="831" t="s">
        <v>692</v>
      </c>
      <c r="B95" s="842" t="s">
        <v>693</v>
      </c>
      <c r="C95" s="898" t="s">
        <v>131</v>
      </c>
      <c r="D95" s="898" t="s">
        <v>4273</v>
      </c>
      <c r="E95" s="705">
        <v>25</v>
      </c>
      <c r="F95" s="1153">
        <v>137</v>
      </c>
      <c r="G95" s="1153" t="s">
        <v>37</v>
      </c>
      <c r="H95" s="1153" t="s">
        <v>37</v>
      </c>
      <c r="I95" s="833">
        <v>39.869999999999997</v>
      </c>
      <c r="J95" s="624">
        <f t="shared" si="32"/>
        <v>3.3358414848256834</v>
      </c>
      <c r="K95" s="851">
        <v>0.33250000000000002</v>
      </c>
      <c r="L95" s="854">
        <v>4</v>
      </c>
      <c r="M95" s="615">
        <f t="shared" si="33"/>
        <v>1.33</v>
      </c>
      <c r="N95" s="837" t="s">
        <v>163</v>
      </c>
      <c r="O95" s="707">
        <v>0.3125</v>
      </c>
      <c r="P95" s="606">
        <v>44095</v>
      </c>
      <c r="Q95" s="606">
        <v>44105</v>
      </c>
      <c r="R95" s="615">
        <f t="shared" si="34"/>
        <v>6.4000000000000057</v>
      </c>
      <c r="S95" s="673">
        <f>IF(INDEX(Historical!$D$7:$D$1257,MATCH(B95,Historical!$B$7:$B$1281,0))=0,"n/a",(INDEX(Historical!$C$7:$C$1259,MATCH(B95,Historical!$B$7:$B$1281,0))/INDEX(Historical!$D$7:$D$1257,MATCH(B95,Historical!$B$7:$B$1281,0))-1)*100)</f>
        <v>6.7226890756302504</v>
      </c>
      <c r="T95" s="673">
        <f>IF(INDEX(Historical!$F$7:$F$1250,MATCH(B95,Historical!$B$7:$B$1281,0))=0,"n/a",((INDEX(Historical!$C$7:$C$1259,MATCH(B95,Historical!$B$7:$B$1281,0))/INDEX(Historical!$F$7:$F$1250,MATCH(B95,Historical!$B$7:$B$1281,0)))^(1/3)-1)*100)</f>
        <v>6.9724325738783843</v>
      </c>
      <c r="U95" s="673">
        <f>IF(INDEX(Historical!$H$7:$H$1250,MATCH(B95,Historical!$B$7:$B$1281,0))=0,"n/a",((INDEX(Historical!$C$7:$C$1259,MATCH(B95,Historical!$B$7:$B$1281,0))/INDEX(Historical!$H$7:$H$1250,MATCH(B95,Historical!$B$7:$B$1281,0)))^(1/5)-1)*100)</f>
        <v>6.7767075697025003</v>
      </c>
      <c r="V95" s="673">
        <f>IF(INDEX(Historical!$O$7:$O$1250,MATCH(B95,Historical!$B$7:$B$1281,0))=0,"n/a",((INDEX(Historical!$C$7:$C$1259,MATCH(B95,Historical!$B$7:$B$1281,0))/INDEX(Historical!$O$7:$O$1250,MATCH(B95,Historical!$B$7:$B$1281,0)))^(1/10)-1)*100)</f>
        <v>6.4460329780162251</v>
      </c>
      <c r="W95" s="674">
        <f t="shared" si="35"/>
        <v>1.0512989295608663</v>
      </c>
      <c r="X95" s="675" t="str">
        <f t="shared" si="36"/>
        <v>n/a</v>
      </c>
      <c r="Y95" s="637"/>
      <c r="Z95" s="624">
        <f t="shared" si="37"/>
        <v>68.911917098445599</v>
      </c>
      <c r="AA95" s="853">
        <f t="shared" si="38"/>
        <v>20.6580310880829</v>
      </c>
      <c r="AB95" s="854">
        <v>9</v>
      </c>
      <c r="AC95" s="833">
        <v>1.93</v>
      </c>
      <c r="AD95" s="833">
        <v>3.5</v>
      </c>
      <c r="AE95" s="833">
        <v>2.19</v>
      </c>
      <c r="AF95" s="833">
        <v>2.29</v>
      </c>
      <c r="AG95" s="833">
        <v>10.5</v>
      </c>
      <c r="AH95" s="833">
        <v>7.8</v>
      </c>
      <c r="AI95" s="833">
        <v>20.76</v>
      </c>
      <c r="AJ95" s="833">
        <v>-0.6</v>
      </c>
      <c r="AK95" s="833">
        <v>6</v>
      </c>
      <c r="AL95" s="845">
        <v>3930</v>
      </c>
      <c r="AM95" s="839">
        <v>0.5</v>
      </c>
      <c r="AN95" s="833">
        <v>1.43</v>
      </c>
      <c r="AO95" s="711">
        <f t="shared" si="39"/>
        <v>-10.545482033554716</v>
      </c>
      <c r="AP95" s="712">
        <f t="shared" si="40"/>
        <v>10.112549054528184</v>
      </c>
      <c r="AQ95" s="855">
        <f t="shared" si="41"/>
        <v>45.000982665957359</v>
      </c>
      <c r="AR95" s="624">
        <f>INDEX(Historical!$C$7:$C$1259,MATCH(B95,Historical!$B$7:$B$1281,0))*IF(AH95="n/a",1.03,IF(AH95&lt;0,1.01,IF(AH95&gt;10,1.1,(1+AH95/100))))</f>
        <v>1.3690600000000002</v>
      </c>
      <c r="AS95" s="853">
        <f t="shared" si="42"/>
        <v>1.5059660000000004</v>
      </c>
      <c r="AT95" s="853">
        <f t="shared" si="46"/>
        <v>1.5963239600000005</v>
      </c>
      <c r="AU95" s="853">
        <f t="shared" si="46"/>
        <v>1.6921033976000006</v>
      </c>
      <c r="AV95" s="853">
        <f t="shared" si="46"/>
        <v>1.7936296014560007</v>
      </c>
      <c r="AW95" s="624">
        <f t="shared" si="43"/>
        <v>7.9570829590560024</v>
      </c>
      <c r="AX95" s="719">
        <f t="shared" si="44"/>
        <v>19.957569498510168</v>
      </c>
      <c r="AY95" s="900">
        <v>0.53</v>
      </c>
      <c r="AZ95" s="839">
        <v>54.120000000000005</v>
      </c>
      <c r="BA95" s="839">
        <v>-6.34</v>
      </c>
      <c r="BB95" s="839">
        <v>3.54</v>
      </c>
      <c r="BC95" s="839">
        <v>19.079999999999998</v>
      </c>
      <c r="BE95" s="597">
        <v>1996</v>
      </c>
      <c r="BF95" s="865">
        <f t="shared" si="45"/>
        <v>2</v>
      </c>
      <c r="BG95" s="849">
        <v>3.5000000000000004</v>
      </c>
    </row>
    <row r="96" spans="1:59" s="744" customFormat="1" ht="11.25" customHeight="1" x14ac:dyDescent="0.2">
      <c r="A96" s="726" t="s">
        <v>299</v>
      </c>
      <c r="B96" s="751" t="s">
        <v>300</v>
      </c>
      <c r="C96" s="898" t="s">
        <v>4253</v>
      </c>
      <c r="D96" s="898" t="s">
        <v>4254</v>
      </c>
      <c r="E96" s="727">
        <v>31</v>
      </c>
      <c r="F96" s="1153">
        <v>89</v>
      </c>
      <c r="G96" s="1152" t="s">
        <v>37</v>
      </c>
      <c r="H96" s="1152" t="s">
        <v>37</v>
      </c>
      <c r="I96" s="737">
        <v>44.07</v>
      </c>
      <c r="J96" s="729">
        <f t="shared" si="32"/>
        <v>4.71976401179941</v>
      </c>
      <c r="K96" s="749">
        <v>0.52</v>
      </c>
      <c r="L96" s="731">
        <v>4</v>
      </c>
      <c r="M96" s="732">
        <f t="shared" si="33"/>
        <v>2.08</v>
      </c>
      <c r="N96" s="733" t="s">
        <v>107</v>
      </c>
      <c r="O96" s="750">
        <v>0.51500000000000001</v>
      </c>
      <c r="P96" s="1122">
        <v>44042</v>
      </c>
      <c r="Q96" s="1122">
        <v>44057</v>
      </c>
      <c r="R96" s="732">
        <f t="shared" si="34"/>
        <v>0.97087378640776778</v>
      </c>
      <c r="S96" s="673">
        <f>IF(INDEX(Historical!$D$7:$D$1257,MATCH(B96,Historical!$B$7:$B$1281,0))=0,"n/a",(INDEX(Historical!$C$7:$C$1259,MATCH(B96,Historical!$B$7:$B$1281,0))/INDEX(Historical!$D$7:$D$1257,MATCH(B96,Historical!$B$7:$B$1281,0))-1)*100)</f>
        <v>1.9704433497536922</v>
      </c>
      <c r="T96" s="673">
        <f>IF(INDEX(Historical!$F$7:$F$1250,MATCH(B96,Historical!$B$7:$B$1281,0))=0,"n/a",((INDEX(Historical!$C$7:$C$1259,MATCH(B96,Historical!$B$7:$B$1281,0))/INDEX(Historical!$F$7:$F$1250,MATCH(B96,Historical!$B$7:$B$1281,0)))^(1/3)-1)*100)</f>
        <v>3.6300721240201783</v>
      </c>
      <c r="U96" s="673">
        <f>IF(INDEX(Historical!$H$7:$H$1250,MATCH(B96,Historical!$B$7:$B$1281,0))=0,"n/a",((INDEX(Historical!$C$7:$C$1259,MATCH(B96,Historical!$B$7:$B$1281,0))/INDEX(Historical!$H$7:$H$1250,MATCH(B96,Historical!$B$7:$B$1281,0)))^(1/5)-1)*100)</f>
        <v>3.8950477489882784</v>
      </c>
      <c r="V96" s="673">
        <f>IF(INDEX(Historical!$O$7:$O$1250,MATCH(B96,Historical!$B$7:$B$1281,0))=0,"n/a",((INDEX(Historical!$C$7:$C$1259,MATCH(B96,Historical!$B$7:$B$1281,0))/INDEX(Historical!$O$7:$O$1250,MATCH(B96,Historical!$B$7:$B$1281,0)))^(1/10)-1)*100)</f>
        <v>3.2046676955973519</v>
      </c>
      <c r="W96" s="674">
        <f t="shared" si="35"/>
        <v>1.2154295293516351</v>
      </c>
      <c r="X96" s="675">
        <f t="shared" si="36"/>
        <v>12.983492496627596</v>
      </c>
      <c r="Y96" s="751"/>
      <c r="Z96" s="729">
        <f t="shared" si="37"/>
        <v>170.49180327868854</v>
      </c>
      <c r="AA96" s="736">
        <f t="shared" si="38"/>
        <v>36.122950819672134</v>
      </c>
      <c r="AB96" s="731">
        <v>12</v>
      </c>
      <c r="AC96" s="737">
        <v>1.22</v>
      </c>
      <c r="AD96" s="737">
        <v>3.65</v>
      </c>
      <c r="AE96" s="737">
        <v>11.73</v>
      </c>
      <c r="AF96" s="737">
        <v>1.94</v>
      </c>
      <c r="AG96" s="737">
        <v>5.3</v>
      </c>
      <c r="AH96" s="737">
        <v>-21.8</v>
      </c>
      <c r="AI96" s="737">
        <v>8.1</v>
      </c>
      <c r="AJ96" s="737">
        <v>0.3</v>
      </c>
      <c r="AK96" s="737">
        <v>10</v>
      </c>
      <c r="AL96" s="738">
        <v>7750</v>
      </c>
      <c r="AM96" s="739">
        <v>0.70000000000000007</v>
      </c>
      <c r="AN96" s="737">
        <v>0.81</v>
      </c>
      <c r="AO96" s="740">
        <f t="shared" si="39"/>
        <v>-27.508139058884446</v>
      </c>
      <c r="AP96" s="741">
        <f t="shared" si="40"/>
        <v>8.6148117607876884</v>
      </c>
      <c r="AQ96" s="742">
        <f t="shared" si="41"/>
        <v>76.482324692762788</v>
      </c>
      <c r="AR96" s="624">
        <f>INDEX(Historical!$C$7:$C$1259,MATCH(B96,Historical!$B$7:$B$1281,0))*IF(AH96="n/a",1.03,IF(AH96&lt;0,1.01,IF(AH96&gt;10,1.1,(1+AH96/100))))</f>
        <v>2.0907</v>
      </c>
      <c r="AS96" s="736">
        <f t="shared" si="42"/>
        <v>2.2600466999999997</v>
      </c>
      <c r="AT96" s="736">
        <f t="shared" si="46"/>
        <v>2.4860513699999998</v>
      </c>
      <c r="AU96" s="736">
        <f t="shared" si="46"/>
        <v>2.734656507</v>
      </c>
      <c r="AV96" s="736">
        <f t="shared" si="46"/>
        <v>3.0081221577000004</v>
      </c>
      <c r="AW96" s="729">
        <f t="shared" si="43"/>
        <v>12.579576734700002</v>
      </c>
      <c r="AX96" s="743">
        <f t="shared" si="44"/>
        <v>28.544535363512598</v>
      </c>
      <c r="AY96" s="901">
        <v>0.81</v>
      </c>
      <c r="AZ96" s="739">
        <v>70.349999999999994</v>
      </c>
      <c r="BA96" s="739">
        <v>-5.0999999999999996</v>
      </c>
      <c r="BB96" s="739">
        <v>4.01</v>
      </c>
      <c r="BC96" s="739">
        <v>15.290000000000001</v>
      </c>
      <c r="BD96" s="1151"/>
      <c r="BE96" s="597">
        <v>1990</v>
      </c>
      <c r="BF96" s="865">
        <f t="shared" si="45"/>
        <v>3</v>
      </c>
      <c r="BG96" s="793">
        <v>2.8000000000000003</v>
      </c>
    </row>
    <row r="97" spans="1:59" ht="11.25" customHeight="1" x14ac:dyDescent="0.2">
      <c r="A97" s="831" t="s">
        <v>306</v>
      </c>
      <c r="B97" s="842" t="s">
        <v>307</v>
      </c>
      <c r="C97" s="898" t="s">
        <v>123</v>
      </c>
      <c r="D97" s="898" t="s">
        <v>4289</v>
      </c>
      <c r="E97" s="705">
        <v>48</v>
      </c>
      <c r="F97" s="1153">
        <v>45</v>
      </c>
      <c r="G97" s="1153" t="s">
        <v>37</v>
      </c>
      <c r="H97" s="1153" t="s">
        <v>37</v>
      </c>
      <c r="I97" s="833">
        <v>80.27</v>
      </c>
      <c r="J97" s="624">
        <f t="shared" si="32"/>
        <v>2.0181886134296749</v>
      </c>
      <c r="K97" s="844">
        <v>0.40500000000000003</v>
      </c>
      <c r="L97" s="854">
        <v>4</v>
      </c>
      <c r="M97" s="615">
        <f t="shared" si="33"/>
        <v>1.62</v>
      </c>
      <c r="N97" s="837" t="s">
        <v>271</v>
      </c>
      <c r="O97" s="706">
        <v>0.40250000000000002</v>
      </c>
      <c r="P97" s="606">
        <v>44195</v>
      </c>
      <c r="Q97" s="606">
        <v>44238</v>
      </c>
      <c r="R97" s="615">
        <f t="shared" si="34"/>
        <v>0.62111801242236075</v>
      </c>
      <c r="S97" s="673">
        <f>IF(INDEX(Historical!$D$7:$D$1257,MATCH(B97,Historical!$B$7:$B$1281,0))=0,"n/a",(INDEX(Historical!$C$7:$C$1259,MATCH(B97,Historical!$B$7:$B$1281,0))/INDEX(Historical!$D$7:$D$1257,MATCH(B97,Historical!$B$7:$B$1281,0))-1)*100)</f>
        <v>0.62500000000000888</v>
      </c>
      <c r="T97" s="673">
        <f>IF(INDEX(Historical!$F$7:$F$1250,MATCH(B97,Historical!$B$7:$B$1281,0))=0,"n/a",((INDEX(Historical!$C$7:$C$1259,MATCH(B97,Historical!$B$7:$B$1281,0))/INDEX(Historical!$F$7:$F$1250,MATCH(B97,Historical!$B$7:$B$1281,0)))^(1/3)-1)*100)</f>
        <v>2.1604921045758285</v>
      </c>
      <c r="U97" s="673">
        <f>IF(INDEX(Historical!$H$7:$H$1250,MATCH(B97,Historical!$B$7:$B$1281,0))=0,"n/a",((INDEX(Historical!$C$7:$C$1259,MATCH(B97,Historical!$B$7:$B$1281,0))/INDEX(Historical!$H$7:$H$1250,MATCH(B97,Historical!$B$7:$B$1281,0)))^(1/5)-1)*100)</f>
        <v>1.5612228872004863</v>
      </c>
      <c r="V97" s="673">
        <f>IF(INDEX(Historical!$O$7:$O$1250,MATCH(B97,Historical!$B$7:$B$1281,0))=0,"n/a",((INDEX(Historical!$C$7:$C$1259,MATCH(B97,Historical!$B$7:$B$1281,0))/INDEX(Historical!$O$7:$O$1250,MATCH(B97,Historical!$B$7:$B$1281,0)))^(1/10)-1)*100)</f>
        <v>1.1221601616978161</v>
      </c>
      <c r="W97" s="674">
        <f t="shared" si="35"/>
        <v>1.3912656503848551</v>
      </c>
      <c r="X97" s="675">
        <f t="shared" si="36"/>
        <v>2.7341906956225681E-2</v>
      </c>
      <c r="Y97" s="648"/>
      <c r="Z97" s="624">
        <f t="shared" si="37"/>
        <v>68.35443037974683</v>
      </c>
      <c r="AA97" s="853">
        <f t="shared" si="38"/>
        <v>33.869198312236286</v>
      </c>
      <c r="AB97" s="854">
        <v>12</v>
      </c>
      <c r="AC97" s="833">
        <v>2.37</v>
      </c>
      <c r="AD97" s="833">
        <v>4.4400000000000004</v>
      </c>
      <c r="AE97" s="833">
        <v>1.0900000000000001</v>
      </c>
      <c r="AF97" s="833">
        <v>2.2599999999999998</v>
      </c>
      <c r="AG97" s="833">
        <v>6.9</v>
      </c>
      <c r="AH97" s="833">
        <v>-42.9</v>
      </c>
      <c r="AI97" s="833">
        <v>-52.81</v>
      </c>
      <c r="AJ97" s="833">
        <v>57.099999999999994</v>
      </c>
      <c r="AK97" s="833">
        <v>7.6499999999999995</v>
      </c>
      <c r="AL97" s="845">
        <v>22000</v>
      </c>
      <c r="AM97" s="839">
        <v>0.5</v>
      </c>
      <c r="AN97" s="833">
        <v>0.5</v>
      </c>
      <c r="AO97" s="711">
        <f t="shared" si="39"/>
        <v>-30.289786811606124</v>
      </c>
      <c r="AP97" s="712">
        <f t="shared" si="40"/>
        <v>3.5794115006301612</v>
      </c>
      <c r="AQ97" s="855">
        <f t="shared" si="41"/>
        <v>84.444376662756724</v>
      </c>
      <c r="AR97" s="624">
        <f>INDEX(Historical!$C$7:$C$1259,MATCH(B97,Historical!$B$7:$B$1281,0))*IF(AH97="n/a",1.03,IF(AH97&lt;0,1.01,IF(AH97&gt;10,1.1,(1+AH97/100))))</f>
        <v>1.6261000000000001</v>
      </c>
      <c r="AS97" s="853">
        <f t="shared" si="42"/>
        <v>1.6423610000000002</v>
      </c>
      <c r="AT97" s="853">
        <f t="shared" si="46"/>
        <v>1.7680016165000003</v>
      </c>
      <c r="AU97" s="853">
        <f t="shared" si="46"/>
        <v>1.9032537401622505</v>
      </c>
      <c r="AV97" s="853">
        <f t="shared" si="46"/>
        <v>2.0488526512846628</v>
      </c>
      <c r="AW97" s="624">
        <f t="shared" si="43"/>
        <v>8.9885690079469143</v>
      </c>
      <c r="AX97" s="719">
        <f t="shared" si="44"/>
        <v>11.197918285719341</v>
      </c>
      <c r="AY97" s="900">
        <v>1.37</v>
      </c>
      <c r="AZ97" s="839">
        <v>135.73999999999998</v>
      </c>
      <c r="BA97" s="839">
        <v>-3.01</v>
      </c>
      <c r="BB97" s="839">
        <v>31.259999999999998</v>
      </c>
      <c r="BC97" s="839">
        <v>56.42</v>
      </c>
      <c r="BE97" s="597">
        <v>1974</v>
      </c>
      <c r="BF97" s="865">
        <f t="shared" si="45"/>
        <v>4</v>
      </c>
      <c r="BG97" s="849">
        <v>3.8</v>
      </c>
    </row>
    <row r="98" spans="1:59" ht="11.25" customHeight="1" x14ac:dyDescent="0.2">
      <c r="A98" s="831" t="s">
        <v>304</v>
      </c>
      <c r="B98" s="842" t="s">
        <v>305</v>
      </c>
      <c r="C98" s="1022" t="s">
        <v>131</v>
      </c>
      <c r="D98" s="1022" t="s">
        <v>4273</v>
      </c>
      <c r="E98" s="705">
        <v>65</v>
      </c>
      <c r="F98" s="1153">
        <v>3</v>
      </c>
      <c r="G98" s="1153" t="s">
        <v>37</v>
      </c>
      <c r="H98" s="1153" t="s">
        <v>37</v>
      </c>
      <c r="I98" s="833">
        <v>53.95</v>
      </c>
      <c r="J98" s="624">
        <f t="shared" si="32"/>
        <v>3.5588507877664504</v>
      </c>
      <c r="K98" s="844">
        <v>0.48</v>
      </c>
      <c r="L98" s="854">
        <v>4</v>
      </c>
      <c r="M98" s="615">
        <f t="shared" si="33"/>
        <v>1.92</v>
      </c>
      <c r="N98" s="837" t="s">
        <v>107</v>
      </c>
      <c r="O98" s="706">
        <v>0.47749999999999998</v>
      </c>
      <c r="P98" s="606">
        <v>44133</v>
      </c>
      <c r="Q98" s="606">
        <v>44148</v>
      </c>
      <c r="R98" s="615">
        <f t="shared" si="34"/>
        <v>0.52356020942408421</v>
      </c>
      <c r="S98" s="673">
        <f>IF(INDEX(Historical!$D$7:$D$1257,MATCH(B98,Historical!$B$7:$B$1281,0))=0,"n/a",(INDEX(Historical!$C$7:$C$1259,MATCH(B98,Historical!$B$7:$B$1281,0))/INDEX(Historical!$D$7:$D$1257,MATCH(B98,Historical!$B$7:$B$1281,0))-1)*100)</f>
        <v>0.52562417871222511</v>
      </c>
      <c r="T98" s="673">
        <f>IF(INDEX(Historical!$F$7:$F$1250,MATCH(B98,Historical!$B$7:$B$1281,0))=0,"n/a",((INDEX(Historical!$C$7:$C$1259,MATCH(B98,Historical!$B$7:$B$1281,0))/INDEX(Historical!$F$7:$F$1250,MATCH(B98,Historical!$B$7:$B$1281,0)))^(1/3)-1)*100)</f>
        <v>0.52841139523349678</v>
      </c>
      <c r="U98" s="673">
        <f>IF(INDEX(Historical!$H$7:$H$1250,MATCH(B98,Historical!$B$7:$B$1281,0))=0,"n/a",((INDEX(Historical!$C$7:$C$1259,MATCH(B98,Historical!$B$7:$B$1281,0))/INDEX(Historical!$H$7:$H$1250,MATCH(B98,Historical!$B$7:$B$1281,0)))^(1/5)-1)*100)</f>
        <v>0.6123993573736497</v>
      </c>
      <c r="V98" s="673">
        <f>IF(INDEX(Historical!$O$7:$O$1250,MATCH(B98,Historical!$B$7:$B$1281,0))=0,"n/a",((INDEX(Historical!$C$7:$C$1259,MATCH(B98,Historical!$B$7:$B$1281,0))/INDEX(Historical!$O$7:$O$1250,MATCH(B98,Historical!$B$7:$B$1281,0)))^(1/10)-1)*100)</f>
        <v>1.304611692632851</v>
      </c>
      <c r="W98" s="674">
        <f t="shared" si="35"/>
        <v>0.46941121318463724</v>
      </c>
      <c r="X98" s="675">
        <f t="shared" si="36"/>
        <v>0.19137479917926553</v>
      </c>
      <c r="Y98" s="842"/>
      <c r="Z98" s="624">
        <f t="shared" si="37"/>
        <v>83.842794759825324</v>
      </c>
      <c r="AA98" s="853">
        <f t="shared" si="38"/>
        <v>23.558951965065503</v>
      </c>
      <c r="AB98" s="854">
        <v>12</v>
      </c>
      <c r="AC98" s="833">
        <v>2.29</v>
      </c>
      <c r="AD98" s="833">
        <v>7.55</v>
      </c>
      <c r="AE98" s="833">
        <v>2.13</v>
      </c>
      <c r="AF98" s="833">
        <v>1.85</v>
      </c>
      <c r="AG98" s="833">
        <v>8.6999999999999993</v>
      </c>
      <c r="AH98" s="834">
        <v>5</v>
      </c>
      <c r="AI98" s="834">
        <v>3.7800000000000002</v>
      </c>
      <c r="AJ98" s="833">
        <v>3.2</v>
      </c>
      <c r="AK98" s="833">
        <v>3.1</v>
      </c>
      <c r="AL98" s="845">
        <v>1650</v>
      </c>
      <c r="AM98" s="839">
        <v>0.70000000000000007</v>
      </c>
      <c r="AN98" s="833">
        <v>1.42</v>
      </c>
      <c r="AO98" s="711">
        <f t="shared" si="39"/>
        <v>-19.387701819925404</v>
      </c>
      <c r="AP98" s="712">
        <f t="shared" si="40"/>
        <v>4.1712501451400996</v>
      </c>
      <c r="AQ98" s="855">
        <f t="shared" si="41"/>
        <v>39.178640020452661</v>
      </c>
      <c r="AR98" s="624">
        <f>INDEX(Historical!$C$7:$C$1259,MATCH(B98,Historical!$B$7:$B$1281,0))*IF(AH98="n/a",1.03,IF(AH98&lt;0,1.01,IF(AH98&gt;10,1.1,(1+AH98/100))))</f>
        <v>2.0081250000000002</v>
      </c>
      <c r="AS98" s="853">
        <f t="shared" si="42"/>
        <v>2.0840321250000002</v>
      </c>
      <c r="AT98" s="853">
        <f t="shared" si="46"/>
        <v>2.1486371208750001</v>
      </c>
      <c r="AU98" s="853">
        <f t="shared" si="46"/>
        <v>2.2152448716221249</v>
      </c>
      <c r="AV98" s="853">
        <f t="shared" si="46"/>
        <v>2.2839174626424108</v>
      </c>
      <c r="AW98" s="624">
        <f t="shared" si="43"/>
        <v>10.739956580139534</v>
      </c>
      <c r="AX98" s="719">
        <f t="shared" si="44"/>
        <v>19.907241112399507</v>
      </c>
      <c r="AY98" s="900">
        <v>0.44</v>
      </c>
      <c r="AZ98" s="839">
        <v>29.349999999999998</v>
      </c>
      <c r="BA98" s="839">
        <v>-19.77</v>
      </c>
      <c r="BB98" s="839">
        <v>11.06</v>
      </c>
      <c r="BC98" s="839">
        <v>9.66</v>
      </c>
      <c r="BE98" s="597">
        <v>1957</v>
      </c>
      <c r="BF98" s="865">
        <f t="shared" si="45"/>
        <v>8</v>
      </c>
      <c r="BG98" s="849">
        <v>2</v>
      </c>
    </row>
    <row r="99" spans="1:59" ht="11.25" customHeight="1" x14ac:dyDescent="0.2">
      <c r="A99" s="831" t="s">
        <v>748</v>
      </c>
      <c r="B99" s="842" t="s">
        <v>749</v>
      </c>
      <c r="C99" s="898" t="s">
        <v>4253</v>
      </c>
      <c r="D99" s="898" t="s">
        <v>4254</v>
      </c>
      <c r="E99" s="705">
        <v>28</v>
      </c>
      <c r="F99" s="1153">
        <v>115</v>
      </c>
      <c r="G99" s="1153" t="s">
        <v>115</v>
      </c>
      <c r="H99" s="1153" t="s">
        <v>115</v>
      </c>
      <c r="I99" s="833">
        <v>63.5</v>
      </c>
      <c r="J99" s="624">
        <f t="shared" si="32"/>
        <v>4.440944881889763</v>
      </c>
      <c r="K99" s="851">
        <v>0.23499999999999999</v>
      </c>
      <c r="L99" s="854">
        <v>12</v>
      </c>
      <c r="M99" s="615">
        <f t="shared" si="33"/>
        <v>2.82</v>
      </c>
      <c r="N99" s="837" t="s">
        <v>750</v>
      </c>
      <c r="O99" s="707">
        <v>0.23449999999999999</v>
      </c>
      <c r="P99" s="606">
        <v>44286</v>
      </c>
      <c r="Q99" s="606">
        <v>44301</v>
      </c>
      <c r="R99" s="615">
        <f t="shared" si="34"/>
        <v>0.21321961620469104</v>
      </c>
      <c r="S99" s="673">
        <f>IF(INDEX(Historical!$D$7:$D$1257,MATCH(B99,Historical!$B$7:$B$1281,0))=0,"n/a",(INDEX(Historical!$C$7:$C$1259,MATCH(B99,Historical!$B$7:$B$1281,0))/INDEX(Historical!$D$7:$D$1257,MATCH(B99,Historical!$B$7:$B$1281,0))-1)*100)</f>
        <v>3.0806124331304252</v>
      </c>
      <c r="T99" s="673">
        <f>IF(INDEX(Historical!$F$7:$F$1250,MATCH(B99,Historical!$B$7:$B$1281,0))=0,"n/a",((INDEX(Historical!$C$7:$C$1259,MATCH(B99,Historical!$B$7:$B$1281,0))/INDEX(Historical!$F$7:$F$1250,MATCH(B99,Historical!$B$7:$B$1281,0)))^(1/3)-1)*100)</f>
        <v>3.2958354886355012</v>
      </c>
      <c r="U99" s="673">
        <f>IF(INDEX(Historical!$H$7:$H$1250,MATCH(B99,Historical!$B$7:$B$1281,0))=0,"n/a",((INDEX(Historical!$C$7:$C$1259,MATCH(B99,Historical!$B$7:$B$1281,0))/INDEX(Historical!$H$7:$H$1250,MATCH(B99,Historical!$B$7:$B$1281,0)))^(1/5)-1)*100)</f>
        <v>4.2283631490142026</v>
      </c>
      <c r="V99" s="673">
        <f>IF(INDEX(Historical!$O$7:$O$1250,MATCH(B99,Historical!$B$7:$B$1281,0))=0,"n/a",((INDEX(Historical!$C$7:$C$1259,MATCH(B99,Historical!$B$7:$B$1281,0))/INDEX(Historical!$O$7:$O$1250,MATCH(B99,Historical!$B$7:$B$1281,0)))^(1/10)-1)*100)</f>
        <v>4.9269671537289561</v>
      </c>
      <c r="W99" s="674">
        <f t="shared" si="35"/>
        <v>0.85820810593672869</v>
      </c>
      <c r="X99" s="675">
        <f t="shared" si="36"/>
        <v>3.8439664991038209</v>
      </c>
      <c r="Y99" s="843"/>
      <c r="Z99" s="624">
        <f t="shared" si="37"/>
        <v>245.21739130434784</v>
      </c>
      <c r="AA99" s="853">
        <f t="shared" si="38"/>
        <v>55.217391304347828</v>
      </c>
      <c r="AB99" s="854">
        <v>12</v>
      </c>
      <c r="AC99" s="833">
        <v>1.1499999999999999</v>
      </c>
      <c r="AD99" s="833">
        <v>10.27</v>
      </c>
      <c r="AE99" s="833">
        <v>14.43</v>
      </c>
      <c r="AF99" s="833">
        <v>2.02</v>
      </c>
      <c r="AG99" s="833">
        <v>3.6999999999999997</v>
      </c>
      <c r="AH99" s="833">
        <v>-17.100000000000001</v>
      </c>
      <c r="AI99" s="833">
        <v>11.76</v>
      </c>
      <c r="AJ99" s="833">
        <v>1.0999999999999999</v>
      </c>
      <c r="AK99" s="833">
        <v>5.45</v>
      </c>
      <c r="AL99" s="845">
        <v>23830</v>
      </c>
      <c r="AM99" s="839">
        <v>0.1</v>
      </c>
      <c r="AN99" s="833">
        <v>0.8</v>
      </c>
      <c r="AO99" s="711">
        <f t="shared" si="39"/>
        <v>-46.548083273443865</v>
      </c>
      <c r="AP99" s="712">
        <f t="shared" si="40"/>
        <v>8.6693080309039665</v>
      </c>
      <c r="AQ99" s="855">
        <f t="shared" si="41"/>
        <v>122.64983013670454</v>
      </c>
      <c r="AR99" s="624">
        <f>INDEX(Historical!$C$7:$C$1259,MATCH(B99,Historical!$B$7:$B$1281,0))*IF(AH99="n/a",1.03,IF(AH99&lt;0,1.01,IF(AH99&gt;10,1.1,(1+AH99/100))))</f>
        <v>2.8219400000000001</v>
      </c>
      <c r="AS99" s="853">
        <f t="shared" si="42"/>
        <v>3.1041340000000002</v>
      </c>
      <c r="AT99" s="853">
        <f t="shared" si="46"/>
        <v>3.273309303</v>
      </c>
      <c r="AU99" s="853">
        <f t="shared" si="46"/>
        <v>3.4517046600135002</v>
      </c>
      <c r="AV99" s="853">
        <f t="shared" si="46"/>
        <v>3.6398225639842359</v>
      </c>
      <c r="AW99" s="624">
        <f t="shared" si="43"/>
        <v>16.290910526997735</v>
      </c>
      <c r="AX99" s="719">
        <f t="shared" si="44"/>
        <v>25.654977207870449</v>
      </c>
      <c r="AY99" s="900">
        <v>0.71</v>
      </c>
      <c r="AZ99" s="839">
        <v>46.28</v>
      </c>
      <c r="BA99" s="839">
        <v>-4.9399999999999995</v>
      </c>
      <c r="BB99" s="839">
        <v>3.2399999999999998</v>
      </c>
      <c r="BC99" s="839">
        <v>4.04</v>
      </c>
      <c r="BE99" s="597">
        <v>1994</v>
      </c>
      <c r="BF99" s="865">
        <f t="shared" si="45"/>
        <v>2</v>
      </c>
      <c r="BG99" s="849">
        <v>2</v>
      </c>
    </row>
    <row r="100" spans="1:59" ht="11.25" customHeight="1" x14ac:dyDescent="0.2">
      <c r="A100" s="838" t="s">
        <v>308</v>
      </c>
      <c r="B100" s="842" t="s">
        <v>309</v>
      </c>
      <c r="C100" s="898" t="s">
        <v>108</v>
      </c>
      <c r="D100" s="898" t="s">
        <v>118</v>
      </c>
      <c r="E100" s="705">
        <v>40</v>
      </c>
      <c r="F100" s="1153">
        <v>66</v>
      </c>
      <c r="G100" s="1153" t="s">
        <v>37</v>
      </c>
      <c r="H100" s="1153" t="s">
        <v>115</v>
      </c>
      <c r="I100" s="833">
        <v>21.84</v>
      </c>
      <c r="J100" s="624">
        <f t="shared" si="32"/>
        <v>4.0293040293040292</v>
      </c>
      <c r="K100" s="844">
        <v>0.22</v>
      </c>
      <c r="L100" s="854">
        <v>4</v>
      </c>
      <c r="M100" s="615">
        <f t="shared" si="33"/>
        <v>0.88</v>
      </c>
      <c r="N100" s="837" t="s">
        <v>148</v>
      </c>
      <c r="O100" s="706">
        <v>0.21</v>
      </c>
      <c r="P100" s="606">
        <v>44263</v>
      </c>
      <c r="Q100" s="606">
        <v>44270</v>
      </c>
      <c r="R100" s="615">
        <f t="shared" si="34"/>
        <v>4.7619047619047663</v>
      </c>
      <c r="S100" s="673">
        <f>IF(INDEX(Historical!$D$7:$D$1257,MATCH(B100,Historical!$B$7:$B$1281,0))=0,"n/a",(INDEX(Historical!$C$7:$C$1259,MATCH(B100,Historical!$B$7:$B$1281,0))/INDEX(Historical!$D$7:$D$1257,MATCH(B100,Historical!$B$7:$B$1281,0))-1)*100)</f>
        <v>4.9999999999999822</v>
      </c>
      <c r="T100" s="673">
        <f>IF(INDEX(Historical!$F$7:$F$1250,MATCH(B100,Historical!$B$7:$B$1281,0))=0,"n/a",((INDEX(Historical!$C$7:$C$1259,MATCH(B100,Historical!$B$7:$B$1281,0))/INDEX(Historical!$F$7:$F$1250,MATCH(B100,Historical!$B$7:$B$1281,0)))^(1/3)-1)*100)</f>
        <v>3.3923876378405105</v>
      </c>
      <c r="U100" s="673">
        <f>IF(INDEX(Historical!$H$7:$H$1250,MATCH(B100,Historical!$B$7:$B$1281,0))=0,"n/a",((INDEX(Historical!$C$7:$C$1259,MATCH(B100,Historical!$B$7:$B$1281,0))/INDEX(Historical!$H$7:$H$1250,MATCH(B100,Historical!$B$7:$B$1281,0)))^(1/5)-1)*100)</f>
        <v>2.5674393510510152</v>
      </c>
      <c r="V100" s="673">
        <f>IF(INDEX(Historical!$O$7:$O$1250,MATCH(B100,Historical!$B$7:$B$1281,0))=0,"n/a",((INDEX(Historical!$C$7:$C$1259,MATCH(B100,Historical!$B$7:$B$1281,0))/INDEX(Historical!$O$7:$O$1250,MATCH(B100,Historical!$B$7:$B$1281,0)))^(1/10)-1)*100)</f>
        <v>1.9865779002786743</v>
      </c>
      <c r="W100" s="674">
        <f t="shared" si="35"/>
        <v>1.292392989316381</v>
      </c>
      <c r="X100" s="675">
        <f t="shared" si="36"/>
        <v>0.52396721450020711</v>
      </c>
      <c r="Y100" s="640"/>
      <c r="Z100" s="624">
        <f t="shared" si="37"/>
        <v>46.560846560846564</v>
      </c>
      <c r="AA100" s="853">
        <f t="shared" si="38"/>
        <v>11.555555555555555</v>
      </c>
      <c r="AB100" s="854">
        <v>12</v>
      </c>
      <c r="AC100" s="833">
        <v>1.89</v>
      </c>
      <c r="AD100" s="833">
        <v>1.18</v>
      </c>
      <c r="AE100" s="833">
        <v>0.92</v>
      </c>
      <c r="AF100" s="833">
        <v>1.07</v>
      </c>
      <c r="AG100" s="833">
        <v>9.6</v>
      </c>
      <c r="AH100" s="833">
        <v>-46.7</v>
      </c>
      <c r="AI100" s="833">
        <v>2.46</v>
      </c>
      <c r="AJ100" s="833">
        <v>4.9000000000000004</v>
      </c>
      <c r="AK100" s="833">
        <v>10</v>
      </c>
      <c r="AL100" s="845">
        <v>6730</v>
      </c>
      <c r="AM100" s="839">
        <v>0.6</v>
      </c>
      <c r="AN100" s="833">
        <v>0.16</v>
      </c>
      <c r="AO100" s="711">
        <f t="shared" si="39"/>
        <v>-4.958812175200511</v>
      </c>
      <c r="AP100" s="712">
        <f t="shared" si="40"/>
        <v>6.5967433803550444</v>
      </c>
      <c r="AQ100" s="855">
        <f t="shared" si="41"/>
        <v>-25.869651005979279</v>
      </c>
      <c r="AR100" s="624">
        <f>INDEX(Historical!$C$7:$C$1259,MATCH(B100,Historical!$B$7:$B$1281,0))*IF(AH100="n/a",1.03,IF(AH100&lt;0,1.01,IF(AH100&gt;10,1.1,(1+AH100/100))))</f>
        <v>0.84839999999999993</v>
      </c>
      <c r="AS100" s="853">
        <f t="shared" si="42"/>
        <v>0.86927063999999987</v>
      </c>
      <c r="AT100" s="853">
        <f t="shared" si="46"/>
        <v>0.95619770399999993</v>
      </c>
      <c r="AU100" s="853">
        <f t="shared" si="46"/>
        <v>1.0518174744</v>
      </c>
      <c r="AV100" s="853">
        <f t="shared" si="46"/>
        <v>1.15699922184</v>
      </c>
      <c r="AW100" s="624">
        <f t="shared" si="43"/>
        <v>4.8826850402400002</v>
      </c>
      <c r="AX100" s="719">
        <f t="shared" si="44"/>
        <v>22.356616484615387</v>
      </c>
      <c r="AY100" s="900">
        <v>0.83</v>
      </c>
      <c r="AZ100" s="839">
        <v>75.900000000000006</v>
      </c>
      <c r="BA100" s="839">
        <v>-3.83</v>
      </c>
      <c r="BB100" s="839">
        <v>7.85</v>
      </c>
      <c r="BC100" s="839">
        <v>27.58</v>
      </c>
      <c r="BE100" s="597">
        <v>1982</v>
      </c>
      <c r="BF100" s="865">
        <f t="shared" si="45"/>
        <v>3</v>
      </c>
      <c r="BG100" s="849">
        <v>2.6</v>
      </c>
    </row>
    <row r="101" spans="1:59" ht="11.25" customHeight="1" x14ac:dyDescent="0.2">
      <c r="A101" s="831" t="s">
        <v>4316</v>
      </c>
      <c r="B101" s="842" t="s">
        <v>4118</v>
      </c>
      <c r="C101" s="898" t="s">
        <v>108</v>
      </c>
      <c r="D101" s="898" t="s">
        <v>4272</v>
      </c>
      <c r="E101" s="705">
        <v>25</v>
      </c>
      <c r="F101" s="1153">
        <v>139</v>
      </c>
      <c r="G101" s="1153" t="s">
        <v>106</v>
      </c>
      <c r="H101" s="1153" t="s">
        <v>106</v>
      </c>
      <c r="I101" s="841">
        <v>40.85</v>
      </c>
      <c r="J101" s="624">
        <f t="shared" si="32"/>
        <v>2.7172582619339045</v>
      </c>
      <c r="K101" s="851">
        <v>0.27750000000000002</v>
      </c>
      <c r="L101" s="854">
        <v>4</v>
      </c>
      <c r="M101" s="615">
        <f t="shared" si="33"/>
        <v>1.1100000000000001</v>
      </c>
      <c r="N101" s="837" t="s">
        <v>455</v>
      </c>
      <c r="O101" s="707">
        <v>0.27500000000000002</v>
      </c>
      <c r="P101" s="606">
        <v>44210</v>
      </c>
      <c r="Q101" s="606">
        <v>44218</v>
      </c>
      <c r="R101" s="615">
        <f t="shared" si="34"/>
        <v>0.90909090909090973</v>
      </c>
      <c r="S101" s="673">
        <f>IF(INDEX(Historical!$D$7:$D$1257,MATCH(B101,Historical!$B$7:$B$1281,0))=0,"n/a",(INDEX(Historical!$C$7:$C$1259,MATCH(B101,Historical!$B$7:$B$1281,0))/INDEX(Historical!$D$7:$D$1257,MATCH(B101,Historical!$B$7:$B$1281,0))-1)*100)</f>
        <v>14.627659574468076</v>
      </c>
      <c r="T101" s="673">
        <f>IF(INDEX(Historical!$F$7:$F$1250,MATCH(B101,Historical!$B$7:$B$1281,0))=0,"n/a",((INDEX(Historical!$C$7:$C$1259,MATCH(B101,Historical!$B$7:$B$1281,0))/INDEX(Historical!$F$7:$F$1250,MATCH(B101,Historical!$B$7:$B$1281,0)))^(1/3)-1)*100)</f>
        <v>14.917537197840769</v>
      </c>
      <c r="U101" s="673">
        <f>IF(INDEX(Historical!$H$7:$H$1250,MATCH(B101,Historical!$B$7:$B$1281,0))=0,"n/a",((INDEX(Historical!$C$7:$C$1259,MATCH(B101,Historical!$B$7:$B$1281,0))/INDEX(Historical!$H$7:$H$1250,MATCH(B101,Historical!$B$7:$B$1281,0)))^(1/5)-1)*100)</f>
        <v>14.396020755889394</v>
      </c>
      <c r="V101" s="673">
        <f>IF(INDEX(Historical!$O$7:$O$1250,MATCH(B101,Historical!$B$7:$B$1281,0))=0,"n/a",((INDEX(Historical!$C$7:$C$1259,MATCH(B101,Historical!$B$7:$B$1281,0))/INDEX(Historical!$O$7:$O$1250,MATCH(B101,Historical!$B$7:$B$1281,0)))^(1/10)-1)*100)</f>
        <v>21.795881219997714</v>
      </c>
      <c r="W101" s="674">
        <f t="shared" si="35"/>
        <v>0.66049271468230653</v>
      </c>
      <c r="X101" s="675">
        <f t="shared" si="36"/>
        <v>8.9975129724308704</v>
      </c>
      <c r="Y101" s="843" t="s">
        <v>4340</v>
      </c>
      <c r="Z101" s="624">
        <f t="shared" si="37"/>
        <v>49.333333333333343</v>
      </c>
      <c r="AA101" s="853">
        <f t="shared" si="38"/>
        <v>18.155555555555555</v>
      </c>
      <c r="AB101" s="854">
        <v>12</v>
      </c>
      <c r="AC101" s="833">
        <v>2.25</v>
      </c>
      <c r="AD101" s="833">
        <v>1.53</v>
      </c>
      <c r="AE101" s="833">
        <v>4.8600000000000003</v>
      </c>
      <c r="AF101" s="833">
        <v>1.25</v>
      </c>
      <c r="AG101" s="833">
        <v>7.0000000000000009</v>
      </c>
      <c r="AH101" s="833">
        <v>-31.7</v>
      </c>
      <c r="AI101" s="833">
        <v>-0.91999999999999993</v>
      </c>
      <c r="AJ101" s="833">
        <v>1.6</v>
      </c>
      <c r="AK101" s="833">
        <v>12</v>
      </c>
      <c r="AL101" s="845">
        <v>5250</v>
      </c>
      <c r="AM101" s="839">
        <v>1.0999999999999999</v>
      </c>
      <c r="AN101" s="833">
        <v>0.26</v>
      </c>
      <c r="AO101" s="711">
        <f t="shared" si="39"/>
        <v>-1.0422765377322563</v>
      </c>
      <c r="AP101" s="712">
        <f t="shared" si="40"/>
        <v>17.113279017823299</v>
      </c>
      <c r="AQ101" s="855">
        <f t="shared" si="41"/>
        <v>0.43116923090371628</v>
      </c>
      <c r="AR101" s="624">
        <f>INDEX(Historical!$C$7:$C$1259,MATCH(B101,Historical!$B$7:$B$1281,0))*IF(AH101="n/a",1.03,IF(AH101&lt;0,1.01,IF(AH101&gt;10,1.1,(1+AH101/100))))</f>
        <v>1.0882749999999999</v>
      </c>
      <c r="AS101" s="853">
        <f t="shared" si="42"/>
        <v>1.0991577499999998</v>
      </c>
      <c r="AT101" s="853">
        <f t="shared" si="46"/>
        <v>1.209073525</v>
      </c>
      <c r="AU101" s="853">
        <f t="shared" si="46"/>
        <v>1.3299808775000002</v>
      </c>
      <c r="AV101" s="853">
        <f t="shared" si="46"/>
        <v>1.4629789652500003</v>
      </c>
      <c r="AW101" s="624">
        <f t="shared" si="43"/>
        <v>6.1894661177500003</v>
      </c>
      <c r="AX101" s="719">
        <f t="shared" si="44"/>
        <v>15.151691842717257</v>
      </c>
      <c r="AY101" s="900">
        <v>1.83</v>
      </c>
      <c r="AZ101" s="839">
        <v>169.28</v>
      </c>
      <c r="BA101" s="839">
        <v>-10.870000000000001</v>
      </c>
      <c r="BB101" s="839">
        <v>1.24</v>
      </c>
      <c r="BC101" s="839">
        <v>39.26</v>
      </c>
      <c r="BE101" s="597">
        <v>1997</v>
      </c>
      <c r="BF101" s="865">
        <f t="shared" si="45"/>
        <v>2</v>
      </c>
      <c r="BG101" s="849">
        <v>1.0999999999999999</v>
      </c>
    </row>
    <row r="102" spans="1:59" ht="11.25" customHeight="1" x14ac:dyDescent="0.2">
      <c r="A102" s="838" t="s">
        <v>314</v>
      </c>
      <c r="B102" s="842" t="s">
        <v>315</v>
      </c>
      <c r="C102" s="898" t="s">
        <v>108</v>
      </c>
      <c r="D102" s="898" t="s">
        <v>4272</v>
      </c>
      <c r="E102" s="705">
        <v>28</v>
      </c>
      <c r="F102" s="1153">
        <v>105</v>
      </c>
      <c r="G102" s="1153" t="s">
        <v>37</v>
      </c>
      <c r="H102" s="1153" t="s">
        <v>115</v>
      </c>
      <c r="I102" s="833">
        <v>17.899999999999999</v>
      </c>
      <c r="J102" s="624">
        <f t="shared" si="32"/>
        <v>4.022346368715084</v>
      </c>
      <c r="K102" s="851">
        <v>0.18</v>
      </c>
      <c r="L102" s="854">
        <v>4</v>
      </c>
      <c r="M102" s="615">
        <f t="shared" si="33"/>
        <v>0.72</v>
      </c>
      <c r="N102" s="837" t="s">
        <v>107</v>
      </c>
      <c r="O102" s="707">
        <v>0.17749999999999999</v>
      </c>
      <c r="P102" s="1029">
        <v>43951</v>
      </c>
      <c r="Q102" s="1029">
        <v>43966</v>
      </c>
      <c r="R102" s="615">
        <f t="shared" si="34"/>
        <v>1.4084507042253533</v>
      </c>
      <c r="S102" s="673">
        <f>IF(INDEX(Historical!$D$7:$D$1257,MATCH(B102,Historical!$B$7:$B$1281,0))=0,"n/a",(INDEX(Historical!$C$7:$C$1259,MATCH(B102,Historical!$B$7:$B$1281,0))/INDEX(Historical!$D$7:$D$1257,MATCH(B102,Historical!$B$7:$B$1281,0))-1)*100)</f>
        <v>1.4134275618374659</v>
      </c>
      <c r="T102" s="673">
        <f>IF(INDEX(Historical!$F$7:$F$1250,MATCH(B102,Historical!$B$7:$B$1281,0))=0,"n/a",((INDEX(Historical!$C$7:$C$1259,MATCH(B102,Historical!$B$7:$B$1281,0))/INDEX(Historical!$F$7:$F$1250,MATCH(B102,Historical!$B$7:$B$1281,0)))^(1/3)-1)*100)</f>
        <v>1.433886868474854</v>
      </c>
      <c r="U102" s="673">
        <f>IF(INDEX(Historical!$H$7:$H$1250,MATCH(B102,Historical!$B$7:$B$1281,0))=0,"n/a",((INDEX(Historical!$C$7:$C$1259,MATCH(B102,Historical!$B$7:$B$1281,0))/INDEX(Historical!$H$7:$H$1250,MATCH(B102,Historical!$B$7:$B$1281,0)))^(1/5)-1)*100)</f>
        <v>1.6078365881258216</v>
      </c>
      <c r="V102" s="673">
        <f>IF(INDEX(Historical!$O$7:$O$1250,MATCH(B102,Historical!$B$7:$B$1281,0))=0,"n/a",((INDEX(Historical!$C$7:$C$1259,MATCH(B102,Historical!$B$7:$B$1281,0))/INDEX(Historical!$O$7:$O$1250,MATCH(B102,Historical!$B$7:$B$1281,0)))^(1/10)-1)*100)</f>
        <v>1.5122594453754301</v>
      </c>
      <c r="W102" s="674">
        <f t="shared" si="35"/>
        <v>1.0632015511906185</v>
      </c>
      <c r="X102" s="675" t="str">
        <f t="shared" si="36"/>
        <v>n/a</v>
      </c>
      <c r="Y102" s="842"/>
      <c r="Z102" s="624">
        <f t="shared" si="37"/>
        <v>150</v>
      </c>
      <c r="AA102" s="853">
        <f t="shared" si="38"/>
        <v>37.291666666666664</v>
      </c>
      <c r="AB102" s="854">
        <v>12</v>
      </c>
      <c r="AC102" s="833">
        <v>0.48</v>
      </c>
      <c r="AD102" s="833">
        <v>2.7</v>
      </c>
      <c r="AE102" s="833">
        <v>4.12</v>
      </c>
      <c r="AF102" s="833">
        <v>1.01</v>
      </c>
      <c r="AG102" s="833">
        <v>2.7</v>
      </c>
      <c r="AH102" s="833">
        <v>-61.8</v>
      </c>
      <c r="AI102" s="833">
        <v>0.54</v>
      </c>
      <c r="AJ102" s="833">
        <v>-10.8</v>
      </c>
      <c r="AK102" s="833">
        <v>13.73</v>
      </c>
      <c r="AL102" s="845">
        <v>7470</v>
      </c>
      <c r="AM102" s="839">
        <v>0.3</v>
      </c>
      <c r="AN102" s="833">
        <v>0</v>
      </c>
      <c r="AO102" s="711">
        <f t="shared" si="39"/>
        <v>-31.66148370982576</v>
      </c>
      <c r="AP102" s="712">
        <f t="shared" si="40"/>
        <v>5.6301829568409056</v>
      </c>
      <c r="AQ102" s="855">
        <f t="shared" si="41"/>
        <v>29.38243626866366</v>
      </c>
      <c r="AR102" s="624">
        <f>INDEX(Historical!$C$7:$C$1259,MATCH(B102,Historical!$B$7:$B$1281,0))*IF(AH102="n/a",1.03,IF(AH102&lt;0,1.01,IF(AH102&gt;10,1.1,(1+AH102/100))))</f>
        <v>0.72467500000000007</v>
      </c>
      <c r="AS102" s="853">
        <f t="shared" si="42"/>
        <v>0.72858824500000008</v>
      </c>
      <c r="AT102" s="853">
        <f t="shared" si="46"/>
        <v>0.80144706950000011</v>
      </c>
      <c r="AU102" s="853">
        <f t="shared" si="46"/>
        <v>0.8815917764500002</v>
      </c>
      <c r="AV102" s="853">
        <f t="shared" si="46"/>
        <v>0.96975095409500034</v>
      </c>
      <c r="AW102" s="624">
        <f t="shared" si="43"/>
        <v>4.1060530450450008</v>
      </c>
      <c r="AX102" s="719">
        <f t="shared" si="44"/>
        <v>22.938843827067046</v>
      </c>
      <c r="AY102" s="900">
        <v>1.24</v>
      </c>
      <c r="AZ102" s="839">
        <v>91.039999999999992</v>
      </c>
      <c r="BA102" s="839">
        <v>-7.71</v>
      </c>
      <c r="BB102" s="839">
        <v>8.6499999999999986</v>
      </c>
      <c r="BC102" s="839">
        <v>39.35</v>
      </c>
      <c r="BE102" s="597">
        <v>1993</v>
      </c>
      <c r="BF102" s="865">
        <f t="shared" si="45"/>
        <v>2</v>
      </c>
      <c r="BG102" s="849">
        <v>0.3</v>
      </c>
    </row>
    <row r="103" spans="1:59" ht="11.25" customHeight="1" x14ac:dyDescent="0.2">
      <c r="A103" s="831" t="s">
        <v>316</v>
      </c>
      <c r="B103" s="842" t="s">
        <v>317</v>
      </c>
      <c r="C103" s="898" t="s">
        <v>128</v>
      </c>
      <c r="D103" s="898" t="s">
        <v>4280</v>
      </c>
      <c r="E103" s="705">
        <v>48</v>
      </c>
      <c r="F103" s="1153">
        <v>41</v>
      </c>
      <c r="G103" s="1153" t="s">
        <v>115</v>
      </c>
      <c r="H103" s="1153" t="s">
        <v>115</v>
      </c>
      <c r="I103" s="833">
        <v>141.44999999999999</v>
      </c>
      <c r="J103" s="624">
        <f t="shared" ref="J103:J134" si="47">(M103/I103)*100</f>
        <v>2.8914810887239311</v>
      </c>
      <c r="K103" s="844">
        <v>1.0225</v>
      </c>
      <c r="L103" s="854">
        <v>4</v>
      </c>
      <c r="M103" s="615">
        <f t="shared" ref="M103:M134" si="48">K103*L103</f>
        <v>4.09</v>
      </c>
      <c r="N103" s="837" t="s">
        <v>318</v>
      </c>
      <c r="O103" s="706">
        <v>0.95499999999999996</v>
      </c>
      <c r="P103" s="606">
        <v>43986</v>
      </c>
      <c r="Q103" s="606">
        <v>44012</v>
      </c>
      <c r="R103" s="615">
        <f t="shared" ref="R103:R134" si="49">(K103-O103)/O103*100</f>
        <v>7.0680628272251314</v>
      </c>
      <c r="S103" s="673">
        <f>IF(INDEX(Historical!$D$7:$D$1257,MATCH(B103,Historical!$B$7:$B$1281,0))=0,"n/a",(INDEX(Historical!$C$7:$C$1259,MATCH(B103,Historical!$B$7:$B$1281,0))/INDEX(Historical!$D$7:$D$1257,MATCH(B103,Historical!$B$7:$B$1281,0))-1)*100)</f>
        <v>5.0464807436918946</v>
      </c>
      <c r="T103" s="673">
        <f>IF(INDEX(Historical!$F$7:$F$1250,MATCH(B103,Historical!$B$7:$B$1281,0))=0,"n/a",((INDEX(Historical!$C$7:$C$1259,MATCH(B103,Historical!$B$7:$B$1281,0))/INDEX(Historical!$F$7:$F$1250,MATCH(B103,Historical!$B$7:$B$1281,0)))^(1/3)-1)*100)</f>
        <v>8.2836315088371304</v>
      </c>
      <c r="U103" s="673">
        <f>IF(INDEX(Historical!$H$7:$H$1250,MATCH(B103,Historical!$B$7:$B$1281,0))=0,"n/a",((INDEX(Historical!$C$7:$C$1259,MATCH(B103,Historical!$B$7:$B$1281,0))/INDEX(Historical!$H$7:$H$1250,MATCH(B103,Historical!$B$7:$B$1281,0)))^(1/5)-1)*100)</f>
        <v>7.8140426277733432</v>
      </c>
      <c r="V103" s="673">
        <f>IF(INDEX(Historical!$O$7:$O$1250,MATCH(B103,Historical!$B$7:$B$1281,0))=0,"n/a",((INDEX(Historical!$C$7:$C$1259,MATCH(B103,Historical!$B$7:$B$1281,0))/INDEX(Historical!$O$7:$O$1250,MATCH(B103,Historical!$B$7:$B$1281,0)))^(1/10)-1)*100)</f>
        <v>7.8358967847789174</v>
      </c>
      <c r="W103" s="674">
        <f t="shared" ref="W103:W134" si="50">IF(OR(U103&lt;=0,U103="n/a",V103&lt;=0,V103="n/a"),"n/a",U103/V103)</f>
        <v>0.99721102030746178</v>
      </c>
      <c r="X103" s="675">
        <f t="shared" ref="X103:X134" si="51">IF(OR(AJ103&lt;=0,AJ103="n/a",U103&lt;=0,U103="n/a"),"n/a",U103/AJ103)</f>
        <v>1.1324699460541077</v>
      </c>
      <c r="Y103" s="641"/>
      <c r="Z103" s="624">
        <f t="shared" ref="Z103:Z134" si="52">IF(OR(AC103&lt;0.01,AC103="n/a"),"n/a",M103/AC103*100)</f>
        <v>79.8828125</v>
      </c>
      <c r="AA103" s="853">
        <f t="shared" ref="AA103:AA134" si="53">IF(OR(AC103&lt;0.01,AC103="n/a"),"n/a",I103/AC103)</f>
        <v>27.626953124999996</v>
      </c>
      <c r="AB103" s="854">
        <v>12</v>
      </c>
      <c r="AC103" s="833">
        <v>5.12</v>
      </c>
      <c r="AD103" s="833">
        <v>3.03</v>
      </c>
      <c r="AE103" s="833">
        <v>2.74</v>
      </c>
      <c r="AF103" s="833">
        <v>14.62</v>
      </c>
      <c r="AG103" s="833">
        <v>53.800000000000004</v>
      </c>
      <c r="AH103" s="833">
        <v>-1.5</v>
      </c>
      <c r="AI103" s="833">
        <v>8.1199999999999992</v>
      </c>
      <c r="AJ103" s="833">
        <v>6.9</v>
      </c>
      <c r="AK103" s="833">
        <v>9.1999999999999993</v>
      </c>
      <c r="AL103" s="845">
        <v>192480</v>
      </c>
      <c r="AM103" s="839">
        <v>0.1</v>
      </c>
      <c r="AN103" s="833">
        <v>3.28</v>
      </c>
      <c r="AO103" s="711">
        <f t="shared" ref="AO103:AO134" si="54">IF(U103="n/a","n/a",IF(AA103&lt;0,"n/a",IF(AA103="n/a","n/a",J103+U103-AA103)))</f>
        <v>-16.921429408502721</v>
      </c>
      <c r="AP103" s="712">
        <f t="shared" ref="AP103:AP134" si="55">IF(U103="n/a","n/a",J103+U103)</f>
        <v>10.705523716497275</v>
      </c>
      <c r="AQ103" s="855">
        <f t="shared" ref="AQ103:AQ134" si="56">IF(OR(AC103&lt;0.01,AF103="n/a"),"n/a",(I103/SQRT(22.5*AC103*(I103/AF103))-1)*100)</f>
        <v>323.6906915231126</v>
      </c>
      <c r="AR103" s="624">
        <f>INDEX(Historical!$C$7:$C$1259,MATCH(B103,Historical!$B$7:$B$1281,0))*IF(AH103="n/a",1.03,IF(AH103&lt;0,1.01,IF(AH103&gt;10,1.1,(1+AH103/100))))</f>
        <v>3.9945500000000003</v>
      </c>
      <c r="AS103" s="853">
        <f t="shared" ref="AS103:AS134" si="57">IF($AI103="n/a",1.03*AR103,IF($AI103&lt;0,1.01*AR103,IF($AI103&gt;10,1.1*AR103,(1+$AI103/100)*AR103)))</f>
        <v>4.3189074600000001</v>
      </c>
      <c r="AT103" s="853">
        <f t="shared" si="46"/>
        <v>4.7162469463200001</v>
      </c>
      <c r="AU103" s="853">
        <f t="shared" si="46"/>
        <v>5.1501416653814402</v>
      </c>
      <c r="AV103" s="853">
        <f t="shared" si="46"/>
        <v>5.623954698596533</v>
      </c>
      <c r="AW103" s="624">
        <f t="shared" ref="AW103:AW134" si="58">SUM(AR103:AV103)</f>
        <v>23.803800770297975</v>
      </c>
      <c r="AX103" s="719">
        <f t="shared" ref="AX103:AX134" si="59">AW103/I103*100</f>
        <v>16.828420480945901</v>
      </c>
      <c r="AY103" s="900">
        <v>0.6</v>
      </c>
      <c r="AZ103" s="839">
        <v>22.29</v>
      </c>
      <c r="BA103" s="839">
        <v>-4.92</v>
      </c>
      <c r="BB103" s="839">
        <v>3.9899999999999998</v>
      </c>
      <c r="BC103" s="839">
        <v>2.48</v>
      </c>
      <c r="BE103" s="597">
        <v>1973</v>
      </c>
      <c r="BF103" s="865">
        <f t="shared" ref="BF103:BF134" si="60">IF(BE103&gt;2008,0,IF(BE103&gt;2001,1,IF(BE103&gt;1990,2,IF(BE103&gt;1980,3,IF(BE103&gt;1973,4,IF(BE103&gt;1970,5,IF(BE103&gt;1960,6,IF(BE103&gt;1958,7,IF(BE103&gt;1953,8,9)))))))))</f>
        <v>5</v>
      </c>
      <c r="BG103" s="849">
        <v>7.9</v>
      </c>
    </row>
    <row r="104" spans="1:59" ht="11.25" customHeight="1" x14ac:dyDescent="0.2">
      <c r="A104" s="831" t="s">
        <v>321</v>
      </c>
      <c r="B104" s="842" t="s">
        <v>322</v>
      </c>
      <c r="C104" s="898" t="s">
        <v>128</v>
      </c>
      <c r="D104" s="898" t="s">
        <v>4287</v>
      </c>
      <c r="E104" s="705">
        <v>64</v>
      </c>
      <c r="F104" s="1153">
        <v>6</v>
      </c>
      <c r="G104" s="1153" t="s">
        <v>37</v>
      </c>
      <c r="H104" s="1153" t="s">
        <v>115</v>
      </c>
      <c r="I104" s="833">
        <v>135.43</v>
      </c>
      <c r="J104" s="624">
        <f t="shared" si="47"/>
        <v>2.3353762091117178</v>
      </c>
      <c r="K104" s="844">
        <v>0.79069999999999996</v>
      </c>
      <c r="L104" s="854">
        <v>4</v>
      </c>
      <c r="M104" s="615">
        <f t="shared" si="48"/>
        <v>3.1627999999999998</v>
      </c>
      <c r="N104" s="837" t="s">
        <v>107</v>
      </c>
      <c r="O104" s="706">
        <v>0.74590000000000001</v>
      </c>
      <c r="P104" s="1029">
        <v>43944</v>
      </c>
      <c r="Q104" s="1029">
        <v>43966</v>
      </c>
      <c r="R104" s="615">
        <f t="shared" si="49"/>
        <v>6.0061670465209751</v>
      </c>
      <c r="S104" s="673">
        <f>IF(INDEX(Historical!$D$7:$D$1257,MATCH(B104,Historical!$B$7:$B$1281,0))=0,"n/a",(INDEX(Historical!$C$7:$C$1259,MATCH(B104,Historical!$B$7:$B$1281,0))/INDEX(Historical!$D$7:$D$1257,MATCH(B104,Historical!$B$7:$B$1281,0))-1)*100)</f>
        <v>5.5196453348675067</v>
      </c>
      <c r="T104" s="673">
        <f>IF(INDEX(Historical!$F$7:$F$1250,MATCH(B104,Historical!$B$7:$B$1281,0))=0,"n/a",((INDEX(Historical!$C$7:$C$1259,MATCH(B104,Historical!$B$7:$B$1281,0))/INDEX(Historical!$F$7:$F$1250,MATCH(B104,Historical!$B$7:$B$1281,0)))^(1/3)-1)*100)</f>
        <v>4.4235278809456213</v>
      </c>
      <c r="U104" s="673">
        <f>IF(INDEX(Historical!$H$7:$H$1250,MATCH(B104,Historical!$B$7:$B$1281,0))=0,"n/a",((INDEX(Historical!$C$7:$C$1259,MATCH(B104,Historical!$B$7:$B$1281,0))/INDEX(Historical!$H$7:$H$1250,MATCH(B104,Historical!$B$7:$B$1281,0)))^(1/5)-1)*100)</f>
        <v>3.4446764114488992</v>
      </c>
      <c r="V104" s="673">
        <f>IF(INDEX(Historical!$O$7:$O$1250,MATCH(B104,Historical!$B$7:$B$1281,0))=0,"n/a",((INDEX(Historical!$C$7:$C$1259,MATCH(B104,Historical!$B$7:$B$1281,0))/INDEX(Historical!$O$7:$O$1250,MATCH(B104,Historical!$B$7:$B$1281,0)))^(1/10)-1)*100)</f>
        <v>5.1591969163349294</v>
      </c>
      <c r="W104" s="674">
        <f t="shared" si="50"/>
        <v>0.66767686275793137</v>
      </c>
      <c r="X104" s="675">
        <f t="shared" si="51"/>
        <v>0.29192172978380504</v>
      </c>
      <c r="Y104" s="842"/>
      <c r="Z104" s="624">
        <f t="shared" si="52"/>
        <v>59.788279773156894</v>
      </c>
      <c r="AA104" s="853">
        <f t="shared" si="53"/>
        <v>25.601134215500945</v>
      </c>
      <c r="AB104" s="854">
        <v>6</v>
      </c>
      <c r="AC104" s="833">
        <v>5.29</v>
      </c>
      <c r="AD104" s="833">
        <v>2.8</v>
      </c>
      <c r="AE104" s="833">
        <v>4.4400000000000004</v>
      </c>
      <c r="AF104" s="833">
        <v>7.09</v>
      </c>
      <c r="AG104" s="833">
        <v>29.4</v>
      </c>
      <c r="AH104" s="833">
        <v>246.70000000000002</v>
      </c>
      <c r="AI104" s="833">
        <v>6.3100000000000005</v>
      </c>
      <c r="AJ104" s="833">
        <v>11.799999999999999</v>
      </c>
      <c r="AK104" s="833">
        <v>9.1300000000000008</v>
      </c>
      <c r="AL104" s="845">
        <v>328690</v>
      </c>
      <c r="AM104" s="839">
        <v>0.1</v>
      </c>
      <c r="AN104" s="833">
        <v>0.66</v>
      </c>
      <c r="AO104" s="711">
        <f t="shared" si="54"/>
        <v>-19.821081594940328</v>
      </c>
      <c r="AP104" s="712">
        <f t="shared" si="55"/>
        <v>5.7800526205606175</v>
      </c>
      <c r="AQ104" s="855">
        <f t="shared" si="56"/>
        <v>184.0282001553928</v>
      </c>
      <c r="AR104" s="624">
        <f>INDEX(Historical!$C$7:$C$1259,MATCH(B104,Historical!$B$7:$B$1281,0))*IF(AH104="n/a",1.03,IF(AH104&lt;0,1.01,IF(AH104&gt;10,1.1,(1+AH104/100))))</f>
        <v>3.4298000000000002</v>
      </c>
      <c r="AS104" s="853">
        <f t="shared" si="57"/>
        <v>3.6462203799999999</v>
      </c>
      <c r="AT104" s="853">
        <f t="shared" si="46"/>
        <v>3.9791203006939999</v>
      </c>
      <c r="AU104" s="853">
        <f t="shared" si="46"/>
        <v>4.3424139841473615</v>
      </c>
      <c r="AV104" s="853">
        <f t="shared" si="46"/>
        <v>4.738876380900015</v>
      </c>
      <c r="AW104" s="624">
        <f t="shared" si="58"/>
        <v>20.136431045741375</v>
      </c>
      <c r="AX104" s="719">
        <f t="shared" si="59"/>
        <v>14.868515872215443</v>
      </c>
      <c r="AY104" s="900">
        <v>0.42</v>
      </c>
      <c r="AZ104" s="839">
        <v>26.57</v>
      </c>
      <c r="BA104" s="839">
        <v>-7.82</v>
      </c>
      <c r="BB104" s="839">
        <v>5.04</v>
      </c>
      <c r="BC104" s="839">
        <v>1.53</v>
      </c>
      <c r="BE104" s="597">
        <v>1957</v>
      </c>
      <c r="BF104" s="865">
        <f t="shared" si="60"/>
        <v>8</v>
      </c>
      <c r="BG104" s="849">
        <v>11.3</v>
      </c>
    </row>
    <row r="105" spans="1:59" s="744" customFormat="1" ht="11.25" customHeight="1" x14ac:dyDescent="0.2">
      <c r="A105" s="619" t="s">
        <v>310</v>
      </c>
      <c r="B105" s="751" t="s">
        <v>311</v>
      </c>
      <c r="C105" s="898" t="s">
        <v>112</v>
      </c>
      <c r="D105" s="898" t="s">
        <v>211</v>
      </c>
      <c r="E105" s="727">
        <v>64</v>
      </c>
      <c r="F105" s="1153">
        <v>5</v>
      </c>
      <c r="G105" s="1152" t="s">
        <v>37</v>
      </c>
      <c r="H105" s="1152" t="s">
        <v>37</v>
      </c>
      <c r="I105" s="737">
        <v>315.43</v>
      </c>
      <c r="J105" s="729">
        <f t="shared" si="47"/>
        <v>1.1159369749231207</v>
      </c>
      <c r="K105" s="730">
        <v>0.88</v>
      </c>
      <c r="L105" s="731">
        <v>4</v>
      </c>
      <c r="M105" s="732">
        <f t="shared" si="48"/>
        <v>3.52</v>
      </c>
      <c r="N105" s="733" t="s">
        <v>294</v>
      </c>
      <c r="O105" s="734">
        <v>0.76</v>
      </c>
      <c r="P105" s="1097">
        <v>43594</v>
      </c>
      <c r="Q105" s="1097">
        <v>43623</v>
      </c>
      <c r="R105" s="732">
        <f t="shared" si="49"/>
        <v>15.789473684210526</v>
      </c>
      <c r="S105" s="673">
        <f>IF(INDEX(Historical!$D$7:$D$1257,MATCH(B105,Historical!$B$7:$B$1281,0))=0,"n/a",(INDEX(Historical!$C$7:$C$1259,MATCH(B105,Historical!$B$7:$B$1281,0))/INDEX(Historical!$D$7:$D$1257,MATCH(B105,Historical!$B$7:$B$1281,0))-1)*100)</f>
        <v>3.529411764705892</v>
      </c>
      <c r="T105" s="673">
        <f>IF(INDEX(Historical!$F$7:$F$1250,MATCH(B105,Historical!$B$7:$B$1281,0))=0,"n/a",((INDEX(Historical!$C$7:$C$1259,MATCH(B105,Historical!$B$7:$B$1281,0))/INDEX(Historical!$F$7:$F$1250,MATCH(B105,Historical!$B$7:$B$1281,0)))^(1/3)-1)*100)</f>
        <v>10.064241629820891</v>
      </c>
      <c r="U105" s="673">
        <f>IF(INDEX(Historical!$H$7:$H$1250,MATCH(B105,Historical!$B$7:$B$1281,0))=0,"n/a",((INDEX(Historical!$C$7:$C$1259,MATCH(B105,Historical!$B$7:$B$1281,0))/INDEX(Historical!$H$7:$H$1250,MATCH(B105,Historical!$B$7:$B$1281,0)))^(1/5)-1)*100)</f>
        <v>6.9124851069322091</v>
      </c>
      <c r="V105" s="673">
        <f>IF(INDEX(Historical!$O$7:$O$1250,MATCH(B105,Historical!$B$7:$B$1281,0))=0,"n/a",((INDEX(Historical!$C$7:$C$1259,MATCH(B105,Historical!$B$7:$B$1281,0))/INDEX(Historical!$O$7:$O$1250,MATCH(B105,Historical!$B$7:$B$1281,0)))^(1/10)-1)*100)</f>
        <v>12.646029520596148</v>
      </c>
      <c r="W105" s="674">
        <f t="shared" si="50"/>
        <v>0.54661307690877092</v>
      </c>
      <c r="X105" s="675">
        <f t="shared" si="51"/>
        <v>1.1716076452427473</v>
      </c>
      <c r="Y105" s="899" t="s">
        <v>4567</v>
      </c>
      <c r="Z105" s="729">
        <f t="shared" si="52"/>
        <v>32.029117379435853</v>
      </c>
      <c r="AA105" s="736">
        <f t="shared" si="53"/>
        <v>28.701546860782528</v>
      </c>
      <c r="AB105" s="731">
        <v>6</v>
      </c>
      <c r="AC105" s="737">
        <v>10.99</v>
      </c>
      <c r="AD105" s="737">
        <v>2.1</v>
      </c>
      <c r="AE105" s="737">
        <v>3</v>
      </c>
      <c r="AF105" s="737">
        <v>5.76</v>
      </c>
      <c r="AG105" s="737">
        <v>22</v>
      </c>
      <c r="AH105" s="737">
        <v>-19.8</v>
      </c>
      <c r="AI105" s="737">
        <v>13.44</v>
      </c>
      <c r="AJ105" s="737">
        <v>5.8999999999999995</v>
      </c>
      <c r="AK105" s="737">
        <v>13.73</v>
      </c>
      <c r="AL105" s="738">
        <v>40530</v>
      </c>
      <c r="AM105" s="739">
        <v>0.4</v>
      </c>
      <c r="AN105" s="737">
        <v>1.02</v>
      </c>
      <c r="AO105" s="740">
        <f t="shared" si="54"/>
        <v>-20.673124778927196</v>
      </c>
      <c r="AP105" s="741">
        <f t="shared" si="55"/>
        <v>8.0284220818553305</v>
      </c>
      <c r="AQ105" s="742">
        <f t="shared" si="56"/>
        <v>171.06449410353116</v>
      </c>
      <c r="AR105" s="624">
        <f>INDEX(Historical!$C$7:$C$1259,MATCH(B105,Historical!$B$7:$B$1281,0))*IF(AH105="n/a",1.03,IF(AH105&lt;0,1.01,IF(AH105&gt;10,1.1,(1+AH105/100))))</f>
        <v>3.5552000000000001</v>
      </c>
      <c r="AS105" s="736">
        <f t="shared" si="57"/>
        <v>3.9107200000000004</v>
      </c>
      <c r="AT105" s="736">
        <f t="shared" si="46"/>
        <v>4.3017920000000007</v>
      </c>
      <c r="AU105" s="736">
        <f t="shared" si="46"/>
        <v>4.7319712000000012</v>
      </c>
      <c r="AV105" s="736">
        <f t="shared" si="46"/>
        <v>5.2051683200000021</v>
      </c>
      <c r="AW105" s="729">
        <f t="shared" si="58"/>
        <v>21.704851520000005</v>
      </c>
      <c r="AX105" s="743">
        <f t="shared" si="59"/>
        <v>6.8810358938591776</v>
      </c>
      <c r="AY105" s="901">
        <v>1.81</v>
      </c>
      <c r="AZ105" s="739">
        <v>177.18</v>
      </c>
      <c r="BA105" s="739">
        <v>-1.96</v>
      </c>
      <c r="BB105" s="739">
        <v>8.92</v>
      </c>
      <c r="BC105" s="739">
        <v>31.669999999999998</v>
      </c>
      <c r="BD105" s="875"/>
      <c r="BE105" s="597">
        <v>1957</v>
      </c>
      <c r="BF105" s="865">
        <f t="shared" si="60"/>
        <v>8</v>
      </c>
      <c r="BG105" s="793">
        <v>7.1999999999999993</v>
      </c>
    </row>
    <row r="106" spans="1:59" ht="11.25" customHeight="1" x14ac:dyDescent="0.2">
      <c r="A106" s="831" t="s">
        <v>730</v>
      </c>
      <c r="B106" s="842" t="s">
        <v>731</v>
      </c>
      <c r="C106" s="898" t="s">
        <v>245</v>
      </c>
      <c r="D106" s="898" t="s">
        <v>4279</v>
      </c>
      <c r="E106" s="705">
        <v>26</v>
      </c>
      <c r="F106" s="1153">
        <v>133</v>
      </c>
      <c r="G106" s="1153" t="s">
        <v>37</v>
      </c>
      <c r="H106" s="1153" t="s">
        <v>37</v>
      </c>
      <c r="I106" s="833">
        <v>133.5</v>
      </c>
      <c r="J106" s="624">
        <f t="shared" si="47"/>
        <v>1.8876404494382024</v>
      </c>
      <c r="K106" s="851">
        <v>0.63</v>
      </c>
      <c r="L106" s="854">
        <v>4</v>
      </c>
      <c r="M106" s="615">
        <f t="shared" si="48"/>
        <v>2.52</v>
      </c>
      <c r="N106" s="837" t="s">
        <v>148</v>
      </c>
      <c r="O106" s="707">
        <v>0.62</v>
      </c>
      <c r="P106" s="606">
        <v>44253</v>
      </c>
      <c r="Q106" s="606">
        <v>44270</v>
      </c>
      <c r="R106" s="615">
        <f t="shared" si="49"/>
        <v>1.6129032258064528</v>
      </c>
      <c r="S106" s="673">
        <f>IF(INDEX(Historical!$D$7:$D$1257,MATCH(B106,Historical!$B$7:$B$1281,0))=0,"n/a",(INDEX(Historical!$C$7:$C$1259,MATCH(B106,Historical!$B$7:$B$1281,0))/INDEX(Historical!$D$7:$D$1257,MATCH(B106,Historical!$B$7:$B$1281,0))-1)*100)</f>
        <v>1.6393442622950838</v>
      </c>
      <c r="T106" s="673">
        <f>IF(INDEX(Historical!$F$7:$F$1250,MATCH(B106,Historical!$B$7:$B$1281,0))=0,"n/a",((INDEX(Historical!$C$7:$C$1259,MATCH(B106,Historical!$B$7:$B$1281,0))/INDEX(Historical!$F$7:$F$1250,MATCH(B106,Historical!$B$7:$B$1281,0)))^(1/3)-1)*100)</f>
        <v>2.2479396046704458</v>
      </c>
      <c r="U106" s="673">
        <f>IF(INDEX(Historical!$H$7:$H$1250,MATCH(B106,Historical!$B$7:$B$1281,0))=0,"n/a",((INDEX(Historical!$C$7:$C$1259,MATCH(B106,Historical!$B$7:$B$1281,0))/INDEX(Historical!$H$7:$H$1250,MATCH(B106,Historical!$B$7:$B$1281,0)))^(1/5)-1)*100)</f>
        <v>3.186567045409161</v>
      </c>
      <c r="V106" s="673">
        <f>IF(INDEX(Historical!$O$7:$O$1250,MATCH(B106,Historical!$B$7:$B$1281,0))=0,"n/a",((INDEX(Historical!$C$7:$C$1259,MATCH(B106,Historical!$B$7:$B$1281,0))/INDEX(Historical!$O$7:$O$1250,MATCH(B106,Historical!$B$7:$B$1281,0)))^(1/10)-1)*100)</f>
        <v>11.978892883451465</v>
      </c>
      <c r="W106" s="674">
        <f t="shared" si="50"/>
        <v>0.26601515485720073</v>
      </c>
      <c r="X106" s="675" t="str">
        <f t="shared" si="51"/>
        <v>n/a</v>
      </c>
      <c r="Y106" s="637"/>
      <c r="Z106" s="624">
        <f t="shared" si="52"/>
        <v>139.22651933701658</v>
      </c>
      <c r="AA106" s="853">
        <f t="shared" si="53"/>
        <v>73.756906077348063</v>
      </c>
      <c r="AB106" s="854">
        <v>12</v>
      </c>
      <c r="AC106" s="833">
        <v>1.81</v>
      </c>
      <c r="AD106" s="833">
        <v>5</v>
      </c>
      <c r="AE106" s="833">
        <v>1.1499999999999999</v>
      </c>
      <c r="AF106" s="833">
        <v>7.37</v>
      </c>
      <c r="AG106" s="833">
        <v>13</v>
      </c>
      <c r="AH106" s="833">
        <v>-61.7</v>
      </c>
      <c r="AI106" s="833">
        <v>7.7799999999999994</v>
      </c>
      <c r="AJ106" s="833">
        <v>-21.6</v>
      </c>
      <c r="AK106" s="833">
        <v>15</v>
      </c>
      <c r="AL106" s="845">
        <v>8090</v>
      </c>
      <c r="AM106" s="839">
        <v>0.8</v>
      </c>
      <c r="AN106" s="833">
        <v>1.27</v>
      </c>
      <c r="AO106" s="711">
        <f t="shared" si="54"/>
        <v>-68.682698582500706</v>
      </c>
      <c r="AP106" s="712">
        <f t="shared" si="55"/>
        <v>5.0742074948473634</v>
      </c>
      <c r="AQ106" s="855">
        <f t="shared" si="56"/>
        <v>391.52298365615297</v>
      </c>
      <c r="AR106" s="624">
        <f>INDEX(Historical!$C$7:$C$1259,MATCH(B106,Historical!$B$7:$B$1281,0))*IF(AH106="n/a",1.03,IF(AH106&lt;0,1.01,IF(AH106&gt;10,1.1,(1+AH106/100))))</f>
        <v>2.5047999999999999</v>
      </c>
      <c r="AS106" s="853">
        <f t="shared" si="57"/>
        <v>2.6996734400000002</v>
      </c>
      <c r="AT106" s="853">
        <f t="shared" si="46"/>
        <v>2.9696407840000005</v>
      </c>
      <c r="AU106" s="853">
        <f t="shared" si="46"/>
        <v>3.2666048624000008</v>
      </c>
      <c r="AV106" s="853">
        <f t="shared" si="46"/>
        <v>3.593265348640001</v>
      </c>
      <c r="AW106" s="624">
        <f t="shared" si="58"/>
        <v>15.033984435040002</v>
      </c>
      <c r="AX106" s="719">
        <f t="shared" si="59"/>
        <v>11.261411561827718</v>
      </c>
      <c r="AY106" s="900">
        <v>2.02</v>
      </c>
      <c r="AZ106" s="839">
        <v>257.38</v>
      </c>
      <c r="BA106" s="839">
        <v>-5.27</v>
      </c>
      <c r="BB106" s="839">
        <v>6.77</v>
      </c>
      <c r="BC106" s="839">
        <v>28.03</v>
      </c>
      <c r="BE106" s="597">
        <v>1996</v>
      </c>
      <c r="BF106" s="865">
        <f t="shared" si="60"/>
        <v>2</v>
      </c>
      <c r="BG106" s="849">
        <v>2.7</v>
      </c>
    </row>
    <row r="107" spans="1:59" ht="11.25" customHeight="1" x14ac:dyDescent="0.2">
      <c r="A107" s="838" t="s">
        <v>312</v>
      </c>
      <c r="B107" s="842" t="s">
        <v>313</v>
      </c>
      <c r="C107" s="898" t="s">
        <v>112</v>
      </c>
      <c r="D107" s="898" t="s">
        <v>211</v>
      </c>
      <c r="E107" s="705">
        <v>45</v>
      </c>
      <c r="F107" s="1153">
        <v>59</v>
      </c>
      <c r="G107" s="1153" t="s">
        <v>37</v>
      </c>
      <c r="H107" s="1153" t="s">
        <v>37</v>
      </c>
      <c r="I107" s="833">
        <v>62.32</v>
      </c>
      <c r="J107" s="624">
        <f t="shared" si="47"/>
        <v>1.2836970474967908</v>
      </c>
      <c r="K107" s="852">
        <v>0.2</v>
      </c>
      <c r="L107" s="854">
        <v>4</v>
      </c>
      <c r="M107" s="615">
        <f t="shared" si="48"/>
        <v>0.8</v>
      </c>
      <c r="N107" s="837" t="s">
        <v>271</v>
      </c>
      <c r="O107" s="706">
        <v>0.19</v>
      </c>
      <c r="P107" s="606">
        <v>44217</v>
      </c>
      <c r="Q107" s="606">
        <v>44232</v>
      </c>
      <c r="R107" s="615">
        <f t="shared" si="49"/>
        <v>5.2631578947368469</v>
      </c>
      <c r="S107" s="673">
        <f>IF(INDEX(Historical!$D$7:$D$1257,MATCH(B107,Historical!$B$7:$B$1281,0))=0,"n/a",(INDEX(Historical!$C$7:$C$1259,MATCH(B107,Historical!$B$7:$B$1281,0))/INDEX(Historical!$D$7:$D$1257,MATCH(B107,Historical!$B$7:$B$1281,0))-1)*100)</f>
        <v>5.555555555555558</v>
      </c>
      <c r="T107" s="673">
        <f>IF(INDEX(Historical!$F$7:$F$1250,MATCH(B107,Historical!$B$7:$B$1281,0))=0,"n/a",((INDEX(Historical!$C$7:$C$1259,MATCH(B107,Historical!$B$7:$B$1281,0))/INDEX(Historical!$F$7:$F$1250,MATCH(B107,Historical!$B$7:$B$1281,0)))^(1/3)-1)*100)</f>
        <v>-6.3998809299717019</v>
      </c>
      <c r="U107" s="673">
        <f>IF(INDEX(Historical!$H$7:$H$1250,MATCH(B107,Historical!$B$7:$B$1281,0))=0,"n/a",((INDEX(Historical!$C$7:$C$1259,MATCH(B107,Historical!$B$7:$B$1281,0))/INDEX(Historical!$H$7:$H$1250,MATCH(B107,Historical!$B$7:$B$1281,0)))^(1/5)-1)*100)</f>
        <v>-2.4337385295828518</v>
      </c>
      <c r="V107" s="673">
        <f>IF(INDEX(Historical!$O$7:$O$1250,MATCH(B107,Historical!$B$7:$B$1281,0))=0,"n/a",((INDEX(Historical!$C$7:$C$1259,MATCH(B107,Historical!$B$7:$B$1281,0))/INDEX(Historical!$O$7:$O$1250,MATCH(B107,Historical!$B$7:$B$1281,0)))^(1/10)-1)*100)</f>
        <v>4.0613533607269048</v>
      </c>
      <c r="W107" s="674" t="str">
        <f t="shared" si="50"/>
        <v>n/a</v>
      </c>
      <c r="X107" s="675" t="str">
        <f t="shared" si="51"/>
        <v>n/a</v>
      </c>
      <c r="Y107" s="647"/>
      <c r="Z107" s="624">
        <f t="shared" si="52"/>
        <v>37.558685446009392</v>
      </c>
      <c r="AA107" s="853">
        <f t="shared" si="53"/>
        <v>29.258215962441316</v>
      </c>
      <c r="AB107" s="854">
        <v>12</v>
      </c>
      <c r="AC107" s="833">
        <v>2.13</v>
      </c>
      <c r="AD107" s="833">
        <v>3.68</v>
      </c>
      <c r="AE107" s="833">
        <v>3.34</v>
      </c>
      <c r="AF107" s="833">
        <v>4.9000000000000004</v>
      </c>
      <c r="AG107" s="833">
        <v>17.899999999999999</v>
      </c>
      <c r="AH107" s="834">
        <v>0.5</v>
      </c>
      <c r="AI107" s="834">
        <v>9.120000000000001</v>
      </c>
      <c r="AJ107" s="833">
        <v>-0.6</v>
      </c>
      <c r="AK107" s="833">
        <v>7.9</v>
      </c>
      <c r="AL107" s="845">
        <v>10080</v>
      </c>
      <c r="AM107" s="839">
        <v>0.2</v>
      </c>
      <c r="AN107" s="833">
        <v>0.4</v>
      </c>
      <c r="AO107" s="711">
        <f t="shared" si="54"/>
        <v>-30.408257444527376</v>
      </c>
      <c r="AP107" s="712">
        <f t="shared" si="55"/>
        <v>-1.1500414820860609</v>
      </c>
      <c r="AQ107" s="855">
        <f t="shared" si="56"/>
        <v>152.42403320687941</v>
      </c>
      <c r="AR107" s="624">
        <f>INDEX(Historical!$C$7:$C$1259,MATCH(B107,Historical!$B$7:$B$1281,0))*IF(AH107="n/a",1.03,IF(AH107&lt;0,1.01,IF(AH107&gt;10,1.1,(1+AH107/100))))</f>
        <v>0.76379999999999992</v>
      </c>
      <c r="AS107" s="853">
        <f t="shared" si="57"/>
        <v>0.83345855999999985</v>
      </c>
      <c r="AT107" s="853">
        <f t="shared" ref="AT107:AV126" si="61">IF($AK107="n/a",1.03*AS107,IF($AK107&lt;0,1.01*AS107,IF($AK107&gt;10,1.1*AS107,(1+$AK107/100)*AS107)))</f>
        <v>0.89930178623999979</v>
      </c>
      <c r="AU107" s="853">
        <f t="shared" si="61"/>
        <v>0.97034662735295973</v>
      </c>
      <c r="AV107" s="853">
        <f t="shared" si="61"/>
        <v>1.0470040109138434</v>
      </c>
      <c r="AW107" s="624">
        <f t="shared" si="58"/>
        <v>4.5139109845068024</v>
      </c>
      <c r="AX107" s="719">
        <f t="shared" si="59"/>
        <v>7.243117754343392</v>
      </c>
      <c r="AY107" s="900">
        <v>1.17</v>
      </c>
      <c r="AZ107" s="839">
        <v>131.20000000000002</v>
      </c>
      <c r="BA107" s="839">
        <v>-1.05</v>
      </c>
      <c r="BB107" s="839">
        <v>8.2000000000000011</v>
      </c>
      <c r="BC107" s="839">
        <v>25.180000000000003</v>
      </c>
      <c r="BE107" s="597">
        <v>1977</v>
      </c>
      <c r="BF107" s="865">
        <f t="shared" si="60"/>
        <v>4</v>
      </c>
      <c r="BG107" s="849">
        <v>8.5</v>
      </c>
    </row>
    <row r="108" spans="1:59" ht="11.25" customHeight="1" x14ac:dyDescent="0.2">
      <c r="A108" s="831" t="s">
        <v>319</v>
      </c>
      <c r="B108" s="842" t="s">
        <v>320</v>
      </c>
      <c r="C108" s="898" t="s">
        <v>123</v>
      </c>
      <c r="D108" s="898" t="s">
        <v>4108</v>
      </c>
      <c r="E108" s="705">
        <v>49</v>
      </c>
      <c r="F108" s="1153">
        <v>36</v>
      </c>
      <c r="G108" s="1153" t="s">
        <v>37</v>
      </c>
      <c r="H108" s="1153" t="s">
        <v>115</v>
      </c>
      <c r="I108" s="833">
        <v>150.26</v>
      </c>
      <c r="J108" s="624">
        <f t="shared" si="47"/>
        <v>1.4375083189138829</v>
      </c>
      <c r="K108" s="844">
        <v>0.54</v>
      </c>
      <c r="L108" s="854">
        <v>4</v>
      </c>
      <c r="M108" s="615">
        <f t="shared" si="48"/>
        <v>2.16</v>
      </c>
      <c r="N108" s="837" t="s">
        <v>111</v>
      </c>
      <c r="O108" s="706">
        <v>0.51</v>
      </c>
      <c r="P108" s="606">
        <v>44050</v>
      </c>
      <c r="Q108" s="606">
        <v>44085</v>
      </c>
      <c r="R108" s="615">
        <f t="shared" si="49"/>
        <v>5.8823529411764754</v>
      </c>
      <c r="S108" s="673">
        <f>IF(INDEX(Historical!$D$7:$D$1257,MATCH(B108,Historical!$B$7:$B$1281,0))=0,"n/a",(INDEX(Historical!$C$7:$C$1259,MATCH(B108,Historical!$B$7:$B$1281,0))/INDEX(Historical!$D$7:$D$1257,MATCH(B108,Historical!$B$7:$B$1281,0))-1)*100)</f>
        <v>6.0606060606060552</v>
      </c>
      <c r="T108" s="673">
        <f>IF(INDEX(Historical!$F$7:$F$1250,MATCH(B108,Historical!$B$7:$B$1281,0))=0,"n/a",((INDEX(Historical!$C$7:$C$1259,MATCH(B108,Historical!$B$7:$B$1281,0))/INDEX(Historical!$F$7:$F$1250,MATCH(B108,Historical!$B$7:$B$1281,0)))^(1/3)-1)*100)</f>
        <v>7.2976287935406337</v>
      </c>
      <c r="U108" s="673">
        <f>IF(INDEX(Historical!$H$7:$H$1250,MATCH(B108,Historical!$B$7:$B$1281,0))=0,"n/a",((INDEX(Historical!$C$7:$C$1259,MATCH(B108,Historical!$B$7:$B$1281,0))/INDEX(Historical!$H$7:$H$1250,MATCH(B108,Historical!$B$7:$B$1281,0)))^(1/5)-1)*100)</f>
        <v>8.2162725886594234</v>
      </c>
      <c r="V108" s="673">
        <f>IF(INDEX(Historical!$O$7:$O$1250,MATCH(B108,Historical!$B$7:$B$1281,0))=0,"n/a",((INDEX(Historical!$C$7:$C$1259,MATCH(B108,Historical!$B$7:$B$1281,0))/INDEX(Historical!$O$7:$O$1250,MATCH(B108,Historical!$B$7:$B$1281,0)))^(1/10)-1)*100)</f>
        <v>6.777384751161053</v>
      </c>
      <c r="W108" s="674">
        <f t="shared" si="50"/>
        <v>1.2123072380171231</v>
      </c>
      <c r="X108" s="675" t="str">
        <f t="shared" si="51"/>
        <v>n/a</v>
      </c>
      <c r="Y108" s="637"/>
      <c r="Z108" s="624">
        <f t="shared" si="52"/>
        <v>48.648648648648646</v>
      </c>
      <c r="AA108" s="853">
        <f t="shared" si="53"/>
        <v>33.842342342342334</v>
      </c>
      <c r="AB108" s="854">
        <v>12</v>
      </c>
      <c r="AC108" s="833">
        <v>4.4400000000000004</v>
      </c>
      <c r="AD108" s="833">
        <v>3.22</v>
      </c>
      <c r="AE108" s="833">
        <v>2.58</v>
      </c>
      <c r="AF108" s="833">
        <v>6.38</v>
      </c>
      <c r="AG108" s="833">
        <v>20.599999999999998</v>
      </c>
      <c r="AH108" s="833">
        <v>-14.899999999999999</v>
      </c>
      <c r="AI108" s="833">
        <v>11.88</v>
      </c>
      <c r="AJ108" s="833">
        <v>-1.5</v>
      </c>
      <c r="AK108" s="833">
        <v>10.71</v>
      </c>
      <c r="AL108" s="845">
        <v>35620</v>
      </c>
      <c r="AM108" s="839">
        <v>0.1</v>
      </c>
      <c r="AN108" s="833">
        <v>1.01</v>
      </c>
      <c r="AO108" s="711">
        <f t="shared" si="54"/>
        <v>-24.188561434769028</v>
      </c>
      <c r="AP108" s="712">
        <f t="shared" si="55"/>
        <v>9.6537809075733065</v>
      </c>
      <c r="AQ108" s="855">
        <f t="shared" si="56"/>
        <v>209.77708411346669</v>
      </c>
      <c r="AR108" s="624">
        <f>INDEX(Historical!$C$7:$C$1259,MATCH(B108,Historical!$B$7:$B$1281,0))*IF(AH108="n/a",1.03,IF(AH108&lt;0,1.01,IF(AH108&gt;10,1.1,(1+AH108/100))))</f>
        <v>2.121</v>
      </c>
      <c r="AS108" s="853">
        <f t="shared" si="57"/>
        <v>2.3331000000000004</v>
      </c>
      <c r="AT108" s="853">
        <f t="shared" si="61"/>
        <v>2.5664100000000007</v>
      </c>
      <c r="AU108" s="853">
        <f t="shared" si="61"/>
        <v>2.8230510000000009</v>
      </c>
      <c r="AV108" s="853">
        <f t="shared" si="61"/>
        <v>3.1053561000000012</v>
      </c>
      <c r="AW108" s="624">
        <f t="shared" si="58"/>
        <v>12.948917100000005</v>
      </c>
      <c r="AX108" s="719">
        <f t="shared" si="59"/>
        <v>8.6176740982297382</v>
      </c>
      <c r="AY108" s="900">
        <v>1.1000000000000001</v>
      </c>
      <c r="AZ108" s="839">
        <v>92.62</v>
      </c>
      <c r="BA108" s="839">
        <v>-4.03</v>
      </c>
      <c r="BB108" s="839">
        <v>5.7700000000000005</v>
      </c>
      <c r="BC108" s="839">
        <v>14.6</v>
      </c>
      <c r="BE108" s="597">
        <v>1972</v>
      </c>
      <c r="BF108" s="865">
        <f t="shared" si="60"/>
        <v>5</v>
      </c>
      <c r="BG108" s="849">
        <v>5.7</v>
      </c>
    </row>
    <row r="109" spans="1:59" ht="11.25" customHeight="1" x14ac:dyDescent="0.2">
      <c r="A109" s="838" t="s">
        <v>738</v>
      </c>
      <c r="B109" s="842" t="s">
        <v>739</v>
      </c>
      <c r="C109" s="898" t="s">
        <v>108</v>
      </c>
      <c r="D109" s="898" t="s">
        <v>4272</v>
      </c>
      <c r="E109" s="705">
        <v>27</v>
      </c>
      <c r="F109" s="1153">
        <v>120</v>
      </c>
      <c r="G109" s="1153" t="s">
        <v>106</v>
      </c>
      <c r="H109" s="1153" t="s">
        <v>106</v>
      </c>
      <c r="I109" s="841">
        <v>25.25</v>
      </c>
      <c r="J109" s="624">
        <f t="shared" si="47"/>
        <v>1.6633663366336635</v>
      </c>
      <c r="K109" s="844">
        <v>0.21</v>
      </c>
      <c r="L109" s="854">
        <v>2</v>
      </c>
      <c r="M109" s="615">
        <f t="shared" si="48"/>
        <v>0.42</v>
      </c>
      <c r="N109" s="837" t="s">
        <v>229</v>
      </c>
      <c r="O109" s="709">
        <v>0.2</v>
      </c>
      <c r="P109" s="606">
        <v>44021</v>
      </c>
      <c r="Q109" s="606">
        <v>44043</v>
      </c>
      <c r="R109" s="615">
        <f t="shared" si="49"/>
        <v>4.9999999999999902</v>
      </c>
      <c r="S109" s="673">
        <f>IF(INDEX(Historical!$D$7:$D$1257,MATCH(B109,Historical!$B$7:$B$1281,0))=0,"n/a",(INDEX(Historical!$C$7:$C$1259,MATCH(B109,Historical!$B$7:$B$1281,0))/INDEX(Historical!$D$7:$D$1257,MATCH(B109,Historical!$B$7:$B$1281,0))-1)*100)</f>
        <v>7.8947368421052655</v>
      </c>
      <c r="T109" s="673">
        <f>IF(INDEX(Historical!$F$7:$F$1250,MATCH(B109,Historical!$B$7:$B$1281,0))=0,"n/a",((INDEX(Historical!$C$7:$C$1259,MATCH(B109,Historical!$B$7:$B$1281,0))/INDEX(Historical!$F$7:$F$1250,MATCH(B109,Historical!$B$7:$B$1281,0)))^(1/3)-1)*100)</f>
        <v>8.6120371442153001</v>
      </c>
      <c r="U109" s="673">
        <f>IF(INDEX(Historical!$H$7:$H$1250,MATCH(B109,Historical!$B$7:$B$1281,0))=0,"n/a",((INDEX(Historical!$C$7:$C$1259,MATCH(B109,Historical!$B$7:$B$1281,0))/INDEX(Historical!$H$7:$H$1250,MATCH(B109,Historical!$B$7:$B$1281,0)))^(1/5)-1)*100)</f>
        <v>8.4471771197698544</v>
      </c>
      <c r="V109" s="673">
        <f>IF(INDEX(Historical!$O$7:$O$1250,MATCH(B109,Historical!$B$7:$B$1281,0))=0,"n/a",((INDEX(Historical!$C$7:$C$1259,MATCH(B109,Historical!$B$7:$B$1281,0))/INDEX(Historical!$O$7:$O$1250,MATCH(B109,Historical!$B$7:$B$1281,0)))^(1/10)-1)*100)</f>
        <v>6.6846469647117379</v>
      </c>
      <c r="W109" s="674">
        <f t="shared" si="50"/>
        <v>1.2636683978020853</v>
      </c>
      <c r="X109" s="675" t="str">
        <f t="shared" si="51"/>
        <v>n/a</v>
      </c>
      <c r="Y109" s="647" t="s">
        <v>4320</v>
      </c>
      <c r="Z109" s="624" t="str">
        <f t="shared" si="52"/>
        <v>n/a</v>
      </c>
      <c r="AA109" s="853" t="str">
        <f t="shared" si="53"/>
        <v>n/a</v>
      </c>
      <c r="AB109" s="854">
        <v>12</v>
      </c>
      <c r="AC109" s="833" t="s">
        <v>136</v>
      </c>
      <c r="AD109" s="833" t="s">
        <v>136</v>
      </c>
      <c r="AE109" s="833" t="s">
        <v>136</v>
      </c>
      <c r="AF109" s="833" t="s">
        <v>136</v>
      </c>
      <c r="AG109" s="833" t="s">
        <v>136</v>
      </c>
      <c r="AH109" s="833" t="s">
        <v>136</v>
      </c>
      <c r="AI109" s="833" t="s">
        <v>136</v>
      </c>
      <c r="AJ109" s="833" t="s">
        <v>136</v>
      </c>
      <c r="AK109" s="833" t="s">
        <v>136</v>
      </c>
      <c r="AL109" s="845" t="s">
        <v>136</v>
      </c>
      <c r="AM109" s="839" t="s">
        <v>136</v>
      </c>
      <c r="AN109" s="833" t="s">
        <v>136</v>
      </c>
      <c r="AO109" s="711" t="str">
        <f t="shared" si="54"/>
        <v>n/a</v>
      </c>
      <c r="AP109" s="712">
        <f t="shared" si="55"/>
        <v>10.110543456403517</v>
      </c>
      <c r="AQ109" s="855" t="str">
        <f t="shared" si="56"/>
        <v>n/a</v>
      </c>
      <c r="AR109" s="624">
        <f>INDEX(Historical!$C$7:$C$1259,MATCH(B109,Historical!$B$7:$B$1281,0))*IF(AH109="n/a",1.03,IF(AH109&lt;0,1.01,IF(AH109&gt;10,1.1,(1+AH109/100))))</f>
        <v>0.42230000000000001</v>
      </c>
      <c r="AS109" s="853">
        <f t="shared" si="57"/>
        <v>0.43496899999999999</v>
      </c>
      <c r="AT109" s="853">
        <f t="shared" si="61"/>
        <v>0.44801806999999999</v>
      </c>
      <c r="AU109" s="853">
        <f t="shared" si="61"/>
        <v>0.4614586121</v>
      </c>
      <c r="AV109" s="853">
        <f t="shared" si="61"/>
        <v>0.475302370463</v>
      </c>
      <c r="AW109" s="624">
        <f t="shared" si="58"/>
        <v>2.2420480525630002</v>
      </c>
      <c r="AX109" s="719">
        <f t="shared" si="59"/>
        <v>8.8793982279722776</v>
      </c>
      <c r="AY109" s="900" t="s">
        <v>136</v>
      </c>
      <c r="AZ109" s="839" t="s">
        <v>136</v>
      </c>
      <c r="BA109" s="839" t="s">
        <v>136</v>
      </c>
      <c r="BB109" s="839" t="s">
        <v>136</v>
      </c>
      <c r="BC109" s="839" t="s">
        <v>136</v>
      </c>
      <c r="BD109" s="874" t="s">
        <v>4199</v>
      </c>
      <c r="BE109" s="597">
        <v>1994</v>
      </c>
      <c r="BF109" s="865">
        <f t="shared" si="60"/>
        <v>2</v>
      </c>
      <c r="BG109" s="849" t="s">
        <v>136</v>
      </c>
    </row>
    <row r="110" spans="1:59" ht="11.25" customHeight="1" x14ac:dyDescent="0.2">
      <c r="A110" s="831" t="s">
        <v>323</v>
      </c>
      <c r="B110" s="842" t="s">
        <v>324</v>
      </c>
      <c r="C110" s="898" t="s">
        <v>108</v>
      </c>
      <c r="D110" s="898" t="s">
        <v>118</v>
      </c>
      <c r="E110" s="705">
        <v>45</v>
      </c>
      <c r="F110" s="1153">
        <v>54</v>
      </c>
      <c r="G110" s="1153" t="s">
        <v>37</v>
      </c>
      <c r="H110" s="1153" t="s">
        <v>37</v>
      </c>
      <c r="I110" s="833">
        <v>111.57</v>
      </c>
      <c r="J110" s="624">
        <f t="shared" si="47"/>
        <v>0.86044635654745905</v>
      </c>
      <c r="K110" s="844">
        <v>0.24</v>
      </c>
      <c r="L110" s="854">
        <v>4</v>
      </c>
      <c r="M110" s="615">
        <f t="shared" si="48"/>
        <v>0.96</v>
      </c>
      <c r="N110" s="837" t="s">
        <v>325</v>
      </c>
      <c r="O110" s="706">
        <v>0.23</v>
      </c>
      <c r="P110" s="1029">
        <v>43979</v>
      </c>
      <c r="Q110" s="1029">
        <v>44001</v>
      </c>
      <c r="R110" s="615">
        <f t="shared" si="49"/>
        <v>4.3478260869565135</v>
      </c>
      <c r="S110" s="673">
        <f>IF(INDEX(Historical!$D$7:$D$1257,MATCH(B110,Historical!$B$7:$B$1281,0))=0,"n/a",(INDEX(Historical!$C$7:$C$1259,MATCH(B110,Historical!$B$7:$B$1281,0))/INDEX(Historical!$D$7:$D$1257,MATCH(B110,Historical!$B$7:$B$1281,0))-1)*100)</f>
        <v>4.39560439560438</v>
      </c>
      <c r="T110" s="673">
        <f>IF(INDEX(Historical!$F$7:$F$1250,MATCH(B110,Historical!$B$7:$B$1281,0))=0,"n/a",((INDEX(Historical!$C$7:$C$1259,MATCH(B110,Historical!$B$7:$B$1281,0))/INDEX(Historical!$F$7:$F$1250,MATCH(B110,Historical!$B$7:$B$1281,0)))^(1/3)-1)*100)</f>
        <v>4.6040511275152518</v>
      </c>
      <c r="U110" s="673">
        <f>IF(INDEX(Historical!$H$7:$H$1250,MATCH(B110,Historical!$B$7:$B$1281,0))=0,"n/a",((INDEX(Historical!$C$7:$C$1259,MATCH(B110,Historical!$B$7:$B$1281,0))/INDEX(Historical!$H$7:$H$1250,MATCH(B110,Historical!$B$7:$B$1281,0)))^(1/5)-1)*100)</f>
        <v>4.8413171284721557</v>
      </c>
      <c r="V110" s="673">
        <f>IF(INDEX(Historical!$O$7:$O$1250,MATCH(B110,Historical!$B$7:$B$1281,0))=0,"n/a",((INDEX(Historical!$C$7:$C$1259,MATCH(B110,Historical!$B$7:$B$1281,0))/INDEX(Historical!$O$7:$O$1250,MATCH(B110,Historical!$B$7:$B$1281,0)))^(1/10)-1)*100)</f>
        <v>5.2409779148925528</v>
      </c>
      <c r="W110" s="674">
        <f t="shared" si="50"/>
        <v>0.92374308899781143</v>
      </c>
      <c r="X110" s="675">
        <f t="shared" si="51"/>
        <v>2.3053891087962644</v>
      </c>
      <c r="Y110" s="638"/>
      <c r="Z110" s="624">
        <f t="shared" si="52"/>
        <v>27.826086956521735</v>
      </c>
      <c r="AA110" s="853">
        <f t="shared" si="53"/>
        <v>32.339130434782604</v>
      </c>
      <c r="AB110" s="854">
        <v>12</v>
      </c>
      <c r="AC110" s="833">
        <v>3.45</v>
      </c>
      <c r="AD110" s="833">
        <v>3.33</v>
      </c>
      <c r="AE110" s="833">
        <v>5.17</v>
      </c>
      <c r="AF110" s="833">
        <v>4.46</v>
      </c>
      <c r="AG110" s="833">
        <v>15</v>
      </c>
      <c r="AH110" s="833">
        <v>-18.2</v>
      </c>
      <c r="AI110" s="833">
        <v>8.93</v>
      </c>
      <c r="AJ110" s="833">
        <v>2.1</v>
      </c>
      <c r="AK110" s="833">
        <v>9.8000000000000007</v>
      </c>
      <c r="AL110" s="845">
        <v>5080</v>
      </c>
      <c r="AM110" s="839">
        <v>2.9000000000000004</v>
      </c>
      <c r="AN110" s="833">
        <v>0.13</v>
      </c>
      <c r="AO110" s="711">
        <f t="shared" si="54"/>
        <v>-26.637366949762988</v>
      </c>
      <c r="AP110" s="712">
        <f t="shared" si="55"/>
        <v>5.7017634850196144</v>
      </c>
      <c r="AQ110" s="855">
        <f t="shared" si="56"/>
        <v>153.18637995589151</v>
      </c>
      <c r="AR110" s="624">
        <f>INDEX(Historical!$C$7:$C$1259,MATCH(B110,Historical!$B$7:$B$1281,0))*IF(AH110="n/a",1.03,IF(AH110&lt;0,1.01,IF(AH110&gt;10,1.1,(1+AH110/100))))</f>
        <v>0.95949999999999991</v>
      </c>
      <c r="AS110" s="853">
        <f t="shared" si="57"/>
        <v>1.0451833499999998</v>
      </c>
      <c r="AT110" s="853">
        <f t="shared" si="61"/>
        <v>1.1476113182999998</v>
      </c>
      <c r="AU110" s="853">
        <f t="shared" si="61"/>
        <v>1.2600772274934</v>
      </c>
      <c r="AV110" s="853">
        <f t="shared" si="61"/>
        <v>1.3835647957877533</v>
      </c>
      <c r="AW110" s="624">
        <f t="shared" si="58"/>
        <v>5.7959366915811525</v>
      </c>
      <c r="AX110" s="719">
        <f t="shared" si="59"/>
        <v>5.1948881344278508</v>
      </c>
      <c r="AY110" s="900">
        <v>0.37</v>
      </c>
      <c r="AZ110" s="839">
        <v>69.94</v>
      </c>
      <c r="BA110" s="839">
        <v>-5.3199999999999994</v>
      </c>
      <c r="BB110" s="839">
        <v>4.84</v>
      </c>
      <c r="BC110" s="839">
        <v>17.53</v>
      </c>
      <c r="BE110" s="597">
        <v>1976</v>
      </c>
      <c r="BF110" s="865">
        <f t="shared" si="60"/>
        <v>4</v>
      </c>
      <c r="BG110" s="849">
        <v>4.3</v>
      </c>
    </row>
    <row r="111" spans="1:59" ht="11.25" customHeight="1" x14ac:dyDescent="0.2">
      <c r="A111" s="831" t="s">
        <v>753</v>
      </c>
      <c r="B111" s="842" t="s">
        <v>754</v>
      </c>
      <c r="C111" s="898" t="s">
        <v>108</v>
      </c>
      <c r="D111" s="898" t="s">
        <v>118</v>
      </c>
      <c r="E111" s="705">
        <v>26</v>
      </c>
      <c r="F111" s="1153">
        <v>135</v>
      </c>
      <c r="G111" s="1153" t="s">
        <v>106</v>
      </c>
      <c r="H111" s="1153" t="s">
        <v>106</v>
      </c>
      <c r="I111" s="833">
        <v>160.25</v>
      </c>
      <c r="J111" s="624">
        <f t="shared" si="47"/>
        <v>0.89859594383775354</v>
      </c>
      <c r="K111" s="851">
        <v>0.36</v>
      </c>
      <c r="L111" s="854">
        <v>4</v>
      </c>
      <c r="M111" s="615">
        <f t="shared" si="48"/>
        <v>1.44</v>
      </c>
      <c r="N111" s="837" t="s">
        <v>151</v>
      </c>
      <c r="O111" s="707">
        <v>0.35</v>
      </c>
      <c r="P111" s="606">
        <v>44267</v>
      </c>
      <c r="Q111" s="606">
        <v>44286</v>
      </c>
      <c r="R111" s="615">
        <f t="shared" si="49"/>
        <v>2.8571428571428599</v>
      </c>
      <c r="S111" s="673">
        <f>IF(INDEX(Historical!$D$7:$D$1257,MATCH(B111,Historical!$B$7:$B$1281,0))=0,"n/a",(INDEX(Historical!$C$7:$C$1259,MATCH(B111,Historical!$B$7:$B$1281,0))/INDEX(Historical!$D$7:$D$1257,MATCH(B111,Historical!$B$7:$B$1281,0))-1)*100)</f>
        <v>2.9411764705882248</v>
      </c>
      <c r="T111" s="673">
        <f>IF(INDEX(Historical!$F$7:$F$1250,MATCH(B111,Historical!$B$7:$B$1281,0))=0,"n/a",((INDEX(Historical!$C$7:$C$1259,MATCH(B111,Historical!$B$7:$B$1281,0))/INDEX(Historical!$F$7:$F$1250,MATCH(B111,Historical!$B$7:$B$1281,0)))^(1/3)-1)*100)</f>
        <v>3.0321324952139239</v>
      </c>
      <c r="U111" s="673">
        <f>IF(INDEX(Historical!$H$7:$H$1250,MATCH(B111,Historical!$B$7:$B$1281,0))=0,"n/a",((INDEX(Historical!$C$7:$C$1259,MATCH(B111,Historical!$B$7:$B$1281,0))/INDEX(Historical!$H$7:$H$1250,MATCH(B111,Historical!$B$7:$B$1281,0)))^(1/5)-1)*100)</f>
        <v>3.1310306477545069</v>
      </c>
      <c r="V111" s="673">
        <f>IF(INDEX(Historical!$O$7:$O$1250,MATCH(B111,Historical!$B$7:$B$1281,0))=0,"n/a",((INDEX(Historical!$C$7:$C$1259,MATCH(B111,Historical!$B$7:$B$1281,0))/INDEX(Historical!$O$7:$O$1250,MATCH(B111,Historical!$B$7:$B$1281,0)))^(1/10)-1)*100)</f>
        <v>3.4219694129380196</v>
      </c>
      <c r="W111" s="674">
        <f t="shared" si="50"/>
        <v>0.91497914502581135</v>
      </c>
      <c r="X111" s="675">
        <f t="shared" si="51"/>
        <v>0.29819339502423875</v>
      </c>
      <c r="Y111" s="843" t="s">
        <v>755</v>
      </c>
      <c r="Z111" s="624">
        <f t="shared" si="52"/>
        <v>9.7165991902834001</v>
      </c>
      <c r="AA111" s="853">
        <f t="shared" si="53"/>
        <v>10.813090418353577</v>
      </c>
      <c r="AB111" s="854">
        <v>12</v>
      </c>
      <c r="AC111" s="833">
        <v>14.82</v>
      </c>
      <c r="AD111" s="833">
        <v>0.47</v>
      </c>
      <c r="AE111" s="833">
        <v>1.58</v>
      </c>
      <c r="AF111" s="833">
        <v>1.17</v>
      </c>
      <c r="AG111" s="833">
        <v>11.200000000000001</v>
      </c>
      <c r="AH111" s="834">
        <v>-6</v>
      </c>
      <c r="AI111" s="834">
        <v>19.82</v>
      </c>
      <c r="AJ111" s="833">
        <v>10.5</v>
      </c>
      <c r="AK111" s="833">
        <v>23.61</v>
      </c>
      <c r="AL111" s="845">
        <v>8119.9999999999991</v>
      </c>
      <c r="AM111" s="839">
        <v>1.5</v>
      </c>
      <c r="AN111" s="833">
        <v>0.16</v>
      </c>
      <c r="AO111" s="711">
        <f t="shared" si="54"/>
        <v>-6.7834638267613165</v>
      </c>
      <c r="AP111" s="712">
        <f t="shared" si="55"/>
        <v>4.02962659159226</v>
      </c>
      <c r="AQ111" s="855">
        <f t="shared" si="56"/>
        <v>-25.014621308258633</v>
      </c>
      <c r="AR111" s="624">
        <f>INDEX(Historical!$C$7:$C$1259,MATCH(B111,Historical!$B$7:$B$1281,0))*IF(AH111="n/a",1.03,IF(AH111&lt;0,1.01,IF(AH111&gt;10,1.1,(1+AH111/100))))</f>
        <v>1.4139999999999999</v>
      </c>
      <c r="AS111" s="853">
        <f t="shared" si="57"/>
        <v>1.5554000000000001</v>
      </c>
      <c r="AT111" s="853">
        <f t="shared" si="61"/>
        <v>1.7109400000000003</v>
      </c>
      <c r="AU111" s="853">
        <f t="shared" si="61"/>
        <v>1.8820340000000004</v>
      </c>
      <c r="AV111" s="853">
        <f t="shared" si="61"/>
        <v>2.0702374000000008</v>
      </c>
      <c r="AW111" s="624">
        <f t="shared" si="58"/>
        <v>8.6326114000000018</v>
      </c>
      <c r="AX111" s="719">
        <f t="shared" si="59"/>
        <v>5.3869649921996894</v>
      </c>
      <c r="AY111" s="900">
        <v>0.48</v>
      </c>
      <c r="AZ111" s="839">
        <v>16.21</v>
      </c>
      <c r="BA111" s="839">
        <v>-20.39</v>
      </c>
      <c r="BB111" s="839">
        <v>-0.41000000000000003</v>
      </c>
      <c r="BC111" s="839">
        <v>-5.7299999999999995</v>
      </c>
      <c r="BE111" s="597">
        <v>1996</v>
      </c>
      <c r="BF111" s="865">
        <f t="shared" si="60"/>
        <v>2</v>
      </c>
      <c r="BG111" s="849">
        <v>2.4</v>
      </c>
    </row>
    <row r="112" spans="1:59" s="744" customFormat="1" ht="11.25" customHeight="1" x14ac:dyDescent="0.2">
      <c r="A112" s="726" t="s">
        <v>769</v>
      </c>
      <c r="B112" s="751" t="s">
        <v>770</v>
      </c>
      <c r="C112" s="898" t="s">
        <v>112</v>
      </c>
      <c r="D112" s="898" t="s">
        <v>4294</v>
      </c>
      <c r="E112" s="727">
        <v>28</v>
      </c>
      <c r="F112" s="1153">
        <v>112</v>
      </c>
      <c r="G112" s="1152" t="s">
        <v>106</v>
      </c>
      <c r="H112" s="1152" t="s">
        <v>106</v>
      </c>
      <c r="I112" s="737">
        <v>403.34</v>
      </c>
      <c r="J112" s="729">
        <f t="shared" si="47"/>
        <v>0.5578420191401795</v>
      </c>
      <c r="K112" s="749">
        <v>0.5625</v>
      </c>
      <c r="L112" s="731">
        <v>4</v>
      </c>
      <c r="M112" s="732">
        <f t="shared" si="48"/>
        <v>2.25</v>
      </c>
      <c r="N112" s="733" t="s">
        <v>223</v>
      </c>
      <c r="O112" s="750">
        <v>0.51249999999999996</v>
      </c>
      <c r="P112" s="1122">
        <v>44203</v>
      </c>
      <c r="Q112" s="1122">
        <v>44218</v>
      </c>
      <c r="R112" s="732">
        <f t="shared" si="49"/>
        <v>9.7560975609756202</v>
      </c>
      <c r="S112" s="673">
        <f>IF(INDEX(Historical!$D$7:$D$1257,MATCH(B112,Historical!$B$7:$B$1281,0))=0,"n/a",(INDEX(Historical!$C$7:$C$1259,MATCH(B112,Historical!$B$7:$B$1281,0))/INDEX(Historical!$D$7:$D$1257,MATCH(B112,Historical!$B$7:$B$1281,0))-1)*100)</f>
        <v>10.810810810810789</v>
      </c>
      <c r="T112" s="673">
        <f>IF(INDEX(Historical!$F$7:$F$1250,MATCH(B112,Historical!$B$7:$B$1281,0))=0,"n/a",((INDEX(Historical!$C$7:$C$1259,MATCH(B112,Historical!$B$7:$B$1281,0))/INDEX(Historical!$F$7:$F$1250,MATCH(B112,Historical!$B$7:$B$1281,0)))^(1/3)-1)*100)</f>
        <v>13.555613628301177</v>
      </c>
      <c r="U112" s="673">
        <f>IF(INDEX(Historical!$H$7:$H$1250,MATCH(B112,Historical!$B$7:$B$1281,0))=0,"n/a",((INDEX(Historical!$C$7:$C$1259,MATCH(B112,Historical!$B$7:$B$1281,0))/INDEX(Historical!$H$7:$H$1250,MATCH(B112,Historical!$B$7:$B$1281,0)))^(1/5)-1)*100)</f>
        <v>15.43852585822143</v>
      </c>
      <c r="V112" s="673">
        <f>IF(INDEX(Historical!$O$7:$O$1250,MATCH(B112,Historical!$B$7:$B$1281,0))=0,"n/a",((INDEX(Historical!$C$7:$C$1259,MATCH(B112,Historical!$B$7:$B$1281,0))/INDEX(Historical!$O$7:$O$1250,MATCH(B112,Historical!$B$7:$B$1281,0)))^(1/10)-1)*100)</f>
        <v>18.357838813153894</v>
      </c>
      <c r="W112" s="674">
        <f t="shared" si="50"/>
        <v>0.84097730758804268</v>
      </c>
      <c r="X112" s="675">
        <f t="shared" si="51"/>
        <v>2.7568796175395409</v>
      </c>
      <c r="Y112" s="1049"/>
      <c r="Z112" s="729">
        <f t="shared" si="52"/>
        <v>25.027808676307007</v>
      </c>
      <c r="AA112" s="736">
        <f t="shared" si="53"/>
        <v>44.865406006674078</v>
      </c>
      <c r="AB112" s="731">
        <v>12</v>
      </c>
      <c r="AC112" s="737">
        <v>8.99</v>
      </c>
      <c r="AD112" s="737">
        <v>4.62</v>
      </c>
      <c r="AE112" s="737">
        <v>7.52</v>
      </c>
      <c r="AF112" s="737">
        <v>4.03</v>
      </c>
      <c r="AG112" s="737">
        <v>9.5</v>
      </c>
      <c r="AH112" s="737">
        <v>-46.6</v>
      </c>
      <c r="AI112" s="737">
        <v>7.2499999999999991</v>
      </c>
      <c r="AJ112" s="737">
        <v>5.6000000000000005</v>
      </c>
      <c r="AK112" s="737">
        <v>9.7000000000000011</v>
      </c>
      <c r="AL112" s="738">
        <v>41570</v>
      </c>
      <c r="AM112" s="739">
        <v>0.6</v>
      </c>
      <c r="AN112" s="737">
        <v>0.91</v>
      </c>
      <c r="AO112" s="740">
        <f t="shared" si="54"/>
        <v>-28.869038129312468</v>
      </c>
      <c r="AP112" s="741">
        <f t="shared" si="55"/>
        <v>15.99636787736161</v>
      </c>
      <c r="AQ112" s="742">
        <f t="shared" si="56"/>
        <v>183.47650202982459</v>
      </c>
      <c r="AR112" s="624">
        <f>INDEX(Historical!$C$7:$C$1259,MATCH(B112,Historical!$B$7:$B$1281,0))*IF(AH112="n/a",1.03,IF(AH112&lt;0,1.01,IF(AH112&gt;10,1.1,(1+AH112/100))))</f>
        <v>2.0705</v>
      </c>
      <c r="AS112" s="736">
        <f t="shared" si="57"/>
        <v>2.2206112500000001</v>
      </c>
      <c r="AT112" s="736">
        <f t="shared" si="61"/>
        <v>2.4360105412499999</v>
      </c>
      <c r="AU112" s="736">
        <f t="shared" si="61"/>
        <v>2.67230356375125</v>
      </c>
      <c r="AV112" s="736">
        <f t="shared" si="61"/>
        <v>2.9315170094351211</v>
      </c>
      <c r="AW112" s="729">
        <f t="shared" si="58"/>
        <v>12.330942364436371</v>
      </c>
      <c r="AX112" s="743">
        <f t="shared" si="59"/>
        <v>3.0572079051014955</v>
      </c>
      <c r="AY112" s="901">
        <v>1.01</v>
      </c>
      <c r="AZ112" s="739">
        <v>39.08</v>
      </c>
      <c r="BA112" s="739">
        <v>-11.49</v>
      </c>
      <c r="BB112" s="739">
        <v>1.5699999999999998</v>
      </c>
      <c r="BC112" s="739">
        <v>-1.27</v>
      </c>
      <c r="BD112" s="875"/>
      <c r="BE112" s="597">
        <v>1994</v>
      </c>
      <c r="BF112" s="865">
        <f t="shared" si="60"/>
        <v>2</v>
      </c>
      <c r="BG112" s="793">
        <v>4.5</v>
      </c>
    </row>
    <row r="113" spans="1:59" ht="11.25" customHeight="1" x14ac:dyDescent="0.2">
      <c r="A113" s="831" t="s">
        <v>326</v>
      </c>
      <c r="B113" s="842" t="s">
        <v>327</v>
      </c>
      <c r="C113" s="898" t="s">
        <v>123</v>
      </c>
      <c r="D113" s="898" t="s">
        <v>4108</v>
      </c>
      <c r="E113" s="705">
        <v>47</v>
      </c>
      <c r="F113" s="1153">
        <v>48</v>
      </c>
      <c r="G113" s="1153" t="s">
        <v>37</v>
      </c>
      <c r="H113" s="1153" t="s">
        <v>37</v>
      </c>
      <c r="I113" s="833">
        <v>91.85</v>
      </c>
      <c r="J113" s="624">
        <f t="shared" si="47"/>
        <v>1.654872074033751</v>
      </c>
      <c r="K113" s="844">
        <v>0.38</v>
      </c>
      <c r="L113" s="854">
        <v>4</v>
      </c>
      <c r="M113" s="615">
        <f t="shared" si="48"/>
        <v>1.52</v>
      </c>
      <c r="N113" s="837" t="s">
        <v>160</v>
      </c>
      <c r="O113" s="706">
        <v>0.36</v>
      </c>
      <c r="P113" s="606">
        <v>44120</v>
      </c>
      <c r="Q113" s="606">
        <v>44134</v>
      </c>
      <c r="R113" s="615">
        <f t="shared" si="49"/>
        <v>5.5555555555555607</v>
      </c>
      <c r="S113" s="673">
        <f>IF(INDEX(Historical!$D$7:$D$1257,MATCH(B113,Historical!$B$7:$B$1281,0))=0,"n/a",(INDEX(Historical!$C$7:$C$1259,MATCH(B113,Historical!$B$7:$B$1281,0))/INDEX(Historical!$D$7:$D$1257,MATCH(B113,Historical!$B$7:$B$1281,0))-1)*100)</f>
        <v>3.5460992907801359</v>
      </c>
      <c r="T113" s="673">
        <f>IF(INDEX(Historical!$F$7:$F$1250,MATCH(B113,Historical!$B$7:$B$1281,0))=0,"n/a",((INDEX(Historical!$C$7:$C$1259,MATCH(B113,Historical!$B$7:$B$1281,0))/INDEX(Historical!$F$7:$F$1250,MATCH(B113,Historical!$B$7:$B$1281,0)))^(1/3)-1)*100)</f>
        <v>6.1689873505176962</v>
      </c>
      <c r="U113" s="673">
        <f>IF(INDEX(Historical!$H$7:$H$1250,MATCH(B113,Historical!$B$7:$B$1281,0))=0,"n/a",((INDEX(Historical!$C$7:$C$1259,MATCH(B113,Historical!$B$7:$B$1281,0))/INDEX(Historical!$H$7:$H$1250,MATCH(B113,Historical!$B$7:$B$1281,0)))^(1/5)-1)*100)</f>
        <v>6.7136757018529059</v>
      </c>
      <c r="V113" s="673">
        <f>IF(INDEX(Historical!$O$7:$O$1250,MATCH(B113,Historical!$B$7:$B$1281,0))=0,"n/a",((INDEX(Historical!$C$7:$C$1259,MATCH(B113,Historical!$B$7:$B$1281,0))/INDEX(Historical!$O$7:$O$1250,MATCH(B113,Historical!$B$7:$B$1281,0)))^(1/10)-1)*100)</f>
        <v>5.8741388006511519</v>
      </c>
      <c r="W113" s="674">
        <f t="shared" si="50"/>
        <v>1.1429208484329125</v>
      </c>
      <c r="X113" s="675">
        <f t="shared" si="51"/>
        <v>1.1778378424303344</v>
      </c>
      <c r="Y113" s="632"/>
      <c r="Z113" s="624">
        <f t="shared" si="52"/>
        <v>46.060606060606062</v>
      </c>
      <c r="AA113" s="853">
        <f t="shared" si="53"/>
        <v>27.833333333333332</v>
      </c>
      <c r="AB113" s="854">
        <v>5</v>
      </c>
      <c r="AC113" s="833">
        <v>3.3</v>
      </c>
      <c r="AD113" s="833">
        <v>1.84</v>
      </c>
      <c r="AE113" s="833">
        <v>2.0699999999999998</v>
      </c>
      <c r="AF113" s="833">
        <v>7.78</v>
      </c>
      <c r="AG113" s="833">
        <v>30.4</v>
      </c>
      <c r="AH113" s="833">
        <v>20</v>
      </c>
      <c r="AI113" s="833">
        <v>9.7900000000000009</v>
      </c>
      <c r="AJ113" s="833">
        <v>5.7</v>
      </c>
      <c r="AK113" s="833">
        <v>15.45</v>
      </c>
      <c r="AL113" s="845">
        <v>11830</v>
      </c>
      <c r="AM113" s="839">
        <v>1</v>
      </c>
      <c r="AN113" s="833">
        <v>1.49</v>
      </c>
      <c r="AO113" s="711">
        <f t="shared" si="54"/>
        <v>-19.464785557446675</v>
      </c>
      <c r="AP113" s="712">
        <f t="shared" si="55"/>
        <v>8.3685477758866575</v>
      </c>
      <c r="AQ113" s="855">
        <f t="shared" si="56"/>
        <v>210.22811201031004</v>
      </c>
      <c r="AR113" s="624">
        <f>INDEX(Historical!$C$7:$C$1259,MATCH(B113,Historical!$B$7:$B$1281,0))*IF(AH113="n/a",1.03,IF(AH113&lt;0,1.01,IF(AH113&gt;10,1.1,(1+AH113/100))))</f>
        <v>1.6060000000000001</v>
      </c>
      <c r="AS113" s="853">
        <f t="shared" si="57"/>
        <v>1.7632274000000003</v>
      </c>
      <c r="AT113" s="853">
        <f t="shared" si="61"/>
        <v>1.9395501400000006</v>
      </c>
      <c r="AU113" s="853">
        <f t="shared" si="61"/>
        <v>2.1335051540000007</v>
      </c>
      <c r="AV113" s="853">
        <f t="shared" si="61"/>
        <v>2.3468556694000009</v>
      </c>
      <c r="AW113" s="624">
        <f t="shared" si="58"/>
        <v>9.7891383634000029</v>
      </c>
      <c r="AX113" s="719">
        <f t="shared" si="59"/>
        <v>10.657744543712578</v>
      </c>
      <c r="AY113" s="900">
        <v>0.95</v>
      </c>
      <c r="AZ113" s="839">
        <v>64.459999999999994</v>
      </c>
      <c r="BA113" s="839">
        <v>-6.61</v>
      </c>
      <c r="BB113" s="839">
        <v>6.75</v>
      </c>
      <c r="BC113" s="839">
        <v>8.39</v>
      </c>
      <c r="BE113" s="597">
        <v>1975</v>
      </c>
      <c r="BF113" s="865">
        <f t="shared" si="60"/>
        <v>4</v>
      </c>
      <c r="BG113" s="849">
        <v>7.5</v>
      </c>
    </row>
    <row r="114" spans="1:59" ht="11.25" customHeight="1" x14ac:dyDescent="0.2">
      <c r="A114" s="831" t="s">
        <v>790</v>
      </c>
      <c r="B114" s="842" t="s">
        <v>791</v>
      </c>
      <c r="C114" s="898" t="s">
        <v>108</v>
      </c>
      <c r="D114" s="898" t="s">
        <v>4272</v>
      </c>
      <c r="E114" s="705">
        <v>26</v>
      </c>
      <c r="F114" s="1153">
        <v>130</v>
      </c>
      <c r="G114" s="1153" t="s">
        <v>37</v>
      </c>
      <c r="H114" s="1153" t="s">
        <v>106</v>
      </c>
      <c r="I114" s="833">
        <v>38.51</v>
      </c>
      <c r="J114" s="624">
        <f t="shared" si="47"/>
        <v>3.3238119968839261</v>
      </c>
      <c r="K114" s="851">
        <v>0.32</v>
      </c>
      <c r="L114" s="854">
        <v>4</v>
      </c>
      <c r="M114" s="615">
        <f t="shared" si="48"/>
        <v>1.28</v>
      </c>
      <c r="N114" s="837" t="s">
        <v>425</v>
      </c>
      <c r="O114" s="707">
        <v>0.31</v>
      </c>
      <c r="P114" s="606">
        <v>44159</v>
      </c>
      <c r="Q114" s="606">
        <v>44175</v>
      </c>
      <c r="R114" s="615">
        <f t="shared" si="49"/>
        <v>3.2258064516129057</v>
      </c>
      <c r="S114" s="673">
        <f>IF(INDEX(Historical!$D$7:$D$1257,MATCH(B114,Historical!$B$7:$B$1281,0))=0,"n/a",(INDEX(Historical!$C$7:$C$1259,MATCH(B114,Historical!$B$7:$B$1281,0))/INDEX(Historical!$D$7:$D$1257,MATCH(B114,Historical!$B$7:$B$1281,0))-1)*100)</f>
        <v>1.6260162601626105</v>
      </c>
      <c r="T114" s="673">
        <f>IF(INDEX(Historical!$F$7:$F$1250,MATCH(B114,Historical!$B$7:$B$1281,0))=0,"n/a",((INDEX(Historical!$C$7:$C$1259,MATCH(B114,Historical!$B$7:$B$1281,0))/INDEX(Historical!$F$7:$F$1250,MATCH(B114,Historical!$B$7:$B$1281,0)))^(1/3)-1)*100)</f>
        <v>5.0884105767101673</v>
      </c>
      <c r="U114" s="673">
        <f>IF(INDEX(Historical!$H$7:$H$1250,MATCH(B114,Historical!$B$7:$B$1281,0))=0,"n/a",((INDEX(Historical!$C$7:$C$1259,MATCH(B114,Historical!$B$7:$B$1281,0))/INDEX(Historical!$H$7:$H$1250,MATCH(B114,Historical!$B$7:$B$1281,0)))^(1/5)-1)*100)</f>
        <v>8.3832333170057893</v>
      </c>
      <c r="V114" s="673">
        <f>IF(INDEX(Historical!$O$7:$O$1250,MATCH(B114,Historical!$B$7:$B$1281,0))=0,"n/a",((INDEX(Historical!$C$7:$C$1259,MATCH(B114,Historical!$B$7:$B$1281,0))/INDEX(Historical!$O$7:$O$1250,MATCH(B114,Historical!$B$7:$B$1281,0)))^(1/10)-1)*100)</f>
        <v>9.8352483796400705</v>
      </c>
      <c r="W114" s="674">
        <f t="shared" si="50"/>
        <v>0.85236620300915888</v>
      </c>
      <c r="X114" s="675">
        <f t="shared" si="51"/>
        <v>0.9314703685561988</v>
      </c>
      <c r="Y114" s="633"/>
      <c r="Z114" s="624">
        <f t="shared" si="52"/>
        <v>51.612903225806448</v>
      </c>
      <c r="AA114" s="853">
        <f t="shared" si="53"/>
        <v>15.528225806451612</v>
      </c>
      <c r="AB114" s="854">
        <v>12</v>
      </c>
      <c r="AC114" s="833">
        <v>2.48</v>
      </c>
      <c r="AD114" s="833">
        <v>7.9</v>
      </c>
      <c r="AE114" s="833">
        <v>5.43</v>
      </c>
      <c r="AF114" s="833">
        <v>1.48</v>
      </c>
      <c r="AG114" s="833">
        <v>9.9</v>
      </c>
      <c r="AH114" s="833">
        <v>12.2</v>
      </c>
      <c r="AI114" s="833">
        <v>0.44999999999999996</v>
      </c>
      <c r="AJ114" s="833">
        <v>9</v>
      </c>
      <c r="AK114" s="833">
        <v>2</v>
      </c>
      <c r="AL114" s="845">
        <v>1260</v>
      </c>
      <c r="AM114" s="839">
        <v>1.7000000000000002</v>
      </c>
      <c r="AN114" s="833">
        <v>0.28999999999999998</v>
      </c>
      <c r="AO114" s="711">
        <f t="shared" si="54"/>
        <v>-3.8211804925618971</v>
      </c>
      <c r="AP114" s="712">
        <f t="shared" si="55"/>
        <v>11.707045313889715</v>
      </c>
      <c r="AQ114" s="855">
        <f t="shared" si="56"/>
        <v>1.0649388452755426</v>
      </c>
      <c r="AR114" s="624">
        <f>INDEX(Historical!$C$7:$C$1259,MATCH(B114,Historical!$B$7:$B$1281,0))*IF(AH114="n/a",1.03,IF(AH114&lt;0,1.01,IF(AH114&gt;10,1.1,(1+AH114/100))))</f>
        <v>1.375</v>
      </c>
      <c r="AS114" s="853">
        <f t="shared" si="57"/>
        <v>1.3811875</v>
      </c>
      <c r="AT114" s="853">
        <f t="shared" si="61"/>
        <v>1.4088112500000001</v>
      </c>
      <c r="AU114" s="853">
        <f t="shared" si="61"/>
        <v>1.436987475</v>
      </c>
      <c r="AV114" s="853">
        <f t="shared" si="61"/>
        <v>1.4657272245000001</v>
      </c>
      <c r="AW114" s="624">
        <f t="shared" si="58"/>
        <v>7.0677134495000011</v>
      </c>
      <c r="AX114" s="719">
        <f t="shared" si="59"/>
        <v>18.35293027655155</v>
      </c>
      <c r="AY114" s="900">
        <v>0.56999999999999995</v>
      </c>
      <c r="AZ114" s="839">
        <v>64.070000000000007</v>
      </c>
      <c r="BA114" s="839">
        <v>-8.2799999999999994</v>
      </c>
      <c r="BB114" s="839">
        <v>7.2700000000000005</v>
      </c>
      <c r="BC114" s="839">
        <v>27.99</v>
      </c>
      <c r="BE114" s="597">
        <v>1995</v>
      </c>
      <c r="BF114" s="865">
        <f t="shared" si="60"/>
        <v>2</v>
      </c>
      <c r="BG114" s="849">
        <v>1.0999999999999999</v>
      </c>
    </row>
    <row r="115" spans="1:59" ht="11.25" customHeight="1" x14ac:dyDescent="0.2">
      <c r="A115" s="831" t="s">
        <v>342</v>
      </c>
      <c r="B115" s="842" t="s">
        <v>343</v>
      </c>
      <c r="C115" s="898" t="s">
        <v>123</v>
      </c>
      <c r="D115" s="898" t="s">
        <v>4108</v>
      </c>
      <c r="E115" s="705">
        <v>53</v>
      </c>
      <c r="F115" s="1153">
        <v>24</v>
      </c>
      <c r="G115" s="1153" t="s">
        <v>106</v>
      </c>
      <c r="H115" s="1153" t="s">
        <v>106</v>
      </c>
      <c r="I115" s="833">
        <v>127.11</v>
      </c>
      <c r="J115" s="624">
        <f t="shared" si="47"/>
        <v>0.95979859963810865</v>
      </c>
      <c r="K115" s="844">
        <v>0.30499999999999999</v>
      </c>
      <c r="L115" s="854">
        <v>4</v>
      </c>
      <c r="M115" s="615">
        <f t="shared" si="48"/>
        <v>1.22</v>
      </c>
      <c r="N115" s="837" t="s">
        <v>148</v>
      </c>
      <c r="O115" s="706">
        <v>0.27500000000000002</v>
      </c>
      <c r="P115" s="606">
        <v>44162</v>
      </c>
      <c r="Q115" s="606">
        <v>44180</v>
      </c>
      <c r="R115" s="615">
        <f t="shared" si="49"/>
        <v>10.909090909090898</v>
      </c>
      <c r="S115" s="673">
        <f>IF(INDEX(Historical!$D$7:$D$1257,MATCH(B115,Historical!$B$7:$B$1281,0))=0,"n/a",(INDEX(Historical!$C$7:$C$1259,MATCH(B115,Historical!$B$7:$B$1281,0))/INDEX(Historical!$D$7:$D$1257,MATCH(B115,Historical!$B$7:$B$1281,0))-1)*100)</f>
        <v>10.243902439024399</v>
      </c>
      <c r="T115" s="673">
        <f>IF(INDEX(Historical!$F$7:$F$1250,MATCH(B115,Historical!$B$7:$B$1281,0))=0,"n/a",((INDEX(Historical!$C$7:$C$1259,MATCH(B115,Historical!$B$7:$B$1281,0))/INDEX(Historical!$F$7:$F$1250,MATCH(B115,Historical!$B$7:$B$1281,0)))^(1/3)-1)*100)</f>
        <v>10.390843667722827</v>
      </c>
      <c r="U115" s="673">
        <f>IF(INDEX(Historical!$H$7:$H$1250,MATCH(B115,Historical!$B$7:$B$1281,0))=0,"n/a",((INDEX(Historical!$C$7:$C$1259,MATCH(B115,Historical!$B$7:$B$1281,0))/INDEX(Historical!$H$7:$H$1250,MATCH(B115,Historical!$B$7:$B$1281,0)))^(1/5)-1)*100)</f>
        <v>9.1317492998101546</v>
      </c>
      <c r="V115" s="673">
        <f>IF(INDEX(Historical!$O$7:$O$1250,MATCH(B115,Historical!$B$7:$B$1281,0))=0,"n/a",((INDEX(Historical!$C$7:$C$1259,MATCH(B115,Historical!$B$7:$B$1281,0))/INDEX(Historical!$O$7:$O$1250,MATCH(B115,Historical!$B$7:$B$1281,0)))^(1/10)-1)*100)</f>
        <v>8.7146911369100124</v>
      </c>
      <c r="W115" s="674">
        <f t="shared" si="50"/>
        <v>1.047856906957235</v>
      </c>
      <c r="X115" s="675">
        <f t="shared" si="51"/>
        <v>0.87805281728943796</v>
      </c>
      <c r="Y115" s="637"/>
      <c r="Z115" s="624">
        <f t="shared" si="52"/>
        <v>22.38532110091743</v>
      </c>
      <c r="AA115" s="853">
        <f t="shared" si="53"/>
        <v>23.322935779816515</v>
      </c>
      <c r="AB115" s="854">
        <v>12</v>
      </c>
      <c r="AC115" s="833">
        <v>5.45</v>
      </c>
      <c r="AD115" s="833">
        <v>5.37</v>
      </c>
      <c r="AE115" s="833">
        <v>1.5</v>
      </c>
      <c r="AF115" s="833">
        <v>2.99</v>
      </c>
      <c r="AG115" s="833">
        <v>13.700000000000001</v>
      </c>
      <c r="AH115" s="833">
        <v>23.200000000000003</v>
      </c>
      <c r="AI115" s="833">
        <v>10.25</v>
      </c>
      <c r="AJ115" s="833">
        <v>10.4</v>
      </c>
      <c r="AK115" s="833">
        <v>4.3999999999999995</v>
      </c>
      <c r="AL115" s="845">
        <v>2800</v>
      </c>
      <c r="AM115" s="839">
        <v>2.2999999999999998</v>
      </c>
      <c r="AN115" s="833">
        <v>0.2</v>
      </c>
      <c r="AO115" s="711">
        <f t="shared" si="54"/>
        <v>-13.231387880368251</v>
      </c>
      <c r="AP115" s="712">
        <f t="shared" si="55"/>
        <v>10.091547899448264</v>
      </c>
      <c r="AQ115" s="855">
        <f t="shared" si="56"/>
        <v>76.049965106691459</v>
      </c>
      <c r="AR115" s="624">
        <f>INDEX(Historical!$C$7:$C$1259,MATCH(B115,Historical!$B$7:$B$1281,0))*IF(AH115="n/a",1.03,IF(AH115&lt;0,1.01,IF(AH115&gt;10,1.1,(1+AH115/100))))</f>
        <v>1.2429999999999999</v>
      </c>
      <c r="AS115" s="853">
        <f t="shared" si="57"/>
        <v>1.3673</v>
      </c>
      <c r="AT115" s="853">
        <f t="shared" si="61"/>
        <v>1.4274612</v>
      </c>
      <c r="AU115" s="853">
        <f t="shared" si="61"/>
        <v>1.4902694928</v>
      </c>
      <c r="AV115" s="853">
        <f t="shared" si="61"/>
        <v>1.5558413504832</v>
      </c>
      <c r="AW115" s="624">
        <f t="shared" si="58"/>
        <v>7.0838720432831996</v>
      </c>
      <c r="AX115" s="719">
        <f t="shared" si="59"/>
        <v>5.5730249730809529</v>
      </c>
      <c r="AY115" s="900">
        <v>0.71</v>
      </c>
      <c r="AZ115" s="839">
        <v>53.510000000000005</v>
      </c>
      <c r="BA115" s="839">
        <v>-3.5000000000000004</v>
      </c>
      <c r="BB115" s="839">
        <v>2.87</v>
      </c>
      <c r="BC115" s="839">
        <v>10.11</v>
      </c>
      <c r="BE115" s="597">
        <v>1969</v>
      </c>
      <c r="BF115" s="865">
        <f t="shared" si="60"/>
        <v>6</v>
      </c>
      <c r="BG115" s="849">
        <v>7.9</v>
      </c>
    </row>
    <row r="116" spans="1:59" ht="11.25" customHeight="1" x14ac:dyDescent="0.2">
      <c r="A116" s="838" t="s">
        <v>330</v>
      </c>
      <c r="B116" s="842" t="s">
        <v>331</v>
      </c>
      <c r="C116" s="898" t="s">
        <v>108</v>
      </c>
      <c r="D116" s="898" t="s">
        <v>4268</v>
      </c>
      <c r="E116" s="705">
        <v>30</v>
      </c>
      <c r="F116" s="1153">
        <v>94</v>
      </c>
      <c r="G116" s="1153" t="s">
        <v>106</v>
      </c>
      <c r="H116" s="1153" t="s">
        <v>106</v>
      </c>
      <c r="I116" s="833">
        <v>60.93</v>
      </c>
      <c r="J116" s="624">
        <f t="shared" si="47"/>
        <v>1.2145084523223371</v>
      </c>
      <c r="K116" s="851">
        <v>0.37</v>
      </c>
      <c r="L116" s="854">
        <v>2</v>
      </c>
      <c r="M116" s="615">
        <f t="shared" si="48"/>
        <v>0.74</v>
      </c>
      <c r="N116" s="837" t="s">
        <v>332</v>
      </c>
      <c r="O116" s="707">
        <v>0.35</v>
      </c>
      <c r="P116" s="606">
        <v>44183</v>
      </c>
      <c r="Q116" s="606">
        <v>44203</v>
      </c>
      <c r="R116" s="615">
        <f t="shared" si="49"/>
        <v>5.7142857142857197</v>
      </c>
      <c r="S116" s="673">
        <f>IF(INDEX(Historical!$D$7:$D$1257,MATCH(B116,Historical!$B$7:$B$1281,0))=0,"n/a",(INDEX(Historical!$C$7:$C$1259,MATCH(B116,Historical!$B$7:$B$1281,0))/INDEX(Historical!$D$7:$D$1257,MATCH(B116,Historical!$B$7:$B$1281,0))-1)*100)</f>
        <v>6.0606060606060552</v>
      </c>
      <c r="T116" s="673">
        <f>IF(INDEX(Historical!$F$7:$F$1250,MATCH(B116,Historical!$B$7:$B$1281,0))=0,"n/a",((INDEX(Historical!$C$7:$C$1259,MATCH(B116,Historical!$B$7:$B$1281,0))/INDEX(Historical!$F$7:$F$1250,MATCH(B116,Historical!$B$7:$B$1281,0)))^(1/3)-1)*100)</f>
        <v>6.469042607881903</v>
      </c>
      <c r="U116" s="673">
        <f>IF(INDEX(Historical!$H$7:$H$1250,MATCH(B116,Historical!$B$7:$B$1281,0))=0,"n/a",((INDEX(Historical!$C$7:$C$1259,MATCH(B116,Historical!$B$7:$B$1281,0))/INDEX(Historical!$H$7:$H$1250,MATCH(B116,Historical!$B$7:$B$1281,0)))^(1/5)-1)*100)</f>
        <v>7.8378847447948985</v>
      </c>
      <c r="V116" s="673">
        <f>IF(INDEX(Historical!$O$7:$O$1250,MATCH(B116,Historical!$B$7:$B$1281,0))=0,"n/a",((INDEX(Historical!$C$7:$C$1259,MATCH(B116,Historical!$B$7:$B$1281,0))/INDEX(Historical!$O$7:$O$1250,MATCH(B116,Historical!$B$7:$B$1281,0)))^(1/10)-1)*100)</f>
        <v>13.929041575466616</v>
      </c>
      <c r="W116" s="674">
        <f t="shared" si="50"/>
        <v>0.56270093691154288</v>
      </c>
      <c r="X116" s="675">
        <f t="shared" si="51"/>
        <v>0.8806612072803256</v>
      </c>
      <c r="Y116" s="843"/>
      <c r="Z116" s="624">
        <f t="shared" si="52"/>
        <v>24.666666666666668</v>
      </c>
      <c r="AA116" s="853">
        <f t="shared" si="53"/>
        <v>20.309999999999999</v>
      </c>
      <c r="AB116" s="854">
        <v>12</v>
      </c>
      <c r="AC116" s="833">
        <v>3</v>
      </c>
      <c r="AD116" s="833">
        <v>1.7</v>
      </c>
      <c r="AE116" s="833">
        <v>5.09</v>
      </c>
      <c r="AF116" s="833">
        <v>5.08</v>
      </c>
      <c r="AG116" s="833">
        <v>25.900000000000002</v>
      </c>
      <c r="AH116" s="833">
        <v>-7.0000000000000009</v>
      </c>
      <c r="AI116" s="833">
        <v>8.2799999999999994</v>
      </c>
      <c r="AJ116" s="833">
        <v>8.9</v>
      </c>
      <c r="AK116" s="833">
        <v>12</v>
      </c>
      <c r="AL116" s="845">
        <v>8580</v>
      </c>
      <c r="AM116" s="839">
        <v>7.7</v>
      </c>
      <c r="AN116" s="833">
        <v>0</v>
      </c>
      <c r="AO116" s="711">
        <f t="shared" si="54"/>
        <v>-11.257606802882764</v>
      </c>
      <c r="AP116" s="712">
        <f t="shared" si="55"/>
        <v>9.0523931971172349</v>
      </c>
      <c r="AQ116" s="855">
        <f t="shared" si="56"/>
        <v>114.13889573514351</v>
      </c>
      <c r="AR116" s="624">
        <f>INDEX(Historical!$C$7:$C$1259,MATCH(B116,Historical!$B$7:$B$1281,0))*IF(AH116="n/a",1.03,IF(AH116&lt;0,1.01,IF(AH116&gt;10,1.1,(1+AH116/100))))</f>
        <v>0.70699999999999996</v>
      </c>
      <c r="AS116" s="853">
        <f t="shared" si="57"/>
        <v>0.76553959999999999</v>
      </c>
      <c r="AT116" s="853">
        <f t="shared" si="61"/>
        <v>0.84209356000000002</v>
      </c>
      <c r="AU116" s="853">
        <f t="shared" si="61"/>
        <v>0.92630291600000014</v>
      </c>
      <c r="AV116" s="853">
        <f t="shared" si="61"/>
        <v>1.0189332076000002</v>
      </c>
      <c r="AW116" s="624">
        <f t="shared" si="58"/>
        <v>4.2598692836000005</v>
      </c>
      <c r="AX116" s="719">
        <f t="shared" si="59"/>
        <v>6.9914152036763504</v>
      </c>
      <c r="AY116" s="900">
        <v>1.08</v>
      </c>
      <c r="AZ116" s="839">
        <v>40.39</v>
      </c>
      <c r="BA116" s="839">
        <v>-2.4299999999999997</v>
      </c>
      <c r="BB116" s="839">
        <v>4.6100000000000003</v>
      </c>
      <c r="BC116" s="839">
        <v>10.280000000000001</v>
      </c>
      <c r="BE116" s="597">
        <v>1992</v>
      </c>
      <c r="BF116" s="865">
        <f t="shared" si="60"/>
        <v>2</v>
      </c>
      <c r="BG116" s="849">
        <v>21.4</v>
      </c>
    </row>
    <row r="117" spans="1:59" ht="11.25" customHeight="1" x14ac:dyDescent="0.2">
      <c r="A117" s="831" t="s">
        <v>333</v>
      </c>
      <c r="B117" s="842" t="s">
        <v>334</v>
      </c>
      <c r="C117" s="898" t="s">
        <v>123</v>
      </c>
      <c r="D117" s="898" t="s">
        <v>4108</v>
      </c>
      <c r="E117" s="705">
        <v>43</v>
      </c>
      <c r="F117" s="1153">
        <v>63</v>
      </c>
      <c r="G117" s="1153" t="s">
        <v>37</v>
      </c>
      <c r="H117" s="1153" t="s">
        <v>37</v>
      </c>
      <c r="I117" s="833">
        <v>738.01</v>
      </c>
      <c r="J117" s="624">
        <f t="shared" si="47"/>
        <v>0.8942968252462703</v>
      </c>
      <c r="K117" s="844">
        <v>1.65</v>
      </c>
      <c r="L117" s="854">
        <v>4</v>
      </c>
      <c r="M117" s="615">
        <f t="shared" si="48"/>
        <v>6.6</v>
      </c>
      <c r="N117" s="837" t="s">
        <v>226</v>
      </c>
      <c r="O117" s="706">
        <v>1.34</v>
      </c>
      <c r="P117" s="606">
        <v>44253</v>
      </c>
      <c r="Q117" s="606">
        <v>44267</v>
      </c>
      <c r="R117" s="615">
        <f t="shared" si="49"/>
        <v>23.13432835820894</v>
      </c>
      <c r="S117" s="673">
        <f>IF(INDEX(Historical!$D$7:$D$1257,MATCH(B117,Historical!$B$7:$B$1281,0))=0,"n/a",(INDEX(Historical!$C$7:$C$1259,MATCH(B117,Historical!$B$7:$B$1281,0))/INDEX(Historical!$D$7:$D$1257,MATCH(B117,Historical!$B$7:$B$1281,0))-1)*100)</f>
        <v>18.584070796460207</v>
      </c>
      <c r="T117" s="673">
        <f>IF(INDEX(Historical!$F$7:$F$1250,MATCH(B117,Historical!$B$7:$B$1281,0))=0,"n/a",((INDEX(Historical!$C$7:$C$1259,MATCH(B117,Historical!$B$7:$B$1281,0))/INDEX(Historical!$F$7:$F$1250,MATCH(B117,Historical!$B$7:$B$1281,0)))^(1/3)-1)*100)</f>
        <v>16.384539053573622</v>
      </c>
      <c r="U117" s="673">
        <f>IF(INDEX(Historical!$H$7:$H$1250,MATCH(B117,Historical!$B$7:$B$1281,0))=0,"n/a",((INDEX(Historical!$C$7:$C$1259,MATCH(B117,Historical!$B$7:$B$1281,0))/INDEX(Historical!$H$7:$H$1250,MATCH(B117,Historical!$B$7:$B$1281,0)))^(1/5)-1)*100)</f>
        <v>14.869835499703509</v>
      </c>
      <c r="V117" s="673">
        <f>IF(INDEX(Historical!$O$7:$O$1250,MATCH(B117,Historical!$B$7:$B$1281,0))=0,"n/a",((INDEX(Historical!$C$7:$C$1259,MATCH(B117,Historical!$B$7:$B$1281,0))/INDEX(Historical!$O$7:$O$1250,MATCH(B117,Historical!$B$7:$B$1281,0)))^(1/10)-1)*100)</f>
        <v>14.046045203158087</v>
      </c>
      <c r="W117" s="674">
        <f t="shared" si="50"/>
        <v>1.0586492699283214</v>
      </c>
      <c r="X117" s="675">
        <f t="shared" si="51"/>
        <v>1.0115534353539803</v>
      </c>
      <c r="Y117" s="842"/>
      <c r="Z117" s="624">
        <f t="shared" si="52"/>
        <v>29.891304347826086</v>
      </c>
      <c r="AA117" s="853">
        <f t="shared" si="53"/>
        <v>33.424365942028984</v>
      </c>
      <c r="AB117" s="854">
        <v>12</v>
      </c>
      <c r="AC117" s="833">
        <v>22.08</v>
      </c>
      <c r="AD117" s="833">
        <v>3.39</v>
      </c>
      <c r="AE117" s="833">
        <v>3.53</v>
      </c>
      <c r="AF117" s="833">
        <v>18.52</v>
      </c>
      <c r="AG117" s="834">
        <v>54.2</v>
      </c>
      <c r="AH117" s="833">
        <v>33.900000000000006</v>
      </c>
      <c r="AI117" s="833">
        <v>10.100000000000001</v>
      </c>
      <c r="AJ117" s="833">
        <v>14.7</v>
      </c>
      <c r="AK117" s="833">
        <v>9.9599999999999991</v>
      </c>
      <c r="AL117" s="845">
        <v>64830</v>
      </c>
      <c r="AM117" s="839">
        <v>0.2</v>
      </c>
      <c r="AN117" s="833">
        <v>2.2999999999999998</v>
      </c>
      <c r="AO117" s="711">
        <f t="shared" si="54"/>
        <v>-17.660233617079207</v>
      </c>
      <c r="AP117" s="712">
        <f t="shared" si="55"/>
        <v>15.764132324949779</v>
      </c>
      <c r="AQ117" s="855">
        <f t="shared" si="56"/>
        <v>424.51851243524158</v>
      </c>
      <c r="AR117" s="624">
        <f>INDEX(Historical!$C$7:$C$1259,MATCH(B117,Historical!$B$7:$B$1281,0))*IF(AH117="n/a",1.03,IF(AH117&lt;0,1.01,IF(AH117&gt;10,1.1,(1+AH117/100))))</f>
        <v>5.8960000000000008</v>
      </c>
      <c r="AS117" s="853">
        <f t="shared" si="57"/>
        <v>6.4856000000000016</v>
      </c>
      <c r="AT117" s="853">
        <f t="shared" si="61"/>
        <v>7.1315657600000009</v>
      </c>
      <c r="AU117" s="853">
        <f t="shared" si="61"/>
        <v>7.8418697096960006</v>
      </c>
      <c r="AV117" s="853">
        <f t="shared" si="61"/>
        <v>8.6229199327817216</v>
      </c>
      <c r="AW117" s="624">
        <f t="shared" si="58"/>
        <v>35.977955402477725</v>
      </c>
      <c r="AX117" s="719">
        <f t="shared" si="59"/>
        <v>4.8749956508011714</v>
      </c>
      <c r="AY117" s="900">
        <v>1.06</v>
      </c>
      <c r="AZ117" s="839">
        <v>79.12</v>
      </c>
      <c r="BA117" s="839">
        <v>-3.9</v>
      </c>
      <c r="BB117" s="839">
        <v>3.6900000000000004</v>
      </c>
      <c r="BC117" s="839">
        <v>7.5600000000000005</v>
      </c>
      <c r="BE117" s="597">
        <v>1979</v>
      </c>
      <c r="BF117" s="865">
        <f t="shared" si="60"/>
        <v>4</v>
      </c>
      <c r="BG117" s="849">
        <v>9.9</v>
      </c>
    </row>
    <row r="118" spans="1:59" ht="11.25" customHeight="1" x14ac:dyDescent="0.2">
      <c r="A118" s="831" t="s">
        <v>335</v>
      </c>
      <c r="B118" s="842" t="s">
        <v>336</v>
      </c>
      <c r="C118" s="898" t="s">
        <v>131</v>
      </c>
      <c r="D118" s="898" t="s">
        <v>4274</v>
      </c>
      <c r="E118" s="705">
        <v>54</v>
      </c>
      <c r="F118" s="1153">
        <v>20</v>
      </c>
      <c r="G118" s="1153" t="s">
        <v>37</v>
      </c>
      <c r="H118" s="1153" t="s">
        <v>37</v>
      </c>
      <c r="I118" s="833">
        <v>62.99</v>
      </c>
      <c r="J118" s="624">
        <f t="shared" si="47"/>
        <v>2.1590728687093192</v>
      </c>
      <c r="K118" s="844">
        <v>0.34</v>
      </c>
      <c r="L118" s="854">
        <v>4</v>
      </c>
      <c r="M118" s="615">
        <f t="shared" si="48"/>
        <v>1.36</v>
      </c>
      <c r="N118" s="837" t="s">
        <v>119</v>
      </c>
      <c r="O118" s="706">
        <v>0.32</v>
      </c>
      <c r="P118" s="606">
        <v>44232</v>
      </c>
      <c r="Q118" s="606">
        <v>44256</v>
      </c>
      <c r="R118" s="615">
        <f t="shared" si="49"/>
        <v>6.2500000000000053</v>
      </c>
      <c r="S118" s="673">
        <f>IF(INDEX(Historical!$D$7:$D$1257,MATCH(B118,Historical!$B$7:$B$1281,0))=0,"n/a",(INDEX(Historical!$C$7:$C$1259,MATCH(B118,Historical!$B$7:$B$1281,0))/INDEX(Historical!$D$7:$D$1257,MATCH(B118,Historical!$B$7:$B$1281,0))-1)*100)</f>
        <v>6.6666666666666652</v>
      </c>
      <c r="T118" s="673">
        <f>IF(INDEX(Historical!$F$7:$F$1250,MATCH(B118,Historical!$B$7:$B$1281,0))=0,"n/a",((INDEX(Historical!$C$7:$C$1259,MATCH(B118,Historical!$B$7:$B$1281,0))/INDEX(Historical!$F$7:$F$1250,MATCH(B118,Historical!$B$7:$B$1281,0)))^(1/3)-1)*100)</f>
        <v>13.735726398111359</v>
      </c>
      <c r="U118" s="673">
        <f>IF(INDEX(Historical!$H$7:$H$1250,MATCH(B118,Historical!$B$7:$B$1281,0))=0,"n/a",((INDEX(Historical!$C$7:$C$1259,MATCH(B118,Historical!$B$7:$B$1281,0))/INDEX(Historical!$H$7:$H$1250,MATCH(B118,Historical!$B$7:$B$1281,0)))^(1/5)-1)*100)</f>
        <v>10.413727944303419</v>
      </c>
      <c r="V118" s="673">
        <f>IF(INDEX(Historical!$O$7:$O$1250,MATCH(B118,Historical!$B$7:$B$1281,0))=0,"n/a",((INDEX(Historical!$C$7:$C$1259,MATCH(B118,Historical!$B$7:$B$1281,0))/INDEX(Historical!$O$7:$O$1250,MATCH(B118,Historical!$B$7:$B$1281,0)))^(1/10)-1)*100)</f>
        <v>6.5295532396132838</v>
      </c>
      <c r="W118" s="674">
        <f t="shared" si="50"/>
        <v>1.5948607143787035</v>
      </c>
      <c r="X118" s="675">
        <f t="shared" si="51"/>
        <v>3.4712426481011396</v>
      </c>
      <c r="Y118" s="645"/>
      <c r="Z118" s="624">
        <f t="shared" si="52"/>
        <v>63.551401869158873</v>
      </c>
      <c r="AA118" s="853">
        <f t="shared" si="53"/>
        <v>29.434579439252335</v>
      </c>
      <c r="AB118" s="854">
        <v>12</v>
      </c>
      <c r="AC118" s="833">
        <v>2.14</v>
      </c>
      <c r="AD118" s="833">
        <v>5.3</v>
      </c>
      <c r="AE118" s="833">
        <v>3.16</v>
      </c>
      <c r="AF118" s="833">
        <v>1.95</v>
      </c>
      <c r="AG118" s="833">
        <v>6.8000000000000007</v>
      </c>
      <c r="AH118" s="833">
        <v>160.80000000000001</v>
      </c>
      <c r="AI118" s="833">
        <v>8.16</v>
      </c>
      <c r="AJ118" s="833">
        <v>3</v>
      </c>
      <c r="AK118" s="833">
        <v>5.5</v>
      </c>
      <c r="AL118" s="845">
        <v>1780</v>
      </c>
      <c r="AM118" s="839">
        <v>0.6</v>
      </c>
      <c r="AN118" s="833">
        <v>1.68</v>
      </c>
      <c r="AO118" s="711">
        <f t="shared" si="54"/>
        <v>-16.861778626239598</v>
      </c>
      <c r="AP118" s="712">
        <f t="shared" si="55"/>
        <v>12.572800813012739</v>
      </c>
      <c r="AQ118" s="855">
        <f t="shared" si="56"/>
        <v>59.718404848508364</v>
      </c>
      <c r="AR118" s="624">
        <f>INDEX(Historical!$C$7:$C$1259,MATCH(B118,Historical!$B$7:$B$1281,0))*IF(AH118="n/a",1.03,IF(AH118&lt;0,1.01,IF(AH118&gt;10,1.1,(1+AH118/100))))</f>
        <v>1.4080000000000001</v>
      </c>
      <c r="AS118" s="853">
        <f t="shared" si="57"/>
        <v>1.5228927999999999</v>
      </c>
      <c r="AT118" s="853">
        <f t="shared" si="61"/>
        <v>1.6066519039999998</v>
      </c>
      <c r="AU118" s="853">
        <f t="shared" si="61"/>
        <v>1.6950177587199997</v>
      </c>
      <c r="AV118" s="853">
        <f t="shared" si="61"/>
        <v>1.7882437354495997</v>
      </c>
      <c r="AW118" s="624">
        <f t="shared" si="58"/>
        <v>8.0208061981696002</v>
      </c>
      <c r="AX118" s="719">
        <f t="shared" si="59"/>
        <v>12.733459593855532</v>
      </c>
      <c r="AY118" s="900">
        <v>0.39</v>
      </c>
      <c r="AZ118" s="839">
        <v>23.87</v>
      </c>
      <c r="BA118" s="839">
        <v>-12.13</v>
      </c>
      <c r="BB118" s="839">
        <v>-2.52</v>
      </c>
      <c r="BC118" s="839">
        <v>-2.04</v>
      </c>
      <c r="BE118" s="597">
        <v>1968</v>
      </c>
      <c r="BF118" s="865">
        <f t="shared" si="60"/>
        <v>6</v>
      </c>
      <c r="BG118" s="849">
        <v>1.9</v>
      </c>
    </row>
    <row r="119" spans="1:59" ht="11.25" customHeight="1" x14ac:dyDescent="0.2">
      <c r="A119" s="831" t="s">
        <v>337</v>
      </c>
      <c r="B119" s="842" t="s">
        <v>338</v>
      </c>
      <c r="C119" s="898" t="s">
        <v>123</v>
      </c>
      <c r="D119" s="898" t="s">
        <v>4275</v>
      </c>
      <c r="E119" s="705">
        <v>39</v>
      </c>
      <c r="F119" s="1153">
        <v>70</v>
      </c>
      <c r="G119" s="1153" t="s">
        <v>37</v>
      </c>
      <c r="H119" s="1153" t="s">
        <v>37</v>
      </c>
      <c r="I119" s="833">
        <v>63.3</v>
      </c>
      <c r="J119" s="624">
        <f t="shared" si="47"/>
        <v>2.8436018957345972</v>
      </c>
      <c r="K119" s="844">
        <v>0.45</v>
      </c>
      <c r="L119" s="854">
        <v>4</v>
      </c>
      <c r="M119" s="615">
        <f t="shared" si="48"/>
        <v>1.8</v>
      </c>
      <c r="N119" s="837" t="s">
        <v>248</v>
      </c>
      <c r="O119" s="706">
        <v>0.43</v>
      </c>
      <c r="P119" s="606">
        <v>44250</v>
      </c>
      <c r="Q119" s="606">
        <v>44265</v>
      </c>
      <c r="R119" s="615">
        <f t="shared" si="49"/>
        <v>4.6511627906976782</v>
      </c>
      <c r="S119" s="673">
        <f>IF(INDEX(Historical!$D$7:$D$1257,MATCH(B119,Historical!$B$7:$B$1281,0))=0,"n/a",(INDEX(Historical!$C$7:$C$1259,MATCH(B119,Historical!$B$7:$B$1281,0))/INDEX(Historical!$D$7:$D$1257,MATCH(B119,Historical!$B$7:$B$1281,0))-1)*100)</f>
        <v>1.1764705882352899</v>
      </c>
      <c r="T119" s="673">
        <f>IF(INDEX(Historical!$F$7:$F$1250,MATCH(B119,Historical!$B$7:$B$1281,0))=0,"n/a",((INDEX(Historical!$C$7:$C$1259,MATCH(B119,Historical!$B$7:$B$1281,0))/INDEX(Historical!$F$7:$F$1250,MATCH(B119,Historical!$B$7:$B$1281,0)))^(1/3)-1)*100)</f>
        <v>3.7534568357664666</v>
      </c>
      <c r="U119" s="673">
        <f>IF(INDEX(Historical!$H$7:$H$1250,MATCH(B119,Historical!$B$7:$B$1281,0))=0,"n/a",((INDEX(Historical!$C$7:$C$1259,MATCH(B119,Historical!$B$7:$B$1281,0))/INDEX(Historical!$H$7:$H$1250,MATCH(B119,Historical!$B$7:$B$1281,0)))^(1/5)-1)*100)</f>
        <v>4.6553840977253902</v>
      </c>
      <c r="V119" s="673">
        <f>IF(INDEX(Historical!$O$7:$O$1250,MATCH(B119,Historical!$B$7:$B$1281,0))=0,"n/a",((INDEX(Historical!$C$7:$C$1259,MATCH(B119,Historical!$B$7:$B$1281,0))/INDEX(Historical!$O$7:$O$1250,MATCH(B119,Historical!$B$7:$B$1281,0)))^(1/10)-1)*100)</f>
        <v>4.4769646921844819</v>
      </c>
      <c r="W119" s="674">
        <f t="shared" si="50"/>
        <v>1.0398527613703048</v>
      </c>
      <c r="X119" s="675" t="str">
        <f t="shared" si="51"/>
        <v>n/a</v>
      </c>
      <c r="Y119" s="644" t="s">
        <v>4581</v>
      </c>
      <c r="Z119" s="624">
        <f t="shared" si="52"/>
        <v>87.804878048780495</v>
      </c>
      <c r="AA119" s="853">
        <f t="shared" si="53"/>
        <v>30.878048780487806</v>
      </c>
      <c r="AB119" s="854">
        <v>12</v>
      </c>
      <c r="AC119" s="833">
        <v>2.0499999999999998</v>
      </c>
      <c r="AD119" s="833">
        <v>6.25</v>
      </c>
      <c r="AE119" s="833">
        <v>1.21</v>
      </c>
      <c r="AF119" s="833">
        <v>3.41</v>
      </c>
      <c r="AG119" s="833">
        <v>11.3</v>
      </c>
      <c r="AH119" s="833">
        <v>-28.9</v>
      </c>
      <c r="AI119" s="833">
        <v>5.34</v>
      </c>
      <c r="AJ119" s="833">
        <v>-3.4000000000000004</v>
      </c>
      <c r="AK119" s="833">
        <v>5</v>
      </c>
      <c r="AL119" s="845">
        <v>6350</v>
      </c>
      <c r="AM119" s="839">
        <v>0.4</v>
      </c>
      <c r="AN119" s="833">
        <v>0.9</v>
      </c>
      <c r="AO119" s="711">
        <f t="shared" si="54"/>
        <v>-23.37906278702782</v>
      </c>
      <c r="AP119" s="712">
        <f t="shared" si="55"/>
        <v>7.4989859934599874</v>
      </c>
      <c r="AQ119" s="855">
        <f t="shared" si="56"/>
        <v>116.32706343401362</v>
      </c>
      <c r="AR119" s="624">
        <f>INDEX(Historical!$C$7:$C$1259,MATCH(B119,Historical!$B$7:$B$1281,0))*IF(AH119="n/a",1.03,IF(AH119&lt;0,1.01,IF(AH119&gt;10,1.1,(1+AH119/100))))</f>
        <v>1.7372000000000001</v>
      </c>
      <c r="AS119" s="853">
        <f t="shared" si="57"/>
        <v>1.82996648</v>
      </c>
      <c r="AT119" s="853">
        <f t="shared" si="61"/>
        <v>1.921464804</v>
      </c>
      <c r="AU119" s="853">
        <f t="shared" si="61"/>
        <v>2.0175380442000002</v>
      </c>
      <c r="AV119" s="853">
        <f t="shared" si="61"/>
        <v>2.1184149464100002</v>
      </c>
      <c r="AW119" s="624">
        <f t="shared" si="58"/>
        <v>9.624584274610001</v>
      </c>
      <c r="AX119" s="719">
        <f t="shared" si="59"/>
        <v>15.204714493854663</v>
      </c>
      <c r="AY119" s="900">
        <v>0.82</v>
      </c>
      <c r="AZ119" s="839">
        <v>49.26</v>
      </c>
      <c r="BA119" s="839">
        <v>-2.25</v>
      </c>
      <c r="BB119" s="839">
        <v>3.6700000000000004</v>
      </c>
      <c r="BC119" s="839">
        <v>12.49</v>
      </c>
      <c r="BE119" s="597">
        <v>1983</v>
      </c>
      <c r="BF119" s="865">
        <f t="shared" si="60"/>
        <v>3</v>
      </c>
      <c r="BG119" s="849">
        <v>3.8</v>
      </c>
    </row>
    <row r="120" spans="1:59" ht="11.25" customHeight="1" x14ac:dyDescent="0.2">
      <c r="A120" s="838" t="s">
        <v>328</v>
      </c>
      <c r="B120" s="843" t="s">
        <v>329</v>
      </c>
      <c r="C120" s="898" t="s">
        <v>108</v>
      </c>
      <c r="D120" s="898" t="s">
        <v>4268</v>
      </c>
      <c r="E120" s="705">
        <v>48</v>
      </c>
      <c r="F120" s="1153">
        <v>46</v>
      </c>
      <c r="G120" s="1153" t="s">
        <v>37</v>
      </c>
      <c r="H120" s="1153" t="s">
        <v>37</v>
      </c>
      <c r="I120" s="833">
        <v>352.87</v>
      </c>
      <c r="J120" s="624">
        <f t="shared" si="47"/>
        <v>0.87284268994247183</v>
      </c>
      <c r="K120" s="844">
        <v>0.77</v>
      </c>
      <c r="L120" s="854">
        <v>4</v>
      </c>
      <c r="M120" s="615">
        <f t="shared" si="48"/>
        <v>3.08</v>
      </c>
      <c r="N120" s="837" t="s">
        <v>111</v>
      </c>
      <c r="O120" s="706">
        <v>0.67</v>
      </c>
      <c r="P120" s="606">
        <v>44250</v>
      </c>
      <c r="Q120" s="606">
        <v>44265</v>
      </c>
      <c r="R120" s="615">
        <f t="shared" si="49"/>
        <v>14.925373134328353</v>
      </c>
      <c r="S120" s="673">
        <f>IF(INDEX(Historical!$D$7:$D$1257,MATCH(B120,Historical!$B$7:$B$1281,0))=0,"n/a",(INDEX(Historical!$C$7:$C$1259,MATCH(B120,Historical!$B$7:$B$1281,0))/INDEX(Historical!$D$7:$D$1257,MATCH(B120,Historical!$B$7:$B$1281,0))-1)*100)</f>
        <v>17.543859649122815</v>
      </c>
      <c r="T120" s="673">
        <f>IF(INDEX(Historical!$F$7:$F$1250,MATCH(B120,Historical!$B$7:$B$1281,0))=0,"n/a",((INDEX(Historical!$C$7:$C$1259,MATCH(B120,Historical!$B$7:$B$1281,0))/INDEX(Historical!$F$7:$F$1250,MATCH(B120,Historical!$B$7:$B$1281,0)))^(1/3)-1)*100)</f>
        <v>17.786897324220607</v>
      </c>
      <c r="U120" s="673">
        <f>IF(INDEX(Historical!$H$7:$H$1250,MATCH(B120,Historical!$B$7:$B$1281,0))=0,"n/a",((INDEX(Historical!$C$7:$C$1259,MATCH(B120,Historical!$B$7:$B$1281,0))/INDEX(Historical!$H$7:$H$1250,MATCH(B120,Historical!$B$7:$B$1281,0)))^(1/5)-1)*100)</f>
        <v>15.215835248897069</v>
      </c>
      <c r="V120" s="673">
        <f>IF(INDEX(Historical!$O$7:$O$1250,MATCH(B120,Historical!$B$7:$B$1281,0))=0,"n/a",((INDEX(Historical!$C$7:$C$1259,MATCH(B120,Historical!$B$7:$B$1281,0))/INDEX(Historical!$O$7:$O$1250,MATCH(B120,Historical!$B$7:$B$1281,0)))^(1/10)-1)*100)</f>
        <v>11.0454309941322</v>
      </c>
      <c r="W120" s="674">
        <f t="shared" si="50"/>
        <v>1.3775682684523911</v>
      </c>
      <c r="X120" s="675">
        <f t="shared" si="51"/>
        <v>0.84065388115453432</v>
      </c>
      <c r="Y120" s="643"/>
      <c r="Z120" s="624">
        <f t="shared" si="52"/>
        <v>31.884057971014496</v>
      </c>
      <c r="AA120" s="853">
        <f t="shared" si="53"/>
        <v>36.528985507246375</v>
      </c>
      <c r="AB120" s="854">
        <v>12</v>
      </c>
      <c r="AC120" s="833">
        <v>9.66</v>
      </c>
      <c r="AD120" s="833">
        <v>3.08</v>
      </c>
      <c r="AE120" s="833">
        <v>11.15</v>
      </c>
      <c r="AF120" s="835">
        <v>166.41</v>
      </c>
      <c r="AG120" s="834" t="s">
        <v>136</v>
      </c>
      <c r="AH120" s="833">
        <v>12.4</v>
      </c>
      <c r="AI120" s="833">
        <v>10.56</v>
      </c>
      <c r="AJ120" s="833">
        <v>18.099999999999998</v>
      </c>
      <c r="AK120" s="833">
        <v>11.83</v>
      </c>
      <c r="AL120" s="845">
        <v>82970</v>
      </c>
      <c r="AM120" s="839">
        <v>0.1</v>
      </c>
      <c r="AN120" s="835">
        <v>0</v>
      </c>
      <c r="AO120" s="711">
        <f t="shared" si="54"/>
        <v>-20.440307568406833</v>
      </c>
      <c r="AP120" s="712">
        <f t="shared" si="55"/>
        <v>16.088677938839542</v>
      </c>
      <c r="AQ120" s="855">
        <f t="shared" si="56"/>
        <v>1543.6799469835794</v>
      </c>
      <c r="AR120" s="624">
        <f>INDEX(Historical!$C$7:$C$1259,MATCH(B120,Historical!$B$7:$B$1281,0))*IF(AH120="n/a",1.03,IF(AH120&lt;0,1.01,IF(AH120&gt;10,1.1,(1+AH120/100))))</f>
        <v>2.9480000000000004</v>
      </c>
      <c r="AS120" s="853">
        <f t="shared" si="57"/>
        <v>3.2428000000000008</v>
      </c>
      <c r="AT120" s="853">
        <f t="shared" si="61"/>
        <v>3.5670800000000011</v>
      </c>
      <c r="AU120" s="853">
        <f t="shared" si="61"/>
        <v>3.9237880000000014</v>
      </c>
      <c r="AV120" s="853">
        <f t="shared" si="61"/>
        <v>4.3161668000000022</v>
      </c>
      <c r="AW120" s="624">
        <f t="shared" si="58"/>
        <v>17.997834800000007</v>
      </c>
      <c r="AX120" s="719">
        <f t="shared" si="59"/>
        <v>5.1004151103805953</v>
      </c>
      <c r="AY120" s="900">
        <v>0.94</v>
      </c>
      <c r="AZ120" s="839">
        <v>53.349999999999994</v>
      </c>
      <c r="BA120" s="839">
        <v>-7.1099999999999994</v>
      </c>
      <c r="BB120" s="839">
        <v>5.38</v>
      </c>
      <c r="BC120" s="839">
        <v>3.7699999999999996</v>
      </c>
      <c r="BE120" s="597">
        <v>1974</v>
      </c>
      <c r="BF120" s="865">
        <f t="shared" si="60"/>
        <v>4</v>
      </c>
      <c r="BG120" s="849">
        <v>20.5</v>
      </c>
    </row>
    <row r="121" spans="1:59" ht="11.25" customHeight="1" x14ac:dyDescent="0.2">
      <c r="A121" s="838" t="s">
        <v>104</v>
      </c>
      <c r="B121" s="842" t="s">
        <v>105</v>
      </c>
      <c r="C121" s="898" t="s">
        <v>108</v>
      </c>
      <c r="D121" s="898" t="s">
        <v>4272</v>
      </c>
      <c r="E121" s="705">
        <v>34</v>
      </c>
      <c r="F121" s="1153">
        <v>85</v>
      </c>
      <c r="G121" s="1153" t="s">
        <v>106</v>
      </c>
      <c r="H121" s="1153" t="s">
        <v>106</v>
      </c>
      <c r="I121" s="833">
        <v>47.58</v>
      </c>
      <c r="J121" s="624">
        <f t="shared" si="47"/>
        <v>2.4379991593106345</v>
      </c>
      <c r="K121" s="851">
        <v>0.28999999999999998</v>
      </c>
      <c r="L121" s="854">
        <v>4</v>
      </c>
      <c r="M121" s="615">
        <f t="shared" si="48"/>
        <v>1.1599999999999999</v>
      </c>
      <c r="N121" s="837" t="s">
        <v>107</v>
      </c>
      <c r="O121" s="707">
        <v>0.28000000000000003</v>
      </c>
      <c r="P121" s="606">
        <v>44228</v>
      </c>
      <c r="Q121" s="606">
        <v>44239</v>
      </c>
      <c r="R121" s="615">
        <f t="shared" si="49"/>
        <v>3.5714285714285547</v>
      </c>
      <c r="S121" s="673">
        <f>IF(INDEX(Historical!$D$7:$D$1257,MATCH(B121,Historical!$B$7:$B$1281,0))=0,"n/a",(INDEX(Historical!$C$7:$C$1259,MATCH(B121,Historical!$B$7:$B$1281,0))/INDEX(Historical!$D$7:$D$1257,MATCH(B121,Historical!$B$7:$B$1281,0))-1)*100)</f>
        <v>2.7272727272727115</v>
      </c>
      <c r="T121" s="673">
        <f>IF(INDEX(Historical!$F$7:$F$1250,MATCH(B121,Historical!$B$7:$B$1281,0))=0,"n/a",((INDEX(Historical!$C$7:$C$1259,MATCH(B121,Historical!$B$7:$B$1281,0))/INDEX(Historical!$F$7:$F$1250,MATCH(B121,Historical!$B$7:$B$1281,0)))^(1/3)-1)*100)</f>
        <v>14.135729001614505</v>
      </c>
      <c r="U121" s="673">
        <f>IF(INDEX(Historical!$H$7:$H$1250,MATCH(B121,Historical!$B$7:$B$1281,0))=0,"n/a",((INDEX(Historical!$C$7:$C$1259,MATCH(B121,Historical!$B$7:$B$1281,0))/INDEX(Historical!$H$7:$H$1250,MATCH(B121,Historical!$B$7:$B$1281,0)))^(1/5)-1)*100)</f>
        <v>10.98977049580907</v>
      </c>
      <c r="V121" s="673">
        <f>IF(INDEX(Historical!$O$7:$O$1250,MATCH(B121,Historical!$B$7:$B$1281,0))=0,"n/a",((INDEX(Historical!$C$7:$C$1259,MATCH(B121,Historical!$B$7:$B$1281,0))/INDEX(Historical!$O$7:$O$1250,MATCH(B121,Historical!$B$7:$B$1281,0)))^(1/10)-1)*100)</f>
        <v>7.3777079369417908</v>
      </c>
      <c r="W121" s="674">
        <f t="shared" si="50"/>
        <v>1.4895914272752511</v>
      </c>
      <c r="X121" s="675">
        <f t="shared" si="51"/>
        <v>1.4089449353601373</v>
      </c>
      <c r="Y121" s="646" t="s">
        <v>4590</v>
      </c>
      <c r="Z121" s="624">
        <f t="shared" si="52"/>
        <v>36.593059936908517</v>
      </c>
      <c r="AA121" s="853">
        <f t="shared" si="53"/>
        <v>15.009463722397475</v>
      </c>
      <c r="AB121" s="854">
        <v>12</v>
      </c>
      <c r="AC121" s="833">
        <v>3.17</v>
      </c>
      <c r="AD121" s="833">
        <v>1.53</v>
      </c>
      <c r="AE121" s="833">
        <v>4.72</v>
      </c>
      <c r="AF121" s="833">
        <v>1.4</v>
      </c>
      <c r="AG121" s="833">
        <v>9.3000000000000007</v>
      </c>
      <c r="AH121" s="833">
        <v>-11.3</v>
      </c>
      <c r="AI121" s="833">
        <v>3.62</v>
      </c>
      <c r="AJ121" s="833">
        <v>7.8</v>
      </c>
      <c r="AK121" s="833">
        <v>10</v>
      </c>
      <c r="AL121" s="845">
        <v>1240</v>
      </c>
      <c r="AM121" s="839">
        <v>3.5999999999999996</v>
      </c>
      <c r="AN121" s="833">
        <v>0.16</v>
      </c>
      <c r="AO121" s="711">
        <f t="shared" si="54"/>
        <v>-1.5816940672777715</v>
      </c>
      <c r="AP121" s="712">
        <f t="shared" si="55"/>
        <v>13.427769655119704</v>
      </c>
      <c r="AQ121" s="855">
        <f t="shared" si="56"/>
        <v>-3.3603504160223951</v>
      </c>
      <c r="AR121" s="624">
        <f>INDEX(Historical!$C$7:$C$1259,MATCH(B121,Historical!$B$7:$B$1281,0))*IF(AH121="n/a",1.03,IF(AH121&lt;0,1.01,IF(AH121&gt;10,1.1,(1+AH121/100))))</f>
        <v>1.1413</v>
      </c>
      <c r="AS121" s="853">
        <f t="shared" si="57"/>
        <v>1.1826150600000001</v>
      </c>
      <c r="AT121" s="853">
        <f t="shared" si="61"/>
        <v>1.3008765660000001</v>
      </c>
      <c r="AU121" s="853">
        <f t="shared" si="61"/>
        <v>1.4309642226000003</v>
      </c>
      <c r="AV121" s="853">
        <f t="shared" si="61"/>
        <v>1.5740606448600005</v>
      </c>
      <c r="AW121" s="624">
        <f t="shared" si="58"/>
        <v>6.6298164934600008</v>
      </c>
      <c r="AX121" s="719">
        <f t="shared" si="59"/>
        <v>13.934040549516604</v>
      </c>
      <c r="AY121" s="900">
        <v>1.21</v>
      </c>
      <c r="AZ121" s="839">
        <v>78.069999999999993</v>
      </c>
      <c r="BA121" s="839">
        <v>-5.56</v>
      </c>
      <c r="BB121" s="839">
        <v>6.16</v>
      </c>
      <c r="BC121" s="839">
        <v>25.580000000000002</v>
      </c>
      <c r="BE121" s="597">
        <v>1988</v>
      </c>
      <c r="BF121" s="865">
        <f t="shared" si="60"/>
        <v>3</v>
      </c>
      <c r="BG121" s="849">
        <v>1.0999999999999999</v>
      </c>
    </row>
    <row r="122" spans="1:59" ht="11.25" customHeight="1" x14ac:dyDescent="0.2">
      <c r="A122" s="838" t="s">
        <v>339</v>
      </c>
      <c r="B122" s="842" t="s">
        <v>340</v>
      </c>
      <c r="C122" s="898" t="s">
        <v>112</v>
      </c>
      <c r="D122" s="898" t="s">
        <v>211</v>
      </c>
      <c r="E122" s="705">
        <v>53</v>
      </c>
      <c r="F122" s="1153">
        <v>22</v>
      </c>
      <c r="G122" s="1153" t="s">
        <v>115</v>
      </c>
      <c r="H122" s="1153" t="s">
        <v>115</v>
      </c>
      <c r="I122" s="833">
        <v>199.67</v>
      </c>
      <c r="J122" s="624">
        <f t="shared" si="47"/>
        <v>1.402313817799369</v>
      </c>
      <c r="K122" s="844">
        <v>0.7</v>
      </c>
      <c r="L122" s="854">
        <v>4</v>
      </c>
      <c r="M122" s="615">
        <f t="shared" si="48"/>
        <v>2.8</v>
      </c>
      <c r="N122" s="837" t="s">
        <v>341</v>
      </c>
      <c r="O122" s="706">
        <v>0.69</v>
      </c>
      <c r="P122" s="606">
        <v>44074</v>
      </c>
      <c r="Q122" s="606">
        <v>44089</v>
      </c>
      <c r="R122" s="615">
        <f t="shared" si="49"/>
        <v>1.4492753623188419</v>
      </c>
      <c r="S122" s="673">
        <f>IF(INDEX(Historical!$D$7:$D$1257,MATCH(B122,Historical!$B$7:$B$1281,0))=0,"n/a",(INDEX(Historical!$C$7:$C$1259,MATCH(B122,Historical!$B$7:$B$1281,0))/INDEX(Historical!$D$7:$D$1257,MATCH(B122,Historical!$B$7:$B$1281,0))-1)*100)</f>
        <v>2.962962962962945</v>
      </c>
      <c r="T122" s="673">
        <f>IF(INDEX(Historical!$F$7:$F$1250,MATCH(B122,Historical!$B$7:$B$1281,0))=0,"n/a",((INDEX(Historical!$C$7:$C$1259,MATCH(B122,Historical!$B$7:$B$1281,0))/INDEX(Historical!$F$7:$F$1250,MATCH(B122,Historical!$B$7:$B$1281,0)))^(1/3)-1)*100)</f>
        <v>4.7312957325696958</v>
      </c>
      <c r="U122" s="673">
        <f>IF(INDEX(Historical!$H$7:$H$1250,MATCH(B122,Historical!$B$7:$B$1281,0))=0,"n/a",((INDEX(Historical!$C$7:$C$1259,MATCH(B122,Historical!$B$7:$B$1281,0))/INDEX(Historical!$H$7:$H$1250,MATCH(B122,Historical!$B$7:$B$1281,0)))^(1/5)-1)*100)</f>
        <v>5.3722380942027304</v>
      </c>
      <c r="V122" s="673">
        <f>IF(INDEX(Historical!$O$7:$O$1250,MATCH(B122,Historical!$B$7:$B$1281,0))=0,"n/a",((INDEX(Historical!$C$7:$C$1259,MATCH(B122,Historical!$B$7:$B$1281,0))/INDEX(Historical!$O$7:$O$1250,MATCH(B122,Historical!$B$7:$B$1281,0)))^(1/10)-1)*100)</f>
        <v>7.5707012423110509</v>
      </c>
      <c r="W122" s="674">
        <f t="shared" si="50"/>
        <v>0.70960904706930261</v>
      </c>
      <c r="X122" s="675">
        <f t="shared" si="51"/>
        <v>0.95932823110763032</v>
      </c>
      <c r="Y122" s="842"/>
      <c r="Z122" s="624">
        <f t="shared" si="52"/>
        <v>36.316472114137483</v>
      </c>
      <c r="AA122" s="853">
        <f t="shared" si="53"/>
        <v>25.89753566796368</v>
      </c>
      <c r="AB122" s="854">
        <v>12</v>
      </c>
      <c r="AC122" s="833">
        <v>7.71</v>
      </c>
      <c r="AD122" s="833">
        <v>2.58</v>
      </c>
      <c r="AE122" s="833">
        <v>2.15</v>
      </c>
      <c r="AF122" s="833">
        <v>3.28</v>
      </c>
      <c r="AG122" s="833">
        <v>14.099999999999998</v>
      </c>
      <c r="AH122" s="833">
        <v>22.3</v>
      </c>
      <c r="AI122" s="833">
        <v>10.11</v>
      </c>
      <c r="AJ122" s="833">
        <v>5.6000000000000005</v>
      </c>
      <c r="AK122" s="833">
        <v>10.09</v>
      </c>
      <c r="AL122" s="845">
        <v>31240</v>
      </c>
      <c r="AM122" s="839">
        <v>0.3</v>
      </c>
      <c r="AN122" s="833">
        <v>0.44</v>
      </c>
      <c r="AO122" s="711">
        <f t="shared" si="54"/>
        <v>-19.122983755961581</v>
      </c>
      <c r="AP122" s="712">
        <f t="shared" si="55"/>
        <v>6.7745519120020994</v>
      </c>
      <c r="AQ122" s="855">
        <f t="shared" si="56"/>
        <v>94.300931536533895</v>
      </c>
      <c r="AR122" s="624">
        <f>INDEX(Historical!$C$7:$C$1259,MATCH(B122,Historical!$B$7:$B$1281,0))*IF(AH122="n/a",1.03,IF(AH122&lt;0,1.01,IF(AH122&gt;10,1.1,(1+AH122/100))))</f>
        <v>3.0579999999999998</v>
      </c>
      <c r="AS122" s="853">
        <f t="shared" si="57"/>
        <v>3.3637999999999999</v>
      </c>
      <c r="AT122" s="853">
        <f t="shared" si="61"/>
        <v>3.70018</v>
      </c>
      <c r="AU122" s="853">
        <f t="shared" si="61"/>
        <v>4.0701980000000004</v>
      </c>
      <c r="AV122" s="853">
        <f t="shared" si="61"/>
        <v>4.4772178000000009</v>
      </c>
      <c r="AW122" s="624">
        <f t="shared" si="58"/>
        <v>18.6693958</v>
      </c>
      <c r="AX122" s="719">
        <f t="shared" si="59"/>
        <v>9.3501256072519663</v>
      </c>
      <c r="AY122" s="900">
        <v>1.44</v>
      </c>
      <c r="AZ122" s="839">
        <v>125.51</v>
      </c>
      <c r="BA122" s="839">
        <v>-1.79</v>
      </c>
      <c r="BB122" s="839">
        <v>9.48</v>
      </c>
      <c r="BC122" s="839">
        <v>18.14</v>
      </c>
      <c r="BE122" s="597">
        <v>1968</v>
      </c>
      <c r="BF122" s="865">
        <f t="shared" si="60"/>
        <v>6</v>
      </c>
      <c r="BG122" s="849">
        <v>5.2</v>
      </c>
    </row>
    <row r="123" spans="1:59" ht="11.25" customHeight="1" x14ac:dyDescent="0.2">
      <c r="A123" s="831" t="s">
        <v>344</v>
      </c>
      <c r="B123" s="842" t="s">
        <v>345</v>
      </c>
      <c r="C123" s="898" t="s">
        <v>153</v>
      </c>
      <c r="D123" s="898" t="s">
        <v>4258</v>
      </c>
      <c r="E123" s="705">
        <v>28</v>
      </c>
      <c r="F123" s="1153">
        <v>111</v>
      </c>
      <c r="G123" s="1153" t="s">
        <v>106</v>
      </c>
      <c r="H123" s="1153" t="s">
        <v>106</v>
      </c>
      <c r="I123" s="833">
        <v>243.58</v>
      </c>
      <c r="J123" s="624">
        <f t="shared" si="47"/>
        <v>1.0345676984974135</v>
      </c>
      <c r="K123" s="851">
        <v>0.63</v>
      </c>
      <c r="L123" s="854">
        <v>4</v>
      </c>
      <c r="M123" s="615">
        <f t="shared" si="48"/>
        <v>2.52</v>
      </c>
      <c r="N123" s="837" t="s">
        <v>160</v>
      </c>
      <c r="O123" s="707">
        <v>0.57499999999999996</v>
      </c>
      <c r="P123" s="606">
        <v>44195</v>
      </c>
      <c r="Q123" s="606">
        <v>44225</v>
      </c>
      <c r="R123" s="615">
        <f t="shared" si="49"/>
        <v>9.5652173913043566</v>
      </c>
      <c r="S123" s="673">
        <f>IF(INDEX(Historical!$D$7:$D$1257,MATCH(B123,Historical!$B$7:$B$1281,0))=0,"n/a",(INDEX(Historical!$C$7:$C$1259,MATCH(B123,Historical!$B$7:$B$1281,0))/INDEX(Historical!$D$7:$D$1257,MATCH(B123,Historical!$B$7:$B$1281,0))-1)*100)</f>
        <v>10.576923076923062</v>
      </c>
      <c r="T123" s="673">
        <f>IF(INDEX(Historical!$F$7:$F$1250,MATCH(B123,Historical!$B$7:$B$1281,0))=0,"n/a",((INDEX(Historical!$C$7:$C$1259,MATCH(B123,Historical!$B$7:$B$1281,0))/INDEX(Historical!$F$7:$F$1250,MATCH(B123,Historical!$B$7:$B$1281,0)))^(1/3)-1)*100)</f>
        <v>10.601148866139919</v>
      </c>
      <c r="U123" s="673">
        <f>IF(INDEX(Historical!$H$7:$H$1250,MATCH(B123,Historical!$B$7:$B$1281,0))=0,"n/a",((INDEX(Historical!$C$7:$C$1259,MATCH(B123,Historical!$B$7:$B$1281,0))/INDEX(Historical!$H$7:$H$1250,MATCH(B123,Historical!$B$7:$B$1281,0)))^(1/5)-1)*100)</f>
        <v>10.756634324829006</v>
      </c>
      <c r="V123" s="673">
        <f>IF(INDEX(Historical!$O$7:$O$1250,MATCH(B123,Historical!$B$7:$B$1281,0))=0,"n/a",((INDEX(Historical!$C$7:$C$1259,MATCH(B123,Historical!$B$7:$B$1281,0))/INDEX(Historical!$O$7:$O$1250,MATCH(B123,Historical!$B$7:$B$1281,0)))^(1/10)-1)*100)</f>
        <v>14.381992765281604</v>
      </c>
      <c r="W123" s="674">
        <f t="shared" si="50"/>
        <v>0.74792377526400378</v>
      </c>
      <c r="X123" s="675">
        <f t="shared" si="51"/>
        <v>4.8893792385586394</v>
      </c>
      <c r="Y123" s="632"/>
      <c r="Z123" s="624">
        <f t="shared" si="52"/>
        <v>60</v>
      </c>
      <c r="AA123" s="853">
        <f t="shared" si="53"/>
        <v>57.995238095238093</v>
      </c>
      <c r="AB123" s="854">
        <v>12</v>
      </c>
      <c r="AC123" s="833">
        <v>4.2</v>
      </c>
      <c r="AD123" s="833">
        <v>4.67</v>
      </c>
      <c r="AE123" s="833">
        <v>6.23</v>
      </c>
      <c r="AF123" s="833">
        <v>6.99</v>
      </c>
      <c r="AG123" s="833">
        <v>12.3</v>
      </c>
      <c r="AH123" s="833">
        <v>-23.3</v>
      </c>
      <c r="AI123" s="833">
        <v>13.020000000000001</v>
      </c>
      <c r="AJ123" s="833">
        <v>2.1999999999999997</v>
      </c>
      <c r="AK123" s="833">
        <v>12.389999999999999</v>
      </c>
      <c r="AL123" s="845">
        <v>89340</v>
      </c>
      <c r="AM123" s="839">
        <v>0.1</v>
      </c>
      <c r="AN123" s="833">
        <v>1.07</v>
      </c>
      <c r="AO123" s="711">
        <f t="shared" si="54"/>
        <v>-46.204036071911673</v>
      </c>
      <c r="AP123" s="712">
        <f t="shared" si="55"/>
        <v>11.79120202332642</v>
      </c>
      <c r="AQ123" s="855">
        <f t="shared" si="56"/>
        <v>324.46657467446488</v>
      </c>
      <c r="AR123" s="624">
        <f>INDEX(Historical!$C$7:$C$1259,MATCH(B123,Historical!$B$7:$B$1281,0))*IF(AH123="n/a",1.03,IF(AH123&lt;0,1.01,IF(AH123&gt;10,1.1,(1+AH123/100))))</f>
        <v>2.323</v>
      </c>
      <c r="AS123" s="853">
        <f t="shared" si="57"/>
        <v>2.5553000000000003</v>
      </c>
      <c r="AT123" s="853">
        <f t="shared" si="61"/>
        <v>2.8108300000000006</v>
      </c>
      <c r="AU123" s="853">
        <f t="shared" si="61"/>
        <v>3.0919130000000008</v>
      </c>
      <c r="AV123" s="853">
        <f t="shared" si="61"/>
        <v>3.401104300000001</v>
      </c>
      <c r="AW123" s="624">
        <f t="shared" si="58"/>
        <v>14.1821473</v>
      </c>
      <c r="AX123" s="719">
        <f t="shared" si="59"/>
        <v>5.8223775761556773</v>
      </c>
      <c r="AY123" s="900">
        <v>0.96</v>
      </c>
      <c r="AZ123" s="839">
        <v>71.540000000000006</v>
      </c>
      <c r="BA123" s="839">
        <v>-2.58</v>
      </c>
      <c r="BB123" s="839">
        <v>1.77</v>
      </c>
      <c r="BC123" s="839">
        <v>11.93</v>
      </c>
      <c r="BE123" s="597">
        <v>1994</v>
      </c>
      <c r="BF123" s="865">
        <f t="shared" si="60"/>
        <v>2</v>
      </c>
      <c r="BG123" s="849">
        <v>5</v>
      </c>
    </row>
    <row r="124" spans="1:59" ht="11.25" customHeight="1" x14ac:dyDescent="0.2">
      <c r="A124" s="831" t="s">
        <v>346</v>
      </c>
      <c r="B124" s="842" t="s">
        <v>347</v>
      </c>
      <c r="C124" s="898" t="s">
        <v>128</v>
      </c>
      <c r="D124" s="898" t="s">
        <v>4269</v>
      </c>
      <c r="E124" s="705">
        <v>50</v>
      </c>
      <c r="F124" s="1153">
        <v>29</v>
      </c>
      <c r="G124" s="1153" t="s">
        <v>37</v>
      </c>
      <c r="H124" s="1153" t="s">
        <v>115</v>
      </c>
      <c r="I124" s="833">
        <v>78.739999999999995</v>
      </c>
      <c r="J124" s="624">
        <f t="shared" si="47"/>
        <v>2.2860045720091442</v>
      </c>
      <c r="K124" s="844">
        <v>0.45</v>
      </c>
      <c r="L124" s="854">
        <v>4</v>
      </c>
      <c r="M124" s="615">
        <f t="shared" si="48"/>
        <v>1.8</v>
      </c>
      <c r="N124" s="837" t="s">
        <v>283</v>
      </c>
      <c r="O124" s="706">
        <v>0.39</v>
      </c>
      <c r="P124" s="904">
        <v>43831</v>
      </c>
      <c r="Q124" s="904">
        <v>43853</v>
      </c>
      <c r="R124" s="615">
        <f t="shared" si="49"/>
        <v>15.384615384615383</v>
      </c>
      <c r="S124" s="673">
        <f>IF(INDEX(Historical!$D$7:$D$1257,MATCH(B124,Historical!$B$7:$B$1281,0))=0,"n/a",(INDEX(Historical!$C$7:$C$1259,MATCH(B124,Historical!$B$7:$B$1281,0))/INDEX(Historical!$D$7:$D$1257,MATCH(B124,Historical!$B$7:$B$1281,0))-1)*100)</f>
        <v>15.384615384615374</v>
      </c>
      <c r="T124" s="673">
        <f>IF(INDEX(Historical!$F$7:$F$1250,MATCH(B124,Historical!$B$7:$B$1281,0))=0,"n/a",((INDEX(Historical!$C$7:$C$1259,MATCH(B124,Historical!$B$7:$B$1281,0))/INDEX(Historical!$F$7:$F$1250,MATCH(B124,Historical!$B$7:$B$1281,0)))^(1/3)-1)*100)</f>
        <v>10.891823393038823</v>
      </c>
      <c r="U124" s="673">
        <f>IF(INDEX(Historical!$H$7:$H$1250,MATCH(B124,Historical!$B$7:$B$1281,0))=0,"n/a",((INDEX(Historical!$C$7:$C$1259,MATCH(B124,Historical!$B$7:$B$1281,0))/INDEX(Historical!$H$7:$H$1250,MATCH(B124,Historical!$B$7:$B$1281,0)))^(1/5)-1)*100)</f>
        <v>8.4471771197698544</v>
      </c>
      <c r="V124" s="673">
        <f>IF(INDEX(Historical!$O$7:$O$1250,MATCH(B124,Historical!$B$7:$B$1281,0))=0,"n/a",((INDEX(Historical!$C$7:$C$1259,MATCH(B124,Historical!$B$7:$B$1281,0))/INDEX(Historical!$O$7:$O$1250,MATCH(B124,Historical!$B$7:$B$1281,0)))^(1/10)-1)*100)</f>
        <v>6.0540481614018704</v>
      </c>
      <c r="W124" s="674">
        <f t="shared" si="50"/>
        <v>1.3952940073429863</v>
      </c>
      <c r="X124" s="675" t="str">
        <f t="shared" si="51"/>
        <v>n/a</v>
      </c>
      <c r="Y124" s="632"/>
      <c r="Z124" s="624" t="str">
        <f t="shared" si="52"/>
        <v>n/a</v>
      </c>
      <c r="AA124" s="853" t="str">
        <f t="shared" si="53"/>
        <v>n/a</v>
      </c>
      <c r="AB124" s="854">
        <v>6</v>
      </c>
      <c r="AC124" s="833">
        <v>-0.67</v>
      </c>
      <c r="AD124" s="833" t="s">
        <v>136</v>
      </c>
      <c r="AE124" s="833">
        <v>0.88</v>
      </c>
      <c r="AF124" s="833">
        <v>28.53</v>
      </c>
      <c r="AG124" s="833">
        <v>-22.8</v>
      </c>
      <c r="AH124" s="833">
        <v>-87</v>
      </c>
      <c r="AI124" s="833">
        <v>134.87</v>
      </c>
      <c r="AJ124" s="833">
        <v>-18.3</v>
      </c>
      <c r="AK124" s="833">
        <v>22.939999999999998</v>
      </c>
      <c r="AL124" s="845">
        <v>40250</v>
      </c>
      <c r="AM124" s="839">
        <v>0.1</v>
      </c>
      <c r="AN124" s="833">
        <v>9.6999999999999993</v>
      </c>
      <c r="AO124" s="711" t="str">
        <f t="shared" si="54"/>
        <v>n/a</v>
      </c>
      <c r="AP124" s="712">
        <f t="shared" si="55"/>
        <v>10.733181691778999</v>
      </c>
      <c r="AQ124" s="855" t="str">
        <f t="shared" si="56"/>
        <v>n/a</v>
      </c>
      <c r="AR124" s="624">
        <f>INDEX(Historical!$C$7:$C$1259,MATCH(B124,Historical!$B$7:$B$1281,0))*IF(AH124="n/a",1.03,IF(AH124&lt;0,1.01,IF(AH124&gt;10,1.1,(1+AH124/100))))</f>
        <v>1.8180000000000001</v>
      </c>
      <c r="AS124" s="853">
        <f t="shared" si="57"/>
        <v>1.9998000000000002</v>
      </c>
      <c r="AT124" s="853">
        <f t="shared" si="61"/>
        <v>2.1997800000000005</v>
      </c>
      <c r="AU124" s="853">
        <f t="shared" si="61"/>
        <v>2.4197580000000007</v>
      </c>
      <c r="AV124" s="853">
        <f t="shared" si="61"/>
        <v>2.6617338000000008</v>
      </c>
      <c r="AW124" s="624">
        <f t="shared" si="58"/>
        <v>11.099071800000001</v>
      </c>
      <c r="AX124" s="719">
        <f t="shared" si="59"/>
        <v>14.095849377698757</v>
      </c>
      <c r="AY124" s="900">
        <v>1.43</v>
      </c>
      <c r="AZ124" s="839">
        <v>111.67</v>
      </c>
      <c r="BA124" s="839">
        <v>-6.23</v>
      </c>
      <c r="BB124" s="839">
        <v>1.1199999999999999</v>
      </c>
      <c r="BC124" s="839">
        <v>17.21</v>
      </c>
      <c r="BE124" s="597">
        <v>1971</v>
      </c>
      <c r="BF124" s="865">
        <f t="shared" si="60"/>
        <v>5</v>
      </c>
      <c r="BG124" s="849">
        <v>-1.5</v>
      </c>
    </row>
    <row r="125" spans="1:59" s="744" customFormat="1" ht="11.25" customHeight="1" x14ac:dyDescent="0.2">
      <c r="A125" s="619" t="s">
        <v>137</v>
      </c>
      <c r="B125" s="751" t="s">
        <v>138</v>
      </c>
      <c r="C125" s="898" t="s">
        <v>4276</v>
      </c>
      <c r="D125" s="898" t="s">
        <v>4285</v>
      </c>
      <c r="E125" s="727">
        <v>36</v>
      </c>
      <c r="F125" s="1153">
        <v>75</v>
      </c>
      <c r="G125" s="1152" t="s">
        <v>115</v>
      </c>
      <c r="H125" s="1152" t="s">
        <v>115</v>
      </c>
      <c r="I125" s="737">
        <v>30.27</v>
      </c>
      <c r="J125" s="729">
        <f t="shared" si="47"/>
        <v>6.8714899240171796</v>
      </c>
      <c r="K125" s="730">
        <v>0.52</v>
      </c>
      <c r="L125" s="731">
        <v>4</v>
      </c>
      <c r="M125" s="732">
        <f t="shared" si="48"/>
        <v>2.08</v>
      </c>
      <c r="N125" s="733" t="s">
        <v>139</v>
      </c>
      <c r="O125" s="734">
        <v>0.51</v>
      </c>
      <c r="P125" s="1097">
        <v>43838</v>
      </c>
      <c r="Q125" s="1097">
        <v>43863</v>
      </c>
      <c r="R125" s="732">
        <f t="shared" si="49"/>
        <v>1.9607843137254919</v>
      </c>
      <c r="S125" s="673">
        <f>IF(INDEX(Historical!$D$7:$D$1257,MATCH(B125,Historical!$B$7:$B$1281,0))=0,"n/a",(INDEX(Historical!$C$7:$C$1259,MATCH(B125,Historical!$B$7:$B$1281,0))/INDEX(Historical!$D$7:$D$1257,MATCH(B125,Historical!$B$7:$B$1281,0))-1)*100)</f>
        <v>1.9607843137254832</v>
      </c>
      <c r="T125" s="673">
        <f>IF(INDEX(Historical!$F$7:$F$1250,MATCH(B125,Historical!$B$7:$B$1281,0))=0,"n/a",((INDEX(Historical!$C$7:$C$1259,MATCH(B125,Historical!$B$7:$B$1281,0))/INDEX(Historical!$F$7:$F$1250,MATCH(B125,Historical!$B$7:$B$1281,0)))^(1/3)-1)*100)</f>
        <v>2.0005283131651064</v>
      </c>
      <c r="U125" s="673">
        <f>IF(INDEX(Historical!$H$7:$H$1250,MATCH(B125,Historical!$B$7:$B$1281,0))=0,"n/a",((INDEX(Historical!$C$7:$C$1259,MATCH(B125,Historical!$B$7:$B$1281,0))/INDEX(Historical!$H$7:$H$1250,MATCH(B125,Historical!$B$7:$B$1281,0)))^(1/5)-1)*100)</f>
        <v>2.0425016523617501</v>
      </c>
      <c r="V125" s="673">
        <f>IF(INDEX(Historical!$O$7:$O$1250,MATCH(B125,Historical!$B$7:$B$1281,0))=0,"n/a",((INDEX(Historical!$C$7:$C$1259,MATCH(B125,Historical!$B$7:$B$1281,0))/INDEX(Historical!$O$7:$O$1250,MATCH(B125,Historical!$B$7:$B$1281,0)))^(1/10)-1)*100)</f>
        <v>2.1587111875652099</v>
      </c>
      <c r="W125" s="674">
        <f t="shared" si="50"/>
        <v>0.94616716869173623</v>
      </c>
      <c r="X125" s="675" t="str">
        <f t="shared" si="51"/>
        <v>n/a</v>
      </c>
      <c r="Y125" s="1042"/>
      <c r="Z125" s="729" t="str">
        <f t="shared" si="52"/>
        <v>n/a</v>
      </c>
      <c r="AA125" s="736" t="str">
        <f t="shared" si="53"/>
        <v>n/a</v>
      </c>
      <c r="AB125" s="731">
        <v>12</v>
      </c>
      <c r="AC125" s="737">
        <v>-0.76</v>
      </c>
      <c r="AD125" s="737" t="s">
        <v>136</v>
      </c>
      <c r="AE125" s="737">
        <v>1.27</v>
      </c>
      <c r="AF125" s="737">
        <v>1.36</v>
      </c>
      <c r="AG125" s="737">
        <v>-3.1</v>
      </c>
      <c r="AH125" s="737">
        <v>-139.6</v>
      </c>
      <c r="AI125" s="737">
        <v>2.42</v>
      </c>
      <c r="AJ125" s="737">
        <v>-18.3</v>
      </c>
      <c r="AK125" s="737">
        <v>1.8900000000000001</v>
      </c>
      <c r="AL125" s="738">
        <v>217500</v>
      </c>
      <c r="AM125" s="739">
        <v>0.08</v>
      </c>
      <c r="AN125" s="737">
        <v>0.97</v>
      </c>
      <c r="AO125" s="740" t="str">
        <f t="shared" si="54"/>
        <v>n/a</v>
      </c>
      <c r="AP125" s="741">
        <f t="shared" si="55"/>
        <v>8.9139915763789297</v>
      </c>
      <c r="AQ125" s="742" t="str">
        <f t="shared" si="56"/>
        <v>n/a</v>
      </c>
      <c r="AR125" s="624">
        <f>INDEX(Historical!$C$7:$C$1259,MATCH(B125,Historical!$B$7:$B$1281,0))*IF(AH125="n/a",1.03,IF(AH125&lt;0,1.01,IF(AH125&gt;10,1.1,(1+AH125/100))))</f>
        <v>2.1008</v>
      </c>
      <c r="AS125" s="736">
        <f t="shared" si="57"/>
        <v>2.1516393599999999</v>
      </c>
      <c r="AT125" s="736">
        <f t="shared" si="61"/>
        <v>2.1923053439039997</v>
      </c>
      <c r="AU125" s="736">
        <f t="shared" si="61"/>
        <v>2.2337399149037851</v>
      </c>
      <c r="AV125" s="736">
        <f t="shared" si="61"/>
        <v>2.2759575992954666</v>
      </c>
      <c r="AW125" s="729">
        <f t="shared" si="58"/>
        <v>10.954442218103251</v>
      </c>
      <c r="AX125" s="743">
        <f t="shared" si="59"/>
        <v>36.189105444675427</v>
      </c>
      <c r="AY125" s="901">
        <v>0.73</v>
      </c>
      <c r="AZ125" s="739">
        <v>14.879999999999999</v>
      </c>
      <c r="BA125" s="739">
        <v>-8.94</v>
      </c>
      <c r="BB125" s="739">
        <v>3.4299999999999997</v>
      </c>
      <c r="BC125" s="739">
        <v>3.71</v>
      </c>
      <c r="BD125" s="875"/>
      <c r="BE125" s="597">
        <v>1985</v>
      </c>
      <c r="BF125" s="865">
        <f t="shared" si="60"/>
        <v>3</v>
      </c>
      <c r="BG125" s="793">
        <v>-1</v>
      </c>
    </row>
    <row r="126" spans="1:59" ht="11.25" customHeight="1" x14ac:dyDescent="0.2">
      <c r="A126" s="831" t="s">
        <v>352</v>
      </c>
      <c r="B126" s="842" t="s">
        <v>353</v>
      </c>
      <c r="C126" s="898" t="s">
        <v>4276</v>
      </c>
      <c r="D126" s="898" t="s">
        <v>4304</v>
      </c>
      <c r="E126" s="705">
        <v>47</v>
      </c>
      <c r="F126" s="1153">
        <v>50</v>
      </c>
      <c r="G126" s="1153" t="s">
        <v>37</v>
      </c>
      <c r="H126" s="1153" t="s">
        <v>37</v>
      </c>
      <c r="I126" s="833">
        <v>22.96</v>
      </c>
      <c r="J126" s="624">
        <f t="shared" si="47"/>
        <v>3.0487804878048776</v>
      </c>
      <c r="K126" s="844">
        <v>0.17499999999999999</v>
      </c>
      <c r="L126" s="854">
        <v>4</v>
      </c>
      <c r="M126" s="615">
        <f t="shared" si="48"/>
        <v>0.7</v>
      </c>
      <c r="N126" s="837" t="s">
        <v>151</v>
      </c>
      <c r="O126" s="706">
        <v>0.17</v>
      </c>
      <c r="P126" s="606">
        <v>44271</v>
      </c>
      <c r="Q126" s="606">
        <v>44286</v>
      </c>
      <c r="R126" s="615">
        <f t="shared" si="49"/>
        <v>2.9411764705882213</v>
      </c>
      <c r="S126" s="673">
        <f>IF(INDEX(Historical!$D$7:$D$1257,MATCH(B126,Historical!$B$7:$B$1281,0))=0,"n/a",(INDEX(Historical!$C$7:$C$1259,MATCH(B126,Historical!$B$7:$B$1281,0))/INDEX(Historical!$D$7:$D$1257,MATCH(B126,Historical!$B$7:$B$1281,0))-1)*100)</f>
        <v>3.0303030303030276</v>
      </c>
      <c r="T126" s="673">
        <f>IF(INDEX(Historical!$F$7:$F$1250,MATCH(B126,Historical!$B$7:$B$1281,0))=0,"n/a",((INDEX(Historical!$C$7:$C$1259,MATCH(B126,Historical!$B$7:$B$1281,0))/INDEX(Historical!$F$7:$F$1250,MATCH(B126,Historical!$B$7:$B$1281,0)))^(1/3)-1)*100)</f>
        <v>3.1270055989971013</v>
      </c>
      <c r="U126" s="673">
        <f>IF(INDEX(Historical!$H$7:$H$1250,MATCH(B126,Historical!$B$7:$B$1281,0))=0,"n/a",((INDEX(Historical!$C$7:$C$1259,MATCH(B126,Historical!$B$7:$B$1281,0))/INDEX(Historical!$H$7:$H$1250,MATCH(B126,Historical!$B$7:$B$1281,0)))^(1/5)-1)*100)</f>
        <v>3.8116184226983929</v>
      </c>
      <c r="V126" s="673">
        <f>IF(INDEX(Historical!$O$7:$O$1250,MATCH(B126,Historical!$B$7:$B$1281,0))=0,"n/a",((INDEX(Historical!$C$7:$C$1259,MATCH(B126,Historical!$B$7:$B$1281,0))/INDEX(Historical!$O$7:$O$1250,MATCH(B126,Historical!$B$7:$B$1281,0)))^(1/10)-1)*100)</f>
        <v>4.3313651783124518</v>
      </c>
      <c r="W126" s="674">
        <f t="shared" si="50"/>
        <v>0.88000394004724436</v>
      </c>
      <c r="X126" s="675" t="str">
        <f t="shared" si="51"/>
        <v>n/a</v>
      </c>
      <c r="Y126" s="842"/>
      <c r="Z126" s="624">
        <f t="shared" si="52"/>
        <v>35.714285714285715</v>
      </c>
      <c r="AA126" s="853">
        <f t="shared" si="53"/>
        <v>11.714285714285715</v>
      </c>
      <c r="AB126" s="854">
        <v>12</v>
      </c>
      <c r="AC126" s="833">
        <v>1.96</v>
      </c>
      <c r="AD126" s="833" t="s">
        <v>136</v>
      </c>
      <c r="AE126" s="833">
        <v>0.46</v>
      </c>
      <c r="AF126" s="833">
        <v>0.54</v>
      </c>
      <c r="AG126" s="833">
        <v>4.7</v>
      </c>
      <c r="AH126" s="834">
        <v>88.4</v>
      </c>
      <c r="AI126" s="834">
        <v>0.57999999999999996</v>
      </c>
      <c r="AJ126" s="833">
        <v>-0.3</v>
      </c>
      <c r="AK126" s="833" t="s">
        <v>136</v>
      </c>
      <c r="AL126" s="845">
        <v>2390</v>
      </c>
      <c r="AM126" s="839">
        <v>0.6</v>
      </c>
      <c r="AN126" s="833">
        <v>0.71</v>
      </c>
      <c r="AO126" s="711">
        <f t="shared" si="54"/>
        <v>-4.8538868037824443</v>
      </c>
      <c r="AP126" s="712">
        <f t="shared" si="55"/>
        <v>6.860398910503271</v>
      </c>
      <c r="AQ126" s="855">
        <f t="shared" si="56"/>
        <v>-46.977093898687791</v>
      </c>
      <c r="AR126" s="624">
        <f>INDEX(Historical!$C$7:$C$1259,MATCH(B126,Historical!$B$7:$B$1281,0))*IF(AH126="n/a",1.03,IF(AH126&lt;0,1.01,IF(AH126&gt;10,1.1,(1+AH126/100))))</f>
        <v>0.74800000000000011</v>
      </c>
      <c r="AS126" s="853">
        <f t="shared" si="57"/>
        <v>0.75233840000000018</v>
      </c>
      <c r="AT126" s="853">
        <f t="shared" si="61"/>
        <v>0.77490855200000019</v>
      </c>
      <c r="AU126" s="853">
        <f t="shared" si="61"/>
        <v>0.79815580856000024</v>
      </c>
      <c r="AV126" s="853">
        <f t="shared" si="61"/>
        <v>0.82210048281680026</v>
      </c>
      <c r="AW126" s="624">
        <f t="shared" si="58"/>
        <v>3.8955032433768011</v>
      </c>
      <c r="AX126" s="719">
        <f t="shared" si="59"/>
        <v>16.966477540839726</v>
      </c>
      <c r="AY126" s="900">
        <v>1.17</v>
      </c>
      <c r="AZ126" s="839">
        <v>51.55</v>
      </c>
      <c r="BA126" s="839">
        <v>-6.3</v>
      </c>
      <c r="BB126" s="839">
        <v>11.600000000000001</v>
      </c>
      <c r="BC126" s="839">
        <v>15.260000000000002</v>
      </c>
      <c r="BE126" s="597">
        <v>1975</v>
      </c>
      <c r="BF126" s="865">
        <f t="shared" si="60"/>
        <v>4</v>
      </c>
      <c r="BG126" s="849">
        <v>1.9</v>
      </c>
    </row>
    <row r="127" spans="1:59" ht="11.25" customHeight="1" x14ac:dyDescent="0.2">
      <c r="A127" s="831" t="s">
        <v>350</v>
      </c>
      <c r="B127" s="842" t="s">
        <v>351</v>
      </c>
      <c r="C127" s="898" t="s">
        <v>245</v>
      </c>
      <c r="D127" s="898" t="s">
        <v>4281</v>
      </c>
      <c r="E127" s="705">
        <v>53</v>
      </c>
      <c r="F127" s="1153">
        <v>21</v>
      </c>
      <c r="G127" s="1153" t="s">
        <v>115</v>
      </c>
      <c r="H127" s="1153" t="s">
        <v>115</v>
      </c>
      <c r="I127" s="833">
        <v>198.07</v>
      </c>
      <c r="J127" s="624">
        <f t="shared" si="47"/>
        <v>1.3732518806482559</v>
      </c>
      <c r="K127" s="844">
        <v>0.68</v>
      </c>
      <c r="L127" s="854">
        <v>4</v>
      </c>
      <c r="M127" s="615">
        <f t="shared" si="48"/>
        <v>2.72</v>
      </c>
      <c r="N127" s="837" t="s">
        <v>294</v>
      </c>
      <c r="O127" s="706">
        <v>0.66</v>
      </c>
      <c r="P127" s="606">
        <v>44061</v>
      </c>
      <c r="Q127" s="606">
        <v>44084</v>
      </c>
      <c r="R127" s="615">
        <f t="shared" si="49"/>
        <v>3.0303030303030329</v>
      </c>
      <c r="S127" s="673">
        <f>IF(INDEX(Historical!$D$7:$D$1257,MATCH(B127,Historical!$B$7:$B$1281,0))=0,"n/a",(INDEX(Historical!$C$7:$C$1259,MATCH(B127,Historical!$B$7:$B$1281,0))/INDEX(Historical!$D$7:$D$1257,MATCH(B127,Historical!$B$7:$B$1281,0))-1)*100)</f>
        <v>3.0769230769230882</v>
      </c>
      <c r="T127" s="673">
        <f>IF(INDEX(Historical!$F$7:$F$1250,MATCH(B127,Historical!$B$7:$B$1281,0))=0,"n/a",((INDEX(Historical!$C$7:$C$1259,MATCH(B127,Historical!$B$7:$B$1281,0))/INDEX(Historical!$F$7:$F$1250,MATCH(B127,Historical!$B$7:$B$1281,0)))^(1/3)-1)*100)</f>
        <v>3.1767053684250257</v>
      </c>
      <c r="U127" s="673">
        <f>IF(INDEX(Historical!$H$7:$H$1250,MATCH(B127,Historical!$B$7:$B$1281,0))=0,"n/a",((INDEX(Historical!$C$7:$C$1259,MATCH(B127,Historical!$B$7:$B$1281,0))/INDEX(Historical!$H$7:$H$1250,MATCH(B127,Historical!$B$7:$B$1281,0)))^(1/5)-1)*100)</f>
        <v>4.4085846538828521</v>
      </c>
      <c r="V127" s="673">
        <f>IF(INDEX(Historical!$O$7:$O$1250,MATCH(B127,Historical!$B$7:$B$1281,0))=0,"n/a",((INDEX(Historical!$C$7:$C$1259,MATCH(B127,Historical!$B$7:$B$1281,0))/INDEX(Historical!$O$7:$O$1250,MATCH(B127,Historical!$B$7:$B$1281,0)))^(1/10)-1)*100)</f>
        <v>12.301498362689189</v>
      </c>
      <c r="W127" s="674">
        <f t="shared" si="50"/>
        <v>0.35837785966417074</v>
      </c>
      <c r="X127" s="675">
        <f t="shared" si="51"/>
        <v>0.41986520513170023</v>
      </c>
      <c r="Y127" s="842"/>
      <c r="Z127" s="624">
        <f t="shared" si="52"/>
        <v>31.445086705202314</v>
      </c>
      <c r="AA127" s="853">
        <f t="shared" si="53"/>
        <v>22.898265895953756</v>
      </c>
      <c r="AB127" s="854">
        <v>1</v>
      </c>
      <c r="AC127" s="833">
        <v>8.65</v>
      </c>
      <c r="AD127" s="833">
        <v>2.3199999999999998</v>
      </c>
      <c r="AE127" s="833">
        <v>1.02</v>
      </c>
      <c r="AF127" s="833">
        <v>6.92</v>
      </c>
      <c r="AG127" s="833">
        <v>33.900000000000006</v>
      </c>
      <c r="AH127" s="833">
        <v>36.299999999999997</v>
      </c>
      <c r="AI127" s="833">
        <v>10.059999999999999</v>
      </c>
      <c r="AJ127" s="833">
        <v>10.5</v>
      </c>
      <c r="AK127" s="833">
        <v>9.94</v>
      </c>
      <c r="AL127" s="845">
        <v>95460</v>
      </c>
      <c r="AM127" s="839">
        <v>0.3</v>
      </c>
      <c r="AN127" s="833">
        <v>0.88</v>
      </c>
      <c r="AO127" s="711">
        <f t="shared" si="54"/>
        <v>-17.116429361422647</v>
      </c>
      <c r="AP127" s="712">
        <f t="shared" si="55"/>
        <v>5.7818365345311076</v>
      </c>
      <c r="AQ127" s="855">
        <f t="shared" si="56"/>
        <v>165.37688084851868</v>
      </c>
      <c r="AR127" s="624">
        <f>INDEX(Historical!$C$7:$C$1259,MATCH(B127,Historical!$B$7:$B$1281,0))*IF(AH127="n/a",1.03,IF(AH127&lt;0,1.01,IF(AH127&gt;10,1.1,(1+AH127/100))))</f>
        <v>2.9480000000000004</v>
      </c>
      <c r="AS127" s="853">
        <f t="shared" si="57"/>
        <v>3.2428000000000008</v>
      </c>
      <c r="AT127" s="853">
        <f t="shared" ref="AT127:AV146" si="62">IF($AK127="n/a",1.03*AS127,IF($AK127&lt;0,1.01*AS127,IF($AK127&gt;10,1.1*AS127,(1+$AK127/100)*AS127)))</f>
        <v>3.5651343200000007</v>
      </c>
      <c r="AU127" s="853">
        <f t="shared" si="62"/>
        <v>3.9195086714080007</v>
      </c>
      <c r="AV127" s="853">
        <f t="shared" si="62"/>
        <v>4.3091078333459558</v>
      </c>
      <c r="AW127" s="624">
        <f t="shared" si="58"/>
        <v>17.984550824753956</v>
      </c>
      <c r="AX127" s="719">
        <f t="shared" si="59"/>
        <v>9.0798964127601138</v>
      </c>
      <c r="AY127" s="900">
        <v>1.01</v>
      </c>
      <c r="AZ127" s="839">
        <v>119.66000000000001</v>
      </c>
      <c r="BA127" s="839">
        <v>-1.9300000000000002</v>
      </c>
      <c r="BB127" s="839">
        <v>6.45</v>
      </c>
      <c r="BC127" s="839">
        <v>23.380000000000003</v>
      </c>
      <c r="BE127" s="597">
        <v>1968</v>
      </c>
      <c r="BF127" s="865">
        <f t="shared" si="60"/>
        <v>6</v>
      </c>
      <c r="BG127" s="849">
        <v>9</v>
      </c>
    </row>
    <row r="128" spans="1:59" ht="11.25" customHeight="1" x14ac:dyDescent="0.2">
      <c r="A128" s="838" t="s">
        <v>232</v>
      </c>
      <c r="B128" s="842" t="s">
        <v>233</v>
      </c>
      <c r="C128" s="898" t="s">
        <v>108</v>
      </c>
      <c r="D128" s="898" t="s">
        <v>4272</v>
      </c>
      <c r="E128" s="705">
        <v>32</v>
      </c>
      <c r="F128" s="1153">
        <v>88</v>
      </c>
      <c r="G128" s="1153" t="s">
        <v>106</v>
      </c>
      <c r="H128" s="1153" t="s">
        <v>106</v>
      </c>
      <c r="I128" s="833">
        <v>45.01</v>
      </c>
      <c r="J128" s="624">
        <f t="shared" si="47"/>
        <v>2.3550322150633196</v>
      </c>
      <c r="K128" s="851">
        <v>0.53</v>
      </c>
      <c r="L128" s="854">
        <v>2</v>
      </c>
      <c r="M128" s="615">
        <f t="shared" si="48"/>
        <v>1.06</v>
      </c>
      <c r="N128" s="837" t="s">
        <v>229</v>
      </c>
      <c r="O128" s="707">
        <v>0.52</v>
      </c>
      <c r="P128" s="606">
        <v>44203</v>
      </c>
      <c r="Q128" s="606">
        <v>44211</v>
      </c>
      <c r="R128" s="615">
        <f t="shared" si="49"/>
        <v>1.9230769230769247</v>
      </c>
      <c r="S128" s="673">
        <f>IF(INDEX(Historical!$D$7:$D$1257,MATCH(B128,Historical!$B$7:$B$1281,0))=0,"n/a",(INDEX(Historical!$C$7:$C$1259,MATCH(B128,Historical!$B$7:$B$1281,0))/INDEX(Historical!$D$7:$D$1257,MATCH(B128,Historical!$B$7:$B$1281,0))-1)*100)</f>
        <v>0.97087378640776656</v>
      </c>
      <c r="T128" s="673">
        <f>IF(INDEX(Historical!$F$7:$F$1250,MATCH(B128,Historical!$B$7:$B$1281,0))=0,"n/a",((INDEX(Historical!$C$7:$C$1259,MATCH(B128,Historical!$B$7:$B$1281,0))/INDEX(Historical!$F$7:$F$1250,MATCH(B128,Historical!$B$7:$B$1281,0)))^(1/3)-1)*100)</f>
        <v>1.3159403820177218</v>
      </c>
      <c r="U128" s="673">
        <f>IF(INDEX(Historical!$H$7:$H$1250,MATCH(B128,Historical!$B$7:$B$1281,0))=0,"n/a",((INDEX(Historical!$C$7:$C$1259,MATCH(B128,Historical!$B$7:$B$1281,0))/INDEX(Historical!$H$7:$H$1250,MATCH(B128,Historical!$B$7:$B$1281,0)))^(1/5)-1)*100)</f>
        <v>1.1955587562199277</v>
      </c>
      <c r="V128" s="673">
        <f>IF(INDEX(Historical!$O$7:$O$1250,MATCH(B128,Historical!$B$7:$B$1281,0))=0,"n/a",((INDEX(Historical!$C$7:$C$1259,MATCH(B128,Historical!$B$7:$B$1281,0))/INDEX(Historical!$O$7:$O$1250,MATCH(B128,Historical!$B$7:$B$1281,0)))^(1/10)-1)*100)</f>
        <v>1.3442690579665628</v>
      </c>
      <c r="W128" s="674">
        <f t="shared" si="50"/>
        <v>0.88937460037086258</v>
      </c>
      <c r="X128" s="675">
        <f t="shared" si="51"/>
        <v>0.11069988483517848</v>
      </c>
      <c r="Y128" s="843"/>
      <c r="Z128" s="624">
        <f t="shared" si="52"/>
        <v>26.972010178117049</v>
      </c>
      <c r="AA128" s="853">
        <f t="shared" si="53"/>
        <v>11.452926208651398</v>
      </c>
      <c r="AB128" s="854">
        <v>12</v>
      </c>
      <c r="AC128" s="833">
        <v>3.93</v>
      </c>
      <c r="AD128" s="833" t="s">
        <v>136</v>
      </c>
      <c r="AE128" s="833">
        <v>3.73</v>
      </c>
      <c r="AF128" s="833">
        <v>1.04</v>
      </c>
      <c r="AG128" s="833">
        <v>9.1</v>
      </c>
      <c r="AH128" s="833">
        <v>3.3000000000000003</v>
      </c>
      <c r="AI128" s="833">
        <v>11.200000000000001</v>
      </c>
      <c r="AJ128" s="833">
        <v>10.8</v>
      </c>
      <c r="AK128" s="833" t="s">
        <v>136</v>
      </c>
      <c r="AL128" s="849">
        <v>599.39</v>
      </c>
      <c r="AM128" s="839">
        <v>1.5</v>
      </c>
      <c r="AN128" s="833">
        <v>0</v>
      </c>
      <c r="AO128" s="711">
        <f t="shared" si="54"/>
        <v>-7.9023352373681508</v>
      </c>
      <c r="AP128" s="712">
        <f t="shared" si="55"/>
        <v>3.5505909712832473</v>
      </c>
      <c r="AQ128" s="855">
        <f t="shared" si="56"/>
        <v>-27.24151593724633</v>
      </c>
      <c r="AR128" s="624">
        <f>INDEX(Historical!$C$7:$C$1259,MATCH(B128,Historical!$B$7:$B$1281,0))*IF(AH128="n/a",1.03,IF(AH128&lt;0,1.01,IF(AH128&gt;10,1.1,(1+AH128/100))))</f>
        <v>1.0743199999999999</v>
      </c>
      <c r="AS128" s="853">
        <f t="shared" si="57"/>
        <v>1.1817520000000001</v>
      </c>
      <c r="AT128" s="853">
        <f t="shared" si="62"/>
        <v>1.2172045600000001</v>
      </c>
      <c r="AU128" s="853">
        <f t="shared" si="62"/>
        <v>1.2537206968000001</v>
      </c>
      <c r="AV128" s="853">
        <f t="shared" si="62"/>
        <v>1.2913323177040001</v>
      </c>
      <c r="AW128" s="624">
        <f t="shared" si="58"/>
        <v>6.0183295745040013</v>
      </c>
      <c r="AX128" s="719">
        <f t="shared" si="59"/>
        <v>13.371094366816266</v>
      </c>
      <c r="AY128" s="900">
        <v>0.86</v>
      </c>
      <c r="AZ128" s="839">
        <v>55.1</v>
      </c>
      <c r="BA128" s="839">
        <v>-4.2299999999999995</v>
      </c>
      <c r="BB128" s="839">
        <v>5.08</v>
      </c>
      <c r="BC128" s="839">
        <v>20.54</v>
      </c>
      <c r="BE128" s="597">
        <v>1989</v>
      </c>
      <c r="BF128" s="865">
        <f t="shared" si="60"/>
        <v>3</v>
      </c>
      <c r="BG128" s="849">
        <v>1.2</v>
      </c>
    </row>
    <row r="129" spans="1:59" ht="11.25" customHeight="1" x14ac:dyDescent="0.2">
      <c r="A129" s="831" t="s">
        <v>357</v>
      </c>
      <c r="B129" s="842" t="s">
        <v>358</v>
      </c>
      <c r="C129" s="898" t="s">
        <v>108</v>
      </c>
      <c r="D129" s="898" t="s">
        <v>4272</v>
      </c>
      <c r="E129" s="705">
        <v>34</v>
      </c>
      <c r="F129" s="1153">
        <v>82</v>
      </c>
      <c r="G129" s="1153" t="s">
        <v>37</v>
      </c>
      <c r="H129" s="1153" t="s">
        <v>37</v>
      </c>
      <c r="I129" s="833">
        <v>82.7</v>
      </c>
      <c r="J129" s="624">
        <f t="shared" si="47"/>
        <v>2.6118500604594921</v>
      </c>
      <c r="K129" s="851">
        <v>0.54</v>
      </c>
      <c r="L129" s="854">
        <v>4</v>
      </c>
      <c r="M129" s="615">
        <f t="shared" si="48"/>
        <v>2.16</v>
      </c>
      <c r="N129" s="837" t="s">
        <v>107</v>
      </c>
      <c r="O129" s="707">
        <v>0.52</v>
      </c>
      <c r="P129" s="606">
        <v>44137</v>
      </c>
      <c r="Q129" s="606">
        <v>44148</v>
      </c>
      <c r="R129" s="615">
        <f t="shared" si="49"/>
        <v>3.8461538461538494</v>
      </c>
      <c r="S129" s="673">
        <f>IF(INDEX(Historical!$D$7:$D$1257,MATCH(B129,Historical!$B$7:$B$1281,0))=0,"n/a",(INDEX(Historical!$C$7:$C$1259,MATCH(B129,Historical!$B$7:$B$1281,0))/INDEX(Historical!$D$7:$D$1257,MATCH(B129,Historical!$B$7:$B$1281,0))-1)*100)</f>
        <v>3.9603960396039639</v>
      </c>
      <c r="T129" s="673">
        <f>IF(INDEX(Historical!$F$7:$F$1250,MATCH(B129,Historical!$B$7:$B$1281,0))=0,"n/a",((INDEX(Historical!$C$7:$C$1259,MATCH(B129,Historical!$B$7:$B$1281,0))/INDEX(Historical!$F$7:$F$1250,MATCH(B129,Historical!$B$7:$B$1281,0)))^(1/3)-1)*100)</f>
        <v>4.8856246288387029</v>
      </c>
      <c r="U129" s="673">
        <f>IF(INDEX(Historical!$H$7:$H$1250,MATCH(B129,Historical!$B$7:$B$1281,0))=0,"n/a",((INDEX(Historical!$C$7:$C$1259,MATCH(B129,Historical!$B$7:$B$1281,0))/INDEX(Historical!$H$7:$H$1250,MATCH(B129,Historical!$B$7:$B$1281,0)))^(1/5)-1)*100)</f>
        <v>4.3167563810134979</v>
      </c>
      <c r="V129" s="673">
        <f>IF(INDEX(Historical!$O$7:$O$1250,MATCH(B129,Historical!$B$7:$B$1281,0))=0,"n/a",((INDEX(Historical!$C$7:$C$1259,MATCH(B129,Historical!$B$7:$B$1281,0))/INDEX(Historical!$O$7:$O$1250,MATCH(B129,Historical!$B$7:$B$1281,0)))^(1/10)-1)*100)</f>
        <v>4.6806692262189697</v>
      </c>
      <c r="W129" s="674">
        <f t="shared" si="50"/>
        <v>0.9222519627819461</v>
      </c>
      <c r="X129" s="675">
        <f t="shared" si="51"/>
        <v>0.70766498049401605</v>
      </c>
      <c r="Y129" s="651"/>
      <c r="Z129" s="624">
        <f t="shared" si="52"/>
        <v>41.45873320537428</v>
      </c>
      <c r="AA129" s="853">
        <f t="shared" si="53"/>
        <v>15.873320537428024</v>
      </c>
      <c r="AB129" s="854">
        <v>12</v>
      </c>
      <c r="AC129" s="833">
        <v>5.21</v>
      </c>
      <c r="AD129" s="833">
        <v>2.0299999999999998</v>
      </c>
      <c r="AE129" s="833">
        <v>4.9000000000000004</v>
      </c>
      <c r="AF129" s="833">
        <v>1.73</v>
      </c>
      <c r="AG129" s="833">
        <v>10.9</v>
      </c>
      <c r="AH129" s="833">
        <v>-3.1</v>
      </c>
      <c r="AI129" s="833">
        <v>3.3099999999999996</v>
      </c>
      <c r="AJ129" s="833">
        <v>6.1</v>
      </c>
      <c r="AK129" s="833">
        <v>8</v>
      </c>
      <c r="AL129" s="845">
        <v>1250</v>
      </c>
      <c r="AM129" s="839">
        <v>2.1</v>
      </c>
      <c r="AN129" s="833">
        <v>0.02</v>
      </c>
      <c r="AO129" s="711">
        <f t="shared" si="54"/>
        <v>-8.9447140959550335</v>
      </c>
      <c r="AP129" s="712">
        <f t="shared" si="55"/>
        <v>6.92860644147299</v>
      </c>
      <c r="AQ129" s="855">
        <f t="shared" si="56"/>
        <v>10.475426186099025</v>
      </c>
      <c r="AR129" s="624">
        <f>INDEX(Historical!$C$7:$C$1259,MATCH(B129,Historical!$B$7:$B$1281,0))*IF(AH129="n/a",1.03,IF(AH129&lt;0,1.01,IF(AH129&gt;10,1.1,(1+AH129/100))))</f>
        <v>2.121</v>
      </c>
      <c r="AS129" s="853">
        <f t="shared" si="57"/>
        <v>2.1912050999999999</v>
      </c>
      <c r="AT129" s="853">
        <f t="shared" si="62"/>
        <v>2.3665015080000003</v>
      </c>
      <c r="AU129" s="853">
        <f t="shared" si="62"/>
        <v>2.5558216286400004</v>
      </c>
      <c r="AV129" s="853">
        <f t="shared" si="62"/>
        <v>2.7602873589312007</v>
      </c>
      <c r="AW129" s="624">
        <f t="shared" si="58"/>
        <v>11.994815595571202</v>
      </c>
      <c r="AX129" s="719">
        <f t="shared" si="59"/>
        <v>14.504009184487549</v>
      </c>
      <c r="AY129" s="900">
        <v>0.74</v>
      </c>
      <c r="AZ129" s="839">
        <v>55.089999999999996</v>
      </c>
      <c r="BA129" s="839">
        <v>-10.879999999999999</v>
      </c>
      <c r="BB129" s="839">
        <v>4.17</v>
      </c>
      <c r="BC129" s="839">
        <v>21.65</v>
      </c>
      <c r="BE129" s="597">
        <v>1987</v>
      </c>
      <c r="BF129" s="865">
        <f t="shared" si="60"/>
        <v>3</v>
      </c>
      <c r="BG129" s="849">
        <v>1</v>
      </c>
    </row>
    <row r="130" spans="1:59" ht="11.25" customHeight="1" x14ac:dyDescent="0.2">
      <c r="A130" s="831" t="s">
        <v>355</v>
      </c>
      <c r="B130" s="842" t="s">
        <v>356</v>
      </c>
      <c r="C130" s="898" t="s">
        <v>112</v>
      </c>
      <c r="D130" s="898" t="s">
        <v>211</v>
      </c>
      <c r="E130" s="705">
        <v>49</v>
      </c>
      <c r="F130" s="1153">
        <v>38</v>
      </c>
      <c r="G130" s="1153" t="s">
        <v>37</v>
      </c>
      <c r="H130" s="1153" t="s">
        <v>37</v>
      </c>
      <c r="I130" s="833">
        <v>79.89</v>
      </c>
      <c r="J130" s="624">
        <f t="shared" si="47"/>
        <v>1.151583427212417</v>
      </c>
      <c r="K130" s="844">
        <v>0.23</v>
      </c>
      <c r="L130" s="854">
        <v>4</v>
      </c>
      <c r="M130" s="615">
        <f t="shared" si="48"/>
        <v>0.92</v>
      </c>
      <c r="N130" s="837" t="s">
        <v>148</v>
      </c>
      <c r="O130" s="706">
        <v>0.22</v>
      </c>
      <c r="P130" s="606">
        <v>44162</v>
      </c>
      <c r="Q130" s="606">
        <v>44180</v>
      </c>
      <c r="R130" s="615">
        <f t="shared" si="49"/>
        <v>4.5454545454545494</v>
      </c>
      <c r="S130" s="673">
        <f>IF(INDEX(Historical!$D$7:$D$1257,MATCH(B130,Historical!$B$7:$B$1281,0))=0,"n/a",(INDEX(Historical!$C$7:$C$1259,MATCH(B130,Historical!$B$7:$B$1281,0))/INDEX(Historical!$D$7:$D$1257,MATCH(B130,Historical!$B$7:$B$1281,0))-1)*100)</f>
        <v>1.1363636363636465</v>
      </c>
      <c r="T130" s="673">
        <f>IF(INDEX(Historical!$F$7:$F$1250,MATCH(B130,Historical!$B$7:$B$1281,0))=0,"n/a",((INDEX(Historical!$C$7:$C$1259,MATCH(B130,Historical!$B$7:$B$1281,0))/INDEX(Historical!$F$7:$F$1250,MATCH(B130,Historical!$B$7:$B$1281,0)))^(1/3)-1)*100)</f>
        <v>1.9460117189676218</v>
      </c>
      <c r="U130" s="673">
        <f>IF(INDEX(Historical!$H$7:$H$1250,MATCH(B130,Historical!$B$7:$B$1281,0))=0,"n/a",((INDEX(Historical!$C$7:$C$1259,MATCH(B130,Historical!$B$7:$B$1281,0))/INDEX(Historical!$H$7:$H$1250,MATCH(B130,Historical!$B$7:$B$1281,0)))^(1/5)-1)*100)</f>
        <v>2.155088395573701</v>
      </c>
      <c r="V130" s="673">
        <f>IF(INDEX(Historical!$O$7:$O$1250,MATCH(B130,Historical!$B$7:$B$1281,0))=0,"n/a",((INDEX(Historical!$C$7:$C$1259,MATCH(B130,Historical!$B$7:$B$1281,0))/INDEX(Historical!$O$7:$O$1250,MATCH(B130,Historical!$B$7:$B$1281,0)))^(1/10)-1)*100)</f>
        <v>4.1966603655220203</v>
      </c>
      <c r="W130" s="674">
        <f t="shared" si="50"/>
        <v>0.5135246143049822</v>
      </c>
      <c r="X130" s="675">
        <f t="shared" si="51"/>
        <v>2.6938604944671263</v>
      </c>
      <c r="Y130" s="646"/>
      <c r="Z130" s="624">
        <f t="shared" si="52"/>
        <v>50.828729281767963</v>
      </c>
      <c r="AA130" s="853">
        <f t="shared" si="53"/>
        <v>44.138121546961322</v>
      </c>
      <c r="AB130" s="854">
        <v>12</v>
      </c>
      <c r="AC130" s="833">
        <v>1.81</v>
      </c>
      <c r="AD130" s="833">
        <v>2.99</v>
      </c>
      <c r="AE130" s="833">
        <v>1.47</v>
      </c>
      <c r="AF130" s="833">
        <v>3.69</v>
      </c>
      <c r="AG130" s="833">
        <v>8.7999999999999989</v>
      </c>
      <c r="AH130" s="834">
        <v>-27.1</v>
      </c>
      <c r="AI130" s="834">
        <v>14.08</v>
      </c>
      <c r="AJ130" s="833">
        <v>0.8</v>
      </c>
      <c r="AK130" s="833">
        <v>15</v>
      </c>
      <c r="AL130" s="845">
        <v>1470</v>
      </c>
      <c r="AM130" s="839">
        <v>1.5</v>
      </c>
      <c r="AN130" s="833">
        <v>0.76</v>
      </c>
      <c r="AO130" s="711">
        <f t="shared" si="54"/>
        <v>-40.831449724175201</v>
      </c>
      <c r="AP130" s="712">
        <f t="shared" si="55"/>
        <v>3.306671822786118</v>
      </c>
      <c r="AQ130" s="855">
        <f t="shared" si="56"/>
        <v>169.04742953058772</v>
      </c>
      <c r="AR130" s="624">
        <f>INDEX(Historical!$C$7:$C$1259,MATCH(B130,Historical!$B$7:$B$1281,0))*IF(AH130="n/a",1.03,IF(AH130&lt;0,1.01,IF(AH130&gt;10,1.1,(1+AH130/100))))</f>
        <v>0.89890000000000003</v>
      </c>
      <c r="AS130" s="853">
        <f t="shared" si="57"/>
        <v>0.98879000000000017</v>
      </c>
      <c r="AT130" s="853">
        <f t="shared" si="62"/>
        <v>1.0876690000000002</v>
      </c>
      <c r="AU130" s="853">
        <f t="shared" si="62"/>
        <v>1.1964359000000004</v>
      </c>
      <c r="AV130" s="853">
        <f t="shared" si="62"/>
        <v>1.3160794900000006</v>
      </c>
      <c r="AW130" s="624">
        <f t="shared" si="58"/>
        <v>5.4878743900000009</v>
      </c>
      <c r="AX130" s="719">
        <f t="shared" si="59"/>
        <v>6.8692882588559279</v>
      </c>
      <c r="AY130" s="900">
        <v>1.18</v>
      </c>
      <c r="AZ130" s="839">
        <v>63.73</v>
      </c>
      <c r="BA130" s="839">
        <v>-3.34</v>
      </c>
      <c r="BB130" s="839">
        <v>4.5900000000000007</v>
      </c>
      <c r="BC130" s="839">
        <v>16.32</v>
      </c>
      <c r="BE130" s="597">
        <v>1973</v>
      </c>
      <c r="BF130" s="865">
        <f t="shared" si="60"/>
        <v>5</v>
      </c>
      <c r="BG130" s="849">
        <v>3.1</v>
      </c>
    </row>
    <row r="131" spans="1:59" ht="11.25" customHeight="1" x14ac:dyDescent="0.2">
      <c r="A131" s="831" t="s">
        <v>359</v>
      </c>
      <c r="B131" s="842" t="s">
        <v>360</v>
      </c>
      <c r="C131" s="898" t="s">
        <v>128</v>
      </c>
      <c r="D131" s="898" t="s">
        <v>4261</v>
      </c>
      <c r="E131" s="705">
        <v>52</v>
      </c>
      <c r="F131" s="1153">
        <v>26</v>
      </c>
      <c r="G131" s="1153" t="s">
        <v>106</v>
      </c>
      <c r="H131" s="1153" t="s">
        <v>106</v>
      </c>
      <c r="I131" s="833">
        <v>33.130000000000003</v>
      </c>
      <c r="J131" s="624">
        <f t="shared" si="47"/>
        <v>1.0866284334440084</v>
      </c>
      <c r="K131" s="844">
        <v>0.09</v>
      </c>
      <c r="L131" s="854">
        <v>4</v>
      </c>
      <c r="M131" s="615">
        <f t="shared" si="48"/>
        <v>0.36</v>
      </c>
      <c r="N131" s="837" t="s">
        <v>194</v>
      </c>
      <c r="O131" s="709">
        <v>8.7378640776699018E-2</v>
      </c>
      <c r="P131" s="904">
        <v>43892</v>
      </c>
      <c r="Q131" s="904">
        <v>43917</v>
      </c>
      <c r="R131" s="615">
        <f t="shared" si="49"/>
        <v>3.0000000000000093</v>
      </c>
      <c r="S131" s="673">
        <f>IF(INDEX(Historical!$D$7:$D$1257,MATCH(B131,Historical!$B$7:$B$1281,0))=0,"n/a",(INDEX(Historical!$C$7:$C$1259,MATCH(B131,Historical!$B$7:$B$1281,0))/INDEX(Historical!$D$7:$D$1257,MATCH(B131,Historical!$B$7:$B$1281,0))-1)*100)</f>
        <v>0.73339507917364877</v>
      </c>
      <c r="T131" s="673">
        <f>IF(INDEX(Historical!$F$7:$F$1250,MATCH(B131,Historical!$B$7:$B$1281,0))=0,"n/a",((INDEX(Historical!$C$7:$C$1259,MATCH(B131,Historical!$B$7:$B$1281,0))/INDEX(Historical!$F$7:$F$1250,MATCH(B131,Historical!$B$7:$B$1281,0)))^(1/3)-1)*100)</f>
        <v>1.990131045678134</v>
      </c>
      <c r="U131" s="673">
        <f>IF(INDEX(Historical!$H$7:$H$1250,MATCH(B131,Historical!$B$7:$B$1281,0))=0,"n/a",((INDEX(Historical!$C$7:$C$1259,MATCH(B131,Historical!$B$7:$B$1281,0))/INDEX(Historical!$H$7:$H$1250,MATCH(B131,Historical!$B$7:$B$1281,0)))^(1/5)-1)*100)</f>
        <v>3.856398505172165</v>
      </c>
      <c r="V131" s="673">
        <f>IF(INDEX(Historical!$O$7:$O$1250,MATCH(B131,Historical!$B$7:$B$1281,0))=0,"n/a",((INDEX(Historical!$C$7:$C$1259,MATCH(B131,Historical!$B$7:$B$1281,0))/INDEX(Historical!$O$7:$O$1250,MATCH(B131,Historical!$B$7:$B$1281,0)))^(1/10)-1)*100)</f>
        <v>4.2203379145343112</v>
      </c>
      <c r="W131" s="674">
        <f t="shared" si="50"/>
        <v>0.91376533900075041</v>
      </c>
      <c r="X131" s="675" t="str">
        <f t="shared" si="51"/>
        <v>n/a</v>
      </c>
      <c r="Y131" s="647" t="s">
        <v>361</v>
      </c>
      <c r="Z131" s="624">
        <f t="shared" si="52"/>
        <v>41.860465116279066</v>
      </c>
      <c r="AA131" s="853">
        <f t="shared" si="53"/>
        <v>38.52325581395349</v>
      </c>
      <c r="AB131" s="854">
        <v>12</v>
      </c>
      <c r="AC131" s="833">
        <v>0.86</v>
      </c>
      <c r="AD131" s="833">
        <v>4.29</v>
      </c>
      <c r="AE131" s="833">
        <v>4.62</v>
      </c>
      <c r="AF131" s="833">
        <v>2.96</v>
      </c>
      <c r="AG131" s="833">
        <v>7.8</v>
      </c>
      <c r="AH131" s="833">
        <v>-7.9</v>
      </c>
      <c r="AI131" s="833" t="s">
        <v>136</v>
      </c>
      <c r="AJ131" s="833">
        <v>-0.89999999999999991</v>
      </c>
      <c r="AK131" s="833">
        <v>9</v>
      </c>
      <c r="AL131" s="845">
        <v>2180</v>
      </c>
      <c r="AM131" s="839">
        <v>34.08</v>
      </c>
      <c r="AN131" s="833">
        <v>0.01</v>
      </c>
      <c r="AO131" s="711">
        <f t="shared" si="54"/>
        <v>-33.580228875337319</v>
      </c>
      <c r="AP131" s="712">
        <f t="shared" si="55"/>
        <v>4.9430269386161729</v>
      </c>
      <c r="AQ131" s="855">
        <f t="shared" si="56"/>
        <v>125.12104122923375</v>
      </c>
      <c r="AR131" s="624">
        <f>INDEX(Historical!$C$7:$C$1259,MATCH(B131,Historical!$B$7:$B$1281,0))*IF(AH131="n/a",1.03,IF(AH131&lt;0,1.01,IF(AH131&gt;10,1.1,(1+AH131/100))))</f>
        <v>0.36359999999999998</v>
      </c>
      <c r="AS131" s="853">
        <f t="shared" si="57"/>
        <v>0.37450800000000001</v>
      </c>
      <c r="AT131" s="853">
        <f t="shared" si="62"/>
        <v>0.40821372000000006</v>
      </c>
      <c r="AU131" s="853">
        <f t="shared" si="62"/>
        <v>0.44495295480000008</v>
      </c>
      <c r="AV131" s="853">
        <f t="shared" si="62"/>
        <v>0.48499872073200012</v>
      </c>
      <c r="AW131" s="624">
        <f t="shared" si="58"/>
        <v>2.0762733955320005</v>
      </c>
      <c r="AX131" s="719">
        <f t="shared" si="59"/>
        <v>6.2670491866344715</v>
      </c>
      <c r="AY131" s="900">
        <v>-0.11</v>
      </c>
      <c r="AZ131" s="839">
        <v>17.71</v>
      </c>
      <c r="BA131" s="839">
        <v>-42.14</v>
      </c>
      <c r="BB131" s="839">
        <v>2.4899999999999998</v>
      </c>
      <c r="BC131" s="839">
        <v>6.8199999999999994</v>
      </c>
      <c r="BE131" s="597">
        <v>1967</v>
      </c>
      <c r="BF131" s="865">
        <f t="shared" si="60"/>
        <v>6</v>
      </c>
      <c r="BG131" s="849">
        <v>6.1</v>
      </c>
    </row>
    <row r="132" spans="1:59" ht="11.25" customHeight="1" x14ac:dyDescent="0.2">
      <c r="A132" s="831" t="s">
        <v>813</v>
      </c>
      <c r="B132" s="842" t="s">
        <v>814</v>
      </c>
      <c r="C132" s="898" t="s">
        <v>108</v>
      </c>
      <c r="D132" s="898" t="s">
        <v>4268</v>
      </c>
      <c r="E132" s="705">
        <v>28</v>
      </c>
      <c r="F132" s="1153">
        <v>114</v>
      </c>
      <c r="G132" s="1153" t="s">
        <v>106</v>
      </c>
      <c r="H132" s="1153" t="s">
        <v>106</v>
      </c>
      <c r="I132" s="841">
        <v>87.57</v>
      </c>
      <c r="J132" s="624">
        <f t="shared" si="47"/>
        <v>1.8499486125385409</v>
      </c>
      <c r="K132" s="844">
        <v>0.40500000000000003</v>
      </c>
      <c r="L132" s="854">
        <v>4</v>
      </c>
      <c r="M132" s="615">
        <f t="shared" si="48"/>
        <v>1.62</v>
      </c>
      <c r="N132" s="837" t="s">
        <v>148</v>
      </c>
      <c r="O132" s="706">
        <v>0.38</v>
      </c>
      <c r="P132" s="606">
        <v>44259</v>
      </c>
      <c r="Q132" s="606">
        <v>44272</v>
      </c>
      <c r="R132" s="615">
        <f t="shared" si="49"/>
        <v>6.5789473684210575</v>
      </c>
      <c r="S132" s="673">
        <f>IF(INDEX(Historical!$D$7:$D$1257,MATCH(B132,Historical!$B$7:$B$1281,0))=0,"n/a",(INDEX(Historical!$C$7:$C$1259,MATCH(B132,Historical!$B$7:$B$1281,0))/INDEX(Historical!$D$7:$D$1257,MATCH(B132,Historical!$B$7:$B$1281,0))-1)*100)</f>
        <v>5.555555555555558</v>
      </c>
      <c r="T132" s="673">
        <f>IF(INDEX(Historical!$F$7:$F$1250,MATCH(B132,Historical!$B$7:$B$1281,0))=0,"n/a",((INDEX(Historical!$C$7:$C$1259,MATCH(B132,Historical!$B$7:$B$1281,0))/INDEX(Historical!$F$7:$F$1250,MATCH(B132,Historical!$B$7:$B$1281,0)))^(1/3)-1)*100)</f>
        <v>3.2733267452874637</v>
      </c>
      <c r="U132" s="673">
        <f>IF(INDEX(Historical!$H$7:$H$1250,MATCH(B132,Historical!$B$7:$B$1281,0))=0,"n/a",((INDEX(Historical!$C$7:$C$1259,MATCH(B132,Historical!$B$7:$B$1281,0))/INDEX(Historical!$H$7:$H$1250,MATCH(B132,Historical!$B$7:$B$1281,0)))^(1/5)-1)*100)</f>
        <v>2.5528556110398393</v>
      </c>
      <c r="V132" s="673">
        <f>IF(INDEX(Historical!$O$7:$O$1250,MATCH(B132,Historical!$B$7:$B$1281,0))=0,"n/a",((INDEX(Historical!$C$7:$C$1259,MATCH(B132,Historical!$B$7:$B$1281,0))/INDEX(Historical!$O$7:$O$1250,MATCH(B132,Historical!$B$7:$B$1281,0)))^(1/10)-1)*100)</f>
        <v>2.7397630739181666</v>
      </c>
      <c r="W132" s="674">
        <f t="shared" si="50"/>
        <v>0.9317796985229716</v>
      </c>
      <c r="X132" s="675">
        <f t="shared" si="51"/>
        <v>0.28053358363075159</v>
      </c>
      <c r="Y132" s="843" t="s">
        <v>815</v>
      </c>
      <c r="Z132" s="624">
        <f t="shared" si="52"/>
        <v>70.43478260869567</v>
      </c>
      <c r="AA132" s="853">
        <f t="shared" si="53"/>
        <v>38.073913043478264</v>
      </c>
      <c r="AB132" s="854">
        <v>12</v>
      </c>
      <c r="AC132" s="833">
        <v>2.2999999999999998</v>
      </c>
      <c r="AD132" s="833">
        <v>2.11</v>
      </c>
      <c r="AE132" s="833">
        <v>7.24</v>
      </c>
      <c r="AF132" s="833">
        <v>4.41</v>
      </c>
      <c r="AG132" s="833">
        <v>11.899999999999999</v>
      </c>
      <c r="AH132" s="833">
        <v>212.8</v>
      </c>
      <c r="AI132" s="833">
        <v>30.709999999999997</v>
      </c>
      <c r="AJ132" s="833">
        <v>9.1</v>
      </c>
      <c r="AK132" s="833">
        <v>18.05</v>
      </c>
      <c r="AL132" s="845">
        <v>43320</v>
      </c>
      <c r="AM132" s="839">
        <v>55.000000000000007</v>
      </c>
      <c r="AN132" s="833">
        <v>0.41</v>
      </c>
      <c r="AO132" s="711">
        <f t="shared" si="54"/>
        <v>-33.671108819899885</v>
      </c>
      <c r="AP132" s="712">
        <f t="shared" si="55"/>
        <v>4.4028042235783804</v>
      </c>
      <c r="AQ132" s="855">
        <f t="shared" si="56"/>
        <v>173.17552885501547</v>
      </c>
      <c r="AR132" s="624">
        <f>INDEX(Historical!$C$7:$C$1259,MATCH(B132,Historical!$B$7:$B$1281,0))*IF(AH132="n/a",1.03,IF(AH132&lt;0,1.01,IF(AH132&gt;10,1.1,(1+AH132/100))))</f>
        <v>1.6720000000000002</v>
      </c>
      <c r="AS132" s="853">
        <f t="shared" si="57"/>
        <v>1.8392000000000004</v>
      </c>
      <c r="AT132" s="853">
        <f t="shared" si="62"/>
        <v>2.0231200000000005</v>
      </c>
      <c r="AU132" s="853">
        <f t="shared" si="62"/>
        <v>2.2254320000000005</v>
      </c>
      <c r="AV132" s="853">
        <f t="shared" si="62"/>
        <v>2.4479752000000006</v>
      </c>
      <c r="AW132" s="624">
        <f t="shared" si="58"/>
        <v>10.207727200000003</v>
      </c>
      <c r="AX132" s="719">
        <f t="shared" si="59"/>
        <v>11.656648623957979</v>
      </c>
      <c r="AY132" s="900">
        <v>0.45</v>
      </c>
      <c r="AZ132" s="839">
        <v>37.49</v>
      </c>
      <c r="BA132" s="839">
        <v>-2.67</v>
      </c>
      <c r="BB132" s="839">
        <v>2.76</v>
      </c>
      <c r="BC132" s="839">
        <v>10.82</v>
      </c>
      <c r="BE132" s="597">
        <v>1995</v>
      </c>
      <c r="BF132" s="865">
        <f t="shared" si="60"/>
        <v>2</v>
      </c>
      <c r="BG132" s="849">
        <v>6.5</v>
      </c>
    </row>
    <row r="133" spans="1:59" ht="11.25" customHeight="1" x14ac:dyDescent="0.2">
      <c r="A133" s="838" t="s">
        <v>348</v>
      </c>
      <c r="B133" s="842" t="s">
        <v>349</v>
      </c>
      <c r="C133" s="898" t="s">
        <v>108</v>
      </c>
      <c r="D133" s="898" t="s">
        <v>4268</v>
      </c>
      <c r="E133" s="705">
        <v>35</v>
      </c>
      <c r="F133" s="1153">
        <v>80</v>
      </c>
      <c r="G133" s="1153" t="s">
        <v>106</v>
      </c>
      <c r="H133" s="1153" t="s">
        <v>106</v>
      </c>
      <c r="I133" s="833">
        <v>171.6</v>
      </c>
      <c r="J133" s="624">
        <f t="shared" si="47"/>
        <v>2.5174825174825175</v>
      </c>
      <c r="K133" s="851">
        <v>1.08</v>
      </c>
      <c r="L133" s="854">
        <v>4</v>
      </c>
      <c r="M133" s="615">
        <f t="shared" si="48"/>
        <v>4.32</v>
      </c>
      <c r="N133" s="837" t="s">
        <v>318</v>
      </c>
      <c r="O133" s="707">
        <v>0.9</v>
      </c>
      <c r="P133" s="606">
        <v>44270</v>
      </c>
      <c r="Q133" s="606">
        <v>44285</v>
      </c>
      <c r="R133" s="615">
        <f t="shared" si="49"/>
        <v>20.000000000000004</v>
      </c>
      <c r="S133" s="673">
        <f>IF(INDEX(Historical!$D$7:$D$1257,MATCH(B133,Historical!$B$7:$B$1281,0))=0,"n/a",(INDEX(Historical!$C$7:$C$1259,MATCH(B133,Historical!$B$7:$B$1281,0))/INDEX(Historical!$D$7:$D$1257,MATCH(B133,Historical!$B$7:$B$1281,0))-1)*100)</f>
        <v>18.421052631578938</v>
      </c>
      <c r="T133" s="673">
        <f>IF(INDEX(Historical!$F$7:$F$1250,MATCH(B133,Historical!$B$7:$B$1281,0))=0,"n/a",((INDEX(Historical!$C$7:$C$1259,MATCH(B133,Historical!$B$7:$B$1281,0))/INDEX(Historical!$F$7:$F$1250,MATCH(B133,Historical!$B$7:$B$1281,0)))^(1/3)-1)*100)</f>
        <v>16.445457431121579</v>
      </c>
      <c r="U133" s="673">
        <f>IF(INDEX(Historical!$H$7:$H$1250,MATCH(B133,Historical!$B$7:$B$1281,0))=0,"n/a",((INDEX(Historical!$C$7:$C$1259,MATCH(B133,Historical!$B$7:$B$1281,0))/INDEX(Historical!$H$7:$H$1250,MATCH(B133,Historical!$B$7:$B$1281,0)))^(1/5)-1)*100)</f>
        <v>11.595795704392353</v>
      </c>
      <c r="V133" s="673">
        <f>IF(INDEX(Historical!$O$7:$O$1250,MATCH(B133,Historical!$B$7:$B$1281,0))=0,"n/a",((INDEX(Historical!$C$7:$C$1259,MATCH(B133,Historical!$B$7:$B$1281,0))/INDEX(Historical!$O$7:$O$1250,MATCH(B133,Historical!$B$7:$B$1281,0)))^(1/10)-1)*100)</f>
        <v>12.794487300549928</v>
      </c>
      <c r="W133" s="674">
        <f t="shared" si="50"/>
        <v>0.90631186947943954</v>
      </c>
      <c r="X133" s="675">
        <f t="shared" si="51"/>
        <v>0.69854190990315379</v>
      </c>
      <c r="Y133" s="634"/>
      <c r="Z133" s="624">
        <f t="shared" si="52"/>
        <v>43.11377245508983</v>
      </c>
      <c r="AA133" s="853">
        <f t="shared" si="53"/>
        <v>17.125748502994011</v>
      </c>
      <c r="AB133" s="854">
        <v>12</v>
      </c>
      <c r="AC133" s="833">
        <v>10.02</v>
      </c>
      <c r="AD133" s="833">
        <v>1.24</v>
      </c>
      <c r="AE133" s="833">
        <v>6.1</v>
      </c>
      <c r="AF133" s="833">
        <v>5.07</v>
      </c>
      <c r="AG133" s="833">
        <v>32.9</v>
      </c>
      <c r="AH133" s="833">
        <v>14.7</v>
      </c>
      <c r="AI133" s="833">
        <v>4.97</v>
      </c>
      <c r="AJ133" s="833">
        <v>16.600000000000001</v>
      </c>
      <c r="AK133" s="833">
        <v>13.83</v>
      </c>
      <c r="AL133" s="845">
        <v>37840</v>
      </c>
      <c r="AM133" s="839">
        <v>1</v>
      </c>
      <c r="AN133" s="833">
        <v>0</v>
      </c>
      <c r="AO133" s="711">
        <f t="shared" si="54"/>
        <v>-3.0124702811191391</v>
      </c>
      <c r="AP133" s="712">
        <f t="shared" si="55"/>
        <v>14.113278221874872</v>
      </c>
      <c r="AQ133" s="855">
        <f t="shared" si="56"/>
        <v>96.443426869111207</v>
      </c>
      <c r="AR133" s="624">
        <f>INDEX(Historical!$C$7:$C$1259,MATCH(B133,Historical!$B$7:$B$1281,0))*IF(AH133="n/a",1.03,IF(AH133&lt;0,1.01,IF(AH133&gt;10,1.1,(1+AH133/100))))</f>
        <v>3.9600000000000004</v>
      </c>
      <c r="AS133" s="853">
        <f t="shared" si="57"/>
        <v>4.1568120000000004</v>
      </c>
      <c r="AT133" s="853">
        <f t="shared" si="62"/>
        <v>4.5724932000000011</v>
      </c>
      <c r="AU133" s="853">
        <f t="shared" si="62"/>
        <v>5.0297425200000019</v>
      </c>
      <c r="AV133" s="853">
        <f t="shared" si="62"/>
        <v>5.5327167720000023</v>
      </c>
      <c r="AW133" s="624">
        <f t="shared" si="58"/>
        <v>23.251764492000007</v>
      </c>
      <c r="AX133" s="719">
        <f t="shared" si="59"/>
        <v>13.549979307692311</v>
      </c>
      <c r="AY133" s="900">
        <v>1.19</v>
      </c>
      <c r="AZ133" s="839">
        <v>85.79</v>
      </c>
      <c r="BA133" s="839">
        <v>-4.46</v>
      </c>
      <c r="BB133" s="839">
        <v>3.51</v>
      </c>
      <c r="BC133" s="839">
        <v>18.600000000000001</v>
      </c>
      <c r="BE133" s="597">
        <v>1987</v>
      </c>
      <c r="BF133" s="865">
        <f t="shared" si="60"/>
        <v>3</v>
      </c>
      <c r="BG133" s="849">
        <v>23.7</v>
      </c>
    </row>
    <row r="134" spans="1:59" ht="11.25" customHeight="1" x14ac:dyDescent="0.2">
      <c r="A134" s="838" t="s">
        <v>169</v>
      </c>
      <c r="B134" s="842" t="s">
        <v>170</v>
      </c>
      <c r="C134" s="898" t="s">
        <v>108</v>
      </c>
      <c r="D134" s="898" t="s">
        <v>4272</v>
      </c>
      <c r="E134" s="705">
        <v>31</v>
      </c>
      <c r="F134" s="1153">
        <v>90</v>
      </c>
      <c r="G134" s="1153" t="s">
        <v>106</v>
      </c>
      <c r="H134" s="1153" t="s">
        <v>106</v>
      </c>
      <c r="I134" s="841">
        <v>33</v>
      </c>
      <c r="J134" s="624">
        <f t="shared" si="47"/>
        <v>3.5151515151515147</v>
      </c>
      <c r="K134" s="844">
        <v>0.28999999999999998</v>
      </c>
      <c r="L134" s="854">
        <v>4</v>
      </c>
      <c r="M134" s="615">
        <f t="shared" si="48"/>
        <v>1.1599999999999999</v>
      </c>
      <c r="N134" s="837" t="s">
        <v>488</v>
      </c>
      <c r="O134" s="706">
        <v>0.26</v>
      </c>
      <c r="P134" s="606">
        <v>44103</v>
      </c>
      <c r="Q134" s="606">
        <v>44119</v>
      </c>
      <c r="R134" s="615">
        <f t="shared" si="49"/>
        <v>11.538461538461526</v>
      </c>
      <c r="S134" s="673">
        <f>IF(INDEX(Historical!$D$7:$D$1257,MATCH(B134,Historical!$B$7:$B$1281,0))=0,"n/a",(INDEX(Historical!$C$7:$C$1259,MATCH(B134,Historical!$B$7:$B$1281,0))/INDEX(Historical!$D$7:$D$1257,MATCH(B134,Historical!$B$7:$B$1281,0))-1)*100)</f>
        <v>12.000000000000011</v>
      </c>
      <c r="T134" s="673">
        <f>IF(INDEX(Historical!$F$7:$F$1250,MATCH(B134,Historical!$B$7:$B$1281,0))=0,"n/a",((INDEX(Historical!$C$7:$C$1259,MATCH(B134,Historical!$B$7:$B$1281,0))/INDEX(Historical!$F$7:$F$1250,MATCH(B134,Historical!$B$7:$B$1281,0)))^(1/3)-1)*100)</f>
        <v>4.5515917149420382</v>
      </c>
      <c r="U134" s="673">
        <f>IF(INDEX(Historical!$H$7:$H$1250,MATCH(B134,Historical!$B$7:$B$1281,0))=0,"n/a",((INDEX(Historical!$C$7:$C$1259,MATCH(B134,Historical!$B$7:$B$1281,0))/INDEX(Historical!$H$7:$H$1250,MATCH(B134,Historical!$B$7:$B$1281,0)))^(1/5)-1)*100)</f>
        <v>3.1310306477545069</v>
      </c>
      <c r="V134" s="673">
        <f>IF(INDEX(Historical!$O$7:$O$1250,MATCH(B134,Historical!$B$7:$B$1281,0))=0,"n/a",((INDEX(Historical!$C$7:$C$1259,MATCH(B134,Historical!$B$7:$B$1281,0))/INDEX(Historical!$O$7:$O$1250,MATCH(B134,Historical!$B$7:$B$1281,0)))^(1/10)-1)*100)</f>
        <v>2.098100681516013</v>
      </c>
      <c r="W134" s="674">
        <f t="shared" si="50"/>
        <v>1.4923166821013258</v>
      </c>
      <c r="X134" s="675" t="str">
        <f t="shared" si="51"/>
        <v>n/a</v>
      </c>
      <c r="Y134" s="843"/>
      <c r="Z134" s="624" t="str">
        <f t="shared" si="52"/>
        <v>n/a</v>
      </c>
      <c r="AA134" s="853" t="str">
        <f t="shared" si="53"/>
        <v>n/a</v>
      </c>
      <c r="AB134" s="854">
        <v>12</v>
      </c>
      <c r="AC134" s="833" t="s">
        <v>136</v>
      </c>
      <c r="AD134" s="833" t="s">
        <v>136</v>
      </c>
      <c r="AE134" s="833" t="s">
        <v>136</v>
      </c>
      <c r="AF134" s="833" t="s">
        <v>136</v>
      </c>
      <c r="AG134" s="833" t="s">
        <v>136</v>
      </c>
      <c r="AH134" s="833" t="s">
        <v>136</v>
      </c>
      <c r="AI134" s="833" t="s">
        <v>136</v>
      </c>
      <c r="AJ134" s="833" t="s">
        <v>136</v>
      </c>
      <c r="AK134" s="833" t="s">
        <v>136</v>
      </c>
      <c r="AL134" s="845" t="s">
        <v>136</v>
      </c>
      <c r="AM134" s="839" t="s">
        <v>136</v>
      </c>
      <c r="AN134" s="833" t="s">
        <v>136</v>
      </c>
      <c r="AO134" s="711" t="str">
        <f t="shared" si="54"/>
        <v>n/a</v>
      </c>
      <c r="AP134" s="712">
        <f t="shared" si="55"/>
        <v>6.6461821629060216</v>
      </c>
      <c r="AQ134" s="855" t="str">
        <f t="shared" si="56"/>
        <v>n/a</v>
      </c>
      <c r="AR134" s="624">
        <f>INDEX(Historical!$C$7:$C$1259,MATCH(B134,Historical!$B$7:$B$1281,0))*IF(AH134="n/a",1.03,IF(AH134&lt;0,1.01,IF(AH134&gt;10,1.1,(1+AH134/100))))</f>
        <v>1.1536000000000002</v>
      </c>
      <c r="AS134" s="853">
        <f t="shared" si="57"/>
        <v>1.1882080000000002</v>
      </c>
      <c r="AT134" s="853">
        <f t="shared" si="62"/>
        <v>1.2238542400000001</v>
      </c>
      <c r="AU134" s="853">
        <f t="shared" si="62"/>
        <v>1.2605698672000001</v>
      </c>
      <c r="AV134" s="853">
        <f t="shared" si="62"/>
        <v>1.2983869632160001</v>
      </c>
      <c r="AW134" s="624">
        <f t="shared" si="58"/>
        <v>6.1246190704160011</v>
      </c>
      <c r="AX134" s="719">
        <f t="shared" si="59"/>
        <v>18.559451728533336</v>
      </c>
      <c r="AY134" s="900" t="s">
        <v>136</v>
      </c>
      <c r="AZ134" s="839" t="s">
        <v>136</v>
      </c>
      <c r="BA134" s="839" t="s">
        <v>136</v>
      </c>
      <c r="BB134" s="839" t="s">
        <v>136</v>
      </c>
      <c r="BC134" s="839" t="s">
        <v>136</v>
      </c>
      <c r="BD134" s="874" t="s">
        <v>4199</v>
      </c>
      <c r="BE134" s="597">
        <v>1992</v>
      </c>
      <c r="BF134" s="865">
        <f t="shared" si="60"/>
        <v>2</v>
      </c>
      <c r="BG134" s="849" t="s">
        <v>136</v>
      </c>
    </row>
    <row r="135" spans="1:59" ht="11.25" customHeight="1" x14ac:dyDescent="0.2">
      <c r="A135" s="831" t="s">
        <v>366</v>
      </c>
      <c r="B135" s="842" t="s">
        <v>367</v>
      </c>
      <c r="C135" s="898" t="s">
        <v>108</v>
      </c>
      <c r="D135" s="898" t="s">
        <v>4272</v>
      </c>
      <c r="E135" s="705">
        <v>45</v>
      </c>
      <c r="F135" s="1153">
        <v>53</v>
      </c>
      <c r="G135" s="1153" t="s">
        <v>37</v>
      </c>
      <c r="H135" s="1153" t="s">
        <v>37</v>
      </c>
      <c r="I135" s="833">
        <v>38.58</v>
      </c>
      <c r="J135" s="624">
        <f t="shared" ref="J135:J166" si="63">(M135/I135)*100</f>
        <v>3.6288232244686367</v>
      </c>
      <c r="K135" s="844">
        <v>0.35</v>
      </c>
      <c r="L135" s="854">
        <v>4</v>
      </c>
      <c r="M135" s="615">
        <f t="shared" ref="M135:M166" si="64">K135*L135</f>
        <v>1.4</v>
      </c>
      <c r="N135" s="837" t="s">
        <v>163</v>
      </c>
      <c r="O135" s="706">
        <v>0.34</v>
      </c>
      <c r="P135" s="904">
        <v>43810</v>
      </c>
      <c r="Q135" s="904">
        <v>43831</v>
      </c>
      <c r="R135" s="615">
        <f t="shared" ref="R135:R147" si="65">(K135-O135)/O135*100</f>
        <v>2.9411764705882213</v>
      </c>
      <c r="S135" s="673">
        <f>IF(INDEX(Historical!$D$7:$D$1257,MATCH(B135,Historical!$B$7:$B$1281,0))=0,"n/a",(INDEX(Historical!$C$7:$C$1259,MATCH(B135,Historical!$B$7:$B$1281,0))/INDEX(Historical!$D$7:$D$1257,MATCH(B135,Historical!$B$7:$B$1281,0))-1)*100)</f>
        <v>2.9411764705882248</v>
      </c>
      <c r="T135" s="673">
        <f>IF(INDEX(Historical!$F$7:$F$1250,MATCH(B135,Historical!$B$7:$B$1281,0))=0,"n/a",((INDEX(Historical!$C$7:$C$1259,MATCH(B135,Historical!$B$7:$B$1281,0))/INDEX(Historical!$F$7:$F$1250,MATCH(B135,Historical!$B$7:$B$1281,0)))^(1/3)-1)*100)</f>
        <v>1.9807108406800999</v>
      </c>
      <c r="U135" s="673">
        <f>IF(INDEX(Historical!$H$7:$H$1250,MATCH(B135,Historical!$B$7:$B$1281,0))=0,"n/a",((INDEX(Historical!$C$7:$C$1259,MATCH(B135,Historical!$B$7:$B$1281,0))/INDEX(Historical!$H$7:$H$1250,MATCH(B135,Historical!$B$7:$B$1281,0)))^(1/5)-1)*100)</f>
        <v>1.8084002320198911</v>
      </c>
      <c r="V135" s="673">
        <f>IF(INDEX(Historical!$O$7:$O$1250,MATCH(B135,Historical!$B$7:$B$1281,0))=0,"n/a",((INDEX(Historical!$C$7:$C$1259,MATCH(B135,Historical!$B$7:$B$1281,0))/INDEX(Historical!$O$7:$O$1250,MATCH(B135,Historical!$B$7:$B$1281,0)))^(1/10)-1)*100)</f>
        <v>1.5534493002352434</v>
      </c>
      <c r="W135" s="674">
        <f t="shared" ref="W135:W166" si="66">IF(OR(U135&lt;=0,U135="n/a",V135&lt;=0,V135="n/a"),"n/a",U135/V135)</f>
        <v>1.1641192485303766</v>
      </c>
      <c r="X135" s="675">
        <f t="shared" ref="X135:X147" si="67">IF(OR(AJ135&lt;=0,AJ135="n/a",U135&lt;=0,U135="n/a"),"n/a",U135/AJ135)</f>
        <v>0.45210005800497277</v>
      </c>
      <c r="Y135" s="636" t="s">
        <v>368</v>
      </c>
      <c r="Z135" s="624">
        <f t="shared" ref="Z135:Z147" si="68">IF(OR(AC135&lt;0.01,AC135="n/a"),"n/a",M135/AC135*100)</f>
        <v>59.574468085106382</v>
      </c>
      <c r="AA135" s="853">
        <f t="shared" ref="AA135:AA147" si="69">IF(OR(AC135&lt;0.01,AC135="n/a"),"n/a",I135/AC135)</f>
        <v>16.417021276595744</v>
      </c>
      <c r="AB135" s="854">
        <v>12</v>
      </c>
      <c r="AC135" s="833">
        <v>2.35</v>
      </c>
      <c r="AD135" s="833">
        <v>2.0699999999999998</v>
      </c>
      <c r="AE135" s="833">
        <v>6.14</v>
      </c>
      <c r="AF135" s="833">
        <v>1.17</v>
      </c>
      <c r="AG135" s="833">
        <v>7.1999999999999993</v>
      </c>
      <c r="AH135" s="833">
        <v>-5.8000000000000007</v>
      </c>
      <c r="AI135" s="833">
        <v>-3.83</v>
      </c>
      <c r="AJ135" s="833">
        <v>4</v>
      </c>
      <c r="AK135" s="833">
        <v>8</v>
      </c>
      <c r="AL135" s="845">
        <v>4900</v>
      </c>
      <c r="AM135" s="839">
        <v>1.9</v>
      </c>
      <c r="AN135" s="833">
        <v>7.0000000000000007E-2</v>
      </c>
      <c r="AO135" s="711">
        <f t="shared" ref="AO135:AO147" si="70">IF(U135="n/a","n/a",IF(AA135&lt;0,"n/a",IF(AA135="n/a","n/a",J135+U135-AA135)))</f>
        <v>-10.979797820107216</v>
      </c>
      <c r="AP135" s="712">
        <f t="shared" ref="AP135:AP147" si="71">IF(U135="n/a","n/a",J135+U135)</f>
        <v>5.4372234564885282</v>
      </c>
      <c r="AQ135" s="855">
        <f t="shared" ref="AQ135:AQ147" si="72">IF(OR(AC135&lt;0.01,AF135="n/a"),"n/a",(I135/SQRT(22.5*AC135*(I135/AF135))-1)*100)</f>
        <v>-7.6049186166829212</v>
      </c>
      <c r="AR135" s="624">
        <f>INDEX(Historical!$C$7:$C$1259,MATCH(B135,Historical!$B$7:$B$1281,0))*IF(AH135="n/a",1.03,IF(AH135&lt;0,1.01,IF(AH135&gt;10,1.1,(1+AH135/100))))</f>
        <v>1.4139999999999999</v>
      </c>
      <c r="AS135" s="853">
        <f t="shared" ref="AS135:AS166" si="73">IF($AI135="n/a",1.03*AR135,IF($AI135&lt;0,1.01*AR135,IF($AI135&gt;10,1.1*AR135,(1+$AI135/100)*AR135)))</f>
        <v>1.42814</v>
      </c>
      <c r="AT135" s="853">
        <f t="shared" si="62"/>
        <v>1.5423912</v>
      </c>
      <c r="AU135" s="853">
        <f t="shared" si="62"/>
        <v>1.6657824960000001</v>
      </c>
      <c r="AV135" s="853">
        <f t="shared" si="62"/>
        <v>1.7990450956800002</v>
      </c>
      <c r="AW135" s="624">
        <f t="shared" ref="AW135:AW166" si="74">SUM(AR135:AV135)</f>
        <v>7.8493587916800003</v>
      </c>
      <c r="AX135" s="719">
        <f t="shared" ref="AX135:AX166" si="75">AW135/I135*100</f>
        <v>20.345668200311042</v>
      </c>
      <c r="AY135" s="900">
        <v>1.4</v>
      </c>
      <c r="AZ135" s="839">
        <v>87.55</v>
      </c>
      <c r="BA135" s="839">
        <v>-7.28</v>
      </c>
      <c r="BB135" s="839">
        <v>4.34</v>
      </c>
      <c r="BC135" s="839">
        <v>28.599999999999998</v>
      </c>
      <c r="BE135" s="597">
        <v>1975</v>
      </c>
      <c r="BF135" s="865">
        <f t="shared" ref="BF135:BF166" si="76">IF(BE135&gt;2008,0,IF(BE135&gt;2001,1,IF(BE135&gt;1990,2,IF(BE135&gt;1980,3,IF(BE135&gt;1973,4,IF(BE135&gt;1970,5,IF(BE135&gt;1960,6,IF(BE135&gt;1958,7,IF(BE135&gt;1953,8,9)))))))))</f>
        <v>4</v>
      </c>
      <c r="BG135" s="849">
        <v>1.2</v>
      </c>
    </row>
    <row r="136" spans="1:59" ht="11.25" customHeight="1" x14ac:dyDescent="0.2">
      <c r="A136" s="838" t="s">
        <v>362</v>
      </c>
      <c r="B136" s="842" t="s">
        <v>363</v>
      </c>
      <c r="C136" s="898" t="s">
        <v>131</v>
      </c>
      <c r="D136" s="898" t="s">
        <v>4273</v>
      </c>
      <c r="E136" s="705">
        <v>33</v>
      </c>
      <c r="F136" s="1153">
        <v>87</v>
      </c>
      <c r="G136" s="1153" t="s">
        <v>37</v>
      </c>
      <c r="H136" s="1153" t="s">
        <v>37</v>
      </c>
      <c r="I136" s="833">
        <v>41.01</v>
      </c>
      <c r="J136" s="624">
        <f t="shared" si="63"/>
        <v>3.2187271397220192</v>
      </c>
      <c r="K136" s="851">
        <v>0.33</v>
      </c>
      <c r="L136" s="854">
        <v>4</v>
      </c>
      <c r="M136" s="615">
        <f t="shared" si="64"/>
        <v>1.32</v>
      </c>
      <c r="N136" s="837" t="s">
        <v>145</v>
      </c>
      <c r="O136" s="707">
        <v>0.32500000000000001</v>
      </c>
      <c r="P136" s="606">
        <v>43994</v>
      </c>
      <c r="Q136" s="606">
        <v>44013</v>
      </c>
      <c r="R136" s="615">
        <f t="shared" si="65"/>
        <v>1.5384615384615397</v>
      </c>
      <c r="S136" s="673">
        <f>IF(INDEX(Historical!$D$7:$D$1257,MATCH(B136,Historical!$B$7:$B$1281,0))=0,"n/a",(INDEX(Historical!$C$7:$C$1259,MATCH(B136,Historical!$B$7:$B$1281,0))/INDEX(Historical!$D$7:$D$1257,MATCH(B136,Historical!$B$7:$B$1281,0))-1)*100)</f>
        <v>14.410480349344979</v>
      </c>
      <c r="T136" s="673">
        <f>IF(INDEX(Historical!$F$7:$F$1250,MATCH(B136,Historical!$B$7:$B$1281,0))=0,"n/a",((INDEX(Historical!$C$7:$C$1259,MATCH(B136,Historical!$B$7:$B$1281,0))/INDEX(Historical!$F$7:$F$1250,MATCH(B136,Historical!$B$7:$B$1281,0)))^(1/3)-1)*100)</f>
        <v>10.34573707988946</v>
      </c>
      <c r="U136" s="673">
        <f>IF(INDEX(Historical!$H$7:$H$1250,MATCH(B136,Historical!$B$7:$B$1281,0))=0,"n/a",((INDEX(Historical!$C$7:$C$1259,MATCH(B136,Historical!$B$7:$B$1281,0))/INDEX(Historical!$H$7:$H$1250,MATCH(B136,Historical!$B$7:$B$1281,0)))^(1/5)-1)*100)</f>
        <v>8.0784399833303766</v>
      </c>
      <c r="V136" s="673">
        <f>IF(INDEX(Historical!$O$7:$O$1250,MATCH(B136,Historical!$B$7:$B$1281,0))=0,"n/a",((INDEX(Historical!$C$7:$C$1259,MATCH(B136,Historical!$B$7:$B$1281,0))/INDEX(Historical!$O$7:$O$1250,MATCH(B136,Historical!$B$7:$B$1281,0)))^(1/10)-1)*100)</f>
        <v>8.1214856522852088</v>
      </c>
      <c r="W136" s="674">
        <f t="shared" si="66"/>
        <v>0.99469977898160544</v>
      </c>
      <c r="X136" s="675">
        <f t="shared" si="67"/>
        <v>0.8415041649302476</v>
      </c>
      <c r="Y136" s="843"/>
      <c r="Z136" s="624">
        <f t="shared" si="68"/>
        <v>44.444444444444443</v>
      </c>
      <c r="AA136" s="853">
        <f t="shared" si="69"/>
        <v>13.808080808080806</v>
      </c>
      <c r="AB136" s="854">
        <v>9</v>
      </c>
      <c r="AC136" s="833">
        <v>2.97</v>
      </c>
      <c r="AD136" s="833">
        <v>1.9</v>
      </c>
      <c r="AE136" s="833">
        <v>1.35</v>
      </c>
      <c r="AF136" s="833">
        <v>1.96</v>
      </c>
      <c r="AG136" s="833">
        <v>14.899999999999999</v>
      </c>
      <c r="AH136" s="833">
        <v>79.2</v>
      </c>
      <c r="AI136" s="833">
        <v>12.389999999999999</v>
      </c>
      <c r="AJ136" s="833">
        <v>9.6</v>
      </c>
      <c r="AK136" s="833">
        <v>7.35</v>
      </c>
      <c r="AL136" s="845">
        <v>8720</v>
      </c>
      <c r="AM136" s="839">
        <v>0.5</v>
      </c>
      <c r="AN136" s="833">
        <v>1.49</v>
      </c>
      <c r="AO136" s="711">
        <f t="shared" si="70"/>
        <v>-2.5109136850284095</v>
      </c>
      <c r="AP136" s="712">
        <f t="shared" si="71"/>
        <v>11.297167123052397</v>
      </c>
      <c r="AQ136" s="855">
        <f t="shared" si="72"/>
        <v>9.6739377201314767</v>
      </c>
      <c r="AR136" s="624">
        <f>INDEX(Historical!$C$7:$C$1259,MATCH(B136,Historical!$B$7:$B$1281,0))*IF(AH136="n/a",1.03,IF(AH136&lt;0,1.01,IF(AH136&gt;10,1.1,(1+AH136/100))))</f>
        <v>1.4410000000000003</v>
      </c>
      <c r="AS136" s="853">
        <f t="shared" si="73"/>
        <v>1.5851000000000004</v>
      </c>
      <c r="AT136" s="853">
        <f t="shared" si="62"/>
        <v>1.7016048500000003</v>
      </c>
      <c r="AU136" s="853">
        <f t="shared" si="62"/>
        <v>1.8266728064750002</v>
      </c>
      <c r="AV136" s="853">
        <f t="shared" si="62"/>
        <v>1.9609332577509124</v>
      </c>
      <c r="AW136" s="624">
        <f t="shared" si="74"/>
        <v>8.5153109142259122</v>
      </c>
      <c r="AX136" s="719">
        <f t="shared" si="75"/>
        <v>20.763986623325806</v>
      </c>
      <c r="AY136" s="900">
        <v>0.98</v>
      </c>
      <c r="AZ136" s="839">
        <v>69.599999999999994</v>
      </c>
      <c r="BA136" s="839">
        <v>-2.5</v>
      </c>
      <c r="BB136" s="839">
        <v>4.78</v>
      </c>
      <c r="BC136" s="839">
        <v>16.18</v>
      </c>
      <c r="BE136" s="597">
        <v>1988</v>
      </c>
      <c r="BF136" s="865">
        <f t="shared" si="76"/>
        <v>3</v>
      </c>
      <c r="BG136" s="849">
        <v>4.3999999999999995</v>
      </c>
    </row>
    <row r="137" spans="1:59" ht="11.25" customHeight="1" x14ac:dyDescent="0.2">
      <c r="A137" s="838" t="s">
        <v>371</v>
      </c>
      <c r="B137" s="842" t="s">
        <v>372</v>
      </c>
      <c r="C137" s="898" t="s">
        <v>4253</v>
      </c>
      <c r="D137" s="898" t="s">
        <v>4254</v>
      </c>
      <c r="E137" s="705">
        <v>35</v>
      </c>
      <c r="F137" s="1153">
        <v>78</v>
      </c>
      <c r="G137" s="1153" t="s">
        <v>37</v>
      </c>
      <c r="H137" s="1153" t="s">
        <v>37</v>
      </c>
      <c r="I137" s="833">
        <v>67.78</v>
      </c>
      <c r="J137" s="624">
        <f t="shared" si="63"/>
        <v>4.101504868692829</v>
      </c>
      <c r="K137" s="851">
        <v>0.69499999999999995</v>
      </c>
      <c r="L137" s="854">
        <v>4</v>
      </c>
      <c r="M137" s="615">
        <f t="shared" si="64"/>
        <v>2.78</v>
      </c>
      <c r="N137" s="837" t="s">
        <v>151</v>
      </c>
      <c r="O137" s="707">
        <v>0.69</v>
      </c>
      <c r="P137" s="606">
        <v>44181</v>
      </c>
      <c r="Q137" s="606">
        <v>44196</v>
      </c>
      <c r="R137" s="615">
        <f t="shared" si="65"/>
        <v>0.72463768115942095</v>
      </c>
      <c r="S137" s="673">
        <f>IF(INDEX(Historical!$D$7:$D$1257,MATCH(B137,Historical!$B$7:$B$1281,0))=0,"n/a",(INDEX(Historical!$C$7:$C$1259,MATCH(B137,Historical!$B$7:$B$1281,0))/INDEX(Historical!$D$7:$D$1257,MATCH(B137,Historical!$B$7:$B$1281,0))-1)*100)</f>
        <v>1.4705882352941124</v>
      </c>
      <c r="T137" s="673">
        <f>IF(INDEX(Historical!$F$7:$F$1250,MATCH(B137,Historical!$B$7:$B$1281,0))=0,"n/a",((INDEX(Historical!$C$7:$C$1259,MATCH(B137,Historical!$B$7:$B$1281,0))/INDEX(Historical!$F$7:$F$1250,MATCH(B137,Historical!$B$7:$B$1281,0)))^(1/3)-1)*100)</f>
        <v>1.4287644623016904</v>
      </c>
      <c r="U137" s="673">
        <f>IF(INDEX(Historical!$H$7:$H$1250,MATCH(B137,Historical!$B$7:$B$1281,0))=0,"n/a",((INDEX(Historical!$C$7:$C$1259,MATCH(B137,Historical!$B$7:$B$1281,0))/INDEX(Historical!$H$7:$H$1250,MATCH(B137,Historical!$B$7:$B$1281,0)))^(1/5)-1)*100)</f>
        <v>1.5158425192600689</v>
      </c>
      <c r="V137" s="673">
        <f>IF(INDEX(Historical!$O$7:$O$1250,MATCH(B137,Historical!$B$7:$B$1281,0))=0,"n/a",((INDEX(Historical!$C$7:$C$1259,MATCH(B137,Historical!$B$7:$B$1281,0))/INDEX(Historical!$O$7:$O$1250,MATCH(B137,Historical!$B$7:$B$1281,0)))^(1/10)-1)*100)</f>
        <v>1.3442690579665628</v>
      </c>
      <c r="W137" s="674">
        <f t="shared" si="66"/>
        <v>1.1276332742144941</v>
      </c>
      <c r="X137" s="675" t="str">
        <f t="shared" si="67"/>
        <v>n/a</v>
      </c>
      <c r="Y137" s="843"/>
      <c r="Z137" s="624">
        <f t="shared" si="68"/>
        <v>197.16312056737587</v>
      </c>
      <c r="AA137" s="853">
        <f t="shared" si="69"/>
        <v>48.070921985815609</v>
      </c>
      <c r="AB137" s="854">
        <v>12</v>
      </c>
      <c r="AC137" s="833">
        <v>1.41</v>
      </c>
      <c r="AD137" s="833" t="s">
        <v>136</v>
      </c>
      <c r="AE137" s="833">
        <v>11.93</v>
      </c>
      <c r="AF137" s="833">
        <v>6.04</v>
      </c>
      <c r="AG137" s="833">
        <v>11.799999999999999</v>
      </c>
      <c r="AH137" s="833">
        <v>2.5</v>
      </c>
      <c r="AI137" s="833" t="s">
        <v>136</v>
      </c>
      <c r="AJ137" s="833">
        <v>-4.5</v>
      </c>
      <c r="AK137" s="833" t="s">
        <v>136</v>
      </c>
      <c r="AL137" s="845">
        <v>930.17</v>
      </c>
      <c r="AM137" s="839">
        <v>7.66</v>
      </c>
      <c r="AN137" s="833">
        <v>1.86</v>
      </c>
      <c r="AO137" s="711">
        <f t="shared" si="70"/>
        <v>-42.453574597862712</v>
      </c>
      <c r="AP137" s="712">
        <f t="shared" si="71"/>
        <v>5.6173473879528979</v>
      </c>
      <c r="AQ137" s="855">
        <f t="shared" si="72"/>
        <v>259.22655729239312</v>
      </c>
      <c r="AR137" s="624">
        <f>INDEX(Historical!$C$7:$C$1259,MATCH(B137,Historical!$B$7:$B$1281,0))*IF(AH137="n/a",1.03,IF(AH137&lt;0,1.01,IF(AH137&gt;10,1.1,(1+AH137/100))))</f>
        <v>2.8289999999999997</v>
      </c>
      <c r="AS137" s="853">
        <f t="shared" si="73"/>
        <v>2.9138699999999997</v>
      </c>
      <c r="AT137" s="853">
        <f t="shared" si="62"/>
        <v>3.0012860999999997</v>
      </c>
      <c r="AU137" s="853">
        <f t="shared" si="62"/>
        <v>3.0913246829999999</v>
      </c>
      <c r="AV137" s="853">
        <f t="shared" si="62"/>
        <v>3.1840644234899997</v>
      </c>
      <c r="AW137" s="624">
        <f t="shared" si="74"/>
        <v>15.019545206489999</v>
      </c>
      <c r="AX137" s="719">
        <f t="shared" si="75"/>
        <v>22.159258197831218</v>
      </c>
      <c r="AY137" s="900">
        <v>0.81</v>
      </c>
      <c r="AZ137" s="839">
        <v>29.720000000000002</v>
      </c>
      <c r="BA137" s="839">
        <v>-40.660000000000004</v>
      </c>
      <c r="BB137" s="839">
        <v>3.19</v>
      </c>
      <c r="BC137" s="839">
        <v>3.04</v>
      </c>
      <c r="BE137" s="597">
        <v>1986</v>
      </c>
      <c r="BF137" s="865">
        <f t="shared" si="76"/>
        <v>3</v>
      </c>
      <c r="BG137" s="849">
        <v>4</v>
      </c>
    </row>
    <row r="138" spans="1:59" ht="11.25" customHeight="1" x14ac:dyDescent="0.2">
      <c r="A138" s="838" t="s">
        <v>364</v>
      </c>
      <c r="B138" s="842" t="s">
        <v>365</v>
      </c>
      <c r="C138" s="898" t="s">
        <v>108</v>
      </c>
      <c r="D138" s="898" t="s">
        <v>4272</v>
      </c>
      <c r="E138" s="705">
        <v>29</v>
      </c>
      <c r="F138" s="1153">
        <v>100</v>
      </c>
      <c r="G138" s="1153" t="s">
        <v>37</v>
      </c>
      <c r="H138" s="1153" t="s">
        <v>37</v>
      </c>
      <c r="I138" s="833">
        <v>92.33</v>
      </c>
      <c r="J138" s="624">
        <f t="shared" si="63"/>
        <v>1.3863316365211742</v>
      </c>
      <c r="K138" s="851">
        <v>0.32</v>
      </c>
      <c r="L138" s="854">
        <v>4</v>
      </c>
      <c r="M138" s="615">
        <f t="shared" si="64"/>
        <v>1.28</v>
      </c>
      <c r="N138" s="837" t="s">
        <v>163</v>
      </c>
      <c r="O138" s="707">
        <v>0.31</v>
      </c>
      <c r="P138" s="606">
        <v>44174</v>
      </c>
      <c r="Q138" s="606">
        <v>44200</v>
      </c>
      <c r="R138" s="615">
        <f t="shared" si="65"/>
        <v>3.2258064516129057</v>
      </c>
      <c r="S138" s="673">
        <f>IF(INDEX(Historical!$D$7:$D$1257,MATCH(B138,Historical!$B$7:$B$1281,0))=0,"n/a",(INDEX(Historical!$C$7:$C$1259,MATCH(B138,Historical!$B$7:$B$1281,0))/INDEX(Historical!$D$7:$D$1257,MATCH(B138,Historical!$B$7:$B$1281,0))-1)*100)</f>
        <v>3.3333333333333437</v>
      </c>
      <c r="T138" s="673">
        <f>IF(INDEX(Historical!$F$7:$F$1250,MATCH(B138,Historical!$B$7:$B$1281,0))=0,"n/a",((INDEX(Historical!$C$7:$C$1259,MATCH(B138,Historical!$B$7:$B$1281,0))/INDEX(Historical!$F$7:$F$1250,MATCH(B138,Historical!$B$7:$B$1281,0)))^(1/3)-1)*100)</f>
        <v>6.7268859311195417</v>
      </c>
      <c r="U138" s="673">
        <f>IF(INDEX(Historical!$H$7:$H$1250,MATCH(B138,Historical!$B$7:$B$1281,0))=0,"n/a",((INDEX(Historical!$C$7:$C$1259,MATCH(B138,Historical!$B$7:$B$1281,0))/INDEX(Historical!$H$7:$H$1250,MATCH(B138,Historical!$B$7:$B$1281,0)))^(1/5)-1)*100)</f>
        <v>5.6960521553572674</v>
      </c>
      <c r="V138" s="673">
        <f>IF(INDEX(Historical!$O$7:$O$1250,MATCH(B138,Historical!$B$7:$B$1281,0))=0,"n/a",((INDEX(Historical!$C$7:$C$1259,MATCH(B138,Historical!$B$7:$B$1281,0))/INDEX(Historical!$O$7:$O$1250,MATCH(B138,Historical!$B$7:$B$1281,0)))^(1/10)-1)*100)</f>
        <v>5.2977270280247124</v>
      </c>
      <c r="W138" s="674">
        <f t="shared" si="66"/>
        <v>1.0751879296961575</v>
      </c>
      <c r="X138" s="675">
        <f t="shared" si="67"/>
        <v>0.23832854206515763</v>
      </c>
      <c r="Y138" s="843"/>
      <c r="Z138" s="624">
        <f t="shared" si="68"/>
        <v>21.548821548821547</v>
      </c>
      <c r="AA138" s="853">
        <f t="shared" si="69"/>
        <v>15.543771043771043</v>
      </c>
      <c r="AB138" s="854">
        <v>12</v>
      </c>
      <c r="AC138" s="833">
        <v>5.94</v>
      </c>
      <c r="AD138" s="833" t="s">
        <v>136</v>
      </c>
      <c r="AE138" s="833">
        <v>5.46</v>
      </c>
      <c r="AF138" s="833">
        <v>1.48</v>
      </c>
      <c r="AG138" s="833">
        <v>10.100000000000001</v>
      </c>
      <c r="AH138" s="833">
        <v>19.400000000000002</v>
      </c>
      <c r="AI138" s="833">
        <v>-1.79</v>
      </c>
      <c r="AJ138" s="833">
        <v>23.9</v>
      </c>
      <c r="AK138" s="833">
        <v>-6</v>
      </c>
      <c r="AL138" s="845">
        <v>4410</v>
      </c>
      <c r="AM138" s="839">
        <v>0.89999999999999991</v>
      </c>
      <c r="AN138" s="833">
        <v>0.09</v>
      </c>
      <c r="AO138" s="711">
        <f t="shared" si="70"/>
        <v>-8.4613872518926012</v>
      </c>
      <c r="AP138" s="712">
        <f t="shared" si="71"/>
        <v>7.082383791878442</v>
      </c>
      <c r="AQ138" s="855">
        <f t="shared" si="72"/>
        <v>1.1155140196512425</v>
      </c>
      <c r="AR138" s="624">
        <f>INDEX(Historical!$C$7:$C$1259,MATCH(B138,Historical!$B$7:$B$1281,0))*IF(AH138="n/a",1.03,IF(AH138&lt;0,1.01,IF(AH138&gt;10,1.1,(1+AH138/100))))</f>
        <v>1.3640000000000001</v>
      </c>
      <c r="AS138" s="853">
        <f t="shared" si="73"/>
        <v>1.3776400000000002</v>
      </c>
      <c r="AT138" s="853">
        <f t="shared" si="62"/>
        <v>1.3914164000000002</v>
      </c>
      <c r="AU138" s="853">
        <f t="shared" si="62"/>
        <v>1.4053305640000002</v>
      </c>
      <c r="AV138" s="853">
        <f t="shared" si="62"/>
        <v>1.4193838696400003</v>
      </c>
      <c r="AW138" s="624">
        <f t="shared" si="74"/>
        <v>6.9577708336400015</v>
      </c>
      <c r="AX138" s="719">
        <f t="shared" si="75"/>
        <v>7.535763926827685</v>
      </c>
      <c r="AY138" s="900">
        <v>1.08</v>
      </c>
      <c r="AZ138" s="839">
        <v>130.70999999999998</v>
      </c>
      <c r="BA138" s="839">
        <v>-7.5</v>
      </c>
      <c r="BB138" s="839">
        <v>9.74</v>
      </c>
      <c r="BC138" s="839">
        <v>43.13</v>
      </c>
      <c r="BE138" s="597">
        <v>1993</v>
      </c>
      <c r="BF138" s="865">
        <f t="shared" si="76"/>
        <v>2</v>
      </c>
      <c r="BG138" s="849">
        <v>1</v>
      </c>
    </row>
    <row r="139" spans="1:59" ht="11.25" customHeight="1" x14ac:dyDescent="0.2">
      <c r="A139" s="831" t="s">
        <v>369</v>
      </c>
      <c r="B139" s="842" t="s">
        <v>370</v>
      </c>
      <c r="C139" s="898" t="s">
        <v>128</v>
      </c>
      <c r="D139" s="898" t="s">
        <v>126</v>
      </c>
      <c r="E139" s="705">
        <v>50</v>
      </c>
      <c r="F139" s="1153">
        <v>31</v>
      </c>
      <c r="G139" s="1153" t="s">
        <v>37</v>
      </c>
      <c r="H139" s="1153" t="s">
        <v>37</v>
      </c>
      <c r="I139" s="833">
        <v>58.99</v>
      </c>
      <c r="J139" s="624">
        <f t="shared" si="63"/>
        <v>5.2212239362603832</v>
      </c>
      <c r="K139" s="844">
        <v>0.77</v>
      </c>
      <c r="L139" s="854">
        <v>4</v>
      </c>
      <c r="M139" s="615">
        <f t="shared" si="64"/>
        <v>3.08</v>
      </c>
      <c r="N139" s="837" t="s">
        <v>242</v>
      </c>
      <c r="O139" s="706">
        <v>0.76</v>
      </c>
      <c r="P139" s="606">
        <v>44022</v>
      </c>
      <c r="Q139" s="606">
        <v>44046</v>
      </c>
      <c r="R139" s="615">
        <f t="shared" si="65"/>
        <v>1.3157894736842117</v>
      </c>
      <c r="S139" s="673">
        <f>IF(INDEX(Historical!$D$7:$D$1257,MATCH(B139,Historical!$B$7:$B$1281,0))=0,"n/a",(INDEX(Historical!$C$7:$C$1259,MATCH(B139,Historical!$B$7:$B$1281,0))/INDEX(Historical!$D$7:$D$1257,MATCH(B139,Historical!$B$7:$B$1281,0))-1)*100)</f>
        <v>1.3245033112582849</v>
      </c>
      <c r="T139" s="673">
        <f>IF(INDEX(Historical!$F$7:$F$1250,MATCH(B139,Historical!$B$7:$B$1281,0))=0,"n/a",((INDEX(Historical!$C$7:$C$1259,MATCH(B139,Historical!$B$7:$B$1281,0))/INDEX(Historical!$F$7:$F$1250,MATCH(B139,Historical!$B$7:$B$1281,0)))^(1/3)-1)*100)</f>
        <v>12.311068346755549</v>
      </c>
      <c r="U139" s="673">
        <f>IF(INDEX(Historical!$H$7:$H$1250,MATCH(B139,Historical!$B$7:$B$1281,0))=0,"n/a",((INDEX(Historical!$C$7:$C$1259,MATCH(B139,Historical!$B$7:$B$1281,0))/INDEX(Historical!$H$7:$H$1250,MATCH(B139,Historical!$B$7:$B$1281,0)))^(1/5)-1)*100)</f>
        <v>8.0268265691510123</v>
      </c>
      <c r="V139" s="673">
        <f>IF(INDEX(Historical!$O$7:$O$1250,MATCH(B139,Historical!$B$7:$B$1281,0))=0,"n/a",((INDEX(Historical!$C$7:$C$1259,MATCH(B139,Historical!$B$7:$B$1281,0))/INDEX(Historical!$O$7:$O$1250,MATCH(B139,Historical!$B$7:$B$1281,0)))^(1/10)-1)*100)</f>
        <v>4.9920360250337747</v>
      </c>
      <c r="W139" s="674">
        <f t="shared" si="66"/>
        <v>1.6079264109670974</v>
      </c>
      <c r="X139" s="675" t="str">
        <f t="shared" si="67"/>
        <v>n/a</v>
      </c>
      <c r="Y139" s="843"/>
      <c r="Z139" s="624">
        <f t="shared" si="68"/>
        <v>120.3125</v>
      </c>
      <c r="AA139" s="853">
        <f t="shared" si="69"/>
        <v>23.04296875</v>
      </c>
      <c r="AB139" s="854">
        <v>3</v>
      </c>
      <c r="AC139" s="833">
        <v>2.56</v>
      </c>
      <c r="AD139" s="833" t="s">
        <v>136</v>
      </c>
      <c r="AE139" s="833">
        <v>0.7</v>
      </c>
      <c r="AF139" s="833">
        <v>1.1499999999999999</v>
      </c>
      <c r="AG139" s="833">
        <v>5.0999999999999996</v>
      </c>
      <c r="AH139" s="833">
        <v>-30.5</v>
      </c>
      <c r="AI139" s="833" t="s">
        <v>136</v>
      </c>
      <c r="AJ139" s="833">
        <v>-6.8000000000000007</v>
      </c>
      <c r="AK139" s="833" t="s">
        <v>136</v>
      </c>
      <c r="AL139" s="845">
        <v>1410</v>
      </c>
      <c r="AM139" s="839">
        <v>1.5</v>
      </c>
      <c r="AN139" s="833">
        <v>0.51</v>
      </c>
      <c r="AO139" s="711">
        <f t="shared" si="70"/>
        <v>-9.7949182445886045</v>
      </c>
      <c r="AP139" s="712">
        <f t="shared" si="71"/>
        <v>13.248050505411396</v>
      </c>
      <c r="AQ139" s="855">
        <f t="shared" si="72"/>
        <v>8.5242708388824298</v>
      </c>
      <c r="AR139" s="624">
        <f>INDEX(Historical!$C$7:$C$1259,MATCH(B139,Historical!$B$7:$B$1281,0))*IF(AH139="n/a",1.03,IF(AH139&lt;0,1.01,IF(AH139&gt;10,1.1,(1+AH139/100))))</f>
        <v>3.0906000000000002</v>
      </c>
      <c r="AS139" s="853">
        <f t="shared" si="73"/>
        <v>3.1833180000000003</v>
      </c>
      <c r="AT139" s="853">
        <f t="shared" si="62"/>
        <v>3.2788175400000004</v>
      </c>
      <c r="AU139" s="853">
        <f t="shared" si="62"/>
        <v>3.3771820662000005</v>
      </c>
      <c r="AV139" s="853">
        <f t="shared" si="62"/>
        <v>3.4784975281860007</v>
      </c>
      <c r="AW139" s="624">
        <f t="shared" si="74"/>
        <v>16.408415134386001</v>
      </c>
      <c r="AX139" s="719">
        <f t="shared" si="75"/>
        <v>27.815587615504324</v>
      </c>
      <c r="AY139" s="900">
        <v>0.71</v>
      </c>
      <c r="AZ139" s="839">
        <v>51.959999999999994</v>
      </c>
      <c r="BA139" s="839">
        <v>-1.63</v>
      </c>
      <c r="BB139" s="839">
        <v>12.45</v>
      </c>
      <c r="BC139" s="839">
        <v>27.29</v>
      </c>
      <c r="BE139" s="597">
        <v>1972</v>
      </c>
      <c r="BF139" s="865">
        <f t="shared" si="76"/>
        <v>5</v>
      </c>
      <c r="BG139" s="849">
        <v>2.9000000000000004</v>
      </c>
    </row>
    <row r="140" spans="1:59" ht="11.25" customHeight="1" x14ac:dyDescent="0.2">
      <c r="A140" s="831" t="s">
        <v>375</v>
      </c>
      <c r="B140" s="842" t="s">
        <v>376</v>
      </c>
      <c r="C140" s="898" t="s">
        <v>245</v>
      </c>
      <c r="D140" s="898" t="s">
        <v>4291</v>
      </c>
      <c r="E140" s="705">
        <v>48</v>
      </c>
      <c r="F140" s="1153">
        <v>44</v>
      </c>
      <c r="G140" s="1153" t="s">
        <v>115</v>
      </c>
      <c r="H140" s="1153" t="s">
        <v>115</v>
      </c>
      <c r="I140" s="833">
        <v>79.92</v>
      </c>
      <c r="J140" s="624">
        <f t="shared" si="63"/>
        <v>2.4524524524524525</v>
      </c>
      <c r="K140" s="844">
        <v>0.49</v>
      </c>
      <c r="L140" s="854">
        <v>4</v>
      </c>
      <c r="M140" s="615">
        <f t="shared" si="64"/>
        <v>1.96</v>
      </c>
      <c r="N140" s="837" t="s">
        <v>377</v>
      </c>
      <c r="O140" s="709">
        <v>0.48</v>
      </c>
      <c r="P140" s="606">
        <v>44174</v>
      </c>
      <c r="Q140" s="606">
        <v>44186</v>
      </c>
      <c r="R140" s="615">
        <f t="shared" si="65"/>
        <v>2.0833333333333353</v>
      </c>
      <c r="S140" s="673">
        <f>IF(INDEX(Historical!$D$7:$D$1257,MATCH(B140,Historical!$B$7:$B$1281,0))=0,"n/a",(INDEX(Historical!$C$7:$C$1259,MATCH(B140,Historical!$B$7:$B$1281,0))/INDEX(Historical!$D$7:$D$1257,MATCH(B140,Historical!$B$7:$B$1281,0))-1)*100)</f>
        <v>1.5789473684210575</v>
      </c>
      <c r="T140" s="673">
        <f>IF(INDEX(Historical!$F$7:$F$1250,MATCH(B140,Historical!$B$7:$B$1281,0))=0,"n/a",((INDEX(Historical!$C$7:$C$1259,MATCH(B140,Historical!$B$7:$B$1281,0))/INDEX(Historical!$F$7:$F$1250,MATCH(B140,Historical!$B$7:$B$1281,0)))^(1/3)-1)*100)</f>
        <v>6.0358202545543804</v>
      </c>
      <c r="U140" s="673">
        <f>IF(INDEX(Historical!$H$7:$H$1250,MATCH(B140,Historical!$B$7:$B$1281,0))=0,"n/a",((INDEX(Historical!$C$7:$C$1259,MATCH(B140,Historical!$B$7:$B$1281,0))/INDEX(Historical!$H$7:$H$1250,MATCH(B140,Historical!$B$7:$B$1281,0)))^(1/5)-1)*100)</f>
        <v>9.0452923957067277</v>
      </c>
      <c r="V140" s="673">
        <f>IF(INDEX(Historical!$O$7:$O$1250,MATCH(B140,Historical!$B$7:$B$1281,0))=0,"n/a",((INDEX(Historical!$C$7:$C$1259,MATCH(B140,Historical!$B$7:$B$1281,0))/INDEX(Historical!$O$7:$O$1250,MATCH(B140,Historical!$B$7:$B$1281,0)))^(1/10)-1)*100)</f>
        <v>12.936414730694379</v>
      </c>
      <c r="W140" s="674">
        <f t="shared" si="66"/>
        <v>0.69921168917419285</v>
      </c>
      <c r="X140" s="675" t="str">
        <f t="shared" si="67"/>
        <v>n/a</v>
      </c>
      <c r="Y140" s="647" t="s">
        <v>4378</v>
      </c>
      <c r="Z140" s="624" t="str">
        <f t="shared" si="68"/>
        <v>n/a</v>
      </c>
      <c r="AA140" s="853" t="str">
        <f t="shared" si="69"/>
        <v>n/a</v>
      </c>
      <c r="AB140" s="854">
        <v>12</v>
      </c>
      <c r="AC140" s="833">
        <v>-0.95</v>
      </c>
      <c r="AD140" s="833" t="s">
        <v>136</v>
      </c>
      <c r="AE140" s="833">
        <v>3.78</v>
      </c>
      <c r="AF140" s="833">
        <v>9.9499999999999993</v>
      </c>
      <c r="AG140" s="833">
        <v>-5.4</v>
      </c>
      <c r="AH140" s="833">
        <v>-40.9</v>
      </c>
      <c r="AI140" s="833">
        <v>124.98</v>
      </c>
      <c r="AJ140" s="833">
        <v>-13.8</v>
      </c>
      <c r="AK140" s="833">
        <v>9.89</v>
      </c>
      <c r="AL140" s="845">
        <v>30570</v>
      </c>
      <c r="AM140" s="839">
        <v>0.1</v>
      </c>
      <c r="AN140" s="833">
        <v>1.94</v>
      </c>
      <c r="AO140" s="711" t="str">
        <f t="shared" si="70"/>
        <v>n/a</v>
      </c>
      <c r="AP140" s="712">
        <f t="shared" si="71"/>
        <v>11.497744848159179</v>
      </c>
      <c r="AQ140" s="855" t="str">
        <f t="shared" si="72"/>
        <v>n/a</v>
      </c>
      <c r="AR140" s="624">
        <f>INDEX(Historical!$C$7:$C$1259,MATCH(B140,Historical!$B$7:$B$1281,0))*IF(AH140="n/a",1.03,IF(AH140&lt;0,1.01,IF(AH140&gt;10,1.1,(1+AH140/100))))</f>
        <v>1.9493</v>
      </c>
      <c r="AS140" s="853">
        <f t="shared" si="73"/>
        <v>2.1442300000000003</v>
      </c>
      <c r="AT140" s="853">
        <f t="shared" si="62"/>
        <v>2.3562943470000004</v>
      </c>
      <c r="AU140" s="853">
        <f t="shared" si="62"/>
        <v>2.5893318579183005</v>
      </c>
      <c r="AV140" s="853">
        <f t="shared" si="62"/>
        <v>2.8454167786664204</v>
      </c>
      <c r="AW140" s="624">
        <f t="shared" si="74"/>
        <v>11.884572983584722</v>
      </c>
      <c r="AX140" s="719">
        <f t="shared" si="75"/>
        <v>14.870586816297198</v>
      </c>
      <c r="AY140" s="900">
        <v>1.42</v>
      </c>
      <c r="AZ140" s="839">
        <v>67.2</v>
      </c>
      <c r="BA140" s="839">
        <v>-10.879999999999999</v>
      </c>
      <c r="BB140" s="839">
        <v>-0.3</v>
      </c>
      <c r="BC140" s="839">
        <v>7.55</v>
      </c>
      <c r="BE140" s="597">
        <v>1974</v>
      </c>
      <c r="BF140" s="865">
        <f t="shared" si="76"/>
        <v>4</v>
      </c>
      <c r="BG140" s="849">
        <v>-1.3</v>
      </c>
    </row>
    <row r="141" spans="1:59" ht="11.25" customHeight="1" x14ac:dyDescent="0.2">
      <c r="A141" s="831" t="s">
        <v>386</v>
      </c>
      <c r="B141" s="842" t="s">
        <v>387</v>
      </c>
      <c r="C141" s="898" t="s">
        <v>108</v>
      </c>
      <c r="D141" s="898" t="s">
        <v>4272</v>
      </c>
      <c r="E141" s="705">
        <v>29</v>
      </c>
      <c r="F141" s="1153">
        <v>97</v>
      </c>
      <c r="G141" s="1153" t="s">
        <v>37</v>
      </c>
      <c r="H141" s="1153" t="s">
        <v>115</v>
      </c>
      <c r="I141" s="833">
        <v>62.78</v>
      </c>
      <c r="J141" s="624">
        <f t="shared" si="63"/>
        <v>2.6122969098438991</v>
      </c>
      <c r="K141" s="851">
        <v>0.41</v>
      </c>
      <c r="L141" s="854">
        <v>4</v>
      </c>
      <c r="M141" s="615">
        <f t="shared" si="64"/>
        <v>1.64</v>
      </c>
      <c r="N141" s="837" t="s">
        <v>168</v>
      </c>
      <c r="O141" s="707">
        <v>0.4</v>
      </c>
      <c r="P141" s="904">
        <v>43588</v>
      </c>
      <c r="Q141" s="904">
        <v>43602</v>
      </c>
      <c r="R141" s="615">
        <f t="shared" si="65"/>
        <v>2.4999999999999885</v>
      </c>
      <c r="S141" s="673">
        <f>IF(INDEX(Historical!$D$7:$D$1257,MATCH(B141,Historical!$B$7:$B$1281,0))=0,"n/a",(INDEX(Historical!$C$7:$C$1259,MATCH(B141,Historical!$B$7:$B$1281,0))/INDEX(Historical!$D$7:$D$1257,MATCH(B141,Historical!$B$7:$B$1281,0))-1)*100)</f>
        <v>0.61349693251533388</v>
      </c>
      <c r="T141" s="673">
        <f>IF(INDEX(Historical!$F$7:$F$1250,MATCH(B141,Historical!$B$7:$B$1281,0))=0,"n/a",((INDEX(Historical!$C$7:$C$1259,MATCH(B141,Historical!$B$7:$B$1281,0))/INDEX(Historical!$F$7:$F$1250,MATCH(B141,Historical!$B$7:$B$1281,0)))^(1/3)-1)*100)</f>
        <v>1.4646430519450249</v>
      </c>
      <c r="U141" s="673">
        <f>IF(INDEX(Historical!$H$7:$H$1250,MATCH(B141,Historical!$B$7:$B$1281,0))=0,"n/a",((INDEX(Historical!$C$7:$C$1259,MATCH(B141,Historical!$B$7:$B$1281,0))/INDEX(Historical!$H$7:$H$1250,MATCH(B141,Historical!$B$7:$B$1281,0)))^(1/5)-1)*100)</f>
        <v>1.3982555413061926</v>
      </c>
      <c r="V141" s="673">
        <f>IF(INDEX(Historical!$O$7:$O$1250,MATCH(B141,Historical!$B$7:$B$1281,0))=0,"n/a",((INDEX(Historical!$C$7:$C$1259,MATCH(B141,Historical!$B$7:$B$1281,0))/INDEX(Historical!$O$7:$O$1250,MATCH(B141,Historical!$B$7:$B$1281,0)))^(1/10)-1)*100)</f>
        <v>1.309024971653483</v>
      </c>
      <c r="W141" s="674">
        <f t="shared" si="66"/>
        <v>1.0681656741353061</v>
      </c>
      <c r="X141" s="675">
        <f t="shared" si="67"/>
        <v>0.2589362113529986</v>
      </c>
      <c r="Y141" s="646" t="s">
        <v>4578</v>
      </c>
      <c r="Z141" s="624">
        <f t="shared" si="68"/>
        <v>55.033557046979865</v>
      </c>
      <c r="AA141" s="853">
        <f t="shared" si="69"/>
        <v>21.067114093959731</v>
      </c>
      <c r="AB141" s="854">
        <v>12</v>
      </c>
      <c r="AC141" s="833">
        <v>2.98</v>
      </c>
      <c r="AD141" s="833">
        <v>7.11</v>
      </c>
      <c r="AE141" s="833">
        <v>10.039999999999999</v>
      </c>
      <c r="AF141" s="833">
        <v>2.02</v>
      </c>
      <c r="AG141" s="833">
        <v>10.100000000000001</v>
      </c>
      <c r="AH141" s="833">
        <v>0.2</v>
      </c>
      <c r="AI141" s="833">
        <v>-2.83</v>
      </c>
      <c r="AJ141" s="833">
        <v>5.4</v>
      </c>
      <c r="AK141" s="833">
        <v>3</v>
      </c>
      <c r="AL141" s="845">
        <v>1660</v>
      </c>
      <c r="AM141" s="839">
        <v>3.9899999999999998</v>
      </c>
      <c r="AN141" s="833">
        <v>0</v>
      </c>
      <c r="AO141" s="711">
        <f t="shared" si="70"/>
        <v>-17.05656164280964</v>
      </c>
      <c r="AP141" s="712">
        <f t="shared" si="71"/>
        <v>4.0105524511500921</v>
      </c>
      <c r="AQ141" s="855">
        <f t="shared" si="72"/>
        <v>37.526676959294235</v>
      </c>
      <c r="AR141" s="624">
        <f>INDEX(Historical!$C$7:$C$1259,MATCH(B141,Historical!$B$7:$B$1281,0))*IF(AH141="n/a",1.03,IF(AH141&lt;0,1.01,IF(AH141&gt;10,1.1,(1+AH141/100))))</f>
        <v>1.6432799999999999</v>
      </c>
      <c r="AS141" s="853">
        <f t="shared" si="73"/>
        <v>1.6597127999999999</v>
      </c>
      <c r="AT141" s="853">
        <f t="shared" si="62"/>
        <v>1.7095041839999998</v>
      </c>
      <c r="AU141" s="853">
        <f t="shared" si="62"/>
        <v>1.7607893095199998</v>
      </c>
      <c r="AV141" s="853">
        <f t="shared" si="62"/>
        <v>1.8136129888055998</v>
      </c>
      <c r="AW141" s="624">
        <f t="shared" si="74"/>
        <v>8.5868992823255983</v>
      </c>
      <c r="AX141" s="719">
        <f t="shared" si="75"/>
        <v>13.677762475829242</v>
      </c>
      <c r="AY141" s="900">
        <v>0.69</v>
      </c>
      <c r="AZ141" s="839">
        <v>22.34</v>
      </c>
      <c r="BA141" s="839">
        <v>-6.09</v>
      </c>
      <c r="BB141" s="839">
        <v>2.68</v>
      </c>
      <c r="BC141" s="839">
        <v>8.3699999999999992</v>
      </c>
      <c r="BE141" s="597">
        <v>1993</v>
      </c>
      <c r="BF141" s="865">
        <f t="shared" si="76"/>
        <v>2</v>
      </c>
      <c r="BG141" s="849">
        <v>1.3</v>
      </c>
    </row>
    <row r="142" spans="1:59" s="744" customFormat="1" ht="11.25" customHeight="1" x14ac:dyDescent="0.2">
      <c r="A142" s="726" t="s">
        <v>382</v>
      </c>
      <c r="B142" s="751" t="s">
        <v>383</v>
      </c>
      <c r="C142" s="898" t="s">
        <v>128</v>
      </c>
      <c r="D142" s="898" t="s">
        <v>4269</v>
      </c>
      <c r="E142" s="727">
        <v>45</v>
      </c>
      <c r="F142" s="1153">
        <v>55</v>
      </c>
      <c r="G142" s="1152" t="s">
        <v>37</v>
      </c>
      <c r="H142" s="1152" t="s">
        <v>115</v>
      </c>
      <c r="I142" s="737">
        <v>54.9</v>
      </c>
      <c r="J142" s="729">
        <f t="shared" si="63"/>
        <v>3.4061930783242258</v>
      </c>
      <c r="K142" s="730">
        <v>0.46750000000000003</v>
      </c>
      <c r="L142" s="731">
        <v>4</v>
      </c>
      <c r="M142" s="732">
        <f t="shared" si="64"/>
        <v>1.87</v>
      </c>
      <c r="N142" s="733" t="s">
        <v>111</v>
      </c>
      <c r="O142" s="734">
        <v>0.45750000000000002</v>
      </c>
      <c r="P142" s="1122">
        <v>44061</v>
      </c>
      <c r="Q142" s="1122">
        <v>44085</v>
      </c>
      <c r="R142" s="732">
        <f t="shared" si="65"/>
        <v>2.1857923497267775</v>
      </c>
      <c r="S142" s="673">
        <f>IF(INDEX(Historical!$D$7:$D$1257,MATCH(B142,Historical!$B$7:$B$1281,0))=0,"n/a",(INDEX(Historical!$C$7:$C$1259,MATCH(B142,Historical!$B$7:$B$1281,0))/INDEX(Historical!$D$7:$D$1257,MATCH(B142,Historical!$B$7:$B$1281,0))-1)*100)</f>
        <v>3.0640668523676862</v>
      </c>
      <c r="T142" s="673">
        <f>IF(INDEX(Historical!$F$7:$F$1250,MATCH(B142,Historical!$B$7:$B$1281,0))=0,"n/a",((INDEX(Historical!$C$7:$C$1259,MATCH(B142,Historical!$B$7:$B$1281,0))/INDEX(Historical!$F$7:$F$1250,MATCH(B142,Historical!$B$7:$B$1281,0)))^(1/3)-1)*100)</f>
        <v>6.0750740000032</v>
      </c>
      <c r="U142" s="673">
        <f>IF(INDEX(Historical!$H$7:$H$1250,MATCH(B142,Historical!$B$7:$B$1281,0))=0,"n/a",((INDEX(Historical!$C$7:$C$1259,MATCH(B142,Historical!$B$7:$B$1281,0))/INDEX(Historical!$H$7:$H$1250,MATCH(B142,Historical!$B$7:$B$1281,0)))^(1/5)-1)*100)</f>
        <v>5.8082433395461042</v>
      </c>
      <c r="V142" s="673">
        <f>IF(INDEX(Historical!$O$7:$O$1250,MATCH(B142,Historical!$B$7:$B$1281,0))=0,"n/a",((INDEX(Historical!$C$7:$C$1259,MATCH(B142,Historical!$B$7:$B$1281,0))/INDEX(Historical!$O$7:$O$1250,MATCH(B142,Historical!$B$7:$B$1281,0)))^(1/10)-1)*100)</f>
        <v>11.462600467961238</v>
      </c>
      <c r="W142" s="674">
        <f t="shared" si="66"/>
        <v>0.50671253488949097</v>
      </c>
      <c r="X142" s="675" t="str">
        <f t="shared" si="67"/>
        <v>n/a</v>
      </c>
      <c r="Y142" s="751"/>
      <c r="Z142" s="729" t="str">
        <f t="shared" si="68"/>
        <v>n/a</v>
      </c>
      <c r="AA142" s="736" t="str">
        <f t="shared" si="69"/>
        <v>n/a</v>
      </c>
      <c r="AB142" s="731">
        <v>8</v>
      </c>
      <c r="AC142" s="737">
        <v>-0.81</v>
      </c>
      <c r="AD142" s="737" t="s">
        <v>136</v>
      </c>
      <c r="AE142" s="737">
        <v>0.32</v>
      </c>
      <c r="AF142" s="737">
        <v>2.29</v>
      </c>
      <c r="AG142" s="737">
        <v>-3.3000000000000003</v>
      </c>
      <c r="AH142" s="737">
        <v>-88</v>
      </c>
      <c r="AI142" s="737">
        <v>7.6700000000000008</v>
      </c>
      <c r="AJ142" s="737">
        <v>-33.6</v>
      </c>
      <c r="AK142" s="737">
        <v>3.85</v>
      </c>
      <c r="AL142" s="738">
        <v>45500</v>
      </c>
      <c r="AM142" s="739">
        <v>0.3</v>
      </c>
      <c r="AN142" s="737">
        <v>0.87</v>
      </c>
      <c r="AO142" s="740" t="str">
        <f t="shared" si="70"/>
        <v>n/a</v>
      </c>
      <c r="AP142" s="741">
        <f t="shared" si="71"/>
        <v>9.2144364178703295</v>
      </c>
      <c r="AQ142" s="742" t="str">
        <f t="shared" si="72"/>
        <v>n/a</v>
      </c>
      <c r="AR142" s="624">
        <f>INDEX(Historical!$C$7:$C$1259,MATCH(B142,Historical!$B$7:$B$1281,0))*IF(AH142="n/a",1.03,IF(AH142&lt;0,1.01,IF(AH142&gt;10,1.1,(1+AH142/100))))</f>
        <v>1.8685</v>
      </c>
      <c r="AS142" s="736">
        <f t="shared" si="73"/>
        <v>2.0118139500000001</v>
      </c>
      <c r="AT142" s="736">
        <f t="shared" si="62"/>
        <v>2.089268787075</v>
      </c>
      <c r="AU142" s="736">
        <f t="shared" si="62"/>
        <v>2.1697056353773876</v>
      </c>
      <c r="AV142" s="736">
        <f t="shared" si="62"/>
        <v>2.2532393023394168</v>
      </c>
      <c r="AW142" s="729">
        <f t="shared" si="74"/>
        <v>10.392527674791804</v>
      </c>
      <c r="AX142" s="743">
        <f t="shared" si="75"/>
        <v>18.929922904903105</v>
      </c>
      <c r="AY142" s="901">
        <v>0.45</v>
      </c>
      <c r="AZ142" s="739">
        <v>64.570000000000007</v>
      </c>
      <c r="BA142" s="739">
        <v>-2.17</v>
      </c>
      <c r="BB142" s="739">
        <v>9.75</v>
      </c>
      <c r="BC142" s="739">
        <v>29.970000000000002</v>
      </c>
      <c r="BD142" s="875"/>
      <c r="BE142" s="597">
        <v>1976</v>
      </c>
      <c r="BF142" s="865">
        <f t="shared" si="76"/>
        <v>4</v>
      </c>
      <c r="BG142" s="793">
        <v>-0.8</v>
      </c>
    </row>
    <row r="143" spans="1:59" ht="11.25" customHeight="1" x14ac:dyDescent="0.2">
      <c r="A143" s="831" t="s">
        <v>388</v>
      </c>
      <c r="B143" s="842" t="s">
        <v>389</v>
      </c>
      <c r="C143" s="898" t="s">
        <v>245</v>
      </c>
      <c r="D143" s="898" t="s">
        <v>4292</v>
      </c>
      <c r="E143" s="705">
        <v>39</v>
      </c>
      <c r="F143" s="1153">
        <v>67</v>
      </c>
      <c r="G143" s="1153" t="s">
        <v>106</v>
      </c>
      <c r="H143" s="1153" t="s">
        <v>106</v>
      </c>
      <c r="I143" s="833">
        <v>21.63</v>
      </c>
      <c r="J143" s="624">
        <f t="shared" si="63"/>
        <v>4.438280166435506</v>
      </c>
      <c r="K143" s="844">
        <v>0.24</v>
      </c>
      <c r="L143" s="854">
        <v>4</v>
      </c>
      <c r="M143" s="615">
        <f t="shared" si="64"/>
        <v>0.96</v>
      </c>
      <c r="N143" s="837" t="s">
        <v>318</v>
      </c>
      <c r="O143" s="706">
        <v>0.23</v>
      </c>
      <c r="P143" s="904">
        <v>43615</v>
      </c>
      <c r="Q143" s="904">
        <v>43644</v>
      </c>
      <c r="R143" s="615">
        <f t="shared" si="65"/>
        <v>4.3478260869565135</v>
      </c>
      <c r="S143" s="673">
        <f>IF(INDEX(Historical!$D$7:$D$1257,MATCH(B143,Historical!$B$7:$B$1281,0))=0,"n/a",(INDEX(Historical!$C$7:$C$1259,MATCH(B143,Historical!$B$7:$B$1281,0))/INDEX(Historical!$D$7:$D$1257,MATCH(B143,Historical!$B$7:$B$1281,0))-1)*100)</f>
        <v>2.1276595744680771</v>
      </c>
      <c r="T143" s="673">
        <f>IF(INDEX(Historical!$F$7:$F$1250,MATCH(B143,Historical!$B$7:$B$1281,0))=0,"n/a",((INDEX(Historical!$C$7:$C$1259,MATCH(B143,Historical!$B$7:$B$1281,0))/INDEX(Historical!$F$7:$F$1250,MATCH(B143,Historical!$B$7:$B$1281,0)))^(1/3)-1)*100)</f>
        <v>3.335765289365078</v>
      </c>
      <c r="U143" s="673">
        <f>IF(INDEX(Historical!$H$7:$H$1250,MATCH(B143,Historical!$B$7:$B$1281,0))=0,"n/a",((INDEX(Historical!$C$7:$C$1259,MATCH(B143,Historical!$B$7:$B$1281,0))/INDEX(Historical!$H$7:$H$1250,MATCH(B143,Historical!$B$7:$B$1281,0)))^(1/5)-1)*100)</f>
        <v>3.9749758943638192</v>
      </c>
      <c r="V143" s="673">
        <f>IF(INDEX(Historical!$O$7:$O$1250,MATCH(B143,Historical!$B$7:$B$1281,0))=0,"n/a",((INDEX(Historical!$C$7:$C$1259,MATCH(B143,Historical!$B$7:$B$1281,0))/INDEX(Historical!$O$7:$O$1250,MATCH(B143,Historical!$B$7:$B$1281,0)))^(1/10)-1)*100)</f>
        <v>4.4691243132458647</v>
      </c>
      <c r="W143" s="674">
        <f t="shared" si="66"/>
        <v>0.88943059439688033</v>
      </c>
      <c r="X143" s="675" t="str">
        <f t="shared" si="67"/>
        <v>n/a</v>
      </c>
      <c r="Y143" s="644" t="s">
        <v>4584</v>
      </c>
      <c r="Z143" s="624" t="str">
        <f t="shared" si="68"/>
        <v>n/a</v>
      </c>
      <c r="AA143" s="853" t="str">
        <f t="shared" si="69"/>
        <v>n/a</v>
      </c>
      <c r="AB143" s="854">
        <v>12</v>
      </c>
      <c r="AC143" s="833">
        <v>-0.3</v>
      </c>
      <c r="AD143" s="833" t="s">
        <v>136</v>
      </c>
      <c r="AE143" s="833">
        <v>1.0900000000000001</v>
      </c>
      <c r="AF143" s="833">
        <v>0.56000000000000005</v>
      </c>
      <c r="AG143" s="833">
        <v>-4.3999999999999995</v>
      </c>
      <c r="AH143" s="833">
        <v>-147.70000000000002</v>
      </c>
      <c r="AI143" s="833" t="s">
        <v>136</v>
      </c>
      <c r="AJ143" s="833">
        <v>-21</v>
      </c>
      <c r="AK143" s="833" t="s">
        <v>136</v>
      </c>
      <c r="AL143" s="849">
        <v>213.36</v>
      </c>
      <c r="AM143" s="839">
        <v>8.6999999999999993</v>
      </c>
      <c r="AN143" s="833">
        <v>0</v>
      </c>
      <c r="AO143" s="711" t="str">
        <f t="shared" si="70"/>
        <v>n/a</v>
      </c>
      <c r="AP143" s="712">
        <f t="shared" si="71"/>
        <v>8.4132560607993252</v>
      </c>
      <c r="AQ143" s="855" t="str">
        <f t="shared" si="72"/>
        <v>n/a</v>
      </c>
      <c r="AR143" s="624">
        <f>INDEX(Historical!$C$7:$C$1259,MATCH(B143,Historical!$B$7:$B$1281,0))*IF(AH143="n/a",1.03,IF(AH143&lt;0,1.01,IF(AH143&gt;10,1.1,(1+AH143/100))))</f>
        <v>0.96960000000000002</v>
      </c>
      <c r="AS143" s="853">
        <f t="shared" si="73"/>
        <v>0.99868800000000002</v>
      </c>
      <c r="AT143" s="853">
        <f t="shared" si="62"/>
        <v>1.0286486400000001</v>
      </c>
      <c r="AU143" s="853">
        <f t="shared" si="62"/>
        <v>1.0595080992000001</v>
      </c>
      <c r="AV143" s="853">
        <f t="shared" si="62"/>
        <v>1.091293342176</v>
      </c>
      <c r="AW143" s="624">
        <f t="shared" si="74"/>
        <v>5.1477380813760005</v>
      </c>
      <c r="AX143" s="719">
        <f t="shared" si="75"/>
        <v>23.799066488099864</v>
      </c>
      <c r="AY143" s="900">
        <v>0.64</v>
      </c>
      <c r="AZ143" s="839">
        <v>42.96</v>
      </c>
      <c r="BA143" s="839">
        <v>-13.100000000000001</v>
      </c>
      <c r="BB143" s="839">
        <v>11.97</v>
      </c>
      <c r="BC143" s="839">
        <v>18.84</v>
      </c>
      <c r="BE143" s="597">
        <v>1982</v>
      </c>
      <c r="BF143" s="865">
        <f t="shared" si="76"/>
        <v>3</v>
      </c>
      <c r="BG143" s="849">
        <v>-3.3000000000000003</v>
      </c>
    </row>
    <row r="144" spans="1:59" ht="11.25" customHeight="1" x14ac:dyDescent="0.2">
      <c r="A144" s="831" t="s">
        <v>3990</v>
      </c>
      <c r="B144" s="842" t="s">
        <v>381</v>
      </c>
      <c r="C144" s="898" t="s">
        <v>128</v>
      </c>
      <c r="D144" s="898" t="s">
        <v>4269</v>
      </c>
      <c r="E144" s="705">
        <v>48</v>
      </c>
      <c r="F144" s="1153">
        <v>47</v>
      </c>
      <c r="G144" s="1153" t="s">
        <v>37</v>
      </c>
      <c r="H144" s="1153" t="s">
        <v>115</v>
      </c>
      <c r="I144" s="833">
        <v>135.83000000000001</v>
      </c>
      <c r="J144" s="624">
        <f t="shared" si="63"/>
        <v>1.6196716483840092</v>
      </c>
      <c r="K144" s="844">
        <v>0.55000000000000004</v>
      </c>
      <c r="L144" s="854">
        <v>4</v>
      </c>
      <c r="M144" s="615">
        <f t="shared" si="64"/>
        <v>2.2000000000000002</v>
      </c>
      <c r="N144" s="837" t="s">
        <v>163</v>
      </c>
      <c r="O144" s="706">
        <v>0.54</v>
      </c>
      <c r="P144" s="606">
        <v>44273</v>
      </c>
      <c r="Q144" s="606">
        <v>44291</v>
      </c>
      <c r="R144" s="615">
        <f t="shared" si="65"/>
        <v>1.8518518518518534</v>
      </c>
      <c r="S144" s="673">
        <f>IF(INDEX(Historical!$D$7:$D$1257,MATCH(B144,Historical!$B$7:$B$1281,0))=0,"n/a",(INDEX(Historical!$C$7:$C$1259,MATCH(B144,Historical!$B$7:$B$1281,0))/INDEX(Historical!$D$7:$D$1257,MATCH(B144,Historical!$B$7:$B$1281,0))-1)*100)</f>
        <v>1.8957345971563955</v>
      </c>
      <c r="T144" s="673">
        <f>IF(INDEX(Historical!$F$7:$F$1250,MATCH(B144,Historical!$B$7:$B$1281,0))=0,"n/a",((INDEX(Historical!$C$7:$C$1259,MATCH(B144,Historical!$B$7:$B$1281,0))/INDEX(Historical!$F$7:$F$1250,MATCH(B144,Historical!$B$7:$B$1281,0)))^(1/3)-1)*100)</f>
        <v>1.9328438020400851</v>
      </c>
      <c r="U144" s="673">
        <f>IF(INDEX(Historical!$H$7:$H$1250,MATCH(B144,Historical!$B$7:$B$1281,0))=0,"n/a",((INDEX(Historical!$C$7:$C$1259,MATCH(B144,Historical!$B$7:$B$1281,0))/INDEX(Historical!$H$7:$H$1250,MATCH(B144,Historical!$B$7:$B$1281,0)))^(1/5)-1)*100)</f>
        <v>1.9719606495469222</v>
      </c>
      <c r="V144" s="673">
        <f>IF(INDEX(Historical!$O$7:$O$1250,MATCH(B144,Historical!$B$7:$B$1281,0))=0,"n/a",((INDEX(Historical!$C$7:$C$1259,MATCH(B144,Historical!$B$7:$B$1281,0))/INDEX(Historical!$O$7:$O$1250,MATCH(B144,Historical!$B$7:$B$1281,0)))^(1/10)-1)*100)</f>
        <v>6.1831598787424502</v>
      </c>
      <c r="W144" s="674">
        <f t="shared" si="66"/>
        <v>0.31892441538289734</v>
      </c>
      <c r="X144" s="675">
        <f t="shared" si="67"/>
        <v>2.4649508119336527</v>
      </c>
      <c r="Y144" s="842"/>
      <c r="Z144" s="624">
        <f t="shared" si="68"/>
        <v>46.413502109704638</v>
      </c>
      <c r="AA144" s="853">
        <f t="shared" si="69"/>
        <v>28.656118143459917</v>
      </c>
      <c r="AB144" s="854">
        <v>1</v>
      </c>
      <c r="AC144" s="833">
        <v>4.74</v>
      </c>
      <c r="AD144" s="833">
        <v>4.5599999999999996</v>
      </c>
      <c r="AE144" s="833">
        <v>0.68</v>
      </c>
      <c r="AF144" s="833">
        <v>4.74</v>
      </c>
      <c r="AG144" s="833">
        <v>17.7</v>
      </c>
      <c r="AH144" s="833">
        <v>-8.5</v>
      </c>
      <c r="AI144" s="833">
        <v>8.6199999999999992</v>
      </c>
      <c r="AJ144" s="833">
        <v>0.8</v>
      </c>
      <c r="AK144" s="833">
        <v>6.29</v>
      </c>
      <c r="AL144" s="845">
        <v>379220</v>
      </c>
      <c r="AM144" s="839">
        <v>1.4000000000000001</v>
      </c>
      <c r="AN144" s="833">
        <v>0.6</v>
      </c>
      <c r="AO144" s="711">
        <f t="shared" si="70"/>
        <v>-25.064485845528985</v>
      </c>
      <c r="AP144" s="712">
        <f t="shared" si="71"/>
        <v>3.5916322979309312</v>
      </c>
      <c r="AQ144" s="855">
        <f t="shared" si="72"/>
        <v>145.70081173835976</v>
      </c>
      <c r="AR144" s="624">
        <f>INDEX(Historical!$C$7:$C$1259,MATCH(B144,Historical!$B$7:$B$1281,0))*IF(AH144="n/a",1.03,IF(AH144&lt;0,1.01,IF(AH144&gt;10,1.1,(1+AH144/100))))</f>
        <v>2.1715</v>
      </c>
      <c r="AS144" s="853">
        <f t="shared" si="73"/>
        <v>2.3586833</v>
      </c>
      <c r="AT144" s="853">
        <f t="shared" si="62"/>
        <v>2.5070444795699998</v>
      </c>
      <c r="AU144" s="853">
        <f t="shared" si="62"/>
        <v>2.6647375773349524</v>
      </c>
      <c r="AV144" s="853">
        <f t="shared" si="62"/>
        <v>2.8323495709493209</v>
      </c>
      <c r="AW144" s="624">
        <f t="shared" si="74"/>
        <v>12.534314927854272</v>
      </c>
      <c r="AX144" s="719">
        <f t="shared" si="75"/>
        <v>9.2279429638918291</v>
      </c>
      <c r="AY144" s="900">
        <v>0.48</v>
      </c>
      <c r="AZ144" s="839">
        <v>21.490000000000002</v>
      </c>
      <c r="BA144" s="839">
        <v>-11.600000000000001</v>
      </c>
      <c r="BB144" s="839">
        <v>-1.1900000000000002</v>
      </c>
      <c r="BC144" s="839">
        <v>-1.7000000000000002</v>
      </c>
      <c r="BE144" s="597">
        <v>1974</v>
      </c>
      <c r="BF144" s="865">
        <f t="shared" si="76"/>
        <v>4</v>
      </c>
      <c r="BG144" s="849">
        <v>5.6000000000000005</v>
      </c>
    </row>
    <row r="145" spans="1:59" ht="11.25" customHeight="1" x14ac:dyDescent="0.2">
      <c r="A145" s="838" t="s">
        <v>384</v>
      </c>
      <c r="B145" s="842" t="s">
        <v>385</v>
      </c>
      <c r="C145" s="898" t="s">
        <v>153</v>
      </c>
      <c r="D145" s="898" t="s">
        <v>4258</v>
      </c>
      <c r="E145" s="705">
        <v>28</v>
      </c>
      <c r="F145" s="1153">
        <v>110</v>
      </c>
      <c r="G145" s="1153" t="s">
        <v>37</v>
      </c>
      <c r="H145" s="1153" t="s">
        <v>37</v>
      </c>
      <c r="I145" s="833">
        <v>281.77999999999997</v>
      </c>
      <c r="J145" s="624">
        <f t="shared" si="63"/>
        <v>0.24132301795727168</v>
      </c>
      <c r="K145" s="851">
        <v>0.17</v>
      </c>
      <c r="L145" s="854">
        <v>4</v>
      </c>
      <c r="M145" s="615">
        <f t="shared" si="64"/>
        <v>0.68</v>
      </c>
      <c r="N145" s="837" t="s">
        <v>139</v>
      </c>
      <c r="O145" s="707">
        <v>0.16</v>
      </c>
      <c r="P145" s="606">
        <v>44144</v>
      </c>
      <c r="Q145" s="606">
        <v>44153</v>
      </c>
      <c r="R145" s="615">
        <f t="shared" si="65"/>
        <v>6.2500000000000053</v>
      </c>
      <c r="S145" s="673">
        <f>IF(INDEX(Historical!$D$7:$D$1257,MATCH(B145,Historical!$B$7:$B$1281,0))=0,"n/a",(INDEX(Historical!$C$7:$C$1259,MATCH(B145,Historical!$B$7:$B$1281,0))/INDEX(Historical!$D$7:$D$1257,MATCH(B145,Historical!$B$7:$B$1281,0))-1)*100)</f>
        <v>6.5573770491803351</v>
      </c>
      <c r="T145" s="673">
        <f>IF(INDEX(Historical!$F$7:$F$1250,MATCH(B145,Historical!$B$7:$B$1281,0))=0,"n/a",((INDEX(Historical!$C$7:$C$1259,MATCH(B145,Historical!$B$7:$B$1281,0))/INDEX(Historical!$F$7:$F$1250,MATCH(B145,Historical!$B$7:$B$1281,0)))^(1/3)-1)*100)</f>
        <v>7.0399331060163606</v>
      </c>
      <c r="U145" s="673">
        <f>IF(INDEX(Historical!$H$7:$H$1250,MATCH(B145,Historical!$B$7:$B$1281,0))=0,"n/a",((INDEX(Historical!$C$7:$C$1259,MATCH(B145,Historical!$B$7:$B$1281,0))/INDEX(Historical!$H$7:$H$1250,MATCH(B145,Historical!$B$7:$B$1281,0)))^(1/5)-1)*100)</f>
        <v>7.6316922514810814</v>
      </c>
      <c r="V145" s="673">
        <f>IF(INDEX(Historical!$O$7:$O$1250,MATCH(B145,Historical!$B$7:$B$1281,0))=0,"n/a",((INDEX(Historical!$C$7:$C$1259,MATCH(B145,Historical!$B$7:$B$1281,0))/INDEX(Historical!$O$7:$O$1250,MATCH(B145,Historical!$B$7:$B$1281,0)))^(1/10)-1)*100)</f>
        <v>7.1773462536293131</v>
      </c>
      <c r="W145" s="674">
        <f t="shared" si="66"/>
        <v>1.063302783758276</v>
      </c>
      <c r="X145" s="675">
        <f t="shared" si="67"/>
        <v>0.26591262200282512</v>
      </c>
      <c r="Y145" s="637"/>
      <c r="Z145" s="624">
        <f t="shared" si="68"/>
        <v>14.879649890590811</v>
      </c>
      <c r="AA145" s="853">
        <f t="shared" si="69"/>
        <v>61.658643326039375</v>
      </c>
      <c r="AB145" s="854">
        <v>12</v>
      </c>
      <c r="AC145" s="833">
        <v>4.57</v>
      </c>
      <c r="AD145" s="833">
        <v>2.7</v>
      </c>
      <c r="AE145" s="833">
        <v>9.41</v>
      </c>
      <c r="AF145" s="833">
        <v>11.09</v>
      </c>
      <c r="AG145" s="833">
        <v>20.8</v>
      </c>
      <c r="AH145" s="833">
        <v>42.5</v>
      </c>
      <c r="AI145" s="833">
        <v>12.06</v>
      </c>
      <c r="AJ145" s="833">
        <v>28.7</v>
      </c>
      <c r="AK145" s="833">
        <v>22.6</v>
      </c>
      <c r="AL145" s="845">
        <v>20200</v>
      </c>
      <c r="AM145" s="839">
        <v>0.3</v>
      </c>
      <c r="AN145" s="833">
        <v>0.14000000000000001</v>
      </c>
      <c r="AO145" s="711">
        <f t="shared" si="70"/>
        <v>-53.78562805660102</v>
      </c>
      <c r="AP145" s="712">
        <f t="shared" si="71"/>
        <v>7.8730152694383531</v>
      </c>
      <c r="AQ145" s="855">
        <f t="shared" si="72"/>
        <v>451.2790599992698</v>
      </c>
      <c r="AR145" s="624">
        <f>INDEX(Historical!$C$7:$C$1259,MATCH(B145,Historical!$B$7:$B$1281,0))*IF(AH145="n/a",1.03,IF(AH145&lt;0,1.01,IF(AH145&gt;10,1.1,(1+AH145/100))))</f>
        <v>0.71500000000000008</v>
      </c>
      <c r="AS145" s="853">
        <f t="shared" si="73"/>
        <v>0.7865000000000002</v>
      </c>
      <c r="AT145" s="853">
        <f t="shared" si="62"/>
        <v>0.86515000000000031</v>
      </c>
      <c r="AU145" s="853">
        <f t="shared" si="62"/>
        <v>0.95166500000000043</v>
      </c>
      <c r="AV145" s="853">
        <f t="shared" si="62"/>
        <v>1.0468315000000006</v>
      </c>
      <c r="AW145" s="624">
        <f t="shared" si="74"/>
        <v>4.3651465000000016</v>
      </c>
      <c r="AX145" s="719">
        <f t="shared" si="75"/>
        <v>1.5491328341259147</v>
      </c>
      <c r="AY145" s="900">
        <v>0.96</v>
      </c>
      <c r="AZ145" s="839">
        <v>93.289999999999992</v>
      </c>
      <c r="BA145" s="839">
        <v>-9.7199999999999989</v>
      </c>
      <c r="BB145" s="839">
        <v>-0.76</v>
      </c>
      <c r="BC145" s="839">
        <v>3.0700000000000003</v>
      </c>
      <c r="BE145" s="597">
        <v>1994</v>
      </c>
      <c r="BF145" s="865">
        <f t="shared" si="76"/>
        <v>2</v>
      </c>
      <c r="BG145" s="849">
        <v>13.8</v>
      </c>
    </row>
    <row r="146" spans="1:59" ht="11.25" customHeight="1" x14ac:dyDescent="0.2">
      <c r="A146" s="838" t="s">
        <v>4481</v>
      </c>
      <c r="B146" s="842" t="s">
        <v>4480</v>
      </c>
      <c r="C146" s="898" t="s">
        <v>131</v>
      </c>
      <c r="D146" s="898" t="s">
        <v>4274</v>
      </c>
      <c r="E146" s="705">
        <v>28</v>
      </c>
      <c r="F146" s="1153">
        <v>106</v>
      </c>
      <c r="G146" s="1153" t="s">
        <v>37</v>
      </c>
      <c r="H146" s="1153" t="s">
        <v>37</v>
      </c>
      <c r="I146" s="833">
        <v>44.75</v>
      </c>
      <c r="J146" s="624">
        <f t="shared" si="63"/>
        <v>2.2408938547486033</v>
      </c>
      <c r="K146" s="851">
        <v>0.25069999999999998</v>
      </c>
      <c r="L146" s="854">
        <v>4</v>
      </c>
      <c r="M146" s="615">
        <f t="shared" si="64"/>
        <v>1.0027999999999999</v>
      </c>
      <c r="N146" s="837" t="s">
        <v>119</v>
      </c>
      <c r="O146" s="707">
        <v>0.23430000000000001</v>
      </c>
      <c r="P146" s="606">
        <v>44056</v>
      </c>
      <c r="Q146" s="606">
        <v>44075</v>
      </c>
      <c r="R146" s="615">
        <f t="shared" si="65"/>
        <v>6.9995731967562831</v>
      </c>
      <c r="S146" s="673">
        <f>IF(INDEX(Historical!$D$7:$D$1257,MATCH(B146,Historical!$B$7:$B$1281,0))=0,"n/a",(INDEX(Historical!$C$7:$C$1259,MATCH(B146,Historical!$B$7:$B$1281,0))/INDEX(Historical!$D$7:$D$1257,MATCH(B146,Historical!$B$7:$B$1281,0))-1)*100)</f>
        <v>6.9931612618574945</v>
      </c>
      <c r="T146" s="673">
        <f>IF(INDEX(Historical!$F$7:$F$1250,MATCH(B146,Historical!$B$7:$B$1281,0))=0,"n/a",((INDEX(Historical!$C$7:$C$1259,MATCH(B146,Historical!$B$7:$B$1281,0))/INDEX(Historical!$F$7:$F$1250,MATCH(B146,Historical!$B$7:$B$1281,0)))^(1/3)-1)*100)</f>
        <v>6.9913952013407332</v>
      </c>
      <c r="U146" s="673">
        <f>IF(INDEX(Historical!$H$7:$H$1250,MATCH(B146,Historical!$B$7:$B$1281,0))=0,"n/a",((INDEX(Historical!$C$7:$C$1259,MATCH(B146,Historical!$B$7:$B$1281,0))/INDEX(Historical!$H$7:$H$1250,MATCH(B146,Historical!$B$7:$B$1281,0)))^(1/5)-1)*100)</f>
        <v>7.1740206670141138</v>
      </c>
      <c r="V146" s="673">
        <f>IF(INDEX(Historical!$O$7:$O$1250,MATCH(B146,Historical!$B$7:$B$1281,0))=0,"n/a",((INDEX(Historical!$C$7:$C$1259,MATCH(B146,Historical!$B$7:$B$1281,0))/INDEX(Historical!$O$7:$O$1250,MATCH(B146,Historical!$B$7:$B$1281,0)))^(1/10)-1)*100)</f>
        <v>7.4689420411039542</v>
      </c>
      <c r="W146" s="674">
        <f t="shared" si="66"/>
        <v>0.96051363466649031</v>
      </c>
      <c r="X146" s="675" t="str">
        <f t="shared" si="67"/>
        <v>n/a</v>
      </c>
      <c r="Y146" s="637"/>
      <c r="Z146" s="624">
        <f t="shared" si="68"/>
        <v>94.603773584905653</v>
      </c>
      <c r="AA146" s="853">
        <f t="shared" si="69"/>
        <v>42.216981132075468</v>
      </c>
      <c r="AB146" s="854">
        <v>12</v>
      </c>
      <c r="AC146" s="833">
        <v>1.06</v>
      </c>
      <c r="AD146" s="833">
        <v>6.52</v>
      </c>
      <c r="AE146" s="833">
        <v>7.39</v>
      </c>
      <c r="AF146" s="833">
        <v>2.4</v>
      </c>
      <c r="AG146" s="833">
        <v>6.1</v>
      </c>
      <c r="AH146" s="833">
        <v>4.7</v>
      </c>
      <c r="AI146" s="833">
        <v>7.2900000000000009</v>
      </c>
      <c r="AJ146" s="833">
        <v>-1.4000000000000001</v>
      </c>
      <c r="AK146" s="833">
        <v>6.4</v>
      </c>
      <c r="AL146" s="845">
        <v>10810</v>
      </c>
      <c r="AM146" s="839">
        <v>0.2</v>
      </c>
      <c r="AN146" s="833">
        <v>1.21</v>
      </c>
      <c r="AO146" s="711">
        <f t="shared" si="70"/>
        <v>-32.80206661031275</v>
      </c>
      <c r="AP146" s="712">
        <f t="shared" si="71"/>
        <v>9.4149145217627179</v>
      </c>
      <c r="AQ146" s="855">
        <f t="shared" si="72"/>
        <v>112.20614161913525</v>
      </c>
      <c r="AR146" s="624">
        <f>INDEX(Historical!$C$7:$C$1259,MATCH(B146,Historical!$B$7:$B$1281,0))*IF(AH146="n/a",1.03,IF(AH146&lt;0,1.01,IF(AH146&gt;10,1.1,(1+AH146/100))))</f>
        <v>1.01559</v>
      </c>
      <c r="AS146" s="853">
        <f t="shared" si="73"/>
        <v>1.0896265109999999</v>
      </c>
      <c r="AT146" s="853">
        <f t="shared" si="62"/>
        <v>1.159362607704</v>
      </c>
      <c r="AU146" s="853">
        <f t="shared" si="62"/>
        <v>1.2335618145970562</v>
      </c>
      <c r="AV146" s="853">
        <f t="shared" si="62"/>
        <v>1.3125097707312678</v>
      </c>
      <c r="AW146" s="624">
        <f t="shared" si="74"/>
        <v>5.8106507040323239</v>
      </c>
      <c r="AX146" s="719">
        <f t="shared" si="75"/>
        <v>12.984694310686756</v>
      </c>
      <c r="AY146" s="900">
        <v>0.52</v>
      </c>
      <c r="AZ146" s="839">
        <v>19.75</v>
      </c>
      <c r="BA146" s="839">
        <v>-8.4699999999999989</v>
      </c>
      <c r="BB146" s="839">
        <v>-6.9999999999999993E-2</v>
      </c>
      <c r="BC146" s="839">
        <v>1.58</v>
      </c>
      <c r="BE146" s="597">
        <v>1993</v>
      </c>
      <c r="BF146" s="865">
        <f t="shared" si="76"/>
        <v>2</v>
      </c>
      <c r="BG146" s="849">
        <v>2.1</v>
      </c>
    </row>
    <row r="147" spans="1:59" ht="11.25" customHeight="1" x14ac:dyDescent="0.2">
      <c r="A147" s="831" t="s">
        <v>224</v>
      </c>
      <c r="B147" s="842" t="s">
        <v>225</v>
      </c>
      <c r="C147" s="898" t="s">
        <v>178</v>
      </c>
      <c r="D147" s="898" t="s">
        <v>4270</v>
      </c>
      <c r="E147" s="705">
        <v>38</v>
      </c>
      <c r="F147" s="1153">
        <v>72</v>
      </c>
      <c r="G147" s="1153" t="s">
        <v>37</v>
      </c>
      <c r="H147" s="1153" t="s">
        <v>37</v>
      </c>
      <c r="I147" s="833">
        <v>55.83</v>
      </c>
      <c r="J147" s="624">
        <f t="shared" si="63"/>
        <v>6.2332079527135953</v>
      </c>
      <c r="K147" s="844">
        <v>0.87</v>
      </c>
      <c r="L147" s="854">
        <v>4</v>
      </c>
      <c r="M147" s="615">
        <f t="shared" si="64"/>
        <v>3.48</v>
      </c>
      <c r="N147" s="837" t="s">
        <v>142</v>
      </c>
      <c r="O147" s="706">
        <v>0.82</v>
      </c>
      <c r="P147" s="904">
        <v>43595</v>
      </c>
      <c r="Q147" s="904">
        <v>43626</v>
      </c>
      <c r="R147" s="615">
        <f t="shared" si="65"/>
        <v>6.0975609756097624</v>
      </c>
      <c r="S147" s="673">
        <f>IF(INDEX(Historical!$D$7:$D$1257,MATCH(B147,Historical!$B$7:$B$1281,0))=0,"n/a",(INDEX(Historical!$C$7:$C$1259,MATCH(B147,Historical!$B$7:$B$1281,0))/INDEX(Historical!$D$7:$D$1257,MATCH(B147,Historical!$B$7:$B$1281,0))-1)*100)</f>
        <v>1.4577259475218707</v>
      </c>
      <c r="T147" s="673">
        <f>IF(INDEX(Historical!$F$7:$F$1250,MATCH(B147,Historical!$B$7:$B$1281,0))=0,"n/a",((INDEX(Historical!$C$7:$C$1259,MATCH(B147,Historical!$B$7:$B$1281,0))/INDEX(Historical!$F$7:$F$1250,MATCH(B147,Historical!$B$7:$B$1281,0)))^(1/3)-1)*100)</f>
        <v>4.3804758743955396</v>
      </c>
      <c r="U147" s="673">
        <f>IF(INDEX(Historical!$H$7:$H$1250,MATCH(B147,Historical!$B$7:$B$1281,0))=0,"n/a",((INDEX(Historical!$C$7:$C$1259,MATCH(B147,Historical!$B$7:$B$1281,0))/INDEX(Historical!$H$7:$H$1250,MATCH(B147,Historical!$B$7:$B$1281,0)))^(1/5)-1)*100)</f>
        <v>3.8573773084258578</v>
      </c>
      <c r="V147" s="673">
        <f>IF(INDEX(Historical!$O$7:$O$1250,MATCH(B147,Historical!$B$7:$B$1281,0))=0,"n/a",((INDEX(Historical!$C$7:$C$1259,MATCH(B147,Historical!$B$7:$B$1281,0))/INDEX(Historical!$O$7:$O$1250,MATCH(B147,Historical!$B$7:$B$1281,0)))^(1/10)-1)*100)</f>
        <v>7.1773462536293131</v>
      </c>
      <c r="W147" s="674">
        <f t="shared" si="66"/>
        <v>0.53743781783905542</v>
      </c>
      <c r="X147" s="675" t="str">
        <f t="shared" si="67"/>
        <v>n/a</v>
      </c>
      <c r="Y147" s="644" t="s">
        <v>4581</v>
      </c>
      <c r="Z147" s="624" t="str">
        <f t="shared" si="68"/>
        <v>n/a</v>
      </c>
      <c r="AA147" s="853" t="str">
        <f t="shared" si="69"/>
        <v>n/a</v>
      </c>
      <c r="AB147" s="854">
        <v>12</v>
      </c>
      <c r="AC147" s="833">
        <v>-5.26</v>
      </c>
      <c r="AD147" s="833" t="s">
        <v>136</v>
      </c>
      <c r="AE147" s="833">
        <v>1.31</v>
      </c>
      <c r="AF147" s="833">
        <v>1.54</v>
      </c>
      <c r="AG147" s="833">
        <v>-12.9</v>
      </c>
      <c r="AH147" s="833">
        <v>-265.09999999999997</v>
      </c>
      <c r="AI147" s="833">
        <v>30.19</v>
      </c>
      <c r="AJ147" s="833">
        <v>-27.500000000000004</v>
      </c>
      <c r="AK147" s="833">
        <v>10.59</v>
      </c>
      <c r="AL147" s="845">
        <v>233640</v>
      </c>
      <c r="AM147" s="839">
        <v>0.2</v>
      </c>
      <c r="AN147" s="833">
        <v>0.43</v>
      </c>
      <c r="AO147" s="711" t="str">
        <f t="shared" si="70"/>
        <v>n/a</v>
      </c>
      <c r="AP147" s="712">
        <f t="shared" si="71"/>
        <v>10.090585261139452</v>
      </c>
      <c r="AQ147" s="855" t="str">
        <f t="shared" si="72"/>
        <v>n/a</v>
      </c>
      <c r="AR147" s="624">
        <f>INDEX(Historical!$C$7:$C$1259,MATCH(B147,Historical!$B$7:$B$1281,0))*IF(AH147="n/a",1.03,IF(AH147&lt;0,1.01,IF(AH147&gt;10,1.1,(1+AH147/100))))</f>
        <v>3.5148000000000001</v>
      </c>
      <c r="AS147" s="853">
        <f t="shared" si="73"/>
        <v>3.8662800000000006</v>
      </c>
      <c r="AT147" s="853">
        <f t="shared" ref="AT147:AV166" si="77">IF($AK147="n/a",1.03*AS147,IF($AK147&lt;0,1.01*AS147,IF($AK147&gt;10,1.1*AS147,(1+$AK147/100)*AS147)))</f>
        <v>4.2529080000000006</v>
      </c>
      <c r="AU147" s="853">
        <f t="shared" si="77"/>
        <v>4.6781988000000014</v>
      </c>
      <c r="AV147" s="853">
        <f t="shared" si="77"/>
        <v>5.1460186800000018</v>
      </c>
      <c r="AW147" s="624">
        <f t="shared" si="74"/>
        <v>21.458205480000004</v>
      </c>
      <c r="AX147" s="719">
        <f t="shared" si="75"/>
        <v>38.434901450832889</v>
      </c>
      <c r="AY147" s="900">
        <v>1.42</v>
      </c>
      <c r="AZ147" s="839">
        <v>79.459999999999994</v>
      </c>
      <c r="BA147" s="839">
        <v>-10.74</v>
      </c>
      <c r="BB147" s="839">
        <v>4.12</v>
      </c>
      <c r="BC147" s="839">
        <v>28.22</v>
      </c>
      <c r="BE147" s="597">
        <v>1983</v>
      </c>
      <c r="BF147" s="865">
        <f t="shared" si="76"/>
        <v>3</v>
      </c>
      <c r="BG147" s="849">
        <v>-6.4</v>
      </c>
    </row>
    <row r="148" spans="1:59" s="687" customFormat="1" ht="13.5" thickBot="1" x14ac:dyDescent="0.25">
      <c r="B148" s="795"/>
      <c r="E148" s="796"/>
      <c r="F148" s="783"/>
      <c r="J148" s="702"/>
      <c r="L148" s="784"/>
      <c r="M148" s="783"/>
      <c r="N148" s="783"/>
      <c r="O148" s="702"/>
      <c r="R148" s="783"/>
      <c r="S148" s="785"/>
      <c r="T148" s="785"/>
      <c r="U148" s="785"/>
      <c r="V148" s="785"/>
      <c r="W148" s="785"/>
      <c r="X148" s="785"/>
      <c r="Y148" s="795"/>
      <c r="Z148" s="702"/>
      <c r="AC148" s="786"/>
      <c r="AD148" s="786"/>
      <c r="AE148" s="786"/>
      <c r="AF148" s="786"/>
      <c r="AG148" s="786"/>
      <c r="AH148" s="786"/>
      <c r="AI148" s="786"/>
      <c r="AJ148" s="786"/>
      <c r="AK148" s="786"/>
      <c r="AL148" s="786"/>
      <c r="AM148" s="786"/>
      <c r="AN148" s="786"/>
      <c r="AO148" s="702"/>
      <c r="AR148" s="787"/>
      <c r="AS148" s="788"/>
      <c r="AT148" s="788"/>
      <c r="AU148" s="788"/>
      <c r="AV148" s="788"/>
      <c r="AW148" s="787"/>
      <c r="AX148" s="788"/>
      <c r="AY148" s="702"/>
      <c r="BD148" s="796"/>
      <c r="BE148" s="783"/>
      <c r="BF148" s="783"/>
    </row>
    <row r="149" spans="1:59" x14ac:dyDescent="0.2">
      <c r="A149" s="831" t="s">
        <v>4226</v>
      </c>
      <c r="B149" s="630">
        <f>COUNTA(B7:B147)</f>
        <v>141</v>
      </c>
      <c r="E149" s="801">
        <f>AVERAGE(E7:E147)</f>
        <v>40.00709219858156</v>
      </c>
      <c r="I149" s="789">
        <f>AVERAGE(I7:I147)</f>
        <v>115.61092198581562</v>
      </c>
      <c r="J149" s="790">
        <f>AVERAGE(J7:J147)</f>
        <v>2.3725684659397412</v>
      </c>
      <c r="K149" s="797">
        <f>AVERAGE(K7:K147)</f>
        <v>0.58315248226950367</v>
      </c>
      <c r="M149" s="789">
        <f>AVERAGE(M7:M147)</f>
        <v>2.2164397163120575</v>
      </c>
      <c r="O149" s="797">
        <f>AVERAGE(O7:O147)</f>
        <v>0.55343798326792026</v>
      </c>
      <c r="R149" s="789">
        <f t="shared" ref="R149:X149" si="78">AVERAGE(R7:R147)</f>
        <v>5.2888295001204577</v>
      </c>
      <c r="S149" s="798">
        <f t="shared" si="78"/>
        <v>5.6199441002420336</v>
      </c>
      <c r="T149" s="798">
        <f t="shared" si="78"/>
        <v>7.350506207689719</v>
      </c>
      <c r="U149" s="798">
        <f t="shared" si="78"/>
        <v>7.0383379156780075</v>
      </c>
      <c r="V149" s="798">
        <f t="shared" si="78"/>
        <v>7.9481319740019778</v>
      </c>
      <c r="W149" s="799">
        <f t="shared" si="78"/>
        <v>0.93956854893566943</v>
      </c>
      <c r="X149" s="800">
        <f t="shared" si="78"/>
        <v>3.1173023655994934</v>
      </c>
      <c r="Z149" s="790">
        <f>AVERAGE(Z7:Z147)</f>
        <v>63.680737270459396</v>
      </c>
      <c r="AA149" s="789">
        <f>AVERAGE(AA7:AA147)</f>
        <v>30.597743246109385</v>
      </c>
      <c r="AB149" s="678"/>
      <c r="AC149" s="789">
        <f t="shared" ref="AC149:BC149" si="79">AVERAGE(AC7:AC147)</f>
        <v>3.7291044776119411</v>
      </c>
      <c r="AD149" s="789">
        <f t="shared" si="79"/>
        <v>4.0981415929203528</v>
      </c>
      <c r="AE149" s="789">
        <f t="shared" si="79"/>
        <v>4.1006716417910436</v>
      </c>
      <c r="AF149" s="789">
        <f t="shared" si="79"/>
        <v>8.0680451127819559</v>
      </c>
      <c r="AG149" s="789">
        <f t="shared" si="79"/>
        <v>28.095419847328248</v>
      </c>
      <c r="AH149" s="789">
        <f t="shared" si="79"/>
        <v>-7.7443609022556377</v>
      </c>
      <c r="AI149" s="789">
        <f t="shared" si="79"/>
        <v>10.670157480314959</v>
      </c>
      <c r="AJ149" s="789">
        <f t="shared" si="79"/>
        <v>4.855639097744362</v>
      </c>
      <c r="AK149" s="789">
        <f t="shared" si="79"/>
        <v>8.7585714285714271</v>
      </c>
      <c r="AL149" s="927">
        <f t="shared" si="79"/>
        <v>42207.815820895521</v>
      </c>
      <c r="AM149" s="789">
        <f t="shared" si="79"/>
        <v>2.4190225563909764</v>
      </c>
      <c r="AN149" s="789">
        <f t="shared" si="79"/>
        <v>1.1414172932330826</v>
      </c>
      <c r="AO149" s="882">
        <f t="shared" si="79"/>
        <v>-21.139065056213877</v>
      </c>
      <c r="AP149" s="789">
        <f t="shared" si="79"/>
        <v>9.4109063816177461</v>
      </c>
      <c r="AQ149" s="916">
        <f t="shared" si="79"/>
        <v>170.8671196758126</v>
      </c>
      <c r="AR149" s="915">
        <f t="shared" si="79"/>
        <v>2.2161170773748022</v>
      </c>
      <c r="AS149" s="789">
        <f t="shared" si="79"/>
        <v>2.3760986299251474</v>
      </c>
      <c r="AT149" s="789">
        <f t="shared" si="79"/>
        <v>2.5437367927789971</v>
      </c>
      <c r="AU149" s="789">
        <f t="shared" si="79"/>
        <v>2.7252262545391233</v>
      </c>
      <c r="AV149" s="789">
        <f t="shared" si="79"/>
        <v>2.9218008468373919</v>
      </c>
      <c r="AW149" s="789">
        <f t="shared" si="79"/>
        <v>12.782979601455464</v>
      </c>
      <c r="AX149" s="916">
        <f t="shared" si="79"/>
        <v>13.552678238905491</v>
      </c>
      <c r="AY149" s="915">
        <f t="shared" si="79"/>
        <v>0.85835820895522386</v>
      </c>
      <c r="AZ149" s="789">
        <f t="shared" si="79"/>
        <v>65.850937634661292</v>
      </c>
      <c r="BA149" s="789">
        <f t="shared" si="79"/>
        <v>-7.7454971206957355</v>
      </c>
      <c r="BB149" s="789">
        <f t="shared" si="79"/>
        <v>4.4449842480517336</v>
      </c>
      <c r="BC149" s="916">
        <f t="shared" si="79"/>
        <v>14.506970990817054</v>
      </c>
      <c r="BD149" s="789"/>
      <c r="BE149" s="678">
        <f>AVERAGE(BE7:BE147)</f>
        <v>1981.7021276595744</v>
      </c>
      <c r="BF149" s="789">
        <f>AVERAGE(BF7:BF147)</f>
        <v>3.6666666666666665</v>
      </c>
      <c r="BG149" s="789">
        <f>AVERAGE(BG7:BG147)</f>
        <v>5.4165151515151546</v>
      </c>
    </row>
    <row r="150" spans="1:59" x14ac:dyDescent="0.2">
      <c r="O150" s="911"/>
      <c r="W150" s="926"/>
      <c r="X150" s="926"/>
      <c r="AC150" s="832"/>
      <c r="AD150" s="832"/>
      <c r="AE150" s="832"/>
      <c r="AF150" s="832"/>
      <c r="AG150" s="832"/>
      <c r="AH150" s="832"/>
      <c r="AI150" s="832"/>
      <c r="AJ150" s="832"/>
      <c r="AK150" s="832"/>
      <c r="AL150" s="928"/>
      <c r="AM150" s="832"/>
      <c r="AN150" s="630"/>
      <c r="AO150" s="832"/>
      <c r="AQ150" s="630"/>
      <c r="AR150" s="832"/>
      <c r="AS150" s="832"/>
      <c r="AT150" s="832"/>
      <c r="AU150" s="832"/>
      <c r="AV150" s="832"/>
      <c r="AW150" s="832"/>
      <c r="AX150" s="630"/>
      <c r="AY150" s="832"/>
      <c r="BC150" s="630"/>
      <c r="BD150" s="832"/>
      <c r="BE150" s="914"/>
      <c r="BF150" s="832"/>
    </row>
    <row r="151" spans="1:59" x14ac:dyDescent="0.2">
      <c r="A151" s="832" t="s">
        <v>4326</v>
      </c>
      <c r="I151" s="630"/>
      <c r="J151" s="832"/>
      <c r="O151" s="911"/>
      <c r="W151" s="926"/>
      <c r="X151" s="926"/>
      <c r="AC151" s="832"/>
      <c r="AD151" s="832"/>
      <c r="AE151" s="832"/>
      <c r="AF151" s="832"/>
      <c r="AG151" s="832"/>
      <c r="AH151" s="832"/>
      <c r="AI151" s="832"/>
      <c r="AJ151" s="832"/>
      <c r="AK151" s="832"/>
      <c r="AL151" s="928"/>
      <c r="AM151" s="832"/>
      <c r="AN151" s="630"/>
      <c r="AO151" s="832"/>
      <c r="AQ151" s="630"/>
      <c r="AR151" s="832"/>
      <c r="AS151" s="832"/>
      <c r="AT151" s="832"/>
      <c r="AU151" s="832"/>
      <c r="AV151" s="832"/>
      <c r="AW151" s="832"/>
      <c r="AX151" s="630"/>
      <c r="AY151" s="832"/>
      <c r="BC151" s="630"/>
      <c r="BD151" s="832"/>
      <c r="BE151" s="914"/>
      <c r="BF151" s="832"/>
    </row>
    <row r="152" spans="1:59" x14ac:dyDescent="0.2">
      <c r="A152" s="832" t="s">
        <v>4276</v>
      </c>
      <c r="B152" s="630">
        <f t="shared" ref="B152:B162" si="80">COUNTIF($C$7:$C$147,"="&amp;$A152)</f>
        <v>3</v>
      </c>
      <c r="E152" s="801">
        <f t="shared" ref="E152:E162" si="81">AVERAGEIFS($E$7:$E$147,$C$7:$C$147,"="&amp;$A152)</f>
        <v>36.666666666666664</v>
      </c>
      <c r="I152" s="909">
        <f t="shared" ref="I152:K162" si="82">AVERAGEIFS(I$7:I$147,$C$7:$C$147,"="&amp;$A152)</f>
        <v>35.81</v>
      </c>
      <c r="J152" s="789">
        <f t="shared" si="82"/>
        <v>4.1493152295249418</v>
      </c>
      <c r="K152" s="797">
        <f t="shared" si="82"/>
        <v>0.34583333333333338</v>
      </c>
      <c r="L152" s="801"/>
      <c r="M152" s="789">
        <f t="shared" ref="M152:M162" si="83">AVERAGEIFS(M$7:M$147,$C$7:$C$147,"="&amp;$A152)</f>
        <v>1.3833333333333335</v>
      </c>
      <c r="N152" s="801"/>
      <c r="O152" s="797">
        <f t="shared" ref="O152:O162" si="84">AVERAGEIFS(O$7:O$147,$C$7:$C$147,"="&amp;$A152)</f>
        <v>0.34</v>
      </c>
      <c r="P152" s="801"/>
      <c r="Q152" s="801"/>
      <c r="R152" s="789">
        <f t="shared" ref="R152:X162" si="85">AVERAGEIFS(R$7:R$147,$C$7:$C$147,"="&amp;$A152)</f>
        <v>1.8790849673202576</v>
      </c>
      <c r="S152" s="789">
        <f t="shared" si="85"/>
        <v>2.2855863286065148</v>
      </c>
      <c r="T152" s="789">
        <f t="shared" si="85"/>
        <v>2.6105121248820584</v>
      </c>
      <c r="U152" s="789">
        <f t="shared" si="85"/>
        <v>2.9365855993643457</v>
      </c>
      <c r="V152" s="789">
        <f t="shared" si="85"/>
        <v>5.0190506902137413</v>
      </c>
      <c r="W152" s="800">
        <f t="shared" si="85"/>
        <v>0.72372353190518479</v>
      </c>
      <c r="X152" s="800" t="e">
        <f t="shared" si="85"/>
        <v>#DIV/0!</v>
      </c>
      <c r="Y152" s="630"/>
      <c r="Z152" s="789">
        <f t="shared" ref="Z152:AA162" si="86">AVERAGEIFS(Z$7:Z$147,$C$7:$C$147,"="&amp;$A152)</f>
        <v>35.714285714285715</v>
      </c>
      <c r="AA152" s="789">
        <f t="shared" si="86"/>
        <v>11.714285714285715</v>
      </c>
      <c r="AB152" s="789"/>
      <c r="AC152" s="789">
        <f t="shared" ref="AC152:AL162" si="87">AVERAGEIFS(AC$7:AC$147,$C$7:$C$147,"="&amp;$A152)</f>
        <v>9.0000000000000011E-2</v>
      </c>
      <c r="AD152" s="789" t="e">
        <f t="shared" si="87"/>
        <v>#DIV/0!</v>
      </c>
      <c r="AE152" s="789">
        <f t="shared" si="87"/>
        <v>1.1066666666666667</v>
      </c>
      <c r="AF152" s="789">
        <f t="shared" si="87"/>
        <v>1.5999999999999999</v>
      </c>
      <c r="AG152" s="789">
        <f t="shared" si="87"/>
        <v>-1.1666666666666663</v>
      </c>
      <c r="AH152" s="789">
        <f t="shared" si="87"/>
        <v>-65.533333333333331</v>
      </c>
      <c r="AI152" s="789">
        <f t="shared" si="87"/>
        <v>2.17</v>
      </c>
      <c r="AJ152" s="789">
        <f t="shared" si="87"/>
        <v>-12.733333333333334</v>
      </c>
      <c r="AK152" s="789">
        <f t="shared" si="87"/>
        <v>2.2450000000000001</v>
      </c>
      <c r="AL152" s="927">
        <f t="shared" si="87"/>
        <v>74293.333333333328</v>
      </c>
      <c r="AM152" s="789">
        <f t="shared" ref="AM152:AV162" si="88">AVERAGEIFS(AM$7:AM$147,$C$7:$C$147,"="&amp;$A152)</f>
        <v>0.26</v>
      </c>
      <c r="AN152" s="912">
        <f t="shared" si="88"/>
        <v>0.86</v>
      </c>
      <c r="AO152" s="789">
        <f t="shared" si="88"/>
        <v>-4.8538868037824443</v>
      </c>
      <c r="AP152" s="789">
        <f t="shared" si="88"/>
        <v>7.0859008288892875</v>
      </c>
      <c r="AQ152" s="912">
        <f t="shared" si="88"/>
        <v>-46.977093898687791</v>
      </c>
      <c r="AR152" s="789">
        <f t="shared" si="88"/>
        <v>1.4091500000000001</v>
      </c>
      <c r="AS152" s="789">
        <f t="shared" si="88"/>
        <v>1.4436727916666667</v>
      </c>
      <c r="AT152" s="789">
        <f t="shared" si="88"/>
        <v>1.4771191889646664</v>
      </c>
      <c r="AU152" s="789">
        <f t="shared" si="88"/>
        <v>1.5113690432998415</v>
      </c>
      <c r="AV152" s="789">
        <f t="shared" si="88"/>
        <v>1.5464423283717788</v>
      </c>
      <c r="AW152" s="789">
        <f t="shared" ref="AW152:BC162" si="89">AVERAGEIFS(AW$7:AW$147,$C$7:$C$147,"="&amp;$A152)</f>
        <v>7.3877533523029539</v>
      </c>
      <c r="AX152" s="912">
        <f t="shared" si="89"/>
        <v>22.216261115361636</v>
      </c>
      <c r="AY152" s="789">
        <f t="shared" si="89"/>
        <v>0.88666666666666671</v>
      </c>
      <c r="AZ152" s="789">
        <f t="shared" si="89"/>
        <v>49.033333333333331</v>
      </c>
      <c r="BA152" s="789">
        <f t="shared" si="89"/>
        <v>-6.3133333333333326</v>
      </c>
      <c r="BB152" s="789">
        <f t="shared" si="89"/>
        <v>6.830000000000001</v>
      </c>
      <c r="BC152" s="912">
        <f t="shared" si="89"/>
        <v>18.076666666666668</v>
      </c>
      <c r="BD152" s="789"/>
      <c r="BE152" s="678">
        <f t="shared" ref="BE152:BG162" si="90">AVERAGEIFS(BE$7:BE$147,$C$7:$C$147,"="&amp;$A152)</f>
        <v>1984.6666666666667</v>
      </c>
      <c r="BF152" s="789">
        <f t="shared" si="90"/>
        <v>3</v>
      </c>
      <c r="BG152" s="789">
        <f t="shared" si="90"/>
        <v>-0.23333333333333339</v>
      </c>
    </row>
    <row r="153" spans="1:59" x14ac:dyDescent="0.2">
      <c r="A153" s="832" t="s">
        <v>245</v>
      </c>
      <c r="B153" s="630">
        <f t="shared" si="80"/>
        <v>8</v>
      </c>
      <c r="E153" s="801">
        <f t="shared" si="81"/>
        <v>47.875</v>
      </c>
      <c r="I153" s="909">
        <f t="shared" si="82"/>
        <v>126.08499999999998</v>
      </c>
      <c r="J153" s="789">
        <f t="shared" si="82"/>
        <v>2.5051202347679924</v>
      </c>
      <c r="K153" s="797">
        <f t="shared" si="82"/>
        <v>0.64312500000000006</v>
      </c>
      <c r="L153" s="801"/>
      <c r="M153" s="789">
        <f t="shared" si="83"/>
        <v>2.5725000000000002</v>
      </c>
      <c r="N153" s="801"/>
      <c r="O153" s="797">
        <f t="shared" si="84"/>
        <v>0.62000000000000011</v>
      </c>
      <c r="P153" s="801"/>
      <c r="Q153" s="801"/>
      <c r="R153" s="789">
        <f t="shared" si="85"/>
        <v>3.974123703008821</v>
      </c>
      <c r="S153" s="789">
        <f t="shared" si="85"/>
        <v>3.8650581248603126</v>
      </c>
      <c r="T153" s="789">
        <f t="shared" si="85"/>
        <v>6.0254374206502046</v>
      </c>
      <c r="U153" s="789">
        <f t="shared" si="85"/>
        <v>7.0067965111562742</v>
      </c>
      <c r="V153" s="789">
        <f t="shared" si="85"/>
        <v>9.9928796780911959</v>
      </c>
      <c r="W153" s="800">
        <f t="shared" si="85"/>
        <v>0.75424264446135736</v>
      </c>
      <c r="X153" s="800">
        <f t="shared" si="85"/>
        <v>0.85876380336303548</v>
      </c>
      <c r="Y153" s="630"/>
      <c r="Z153" s="789">
        <f t="shared" si="86"/>
        <v>110.42793939474696</v>
      </c>
      <c r="AA153" s="789">
        <f t="shared" si="86"/>
        <v>47.515297317979808</v>
      </c>
      <c r="AB153" s="789"/>
      <c r="AC153" s="789">
        <f t="shared" si="87"/>
        <v>3.2737499999999997</v>
      </c>
      <c r="AD153" s="789">
        <f t="shared" si="87"/>
        <v>6.4549999999999992</v>
      </c>
      <c r="AE153" s="789">
        <f t="shared" si="87"/>
        <v>2.4537499999999999</v>
      </c>
      <c r="AF153" s="789">
        <f t="shared" si="87"/>
        <v>18.794285714285714</v>
      </c>
      <c r="AG153" s="789">
        <f t="shared" si="87"/>
        <v>25.275000000000002</v>
      </c>
      <c r="AH153" s="789">
        <f t="shared" si="87"/>
        <v>-36.8125</v>
      </c>
      <c r="AI153" s="789">
        <f t="shared" si="87"/>
        <v>26.398571428571433</v>
      </c>
      <c r="AJ153" s="789">
        <f t="shared" si="87"/>
        <v>-5.75</v>
      </c>
      <c r="AK153" s="789">
        <f t="shared" si="87"/>
        <v>10.938571428571427</v>
      </c>
      <c r="AL153" s="927">
        <f t="shared" si="87"/>
        <v>56982.92</v>
      </c>
      <c r="AM153" s="789">
        <f t="shared" si="88"/>
        <v>1.4775</v>
      </c>
      <c r="AN153" s="912">
        <f t="shared" si="88"/>
        <v>3.0657142857142858</v>
      </c>
      <c r="AO153" s="789">
        <f t="shared" si="88"/>
        <v>-38.151241808240542</v>
      </c>
      <c r="AP153" s="789">
        <f t="shared" si="88"/>
        <v>9.5119167459242675</v>
      </c>
      <c r="AQ153" s="912">
        <f t="shared" si="88"/>
        <v>400.58305065196038</v>
      </c>
      <c r="AR153" s="789">
        <f t="shared" si="88"/>
        <v>2.589615625</v>
      </c>
      <c r="AS153" s="789">
        <f t="shared" si="88"/>
        <v>2.8185828071875001</v>
      </c>
      <c r="AT153" s="789">
        <f t="shared" si="88"/>
        <v>3.0575051162331253</v>
      </c>
      <c r="AU153" s="789">
        <f t="shared" si="88"/>
        <v>3.3183918401993862</v>
      </c>
      <c r="AV153" s="789">
        <f t="shared" si="88"/>
        <v>3.603348774413492</v>
      </c>
      <c r="AW153" s="789">
        <f t="shared" si="89"/>
        <v>15.387444163033503</v>
      </c>
      <c r="AX153" s="912">
        <f t="shared" si="89"/>
        <v>14.558767900084423</v>
      </c>
      <c r="AY153" s="789">
        <f t="shared" si="89"/>
        <v>1.20875</v>
      </c>
      <c r="AZ153" s="789">
        <f t="shared" si="89"/>
        <v>109.62750000000001</v>
      </c>
      <c r="BA153" s="789">
        <f t="shared" si="89"/>
        <v>-5.9225000000000003</v>
      </c>
      <c r="BB153" s="789">
        <f t="shared" si="89"/>
        <v>6.3087499999999999</v>
      </c>
      <c r="BC153" s="912">
        <f t="shared" si="89"/>
        <v>16.189999999999998</v>
      </c>
      <c r="BD153" s="789"/>
      <c r="BE153" s="678">
        <f t="shared" si="90"/>
        <v>1973.5</v>
      </c>
      <c r="BF153" s="789">
        <f t="shared" si="90"/>
        <v>4.75</v>
      </c>
      <c r="BG153" s="789">
        <f t="shared" si="90"/>
        <v>4.1625000000000005</v>
      </c>
    </row>
    <row r="154" spans="1:59" x14ac:dyDescent="0.2">
      <c r="A154" s="832" t="s">
        <v>128</v>
      </c>
      <c r="B154" s="630">
        <f t="shared" si="80"/>
        <v>18</v>
      </c>
      <c r="E154" s="801">
        <f t="shared" si="81"/>
        <v>48.388888888888886</v>
      </c>
      <c r="I154" s="909">
        <f t="shared" si="82"/>
        <v>93.262222222222235</v>
      </c>
      <c r="J154" s="789">
        <f t="shared" si="82"/>
        <v>2.5946414438702652</v>
      </c>
      <c r="K154" s="797">
        <f t="shared" si="82"/>
        <v>0.56987222222222222</v>
      </c>
      <c r="L154" s="801"/>
      <c r="M154" s="789">
        <f t="shared" si="83"/>
        <v>2.2794888888888889</v>
      </c>
      <c r="N154" s="801"/>
      <c r="O154" s="797">
        <f t="shared" si="84"/>
        <v>0.54292103559870541</v>
      </c>
      <c r="P154" s="801"/>
      <c r="Q154" s="801"/>
      <c r="R154" s="789">
        <f t="shared" si="85"/>
        <v>4.9072285499291546</v>
      </c>
      <c r="S154" s="789">
        <f t="shared" si="85"/>
        <v>5.1297033897861528</v>
      </c>
      <c r="T154" s="789">
        <f t="shared" si="85"/>
        <v>6.8694230841184769</v>
      </c>
      <c r="U154" s="789">
        <f t="shared" si="85"/>
        <v>6.5648399019419168</v>
      </c>
      <c r="V154" s="789">
        <f t="shared" si="85"/>
        <v>8.3999608508584664</v>
      </c>
      <c r="W154" s="800">
        <f t="shared" si="85"/>
        <v>0.83291615789156359</v>
      </c>
      <c r="X154" s="800">
        <f t="shared" si="85"/>
        <v>1.463931209321641</v>
      </c>
      <c r="Y154" s="630"/>
      <c r="Z154" s="789">
        <f t="shared" si="86"/>
        <v>65.201526102164252</v>
      </c>
      <c r="AA154" s="789">
        <f t="shared" si="86"/>
        <v>27.475662886545418</v>
      </c>
      <c r="AB154" s="789"/>
      <c r="AC154" s="789">
        <f t="shared" si="87"/>
        <v>3.2377777777777776</v>
      </c>
      <c r="AD154" s="789">
        <f t="shared" si="87"/>
        <v>5.059333333333333</v>
      </c>
      <c r="AE154" s="789">
        <f t="shared" si="87"/>
        <v>3.2966666666666664</v>
      </c>
      <c r="AF154" s="789">
        <f t="shared" si="87"/>
        <v>18.456111111111106</v>
      </c>
      <c r="AG154" s="789">
        <f t="shared" si="87"/>
        <v>114.48333333333332</v>
      </c>
      <c r="AH154" s="789">
        <f t="shared" si="87"/>
        <v>32.211111111111116</v>
      </c>
      <c r="AI154" s="789">
        <f t="shared" si="87"/>
        <v>14.70875</v>
      </c>
      <c r="AJ154" s="789">
        <f t="shared" si="87"/>
        <v>2.8333333333333339</v>
      </c>
      <c r="AK154" s="789">
        <f t="shared" si="87"/>
        <v>7.0505882352941178</v>
      </c>
      <c r="AL154" s="927">
        <f t="shared" si="87"/>
        <v>87921.666666666672</v>
      </c>
      <c r="AM154" s="789">
        <f t="shared" si="88"/>
        <v>2.3211111111111107</v>
      </c>
      <c r="AN154" s="912">
        <f t="shared" si="88"/>
        <v>3.2205555555555554</v>
      </c>
      <c r="AO154" s="789">
        <f t="shared" si="88"/>
        <v>-18.417972504359792</v>
      </c>
      <c r="AP154" s="789">
        <f t="shared" si="88"/>
        <v>9.1594813458121838</v>
      </c>
      <c r="AQ154" s="912">
        <f t="shared" si="88"/>
        <v>288.72025160724684</v>
      </c>
      <c r="AR154" s="789">
        <f t="shared" si="88"/>
        <v>2.334197222222222</v>
      </c>
      <c r="AS154" s="789">
        <f t="shared" si="88"/>
        <v>2.4762118764444447</v>
      </c>
      <c r="AT154" s="789">
        <f t="shared" si="88"/>
        <v>2.6198872802080553</v>
      </c>
      <c r="AU154" s="789">
        <f t="shared" si="88"/>
        <v>2.7732709478707158</v>
      </c>
      <c r="AV154" s="789">
        <f t="shared" si="88"/>
        <v>2.9371005697621069</v>
      </c>
      <c r="AW154" s="789">
        <f t="shared" si="89"/>
        <v>13.140667896507544</v>
      </c>
      <c r="AX154" s="912">
        <f t="shared" si="89"/>
        <v>14.946697412698805</v>
      </c>
      <c r="AY154" s="789">
        <f t="shared" si="89"/>
        <v>0.5116666666666666</v>
      </c>
      <c r="AZ154" s="789">
        <f t="shared" si="89"/>
        <v>37.62777777777778</v>
      </c>
      <c r="BA154" s="789">
        <f t="shared" si="89"/>
        <v>-10.532777777777776</v>
      </c>
      <c r="BB154" s="789">
        <f t="shared" si="89"/>
        <v>3.3416666666666668</v>
      </c>
      <c r="BC154" s="912">
        <f t="shared" si="89"/>
        <v>6.0766666666666662</v>
      </c>
      <c r="BD154" s="789"/>
      <c r="BE154" s="678">
        <f t="shared" si="90"/>
        <v>1973</v>
      </c>
      <c r="BF154" s="789">
        <f t="shared" si="90"/>
        <v>4.8888888888888893</v>
      </c>
      <c r="BG154" s="789">
        <f t="shared" si="90"/>
        <v>8.81111111111111</v>
      </c>
    </row>
    <row r="155" spans="1:59" x14ac:dyDescent="0.2">
      <c r="A155" s="832" t="s">
        <v>178</v>
      </c>
      <c r="B155" s="630">
        <f t="shared" si="80"/>
        <v>4</v>
      </c>
      <c r="E155" s="801">
        <f t="shared" si="81"/>
        <v>32.75</v>
      </c>
      <c r="I155" s="909">
        <f t="shared" si="82"/>
        <v>55.492499999999993</v>
      </c>
      <c r="J155" s="789">
        <f t="shared" si="82"/>
        <v>5.3507137347484619</v>
      </c>
      <c r="K155" s="797">
        <f t="shared" si="82"/>
        <v>0.751</v>
      </c>
      <c r="L155" s="801"/>
      <c r="M155" s="789">
        <f t="shared" si="83"/>
        <v>3.004</v>
      </c>
      <c r="N155" s="801"/>
      <c r="O155" s="797">
        <f t="shared" si="84"/>
        <v>0.7024999999999999</v>
      </c>
      <c r="P155" s="801"/>
      <c r="Q155" s="801"/>
      <c r="R155" s="789">
        <f t="shared" si="85"/>
        <v>5.6549976205890964</v>
      </c>
      <c r="S155" s="789">
        <f t="shared" si="85"/>
        <v>5.956793002709043</v>
      </c>
      <c r="T155" s="789">
        <f t="shared" si="85"/>
        <v>10.46184994570531</v>
      </c>
      <c r="U155" s="789">
        <f t="shared" si="85"/>
        <v>9.1593430902510615</v>
      </c>
      <c r="V155" s="789">
        <f t="shared" si="85"/>
        <v>9.6507189834823492</v>
      </c>
      <c r="W155" s="800">
        <f t="shared" si="85"/>
        <v>0.85440297623731343</v>
      </c>
      <c r="X155" s="800">
        <f t="shared" si="85"/>
        <v>0.35357922796562669</v>
      </c>
      <c r="Y155" s="630"/>
      <c r="Z155" s="789">
        <f t="shared" si="86"/>
        <v>129.70085470085471</v>
      </c>
      <c r="AA155" s="789">
        <f t="shared" si="86"/>
        <v>21.496031746031747</v>
      </c>
      <c r="AB155" s="789"/>
      <c r="AC155" s="789">
        <f t="shared" si="87"/>
        <v>-1.2450000000000001</v>
      </c>
      <c r="AD155" s="789">
        <f t="shared" si="87"/>
        <v>6.27</v>
      </c>
      <c r="AE155" s="789">
        <f t="shared" si="87"/>
        <v>1.8050000000000002</v>
      </c>
      <c r="AF155" s="789">
        <f t="shared" si="87"/>
        <v>1.3574999999999999</v>
      </c>
      <c r="AG155" s="789">
        <f t="shared" si="87"/>
        <v>-1.7250000000000001</v>
      </c>
      <c r="AH155" s="789">
        <f t="shared" si="87"/>
        <v>-165.97499999999997</v>
      </c>
      <c r="AI155" s="789">
        <f t="shared" si="87"/>
        <v>20.686666666666667</v>
      </c>
      <c r="AJ155" s="789">
        <f t="shared" si="87"/>
        <v>6.5749999999999984</v>
      </c>
      <c r="AK155" s="789">
        <f t="shared" si="87"/>
        <v>3.563333333333333</v>
      </c>
      <c r="AL155" s="927">
        <f t="shared" si="87"/>
        <v>126692.995</v>
      </c>
      <c r="AM155" s="789">
        <f t="shared" si="88"/>
        <v>3.8849999999999993</v>
      </c>
      <c r="AN155" s="912">
        <f t="shared" si="88"/>
        <v>0.54249999999999998</v>
      </c>
      <c r="AO155" s="789">
        <f t="shared" si="88"/>
        <v>-1.9487312652682647</v>
      </c>
      <c r="AP155" s="789">
        <f t="shared" si="88"/>
        <v>14.510056824999522</v>
      </c>
      <c r="AQ155" s="912">
        <f t="shared" si="88"/>
        <v>5.9324208060372463</v>
      </c>
      <c r="AR155" s="789">
        <f t="shared" si="88"/>
        <v>2.9922765</v>
      </c>
      <c r="AS155" s="789">
        <f t="shared" si="88"/>
        <v>3.2779385875000004</v>
      </c>
      <c r="AT155" s="789">
        <f t="shared" si="88"/>
        <v>3.4285109656250006</v>
      </c>
      <c r="AU155" s="789">
        <f t="shared" si="88"/>
        <v>3.5907484391187507</v>
      </c>
      <c r="AV155" s="789">
        <f t="shared" si="88"/>
        <v>3.7657081887235639</v>
      </c>
      <c r="AW155" s="789">
        <f t="shared" si="89"/>
        <v>17.055182680967317</v>
      </c>
      <c r="AX155" s="912">
        <f t="shared" si="89"/>
        <v>30.178882149414576</v>
      </c>
      <c r="AY155" s="789">
        <f t="shared" si="89"/>
        <v>1.1724999999999999</v>
      </c>
      <c r="AZ155" s="789">
        <f t="shared" si="89"/>
        <v>53.649999999999991</v>
      </c>
      <c r="BA155" s="789">
        <f t="shared" si="89"/>
        <v>-12.575000000000001</v>
      </c>
      <c r="BB155" s="789">
        <f t="shared" si="89"/>
        <v>3.9725000000000001</v>
      </c>
      <c r="BC155" s="912">
        <f t="shared" si="89"/>
        <v>17.077500000000001</v>
      </c>
      <c r="BD155" s="789"/>
      <c r="BE155" s="678">
        <f t="shared" si="90"/>
        <v>1988.75</v>
      </c>
      <c r="BF155" s="789">
        <f t="shared" si="90"/>
        <v>2.75</v>
      </c>
      <c r="BG155" s="789">
        <f t="shared" si="90"/>
        <v>-0.95000000000000007</v>
      </c>
    </row>
    <row r="156" spans="1:59" x14ac:dyDescent="0.2">
      <c r="A156" s="832" t="s">
        <v>108</v>
      </c>
      <c r="B156" s="630">
        <f t="shared" si="80"/>
        <v>38</v>
      </c>
      <c r="E156" s="801">
        <f t="shared" si="81"/>
        <v>33.94736842105263</v>
      </c>
      <c r="I156" s="909">
        <f t="shared" si="82"/>
        <v>93.156842105263166</v>
      </c>
      <c r="J156" s="789">
        <f t="shared" si="82"/>
        <v>2.4785655966024471</v>
      </c>
      <c r="K156" s="797">
        <f t="shared" si="82"/>
        <v>0.58460526315789474</v>
      </c>
      <c r="L156" s="801"/>
      <c r="M156" s="789">
        <f t="shared" si="83"/>
        <v>1.8852631578947368</v>
      </c>
      <c r="N156" s="801"/>
      <c r="O156" s="797">
        <f t="shared" si="84"/>
        <v>0.55715860526315786</v>
      </c>
      <c r="P156" s="801"/>
      <c r="Q156" s="801"/>
      <c r="R156" s="789">
        <f t="shared" si="85"/>
        <v>5.0583337828063124</v>
      </c>
      <c r="S156" s="789">
        <f t="shared" si="85"/>
        <v>5.4591709037768528</v>
      </c>
      <c r="T156" s="789">
        <f t="shared" si="85"/>
        <v>7.3797418185610519</v>
      </c>
      <c r="U156" s="789">
        <f t="shared" si="85"/>
        <v>6.4822834152378839</v>
      </c>
      <c r="V156" s="789">
        <f t="shared" si="85"/>
        <v>6.4940065085739942</v>
      </c>
      <c r="W156" s="800">
        <f t="shared" si="85"/>
        <v>1.0539124426122388</v>
      </c>
      <c r="X156" s="800">
        <f t="shared" si="85"/>
        <v>1.0503573574735505</v>
      </c>
      <c r="Y156" s="630"/>
      <c r="Z156" s="789">
        <f t="shared" si="86"/>
        <v>45.287013663132434</v>
      </c>
      <c r="AA156" s="789">
        <f t="shared" si="86"/>
        <v>20.023245453431233</v>
      </c>
      <c r="AB156" s="789"/>
      <c r="AC156" s="789">
        <f t="shared" si="87"/>
        <v>4.3667741935483875</v>
      </c>
      <c r="AD156" s="789">
        <f t="shared" si="87"/>
        <v>2.545185185185185</v>
      </c>
      <c r="AE156" s="789">
        <f t="shared" si="87"/>
        <v>4.9909677419354841</v>
      </c>
      <c r="AF156" s="789">
        <f t="shared" si="87"/>
        <v>7.5503225806451608</v>
      </c>
      <c r="AG156" s="789">
        <f t="shared" si="87"/>
        <v>12.046666666666665</v>
      </c>
      <c r="AH156" s="789">
        <f t="shared" si="87"/>
        <v>-5.8064516129030769E-2</v>
      </c>
      <c r="AI156" s="789">
        <f t="shared" si="87"/>
        <v>3.3856666666666664</v>
      </c>
      <c r="AJ156" s="789">
        <f t="shared" si="87"/>
        <v>8.6322580645161278</v>
      </c>
      <c r="AK156" s="789">
        <f t="shared" si="87"/>
        <v>9.5968965517241376</v>
      </c>
      <c r="AL156" s="927">
        <f t="shared" si="87"/>
        <v>13257.780645161291</v>
      </c>
      <c r="AM156" s="789">
        <f t="shared" si="88"/>
        <v>6.5770967741935475</v>
      </c>
      <c r="AN156" s="912">
        <f t="shared" si="88"/>
        <v>0.13741935483870971</v>
      </c>
      <c r="AO156" s="789">
        <f t="shared" si="88"/>
        <v>-11.176591656600557</v>
      </c>
      <c r="AP156" s="789">
        <f t="shared" si="88"/>
        <v>8.9608490118403328</v>
      </c>
      <c r="AQ156" s="912">
        <f t="shared" si="88"/>
        <v>84.132363437349653</v>
      </c>
      <c r="AR156" s="789">
        <f t="shared" si="88"/>
        <v>1.8616664449959854</v>
      </c>
      <c r="AS156" s="789">
        <f t="shared" si="88"/>
        <v>1.9363498132617345</v>
      </c>
      <c r="AT156" s="789">
        <f t="shared" si="88"/>
        <v>2.063621025745745</v>
      </c>
      <c r="AU156" s="789">
        <f t="shared" si="88"/>
        <v>2.201337110040916</v>
      </c>
      <c r="AV156" s="789">
        <f t="shared" si="88"/>
        <v>2.3504457605430185</v>
      </c>
      <c r="AW156" s="789">
        <f t="shared" si="89"/>
        <v>10.413420154587397</v>
      </c>
      <c r="AX156" s="912">
        <f t="shared" si="89"/>
        <v>13.714367609888791</v>
      </c>
      <c r="AY156" s="789">
        <f t="shared" si="89"/>
        <v>0.88290322580645164</v>
      </c>
      <c r="AZ156" s="789">
        <f t="shared" si="89"/>
        <v>74.08064516129032</v>
      </c>
      <c r="BA156" s="789">
        <f t="shared" si="89"/>
        <v>-7.1787096774193548</v>
      </c>
      <c r="BB156" s="789">
        <f t="shared" si="89"/>
        <v>4.4693548387096778</v>
      </c>
      <c r="BC156" s="912">
        <f t="shared" si="89"/>
        <v>21.2</v>
      </c>
      <c r="BD156" s="789"/>
      <c r="BE156" s="678">
        <f t="shared" si="90"/>
        <v>1988.2894736842106</v>
      </c>
      <c r="BF156" s="789">
        <f t="shared" si="90"/>
        <v>2.7105263157894739</v>
      </c>
      <c r="BG156" s="789">
        <f t="shared" si="90"/>
        <v>4.4741935483870963</v>
      </c>
    </row>
    <row r="157" spans="1:59" x14ac:dyDescent="0.2">
      <c r="A157" s="832" t="s">
        <v>153</v>
      </c>
      <c r="B157" s="630">
        <f t="shared" si="80"/>
        <v>5</v>
      </c>
      <c r="E157" s="801">
        <f t="shared" si="81"/>
        <v>41.2</v>
      </c>
      <c r="I157" s="909">
        <f t="shared" si="82"/>
        <v>210.19800000000001</v>
      </c>
      <c r="J157" s="789">
        <f t="shared" si="82"/>
        <v>1.4126819181007584</v>
      </c>
      <c r="K157" s="797">
        <f t="shared" si="82"/>
        <v>0.64399999999999991</v>
      </c>
      <c r="L157" s="801"/>
      <c r="M157" s="789">
        <f t="shared" si="83"/>
        <v>2.5759999999999996</v>
      </c>
      <c r="N157" s="801"/>
      <c r="O157" s="797">
        <f t="shared" si="84"/>
        <v>0.60300000000000009</v>
      </c>
      <c r="P157" s="801"/>
      <c r="Q157" s="801"/>
      <c r="R157" s="789">
        <f t="shared" si="85"/>
        <v>6.9203410823272948</v>
      </c>
      <c r="S157" s="789">
        <f t="shared" si="85"/>
        <v>6.8371495206714652</v>
      </c>
      <c r="T157" s="789">
        <f t="shared" si="85"/>
        <v>6.9399214842746471</v>
      </c>
      <c r="U157" s="789">
        <f t="shared" si="85"/>
        <v>8.0588914376813392</v>
      </c>
      <c r="V157" s="789">
        <f t="shared" si="85"/>
        <v>9.2346638678904327</v>
      </c>
      <c r="W157" s="800">
        <f t="shared" si="85"/>
        <v>0.89112541161888825</v>
      </c>
      <c r="X157" s="800">
        <f t="shared" si="85"/>
        <v>2.1657473331127677</v>
      </c>
      <c r="Y157" s="630"/>
      <c r="Z157" s="789">
        <f t="shared" si="86"/>
        <v>64.698645037326116</v>
      </c>
      <c r="AA157" s="789">
        <f t="shared" si="86"/>
        <v>50.566892796319877</v>
      </c>
      <c r="AB157" s="789"/>
      <c r="AC157" s="789">
        <f t="shared" si="87"/>
        <v>4.2960000000000003</v>
      </c>
      <c r="AD157" s="789">
        <f t="shared" si="87"/>
        <v>4.5880000000000001</v>
      </c>
      <c r="AE157" s="789">
        <f t="shared" si="87"/>
        <v>6.0619999999999994</v>
      </c>
      <c r="AF157" s="789">
        <f t="shared" si="87"/>
        <v>6.1959999999999997</v>
      </c>
      <c r="AG157" s="789">
        <f t="shared" si="87"/>
        <v>13.74</v>
      </c>
      <c r="AH157" s="789">
        <f t="shared" si="87"/>
        <v>-2.080000000000001</v>
      </c>
      <c r="AI157" s="789">
        <f t="shared" si="87"/>
        <v>13.872</v>
      </c>
      <c r="AJ157" s="789">
        <f t="shared" si="87"/>
        <v>6.8400000000000007</v>
      </c>
      <c r="AK157" s="789">
        <f t="shared" si="87"/>
        <v>12.336</v>
      </c>
      <c r="AL157" s="927">
        <f t="shared" si="87"/>
        <v>152790</v>
      </c>
      <c r="AM157" s="789">
        <f t="shared" si="88"/>
        <v>0.16</v>
      </c>
      <c r="AN157" s="912">
        <f t="shared" si="88"/>
        <v>0.6180000000000001</v>
      </c>
      <c r="AO157" s="789">
        <f t="shared" si="88"/>
        <v>-41.095319440537779</v>
      </c>
      <c r="AP157" s="789">
        <f t="shared" si="88"/>
        <v>9.4715733557820982</v>
      </c>
      <c r="AQ157" s="912">
        <f t="shared" si="88"/>
        <v>261.08040382903641</v>
      </c>
      <c r="AR157" s="789">
        <f t="shared" si="88"/>
        <v>2.5162640000000005</v>
      </c>
      <c r="AS157" s="789">
        <f t="shared" si="88"/>
        <v>2.715738848</v>
      </c>
      <c r="AT157" s="789">
        <f t="shared" si="88"/>
        <v>2.9445291097248001</v>
      </c>
      <c r="AU157" s="789">
        <f t="shared" si="88"/>
        <v>3.1936372965017052</v>
      </c>
      <c r="AV157" s="789">
        <f t="shared" si="88"/>
        <v>3.4649369097232539</v>
      </c>
      <c r="AW157" s="789">
        <f t="shared" si="89"/>
        <v>14.835106163949757</v>
      </c>
      <c r="AX157" s="912">
        <f t="shared" si="89"/>
        <v>8.1578262221424271</v>
      </c>
      <c r="AY157" s="789">
        <f t="shared" si="89"/>
        <v>0.83599999999999997</v>
      </c>
      <c r="AZ157" s="789">
        <f t="shared" si="89"/>
        <v>50.414000000000001</v>
      </c>
      <c r="BA157" s="789">
        <f t="shared" si="89"/>
        <v>-6.8659999999999997</v>
      </c>
      <c r="BB157" s="789">
        <f t="shared" si="89"/>
        <v>0.14599999999999999</v>
      </c>
      <c r="BC157" s="912">
        <f t="shared" si="89"/>
        <v>6.2859999999999996</v>
      </c>
      <c r="BD157" s="789"/>
      <c r="BE157" s="678">
        <f t="shared" si="90"/>
        <v>1980.4</v>
      </c>
      <c r="BF157" s="789">
        <f t="shared" si="90"/>
        <v>3.8</v>
      </c>
      <c r="BG157" s="789">
        <f t="shared" si="90"/>
        <v>6.7200000000000006</v>
      </c>
    </row>
    <row r="158" spans="1:59" x14ac:dyDescent="0.2">
      <c r="A158" s="832" t="s">
        <v>112</v>
      </c>
      <c r="B158" s="630">
        <f t="shared" si="80"/>
        <v>27</v>
      </c>
      <c r="E158" s="801">
        <f t="shared" si="81"/>
        <v>41.925925925925924</v>
      </c>
      <c r="I158" s="909">
        <f t="shared" si="82"/>
        <v>154.8237037037037</v>
      </c>
      <c r="J158" s="789">
        <f t="shared" si="82"/>
        <v>1.549164866909545</v>
      </c>
      <c r="K158" s="797">
        <f t="shared" si="82"/>
        <v>0.57064814814814824</v>
      </c>
      <c r="L158" s="801"/>
      <c r="M158" s="789">
        <f t="shared" si="83"/>
        <v>2.2440740740740743</v>
      </c>
      <c r="N158" s="801"/>
      <c r="O158" s="797">
        <f t="shared" si="84"/>
        <v>0.53666666666666663</v>
      </c>
      <c r="P158" s="801"/>
      <c r="Q158" s="801"/>
      <c r="R158" s="789">
        <f t="shared" si="85"/>
        <v>6.0848607312273151</v>
      </c>
      <c r="S158" s="789">
        <f t="shared" si="85"/>
        <v>5.7055902475139995</v>
      </c>
      <c r="T158" s="789">
        <f t="shared" si="85"/>
        <v>8.6337806977070599</v>
      </c>
      <c r="U158" s="789">
        <f t="shared" si="85"/>
        <v>8.5012694784475276</v>
      </c>
      <c r="V158" s="789">
        <f t="shared" si="85"/>
        <v>10.226656864204415</v>
      </c>
      <c r="W158" s="800">
        <f t="shared" si="85"/>
        <v>0.8365495690336302</v>
      </c>
      <c r="X158" s="800">
        <f t="shared" si="85"/>
        <v>5.2178081513743395</v>
      </c>
      <c r="Y158" s="630"/>
      <c r="Z158" s="789">
        <f t="shared" si="86"/>
        <v>48.696267707430522</v>
      </c>
      <c r="AA158" s="789">
        <f t="shared" si="86"/>
        <v>33.797213587367487</v>
      </c>
      <c r="AB158" s="789"/>
      <c r="AC158" s="789">
        <f t="shared" si="87"/>
        <v>4.8318518518518525</v>
      </c>
      <c r="AD158" s="789">
        <f t="shared" si="87"/>
        <v>3.2871999999999999</v>
      </c>
      <c r="AE158" s="789">
        <f t="shared" si="87"/>
        <v>3.2081481481481484</v>
      </c>
      <c r="AF158" s="789">
        <f t="shared" si="87"/>
        <v>6.177777777777778</v>
      </c>
      <c r="AG158" s="789">
        <f t="shared" si="87"/>
        <v>20.376923076923074</v>
      </c>
      <c r="AH158" s="789">
        <f t="shared" si="87"/>
        <v>-19.285185185185181</v>
      </c>
      <c r="AI158" s="789">
        <f t="shared" si="87"/>
        <v>11.457407407407409</v>
      </c>
      <c r="AJ158" s="789">
        <f t="shared" si="87"/>
        <v>5.2370370370370365</v>
      </c>
      <c r="AK158" s="789">
        <f t="shared" si="87"/>
        <v>9.6192592592592607</v>
      </c>
      <c r="AL158" s="927">
        <f t="shared" si="87"/>
        <v>28700.725185185187</v>
      </c>
      <c r="AM158" s="789">
        <f t="shared" si="88"/>
        <v>0.74407407407407411</v>
      </c>
      <c r="AN158" s="912">
        <f t="shared" si="88"/>
        <v>0.76629629629629636</v>
      </c>
      <c r="AO158" s="789">
        <f t="shared" si="88"/>
        <v>-23.804187414594161</v>
      </c>
      <c r="AP158" s="789">
        <f t="shared" si="88"/>
        <v>10.050434345357072</v>
      </c>
      <c r="AQ158" s="912">
        <f t="shared" si="88"/>
        <v>193.02379787932705</v>
      </c>
      <c r="AR158" s="789">
        <f t="shared" si="88"/>
        <v>2.2266104444444448</v>
      </c>
      <c r="AS158" s="789">
        <f t="shared" si="88"/>
        <v>2.4251304435925922</v>
      </c>
      <c r="AT158" s="789">
        <f t="shared" si="88"/>
        <v>2.6197314154958971</v>
      </c>
      <c r="AU158" s="789">
        <f t="shared" si="88"/>
        <v>2.8317413745578874</v>
      </c>
      <c r="AV158" s="789">
        <f t="shared" si="88"/>
        <v>3.0627761241748517</v>
      </c>
      <c r="AW158" s="789">
        <f t="shared" si="89"/>
        <v>13.165989802265678</v>
      </c>
      <c r="AX158" s="912">
        <f t="shared" si="89"/>
        <v>9.0515985068373208</v>
      </c>
      <c r="AY158" s="789">
        <f t="shared" si="89"/>
        <v>1.129259259259259</v>
      </c>
      <c r="AZ158" s="789">
        <f t="shared" si="89"/>
        <v>84.739629629629633</v>
      </c>
      <c r="BA158" s="789">
        <f t="shared" si="89"/>
        <v>-5.03</v>
      </c>
      <c r="BB158" s="789">
        <f t="shared" si="89"/>
        <v>5.5100000000000007</v>
      </c>
      <c r="BC158" s="912">
        <f t="shared" si="89"/>
        <v>17.418518518518518</v>
      </c>
      <c r="BD158" s="789"/>
      <c r="BE158" s="678">
        <f t="shared" si="90"/>
        <v>1979.7037037037037</v>
      </c>
      <c r="BF158" s="789">
        <f t="shared" si="90"/>
        <v>4.0370370370370372</v>
      </c>
      <c r="BG158" s="789">
        <f t="shared" si="90"/>
        <v>7.5499999999999989</v>
      </c>
    </row>
    <row r="159" spans="1:59" x14ac:dyDescent="0.2">
      <c r="A159" s="832" t="s">
        <v>4126</v>
      </c>
      <c r="B159" s="630">
        <f t="shared" si="80"/>
        <v>5</v>
      </c>
      <c r="E159" s="801">
        <f t="shared" si="81"/>
        <v>35.6</v>
      </c>
      <c r="I159" s="909">
        <f t="shared" si="82"/>
        <v>125.104</v>
      </c>
      <c r="J159" s="789">
        <f t="shared" si="82"/>
        <v>2.1095533549105969</v>
      </c>
      <c r="K159" s="797">
        <f t="shared" si="82"/>
        <v>0.69000000000000006</v>
      </c>
      <c r="L159" s="801"/>
      <c r="M159" s="789">
        <f t="shared" si="83"/>
        <v>2.7600000000000002</v>
      </c>
      <c r="N159" s="801"/>
      <c r="O159" s="797">
        <f t="shared" si="84"/>
        <v>0.66800000000000004</v>
      </c>
      <c r="P159" s="801"/>
      <c r="Q159" s="801"/>
      <c r="R159" s="789">
        <f t="shared" si="85"/>
        <v>6.9443604646523003</v>
      </c>
      <c r="S159" s="789">
        <f t="shared" si="85"/>
        <v>10.251551865822886</v>
      </c>
      <c r="T159" s="789">
        <f t="shared" si="85"/>
        <v>12.063804868719634</v>
      </c>
      <c r="U159" s="789">
        <f t="shared" si="85"/>
        <v>11.368695297601889</v>
      </c>
      <c r="V159" s="789">
        <f t="shared" si="85"/>
        <v>12.95989832960691</v>
      </c>
      <c r="W159" s="800">
        <f t="shared" si="85"/>
        <v>0.88691775565626807</v>
      </c>
      <c r="X159" s="800">
        <f t="shared" si="85"/>
        <v>1.0695189875257005</v>
      </c>
      <c r="Y159" s="630"/>
      <c r="Z159" s="789">
        <f t="shared" si="86"/>
        <v>61.412501410909293</v>
      </c>
      <c r="AA159" s="789">
        <f t="shared" si="86"/>
        <v>35.328184662126887</v>
      </c>
      <c r="AB159" s="789"/>
      <c r="AC159" s="789">
        <f t="shared" si="87"/>
        <v>3.9319999999999999</v>
      </c>
      <c r="AD159" s="789">
        <f t="shared" si="87"/>
        <v>3.5974999999999997</v>
      </c>
      <c r="AE159" s="789">
        <f t="shared" si="87"/>
        <v>5.1420000000000003</v>
      </c>
      <c r="AF159" s="789">
        <f t="shared" si="87"/>
        <v>8.1819999999999986</v>
      </c>
      <c r="AG159" s="789">
        <f t="shared" si="87"/>
        <v>25.46</v>
      </c>
      <c r="AH159" s="789">
        <f t="shared" si="87"/>
        <v>-4.7249999999999979</v>
      </c>
      <c r="AI159" s="789">
        <f t="shared" si="87"/>
        <v>11.162500000000001</v>
      </c>
      <c r="AJ159" s="789">
        <f t="shared" si="87"/>
        <v>5.4750000000000005</v>
      </c>
      <c r="AK159" s="789">
        <f t="shared" si="87"/>
        <v>10.317499999999999</v>
      </c>
      <c r="AL159" s="927">
        <f t="shared" si="87"/>
        <v>42266</v>
      </c>
      <c r="AM159" s="789">
        <f t="shared" si="88"/>
        <v>0.22500000000000001</v>
      </c>
      <c r="AN159" s="912">
        <f t="shared" si="88"/>
        <v>0.67170000000000007</v>
      </c>
      <c r="AO159" s="789">
        <f t="shared" si="88"/>
        <v>-21.849936009614396</v>
      </c>
      <c r="AP159" s="789">
        <f t="shared" si="88"/>
        <v>13.478248652512486</v>
      </c>
      <c r="AQ159" s="912">
        <f t="shared" si="88"/>
        <v>251.19117309116103</v>
      </c>
      <c r="AR159" s="789">
        <f t="shared" si="88"/>
        <v>2.818228</v>
      </c>
      <c r="AS159" s="789">
        <f t="shared" si="88"/>
        <v>3.0804180539999999</v>
      </c>
      <c r="AT159" s="789">
        <f t="shared" si="88"/>
        <v>3.3184267011434003</v>
      </c>
      <c r="AU159" s="789">
        <f t="shared" si="88"/>
        <v>3.5763934233761132</v>
      </c>
      <c r="AV159" s="789">
        <f t="shared" si="88"/>
        <v>3.8560926692102901</v>
      </c>
      <c r="AW159" s="789">
        <f t="shared" si="89"/>
        <v>16.6495588477298</v>
      </c>
      <c r="AX159" s="912">
        <f t="shared" si="89"/>
        <v>12.465216769164496</v>
      </c>
      <c r="AY159" s="789">
        <f t="shared" si="89"/>
        <v>0.76800000000000002</v>
      </c>
      <c r="AZ159" s="789">
        <f t="shared" si="89"/>
        <v>47.249128608923876</v>
      </c>
      <c r="BA159" s="789">
        <f t="shared" si="89"/>
        <v>-10.735322834645668</v>
      </c>
      <c r="BB159" s="789">
        <f t="shared" si="89"/>
        <v>1.1255778477864347</v>
      </c>
      <c r="BC159" s="912">
        <f t="shared" si="89"/>
        <v>6.9688225538971817</v>
      </c>
      <c r="BD159" s="789"/>
      <c r="BE159" s="678">
        <f t="shared" si="90"/>
        <v>1985.6</v>
      </c>
      <c r="BF159" s="789">
        <f t="shared" si="90"/>
        <v>3</v>
      </c>
      <c r="BG159" s="789">
        <f t="shared" si="90"/>
        <v>9.1359999999999992</v>
      </c>
    </row>
    <row r="160" spans="1:59" x14ac:dyDescent="0.2">
      <c r="A160" s="832" t="s">
        <v>123</v>
      </c>
      <c r="B160" s="630">
        <f t="shared" si="80"/>
        <v>12</v>
      </c>
      <c r="E160" s="801">
        <f t="shared" si="81"/>
        <v>40</v>
      </c>
      <c r="I160" s="909">
        <f t="shared" si="82"/>
        <v>198.08666666666667</v>
      </c>
      <c r="J160" s="789">
        <f t="shared" si="82"/>
        <v>1.4557255422392437</v>
      </c>
      <c r="K160" s="797">
        <f t="shared" si="82"/>
        <v>0.64020833333333338</v>
      </c>
      <c r="L160" s="801"/>
      <c r="M160" s="789">
        <f t="shared" si="83"/>
        <v>2.5608333333333335</v>
      </c>
      <c r="N160" s="801"/>
      <c r="O160" s="797">
        <f t="shared" si="84"/>
        <v>0.58129166666666665</v>
      </c>
      <c r="P160" s="801"/>
      <c r="Q160" s="801"/>
      <c r="R160" s="789">
        <f t="shared" si="85"/>
        <v>6.9698175334085244</v>
      </c>
      <c r="S160" s="789">
        <f t="shared" si="85"/>
        <v>6.2381366563703322</v>
      </c>
      <c r="T160" s="789">
        <f t="shared" si="85"/>
        <v>7.2237357359036025</v>
      </c>
      <c r="U160" s="789">
        <f t="shared" si="85"/>
        <v>7.0219462087656161</v>
      </c>
      <c r="V160" s="789">
        <f t="shared" si="85"/>
        <v>8.2131142421243712</v>
      </c>
      <c r="W160" s="800">
        <f t="shared" si="85"/>
        <v>0.91358556280312764</v>
      </c>
      <c r="X160" s="800">
        <f t="shared" si="85"/>
        <v>4.0015209005375834</v>
      </c>
      <c r="Y160" s="630"/>
      <c r="Z160" s="789">
        <f t="shared" si="86"/>
        <v>52.804895298139776</v>
      </c>
      <c r="AA160" s="789">
        <f t="shared" si="86"/>
        <v>37.330465430471314</v>
      </c>
      <c r="AB160" s="789"/>
      <c r="AC160" s="789">
        <f t="shared" si="87"/>
        <v>5.479166666666667</v>
      </c>
      <c r="AD160" s="789">
        <f t="shared" si="87"/>
        <v>3.9499999999999997</v>
      </c>
      <c r="AE160" s="789">
        <f t="shared" si="87"/>
        <v>3.22</v>
      </c>
      <c r="AF160" s="789">
        <f t="shared" si="87"/>
        <v>5.8575000000000008</v>
      </c>
      <c r="AG160" s="789">
        <f t="shared" si="87"/>
        <v>14.391666666666667</v>
      </c>
      <c r="AH160" s="789">
        <f t="shared" si="87"/>
        <v>-5.75</v>
      </c>
      <c r="AI160" s="789">
        <f t="shared" si="87"/>
        <v>9.1441666666666688</v>
      </c>
      <c r="AJ160" s="789">
        <f t="shared" si="87"/>
        <v>9.0250000000000004</v>
      </c>
      <c r="AK160" s="789">
        <f t="shared" si="87"/>
        <v>10.660000000000002</v>
      </c>
      <c r="AL160" s="927">
        <f t="shared" si="87"/>
        <v>36252.5</v>
      </c>
      <c r="AM160" s="789">
        <f t="shared" si="88"/>
        <v>0.55000000000000004</v>
      </c>
      <c r="AN160" s="912">
        <f t="shared" si="88"/>
        <v>0.92833333333333334</v>
      </c>
      <c r="AO160" s="789">
        <f t="shared" si="88"/>
        <v>-28.852793679466458</v>
      </c>
      <c r="AP160" s="789">
        <f t="shared" si="88"/>
        <v>8.4776717510048574</v>
      </c>
      <c r="AQ160" s="912">
        <f t="shared" si="88"/>
        <v>194.45257954464202</v>
      </c>
      <c r="AR160" s="789">
        <f t="shared" si="88"/>
        <v>2.4688766666666671</v>
      </c>
      <c r="AS160" s="789">
        <f t="shared" si="88"/>
        <v>2.6965414066666678</v>
      </c>
      <c r="AT160" s="789">
        <f t="shared" si="88"/>
        <v>2.9401421073083345</v>
      </c>
      <c r="AU160" s="789">
        <f t="shared" si="88"/>
        <v>3.2064551337405813</v>
      </c>
      <c r="AV160" s="789">
        <f t="shared" si="88"/>
        <v>3.4976389032410058</v>
      </c>
      <c r="AW160" s="789">
        <f t="shared" si="89"/>
        <v>14.809654217623256</v>
      </c>
      <c r="AX160" s="912">
        <f t="shared" si="89"/>
        <v>8.4709869012775663</v>
      </c>
      <c r="AY160" s="789">
        <f t="shared" si="89"/>
        <v>1.0466666666666666</v>
      </c>
      <c r="AZ160" s="789">
        <f t="shared" si="89"/>
        <v>85.550833333333344</v>
      </c>
      <c r="BA160" s="789">
        <f t="shared" si="89"/>
        <v>-6.1716666666666669</v>
      </c>
      <c r="BB160" s="789">
        <f t="shared" si="89"/>
        <v>6.1516666666666673</v>
      </c>
      <c r="BC160" s="912">
        <f t="shared" si="89"/>
        <v>15.64</v>
      </c>
      <c r="BD160" s="789"/>
      <c r="BE160" s="678">
        <f t="shared" si="90"/>
        <v>1981.75</v>
      </c>
      <c r="BF160" s="789">
        <f t="shared" si="90"/>
        <v>3.5833333333333335</v>
      </c>
      <c r="BG160" s="789">
        <f t="shared" si="90"/>
        <v>4.6583333333333323</v>
      </c>
    </row>
    <row r="161" spans="1:59" x14ac:dyDescent="0.2">
      <c r="A161" s="832" t="s">
        <v>4253</v>
      </c>
      <c r="B161" s="630">
        <f t="shared" si="80"/>
        <v>5</v>
      </c>
      <c r="E161" s="801">
        <f t="shared" si="81"/>
        <v>34.799999999999997</v>
      </c>
      <c r="I161" s="909">
        <f t="shared" si="82"/>
        <v>109.72799999999999</v>
      </c>
      <c r="J161" s="789">
        <f t="shared" si="82"/>
        <v>4.1033901830671491</v>
      </c>
      <c r="K161" s="797">
        <f t="shared" si="82"/>
        <v>0.91999999999999993</v>
      </c>
      <c r="L161" s="801"/>
      <c r="M161" s="789">
        <f t="shared" si="83"/>
        <v>4.056</v>
      </c>
      <c r="N161" s="801"/>
      <c r="O161" s="797">
        <f t="shared" si="84"/>
        <v>0.91339999999999999</v>
      </c>
      <c r="P161" s="801"/>
      <c r="Q161" s="801"/>
      <c r="R161" s="789">
        <f t="shared" si="85"/>
        <v>0.69255935067220054</v>
      </c>
      <c r="S161" s="789">
        <f t="shared" si="85"/>
        <v>3.0166277423539656</v>
      </c>
      <c r="T161" s="789">
        <f t="shared" si="85"/>
        <v>3.3385343094850435</v>
      </c>
      <c r="U161" s="789">
        <f t="shared" si="85"/>
        <v>4.1822293211152495</v>
      </c>
      <c r="V161" s="789">
        <f t="shared" si="85"/>
        <v>4.2593178240339924</v>
      </c>
      <c r="W161" s="800">
        <f t="shared" si="85"/>
        <v>1.007026043261855</v>
      </c>
      <c r="X161" s="800">
        <f t="shared" si="85"/>
        <v>5.7391992457509255</v>
      </c>
      <c r="Y161" s="630"/>
      <c r="Z161" s="789">
        <f t="shared" si="86"/>
        <v>194.24962181121427</v>
      </c>
      <c r="AA161" s="789">
        <f t="shared" si="86"/>
        <v>46.692262099066951</v>
      </c>
      <c r="AB161" s="789"/>
      <c r="AC161" s="789">
        <f t="shared" si="87"/>
        <v>2.81</v>
      </c>
      <c r="AD161" s="789">
        <f t="shared" si="87"/>
        <v>6.8774999999999995</v>
      </c>
      <c r="AE161" s="789">
        <f t="shared" si="87"/>
        <v>11.846</v>
      </c>
      <c r="AF161" s="789">
        <f t="shared" si="87"/>
        <v>3.2839999999999998</v>
      </c>
      <c r="AG161" s="789">
        <f t="shared" si="87"/>
        <v>7.1</v>
      </c>
      <c r="AH161" s="789">
        <f t="shared" si="87"/>
        <v>-14.2</v>
      </c>
      <c r="AI161" s="789">
        <f t="shared" si="87"/>
        <v>22.317499999999999</v>
      </c>
      <c r="AJ161" s="789">
        <f t="shared" si="87"/>
        <v>1.56</v>
      </c>
      <c r="AK161" s="789">
        <f t="shared" si="87"/>
        <v>7.5125000000000002</v>
      </c>
      <c r="AL161" s="927">
        <f t="shared" si="87"/>
        <v>11596.034</v>
      </c>
      <c r="AM161" s="789">
        <f t="shared" si="88"/>
        <v>1.8719999999999999</v>
      </c>
      <c r="AN161" s="912">
        <f t="shared" si="88"/>
        <v>1.28</v>
      </c>
      <c r="AO161" s="789">
        <f t="shared" si="88"/>
        <v>-38.406642594884552</v>
      </c>
      <c r="AP161" s="789">
        <f t="shared" si="88"/>
        <v>8.2856195041823995</v>
      </c>
      <c r="AQ161" s="912">
        <f t="shared" si="88"/>
        <v>154.27230142816725</v>
      </c>
      <c r="AR161" s="789">
        <f t="shared" si="88"/>
        <v>4.1988980000000007</v>
      </c>
      <c r="AS161" s="789">
        <f t="shared" si="88"/>
        <v>4.57123714</v>
      </c>
      <c r="AT161" s="789">
        <f t="shared" si="88"/>
        <v>4.8868653436000002</v>
      </c>
      <c r="AU161" s="789">
        <f t="shared" si="88"/>
        <v>5.2259396466857009</v>
      </c>
      <c r="AV161" s="789">
        <f t="shared" si="88"/>
        <v>5.5902859430127885</v>
      </c>
      <c r="AW161" s="789">
        <f t="shared" si="89"/>
        <v>24.473226073298488</v>
      </c>
      <c r="AX161" s="912">
        <f t="shared" si="89"/>
        <v>24.125651601534482</v>
      </c>
      <c r="AY161" s="789">
        <f t="shared" si="89"/>
        <v>0.84400000000000008</v>
      </c>
      <c r="AZ161" s="789">
        <f t="shared" si="89"/>
        <v>50.101999999999997</v>
      </c>
      <c r="BA161" s="789">
        <f t="shared" si="89"/>
        <v>-13.362</v>
      </c>
      <c r="BB161" s="789">
        <f t="shared" si="89"/>
        <v>3.2280000000000002</v>
      </c>
      <c r="BC161" s="912">
        <f t="shared" si="89"/>
        <v>11.186</v>
      </c>
      <c r="BD161" s="789"/>
      <c r="BE161" s="678">
        <f t="shared" si="90"/>
        <v>1986.6</v>
      </c>
      <c r="BF161" s="789">
        <f t="shared" si="90"/>
        <v>3.2</v>
      </c>
      <c r="BG161" s="789">
        <f t="shared" si="90"/>
        <v>2.9400000000000004</v>
      </c>
    </row>
    <row r="162" spans="1:59" x14ac:dyDescent="0.2">
      <c r="A162" s="832" t="s">
        <v>131</v>
      </c>
      <c r="B162" s="630">
        <f t="shared" si="80"/>
        <v>16</v>
      </c>
      <c r="E162" s="801">
        <f t="shared" si="81"/>
        <v>42.875</v>
      </c>
      <c r="I162" s="909">
        <f t="shared" si="82"/>
        <v>60.12187500000001</v>
      </c>
      <c r="J162" s="789">
        <f t="shared" si="82"/>
        <v>2.6454417085882547</v>
      </c>
      <c r="K162" s="797">
        <f t="shared" si="82"/>
        <v>0.38783125000000007</v>
      </c>
      <c r="L162" s="801"/>
      <c r="M162" s="789">
        <f t="shared" si="83"/>
        <v>1.5513250000000003</v>
      </c>
      <c r="N162" s="801"/>
      <c r="O162" s="797">
        <f t="shared" si="84"/>
        <v>0.36954062500000007</v>
      </c>
      <c r="P162" s="801"/>
      <c r="Q162" s="801"/>
      <c r="R162" s="789">
        <f t="shared" si="85"/>
        <v>5.2757857644333619</v>
      </c>
      <c r="S162" s="789">
        <f t="shared" si="85"/>
        <v>6.3493340359596155</v>
      </c>
      <c r="T162" s="789">
        <f t="shared" si="85"/>
        <v>6.4344327600498952</v>
      </c>
      <c r="U162" s="789">
        <f t="shared" si="85"/>
        <v>5.9102216339371543</v>
      </c>
      <c r="V162" s="789">
        <f t="shared" si="85"/>
        <v>5.135343369815411</v>
      </c>
      <c r="W162" s="800">
        <f t="shared" si="85"/>
        <v>1.1398154957579909</v>
      </c>
      <c r="X162" s="800">
        <f t="shared" si="85"/>
        <v>6.1618083593560433</v>
      </c>
      <c r="Y162" s="630"/>
      <c r="Z162" s="789">
        <f t="shared" si="86"/>
        <v>66.168547594441307</v>
      </c>
      <c r="AA162" s="789">
        <f t="shared" si="86"/>
        <v>26.697373906525112</v>
      </c>
      <c r="AB162" s="789"/>
      <c r="AC162" s="789">
        <f t="shared" si="87"/>
        <v>2.0731250000000001</v>
      </c>
      <c r="AD162" s="789">
        <f t="shared" si="87"/>
        <v>5.6471428571428577</v>
      </c>
      <c r="AE162" s="789">
        <f t="shared" si="87"/>
        <v>4.0468749999999991</v>
      </c>
      <c r="AF162" s="789">
        <f t="shared" si="87"/>
        <v>2.4743749999999998</v>
      </c>
      <c r="AG162" s="789">
        <f t="shared" si="87"/>
        <v>8.84</v>
      </c>
      <c r="AH162" s="789">
        <f t="shared" si="87"/>
        <v>14.8125</v>
      </c>
      <c r="AI162" s="789">
        <f t="shared" si="87"/>
        <v>8.9049999999999994</v>
      </c>
      <c r="AJ162" s="789">
        <f t="shared" si="87"/>
        <v>4.46875</v>
      </c>
      <c r="AK162" s="789">
        <f t="shared" si="87"/>
        <v>5.8137500000000006</v>
      </c>
      <c r="AL162" s="927">
        <f t="shared" si="87"/>
        <v>14596.314375</v>
      </c>
      <c r="AM162" s="789">
        <f t="shared" si="88"/>
        <v>0.63562499999999977</v>
      </c>
      <c r="AN162" s="912">
        <f t="shared" si="88"/>
        <v>1.1681250000000001</v>
      </c>
      <c r="AO162" s="789">
        <f t="shared" si="88"/>
        <v>-17.813029510567162</v>
      </c>
      <c r="AP162" s="789">
        <f t="shared" si="88"/>
        <v>8.5556633425254098</v>
      </c>
      <c r="AQ162" s="912">
        <f t="shared" si="88"/>
        <v>68.970658290152286</v>
      </c>
      <c r="AR162" s="789">
        <f t="shared" si="88"/>
        <v>1.5867625000000003</v>
      </c>
      <c r="AS162" s="789">
        <f t="shared" si="88"/>
        <v>1.7007109931250002</v>
      </c>
      <c r="AT162" s="789">
        <f t="shared" si="88"/>
        <v>1.7951447576291251</v>
      </c>
      <c r="AU162" s="789">
        <f t="shared" si="88"/>
        <v>1.8955405305032054</v>
      </c>
      <c r="AV162" s="789">
        <f t="shared" si="88"/>
        <v>2.0023137819410901</v>
      </c>
      <c r="AW162" s="789">
        <f t="shared" si="89"/>
        <v>8.9804725631984201</v>
      </c>
      <c r="AX162" s="912">
        <f t="shared" si="89"/>
        <v>15.444886154547264</v>
      </c>
      <c r="AY162" s="789">
        <f t="shared" si="89"/>
        <v>0.38312500000000005</v>
      </c>
      <c r="AZ162" s="789">
        <f t="shared" si="89"/>
        <v>34.881250000000001</v>
      </c>
      <c r="BA162" s="789">
        <f t="shared" si="89"/>
        <v>-9.0287500000000005</v>
      </c>
      <c r="BB162" s="789">
        <f t="shared" si="89"/>
        <v>4.0618750000000006</v>
      </c>
      <c r="BC162" s="912">
        <f t="shared" si="89"/>
        <v>9.0693750000000009</v>
      </c>
      <c r="BD162" s="789"/>
      <c r="BE162" s="678">
        <f t="shared" si="90"/>
        <v>1978.625</v>
      </c>
      <c r="BF162" s="789">
        <f t="shared" si="90"/>
        <v>4.125</v>
      </c>
      <c r="BG162" s="789">
        <f t="shared" si="90"/>
        <v>2.8466666666666667</v>
      </c>
    </row>
    <row r="163" spans="1:59" x14ac:dyDescent="0.2">
      <c r="I163" s="630"/>
      <c r="J163" s="832"/>
      <c r="K163" s="911"/>
      <c r="L163" s="832"/>
      <c r="M163" s="832"/>
      <c r="N163" s="832"/>
      <c r="R163" s="832"/>
      <c r="S163" s="832"/>
      <c r="T163" s="832"/>
      <c r="U163" s="832"/>
      <c r="V163" s="832"/>
      <c r="W163" s="832"/>
      <c r="X163" s="832"/>
      <c r="AN163" s="913"/>
      <c r="AO163" s="832"/>
      <c r="BC163" s="630"/>
      <c r="BD163" s="597"/>
    </row>
    <row r="164" spans="1:59" x14ac:dyDescent="0.2">
      <c r="I164" s="910"/>
      <c r="J164" s="908"/>
      <c r="K164" s="911"/>
      <c r="L164" s="908"/>
      <c r="M164" s="908"/>
      <c r="N164" s="908"/>
      <c r="O164" s="908"/>
      <c r="P164" s="908"/>
      <c r="Q164" s="908"/>
      <c r="R164" s="908"/>
      <c r="S164" s="908"/>
      <c r="T164" s="908"/>
      <c r="U164" s="908"/>
      <c r="V164" s="908"/>
      <c r="W164" s="908"/>
      <c r="X164" s="908"/>
    </row>
    <row r="165" spans="1:59" x14ac:dyDescent="0.2">
      <c r="I165" s="910"/>
      <c r="J165" s="908"/>
      <c r="K165" s="911"/>
      <c r="L165" s="908"/>
      <c r="M165" s="908"/>
      <c r="N165" s="908"/>
      <c r="O165" s="908"/>
      <c r="P165" s="908"/>
      <c r="Q165" s="908"/>
      <c r="R165" s="908"/>
      <c r="S165" s="908"/>
      <c r="T165" s="908"/>
      <c r="U165" s="908"/>
      <c r="V165" s="908"/>
      <c r="W165" s="908"/>
      <c r="X165" s="908"/>
    </row>
    <row r="166" spans="1:59" x14ac:dyDescent="0.2">
      <c r="K166" s="907"/>
    </row>
    <row r="167" spans="1:59" x14ac:dyDescent="0.2">
      <c r="K167" s="572"/>
    </row>
    <row r="168" spans="1:59" x14ac:dyDescent="0.2">
      <c r="K168" s="572"/>
    </row>
    <row r="169" spans="1:59" x14ac:dyDescent="0.2">
      <c r="K169" s="572"/>
    </row>
    <row r="170" spans="1:59" x14ac:dyDescent="0.2">
      <c r="K170" s="572"/>
    </row>
  </sheetData>
  <sheetProtection selectLockedCells="1" selectUnlockedCells="1"/>
  <mergeCells count="2">
    <mergeCell ref="AZ4:BC4"/>
    <mergeCell ref="P5:Q5"/>
  </mergeCells>
  <conditionalFormatting sqref="R7:V147">
    <cfRule type="cellIs" dxfId="67" priority="25" stopIfTrue="1" operator="lessThan">
      <formula>2</formula>
    </cfRule>
  </conditionalFormatting>
  <conditionalFormatting sqref="AQ7:AQ147">
    <cfRule type="cellIs" dxfId="66" priority="23" stopIfTrue="1" operator="lessThan">
      <formula>0</formula>
    </cfRule>
  </conditionalFormatting>
  <conditionalFormatting sqref="AP7:AP147">
    <cfRule type="cellIs" dxfId="65" priority="21" stopIfTrue="1" operator="greaterThan">
      <formula>11.99</formula>
    </cfRule>
    <cfRule type="cellIs" dxfId="64" priority="22" stopIfTrue="1" operator="lessThan">
      <formula>8</formula>
    </cfRule>
  </conditionalFormatting>
  <conditionalFormatting sqref="J7:J147">
    <cfRule type="cellIs" dxfId="63" priority="19" stopIfTrue="1" operator="greaterThan">
      <formula>10</formula>
    </cfRule>
    <cfRule type="cellIs" dxfId="62" priority="20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55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25.5703125" style="832" customWidth="1"/>
    <col min="2" max="2" width="6" style="630" customWidth="1"/>
    <col min="3" max="3" width="12.28515625" style="832" customWidth="1"/>
    <col min="4" max="4" width="13.85546875" style="832" customWidth="1"/>
    <col min="5" max="5" width="4.85546875" style="597" customWidth="1"/>
    <col min="6" max="6" width="3.7109375" style="597" customWidth="1"/>
    <col min="7" max="7" width="3.85546875" style="832" customWidth="1"/>
    <col min="8" max="8" width="4" style="832" customWidth="1"/>
    <col min="9" max="9" width="7.140625" style="832" customWidth="1"/>
    <col min="10" max="10" width="5.42578125" style="579" customWidth="1"/>
    <col min="11" max="11" width="8.42578125" style="832" customWidth="1"/>
    <col min="12" max="12" width="7.5703125" style="678" customWidth="1"/>
    <col min="13" max="13" width="8.7109375" style="597" customWidth="1"/>
    <col min="14" max="14" width="4.5703125" style="597" customWidth="1"/>
    <col min="15" max="15" width="7.5703125" style="832" customWidth="1"/>
    <col min="16" max="17" width="7.7109375" style="832" customWidth="1"/>
    <col min="18" max="18" width="6.42578125" style="597" customWidth="1"/>
    <col min="19" max="22" width="6" style="657" customWidth="1"/>
    <col min="23" max="24" width="7.42578125" style="657" customWidth="1"/>
    <col min="25" max="25" width="12.5703125" style="832" customWidth="1"/>
    <col min="26" max="26" width="7.85546875" style="579" customWidth="1"/>
    <col min="27" max="27" width="6.140625" style="832" customWidth="1"/>
    <col min="28" max="28" width="4.5703125" style="832" customWidth="1"/>
    <col min="29" max="29" width="5.42578125" style="562" customWidth="1"/>
    <col min="30" max="30" width="6.140625" style="562" customWidth="1"/>
    <col min="31" max="31" width="7.140625" style="562" customWidth="1"/>
    <col min="32" max="32" width="7.7109375" style="562" customWidth="1"/>
    <col min="33" max="33" width="8.7109375" style="562" customWidth="1"/>
    <col min="34" max="35" width="8.5703125" style="562" customWidth="1"/>
    <col min="36" max="37" width="8" style="562" customWidth="1"/>
    <col min="38" max="38" width="9.7109375" style="562" customWidth="1"/>
    <col min="39" max="39" width="6" style="562" customWidth="1"/>
    <col min="40" max="40" width="6.42578125" style="562" customWidth="1"/>
    <col min="41" max="41" width="7" style="579" customWidth="1"/>
    <col min="42" max="43" width="7" style="832" customWidth="1"/>
    <col min="44" max="44" width="5.28515625" style="720" customWidth="1"/>
    <col min="45" max="48" width="5.28515625" style="721" customWidth="1"/>
    <col min="49" max="49" width="5.42578125" style="721" customWidth="1"/>
    <col min="50" max="50" width="5.85546875" style="721" customWidth="1"/>
    <col min="51" max="51" width="5.28515625" style="579" customWidth="1"/>
    <col min="52" max="55" width="6.7109375" style="832" customWidth="1"/>
    <col min="56" max="56" width="8.85546875" style="874" customWidth="1"/>
    <col min="57" max="58" width="8.85546875" style="597" customWidth="1"/>
    <col min="59" max="59" width="8.85546875" style="832" customWidth="1"/>
    <col min="60" max="16384" width="8.85546875" style="832"/>
  </cols>
  <sheetData>
    <row r="1" spans="1:59" ht="12.75" customHeight="1" x14ac:dyDescent="0.2">
      <c r="A1" s="105" t="s">
        <v>391</v>
      </c>
      <c r="B1" s="629"/>
      <c r="C1" s="556" t="s">
        <v>1</v>
      </c>
      <c r="E1" s="622"/>
      <c r="G1" s="545"/>
      <c r="H1" s="383"/>
      <c r="I1" s="383"/>
      <c r="J1" s="650" t="s">
        <v>3631</v>
      </c>
      <c r="K1" s="517"/>
      <c r="L1" s="559"/>
      <c r="N1" s="616"/>
      <c r="P1" s="517"/>
      <c r="Q1" s="615"/>
      <c r="R1" s="558"/>
      <c r="S1" s="656"/>
      <c r="T1" s="656"/>
      <c r="W1" s="656"/>
      <c r="Y1" s="517"/>
      <c r="Z1" s="650" t="s">
        <v>2</v>
      </c>
      <c r="AC1" s="561" t="s">
        <v>4109</v>
      </c>
      <c r="AG1" s="662"/>
      <c r="AJ1" s="561"/>
      <c r="AK1" s="561"/>
      <c r="AL1" s="663"/>
      <c r="AO1" s="693" t="s">
        <v>4091</v>
      </c>
      <c r="AP1" s="383"/>
      <c r="AQ1" s="613"/>
      <c r="AR1" s="714" t="s">
        <v>5</v>
      </c>
      <c r="AS1" s="573"/>
      <c r="AT1" s="573"/>
      <c r="AU1" s="573"/>
      <c r="AV1" s="573"/>
      <c r="AW1" s="573"/>
      <c r="AX1" s="573"/>
      <c r="AY1" s="698" t="s">
        <v>6</v>
      </c>
      <c r="BD1" s="873" t="s">
        <v>1844</v>
      </c>
    </row>
    <row r="2" spans="1:59" ht="12.75" customHeight="1" x14ac:dyDescent="0.2">
      <c r="A2" s="557" t="s">
        <v>7</v>
      </c>
      <c r="B2" s="629"/>
      <c r="C2" s="12" t="s">
        <v>4139</v>
      </c>
      <c r="D2" s="557"/>
      <c r="E2" s="620"/>
      <c r="F2" s="620"/>
      <c r="G2" s="383"/>
      <c r="H2" s="383"/>
      <c r="I2" s="383"/>
      <c r="J2" s="697" t="s">
        <v>4134</v>
      </c>
      <c r="K2" s="517"/>
      <c r="L2" s="559"/>
      <c r="N2" s="616"/>
      <c r="P2" s="517"/>
      <c r="Q2" s="558"/>
      <c r="R2" s="620"/>
      <c r="S2" s="658"/>
      <c r="T2" s="1023"/>
      <c r="W2" s="658"/>
      <c r="Y2" s="517"/>
      <c r="Z2" s="697" t="s">
        <v>4135</v>
      </c>
      <c r="AO2" s="694" t="s">
        <v>10</v>
      </c>
      <c r="AP2" s="383"/>
      <c r="AR2" s="694" t="s">
        <v>11</v>
      </c>
      <c r="AS2" s="573"/>
      <c r="AT2" s="573"/>
      <c r="AU2" s="573"/>
      <c r="AV2" s="573"/>
      <c r="AW2" s="573"/>
      <c r="AX2" s="573"/>
      <c r="AY2" s="690" t="s">
        <v>14</v>
      </c>
    </row>
    <row r="3" spans="1:59" ht="12.75" customHeight="1" x14ac:dyDescent="0.2">
      <c r="A3" s="1055">
        <v>44286</v>
      </c>
      <c r="B3" s="688"/>
      <c r="D3" s="557"/>
      <c r="E3" s="620"/>
      <c r="F3" s="620"/>
      <c r="G3" s="383"/>
      <c r="H3" s="383"/>
      <c r="I3" s="383"/>
      <c r="J3" s="703" t="s">
        <v>12</v>
      </c>
      <c r="K3" s="517"/>
      <c r="L3" s="832"/>
      <c r="N3" s="620"/>
      <c r="P3" s="517"/>
      <c r="Q3" s="652" t="s">
        <v>8</v>
      </c>
      <c r="R3" s="620"/>
      <c r="S3" s="659"/>
      <c r="T3" s="659"/>
      <c r="W3" s="659"/>
      <c r="X3" s="660"/>
      <c r="Y3" s="517"/>
      <c r="AE3" s="563"/>
      <c r="AF3" s="563"/>
      <c r="AG3" s="563"/>
      <c r="AH3" s="563"/>
      <c r="AI3" s="563"/>
      <c r="AJ3" s="563"/>
      <c r="AK3" s="563"/>
      <c r="AL3" s="563"/>
      <c r="AM3" s="563"/>
      <c r="AN3" s="563"/>
      <c r="AO3" s="623"/>
      <c r="AP3" s="383"/>
      <c r="AR3" s="715" t="s">
        <v>13</v>
      </c>
      <c r="AS3" s="573"/>
      <c r="AT3" s="573"/>
      <c r="AU3" s="573"/>
      <c r="AV3" s="573"/>
      <c r="AW3" s="573"/>
      <c r="AX3" s="573"/>
      <c r="BA3" s="560"/>
      <c r="BB3" s="560"/>
      <c r="BC3" s="560"/>
    </row>
    <row r="4" spans="1:59" ht="12.75" customHeight="1" x14ac:dyDescent="0.2">
      <c r="A4" s="664"/>
      <c r="B4" s="517"/>
      <c r="C4" s="831"/>
      <c r="D4" s="517"/>
      <c r="E4" s="665"/>
      <c r="F4" s="665"/>
      <c r="G4" s="517"/>
      <c r="H4" s="517"/>
      <c r="I4" s="517"/>
      <c r="J4" s="704" t="s">
        <v>4566</v>
      </c>
      <c r="K4" s="831"/>
      <c r="L4" s="832"/>
      <c r="N4" s="1153"/>
      <c r="O4" s="617"/>
      <c r="P4" s="831"/>
      <c r="R4" s="1153"/>
      <c r="T4" s="659"/>
      <c r="W4" s="659"/>
      <c r="Y4" s="831"/>
      <c r="Z4" s="691" t="s">
        <v>15</v>
      </c>
      <c r="AA4" s="831"/>
      <c r="AB4" s="831"/>
      <c r="AC4" s="846"/>
      <c r="AD4" s="846"/>
      <c r="AE4" s="846"/>
      <c r="AF4" s="846"/>
      <c r="AG4" s="846"/>
      <c r="AH4" s="846"/>
      <c r="AI4" s="846"/>
      <c r="AJ4" s="846"/>
      <c r="AK4" s="846"/>
      <c r="AL4" s="846"/>
      <c r="AM4" s="846"/>
      <c r="AN4" s="846"/>
      <c r="AO4" s="623"/>
      <c r="AP4" s="383"/>
      <c r="AQ4" s="666"/>
      <c r="AR4" s="917" t="s">
        <v>4622</v>
      </c>
      <c r="AS4" s="716"/>
      <c r="AT4" s="716"/>
      <c r="AU4" s="716"/>
      <c r="AV4" s="716"/>
      <c r="AW4" s="667" t="s">
        <v>19</v>
      </c>
      <c r="AX4" s="716"/>
      <c r="AZ4" s="1197" t="s">
        <v>20</v>
      </c>
      <c r="BA4" s="1198"/>
      <c r="BB4" s="1198"/>
      <c r="BC4" s="1199"/>
    </row>
    <row r="5" spans="1:59" ht="12.75" customHeight="1" x14ac:dyDescent="0.2">
      <c r="A5" s="831" t="s">
        <v>21</v>
      </c>
      <c r="B5" s="626" t="s">
        <v>22</v>
      </c>
      <c r="C5" s="531"/>
      <c r="D5" s="831"/>
      <c r="E5" s="668" t="s">
        <v>23</v>
      </c>
      <c r="F5" s="668" t="s">
        <v>24</v>
      </c>
      <c r="G5" s="667" t="s">
        <v>25</v>
      </c>
      <c r="H5" s="531"/>
      <c r="I5" s="669">
        <v>44286</v>
      </c>
      <c r="J5" s="618" t="s">
        <v>26</v>
      </c>
      <c r="K5" s="1153" t="s">
        <v>4131</v>
      </c>
      <c r="L5" s="854" t="s">
        <v>4089</v>
      </c>
      <c r="M5" s="531"/>
      <c r="N5" s="1153" t="s">
        <v>28</v>
      </c>
      <c r="O5" s="1153" t="s">
        <v>4132</v>
      </c>
      <c r="P5" s="1200" t="s">
        <v>4137</v>
      </c>
      <c r="Q5" s="1200"/>
      <c r="R5" s="1153" t="s">
        <v>27</v>
      </c>
      <c r="S5" s="621" t="s">
        <v>42</v>
      </c>
      <c r="T5" s="621" t="s">
        <v>42</v>
      </c>
      <c r="U5" s="621" t="s">
        <v>42</v>
      </c>
      <c r="V5" s="621" t="s">
        <v>42</v>
      </c>
      <c r="W5" s="621" t="s">
        <v>41</v>
      </c>
      <c r="X5" s="621" t="s">
        <v>36</v>
      </c>
      <c r="Y5" s="670" t="s">
        <v>29</v>
      </c>
      <c r="Z5" s="618" t="s">
        <v>30</v>
      </c>
      <c r="AA5" s="1153" t="s">
        <v>32</v>
      </c>
      <c r="AB5" s="1153" t="s">
        <v>33</v>
      </c>
      <c r="AC5" s="654" t="s">
        <v>32</v>
      </c>
      <c r="AD5" s="654"/>
      <c r="AE5" s="654" t="s">
        <v>32</v>
      </c>
      <c r="AF5" s="654" t="s">
        <v>35</v>
      </c>
      <c r="AG5" s="654" t="s">
        <v>32</v>
      </c>
      <c r="AH5" s="654" t="s">
        <v>32</v>
      </c>
      <c r="AI5" s="654" t="s">
        <v>4110</v>
      </c>
      <c r="AJ5" s="654" t="s">
        <v>36</v>
      </c>
      <c r="AK5" s="654" t="s">
        <v>4111</v>
      </c>
      <c r="AL5" s="654" t="s">
        <v>38</v>
      </c>
      <c r="AM5" s="654" t="s">
        <v>39</v>
      </c>
      <c r="AN5" s="654" t="s">
        <v>40</v>
      </c>
      <c r="AO5" s="695" t="s">
        <v>47</v>
      </c>
      <c r="AP5" s="531" t="s">
        <v>48</v>
      </c>
      <c r="AQ5" s="1153" t="s">
        <v>31</v>
      </c>
      <c r="AR5" s="697" t="s">
        <v>49</v>
      </c>
      <c r="AS5" s="716"/>
      <c r="AT5" s="716"/>
      <c r="AU5" s="716"/>
      <c r="AV5" s="716"/>
      <c r="AW5" s="667" t="s">
        <v>50</v>
      </c>
      <c r="AX5" s="716"/>
      <c r="AY5" s="699" t="s">
        <v>51</v>
      </c>
      <c r="AZ5" s="722" t="s">
        <v>52</v>
      </c>
      <c r="BA5" s="672" t="s">
        <v>52</v>
      </c>
      <c r="BB5" s="672" t="s">
        <v>53</v>
      </c>
      <c r="BC5" s="723" t="s">
        <v>54</v>
      </c>
      <c r="BE5" s="531" t="s">
        <v>4201</v>
      </c>
      <c r="BF5" s="531" t="s">
        <v>4203</v>
      </c>
      <c r="BG5" s="597" t="s">
        <v>32</v>
      </c>
    </row>
    <row r="6" spans="1:59" s="687" customFormat="1" ht="12.75" customHeight="1" thickBot="1" x14ac:dyDescent="0.25">
      <c r="A6" s="679" t="s">
        <v>55</v>
      </c>
      <c r="B6" s="689" t="s">
        <v>56</v>
      </c>
      <c r="C6" s="680" t="s">
        <v>95</v>
      </c>
      <c r="D6" s="680" t="s">
        <v>57</v>
      </c>
      <c r="E6" s="681" t="s">
        <v>58</v>
      </c>
      <c r="F6" s="681" t="s">
        <v>59</v>
      </c>
      <c r="G6" s="682" t="s">
        <v>60</v>
      </c>
      <c r="H6" s="682" t="s">
        <v>61</v>
      </c>
      <c r="I6" s="680" t="s">
        <v>62</v>
      </c>
      <c r="J6" s="692" t="s">
        <v>63</v>
      </c>
      <c r="K6" s="680" t="s">
        <v>71</v>
      </c>
      <c r="L6" s="683" t="s">
        <v>4090</v>
      </c>
      <c r="M6" s="682" t="s">
        <v>4133</v>
      </c>
      <c r="N6" s="682" t="s">
        <v>69</v>
      </c>
      <c r="O6" s="680" t="s">
        <v>72</v>
      </c>
      <c r="P6" s="680" t="s">
        <v>67</v>
      </c>
      <c r="Q6" s="680" t="s">
        <v>68</v>
      </c>
      <c r="R6" s="680" t="s">
        <v>66</v>
      </c>
      <c r="S6" s="684" t="s">
        <v>87</v>
      </c>
      <c r="T6" s="684" t="s">
        <v>88</v>
      </c>
      <c r="U6" s="684" t="s">
        <v>51</v>
      </c>
      <c r="V6" s="684" t="s">
        <v>89</v>
      </c>
      <c r="W6" s="684" t="s">
        <v>86</v>
      </c>
      <c r="X6" s="684" t="s">
        <v>85</v>
      </c>
      <c r="Y6" s="679" t="s">
        <v>1845</v>
      </c>
      <c r="Z6" s="692" t="s">
        <v>72</v>
      </c>
      <c r="AA6" s="680" t="s">
        <v>74</v>
      </c>
      <c r="AB6" s="680" t="s">
        <v>75</v>
      </c>
      <c r="AC6" s="685" t="s">
        <v>76</v>
      </c>
      <c r="AD6" s="685" t="s">
        <v>34</v>
      </c>
      <c r="AE6" s="685" t="s">
        <v>77</v>
      </c>
      <c r="AF6" s="685" t="s">
        <v>78</v>
      </c>
      <c r="AG6" s="685" t="s">
        <v>79</v>
      </c>
      <c r="AH6" s="685" t="s">
        <v>80</v>
      </c>
      <c r="AI6" s="685" t="s">
        <v>80</v>
      </c>
      <c r="AJ6" s="685" t="s">
        <v>80</v>
      </c>
      <c r="AK6" s="685" t="s">
        <v>80</v>
      </c>
      <c r="AL6" s="685" t="s">
        <v>82</v>
      </c>
      <c r="AM6" s="685" t="s">
        <v>83</v>
      </c>
      <c r="AN6" s="685" t="s">
        <v>84</v>
      </c>
      <c r="AO6" s="696" t="s">
        <v>96</v>
      </c>
      <c r="AP6" s="682" t="s">
        <v>97</v>
      </c>
      <c r="AQ6" s="680" t="s">
        <v>73</v>
      </c>
      <c r="AR6" s="717">
        <v>2020</v>
      </c>
      <c r="AS6" s="718">
        <v>2021</v>
      </c>
      <c r="AT6" s="717">
        <v>2022</v>
      </c>
      <c r="AU6" s="718">
        <v>2023</v>
      </c>
      <c r="AV6" s="717">
        <v>2024</v>
      </c>
      <c r="AW6" s="682" t="s">
        <v>98</v>
      </c>
      <c r="AX6" s="682" t="s">
        <v>99</v>
      </c>
      <c r="AY6" s="700" t="s">
        <v>100</v>
      </c>
      <c r="AZ6" s="724" t="s">
        <v>101</v>
      </c>
      <c r="BA6" s="686" t="s">
        <v>102</v>
      </c>
      <c r="BB6" s="686" t="s">
        <v>103</v>
      </c>
      <c r="BC6" s="725" t="s">
        <v>103</v>
      </c>
      <c r="BD6" s="692" t="s">
        <v>4199</v>
      </c>
      <c r="BE6" s="682" t="s">
        <v>4202</v>
      </c>
      <c r="BF6" s="682" t="s">
        <v>4204</v>
      </c>
      <c r="BG6" s="783" t="s">
        <v>4319</v>
      </c>
    </row>
    <row r="7" spans="1:59" ht="11.25" customHeight="1" x14ac:dyDescent="0.2">
      <c r="A7" s="831" t="s">
        <v>877</v>
      </c>
      <c r="B7" s="842" t="s">
        <v>81</v>
      </c>
      <c r="C7" s="898" t="s">
        <v>153</v>
      </c>
      <c r="D7" s="898" t="s">
        <v>4250</v>
      </c>
      <c r="E7" s="705">
        <v>10</v>
      </c>
      <c r="F7" s="1153">
        <v>439</v>
      </c>
      <c r="G7" s="1153" t="s">
        <v>106</v>
      </c>
      <c r="H7" s="1153" t="s">
        <v>106</v>
      </c>
      <c r="I7" s="841">
        <v>127.14</v>
      </c>
      <c r="J7" s="624">
        <f t="shared" ref="J7:J70" si="0">(M7/I7)*100</f>
        <v>0.61035079439987416</v>
      </c>
      <c r="K7" s="844">
        <v>0.19400000000000001</v>
      </c>
      <c r="L7" s="854">
        <v>4</v>
      </c>
      <c r="M7" s="615">
        <f t="shared" ref="M7:M70" si="1">K7*L7</f>
        <v>0.77600000000000002</v>
      </c>
      <c r="N7" s="837" t="s">
        <v>428</v>
      </c>
      <c r="O7" s="706">
        <v>0.18</v>
      </c>
      <c r="P7" s="606">
        <v>44200</v>
      </c>
      <c r="Q7" s="606">
        <v>44223</v>
      </c>
      <c r="R7" s="615">
        <f t="shared" ref="R7:R70" si="2">(K7-O7)/O7*100</f>
        <v>7.7777777777777848</v>
      </c>
      <c r="S7" s="673">
        <f>IF(INDEX(Historical!$D$7:$D$1257,MATCH(B7,Historical!$B$7:$B$1281,0))=0,"n/a",(INDEX(Historical!$C$7:$C$1259,MATCH(B7,Historical!$B$7:$B$1281,0))/INDEX(Historical!$D$7:$D$1257,MATCH(B7,Historical!$B$7:$B$1281,0))-1)*100)</f>
        <v>9.7560975609755971</v>
      </c>
      <c r="T7" s="673">
        <f>IF(INDEX(Historical!$F$7:$F$1250,MATCH(B7,Historical!$B$7:$B$1281,0))=0,"n/a",((INDEX(Historical!$C$7:$C$1259,MATCH(B7,Historical!$B$7:$B$1281,0))/INDEX(Historical!$F$7:$F$1250,MATCH(B7,Historical!$B$7:$B$1281,0)))^(1/3)-1)*100)</f>
        <v>10.891823393038823</v>
      </c>
      <c r="U7" s="673">
        <f>IF(INDEX(Historical!$H$7:$H$1250,MATCH(B7,Historical!$B$7:$B$1281,0))=0,"n/a",((INDEX(Historical!$C$7:$C$1259,MATCH(B7,Historical!$B$7:$B$1281,0))/INDEX(Historical!$H$7:$H$1250,MATCH(B7,Historical!$B$7:$B$1281,0)))^(1/5)-1)*100)</f>
        <v>12.474611314209483</v>
      </c>
      <c r="V7" s="673" t="str">
        <f>IF(INDEX(Historical!$O$7:$O$1250,MATCH(B7,Historical!$B$7:$B$1281,0))=0,"n/a",((INDEX(Historical!$C$7:$C$1259,MATCH(B7,Historical!$B$7:$B$1281,0))/INDEX(Historical!$O$7:$O$1250,MATCH(B7,Historical!$B$7:$B$1281,0)))^(1/10)-1)*100)</f>
        <v>n/a</v>
      </c>
      <c r="W7" s="674" t="str">
        <f t="shared" ref="W7:W70" si="3">IF(OR(U7&lt;=0,U7="n/a",V7&lt;=0,V7="n/a"),"n/a",U7/V7)</f>
        <v>n/a</v>
      </c>
      <c r="X7" s="675">
        <f t="shared" ref="X7:X70" si="4">IF(OR(AJ7&lt;=0,AJ7="n/a",U7&lt;=0,U7="n/a"),"n/a",U7/AJ7)</f>
        <v>1.0395509428507903</v>
      </c>
      <c r="Y7" s="634"/>
      <c r="Z7" s="624">
        <f t="shared" ref="Z7:Z70" si="5">IF(OR(AC7&lt;0.01,AC7="n/a"),"n/a",M7/AC7*100)</f>
        <v>29.846153846153843</v>
      </c>
      <c r="AA7" s="853">
        <f t="shared" ref="AA7:AA70" si="6">IF(OR(AC7&lt;0.01,AC7="n/a"),"n/a",I7/AC7)</f>
        <v>48.9</v>
      </c>
      <c r="AB7" s="854">
        <v>10</v>
      </c>
      <c r="AC7" s="833">
        <v>2.6</v>
      </c>
      <c r="AD7" s="833">
        <v>4.4400000000000004</v>
      </c>
      <c r="AE7" s="833">
        <v>6.67</v>
      </c>
      <c r="AF7" s="833">
        <v>7.95</v>
      </c>
      <c r="AG7" s="833">
        <v>16.7</v>
      </c>
      <c r="AH7" s="833">
        <v>-31.6</v>
      </c>
      <c r="AI7" s="833">
        <v>11.66</v>
      </c>
      <c r="AJ7" s="833">
        <v>12</v>
      </c>
      <c r="AK7" s="833">
        <v>10.8</v>
      </c>
      <c r="AL7" s="845">
        <v>36910</v>
      </c>
      <c r="AM7" s="839">
        <v>0.4</v>
      </c>
      <c r="AN7" s="833">
        <v>0.52</v>
      </c>
      <c r="AO7" s="711">
        <f t="shared" ref="AO7:AO70" si="7">IF(U7="n/a","n/a",IF(AA7&lt;0,"n/a",IF(AA7="n/a","n/a",J7+U7-AA7)))</f>
        <v>-35.815037891390645</v>
      </c>
      <c r="AP7" s="712">
        <f t="shared" ref="AP7:AP70" si="8">IF(U7="n/a","n/a",J7+U7)</f>
        <v>13.084962108609357</v>
      </c>
      <c r="AQ7" s="855">
        <f t="shared" ref="AQ7:AQ70" si="9">IF(OR(AC7&lt;0.01,AF7="n/a"),"n/a",(I7/SQRT(22.5*AC7*(I7/AF7))-1)*100)</f>
        <v>315.6681368592017</v>
      </c>
      <c r="AR7" s="624">
        <f>INDEX(Historical!$C$7:$C$1259,MATCH(B7,Historical!$B$7:$B$1281,0))*IF(AH7="n/a",1.03,IF(AH7&lt;0,1.01,IF(AH7&gt;10,1.1,(1+AH7/100))))</f>
        <v>0.72719999999999996</v>
      </c>
      <c r="AS7" s="853">
        <f t="shared" ref="AS7:AS70" si="10">IF($AI7="n/a",1.03*AR7,IF($AI7&lt;0,1.01*AR7,IF($AI7&gt;10,1.1*AR7,(1+$AI7/100)*AR7)))</f>
        <v>0.79991999999999996</v>
      </c>
      <c r="AT7" s="853">
        <f t="shared" ref="AT7:AV26" si="11">IF($AK7="n/a",1.03*AS7,IF($AK7&lt;0,1.01*AS7,IF($AK7&gt;10,1.1*AS7,(1+$AK7/100)*AS7)))</f>
        <v>0.87991200000000003</v>
      </c>
      <c r="AU7" s="853">
        <f t="shared" si="11"/>
        <v>0.96790320000000007</v>
      </c>
      <c r="AV7" s="853">
        <f t="shared" si="11"/>
        <v>1.0646935200000001</v>
      </c>
      <c r="AW7" s="624">
        <f t="shared" ref="AW7:AW70" si="12">SUM(AR7:AV7)</f>
        <v>4.43962872</v>
      </c>
      <c r="AX7" s="719">
        <f t="shared" ref="AX7:AX70" si="13">AW7/I7*100</f>
        <v>3.4919212836243512</v>
      </c>
      <c r="AY7" s="900">
        <v>1.01</v>
      </c>
      <c r="AZ7" s="839">
        <v>86.59</v>
      </c>
      <c r="BA7" s="839">
        <v>-7.1800000000000006</v>
      </c>
      <c r="BB7" s="839">
        <v>3.1399999999999997</v>
      </c>
      <c r="BC7" s="839">
        <v>17.02</v>
      </c>
      <c r="BE7" s="597">
        <v>2012</v>
      </c>
      <c r="BF7" s="865">
        <f t="shared" ref="BF7:BF70" si="14">IF(BE7&gt;2008,0,IF(BE7&gt;2001,1,IF(BE7&gt;1990,2,IF(BE7&gt;1980,3,IF(BE7&gt;1973,4,IF(BE7&gt;1970,5,IF(BE7&gt;1960,6,IF(BE7&gt;1958,7,IF(BE7&gt;1953,8,9)))))))))</f>
        <v>0</v>
      </c>
      <c r="BG7" s="849">
        <v>8.5</v>
      </c>
    </row>
    <row r="8" spans="1:59" ht="11.25" customHeight="1" x14ac:dyDescent="0.2">
      <c r="A8" s="838" t="s">
        <v>417</v>
      </c>
      <c r="B8" s="842" t="s">
        <v>418</v>
      </c>
      <c r="C8" s="898" t="s">
        <v>153</v>
      </c>
      <c r="D8" s="898" t="s">
        <v>4255</v>
      </c>
      <c r="E8" s="705">
        <v>16</v>
      </c>
      <c r="F8" s="1153">
        <v>243</v>
      </c>
      <c r="G8" s="1153" t="s">
        <v>106</v>
      </c>
      <c r="H8" s="1153" t="s">
        <v>106</v>
      </c>
      <c r="I8" s="841">
        <v>118.07</v>
      </c>
      <c r="J8" s="624">
        <f t="shared" si="0"/>
        <v>1.4906411450834252</v>
      </c>
      <c r="K8" s="844">
        <v>0.44</v>
      </c>
      <c r="L8" s="854">
        <v>4</v>
      </c>
      <c r="M8" s="615">
        <f t="shared" si="1"/>
        <v>1.76</v>
      </c>
      <c r="N8" s="837" t="s">
        <v>419</v>
      </c>
      <c r="O8" s="706">
        <v>0.42</v>
      </c>
      <c r="P8" s="606">
        <v>44148</v>
      </c>
      <c r="Q8" s="606">
        <v>44165</v>
      </c>
      <c r="R8" s="615">
        <f t="shared" si="2"/>
        <v>4.7619047619047663</v>
      </c>
      <c r="S8" s="673">
        <f>IF(INDEX(Historical!$D$7:$D$1257,MATCH(B8,Historical!$B$7:$B$1281,0))=0,"n/a",(INDEX(Historical!$C$7:$C$1259,MATCH(B8,Historical!$B$7:$B$1281,0))/INDEX(Historical!$D$7:$D$1257,MATCH(B8,Historical!$B$7:$B$1281,0))-1)*100)</f>
        <v>6.25</v>
      </c>
      <c r="T8" s="673">
        <f>IF(INDEX(Historical!$F$7:$F$1250,MATCH(B8,Historical!$B$7:$B$1281,0))=0,"n/a",((INDEX(Historical!$C$7:$C$1259,MATCH(B8,Historical!$B$7:$B$1281,0))/INDEX(Historical!$F$7:$F$1250,MATCH(B8,Historical!$B$7:$B$1281,0)))^(1/3)-1)*100)</f>
        <v>4.8461047966767312</v>
      </c>
      <c r="U8" s="673">
        <f>IF(INDEX(Historical!$H$7:$H$1250,MATCH(B8,Historical!$B$7:$B$1281,0))=0,"n/a",((INDEX(Historical!$C$7:$C$1259,MATCH(B8,Historical!$B$7:$B$1281,0))/INDEX(Historical!$H$7:$H$1250,MATCH(B8,Historical!$B$7:$B$1281,0)))^(1/5)-1)*100)</f>
        <v>7.0366997827723932</v>
      </c>
      <c r="V8" s="673">
        <f>IF(INDEX(Historical!$O$7:$O$1250,MATCH(B8,Historical!$B$7:$B$1281,0))=0,"n/a",((INDEX(Historical!$C$7:$C$1259,MATCH(B8,Historical!$B$7:$B$1281,0))/INDEX(Historical!$O$7:$O$1250,MATCH(B8,Historical!$B$7:$B$1281,0)))^(1/10)-1)*100)</f>
        <v>17.461894308801895</v>
      </c>
      <c r="W8" s="674">
        <f t="shared" si="3"/>
        <v>0.40297459475662117</v>
      </c>
      <c r="X8" s="675">
        <f t="shared" si="4"/>
        <v>0.80881606698533259</v>
      </c>
      <c r="Y8" s="646"/>
      <c r="Z8" s="624" t="str">
        <f t="shared" si="5"/>
        <v>n/a</v>
      </c>
      <c r="AA8" s="853" t="str">
        <f t="shared" si="6"/>
        <v>n/a</v>
      </c>
      <c r="AB8" s="854">
        <v>9</v>
      </c>
      <c r="AC8" s="833">
        <v>-15.89</v>
      </c>
      <c r="AD8" s="833" t="s">
        <v>136</v>
      </c>
      <c r="AE8" s="833">
        <v>0.12</v>
      </c>
      <c r="AF8" s="833" t="s">
        <v>136</v>
      </c>
      <c r="AG8" s="834">
        <v>-224.8</v>
      </c>
      <c r="AH8" s="834">
        <v>-530.9</v>
      </c>
      <c r="AI8" s="834">
        <v>6.7100000000000009</v>
      </c>
      <c r="AJ8" s="833">
        <v>8.6999999999999993</v>
      </c>
      <c r="AK8" s="833">
        <v>9.1999999999999993</v>
      </c>
      <c r="AL8" s="845">
        <v>24090</v>
      </c>
      <c r="AM8" s="839">
        <v>0.2</v>
      </c>
      <c r="AN8" s="833" t="s">
        <v>136</v>
      </c>
      <c r="AO8" s="711" t="str">
        <f t="shared" si="7"/>
        <v>n/a</v>
      </c>
      <c r="AP8" s="712">
        <f t="shared" si="8"/>
        <v>8.5273409278558177</v>
      </c>
      <c r="AQ8" s="855" t="str">
        <f t="shared" si="9"/>
        <v>n/a</v>
      </c>
      <c r="AR8" s="624">
        <f>INDEX(Historical!$C$7:$C$1259,MATCH(B8,Historical!$B$7:$B$1281,0))*IF(AH8="n/a",1.03,IF(AH8&lt;0,1.01,IF(AH8&gt;10,1.1,(1+AH8/100))))</f>
        <v>1.7169999999999999</v>
      </c>
      <c r="AS8" s="853">
        <f t="shared" si="10"/>
        <v>1.8322106999999996</v>
      </c>
      <c r="AT8" s="853">
        <f t="shared" si="11"/>
        <v>2.0007740843999997</v>
      </c>
      <c r="AU8" s="853">
        <f t="shared" si="11"/>
        <v>2.1848453001647998</v>
      </c>
      <c r="AV8" s="853">
        <f t="shared" si="11"/>
        <v>2.3858510677799618</v>
      </c>
      <c r="AW8" s="624">
        <f t="shared" si="12"/>
        <v>10.120681152344762</v>
      </c>
      <c r="AX8" s="719">
        <f t="shared" si="13"/>
        <v>8.571763489747406</v>
      </c>
      <c r="AY8" s="900">
        <v>0.52</v>
      </c>
      <c r="AZ8" s="839">
        <v>47.589999999999996</v>
      </c>
      <c r="BA8" s="839">
        <v>-2.0500000000000003</v>
      </c>
      <c r="BB8" s="839">
        <v>8.73</v>
      </c>
      <c r="BC8" s="839">
        <v>15.5</v>
      </c>
      <c r="BE8" s="597">
        <v>2006</v>
      </c>
      <c r="BF8" s="865">
        <f t="shared" si="14"/>
        <v>1</v>
      </c>
      <c r="BG8" s="849">
        <v>-7.5</v>
      </c>
    </row>
    <row r="9" spans="1:59" ht="11.25" customHeight="1" x14ac:dyDescent="0.2">
      <c r="A9" s="838" t="s">
        <v>937</v>
      </c>
      <c r="B9" s="842" t="s">
        <v>938</v>
      </c>
      <c r="C9" s="898" t="s">
        <v>108</v>
      </c>
      <c r="D9" s="898" t="s">
        <v>4257</v>
      </c>
      <c r="E9" s="705">
        <v>10</v>
      </c>
      <c r="F9" s="1153">
        <v>452</v>
      </c>
      <c r="G9" s="1153" t="s">
        <v>106</v>
      </c>
      <c r="H9" s="1153" t="s">
        <v>106</v>
      </c>
      <c r="I9" s="841">
        <v>15.9</v>
      </c>
      <c r="J9" s="624">
        <f t="shared" si="0"/>
        <v>8.3018867924528301</v>
      </c>
      <c r="K9" s="844">
        <v>0.33</v>
      </c>
      <c r="L9" s="854">
        <v>4</v>
      </c>
      <c r="M9" s="615">
        <f t="shared" si="1"/>
        <v>1.32</v>
      </c>
      <c r="N9" s="837" t="s">
        <v>705</v>
      </c>
      <c r="O9" s="706">
        <v>0.32</v>
      </c>
      <c r="P9" s="606">
        <v>44257</v>
      </c>
      <c r="Q9" s="606">
        <v>44274</v>
      </c>
      <c r="R9" s="615">
        <f t="shared" si="2"/>
        <v>3.1250000000000027</v>
      </c>
      <c r="S9" s="673">
        <f>IF(INDEX(Historical!$D$7:$D$1257,MATCH(B9,Historical!$B$7:$B$1281,0))=0,"n/a",(INDEX(Historical!$C$7:$C$1259,MATCH(B9,Historical!$B$7:$B$1281,0))/INDEX(Historical!$D$7:$D$1257,MATCH(B9,Historical!$B$7:$B$1281,0))-1)*100)</f>
        <v>7.8947368421052655</v>
      </c>
      <c r="T9" s="673">
        <f>IF(INDEX(Historical!$F$7:$F$1250,MATCH(B9,Historical!$B$7:$B$1281,0))=0,"n/a",((INDEX(Historical!$C$7:$C$1259,MATCH(B9,Historical!$B$7:$B$1281,0))/INDEX(Historical!$F$7:$F$1250,MATCH(B9,Historical!$B$7:$B$1281,0)))^(1/3)-1)*100)</f>
        <v>19.543015001479947</v>
      </c>
      <c r="U9" s="673">
        <f>IF(INDEX(Historical!$H$7:$H$1250,MATCH(B9,Historical!$B$7:$B$1281,0))=0,"n/a",((INDEX(Historical!$C$7:$C$1259,MATCH(B9,Historical!$B$7:$B$1281,0))/INDEX(Historical!$H$7:$H$1250,MATCH(B9,Historical!$B$7:$B$1281,0)))^(1/5)-1)*100)</f>
        <v>16.223894400608874</v>
      </c>
      <c r="V9" s="673" t="str">
        <f>IF(INDEX(Historical!$O$7:$O$1250,MATCH(B9,Historical!$B$7:$B$1281,0))=0,"n/a",((INDEX(Historical!$C$7:$C$1259,MATCH(B9,Historical!$B$7:$B$1281,0))/INDEX(Historical!$O$7:$O$1250,MATCH(B9,Historical!$B$7:$B$1281,0)))^(1/10)-1)*100)</f>
        <v>n/a</v>
      </c>
      <c r="W9" s="674" t="str">
        <f t="shared" si="3"/>
        <v>n/a</v>
      </c>
      <c r="X9" s="675">
        <f t="shared" si="4"/>
        <v>2.4959837539398269</v>
      </c>
      <c r="Y9" s="843"/>
      <c r="Z9" s="624">
        <f t="shared" si="5"/>
        <v>118.91891891891891</v>
      </c>
      <c r="AA9" s="853">
        <f t="shared" si="6"/>
        <v>14.324324324324323</v>
      </c>
      <c r="AB9" s="854">
        <v>12</v>
      </c>
      <c r="AC9" s="833">
        <v>1.1100000000000001</v>
      </c>
      <c r="AD9" s="833">
        <v>1.79</v>
      </c>
      <c r="AE9" s="833">
        <v>3.45</v>
      </c>
      <c r="AF9" s="833">
        <v>1.52</v>
      </c>
      <c r="AG9" s="833">
        <v>15</v>
      </c>
      <c r="AH9" s="833">
        <v>-4</v>
      </c>
      <c r="AI9" s="833">
        <v>-2.33</v>
      </c>
      <c r="AJ9" s="833">
        <v>6.5</v>
      </c>
      <c r="AK9" s="833">
        <v>8</v>
      </c>
      <c r="AL9" s="845">
        <v>2080</v>
      </c>
      <c r="AM9" s="839">
        <v>2.8000000000000003</v>
      </c>
      <c r="AN9" s="833">
        <v>4.71</v>
      </c>
      <c r="AO9" s="711">
        <f t="shared" si="7"/>
        <v>10.201456868737381</v>
      </c>
      <c r="AP9" s="712">
        <f t="shared" si="8"/>
        <v>24.525781193061704</v>
      </c>
      <c r="AQ9" s="855">
        <f t="shared" si="9"/>
        <v>-1.6288818967839624</v>
      </c>
      <c r="AR9" s="624">
        <f>INDEX(Historical!$C$7:$C$1259,MATCH(B9,Historical!$B$7:$B$1281,0))*IF(AH9="n/a",1.03,IF(AH9&lt;0,1.01,IF(AH9&gt;10,1.1,(1+AH9/100))))</f>
        <v>1.2423</v>
      </c>
      <c r="AS9" s="853">
        <f t="shared" si="10"/>
        <v>1.254723</v>
      </c>
      <c r="AT9" s="853">
        <f t="shared" si="11"/>
        <v>1.3551008400000002</v>
      </c>
      <c r="AU9" s="853">
        <f t="shared" si="11"/>
        <v>1.4635089072000003</v>
      </c>
      <c r="AV9" s="853">
        <f t="shared" si="11"/>
        <v>1.5805896197760003</v>
      </c>
      <c r="AW9" s="624">
        <f t="shared" si="12"/>
        <v>6.8962223669760006</v>
      </c>
      <c r="AX9" s="719">
        <f t="shared" si="13"/>
        <v>43.372467716830194</v>
      </c>
      <c r="AY9" s="900">
        <v>1.93</v>
      </c>
      <c r="AZ9" s="839">
        <v>320.63</v>
      </c>
      <c r="BA9" s="839">
        <v>-7.5</v>
      </c>
      <c r="BB9" s="839">
        <v>1.39</v>
      </c>
      <c r="BC9" s="839">
        <v>25.06</v>
      </c>
      <c r="BE9" s="597">
        <v>2012</v>
      </c>
      <c r="BF9" s="865">
        <f t="shared" si="14"/>
        <v>0</v>
      </c>
      <c r="BG9" s="849">
        <v>2.4</v>
      </c>
    </row>
    <row r="10" spans="1:59" s="517" customFormat="1" ht="11.25" customHeight="1" x14ac:dyDescent="0.2">
      <c r="A10" s="838" t="s">
        <v>396</v>
      </c>
      <c r="B10" s="843" t="s">
        <v>397</v>
      </c>
      <c r="C10" s="898" t="s">
        <v>4126</v>
      </c>
      <c r="D10" s="898" t="s">
        <v>4259</v>
      </c>
      <c r="E10" s="705">
        <v>16</v>
      </c>
      <c r="F10" s="1153">
        <v>242</v>
      </c>
      <c r="G10" s="1153" t="s">
        <v>106</v>
      </c>
      <c r="H10" s="1153" t="s">
        <v>106</v>
      </c>
      <c r="I10" s="841">
        <v>276.25</v>
      </c>
      <c r="J10" s="624">
        <f t="shared" si="0"/>
        <v>1.27420814479638</v>
      </c>
      <c r="K10" s="844">
        <v>0.88</v>
      </c>
      <c r="L10" s="854">
        <v>4</v>
      </c>
      <c r="M10" s="615">
        <f t="shared" si="1"/>
        <v>3.52</v>
      </c>
      <c r="N10" s="837" t="s">
        <v>398</v>
      </c>
      <c r="O10" s="706">
        <v>0.8</v>
      </c>
      <c r="P10" s="606">
        <v>44113</v>
      </c>
      <c r="Q10" s="606">
        <v>44148</v>
      </c>
      <c r="R10" s="615">
        <f t="shared" si="2"/>
        <v>9.9999999999999947</v>
      </c>
      <c r="S10" s="673">
        <f>IF(INDEX(Historical!$D$7:$D$1257,MATCH(B10,Historical!$B$7:$B$1281,0))=0,"n/a",(INDEX(Historical!$C$7:$C$1259,MATCH(B10,Historical!$B$7:$B$1281,0))/INDEX(Historical!$D$7:$D$1257,MATCH(B10,Historical!$B$7:$B$1281,0))-1)*100)</f>
        <v>7.1895424836601274</v>
      </c>
      <c r="T10" s="673">
        <f>IF(INDEX(Historical!$F$7:$F$1250,MATCH(B10,Historical!$B$7:$B$1281,0))=0,"n/a",((INDEX(Historical!$C$7:$C$1259,MATCH(B10,Historical!$B$7:$B$1281,0))/INDEX(Historical!$F$7:$F$1250,MATCH(B10,Historical!$B$7:$B$1281,0)))^(1/3)-1)*100)</f>
        <v>7.2335628427984133</v>
      </c>
      <c r="U10" s="673">
        <f>IF(INDEX(Historical!$H$7:$H$1250,MATCH(B10,Historical!$B$7:$B$1281,0))=0,"n/a",((INDEX(Historical!$C$7:$C$1259,MATCH(B10,Historical!$B$7:$B$1281,0))/INDEX(Historical!$H$7:$H$1250,MATCH(B10,Historical!$B$7:$B$1281,0)))^(1/5)-1)*100)</f>
        <v>9.1208138893263513</v>
      </c>
      <c r="V10" s="673">
        <f>IF(INDEX(Historical!$O$7:$O$1250,MATCH(B10,Historical!$B$7:$B$1281,0))=0,"n/a",((INDEX(Historical!$C$7:$C$1259,MATCH(B10,Historical!$B$7:$B$1281,0))/INDEX(Historical!$O$7:$O$1250,MATCH(B10,Historical!$B$7:$B$1281,0)))^(1/10)-1)*100)</f>
        <v>14.800026818083989</v>
      </c>
      <c r="W10" s="674">
        <f t="shared" si="3"/>
        <v>0.61627009203670702</v>
      </c>
      <c r="X10" s="675">
        <f t="shared" si="4"/>
        <v>0.86045414050248603</v>
      </c>
      <c r="Y10" s="843" t="s">
        <v>727</v>
      </c>
      <c r="Z10" s="624">
        <f t="shared" si="5"/>
        <v>41.656804733727817</v>
      </c>
      <c r="AA10" s="853">
        <f t="shared" si="6"/>
        <v>32.692307692307693</v>
      </c>
      <c r="AB10" s="854">
        <v>8</v>
      </c>
      <c r="AC10" s="833">
        <v>8.4499999999999993</v>
      </c>
      <c r="AD10" s="833">
        <v>3.38</v>
      </c>
      <c r="AE10" s="833">
        <v>3.88</v>
      </c>
      <c r="AF10" s="833">
        <v>9.68</v>
      </c>
      <c r="AG10" s="833">
        <v>31.5</v>
      </c>
      <c r="AH10" s="833">
        <v>7.3</v>
      </c>
      <c r="AI10" s="833">
        <v>10.8</v>
      </c>
      <c r="AJ10" s="833">
        <v>10.6</v>
      </c>
      <c r="AK10" s="833">
        <v>9.75</v>
      </c>
      <c r="AL10" s="845">
        <v>177240</v>
      </c>
      <c r="AM10" s="839">
        <v>0.1</v>
      </c>
      <c r="AN10" s="833">
        <v>0</v>
      </c>
      <c r="AO10" s="711">
        <f t="shared" si="7"/>
        <v>-22.297285658184961</v>
      </c>
      <c r="AP10" s="712">
        <f t="shared" si="8"/>
        <v>10.395022034122732</v>
      </c>
      <c r="AQ10" s="855">
        <f t="shared" si="9"/>
        <v>275.03276210162318</v>
      </c>
      <c r="AR10" s="624">
        <f>INDEX(Historical!$C$7:$C$1259,MATCH(B10,Historical!$B$7:$B$1281,0))*IF(AH10="n/a",1.03,IF(AH10&lt;0,1.01,IF(AH10&gt;10,1.1,(1+AH10/100))))</f>
        <v>3.5194399999999995</v>
      </c>
      <c r="AS10" s="853">
        <f t="shared" si="10"/>
        <v>3.8713839999999999</v>
      </c>
      <c r="AT10" s="853">
        <f t="shared" si="11"/>
        <v>4.2488439399999995</v>
      </c>
      <c r="AU10" s="853">
        <f t="shared" si="11"/>
        <v>4.663106224149999</v>
      </c>
      <c r="AV10" s="853">
        <f t="shared" si="11"/>
        <v>5.1177590810046238</v>
      </c>
      <c r="AW10" s="624">
        <f t="shared" si="12"/>
        <v>21.420533245154623</v>
      </c>
      <c r="AX10" s="719">
        <f t="shared" si="13"/>
        <v>7.7540391837663787</v>
      </c>
      <c r="AY10" s="900">
        <v>1.0900000000000001</v>
      </c>
      <c r="AZ10" s="839">
        <v>86.3</v>
      </c>
      <c r="BA10" s="839">
        <v>-1.7999999999999998</v>
      </c>
      <c r="BB10" s="839">
        <v>7.04</v>
      </c>
      <c r="BC10" s="839">
        <v>15.160000000000002</v>
      </c>
      <c r="BD10" s="874"/>
      <c r="BE10" s="597">
        <v>2006</v>
      </c>
      <c r="BF10" s="865">
        <f t="shared" si="14"/>
        <v>1</v>
      </c>
      <c r="BG10" s="849">
        <v>14.499999999999998</v>
      </c>
    </row>
    <row r="11" spans="1:59" ht="11.25" customHeight="1" x14ac:dyDescent="0.2">
      <c r="A11" s="838" t="s">
        <v>423</v>
      </c>
      <c r="B11" s="842" t="s">
        <v>424</v>
      </c>
      <c r="C11" s="898" t="s">
        <v>4126</v>
      </c>
      <c r="D11" s="898" t="s">
        <v>4260</v>
      </c>
      <c r="E11" s="705">
        <v>19</v>
      </c>
      <c r="F11" s="1153">
        <v>180</v>
      </c>
      <c r="G11" s="1153" t="s">
        <v>106</v>
      </c>
      <c r="H11" s="1153" t="s">
        <v>106</v>
      </c>
      <c r="I11" s="841">
        <v>155.08000000000001</v>
      </c>
      <c r="J11" s="624">
        <f t="shared" si="0"/>
        <v>1.7797265927263346</v>
      </c>
      <c r="K11" s="844">
        <v>0.69</v>
      </c>
      <c r="L11" s="854">
        <v>4</v>
      </c>
      <c r="M11" s="615">
        <f t="shared" si="1"/>
        <v>2.76</v>
      </c>
      <c r="N11" s="837" t="s">
        <v>325</v>
      </c>
      <c r="O11" s="706">
        <v>0.62</v>
      </c>
      <c r="P11" s="606">
        <v>44252</v>
      </c>
      <c r="Q11" s="606">
        <v>44264</v>
      </c>
      <c r="R11" s="615">
        <f t="shared" si="2"/>
        <v>11.290322580645155</v>
      </c>
      <c r="S11" s="673">
        <f>IF(INDEX(Historical!$D$7:$D$1257,MATCH(B11,Historical!$B$7:$B$1281,0))=0,"n/a",(INDEX(Historical!$C$7:$C$1259,MATCH(B11,Historical!$B$7:$B$1281,0))/INDEX(Historical!$D$7:$D$1257,MATCH(B11,Historical!$B$7:$B$1281,0))-1)*100)</f>
        <v>14.814814814814813</v>
      </c>
      <c r="T11" s="673">
        <f>IF(INDEX(Historical!$F$7:$F$1250,MATCH(B11,Historical!$B$7:$B$1281,0))=0,"n/a",((INDEX(Historical!$C$7:$C$1259,MATCH(B11,Historical!$B$7:$B$1281,0))/INDEX(Historical!$F$7:$F$1250,MATCH(B11,Historical!$B$7:$B$1281,0)))^(1/3)-1)*100)</f>
        <v>11.27383564427249</v>
      </c>
      <c r="U11" s="673">
        <f>IF(INDEX(Historical!$H$7:$H$1250,MATCH(B11,Historical!$B$7:$B$1281,0))=0,"n/a",((INDEX(Historical!$C$7:$C$1259,MATCH(B11,Historical!$B$7:$B$1281,0))/INDEX(Historical!$H$7:$H$1250,MATCH(B11,Historical!$B$7:$B$1281,0)))^(1/5)-1)*100)</f>
        <v>9.1607069589288557</v>
      </c>
      <c r="V11" s="673">
        <f>IF(INDEX(Historical!$O$7:$O$1250,MATCH(B11,Historical!$B$7:$B$1281,0))=0,"n/a",((INDEX(Historical!$C$7:$C$1259,MATCH(B11,Historical!$B$7:$B$1281,0))/INDEX(Historical!$O$7:$O$1250,MATCH(B11,Historical!$B$7:$B$1281,0)))^(1/10)-1)*100)</f>
        <v>11.171975478848939</v>
      </c>
      <c r="W11" s="674">
        <f t="shared" si="3"/>
        <v>0.81997198940081217</v>
      </c>
      <c r="X11" s="675">
        <f t="shared" si="4"/>
        <v>1.1036996336058862</v>
      </c>
      <c r="Y11" s="842"/>
      <c r="Z11" s="624">
        <f t="shared" si="5"/>
        <v>73.209549071618028</v>
      </c>
      <c r="AA11" s="853">
        <f t="shared" si="6"/>
        <v>41.135278514588862</v>
      </c>
      <c r="AB11" s="854">
        <v>10</v>
      </c>
      <c r="AC11" s="833">
        <v>3.77</v>
      </c>
      <c r="AD11" s="833">
        <v>3.43</v>
      </c>
      <c r="AE11" s="833">
        <v>9.17</v>
      </c>
      <c r="AF11" s="833">
        <v>4.66</v>
      </c>
      <c r="AG11" s="833">
        <v>11.799999999999999</v>
      </c>
      <c r="AH11" s="833">
        <v>-10</v>
      </c>
      <c r="AI11" s="833">
        <v>10.65</v>
      </c>
      <c r="AJ11" s="833">
        <v>8.3000000000000007</v>
      </c>
      <c r="AK11" s="833">
        <v>11.790000000000001</v>
      </c>
      <c r="AL11" s="845">
        <v>53710</v>
      </c>
      <c r="AM11" s="839">
        <v>0.1</v>
      </c>
      <c r="AN11" s="833">
        <v>0.43</v>
      </c>
      <c r="AO11" s="711">
        <f t="shared" si="7"/>
        <v>-30.194844962933672</v>
      </c>
      <c r="AP11" s="712">
        <f t="shared" si="8"/>
        <v>10.94043355165519</v>
      </c>
      <c r="AQ11" s="855">
        <f t="shared" si="9"/>
        <v>191.88307999987791</v>
      </c>
      <c r="AR11" s="624">
        <f>INDEX(Historical!$C$7:$C$1259,MATCH(B11,Historical!$B$7:$B$1281,0))*IF(AH11="n/a",1.03,IF(AH11&lt;0,1.01,IF(AH11&gt;10,1.1,(1+AH11/100))))</f>
        <v>2.5047999999999999</v>
      </c>
      <c r="AS11" s="853">
        <f t="shared" si="10"/>
        <v>2.75528</v>
      </c>
      <c r="AT11" s="853">
        <f t="shared" si="11"/>
        <v>3.0308080000000004</v>
      </c>
      <c r="AU11" s="853">
        <f t="shared" si="11"/>
        <v>3.3338888000000009</v>
      </c>
      <c r="AV11" s="853">
        <f t="shared" si="11"/>
        <v>3.6672776800000011</v>
      </c>
      <c r="AW11" s="624">
        <f t="shared" si="12"/>
        <v>15.292054480000003</v>
      </c>
      <c r="AX11" s="719">
        <f t="shared" si="13"/>
        <v>9.8607521795202491</v>
      </c>
      <c r="AY11" s="900">
        <v>1.3</v>
      </c>
      <c r="AZ11" s="839">
        <v>87.070000000000007</v>
      </c>
      <c r="BA11" s="839">
        <v>-5.67</v>
      </c>
      <c r="BB11" s="839">
        <v>1.05</v>
      </c>
      <c r="BC11" s="839">
        <v>16.37</v>
      </c>
      <c r="BE11" s="597">
        <v>2003</v>
      </c>
      <c r="BF11" s="865">
        <f t="shared" si="14"/>
        <v>1</v>
      </c>
      <c r="BG11" s="849">
        <v>6.5</v>
      </c>
    </row>
    <row r="12" spans="1:59" ht="11.25" customHeight="1" x14ac:dyDescent="0.2">
      <c r="A12" s="838" t="s">
        <v>405</v>
      </c>
      <c r="B12" s="842" t="s">
        <v>406</v>
      </c>
      <c r="C12" s="898" t="s">
        <v>108</v>
      </c>
      <c r="D12" s="898" t="s">
        <v>118</v>
      </c>
      <c r="E12" s="705">
        <v>18</v>
      </c>
      <c r="F12" s="1153">
        <v>196</v>
      </c>
      <c r="G12" s="1153" t="s">
        <v>106</v>
      </c>
      <c r="H12" s="1153" t="s">
        <v>106</v>
      </c>
      <c r="I12" s="841">
        <v>31.53</v>
      </c>
      <c r="J12" s="624">
        <f t="shared" si="0"/>
        <v>1.014906438312718</v>
      </c>
      <c r="K12" s="844">
        <v>0.32</v>
      </c>
      <c r="L12" s="854">
        <v>1</v>
      </c>
      <c r="M12" s="615">
        <f t="shared" si="1"/>
        <v>0.32</v>
      </c>
      <c r="N12" s="837" t="s">
        <v>171</v>
      </c>
      <c r="O12" s="706">
        <v>0.3</v>
      </c>
      <c r="P12" s="606">
        <v>44159</v>
      </c>
      <c r="Q12" s="606">
        <v>44175</v>
      </c>
      <c r="R12" s="615">
        <f t="shared" si="2"/>
        <v>6.6666666666666732</v>
      </c>
      <c r="S12" s="673">
        <f>IF(INDEX(Historical!$D$7:$D$1257,MATCH(B12,Historical!$B$7:$B$1281,0))=0,"n/a",(INDEX(Historical!$C$7:$C$1259,MATCH(B12,Historical!$B$7:$B$1281,0))/INDEX(Historical!$D$7:$D$1257,MATCH(B12,Historical!$B$7:$B$1281,0))-1)*100)</f>
        <v>6.6666666666666652</v>
      </c>
      <c r="T12" s="673">
        <f>IF(INDEX(Historical!$F$7:$F$1250,MATCH(B12,Historical!$B$7:$B$1281,0))=0,"n/a",((INDEX(Historical!$C$7:$C$1259,MATCH(B12,Historical!$B$7:$B$1281,0))/INDEX(Historical!$F$7:$F$1250,MATCH(B12,Historical!$B$7:$B$1281,0)))^(1/3)-1)*100)</f>
        <v>7.1664579674248774</v>
      </c>
      <c r="U12" s="673">
        <f>IF(INDEX(Historical!$H$7:$H$1250,MATCH(B12,Historical!$B$7:$B$1281,0))=0,"n/a",((INDEX(Historical!$C$7:$C$1259,MATCH(B12,Historical!$B$7:$B$1281,0))/INDEX(Historical!$H$7:$H$1250,MATCH(B12,Historical!$B$7:$B$1281,0)))^(1/5)-1)*100)</f>
        <v>7.7818067712725814</v>
      </c>
      <c r="V12" s="673">
        <f>IF(INDEX(Historical!$O$7:$O$1250,MATCH(B12,Historical!$B$7:$B$1281,0))=0,"n/a",((INDEX(Historical!$C$7:$C$1259,MATCH(B12,Historical!$B$7:$B$1281,0))/INDEX(Historical!$O$7:$O$1250,MATCH(B12,Historical!$B$7:$B$1281,0)))^(1/10)-1)*100)</f>
        <v>12.334976252295826</v>
      </c>
      <c r="W12" s="674">
        <f t="shared" si="3"/>
        <v>0.63087326737448768</v>
      </c>
      <c r="X12" s="675">
        <f t="shared" si="4"/>
        <v>0.37960033030597956</v>
      </c>
      <c r="Y12" s="843"/>
      <c r="Z12" s="624">
        <f t="shared" si="5"/>
        <v>4.6242774566473992</v>
      </c>
      <c r="AA12" s="853">
        <f t="shared" si="6"/>
        <v>4.5563583815028901</v>
      </c>
      <c r="AB12" s="854">
        <v>12</v>
      </c>
      <c r="AC12" s="833">
        <v>6.92</v>
      </c>
      <c r="AD12" s="833" t="s">
        <v>136</v>
      </c>
      <c r="AE12" s="833">
        <v>1.17</v>
      </c>
      <c r="AF12" s="833">
        <v>0.44</v>
      </c>
      <c r="AG12" s="833">
        <v>12</v>
      </c>
      <c r="AH12" s="833">
        <v>157.5</v>
      </c>
      <c r="AI12" s="833">
        <v>37.019999999999996</v>
      </c>
      <c r="AJ12" s="833">
        <v>20.5</v>
      </c>
      <c r="AK12" s="833">
        <v>-5.7700000000000005</v>
      </c>
      <c r="AL12" s="845">
        <v>2840</v>
      </c>
      <c r="AM12" s="839">
        <v>1</v>
      </c>
      <c r="AN12" s="833">
        <v>0.09</v>
      </c>
      <c r="AO12" s="711">
        <f t="shared" si="7"/>
        <v>4.2403548280824088</v>
      </c>
      <c r="AP12" s="712">
        <f t="shared" si="8"/>
        <v>8.7967132095852989</v>
      </c>
      <c r="AQ12" s="855">
        <f t="shared" si="9"/>
        <v>-70.150021865920735</v>
      </c>
      <c r="AR12" s="624">
        <f>INDEX(Historical!$C$7:$C$1259,MATCH(B12,Historical!$B$7:$B$1281,0))*IF(AH12="n/a",1.03,IF(AH12&lt;0,1.01,IF(AH12&gt;10,1.1,(1+AH12/100))))</f>
        <v>0.35200000000000004</v>
      </c>
      <c r="AS12" s="853">
        <f t="shared" si="10"/>
        <v>0.38720000000000004</v>
      </c>
      <c r="AT12" s="853">
        <f t="shared" si="11"/>
        <v>0.39107200000000003</v>
      </c>
      <c r="AU12" s="853">
        <f t="shared" si="11"/>
        <v>0.39498272000000001</v>
      </c>
      <c r="AV12" s="853">
        <f t="shared" si="11"/>
        <v>0.39893254719999999</v>
      </c>
      <c r="AW12" s="624">
        <f t="shared" si="12"/>
        <v>1.9241872672000002</v>
      </c>
      <c r="AX12" s="719">
        <f t="shared" si="13"/>
        <v>6.102718893751983</v>
      </c>
      <c r="AY12" s="900">
        <v>1.24</v>
      </c>
      <c r="AZ12" s="839">
        <v>113.62</v>
      </c>
      <c r="BA12" s="839">
        <v>-7.9399999999999995</v>
      </c>
      <c r="BB12" s="839">
        <v>5.74</v>
      </c>
      <c r="BC12" s="839">
        <v>17.73</v>
      </c>
      <c r="BE12" s="597">
        <v>2005</v>
      </c>
      <c r="BF12" s="865">
        <f t="shared" si="14"/>
        <v>1</v>
      </c>
      <c r="BG12" s="849">
        <v>0.89999999999999991</v>
      </c>
    </row>
    <row r="13" spans="1:59" ht="11.25" customHeight="1" x14ac:dyDescent="0.2">
      <c r="A13" s="831" t="s">
        <v>901</v>
      </c>
      <c r="B13" s="842" t="s">
        <v>902</v>
      </c>
      <c r="C13" s="898" t="s">
        <v>131</v>
      </c>
      <c r="D13" s="898" t="s">
        <v>4263</v>
      </c>
      <c r="E13" s="705">
        <v>11</v>
      </c>
      <c r="F13" s="1153">
        <v>331</v>
      </c>
      <c r="G13" s="1153" t="s">
        <v>37</v>
      </c>
      <c r="H13" s="1153" t="s">
        <v>37</v>
      </c>
      <c r="I13" s="841">
        <v>84.7</v>
      </c>
      <c r="J13" s="624">
        <f t="shared" si="0"/>
        <v>3.4946871310507674</v>
      </c>
      <c r="K13" s="844">
        <v>0.74</v>
      </c>
      <c r="L13" s="854">
        <v>4</v>
      </c>
      <c r="M13" s="615">
        <f t="shared" si="1"/>
        <v>2.96</v>
      </c>
      <c r="N13" s="837" t="s">
        <v>248</v>
      </c>
      <c r="O13" s="706">
        <v>0.7</v>
      </c>
      <c r="P13" s="606">
        <v>44144</v>
      </c>
      <c r="Q13" s="606">
        <v>44175</v>
      </c>
      <c r="R13" s="615">
        <f t="shared" si="2"/>
        <v>5.7142857142857197</v>
      </c>
      <c r="S13" s="673">
        <f>IF(INDEX(Historical!$D$7:$D$1257,MATCH(B13,Historical!$B$7:$B$1281,0))=0,"n/a",(INDEX(Historical!$C$7:$C$1259,MATCH(B13,Historical!$B$7:$B$1281,0))/INDEX(Historical!$D$7:$D$1257,MATCH(B13,Historical!$B$7:$B$1281,0))-1)*100)</f>
        <v>4.7970479704797064</v>
      </c>
      <c r="T13" s="673">
        <f>IF(INDEX(Historical!$F$7:$F$1250,MATCH(B13,Historical!$B$7:$B$1281,0))=0,"n/a",((INDEX(Historical!$C$7:$C$1259,MATCH(B13,Historical!$B$7:$B$1281,0))/INDEX(Historical!$F$7:$F$1250,MATCH(B13,Historical!$B$7:$B$1281,0)))^(1/3)-1)*100)</f>
        <v>5.918904356048249</v>
      </c>
      <c r="U13" s="673">
        <f>IF(INDEX(Historical!$H$7:$H$1250,MATCH(B13,Historical!$B$7:$B$1281,0))=0,"n/a",((INDEX(Historical!$C$7:$C$1259,MATCH(B13,Historical!$B$7:$B$1281,0))/INDEX(Historical!$H$7:$H$1250,MATCH(B13,Historical!$B$7:$B$1281,0)))^(1/5)-1)*100)</f>
        <v>5.7245818199943121</v>
      </c>
      <c r="V13" s="673">
        <f>IF(INDEX(Historical!$O$7:$O$1250,MATCH(B13,Historical!$B$7:$B$1281,0))=0,"n/a",((INDEX(Historical!$C$7:$C$1259,MATCH(B13,Historical!$B$7:$B$1281,0))/INDEX(Historical!$O$7:$O$1250,MATCH(B13,Historical!$B$7:$B$1281,0)))^(1/10)-1)*100)</f>
        <v>5.2039928208263753</v>
      </c>
      <c r="W13" s="674">
        <f t="shared" si="3"/>
        <v>1.1000364560620721</v>
      </c>
      <c r="X13" s="675">
        <f t="shared" si="4"/>
        <v>1.5064688999985032</v>
      </c>
      <c r="Y13" s="842"/>
      <c r="Z13" s="624">
        <f t="shared" si="5"/>
        <v>68.360277136258659</v>
      </c>
      <c r="AA13" s="853">
        <f t="shared" si="6"/>
        <v>19.561200923787528</v>
      </c>
      <c r="AB13" s="854">
        <v>12</v>
      </c>
      <c r="AC13" s="833">
        <v>4.33</v>
      </c>
      <c r="AD13" s="833">
        <v>3.18</v>
      </c>
      <c r="AE13" s="833">
        <v>2.81</v>
      </c>
      <c r="AF13" s="833">
        <v>2.04</v>
      </c>
      <c r="AG13" s="833">
        <v>10.9</v>
      </c>
      <c r="AH13" s="833">
        <v>11.600000000000001</v>
      </c>
      <c r="AI13" s="833">
        <v>7.06</v>
      </c>
      <c r="AJ13" s="833">
        <v>3.8</v>
      </c>
      <c r="AK13" s="833">
        <v>6.15</v>
      </c>
      <c r="AL13" s="845">
        <v>41950</v>
      </c>
      <c r="AM13" s="839">
        <v>0.1</v>
      </c>
      <c r="AN13" s="833">
        <v>1.63</v>
      </c>
      <c r="AO13" s="711">
        <f t="shared" si="7"/>
        <v>-10.341931972742447</v>
      </c>
      <c r="AP13" s="712">
        <f t="shared" si="8"/>
        <v>9.2192689510450805</v>
      </c>
      <c r="AQ13" s="855">
        <f t="shared" si="9"/>
        <v>33.174655387454855</v>
      </c>
      <c r="AR13" s="624">
        <f>INDEX(Historical!$C$7:$C$1259,MATCH(B13,Historical!$B$7:$B$1281,0))*IF(AH13="n/a",1.03,IF(AH13&lt;0,1.01,IF(AH13&gt;10,1.1,(1+AH13/100))))</f>
        <v>3.1240000000000001</v>
      </c>
      <c r="AS13" s="853">
        <f t="shared" si="10"/>
        <v>3.3445544000000003</v>
      </c>
      <c r="AT13" s="853">
        <f t="shared" si="11"/>
        <v>3.5502444956000008</v>
      </c>
      <c r="AU13" s="853">
        <f t="shared" si="11"/>
        <v>3.7685845320794011</v>
      </c>
      <c r="AV13" s="853">
        <f t="shared" si="11"/>
        <v>4.0003524808022846</v>
      </c>
      <c r="AW13" s="624">
        <f t="shared" si="12"/>
        <v>17.787735908481686</v>
      </c>
      <c r="AX13" s="719">
        <f t="shared" si="13"/>
        <v>21.000868841182626</v>
      </c>
      <c r="AY13" s="900">
        <v>0.23</v>
      </c>
      <c r="AZ13" s="839">
        <v>18.96</v>
      </c>
      <c r="BA13" s="839">
        <v>-10.09</v>
      </c>
      <c r="BB13" s="839">
        <v>4.9799999999999995</v>
      </c>
      <c r="BC13" s="839">
        <v>1.9</v>
      </c>
      <c r="BE13" s="597">
        <v>2011</v>
      </c>
      <c r="BF13" s="865">
        <f t="shared" si="14"/>
        <v>0</v>
      </c>
      <c r="BG13" s="849">
        <v>2.8000000000000003</v>
      </c>
    </row>
    <row r="14" spans="1:59" s="744" customFormat="1" ht="11.25" customHeight="1" x14ac:dyDescent="0.2">
      <c r="A14" s="619" t="s">
        <v>873</v>
      </c>
      <c r="B14" s="751" t="s">
        <v>874</v>
      </c>
      <c r="C14" s="898" t="s">
        <v>131</v>
      </c>
      <c r="D14" s="898" t="s">
        <v>4264</v>
      </c>
      <c r="E14" s="727">
        <v>10</v>
      </c>
      <c r="F14" s="1153">
        <v>444</v>
      </c>
      <c r="G14" s="1152" t="s">
        <v>106</v>
      </c>
      <c r="H14" s="1152" t="s">
        <v>106</v>
      </c>
      <c r="I14" s="728">
        <v>26.81</v>
      </c>
      <c r="J14" s="729">
        <f t="shared" si="0"/>
        <v>2.2454308093994779</v>
      </c>
      <c r="K14" s="730">
        <v>0.15049999999999999</v>
      </c>
      <c r="L14" s="731">
        <v>4</v>
      </c>
      <c r="M14" s="732">
        <f t="shared" si="1"/>
        <v>0.60199999999999998</v>
      </c>
      <c r="N14" s="733" t="s">
        <v>107</v>
      </c>
      <c r="O14" s="734">
        <v>0.14330000000000001</v>
      </c>
      <c r="P14" s="1122">
        <v>44224</v>
      </c>
      <c r="Q14" s="1122">
        <v>44239</v>
      </c>
      <c r="R14" s="732">
        <f t="shared" si="2"/>
        <v>5.0244242847173641</v>
      </c>
      <c r="S14" s="673">
        <f>IF(INDEX(Historical!$D$7:$D$1257,MATCH(B14,Historical!$B$7:$B$1281,0))=0,"n/a",(INDEX(Historical!$C$7:$C$1259,MATCH(B14,Historical!$B$7:$B$1281,0))/INDEX(Historical!$D$7:$D$1257,MATCH(B14,Historical!$B$7:$B$1281,0))-1)*100)</f>
        <v>4.9816849816849862</v>
      </c>
      <c r="T14" s="673">
        <f>IF(INDEX(Historical!$F$7:$F$1250,MATCH(B14,Historical!$B$7:$B$1281,0))=0,"n/a",((INDEX(Historical!$C$7:$C$1259,MATCH(B14,Historical!$B$7:$B$1281,0))/INDEX(Historical!$F$7:$F$1250,MATCH(B14,Historical!$B$7:$B$1281,0)))^(1/3)-1)*100)</f>
        <v>6.0933871047259114</v>
      </c>
      <c r="U14" s="673">
        <f>IF(INDEX(Historical!$H$7:$H$1250,MATCH(B14,Historical!$B$7:$B$1281,0))=0,"n/a",((INDEX(Historical!$C$7:$C$1259,MATCH(B14,Historical!$B$7:$B$1281,0))/INDEX(Historical!$H$7:$H$1250,MATCH(B14,Historical!$B$7:$B$1281,0)))^(1/5)-1)*100)</f>
        <v>7.4605943045120915</v>
      </c>
      <c r="V14" s="673" t="str">
        <f>IF(INDEX(Historical!$O$7:$O$1250,MATCH(B14,Historical!$B$7:$B$1281,0))=0,"n/a",((INDEX(Historical!$C$7:$C$1259,MATCH(B14,Historical!$B$7:$B$1281,0))/INDEX(Historical!$O$7:$O$1250,MATCH(B14,Historical!$B$7:$B$1281,0)))^(1/10)-1)*100)</f>
        <v>n/a</v>
      </c>
      <c r="W14" s="674" t="str">
        <f t="shared" si="3"/>
        <v>n/a</v>
      </c>
      <c r="X14" s="675" t="str">
        <f t="shared" si="4"/>
        <v>n/a</v>
      </c>
      <c r="Y14" s="735"/>
      <c r="Z14" s="729">
        <f t="shared" si="5"/>
        <v>1003.3333333333334</v>
      </c>
      <c r="AA14" s="736">
        <f t="shared" si="6"/>
        <v>446.83333333333331</v>
      </c>
      <c r="AB14" s="731">
        <v>12</v>
      </c>
      <c r="AC14" s="737">
        <v>0.06</v>
      </c>
      <c r="AD14" s="737">
        <v>66.95</v>
      </c>
      <c r="AE14" s="737">
        <v>1.84</v>
      </c>
      <c r="AF14" s="737">
        <v>6.79</v>
      </c>
      <c r="AG14" s="737">
        <v>1.9</v>
      </c>
      <c r="AH14" s="737">
        <v>-85.8</v>
      </c>
      <c r="AI14" s="737">
        <v>8.5500000000000007</v>
      </c>
      <c r="AJ14" s="737">
        <v>-32.6</v>
      </c>
      <c r="AK14" s="737">
        <v>7.3</v>
      </c>
      <c r="AL14" s="738">
        <v>17820</v>
      </c>
      <c r="AM14" s="739">
        <v>0.3</v>
      </c>
      <c r="AN14" s="737">
        <v>7.55</v>
      </c>
      <c r="AO14" s="740">
        <f t="shared" si="7"/>
        <v>-437.12730821942176</v>
      </c>
      <c r="AP14" s="741">
        <f t="shared" si="8"/>
        <v>9.7060251139115685</v>
      </c>
      <c r="AQ14" s="742">
        <f t="shared" si="9"/>
        <v>1061.2250874415797</v>
      </c>
      <c r="AR14" s="624">
        <f>INDEX(Historical!$C$7:$C$1259,MATCH(B14,Historical!$B$7:$B$1281,0))*IF(AH14="n/a",1.03,IF(AH14&lt;0,1.01,IF(AH14&gt;10,1.1,(1+AH14/100))))</f>
        <v>0.578932</v>
      </c>
      <c r="AS14" s="736">
        <f t="shared" si="10"/>
        <v>0.62843068599999996</v>
      </c>
      <c r="AT14" s="736">
        <f t="shared" si="11"/>
        <v>0.67430612607799989</v>
      </c>
      <c r="AU14" s="736">
        <f t="shared" si="11"/>
        <v>0.72353047328169384</v>
      </c>
      <c r="AV14" s="736">
        <f t="shared" si="11"/>
        <v>0.77634819783125741</v>
      </c>
      <c r="AW14" s="729">
        <f t="shared" si="12"/>
        <v>3.3815474831909516</v>
      </c>
      <c r="AX14" s="743">
        <f t="shared" si="13"/>
        <v>12.613008143196389</v>
      </c>
      <c r="AY14" s="901">
        <v>0.8</v>
      </c>
      <c r="AZ14" s="739">
        <v>143.72999999999999</v>
      </c>
      <c r="BA14" s="739">
        <v>-7.7700000000000005</v>
      </c>
      <c r="BB14" s="739">
        <v>0.04</v>
      </c>
      <c r="BC14" s="739">
        <v>28.910000000000004</v>
      </c>
      <c r="BD14" s="875"/>
      <c r="BE14" s="597">
        <v>2012</v>
      </c>
      <c r="BF14" s="865">
        <f t="shared" si="14"/>
        <v>0</v>
      </c>
      <c r="BG14" s="793">
        <v>0.1</v>
      </c>
    </row>
    <row r="15" spans="1:59" ht="11.25" customHeight="1" x14ac:dyDescent="0.2">
      <c r="A15" s="838" t="s">
        <v>407</v>
      </c>
      <c r="B15" s="842" t="s">
        <v>408</v>
      </c>
      <c r="C15" s="898" t="s">
        <v>108</v>
      </c>
      <c r="D15" s="898" t="s">
        <v>118</v>
      </c>
      <c r="E15" s="705">
        <v>15</v>
      </c>
      <c r="F15" s="1153">
        <v>255</v>
      </c>
      <c r="G15" s="1153" t="s">
        <v>106</v>
      </c>
      <c r="H15" s="1153" t="s">
        <v>106</v>
      </c>
      <c r="I15" s="841">
        <v>114.1</v>
      </c>
      <c r="J15" s="624">
        <f t="shared" si="0"/>
        <v>1.7528483786152498</v>
      </c>
      <c r="K15" s="844">
        <v>0.5</v>
      </c>
      <c r="L15" s="854">
        <v>4</v>
      </c>
      <c r="M15" s="615">
        <f t="shared" si="1"/>
        <v>2</v>
      </c>
      <c r="N15" s="837" t="s">
        <v>409</v>
      </c>
      <c r="O15" s="706">
        <v>0.45</v>
      </c>
      <c r="P15" s="606">
        <v>44118</v>
      </c>
      <c r="Q15" s="606">
        <v>44130</v>
      </c>
      <c r="R15" s="615">
        <f t="shared" si="2"/>
        <v>11.111111111111107</v>
      </c>
      <c r="S15" s="673">
        <f>IF(INDEX(Historical!$D$7:$D$1257,MATCH(B15,Historical!$B$7:$B$1281,0))=0,"n/a",(INDEX(Historical!$C$7:$C$1259,MATCH(B15,Historical!$B$7:$B$1281,0))/INDEX(Historical!$D$7:$D$1257,MATCH(B15,Historical!$B$7:$B$1281,0))-1)*100)</f>
        <v>12.121212121212132</v>
      </c>
      <c r="T15" s="673">
        <f>IF(INDEX(Historical!$F$7:$F$1250,MATCH(B15,Historical!$B$7:$B$1281,0))=0,"n/a",((INDEX(Historical!$C$7:$C$1259,MATCH(B15,Historical!$B$7:$B$1281,0))/INDEX(Historical!$F$7:$F$1250,MATCH(B15,Historical!$B$7:$B$1281,0)))^(1/3)-1)*100)</f>
        <v>12.843053683447692</v>
      </c>
      <c r="U15" s="673">
        <f>IF(INDEX(Historical!$H$7:$H$1250,MATCH(B15,Historical!$B$7:$B$1281,0))=0,"n/a",((INDEX(Historical!$C$7:$C$1259,MATCH(B15,Historical!$B$7:$B$1281,0))/INDEX(Historical!$H$7:$H$1250,MATCH(B15,Historical!$B$7:$B$1281,0)))^(1/5)-1)*100)</f>
        <v>12.426036642095738</v>
      </c>
      <c r="V15" s="673">
        <f>IF(INDEX(Historical!$O$7:$O$1250,MATCH(B15,Historical!$B$7:$B$1281,0))=0,"n/a",((INDEX(Historical!$C$7:$C$1259,MATCH(B15,Historical!$B$7:$B$1281,0))/INDEX(Historical!$O$7:$O$1250,MATCH(B15,Historical!$B$7:$B$1281,0)))^(1/10)-1)*100)</f>
        <v>12.395879070719506</v>
      </c>
      <c r="W15" s="674">
        <f t="shared" si="3"/>
        <v>1.0024328707310051</v>
      </c>
      <c r="X15" s="675">
        <f t="shared" si="4"/>
        <v>0.78645801532251502</v>
      </c>
      <c r="Y15" s="634"/>
      <c r="Z15" s="624">
        <f t="shared" si="5"/>
        <v>23.724792408066431</v>
      </c>
      <c r="AA15" s="853">
        <f t="shared" si="6"/>
        <v>13.534994068801899</v>
      </c>
      <c r="AB15" s="854">
        <v>12</v>
      </c>
      <c r="AC15" s="833">
        <v>8.43</v>
      </c>
      <c r="AD15" s="833">
        <v>5.25</v>
      </c>
      <c r="AE15" s="833">
        <v>1.28</v>
      </c>
      <c r="AF15" s="833">
        <v>1.48</v>
      </c>
      <c r="AG15" s="833">
        <v>12</v>
      </c>
      <c r="AH15" s="833">
        <v>-16.7</v>
      </c>
      <c r="AI15" s="833">
        <v>17.299999999999997</v>
      </c>
      <c r="AJ15" s="833">
        <v>15.8</v>
      </c>
      <c r="AK15" s="833">
        <v>2.63</v>
      </c>
      <c r="AL15" s="845">
        <v>10110</v>
      </c>
      <c r="AM15" s="839">
        <v>0.2</v>
      </c>
      <c r="AN15" s="833">
        <v>0.28999999999999998</v>
      </c>
      <c r="AO15" s="711">
        <f t="shared" si="7"/>
        <v>0.64389095190908918</v>
      </c>
      <c r="AP15" s="712">
        <f t="shared" si="8"/>
        <v>14.178885020710988</v>
      </c>
      <c r="AQ15" s="855">
        <f t="shared" si="9"/>
        <v>-5.6441929671950941</v>
      </c>
      <c r="AR15" s="624">
        <f>INDEX(Historical!$C$7:$C$1259,MATCH(B15,Historical!$B$7:$B$1281,0))*IF(AH15="n/a",1.03,IF(AH15&lt;0,1.01,IF(AH15&gt;10,1.1,(1+AH15/100))))</f>
        <v>1.8685</v>
      </c>
      <c r="AS15" s="853">
        <f t="shared" si="10"/>
        <v>2.0553500000000002</v>
      </c>
      <c r="AT15" s="853">
        <f t="shared" si="11"/>
        <v>2.1094057050000004</v>
      </c>
      <c r="AU15" s="853">
        <f t="shared" si="11"/>
        <v>2.1648830750415002</v>
      </c>
      <c r="AV15" s="853">
        <f t="shared" si="11"/>
        <v>2.2218194999150915</v>
      </c>
      <c r="AW15" s="624">
        <f t="shared" si="12"/>
        <v>10.419958279956592</v>
      </c>
      <c r="AX15" s="719">
        <f t="shared" si="13"/>
        <v>9.1323034881302299</v>
      </c>
      <c r="AY15" s="900">
        <v>0.93</v>
      </c>
      <c r="AZ15" s="839">
        <v>126.54</v>
      </c>
      <c r="BA15" s="839">
        <v>-5.41</v>
      </c>
      <c r="BB15" s="839">
        <v>7.71</v>
      </c>
      <c r="BC15" s="839">
        <v>41.75</v>
      </c>
      <c r="BE15" s="597">
        <v>2007</v>
      </c>
      <c r="BF15" s="865">
        <f t="shared" si="14"/>
        <v>1</v>
      </c>
      <c r="BG15" s="849">
        <v>1</v>
      </c>
    </row>
    <row r="16" spans="1:59" ht="11.25" customHeight="1" x14ac:dyDescent="0.2">
      <c r="A16" s="838" t="s">
        <v>1170</v>
      </c>
      <c r="B16" s="842" t="s">
        <v>1171</v>
      </c>
      <c r="C16" s="898" t="s">
        <v>108</v>
      </c>
      <c r="D16" s="898" t="s">
        <v>4265</v>
      </c>
      <c r="E16" s="705">
        <v>10</v>
      </c>
      <c r="F16" s="1153">
        <v>459</v>
      </c>
      <c r="G16" s="1153" t="s">
        <v>106</v>
      </c>
      <c r="H16" s="1153" t="s">
        <v>106</v>
      </c>
      <c r="I16" s="841">
        <v>100.72</v>
      </c>
      <c r="J16" s="624">
        <f t="shared" si="0"/>
        <v>3.494837172359015</v>
      </c>
      <c r="K16" s="844">
        <v>0.88</v>
      </c>
      <c r="L16" s="854">
        <v>4</v>
      </c>
      <c r="M16" s="615">
        <f t="shared" si="1"/>
        <v>3.52</v>
      </c>
      <c r="N16" s="837" t="s">
        <v>318</v>
      </c>
      <c r="O16" s="706">
        <v>0.8</v>
      </c>
      <c r="P16" s="606">
        <v>44270</v>
      </c>
      <c r="Q16" s="606">
        <v>44286</v>
      </c>
      <c r="R16" s="615">
        <f t="shared" si="2"/>
        <v>9.9999999999999947</v>
      </c>
      <c r="S16" s="673">
        <f>IF(INDEX(Historical!$D$7:$D$1257,MATCH(B16,Historical!$B$7:$B$1281,0))=0,"n/a",(INDEX(Historical!$C$7:$C$1259,MATCH(B16,Historical!$B$7:$B$1281,0))/INDEX(Historical!$D$7:$D$1257,MATCH(B16,Historical!$B$7:$B$1281,0))-1)*100)</f>
        <v>14.285714285714302</v>
      </c>
      <c r="T16" s="673">
        <f>IF(INDEX(Historical!$F$7:$F$1250,MATCH(B16,Historical!$B$7:$B$1281,0))=0,"n/a",((INDEX(Historical!$C$7:$C$1259,MATCH(B16,Historical!$B$7:$B$1281,0))/INDEX(Historical!$F$7:$F$1250,MATCH(B16,Historical!$B$7:$B$1281,0)))^(1/3)-1)*100)</f>
        <v>30.495588038962108</v>
      </c>
      <c r="U16" s="673">
        <f>IF(INDEX(Historical!$H$7:$H$1250,MATCH(B16,Historical!$B$7:$B$1281,0))=0,"n/a",((INDEX(Historical!$C$7:$C$1259,MATCH(B16,Historical!$B$7:$B$1281,0))/INDEX(Historical!$H$7:$H$1250,MATCH(B16,Historical!$B$7:$B$1281,0)))^(1/5)-1)*100)</f>
        <v>37.972966146121493</v>
      </c>
      <c r="V16" s="673">
        <f>IF(INDEX(Historical!$O$7:$O$1250,MATCH(B16,Historical!$B$7:$B$1281,0))=0,"n/a",((INDEX(Historical!$C$7:$C$1259,MATCH(B16,Historical!$B$7:$B$1281,0))/INDEX(Historical!$O$7:$O$1250,MATCH(B16,Historical!$B$7:$B$1281,0)))^(1/10)-1)*100)</f>
        <v>31.95079107728942</v>
      </c>
      <c r="W16" s="674">
        <f t="shared" si="3"/>
        <v>1.1884828157858234</v>
      </c>
      <c r="X16" s="675">
        <f t="shared" si="4"/>
        <v>2.6008880922001025</v>
      </c>
      <c r="Y16" s="843" t="s">
        <v>1172</v>
      </c>
      <c r="Z16" s="624">
        <f t="shared" si="5"/>
        <v>42.563482466747281</v>
      </c>
      <c r="AA16" s="853">
        <f t="shared" si="6"/>
        <v>12.178960096735189</v>
      </c>
      <c r="AB16" s="854">
        <v>12</v>
      </c>
      <c r="AC16" s="833">
        <v>8.27</v>
      </c>
      <c r="AD16" s="833">
        <v>1.1100000000000001</v>
      </c>
      <c r="AE16" s="833">
        <v>2.0699999999999998</v>
      </c>
      <c r="AF16" s="833">
        <v>1.72</v>
      </c>
      <c r="AG16" s="833">
        <v>16.400000000000002</v>
      </c>
      <c r="AH16" s="833">
        <v>-4.8</v>
      </c>
      <c r="AI16" s="833">
        <v>11.77</v>
      </c>
      <c r="AJ16" s="833">
        <v>14.6</v>
      </c>
      <c r="AK16" s="833">
        <v>11</v>
      </c>
      <c r="AL16" s="845">
        <v>1040</v>
      </c>
      <c r="AM16" s="839">
        <v>2.1999999999999997</v>
      </c>
      <c r="AN16" s="834">
        <v>36.82</v>
      </c>
      <c r="AO16" s="711">
        <f t="shared" si="7"/>
        <v>29.288843221745317</v>
      </c>
      <c r="AP16" s="712">
        <f t="shared" si="8"/>
        <v>41.467803318480506</v>
      </c>
      <c r="AQ16" s="855">
        <f t="shared" si="9"/>
        <v>-3.5109416303600316</v>
      </c>
      <c r="AR16" s="624">
        <f>INDEX(Historical!$C$7:$C$1259,MATCH(B16,Historical!$B$7:$B$1281,0))*IF(AH16="n/a",1.03,IF(AH16&lt;0,1.01,IF(AH16&gt;10,1.1,(1+AH16/100))))</f>
        <v>3.2320000000000002</v>
      </c>
      <c r="AS16" s="853">
        <f t="shared" si="10"/>
        <v>3.5552000000000006</v>
      </c>
      <c r="AT16" s="853">
        <f t="shared" si="11"/>
        <v>3.9107200000000009</v>
      </c>
      <c r="AU16" s="853">
        <f t="shared" si="11"/>
        <v>4.3017920000000016</v>
      </c>
      <c r="AV16" s="853">
        <f t="shared" si="11"/>
        <v>4.731971200000002</v>
      </c>
      <c r="AW16" s="624">
        <f t="shared" si="12"/>
        <v>19.731683200000006</v>
      </c>
      <c r="AX16" s="719">
        <f t="shared" si="13"/>
        <v>19.590630659253382</v>
      </c>
      <c r="AY16" s="900">
        <v>1.1299999999999999</v>
      </c>
      <c r="AZ16" s="839">
        <v>104.59</v>
      </c>
      <c r="BA16" s="839">
        <v>-2.06</v>
      </c>
      <c r="BB16" s="839">
        <v>15.040000000000001</v>
      </c>
      <c r="BC16" s="839">
        <v>38.58</v>
      </c>
      <c r="BE16" s="597">
        <v>2012</v>
      </c>
      <c r="BF16" s="865">
        <f t="shared" si="14"/>
        <v>0</v>
      </c>
      <c r="BG16" s="849">
        <v>0.4</v>
      </c>
    </row>
    <row r="17" spans="1:59" ht="11.25" customHeight="1" x14ac:dyDescent="0.2">
      <c r="A17" s="831" t="s">
        <v>951</v>
      </c>
      <c r="B17" s="842" t="s">
        <v>952</v>
      </c>
      <c r="C17" s="898" t="s">
        <v>108</v>
      </c>
      <c r="D17" s="898" t="s">
        <v>118</v>
      </c>
      <c r="E17" s="705">
        <v>10</v>
      </c>
      <c r="F17" s="1153">
        <v>455</v>
      </c>
      <c r="G17" s="1153" t="s">
        <v>106</v>
      </c>
      <c r="H17" s="1153" t="s">
        <v>106</v>
      </c>
      <c r="I17" s="841">
        <v>42.28</v>
      </c>
      <c r="J17" s="624">
        <f t="shared" si="0"/>
        <v>2.0813623462630084</v>
      </c>
      <c r="K17" s="844">
        <v>0.22</v>
      </c>
      <c r="L17" s="854">
        <v>4</v>
      </c>
      <c r="M17" s="615">
        <f t="shared" si="1"/>
        <v>0.88</v>
      </c>
      <c r="N17" s="837" t="s">
        <v>705</v>
      </c>
      <c r="O17" s="706">
        <v>0.2</v>
      </c>
      <c r="P17" s="606">
        <v>44264</v>
      </c>
      <c r="Q17" s="606">
        <v>44279</v>
      </c>
      <c r="R17" s="615">
        <f t="shared" si="2"/>
        <v>9.9999999999999947</v>
      </c>
      <c r="S17" s="673">
        <f>IF(INDEX(Historical!$D$7:$D$1257,MATCH(B17,Historical!$B$7:$B$1281,0))=0,"n/a",(INDEX(Historical!$C$7:$C$1259,MATCH(B17,Historical!$B$7:$B$1281,0))/INDEX(Historical!$D$7:$D$1257,MATCH(B17,Historical!$B$7:$B$1281,0))-1)*100)</f>
        <v>11.111111111111116</v>
      </c>
      <c r="T17" s="673">
        <f>IF(INDEX(Historical!$F$7:$F$1250,MATCH(B17,Historical!$B$7:$B$1281,0))=0,"n/a",((INDEX(Historical!$C$7:$C$1259,MATCH(B17,Historical!$B$7:$B$1281,0))/INDEX(Historical!$F$7:$F$1250,MATCH(B17,Historical!$B$7:$B$1281,0)))^(1/3)-1)*100)</f>
        <v>11.962273962856473</v>
      </c>
      <c r="U17" s="673">
        <f>IF(INDEX(Historical!$H$7:$H$1250,MATCH(B17,Historical!$B$7:$B$1281,0))=0,"n/a",((INDEX(Historical!$C$7:$C$1259,MATCH(B17,Historical!$B$7:$B$1281,0))/INDEX(Historical!$H$7:$H$1250,MATCH(B17,Historical!$B$7:$B$1281,0)))^(1/5)-1)*100)</f>
        <v>10.756634324829006</v>
      </c>
      <c r="V17" s="673">
        <f>IF(INDEX(Historical!$O$7:$O$1250,MATCH(B17,Historical!$B$7:$B$1281,0))=0,"n/a",((INDEX(Historical!$C$7:$C$1259,MATCH(B17,Historical!$B$7:$B$1281,0))/INDEX(Historical!$O$7:$O$1250,MATCH(B17,Historical!$B$7:$B$1281,0)))^(1/10)-1)*100)</f>
        <v>16.086508218079352</v>
      </c>
      <c r="W17" s="674">
        <f t="shared" si="3"/>
        <v>0.66867428151622166</v>
      </c>
      <c r="X17" s="675" t="str">
        <f t="shared" si="4"/>
        <v>n/a</v>
      </c>
      <c r="Y17" s="843" t="s">
        <v>472</v>
      </c>
      <c r="Z17" s="624">
        <f t="shared" si="5"/>
        <v>20.183486238532108</v>
      </c>
      <c r="AA17" s="853">
        <f t="shared" si="6"/>
        <v>9.6972477064220186</v>
      </c>
      <c r="AB17" s="854">
        <v>12</v>
      </c>
      <c r="AC17" s="833">
        <v>4.3600000000000003</v>
      </c>
      <c r="AD17" s="833">
        <v>3.23</v>
      </c>
      <c r="AE17" s="833">
        <v>3.37</v>
      </c>
      <c r="AF17" s="833">
        <v>0.51</v>
      </c>
      <c r="AG17" s="833">
        <v>5.6000000000000005</v>
      </c>
      <c r="AH17" s="833">
        <v>4.3999999999999995</v>
      </c>
      <c r="AI17" s="833">
        <v>14.21</v>
      </c>
      <c r="AJ17" s="833">
        <v>-10</v>
      </c>
      <c r="AK17" s="833">
        <v>3</v>
      </c>
      <c r="AL17" s="845">
        <v>3240</v>
      </c>
      <c r="AM17" s="839">
        <v>3.2</v>
      </c>
      <c r="AN17" s="833">
        <v>0.18</v>
      </c>
      <c r="AO17" s="711">
        <f t="shared" si="7"/>
        <v>3.1407489646699958</v>
      </c>
      <c r="AP17" s="712">
        <f t="shared" si="8"/>
        <v>12.837996671092014</v>
      </c>
      <c r="AQ17" s="855">
        <f t="shared" si="9"/>
        <v>-53.116710722735569</v>
      </c>
      <c r="AR17" s="624">
        <f>INDEX(Historical!$C$7:$C$1259,MATCH(B17,Historical!$B$7:$B$1281,0))*IF(AH17="n/a",1.03,IF(AH17&lt;0,1.01,IF(AH17&gt;10,1.1,(1+AH17/100))))</f>
        <v>0.83520000000000005</v>
      </c>
      <c r="AS17" s="853">
        <f t="shared" si="10"/>
        <v>0.91872000000000009</v>
      </c>
      <c r="AT17" s="853">
        <f t="shared" si="11"/>
        <v>0.94628160000000017</v>
      </c>
      <c r="AU17" s="853">
        <f t="shared" si="11"/>
        <v>0.97467004800000023</v>
      </c>
      <c r="AV17" s="853">
        <f t="shared" si="11"/>
        <v>1.0039101494400002</v>
      </c>
      <c r="AW17" s="624">
        <f t="shared" si="12"/>
        <v>4.678781797440001</v>
      </c>
      <c r="AX17" s="719">
        <f t="shared" si="13"/>
        <v>11.066182113150427</v>
      </c>
      <c r="AY17" s="900">
        <v>1.1399999999999999</v>
      </c>
      <c r="AZ17" s="839">
        <v>129.16</v>
      </c>
      <c r="BA17" s="839">
        <v>-7.51</v>
      </c>
      <c r="BB17" s="839">
        <v>3.7199999999999998</v>
      </c>
      <c r="BC17" s="839">
        <v>41.13</v>
      </c>
      <c r="BE17" s="597">
        <v>2012</v>
      </c>
      <c r="BF17" s="865">
        <f t="shared" si="14"/>
        <v>0</v>
      </c>
      <c r="BG17" s="849">
        <v>2.5</v>
      </c>
    </row>
    <row r="18" spans="1:59" ht="11.25" customHeight="1" x14ac:dyDescent="0.2">
      <c r="A18" s="838" t="s">
        <v>4638</v>
      </c>
      <c r="B18" s="842" t="s">
        <v>4639</v>
      </c>
      <c r="C18" s="898" t="s">
        <v>4253</v>
      </c>
      <c r="D18" s="898" t="s">
        <v>4254</v>
      </c>
      <c r="E18" s="705">
        <v>11</v>
      </c>
      <c r="F18" s="1153">
        <v>353</v>
      </c>
      <c r="G18" s="1153" t="s">
        <v>106</v>
      </c>
      <c r="H18" s="1153" t="s">
        <v>106</v>
      </c>
      <c r="I18" s="841">
        <v>42.76</v>
      </c>
      <c r="J18" s="624">
        <f t="shared" si="0"/>
        <v>4.0224508886810106</v>
      </c>
      <c r="K18" s="844">
        <v>0.43</v>
      </c>
      <c r="L18" s="854">
        <v>4</v>
      </c>
      <c r="M18" s="615">
        <f t="shared" si="1"/>
        <v>1.72</v>
      </c>
      <c r="N18" s="837" t="s">
        <v>512</v>
      </c>
      <c r="O18" s="706">
        <v>0.41</v>
      </c>
      <c r="P18" s="606">
        <v>44238</v>
      </c>
      <c r="Q18" s="606">
        <v>44253</v>
      </c>
      <c r="R18" s="615">
        <f t="shared" si="2"/>
        <v>4.8780487804878092</v>
      </c>
      <c r="S18" s="673">
        <f>IF(INDEX(Historical!$D$7:$D$1257,MATCH(B18,Historical!$B$7:$B$1281,0))=0,"n/a",(INDEX(Historical!$C$7:$C$1259,MATCH(B18,Historical!$B$7:$B$1281,0))/INDEX(Historical!$D$7:$D$1257,MATCH(B18,Historical!$B$7:$B$1281,0))-1)*100)</f>
        <v>5.12820512820511</v>
      </c>
      <c r="T18" s="673">
        <f>IF(INDEX(Historical!$F$7:$F$1250,MATCH(B18,Historical!$B$7:$B$1281,0))=0,"n/a",((INDEX(Historical!$C$7:$C$1259,MATCH(B18,Historical!$B$7:$B$1281,0))/INDEX(Historical!$F$7:$F$1250,MATCH(B18,Historical!$B$7:$B$1281,0)))^(1/3)-1)*100)</f>
        <v>4.430442600971185</v>
      </c>
      <c r="U18" s="673">
        <f>IF(INDEX(Historical!$H$7:$H$1250,MATCH(B18,Historical!$B$7:$B$1281,0))=0,"n/a",((INDEX(Historical!$C$7:$C$1259,MATCH(B18,Historical!$B$7:$B$1281,0))/INDEX(Historical!$H$7:$H$1250,MATCH(B18,Historical!$B$7:$B$1281,0)))^(1/5)-1)*100)</f>
        <v>6.8051927565147885</v>
      </c>
      <c r="V18" s="673">
        <f>IF(INDEX(Historical!$O$7:$O$1250,MATCH(B18,Historical!$B$7:$B$1281,0))=0,"n/a",((INDEX(Historical!$C$7:$C$1259,MATCH(B18,Historical!$B$7:$B$1281,0))/INDEX(Historical!$O$7:$O$1250,MATCH(B18,Historical!$B$7:$B$1281,0)))^(1/10)-1)*100)</f>
        <v>15.153829617873171</v>
      </c>
      <c r="W18" s="674">
        <f t="shared" si="3"/>
        <v>0.44907412371117134</v>
      </c>
      <c r="X18" s="675" t="str">
        <f t="shared" si="4"/>
        <v>n/a</v>
      </c>
      <c r="Y18" s="843"/>
      <c r="Z18" s="624" t="str">
        <f t="shared" si="5"/>
        <v>n/a</v>
      </c>
      <c r="AA18" s="853" t="str">
        <f t="shared" si="6"/>
        <v>n/a</v>
      </c>
      <c r="AB18" s="854">
        <v>12</v>
      </c>
      <c r="AC18" s="833">
        <v>-0.78</v>
      </c>
      <c r="AD18" s="833" t="s">
        <v>136</v>
      </c>
      <c r="AE18" s="833">
        <v>8.94</v>
      </c>
      <c r="AF18" s="833">
        <v>5.0199999999999996</v>
      </c>
      <c r="AG18" s="833" t="s">
        <v>136</v>
      </c>
      <c r="AH18" s="834">
        <v>-321.60000000000002</v>
      </c>
      <c r="AI18" s="834">
        <v>157.1</v>
      </c>
      <c r="AJ18" s="833" t="s">
        <v>136</v>
      </c>
      <c r="AK18" s="833" t="s">
        <v>136</v>
      </c>
      <c r="AL18" s="845">
        <v>6440</v>
      </c>
      <c r="AM18" s="839">
        <v>0.4</v>
      </c>
      <c r="AN18" s="833">
        <v>3.25</v>
      </c>
      <c r="AO18" s="711" t="str">
        <f t="shared" si="7"/>
        <v>n/a</v>
      </c>
      <c r="AP18" s="712">
        <f t="shared" si="8"/>
        <v>10.827643645195799</v>
      </c>
      <c r="AQ18" s="855" t="str">
        <f t="shared" si="9"/>
        <v>n/a</v>
      </c>
      <c r="AR18" s="624">
        <f>INDEX(Historical!$C$7:$C$1259,MATCH(B18,Historical!$B$7:$B$1281,0))*IF(AH18="n/a",1.03,IF(AH18&lt;0,1.01,IF(AH18&gt;10,1.1,(1+AH18/100))))</f>
        <v>1.6563999999999999</v>
      </c>
      <c r="AS18" s="853">
        <f t="shared" si="10"/>
        <v>1.8220400000000001</v>
      </c>
      <c r="AT18" s="853">
        <f t="shared" si="11"/>
        <v>1.8767012000000001</v>
      </c>
      <c r="AU18" s="853">
        <f t="shared" si="11"/>
        <v>1.9330022360000001</v>
      </c>
      <c r="AV18" s="853">
        <f t="shared" si="11"/>
        <v>1.9909923030800001</v>
      </c>
      <c r="AW18" s="624">
        <f t="shared" si="12"/>
        <v>9.2791357390800009</v>
      </c>
      <c r="AX18" s="719">
        <f t="shared" si="13"/>
        <v>21.700504534798881</v>
      </c>
      <c r="AY18" s="900" t="s">
        <v>136</v>
      </c>
      <c r="AZ18" s="839">
        <v>18.809999999999999</v>
      </c>
      <c r="BA18" s="839">
        <v>-6.8199999999999994</v>
      </c>
      <c r="BB18" s="839">
        <v>2.1399999999999997</v>
      </c>
      <c r="BC18" s="839">
        <v>5.01</v>
      </c>
      <c r="BE18" s="597">
        <v>2011</v>
      </c>
      <c r="BF18" s="865">
        <f t="shared" si="14"/>
        <v>0</v>
      </c>
      <c r="BG18" s="849" t="s">
        <v>136</v>
      </c>
    </row>
    <row r="19" spans="1:59" ht="11.25" customHeight="1" x14ac:dyDescent="0.2">
      <c r="A19" s="831" t="s">
        <v>933</v>
      </c>
      <c r="B19" s="842" t="s">
        <v>934</v>
      </c>
      <c r="C19" s="898" t="s">
        <v>112</v>
      </c>
      <c r="D19" s="898" t="s">
        <v>4266</v>
      </c>
      <c r="E19" s="705">
        <v>12</v>
      </c>
      <c r="F19" s="1153">
        <v>293</v>
      </c>
      <c r="G19" s="1153" t="s">
        <v>37</v>
      </c>
      <c r="H19" s="1153" t="s">
        <v>115</v>
      </c>
      <c r="I19" s="841">
        <v>91.17</v>
      </c>
      <c r="J19" s="624">
        <f t="shared" si="0"/>
        <v>1.4478446857518921</v>
      </c>
      <c r="K19" s="844">
        <v>0.33</v>
      </c>
      <c r="L19" s="854">
        <v>4</v>
      </c>
      <c r="M19" s="615">
        <f t="shared" si="1"/>
        <v>1.32</v>
      </c>
      <c r="N19" s="837" t="s">
        <v>512</v>
      </c>
      <c r="O19" s="706">
        <v>0.32</v>
      </c>
      <c r="P19" s="606">
        <v>44239</v>
      </c>
      <c r="Q19" s="606">
        <v>44253</v>
      </c>
      <c r="R19" s="615">
        <f t="shared" si="2"/>
        <v>3.1250000000000027</v>
      </c>
      <c r="S19" s="673">
        <f>IF(INDEX(Historical!$D$7:$D$1257,MATCH(B19,Historical!$B$7:$B$1281,0))=0,"n/a",(INDEX(Historical!$C$7:$C$1259,MATCH(B19,Historical!$B$7:$B$1281,0))/INDEX(Historical!$D$7:$D$1257,MATCH(B19,Historical!$B$7:$B$1281,0))-1)*100)</f>
        <v>3.2258064516129004</v>
      </c>
      <c r="T19" s="673">
        <f>IF(INDEX(Historical!$F$7:$F$1250,MATCH(B19,Historical!$B$7:$B$1281,0))=0,"n/a",((INDEX(Historical!$C$7:$C$1259,MATCH(B19,Historical!$B$7:$B$1281,0))/INDEX(Historical!$F$7:$F$1250,MATCH(B19,Historical!$B$7:$B$1281,0)))^(1/3)-1)*100)</f>
        <v>3.3357652893651002</v>
      </c>
      <c r="U19" s="673">
        <f>IF(INDEX(Historical!$H$7:$H$1250,MATCH(B19,Historical!$B$7:$B$1281,0))=0,"n/a",((INDEX(Historical!$C$7:$C$1259,MATCH(B19,Historical!$B$7:$B$1281,0))/INDEX(Historical!$H$7:$H$1250,MATCH(B19,Historical!$B$7:$B$1281,0)))^(1/5)-1)*100)</f>
        <v>3.4563715943573214</v>
      </c>
      <c r="V19" s="673">
        <f>IF(INDEX(Historical!$O$7:$O$1250,MATCH(B19,Historical!$B$7:$B$1281,0))=0,"n/a",((INDEX(Historical!$C$7:$C$1259,MATCH(B19,Historical!$B$7:$B$1281,0))/INDEX(Historical!$O$7:$O$1250,MATCH(B19,Historical!$B$7:$B$1281,0)))^(1/10)-1)*100)</f>
        <v>7.1773462536293131</v>
      </c>
      <c r="W19" s="674">
        <f t="shared" si="3"/>
        <v>0.48156678976015194</v>
      </c>
      <c r="X19" s="675" t="str">
        <f t="shared" si="4"/>
        <v>n/a</v>
      </c>
      <c r="Y19" s="634"/>
      <c r="Z19" s="624" t="str">
        <f t="shared" si="5"/>
        <v>n/a</v>
      </c>
      <c r="AA19" s="853" t="str">
        <f t="shared" si="6"/>
        <v>n/a</v>
      </c>
      <c r="AB19" s="854">
        <v>6</v>
      </c>
      <c r="AC19" s="833">
        <v>-0.67</v>
      </c>
      <c r="AD19" s="833" t="s">
        <v>136</v>
      </c>
      <c r="AE19" s="833">
        <v>1.1299999999999999</v>
      </c>
      <c r="AF19" s="833">
        <v>4.04</v>
      </c>
      <c r="AG19" s="833">
        <v>-2.7</v>
      </c>
      <c r="AH19" s="833">
        <v>-83.7</v>
      </c>
      <c r="AI19" s="833">
        <v>14.56</v>
      </c>
      <c r="AJ19" s="833">
        <v>-26.8</v>
      </c>
      <c r="AK19" s="833">
        <v>12</v>
      </c>
      <c r="AL19" s="845">
        <v>3460</v>
      </c>
      <c r="AM19" s="839">
        <v>1.3</v>
      </c>
      <c r="AN19" s="833">
        <v>0.98</v>
      </c>
      <c r="AO19" s="711" t="str">
        <f t="shared" si="7"/>
        <v>n/a</v>
      </c>
      <c r="AP19" s="712">
        <f t="shared" si="8"/>
        <v>4.904216280109214</v>
      </c>
      <c r="AQ19" s="855" t="str">
        <f t="shared" si="9"/>
        <v>n/a</v>
      </c>
      <c r="AR19" s="624">
        <f>INDEX(Historical!$C$7:$C$1259,MATCH(B19,Historical!$B$7:$B$1281,0))*IF(AH19="n/a",1.03,IF(AH19&lt;0,1.01,IF(AH19&gt;10,1.1,(1+AH19/100))))</f>
        <v>1.2927999999999999</v>
      </c>
      <c r="AS19" s="853">
        <f t="shared" si="10"/>
        <v>1.42208</v>
      </c>
      <c r="AT19" s="853">
        <f t="shared" si="11"/>
        <v>1.5642880000000001</v>
      </c>
      <c r="AU19" s="853">
        <f t="shared" si="11"/>
        <v>1.7207168000000004</v>
      </c>
      <c r="AV19" s="853">
        <f t="shared" si="11"/>
        <v>1.8927884800000006</v>
      </c>
      <c r="AW19" s="624">
        <f t="shared" si="12"/>
        <v>7.8926732800000003</v>
      </c>
      <c r="AX19" s="719">
        <f t="shared" si="13"/>
        <v>8.6570947460787551</v>
      </c>
      <c r="AY19" s="900">
        <v>1.5</v>
      </c>
      <c r="AZ19" s="839">
        <v>120.27000000000001</v>
      </c>
      <c r="BA19" s="839">
        <v>-4.83</v>
      </c>
      <c r="BB19" s="839">
        <v>6.9599999999999991</v>
      </c>
      <c r="BC19" s="839">
        <v>28.199999999999996</v>
      </c>
      <c r="BE19" s="597">
        <v>2010</v>
      </c>
      <c r="BF19" s="865">
        <f t="shared" si="14"/>
        <v>0</v>
      </c>
      <c r="BG19" s="849">
        <v>-1</v>
      </c>
    </row>
    <row r="20" spans="1:59" ht="11.25" customHeight="1" x14ac:dyDescent="0.2">
      <c r="A20" s="838" t="s">
        <v>440</v>
      </c>
      <c r="B20" s="842" t="s">
        <v>441</v>
      </c>
      <c r="C20" s="898" t="s">
        <v>108</v>
      </c>
      <c r="D20" s="898" t="s">
        <v>118</v>
      </c>
      <c r="E20" s="705">
        <v>17</v>
      </c>
      <c r="F20" s="1153">
        <v>222</v>
      </c>
      <c r="G20" s="1153" t="s">
        <v>106</v>
      </c>
      <c r="H20" s="1153" t="s">
        <v>106</v>
      </c>
      <c r="I20" s="841">
        <v>141.77000000000001</v>
      </c>
      <c r="J20" s="624">
        <f t="shared" si="0"/>
        <v>1.8621711222402482</v>
      </c>
      <c r="K20" s="844">
        <v>0.66</v>
      </c>
      <c r="L20" s="854">
        <v>4</v>
      </c>
      <c r="M20" s="615">
        <f t="shared" si="1"/>
        <v>2.64</v>
      </c>
      <c r="N20" s="837" t="s">
        <v>377</v>
      </c>
      <c r="O20" s="706">
        <v>0.63</v>
      </c>
      <c r="P20" s="606">
        <v>44162</v>
      </c>
      <c r="Q20" s="606">
        <v>44186</v>
      </c>
      <c r="R20" s="615">
        <f t="shared" si="2"/>
        <v>4.7619047619047654</v>
      </c>
      <c r="S20" s="673">
        <f>IF(INDEX(Historical!$D$7:$D$1257,MATCH(B20,Historical!$B$7:$B$1281,0))=0,"n/a",(INDEX(Historical!$C$7:$C$1259,MATCH(B20,Historical!$B$7:$B$1281,0))/INDEX(Historical!$D$7:$D$1257,MATCH(B20,Historical!$B$7:$B$1281,0))-1)*100)</f>
        <v>4.9382716049382491</v>
      </c>
      <c r="T20" s="673">
        <f>IF(INDEX(Historical!$F$7:$F$1250,MATCH(B20,Historical!$B$7:$B$1281,0))=0,"n/a",((INDEX(Historical!$C$7:$C$1259,MATCH(B20,Historical!$B$7:$B$1281,0))/INDEX(Historical!$F$7:$F$1250,MATCH(B20,Historical!$B$7:$B$1281,0)))^(1/3)-1)*100)</f>
        <v>5.8523669119355581</v>
      </c>
      <c r="U20" s="673">
        <f>IF(INDEX(Historical!$H$7:$H$1250,MATCH(B20,Historical!$B$7:$B$1281,0))=0,"n/a",((INDEX(Historical!$C$7:$C$1259,MATCH(B20,Historical!$B$7:$B$1281,0))/INDEX(Historical!$H$7:$H$1250,MATCH(B20,Historical!$B$7:$B$1281,0)))^(1/5)-1)*100)</f>
        <v>13.230629733589616</v>
      </c>
      <c r="V20" s="673">
        <f>IF(INDEX(Historical!$O$7:$O$1250,MATCH(B20,Historical!$B$7:$B$1281,0))=0,"n/a",((INDEX(Historical!$C$7:$C$1259,MATCH(B20,Historical!$B$7:$B$1281,0))/INDEX(Historical!$O$7:$O$1250,MATCH(B20,Historical!$B$7:$B$1281,0)))^(1/10)-1)*100)</f>
        <v>15.005858191881449</v>
      </c>
      <c r="W20" s="674">
        <f t="shared" si="3"/>
        <v>0.88169763864273509</v>
      </c>
      <c r="X20" s="675">
        <f t="shared" si="4"/>
        <v>0.495529203505229</v>
      </c>
      <c r="Y20" s="843"/>
      <c r="Z20" s="624">
        <f t="shared" si="5"/>
        <v>41.121495327102807</v>
      </c>
      <c r="AA20" s="853">
        <f t="shared" si="6"/>
        <v>22.082554517133957</v>
      </c>
      <c r="AB20" s="854">
        <v>12</v>
      </c>
      <c r="AC20" s="833">
        <v>6.42</v>
      </c>
      <c r="AD20" s="833">
        <v>1.1599999999999999</v>
      </c>
      <c r="AE20" s="833">
        <v>0.86</v>
      </c>
      <c r="AF20" s="833">
        <v>1.44</v>
      </c>
      <c r="AG20" s="833">
        <v>7.3</v>
      </c>
      <c r="AH20" s="834">
        <v>14.7</v>
      </c>
      <c r="AI20" s="834">
        <v>22.46</v>
      </c>
      <c r="AJ20" s="833">
        <v>26.700000000000003</v>
      </c>
      <c r="AK20" s="833">
        <v>19.400000000000002</v>
      </c>
      <c r="AL20" s="845">
        <v>8690</v>
      </c>
      <c r="AM20" s="839">
        <v>0.6</v>
      </c>
      <c r="AN20" s="833">
        <v>0.37</v>
      </c>
      <c r="AO20" s="711">
        <f t="shared" si="7"/>
        <v>-6.9897536613040927</v>
      </c>
      <c r="AP20" s="712">
        <f t="shared" si="8"/>
        <v>15.092800855829864</v>
      </c>
      <c r="AQ20" s="855">
        <f t="shared" si="9"/>
        <v>18.881600304528767</v>
      </c>
      <c r="AR20" s="624">
        <f>INDEX(Historical!$C$7:$C$1259,MATCH(B20,Historical!$B$7:$B$1281,0))*IF(AH20="n/a",1.03,IF(AH20&lt;0,1.01,IF(AH20&gt;10,1.1,(1+AH20/100))))</f>
        <v>2.8050000000000002</v>
      </c>
      <c r="AS20" s="853">
        <f t="shared" si="10"/>
        <v>3.0855000000000006</v>
      </c>
      <c r="AT20" s="853">
        <f t="shared" si="11"/>
        <v>3.3940500000000009</v>
      </c>
      <c r="AU20" s="853">
        <f t="shared" si="11"/>
        <v>3.7334550000000011</v>
      </c>
      <c r="AV20" s="853">
        <f t="shared" si="11"/>
        <v>4.1068005000000012</v>
      </c>
      <c r="AW20" s="624">
        <f t="shared" si="12"/>
        <v>17.124805500000004</v>
      </c>
      <c r="AX20" s="719">
        <f t="shared" si="13"/>
        <v>12.079287225788251</v>
      </c>
      <c r="AY20" s="900">
        <v>0.59</v>
      </c>
      <c r="AZ20" s="839">
        <v>69</v>
      </c>
      <c r="BA20" s="839">
        <v>-2.1800000000000002</v>
      </c>
      <c r="BB20" s="839">
        <v>5.84</v>
      </c>
      <c r="BC20" s="839">
        <v>13.61</v>
      </c>
      <c r="BE20" s="597">
        <v>2005</v>
      </c>
      <c r="BF20" s="865">
        <f t="shared" si="14"/>
        <v>1</v>
      </c>
      <c r="BG20" s="849">
        <v>1</v>
      </c>
    </row>
    <row r="21" spans="1:59" ht="11.25" customHeight="1" x14ac:dyDescent="0.2">
      <c r="A21" s="831" t="s">
        <v>942</v>
      </c>
      <c r="B21" s="842" t="s">
        <v>943</v>
      </c>
      <c r="C21" s="898" t="s">
        <v>108</v>
      </c>
      <c r="D21" s="898" t="s">
        <v>118</v>
      </c>
      <c r="E21" s="705">
        <v>11</v>
      </c>
      <c r="F21" s="1153">
        <v>365</v>
      </c>
      <c r="G21" s="1153" t="s">
        <v>37</v>
      </c>
      <c r="H21" s="1153" t="s">
        <v>115</v>
      </c>
      <c r="I21" s="841">
        <v>124.77</v>
      </c>
      <c r="J21" s="624">
        <f t="shared" si="0"/>
        <v>1.5388314498677567</v>
      </c>
      <c r="K21" s="844">
        <v>0.48</v>
      </c>
      <c r="L21" s="854">
        <v>4</v>
      </c>
      <c r="M21" s="615">
        <f t="shared" si="1"/>
        <v>1.92</v>
      </c>
      <c r="N21" s="837" t="s">
        <v>590</v>
      </c>
      <c r="O21" s="706">
        <v>0.45</v>
      </c>
      <c r="P21" s="606">
        <v>44259</v>
      </c>
      <c r="Q21" s="606">
        <v>44274</v>
      </c>
      <c r="R21" s="615">
        <f t="shared" si="2"/>
        <v>6.6666666666666599</v>
      </c>
      <c r="S21" s="673">
        <f>IF(INDEX(Historical!$D$7:$D$1257,MATCH(B21,Historical!$B$7:$B$1281,0))=0,"n/a",(INDEX(Historical!$C$7:$C$1259,MATCH(B21,Historical!$B$7:$B$1281,0))/INDEX(Historical!$D$7:$D$1257,MATCH(B21,Historical!$B$7:$B$1281,0))-1)*100)</f>
        <v>4.6511627906976827</v>
      </c>
      <c r="T21" s="673">
        <f>IF(INDEX(Historical!$F$7:$F$1250,MATCH(B21,Historical!$B$7:$B$1281,0))=0,"n/a",((INDEX(Historical!$C$7:$C$1259,MATCH(B21,Historical!$B$7:$B$1281,0))/INDEX(Historical!$F$7:$F$1250,MATCH(B21,Historical!$B$7:$B$1281,0)))^(1/3)-1)*100)</f>
        <v>4.8856246288386806</v>
      </c>
      <c r="U21" s="673">
        <f>IF(INDEX(Historical!$H$7:$H$1250,MATCH(B21,Historical!$B$7:$B$1281,0))=0,"n/a",((INDEX(Historical!$C$7:$C$1259,MATCH(B21,Historical!$B$7:$B$1281,0))/INDEX(Historical!$H$7:$H$1250,MATCH(B21,Historical!$B$7:$B$1281,0)))^(1/5)-1)*100)</f>
        <v>3.9925333043306255</v>
      </c>
      <c r="V21" s="673">
        <f>IF(INDEX(Historical!$O$7:$O$1250,MATCH(B21,Historical!$B$7:$B$1281,0))=0,"n/a",((INDEX(Historical!$C$7:$C$1259,MATCH(B21,Historical!$B$7:$B$1281,0))/INDEX(Historical!$O$7:$O$1250,MATCH(B21,Historical!$B$7:$B$1281,0)))^(1/10)-1)*100)</f>
        <v>3.4680474431194597</v>
      </c>
      <c r="W21" s="674">
        <f t="shared" si="3"/>
        <v>1.151233761882853</v>
      </c>
      <c r="X21" s="675">
        <f t="shared" si="4"/>
        <v>0.26094988917193634</v>
      </c>
      <c r="Y21" s="638"/>
      <c r="Z21" s="624">
        <f t="shared" si="5"/>
        <v>45.605700712589069</v>
      </c>
      <c r="AA21" s="853">
        <f t="shared" si="6"/>
        <v>29.636579572446553</v>
      </c>
      <c r="AB21" s="854">
        <v>12</v>
      </c>
      <c r="AC21" s="833">
        <v>4.21</v>
      </c>
      <c r="AD21" s="833">
        <v>3.12</v>
      </c>
      <c r="AE21" s="833">
        <v>3.48</v>
      </c>
      <c r="AF21" s="833">
        <v>3.91</v>
      </c>
      <c r="AG21" s="833">
        <v>14.6</v>
      </c>
      <c r="AH21" s="833">
        <v>19.400000000000002</v>
      </c>
      <c r="AI21" s="833">
        <v>3.47</v>
      </c>
      <c r="AJ21" s="833">
        <v>15.299999999999999</v>
      </c>
      <c r="AK21" s="833">
        <v>9.58</v>
      </c>
      <c r="AL21" s="845">
        <v>24380</v>
      </c>
      <c r="AM21" s="839">
        <v>0.4</v>
      </c>
      <c r="AN21" s="833">
        <v>0.73</v>
      </c>
      <c r="AO21" s="711">
        <f t="shared" si="7"/>
        <v>-24.105214818248172</v>
      </c>
      <c r="AP21" s="712">
        <f t="shared" si="8"/>
        <v>5.5313647541983819</v>
      </c>
      <c r="AQ21" s="855">
        <f t="shared" si="9"/>
        <v>126.94005682192922</v>
      </c>
      <c r="AR21" s="624">
        <f>INDEX(Historical!$C$7:$C$1259,MATCH(B21,Historical!$B$7:$B$1281,0))*IF(AH21="n/a",1.03,IF(AH21&lt;0,1.01,IF(AH21&gt;10,1.1,(1+AH21/100))))</f>
        <v>1.9800000000000002</v>
      </c>
      <c r="AS21" s="853">
        <f t="shared" si="10"/>
        <v>2.0487060000000001</v>
      </c>
      <c r="AT21" s="853">
        <f t="shared" si="11"/>
        <v>2.2449720348000004</v>
      </c>
      <c r="AU21" s="853">
        <f t="shared" si="11"/>
        <v>2.4600403557338408</v>
      </c>
      <c r="AV21" s="853">
        <f t="shared" si="11"/>
        <v>2.6957122218131429</v>
      </c>
      <c r="AW21" s="624">
        <f t="shared" si="12"/>
        <v>11.429430612346984</v>
      </c>
      <c r="AX21" s="719">
        <f t="shared" si="13"/>
        <v>9.1603996251879334</v>
      </c>
      <c r="AY21" s="900">
        <v>0.66</v>
      </c>
      <c r="AZ21" s="839">
        <v>69.39</v>
      </c>
      <c r="BA21" s="839">
        <v>-3.37</v>
      </c>
      <c r="BB21" s="839">
        <v>3.19</v>
      </c>
      <c r="BC21" s="839">
        <v>11.790000000000001</v>
      </c>
      <c r="BE21" s="597">
        <v>2011</v>
      </c>
      <c r="BF21" s="865">
        <f t="shared" si="14"/>
        <v>0</v>
      </c>
      <c r="BG21" s="849">
        <v>3.8</v>
      </c>
    </row>
    <row r="22" spans="1:59" s="744" customFormat="1" ht="11.25" customHeight="1" x14ac:dyDescent="0.2">
      <c r="A22" s="619" t="s">
        <v>888</v>
      </c>
      <c r="B22" s="751" t="s">
        <v>889</v>
      </c>
      <c r="C22" s="898" t="s">
        <v>131</v>
      </c>
      <c r="D22" s="898" t="s">
        <v>4263</v>
      </c>
      <c r="E22" s="727">
        <v>11</v>
      </c>
      <c r="F22" s="1153">
        <v>356</v>
      </c>
      <c r="G22" s="1152" t="s">
        <v>37</v>
      </c>
      <c r="H22" s="1152" t="s">
        <v>37</v>
      </c>
      <c r="I22" s="728">
        <v>67.19</v>
      </c>
      <c r="J22" s="729">
        <f t="shared" si="0"/>
        <v>3.7505581187676738</v>
      </c>
      <c r="K22" s="730">
        <v>0.63</v>
      </c>
      <c r="L22" s="731">
        <v>4</v>
      </c>
      <c r="M22" s="732">
        <f t="shared" si="1"/>
        <v>2.52</v>
      </c>
      <c r="N22" s="733" t="s">
        <v>119</v>
      </c>
      <c r="O22" s="734">
        <v>0.61750000000000005</v>
      </c>
      <c r="P22" s="1122">
        <v>44239</v>
      </c>
      <c r="Q22" s="1122">
        <v>44256</v>
      </c>
      <c r="R22" s="732">
        <f t="shared" si="2"/>
        <v>2.0242914979757014</v>
      </c>
      <c r="S22" s="673">
        <f>IF(INDEX(Historical!$D$7:$D$1257,MATCH(B22,Historical!$B$7:$B$1281,0))=0,"n/a",(INDEX(Historical!$C$7:$C$1259,MATCH(B22,Historical!$B$7:$B$1281,0))/INDEX(Historical!$D$7:$D$1257,MATCH(B22,Historical!$B$7:$B$1281,0))-1)*100)</f>
        <v>5.1063829787234116</v>
      </c>
      <c r="T22" s="673">
        <f>IF(INDEX(Historical!$F$7:$F$1250,MATCH(B22,Historical!$B$7:$B$1281,0))=0,"n/a",((INDEX(Historical!$C$7:$C$1259,MATCH(B22,Historical!$B$7:$B$1281,0))/INDEX(Historical!$F$7:$F$1250,MATCH(B22,Historical!$B$7:$B$1281,0)))^(1/3)-1)*100)</f>
        <v>4.8965150478380348</v>
      </c>
      <c r="U22" s="673">
        <f>IF(INDEX(Historical!$H$7:$H$1250,MATCH(B22,Historical!$B$7:$B$1281,0))=0,"n/a",((INDEX(Historical!$C$7:$C$1259,MATCH(B22,Historical!$B$7:$B$1281,0))/INDEX(Historical!$H$7:$H$1250,MATCH(B22,Historical!$B$7:$B$1281,0)))^(1/5)-1)*100)</f>
        <v>4.1044075012258041</v>
      </c>
      <c r="V22" s="673">
        <f>IF(INDEX(Historical!$O$7:$O$1250,MATCH(B22,Historical!$B$7:$B$1281,0))=0,"n/a",((INDEX(Historical!$C$7:$C$1259,MATCH(B22,Historical!$B$7:$B$1281,0))/INDEX(Historical!$O$7:$O$1250,MATCH(B22,Historical!$B$7:$B$1281,0)))^(1/10)-1)*100)</f>
        <v>3.4471257805276379</v>
      </c>
      <c r="W22" s="674">
        <f t="shared" si="3"/>
        <v>1.1906752937218203</v>
      </c>
      <c r="X22" s="675">
        <f t="shared" si="4"/>
        <v>1.4153129314571737</v>
      </c>
      <c r="Y22" s="1012"/>
      <c r="Z22" s="729">
        <f t="shared" si="5"/>
        <v>75.223880597014926</v>
      </c>
      <c r="AA22" s="736">
        <f t="shared" si="6"/>
        <v>20.056716417910447</v>
      </c>
      <c r="AB22" s="731">
        <v>12</v>
      </c>
      <c r="AC22" s="737">
        <v>3.35</v>
      </c>
      <c r="AD22" s="737">
        <v>2.87</v>
      </c>
      <c r="AE22" s="737">
        <v>3</v>
      </c>
      <c r="AF22" s="737">
        <v>1.53</v>
      </c>
      <c r="AG22" s="737">
        <v>7.6</v>
      </c>
      <c r="AH22" s="737">
        <v>-6.5</v>
      </c>
      <c r="AI22" s="737">
        <v>21.27</v>
      </c>
      <c r="AJ22" s="737">
        <v>2.9000000000000004</v>
      </c>
      <c r="AK22" s="737">
        <v>7.0000000000000009</v>
      </c>
      <c r="AL22" s="738">
        <v>3510</v>
      </c>
      <c r="AM22" s="739">
        <v>0.2</v>
      </c>
      <c r="AN22" s="737">
        <v>0.78</v>
      </c>
      <c r="AO22" s="740">
        <f t="shared" si="7"/>
        <v>-12.201750797916969</v>
      </c>
      <c r="AP22" s="741">
        <f t="shared" si="8"/>
        <v>7.8549656199934779</v>
      </c>
      <c r="AQ22" s="742">
        <f t="shared" si="9"/>
        <v>16.784276185534086</v>
      </c>
      <c r="AR22" s="624">
        <f>INDEX(Historical!$C$7:$C$1259,MATCH(B22,Historical!$B$7:$B$1281,0))*IF(AH22="n/a",1.03,IF(AH22&lt;0,1.01,IF(AH22&gt;10,1.1,(1+AH22/100))))</f>
        <v>2.4947000000000004</v>
      </c>
      <c r="AS22" s="736">
        <f t="shared" si="10"/>
        <v>2.7441700000000004</v>
      </c>
      <c r="AT22" s="736">
        <f t="shared" si="11"/>
        <v>2.9362619000000008</v>
      </c>
      <c r="AU22" s="736">
        <f t="shared" si="11"/>
        <v>3.141800233000001</v>
      </c>
      <c r="AV22" s="736">
        <f t="shared" si="11"/>
        <v>3.3617262493100011</v>
      </c>
      <c r="AW22" s="729">
        <f t="shared" si="12"/>
        <v>14.678658382310003</v>
      </c>
      <c r="AX22" s="743">
        <f t="shared" si="13"/>
        <v>21.846492606503947</v>
      </c>
      <c r="AY22" s="901">
        <v>0.44</v>
      </c>
      <c r="AZ22" s="739">
        <v>39.340000000000003</v>
      </c>
      <c r="BA22" s="739">
        <v>-6.87</v>
      </c>
      <c r="BB22" s="739">
        <v>2.5299999999999998</v>
      </c>
      <c r="BC22" s="739">
        <v>14.04</v>
      </c>
      <c r="BD22" s="875"/>
      <c r="BE22" s="597">
        <v>2011</v>
      </c>
      <c r="BF22" s="865">
        <f t="shared" si="14"/>
        <v>0</v>
      </c>
      <c r="BG22" s="793">
        <v>3</v>
      </c>
    </row>
    <row r="23" spans="1:59" ht="11.25" customHeight="1" x14ac:dyDescent="0.2">
      <c r="A23" s="831" t="s">
        <v>890</v>
      </c>
      <c r="B23" s="842" t="s">
        <v>891</v>
      </c>
      <c r="C23" s="898" t="s">
        <v>108</v>
      </c>
      <c r="D23" s="898" t="s">
        <v>118</v>
      </c>
      <c r="E23" s="705">
        <v>11</v>
      </c>
      <c r="F23" s="1153">
        <v>364</v>
      </c>
      <c r="G23" s="1153" t="s">
        <v>115</v>
      </c>
      <c r="H23" s="1153" t="s">
        <v>115</v>
      </c>
      <c r="I23" s="841">
        <v>114.9</v>
      </c>
      <c r="J23" s="624">
        <f t="shared" si="0"/>
        <v>2.8198433420365534</v>
      </c>
      <c r="K23" s="844">
        <v>0.81</v>
      </c>
      <c r="L23" s="854">
        <v>4</v>
      </c>
      <c r="M23" s="615">
        <f t="shared" si="1"/>
        <v>3.24</v>
      </c>
      <c r="N23" s="837" t="s">
        <v>163</v>
      </c>
      <c r="O23" s="706">
        <v>0.54</v>
      </c>
      <c r="P23" s="606">
        <v>44258</v>
      </c>
      <c r="Q23" s="606">
        <v>44287</v>
      </c>
      <c r="R23" s="615">
        <f t="shared" si="2"/>
        <v>50</v>
      </c>
      <c r="S23" s="673">
        <f>IF(INDEX(Historical!$D$7:$D$1257,MATCH(B23,Historical!$B$7:$B$1281,0))=0,"n/a",(INDEX(Historical!$C$7:$C$1259,MATCH(B23,Historical!$B$7:$B$1281,0))/INDEX(Historical!$D$7:$D$1257,MATCH(B23,Historical!$B$7:$B$1281,0))-1)*100)</f>
        <v>8.163265306122458</v>
      </c>
      <c r="T23" s="673">
        <f>IF(INDEX(Historical!$F$7:$F$1250,MATCH(B23,Historical!$B$7:$B$1281,0))=0,"n/a",((INDEX(Historical!$C$7:$C$1259,MATCH(B23,Historical!$B$7:$B$1281,0))/INDEX(Historical!$F$7:$F$1250,MATCH(B23,Historical!$B$7:$B$1281,0)))^(1/3)-1)*100)</f>
        <v>13.760403275951916</v>
      </c>
      <c r="U23" s="673">
        <f>IF(INDEX(Historical!$H$7:$H$1250,MATCH(B23,Historical!$B$7:$B$1281,0))=0,"n/a",((INDEX(Historical!$C$7:$C$1259,MATCH(B23,Historical!$B$7:$B$1281,0))/INDEX(Historical!$H$7:$H$1250,MATCH(B23,Historical!$B$7:$B$1281,0)))^(1/5)-1)*100)</f>
        <v>12.432216047236055</v>
      </c>
      <c r="V23" s="673">
        <f>IF(INDEX(Historical!$O$7:$O$1250,MATCH(B23,Historical!$B$7:$B$1281,0))=0,"n/a",((INDEX(Historical!$C$7:$C$1259,MATCH(B23,Historical!$B$7:$B$1281,0))/INDEX(Historical!$O$7:$O$1250,MATCH(B23,Historical!$B$7:$B$1281,0)))^(1/10)-1)*100)</f>
        <v>10.236289684174494</v>
      </c>
      <c r="W23" s="674">
        <f t="shared" si="3"/>
        <v>1.2145236634379843</v>
      </c>
      <c r="X23" s="675">
        <f t="shared" si="4"/>
        <v>0.44559914147799479</v>
      </c>
      <c r="Y23" s="637"/>
      <c r="Z23" s="624">
        <f t="shared" si="5"/>
        <v>18.556701030927837</v>
      </c>
      <c r="AA23" s="853">
        <f t="shared" si="6"/>
        <v>6.5807560137457042</v>
      </c>
      <c r="AB23" s="854">
        <v>12</v>
      </c>
      <c r="AC23" s="833">
        <v>17.46</v>
      </c>
      <c r="AD23" s="833">
        <v>2.59</v>
      </c>
      <c r="AE23" s="833">
        <v>0.78</v>
      </c>
      <c r="AF23" s="833">
        <v>1.26</v>
      </c>
      <c r="AG23" s="833">
        <v>21.7</v>
      </c>
      <c r="AH23" s="833">
        <v>23.400000000000002</v>
      </c>
      <c r="AI23" s="833">
        <v>0.86999999999999988</v>
      </c>
      <c r="AJ23" s="833">
        <v>27.900000000000002</v>
      </c>
      <c r="AK23" s="833">
        <v>2.59</v>
      </c>
      <c r="AL23" s="845">
        <v>35070</v>
      </c>
      <c r="AM23" s="839">
        <v>0.1</v>
      </c>
      <c r="AN23" s="833">
        <v>0.28000000000000003</v>
      </c>
      <c r="AO23" s="711">
        <f t="shared" si="7"/>
        <v>8.6713033755269056</v>
      </c>
      <c r="AP23" s="712">
        <f t="shared" si="8"/>
        <v>15.25205938927261</v>
      </c>
      <c r="AQ23" s="855">
        <f t="shared" si="9"/>
        <v>-39.29395938049003</v>
      </c>
      <c r="AR23" s="624">
        <f>INDEX(Historical!$C$7:$C$1259,MATCH(B23,Historical!$B$7:$B$1281,0))*IF(AH23="n/a",1.03,IF(AH23&lt;0,1.01,IF(AH23&gt;10,1.1,(1+AH23/100))))</f>
        <v>2.3320000000000003</v>
      </c>
      <c r="AS23" s="853">
        <f t="shared" si="10"/>
        <v>2.3522883999999999</v>
      </c>
      <c r="AT23" s="853">
        <f t="shared" si="11"/>
        <v>2.41321266956</v>
      </c>
      <c r="AU23" s="853">
        <f t="shared" si="11"/>
        <v>2.4757148777016043</v>
      </c>
      <c r="AV23" s="853">
        <f t="shared" si="11"/>
        <v>2.5398358930340761</v>
      </c>
      <c r="AW23" s="624">
        <f t="shared" si="12"/>
        <v>12.113051840295679</v>
      </c>
      <c r="AX23" s="719">
        <f t="shared" si="13"/>
        <v>10.542255735679442</v>
      </c>
      <c r="AY23" s="900">
        <v>0.83</v>
      </c>
      <c r="AZ23" s="839">
        <v>37.19</v>
      </c>
      <c r="BA23" s="839">
        <v>-2.67</v>
      </c>
      <c r="BB23" s="839">
        <v>4.1500000000000004</v>
      </c>
      <c r="BC23" s="839">
        <v>14.729999999999999</v>
      </c>
      <c r="BE23" s="597">
        <v>2011</v>
      </c>
      <c r="BF23" s="865">
        <f t="shared" si="14"/>
        <v>0</v>
      </c>
      <c r="BG23" s="849">
        <v>4.5</v>
      </c>
    </row>
    <row r="24" spans="1:59" ht="11.25" customHeight="1" x14ac:dyDescent="0.2">
      <c r="A24" s="848" t="s">
        <v>4607</v>
      </c>
      <c r="B24" s="842" t="s">
        <v>4595</v>
      </c>
      <c r="C24" s="898" t="s">
        <v>108</v>
      </c>
      <c r="D24" s="898" t="s">
        <v>4603</v>
      </c>
      <c r="E24" s="705">
        <v>22</v>
      </c>
      <c r="F24" s="1153">
        <v>156</v>
      </c>
      <c r="G24" s="1153" t="s">
        <v>106</v>
      </c>
      <c r="H24" s="1153" t="s">
        <v>106</v>
      </c>
      <c r="I24" s="841">
        <v>29.78</v>
      </c>
      <c r="J24" s="624">
        <f t="shared" si="0"/>
        <v>2.0147750167897915</v>
      </c>
      <c r="K24" s="844">
        <v>0.15</v>
      </c>
      <c r="L24" s="854">
        <v>4</v>
      </c>
      <c r="M24" s="615">
        <f t="shared" si="1"/>
        <v>0.6</v>
      </c>
      <c r="N24" s="837" t="s">
        <v>127</v>
      </c>
      <c r="O24" s="706">
        <v>0.14000000000000001</v>
      </c>
      <c r="P24" s="904">
        <v>43818</v>
      </c>
      <c r="Q24" s="904">
        <v>43840</v>
      </c>
      <c r="R24" s="615">
        <f t="shared" si="2"/>
        <v>7.1428571428571281</v>
      </c>
      <c r="S24" s="673">
        <f>IF(INDEX(Historical!$D$7:$D$1257,MATCH(B24,Historical!$B$7:$B$1281,0))=0,"n/a",(INDEX(Historical!$C$7:$C$1259,MATCH(B24,Historical!$B$7:$B$1281,0))/INDEX(Historical!$D$7:$D$1257,MATCH(B24,Historical!$B$7:$B$1281,0))-1)*100)</f>
        <v>7.1428571428571397</v>
      </c>
      <c r="T24" s="673">
        <f>IF(INDEX(Historical!$F$7:$F$1250,MATCH(B24,Historical!$B$7:$B$1281,0))=0,"n/a",((INDEX(Historical!$C$7:$C$1259,MATCH(B24,Historical!$B$7:$B$1281,0))/INDEX(Historical!$F$7:$F$1250,MATCH(B24,Historical!$B$7:$B$1281,0)))^(1/3)-1)*100)</f>
        <v>8.4803632603543733</v>
      </c>
      <c r="U24" s="673">
        <f>IF(INDEX(Historical!$H$7:$H$1250,MATCH(B24,Historical!$B$7:$B$1281,0))=0,"n/a",((INDEX(Historical!$C$7:$C$1259,MATCH(B24,Historical!$B$7:$B$1281,0))/INDEX(Historical!$H$7:$H$1250,MATCH(B24,Historical!$B$7:$B$1281,0)))^(1/5)-1)*100)</f>
        <v>7.9129285785831449</v>
      </c>
      <c r="V24" s="673">
        <f>IF(INDEX(Historical!$O$7:$O$1250,MATCH(B24,Historical!$B$7:$B$1281,0))=0,"n/a",((INDEX(Historical!$C$7:$C$1259,MATCH(B24,Historical!$B$7:$B$1281,0))/INDEX(Historical!$O$7:$O$1250,MATCH(B24,Historical!$B$7:$B$1281,0)))^(1/10)-1)*100)</f>
        <v>7.5413106872385116</v>
      </c>
      <c r="W24" s="674">
        <f t="shared" si="3"/>
        <v>1.0492776264971404</v>
      </c>
      <c r="X24" s="675" t="str">
        <f t="shared" si="4"/>
        <v>n/a</v>
      </c>
      <c r="Y24" s="646"/>
      <c r="Z24" s="624">
        <f t="shared" si="5"/>
        <v>23.809523809523807</v>
      </c>
      <c r="AA24" s="853">
        <f t="shared" si="6"/>
        <v>11.817460317460318</v>
      </c>
      <c r="AB24" s="854">
        <v>12</v>
      </c>
      <c r="AC24" s="833">
        <v>2.52</v>
      </c>
      <c r="AD24" s="833" t="s">
        <v>136</v>
      </c>
      <c r="AE24" s="833">
        <v>5.55</v>
      </c>
      <c r="AF24" s="833">
        <v>1.62</v>
      </c>
      <c r="AG24" s="833">
        <v>14.000000000000002</v>
      </c>
      <c r="AH24" s="833">
        <v>48.6</v>
      </c>
      <c r="AI24" s="833">
        <v>1.18</v>
      </c>
      <c r="AJ24" s="833" t="s">
        <v>136</v>
      </c>
      <c r="AK24" s="833" t="s">
        <v>136</v>
      </c>
      <c r="AL24" s="845">
        <v>532.9</v>
      </c>
      <c r="AM24" s="839">
        <v>3.6999999999999997</v>
      </c>
      <c r="AN24" s="833">
        <v>0.18</v>
      </c>
      <c r="AO24" s="711">
        <f t="shared" si="7"/>
        <v>-1.8897567220873821</v>
      </c>
      <c r="AP24" s="712">
        <f t="shared" si="8"/>
        <v>9.927703595372936</v>
      </c>
      <c r="AQ24" s="855">
        <f t="shared" si="9"/>
        <v>-7.7580820419944407</v>
      </c>
      <c r="AR24" s="624">
        <f>INDEX(Historical!$C$7:$C$1259,MATCH(B24,Historical!$B$7:$B$1281,0))*IF(AH24="n/a",1.03,IF(AH24&lt;0,1.01,IF(AH24&gt;10,1.1,(1+AH24/100))))</f>
        <v>0.66</v>
      </c>
      <c r="AS24" s="853">
        <f t="shared" si="10"/>
        <v>0.66778800000000005</v>
      </c>
      <c r="AT24" s="853">
        <f t="shared" si="11"/>
        <v>0.68782164000000012</v>
      </c>
      <c r="AU24" s="853">
        <f t="shared" si="11"/>
        <v>0.70845628920000014</v>
      </c>
      <c r="AV24" s="853">
        <f t="shared" si="11"/>
        <v>0.72970997787600012</v>
      </c>
      <c r="AW24" s="624">
        <f t="shared" si="12"/>
        <v>3.4537759070760004</v>
      </c>
      <c r="AX24" s="719">
        <f t="shared" si="13"/>
        <v>11.597635685278711</v>
      </c>
      <c r="AY24" s="900">
        <v>0.83</v>
      </c>
      <c r="AZ24" s="839">
        <v>96.57</v>
      </c>
      <c r="BA24" s="839">
        <v>-14.180000000000001</v>
      </c>
      <c r="BB24" s="839">
        <v>2.06</v>
      </c>
      <c r="BC24" s="839">
        <v>23.48</v>
      </c>
      <c r="BE24" s="597">
        <v>1999</v>
      </c>
      <c r="BF24" s="865">
        <f t="shared" si="14"/>
        <v>2</v>
      </c>
      <c r="BG24" s="849">
        <v>1.6</v>
      </c>
    </row>
    <row r="25" spans="1:59" ht="11.25" customHeight="1" x14ac:dyDescent="0.2">
      <c r="A25" s="831" t="s">
        <v>911</v>
      </c>
      <c r="B25" s="842" t="s">
        <v>912</v>
      </c>
      <c r="C25" s="898" t="s">
        <v>153</v>
      </c>
      <c r="D25" s="898" t="s">
        <v>913</v>
      </c>
      <c r="E25" s="705">
        <v>11</v>
      </c>
      <c r="F25" s="1153">
        <v>354</v>
      </c>
      <c r="G25" s="1153" t="s">
        <v>115</v>
      </c>
      <c r="H25" s="1153" t="s">
        <v>115</v>
      </c>
      <c r="I25" s="841">
        <v>248.81</v>
      </c>
      <c r="J25" s="624">
        <f t="shared" si="0"/>
        <v>2.8294682689602508</v>
      </c>
      <c r="K25" s="844">
        <v>1.76</v>
      </c>
      <c r="L25" s="854">
        <v>4</v>
      </c>
      <c r="M25" s="615">
        <f t="shared" si="1"/>
        <v>7.04</v>
      </c>
      <c r="N25" s="837" t="s">
        <v>248</v>
      </c>
      <c r="O25" s="706">
        <v>1.6</v>
      </c>
      <c r="P25" s="606">
        <v>44238</v>
      </c>
      <c r="Q25" s="606">
        <v>44263</v>
      </c>
      <c r="R25" s="615">
        <f t="shared" si="2"/>
        <v>9.9999999999999947</v>
      </c>
      <c r="S25" s="673">
        <f>IF(INDEX(Historical!$D$7:$D$1257,MATCH(B25,Historical!$B$7:$B$1281,0))=0,"n/a",(INDEX(Historical!$C$7:$C$1259,MATCH(B25,Historical!$B$7:$B$1281,0))/INDEX(Historical!$D$7:$D$1257,MATCH(B25,Historical!$B$7:$B$1281,0))-1)*100)</f>
        <v>10.344827586206895</v>
      </c>
      <c r="T25" s="673">
        <f>IF(INDEX(Historical!$F$7:$F$1250,MATCH(B25,Historical!$B$7:$B$1281,0))=0,"n/a",((INDEX(Historical!$C$7:$C$1259,MATCH(B25,Historical!$B$7:$B$1281,0))/INDEX(Historical!$F$7:$F$1250,MATCH(B25,Historical!$B$7:$B$1281,0)))^(1/3)-1)*100)</f>
        <v>11.636800399929626</v>
      </c>
      <c r="U25" s="673">
        <f>IF(INDEX(Historical!$H$7:$H$1250,MATCH(B25,Historical!$B$7:$B$1281,0))=0,"n/a",((INDEX(Historical!$C$7:$C$1259,MATCH(B25,Historical!$B$7:$B$1281,0))/INDEX(Historical!$H$7:$H$1250,MATCH(B25,Historical!$B$7:$B$1281,0)))^(1/5)-1)*100)</f>
        <v>15.159183840649648</v>
      </c>
      <c r="V25" s="673" t="str">
        <f>IF(INDEX(Historical!$O$7:$O$1250,MATCH(B25,Historical!$B$7:$B$1281,0))=0,"n/a",((INDEX(Historical!$C$7:$C$1259,MATCH(B25,Historical!$B$7:$B$1281,0))/INDEX(Historical!$O$7:$O$1250,MATCH(B25,Historical!$B$7:$B$1281,0)))^(1/10)-1)*100)</f>
        <v>n/a</v>
      </c>
      <c r="W25" s="674" t="str">
        <f t="shared" si="3"/>
        <v>n/a</v>
      </c>
      <c r="X25" s="675">
        <f t="shared" si="4"/>
        <v>2.406219657245976</v>
      </c>
      <c r="Y25" s="634"/>
      <c r="Z25" s="624">
        <f t="shared" si="5"/>
        <v>57.189277010560517</v>
      </c>
      <c r="AA25" s="853">
        <f t="shared" si="6"/>
        <v>20.212022745735172</v>
      </c>
      <c r="AB25" s="854">
        <v>12</v>
      </c>
      <c r="AC25" s="833">
        <v>12.31</v>
      </c>
      <c r="AD25" s="833">
        <v>2.89</v>
      </c>
      <c r="AE25" s="833">
        <v>5.53</v>
      </c>
      <c r="AF25" s="833">
        <v>15.4</v>
      </c>
      <c r="AG25" s="833">
        <v>71.7</v>
      </c>
      <c r="AH25" s="833">
        <v>-4.3999999999999995</v>
      </c>
      <c r="AI25" s="833">
        <v>8.34</v>
      </c>
      <c r="AJ25" s="833">
        <v>6.3</v>
      </c>
      <c r="AK25" s="833">
        <v>7.01</v>
      </c>
      <c r="AL25" s="845">
        <v>140480</v>
      </c>
      <c r="AM25" s="840">
        <v>0.2</v>
      </c>
      <c r="AN25" s="833">
        <v>3.51</v>
      </c>
      <c r="AO25" s="711">
        <f t="shared" si="7"/>
        <v>-2.2233706361252743</v>
      </c>
      <c r="AP25" s="712">
        <f t="shared" si="8"/>
        <v>17.988652109609898</v>
      </c>
      <c r="AQ25" s="855">
        <f t="shared" si="9"/>
        <v>271.94094530319165</v>
      </c>
      <c r="AR25" s="624">
        <f>INDEX(Historical!$C$7:$C$1259,MATCH(B25,Historical!$B$7:$B$1281,0))*IF(AH25="n/a",1.03,IF(AH25&lt;0,1.01,IF(AH25&gt;10,1.1,(1+AH25/100))))</f>
        <v>6.4640000000000004</v>
      </c>
      <c r="AS25" s="853">
        <f t="shared" si="10"/>
        <v>7.0030976000000003</v>
      </c>
      <c r="AT25" s="853">
        <f t="shared" si="11"/>
        <v>7.4940147417600009</v>
      </c>
      <c r="AU25" s="853">
        <f t="shared" si="11"/>
        <v>8.0193451751573779</v>
      </c>
      <c r="AV25" s="853">
        <f t="shared" si="11"/>
        <v>8.5815012719359096</v>
      </c>
      <c r="AW25" s="624">
        <f t="shared" si="12"/>
        <v>37.561958788853289</v>
      </c>
      <c r="AX25" s="719">
        <f t="shared" si="13"/>
        <v>15.096643538785937</v>
      </c>
      <c r="AY25" s="900">
        <v>0.72</v>
      </c>
      <c r="AZ25" s="839">
        <v>28.110000000000003</v>
      </c>
      <c r="BA25" s="839">
        <v>-10.08</v>
      </c>
      <c r="BB25" s="839">
        <v>4.1300000000000008</v>
      </c>
      <c r="BC25" s="839">
        <v>4.33</v>
      </c>
      <c r="BE25" s="597">
        <v>2011</v>
      </c>
      <c r="BF25" s="865">
        <f t="shared" si="14"/>
        <v>0</v>
      </c>
      <c r="BG25" s="849">
        <v>11.4</v>
      </c>
    </row>
    <row r="26" spans="1:59" ht="12" customHeight="1" x14ac:dyDescent="0.2">
      <c r="A26" s="838" t="s">
        <v>414</v>
      </c>
      <c r="B26" s="842" t="s">
        <v>415</v>
      </c>
      <c r="C26" s="898" t="s">
        <v>108</v>
      </c>
      <c r="D26" s="898" t="s">
        <v>4268</v>
      </c>
      <c r="E26" s="705">
        <v>16</v>
      </c>
      <c r="F26" s="1153">
        <v>235</v>
      </c>
      <c r="G26" s="1153" t="s">
        <v>115</v>
      </c>
      <c r="H26" s="1153" t="s">
        <v>115</v>
      </c>
      <c r="I26" s="841">
        <v>232.45</v>
      </c>
      <c r="J26" s="624">
        <f t="shared" si="0"/>
        <v>1.7896321789632179</v>
      </c>
      <c r="K26" s="844">
        <v>1.04</v>
      </c>
      <c r="L26" s="854">
        <v>4</v>
      </c>
      <c r="M26" s="615">
        <f t="shared" si="1"/>
        <v>4.16</v>
      </c>
      <c r="N26" s="837" t="s">
        <v>236</v>
      </c>
      <c r="O26" s="706">
        <v>0.97</v>
      </c>
      <c r="P26" s="1029">
        <v>43966</v>
      </c>
      <c r="Q26" s="1029">
        <v>43980</v>
      </c>
      <c r="R26" s="615">
        <f t="shared" si="2"/>
        <v>7.2164948453608311</v>
      </c>
      <c r="S26" s="673">
        <f>IF(INDEX(Historical!$D$7:$D$1257,MATCH(B26,Historical!$B$7:$B$1281,0))=0,"n/a",(INDEX(Historical!$C$7:$C$1259,MATCH(B26,Historical!$B$7:$B$1281,0))/INDEX(Historical!$D$7:$D$1257,MATCH(B26,Historical!$B$7:$B$1281,0))-1)*100)</f>
        <v>7.3490813648293907</v>
      </c>
      <c r="T26" s="673">
        <f>IF(INDEX(Historical!$F$7:$F$1250,MATCH(B26,Historical!$B$7:$B$1281,0))=0,"n/a",((INDEX(Historical!$C$7:$C$1259,MATCH(B26,Historical!$B$7:$B$1281,0))/INDEX(Historical!$F$7:$F$1250,MATCH(B26,Historical!$B$7:$B$1281,0)))^(1/3)-1)*100)</f>
        <v>8.0752127838050747</v>
      </c>
      <c r="U26" s="673">
        <f>IF(INDEX(Historical!$H$7:$H$1250,MATCH(B26,Historical!$B$7:$B$1281,0))=0,"n/a",((INDEX(Historical!$C$7:$C$1259,MATCH(B26,Historical!$B$7:$B$1281,0))/INDEX(Historical!$H$7:$H$1250,MATCH(B26,Historical!$B$7:$B$1281,0)))^(1/5)-1)*100)</f>
        <v>9.5682458464913402</v>
      </c>
      <c r="V26" s="673">
        <f>IF(INDEX(Historical!$O$7:$O$1250,MATCH(B26,Historical!$B$7:$B$1281,0))=0,"n/a",((INDEX(Historical!$C$7:$C$1259,MATCH(B26,Historical!$B$7:$B$1281,0))/INDEX(Historical!$O$7:$O$1250,MATCH(B26,Historical!$B$7:$B$1281,0)))^(1/10)-1)*100)</f>
        <v>19.136955021584832</v>
      </c>
      <c r="W26" s="674">
        <f t="shared" si="3"/>
        <v>0.49998789440113045</v>
      </c>
      <c r="X26" s="675">
        <f t="shared" si="4"/>
        <v>1.2589797166435974</v>
      </c>
      <c r="Y26" s="638"/>
      <c r="Z26" s="624">
        <f t="shared" si="5"/>
        <v>35.046335299073299</v>
      </c>
      <c r="AA26" s="853">
        <f t="shared" si="6"/>
        <v>19.582982308340355</v>
      </c>
      <c r="AB26" s="854">
        <v>12</v>
      </c>
      <c r="AC26" s="833">
        <v>11.87</v>
      </c>
      <c r="AD26" s="833">
        <v>1.94</v>
      </c>
      <c r="AE26" s="833">
        <v>2.2200000000000002</v>
      </c>
      <c r="AF26" s="833">
        <v>4.79</v>
      </c>
      <c r="AG26" s="833">
        <v>24.4</v>
      </c>
      <c r="AH26" s="833">
        <v>-12.3</v>
      </c>
      <c r="AI26" s="833">
        <v>10.280000000000001</v>
      </c>
      <c r="AJ26" s="833">
        <v>7.6</v>
      </c>
      <c r="AK26" s="833">
        <v>10.11</v>
      </c>
      <c r="AL26" s="845">
        <v>26570</v>
      </c>
      <c r="AM26" s="839">
        <v>0.3</v>
      </c>
      <c r="AN26" s="833">
        <v>3.85</v>
      </c>
      <c r="AO26" s="711">
        <f t="shared" si="7"/>
        <v>-8.2251042828857965</v>
      </c>
      <c r="AP26" s="712">
        <f t="shared" si="8"/>
        <v>11.357878025454559</v>
      </c>
      <c r="AQ26" s="855">
        <f t="shared" si="9"/>
        <v>104.18127594746163</v>
      </c>
      <c r="AR26" s="624">
        <f>INDEX(Historical!$C$7:$C$1259,MATCH(B26,Historical!$B$7:$B$1281,0))*IF(AH26="n/a",1.03,IF(AH26&lt;0,1.01,IF(AH26&gt;10,1.1,(1+AH26/100))))</f>
        <v>4.1308999999999996</v>
      </c>
      <c r="AS26" s="853">
        <f t="shared" si="10"/>
        <v>4.54399</v>
      </c>
      <c r="AT26" s="853">
        <f t="shared" si="11"/>
        <v>4.9983890000000004</v>
      </c>
      <c r="AU26" s="853">
        <f t="shared" si="11"/>
        <v>5.4982279000000007</v>
      </c>
      <c r="AV26" s="853">
        <f t="shared" si="11"/>
        <v>6.0480506900000011</v>
      </c>
      <c r="AW26" s="624">
        <f t="shared" si="12"/>
        <v>25.219557590000001</v>
      </c>
      <c r="AX26" s="719">
        <f t="shared" si="13"/>
        <v>10.849454760163477</v>
      </c>
      <c r="AY26" s="900">
        <v>1.69</v>
      </c>
      <c r="AZ26" s="839">
        <v>162.51</v>
      </c>
      <c r="BA26" s="839">
        <v>-1.69</v>
      </c>
      <c r="BB26" s="839">
        <v>6.0600000000000005</v>
      </c>
      <c r="BC26" s="839">
        <v>28.93</v>
      </c>
      <c r="BE26" s="597">
        <v>2005</v>
      </c>
      <c r="BF26" s="865">
        <f t="shared" si="14"/>
        <v>1</v>
      </c>
      <c r="BG26" s="849">
        <v>1</v>
      </c>
    </row>
    <row r="27" spans="1:59" ht="11.25" customHeight="1" x14ac:dyDescent="0.2">
      <c r="A27" s="847" t="s">
        <v>905</v>
      </c>
      <c r="B27" s="842" t="s">
        <v>906</v>
      </c>
      <c r="C27" s="898" t="s">
        <v>4253</v>
      </c>
      <c r="D27" s="898" t="s">
        <v>4254</v>
      </c>
      <c r="E27" s="705">
        <v>11</v>
      </c>
      <c r="F27" s="1153">
        <v>382</v>
      </c>
      <c r="G27" s="1153" t="s">
        <v>106</v>
      </c>
      <c r="H27" s="1153" t="s">
        <v>106</v>
      </c>
      <c r="I27" s="841">
        <v>239.06</v>
      </c>
      <c r="J27" s="624">
        <f t="shared" si="0"/>
        <v>2.0747929390111266</v>
      </c>
      <c r="K27" s="844">
        <v>1.24</v>
      </c>
      <c r="L27" s="854">
        <v>4</v>
      </c>
      <c r="M27" s="615">
        <f t="shared" si="1"/>
        <v>4.96</v>
      </c>
      <c r="N27" s="837" t="s">
        <v>4004</v>
      </c>
      <c r="O27" s="706">
        <v>1.21</v>
      </c>
      <c r="P27" s="606">
        <v>44298</v>
      </c>
      <c r="Q27" s="606">
        <v>44315</v>
      </c>
      <c r="R27" s="615">
        <f t="shared" si="2"/>
        <v>2.4793388429752086</v>
      </c>
      <c r="S27" s="673">
        <f>IF(INDEX(Historical!$D$7:$D$1257,MATCH(B27,Historical!$B$7:$B$1281,0))=0,"n/a",(INDEX(Historical!$C$7:$C$1259,MATCH(B27,Historical!$B$7:$B$1281,0))/INDEX(Historical!$D$7:$D$1257,MATCH(B27,Historical!$B$7:$B$1281,0))-1)*100)</f>
        <v>19.944598337950147</v>
      </c>
      <c r="T27" s="673">
        <f>IF(INDEX(Historical!$F$7:$F$1250,MATCH(B27,Historical!$B$7:$B$1281,0))=0,"n/a",((INDEX(Historical!$C$7:$C$1259,MATCH(B27,Historical!$B$7:$B$1281,0))/INDEX(Historical!$F$7:$F$1250,MATCH(B27,Historical!$B$7:$B$1281,0)))^(1/3)-1)*100)</f>
        <v>17.931002350876991</v>
      </c>
      <c r="U27" s="673">
        <f>IF(INDEX(Historical!$H$7:$H$1250,MATCH(B27,Historical!$B$7:$B$1281,0))=0,"n/a",((INDEX(Historical!$C$7:$C$1259,MATCH(B27,Historical!$B$7:$B$1281,0))/INDEX(Historical!$H$7:$H$1250,MATCH(B27,Historical!$B$7:$B$1281,0)))^(1/5)-1)*100)</f>
        <v>19.05889960615319</v>
      </c>
      <c r="V27" s="673" t="str">
        <f>IF(INDEX(Historical!$O$7:$O$1250,MATCH(B27,Historical!$B$7:$B$1281,0))=0,"n/a",((INDEX(Historical!$C$7:$C$1259,MATCH(B27,Historical!$B$7:$B$1281,0))/INDEX(Historical!$O$7:$O$1250,MATCH(B27,Historical!$B$7:$B$1281,0)))^(1/10)-1)*100)</f>
        <v>n/a</v>
      </c>
      <c r="W27" s="674" t="str">
        <f t="shared" si="3"/>
        <v>n/a</v>
      </c>
      <c r="X27" s="675">
        <f t="shared" si="4"/>
        <v>0.87026938840882151</v>
      </c>
      <c r="Y27" s="843" t="s">
        <v>3939</v>
      </c>
      <c r="Z27" s="624">
        <f t="shared" si="5"/>
        <v>130.87071240105541</v>
      </c>
      <c r="AA27" s="853">
        <f t="shared" si="6"/>
        <v>63.07651715039578</v>
      </c>
      <c r="AB27" s="854">
        <v>12</v>
      </c>
      <c r="AC27" s="833">
        <v>3.79</v>
      </c>
      <c r="AD27" s="833">
        <v>3.61</v>
      </c>
      <c r="AE27" s="833">
        <v>12.47</v>
      </c>
      <c r="AF27" s="833">
        <v>25.75</v>
      </c>
      <c r="AG27" s="833">
        <v>44.800000000000004</v>
      </c>
      <c r="AH27" s="833">
        <v>-10.6</v>
      </c>
      <c r="AI27" s="833">
        <v>10.48</v>
      </c>
      <c r="AJ27" s="833">
        <v>21.9</v>
      </c>
      <c r="AK27" s="833">
        <v>17.309999999999999</v>
      </c>
      <c r="AL27" s="845">
        <v>100270</v>
      </c>
      <c r="AM27" s="839">
        <v>0.2</v>
      </c>
      <c r="AN27" s="833">
        <v>7.15</v>
      </c>
      <c r="AO27" s="711">
        <f t="shared" si="7"/>
        <v>-41.942824605231465</v>
      </c>
      <c r="AP27" s="712">
        <f t="shared" si="8"/>
        <v>21.133692545164315</v>
      </c>
      <c r="AQ27" s="855">
        <f t="shared" si="9"/>
        <v>749.63268315004893</v>
      </c>
      <c r="AR27" s="624">
        <f>INDEX(Historical!$C$7:$C$1259,MATCH(B27,Historical!$B$7:$B$1281,0))*IF(AH27="n/a",1.03,IF(AH27&lt;0,1.01,IF(AH27&gt;10,1.1,(1+AH27/100))))</f>
        <v>4.3733000000000004</v>
      </c>
      <c r="AS27" s="853">
        <f t="shared" si="10"/>
        <v>4.8106300000000006</v>
      </c>
      <c r="AT27" s="853">
        <f t="shared" ref="AT27:AV46" si="15">IF($AK27="n/a",1.03*AS27,IF($AK27&lt;0,1.01*AS27,IF($AK27&gt;10,1.1*AS27,(1+$AK27/100)*AS27)))</f>
        <v>5.2916930000000013</v>
      </c>
      <c r="AU27" s="853">
        <f t="shared" si="15"/>
        <v>5.8208623000000017</v>
      </c>
      <c r="AV27" s="853">
        <f t="shared" si="15"/>
        <v>6.4029485300000024</v>
      </c>
      <c r="AW27" s="624">
        <f t="shared" si="12"/>
        <v>26.699433830000007</v>
      </c>
      <c r="AX27" s="719">
        <f t="shared" si="13"/>
        <v>11.168507416548151</v>
      </c>
      <c r="AY27" s="900">
        <v>0.19</v>
      </c>
      <c r="AZ27" s="839">
        <v>21.04</v>
      </c>
      <c r="BA27" s="839">
        <v>-12.17</v>
      </c>
      <c r="BB27" s="839">
        <v>7.02</v>
      </c>
      <c r="BC27" s="839">
        <v>0.53</v>
      </c>
      <c r="BE27" s="597">
        <v>2011</v>
      </c>
      <c r="BF27" s="865">
        <f t="shared" si="14"/>
        <v>0</v>
      </c>
      <c r="BG27" s="849">
        <v>4</v>
      </c>
    </row>
    <row r="28" spans="1:59" ht="11.25" customHeight="1" x14ac:dyDescent="0.2">
      <c r="A28" s="838" t="s">
        <v>426</v>
      </c>
      <c r="B28" s="842" t="s">
        <v>427</v>
      </c>
      <c r="C28" s="898" t="s">
        <v>128</v>
      </c>
      <c r="D28" s="898" t="s">
        <v>4269</v>
      </c>
      <c r="E28" s="705">
        <v>18</v>
      </c>
      <c r="F28" s="1153">
        <v>185</v>
      </c>
      <c r="G28" s="1153" t="s">
        <v>37</v>
      </c>
      <c r="H28" s="1153" t="s">
        <v>115</v>
      </c>
      <c r="I28" s="841">
        <v>27.38</v>
      </c>
      <c r="J28" s="624">
        <f t="shared" si="0"/>
        <v>2.556610664718773</v>
      </c>
      <c r="K28" s="844">
        <v>0.17499999999999999</v>
      </c>
      <c r="L28" s="854">
        <v>4</v>
      </c>
      <c r="M28" s="615">
        <f t="shared" si="1"/>
        <v>0.7</v>
      </c>
      <c r="N28" s="837" t="s">
        <v>223</v>
      </c>
      <c r="O28" s="706">
        <v>0.17</v>
      </c>
      <c r="P28" s="904">
        <v>43829</v>
      </c>
      <c r="Q28" s="904">
        <v>43852</v>
      </c>
      <c r="R28" s="615">
        <f t="shared" si="2"/>
        <v>2.9411764705882213</v>
      </c>
      <c r="S28" s="673">
        <f>IF(INDEX(Historical!$D$7:$D$1257,MATCH(B28,Historical!$B$7:$B$1281,0))=0,"n/a",(INDEX(Historical!$C$7:$C$1259,MATCH(B28,Historical!$B$7:$B$1281,0))/INDEX(Historical!$D$7:$D$1257,MATCH(B28,Historical!$B$7:$B$1281,0))-1)*100)</f>
        <v>2.9411764705882248</v>
      </c>
      <c r="T28" s="673">
        <f>IF(INDEX(Historical!$F$7:$F$1250,MATCH(B28,Historical!$B$7:$B$1281,0))=0,"n/a",((INDEX(Historical!$C$7:$C$1259,MATCH(B28,Historical!$B$7:$B$1281,0))/INDEX(Historical!$F$7:$F$1250,MATCH(B28,Historical!$B$7:$B$1281,0)))^(1/3)-1)*100)</f>
        <v>3.0321324952139239</v>
      </c>
      <c r="U28" s="673">
        <f>IF(INDEX(Historical!$H$7:$H$1250,MATCH(B28,Historical!$B$7:$B$1281,0))=0,"n/a",((INDEX(Historical!$C$7:$C$1259,MATCH(B28,Historical!$B$7:$B$1281,0))/INDEX(Historical!$H$7:$H$1250,MATCH(B28,Historical!$B$7:$B$1281,0)))^(1/5)-1)*100)</f>
        <v>4.5639552591273169</v>
      </c>
      <c r="V28" s="673">
        <f>IF(INDEX(Historical!$O$7:$O$1250,MATCH(B28,Historical!$B$7:$B$1281,0))=0,"n/a",((INDEX(Historical!$C$7:$C$1259,MATCH(B28,Historical!$B$7:$B$1281,0))/INDEX(Historical!$O$7:$O$1250,MATCH(B28,Historical!$B$7:$B$1281,0)))^(1/10)-1)*100)</f>
        <v>11.375925340630499</v>
      </c>
      <c r="W28" s="674">
        <f t="shared" si="3"/>
        <v>0.40119419937001488</v>
      </c>
      <c r="X28" s="675">
        <f t="shared" si="4"/>
        <v>0.22706245070285158</v>
      </c>
      <c r="Y28" s="639"/>
      <c r="Z28" s="624">
        <f t="shared" si="5"/>
        <v>333.33333333333331</v>
      </c>
      <c r="AA28" s="853">
        <f t="shared" si="6"/>
        <v>130.38095238095238</v>
      </c>
      <c r="AB28" s="854">
        <v>12</v>
      </c>
      <c r="AC28" s="833">
        <v>0.21</v>
      </c>
      <c r="AD28" s="833">
        <v>16.45</v>
      </c>
      <c r="AE28" s="833">
        <v>0.11</v>
      </c>
      <c r="AF28" s="833">
        <v>0.96</v>
      </c>
      <c r="AG28" s="833">
        <v>0.8</v>
      </c>
      <c r="AH28" s="834">
        <v>-57.999999999999993</v>
      </c>
      <c r="AI28" s="834">
        <v>30.009999999999998</v>
      </c>
      <c r="AJ28" s="833">
        <v>20.100000000000001</v>
      </c>
      <c r="AK28" s="833">
        <v>8</v>
      </c>
      <c r="AL28" s="845">
        <v>903.68</v>
      </c>
      <c r="AM28" s="839">
        <v>2.9000000000000004</v>
      </c>
      <c r="AN28" s="833">
        <v>1.45</v>
      </c>
      <c r="AO28" s="711">
        <f t="shared" si="7"/>
        <v>-123.26038645710629</v>
      </c>
      <c r="AP28" s="712">
        <f t="shared" si="8"/>
        <v>7.1205659238460903</v>
      </c>
      <c r="AQ28" s="855">
        <f t="shared" si="9"/>
        <v>135.85844557532033</v>
      </c>
      <c r="AR28" s="624">
        <f>INDEX(Historical!$C$7:$C$1259,MATCH(B28,Historical!$B$7:$B$1281,0))*IF(AH28="n/a",1.03,IF(AH28&lt;0,1.01,IF(AH28&gt;10,1.1,(1+AH28/100))))</f>
        <v>0.70699999999999996</v>
      </c>
      <c r="AS28" s="853">
        <f t="shared" si="10"/>
        <v>0.77770000000000006</v>
      </c>
      <c r="AT28" s="853">
        <f t="shared" si="15"/>
        <v>0.83991600000000011</v>
      </c>
      <c r="AU28" s="853">
        <f t="shared" si="15"/>
        <v>0.90710928000000013</v>
      </c>
      <c r="AV28" s="853">
        <f t="shared" si="15"/>
        <v>0.97967802240000024</v>
      </c>
      <c r="AW28" s="624">
        <f t="shared" si="12"/>
        <v>4.2114033024000008</v>
      </c>
      <c r="AX28" s="719">
        <f t="shared" si="13"/>
        <v>15.381312280496717</v>
      </c>
      <c r="AY28" s="900">
        <v>0.69</v>
      </c>
      <c r="AZ28" s="839">
        <v>147.78</v>
      </c>
      <c r="BA28" s="839">
        <v>-11.19</v>
      </c>
      <c r="BB28" s="839">
        <v>2.13</v>
      </c>
      <c r="BC28" s="839">
        <v>29.48</v>
      </c>
      <c r="BE28" s="597">
        <v>2003</v>
      </c>
      <c r="BF28" s="865">
        <f t="shared" si="14"/>
        <v>1</v>
      </c>
      <c r="BG28" s="849">
        <v>0.2</v>
      </c>
    </row>
    <row r="29" spans="1:59" ht="11.25" customHeight="1" x14ac:dyDescent="0.2">
      <c r="A29" s="831" t="s">
        <v>921</v>
      </c>
      <c r="B29" s="842" t="s">
        <v>922</v>
      </c>
      <c r="C29" s="898" t="s">
        <v>153</v>
      </c>
      <c r="D29" s="898" t="s">
        <v>4255</v>
      </c>
      <c r="E29" s="705">
        <v>11</v>
      </c>
      <c r="F29" s="1153">
        <v>367</v>
      </c>
      <c r="G29" s="1153" t="s">
        <v>106</v>
      </c>
      <c r="H29" s="1153" t="s">
        <v>106</v>
      </c>
      <c r="I29" s="841">
        <v>358.95</v>
      </c>
      <c r="J29" s="624">
        <f t="shared" si="0"/>
        <v>1.2592283047778241</v>
      </c>
      <c r="K29" s="844">
        <v>1.1299999999999999</v>
      </c>
      <c r="L29" s="854">
        <v>4</v>
      </c>
      <c r="M29" s="615">
        <f t="shared" si="1"/>
        <v>4.5199999999999996</v>
      </c>
      <c r="N29" s="837" t="s">
        <v>593</v>
      </c>
      <c r="O29" s="706">
        <v>0.95</v>
      </c>
      <c r="P29" s="606">
        <v>44264</v>
      </c>
      <c r="Q29" s="606">
        <v>44280</v>
      </c>
      <c r="R29" s="615">
        <f t="shared" si="2"/>
        <v>18.947368421052627</v>
      </c>
      <c r="S29" s="673">
        <f>IF(INDEX(Historical!$D$7:$D$1257,MATCH(B29,Historical!$B$7:$B$1281,0))=0,"n/a",(INDEX(Historical!$C$7:$C$1259,MATCH(B29,Historical!$B$7:$B$1281,0))/INDEX(Historical!$D$7:$D$1257,MATCH(B29,Historical!$B$7:$B$1281,0))-1)*100)</f>
        <v>18.749999999999979</v>
      </c>
      <c r="T29" s="673">
        <f>IF(INDEX(Historical!$F$7:$F$1250,MATCH(B29,Historical!$B$7:$B$1281,0))=0,"n/a",((INDEX(Historical!$C$7:$C$1259,MATCH(B29,Historical!$B$7:$B$1281,0))/INDEX(Historical!$F$7:$F$1250,MATCH(B29,Historical!$B$7:$B$1281,0)))^(1/3)-1)*100)</f>
        <v>12.065846893298771</v>
      </c>
      <c r="U29" s="673">
        <f>IF(INDEX(Historical!$H$7:$H$1250,MATCH(B29,Historical!$B$7:$B$1281,0))=0,"n/a",((INDEX(Historical!$C$7:$C$1259,MATCH(B29,Historical!$B$7:$B$1281,0))/INDEX(Historical!$H$7:$H$1250,MATCH(B29,Historical!$B$7:$B$1281,0)))^(1/5)-1)*100)</f>
        <v>8.7348394571074905</v>
      </c>
      <c r="V29" s="673" t="str">
        <f>IF(INDEX(Historical!$O$7:$O$1250,MATCH(B29,Historical!$B$7:$B$1281,0))=0,"n/a",((INDEX(Historical!$C$7:$C$1259,MATCH(B29,Historical!$B$7:$B$1281,0))/INDEX(Historical!$O$7:$O$1250,MATCH(B29,Historical!$B$7:$B$1281,0)))^(1/10)-1)*100)</f>
        <v>n/a</v>
      </c>
      <c r="W29" s="674" t="str">
        <f t="shared" si="3"/>
        <v>n/a</v>
      </c>
      <c r="X29" s="675">
        <f t="shared" si="4"/>
        <v>0.62840571633866826</v>
      </c>
      <c r="Y29" s="631"/>
      <c r="Z29" s="624">
        <f t="shared" si="5"/>
        <v>25.223214285714278</v>
      </c>
      <c r="AA29" s="853">
        <f t="shared" si="6"/>
        <v>20.030691964285712</v>
      </c>
      <c r="AB29" s="854">
        <v>12</v>
      </c>
      <c r="AC29" s="833">
        <v>17.920000000000002</v>
      </c>
      <c r="AD29" s="833">
        <v>1.51</v>
      </c>
      <c r="AE29" s="833">
        <v>0.72</v>
      </c>
      <c r="AF29" s="833">
        <v>2.71</v>
      </c>
      <c r="AG29" s="833">
        <v>13.700000000000001</v>
      </c>
      <c r="AH29" s="833">
        <v>-2.6</v>
      </c>
      <c r="AI29" s="833">
        <v>13.530000000000001</v>
      </c>
      <c r="AJ29" s="833">
        <v>13.900000000000002</v>
      </c>
      <c r="AK29" s="833">
        <v>13.420000000000002</v>
      </c>
      <c r="AL29" s="845">
        <v>88100</v>
      </c>
      <c r="AM29" s="839">
        <v>0.1</v>
      </c>
      <c r="AN29" s="833">
        <v>0.6</v>
      </c>
      <c r="AO29" s="711">
        <f t="shared" si="7"/>
        <v>-10.036624202400397</v>
      </c>
      <c r="AP29" s="712">
        <f t="shared" si="8"/>
        <v>9.9940677618853151</v>
      </c>
      <c r="AQ29" s="855">
        <f t="shared" si="9"/>
        <v>55.325000095805251</v>
      </c>
      <c r="AR29" s="624">
        <f>INDEX(Historical!$C$7:$C$1259,MATCH(B29,Historical!$B$7:$B$1281,0))*IF(AH29="n/a",1.03,IF(AH29&lt;0,1.01,IF(AH29&gt;10,1.1,(1+AH29/100))))</f>
        <v>3.8379999999999996</v>
      </c>
      <c r="AS29" s="853">
        <f t="shared" si="10"/>
        <v>4.2218</v>
      </c>
      <c r="AT29" s="853">
        <f t="shared" si="15"/>
        <v>4.64398</v>
      </c>
      <c r="AU29" s="853">
        <f t="shared" si="15"/>
        <v>5.1083780000000001</v>
      </c>
      <c r="AV29" s="853">
        <f t="shared" si="15"/>
        <v>5.619215800000001</v>
      </c>
      <c r="AW29" s="624">
        <f t="shared" si="12"/>
        <v>23.431373799999996</v>
      </c>
      <c r="AX29" s="719">
        <f t="shared" si="13"/>
        <v>6.5277542276083009</v>
      </c>
      <c r="AY29" s="900">
        <v>1.04</v>
      </c>
      <c r="AZ29" s="839">
        <v>80.23</v>
      </c>
      <c r="BA29" s="839">
        <v>-5.3199999999999994</v>
      </c>
      <c r="BB29" s="839">
        <v>12.4</v>
      </c>
      <c r="BC29" s="839">
        <v>21.11</v>
      </c>
      <c r="BE29" s="597">
        <v>2011</v>
      </c>
      <c r="BF29" s="865">
        <f t="shared" si="14"/>
        <v>0</v>
      </c>
      <c r="BG29" s="849">
        <v>5.3</v>
      </c>
    </row>
    <row r="30" spans="1:59" ht="11.25" customHeight="1" x14ac:dyDescent="0.2">
      <c r="A30" s="847" t="s">
        <v>929</v>
      </c>
      <c r="B30" s="842" t="s">
        <v>930</v>
      </c>
      <c r="C30" s="898" t="s">
        <v>108</v>
      </c>
      <c r="D30" s="898" t="s">
        <v>4272</v>
      </c>
      <c r="E30" s="705">
        <v>10</v>
      </c>
      <c r="F30" s="1153">
        <v>433</v>
      </c>
      <c r="G30" s="1153" t="s">
        <v>106</v>
      </c>
      <c r="H30" s="1153" t="s">
        <v>106</v>
      </c>
      <c r="I30" s="841">
        <v>42.61</v>
      </c>
      <c r="J30" s="624">
        <f t="shared" si="0"/>
        <v>4.9753578972072283</v>
      </c>
      <c r="K30" s="844">
        <v>0.53</v>
      </c>
      <c r="L30" s="854">
        <v>4</v>
      </c>
      <c r="M30" s="615">
        <f t="shared" si="1"/>
        <v>2.12</v>
      </c>
      <c r="N30" s="837" t="s">
        <v>208</v>
      </c>
      <c r="O30" s="706">
        <v>0.52</v>
      </c>
      <c r="P30" s="606">
        <v>44179</v>
      </c>
      <c r="Q30" s="606">
        <v>44183</v>
      </c>
      <c r="R30" s="615">
        <f t="shared" si="2"/>
        <v>1.9230769230769247</v>
      </c>
      <c r="S30" s="673">
        <f>IF(INDEX(Historical!$D$7:$D$1257,MATCH(B30,Historical!$B$7:$B$1281,0))=0,"n/a",(INDEX(Historical!$C$7:$C$1259,MATCH(B30,Historical!$B$7:$B$1281,0))/INDEX(Historical!$D$7:$D$1257,MATCH(B30,Historical!$B$7:$B$1281,0))-1)*100)</f>
        <v>0.48309178743961567</v>
      </c>
      <c r="T30" s="673">
        <f>IF(INDEX(Historical!$F$7:$F$1250,MATCH(B30,Historical!$B$7:$B$1281,0))=0,"n/a",((INDEX(Historical!$C$7:$C$1259,MATCH(B30,Historical!$B$7:$B$1281,0))/INDEX(Historical!$F$7:$F$1250,MATCH(B30,Historical!$B$7:$B$1281,0)))^(1/3)-1)*100)</f>
        <v>1.827645730407923</v>
      </c>
      <c r="U30" s="673">
        <f>IF(INDEX(Historical!$H$7:$H$1250,MATCH(B30,Historical!$B$7:$B$1281,0))=0,"n/a",((INDEX(Historical!$C$7:$C$1259,MATCH(B30,Historical!$B$7:$B$1281,0))/INDEX(Historical!$H$7:$H$1250,MATCH(B30,Historical!$B$7:$B$1281,0)))^(1/5)-1)*100)</f>
        <v>1.9342909086950355</v>
      </c>
      <c r="V30" s="673">
        <f>IF(INDEX(Historical!$O$7:$O$1250,MATCH(B30,Historical!$B$7:$B$1281,0))=0,"n/a",((INDEX(Historical!$C$7:$C$1259,MATCH(B30,Historical!$B$7:$B$1281,0))/INDEX(Historical!$O$7:$O$1250,MATCH(B30,Historical!$B$7:$B$1281,0)))^(1/10)-1)*100)</f>
        <v>5.1403162481138631</v>
      </c>
      <c r="W30" s="674">
        <f t="shared" si="3"/>
        <v>0.37629803602157458</v>
      </c>
      <c r="X30" s="675" t="str">
        <f t="shared" si="4"/>
        <v>n/a</v>
      </c>
      <c r="Y30" s="646"/>
      <c r="Z30" s="624" t="str">
        <f t="shared" si="5"/>
        <v>n/a</v>
      </c>
      <c r="AA30" s="853" t="str">
        <f t="shared" si="6"/>
        <v>n/a</v>
      </c>
      <c r="AB30" s="854">
        <v>12</v>
      </c>
      <c r="AC30" s="833" t="s">
        <v>136</v>
      </c>
      <c r="AD30" s="833" t="s">
        <v>136</v>
      </c>
      <c r="AE30" s="833" t="s">
        <v>136</v>
      </c>
      <c r="AF30" s="833" t="s">
        <v>136</v>
      </c>
      <c r="AG30" s="833" t="s">
        <v>136</v>
      </c>
      <c r="AH30" s="833" t="s">
        <v>136</v>
      </c>
      <c r="AI30" s="833" t="s">
        <v>136</v>
      </c>
      <c r="AJ30" s="833" t="s">
        <v>136</v>
      </c>
      <c r="AK30" s="833" t="s">
        <v>136</v>
      </c>
      <c r="AL30" s="845" t="s">
        <v>136</v>
      </c>
      <c r="AM30" s="839" t="s">
        <v>136</v>
      </c>
      <c r="AN30" s="833" t="s">
        <v>136</v>
      </c>
      <c r="AO30" s="711" t="str">
        <f t="shared" si="7"/>
        <v>n/a</v>
      </c>
      <c r="AP30" s="712">
        <f t="shared" si="8"/>
        <v>6.9096488059022638</v>
      </c>
      <c r="AQ30" s="855" t="str">
        <f t="shared" si="9"/>
        <v>n/a</v>
      </c>
      <c r="AR30" s="624">
        <f>INDEX(Historical!$C$7:$C$1259,MATCH(B30,Historical!$B$7:$B$1281,0))*IF(AH30="n/a",1.03,IF(AH30&lt;0,1.01,IF(AH30&gt;10,1.1,(1+AH30/100))))</f>
        <v>2.1424000000000003</v>
      </c>
      <c r="AS30" s="853">
        <f t="shared" si="10"/>
        <v>2.2066720000000002</v>
      </c>
      <c r="AT30" s="853">
        <f t="shared" si="15"/>
        <v>2.2728721600000004</v>
      </c>
      <c r="AU30" s="853">
        <f t="shared" si="15"/>
        <v>2.3410583248000005</v>
      </c>
      <c r="AV30" s="853">
        <f t="shared" si="15"/>
        <v>2.4112900745440005</v>
      </c>
      <c r="AW30" s="624">
        <f t="shared" si="12"/>
        <v>11.374292559344001</v>
      </c>
      <c r="AX30" s="719">
        <f t="shared" si="13"/>
        <v>26.693951089753583</v>
      </c>
      <c r="AY30" s="900" t="s">
        <v>136</v>
      </c>
      <c r="AZ30" s="839" t="s">
        <v>136</v>
      </c>
      <c r="BA30" s="839" t="s">
        <v>136</v>
      </c>
      <c r="BB30" s="839" t="s">
        <v>136</v>
      </c>
      <c r="BC30" s="839" t="s">
        <v>136</v>
      </c>
      <c r="BD30" s="874" t="s">
        <v>4199</v>
      </c>
      <c r="BE30" s="597">
        <v>2012</v>
      </c>
      <c r="BF30" s="865">
        <f t="shared" si="14"/>
        <v>0</v>
      </c>
      <c r="BG30" s="849" t="s">
        <v>136</v>
      </c>
    </row>
    <row r="31" spans="1:59" s="744" customFormat="1" ht="11.25" customHeight="1" x14ac:dyDescent="0.2">
      <c r="A31" s="726" t="s">
        <v>927</v>
      </c>
      <c r="B31" s="751" t="s">
        <v>928</v>
      </c>
      <c r="C31" s="898" t="s">
        <v>112</v>
      </c>
      <c r="D31" s="898" t="s">
        <v>1217</v>
      </c>
      <c r="E31" s="727">
        <v>10</v>
      </c>
      <c r="F31" s="1153">
        <v>445</v>
      </c>
      <c r="G31" s="1152" t="s">
        <v>106</v>
      </c>
      <c r="H31" s="1152" t="s">
        <v>106</v>
      </c>
      <c r="I31" s="728">
        <v>40.880000000000003</v>
      </c>
      <c r="J31" s="729">
        <f t="shared" si="0"/>
        <v>1.9569471624266144</v>
      </c>
      <c r="K31" s="730">
        <v>0.2</v>
      </c>
      <c r="L31" s="731">
        <v>4</v>
      </c>
      <c r="M31" s="732">
        <f t="shared" si="1"/>
        <v>0.8</v>
      </c>
      <c r="N31" s="733" t="s">
        <v>555</v>
      </c>
      <c r="O31" s="734">
        <v>0.1875</v>
      </c>
      <c r="P31" s="1122">
        <v>44225</v>
      </c>
      <c r="Q31" s="1122">
        <v>44243</v>
      </c>
      <c r="R31" s="732">
        <f t="shared" si="2"/>
        <v>6.6666666666666723</v>
      </c>
      <c r="S31" s="673">
        <f>IF(INDEX(Historical!$D$7:$D$1257,MATCH(B31,Historical!$B$7:$B$1281,0))=0,"n/a",(INDEX(Historical!$C$7:$C$1259,MATCH(B31,Historical!$B$7:$B$1281,0))/INDEX(Historical!$D$7:$D$1257,MATCH(B31,Historical!$B$7:$B$1281,0))-1)*100)</f>
        <v>7.1428571428571397</v>
      </c>
      <c r="T31" s="673">
        <f>IF(INDEX(Historical!$F$7:$F$1250,MATCH(B31,Historical!$B$7:$B$1281,0))=0,"n/a",((INDEX(Historical!$C$7:$C$1259,MATCH(B31,Historical!$B$7:$B$1281,0))/INDEX(Historical!$F$7:$F$1250,MATCH(B31,Historical!$B$7:$B$1281,0)))^(1/3)-1)*100)</f>
        <v>10.227784577092303</v>
      </c>
      <c r="U31" s="673">
        <f>IF(INDEX(Historical!$H$7:$H$1250,MATCH(B31,Historical!$B$7:$B$1281,0))=0,"n/a",((INDEX(Historical!$C$7:$C$1259,MATCH(B31,Historical!$B$7:$B$1281,0))/INDEX(Historical!$H$7:$H$1250,MATCH(B31,Historical!$B$7:$B$1281,0)))^(1/5)-1)*100)</f>
        <v>11.255558285117573</v>
      </c>
      <c r="V31" s="673">
        <f>IF(INDEX(Historical!$O$7:$O$1250,MATCH(B31,Historical!$B$7:$B$1281,0))=0,"n/a",((INDEX(Historical!$C$7:$C$1259,MATCH(B31,Historical!$B$7:$B$1281,0))/INDEX(Historical!$O$7:$O$1250,MATCH(B31,Historical!$B$7:$B$1281,0)))^(1/10)-1)*100)</f>
        <v>8.6886930029306022</v>
      </c>
      <c r="W31" s="674">
        <f t="shared" si="3"/>
        <v>1.2954259382074145</v>
      </c>
      <c r="X31" s="675">
        <f t="shared" si="4"/>
        <v>1.8451734893635365</v>
      </c>
      <c r="Y31" s="1012"/>
      <c r="Z31" s="729">
        <f t="shared" si="5"/>
        <v>30.188679245283023</v>
      </c>
      <c r="AA31" s="736">
        <f t="shared" si="6"/>
        <v>15.426415094339625</v>
      </c>
      <c r="AB31" s="731">
        <v>2</v>
      </c>
      <c r="AC31" s="737">
        <v>2.65</v>
      </c>
      <c r="AD31" s="737">
        <v>1.01</v>
      </c>
      <c r="AE31" s="737">
        <v>0.81</v>
      </c>
      <c r="AF31" s="737">
        <v>1.89</v>
      </c>
      <c r="AG31" s="737">
        <v>13.3</v>
      </c>
      <c r="AH31" s="737">
        <v>42.4</v>
      </c>
      <c r="AI31" s="737">
        <v>10.91</v>
      </c>
      <c r="AJ31" s="737">
        <v>6.1</v>
      </c>
      <c r="AK31" s="737">
        <v>15</v>
      </c>
      <c r="AL31" s="738">
        <v>1020</v>
      </c>
      <c r="AM31" s="739">
        <v>0.89999999999999991</v>
      </c>
      <c r="AN31" s="737">
        <v>0.31</v>
      </c>
      <c r="AO31" s="740">
        <f t="shared" si="7"/>
        <v>-2.2139096467954378</v>
      </c>
      <c r="AP31" s="741">
        <f t="shared" si="8"/>
        <v>13.212505447544187</v>
      </c>
      <c r="AQ31" s="742">
        <f t="shared" si="9"/>
        <v>13.834040072577935</v>
      </c>
      <c r="AR31" s="624">
        <f>INDEX(Historical!$C$7:$C$1259,MATCH(B31,Historical!$B$7:$B$1281,0))*IF(AH31="n/a",1.03,IF(AH31&lt;0,1.01,IF(AH31&gt;10,1.1,(1+AH31/100))))</f>
        <v>0.82500000000000007</v>
      </c>
      <c r="AS31" s="736">
        <f t="shared" si="10"/>
        <v>0.9075000000000002</v>
      </c>
      <c r="AT31" s="736">
        <f t="shared" si="15"/>
        <v>0.9982500000000003</v>
      </c>
      <c r="AU31" s="736">
        <f t="shared" si="15"/>
        <v>1.0980750000000004</v>
      </c>
      <c r="AV31" s="736">
        <f t="shared" si="15"/>
        <v>1.2078825000000004</v>
      </c>
      <c r="AW31" s="729">
        <f t="shared" si="12"/>
        <v>5.0367075000000012</v>
      </c>
      <c r="AX31" s="743">
        <f t="shared" si="13"/>
        <v>12.32071306262231</v>
      </c>
      <c r="AY31" s="901">
        <v>1.18</v>
      </c>
      <c r="AZ31" s="739">
        <v>158.41</v>
      </c>
      <c r="BA31" s="739">
        <v>-4.26</v>
      </c>
      <c r="BB31" s="739">
        <v>6.74</v>
      </c>
      <c r="BC31" s="739">
        <v>44.330000000000005</v>
      </c>
      <c r="BD31" s="875"/>
      <c r="BE31" s="597">
        <v>2012</v>
      </c>
      <c r="BF31" s="865">
        <f t="shared" si="14"/>
        <v>0</v>
      </c>
      <c r="BG31" s="793">
        <v>6.4</v>
      </c>
    </row>
    <row r="32" spans="1:59" ht="11.25" customHeight="1" x14ac:dyDescent="0.2">
      <c r="A32" s="848" t="s">
        <v>4612</v>
      </c>
      <c r="B32" s="842" t="s">
        <v>4602</v>
      </c>
      <c r="C32" s="898" t="s">
        <v>131</v>
      </c>
      <c r="D32" s="898" t="s">
        <v>4262</v>
      </c>
      <c r="E32" s="705">
        <v>12</v>
      </c>
      <c r="F32" s="1153">
        <v>285</v>
      </c>
      <c r="G32" s="1153" t="s">
        <v>106</v>
      </c>
      <c r="H32" s="1153" t="s">
        <v>106</v>
      </c>
      <c r="I32" s="841">
        <v>15.84</v>
      </c>
      <c r="J32" s="624">
        <f t="shared" si="0"/>
        <v>3.9166666666666661</v>
      </c>
      <c r="K32" s="844">
        <v>0.15509999999999999</v>
      </c>
      <c r="L32" s="854">
        <v>4</v>
      </c>
      <c r="M32" s="615">
        <f t="shared" si="1"/>
        <v>0.62039999999999995</v>
      </c>
      <c r="N32" s="837" t="s">
        <v>488</v>
      </c>
      <c r="O32" s="706">
        <v>0.14099999999999999</v>
      </c>
      <c r="P32" s="606">
        <v>44011</v>
      </c>
      <c r="Q32" s="606">
        <v>44027</v>
      </c>
      <c r="R32" s="615">
        <f t="shared" si="2"/>
        <v>10.000000000000002</v>
      </c>
      <c r="S32" s="673">
        <f>IF(INDEX(Historical!$D$7:$D$1257,MATCH(B32,Historical!$B$7:$B$1281,0))=0,"n/a",(INDEX(Historical!$C$7:$C$1259,MATCH(B32,Historical!$B$7:$B$1281,0))/INDEX(Historical!$D$7:$D$1257,MATCH(B32,Historical!$B$7:$B$1281,0))-1)*100)</f>
        <v>9.9925705794947852</v>
      </c>
      <c r="T32" s="673">
        <f>IF(INDEX(Historical!$F$7:$F$1250,MATCH(B32,Historical!$B$7:$B$1281,0))=0,"n/a",((INDEX(Historical!$C$7:$C$1259,MATCH(B32,Historical!$B$7:$B$1281,0))/INDEX(Historical!$F$7:$F$1250,MATCH(B32,Historical!$B$7:$B$1281,0)))^(1/3)-1)*100)</f>
        <v>9.1503482259578828</v>
      </c>
      <c r="U32" s="673">
        <f>IF(INDEX(Historical!$H$7:$H$1250,MATCH(B32,Historical!$B$7:$B$1281,0))=0,"n/a",((INDEX(Historical!$C$7:$C$1259,MATCH(B32,Historical!$B$7:$B$1281,0))/INDEX(Historical!$H$7:$H$1250,MATCH(B32,Historical!$B$7:$B$1281,0)))^(1/5)-1)*100)</f>
        <v>10.006558971153501</v>
      </c>
      <c r="V32" s="673">
        <f>IF(INDEX(Historical!$O$7:$O$1250,MATCH(B32,Historical!$B$7:$B$1281,0))=0,"n/a",((INDEX(Historical!$C$7:$C$1259,MATCH(B32,Historical!$B$7:$B$1281,0))/INDEX(Historical!$O$7:$O$1250,MATCH(B32,Historical!$B$7:$B$1281,0)))^(1/10)-1)*100)</f>
        <v>11.806400836920661</v>
      </c>
      <c r="W32" s="674">
        <f t="shared" si="3"/>
        <v>0.84755372186426681</v>
      </c>
      <c r="X32" s="675" t="str">
        <f t="shared" si="4"/>
        <v>n/a</v>
      </c>
      <c r="Y32" s="646"/>
      <c r="Z32" s="624">
        <f t="shared" si="5"/>
        <v>45.284671532846708</v>
      </c>
      <c r="AA32" s="853">
        <f t="shared" si="6"/>
        <v>11.562043795620436</v>
      </c>
      <c r="AB32" s="854">
        <v>12</v>
      </c>
      <c r="AC32" s="833">
        <v>1.37</v>
      </c>
      <c r="AD32" s="833" t="s">
        <v>136</v>
      </c>
      <c r="AE32" s="833">
        <v>5.59</v>
      </c>
      <c r="AF32" s="833">
        <v>1.86</v>
      </c>
      <c r="AG32" s="833" t="s">
        <v>136</v>
      </c>
      <c r="AH32" s="833" t="s">
        <v>136</v>
      </c>
      <c r="AI32" s="833" t="s">
        <v>136</v>
      </c>
      <c r="AJ32" s="833" t="s">
        <v>136</v>
      </c>
      <c r="AK32" s="833" t="s">
        <v>136</v>
      </c>
      <c r="AL32" s="845">
        <v>9380</v>
      </c>
      <c r="AM32" s="839">
        <v>0.16</v>
      </c>
      <c r="AN32" s="833" t="s">
        <v>136</v>
      </c>
      <c r="AO32" s="711">
        <f t="shared" si="7"/>
        <v>2.3611818421997306</v>
      </c>
      <c r="AP32" s="712">
        <f t="shared" si="8"/>
        <v>13.923225637820167</v>
      </c>
      <c r="AQ32" s="855">
        <f t="shared" si="9"/>
        <v>-2.2351995635465749</v>
      </c>
      <c r="AR32" s="624">
        <f>INDEX(Historical!$C$7:$C$1259,MATCH(B32,Historical!$B$7:$B$1281,0))*IF(AH32="n/a",1.03,IF(AH32&lt;0,1.01,IF(AH32&gt;10,1.1,(1+AH32/100))))</f>
        <v>0.60996600000000001</v>
      </c>
      <c r="AS32" s="853">
        <f t="shared" si="10"/>
        <v>0.62826497999999997</v>
      </c>
      <c r="AT32" s="853">
        <f t="shared" si="15"/>
        <v>0.64711292939999998</v>
      </c>
      <c r="AU32" s="853">
        <f t="shared" si="15"/>
        <v>0.66652631728199996</v>
      </c>
      <c r="AV32" s="853">
        <f t="shared" si="15"/>
        <v>0.68652210680046</v>
      </c>
      <c r="AW32" s="624">
        <f t="shared" si="12"/>
        <v>3.23839233348246</v>
      </c>
      <c r="AX32" s="719">
        <f t="shared" si="13"/>
        <v>20.444396044712501</v>
      </c>
      <c r="AY32" s="900" t="s">
        <v>136</v>
      </c>
      <c r="AZ32" s="839">
        <v>28.78</v>
      </c>
      <c r="BA32" s="839">
        <v>-11.31</v>
      </c>
      <c r="BB32" s="839">
        <v>-3.82</v>
      </c>
      <c r="BC32" s="839">
        <v>4.25</v>
      </c>
      <c r="BE32" s="597">
        <v>2009</v>
      </c>
      <c r="BF32" s="865">
        <f t="shared" si="14"/>
        <v>0</v>
      </c>
      <c r="BG32" s="849" t="s">
        <v>136</v>
      </c>
    </row>
    <row r="33" spans="1:59" ht="11.25" customHeight="1" x14ac:dyDescent="0.2">
      <c r="A33" s="838" t="s">
        <v>886</v>
      </c>
      <c r="B33" s="842" t="s">
        <v>887</v>
      </c>
      <c r="C33" s="898" t="s">
        <v>4253</v>
      </c>
      <c r="D33" s="898" t="s">
        <v>4254</v>
      </c>
      <c r="E33" s="705">
        <v>11</v>
      </c>
      <c r="F33" s="1153">
        <v>342</v>
      </c>
      <c r="G33" s="1153" t="s">
        <v>106</v>
      </c>
      <c r="H33" s="1153" t="s">
        <v>106</v>
      </c>
      <c r="I33" s="841">
        <v>164.3</v>
      </c>
      <c r="J33" s="624">
        <f t="shared" si="0"/>
        <v>2.6536822884966527</v>
      </c>
      <c r="K33" s="844">
        <v>1.0900000000000001</v>
      </c>
      <c r="L33" s="854">
        <v>4</v>
      </c>
      <c r="M33" s="615">
        <f t="shared" si="1"/>
        <v>4.3600000000000003</v>
      </c>
      <c r="N33" s="837" t="s">
        <v>488</v>
      </c>
      <c r="O33" s="706">
        <v>1.06</v>
      </c>
      <c r="P33" s="606">
        <v>44195</v>
      </c>
      <c r="Q33" s="606">
        <v>44211</v>
      </c>
      <c r="R33" s="615">
        <f t="shared" si="2"/>
        <v>2.8301886792452855</v>
      </c>
      <c r="S33" s="673">
        <f>IF(INDEX(Historical!$D$7:$D$1257,MATCH(B33,Historical!$B$7:$B$1281,0))=0,"n/a",(INDEX(Historical!$C$7:$C$1259,MATCH(B33,Historical!$B$7:$B$1281,0))/INDEX(Historical!$D$7:$D$1257,MATCH(B33,Historical!$B$7:$B$1281,0))-1)*100)</f>
        <v>6.0913705583756306</v>
      </c>
      <c r="T33" s="673">
        <f>IF(INDEX(Historical!$F$7:$F$1250,MATCH(B33,Historical!$B$7:$B$1281,0))=0,"n/a",((INDEX(Historical!$C$7:$C$1259,MATCH(B33,Historical!$B$7:$B$1281,0))/INDEX(Historical!$F$7:$F$1250,MATCH(B33,Historical!$B$7:$B$1281,0)))^(1/3)-1)*100)</f>
        <v>6.7102030775118671</v>
      </c>
      <c r="U33" s="673">
        <f>IF(INDEX(Historical!$H$7:$H$1250,MATCH(B33,Historical!$B$7:$B$1281,0))=0,"n/a",((INDEX(Historical!$C$7:$C$1259,MATCH(B33,Historical!$B$7:$B$1281,0))/INDEX(Historical!$H$7:$H$1250,MATCH(B33,Historical!$B$7:$B$1281,0)))^(1/5)-1)*100)</f>
        <v>6.717063837104309</v>
      </c>
      <c r="V33" s="673">
        <f>IF(INDEX(Historical!$O$7:$O$1250,MATCH(B33,Historical!$B$7:$B$1281,0))=0,"n/a",((INDEX(Historical!$C$7:$C$1259,MATCH(B33,Historical!$B$7:$B$1281,0))/INDEX(Historical!$O$7:$O$1250,MATCH(B33,Historical!$B$7:$B$1281,0)))^(1/10)-1)*100)</f>
        <v>11.559054446029226</v>
      </c>
      <c r="W33" s="674">
        <f t="shared" si="3"/>
        <v>0.5811084175152198</v>
      </c>
      <c r="X33" s="675">
        <f t="shared" si="4"/>
        <v>0.22540482674846676</v>
      </c>
      <c r="Y33" s="634"/>
      <c r="Z33" s="624">
        <f t="shared" si="5"/>
        <v>74.402730375426614</v>
      </c>
      <c r="AA33" s="853">
        <f t="shared" si="6"/>
        <v>28.037542662116042</v>
      </c>
      <c r="AB33" s="854">
        <v>12</v>
      </c>
      <c r="AC33" s="833">
        <v>5.86</v>
      </c>
      <c r="AD33" s="833">
        <v>283.74</v>
      </c>
      <c r="AE33" s="833">
        <v>12.06</v>
      </c>
      <c r="AF33" s="833">
        <v>1.9</v>
      </c>
      <c r="AG33" s="833">
        <v>7.3999999999999995</v>
      </c>
      <c r="AH33" s="834">
        <v>92.800000000000011</v>
      </c>
      <c r="AI33" s="834">
        <v>8.07</v>
      </c>
      <c r="AJ33" s="833">
        <v>29.799999999999997</v>
      </c>
      <c r="AK33" s="833">
        <v>0.1</v>
      </c>
      <c r="AL33" s="845">
        <v>22740</v>
      </c>
      <c r="AM33" s="839">
        <v>1.0999999999999999</v>
      </c>
      <c r="AN33" s="833">
        <v>0.65</v>
      </c>
      <c r="AO33" s="711">
        <f t="shared" si="7"/>
        <v>-18.666796536515079</v>
      </c>
      <c r="AP33" s="712">
        <f t="shared" si="8"/>
        <v>9.3707461256009612</v>
      </c>
      <c r="AQ33" s="855">
        <f t="shared" si="9"/>
        <v>53.870553183180547</v>
      </c>
      <c r="AR33" s="624">
        <f>INDEX(Historical!$C$7:$C$1259,MATCH(B33,Historical!$B$7:$B$1281,0))*IF(AH33="n/a",1.03,IF(AH33&lt;0,1.01,IF(AH33&gt;10,1.1,(1+AH33/100))))</f>
        <v>4.5979999999999999</v>
      </c>
      <c r="AS33" s="853">
        <f t="shared" si="10"/>
        <v>4.9690585999999994</v>
      </c>
      <c r="AT33" s="853">
        <f t="shared" si="15"/>
        <v>4.974027658599999</v>
      </c>
      <c r="AU33" s="853">
        <f t="shared" si="15"/>
        <v>4.9790016862585986</v>
      </c>
      <c r="AV33" s="853">
        <f t="shared" si="15"/>
        <v>4.9839806879448565</v>
      </c>
      <c r="AW33" s="624">
        <f t="shared" si="12"/>
        <v>24.504068632803452</v>
      </c>
      <c r="AX33" s="719">
        <f t="shared" si="13"/>
        <v>14.914223148389198</v>
      </c>
      <c r="AY33" s="900">
        <v>0.72</v>
      </c>
      <c r="AZ33" s="839">
        <v>28.939999999999998</v>
      </c>
      <c r="BA33" s="839">
        <v>-8.6199999999999992</v>
      </c>
      <c r="BB33" s="839">
        <v>-1.41</v>
      </c>
      <c r="BC33" s="839">
        <v>-1.2</v>
      </c>
      <c r="BE33" s="597">
        <v>2011</v>
      </c>
      <c r="BF33" s="865">
        <f t="shared" si="14"/>
        <v>0</v>
      </c>
      <c r="BG33" s="849">
        <v>3.5999999999999996</v>
      </c>
    </row>
    <row r="34" spans="1:59" ht="11.25" customHeight="1" x14ac:dyDescent="0.2">
      <c r="A34" s="838" t="s">
        <v>944</v>
      </c>
      <c r="B34" s="842" t="s">
        <v>945</v>
      </c>
      <c r="C34" s="898" t="s">
        <v>123</v>
      </c>
      <c r="D34" s="898" t="s">
        <v>4108</v>
      </c>
      <c r="E34" s="705">
        <v>11</v>
      </c>
      <c r="F34" s="1153">
        <v>316</v>
      </c>
      <c r="G34" s="1153" t="s">
        <v>37</v>
      </c>
      <c r="H34" s="1153" t="s">
        <v>37</v>
      </c>
      <c r="I34" s="841">
        <v>88.77</v>
      </c>
      <c r="J34" s="624">
        <f t="shared" si="0"/>
        <v>1.2391573729863694</v>
      </c>
      <c r="K34" s="844">
        <v>0.27500000000000002</v>
      </c>
      <c r="L34" s="854">
        <v>4</v>
      </c>
      <c r="M34" s="615">
        <f t="shared" si="1"/>
        <v>1.1000000000000001</v>
      </c>
      <c r="N34" s="837" t="s">
        <v>148</v>
      </c>
      <c r="O34" s="706">
        <v>0.25</v>
      </c>
      <c r="P34" s="904">
        <v>43706</v>
      </c>
      <c r="Q34" s="904">
        <v>43723</v>
      </c>
      <c r="R34" s="615">
        <f t="shared" si="2"/>
        <v>10.000000000000009</v>
      </c>
      <c r="S34" s="673">
        <f>IF(INDEX(Historical!$D$7:$D$1257,MATCH(B34,Historical!$B$7:$B$1281,0))=0,"n/a",(INDEX(Historical!$C$7:$C$1259,MATCH(B34,Historical!$B$7:$B$1281,0))/INDEX(Historical!$D$7:$D$1257,MATCH(B34,Historical!$B$7:$B$1281,0))-1)*100)</f>
        <v>2.3255813953488413</v>
      </c>
      <c r="T34" s="673">
        <f>IF(INDEX(Historical!$F$7:$F$1250,MATCH(B34,Historical!$B$7:$B$1281,0))=0,"n/a",((INDEX(Historical!$C$7:$C$1259,MATCH(B34,Historical!$B$7:$B$1281,0))/INDEX(Historical!$F$7:$F$1250,MATCH(B34,Historical!$B$7:$B$1281,0)))^(1/3)-1)*100)</f>
        <v>8.3074592288326485</v>
      </c>
      <c r="U34" s="673">
        <f>IF(INDEX(Historical!$H$7:$H$1250,MATCH(B34,Historical!$B$7:$B$1281,0))=0,"n/a",((INDEX(Historical!$C$7:$C$1259,MATCH(B34,Historical!$B$7:$B$1281,0))/INDEX(Historical!$H$7:$H$1250,MATCH(B34,Historical!$B$7:$B$1281,0)))^(1/5)-1)*100)</f>
        <v>8.2862114799882711</v>
      </c>
      <c r="V34" s="673">
        <f>IF(INDEX(Historical!$O$7:$O$1250,MATCH(B34,Historical!$B$7:$B$1281,0))=0,"n/a",((INDEX(Historical!$C$7:$C$1259,MATCH(B34,Historical!$B$7:$B$1281,0))/INDEX(Historical!$O$7:$O$1250,MATCH(B34,Historical!$B$7:$B$1281,0)))^(1/10)-1)*100)</f>
        <v>15.654585934663579</v>
      </c>
      <c r="W34" s="674">
        <f t="shared" si="3"/>
        <v>0.52931527633958741</v>
      </c>
      <c r="X34" s="675" t="str">
        <f t="shared" si="4"/>
        <v>n/a</v>
      </c>
      <c r="Y34" s="646" t="s">
        <v>4570</v>
      </c>
      <c r="Z34" s="624" t="str">
        <f t="shared" si="5"/>
        <v>n/a</v>
      </c>
      <c r="AA34" s="853" t="str">
        <f t="shared" si="6"/>
        <v>n/a</v>
      </c>
      <c r="AB34" s="854">
        <v>9</v>
      </c>
      <c r="AC34" s="833">
        <v>-7.61</v>
      </c>
      <c r="AD34" s="833" t="s">
        <v>136</v>
      </c>
      <c r="AE34" s="833">
        <v>2.2799999999999998</v>
      </c>
      <c r="AF34" s="833">
        <v>1.72</v>
      </c>
      <c r="AG34" s="833">
        <v>-15.9</v>
      </c>
      <c r="AH34" s="833">
        <v>80.7</v>
      </c>
      <c r="AI34" s="833">
        <v>14.57</v>
      </c>
      <c r="AJ34" s="833">
        <v>-37.5</v>
      </c>
      <c r="AK34" s="833">
        <v>18.16</v>
      </c>
      <c r="AL34" s="845">
        <v>5340</v>
      </c>
      <c r="AM34" s="839">
        <v>0.2</v>
      </c>
      <c r="AN34" s="833">
        <v>0.54</v>
      </c>
      <c r="AO34" s="711" t="str">
        <f t="shared" si="7"/>
        <v>n/a</v>
      </c>
      <c r="AP34" s="712">
        <f t="shared" si="8"/>
        <v>9.5253688529746405</v>
      </c>
      <c r="AQ34" s="855" t="str">
        <f t="shared" si="9"/>
        <v>n/a</v>
      </c>
      <c r="AR34" s="624">
        <f>INDEX(Historical!$C$7:$C$1259,MATCH(B34,Historical!$B$7:$B$1281,0))*IF(AH34="n/a",1.03,IF(AH34&lt;0,1.01,IF(AH34&gt;10,1.1,(1+AH34/100))))</f>
        <v>1.2100000000000002</v>
      </c>
      <c r="AS34" s="853">
        <f t="shared" si="10"/>
        <v>1.3310000000000004</v>
      </c>
      <c r="AT34" s="853">
        <f t="shared" si="15"/>
        <v>1.4641000000000006</v>
      </c>
      <c r="AU34" s="853">
        <f t="shared" si="15"/>
        <v>1.6105100000000008</v>
      </c>
      <c r="AV34" s="853">
        <f t="shared" si="15"/>
        <v>1.7715610000000011</v>
      </c>
      <c r="AW34" s="624">
        <f t="shared" si="12"/>
        <v>7.3871710000000022</v>
      </c>
      <c r="AX34" s="719">
        <f t="shared" si="13"/>
        <v>8.3216976456009935</v>
      </c>
      <c r="AY34" s="900">
        <v>1.31</v>
      </c>
      <c r="AZ34" s="839">
        <v>90.36999999999999</v>
      </c>
      <c r="BA34" s="839">
        <v>-3.6700000000000004</v>
      </c>
      <c r="BB34" s="839">
        <v>2.77</v>
      </c>
      <c r="BC34" s="839">
        <v>14.000000000000002</v>
      </c>
      <c r="BE34" s="597">
        <v>2010</v>
      </c>
      <c r="BF34" s="865">
        <f t="shared" si="14"/>
        <v>0</v>
      </c>
      <c r="BG34" s="849">
        <v>-7.0000000000000009</v>
      </c>
    </row>
    <row r="35" spans="1:59" ht="11.25" customHeight="1" x14ac:dyDescent="0.2">
      <c r="A35" s="831" t="s">
        <v>909</v>
      </c>
      <c r="B35" s="842" t="s">
        <v>910</v>
      </c>
      <c r="C35" s="898" t="s">
        <v>108</v>
      </c>
      <c r="D35" s="898" t="s">
        <v>4272</v>
      </c>
      <c r="E35" s="705">
        <v>10</v>
      </c>
      <c r="F35" s="1153">
        <v>414</v>
      </c>
      <c r="G35" s="1153" t="s">
        <v>106</v>
      </c>
      <c r="H35" s="1153" t="s">
        <v>106</v>
      </c>
      <c r="I35" s="841">
        <v>25.58</v>
      </c>
      <c r="J35" s="624">
        <f t="shared" si="0"/>
        <v>3.9093041438623932</v>
      </c>
      <c r="K35" s="844">
        <v>0.25</v>
      </c>
      <c r="L35" s="854">
        <v>4</v>
      </c>
      <c r="M35" s="615">
        <f t="shared" si="1"/>
        <v>1</v>
      </c>
      <c r="N35" s="837" t="s">
        <v>107</v>
      </c>
      <c r="O35" s="706">
        <v>0.24</v>
      </c>
      <c r="P35" s="1029">
        <v>43951</v>
      </c>
      <c r="Q35" s="1029">
        <v>43966</v>
      </c>
      <c r="R35" s="615">
        <f t="shared" si="2"/>
        <v>4.1666666666666705</v>
      </c>
      <c r="S35" s="673">
        <f>IF(INDEX(Historical!$D$7:$D$1257,MATCH(B35,Historical!$B$7:$B$1281,0))=0,"n/a",(INDEX(Historical!$C$7:$C$1259,MATCH(B35,Historical!$B$7:$B$1281,0))/INDEX(Historical!$D$7:$D$1257,MATCH(B35,Historical!$B$7:$B$1281,0))-1)*100)</f>
        <v>4.2105263157894868</v>
      </c>
      <c r="T35" s="673">
        <f>IF(INDEX(Historical!$F$7:$F$1250,MATCH(B35,Historical!$B$7:$B$1281,0))=0,"n/a",((INDEX(Historical!$C$7:$C$1259,MATCH(B35,Historical!$B$7:$B$1281,0))/INDEX(Historical!$F$7:$F$1250,MATCH(B35,Historical!$B$7:$B$1281,0)))^(1/3)-1)*100)</f>
        <v>4.4011575622509014</v>
      </c>
      <c r="U35" s="673">
        <f>IF(INDEX(Historical!$H$7:$H$1250,MATCH(B35,Historical!$B$7:$B$1281,0))=0,"n/a",((INDEX(Historical!$C$7:$C$1259,MATCH(B35,Historical!$B$7:$B$1281,0))/INDEX(Historical!$H$7:$H$1250,MATCH(B35,Historical!$B$7:$B$1281,0)))^(1/5)-1)*100)</f>
        <v>4.8837286784054301</v>
      </c>
      <c r="V35" s="673">
        <f>IF(INDEX(Historical!$O$7:$O$1250,MATCH(B35,Historical!$B$7:$B$1281,0))=0,"n/a",((INDEX(Historical!$C$7:$C$1259,MATCH(B35,Historical!$B$7:$B$1281,0))/INDEX(Historical!$O$7:$O$1250,MATCH(B35,Historical!$B$7:$B$1281,0)))^(1/10)-1)*100)</f>
        <v>8.6967787563873244</v>
      </c>
      <c r="W35" s="674">
        <f t="shared" si="3"/>
        <v>0.56155604450884644</v>
      </c>
      <c r="X35" s="675">
        <f t="shared" si="4"/>
        <v>0.97674573568108602</v>
      </c>
      <c r="Y35" s="640" t="s">
        <v>4014</v>
      </c>
      <c r="Z35" s="624">
        <f t="shared" si="5"/>
        <v>48.543689320388353</v>
      </c>
      <c r="AA35" s="853">
        <f t="shared" si="6"/>
        <v>12.417475728155338</v>
      </c>
      <c r="AB35" s="854">
        <v>12</v>
      </c>
      <c r="AC35" s="833">
        <v>2.06</v>
      </c>
      <c r="AD35" s="833" t="s">
        <v>136</v>
      </c>
      <c r="AE35" s="833">
        <v>3.7</v>
      </c>
      <c r="AF35" s="833">
        <v>1.1299999999999999</v>
      </c>
      <c r="AG35" s="833">
        <v>9.4</v>
      </c>
      <c r="AH35" s="833">
        <v>10.7</v>
      </c>
      <c r="AI35" s="833" t="s">
        <v>136</v>
      </c>
      <c r="AJ35" s="833">
        <v>5</v>
      </c>
      <c r="AK35" s="833" t="s">
        <v>136</v>
      </c>
      <c r="AL35" s="845">
        <v>232.58</v>
      </c>
      <c r="AM35" s="839">
        <v>0.2</v>
      </c>
      <c r="AN35" s="833">
        <v>0</v>
      </c>
      <c r="AO35" s="711">
        <f t="shared" si="7"/>
        <v>-3.6244429058875145</v>
      </c>
      <c r="AP35" s="712">
        <f t="shared" si="8"/>
        <v>8.7930328222678238</v>
      </c>
      <c r="AQ35" s="855">
        <f t="shared" si="9"/>
        <v>-21.029548218433746</v>
      </c>
      <c r="AR35" s="624">
        <f>INDEX(Historical!$C$7:$C$1259,MATCH(B35,Historical!$B$7:$B$1281,0))*IF(AH35="n/a",1.03,IF(AH35&lt;0,1.01,IF(AH35&gt;10,1.1,(1+AH35/100))))</f>
        <v>1.089</v>
      </c>
      <c r="AS35" s="853">
        <f t="shared" si="10"/>
        <v>1.1216699999999999</v>
      </c>
      <c r="AT35" s="853">
        <f t="shared" si="15"/>
        <v>1.1553201</v>
      </c>
      <c r="AU35" s="853">
        <f t="shared" si="15"/>
        <v>1.1899797029999999</v>
      </c>
      <c r="AV35" s="853">
        <f t="shared" si="15"/>
        <v>1.22567909409</v>
      </c>
      <c r="AW35" s="624">
        <f t="shared" si="12"/>
        <v>5.7816488970900002</v>
      </c>
      <c r="AX35" s="719">
        <f t="shared" si="13"/>
        <v>22.602223991751373</v>
      </c>
      <c r="AY35" s="900">
        <v>0.75</v>
      </c>
      <c r="AZ35" s="839">
        <v>54.75</v>
      </c>
      <c r="BA35" s="839">
        <v>-8.32</v>
      </c>
      <c r="BB35" s="839">
        <v>5.0200000000000005</v>
      </c>
      <c r="BC35" s="839">
        <v>19.850000000000001</v>
      </c>
      <c r="BE35" s="597">
        <v>2011</v>
      </c>
      <c r="BF35" s="865">
        <f t="shared" si="14"/>
        <v>0</v>
      </c>
      <c r="BG35" s="849">
        <v>1</v>
      </c>
    </row>
    <row r="36" spans="1:59" ht="11.25" customHeight="1" x14ac:dyDescent="0.2">
      <c r="A36" s="838" t="s">
        <v>442</v>
      </c>
      <c r="B36" s="842" t="s">
        <v>443</v>
      </c>
      <c r="C36" s="898" t="s">
        <v>153</v>
      </c>
      <c r="D36" s="898" t="s">
        <v>4258</v>
      </c>
      <c r="E36" s="705">
        <v>18</v>
      </c>
      <c r="F36" s="1153">
        <v>193</v>
      </c>
      <c r="G36" s="1153" t="s">
        <v>106</v>
      </c>
      <c r="H36" s="1153" t="s">
        <v>106</v>
      </c>
      <c r="I36" s="841">
        <v>641.30999999999995</v>
      </c>
      <c r="J36" s="624">
        <f t="shared" si="0"/>
        <v>1.0915158035895278</v>
      </c>
      <c r="K36" s="844">
        <v>1.75</v>
      </c>
      <c r="L36" s="854">
        <v>4</v>
      </c>
      <c r="M36" s="615">
        <f t="shared" si="1"/>
        <v>7</v>
      </c>
      <c r="N36" s="837" t="s">
        <v>151</v>
      </c>
      <c r="O36" s="706">
        <v>1.55</v>
      </c>
      <c r="P36" s="606">
        <v>44088</v>
      </c>
      <c r="Q36" s="606">
        <v>44104</v>
      </c>
      <c r="R36" s="615">
        <f t="shared" si="2"/>
        <v>12.90322580645161</v>
      </c>
      <c r="S36" s="673">
        <f>IF(INDEX(Historical!$D$7:$D$1257,MATCH(B36,Historical!$B$7:$B$1281,0))=0,"n/a",(INDEX(Historical!$C$7:$C$1259,MATCH(B36,Historical!$B$7:$B$1281,0))/INDEX(Historical!$D$7:$D$1257,MATCH(B36,Historical!$B$7:$B$1281,0))-1)*100)</f>
        <v>13.793103448275868</v>
      </c>
      <c r="T36" s="673">
        <f>IF(INDEX(Historical!$F$7:$F$1250,MATCH(B36,Historical!$B$7:$B$1281,0))=0,"n/a",((INDEX(Historical!$C$7:$C$1259,MATCH(B36,Historical!$B$7:$B$1281,0))/INDEX(Historical!$F$7:$F$1250,MATCH(B36,Historical!$B$7:$B$1281,0)))^(1/3)-1)*100)</f>
        <v>13.617128057248994</v>
      </c>
      <c r="U36" s="673">
        <f>IF(INDEX(Historical!$H$7:$H$1250,MATCH(B36,Historical!$B$7:$B$1281,0))=0,"n/a",((INDEX(Historical!$C$7:$C$1259,MATCH(B36,Historical!$B$7:$B$1281,0))/INDEX(Historical!$H$7:$H$1250,MATCH(B36,Historical!$B$7:$B$1281,0)))^(1/5)-1)*100)</f>
        <v>14.869835499703509</v>
      </c>
      <c r="V36" s="673">
        <f>IF(INDEX(Historical!$O$7:$O$1250,MATCH(B36,Historical!$B$7:$B$1281,0))=0,"n/a",((INDEX(Historical!$C$7:$C$1259,MATCH(B36,Historical!$B$7:$B$1281,0))/INDEX(Historical!$O$7:$O$1250,MATCH(B36,Historical!$B$7:$B$1281,0)))^(1/10)-1)*100)</f>
        <v>15.515944582245588</v>
      </c>
      <c r="W36" s="674">
        <f t="shared" si="3"/>
        <v>0.95835837907790666</v>
      </c>
      <c r="X36" s="675">
        <f t="shared" si="4"/>
        <v>6.1957647915431293</v>
      </c>
      <c r="Y36" s="637"/>
      <c r="Z36" s="624">
        <f t="shared" si="5"/>
        <v>40.137614678899084</v>
      </c>
      <c r="AA36" s="853">
        <f t="shared" si="6"/>
        <v>36.772362385321095</v>
      </c>
      <c r="AB36" s="854">
        <v>12</v>
      </c>
      <c r="AC36" s="833">
        <v>17.440000000000001</v>
      </c>
      <c r="AD36" s="833" t="s">
        <v>136</v>
      </c>
      <c r="AE36" s="833">
        <v>8</v>
      </c>
      <c r="AF36" s="833">
        <v>4.91</v>
      </c>
      <c r="AG36" s="833">
        <v>13.600000000000001</v>
      </c>
      <c r="AH36" s="833">
        <v>-11.600000000000001</v>
      </c>
      <c r="AI36" s="833" t="s">
        <v>136</v>
      </c>
      <c r="AJ36" s="833">
        <v>2.4</v>
      </c>
      <c r="AK36" s="833" t="s">
        <v>136</v>
      </c>
      <c r="AL36" s="845">
        <v>1180</v>
      </c>
      <c r="AM36" s="839">
        <v>11.5</v>
      </c>
      <c r="AN36" s="833">
        <v>0</v>
      </c>
      <c r="AO36" s="711">
        <f t="shared" si="7"/>
        <v>-20.81101108202806</v>
      </c>
      <c r="AP36" s="712">
        <f t="shared" si="8"/>
        <v>15.961351303293037</v>
      </c>
      <c r="AQ36" s="855">
        <f t="shared" si="9"/>
        <v>183.27630744708645</v>
      </c>
      <c r="AR36" s="624">
        <f>INDEX(Historical!$C$7:$C$1259,MATCH(B36,Historical!$B$7:$B$1281,0))*IF(AH36="n/a",1.03,IF(AH36&lt;0,1.01,IF(AH36&gt;10,1.1,(1+AH36/100))))</f>
        <v>6.6659999999999995</v>
      </c>
      <c r="AS36" s="853">
        <f t="shared" si="10"/>
        <v>6.8659799999999995</v>
      </c>
      <c r="AT36" s="853">
        <f t="shared" si="15"/>
        <v>7.0719593999999999</v>
      </c>
      <c r="AU36" s="853">
        <f t="shared" si="15"/>
        <v>7.2841181820000003</v>
      </c>
      <c r="AV36" s="853">
        <f t="shared" si="15"/>
        <v>7.5026417274600004</v>
      </c>
      <c r="AW36" s="624">
        <f t="shared" si="12"/>
        <v>35.390699309459997</v>
      </c>
      <c r="AX36" s="719">
        <f t="shared" si="13"/>
        <v>5.5185010851943677</v>
      </c>
      <c r="AY36" s="900">
        <v>0.09</v>
      </c>
      <c r="AZ36" s="839">
        <v>13.11</v>
      </c>
      <c r="BA36" s="839">
        <v>-13.919999999999998</v>
      </c>
      <c r="BB36" s="839">
        <v>-2.96</v>
      </c>
      <c r="BC36" s="839">
        <v>-0.3</v>
      </c>
      <c r="BE36" s="597">
        <v>2003</v>
      </c>
      <c r="BF36" s="865">
        <f t="shared" si="14"/>
        <v>1</v>
      </c>
      <c r="BG36" s="849">
        <v>12.2</v>
      </c>
    </row>
    <row r="37" spans="1:59" ht="11.25" customHeight="1" x14ac:dyDescent="0.2">
      <c r="A37" s="831" t="s">
        <v>870</v>
      </c>
      <c r="B37" s="842" t="s">
        <v>871</v>
      </c>
      <c r="C37" s="898" t="s">
        <v>4276</v>
      </c>
      <c r="D37" s="898" t="s">
        <v>1766</v>
      </c>
      <c r="E37" s="705">
        <v>12</v>
      </c>
      <c r="F37" s="1153">
        <v>310</v>
      </c>
      <c r="G37" s="1153" t="s">
        <v>106</v>
      </c>
      <c r="H37" s="1153" t="s">
        <v>106</v>
      </c>
      <c r="I37" s="841">
        <v>93</v>
      </c>
      <c r="J37" s="624">
        <f t="shared" si="0"/>
        <v>0.5053763440860215</v>
      </c>
      <c r="K37" s="844">
        <v>0.47</v>
      </c>
      <c r="L37" s="854">
        <v>1</v>
      </c>
      <c r="M37" s="615">
        <f t="shared" si="1"/>
        <v>0.47</v>
      </c>
      <c r="N37" s="837" t="s">
        <v>872</v>
      </c>
      <c r="O37" s="706">
        <v>0.41</v>
      </c>
      <c r="P37" s="606">
        <v>44300</v>
      </c>
      <c r="Q37" s="606">
        <v>44322</v>
      </c>
      <c r="R37" s="615">
        <f t="shared" si="2"/>
        <v>14.634146341463413</v>
      </c>
      <c r="S37" s="673">
        <f>IF(INDEX(Historical!$D$7:$D$1257,MATCH(B37,Historical!$B$7:$B$1281,0))=0,"n/a",(INDEX(Historical!$C$7:$C$1259,MATCH(B37,Historical!$B$7:$B$1281,0))/INDEX(Historical!$D$7:$D$1257,MATCH(B37,Historical!$B$7:$B$1281,0))-1)*100)</f>
        <v>10.810810810810811</v>
      </c>
      <c r="T37" s="673">
        <f>IF(INDEX(Historical!$F$7:$F$1250,MATCH(B37,Historical!$B$7:$B$1281,0))=0,"n/a",((INDEX(Historical!$C$7:$C$1259,MATCH(B37,Historical!$B$7:$B$1281,0))/INDEX(Historical!$F$7:$F$1250,MATCH(B37,Historical!$B$7:$B$1281,0)))^(1/3)-1)*100)</f>
        <v>10.973904713454852</v>
      </c>
      <c r="U37" s="673">
        <f>IF(INDEX(Historical!$H$7:$H$1250,MATCH(B37,Historical!$B$7:$B$1281,0))=0,"n/a",((INDEX(Historical!$C$7:$C$1259,MATCH(B37,Historical!$B$7:$B$1281,0))/INDEX(Historical!$H$7:$H$1250,MATCH(B37,Historical!$B$7:$B$1281,0)))^(1/5)-1)*100)</f>
        <v>12.256424197530347</v>
      </c>
      <c r="V37" s="673">
        <f>IF(INDEX(Historical!$O$7:$O$1250,MATCH(B37,Historical!$B$7:$B$1281,0))=0,"n/a",((INDEX(Historical!$C$7:$C$1259,MATCH(B37,Historical!$B$7:$B$1281,0))/INDEX(Historical!$O$7:$O$1250,MATCH(B37,Historical!$B$7:$B$1281,0)))^(1/10)-1)*100)</f>
        <v>10.57813471231912</v>
      </c>
      <c r="W37" s="674">
        <f t="shared" si="3"/>
        <v>1.1586564674069351</v>
      </c>
      <c r="X37" s="675">
        <f t="shared" si="4"/>
        <v>0.65193745731544395</v>
      </c>
      <c r="Y37" s="843"/>
      <c r="Z37" s="624">
        <f t="shared" si="5"/>
        <v>16.607773851590103</v>
      </c>
      <c r="AA37" s="853">
        <f t="shared" si="6"/>
        <v>32.862190812720847</v>
      </c>
      <c r="AB37" s="854">
        <v>12</v>
      </c>
      <c r="AC37" s="833">
        <v>2.83</v>
      </c>
      <c r="AD37" s="833">
        <v>1.84</v>
      </c>
      <c r="AE37" s="833">
        <v>8.73</v>
      </c>
      <c r="AF37" s="833">
        <v>4.75</v>
      </c>
      <c r="AG37" s="833">
        <v>15.7</v>
      </c>
      <c r="AH37" s="833">
        <v>44.9</v>
      </c>
      <c r="AI37" s="833">
        <v>16.989999999999998</v>
      </c>
      <c r="AJ37" s="833">
        <v>18.8</v>
      </c>
      <c r="AK37" s="833">
        <v>17.829999999999998</v>
      </c>
      <c r="AL37" s="845">
        <v>70580</v>
      </c>
      <c r="AM37" s="839">
        <v>0.70000000000000007</v>
      </c>
      <c r="AN37" s="833">
        <v>0.24</v>
      </c>
      <c r="AO37" s="711">
        <f t="shared" si="7"/>
        <v>-20.10039027110448</v>
      </c>
      <c r="AP37" s="712">
        <f t="shared" si="8"/>
        <v>12.761800541616369</v>
      </c>
      <c r="AQ37" s="855">
        <f t="shared" si="9"/>
        <v>163.39274128226927</v>
      </c>
      <c r="AR37" s="624">
        <f>INDEX(Historical!$C$7:$C$1259,MATCH(B37,Historical!$B$7:$B$1281,0))*IF(AH37="n/a",1.03,IF(AH37&lt;0,1.01,IF(AH37&gt;10,1.1,(1+AH37/100))))</f>
        <v>0.45100000000000001</v>
      </c>
      <c r="AS37" s="853">
        <f t="shared" si="10"/>
        <v>0.49610000000000004</v>
      </c>
      <c r="AT37" s="853">
        <f t="shared" si="15"/>
        <v>0.54571000000000014</v>
      </c>
      <c r="AU37" s="853">
        <f t="shared" si="15"/>
        <v>0.60028100000000018</v>
      </c>
      <c r="AV37" s="853">
        <f t="shared" si="15"/>
        <v>0.6603091000000002</v>
      </c>
      <c r="AW37" s="624">
        <f t="shared" si="12"/>
        <v>2.7534001000000004</v>
      </c>
      <c r="AX37" s="719">
        <f t="shared" si="13"/>
        <v>2.9606452688172045</v>
      </c>
      <c r="AY37" s="900">
        <v>0.64</v>
      </c>
      <c r="AZ37" s="839">
        <v>63</v>
      </c>
      <c r="BA37" s="839">
        <v>-11.03</v>
      </c>
      <c r="BB37" s="839">
        <v>-1.9300000000000002</v>
      </c>
      <c r="BC37" s="839">
        <v>9.81</v>
      </c>
      <c r="BE37" s="597">
        <v>2010</v>
      </c>
      <c r="BF37" s="865">
        <f t="shared" si="14"/>
        <v>0</v>
      </c>
      <c r="BG37" s="849">
        <v>10.4</v>
      </c>
    </row>
    <row r="38" spans="1:59" ht="11.25" customHeight="1" x14ac:dyDescent="0.2">
      <c r="A38" s="838" t="s">
        <v>4365</v>
      </c>
      <c r="B38" s="842" t="s">
        <v>4364</v>
      </c>
      <c r="C38" s="898" t="s">
        <v>108</v>
      </c>
      <c r="D38" s="898" t="s">
        <v>4272</v>
      </c>
      <c r="E38" s="705">
        <v>10</v>
      </c>
      <c r="F38" s="1153">
        <v>392</v>
      </c>
      <c r="G38" s="1153" t="s">
        <v>106</v>
      </c>
      <c r="H38" s="1153" t="s">
        <v>106</v>
      </c>
      <c r="I38" s="841">
        <v>38.36</v>
      </c>
      <c r="J38" s="624">
        <f t="shared" si="0"/>
        <v>2.6068821689259645</v>
      </c>
      <c r="K38" s="844">
        <v>0.25</v>
      </c>
      <c r="L38" s="854">
        <v>4</v>
      </c>
      <c r="M38" s="615">
        <f t="shared" si="1"/>
        <v>1</v>
      </c>
      <c r="N38" s="837" t="s">
        <v>465</v>
      </c>
      <c r="O38" s="706">
        <v>0.23</v>
      </c>
      <c r="P38" s="904">
        <v>43678</v>
      </c>
      <c r="Q38" s="904">
        <v>43693</v>
      </c>
      <c r="R38" s="615">
        <f t="shared" si="2"/>
        <v>8.6956521739130395</v>
      </c>
      <c r="S38" s="673">
        <f>IF(INDEX(Historical!$D$7:$D$1257,MATCH(B38,Historical!$B$7:$B$1281,0))=0,"n/a",(INDEX(Historical!$C$7:$C$1259,MATCH(B38,Historical!$B$7:$B$1281,0))/INDEX(Historical!$D$7:$D$1257,MATCH(B38,Historical!$B$7:$B$1281,0))-1)*100)</f>
        <v>4.1666666666666741</v>
      </c>
      <c r="T38" s="673">
        <f>IF(INDEX(Historical!$F$7:$F$1250,MATCH(B38,Historical!$B$7:$B$1281,0))=0,"n/a",((INDEX(Historical!$C$7:$C$1259,MATCH(B38,Historical!$B$7:$B$1281,0))/INDEX(Historical!$F$7:$F$1250,MATCH(B38,Historical!$B$7:$B$1281,0)))^(1/3)-1)*100)</f>
        <v>7.2765982895144132</v>
      </c>
      <c r="U38" s="673">
        <f>IF(INDEX(Historical!$H$7:$H$1250,MATCH(B38,Historical!$B$7:$B$1281,0))=0,"n/a",((INDEX(Historical!$C$7:$C$1259,MATCH(B38,Historical!$B$7:$B$1281,0))/INDEX(Historical!$H$7:$H$1250,MATCH(B38,Historical!$B$7:$B$1281,0)))^(1/5)-1)*100)</f>
        <v>8.0185187303563499</v>
      </c>
      <c r="V38" s="673">
        <f>IF(INDEX(Historical!$O$7:$O$1250,MATCH(B38,Historical!$B$7:$B$1281,0))=0,"n/a",((INDEX(Historical!$C$7:$C$1259,MATCH(B38,Historical!$B$7:$B$1281,0))/INDEX(Historical!$O$7:$O$1250,MATCH(B38,Historical!$B$7:$B$1281,0)))^(1/10)-1)*100)</f>
        <v>14.869835499703509</v>
      </c>
      <c r="W38" s="674">
        <f t="shared" si="3"/>
        <v>0.53924730576314928</v>
      </c>
      <c r="X38" s="675">
        <f t="shared" si="4"/>
        <v>1.4849108759919165</v>
      </c>
      <c r="Y38" s="646" t="s">
        <v>4577</v>
      </c>
      <c r="Z38" s="624">
        <f t="shared" si="5"/>
        <v>51.546391752577328</v>
      </c>
      <c r="AA38" s="853">
        <f t="shared" si="6"/>
        <v>19.773195876288661</v>
      </c>
      <c r="AB38" s="854">
        <v>12</v>
      </c>
      <c r="AC38" s="833">
        <v>1.94</v>
      </c>
      <c r="AD38" s="833">
        <v>2.4900000000000002</v>
      </c>
      <c r="AE38" s="833">
        <v>4.4800000000000004</v>
      </c>
      <c r="AF38" s="833">
        <v>1.1200000000000001</v>
      </c>
      <c r="AG38" s="833">
        <v>5.8999999999999995</v>
      </c>
      <c r="AH38" s="833">
        <v>-19.8</v>
      </c>
      <c r="AI38" s="833">
        <v>-2.8400000000000003</v>
      </c>
      <c r="AJ38" s="833">
        <v>5.4</v>
      </c>
      <c r="AK38" s="833">
        <v>8</v>
      </c>
      <c r="AL38" s="845">
        <v>2930</v>
      </c>
      <c r="AM38" s="839">
        <v>1.6</v>
      </c>
      <c r="AN38" s="833">
        <v>0.11</v>
      </c>
      <c r="AO38" s="711">
        <f t="shared" si="7"/>
        <v>-9.1477949770063454</v>
      </c>
      <c r="AP38" s="712">
        <f t="shared" si="8"/>
        <v>10.625400899282315</v>
      </c>
      <c r="AQ38" s="855">
        <f t="shared" si="9"/>
        <v>-0.78983165590489346</v>
      </c>
      <c r="AR38" s="624">
        <f>INDEX(Historical!$C$7:$C$1259,MATCH(B38,Historical!$B$7:$B$1281,0))*IF(AH38="n/a",1.03,IF(AH38&lt;0,1.01,IF(AH38&gt;10,1.1,(1+AH38/100))))</f>
        <v>1.01</v>
      </c>
      <c r="AS38" s="853">
        <f t="shared" si="10"/>
        <v>1.0201</v>
      </c>
      <c r="AT38" s="853">
        <f t="shared" si="15"/>
        <v>1.1017080000000001</v>
      </c>
      <c r="AU38" s="853">
        <f t="shared" si="15"/>
        <v>1.1898446400000002</v>
      </c>
      <c r="AV38" s="853">
        <f t="shared" si="15"/>
        <v>1.2850322112000003</v>
      </c>
      <c r="AW38" s="624">
        <f t="shared" si="12"/>
        <v>5.6066848512000007</v>
      </c>
      <c r="AX38" s="719">
        <f t="shared" si="13"/>
        <v>14.615966765380605</v>
      </c>
      <c r="AY38" s="900">
        <v>1.41</v>
      </c>
      <c r="AZ38" s="839">
        <v>106.79</v>
      </c>
      <c r="BA38" s="839">
        <v>-8.33</v>
      </c>
      <c r="BB38" s="839">
        <v>3.46</v>
      </c>
      <c r="BC38" s="839">
        <v>32.72</v>
      </c>
      <c r="BE38" s="597">
        <v>2011</v>
      </c>
      <c r="BF38" s="865">
        <f t="shared" si="14"/>
        <v>0</v>
      </c>
      <c r="BG38" s="849">
        <v>0.8</v>
      </c>
    </row>
    <row r="39" spans="1:59" s="744" customFormat="1" ht="11.25" customHeight="1" x14ac:dyDescent="0.2">
      <c r="A39" s="619" t="s">
        <v>444</v>
      </c>
      <c r="B39" s="751" t="s">
        <v>445</v>
      </c>
      <c r="C39" s="898" t="s">
        <v>108</v>
      </c>
      <c r="D39" s="898" t="s">
        <v>4272</v>
      </c>
      <c r="E39" s="727">
        <v>20</v>
      </c>
      <c r="F39" s="1153">
        <v>170</v>
      </c>
      <c r="G39" s="1152" t="s">
        <v>37</v>
      </c>
      <c r="H39" s="1152" t="s">
        <v>37</v>
      </c>
      <c r="I39" s="728">
        <v>38.369999999999997</v>
      </c>
      <c r="J39" s="729">
        <f t="shared" si="0"/>
        <v>2.7104508730779258</v>
      </c>
      <c r="K39" s="730">
        <v>0.26</v>
      </c>
      <c r="L39" s="731">
        <v>4</v>
      </c>
      <c r="M39" s="732">
        <f t="shared" si="1"/>
        <v>1.04</v>
      </c>
      <c r="N39" s="733" t="s">
        <v>3917</v>
      </c>
      <c r="O39" s="734">
        <v>0.255</v>
      </c>
      <c r="P39" s="1122">
        <v>44264</v>
      </c>
      <c r="Q39" s="1122">
        <v>44280</v>
      </c>
      <c r="R39" s="732">
        <f t="shared" si="2"/>
        <v>1.9607843137254919</v>
      </c>
      <c r="S39" s="673">
        <f>IF(INDEX(Historical!$D$7:$D$1257,MATCH(B39,Historical!$B$7:$B$1281,0))=0,"n/a",(INDEX(Historical!$C$7:$C$1259,MATCH(B39,Historical!$B$7:$B$1281,0))/INDEX(Historical!$D$7:$D$1257,MATCH(B39,Historical!$B$7:$B$1281,0))-1)*100)</f>
        <v>2.0000000000000018</v>
      </c>
      <c r="T39" s="673">
        <f>IF(INDEX(Historical!$F$7:$F$1250,MATCH(B39,Historical!$B$7:$B$1281,0))=0,"n/a",((INDEX(Historical!$C$7:$C$1259,MATCH(B39,Historical!$B$7:$B$1281,0))/INDEX(Historical!$F$7:$F$1250,MATCH(B39,Historical!$B$7:$B$1281,0)))^(1/3)-1)*100)</f>
        <v>3.4993084871816738</v>
      </c>
      <c r="U39" s="673">
        <f>IF(INDEX(Historical!$H$7:$H$1250,MATCH(B39,Historical!$B$7:$B$1281,0))=0,"n/a",((INDEX(Historical!$C$7:$C$1259,MATCH(B39,Historical!$B$7:$B$1281,0))/INDEX(Historical!$H$7:$H$1250,MATCH(B39,Historical!$B$7:$B$1281,0)))^(1/5)-1)*100)</f>
        <v>2.9967449959592329</v>
      </c>
      <c r="V39" s="673">
        <f>IF(INDEX(Historical!$O$7:$O$1250,MATCH(B39,Historical!$B$7:$B$1281,0))=0,"n/a",((INDEX(Historical!$C$7:$C$1259,MATCH(B39,Historical!$B$7:$B$1281,0))/INDEX(Historical!$O$7:$O$1250,MATCH(B39,Historical!$B$7:$B$1281,0)))^(1/10)-1)*100)</f>
        <v>2.7189465815924629</v>
      </c>
      <c r="W39" s="674">
        <f t="shared" si="3"/>
        <v>1.1021713395354997</v>
      </c>
      <c r="X39" s="675" t="str">
        <f t="shared" si="4"/>
        <v>n/a</v>
      </c>
      <c r="Y39" s="751"/>
      <c r="Z39" s="729">
        <f t="shared" si="5"/>
        <v>49.760765550239242</v>
      </c>
      <c r="AA39" s="736">
        <f t="shared" si="6"/>
        <v>18.358851674641148</v>
      </c>
      <c r="AB39" s="731">
        <v>12</v>
      </c>
      <c r="AC39" s="737">
        <v>2.09</v>
      </c>
      <c r="AD39" s="737" t="s">
        <v>136</v>
      </c>
      <c r="AE39" s="737">
        <v>4.87</v>
      </c>
      <c r="AF39" s="737">
        <v>1.3</v>
      </c>
      <c r="AG39" s="737">
        <v>7.1</v>
      </c>
      <c r="AH39" s="737">
        <v>-23.200000000000003</v>
      </c>
      <c r="AI39" s="737" t="s">
        <v>136</v>
      </c>
      <c r="AJ39" s="737">
        <v>-0.6</v>
      </c>
      <c r="AK39" s="737" t="s">
        <v>136</v>
      </c>
      <c r="AL39" s="738">
        <v>137.31</v>
      </c>
      <c r="AM39" s="739">
        <v>0.6</v>
      </c>
      <c r="AN39" s="737">
        <v>0</v>
      </c>
      <c r="AO39" s="740">
        <f t="shared" si="7"/>
        <v>-12.651655805603989</v>
      </c>
      <c r="AP39" s="741">
        <f t="shared" si="8"/>
        <v>5.7071958690371591</v>
      </c>
      <c r="AQ39" s="742">
        <f t="shared" si="9"/>
        <v>2.9919245529764549</v>
      </c>
      <c r="AR39" s="624">
        <f>INDEX(Historical!$C$7:$C$1259,MATCH(B39,Historical!$B$7:$B$1281,0))*IF(AH39="n/a",1.03,IF(AH39&lt;0,1.01,IF(AH39&gt;10,1.1,(1+AH39/100))))</f>
        <v>1.0302</v>
      </c>
      <c r="AS39" s="736">
        <f t="shared" si="10"/>
        <v>1.0611060000000001</v>
      </c>
      <c r="AT39" s="736">
        <f t="shared" si="15"/>
        <v>1.0929391800000001</v>
      </c>
      <c r="AU39" s="736">
        <f t="shared" si="15"/>
        <v>1.1257273554000002</v>
      </c>
      <c r="AV39" s="736">
        <f t="shared" si="15"/>
        <v>1.1594991760620004</v>
      </c>
      <c r="AW39" s="729">
        <f t="shared" si="12"/>
        <v>5.4694717114620008</v>
      </c>
      <c r="AX39" s="743">
        <f t="shared" si="13"/>
        <v>14.25455228423769</v>
      </c>
      <c r="AY39" s="901">
        <v>0.63</v>
      </c>
      <c r="AZ39" s="739">
        <v>6.58</v>
      </c>
      <c r="BA39" s="739">
        <v>-41.46</v>
      </c>
      <c r="BB39" s="739">
        <v>-5.64</v>
      </c>
      <c r="BC39" s="739">
        <v>-9.91</v>
      </c>
      <c r="BD39" s="875"/>
      <c r="BE39" s="597">
        <v>2002</v>
      </c>
      <c r="BF39" s="865">
        <f t="shared" si="14"/>
        <v>1</v>
      </c>
      <c r="BG39" s="793">
        <v>0.8</v>
      </c>
    </row>
    <row r="40" spans="1:59" ht="11.25" customHeight="1" x14ac:dyDescent="0.2">
      <c r="A40" s="838" t="s">
        <v>446</v>
      </c>
      <c r="B40" s="842" t="s">
        <v>447</v>
      </c>
      <c r="C40" s="898" t="s">
        <v>131</v>
      </c>
      <c r="D40" s="898" t="s">
        <v>4262</v>
      </c>
      <c r="E40" s="705">
        <v>19</v>
      </c>
      <c r="F40" s="1153">
        <v>179</v>
      </c>
      <c r="G40" s="1153" t="s">
        <v>37</v>
      </c>
      <c r="H40" s="1153" t="s">
        <v>37</v>
      </c>
      <c r="I40" s="841">
        <v>47.75</v>
      </c>
      <c r="J40" s="624">
        <f t="shared" si="0"/>
        <v>3.5392670157068062</v>
      </c>
      <c r="K40" s="844">
        <v>0.42249999999999999</v>
      </c>
      <c r="L40" s="854">
        <v>4</v>
      </c>
      <c r="M40" s="615">
        <f t="shared" si="1"/>
        <v>1.69</v>
      </c>
      <c r="N40" s="837" t="s">
        <v>148</v>
      </c>
      <c r="O40" s="706">
        <v>0.40500000000000003</v>
      </c>
      <c r="P40" s="606">
        <v>44245</v>
      </c>
      <c r="Q40" s="606">
        <v>44270</v>
      </c>
      <c r="R40" s="615">
        <f t="shared" si="2"/>
        <v>4.3209876543209775</v>
      </c>
      <c r="S40" s="673">
        <f>IF(INDEX(Historical!$D$7:$D$1257,MATCH(B40,Historical!$B$7:$B$1281,0))=0,"n/a",(INDEX(Historical!$C$7:$C$1259,MATCH(B40,Historical!$B$7:$B$1281,0))/INDEX(Historical!$D$7:$D$1257,MATCH(B40,Historical!$B$7:$B$1281,0))-1)*100)</f>
        <v>4.5161290322580649</v>
      </c>
      <c r="T40" s="673">
        <f>IF(INDEX(Historical!$F$7:$F$1250,MATCH(B40,Historical!$B$7:$B$1281,0))=0,"n/a",((INDEX(Historical!$C$7:$C$1259,MATCH(B40,Historical!$B$7:$B$1281,0))/INDEX(Historical!$F$7:$F$1250,MATCH(B40,Historical!$B$7:$B$1281,0)))^(1/3)-1)*100)</f>
        <v>4.2460622356467637</v>
      </c>
      <c r="U40" s="673">
        <f>IF(INDEX(Historical!$H$7:$H$1250,MATCH(B40,Historical!$B$7:$B$1281,0))=0,"n/a",((INDEX(Historical!$C$7:$C$1259,MATCH(B40,Historical!$B$7:$B$1281,0))/INDEX(Historical!$H$7:$H$1250,MATCH(B40,Historical!$B$7:$B$1281,0)))^(1/5)-1)*100)</f>
        <v>4.1809268102644292</v>
      </c>
      <c r="V40" s="673">
        <f>IF(INDEX(Historical!$O$7:$O$1250,MATCH(B40,Historical!$B$7:$B$1281,0))=0,"n/a",((INDEX(Historical!$C$7:$C$1259,MATCH(B40,Historical!$B$7:$B$1281,0))/INDEX(Historical!$O$7:$O$1250,MATCH(B40,Historical!$B$7:$B$1281,0)))^(1/10)-1)*100)</f>
        <v>4.9425230664365216</v>
      </c>
      <c r="W40" s="674">
        <f t="shared" si="3"/>
        <v>0.84590941793597119</v>
      </c>
      <c r="X40" s="675">
        <f t="shared" si="4"/>
        <v>20.904634051322144</v>
      </c>
      <c r="Y40" s="641"/>
      <c r="Z40" s="624">
        <f t="shared" si="5"/>
        <v>88.94736842105263</v>
      </c>
      <c r="AA40" s="853">
        <f t="shared" si="6"/>
        <v>25.131578947368421</v>
      </c>
      <c r="AB40" s="854">
        <v>12</v>
      </c>
      <c r="AC40" s="833">
        <v>1.9</v>
      </c>
      <c r="AD40" s="833">
        <v>3.6</v>
      </c>
      <c r="AE40" s="833">
        <v>2.46</v>
      </c>
      <c r="AF40" s="833">
        <v>1.6</v>
      </c>
      <c r="AG40" s="833">
        <v>6.5</v>
      </c>
      <c r="AH40" s="833">
        <v>-36</v>
      </c>
      <c r="AI40" s="833">
        <v>8.7999999999999989</v>
      </c>
      <c r="AJ40" s="833">
        <v>0.2</v>
      </c>
      <c r="AK40" s="833">
        <v>6.9</v>
      </c>
      <c r="AL40" s="845">
        <v>3250</v>
      </c>
      <c r="AM40" s="839">
        <v>0.70000000000000007</v>
      </c>
      <c r="AN40" s="833">
        <v>1.1399999999999999</v>
      </c>
      <c r="AO40" s="711">
        <f t="shared" si="7"/>
        <v>-17.411385121397185</v>
      </c>
      <c r="AP40" s="712">
        <f t="shared" si="8"/>
        <v>7.7201938259712355</v>
      </c>
      <c r="AQ40" s="855">
        <f t="shared" si="9"/>
        <v>33.683750056765561</v>
      </c>
      <c r="AR40" s="624">
        <f>INDEX(Historical!$C$7:$C$1259,MATCH(B40,Historical!$B$7:$B$1281,0))*IF(AH40="n/a",1.03,IF(AH40&lt;0,1.01,IF(AH40&gt;10,1.1,(1+AH40/100))))</f>
        <v>1.6362000000000001</v>
      </c>
      <c r="AS40" s="853">
        <f t="shared" si="10"/>
        <v>1.7801856000000003</v>
      </c>
      <c r="AT40" s="853">
        <f t="shared" si="15"/>
        <v>1.9030184064000002</v>
      </c>
      <c r="AU40" s="853">
        <f t="shared" si="15"/>
        <v>2.0343266764416001</v>
      </c>
      <c r="AV40" s="853">
        <f t="shared" si="15"/>
        <v>2.1746952171160703</v>
      </c>
      <c r="AW40" s="624">
        <f t="shared" si="12"/>
        <v>9.5284258999576714</v>
      </c>
      <c r="AX40" s="719">
        <f t="shared" si="13"/>
        <v>19.95481863865481</v>
      </c>
      <c r="AY40" s="900">
        <v>0.61</v>
      </c>
      <c r="AZ40" s="839">
        <v>48.02</v>
      </c>
      <c r="BA40" s="839">
        <v>-2.83</v>
      </c>
      <c r="BB40" s="839">
        <v>15.690000000000001</v>
      </c>
      <c r="BC40" s="839">
        <v>26.27</v>
      </c>
      <c r="BE40" s="597">
        <v>2003</v>
      </c>
      <c r="BF40" s="865">
        <f t="shared" si="14"/>
        <v>1</v>
      </c>
      <c r="BG40" s="849">
        <v>2.1</v>
      </c>
    </row>
    <row r="41" spans="1:59" ht="11.25" customHeight="1" x14ac:dyDescent="0.2">
      <c r="A41" s="831" t="s">
        <v>1005</v>
      </c>
      <c r="B41" s="842" t="s">
        <v>1006</v>
      </c>
      <c r="C41" s="898" t="s">
        <v>4126</v>
      </c>
      <c r="D41" s="898" t="s">
        <v>4260</v>
      </c>
      <c r="E41" s="705">
        <v>11</v>
      </c>
      <c r="F41" s="1153">
        <v>341</v>
      </c>
      <c r="G41" s="1153" t="s">
        <v>106</v>
      </c>
      <c r="H41" s="1153" t="s">
        <v>106</v>
      </c>
      <c r="I41" s="841">
        <v>463.66</v>
      </c>
      <c r="J41" s="624">
        <f t="shared" si="0"/>
        <v>3.1057240219126081</v>
      </c>
      <c r="K41" s="844">
        <v>3.6</v>
      </c>
      <c r="L41" s="854">
        <v>4</v>
      </c>
      <c r="M41" s="615">
        <f t="shared" si="1"/>
        <v>14.4</v>
      </c>
      <c r="N41" s="837" t="s">
        <v>151</v>
      </c>
      <c r="O41" s="706">
        <v>3.25</v>
      </c>
      <c r="P41" s="606">
        <v>44183</v>
      </c>
      <c r="Q41" s="606">
        <v>44196</v>
      </c>
      <c r="R41" s="615">
        <f t="shared" si="2"/>
        <v>10.769230769230772</v>
      </c>
      <c r="S41" s="673">
        <f>IF(INDEX(Historical!$D$7:$D$1257,MATCH(B41,Historical!$B$7:$B$1281,0))=0,"n/a",(INDEX(Historical!$C$7:$C$1259,MATCH(B41,Historical!$B$7:$B$1281,0))/INDEX(Historical!$D$7:$D$1257,MATCH(B41,Historical!$B$7:$B$1281,0))-1)*100)</f>
        <v>19.19642857142858</v>
      </c>
      <c r="T41" s="673">
        <f>IF(INDEX(Historical!$F$7:$F$1250,MATCH(B41,Historical!$B$7:$B$1281,0))=0,"n/a",((INDEX(Historical!$C$7:$C$1259,MATCH(B41,Historical!$B$7:$B$1281,0))/INDEX(Historical!$F$7:$F$1250,MATCH(B41,Historical!$B$7:$B$1281,0)))^(1/3)-1)*100)</f>
        <v>40.533133448968094</v>
      </c>
      <c r="U41" s="673">
        <f>IF(INDEX(Historical!$H$7:$H$1250,MATCH(B41,Historical!$B$7:$B$1281,0))=0,"n/a",((INDEX(Historical!$C$7:$C$1259,MATCH(B41,Historical!$B$7:$B$1281,0))/INDEX(Historical!$H$7:$H$1250,MATCH(B41,Historical!$B$7:$B$1281,0)))^(1/5)-1)*100)</f>
        <v>52.099393932120904</v>
      </c>
      <c r="V41" s="673">
        <f>IF(INDEX(Historical!$O$7:$O$1250,MATCH(B41,Historical!$B$7:$B$1281,0))=0,"n/a",((INDEX(Historical!$C$7:$C$1259,MATCH(B41,Historical!$B$7:$B$1281,0))/INDEX(Historical!$O$7:$O$1250,MATCH(B41,Historical!$B$7:$B$1281,0)))^(1/10)-1)*100)</f>
        <v>69.059010438117113</v>
      </c>
      <c r="W41" s="674">
        <f t="shared" si="3"/>
        <v>0.75441848357799013</v>
      </c>
      <c r="X41" s="675">
        <f t="shared" si="4"/>
        <v>10.419878786424182</v>
      </c>
      <c r="Y41" s="646"/>
      <c r="Z41" s="624">
        <f t="shared" si="5"/>
        <v>166.85979142526071</v>
      </c>
      <c r="AA41" s="853">
        <f t="shared" si="6"/>
        <v>53.726535341830818</v>
      </c>
      <c r="AB41" s="854">
        <v>10</v>
      </c>
      <c r="AC41" s="833">
        <v>8.6300000000000008</v>
      </c>
      <c r="AD41" s="833">
        <v>6.14</v>
      </c>
      <c r="AE41" s="833">
        <v>7.23</v>
      </c>
      <c r="AF41" s="833">
        <v>7.74</v>
      </c>
      <c r="AG41" s="833">
        <v>15.299999999999999</v>
      </c>
      <c r="AH41" s="834">
        <v>-2.1</v>
      </c>
      <c r="AI41" s="834">
        <v>7.870000000000001</v>
      </c>
      <c r="AJ41" s="833">
        <v>5</v>
      </c>
      <c r="AK41" s="833">
        <v>8.6</v>
      </c>
      <c r="AL41" s="845">
        <v>178390</v>
      </c>
      <c r="AM41" s="839">
        <v>0.2</v>
      </c>
      <c r="AN41" s="833">
        <v>1.75</v>
      </c>
      <c r="AO41" s="711">
        <f t="shared" si="7"/>
        <v>1.4785826122026933</v>
      </c>
      <c r="AP41" s="712">
        <f t="shared" si="8"/>
        <v>55.205117954033511</v>
      </c>
      <c r="AQ41" s="855">
        <f t="shared" si="9"/>
        <v>329.90613112154853</v>
      </c>
      <c r="AR41" s="624">
        <f>INDEX(Historical!$C$7:$C$1259,MATCH(B41,Historical!$B$7:$B$1281,0))*IF(AH41="n/a",1.03,IF(AH41&lt;0,1.01,IF(AH41&gt;10,1.1,(1+AH41/100))))</f>
        <v>13.483499999999999</v>
      </c>
      <c r="AS41" s="853">
        <f t="shared" si="10"/>
        <v>14.54465145</v>
      </c>
      <c r="AT41" s="853">
        <f t="shared" si="15"/>
        <v>15.7954914747</v>
      </c>
      <c r="AU41" s="853">
        <f t="shared" si="15"/>
        <v>17.1539037415242</v>
      </c>
      <c r="AV41" s="853">
        <f t="shared" si="15"/>
        <v>18.629139463295282</v>
      </c>
      <c r="AW41" s="624">
        <f t="shared" si="12"/>
        <v>79.606686129519488</v>
      </c>
      <c r="AX41" s="719">
        <f t="shared" si="13"/>
        <v>17.169194265090688</v>
      </c>
      <c r="AY41" s="900">
        <v>1</v>
      </c>
      <c r="AZ41" s="839">
        <v>111.06</v>
      </c>
      <c r="BA41" s="839">
        <v>-6.36</v>
      </c>
      <c r="BB41" s="839">
        <v>-0.64</v>
      </c>
      <c r="BC41" s="839">
        <v>19.11</v>
      </c>
      <c r="BE41" s="597">
        <v>2011</v>
      </c>
      <c r="BF41" s="865">
        <f t="shared" si="14"/>
        <v>0</v>
      </c>
      <c r="BG41" s="849">
        <v>4.7</v>
      </c>
    </row>
    <row r="42" spans="1:59" ht="11.25" customHeight="1" x14ac:dyDescent="0.2">
      <c r="A42" s="831" t="s">
        <v>4534</v>
      </c>
      <c r="B42" s="842" t="s">
        <v>4532</v>
      </c>
      <c r="C42" s="898" t="s">
        <v>123</v>
      </c>
      <c r="D42" s="898" t="s">
        <v>4108</v>
      </c>
      <c r="E42" s="705">
        <v>11</v>
      </c>
      <c r="F42" s="1153">
        <v>340</v>
      </c>
      <c r="G42" s="1153" t="s">
        <v>106</v>
      </c>
      <c r="H42" s="1153" t="s">
        <v>106</v>
      </c>
      <c r="I42" s="841">
        <v>47.27</v>
      </c>
      <c r="J42" s="624">
        <f t="shared" si="0"/>
        <v>1.7981806642690925</v>
      </c>
      <c r="K42" s="844">
        <v>0.21249999999999999</v>
      </c>
      <c r="L42" s="854">
        <v>4</v>
      </c>
      <c r="M42" s="615">
        <f t="shared" si="1"/>
        <v>0.85</v>
      </c>
      <c r="N42" s="837" t="s">
        <v>127</v>
      </c>
      <c r="O42" s="706">
        <v>0.20250000000000001</v>
      </c>
      <c r="P42" s="606">
        <v>44182</v>
      </c>
      <c r="Q42" s="606">
        <v>44204</v>
      </c>
      <c r="R42" s="615">
        <f t="shared" si="2"/>
        <v>4.9382716049382616</v>
      </c>
      <c r="S42" s="673">
        <f>IF(INDEX(Historical!$D$7:$D$1257,MATCH(B42,Historical!$B$7:$B$1281,0))=0,"n/a",(INDEX(Historical!$C$7:$C$1259,MATCH(B42,Historical!$B$7:$B$1281,0))/INDEX(Historical!$D$7:$D$1257,MATCH(B42,Historical!$B$7:$B$1281,0))-1)*100)</f>
        <v>3.8461538461538547</v>
      </c>
      <c r="T42" s="673">
        <f>IF(INDEX(Historical!$F$7:$F$1250,MATCH(B42,Historical!$B$7:$B$1281,0))=0,"n/a",((INDEX(Historical!$C$7:$C$1259,MATCH(B42,Historical!$B$7:$B$1281,0))/INDEX(Historical!$F$7:$F$1250,MATCH(B42,Historical!$B$7:$B$1281,0)))^(1/3)-1)*100)</f>
        <v>14.471424255333186</v>
      </c>
      <c r="U42" s="673">
        <f>IF(INDEX(Historical!$H$7:$H$1250,MATCH(B42,Historical!$B$7:$B$1281,0))=0,"n/a",((INDEX(Historical!$C$7:$C$1259,MATCH(B42,Historical!$B$7:$B$1281,0))/INDEX(Historical!$H$7:$H$1250,MATCH(B42,Historical!$B$7:$B$1281,0)))^(1/5)-1)*100)</f>
        <v>15.155584891213248</v>
      </c>
      <c r="V42" s="673" t="str">
        <f>IF(INDEX(Historical!$O$7:$O$1250,MATCH(B42,Historical!$B$7:$B$1281,0))=0,"n/a",((INDEX(Historical!$C$7:$C$1259,MATCH(B42,Historical!$B$7:$B$1281,0))/INDEX(Historical!$O$7:$O$1250,MATCH(B42,Historical!$B$7:$B$1281,0)))^(1/10)-1)*100)</f>
        <v>n/a</v>
      </c>
      <c r="W42" s="674" t="str">
        <f t="shared" si="3"/>
        <v>n/a</v>
      </c>
      <c r="X42" s="675" t="str">
        <f t="shared" si="4"/>
        <v>n/a</v>
      </c>
      <c r="Y42" s="634"/>
      <c r="Z42" s="624">
        <f t="shared" si="5"/>
        <v>58.219178082191782</v>
      </c>
      <c r="AA42" s="853">
        <f t="shared" si="6"/>
        <v>32.376712328767127</v>
      </c>
      <c r="AB42" s="854">
        <v>12</v>
      </c>
      <c r="AC42" s="833">
        <v>1.46</v>
      </c>
      <c r="AD42" s="833">
        <v>3.88</v>
      </c>
      <c r="AE42" s="833">
        <v>1.31</v>
      </c>
      <c r="AF42" s="833">
        <v>2.57</v>
      </c>
      <c r="AG42" s="833">
        <v>8.3000000000000007</v>
      </c>
      <c r="AH42" s="833">
        <v>49.7</v>
      </c>
      <c r="AI42" s="833">
        <v>16.84</v>
      </c>
      <c r="AJ42" s="833">
        <v>-2.7</v>
      </c>
      <c r="AK42" s="833">
        <v>8.4</v>
      </c>
      <c r="AL42" s="845">
        <v>4260</v>
      </c>
      <c r="AM42" s="839">
        <v>0.89999999999999991</v>
      </c>
      <c r="AN42" s="833">
        <v>1.1000000000000001</v>
      </c>
      <c r="AO42" s="711">
        <f t="shared" si="7"/>
        <v>-15.422946773284785</v>
      </c>
      <c r="AP42" s="712">
        <f t="shared" si="8"/>
        <v>16.953765555482342</v>
      </c>
      <c r="AQ42" s="855">
        <f t="shared" si="9"/>
        <v>92.305486932676999</v>
      </c>
      <c r="AR42" s="624">
        <f>INDEX(Historical!$C$7:$C$1259,MATCH(B42,Historical!$B$7:$B$1281,0))*IF(AH42="n/a",1.03,IF(AH42&lt;0,1.01,IF(AH42&gt;10,1.1,(1+AH42/100))))</f>
        <v>0.89100000000000013</v>
      </c>
      <c r="AS42" s="853">
        <f t="shared" si="10"/>
        <v>0.98010000000000019</v>
      </c>
      <c r="AT42" s="853">
        <f t="shared" si="15"/>
        <v>1.0624284000000004</v>
      </c>
      <c r="AU42" s="853">
        <f t="shared" si="15"/>
        <v>1.1516723856000004</v>
      </c>
      <c r="AV42" s="853">
        <f t="shared" si="15"/>
        <v>1.2484128659904006</v>
      </c>
      <c r="AW42" s="624">
        <f t="shared" si="12"/>
        <v>5.3336136515904018</v>
      </c>
      <c r="AX42" s="719">
        <f t="shared" si="13"/>
        <v>11.283295222319445</v>
      </c>
      <c r="AY42" s="900">
        <v>1.65</v>
      </c>
      <c r="AZ42" s="839">
        <v>176.76000000000002</v>
      </c>
      <c r="BA42" s="839">
        <v>-8.99</v>
      </c>
      <c r="BB42" s="839">
        <v>5.72</v>
      </c>
      <c r="BC42" s="839">
        <v>37.01</v>
      </c>
      <c r="BE42" s="597">
        <v>2011</v>
      </c>
      <c r="BF42" s="865">
        <f t="shared" si="14"/>
        <v>0</v>
      </c>
      <c r="BG42" s="849">
        <v>3</v>
      </c>
    </row>
    <row r="43" spans="1:59" ht="11.25" customHeight="1" x14ac:dyDescent="0.2">
      <c r="A43" s="831" t="s">
        <v>957</v>
      </c>
      <c r="B43" s="842" t="s">
        <v>958</v>
      </c>
      <c r="C43" s="898" t="s">
        <v>123</v>
      </c>
      <c r="D43" s="898" t="s">
        <v>4275</v>
      </c>
      <c r="E43" s="705">
        <v>10</v>
      </c>
      <c r="F43" s="1153">
        <v>431</v>
      </c>
      <c r="G43" s="1153" t="s">
        <v>115</v>
      </c>
      <c r="H43" s="1153" t="s">
        <v>115</v>
      </c>
      <c r="I43" s="841">
        <v>183.65</v>
      </c>
      <c r="J43" s="624">
        <f t="shared" si="0"/>
        <v>1.3503947726653962</v>
      </c>
      <c r="K43" s="844">
        <v>0.62</v>
      </c>
      <c r="L43" s="854">
        <v>4</v>
      </c>
      <c r="M43" s="615">
        <f t="shared" si="1"/>
        <v>2.48</v>
      </c>
      <c r="N43" s="837" t="s">
        <v>325</v>
      </c>
      <c r="O43" s="706">
        <v>0.57999999999999996</v>
      </c>
      <c r="P43" s="606">
        <v>44166</v>
      </c>
      <c r="Q43" s="606">
        <v>44181</v>
      </c>
      <c r="R43" s="615">
        <f t="shared" si="2"/>
        <v>6.8965517241379377</v>
      </c>
      <c r="S43" s="673">
        <f>IF(INDEX(Historical!$D$7:$D$1257,MATCH(B43,Historical!$B$7:$B$1281,0))=0,"n/a",(INDEX(Historical!$C$7:$C$1259,MATCH(B43,Historical!$B$7:$B$1281,0))/INDEX(Historical!$D$7:$D$1257,MATCH(B43,Historical!$B$7:$B$1281,0))-1)*100)</f>
        <v>4.4247787610619538</v>
      </c>
      <c r="T43" s="673">
        <f>IF(INDEX(Historical!$F$7:$F$1250,MATCH(B43,Historical!$B$7:$B$1281,0))=0,"n/a",((INDEX(Historical!$C$7:$C$1259,MATCH(B43,Historical!$B$7:$B$1281,0))/INDEX(Historical!$F$7:$F$1250,MATCH(B43,Historical!$B$7:$B$1281,0)))^(1/3)-1)*100)</f>
        <v>10.272303073280264</v>
      </c>
      <c r="U43" s="673">
        <f>IF(INDEX(Historical!$H$7:$H$1250,MATCH(B43,Historical!$B$7:$B$1281,0))=0,"n/a",((INDEX(Historical!$C$7:$C$1259,MATCH(B43,Historical!$B$7:$B$1281,0))/INDEX(Historical!$H$7:$H$1250,MATCH(B43,Historical!$B$7:$B$1281,0)))^(1/5)-1)*100)</f>
        <v>10.080863962584097</v>
      </c>
      <c r="V43" s="673">
        <f>IF(INDEX(Historical!$O$7:$O$1250,MATCH(B43,Historical!$B$7:$B$1281,0))=0,"n/a",((INDEX(Historical!$C$7:$C$1259,MATCH(B43,Historical!$B$7:$B$1281,0))/INDEX(Historical!$O$7:$O$1250,MATCH(B43,Historical!$B$7:$B$1281,0)))^(1/10)-1)*100)</f>
        <v>11.424886813500068</v>
      </c>
      <c r="W43" s="674">
        <f t="shared" si="3"/>
        <v>0.88236007298314556</v>
      </c>
      <c r="X43" s="675">
        <f t="shared" si="4"/>
        <v>0.57604936929051986</v>
      </c>
      <c r="Y43" s="638"/>
      <c r="Z43" s="624">
        <f t="shared" si="5"/>
        <v>37.518910741301056</v>
      </c>
      <c r="AA43" s="853">
        <f t="shared" si="6"/>
        <v>27.783661119515884</v>
      </c>
      <c r="AB43" s="854">
        <v>12</v>
      </c>
      <c r="AC43" s="833">
        <v>6.61</v>
      </c>
      <c r="AD43" s="833">
        <v>3.57</v>
      </c>
      <c r="AE43" s="833">
        <v>2.1800000000000002</v>
      </c>
      <c r="AF43" s="833">
        <v>10.4</v>
      </c>
      <c r="AG43" s="833">
        <v>42.699999999999996</v>
      </c>
      <c r="AH43" s="833">
        <v>85.1</v>
      </c>
      <c r="AI43" s="833">
        <v>7.7399999999999993</v>
      </c>
      <c r="AJ43" s="833">
        <v>17.5</v>
      </c>
      <c r="AK43" s="833">
        <v>7.84</v>
      </c>
      <c r="AL43" s="845">
        <v>15200</v>
      </c>
      <c r="AM43" s="839">
        <v>0.5</v>
      </c>
      <c r="AN43" s="833">
        <v>1.43</v>
      </c>
      <c r="AO43" s="711">
        <f t="shared" si="7"/>
        <v>-16.352402384266391</v>
      </c>
      <c r="AP43" s="712">
        <f t="shared" si="8"/>
        <v>11.431258735249493</v>
      </c>
      <c r="AQ43" s="855">
        <f t="shared" si="9"/>
        <v>258.36051099600508</v>
      </c>
      <c r="AR43" s="624">
        <f>INDEX(Historical!$C$7:$C$1259,MATCH(B43,Historical!$B$7:$B$1281,0))*IF(AH43="n/a",1.03,IF(AH43&lt;0,1.01,IF(AH43&gt;10,1.1,(1+AH43/100))))</f>
        <v>2.5960000000000001</v>
      </c>
      <c r="AS43" s="853">
        <f t="shared" si="10"/>
        <v>2.7969303999999999</v>
      </c>
      <c r="AT43" s="853">
        <f t="shared" si="15"/>
        <v>3.0162097433600001</v>
      </c>
      <c r="AU43" s="853">
        <f t="shared" si="15"/>
        <v>3.2526805872394244</v>
      </c>
      <c r="AV43" s="853">
        <f t="shared" si="15"/>
        <v>3.5076907452789956</v>
      </c>
      <c r="AW43" s="624">
        <f t="shared" si="12"/>
        <v>15.169511475878421</v>
      </c>
      <c r="AX43" s="719">
        <f t="shared" si="13"/>
        <v>8.260011693916919</v>
      </c>
      <c r="AY43" s="900">
        <v>0.98</v>
      </c>
      <c r="AZ43" s="839">
        <v>96.86</v>
      </c>
      <c r="BA43" s="839">
        <v>-1.67</v>
      </c>
      <c r="BB43" s="839">
        <v>6.2799999999999994</v>
      </c>
      <c r="BC43" s="839">
        <v>29.270000000000003</v>
      </c>
      <c r="BE43" s="597">
        <v>2011</v>
      </c>
      <c r="BF43" s="865">
        <f t="shared" si="14"/>
        <v>0</v>
      </c>
      <c r="BG43" s="849">
        <v>9.4</v>
      </c>
    </row>
    <row r="44" spans="1:59" ht="11.25" customHeight="1" x14ac:dyDescent="0.2">
      <c r="A44" s="838" t="s">
        <v>410</v>
      </c>
      <c r="B44" s="842" t="s">
        <v>411</v>
      </c>
      <c r="C44" s="898" t="s">
        <v>131</v>
      </c>
      <c r="D44" s="898" t="s">
        <v>4274</v>
      </c>
      <c r="E44" s="705">
        <v>13</v>
      </c>
      <c r="F44" s="1153">
        <v>271</v>
      </c>
      <c r="G44" s="1153" t="s">
        <v>115</v>
      </c>
      <c r="H44" s="1153" t="s">
        <v>115</v>
      </c>
      <c r="I44" s="841">
        <v>149.91999999999999</v>
      </c>
      <c r="J44" s="624">
        <f t="shared" si="0"/>
        <v>1.4674493062966918</v>
      </c>
      <c r="K44" s="844">
        <v>0.55000000000000004</v>
      </c>
      <c r="L44" s="854">
        <v>4</v>
      </c>
      <c r="M44" s="615">
        <f t="shared" si="1"/>
        <v>2.2000000000000002</v>
      </c>
      <c r="N44" s="837" t="s">
        <v>119</v>
      </c>
      <c r="O44" s="706">
        <v>0.5</v>
      </c>
      <c r="P44" s="1029">
        <v>43962</v>
      </c>
      <c r="Q44" s="1029">
        <v>43984</v>
      </c>
      <c r="R44" s="615">
        <f t="shared" si="2"/>
        <v>10.000000000000009</v>
      </c>
      <c r="S44" s="673">
        <f>IF(INDEX(Historical!$D$7:$D$1257,MATCH(B44,Historical!$B$7:$B$1281,0))=0,"n/a",(INDEX(Historical!$C$7:$C$1259,MATCH(B44,Historical!$B$7:$B$1281,0))/INDEX(Historical!$D$7:$D$1257,MATCH(B44,Historical!$B$7:$B$1281,0))-1)*100)</f>
        <v>12.531969309462919</v>
      </c>
      <c r="T44" s="673">
        <f>IF(INDEX(Historical!$F$7:$F$1250,MATCH(B44,Historical!$B$7:$B$1281,0))=0,"n/a",((INDEX(Historical!$C$7:$C$1259,MATCH(B44,Historical!$B$7:$B$1281,0))/INDEX(Historical!$F$7:$F$1250,MATCH(B44,Historical!$B$7:$B$1281,0)))^(1/3)-1)*100)</f>
        <v>10.739499268066277</v>
      </c>
      <c r="U44" s="673">
        <f>IF(INDEX(Historical!$H$7:$H$1250,MATCH(B44,Historical!$B$7:$B$1281,0))=0,"n/a",((INDEX(Historical!$C$7:$C$1259,MATCH(B44,Historical!$B$7:$B$1281,0))/INDEX(Historical!$H$7:$H$1250,MATCH(B44,Historical!$B$7:$B$1281,0)))^(1/5)-1)*100)</f>
        <v>10.589579817073002</v>
      </c>
      <c r="V44" s="673">
        <f>IF(INDEX(Historical!$O$7:$O$1250,MATCH(B44,Historical!$B$7:$B$1281,0))=0,"n/a",((INDEX(Historical!$C$7:$C$1259,MATCH(B44,Historical!$B$7:$B$1281,0))/INDEX(Historical!$O$7:$O$1250,MATCH(B44,Historical!$B$7:$B$1281,0)))^(1/10)-1)*100)</f>
        <v>9.8480679935741833</v>
      </c>
      <c r="W44" s="674">
        <f t="shared" si="3"/>
        <v>1.0752951567741664</v>
      </c>
      <c r="X44" s="675">
        <f t="shared" si="4"/>
        <v>1.3073555329719755</v>
      </c>
      <c r="Y44" s="634"/>
      <c r="Z44" s="624">
        <f t="shared" si="5"/>
        <v>56.555269922879184</v>
      </c>
      <c r="AA44" s="853">
        <f t="shared" si="6"/>
        <v>38.539845758354751</v>
      </c>
      <c r="AB44" s="854">
        <v>12</v>
      </c>
      <c r="AC44" s="833">
        <v>3.89</v>
      </c>
      <c r="AD44" s="833">
        <v>4.3899999999999997</v>
      </c>
      <c r="AE44" s="833">
        <v>7</v>
      </c>
      <c r="AF44" s="833">
        <v>4.12</v>
      </c>
      <c r="AG44" s="833">
        <v>11.1</v>
      </c>
      <c r="AH44" s="833">
        <v>13.5</v>
      </c>
      <c r="AI44" s="833">
        <v>8.5400000000000009</v>
      </c>
      <c r="AJ44" s="833">
        <v>8.1</v>
      </c>
      <c r="AK44" s="833">
        <v>8.6</v>
      </c>
      <c r="AL44" s="845">
        <v>26440</v>
      </c>
      <c r="AM44" s="839">
        <v>0.1</v>
      </c>
      <c r="AN44" s="833">
        <v>1.7</v>
      </c>
      <c r="AO44" s="711">
        <f t="shared" si="7"/>
        <v>-26.482816634985056</v>
      </c>
      <c r="AP44" s="712">
        <f t="shared" si="8"/>
        <v>12.057029123369693</v>
      </c>
      <c r="AQ44" s="855">
        <f t="shared" si="9"/>
        <v>165.65153827642672</v>
      </c>
      <c r="AR44" s="624">
        <f>INDEX(Historical!$C$7:$C$1259,MATCH(B44,Historical!$B$7:$B$1281,0))*IF(AH44="n/a",1.03,IF(AH44&lt;0,1.01,IF(AH44&gt;10,1.1,(1+AH44/100))))</f>
        <v>2.4200000000000004</v>
      </c>
      <c r="AS44" s="853">
        <f t="shared" si="10"/>
        <v>2.626668</v>
      </c>
      <c r="AT44" s="853">
        <f t="shared" si="15"/>
        <v>2.8525614480000003</v>
      </c>
      <c r="AU44" s="853">
        <f t="shared" si="15"/>
        <v>3.0978817325280006</v>
      </c>
      <c r="AV44" s="853">
        <f t="shared" si="15"/>
        <v>3.3642995615254088</v>
      </c>
      <c r="AW44" s="624">
        <f t="shared" si="12"/>
        <v>14.36141074205341</v>
      </c>
      <c r="AX44" s="719">
        <f t="shared" si="13"/>
        <v>9.5793828322127883</v>
      </c>
      <c r="AY44" s="900">
        <v>0.19</v>
      </c>
      <c r="AZ44" s="839">
        <v>35.6</v>
      </c>
      <c r="BA44" s="839">
        <v>-13.120000000000001</v>
      </c>
      <c r="BB44" s="839">
        <v>-0.59</v>
      </c>
      <c r="BC44" s="839">
        <v>1.51</v>
      </c>
      <c r="BE44" s="597">
        <v>2008</v>
      </c>
      <c r="BF44" s="865">
        <f t="shared" si="14"/>
        <v>1</v>
      </c>
      <c r="BG44" s="849">
        <v>2.9000000000000004</v>
      </c>
    </row>
    <row r="45" spans="1:59" ht="11.25" customHeight="1" x14ac:dyDescent="0.2">
      <c r="A45" s="838" t="s">
        <v>448</v>
      </c>
      <c r="B45" s="842" t="s">
        <v>449</v>
      </c>
      <c r="C45" s="898" t="s">
        <v>108</v>
      </c>
      <c r="D45" s="898" t="s">
        <v>118</v>
      </c>
      <c r="E45" s="705">
        <v>19</v>
      </c>
      <c r="F45" s="1153">
        <v>178</v>
      </c>
      <c r="G45" s="1153" t="s">
        <v>106</v>
      </c>
      <c r="H45" s="1153" t="s">
        <v>106</v>
      </c>
      <c r="I45" s="841">
        <v>49.57</v>
      </c>
      <c r="J45" s="624">
        <f t="shared" si="0"/>
        <v>3.3891466612870689</v>
      </c>
      <c r="K45" s="844">
        <v>0.42</v>
      </c>
      <c r="L45" s="854">
        <v>4</v>
      </c>
      <c r="M45" s="615">
        <f t="shared" si="1"/>
        <v>1.68</v>
      </c>
      <c r="N45" s="837" t="s">
        <v>218</v>
      </c>
      <c r="O45" s="706">
        <v>0.41</v>
      </c>
      <c r="P45" s="606">
        <v>44195</v>
      </c>
      <c r="Q45" s="606">
        <v>44211</v>
      </c>
      <c r="R45" s="615">
        <f t="shared" si="2"/>
        <v>2.4390243902439046</v>
      </c>
      <c r="S45" s="673">
        <f>IF(INDEX(Historical!$D$7:$D$1257,MATCH(B45,Historical!$B$7:$B$1281,0))=0,"n/a",(INDEX(Historical!$C$7:$C$1259,MATCH(B45,Historical!$B$7:$B$1281,0))/INDEX(Historical!$D$7:$D$1257,MATCH(B45,Historical!$B$7:$B$1281,0))-1)*100)</f>
        <v>2.4999999999999911</v>
      </c>
      <c r="T45" s="673">
        <f>IF(INDEX(Historical!$F$7:$F$1250,MATCH(B45,Historical!$B$7:$B$1281,0))=0,"n/a",((INDEX(Historical!$C$7:$C$1259,MATCH(B45,Historical!$B$7:$B$1281,0))/INDEX(Historical!$F$7:$F$1250,MATCH(B45,Historical!$B$7:$B$1281,0)))^(1/3)-1)*100)</f>
        <v>2.5652131008858436</v>
      </c>
      <c r="U45" s="673">
        <f>IF(INDEX(Historical!$H$7:$H$1250,MATCH(B45,Historical!$B$7:$B$1281,0))=0,"n/a",((INDEX(Historical!$C$7:$C$1259,MATCH(B45,Historical!$B$7:$B$1281,0))/INDEX(Historical!$H$7:$H$1250,MATCH(B45,Historical!$B$7:$B$1281,0)))^(1/5)-1)*100)</f>
        <v>7.1709725300183047</v>
      </c>
      <c r="V45" s="673">
        <f>IF(INDEX(Historical!$O$7:$O$1250,MATCH(B45,Historical!$B$7:$B$1281,0))=0,"n/a",((INDEX(Historical!$C$7:$C$1259,MATCH(B45,Historical!$B$7:$B$1281,0))/INDEX(Historical!$O$7:$O$1250,MATCH(B45,Historical!$B$7:$B$1281,0)))^(1/10)-1)*100)</f>
        <v>6.9193860260079898</v>
      </c>
      <c r="W45" s="674">
        <f t="shared" si="3"/>
        <v>1.0363596572101446</v>
      </c>
      <c r="X45" s="675" t="str">
        <f t="shared" si="4"/>
        <v>n/a</v>
      </c>
      <c r="Y45" s="632"/>
      <c r="Z45" s="624" t="str">
        <f t="shared" si="5"/>
        <v>n/a</v>
      </c>
      <c r="AA45" s="853" t="str">
        <f t="shared" si="6"/>
        <v>n/a</v>
      </c>
      <c r="AB45" s="854">
        <v>12</v>
      </c>
      <c r="AC45" s="833">
        <v>-1.79</v>
      </c>
      <c r="AD45" s="833" t="s">
        <v>136</v>
      </c>
      <c r="AE45" s="833">
        <v>0.89</v>
      </c>
      <c r="AF45" s="834">
        <v>0.9</v>
      </c>
      <c r="AG45" s="833">
        <v>-3.3000000000000003</v>
      </c>
      <c r="AH45" s="834">
        <v>-153.5</v>
      </c>
      <c r="AI45" s="834">
        <v>19.59</v>
      </c>
      <c r="AJ45" s="833">
        <v>-18.099999999999998</v>
      </c>
      <c r="AK45" s="833">
        <v>20</v>
      </c>
      <c r="AL45" s="845">
        <v>4330</v>
      </c>
      <c r="AM45" s="839">
        <v>1.4000000000000001</v>
      </c>
      <c r="AN45" s="833">
        <v>0.28000000000000003</v>
      </c>
      <c r="AO45" s="711" t="str">
        <f t="shared" si="7"/>
        <v>n/a</v>
      </c>
      <c r="AP45" s="712">
        <f t="shared" si="8"/>
        <v>10.560119191305374</v>
      </c>
      <c r="AQ45" s="855" t="str">
        <f t="shared" si="9"/>
        <v>n/a</v>
      </c>
      <c r="AR45" s="624">
        <f>INDEX(Historical!$C$7:$C$1259,MATCH(B45,Historical!$B$7:$B$1281,0))*IF(AH45="n/a",1.03,IF(AH45&lt;0,1.01,IF(AH45&gt;10,1.1,(1+AH45/100))))</f>
        <v>1.6563999999999999</v>
      </c>
      <c r="AS45" s="853">
        <f t="shared" si="10"/>
        <v>1.8220400000000001</v>
      </c>
      <c r="AT45" s="853">
        <f t="shared" si="15"/>
        <v>2.0042440000000004</v>
      </c>
      <c r="AU45" s="853">
        <f t="shared" si="15"/>
        <v>2.2046684000000005</v>
      </c>
      <c r="AV45" s="853">
        <f t="shared" si="15"/>
        <v>2.4251352400000008</v>
      </c>
      <c r="AW45" s="624">
        <f t="shared" si="12"/>
        <v>10.112487640000003</v>
      </c>
      <c r="AX45" s="719">
        <f t="shared" si="13"/>
        <v>20.400418882388546</v>
      </c>
      <c r="AY45" s="900">
        <v>0.88</v>
      </c>
      <c r="AZ45" s="839">
        <v>51.04</v>
      </c>
      <c r="BA45" s="839">
        <v>-8.14</v>
      </c>
      <c r="BB45" s="839">
        <v>-0.85000000000000009</v>
      </c>
      <c r="BC45" s="839">
        <v>5.45</v>
      </c>
      <c r="BE45" s="597">
        <v>2003</v>
      </c>
      <c r="BF45" s="865">
        <f t="shared" si="14"/>
        <v>1</v>
      </c>
      <c r="BG45" s="849">
        <v>-0.6</v>
      </c>
    </row>
    <row r="46" spans="1:59" ht="11.25" customHeight="1" x14ac:dyDescent="0.2">
      <c r="A46" s="838" t="s">
        <v>993</v>
      </c>
      <c r="B46" s="842" t="s">
        <v>994</v>
      </c>
      <c r="C46" s="898" t="s">
        <v>4126</v>
      </c>
      <c r="D46" s="898" t="s">
        <v>4259</v>
      </c>
      <c r="E46" s="705">
        <v>10</v>
      </c>
      <c r="F46" s="1153">
        <v>449</v>
      </c>
      <c r="G46" s="1153" t="s">
        <v>106</v>
      </c>
      <c r="H46" s="1153" t="s">
        <v>106</v>
      </c>
      <c r="I46" s="841">
        <v>80.53</v>
      </c>
      <c r="J46" s="624">
        <f t="shared" si="0"/>
        <v>1.8378244132621384</v>
      </c>
      <c r="K46" s="844">
        <v>0.37</v>
      </c>
      <c r="L46" s="854">
        <v>4</v>
      </c>
      <c r="M46" s="615">
        <f t="shared" si="1"/>
        <v>1.48</v>
      </c>
      <c r="N46" s="837" t="s">
        <v>512</v>
      </c>
      <c r="O46" s="706">
        <v>0.31</v>
      </c>
      <c r="P46" s="606">
        <v>44238</v>
      </c>
      <c r="Q46" s="606">
        <v>44257</v>
      </c>
      <c r="R46" s="615">
        <f t="shared" si="2"/>
        <v>19.35483870967742</v>
      </c>
      <c r="S46" s="673">
        <f>IF(INDEX(Historical!$D$7:$D$1257,MATCH(B46,Historical!$B$7:$B$1281,0))=0,"n/a",(INDEX(Historical!$C$7:$C$1259,MATCH(B46,Historical!$B$7:$B$1281,0))/INDEX(Historical!$D$7:$D$1257,MATCH(B46,Historical!$B$7:$B$1281,0))-1)*100)</f>
        <v>29.166666666666675</v>
      </c>
      <c r="T46" s="673">
        <f>IF(INDEX(Historical!$F$7:$F$1250,MATCH(B46,Historical!$B$7:$B$1281,0))=0,"n/a",((INDEX(Historical!$C$7:$C$1259,MATCH(B46,Historical!$B$7:$B$1281,0))/INDEX(Historical!$F$7:$F$1250,MATCH(B46,Historical!$B$7:$B$1281,0)))^(1/3)-1)*100)</f>
        <v>22.171786388717351</v>
      </c>
      <c r="U46" s="673">
        <f>IF(INDEX(Historical!$H$7:$H$1250,MATCH(B46,Historical!$B$7:$B$1281,0))=0,"n/a",((INDEX(Historical!$C$7:$C$1259,MATCH(B46,Historical!$B$7:$B$1281,0))/INDEX(Historical!$H$7:$H$1250,MATCH(B46,Historical!$B$7:$B$1281,0)))^(1/5)-1)*100)</f>
        <v>18.982658475160608</v>
      </c>
      <c r="V46" s="673" t="str">
        <f>IF(INDEX(Historical!$O$7:$O$1250,MATCH(B46,Historical!$B$7:$B$1281,0))=0,"n/a",((INDEX(Historical!$C$7:$C$1259,MATCH(B46,Historical!$B$7:$B$1281,0))/INDEX(Historical!$O$7:$O$1250,MATCH(B46,Historical!$B$7:$B$1281,0)))^(1/10)-1)*100)</f>
        <v>n/a</v>
      </c>
      <c r="W46" s="674" t="str">
        <f t="shared" si="3"/>
        <v>n/a</v>
      </c>
      <c r="X46" s="675">
        <f t="shared" si="4"/>
        <v>1.0847233414377491</v>
      </c>
      <c r="Y46" s="843"/>
      <c r="Z46" s="624">
        <f t="shared" si="5"/>
        <v>37.755102040816325</v>
      </c>
      <c r="AA46" s="853">
        <f t="shared" si="6"/>
        <v>20.543367346938776</v>
      </c>
      <c r="AB46" s="854">
        <v>3</v>
      </c>
      <c r="AC46" s="833">
        <v>3.92</v>
      </c>
      <c r="AD46" s="833">
        <v>1.87</v>
      </c>
      <c r="AE46" s="833">
        <v>1.43</v>
      </c>
      <c r="AF46" s="833">
        <v>10.38</v>
      </c>
      <c r="AG46" s="833">
        <v>56.699999999999996</v>
      </c>
      <c r="AH46" s="834">
        <v>25.4</v>
      </c>
      <c r="AI46" s="834">
        <v>6.25</v>
      </c>
      <c r="AJ46" s="833">
        <v>17.5</v>
      </c>
      <c r="AK46" s="833">
        <v>10.99</v>
      </c>
      <c r="AL46" s="845">
        <v>11210</v>
      </c>
      <c r="AM46" s="839">
        <v>0.6</v>
      </c>
      <c r="AN46" s="833">
        <v>2.21</v>
      </c>
      <c r="AO46" s="711">
        <f t="shared" si="7"/>
        <v>0.277115541483969</v>
      </c>
      <c r="AP46" s="712">
        <f t="shared" si="8"/>
        <v>20.820482888422745</v>
      </c>
      <c r="AQ46" s="855">
        <f t="shared" si="9"/>
        <v>207.85288915412866</v>
      </c>
      <c r="AR46" s="624">
        <f>INDEX(Historical!$C$7:$C$1259,MATCH(B46,Historical!$B$7:$B$1281,0))*IF(AH46="n/a",1.03,IF(AH46&lt;0,1.01,IF(AH46&gt;10,1.1,(1+AH46/100))))</f>
        <v>1.3640000000000001</v>
      </c>
      <c r="AS46" s="853">
        <f t="shared" si="10"/>
        <v>1.4492500000000001</v>
      </c>
      <c r="AT46" s="853">
        <f t="shared" si="15"/>
        <v>1.5941750000000003</v>
      </c>
      <c r="AU46" s="853">
        <f t="shared" si="15"/>
        <v>1.7535925000000006</v>
      </c>
      <c r="AV46" s="853">
        <f t="shared" si="15"/>
        <v>1.9289517500000009</v>
      </c>
      <c r="AW46" s="624">
        <f t="shared" si="12"/>
        <v>8.0899692500000011</v>
      </c>
      <c r="AX46" s="719">
        <f t="shared" si="13"/>
        <v>10.045907425804049</v>
      </c>
      <c r="AY46" s="900">
        <v>0.74</v>
      </c>
      <c r="AZ46" s="839">
        <v>21.04</v>
      </c>
      <c r="BA46" s="839">
        <v>-19.68</v>
      </c>
      <c r="BB46" s="839">
        <v>-2.65</v>
      </c>
      <c r="BC46" s="839">
        <v>-3.32</v>
      </c>
      <c r="BE46" s="597">
        <v>2012</v>
      </c>
      <c r="BF46" s="865">
        <f t="shared" si="14"/>
        <v>0</v>
      </c>
      <c r="BG46" s="849">
        <v>10.6</v>
      </c>
    </row>
    <row r="47" spans="1:59" s="744" customFormat="1" ht="11.25" customHeight="1" x14ac:dyDescent="0.2">
      <c r="A47" s="619" t="s">
        <v>1007</v>
      </c>
      <c r="B47" s="751" t="s">
        <v>1008</v>
      </c>
      <c r="C47" s="898" t="s">
        <v>108</v>
      </c>
      <c r="D47" s="898" t="s">
        <v>4268</v>
      </c>
      <c r="E47" s="727">
        <v>10</v>
      </c>
      <c r="F47" s="1153">
        <v>451</v>
      </c>
      <c r="G47" s="1152" t="s">
        <v>106</v>
      </c>
      <c r="H47" s="1152" t="s">
        <v>106</v>
      </c>
      <c r="I47" s="728">
        <v>44.5</v>
      </c>
      <c r="J47" s="729">
        <f t="shared" si="0"/>
        <v>1.1685393258426966</v>
      </c>
      <c r="K47" s="730">
        <v>0.13</v>
      </c>
      <c r="L47" s="731">
        <v>4</v>
      </c>
      <c r="M47" s="732">
        <f t="shared" si="1"/>
        <v>0.52</v>
      </c>
      <c r="N47" s="733" t="s">
        <v>151</v>
      </c>
      <c r="O47" s="978">
        <v>0.12</v>
      </c>
      <c r="P47" s="1122">
        <v>44252</v>
      </c>
      <c r="Q47" s="1122">
        <v>44286</v>
      </c>
      <c r="R47" s="732">
        <f t="shared" si="2"/>
        <v>8.333333333333341</v>
      </c>
      <c r="S47" s="673">
        <f>IF(INDEX(Historical!$D$7:$D$1257,MATCH(B47,Historical!$B$7:$B$1281,0))=0,"n/a",(INDEX(Historical!$C$7:$C$1259,MATCH(B47,Historical!$B$7:$B$1281,0))/INDEX(Historical!$D$7:$D$1257,MATCH(B47,Historical!$B$7:$B$1281,0))-1)*100)</f>
        <v>12.499999999999979</v>
      </c>
      <c r="T47" s="673">
        <f>IF(INDEX(Historical!$F$7:$F$1250,MATCH(B47,Historical!$B$7:$B$1281,0))=0,"n/a",((INDEX(Historical!$C$7:$C$1259,MATCH(B47,Historical!$B$7:$B$1281,0))/INDEX(Historical!$F$7:$F$1250,MATCH(B47,Historical!$B$7:$B$1281,0)))^(1/3)-1)*100)</f>
        <v>8.7380373002892142</v>
      </c>
      <c r="U47" s="673">
        <f>IF(INDEX(Historical!$H$7:$H$1250,MATCH(B47,Historical!$B$7:$B$1281,0))=0,"n/a",((INDEX(Historical!$C$7:$C$1259,MATCH(B47,Historical!$B$7:$B$1281,0))/INDEX(Historical!$H$7:$H$1250,MATCH(B47,Historical!$B$7:$B$1281,0)))^(1/5)-1)*100)</f>
        <v>8.7511086566063092</v>
      </c>
      <c r="V47" s="673">
        <f>IF(INDEX(Historical!$O$7:$O$1250,MATCH(B47,Historical!$B$7:$B$1281,0))=0,"n/a",((INDEX(Historical!$C$7:$C$1259,MATCH(B47,Historical!$B$7:$B$1281,0))/INDEX(Historical!$O$7:$O$1250,MATCH(B47,Historical!$B$7:$B$1281,0)))^(1/10)-1)*100)</f>
        <v>9.1960225606037227</v>
      </c>
      <c r="W47" s="674">
        <f t="shared" si="3"/>
        <v>0.95161887641473941</v>
      </c>
      <c r="X47" s="675" t="str">
        <f t="shared" si="4"/>
        <v>n/a</v>
      </c>
      <c r="Y47" s="1013" t="s">
        <v>4113</v>
      </c>
      <c r="Z47" s="729" t="str">
        <f t="shared" si="5"/>
        <v>n/a</v>
      </c>
      <c r="AA47" s="736" t="str">
        <f t="shared" si="6"/>
        <v>n/a</v>
      </c>
      <c r="AB47" s="731">
        <v>12</v>
      </c>
      <c r="AC47" s="737">
        <v>-0.17</v>
      </c>
      <c r="AD47" s="737" t="s">
        <v>136</v>
      </c>
      <c r="AE47" s="737">
        <v>1.08</v>
      </c>
      <c r="AF47" s="737">
        <v>2.16</v>
      </c>
      <c r="AG47" s="737">
        <v>-0.89999999999999991</v>
      </c>
      <c r="AH47" s="737">
        <v>-115.3</v>
      </c>
      <c r="AI47" s="737">
        <v>14.97</v>
      </c>
      <c r="AJ47" s="737">
        <v>-16.2</v>
      </c>
      <c r="AK47" s="737">
        <v>9.43</v>
      </c>
      <c r="AL47" s="738">
        <v>68070</v>
      </c>
      <c r="AM47" s="739">
        <v>12.9</v>
      </c>
      <c r="AN47" s="737">
        <v>4.68</v>
      </c>
      <c r="AO47" s="740" t="str">
        <f t="shared" si="7"/>
        <v>n/a</v>
      </c>
      <c r="AP47" s="741">
        <f t="shared" si="8"/>
        <v>9.9196479824490051</v>
      </c>
      <c r="AQ47" s="742" t="str">
        <f t="shared" si="9"/>
        <v>n/a</v>
      </c>
      <c r="AR47" s="624">
        <f>INDEX(Historical!$C$7:$C$1259,MATCH(B47,Historical!$B$7:$B$1281,0))*IF(AH47="n/a",1.03,IF(AH47&lt;0,1.01,IF(AH47&gt;10,1.1,(1+AH47/100))))</f>
        <v>0.48480000000000001</v>
      </c>
      <c r="AS47" s="736">
        <f t="shared" si="10"/>
        <v>0.53328000000000009</v>
      </c>
      <c r="AT47" s="736">
        <f t="shared" ref="AT47:AV66" si="16">IF($AK47="n/a",1.03*AS47,IF($AK47&lt;0,1.01*AS47,IF($AK47&gt;10,1.1*AS47,(1+$AK47/100)*AS47)))</f>
        <v>0.58356830400000015</v>
      </c>
      <c r="AU47" s="736">
        <f t="shared" si="16"/>
        <v>0.63859879506720019</v>
      </c>
      <c r="AV47" s="736">
        <f t="shared" si="16"/>
        <v>0.69881866144203719</v>
      </c>
      <c r="AW47" s="729">
        <f t="shared" si="12"/>
        <v>2.9390657605092376</v>
      </c>
      <c r="AX47" s="743">
        <f t="shared" si="13"/>
        <v>6.6046421584477253</v>
      </c>
      <c r="AY47" s="901">
        <v>1.28</v>
      </c>
      <c r="AZ47" s="739">
        <v>63.3</v>
      </c>
      <c r="BA47" s="739">
        <v>-3</v>
      </c>
      <c r="BB47" s="739">
        <v>5.56</v>
      </c>
      <c r="BC47" s="739">
        <v>19.759999999999998</v>
      </c>
      <c r="BD47" s="875"/>
      <c r="BE47" s="597">
        <v>2012</v>
      </c>
      <c r="BF47" s="865">
        <f t="shared" si="14"/>
        <v>0</v>
      </c>
      <c r="BG47" s="793">
        <v>-0.1</v>
      </c>
    </row>
    <row r="48" spans="1:59" ht="11.25" customHeight="1" x14ac:dyDescent="0.2">
      <c r="A48" s="838" t="s">
        <v>460</v>
      </c>
      <c r="B48" s="842" t="s">
        <v>461</v>
      </c>
      <c r="C48" s="898" t="s">
        <v>245</v>
      </c>
      <c r="D48" s="898" t="s">
        <v>4251</v>
      </c>
      <c r="E48" s="705">
        <v>18</v>
      </c>
      <c r="F48" s="1153">
        <v>209</v>
      </c>
      <c r="G48" s="1153" t="s">
        <v>115</v>
      </c>
      <c r="H48" s="1153" t="s">
        <v>115</v>
      </c>
      <c r="I48" s="841">
        <v>114.81</v>
      </c>
      <c r="J48" s="624">
        <f t="shared" si="0"/>
        <v>2.4388119501785557</v>
      </c>
      <c r="K48" s="844">
        <v>0.7</v>
      </c>
      <c r="L48" s="854">
        <v>4</v>
      </c>
      <c r="M48" s="615">
        <f t="shared" si="1"/>
        <v>2.8</v>
      </c>
      <c r="N48" s="837" t="s">
        <v>462</v>
      </c>
      <c r="O48" s="706">
        <v>0.55000000000000004</v>
      </c>
      <c r="P48" s="606">
        <v>44272</v>
      </c>
      <c r="Q48" s="606">
        <v>44294</v>
      </c>
      <c r="R48" s="615">
        <f t="shared" si="2"/>
        <v>27.272727272727256</v>
      </c>
      <c r="S48" s="673">
        <f>IF(INDEX(Historical!$D$7:$D$1257,MATCH(B48,Historical!$B$7:$B$1281,0))=0,"n/a",(INDEX(Historical!$C$7:$C$1259,MATCH(B48,Historical!$B$7:$B$1281,0))/INDEX(Historical!$D$7:$D$1257,MATCH(B48,Historical!$B$7:$B$1281,0))-1)*100)</f>
        <v>10.256410256410264</v>
      </c>
      <c r="T48" s="673">
        <f>IF(INDEX(Historical!$F$7:$F$1250,MATCH(B48,Historical!$B$7:$B$1281,0))=0,"n/a",((INDEX(Historical!$C$7:$C$1259,MATCH(B48,Historical!$B$7:$B$1281,0))/INDEX(Historical!$F$7:$F$1250,MATCH(B48,Historical!$B$7:$B$1281,0)))^(1/3)-1)*100)</f>
        <v>16.493005601955414</v>
      </c>
      <c r="U48" s="673">
        <f>IF(INDEX(Historical!$H$7:$H$1250,MATCH(B48,Historical!$B$7:$B$1281,0))=0,"n/a",((INDEX(Historical!$C$7:$C$1259,MATCH(B48,Historical!$B$7:$B$1281,0))/INDEX(Historical!$H$7:$H$1250,MATCH(B48,Historical!$B$7:$B$1281,0)))^(1/5)-1)*100)</f>
        <v>18.503213245557038</v>
      </c>
      <c r="V48" s="673">
        <f>IF(INDEX(Historical!$O$7:$O$1250,MATCH(B48,Historical!$B$7:$B$1281,0))=0,"n/a",((INDEX(Historical!$C$7:$C$1259,MATCH(B48,Historical!$B$7:$B$1281,0))/INDEX(Historical!$O$7:$O$1250,MATCH(B48,Historical!$B$7:$B$1281,0)))^(1/10)-1)*100)</f>
        <v>14.197437928385682</v>
      </c>
      <c r="W48" s="674">
        <f t="shared" si="3"/>
        <v>1.3032783336606526</v>
      </c>
      <c r="X48" s="675">
        <f t="shared" si="4"/>
        <v>0.7614491047554337</v>
      </c>
      <c r="Y48" s="634"/>
      <c r="Z48" s="624">
        <f t="shared" si="5"/>
        <v>40.995607613469979</v>
      </c>
      <c r="AA48" s="853">
        <f t="shared" si="6"/>
        <v>16.809663250366032</v>
      </c>
      <c r="AB48" s="854">
        <v>2</v>
      </c>
      <c r="AC48" s="833">
        <v>6.83</v>
      </c>
      <c r="AD48" s="833">
        <v>1.76</v>
      </c>
      <c r="AE48" s="833">
        <v>0.6</v>
      </c>
      <c r="AF48" s="833">
        <v>6.57</v>
      </c>
      <c r="AG48" s="833">
        <v>45.300000000000004</v>
      </c>
      <c r="AH48" s="834">
        <v>18.899999999999999</v>
      </c>
      <c r="AI48" s="834">
        <v>9.86</v>
      </c>
      <c r="AJ48" s="833">
        <v>24.3</v>
      </c>
      <c r="AK48" s="833">
        <v>9.629999999999999</v>
      </c>
      <c r="AL48" s="845">
        <v>28190</v>
      </c>
      <c r="AM48" s="839">
        <v>0.3</v>
      </c>
      <c r="AN48" s="833">
        <v>0.3</v>
      </c>
      <c r="AO48" s="711">
        <f t="shared" si="7"/>
        <v>4.1323619453695635</v>
      </c>
      <c r="AP48" s="712">
        <f t="shared" si="8"/>
        <v>20.942025195735596</v>
      </c>
      <c r="AQ48" s="855">
        <f t="shared" si="9"/>
        <v>121.54958066100873</v>
      </c>
      <c r="AR48" s="624">
        <f>INDEX(Historical!$C$7:$C$1259,MATCH(B48,Historical!$B$7:$B$1281,0))*IF(AH48="n/a",1.03,IF(AH48&lt;0,1.01,IF(AH48&gt;10,1.1,(1+AH48/100))))</f>
        <v>2.3650000000000002</v>
      </c>
      <c r="AS48" s="853">
        <f t="shared" si="10"/>
        <v>2.5981890000000001</v>
      </c>
      <c r="AT48" s="853">
        <f t="shared" si="16"/>
        <v>2.8483946007000003</v>
      </c>
      <c r="AU48" s="853">
        <f t="shared" si="16"/>
        <v>3.1226950007474104</v>
      </c>
      <c r="AV48" s="853">
        <f t="shared" si="16"/>
        <v>3.4234105293193862</v>
      </c>
      <c r="AW48" s="624">
        <f t="shared" si="12"/>
        <v>14.357689130766797</v>
      </c>
      <c r="AX48" s="719">
        <f t="shared" si="13"/>
        <v>12.505608510379581</v>
      </c>
      <c r="AY48" s="900">
        <v>1.57</v>
      </c>
      <c r="AZ48" s="839">
        <v>122.02</v>
      </c>
      <c r="BA48" s="839">
        <v>-8.07</v>
      </c>
      <c r="BB48" s="839">
        <v>2.02</v>
      </c>
      <c r="BC48" s="839">
        <v>7.17</v>
      </c>
      <c r="BE48" s="597">
        <v>2004</v>
      </c>
      <c r="BF48" s="865">
        <f t="shared" si="14"/>
        <v>1</v>
      </c>
      <c r="BG48" s="849">
        <v>9.8000000000000007</v>
      </c>
    </row>
    <row r="49" spans="1:59" ht="11.25" customHeight="1" x14ac:dyDescent="0.2">
      <c r="A49" s="831" t="s">
        <v>968</v>
      </c>
      <c r="B49" s="842" t="s">
        <v>969</v>
      </c>
      <c r="C49" s="898" t="s">
        <v>123</v>
      </c>
      <c r="D49" s="898" t="s">
        <v>4108</v>
      </c>
      <c r="E49" s="705">
        <v>12</v>
      </c>
      <c r="F49" s="1153">
        <v>289</v>
      </c>
      <c r="G49" s="1153" t="s">
        <v>106</v>
      </c>
      <c r="H49" s="1153" t="s">
        <v>106</v>
      </c>
      <c r="I49" s="841">
        <v>125.41</v>
      </c>
      <c r="J49" s="624">
        <f t="shared" si="0"/>
        <v>0.46248305557770508</v>
      </c>
      <c r="K49" s="844">
        <v>0.57999999999999996</v>
      </c>
      <c r="L49" s="854">
        <v>1</v>
      </c>
      <c r="M49" s="615">
        <f t="shared" si="1"/>
        <v>0.57999999999999996</v>
      </c>
      <c r="N49" s="837" t="s">
        <v>970</v>
      </c>
      <c r="O49" s="706">
        <v>0.52</v>
      </c>
      <c r="P49" s="606">
        <v>44189</v>
      </c>
      <c r="Q49" s="606">
        <v>44218</v>
      </c>
      <c r="R49" s="615">
        <f t="shared" si="2"/>
        <v>11.538461538461526</v>
      </c>
      <c r="S49" s="673">
        <f>IF(INDEX(Historical!$D$7:$D$1257,MATCH(B49,Historical!$B$7:$B$1281,0))=0,"n/a",(INDEX(Historical!$C$7:$C$1259,MATCH(B49,Historical!$B$7:$B$1281,0))/INDEX(Historical!$D$7:$D$1257,MATCH(B49,Historical!$B$7:$B$1281,0))-1)*100)</f>
        <v>10.638297872340431</v>
      </c>
      <c r="T49" s="673">
        <f>IF(INDEX(Historical!$F$7:$F$1250,MATCH(B49,Historical!$B$7:$B$1281,0))=0,"n/a",((INDEX(Historical!$C$7:$C$1259,MATCH(B49,Historical!$B$7:$B$1281,0))/INDEX(Historical!$F$7:$F$1250,MATCH(B49,Historical!$B$7:$B$1281,0)))^(1/3)-1)*100)</f>
        <v>11.021370033491195</v>
      </c>
      <c r="U49" s="673">
        <f>IF(INDEX(Historical!$H$7:$H$1250,MATCH(B49,Historical!$B$7:$B$1281,0))=0,"n/a",((INDEX(Historical!$C$7:$C$1259,MATCH(B49,Historical!$B$7:$B$1281,0))/INDEX(Historical!$H$7:$H$1250,MATCH(B49,Historical!$B$7:$B$1281,0)))^(1/5)-1)*100)</f>
        <v>11.628841548417412</v>
      </c>
      <c r="V49" s="673">
        <f>IF(INDEX(Historical!$O$7:$O$1250,MATCH(B49,Historical!$B$7:$B$1281,0))=0,"n/a",((INDEX(Historical!$C$7:$C$1259,MATCH(B49,Historical!$B$7:$B$1281,0))/INDEX(Historical!$O$7:$O$1250,MATCH(B49,Historical!$B$7:$B$1281,0)))^(1/10)-1)*100)</f>
        <v>16.804901050944942</v>
      </c>
      <c r="W49" s="674">
        <f t="shared" si="3"/>
        <v>0.69199107529190251</v>
      </c>
      <c r="X49" s="675">
        <f t="shared" si="4"/>
        <v>1.7619456891541532</v>
      </c>
      <c r="Y49" s="843"/>
      <c r="Z49" s="624">
        <f t="shared" si="5"/>
        <v>22.307692307692307</v>
      </c>
      <c r="AA49" s="853">
        <f t="shared" si="6"/>
        <v>48.234615384615381</v>
      </c>
      <c r="AB49" s="854">
        <v>12</v>
      </c>
      <c r="AC49" s="833">
        <v>2.6</v>
      </c>
      <c r="AD49" s="833">
        <v>2.0299999999999998</v>
      </c>
      <c r="AE49" s="833">
        <v>5.72</v>
      </c>
      <c r="AF49" s="833">
        <v>4.92</v>
      </c>
      <c r="AG49" s="833">
        <v>10.6</v>
      </c>
      <c r="AH49" s="833">
        <v>6.2</v>
      </c>
      <c r="AI49" s="833">
        <v>9.74</v>
      </c>
      <c r="AJ49" s="833">
        <v>6.6000000000000005</v>
      </c>
      <c r="AK49" s="833">
        <v>24</v>
      </c>
      <c r="AL49" s="845">
        <v>4030.0000000000005</v>
      </c>
      <c r="AM49" s="839">
        <v>0.8</v>
      </c>
      <c r="AN49" s="833">
        <v>0.2</v>
      </c>
      <c r="AO49" s="711">
        <f t="shared" si="7"/>
        <v>-36.143290780620262</v>
      </c>
      <c r="AP49" s="712">
        <f t="shared" si="8"/>
        <v>12.091324603995117</v>
      </c>
      <c r="AQ49" s="855">
        <f t="shared" si="9"/>
        <v>224.76610913244261</v>
      </c>
      <c r="AR49" s="624">
        <f>INDEX(Historical!$C$7:$C$1259,MATCH(B49,Historical!$B$7:$B$1281,0))*IF(AH49="n/a",1.03,IF(AH49&lt;0,1.01,IF(AH49&gt;10,1.1,(1+AH49/100))))</f>
        <v>0.55224000000000006</v>
      </c>
      <c r="AS49" s="853">
        <f t="shared" si="10"/>
        <v>0.60602817600000003</v>
      </c>
      <c r="AT49" s="853">
        <f t="shared" si="16"/>
        <v>0.66663099360000011</v>
      </c>
      <c r="AU49" s="853">
        <f t="shared" si="16"/>
        <v>0.73329409296000014</v>
      </c>
      <c r="AV49" s="853">
        <f t="shared" si="16"/>
        <v>0.80662350225600021</v>
      </c>
      <c r="AW49" s="624">
        <f t="shared" si="12"/>
        <v>3.3648167648160001</v>
      </c>
      <c r="AX49" s="719">
        <f t="shared" si="13"/>
        <v>2.6830529980192965</v>
      </c>
      <c r="AY49" s="900">
        <v>0.59</v>
      </c>
      <c r="AZ49" s="839">
        <v>57.25</v>
      </c>
      <c r="BA49" s="839">
        <v>-5.35</v>
      </c>
      <c r="BB49" s="839">
        <v>3.93</v>
      </c>
      <c r="BC49" s="839">
        <v>17.100000000000001</v>
      </c>
      <c r="BE49" s="597">
        <v>2010</v>
      </c>
      <c r="BF49" s="865">
        <f t="shared" si="14"/>
        <v>0</v>
      </c>
      <c r="BG49" s="849">
        <v>7.3</v>
      </c>
    </row>
    <row r="50" spans="1:59" ht="11.25" customHeight="1" x14ac:dyDescent="0.2">
      <c r="A50" s="847" t="s">
        <v>3999</v>
      </c>
      <c r="B50" s="842" t="s">
        <v>4000</v>
      </c>
      <c r="C50" s="898" t="s">
        <v>131</v>
      </c>
      <c r="D50" s="898" t="s">
        <v>4264</v>
      </c>
      <c r="E50" s="705">
        <v>12</v>
      </c>
      <c r="F50" s="1153">
        <v>298</v>
      </c>
      <c r="G50" s="1153" t="s">
        <v>106</v>
      </c>
      <c r="H50" s="1153" t="s">
        <v>106</v>
      </c>
      <c r="I50" s="841">
        <v>42.6</v>
      </c>
      <c r="J50" s="624">
        <f t="shared" si="0"/>
        <v>2.852112676056338</v>
      </c>
      <c r="K50" s="844">
        <v>0.30375000000000002</v>
      </c>
      <c r="L50" s="854">
        <v>4</v>
      </c>
      <c r="M50" s="615">
        <f t="shared" si="1"/>
        <v>1.2150000000000001</v>
      </c>
      <c r="N50" s="837" t="s">
        <v>151</v>
      </c>
      <c r="O50" s="706">
        <v>0.28933333333333333</v>
      </c>
      <c r="P50" s="606">
        <v>44252</v>
      </c>
      <c r="Q50" s="606">
        <v>44286</v>
      </c>
      <c r="R50" s="615">
        <f t="shared" si="2"/>
        <v>4.9827188940092242</v>
      </c>
      <c r="S50" s="673">
        <f>IF(INDEX(Historical!$D$7:$D$1257,MATCH(B50,Historical!$B$7:$B$1281,0))=0,"n/a",(INDEX(Historical!$C$7:$C$1259,MATCH(B50,Historical!$B$7:$B$1281,0))/INDEX(Historical!$D$7:$D$1257,MATCH(B50,Historical!$B$7:$B$1281,0))-1)*100)</f>
        <v>5.3398058252427161</v>
      </c>
      <c r="T50" s="673">
        <f>IF(INDEX(Historical!$F$7:$F$1250,MATCH(B50,Historical!$B$7:$B$1281,0))=0,"n/a",((INDEX(Historical!$C$7:$C$1259,MATCH(B50,Historical!$B$7:$B$1281,0))/INDEX(Historical!$F$7:$F$1250,MATCH(B50,Historical!$B$7:$B$1281,0)))^(1/3)-1)*100)</f>
        <v>5.0846726681615273</v>
      </c>
      <c r="U50" s="673">
        <f>IF(INDEX(Historical!$H$7:$H$1250,MATCH(B50,Historical!$B$7:$B$1281,0))=0,"n/a",((INDEX(Historical!$C$7:$C$1259,MATCH(B50,Historical!$B$7:$B$1281,0))/INDEX(Historical!$H$7:$H$1250,MATCH(B50,Historical!$B$7:$B$1281,0)))^(1/5)-1)*100)</f>
        <v>5.5043410037805884</v>
      </c>
      <c r="V50" s="673">
        <f>IF(INDEX(Historical!$O$7:$O$1250,MATCH(B50,Historical!$B$7:$B$1281,0))=0,"n/a",((INDEX(Historical!$C$7:$C$1259,MATCH(B50,Historical!$B$7:$B$1281,0))/INDEX(Historical!$O$7:$O$1250,MATCH(B50,Historical!$B$7:$B$1281,0)))^(1/10)-1)*100)</f>
        <v>5.3250865773929013</v>
      </c>
      <c r="W50" s="674">
        <f t="shared" si="3"/>
        <v>1.0336622557741488</v>
      </c>
      <c r="X50" s="675" t="str">
        <f t="shared" si="4"/>
        <v>n/a</v>
      </c>
      <c r="Y50" s="842" t="s">
        <v>4313</v>
      </c>
      <c r="Z50" s="624" t="str">
        <f t="shared" si="5"/>
        <v>n/a</v>
      </c>
      <c r="AA50" s="853" t="str">
        <f t="shared" si="6"/>
        <v>n/a</v>
      </c>
      <c r="AB50" s="854">
        <v>12</v>
      </c>
      <c r="AC50" s="833">
        <v>-0.53</v>
      </c>
      <c r="AD50" s="833" t="s">
        <v>136</v>
      </c>
      <c r="AE50" s="833">
        <v>3.06</v>
      </c>
      <c r="AF50" s="833">
        <v>2.2400000000000002</v>
      </c>
      <c r="AG50" s="833" t="s">
        <v>136</v>
      </c>
      <c r="AH50" s="833" t="s">
        <v>136</v>
      </c>
      <c r="AI50" s="833" t="s">
        <v>136</v>
      </c>
      <c r="AJ50" s="833">
        <v>-86.13</v>
      </c>
      <c r="AK50" s="833" t="s">
        <v>136</v>
      </c>
      <c r="AL50" s="845">
        <v>11720</v>
      </c>
      <c r="AM50" s="839" t="s">
        <v>136</v>
      </c>
      <c r="AN50" s="833" t="s">
        <v>136</v>
      </c>
      <c r="AO50" s="711" t="str">
        <f t="shared" si="7"/>
        <v>n/a</v>
      </c>
      <c r="AP50" s="712">
        <f t="shared" si="8"/>
        <v>8.3564536798369264</v>
      </c>
      <c r="AQ50" s="855" t="str">
        <f t="shared" si="9"/>
        <v>n/a</v>
      </c>
      <c r="AR50" s="624">
        <f>INDEX(Historical!$C$7:$C$1259,MATCH(B50,Historical!$B$7:$B$1281,0))*IF(AH50="n/a",1.03,IF(AH50&lt;0,1.01,IF(AH50&gt;10,1.1,(1+AH50/100))))</f>
        <v>1.7880800000000001</v>
      </c>
      <c r="AS50" s="853">
        <f t="shared" si="10"/>
        <v>1.8417224000000001</v>
      </c>
      <c r="AT50" s="853">
        <f t="shared" si="16"/>
        <v>1.8969740720000001</v>
      </c>
      <c r="AU50" s="853">
        <f t="shared" si="16"/>
        <v>1.9538832941600002</v>
      </c>
      <c r="AV50" s="853">
        <f t="shared" si="16"/>
        <v>2.0124997929848001</v>
      </c>
      <c r="AW50" s="624">
        <f t="shared" si="12"/>
        <v>9.4931595591448001</v>
      </c>
      <c r="AX50" s="719">
        <f t="shared" si="13"/>
        <v>22.284412110668544</v>
      </c>
      <c r="AY50" s="900" t="s">
        <v>136</v>
      </c>
      <c r="AZ50" s="839">
        <v>103.36000000000001</v>
      </c>
      <c r="BA50" s="839">
        <v>-14.580000000000002</v>
      </c>
      <c r="BB50" s="839">
        <v>-2.71</v>
      </c>
      <c r="BC50" s="839">
        <v>16.509999999999998</v>
      </c>
      <c r="BE50" s="597">
        <v>2010</v>
      </c>
      <c r="BF50" s="865">
        <f t="shared" si="14"/>
        <v>0</v>
      </c>
      <c r="BG50" s="849" t="s">
        <v>136</v>
      </c>
    </row>
    <row r="51" spans="1:59" ht="11.25" customHeight="1" x14ac:dyDescent="0.2">
      <c r="A51" s="838" t="s">
        <v>458</v>
      </c>
      <c r="B51" s="842" t="s">
        <v>459</v>
      </c>
      <c r="C51" s="898" t="s">
        <v>108</v>
      </c>
      <c r="D51" s="898" t="s">
        <v>4272</v>
      </c>
      <c r="E51" s="705">
        <v>17</v>
      </c>
      <c r="F51" s="1153">
        <v>212</v>
      </c>
      <c r="G51" s="1153" t="s">
        <v>115</v>
      </c>
      <c r="H51" s="1153" t="s">
        <v>115</v>
      </c>
      <c r="I51" s="841">
        <v>29.42</v>
      </c>
      <c r="J51" s="624">
        <f t="shared" si="0"/>
        <v>2.9911624745071377</v>
      </c>
      <c r="K51" s="844">
        <v>0.22</v>
      </c>
      <c r="L51" s="854">
        <v>4</v>
      </c>
      <c r="M51" s="615">
        <f t="shared" si="1"/>
        <v>0.88</v>
      </c>
      <c r="N51" s="837" t="s">
        <v>135</v>
      </c>
      <c r="O51" s="706">
        <v>0.2</v>
      </c>
      <c r="P51" s="904">
        <v>43598</v>
      </c>
      <c r="Q51" s="904">
        <v>43630</v>
      </c>
      <c r="R51" s="615">
        <f t="shared" si="2"/>
        <v>9.9999999999999947</v>
      </c>
      <c r="S51" s="673">
        <f>IF(INDEX(Historical!$D$7:$D$1257,MATCH(B51,Historical!$B$7:$B$1281,0))=0,"n/a",(INDEX(Historical!$C$7:$C$1259,MATCH(B51,Historical!$B$7:$B$1281,0))/INDEX(Historical!$D$7:$D$1257,MATCH(B51,Historical!$B$7:$B$1281,0))-1)*100)</f>
        <v>2.3255813953488413</v>
      </c>
      <c r="T51" s="673">
        <f>IF(INDEX(Historical!$F$7:$F$1250,MATCH(B51,Historical!$B$7:$B$1281,0))=0,"n/a",((INDEX(Historical!$C$7:$C$1259,MATCH(B51,Historical!$B$7:$B$1281,0))/INDEX(Historical!$F$7:$F$1250,MATCH(B51,Historical!$B$7:$B$1281,0)))^(1/3)-1)*100)</f>
        <v>5.6295191645437948</v>
      </c>
      <c r="U51" s="673">
        <f>IF(INDEX(Historical!$H$7:$H$1250,MATCH(B51,Historical!$B$7:$B$1281,0))=0,"n/a",((INDEX(Historical!$C$7:$C$1259,MATCH(B51,Historical!$B$7:$B$1281,0))/INDEX(Historical!$H$7:$H$1250,MATCH(B51,Historical!$B$7:$B$1281,0)))^(1/5)-1)*100)</f>
        <v>5.4995267513761492</v>
      </c>
      <c r="V51" s="673">
        <f>IF(INDEX(Historical!$O$7:$O$1250,MATCH(B51,Historical!$B$7:$B$1281,0))=0,"n/a",((INDEX(Historical!$C$7:$C$1259,MATCH(B51,Historical!$B$7:$B$1281,0))/INDEX(Historical!$O$7:$O$1250,MATCH(B51,Historical!$B$7:$B$1281,0)))^(1/10)-1)*100)</f>
        <v>6.5994318432685661</v>
      </c>
      <c r="W51" s="674">
        <f t="shared" si="3"/>
        <v>0.83333336596023455</v>
      </c>
      <c r="X51" s="675">
        <f t="shared" si="4"/>
        <v>0.99991395479566347</v>
      </c>
      <c r="Y51" s="646" t="s">
        <v>4576</v>
      </c>
      <c r="Z51" s="624">
        <f t="shared" si="5"/>
        <v>40.366972477064216</v>
      </c>
      <c r="AA51" s="853">
        <f t="shared" si="6"/>
        <v>13.495412844036696</v>
      </c>
      <c r="AB51" s="854">
        <v>12</v>
      </c>
      <c r="AC51" s="833">
        <v>2.1800000000000002</v>
      </c>
      <c r="AD51" s="833" t="s">
        <v>136</v>
      </c>
      <c r="AE51" s="833">
        <v>3.46</v>
      </c>
      <c r="AF51" s="833">
        <v>1.07</v>
      </c>
      <c r="AG51" s="833">
        <v>8.2000000000000011</v>
      </c>
      <c r="AH51" s="833">
        <v>50</v>
      </c>
      <c r="AI51" s="833" t="s">
        <v>136</v>
      </c>
      <c r="AJ51" s="833">
        <v>5.5</v>
      </c>
      <c r="AK51" s="833" t="s">
        <v>136</v>
      </c>
      <c r="AL51" s="845">
        <v>436.16</v>
      </c>
      <c r="AM51" s="839">
        <v>1.5</v>
      </c>
      <c r="AN51" s="833">
        <v>0.15</v>
      </c>
      <c r="AO51" s="711">
        <f t="shared" si="7"/>
        <v>-5.0047236181534096</v>
      </c>
      <c r="AP51" s="712">
        <f t="shared" si="8"/>
        <v>8.4906892258832869</v>
      </c>
      <c r="AQ51" s="855">
        <f t="shared" si="9"/>
        <v>-19.888711454018836</v>
      </c>
      <c r="AR51" s="624">
        <f>INDEX(Historical!$C$7:$C$1259,MATCH(B51,Historical!$B$7:$B$1281,0))*IF(AH51="n/a",1.03,IF(AH51&lt;0,1.01,IF(AH51&gt;10,1.1,(1+AH51/100))))</f>
        <v>0.96800000000000008</v>
      </c>
      <c r="AS51" s="853">
        <f t="shared" si="10"/>
        <v>0.99704000000000015</v>
      </c>
      <c r="AT51" s="853">
        <f t="shared" si="16"/>
        <v>1.0269512000000003</v>
      </c>
      <c r="AU51" s="853">
        <f t="shared" si="16"/>
        <v>1.0577597360000004</v>
      </c>
      <c r="AV51" s="853">
        <f t="shared" si="16"/>
        <v>1.0894925280800005</v>
      </c>
      <c r="AW51" s="624">
        <f t="shared" si="12"/>
        <v>5.1392434640800015</v>
      </c>
      <c r="AX51" s="719">
        <f t="shared" si="13"/>
        <v>17.468536587627469</v>
      </c>
      <c r="AY51" s="900">
        <v>0.99</v>
      </c>
      <c r="AZ51" s="839">
        <v>125.44</v>
      </c>
      <c r="BA51" s="839">
        <v>-9.11</v>
      </c>
      <c r="BB51" s="839">
        <v>10.86</v>
      </c>
      <c r="BC51" s="839">
        <v>28.110000000000003</v>
      </c>
      <c r="BE51" s="597">
        <v>2004</v>
      </c>
      <c r="BF51" s="865">
        <f t="shared" si="14"/>
        <v>1</v>
      </c>
      <c r="BG51" s="849">
        <v>0.89999999999999991</v>
      </c>
    </row>
    <row r="52" spans="1:59" ht="11.25" customHeight="1" x14ac:dyDescent="0.2">
      <c r="A52" s="838" t="s">
        <v>470</v>
      </c>
      <c r="B52" s="842" t="s">
        <v>471</v>
      </c>
      <c r="C52" s="898" t="s">
        <v>131</v>
      </c>
      <c r="D52" s="898" t="s">
        <v>4262</v>
      </c>
      <c r="E52" s="705">
        <v>14</v>
      </c>
      <c r="F52" s="1153">
        <v>265</v>
      </c>
      <c r="G52" s="1153" t="s">
        <v>106</v>
      </c>
      <c r="H52" s="1153" t="s">
        <v>106</v>
      </c>
      <c r="I52" s="841">
        <v>53.25</v>
      </c>
      <c r="J52" s="624">
        <f t="shared" si="0"/>
        <v>3.830985915492958</v>
      </c>
      <c r="K52" s="844">
        <v>0.51</v>
      </c>
      <c r="L52" s="854">
        <v>4</v>
      </c>
      <c r="M52" s="615">
        <f t="shared" si="1"/>
        <v>2.04</v>
      </c>
      <c r="N52" s="837" t="s">
        <v>151</v>
      </c>
      <c r="O52" s="709">
        <v>0.48499999999999999</v>
      </c>
      <c r="P52" s="606">
        <v>44252</v>
      </c>
      <c r="Q52" s="606">
        <v>44286</v>
      </c>
      <c r="R52" s="615">
        <f t="shared" si="2"/>
        <v>5.1546391752577367</v>
      </c>
      <c r="S52" s="673">
        <f>IF(INDEX(Historical!$D$7:$D$1257,MATCH(B52,Historical!$B$7:$B$1281,0))=0,"n/a",(INDEX(Historical!$C$7:$C$1259,MATCH(B52,Historical!$B$7:$B$1281,0))/INDEX(Historical!$D$7:$D$1257,MATCH(B52,Historical!$B$7:$B$1281,0))-1)*100)</f>
        <v>7.2415699281370927</v>
      </c>
      <c r="T52" s="673">
        <f>IF(INDEX(Historical!$F$7:$F$1250,MATCH(B52,Historical!$B$7:$B$1281,0))=0,"n/a",((INDEX(Historical!$C$7:$C$1259,MATCH(B52,Historical!$B$7:$B$1281,0))/INDEX(Historical!$F$7:$F$1250,MATCH(B52,Historical!$B$7:$B$1281,0)))^(1/3)-1)*100)</f>
        <v>7.3997632636894295</v>
      </c>
      <c r="U52" s="673">
        <f>IF(INDEX(Historical!$H$7:$H$1250,MATCH(B52,Historical!$B$7:$B$1281,0))=0,"n/a",((INDEX(Historical!$C$7:$C$1259,MATCH(B52,Historical!$B$7:$B$1281,0))/INDEX(Historical!$H$7:$H$1250,MATCH(B52,Historical!$B$7:$B$1281,0)))^(1/5)-1)*100)</f>
        <v>8.8085251618933889</v>
      </c>
      <c r="V52" s="673">
        <f>IF(INDEX(Historical!$O$7:$O$1250,MATCH(B52,Historical!$B$7:$B$1281,0))=0,"n/a",((INDEX(Historical!$C$7:$C$1259,MATCH(B52,Historical!$B$7:$B$1281,0))/INDEX(Historical!$O$7:$O$1250,MATCH(B52,Historical!$B$7:$B$1281,0)))^(1/10)-1)*100)</f>
        <v>11.384761544456424</v>
      </c>
      <c r="W52" s="674">
        <f t="shared" si="3"/>
        <v>0.7737118715659459</v>
      </c>
      <c r="X52" s="675" t="str">
        <f t="shared" si="4"/>
        <v>n/a</v>
      </c>
      <c r="Y52" s="1048" t="s">
        <v>4320</v>
      </c>
      <c r="Z52" s="624">
        <f t="shared" si="5"/>
        <v>497.5609756097561</v>
      </c>
      <c r="AA52" s="853">
        <f t="shared" si="6"/>
        <v>129.8780487804878</v>
      </c>
      <c r="AB52" s="854">
        <v>12</v>
      </c>
      <c r="AC52" s="833">
        <v>0.41</v>
      </c>
      <c r="AD52" s="833">
        <v>3.13</v>
      </c>
      <c r="AE52" s="833">
        <v>2.4700000000000002</v>
      </c>
      <c r="AF52" s="833">
        <v>2.61</v>
      </c>
      <c r="AG52" s="833">
        <v>2.1999999999999997</v>
      </c>
      <c r="AH52" s="833">
        <v>290.89999999999998</v>
      </c>
      <c r="AI52" s="833">
        <v>-13.120000000000001</v>
      </c>
      <c r="AJ52" s="833">
        <v>-10</v>
      </c>
      <c r="AK52" s="833">
        <v>41.3</v>
      </c>
      <c r="AL52" s="845">
        <v>21980</v>
      </c>
      <c r="AM52" s="839">
        <v>42.3</v>
      </c>
      <c r="AN52" s="833">
        <v>4.5</v>
      </c>
      <c r="AO52" s="711">
        <f t="shared" si="7"/>
        <v>-117.23853770310146</v>
      </c>
      <c r="AP52" s="712">
        <f t="shared" si="8"/>
        <v>12.639511077386347</v>
      </c>
      <c r="AQ52" s="855">
        <f t="shared" si="9"/>
        <v>288.1475706292207</v>
      </c>
      <c r="AR52" s="624">
        <f>INDEX(Historical!$C$7:$C$1259,MATCH(B52,Historical!$B$7:$B$1281,0))*IF(AH52="n/a",1.03,IF(AH52&lt;0,1.01,IF(AH52&gt;10,1.1,(1+AH52/100))))</f>
        <v>2.1339999999999999</v>
      </c>
      <c r="AS52" s="853">
        <f t="shared" si="10"/>
        <v>2.1553399999999998</v>
      </c>
      <c r="AT52" s="853">
        <f t="shared" si="16"/>
        <v>2.3708740000000001</v>
      </c>
      <c r="AU52" s="853">
        <f t="shared" si="16"/>
        <v>2.6079614000000002</v>
      </c>
      <c r="AV52" s="853">
        <f t="shared" si="16"/>
        <v>2.8687575400000003</v>
      </c>
      <c r="AW52" s="624">
        <f t="shared" si="12"/>
        <v>12.136932940000001</v>
      </c>
      <c r="AX52" s="719">
        <f t="shared" si="13"/>
        <v>22.7923623286385</v>
      </c>
      <c r="AY52" s="900">
        <v>0.78</v>
      </c>
      <c r="AZ52" s="839">
        <v>57.31</v>
      </c>
      <c r="BA52" s="839">
        <v>-2.78</v>
      </c>
      <c r="BB52" s="839">
        <v>1.18</v>
      </c>
      <c r="BC52" s="839">
        <v>11.07</v>
      </c>
      <c r="BE52" s="597">
        <v>2008</v>
      </c>
      <c r="BF52" s="865">
        <f t="shared" si="14"/>
        <v>1</v>
      </c>
      <c r="BG52" s="849">
        <v>0.2</v>
      </c>
    </row>
    <row r="53" spans="1:59" ht="11.25" customHeight="1" x14ac:dyDescent="0.2">
      <c r="A53" s="831" t="s">
        <v>975</v>
      </c>
      <c r="B53" s="842" t="s">
        <v>976</v>
      </c>
      <c r="C53" s="898" t="s">
        <v>108</v>
      </c>
      <c r="D53" s="898" t="s">
        <v>4268</v>
      </c>
      <c r="E53" s="705">
        <v>10</v>
      </c>
      <c r="F53" s="1153">
        <v>391</v>
      </c>
      <c r="G53" s="1153" t="s">
        <v>37</v>
      </c>
      <c r="H53" s="1153" t="s">
        <v>37</v>
      </c>
      <c r="I53" s="841">
        <v>47.29</v>
      </c>
      <c r="J53" s="624">
        <f t="shared" si="0"/>
        <v>2.6221188411926413</v>
      </c>
      <c r="K53" s="844">
        <v>0.31</v>
      </c>
      <c r="L53" s="854">
        <v>4</v>
      </c>
      <c r="M53" s="615">
        <f t="shared" si="1"/>
        <v>1.24</v>
      </c>
      <c r="N53" s="837" t="s">
        <v>454</v>
      </c>
      <c r="O53" s="706">
        <v>0.28000000000000003</v>
      </c>
      <c r="P53" s="904">
        <v>43672</v>
      </c>
      <c r="Q53" s="904">
        <v>43686</v>
      </c>
      <c r="R53" s="615">
        <f t="shared" si="2"/>
        <v>10.714285714285703</v>
      </c>
      <c r="S53" s="673">
        <f>IF(INDEX(Historical!$D$7:$D$1257,MATCH(B53,Historical!$B$7:$B$1281,0))=0,"n/a",(INDEX(Historical!$C$7:$C$1259,MATCH(B53,Historical!$B$7:$B$1281,0))/INDEX(Historical!$D$7:$D$1257,MATCH(B53,Historical!$B$7:$B$1281,0))-1)*100)</f>
        <v>5.0847457627118731</v>
      </c>
      <c r="T53" s="673">
        <f>IF(INDEX(Historical!$F$7:$F$1250,MATCH(B53,Historical!$B$7:$B$1281,0))=0,"n/a",((INDEX(Historical!$C$7:$C$1259,MATCH(B53,Historical!$B$7:$B$1281,0))/INDEX(Historical!$F$7:$F$1250,MATCH(B53,Historical!$B$7:$B$1281,0)))^(1/3)-1)*100)</f>
        <v>12.972934889491604</v>
      </c>
      <c r="U53" s="673">
        <f>IF(INDEX(Historical!$H$7:$H$1250,MATCH(B53,Historical!$B$7:$B$1281,0))=0,"n/a",((INDEX(Historical!$C$7:$C$1259,MATCH(B53,Historical!$B$7:$B$1281,0))/INDEX(Historical!$H$7:$H$1250,MATCH(B53,Historical!$B$7:$B$1281,0)))^(1/5)-1)*100)</f>
        <v>12.767137012376306</v>
      </c>
      <c r="V53" s="673">
        <f>IF(INDEX(Historical!$O$7:$O$1250,MATCH(B53,Historical!$B$7:$B$1281,0))=0,"n/a",((INDEX(Historical!$C$7:$C$1259,MATCH(B53,Historical!$B$7:$B$1281,0))/INDEX(Historical!$O$7:$O$1250,MATCH(B53,Historical!$B$7:$B$1281,0)))^(1/10)-1)*100)</f>
        <v>13.164945456892996</v>
      </c>
      <c r="W53" s="674">
        <f t="shared" si="3"/>
        <v>0.96978275027274019</v>
      </c>
      <c r="X53" s="675">
        <f t="shared" si="4"/>
        <v>1.7732134739411538</v>
      </c>
      <c r="Y53" s="646" t="s">
        <v>4577</v>
      </c>
      <c r="Z53" s="624">
        <f t="shared" si="5"/>
        <v>32.375979112271544</v>
      </c>
      <c r="AA53" s="853">
        <f t="shared" si="6"/>
        <v>12.347258485639687</v>
      </c>
      <c r="AB53" s="854">
        <v>12</v>
      </c>
      <c r="AC53" s="833">
        <v>3.83</v>
      </c>
      <c r="AD53" s="833">
        <v>0.97</v>
      </c>
      <c r="AE53" s="833">
        <v>9.9600000000000009</v>
      </c>
      <c r="AF53" s="833">
        <v>1.03</v>
      </c>
      <c r="AG53" s="833">
        <v>8.6</v>
      </c>
      <c r="AH53" s="833">
        <v>-15.1</v>
      </c>
      <c r="AI53" s="833">
        <v>14.860000000000001</v>
      </c>
      <c r="AJ53" s="833">
        <v>7.1999999999999993</v>
      </c>
      <c r="AK53" s="833">
        <v>12.85</v>
      </c>
      <c r="AL53" s="845">
        <v>40950</v>
      </c>
      <c r="AM53" s="839">
        <v>0.2</v>
      </c>
      <c r="AN53" s="833">
        <v>0.64</v>
      </c>
      <c r="AO53" s="711">
        <f t="shared" si="7"/>
        <v>3.0419973679292607</v>
      </c>
      <c r="AP53" s="712">
        <f t="shared" si="8"/>
        <v>15.389255853568947</v>
      </c>
      <c r="AQ53" s="855">
        <f t="shared" si="9"/>
        <v>-24.818216626605981</v>
      </c>
      <c r="AR53" s="624">
        <f>INDEX(Historical!$C$7:$C$1259,MATCH(B53,Historical!$B$7:$B$1281,0))*IF(AH53="n/a",1.03,IF(AH53&lt;0,1.01,IF(AH53&gt;10,1.1,(1+AH53/100))))</f>
        <v>1.2524</v>
      </c>
      <c r="AS53" s="853">
        <f t="shared" si="10"/>
        <v>1.37764</v>
      </c>
      <c r="AT53" s="853">
        <f t="shared" si="16"/>
        <v>1.5154040000000002</v>
      </c>
      <c r="AU53" s="853">
        <f t="shared" si="16"/>
        <v>1.6669444000000004</v>
      </c>
      <c r="AV53" s="853">
        <f t="shared" si="16"/>
        <v>1.8336388400000005</v>
      </c>
      <c r="AW53" s="624">
        <f t="shared" si="12"/>
        <v>7.6460272400000013</v>
      </c>
      <c r="AX53" s="719">
        <f t="shared" si="13"/>
        <v>16.168380714738849</v>
      </c>
      <c r="AY53" s="900">
        <v>1.06</v>
      </c>
      <c r="AZ53" s="839">
        <v>51.39</v>
      </c>
      <c r="BA53" s="839">
        <v>-1.78</v>
      </c>
      <c r="BB53" s="839">
        <v>8.15</v>
      </c>
      <c r="BC53" s="839">
        <v>20</v>
      </c>
      <c r="BE53" s="597">
        <v>2011</v>
      </c>
      <c r="BF53" s="865">
        <f t="shared" si="14"/>
        <v>0</v>
      </c>
      <c r="BG53" s="849">
        <v>0.8</v>
      </c>
    </row>
    <row r="54" spans="1:59" ht="11.25" customHeight="1" x14ac:dyDescent="0.2">
      <c r="A54" s="831" t="s">
        <v>977</v>
      </c>
      <c r="B54" s="842" t="s">
        <v>978</v>
      </c>
      <c r="C54" s="898" t="s">
        <v>108</v>
      </c>
      <c r="D54" s="898" t="s">
        <v>4272</v>
      </c>
      <c r="E54" s="705">
        <v>10</v>
      </c>
      <c r="F54" s="1153">
        <v>422</v>
      </c>
      <c r="G54" s="1153" t="s">
        <v>115</v>
      </c>
      <c r="H54" s="1153" t="s">
        <v>115</v>
      </c>
      <c r="I54" s="841">
        <v>22.6</v>
      </c>
      <c r="J54" s="624">
        <f t="shared" si="0"/>
        <v>3.0088495575221237</v>
      </c>
      <c r="K54" s="844">
        <v>0.17</v>
      </c>
      <c r="L54" s="854">
        <v>4</v>
      </c>
      <c r="M54" s="615">
        <f t="shared" si="1"/>
        <v>0.68</v>
      </c>
      <c r="N54" s="837" t="s">
        <v>160</v>
      </c>
      <c r="O54" s="709">
        <v>0.16</v>
      </c>
      <c r="P54" s="606">
        <v>44106</v>
      </c>
      <c r="Q54" s="606">
        <v>44134</v>
      </c>
      <c r="R54" s="615">
        <f t="shared" si="2"/>
        <v>6.2500000000000053</v>
      </c>
      <c r="S54" s="673">
        <f>IF(INDEX(Historical!$D$7:$D$1257,MATCH(B54,Historical!$B$7:$B$1281,0))=0,"n/a",(INDEX(Historical!$C$7:$C$1259,MATCH(B54,Historical!$B$7:$B$1281,0))/INDEX(Historical!$D$7:$D$1257,MATCH(B54,Historical!$B$7:$B$1281,0))-1)*100)</f>
        <v>3.1746031746031855</v>
      </c>
      <c r="T54" s="673">
        <f>IF(INDEX(Historical!$F$7:$F$1250,MATCH(B54,Historical!$B$7:$B$1281,0))=0,"n/a",((INDEX(Historical!$C$7:$C$1259,MATCH(B54,Historical!$B$7:$B$1281,0))/INDEX(Historical!$F$7:$F$1250,MATCH(B54,Historical!$B$7:$B$1281,0)))^(1/3)-1)*100)</f>
        <v>7.8475777638058908</v>
      </c>
      <c r="U54" s="673">
        <f>IF(INDEX(Historical!$H$7:$H$1250,MATCH(B54,Historical!$B$7:$B$1281,0))=0,"n/a",((INDEX(Historical!$C$7:$C$1259,MATCH(B54,Historical!$B$7:$B$1281,0))/INDEX(Historical!$H$7:$H$1250,MATCH(B54,Historical!$B$7:$B$1281,0)))^(1/5)-1)*100)</f>
        <v>8.0921869234830357</v>
      </c>
      <c r="V54" s="673">
        <f>IF(INDEX(Historical!$O$7:$O$1250,MATCH(B54,Historical!$B$7:$B$1281,0))=0,"n/a",((INDEX(Historical!$C$7:$C$1259,MATCH(B54,Historical!$B$7:$B$1281,0))/INDEX(Historical!$O$7:$O$1250,MATCH(B54,Historical!$B$7:$B$1281,0)))^(1/10)-1)*100)</f>
        <v>7.4939459138378739</v>
      </c>
      <c r="W54" s="674">
        <f t="shared" si="3"/>
        <v>1.0798299075711884</v>
      </c>
      <c r="X54" s="675">
        <f t="shared" si="4"/>
        <v>0.77068446890314624</v>
      </c>
      <c r="Y54" s="647" t="s">
        <v>4322</v>
      </c>
      <c r="Z54" s="624">
        <f t="shared" si="5"/>
        <v>59.13043478260871</v>
      </c>
      <c r="AA54" s="853">
        <f t="shared" si="6"/>
        <v>19.65217391304348</v>
      </c>
      <c r="AB54" s="854">
        <v>12</v>
      </c>
      <c r="AC54" s="833">
        <v>1.1499999999999999</v>
      </c>
      <c r="AD54" s="833" t="s">
        <v>136</v>
      </c>
      <c r="AE54" s="833">
        <v>7.26</v>
      </c>
      <c r="AF54" s="833">
        <v>2.27</v>
      </c>
      <c r="AG54" s="833">
        <v>12.8</v>
      </c>
      <c r="AH54" s="833">
        <v>5.7</v>
      </c>
      <c r="AI54" s="833" t="s">
        <v>136</v>
      </c>
      <c r="AJ54" s="833">
        <v>10.5</v>
      </c>
      <c r="AK54" s="833" t="s">
        <v>136</v>
      </c>
      <c r="AL54" s="845">
        <v>126.34</v>
      </c>
      <c r="AM54" s="839">
        <v>7.0000000000000009</v>
      </c>
      <c r="AN54" s="833">
        <v>0</v>
      </c>
      <c r="AO54" s="711">
        <f t="shared" si="7"/>
        <v>-8.5511374320383204</v>
      </c>
      <c r="AP54" s="712">
        <f t="shared" si="8"/>
        <v>11.10103648100516</v>
      </c>
      <c r="AQ54" s="855">
        <f t="shared" si="9"/>
        <v>40.807882958951012</v>
      </c>
      <c r="AR54" s="624">
        <f>INDEX(Historical!$C$7:$C$1259,MATCH(B54,Historical!$B$7:$B$1281,0))*IF(AH54="n/a",1.03,IF(AH54&lt;0,1.01,IF(AH54&gt;10,1.1,(1+AH54/100))))</f>
        <v>0.68704999999999994</v>
      </c>
      <c r="AS54" s="853">
        <f t="shared" si="10"/>
        <v>0.70766149999999994</v>
      </c>
      <c r="AT54" s="853">
        <f t="shared" si="16"/>
        <v>0.72889134499999997</v>
      </c>
      <c r="AU54" s="853">
        <f t="shared" si="16"/>
        <v>0.75075808534999999</v>
      </c>
      <c r="AV54" s="853">
        <f t="shared" si="16"/>
        <v>0.77328082791050001</v>
      </c>
      <c r="AW54" s="624">
        <f t="shared" si="12"/>
        <v>3.6476417582604999</v>
      </c>
      <c r="AX54" s="719">
        <f t="shared" si="13"/>
        <v>16.140007779913716</v>
      </c>
      <c r="AY54" s="900">
        <v>0.49</v>
      </c>
      <c r="AZ54" s="839">
        <v>69.16</v>
      </c>
      <c r="BA54" s="839">
        <v>-11.89</v>
      </c>
      <c r="BB54" s="839">
        <v>22.58</v>
      </c>
      <c r="BC54" s="839">
        <v>33.26</v>
      </c>
      <c r="BE54" s="597">
        <v>2012</v>
      </c>
      <c r="BF54" s="865">
        <f t="shared" si="14"/>
        <v>0</v>
      </c>
      <c r="BG54" s="849">
        <v>1.4000000000000001</v>
      </c>
    </row>
    <row r="55" spans="1:59" ht="11.25" customHeight="1" x14ac:dyDescent="0.2">
      <c r="A55" s="831" t="s">
        <v>456</v>
      </c>
      <c r="B55" s="843" t="s">
        <v>457</v>
      </c>
      <c r="C55" s="898" t="s">
        <v>108</v>
      </c>
      <c r="D55" s="898" t="s">
        <v>4272</v>
      </c>
      <c r="E55" s="705">
        <v>21</v>
      </c>
      <c r="F55" s="1153">
        <v>162</v>
      </c>
      <c r="G55" s="1153" t="s">
        <v>106</v>
      </c>
      <c r="H55" s="1153" t="s">
        <v>106</v>
      </c>
      <c r="I55" s="841">
        <v>438</v>
      </c>
      <c r="J55" s="624">
        <f t="shared" si="0"/>
        <v>3.7671232876712328</v>
      </c>
      <c r="K55" s="851">
        <v>8.25</v>
      </c>
      <c r="L55" s="854">
        <v>2</v>
      </c>
      <c r="M55" s="615">
        <f t="shared" si="1"/>
        <v>16.5</v>
      </c>
      <c r="N55" s="837" t="s">
        <v>229</v>
      </c>
      <c r="O55" s="707">
        <v>7.75</v>
      </c>
      <c r="P55" s="606">
        <v>44195</v>
      </c>
      <c r="Q55" s="606">
        <v>44208</v>
      </c>
      <c r="R55" s="615">
        <f t="shared" si="2"/>
        <v>6.4516129032258061</v>
      </c>
      <c r="S55" s="673">
        <f>IF(INDEX(Historical!$D$7:$D$1257,MATCH(B55,Historical!$B$7:$B$1281,0))=0,"n/a",(INDEX(Historical!$C$7:$C$1259,MATCH(B55,Historical!$B$7:$B$1281,0))/INDEX(Historical!$D$7:$D$1257,MATCH(B55,Historical!$B$7:$B$1281,0))-1)*100)</f>
        <v>3.3333333333333437</v>
      </c>
      <c r="T55" s="673">
        <f>IF(INDEX(Historical!$F$7:$F$1250,MATCH(B55,Historical!$B$7:$B$1281,0))=0,"n/a",((INDEX(Historical!$C$7:$C$1259,MATCH(B55,Historical!$B$7:$B$1281,0))/INDEX(Historical!$F$7:$F$1250,MATCH(B55,Historical!$B$7:$B$1281,0)))^(1/3)-1)*100)</f>
        <v>4.2006377440747977</v>
      </c>
      <c r="U55" s="673">
        <f>IF(INDEX(Historical!$H$7:$H$1250,MATCH(B55,Historical!$B$7:$B$1281,0))=0,"n/a",((INDEX(Historical!$C$7:$C$1259,MATCH(B55,Historical!$B$7:$B$1281,0))/INDEX(Historical!$H$7:$H$1250,MATCH(B55,Historical!$B$7:$B$1281,0)))^(1/5)-1)*100)</f>
        <v>4.9045616780982959</v>
      </c>
      <c r="V55" s="673">
        <f>IF(INDEX(Historical!$O$7:$O$1250,MATCH(B55,Historical!$B$7:$B$1281,0))=0,"n/a",((INDEX(Historical!$C$7:$C$1259,MATCH(B55,Historical!$B$7:$B$1281,0))/INDEX(Historical!$O$7:$O$1250,MATCH(B55,Historical!$B$7:$B$1281,0)))^(1/10)-1)*100)</f>
        <v>6.9720849849201683</v>
      </c>
      <c r="W55" s="674">
        <f t="shared" si="3"/>
        <v>0.70345695566051025</v>
      </c>
      <c r="X55" s="675" t="str">
        <f t="shared" si="4"/>
        <v>n/a</v>
      </c>
      <c r="Y55" s="843"/>
      <c r="Z55" s="624" t="str">
        <f t="shared" si="5"/>
        <v>n/a</v>
      </c>
      <c r="AA55" s="853" t="str">
        <f t="shared" si="6"/>
        <v>n/a</v>
      </c>
      <c r="AB55" s="854">
        <v>12</v>
      </c>
      <c r="AC55" s="833" t="s">
        <v>136</v>
      </c>
      <c r="AD55" s="833" t="s">
        <v>136</v>
      </c>
      <c r="AE55" s="833" t="s">
        <v>136</v>
      </c>
      <c r="AF55" s="833" t="s">
        <v>136</v>
      </c>
      <c r="AG55" s="833" t="s">
        <v>136</v>
      </c>
      <c r="AH55" s="833" t="s">
        <v>136</v>
      </c>
      <c r="AI55" s="833" t="s">
        <v>136</v>
      </c>
      <c r="AJ55" s="833" t="s">
        <v>136</v>
      </c>
      <c r="AK55" s="833" t="s">
        <v>136</v>
      </c>
      <c r="AL55" s="845" t="s">
        <v>136</v>
      </c>
      <c r="AM55" s="839" t="s">
        <v>136</v>
      </c>
      <c r="AN55" s="833" t="s">
        <v>136</v>
      </c>
      <c r="AO55" s="711" t="str">
        <f t="shared" si="7"/>
        <v>n/a</v>
      </c>
      <c r="AP55" s="712">
        <f t="shared" si="8"/>
        <v>8.6716849657695292</v>
      </c>
      <c r="AQ55" s="855" t="str">
        <f t="shared" si="9"/>
        <v>n/a</v>
      </c>
      <c r="AR55" s="624">
        <f>INDEX(Historical!$C$7:$C$1259,MATCH(B55,Historical!$B$7:$B$1281,0))*IF(AH55="n/a",1.03,IF(AH55&lt;0,1.01,IF(AH55&gt;10,1.1,(1+AH55/100))))</f>
        <v>15.965</v>
      </c>
      <c r="AS55" s="853">
        <f t="shared" si="10"/>
        <v>16.443950000000001</v>
      </c>
      <c r="AT55" s="853">
        <f t="shared" si="16"/>
        <v>16.937268500000002</v>
      </c>
      <c r="AU55" s="853">
        <f t="shared" si="16"/>
        <v>17.445386555000002</v>
      </c>
      <c r="AV55" s="853">
        <f t="shared" si="16"/>
        <v>17.968748151650004</v>
      </c>
      <c r="AW55" s="624">
        <f t="shared" si="12"/>
        <v>84.760353206650009</v>
      </c>
      <c r="AX55" s="719">
        <f t="shared" si="13"/>
        <v>19.351678814303654</v>
      </c>
      <c r="AY55" s="900" t="s">
        <v>136</v>
      </c>
      <c r="AZ55" s="839" t="s">
        <v>136</v>
      </c>
      <c r="BA55" s="839" t="s">
        <v>136</v>
      </c>
      <c r="BB55" s="839" t="s">
        <v>136</v>
      </c>
      <c r="BC55" s="839" t="s">
        <v>136</v>
      </c>
      <c r="BD55" s="874" t="s">
        <v>4199</v>
      </c>
      <c r="BE55" s="597">
        <v>2001</v>
      </c>
      <c r="BF55" s="865">
        <f t="shared" si="14"/>
        <v>2</v>
      </c>
      <c r="BG55" s="849" t="s">
        <v>136</v>
      </c>
    </row>
    <row r="56" spans="1:59" ht="11.25" customHeight="1" x14ac:dyDescent="0.2">
      <c r="A56" s="831" t="s">
        <v>988</v>
      </c>
      <c r="B56" s="842" t="s">
        <v>989</v>
      </c>
      <c r="C56" s="898" t="s">
        <v>108</v>
      </c>
      <c r="D56" s="898" t="s">
        <v>4268</v>
      </c>
      <c r="E56" s="705">
        <v>12</v>
      </c>
      <c r="F56" s="1153">
        <v>299</v>
      </c>
      <c r="G56" s="1153" t="s">
        <v>106</v>
      </c>
      <c r="H56" s="1153" t="s">
        <v>106</v>
      </c>
      <c r="I56" s="841">
        <v>753.96</v>
      </c>
      <c r="J56" s="624">
        <f t="shared" si="0"/>
        <v>2.1910976709639765</v>
      </c>
      <c r="K56" s="844">
        <v>4.13</v>
      </c>
      <c r="L56" s="854">
        <v>4</v>
      </c>
      <c r="M56" s="615">
        <f t="shared" si="1"/>
        <v>16.52</v>
      </c>
      <c r="N56" s="837" t="s">
        <v>603</v>
      </c>
      <c r="O56" s="706">
        <v>3.63</v>
      </c>
      <c r="P56" s="606">
        <v>44259</v>
      </c>
      <c r="Q56" s="606">
        <v>44278</v>
      </c>
      <c r="R56" s="615">
        <f t="shared" si="2"/>
        <v>13.774104683195592</v>
      </c>
      <c r="S56" s="673">
        <f>IF(INDEX(Historical!$D$7:$D$1257,MATCH(B56,Historical!$B$7:$B$1281,0))=0,"n/a",(INDEX(Historical!$C$7:$C$1259,MATCH(B56,Historical!$B$7:$B$1281,0))/INDEX(Historical!$D$7:$D$1257,MATCH(B56,Historical!$B$7:$B$1281,0))-1)*100)</f>
        <v>10.000000000000009</v>
      </c>
      <c r="T56" s="673">
        <f>IF(INDEX(Historical!$F$7:$F$1250,MATCH(B56,Historical!$B$7:$B$1281,0))=0,"n/a",((INDEX(Historical!$C$7:$C$1259,MATCH(B56,Historical!$B$7:$B$1281,0))/INDEX(Historical!$F$7:$F$1250,MATCH(B56,Historical!$B$7:$B$1281,0)))^(1/3)-1)*100)</f>
        <v>13.237134824019648</v>
      </c>
      <c r="U56" s="673">
        <f>IF(INDEX(Historical!$H$7:$H$1250,MATCH(B56,Historical!$B$7:$B$1281,0))=0,"n/a",((INDEX(Historical!$C$7:$C$1259,MATCH(B56,Historical!$B$7:$B$1281,0))/INDEX(Historical!$H$7:$H$1250,MATCH(B56,Historical!$B$7:$B$1281,0)))^(1/5)-1)*100)</f>
        <v>10.736304544764996</v>
      </c>
      <c r="V56" s="673">
        <f>IF(INDEX(Historical!$O$7:$O$1250,MATCH(B56,Historical!$B$7:$B$1281,0))=0,"n/a",((INDEX(Historical!$C$7:$C$1259,MATCH(B56,Historical!$B$7:$B$1281,0))/INDEX(Historical!$O$7:$O$1250,MATCH(B56,Historical!$B$7:$B$1281,0)))^(1/10)-1)*100)</f>
        <v>13.76028266674394</v>
      </c>
      <c r="W56" s="674">
        <f t="shared" si="3"/>
        <v>0.78023866259031582</v>
      </c>
      <c r="X56" s="675">
        <f t="shared" si="4"/>
        <v>1.0736304544764996</v>
      </c>
      <c r="Y56" s="842"/>
      <c r="Z56" s="624">
        <f t="shared" si="5"/>
        <v>51.803073063656313</v>
      </c>
      <c r="AA56" s="853">
        <f t="shared" si="6"/>
        <v>23.64252116650988</v>
      </c>
      <c r="AB56" s="854">
        <v>12</v>
      </c>
      <c r="AC56" s="833">
        <v>31.89</v>
      </c>
      <c r="AD56" s="833">
        <v>1.85</v>
      </c>
      <c r="AE56" s="833">
        <v>6.78</v>
      </c>
      <c r="AF56" s="833">
        <v>3.24</v>
      </c>
      <c r="AG56" s="833">
        <v>14.6</v>
      </c>
      <c r="AH56" s="833">
        <v>12.1</v>
      </c>
      <c r="AI56" s="833">
        <v>11.43</v>
      </c>
      <c r="AJ56" s="833">
        <v>10</v>
      </c>
      <c r="AK56" s="833">
        <v>12.68</v>
      </c>
      <c r="AL56" s="845">
        <v>109920</v>
      </c>
      <c r="AM56" s="839">
        <v>1.2</v>
      </c>
      <c r="AN56" s="833">
        <v>0.21</v>
      </c>
      <c r="AO56" s="711">
        <f t="shared" si="7"/>
        <v>-10.715118950780907</v>
      </c>
      <c r="AP56" s="712">
        <f t="shared" si="8"/>
        <v>12.927402215728973</v>
      </c>
      <c r="AQ56" s="855">
        <f t="shared" si="9"/>
        <v>84.513496741496482</v>
      </c>
      <c r="AR56" s="624">
        <f>INDEX(Historical!$C$7:$C$1259,MATCH(B56,Historical!$B$7:$B$1281,0))*IF(AH56="n/a",1.03,IF(AH56&lt;0,1.01,IF(AH56&gt;10,1.1,(1+AH56/100))))</f>
        <v>15.972000000000001</v>
      </c>
      <c r="AS56" s="853">
        <f t="shared" si="10"/>
        <v>17.569200000000002</v>
      </c>
      <c r="AT56" s="853">
        <f t="shared" si="16"/>
        <v>19.326120000000003</v>
      </c>
      <c r="AU56" s="853">
        <f t="shared" si="16"/>
        <v>21.258732000000006</v>
      </c>
      <c r="AV56" s="853">
        <f t="shared" si="16"/>
        <v>23.384605200000006</v>
      </c>
      <c r="AW56" s="624">
        <f t="shared" si="12"/>
        <v>97.510657200000026</v>
      </c>
      <c r="AX56" s="719">
        <f t="shared" si="13"/>
        <v>12.933134012414454</v>
      </c>
      <c r="AY56" s="900">
        <v>1.1599999999999999</v>
      </c>
      <c r="AZ56" s="839">
        <v>87.6</v>
      </c>
      <c r="BA56" s="839">
        <v>-4.32</v>
      </c>
      <c r="BB56" s="839">
        <v>4.62</v>
      </c>
      <c r="BC56" s="839">
        <v>16.88</v>
      </c>
      <c r="BE56" s="597">
        <v>2010</v>
      </c>
      <c r="BF56" s="865">
        <f t="shared" si="14"/>
        <v>0</v>
      </c>
      <c r="BG56" s="849">
        <v>3</v>
      </c>
    </row>
    <row r="57" spans="1:59" ht="11.25" customHeight="1" x14ac:dyDescent="0.2">
      <c r="A57" s="838" t="s">
        <v>452</v>
      </c>
      <c r="B57" s="842" t="s">
        <v>453</v>
      </c>
      <c r="C57" s="898" t="s">
        <v>108</v>
      </c>
      <c r="D57" s="898" t="s">
        <v>4272</v>
      </c>
      <c r="E57" s="705">
        <v>16</v>
      </c>
      <c r="F57" s="1153">
        <v>234</v>
      </c>
      <c r="G57" s="1153" t="s">
        <v>106</v>
      </c>
      <c r="H57" s="1153" t="s">
        <v>106</v>
      </c>
      <c r="I57" s="841">
        <v>39.159999999999997</v>
      </c>
      <c r="J57" s="624">
        <f t="shared" si="0"/>
        <v>2.3493360572012261</v>
      </c>
      <c r="K57" s="852">
        <v>0.23</v>
      </c>
      <c r="L57" s="854">
        <v>4</v>
      </c>
      <c r="M57" s="615">
        <f t="shared" si="1"/>
        <v>0.92</v>
      </c>
      <c r="N57" s="837" t="s">
        <v>236</v>
      </c>
      <c r="O57" s="709">
        <v>0.21</v>
      </c>
      <c r="P57" s="904">
        <v>43867</v>
      </c>
      <c r="Q57" s="904">
        <v>43875</v>
      </c>
      <c r="R57" s="615">
        <f t="shared" si="2"/>
        <v>9.5238095238095326</v>
      </c>
      <c r="S57" s="673">
        <f>IF(INDEX(Historical!$D$7:$D$1257,MATCH(B57,Historical!$B$7:$B$1281,0))=0,"n/a",(INDEX(Historical!$C$7:$C$1259,MATCH(B57,Historical!$B$7:$B$1281,0))/INDEX(Historical!$D$7:$D$1257,MATCH(B57,Historical!$B$7:$B$1281,0))-1)*100)</f>
        <v>14.999999999999991</v>
      </c>
      <c r="T57" s="673">
        <f>IF(INDEX(Historical!$F$7:$F$1250,MATCH(B57,Historical!$B$7:$B$1281,0))=0,"n/a",((INDEX(Historical!$C$7:$C$1259,MATCH(B57,Historical!$B$7:$B$1281,0))/INDEX(Historical!$F$7:$F$1250,MATCH(B57,Historical!$B$7:$B$1281,0)))^(1/3)-1)*100)</f>
        <v>17.995813862247644</v>
      </c>
      <c r="U57" s="673">
        <f>IF(INDEX(Historical!$H$7:$H$1250,MATCH(B57,Historical!$B$7:$B$1281,0))=0,"n/a",((INDEX(Historical!$C$7:$C$1259,MATCH(B57,Historical!$B$7:$B$1281,0))/INDEX(Historical!$H$7:$H$1250,MATCH(B57,Historical!$B$7:$B$1281,0)))^(1/5)-1)*100)</f>
        <v>15.375889616306759</v>
      </c>
      <c r="V57" s="673">
        <f>IF(INDEX(Historical!$O$7:$O$1250,MATCH(B57,Historical!$B$7:$B$1281,0))=0,"n/a",((INDEX(Historical!$C$7:$C$1259,MATCH(B57,Historical!$B$7:$B$1281,0))/INDEX(Historical!$O$7:$O$1250,MATCH(B57,Historical!$B$7:$B$1281,0)))^(1/10)-1)*100)</f>
        <v>11.673158281525753</v>
      </c>
      <c r="W57" s="674">
        <f t="shared" si="3"/>
        <v>1.3172004735548772</v>
      </c>
      <c r="X57" s="675">
        <f t="shared" si="4"/>
        <v>1.9463151413046529</v>
      </c>
      <c r="Y57" s="647" t="s">
        <v>4113</v>
      </c>
      <c r="Z57" s="624">
        <f t="shared" si="5"/>
        <v>41.441441441441441</v>
      </c>
      <c r="AA57" s="853">
        <f t="shared" si="6"/>
        <v>17.639639639639636</v>
      </c>
      <c r="AB57" s="854">
        <v>12</v>
      </c>
      <c r="AC57" s="833">
        <v>2.2200000000000002</v>
      </c>
      <c r="AD57" s="833">
        <v>1.79</v>
      </c>
      <c r="AE57" s="833">
        <v>5.17</v>
      </c>
      <c r="AF57" s="833">
        <v>1.5</v>
      </c>
      <c r="AG57" s="833">
        <v>8.6</v>
      </c>
      <c r="AH57" s="833">
        <v>-10.5</v>
      </c>
      <c r="AI57" s="833">
        <v>-0.25</v>
      </c>
      <c r="AJ57" s="833">
        <v>7.9</v>
      </c>
      <c r="AK57" s="833">
        <v>10</v>
      </c>
      <c r="AL57" s="845">
        <v>515.13</v>
      </c>
      <c r="AM57" s="839">
        <v>1.3</v>
      </c>
      <c r="AN57" s="833">
        <v>0.01</v>
      </c>
      <c r="AO57" s="711">
        <f t="shared" si="7"/>
        <v>8.5586033868349176E-2</v>
      </c>
      <c r="AP57" s="712">
        <f t="shared" si="8"/>
        <v>17.725225673507985</v>
      </c>
      <c r="AQ57" s="855">
        <f t="shared" si="9"/>
        <v>8.4424260138058482</v>
      </c>
      <c r="AR57" s="624">
        <f>INDEX(Historical!$C$7:$C$1259,MATCH(B57,Historical!$B$7:$B$1281,0))*IF(AH57="n/a",1.03,IF(AH57&lt;0,1.01,IF(AH57&gt;10,1.1,(1+AH57/100))))</f>
        <v>0.92920000000000003</v>
      </c>
      <c r="AS57" s="853">
        <f t="shared" si="10"/>
        <v>0.93849199999999999</v>
      </c>
      <c r="AT57" s="853">
        <f t="shared" si="16"/>
        <v>1.0323412000000001</v>
      </c>
      <c r="AU57" s="853">
        <f t="shared" si="16"/>
        <v>1.1355753200000003</v>
      </c>
      <c r="AV57" s="853">
        <f t="shared" si="16"/>
        <v>1.2491328520000005</v>
      </c>
      <c r="AW57" s="624">
        <f t="shared" si="12"/>
        <v>5.2847413720000009</v>
      </c>
      <c r="AX57" s="719">
        <f t="shared" si="13"/>
        <v>13.495253758937695</v>
      </c>
      <c r="AY57" s="900">
        <v>0.87</v>
      </c>
      <c r="AZ57" s="839">
        <v>47.27</v>
      </c>
      <c r="BA57" s="839">
        <v>-7.1800000000000006</v>
      </c>
      <c r="BB57" s="839">
        <v>1.23</v>
      </c>
      <c r="BC57" s="839">
        <v>13.750000000000002</v>
      </c>
      <c r="BE57" s="597">
        <v>2005</v>
      </c>
      <c r="BF57" s="865">
        <f t="shared" si="14"/>
        <v>1</v>
      </c>
      <c r="BG57" s="849">
        <v>1</v>
      </c>
    </row>
    <row r="58" spans="1:59" ht="11.25" customHeight="1" x14ac:dyDescent="0.2">
      <c r="A58" s="831" t="s">
        <v>1013</v>
      </c>
      <c r="B58" s="842" t="s">
        <v>1014</v>
      </c>
      <c r="C58" s="898" t="s">
        <v>108</v>
      </c>
      <c r="D58" s="898" t="s">
        <v>4272</v>
      </c>
      <c r="E58" s="705">
        <v>10</v>
      </c>
      <c r="F58" s="1153">
        <v>418</v>
      </c>
      <c r="G58" s="1153" t="s">
        <v>115</v>
      </c>
      <c r="H58" s="1153" t="s">
        <v>115</v>
      </c>
      <c r="I58" s="841">
        <v>45.51</v>
      </c>
      <c r="J58" s="624">
        <f t="shared" si="0"/>
        <v>2.3731048121292027</v>
      </c>
      <c r="K58" s="844">
        <v>0.27</v>
      </c>
      <c r="L58" s="854">
        <v>4</v>
      </c>
      <c r="M58" s="615">
        <f t="shared" si="1"/>
        <v>1.08</v>
      </c>
      <c r="N58" s="837" t="s">
        <v>119</v>
      </c>
      <c r="O58" s="706">
        <v>0.26</v>
      </c>
      <c r="P58" s="606">
        <v>44043</v>
      </c>
      <c r="Q58" s="606">
        <v>44075</v>
      </c>
      <c r="R58" s="615">
        <f t="shared" si="2"/>
        <v>3.8461538461538494</v>
      </c>
      <c r="S58" s="673">
        <f>IF(INDEX(Historical!$D$7:$D$1257,MATCH(B58,Historical!$B$7:$B$1281,0))=0,"n/a",(INDEX(Historical!$C$7:$C$1259,MATCH(B58,Historical!$B$7:$B$1281,0))/INDEX(Historical!$D$7:$D$1257,MATCH(B58,Historical!$B$7:$B$1281,0))-1)*100)</f>
        <v>3.9215686274509887</v>
      </c>
      <c r="T58" s="673">
        <f>IF(INDEX(Historical!$F$7:$F$1250,MATCH(B58,Historical!$B$7:$B$1281,0))=0,"n/a",((INDEX(Historical!$C$7:$C$1259,MATCH(B58,Historical!$B$7:$B$1281,0))/INDEX(Historical!$F$7:$F$1250,MATCH(B58,Historical!$B$7:$B$1281,0)))^(1/3)-1)*100)</f>
        <v>7.2183545653511372</v>
      </c>
      <c r="U58" s="673">
        <f>IF(INDEX(Historical!$H$7:$H$1250,MATCH(B58,Historical!$B$7:$B$1281,0))=0,"n/a",((INDEX(Historical!$C$7:$C$1259,MATCH(B58,Historical!$B$7:$B$1281,0))/INDEX(Historical!$H$7:$H$1250,MATCH(B58,Historical!$B$7:$B$1281,0)))^(1/5)-1)*100)</f>
        <v>6.3266797710131994</v>
      </c>
      <c r="V58" s="673">
        <f>IF(INDEX(Historical!$O$7:$O$1250,MATCH(B58,Historical!$B$7:$B$1281,0))=0,"n/a",((INDEX(Historical!$C$7:$C$1259,MATCH(B58,Historical!$B$7:$B$1281,0))/INDEX(Historical!$O$7:$O$1250,MATCH(B58,Historical!$B$7:$B$1281,0)))^(1/10)-1)*100)</f>
        <v>6.5888517787053402</v>
      </c>
      <c r="W58" s="674">
        <f t="shared" si="3"/>
        <v>0.96020975786107976</v>
      </c>
      <c r="X58" s="675">
        <f t="shared" si="4"/>
        <v>0.55014606704462599</v>
      </c>
      <c r="Y58" s="638"/>
      <c r="Z58" s="624">
        <f t="shared" si="5"/>
        <v>66.25766871165645</v>
      </c>
      <c r="AA58" s="853">
        <f t="shared" si="6"/>
        <v>27.920245398773005</v>
      </c>
      <c r="AB58" s="854">
        <v>12</v>
      </c>
      <c r="AC58" s="833">
        <v>1.63</v>
      </c>
      <c r="AD58" s="833">
        <v>3.99</v>
      </c>
      <c r="AE58" s="833">
        <v>5.32</v>
      </c>
      <c r="AF58" s="833">
        <v>1.46</v>
      </c>
      <c r="AG58" s="833">
        <v>5.4</v>
      </c>
      <c r="AH58" s="833">
        <v>-44.5</v>
      </c>
      <c r="AI58" s="833">
        <v>7.1</v>
      </c>
      <c r="AJ58" s="833">
        <v>11.5</v>
      </c>
      <c r="AK58" s="833">
        <v>7.0000000000000009</v>
      </c>
      <c r="AL58" s="845">
        <v>892.71</v>
      </c>
      <c r="AM58" s="839">
        <v>1.4000000000000001</v>
      </c>
      <c r="AN58" s="833">
        <v>0.19</v>
      </c>
      <c r="AO58" s="711">
        <f t="shared" si="7"/>
        <v>-19.220460815630602</v>
      </c>
      <c r="AP58" s="712">
        <f t="shared" si="8"/>
        <v>8.699784583142403</v>
      </c>
      <c r="AQ58" s="855">
        <f t="shared" si="9"/>
        <v>34.59991461481291</v>
      </c>
      <c r="AR58" s="624">
        <f>INDEX(Historical!$C$7:$C$1259,MATCH(B58,Historical!$B$7:$B$1281,0))*IF(AH58="n/a",1.03,IF(AH58&lt;0,1.01,IF(AH58&gt;10,1.1,(1+AH58/100))))</f>
        <v>1.0706</v>
      </c>
      <c r="AS58" s="853">
        <f t="shared" si="10"/>
        <v>1.1466125999999999</v>
      </c>
      <c r="AT58" s="853">
        <f t="shared" si="16"/>
        <v>1.2268754819999999</v>
      </c>
      <c r="AU58" s="853">
        <f t="shared" si="16"/>
        <v>1.3127567657399999</v>
      </c>
      <c r="AV58" s="853">
        <f t="shared" si="16"/>
        <v>1.4046497393418</v>
      </c>
      <c r="AW58" s="624">
        <f t="shared" si="12"/>
        <v>6.1614945870817994</v>
      </c>
      <c r="AX58" s="719">
        <f t="shared" si="13"/>
        <v>13.538770791214677</v>
      </c>
      <c r="AY58" s="900">
        <v>0.93</v>
      </c>
      <c r="AZ58" s="839">
        <v>102.22</v>
      </c>
      <c r="BA58" s="839">
        <v>-7.95</v>
      </c>
      <c r="BB58" s="839">
        <v>16.61</v>
      </c>
      <c r="BC58" s="839">
        <v>47.33</v>
      </c>
      <c r="BE58" s="597">
        <v>2011</v>
      </c>
      <c r="BF58" s="865">
        <f t="shared" si="14"/>
        <v>0</v>
      </c>
      <c r="BG58" s="849">
        <v>0.6</v>
      </c>
    </row>
    <row r="59" spans="1:59" ht="11.25" customHeight="1" x14ac:dyDescent="0.2">
      <c r="A59" s="831" t="s">
        <v>1001</v>
      </c>
      <c r="B59" s="842" t="s">
        <v>1002</v>
      </c>
      <c r="C59" s="898" t="s">
        <v>153</v>
      </c>
      <c r="D59" s="898" t="s">
        <v>4282</v>
      </c>
      <c r="E59" s="705">
        <v>12</v>
      </c>
      <c r="F59" s="1153">
        <v>290</v>
      </c>
      <c r="G59" s="1153" t="s">
        <v>115</v>
      </c>
      <c r="H59" s="1153" t="s">
        <v>115</v>
      </c>
      <c r="I59" s="841">
        <v>63.13</v>
      </c>
      <c r="J59" s="624">
        <f t="shared" si="0"/>
        <v>3.1047045778552196</v>
      </c>
      <c r="K59" s="844">
        <v>0.49</v>
      </c>
      <c r="L59" s="854">
        <v>4</v>
      </c>
      <c r="M59" s="615">
        <f t="shared" si="1"/>
        <v>1.96</v>
      </c>
      <c r="N59" s="837" t="s">
        <v>139</v>
      </c>
      <c r="O59" s="706">
        <v>0.45</v>
      </c>
      <c r="P59" s="606">
        <v>44196</v>
      </c>
      <c r="Q59" s="606">
        <v>44228</v>
      </c>
      <c r="R59" s="615">
        <f t="shared" si="2"/>
        <v>8.888888888888884</v>
      </c>
      <c r="S59" s="673">
        <f>IF(INDEX(Historical!$D$7:$D$1257,MATCH(B59,Historical!$B$7:$B$1281,0))=0,"n/a",(INDEX(Historical!$C$7:$C$1259,MATCH(B59,Historical!$B$7:$B$1281,0))/INDEX(Historical!$D$7:$D$1257,MATCH(B59,Historical!$B$7:$B$1281,0))-1)*100)</f>
        <v>9.7560975609756184</v>
      </c>
      <c r="T59" s="673">
        <f>IF(INDEX(Historical!$F$7:$F$1250,MATCH(B59,Historical!$B$7:$B$1281,0))=0,"n/a",((INDEX(Historical!$C$7:$C$1259,MATCH(B59,Historical!$B$7:$B$1281,0))/INDEX(Historical!$F$7:$F$1250,MATCH(B59,Historical!$B$7:$B$1281,0)))^(1/3)-1)*100)</f>
        <v>4.8856246288386806</v>
      </c>
      <c r="U59" s="673">
        <f>IF(INDEX(Historical!$H$7:$H$1250,MATCH(B59,Historical!$B$7:$B$1281,0))=0,"n/a",((INDEX(Historical!$C$7:$C$1259,MATCH(B59,Historical!$B$7:$B$1281,0))/INDEX(Historical!$H$7:$H$1250,MATCH(B59,Historical!$B$7:$B$1281,0)))^(1/5)-1)*100)</f>
        <v>3.9925333043306255</v>
      </c>
      <c r="V59" s="673">
        <f>IF(INDEX(Historical!$O$7:$O$1250,MATCH(B59,Historical!$B$7:$B$1281,0))=0,"n/a",((INDEX(Historical!$C$7:$C$1259,MATCH(B59,Historical!$B$7:$B$1281,0))/INDEX(Historical!$O$7:$O$1250,MATCH(B59,Historical!$B$7:$B$1281,0)))^(1/10)-1)*100)</f>
        <v>3.4680474431194597</v>
      </c>
      <c r="W59" s="674">
        <f t="shared" si="3"/>
        <v>1.151233761882853</v>
      </c>
      <c r="X59" s="675" t="str">
        <f t="shared" si="4"/>
        <v>n/a</v>
      </c>
      <c r="Y59" s="634"/>
      <c r="Z59" s="624" t="str">
        <f t="shared" si="5"/>
        <v>n/a</v>
      </c>
      <c r="AA59" s="853" t="str">
        <f t="shared" si="6"/>
        <v>n/a</v>
      </c>
      <c r="AB59" s="854">
        <v>8</v>
      </c>
      <c r="AC59" s="833">
        <v>-4.0199999999999996</v>
      </c>
      <c r="AD59" s="833" t="s">
        <v>136</v>
      </c>
      <c r="AE59" s="833">
        <v>3.28</v>
      </c>
      <c r="AF59" s="833">
        <v>3.77</v>
      </c>
      <c r="AG59" s="833">
        <v>-19.3</v>
      </c>
      <c r="AH59" s="833">
        <v>-298.8</v>
      </c>
      <c r="AI59" s="833">
        <v>7.6</v>
      </c>
      <c r="AJ59" s="833">
        <v>-44.4</v>
      </c>
      <c r="AK59" s="833">
        <v>9.7000000000000011</v>
      </c>
      <c r="AL59" s="845">
        <v>139290</v>
      </c>
      <c r="AM59" s="839">
        <v>0.1</v>
      </c>
      <c r="AN59" s="833">
        <v>1.34</v>
      </c>
      <c r="AO59" s="711" t="str">
        <f t="shared" si="7"/>
        <v>n/a</v>
      </c>
      <c r="AP59" s="712">
        <f t="shared" si="8"/>
        <v>7.0972378821858451</v>
      </c>
      <c r="AQ59" s="855" t="str">
        <f t="shared" si="9"/>
        <v>n/a</v>
      </c>
      <c r="AR59" s="624">
        <f>INDEX(Historical!$C$7:$C$1259,MATCH(B59,Historical!$B$7:$B$1281,0))*IF(AH59="n/a",1.03,IF(AH59&lt;0,1.01,IF(AH59&gt;10,1.1,(1+AH59/100))))</f>
        <v>1.8180000000000001</v>
      </c>
      <c r="AS59" s="853">
        <f t="shared" si="10"/>
        <v>1.9561680000000001</v>
      </c>
      <c r="AT59" s="853">
        <f t="shared" si="16"/>
        <v>2.1459162960000002</v>
      </c>
      <c r="AU59" s="853">
        <f t="shared" si="16"/>
        <v>2.3540701767120003</v>
      </c>
      <c r="AV59" s="853">
        <f t="shared" si="16"/>
        <v>2.5824149838530643</v>
      </c>
      <c r="AW59" s="624">
        <f t="shared" si="12"/>
        <v>10.856569456565065</v>
      </c>
      <c r="AX59" s="719">
        <f t="shared" si="13"/>
        <v>17.197163720204443</v>
      </c>
      <c r="AY59" s="900">
        <v>0.62</v>
      </c>
      <c r="AZ59" s="839">
        <v>17.96</v>
      </c>
      <c r="BA59" s="839">
        <v>-6</v>
      </c>
      <c r="BB59" s="839">
        <v>1.9900000000000002</v>
      </c>
      <c r="BC59" s="839">
        <v>3.4299999999999997</v>
      </c>
      <c r="BE59" s="597">
        <v>2010</v>
      </c>
      <c r="BF59" s="865">
        <f t="shared" si="14"/>
        <v>0</v>
      </c>
      <c r="BG59" s="849">
        <v>-7.1999999999999993</v>
      </c>
    </row>
    <row r="60" spans="1:59" ht="11.25" customHeight="1" x14ac:dyDescent="0.2">
      <c r="A60" s="838" t="s">
        <v>463</v>
      </c>
      <c r="B60" s="842" t="s">
        <v>464</v>
      </c>
      <c r="C60" s="898" t="s">
        <v>108</v>
      </c>
      <c r="D60" s="898" t="s">
        <v>4272</v>
      </c>
      <c r="E60" s="705">
        <v>16</v>
      </c>
      <c r="F60" s="1153">
        <v>244</v>
      </c>
      <c r="G60" s="1153" t="s">
        <v>37</v>
      </c>
      <c r="H60" s="1153" t="s">
        <v>37</v>
      </c>
      <c r="I60" s="841">
        <v>89.32</v>
      </c>
      <c r="J60" s="624">
        <f t="shared" si="0"/>
        <v>2.3287057769816393</v>
      </c>
      <c r="K60" s="844">
        <v>0.52</v>
      </c>
      <c r="L60" s="854">
        <v>4</v>
      </c>
      <c r="M60" s="615">
        <f t="shared" si="1"/>
        <v>2.08</v>
      </c>
      <c r="N60" s="837" t="s">
        <v>465</v>
      </c>
      <c r="O60" s="706">
        <v>0.51</v>
      </c>
      <c r="P60" s="606">
        <v>44148</v>
      </c>
      <c r="Q60" s="606">
        <v>44159</v>
      </c>
      <c r="R60" s="615">
        <f t="shared" si="2"/>
        <v>1.9607843137254919</v>
      </c>
      <c r="S60" s="673">
        <f>IF(INDEX(Historical!$D$7:$D$1257,MATCH(B60,Historical!$B$7:$B$1281,0))=0,"n/a",(INDEX(Historical!$C$7:$C$1259,MATCH(B60,Historical!$B$7:$B$1281,0))/INDEX(Historical!$D$7:$D$1257,MATCH(B60,Historical!$B$7:$B$1281,0))-1)*100)</f>
        <v>1.990049751243772</v>
      </c>
      <c r="T60" s="673">
        <f>IF(INDEX(Historical!$F$7:$F$1250,MATCH(B60,Historical!$B$7:$B$1281,0))=0,"n/a",((INDEX(Historical!$C$7:$C$1259,MATCH(B60,Historical!$B$7:$B$1281,0))/INDEX(Historical!$F$7:$F$1250,MATCH(B60,Historical!$B$7:$B$1281,0)))^(1/3)-1)*100)</f>
        <v>5.0171427912237609</v>
      </c>
      <c r="U60" s="673">
        <f>IF(INDEX(Historical!$H$7:$H$1250,MATCH(B60,Historical!$B$7:$B$1281,0))=0,"n/a",((INDEX(Historical!$C$7:$C$1259,MATCH(B60,Historical!$B$7:$B$1281,0))/INDEX(Historical!$H$7:$H$1250,MATCH(B60,Historical!$B$7:$B$1281,0)))^(1/5)-1)*100)</f>
        <v>3.9377787480696425</v>
      </c>
      <c r="V60" s="673">
        <f>IF(INDEX(Historical!$O$7:$O$1250,MATCH(B60,Historical!$B$7:$B$1281,0))=0,"n/a",((INDEX(Historical!$C$7:$C$1259,MATCH(B60,Historical!$B$7:$B$1281,0))/INDEX(Historical!$O$7:$O$1250,MATCH(B60,Historical!$B$7:$B$1281,0)))^(1/10)-1)*100)</f>
        <v>7.5503595590436845</v>
      </c>
      <c r="W60" s="674">
        <f t="shared" si="3"/>
        <v>0.52153526163572461</v>
      </c>
      <c r="X60" s="675">
        <f t="shared" si="4"/>
        <v>0.49222234350870531</v>
      </c>
      <c r="Y60" s="843"/>
      <c r="Z60" s="624">
        <f t="shared" si="5"/>
        <v>33.548387096774199</v>
      </c>
      <c r="AA60" s="853">
        <f t="shared" si="6"/>
        <v>14.406451612903224</v>
      </c>
      <c r="AB60" s="854">
        <v>12</v>
      </c>
      <c r="AC60" s="833">
        <v>6.2</v>
      </c>
      <c r="AD60" s="833">
        <v>2.1</v>
      </c>
      <c r="AE60" s="833">
        <v>4.91</v>
      </c>
      <c r="AF60" s="833">
        <v>1.2</v>
      </c>
      <c r="AG60" s="833">
        <v>8.4</v>
      </c>
      <c r="AH60" s="833">
        <v>-11.899999999999999</v>
      </c>
      <c r="AI60" s="833">
        <v>-6.3100000000000005</v>
      </c>
      <c r="AJ60" s="833">
        <v>8</v>
      </c>
      <c r="AK60" s="833">
        <v>7.0000000000000009</v>
      </c>
      <c r="AL60" s="845">
        <v>6230</v>
      </c>
      <c r="AM60" s="839">
        <v>0.70000000000000007</v>
      </c>
      <c r="AN60" s="833">
        <v>0.37</v>
      </c>
      <c r="AO60" s="711">
        <f t="shared" si="7"/>
        <v>-8.139967087851943</v>
      </c>
      <c r="AP60" s="712">
        <f t="shared" si="8"/>
        <v>6.2664845250512817</v>
      </c>
      <c r="AQ60" s="855">
        <f t="shared" si="9"/>
        <v>-12.344761364679114</v>
      </c>
      <c r="AR60" s="624">
        <f>INDEX(Historical!$C$7:$C$1259,MATCH(B60,Historical!$B$7:$B$1281,0))*IF(AH60="n/a",1.03,IF(AH60&lt;0,1.01,IF(AH60&gt;10,1.1,(1+AH60/100))))</f>
        <v>2.0705</v>
      </c>
      <c r="AS60" s="853">
        <f t="shared" si="10"/>
        <v>2.091205</v>
      </c>
      <c r="AT60" s="853">
        <f t="shared" si="16"/>
        <v>2.2375893499999999</v>
      </c>
      <c r="AU60" s="853">
        <f t="shared" si="16"/>
        <v>2.3942206045000001</v>
      </c>
      <c r="AV60" s="853">
        <f t="shared" si="16"/>
        <v>2.5618160468150002</v>
      </c>
      <c r="AW60" s="624">
        <f t="shared" si="12"/>
        <v>11.355331001315001</v>
      </c>
      <c r="AX60" s="719">
        <f t="shared" si="13"/>
        <v>12.713088895336993</v>
      </c>
      <c r="AY60" s="900">
        <v>1.52</v>
      </c>
      <c r="AZ60" s="839">
        <v>136.32999999999998</v>
      </c>
      <c r="BA60" s="839">
        <v>-9.73</v>
      </c>
      <c r="BB60" s="839">
        <v>3.35</v>
      </c>
      <c r="BC60" s="839">
        <v>33.1</v>
      </c>
      <c r="BE60" s="597">
        <v>2005</v>
      </c>
      <c r="BF60" s="865">
        <f t="shared" si="14"/>
        <v>1</v>
      </c>
      <c r="BG60" s="849">
        <v>0.89999999999999991</v>
      </c>
    </row>
    <row r="61" spans="1:59" ht="11.25" customHeight="1" x14ac:dyDescent="0.2">
      <c r="A61" s="838" t="s">
        <v>468</v>
      </c>
      <c r="B61" s="842" t="s">
        <v>469</v>
      </c>
      <c r="C61" s="898" t="s">
        <v>4126</v>
      </c>
      <c r="D61" s="898" t="s">
        <v>4259</v>
      </c>
      <c r="E61" s="705">
        <v>14</v>
      </c>
      <c r="F61" s="1153">
        <v>260</v>
      </c>
      <c r="G61" s="1153" t="s">
        <v>106</v>
      </c>
      <c r="H61" s="1153" t="s">
        <v>106</v>
      </c>
      <c r="I61" s="841">
        <v>153.1</v>
      </c>
      <c r="J61" s="624">
        <f t="shared" si="0"/>
        <v>1.5022860875244939</v>
      </c>
      <c r="K61" s="844">
        <v>0.57499999999999996</v>
      </c>
      <c r="L61" s="854">
        <v>4</v>
      </c>
      <c r="M61" s="615">
        <f t="shared" si="1"/>
        <v>2.2999999999999998</v>
      </c>
      <c r="N61" s="837" t="s">
        <v>188</v>
      </c>
      <c r="O61" s="706">
        <v>0.54</v>
      </c>
      <c r="P61" s="606">
        <v>44088</v>
      </c>
      <c r="Q61" s="606">
        <v>44109</v>
      </c>
      <c r="R61" s="615">
        <f t="shared" si="2"/>
        <v>6.4814814814814659</v>
      </c>
      <c r="S61" s="673">
        <f>IF(INDEX(Historical!$D$7:$D$1257,MATCH(B61,Historical!$B$7:$B$1281,0))=0,"n/a",(INDEX(Historical!$C$7:$C$1259,MATCH(B61,Historical!$B$7:$B$1281,0))/INDEX(Historical!$D$7:$D$1257,MATCH(B61,Historical!$B$7:$B$1281,0))-1)*100)</f>
        <v>10.02506265664158</v>
      </c>
      <c r="T61" s="673">
        <f>IF(INDEX(Historical!$F$7:$F$1250,MATCH(B61,Historical!$B$7:$B$1281,0))=0,"n/a",((INDEX(Historical!$C$7:$C$1259,MATCH(B61,Historical!$B$7:$B$1281,0))/INDEX(Historical!$F$7:$F$1250,MATCH(B61,Historical!$B$7:$B$1281,0)))^(1/3)-1)*100)</f>
        <v>17.444245750445031</v>
      </c>
      <c r="U61" s="673">
        <f>IF(INDEX(Historical!$H$7:$H$1250,MATCH(B61,Historical!$B$7:$B$1281,0))=0,"n/a",((INDEX(Historical!$C$7:$C$1259,MATCH(B61,Historical!$B$7:$B$1281,0))/INDEX(Historical!$H$7:$H$1250,MATCH(B61,Historical!$B$7:$B$1281,0)))^(1/5)-1)*100)</f>
        <v>14.609946330448853</v>
      </c>
      <c r="V61" s="673">
        <f>IF(INDEX(Historical!$O$7:$O$1250,MATCH(B61,Historical!$B$7:$B$1281,0))=0,"n/a",((INDEX(Historical!$C$7:$C$1259,MATCH(B61,Historical!$B$7:$B$1281,0))/INDEX(Historical!$O$7:$O$1250,MATCH(B61,Historical!$B$7:$B$1281,0)))^(1/10)-1)*100)</f>
        <v>14.434234002808299</v>
      </c>
      <c r="W61" s="674">
        <f t="shared" si="3"/>
        <v>1.0121733046316395</v>
      </c>
      <c r="X61" s="675">
        <f t="shared" si="4"/>
        <v>1.2929156044645003</v>
      </c>
      <c r="Y61" s="842"/>
      <c r="Z61" s="624">
        <f t="shared" si="5"/>
        <v>51.918735891647863</v>
      </c>
      <c r="AA61" s="853">
        <f t="shared" si="6"/>
        <v>34.559819413092555</v>
      </c>
      <c r="AB61" s="854">
        <v>12</v>
      </c>
      <c r="AC61" s="833">
        <v>4.43</v>
      </c>
      <c r="AD61" s="833">
        <v>3.45</v>
      </c>
      <c r="AE61" s="833">
        <v>3.65</v>
      </c>
      <c r="AF61" s="833">
        <v>12.35</v>
      </c>
      <c r="AG61" s="833">
        <v>38.4</v>
      </c>
      <c r="AH61" s="833">
        <v>-2.7</v>
      </c>
      <c r="AI61" s="833">
        <v>8.8800000000000008</v>
      </c>
      <c r="AJ61" s="833">
        <v>11.3</v>
      </c>
      <c r="AK61" s="833">
        <v>10</v>
      </c>
      <c r="AL61" s="845">
        <v>17110</v>
      </c>
      <c r="AM61" s="839">
        <v>0.5</v>
      </c>
      <c r="AN61" s="833">
        <v>1.23</v>
      </c>
      <c r="AO61" s="711">
        <f t="shared" si="7"/>
        <v>-18.44758699511921</v>
      </c>
      <c r="AP61" s="712">
        <f t="shared" si="8"/>
        <v>16.112232417973345</v>
      </c>
      <c r="AQ61" s="855">
        <f t="shared" si="9"/>
        <v>335.53990492092709</v>
      </c>
      <c r="AR61" s="624">
        <f>INDEX(Historical!$C$7:$C$1259,MATCH(B61,Historical!$B$7:$B$1281,0))*IF(AH61="n/a",1.03,IF(AH61&lt;0,1.01,IF(AH61&gt;10,1.1,(1+AH61/100))))</f>
        <v>2.2169499999999998</v>
      </c>
      <c r="AS61" s="853">
        <f t="shared" si="10"/>
        <v>2.4138151599999995</v>
      </c>
      <c r="AT61" s="853">
        <f t="shared" si="16"/>
        <v>2.6551966759999996</v>
      </c>
      <c r="AU61" s="853">
        <f t="shared" si="16"/>
        <v>2.9207163435999997</v>
      </c>
      <c r="AV61" s="853">
        <f t="shared" si="16"/>
        <v>3.2127879779599997</v>
      </c>
      <c r="AW61" s="624">
        <f t="shared" si="12"/>
        <v>13.419466157559997</v>
      </c>
      <c r="AX61" s="719">
        <f t="shared" si="13"/>
        <v>8.7651640480470263</v>
      </c>
      <c r="AY61" s="900">
        <v>0.88</v>
      </c>
      <c r="AZ61" s="839">
        <v>69.959999999999994</v>
      </c>
      <c r="BA61" s="839">
        <v>-3.32</v>
      </c>
      <c r="BB61" s="839">
        <v>4.66</v>
      </c>
      <c r="BC61" s="839">
        <v>8.6199999999999992</v>
      </c>
      <c r="BE61" s="597">
        <v>2007</v>
      </c>
      <c r="BF61" s="865">
        <f t="shared" si="14"/>
        <v>1</v>
      </c>
      <c r="BG61" s="849">
        <v>10.7</v>
      </c>
    </row>
    <row r="62" spans="1:59" ht="11.25" customHeight="1" x14ac:dyDescent="0.2">
      <c r="A62" s="831" t="s">
        <v>486</v>
      </c>
      <c r="B62" s="842" t="s">
        <v>487</v>
      </c>
      <c r="C62" s="898" t="s">
        <v>153</v>
      </c>
      <c r="D62" s="898" t="s">
        <v>4255</v>
      </c>
      <c r="E62" s="705">
        <v>24</v>
      </c>
      <c r="F62" s="1153">
        <v>142</v>
      </c>
      <c r="G62" s="1153" t="s">
        <v>106</v>
      </c>
      <c r="H62" s="1153" t="s">
        <v>106</v>
      </c>
      <c r="I62" s="833">
        <v>60.75</v>
      </c>
      <c r="J62" s="624">
        <f t="shared" si="0"/>
        <v>3.1993415637860081</v>
      </c>
      <c r="K62" s="851">
        <v>0.4859</v>
      </c>
      <c r="L62" s="854">
        <v>4</v>
      </c>
      <c r="M62" s="615">
        <f t="shared" si="1"/>
        <v>1.9436</v>
      </c>
      <c r="N62" s="837" t="s">
        <v>488</v>
      </c>
      <c r="O62" s="707">
        <v>0.48110000000000003</v>
      </c>
      <c r="P62" s="606">
        <v>44012</v>
      </c>
      <c r="Q62" s="606">
        <v>44027</v>
      </c>
      <c r="R62" s="615">
        <f t="shared" si="2"/>
        <v>0.99771357306172748</v>
      </c>
      <c r="S62" s="673">
        <f>IF(INDEX(Historical!$D$7:$D$1257,MATCH(B62,Historical!$B$7:$B$1281,0))=0,"n/a",(INDEX(Historical!$C$7:$C$1259,MATCH(B62,Historical!$B$7:$B$1281,0))/INDEX(Historical!$D$7:$D$1257,MATCH(B62,Historical!$B$7:$B$1281,0))-1)*100)</f>
        <v>1.0027156883225308</v>
      </c>
      <c r="T62" s="673">
        <f>IF(INDEX(Historical!$F$7:$F$1250,MATCH(B62,Historical!$B$7:$B$1281,0))=0,"n/a",((INDEX(Historical!$C$7:$C$1259,MATCH(B62,Historical!$B$7:$B$1281,0))/INDEX(Historical!$F$7:$F$1250,MATCH(B62,Historical!$B$7:$B$1281,0)))^(1/3)-1)*100)</f>
        <v>1.9972277478050415</v>
      </c>
      <c r="U62" s="673">
        <f>IF(INDEX(Historical!$H$7:$H$1250,MATCH(B62,Historical!$B$7:$B$1281,0))=0,"n/a",((INDEX(Historical!$C$7:$C$1259,MATCH(B62,Historical!$B$7:$B$1281,0))/INDEX(Historical!$H$7:$H$1250,MATCH(B62,Historical!$B$7:$B$1281,0)))^(1/5)-1)*100)</f>
        <v>5.7986766684338997</v>
      </c>
      <c r="V62" s="673">
        <f>IF(INDEX(Historical!$O$7:$O$1250,MATCH(B62,Historical!$B$7:$B$1281,0))=0,"n/a",((INDEX(Historical!$C$7:$C$1259,MATCH(B62,Historical!$B$7:$B$1281,0))/INDEX(Historical!$O$7:$O$1250,MATCH(B62,Historical!$B$7:$B$1281,0)))^(1/10)-1)*100)</f>
        <v>10.08356233280403</v>
      </c>
      <c r="W62" s="674">
        <f t="shared" si="3"/>
        <v>0.57506231201343783</v>
      </c>
      <c r="X62" s="675" t="str">
        <f t="shared" si="4"/>
        <v>n/a</v>
      </c>
      <c r="Y62" s="843"/>
      <c r="Z62" s="624">
        <f t="shared" si="5"/>
        <v>41.353191489361699</v>
      </c>
      <c r="AA62" s="853">
        <f t="shared" si="6"/>
        <v>12.925531914893616</v>
      </c>
      <c r="AB62" s="854">
        <v>6</v>
      </c>
      <c r="AC62" s="833">
        <v>4.7</v>
      </c>
      <c r="AD62" s="833">
        <v>1.75</v>
      </c>
      <c r="AE62" s="833">
        <v>0.11</v>
      </c>
      <c r="AF62" s="833">
        <v>9.3000000000000007</v>
      </c>
      <c r="AG62" s="833">
        <v>86.6</v>
      </c>
      <c r="AH62" s="833">
        <v>-378.6</v>
      </c>
      <c r="AI62" s="833">
        <v>3.4799999999999995</v>
      </c>
      <c r="AJ62" s="833">
        <v>-40.6</v>
      </c>
      <c r="AK62" s="833">
        <v>7.57</v>
      </c>
      <c r="AL62" s="845">
        <v>17860</v>
      </c>
      <c r="AM62" s="839">
        <v>0.3</v>
      </c>
      <c r="AN62" s="833">
        <v>3.42</v>
      </c>
      <c r="AO62" s="711">
        <f t="shared" si="7"/>
        <v>-3.9275136826737089</v>
      </c>
      <c r="AP62" s="712">
        <f t="shared" si="8"/>
        <v>8.9980182322199074</v>
      </c>
      <c r="AQ62" s="855">
        <f t="shared" si="9"/>
        <v>131.13963726477903</v>
      </c>
      <c r="AR62" s="624">
        <f>INDEX(Historical!$C$7:$C$1259,MATCH(B62,Historical!$B$7:$B$1281,0))*IF(AH62="n/a",1.03,IF(AH62&lt;0,1.01,IF(AH62&gt;10,1.1,(1+AH62/100))))</f>
        <v>1.9533399999999999</v>
      </c>
      <c r="AS62" s="853">
        <f t="shared" si="10"/>
        <v>2.0213162319999998</v>
      </c>
      <c r="AT62" s="853">
        <f t="shared" si="16"/>
        <v>2.1743298707624001</v>
      </c>
      <c r="AU62" s="853">
        <f t="shared" si="16"/>
        <v>2.3389266419791142</v>
      </c>
      <c r="AV62" s="853">
        <f t="shared" si="16"/>
        <v>2.5159833887769332</v>
      </c>
      <c r="AW62" s="624">
        <f t="shared" si="12"/>
        <v>11.003896133518447</v>
      </c>
      <c r="AX62" s="719">
        <f t="shared" si="13"/>
        <v>18.113409273281395</v>
      </c>
      <c r="AY62" s="900">
        <v>1.07</v>
      </c>
      <c r="AZ62" s="839">
        <v>36.270000000000003</v>
      </c>
      <c r="BA62" s="839">
        <v>-3.51</v>
      </c>
      <c r="BB62" s="839">
        <v>10.25</v>
      </c>
      <c r="BC62" s="839">
        <v>15.21</v>
      </c>
      <c r="BE62" s="597">
        <v>1997</v>
      </c>
      <c r="BF62" s="865">
        <f t="shared" si="14"/>
        <v>2</v>
      </c>
      <c r="BG62" s="849">
        <v>3.3000000000000003</v>
      </c>
    </row>
    <row r="63" spans="1:59" s="744" customFormat="1" ht="11.25" customHeight="1" x14ac:dyDescent="0.2">
      <c r="A63" s="726" t="s">
        <v>491</v>
      </c>
      <c r="B63" s="751" t="s">
        <v>492</v>
      </c>
      <c r="C63" s="898" t="s">
        <v>4126</v>
      </c>
      <c r="D63" s="898" t="s">
        <v>4259</v>
      </c>
      <c r="E63" s="727">
        <v>19</v>
      </c>
      <c r="F63" s="1153">
        <v>172</v>
      </c>
      <c r="G63" s="1152" t="s">
        <v>115</v>
      </c>
      <c r="H63" s="1152" t="s">
        <v>115</v>
      </c>
      <c r="I63" s="728">
        <v>46.27</v>
      </c>
      <c r="J63" s="729">
        <f t="shared" si="0"/>
        <v>2.3341257834449967</v>
      </c>
      <c r="K63" s="730">
        <v>0.27</v>
      </c>
      <c r="L63" s="731">
        <v>4</v>
      </c>
      <c r="M63" s="732">
        <f t="shared" si="1"/>
        <v>1.08</v>
      </c>
      <c r="N63" s="733" t="s">
        <v>148</v>
      </c>
      <c r="O63" s="1186">
        <v>0.26</v>
      </c>
      <c r="P63" s="1097">
        <v>43801</v>
      </c>
      <c r="Q63" s="1097">
        <v>43812</v>
      </c>
      <c r="R63" s="732">
        <f t="shared" si="2"/>
        <v>3.8461538461538494</v>
      </c>
      <c r="S63" s="673">
        <f>IF(INDEX(Historical!$D$7:$D$1257,MATCH(B63,Historical!$B$7:$B$1281,0))=0,"n/a",(INDEX(Historical!$C$7:$C$1259,MATCH(B63,Historical!$B$7:$B$1281,0))/INDEX(Historical!$D$7:$D$1257,MATCH(B63,Historical!$B$7:$B$1281,0))-1)*100)</f>
        <v>2.8571428571428692</v>
      </c>
      <c r="T63" s="673">
        <f>IF(INDEX(Historical!$F$7:$F$1250,MATCH(B63,Historical!$B$7:$B$1281,0))=0,"n/a",((INDEX(Historical!$C$7:$C$1259,MATCH(B63,Historical!$B$7:$B$1281,0))/INDEX(Historical!$F$7:$F$1250,MATCH(B63,Historical!$B$7:$B$1281,0)))^(1/3)-1)*100)</f>
        <v>15.302373156251491</v>
      </c>
      <c r="U63" s="673">
        <f>IF(INDEX(Historical!$H$7:$H$1250,MATCH(B63,Historical!$B$7:$B$1281,0))=0,"n/a",((INDEX(Historical!$C$7:$C$1259,MATCH(B63,Historical!$B$7:$B$1281,0))/INDEX(Historical!$H$7:$H$1250,MATCH(B63,Historical!$B$7:$B$1281,0)))^(1/5)-1)*100)</f>
        <v>10.895966981707783</v>
      </c>
      <c r="V63" s="673">
        <f>IF(INDEX(Historical!$O$7:$O$1250,MATCH(B63,Historical!$B$7:$B$1281,0))=0,"n/a",((INDEX(Historical!$C$7:$C$1259,MATCH(B63,Historical!$B$7:$B$1281,0))/INDEX(Historical!$O$7:$O$1250,MATCH(B63,Historical!$B$7:$B$1281,0)))^(1/10)-1)*100)</f>
        <v>11.515569426778537</v>
      </c>
      <c r="W63" s="674">
        <f t="shared" si="3"/>
        <v>0.94619437197522183</v>
      </c>
      <c r="X63" s="675">
        <f t="shared" si="4"/>
        <v>4.0355433265584377</v>
      </c>
      <c r="Y63" s="899" t="s">
        <v>4591</v>
      </c>
      <c r="Z63" s="729">
        <f t="shared" si="5"/>
        <v>62.427745664739888</v>
      </c>
      <c r="AA63" s="736">
        <f t="shared" si="6"/>
        <v>26.745664739884393</v>
      </c>
      <c r="AB63" s="731">
        <v>12</v>
      </c>
      <c r="AC63" s="737">
        <v>1.73</v>
      </c>
      <c r="AD63" s="737" t="s">
        <v>136</v>
      </c>
      <c r="AE63" s="737">
        <v>4.46</v>
      </c>
      <c r="AF63" s="737">
        <v>2.58</v>
      </c>
      <c r="AG63" s="737">
        <v>10</v>
      </c>
      <c r="AH63" s="737">
        <v>-16.5</v>
      </c>
      <c r="AI63" s="737" t="s">
        <v>136</v>
      </c>
      <c r="AJ63" s="737">
        <v>2.7</v>
      </c>
      <c r="AK63" s="737" t="s">
        <v>136</v>
      </c>
      <c r="AL63" s="738">
        <v>660.96</v>
      </c>
      <c r="AM63" s="739">
        <v>2.2999999999999998</v>
      </c>
      <c r="AN63" s="737">
        <v>2.13</v>
      </c>
      <c r="AO63" s="740">
        <f t="shared" si="7"/>
        <v>-13.515571974731614</v>
      </c>
      <c r="AP63" s="741">
        <f t="shared" si="8"/>
        <v>13.230092765152779</v>
      </c>
      <c r="AQ63" s="742">
        <f t="shared" si="9"/>
        <v>75.123848276205479</v>
      </c>
      <c r="AR63" s="624">
        <f>INDEX(Historical!$C$7:$C$1259,MATCH(B63,Historical!$B$7:$B$1281,0))*IF(AH63="n/a",1.03,IF(AH63&lt;0,1.01,IF(AH63&gt;10,1.1,(1+AH63/100))))</f>
        <v>1.0908</v>
      </c>
      <c r="AS63" s="736">
        <f t="shared" si="10"/>
        <v>1.123524</v>
      </c>
      <c r="AT63" s="736">
        <f t="shared" si="16"/>
        <v>1.1572297199999999</v>
      </c>
      <c r="AU63" s="736">
        <f t="shared" si="16"/>
        <v>1.1919466115999999</v>
      </c>
      <c r="AV63" s="736">
        <f t="shared" si="16"/>
        <v>1.227705009948</v>
      </c>
      <c r="AW63" s="729">
        <f t="shared" si="12"/>
        <v>5.7912053415479994</v>
      </c>
      <c r="AX63" s="743">
        <f t="shared" si="13"/>
        <v>12.516112689751457</v>
      </c>
      <c r="AY63" s="901">
        <v>0.84</v>
      </c>
      <c r="AZ63" s="739">
        <v>49.07</v>
      </c>
      <c r="BA63" s="739">
        <v>-4.7</v>
      </c>
      <c r="BB63" s="739">
        <v>5.58</v>
      </c>
      <c r="BC63" s="739">
        <v>13.239999999999998</v>
      </c>
      <c r="BD63" s="875"/>
      <c r="BE63" s="597">
        <v>2002</v>
      </c>
      <c r="BF63" s="865">
        <f t="shared" si="14"/>
        <v>1</v>
      </c>
      <c r="BG63" s="793">
        <v>1.3</v>
      </c>
    </row>
    <row r="64" spans="1:59" ht="11.25" customHeight="1" x14ac:dyDescent="0.2">
      <c r="A64" s="831" t="s">
        <v>489</v>
      </c>
      <c r="B64" s="842" t="s">
        <v>490</v>
      </c>
      <c r="C64" s="898" t="s">
        <v>128</v>
      </c>
      <c r="D64" s="898" t="s">
        <v>4269</v>
      </c>
      <c r="E64" s="705">
        <v>21</v>
      </c>
      <c r="F64" s="1153">
        <v>163</v>
      </c>
      <c r="G64" s="1153" t="s">
        <v>37</v>
      </c>
      <c r="H64" s="1153" t="s">
        <v>37</v>
      </c>
      <c r="I64" s="841">
        <v>216.19</v>
      </c>
      <c r="J64" s="624">
        <f t="shared" si="0"/>
        <v>0.62907627549840428</v>
      </c>
      <c r="K64" s="851">
        <v>0.34</v>
      </c>
      <c r="L64" s="854">
        <v>4</v>
      </c>
      <c r="M64" s="615">
        <f t="shared" si="1"/>
        <v>1.36</v>
      </c>
      <c r="N64" s="837" t="s">
        <v>107</v>
      </c>
      <c r="O64" s="707">
        <v>0.32</v>
      </c>
      <c r="P64" s="606">
        <v>44225</v>
      </c>
      <c r="Q64" s="606">
        <v>44242</v>
      </c>
      <c r="R64" s="615">
        <f t="shared" si="2"/>
        <v>6.2500000000000053</v>
      </c>
      <c r="S64" s="673">
        <f>IF(INDEX(Historical!$D$7:$D$1257,MATCH(B64,Historical!$B$7:$B$1281,0))=0,"n/a",(INDEX(Historical!$C$7:$C$1259,MATCH(B64,Historical!$B$7:$B$1281,0))/INDEX(Historical!$D$7:$D$1257,MATCH(B64,Historical!$B$7:$B$1281,0))-1)*100)</f>
        <v>4.9180327868852514</v>
      </c>
      <c r="T64" s="673">
        <f>IF(INDEX(Historical!$F$7:$F$1250,MATCH(B64,Historical!$B$7:$B$1281,0))=0,"n/a",((INDEX(Historical!$C$7:$C$1259,MATCH(B64,Historical!$B$7:$B$1281,0))/INDEX(Historical!$F$7:$F$1250,MATCH(B64,Historical!$B$7:$B$1281,0)))^(1/3)-1)*100)</f>
        <v>8.576704663796253</v>
      </c>
      <c r="U64" s="673">
        <f>IF(INDEX(Historical!$H$7:$H$1250,MATCH(B64,Historical!$B$7:$B$1281,0))=0,"n/a",((INDEX(Historical!$C$7:$C$1259,MATCH(B64,Historical!$B$7:$B$1281,0))/INDEX(Historical!$H$7:$H$1250,MATCH(B64,Historical!$B$7:$B$1281,0)))^(1/5)-1)*100)</f>
        <v>8.7892885777757002</v>
      </c>
      <c r="V64" s="673">
        <f>IF(INDEX(Historical!$O$7:$O$1250,MATCH(B64,Historical!$B$7:$B$1281,0))=0,"n/a",((INDEX(Historical!$C$7:$C$1259,MATCH(B64,Historical!$B$7:$B$1281,0))/INDEX(Historical!$O$7:$O$1250,MATCH(B64,Historical!$B$7:$B$1281,0)))^(1/10)-1)*100)</f>
        <v>12.195514544619957</v>
      </c>
      <c r="W64" s="674">
        <f t="shared" si="3"/>
        <v>0.72069846217789058</v>
      </c>
      <c r="X64" s="675">
        <f t="shared" si="4"/>
        <v>0.97658761975285557</v>
      </c>
      <c r="Y64" s="644"/>
      <c r="Z64" s="624">
        <f t="shared" si="5"/>
        <v>15.212527964205819</v>
      </c>
      <c r="AA64" s="853">
        <f t="shared" si="6"/>
        <v>24.182326621923938</v>
      </c>
      <c r="AB64" s="854">
        <v>12</v>
      </c>
      <c r="AC64" s="833">
        <v>8.94</v>
      </c>
      <c r="AD64" s="833">
        <v>3.1</v>
      </c>
      <c r="AE64" s="833">
        <v>0.96</v>
      </c>
      <c r="AF64" s="833">
        <v>4.25</v>
      </c>
      <c r="AG64" s="833">
        <v>18.7</v>
      </c>
      <c r="AH64" s="833">
        <v>28.7</v>
      </c>
      <c r="AI64" s="833">
        <v>1.1400000000000001</v>
      </c>
      <c r="AJ64" s="833">
        <v>9</v>
      </c>
      <c r="AK64" s="833">
        <v>7.85</v>
      </c>
      <c r="AL64" s="845">
        <v>7840</v>
      </c>
      <c r="AM64" s="839">
        <v>0.1</v>
      </c>
      <c r="AN64" s="833">
        <v>0.72</v>
      </c>
      <c r="AO64" s="711">
        <f t="shared" si="7"/>
        <v>-14.763961768649834</v>
      </c>
      <c r="AP64" s="712">
        <f t="shared" si="8"/>
        <v>9.4183648532741042</v>
      </c>
      <c r="AQ64" s="855">
        <f t="shared" si="9"/>
        <v>113.72348505401577</v>
      </c>
      <c r="AR64" s="624">
        <f>INDEX(Historical!$C$7:$C$1259,MATCH(B64,Historical!$B$7:$B$1281,0))*IF(AH64="n/a",1.03,IF(AH64&lt;0,1.01,IF(AH64&gt;10,1.1,(1+AH64/100))))</f>
        <v>1.4080000000000001</v>
      </c>
      <c r="AS64" s="853">
        <f t="shared" si="10"/>
        <v>1.4240512000000003</v>
      </c>
      <c r="AT64" s="853">
        <f t="shared" si="16"/>
        <v>1.5358392192000003</v>
      </c>
      <c r="AU64" s="853">
        <f t="shared" si="16"/>
        <v>1.6564025979072003</v>
      </c>
      <c r="AV64" s="853">
        <f t="shared" si="16"/>
        <v>1.7864302018429157</v>
      </c>
      <c r="AW64" s="624">
        <f t="shared" si="12"/>
        <v>7.810723218950117</v>
      </c>
      <c r="AX64" s="719">
        <f t="shared" si="13"/>
        <v>3.6128975525926812</v>
      </c>
      <c r="AY64" s="900">
        <v>0.87</v>
      </c>
      <c r="AZ64" s="839">
        <v>84.38</v>
      </c>
      <c r="BA64" s="839">
        <v>-2.2999999999999998</v>
      </c>
      <c r="BB64" s="839">
        <v>6.52</v>
      </c>
      <c r="BC64" s="839">
        <v>19.38</v>
      </c>
      <c r="BE64" s="597">
        <v>2000</v>
      </c>
      <c r="BF64" s="865">
        <f t="shared" si="14"/>
        <v>2</v>
      </c>
      <c r="BG64" s="849">
        <v>8</v>
      </c>
    </row>
    <row r="65" spans="1:59" ht="11.25" customHeight="1" x14ac:dyDescent="0.2">
      <c r="A65" s="831" t="s">
        <v>481</v>
      </c>
      <c r="B65" s="842" t="s">
        <v>482</v>
      </c>
      <c r="C65" s="898" t="s">
        <v>108</v>
      </c>
      <c r="D65" s="898" t="s">
        <v>4272</v>
      </c>
      <c r="E65" s="705">
        <v>23</v>
      </c>
      <c r="F65" s="1153">
        <v>152</v>
      </c>
      <c r="G65" s="1153" t="s">
        <v>106</v>
      </c>
      <c r="H65" s="1153" t="s">
        <v>106</v>
      </c>
      <c r="I65" s="841">
        <v>84.32</v>
      </c>
      <c r="J65" s="624">
        <f t="shared" si="0"/>
        <v>2.6091081593927901</v>
      </c>
      <c r="K65" s="844">
        <v>0.55000000000000004</v>
      </c>
      <c r="L65" s="854">
        <v>4</v>
      </c>
      <c r="M65" s="615">
        <f t="shared" si="1"/>
        <v>2.2000000000000002</v>
      </c>
      <c r="N65" s="837" t="s">
        <v>439</v>
      </c>
      <c r="O65" s="706">
        <v>0.53</v>
      </c>
      <c r="P65" s="606">
        <v>44237</v>
      </c>
      <c r="Q65" s="606">
        <v>44252</v>
      </c>
      <c r="R65" s="615">
        <f t="shared" si="2"/>
        <v>3.7735849056603805</v>
      </c>
      <c r="S65" s="673">
        <f>IF(INDEX(Historical!$D$7:$D$1257,MATCH(B65,Historical!$B$7:$B$1281,0))=0,"n/a",(INDEX(Historical!$C$7:$C$1259,MATCH(B65,Historical!$B$7:$B$1281,0))/INDEX(Historical!$D$7:$D$1257,MATCH(B65,Historical!$B$7:$B$1281,0))-1)*100)</f>
        <v>3.9215686274509887</v>
      </c>
      <c r="T65" s="673">
        <f>IF(INDEX(Historical!$F$7:$F$1250,MATCH(B65,Historical!$B$7:$B$1281,0))=0,"n/a",((INDEX(Historical!$C$7:$C$1259,MATCH(B65,Historical!$B$7:$B$1281,0))/INDEX(Historical!$F$7:$F$1250,MATCH(B65,Historical!$B$7:$B$1281,0)))^(1/3)-1)*100)</f>
        <v>4.4578234209466494</v>
      </c>
      <c r="U65" s="673">
        <f>IF(INDEX(Historical!$H$7:$H$1250,MATCH(B65,Historical!$B$7:$B$1281,0))=0,"n/a",((INDEX(Historical!$C$7:$C$1259,MATCH(B65,Historical!$B$7:$B$1281,0))/INDEX(Historical!$H$7:$H$1250,MATCH(B65,Historical!$B$7:$B$1281,0)))^(1/5)-1)*100)</f>
        <v>3.3267266109942906</v>
      </c>
      <c r="V65" s="673">
        <f>IF(INDEX(Historical!$O$7:$O$1250,MATCH(B65,Historical!$B$7:$B$1281,0))=0,"n/a",((INDEX(Historical!$C$7:$C$1259,MATCH(B65,Historical!$B$7:$B$1281,0))/INDEX(Historical!$O$7:$O$1250,MATCH(B65,Historical!$B$7:$B$1281,0)))^(1/10)-1)*100)</f>
        <v>4.2367309157611777</v>
      </c>
      <c r="W65" s="674">
        <f t="shared" si="3"/>
        <v>0.78521073845366118</v>
      </c>
      <c r="X65" s="675">
        <f t="shared" si="4"/>
        <v>0.65229933548907659</v>
      </c>
      <c r="Y65" s="843"/>
      <c r="Z65" s="624">
        <f t="shared" si="5"/>
        <v>46.511627906976742</v>
      </c>
      <c r="AA65" s="853">
        <f t="shared" si="6"/>
        <v>17.826638477801264</v>
      </c>
      <c r="AB65" s="854">
        <v>12</v>
      </c>
      <c r="AC65" s="833">
        <v>4.7300000000000004</v>
      </c>
      <c r="AD65" s="833" t="s">
        <v>136</v>
      </c>
      <c r="AE65" s="833">
        <v>4.47</v>
      </c>
      <c r="AF65" s="833">
        <v>1.42</v>
      </c>
      <c r="AG65" s="833">
        <v>8.6999999999999993</v>
      </c>
      <c r="AH65" s="833">
        <v>-6.4</v>
      </c>
      <c r="AI65" s="833">
        <v>-1.39</v>
      </c>
      <c r="AJ65" s="833">
        <v>5.0999999999999996</v>
      </c>
      <c r="AK65" s="833" t="s">
        <v>136</v>
      </c>
      <c r="AL65" s="845">
        <v>577.96</v>
      </c>
      <c r="AM65" s="839">
        <v>1.0999999999999999</v>
      </c>
      <c r="AN65" s="833">
        <v>0</v>
      </c>
      <c r="AO65" s="711">
        <f t="shared" si="7"/>
        <v>-11.890803707414184</v>
      </c>
      <c r="AP65" s="712">
        <f t="shared" si="8"/>
        <v>5.9358347703870802</v>
      </c>
      <c r="AQ65" s="855">
        <f t="shared" si="9"/>
        <v>6.0687966232352508</v>
      </c>
      <c r="AR65" s="624">
        <f>INDEX(Historical!$C$7:$C$1259,MATCH(B65,Historical!$B$7:$B$1281,0))*IF(AH65="n/a",1.03,IF(AH65&lt;0,1.01,IF(AH65&gt;10,1.1,(1+AH65/100))))</f>
        <v>2.1412</v>
      </c>
      <c r="AS65" s="853">
        <f t="shared" si="10"/>
        <v>2.1626120000000002</v>
      </c>
      <c r="AT65" s="853">
        <f t="shared" si="16"/>
        <v>2.2274903600000004</v>
      </c>
      <c r="AU65" s="853">
        <f t="shared" si="16"/>
        <v>2.2943150708000006</v>
      </c>
      <c r="AV65" s="853">
        <f t="shared" si="16"/>
        <v>2.3631445229240007</v>
      </c>
      <c r="AW65" s="624">
        <f t="shared" si="12"/>
        <v>11.188761953724002</v>
      </c>
      <c r="AX65" s="719">
        <f t="shared" si="13"/>
        <v>13.269404594074958</v>
      </c>
      <c r="AY65" s="900">
        <v>0.51</v>
      </c>
      <c r="AZ65" s="839">
        <v>90.77</v>
      </c>
      <c r="BA65" s="839">
        <v>-2.98</v>
      </c>
      <c r="BB65" s="839">
        <v>6.72</v>
      </c>
      <c r="BC65" s="839">
        <v>28.660000000000004</v>
      </c>
      <c r="BE65" s="597">
        <v>1999</v>
      </c>
      <c r="BF65" s="865">
        <f t="shared" si="14"/>
        <v>2</v>
      </c>
      <c r="BG65" s="849">
        <v>0.89999999999999991</v>
      </c>
    </row>
    <row r="66" spans="1:59" ht="11.25" customHeight="1" x14ac:dyDescent="0.2">
      <c r="A66" s="831" t="s">
        <v>1031</v>
      </c>
      <c r="B66" s="842" t="s">
        <v>1032</v>
      </c>
      <c r="C66" s="898" t="s">
        <v>108</v>
      </c>
      <c r="D66" s="898" t="s">
        <v>4268</v>
      </c>
      <c r="E66" s="705">
        <v>11</v>
      </c>
      <c r="F66" s="1153">
        <v>329</v>
      </c>
      <c r="G66" s="1153" t="s">
        <v>106</v>
      </c>
      <c r="H66" s="1153" t="s">
        <v>106</v>
      </c>
      <c r="I66" s="841">
        <v>98.69</v>
      </c>
      <c r="J66" s="624">
        <f t="shared" si="0"/>
        <v>1.7023001317256055</v>
      </c>
      <c r="K66" s="844">
        <v>0.42</v>
      </c>
      <c r="L66" s="854">
        <v>4</v>
      </c>
      <c r="M66" s="615">
        <f t="shared" si="1"/>
        <v>1.68</v>
      </c>
      <c r="N66" s="837" t="s">
        <v>148</v>
      </c>
      <c r="O66" s="706">
        <v>0.36</v>
      </c>
      <c r="P66" s="606">
        <v>44070</v>
      </c>
      <c r="Q66" s="606">
        <v>44089</v>
      </c>
      <c r="R66" s="615">
        <f t="shared" si="2"/>
        <v>16.666666666666664</v>
      </c>
      <c r="S66" s="673">
        <f>IF(INDEX(Historical!$D$7:$D$1257,MATCH(B66,Historical!$B$7:$B$1281,0))=0,"n/a",(INDEX(Historical!$C$7:$C$1259,MATCH(B66,Historical!$B$7:$B$1281,0))/INDEX(Historical!$D$7:$D$1257,MATCH(B66,Historical!$B$7:$B$1281,0))-1)*100)</f>
        <v>16.417910447761198</v>
      </c>
      <c r="T66" s="673">
        <f>IF(INDEX(Historical!$F$7:$F$1250,MATCH(B66,Historical!$B$7:$B$1281,0))=0,"n/a",((INDEX(Historical!$C$7:$C$1259,MATCH(B66,Historical!$B$7:$B$1281,0))/INDEX(Historical!$F$7:$F$1250,MATCH(B66,Historical!$B$7:$B$1281,0)))^(1/3)-1)*100)</f>
        <v>14.471424255333186</v>
      </c>
      <c r="U66" s="673">
        <f>IF(INDEX(Historical!$H$7:$H$1250,MATCH(B66,Historical!$B$7:$B$1281,0))=0,"n/a",((INDEX(Historical!$C$7:$C$1259,MATCH(B66,Historical!$B$7:$B$1281,0))/INDEX(Historical!$H$7:$H$1250,MATCH(B66,Historical!$B$7:$B$1281,0)))^(1/5)-1)*100)</f>
        <v>12.131694529164561</v>
      </c>
      <c r="V66" s="673">
        <f>IF(INDEX(Historical!$O$7:$O$1250,MATCH(B66,Historical!$B$7:$B$1281,0))=0,"n/a",((INDEX(Historical!$C$7:$C$1259,MATCH(B66,Historical!$B$7:$B$1281,0))/INDEX(Historical!$O$7:$O$1250,MATCH(B66,Historical!$B$7:$B$1281,0)))^(1/10)-1)*100)</f>
        <v>22.80313679961985</v>
      </c>
      <c r="W66" s="674">
        <f t="shared" si="3"/>
        <v>0.5320186707544029</v>
      </c>
      <c r="X66" s="675">
        <f t="shared" si="4"/>
        <v>0.5650533082983028</v>
      </c>
      <c r="Y66" s="842"/>
      <c r="Z66" s="624">
        <f t="shared" si="5"/>
        <v>36.923076923076927</v>
      </c>
      <c r="AA66" s="853">
        <f t="shared" si="6"/>
        <v>21.690109890109891</v>
      </c>
      <c r="AB66" s="854">
        <v>12</v>
      </c>
      <c r="AC66" s="833">
        <v>4.55</v>
      </c>
      <c r="AD66" s="833">
        <v>11.86</v>
      </c>
      <c r="AE66" s="833">
        <v>3.04</v>
      </c>
      <c r="AF66" s="833">
        <v>3.46</v>
      </c>
      <c r="AG66" s="834" t="s">
        <v>136</v>
      </c>
      <c r="AH66" s="833">
        <v>-3.2</v>
      </c>
      <c r="AI66" s="833">
        <v>5.3</v>
      </c>
      <c r="AJ66" s="833">
        <v>21.47</v>
      </c>
      <c r="AK66" s="833">
        <v>1.7999999999999998</v>
      </c>
      <c r="AL66" s="845">
        <v>10420</v>
      </c>
      <c r="AM66" s="839">
        <v>0.53</v>
      </c>
      <c r="AN66" s="833" t="s">
        <v>136</v>
      </c>
      <c r="AO66" s="711">
        <f t="shared" si="7"/>
        <v>-7.8561152292197249</v>
      </c>
      <c r="AP66" s="712">
        <f t="shared" si="8"/>
        <v>13.833994660890166</v>
      </c>
      <c r="AQ66" s="855">
        <f t="shared" si="9"/>
        <v>82.632332807115461</v>
      </c>
      <c r="AR66" s="624">
        <f>INDEX(Historical!$C$7:$C$1259,MATCH(B66,Historical!$B$7:$B$1281,0))*IF(AH66="n/a",1.03,IF(AH66&lt;0,1.01,IF(AH66&gt;10,1.1,(1+AH66/100))))</f>
        <v>1.5756000000000001</v>
      </c>
      <c r="AS66" s="853">
        <f t="shared" si="10"/>
        <v>1.6591068</v>
      </c>
      <c r="AT66" s="853">
        <f t="shared" si="16"/>
        <v>1.6889707224000001</v>
      </c>
      <c r="AU66" s="853">
        <f t="shared" si="16"/>
        <v>1.7193721954032002</v>
      </c>
      <c r="AV66" s="853">
        <f t="shared" si="16"/>
        <v>1.7503208949204578</v>
      </c>
      <c r="AW66" s="624">
        <f t="shared" si="12"/>
        <v>8.3933706127236576</v>
      </c>
      <c r="AX66" s="719">
        <f t="shared" si="13"/>
        <v>8.5047832736079219</v>
      </c>
      <c r="AY66" s="900" t="s">
        <v>136</v>
      </c>
      <c r="AZ66" s="839">
        <v>27.13</v>
      </c>
      <c r="BA66" s="839">
        <v>-7.870000000000001</v>
      </c>
      <c r="BB66" s="839">
        <v>0.89999999999999991</v>
      </c>
      <c r="BC66" s="839">
        <v>7.37</v>
      </c>
      <c r="BE66" s="597">
        <v>2010</v>
      </c>
      <c r="BF66" s="865">
        <f t="shared" si="14"/>
        <v>0</v>
      </c>
      <c r="BG66" s="849" t="s">
        <v>136</v>
      </c>
    </row>
    <row r="67" spans="1:59" ht="11.25" customHeight="1" x14ac:dyDescent="0.2">
      <c r="A67" s="831" t="s">
        <v>495</v>
      </c>
      <c r="B67" s="842" t="s">
        <v>496</v>
      </c>
      <c r="C67" s="898" t="s">
        <v>108</v>
      </c>
      <c r="D67" s="898" t="s">
        <v>4272</v>
      </c>
      <c r="E67" s="705">
        <v>23</v>
      </c>
      <c r="F67" s="1153">
        <v>147</v>
      </c>
      <c r="G67" s="1153" t="s">
        <v>115</v>
      </c>
      <c r="H67" s="1153" t="s">
        <v>115</v>
      </c>
      <c r="I67" s="833">
        <v>43.5</v>
      </c>
      <c r="J67" s="624">
        <f t="shared" si="0"/>
        <v>3.6781609195402298</v>
      </c>
      <c r="K67" s="851">
        <v>0.4</v>
      </c>
      <c r="L67" s="854">
        <v>4</v>
      </c>
      <c r="M67" s="615">
        <f t="shared" si="1"/>
        <v>1.6</v>
      </c>
      <c r="N67" s="837" t="s">
        <v>148</v>
      </c>
      <c r="O67" s="707">
        <v>0.39</v>
      </c>
      <c r="P67" s="1029">
        <v>43973</v>
      </c>
      <c r="Q67" s="1029">
        <v>43993</v>
      </c>
      <c r="R67" s="615">
        <f t="shared" si="2"/>
        <v>2.5641025641025665</v>
      </c>
      <c r="S67" s="673">
        <f>IF(INDEX(Historical!$D$7:$D$1257,MATCH(B67,Historical!$B$7:$B$1281,0))=0,"n/a",(INDEX(Historical!$C$7:$C$1259,MATCH(B67,Historical!$B$7:$B$1281,0))/INDEX(Historical!$D$7:$D$1257,MATCH(B67,Historical!$B$7:$B$1281,0))-1)*100)</f>
        <v>2.5806451612903292</v>
      </c>
      <c r="T67" s="673">
        <f>IF(INDEX(Historical!$F$7:$F$1250,MATCH(B67,Historical!$B$7:$B$1281,0))=0,"n/a",((INDEX(Historical!$C$7:$C$1259,MATCH(B67,Historical!$B$7:$B$1281,0))/INDEX(Historical!$F$7:$F$1250,MATCH(B67,Historical!$B$7:$B$1281,0)))^(1/3)-1)*100)</f>
        <v>2.6502307236170308</v>
      </c>
      <c r="U67" s="673">
        <f>IF(INDEX(Historical!$H$7:$H$1250,MATCH(B67,Historical!$B$7:$B$1281,0))=0,"n/a",((INDEX(Historical!$C$7:$C$1259,MATCH(B67,Historical!$B$7:$B$1281,0))/INDEX(Historical!$H$7:$H$1250,MATCH(B67,Historical!$B$7:$B$1281,0)))^(1/5)-1)*100)</f>
        <v>2.4319881761777573</v>
      </c>
      <c r="V67" s="673">
        <f>IF(INDEX(Historical!$O$7:$O$1250,MATCH(B67,Historical!$B$7:$B$1281,0))=0,"n/a",((INDEX(Historical!$C$7:$C$1259,MATCH(B67,Historical!$B$7:$B$1281,0))/INDEX(Historical!$O$7:$O$1250,MATCH(B67,Historical!$B$7:$B$1281,0)))^(1/10)-1)*100)</f>
        <v>3.0271085867238368</v>
      </c>
      <c r="W67" s="674">
        <f t="shared" si="3"/>
        <v>0.80340301859136043</v>
      </c>
      <c r="X67" s="675" t="str">
        <f t="shared" si="4"/>
        <v>n/a</v>
      </c>
      <c r="Y67" s="842"/>
      <c r="Z67" s="624" t="str">
        <f t="shared" si="5"/>
        <v>n/a</v>
      </c>
      <c r="AA67" s="853" t="str">
        <f t="shared" si="6"/>
        <v>n/a</v>
      </c>
      <c r="AB67" s="854">
        <v>12</v>
      </c>
      <c r="AC67" s="833" t="s">
        <v>136</v>
      </c>
      <c r="AD67" s="833" t="s">
        <v>136</v>
      </c>
      <c r="AE67" s="833" t="s">
        <v>136</v>
      </c>
      <c r="AF67" s="833" t="s">
        <v>136</v>
      </c>
      <c r="AG67" s="833" t="s">
        <v>136</v>
      </c>
      <c r="AH67" s="833" t="s">
        <v>136</v>
      </c>
      <c r="AI67" s="833" t="s">
        <v>136</v>
      </c>
      <c r="AJ67" s="833" t="s">
        <v>136</v>
      </c>
      <c r="AK67" s="833" t="s">
        <v>136</v>
      </c>
      <c r="AL67" s="845" t="s">
        <v>136</v>
      </c>
      <c r="AM67" s="839" t="s">
        <v>136</v>
      </c>
      <c r="AN67" s="833" t="s">
        <v>136</v>
      </c>
      <c r="AO67" s="711" t="str">
        <f t="shared" si="7"/>
        <v>n/a</v>
      </c>
      <c r="AP67" s="712">
        <f t="shared" si="8"/>
        <v>6.1101490957179871</v>
      </c>
      <c r="AQ67" s="855" t="str">
        <f t="shared" si="9"/>
        <v>n/a</v>
      </c>
      <c r="AR67" s="624">
        <f>INDEX(Historical!$C$7:$C$1259,MATCH(B67,Historical!$B$7:$B$1281,0))*IF(AH67="n/a",1.03,IF(AH67&lt;0,1.01,IF(AH67&gt;10,1.1,(1+AH67/100))))</f>
        <v>1.6377000000000002</v>
      </c>
      <c r="AS67" s="853">
        <f t="shared" si="10"/>
        <v>1.6868310000000002</v>
      </c>
      <c r="AT67" s="853">
        <f t="shared" ref="AT67:AV86" si="17">IF($AK67="n/a",1.03*AS67,IF($AK67&lt;0,1.01*AS67,IF($AK67&gt;10,1.1*AS67,(1+$AK67/100)*AS67)))</f>
        <v>1.7374359300000002</v>
      </c>
      <c r="AU67" s="853">
        <f t="shared" si="17"/>
        <v>1.7895590079000003</v>
      </c>
      <c r="AV67" s="853">
        <f t="shared" si="17"/>
        <v>1.8432457781370004</v>
      </c>
      <c r="AW67" s="624">
        <f t="shared" si="12"/>
        <v>8.6947717160370015</v>
      </c>
      <c r="AX67" s="719">
        <f t="shared" si="13"/>
        <v>19.987980956406901</v>
      </c>
      <c r="AY67" s="900" t="s">
        <v>136</v>
      </c>
      <c r="AZ67" s="839" t="s">
        <v>136</v>
      </c>
      <c r="BA67" s="839" t="s">
        <v>136</v>
      </c>
      <c r="BB67" s="839" t="s">
        <v>136</v>
      </c>
      <c r="BC67" s="839" t="s">
        <v>136</v>
      </c>
      <c r="BD67" s="874" t="s">
        <v>4199</v>
      </c>
      <c r="BE67" s="597">
        <v>1998</v>
      </c>
      <c r="BF67" s="865">
        <f t="shared" si="14"/>
        <v>2</v>
      </c>
      <c r="BG67" s="849" t="s">
        <v>136</v>
      </c>
    </row>
    <row r="68" spans="1:59" ht="11.25" customHeight="1" x14ac:dyDescent="0.2">
      <c r="A68" s="847" t="s">
        <v>1074</v>
      </c>
      <c r="B68" s="842" t="s">
        <v>1075</v>
      </c>
      <c r="C68" s="898" t="s">
        <v>4276</v>
      </c>
      <c r="D68" s="898" t="s">
        <v>4285</v>
      </c>
      <c r="E68" s="705">
        <v>10</v>
      </c>
      <c r="F68" s="1153">
        <v>456</v>
      </c>
      <c r="G68" s="1153" t="s">
        <v>106</v>
      </c>
      <c r="H68" s="1153" t="s">
        <v>106</v>
      </c>
      <c r="I68" s="841">
        <v>68.760000000000005</v>
      </c>
      <c r="J68" s="624">
        <f t="shared" si="0"/>
        <v>4.3920884235020354</v>
      </c>
      <c r="K68" s="844">
        <v>0.755</v>
      </c>
      <c r="L68" s="854">
        <v>4</v>
      </c>
      <c r="M68" s="615">
        <f t="shared" si="1"/>
        <v>3.02</v>
      </c>
      <c r="N68" s="837" t="s">
        <v>3917</v>
      </c>
      <c r="O68" s="706">
        <v>0.73</v>
      </c>
      <c r="P68" s="606">
        <v>44266</v>
      </c>
      <c r="Q68" s="606">
        <v>44281</v>
      </c>
      <c r="R68" s="615">
        <f t="shared" si="2"/>
        <v>3.4246575342465788</v>
      </c>
      <c r="S68" s="673">
        <f>IF(INDEX(Historical!$D$7:$D$1257,MATCH(B68,Historical!$B$7:$B$1281,0))=0,"n/a",(INDEX(Historical!$C$7:$C$1259,MATCH(B68,Historical!$B$7:$B$1281,0))/INDEX(Historical!$D$7:$D$1257,MATCH(B68,Historical!$B$7:$B$1281,0))-1)*100)</f>
        <v>13.729508196721319</v>
      </c>
      <c r="T68" s="673">
        <f>IF(INDEX(Historical!$F$7:$F$1250,MATCH(B68,Historical!$B$7:$B$1281,0))=0,"n/a",((INDEX(Historical!$C$7:$C$1259,MATCH(B68,Historical!$B$7:$B$1281,0))/INDEX(Historical!$F$7:$F$1250,MATCH(B68,Historical!$B$7:$B$1281,0)))^(1/3)-1)*100)</f>
        <v>15.521679473813489</v>
      </c>
      <c r="U68" s="673">
        <f>IF(INDEX(Historical!$H$7:$H$1250,MATCH(B68,Historical!$B$7:$B$1281,0))=0,"n/a",((INDEX(Historical!$C$7:$C$1259,MATCH(B68,Historical!$B$7:$B$1281,0))/INDEX(Historical!$H$7:$H$1250,MATCH(B68,Historical!$B$7:$B$1281,0)))^(1/5)-1)*100)</f>
        <v>13.705645063976801</v>
      </c>
      <c r="V68" s="673" t="str">
        <f>IF(INDEX(Historical!$O$7:$O$1250,MATCH(B68,Historical!$B$7:$B$1281,0))=0,"n/a",((INDEX(Historical!$C$7:$C$1259,MATCH(B68,Historical!$B$7:$B$1281,0))/INDEX(Historical!$O$7:$O$1250,MATCH(B68,Historical!$B$7:$B$1281,0)))^(1/10)-1)*100)</f>
        <v>n/a</v>
      </c>
      <c r="W68" s="674" t="str">
        <f t="shared" si="3"/>
        <v>n/a</v>
      </c>
      <c r="X68" s="675">
        <f t="shared" si="4"/>
        <v>3.2632488247563809</v>
      </c>
      <c r="Y68" s="843"/>
      <c r="Z68" s="624">
        <f t="shared" si="5"/>
        <v>2323.0769230769229</v>
      </c>
      <c r="AA68" s="853">
        <f t="shared" si="6"/>
        <v>528.92307692307691</v>
      </c>
      <c r="AB68" s="854">
        <v>12</v>
      </c>
      <c r="AC68" s="833">
        <v>0.13</v>
      </c>
      <c r="AD68" s="833" t="s">
        <v>136</v>
      </c>
      <c r="AE68" s="833">
        <v>5.34</v>
      </c>
      <c r="AF68" s="834" t="s">
        <v>136</v>
      </c>
      <c r="AG68" s="833">
        <v>-2.5</v>
      </c>
      <c r="AH68" s="833">
        <v>-83.7</v>
      </c>
      <c r="AI68" s="833">
        <v>31.85</v>
      </c>
      <c r="AJ68" s="833">
        <v>4.2</v>
      </c>
      <c r="AK68" s="833" t="s">
        <v>136</v>
      </c>
      <c r="AL68" s="845">
        <v>3040</v>
      </c>
      <c r="AM68" s="839">
        <v>10.7</v>
      </c>
      <c r="AN68" s="833" t="s">
        <v>136</v>
      </c>
      <c r="AO68" s="711">
        <f t="shared" si="7"/>
        <v>-510.82534343559809</v>
      </c>
      <c r="AP68" s="712">
        <f t="shared" si="8"/>
        <v>18.097733487478838</v>
      </c>
      <c r="AQ68" s="855" t="str">
        <f t="shared" si="9"/>
        <v>n/a</v>
      </c>
      <c r="AR68" s="624">
        <f>INDEX(Historical!$C$7:$C$1259,MATCH(B68,Historical!$B$7:$B$1281,0))*IF(AH68="n/a",1.03,IF(AH68&lt;0,1.01,IF(AH68&gt;10,1.1,(1+AH68/100))))</f>
        <v>2.8027500000000001</v>
      </c>
      <c r="AS68" s="853">
        <f t="shared" si="10"/>
        <v>3.0830250000000001</v>
      </c>
      <c r="AT68" s="853">
        <f t="shared" si="17"/>
        <v>3.1755157500000002</v>
      </c>
      <c r="AU68" s="853">
        <f t="shared" si="17"/>
        <v>3.2707812225000001</v>
      </c>
      <c r="AV68" s="853">
        <f t="shared" si="17"/>
        <v>3.368904659175</v>
      </c>
      <c r="AW68" s="624">
        <f t="shared" si="12"/>
        <v>15.700976631675001</v>
      </c>
      <c r="AX68" s="719">
        <f t="shared" si="13"/>
        <v>22.834462815117799</v>
      </c>
      <c r="AY68" s="900">
        <v>0.08</v>
      </c>
      <c r="AZ68" s="839">
        <v>29.25</v>
      </c>
      <c r="BA68" s="839">
        <v>-26.029999999999998</v>
      </c>
      <c r="BB68" s="839">
        <v>12.07</v>
      </c>
      <c r="BC68" s="839">
        <v>5.3199999999999994</v>
      </c>
      <c r="BD68" s="1000"/>
      <c r="BE68" s="597">
        <v>2012</v>
      </c>
      <c r="BF68" s="865">
        <f t="shared" si="14"/>
        <v>0</v>
      </c>
      <c r="BG68" s="849">
        <v>0.6</v>
      </c>
    </row>
    <row r="69" spans="1:59" ht="11.25" customHeight="1" x14ac:dyDescent="0.2">
      <c r="A69" s="831" t="s">
        <v>1039</v>
      </c>
      <c r="B69" s="842" t="s">
        <v>1040</v>
      </c>
      <c r="C69" s="898" t="s">
        <v>123</v>
      </c>
      <c r="D69" s="898" t="s">
        <v>4108</v>
      </c>
      <c r="E69" s="705">
        <v>12</v>
      </c>
      <c r="F69" s="1153">
        <v>291</v>
      </c>
      <c r="G69" s="1153" t="s">
        <v>106</v>
      </c>
      <c r="H69" s="1153" t="s">
        <v>106</v>
      </c>
      <c r="I69" s="841">
        <v>149.81</v>
      </c>
      <c r="J69" s="624">
        <f t="shared" si="0"/>
        <v>1.8156331353047193</v>
      </c>
      <c r="K69" s="844">
        <v>0.68</v>
      </c>
      <c r="L69" s="854">
        <v>4</v>
      </c>
      <c r="M69" s="615">
        <f t="shared" si="1"/>
        <v>2.72</v>
      </c>
      <c r="N69" s="837" t="s">
        <v>689</v>
      </c>
      <c r="O69" s="706">
        <v>0.62</v>
      </c>
      <c r="P69" s="606">
        <v>44235</v>
      </c>
      <c r="Q69" s="606">
        <v>44250</v>
      </c>
      <c r="R69" s="615">
        <f t="shared" si="2"/>
        <v>9.6774193548387171</v>
      </c>
      <c r="S69" s="673">
        <f>IF(INDEX(Historical!$D$7:$D$1257,MATCH(B69,Historical!$B$7:$B$1281,0))=0,"n/a",(INDEX(Historical!$C$7:$C$1259,MATCH(B69,Historical!$B$7:$B$1281,0))/INDEX(Historical!$D$7:$D$1257,MATCH(B69,Historical!$B$7:$B$1281,0))-1)*100)</f>
        <v>3.3333333333333437</v>
      </c>
      <c r="T69" s="673">
        <f>IF(INDEX(Historical!$F$7:$F$1250,MATCH(B69,Historical!$B$7:$B$1281,0))=0,"n/a",((INDEX(Historical!$C$7:$C$1259,MATCH(B69,Historical!$B$7:$B$1281,0))/INDEX(Historical!$F$7:$F$1250,MATCH(B69,Historical!$B$7:$B$1281,0)))^(1/3)-1)*100)</f>
        <v>12.538419307997795</v>
      </c>
      <c r="U69" s="673">
        <f>IF(INDEX(Historical!$H$7:$H$1250,MATCH(B69,Historical!$B$7:$B$1281,0))=0,"n/a",((INDEX(Historical!$C$7:$C$1259,MATCH(B69,Historical!$B$7:$B$1281,0))/INDEX(Historical!$H$7:$H$1250,MATCH(B69,Historical!$B$7:$B$1281,0)))^(1/5)-1)*100)</f>
        <v>16.614020317550526</v>
      </c>
      <c r="V69" s="673">
        <f>IF(INDEX(Historical!$O$7:$O$1250,MATCH(B69,Historical!$B$7:$B$1281,0))=0,"n/a",((INDEX(Historical!$C$7:$C$1259,MATCH(B69,Historical!$B$7:$B$1281,0))/INDEX(Historical!$O$7:$O$1250,MATCH(B69,Historical!$B$7:$B$1281,0)))^(1/10)-1)*100)</f>
        <v>29.992386689662176</v>
      </c>
      <c r="W69" s="674">
        <f t="shared" si="3"/>
        <v>0.55394125480774337</v>
      </c>
      <c r="X69" s="675">
        <f t="shared" si="4"/>
        <v>0.31347208146321748</v>
      </c>
      <c r="Y69" s="646" t="s">
        <v>4570</v>
      </c>
      <c r="Z69" s="624">
        <f t="shared" si="5"/>
        <v>15.962441314553994</v>
      </c>
      <c r="AA69" s="853">
        <f t="shared" si="6"/>
        <v>8.7916666666666679</v>
      </c>
      <c r="AB69" s="854">
        <v>12</v>
      </c>
      <c r="AC69" s="833">
        <v>17.04</v>
      </c>
      <c r="AD69" s="833">
        <v>0.42</v>
      </c>
      <c r="AE69" s="833">
        <v>3</v>
      </c>
      <c r="AF69" s="833">
        <v>4.97</v>
      </c>
      <c r="AG69" s="833">
        <v>72.399999999999991</v>
      </c>
      <c r="AH69" s="833">
        <v>144.9</v>
      </c>
      <c r="AI69" s="833">
        <v>6.7100000000000009</v>
      </c>
      <c r="AJ69" s="833">
        <v>53</v>
      </c>
      <c r="AK69" s="833">
        <v>21.07</v>
      </c>
      <c r="AL69" s="845">
        <v>16950</v>
      </c>
      <c r="AM69" s="839">
        <v>0.2</v>
      </c>
      <c r="AN69" s="833">
        <v>1.06</v>
      </c>
      <c r="AO69" s="711">
        <f t="shared" si="7"/>
        <v>9.6379867861885771</v>
      </c>
      <c r="AP69" s="712">
        <f t="shared" si="8"/>
        <v>18.429653452855245</v>
      </c>
      <c r="AQ69" s="855">
        <f t="shared" si="9"/>
        <v>39.354995657905349</v>
      </c>
      <c r="AR69" s="624">
        <f>INDEX(Historical!$C$7:$C$1259,MATCH(B69,Historical!$B$7:$B$1281,0))*IF(AH69="n/a",1.03,IF(AH69&lt;0,1.01,IF(AH69&gt;10,1.1,(1+AH69/100))))</f>
        <v>2.7280000000000002</v>
      </c>
      <c r="AS69" s="853">
        <f t="shared" si="10"/>
        <v>2.9110488000000001</v>
      </c>
      <c r="AT69" s="853">
        <f t="shared" si="17"/>
        <v>3.2021536800000003</v>
      </c>
      <c r="AU69" s="853">
        <f t="shared" si="17"/>
        <v>3.5223690480000007</v>
      </c>
      <c r="AV69" s="853">
        <f t="shared" si="17"/>
        <v>3.874605952800001</v>
      </c>
      <c r="AW69" s="624">
        <f t="shared" si="12"/>
        <v>16.238177480800001</v>
      </c>
      <c r="AX69" s="719">
        <f t="shared" si="13"/>
        <v>10.839181283492424</v>
      </c>
      <c r="AY69" s="900">
        <v>1.23</v>
      </c>
      <c r="AZ69" s="839">
        <v>125.19</v>
      </c>
      <c r="BA69" s="839">
        <v>-3.73</v>
      </c>
      <c r="BB69" s="839">
        <v>8.9599999999999991</v>
      </c>
      <c r="BC69" s="839">
        <v>26.889999999999997</v>
      </c>
      <c r="BE69" s="597">
        <v>2010</v>
      </c>
      <c r="BF69" s="865">
        <f t="shared" si="14"/>
        <v>0</v>
      </c>
      <c r="BG69" s="849">
        <v>20</v>
      </c>
    </row>
    <row r="70" spans="1:59" ht="11.25" customHeight="1" x14ac:dyDescent="0.2">
      <c r="A70" s="838" t="s">
        <v>1056</v>
      </c>
      <c r="B70" s="842" t="s">
        <v>1057</v>
      </c>
      <c r="C70" s="898" t="s">
        <v>245</v>
      </c>
      <c r="D70" s="898" t="s">
        <v>4286</v>
      </c>
      <c r="E70" s="705">
        <v>10</v>
      </c>
      <c r="F70" s="1153">
        <v>432</v>
      </c>
      <c r="G70" s="1153" t="s">
        <v>106</v>
      </c>
      <c r="H70" s="1153" t="s">
        <v>106</v>
      </c>
      <c r="I70" s="841">
        <v>227.42</v>
      </c>
      <c r="J70" s="624">
        <f t="shared" si="0"/>
        <v>0.27350277020490721</v>
      </c>
      <c r="K70" s="852">
        <v>0.622</v>
      </c>
      <c r="L70" s="854">
        <v>1</v>
      </c>
      <c r="M70" s="615">
        <f t="shared" si="1"/>
        <v>0.622</v>
      </c>
      <c r="N70" s="837" t="s">
        <v>970</v>
      </c>
      <c r="O70" s="709">
        <v>0.58099999999999996</v>
      </c>
      <c r="P70" s="606">
        <v>44168</v>
      </c>
      <c r="Q70" s="606">
        <v>44202</v>
      </c>
      <c r="R70" s="615">
        <f t="shared" si="2"/>
        <v>7.0567986230636901</v>
      </c>
      <c r="S70" s="673">
        <f>IF(INDEX(Historical!$D$7:$D$1257,MATCH(B70,Historical!$B$7:$B$1281,0))=0,"n/a",(INDEX(Historical!$C$7:$C$1259,MATCH(B70,Historical!$B$7:$B$1281,0))/INDEX(Historical!$D$7:$D$1257,MATCH(B70,Historical!$B$7:$B$1281,0))-1)*100)</f>
        <v>7.0567986230636981</v>
      </c>
      <c r="T70" s="673">
        <f>IF(INDEX(Historical!$F$7:$F$1250,MATCH(B70,Historical!$B$7:$B$1281,0))=0,"n/a",((INDEX(Historical!$C$7:$C$1259,MATCH(B70,Historical!$B$7:$B$1281,0))/INDEX(Historical!$F$7:$F$1250,MATCH(B70,Historical!$B$7:$B$1281,0)))^(1/3)-1)*100)</f>
        <v>7.0753124819590729</v>
      </c>
      <c r="U70" s="673">
        <f>IF(INDEX(Historical!$H$7:$H$1250,MATCH(B70,Historical!$B$7:$B$1281,0))=0,"n/a",((INDEX(Historical!$C$7:$C$1259,MATCH(B70,Historical!$B$7:$B$1281,0))/INDEX(Historical!$H$7:$H$1250,MATCH(B70,Historical!$B$7:$B$1281,0)))^(1/5)-1)*100)</f>
        <v>10.164777035292328</v>
      </c>
      <c r="V70" s="673">
        <f>IF(INDEX(Historical!$O$7:$O$1250,MATCH(B70,Historical!$B$7:$B$1281,0))=0,"n/a",((INDEX(Historical!$C$7:$C$1259,MATCH(B70,Historical!$B$7:$B$1281,0))/INDEX(Historical!$O$7:$O$1250,MATCH(B70,Historical!$B$7:$B$1281,0)))^(1/10)-1)*100)</f>
        <v>14.075968212606703</v>
      </c>
      <c r="W70" s="674">
        <f t="shared" si="3"/>
        <v>0.72213697003013699</v>
      </c>
      <c r="X70" s="675" t="str">
        <f t="shared" si="4"/>
        <v>n/a</v>
      </c>
      <c r="Y70" s="647" t="s">
        <v>4320</v>
      </c>
      <c r="Z70" s="624">
        <f t="shared" si="5"/>
        <v>163.68421052631578</v>
      </c>
      <c r="AA70" s="853">
        <f t="shared" si="6"/>
        <v>598.47368421052624</v>
      </c>
      <c r="AB70" s="854">
        <v>12</v>
      </c>
      <c r="AC70" s="833">
        <v>0.38</v>
      </c>
      <c r="AD70" s="833">
        <v>17.98</v>
      </c>
      <c r="AE70" s="833">
        <v>8.2200000000000006</v>
      </c>
      <c r="AF70" s="833">
        <v>24.88</v>
      </c>
      <c r="AG70" s="833">
        <v>-22</v>
      </c>
      <c r="AH70" s="833">
        <v>-89.3</v>
      </c>
      <c r="AI70" s="833">
        <v>61.850000000000009</v>
      </c>
      <c r="AJ70" s="833">
        <v>-20.7</v>
      </c>
      <c r="AK70" s="833">
        <v>34.200000000000003</v>
      </c>
      <c r="AL70" s="845">
        <v>8670</v>
      </c>
      <c r="AM70" s="839">
        <v>2.9000000000000004</v>
      </c>
      <c r="AN70" s="833">
        <v>4.42</v>
      </c>
      <c r="AO70" s="711">
        <f t="shared" si="7"/>
        <v>-588.035404405029</v>
      </c>
      <c r="AP70" s="712">
        <f t="shared" si="8"/>
        <v>10.438279805497235</v>
      </c>
      <c r="AQ70" s="855">
        <f t="shared" si="9"/>
        <v>2472.5063665320545</v>
      </c>
      <c r="AR70" s="624">
        <f>INDEX(Historical!$C$7:$C$1259,MATCH(B70,Historical!$B$7:$B$1281,0))*IF(AH70="n/a",1.03,IF(AH70&lt;0,1.01,IF(AH70&gt;10,1.1,(1+AH70/100))))</f>
        <v>0.62822</v>
      </c>
      <c r="AS70" s="853">
        <f t="shared" si="10"/>
        <v>0.69104200000000005</v>
      </c>
      <c r="AT70" s="853">
        <f t="shared" si="17"/>
        <v>0.76014620000000011</v>
      </c>
      <c r="AU70" s="853">
        <f t="shared" si="17"/>
        <v>0.83616082000000014</v>
      </c>
      <c r="AV70" s="853">
        <f t="shared" si="17"/>
        <v>0.91977690200000017</v>
      </c>
      <c r="AW70" s="624">
        <f t="shared" si="12"/>
        <v>3.8353459220000006</v>
      </c>
      <c r="AX70" s="719">
        <f t="shared" si="13"/>
        <v>1.6864593800017591</v>
      </c>
      <c r="AY70" s="900">
        <v>1.41</v>
      </c>
      <c r="AZ70" s="839">
        <v>197.28</v>
      </c>
      <c r="BA70" s="839">
        <v>-11.959999999999999</v>
      </c>
      <c r="BB70" s="839">
        <v>2.02</v>
      </c>
      <c r="BC70" s="839">
        <v>25.06</v>
      </c>
      <c r="BE70" s="597">
        <v>2012</v>
      </c>
      <c r="BF70" s="865">
        <f t="shared" si="14"/>
        <v>0</v>
      </c>
      <c r="BG70" s="849">
        <v>-2.6</v>
      </c>
    </row>
    <row r="71" spans="1:59" ht="11.25" customHeight="1" x14ac:dyDescent="0.2">
      <c r="A71" s="831" t="s">
        <v>1050</v>
      </c>
      <c r="B71" s="842" t="s">
        <v>1051</v>
      </c>
      <c r="C71" s="898" t="s">
        <v>153</v>
      </c>
      <c r="D71" s="898" t="s">
        <v>4255</v>
      </c>
      <c r="E71" s="705">
        <v>12</v>
      </c>
      <c r="F71" s="1153">
        <v>286</v>
      </c>
      <c r="G71" s="1153" t="s">
        <v>37</v>
      </c>
      <c r="H71" s="1153" t="s">
        <v>37</v>
      </c>
      <c r="I71" s="841">
        <v>459.82</v>
      </c>
      <c r="J71" s="624">
        <f t="shared" ref="J71:J134" si="18">(M71/I71)*100</f>
        <v>0.29576790918185381</v>
      </c>
      <c r="K71" s="844">
        <v>0.34</v>
      </c>
      <c r="L71" s="854">
        <v>4</v>
      </c>
      <c r="M71" s="615">
        <f t="shared" ref="M71:M134" si="19">K71*L71</f>
        <v>1.36</v>
      </c>
      <c r="N71" s="837" t="s">
        <v>119</v>
      </c>
      <c r="O71" s="706">
        <v>0.32</v>
      </c>
      <c r="P71" s="606">
        <v>44057</v>
      </c>
      <c r="Q71" s="606">
        <v>44078</v>
      </c>
      <c r="R71" s="615">
        <f t="shared" ref="R71:R134" si="20">(K71-O71)/O71*100</f>
        <v>6.2500000000000053</v>
      </c>
      <c r="S71" s="673">
        <f>IF(INDEX(Historical!$D$7:$D$1257,MATCH(B71,Historical!$B$7:$B$1281,0))=0,"n/a",(INDEX(Historical!$C$7:$C$1259,MATCH(B71,Historical!$B$7:$B$1281,0))/INDEX(Historical!$D$7:$D$1257,MATCH(B71,Historical!$B$7:$B$1281,0))-1)*100)</f>
        <v>6.4516129032258229</v>
      </c>
      <c r="T71" s="673">
        <f>IF(INDEX(Historical!$F$7:$F$1250,MATCH(B71,Historical!$B$7:$B$1281,0))=0,"n/a",((INDEX(Historical!$C$7:$C$1259,MATCH(B71,Historical!$B$7:$B$1281,0))/INDEX(Historical!$F$7:$F$1250,MATCH(B71,Historical!$B$7:$B$1281,0)))^(1/3)-1)*100)</f>
        <v>6.917810999860885</v>
      </c>
      <c r="U71" s="673">
        <f>IF(INDEX(Historical!$H$7:$H$1250,MATCH(B71,Historical!$B$7:$B$1281,0))=0,"n/a",((INDEX(Historical!$C$7:$C$1259,MATCH(B71,Historical!$B$7:$B$1281,0))/INDEX(Historical!$H$7:$H$1250,MATCH(B71,Historical!$B$7:$B$1281,0)))^(1/5)-1)*100)</f>
        <v>7.4873165575328748</v>
      </c>
      <c r="V71" s="673">
        <f>IF(INDEX(Historical!$O$7:$O$1250,MATCH(B71,Historical!$B$7:$B$1281,0))=0,"n/a",((INDEX(Historical!$C$7:$C$1259,MATCH(B71,Historical!$B$7:$B$1281,0))/INDEX(Historical!$O$7:$O$1250,MATCH(B71,Historical!$B$7:$B$1281,0)))^(1/10)-1)*100)</f>
        <v>9.7632755519074585</v>
      </c>
      <c r="W71" s="674">
        <f t="shared" ref="W71:W134" si="21">IF(OR(U71&lt;=0,U71="n/a",V71&lt;=0,V71="n/a"),"n/a",U71/V71)</f>
        <v>0.76688571552915685</v>
      </c>
      <c r="X71" s="675">
        <f t="shared" ref="X71:X134" si="22">IF(OR(AJ71&lt;=0,AJ71="n/a",U71&lt;=0,U71="n/a"),"n/a",U71/AJ71)</f>
        <v>0.29711573641003475</v>
      </c>
      <c r="Y71" s="641"/>
      <c r="Z71" s="624">
        <f t="shared" ref="Z71:Z134" si="23">IF(OR(AC71&lt;0.01,AC71="n/a"),"n/a",M71/AC71*100)</f>
        <v>6.9743589743589753</v>
      </c>
      <c r="AA71" s="853">
        <f t="shared" ref="AA71:AA134" si="24">IF(OR(AC71&lt;0.01,AC71="n/a"),"n/a",I71/AC71)</f>
        <v>23.580512820512819</v>
      </c>
      <c r="AB71" s="854">
        <v>12</v>
      </c>
      <c r="AC71" s="833">
        <v>19.5</v>
      </c>
      <c r="AD71" s="833">
        <v>3.39</v>
      </c>
      <c r="AE71" s="833">
        <v>3.49</v>
      </c>
      <c r="AF71" s="833">
        <v>8.14</v>
      </c>
      <c r="AG71" s="833">
        <v>40.699999999999996</v>
      </c>
      <c r="AH71" s="833">
        <v>46.400000000000006</v>
      </c>
      <c r="AI71" s="833">
        <v>9.35</v>
      </c>
      <c r="AJ71" s="833">
        <v>25.2</v>
      </c>
      <c r="AK71" s="833">
        <v>6.9500000000000011</v>
      </c>
      <c r="AL71" s="845">
        <v>7260</v>
      </c>
      <c r="AM71" s="839">
        <v>1.5</v>
      </c>
      <c r="AN71" s="833">
        <v>0</v>
      </c>
      <c r="AO71" s="711">
        <f t="shared" ref="AO71:AO134" si="25">IF(U71="n/a","n/a",IF(AA71&lt;0,"n/a",IF(AA71="n/a","n/a",J71+U71-AA71)))</f>
        <v>-15.79742835379809</v>
      </c>
      <c r="AP71" s="712">
        <f t="shared" ref="AP71:AP134" si="26">IF(U71="n/a","n/a",J71+U71)</f>
        <v>7.7830844667147288</v>
      </c>
      <c r="AQ71" s="855">
        <f t="shared" ref="AQ71:AQ134" si="27">IF(OR(AC71&lt;0.01,AF71="n/a"),"n/a",(I71/SQRT(22.5*AC71*(I71/AF71))-1)*100)</f>
        <v>192.07713924690387</v>
      </c>
      <c r="AR71" s="624">
        <f>INDEX(Historical!$C$7:$C$1259,MATCH(B71,Historical!$B$7:$B$1281,0))*IF(AH71="n/a",1.03,IF(AH71&lt;0,1.01,IF(AH71&gt;10,1.1,(1+AH71/100))))</f>
        <v>1.4520000000000002</v>
      </c>
      <c r="AS71" s="853">
        <f t="shared" ref="AS71:AS134" si="28">IF($AI71="n/a",1.03*AR71,IF($AI71&lt;0,1.01*AR71,IF($AI71&gt;10,1.1*AR71,(1+$AI71/100)*AR71)))</f>
        <v>1.5877620000000001</v>
      </c>
      <c r="AT71" s="853">
        <f t="shared" si="17"/>
        <v>1.6981114590000004</v>
      </c>
      <c r="AU71" s="853">
        <f t="shared" si="17"/>
        <v>1.8161302054005006</v>
      </c>
      <c r="AV71" s="853">
        <f t="shared" si="17"/>
        <v>1.9423512546758357</v>
      </c>
      <c r="AW71" s="624">
        <f t="shared" ref="AW71:AW134" si="29">SUM(AR71:AV71)</f>
        <v>8.496354919076337</v>
      </c>
      <c r="AX71" s="719">
        <f t="shared" ref="AX71:AX134" si="30">AW71/I71*100</f>
        <v>1.8477567132957107</v>
      </c>
      <c r="AY71" s="900">
        <v>0.49</v>
      </c>
      <c r="AZ71" s="839">
        <v>16.57</v>
      </c>
      <c r="BA71" s="839">
        <v>-17.89</v>
      </c>
      <c r="BB71" s="839">
        <v>-4.55</v>
      </c>
      <c r="BC71" s="839">
        <v>-5.8500000000000005</v>
      </c>
      <c r="BE71" s="597">
        <v>2009</v>
      </c>
      <c r="BF71" s="865">
        <f t="shared" ref="BF71:BF134" si="31">IF(BE71&gt;2008,0,IF(BE71&gt;2001,1,IF(BE71&gt;1990,2,IF(BE71&gt;1980,3,IF(BE71&gt;1973,4,IF(BE71&gt;1970,5,IF(BE71&gt;1960,6,IF(BE71&gt;1958,7,IF(BE71&gt;1953,8,9)))))))))</f>
        <v>0</v>
      </c>
      <c r="BG71" s="849">
        <v>23.799999999999997</v>
      </c>
    </row>
    <row r="72" spans="1:59" ht="11.25" customHeight="1" x14ac:dyDescent="0.2">
      <c r="A72" s="831" t="s">
        <v>479</v>
      </c>
      <c r="B72" s="842" t="s">
        <v>480</v>
      </c>
      <c r="C72" s="898" t="s">
        <v>112</v>
      </c>
      <c r="D72" s="898" t="s">
        <v>4288</v>
      </c>
      <c r="E72" s="705">
        <v>23</v>
      </c>
      <c r="F72" s="1153">
        <v>146</v>
      </c>
      <c r="G72" s="1153" t="s">
        <v>106</v>
      </c>
      <c r="H72" s="1153" t="s">
        <v>106</v>
      </c>
      <c r="I72" s="841">
        <v>95.43</v>
      </c>
      <c r="J72" s="624">
        <f t="shared" si="18"/>
        <v>2.1376925495127317</v>
      </c>
      <c r="K72" s="851">
        <v>0.51</v>
      </c>
      <c r="L72" s="854">
        <v>4</v>
      </c>
      <c r="M72" s="615">
        <f t="shared" si="19"/>
        <v>2.04</v>
      </c>
      <c r="N72" s="837" t="s">
        <v>151</v>
      </c>
      <c r="O72" s="707">
        <v>0.5</v>
      </c>
      <c r="P72" s="904">
        <v>43811</v>
      </c>
      <c r="Q72" s="904">
        <v>43829</v>
      </c>
      <c r="R72" s="615">
        <f t="shared" si="20"/>
        <v>2.0000000000000018</v>
      </c>
      <c r="S72" s="673">
        <f>IF(INDEX(Historical!$D$7:$D$1257,MATCH(B72,Historical!$B$7:$B$1281,0))=0,"n/a",(INDEX(Historical!$C$7:$C$1259,MATCH(B72,Historical!$B$7:$B$1281,0))/INDEX(Historical!$D$7:$D$1257,MATCH(B72,Historical!$B$7:$B$1281,0))-1)*100)</f>
        <v>1.4925373134328401</v>
      </c>
      <c r="T72" s="673">
        <f>IF(INDEX(Historical!$F$7:$F$1250,MATCH(B72,Historical!$B$7:$B$1281,0))=0,"n/a",((INDEX(Historical!$C$7:$C$1259,MATCH(B72,Historical!$B$7:$B$1281,0))/INDEX(Historical!$F$7:$F$1250,MATCH(B72,Historical!$B$7:$B$1281,0)))^(1/3)-1)*100)</f>
        <v>4.0679974208413627</v>
      </c>
      <c r="U72" s="673">
        <f>IF(INDEX(Historical!$H$7:$H$1250,MATCH(B72,Historical!$B$7:$B$1281,0))=0,"n/a",((INDEX(Historical!$C$7:$C$1259,MATCH(B72,Historical!$B$7:$B$1281,0))/INDEX(Historical!$H$7:$H$1250,MATCH(B72,Historical!$B$7:$B$1281,0)))^(1/5)-1)*100)</f>
        <v>5.3770661463693692</v>
      </c>
      <c r="V72" s="673">
        <f>IF(INDEX(Historical!$O$7:$O$1250,MATCH(B72,Historical!$B$7:$B$1281,0))=0,"n/a",((INDEX(Historical!$C$7:$C$1259,MATCH(B72,Historical!$B$7:$B$1281,0))/INDEX(Historical!$O$7:$O$1250,MATCH(B72,Historical!$B$7:$B$1281,0)))^(1/10)-1)*100)</f>
        <v>6.9694302943088537</v>
      </c>
      <c r="W72" s="674">
        <f t="shared" si="21"/>
        <v>0.77152161931517005</v>
      </c>
      <c r="X72" s="675">
        <f t="shared" si="22"/>
        <v>4.4808884553078077</v>
      </c>
      <c r="Y72" s="646" t="s">
        <v>4592</v>
      </c>
      <c r="Z72" s="624">
        <f t="shared" si="23"/>
        <v>54.838709677419352</v>
      </c>
      <c r="AA72" s="853">
        <f t="shared" si="24"/>
        <v>25.653225806451612</v>
      </c>
      <c r="AB72" s="854">
        <v>12</v>
      </c>
      <c r="AC72" s="833">
        <v>3.72</v>
      </c>
      <c r="AD72" s="833">
        <v>2.65</v>
      </c>
      <c r="AE72" s="833">
        <v>0.78</v>
      </c>
      <c r="AF72" s="833">
        <v>7.07</v>
      </c>
      <c r="AG72" s="833">
        <v>28.799999999999997</v>
      </c>
      <c r="AH72" s="833">
        <v>-11.200000000000001</v>
      </c>
      <c r="AI72" s="833">
        <v>8.4</v>
      </c>
      <c r="AJ72" s="833">
        <v>1.2</v>
      </c>
      <c r="AK72" s="833">
        <v>9.94</v>
      </c>
      <c r="AL72" s="845">
        <v>12640</v>
      </c>
      <c r="AM72" s="839">
        <v>0.3</v>
      </c>
      <c r="AN72" s="833">
        <v>0.63</v>
      </c>
      <c r="AO72" s="711">
        <f t="shared" si="25"/>
        <v>-18.138467110569511</v>
      </c>
      <c r="AP72" s="712">
        <f t="shared" si="26"/>
        <v>7.5147586958821009</v>
      </c>
      <c r="AQ72" s="855">
        <f t="shared" si="27"/>
        <v>183.91572024232266</v>
      </c>
      <c r="AR72" s="624">
        <f>INDEX(Historical!$C$7:$C$1259,MATCH(B72,Historical!$B$7:$B$1281,0))*IF(AH72="n/a",1.03,IF(AH72&lt;0,1.01,IF(AH72&gt;10,1.1,(1+AH72/100))))</f>
        <v>2.0604</v>
      </c>
      <c r="AS72" s="853">
        <f t="shared" si="28"/>
        <v>2.2334735999999999</v>
      </c>
      <c r="AT72" s="853">
        <f t="shared" si="17"/>
        <v>2.4554808758399997</v>
      </c>
      <c r="AU72" s="853">
        <f t="shared" si="17"/>
        <v>2.6995556748984955</v>
      </c>
      <c r="AV72" s="853">
        <f t="shared" si="17"/>
        <v>2.9678915089834059</v>
      </c>
      <c r="AW72" s="624">
        <f t="shared" si="29"/>
        <v>12.416801659721902</v>
      </c>
      <c r="AX72" s="719">
        <f t="shared" si="30"/>
        <v>13.011423723904327</v>
      </c>
      <c r="AY72" s="900">
        <v>0.72</v>
      </c>
      <c r="AZ72" s="839">
        <v>48.58</v>
      </c>
      <c r="BA72" s="839">
        <v>-10.6</v>
      </c>
      <c r="BB72" s="839">
        <v>2.7</v>
      </c>
      <c r="BC72" s="839">
        <v>2.34</v>
      </c>
      <c r="BE72" s="597">
        <v>1999</v>
      </c>
      <c r="BF72" s="865">
        <f t="shared" si="31"/>
        <v>2</v>
      </c>
      <c r="BG72" s="849">
        <v>10.199999999999999</v>
      </c>
    </row>
    <row r="73" spans="1:59" s="744" customFormat="1" ht="11.25" customHeight="1" x14ac:dyDescent="0.2">
      <c r="A73" s="542" t="s">
        <v>1064</v>
      </c>
      <c r="B73" s="829" t="s">
        <v>1065</v>
      </c>
      <c r="C73" s="898" t="s">
        <v>108</v>
      </c>
      <c r="D73" s="898" t="s">
        <v>4272</v>
      </c>
      <c r="E73" s="727">
        <v>11</v>
      </c>
      <c r="F73" s="1153">
        <v>349</v>
      </c>
      <c r="G73" s="1152" t="s">
        <v>106</v>
      </c>
      <c r="H73" s="1152" t="s">
        <v>106</v>
      </c>
      <c r="I73" s="728">
        <v>22.94</v>
      </c>
      <c r="J73" s="729">
        <f t="shared" si="18"/>
        <v>2.092414995640802</v>
      </c>
      <c r="K73" s="730">
        <v>0.12</v>
      </c>
      <c r="L73" s="731">
        <v>4</v>
      </c>
      <c r="M73" s="732">
        <f t="shared" si="19"/>
        <v>0.48</v>
      </c>
      <c r="N73" s="733" t="s">
        <v>139</v>
      </c>
      <c r="O73" s="734">
        <v>0.11</v>
      </c>
      <c r="P73" s="1122">
        <v>44211</v>
      </c>
      <c r="Q73" s="1122">
        <v>44228</v>
      </c>
      <c r="R73" s="732">
        <f t="shared" si="20"/>
        <v>9.0909090909090864</v>
      </c>
      <c r="S73" s="673">
        <f>IF(INDEX(Historical!$D$7:$D$1257,MATCH(B73,Historical!$B$7:$B$1281,0))=0,"n/a",(INDEX(Historical!$C$7:$C$1259,MATCH(B73,Historical!$B$7:$B$1281,0))/INDEX(Historical!$D$7:$D$1257,MATCH(B73,Historical!$B$7:$B$1281,0))-1)*100)</f>
        <v>4.7619047619047672</v>
      </c>
      <c r="T73" s="673">
        <f>IF(INDEX(Historical!$F$7:$F$1250,MATCH(B73,Historical!$B$7:$B$1281,0))=0,"n/a",((INDEX(Historical!$C$7:$C$1259,MATCH(B73,Historical!$B$7:$B$1281,0))/INDEX(Historical!$F$7:$F$1250,MATCH(B73,Historical!$B$7:$B$1281,0)))^(1/3)-1)*100)</f>
        <v>20.73621473595373</v>
      </c>
      <c r="U73" s="673">
        <f>IF(INDEX(Historical!$H$7:$H$1250,MATCH(B73,Historical!$B$7:$B$1281,0))=0,"n/a",((INDEX(Historical!$C$7:$C$1259,MATCH(B73,Historical!$B$7:$B$1281,0))/INDEX(Historical!$H$7:$H$1250,MATCH(B73,Historical!$B$7:$B$1281,0)))^(1/5)-1)*100)</f>
        <v>17.080491296489232</v>
      </c>
      <c r="V73" s="673" t="str">
        <f>IF(INDEX(Historical!$O$7:$O$1250,MATCH(B73,Historical!$B$7:$B$1281,0))=0,"n/a",((INDEX(Historical!$C$7:$C$1259,MATCH(B73,Historical!$B$7:$B$1281,0))/INDEX(Historical!$O$7:$O$1250,MATCH(B73,Historical!$B$7:$B$1281,0)))^(1/10)-1)*100)</f>
        <v>n/a</v>
      </c>
      <c r="W73" s="674" t="str">
        <f t="shared" si="21"/>
        <v>n/a</v>
      </c>
      <c r="X73" s="675">
        <f t="shared" si="22"/>
        <v>1.5115479023441798</v>
      </c>
      <c r="Y73" s="899" t="s">
        <v>4577</v>
      </c>
      <c r="Z73" s="729">
        <f t="shared" si="23"/>
        <v>24</v>
      </c>
      <c r="AA73" s="736">
        <f t="shared" si="24"/>
        <v>11.47</v>
      </c>
      <c r="AB73" s="731">
        <v>12</v>
      </c>
      <c r="AC73" s="737">
        <v>2</v>
      </c>
      <c r="AD73" s="737">
        <v>1.44</v>
      </c>
      <c r="AE73" s="737">
        <v>3.51</v>
      </c>
      <c r="AF73" s="737">
        <v>1.05</v>
      </c>
      <c r="AG73" s="737">
        <v>9.5</v>
      </c>
      <c r="AH73" s="737">
        <v>-0.70000000000000007</v>
      </c>
      <c r="AI73" s="737">
        <v>-8.43</v>
      </c>
      <c r="AJ73" s="737">
        <v>11.3</v>
      </c>
      <c r="AK73" s="737">
        <v>8</v>
      </c>
      <c r="AL73" s="738">
        <v>350.66</v>
      </c>
      <c r="AM73" s="739">
        <v>1</v>
      </c>
      <c r="AN73" s="737">
        <v>0.08</v>
      </c>
      <c r="AO73" s="740">
        <f t="shared" si="25"/>
        <v>7.7029062921300326</v>
      </c>
      <c r="AP73" s="741">
        <f t="shared" si="26"/>
        <v>19.172906292130033</v>
      </c>
      <c r="AQ73" s="742">
        <f t="shared" si="27"/>
        <v>-26.838079121262346</v>
      </c>
      <c r="AR73" s="624">
        <f>INDEX(Historical!$C$7:$C$1259,MATCH(B73,Historical!$B$7:$B$1281,0))*IF(AH73="n/a",1.03,IF(AH73&lt;0,1.01,IF(AH73&gt;10,1.1,(1+AH73/100))))</f>
        <v>0.44440000000000002</v>
      </c>
      <c r="AS73" s="736">
        <f t="shared" si="28"/>
        <v>0.44884400000000002</v>
      </c>
      <c r="AT73" s="736">
        <f t="shared" si="17"/>
        <v>0.48475152000000005</v>
      </c>
      <c r="AU73" s="736">
        <f t="shared" si="17"/>
        <v>0.5235316416000001</v>
      </c>
      <c r="AV73" s="736">
        <f t="shared" si="17"/>
        <v>0.56541417292800011</v>
      </c>
      <c r="AW73" s="729">
        <f t="shared" si="29"/>
        <v>2.4669413345280002</v>
      </c>
      <c r="AX73" s="743">
        <f t="shared" si="30"/>
        <v>10.753885503609416</v>
      </c>
      <c r="AY73" s="901">
        <v>0.95</v>
      </c>
      <c r="AZ73" s="739">
        <v>103.91</v>
      </c>
      <c r="BA73" s="739">
        <v>-4.16</v>
      </c>
      <c r="BB73" s="739">
        <v>13.26</v>
      </c>
      <c r="BC73" s="739">
        <v>40.54</v>
      </c>
      <c r="BD73" s="875"/>
      <c r="BE73" s="597">
        <v>2011</v>
      </c>
      <c r="BF73" s="865">
        <f t="shared" si="31"/>
        <v>0</v>
      </c>
      <c r="BG73" s="793">
        <v>1.2</v>
      </c>
    </row>
    <row r="74" spans="1:59" ht="11.25" customHeight="1" x14ac:dyDescent="0.2">
      <c r="A74" s="831" t="s">
        <v>1080</v>
      </c>
      <c r="B74" s="842" t="s">
        <v>1081</v>
      </c>
      <c r="C74" s="898" t="s">
        <v>108</v>
      </c>
      <c r="D74" s="898" t="s">
        <v>4272</v>
      </c>
      <c r="E74" s="705">
        <v>11</v>
      </c>
      <c r="F74" s="1153">
        <v>322</v>
      </c>
      <c r="G74" s="1153" t="s">
        <v>37</v>
      </c>
      <c r="H74" s="1153" t="s">
        <v>37</v>
      </c>
      <c r="I74" s="841">
        <v>71.739999999999995</v>
      </c>
      <c r="J74" s="624">
        <f t="shared" si="18"/>
        <v>3.7914691943127963</v>
      </c>
      <c r="K74" s="844">
        <v>0.68</v>
      </c>
      <c r="L74" s="854">
        <v>4</v>
      </c>
      <c r="M74" s="615">
        <f t="shared" si="19"/>
        <v>2.72</v>
      </c>
      <c r="N74" s="837" t="s">
        <v>145</v>
      </c>
      <c r="O74" s="706">
        <v>0.67</v>
      </c>
      <c r="P74" s="904">
        <v>43902</v>
      </c>
      <c r="Q74" s="904">
        <v>43921</v>
      </c>
      <c r="R74" s="615">
        <f t="shared" si="20"/>
        <v>1.492537313432837</v>
      </c>
      <c r="S74" s="673">
        <f>IF(INDEX(Historical!$D$7:$D$1257,MATCH(B74,Historical!$B$7:$B$1281,0))=0,"n/a",(INDEX(Historical!$C$7:$C$1259,MATCH(B74,Historical!$B$7:$B$1281,0))/INDEX(Historical!$D$7:$D$1257,MATCH(B74,Historical!$B$7:$B$1281,0))-1)*100)</f>
        <v>3.8314176245210829</v>
      </c>
      <c r="T74" s="673">
        <f>IF(INDEX(Historical!$F$7:$F$1250,MATCH(B74,Historical!$B$7:$B$1281,0))=0,"n/a",((INDEX(Historical!$C$7:$C$1259,MATCH(B74,Historical!$B$7:$B$1281,0))/INDEX(Historical!$F$7:$F$1250,MATCH(B74,Historical!$B$7:$B$1281,0)))^(1/3)-1)*100)</f>
        <v>35.888231037281784</v>
      </c>
      <c r="U74" s="673">
        <f>IF(INDEX(Historical!$H$7:$H$1250,MATCH(B74,Historical!$B$7:$B$1281,0))=0,"n/a",((INDEX(Historical!$C$7:$C$1259,MATCH(B74,Historical!$B$7:$B$1281,0))/INDEX(Historical!$H$7:$H$1250,MATCH(B74,Historical!$B$7:$B$1281,0)))^(1/5)-1)*100)</f>
        <v>27.008003062229726</v>
      </c>
      <c r="V74" s="673">
        <f>IF(INDEX(Historical!$O$7:$O$1250,MATCH(B74,Historical!$B$7:$B$1281,0))=0,"n/a",((INDEX(Historical!$C$7:$C$1259,MATCH(B74,Historical!$B$7:$B$1281,0))/INDEX(Historical!$O$7:$O$1250,MATCH(B74,Historical!$B$7:$B$1281,0)))^(1/10)-1)*100)</f>
        <v>29.775864175558663</v>
      </c>
      <c r="W74" s="674">
        <f t="shared" si="21"/>
        <v>0.90704346658052937</v>
      </c>
      <c r="X74" s="675">
        <f t="shared" si="22"/>
        <v>9.3131045042171454</v>
      </c>
      <c r="Y74" s="843"/>
      <c r="Z74" s="624">
        <f t="shared" si="23"/>
        <v>82.674772036474167</v>
      </c>
      <c r="AA74" s="853">
        <f t="shared" si="24"/>
        <v>21.805471124620059</v>
      </c>
      <c r="AB74" s="854">
        <v>12</v>
      </c>
      <c r="AC74" s="833">
        <v>3.29</v>
      </c>
      <c r="AD74" s="833" t="s">
        <v>136</v>
      </c>
      <c r="AE74" s="833">
        <v>4.74</v>
      </c>
      <c r="AF74" s="833">
        <v>1.31</v>
      </c>
      <c r="AG74" s="833">
        <v>6.1</v>
      </c>
      <c r="AH74" s="833">
        <v>-58.4</v>
      </c>
      <c r="AI74" s="833">
        <v>-4.12</v>
      </c>
      <c r="AJ74" s="833">
        <v>2.9000000000000004</v>
      </c>
      <c r="AK74" s="833">
        <v>-10.7</v>
      </c>
      <c r="AL74" s="845">
        <v>9920</v>
      </c>
      <c r="AM74" s="839">
        <v>0.3</v>
      </c>
      <c r="AN74" s="833">
        <v>0.38</v>
      </c>
      <c r="AO74" s="711">
        <f t="shared" si="25"/>
        <v>8.9940011319224631</v>
      </c>
      <c r="AP74" s="712">
        <f t="shared" si="26"/>
        <v>30.799472256542522</v>
      </c>
      <c r="AQ74" s="855">
        <f t="shared" si="27"/>
        <v>12.674885643513267</v>
      </c>
      <c r="AR74" s="624">
        <f>INDEX(Historical!$C$7:$C$1259,MATCH(B74,Historical!$B$7:$B$1281,0))*IF(AH74="n/a",1.03,IF(AH74&lt;0,1.01,IF(AH74&gt;10,1.1,(1+AH74/100))))</f>
        <v>2.7370999999999999</v>
      </c>
      <c r="AS74" s="853">
        <f t="shared" si="28"/>
        <v>2.7644709999999999</v>
      </c>
      <c r="AT74" s="853">
        <f t="shared" si="17"/>
        <v>2.79211571</v>
      </c>
      <c r="AU74" s="853">
        <f t="shared" si="17"/>
        <v>2.8200368671000002</v>
      </c>
      <c r="AV74" s="853">
        <f t="shared" si="17"/>
        <v>2.8482372357710002</v>
      </c>
      <c r="AW74" s="624">
        <f t="shared" si="29"/>
        <v>13.961960812871</v>
      </c>
      <c r="AX74" s="719">
        <f t="shared" si="30"/>
        <v>19.46189129198634</v>
      </c>
      <c r="AY74" s="900">
        <v>1.64</v>
      </c>
      <c r="AZ74" s="839">
        <v>178.06</v>
      </c>
      <c r="BA74" s="839">
        <v>-2.7</v>
      </c>
      <c r="BB74" s="839">
        <v>8.49</v>
      </c>
      <c r="BC74" s="839">
        <v>43.89</v>
      </c>
      <c r="BE74" s="597">
        <v>2010</v>
      </c>
      <c r="BF74" s="865">
        <f t="shared" si="31"/>
        <v>0</v>
      </c>
      <c r="BG74" s="849">
        <v>0.6</v>
      </c>
    </row>
    <row r="75" spans="1:59" ht="11.25" customHeight="1" x14ac:dyDescent="0.2">
      <c r="A75" s="838" t="s">
        <v>516</v>
      </c>
      <c r="B75" s="842" t="s">
        <v>517</v>
      </c>
      <c r="C75" s="898" t="s">
        <v>4276</v>
      </c>
      <c r="D75" s="898" t="s">
        <v>518</v>
      </c>
      <c r="E75" s="705">
        <v>14</v>
      </c>
      <c r="F75" s="1153">
        <v>266</v>
      </c>
      <c r="G75" s="1153" t="s">
        <v>106</v>
      </c>
      <c r="H75" s="1153" t="s">
        <v>106</v>
      </c>
      <c r="I75" s="841">
        <v>54.11</v>
      </c>
      <c r="J75" s="624">
        <f t="shared" si="18"/>
        <v>1.8480872297172428</v>
      </c>
      <c r="K75" s="844">
        <v>0.25</v>
      </c>
      <c r="L75" s="854">
        <v>4</v>
      </c>
      <c r="M75" s="615">
        <f t="shared" si="19"/>
        <v>1</v>
      </c>
      <c r="N75" s="837" t="s">
        <v>409</v>
      </c>
      <c r="O75" s="706">
        <v>0.23</v>
      </c>
      <c r="P75" s="606">
        <v>44292</v>
      </c>
      <c r="Q75" s="606">
        <v>44314</v>
      </c>
      <c r="R75" s="615">
        <f t="shared" si="20"/>
        <v>8.6956521739130395</v>
      </c>
      <c r="S75" s="673">
        <f>IF(INDEX(Historical!$D$7:$D$1257,MATCH(B75,Historical!$B$7:$B$1281,0))=0,"n/a",(INDEX(Historical!$C$7:$C$1259,MATCH(B75,Historical!$B$7:$B$1281,0))/INDEX(Historical!$D$7:$D$1257,MATCH(B75,Historical!$B$7:$B$1281,0))-1)*100)</f>
        <v>9.7560975609756184</v>
      </c>
      <c r="T75" s="673">
        <f>IF(INDEX(Historical!$F$7:$F$1250,MATCH(B75,Historical!$B$7:$B$1281,0))=0,"n/a",((INDEX(Historical!$C$7:$C$1259,MATCH(B75,Historical!$B$7:$B$1281,0))/INDEX(Historical!$F$7:$F$1250,MATCH(B75,Historical!$B$7:$B$1281,0)))^(1/3)-1)*100)</f>
        <v>13.842447691670245</v>
      </c>
      <c r="U75" s="673">
        <f>IF(INDEX(Historical!$H$7:$H$1250,MATCH(B75,Historical!$B$7:$B$1281,0))=0,"n/a",((INDEX(Historical!$C$7:$C$1259,MATCH(B75,Historical!$B$7:$B$1281,0))/INDEX(Historical!$H$7:$H$1250,MATCH(B75,Historical!$B$7:$B$1281,0)))^(1/5)-1)*100)</f>
        <v>13.045577778664775</v>
      </c>
      <c r="V75" s="673">
        <f>IF(INDEX(Historical!$O$7:$O$1250,MATCH(B75,Historical!$B$7:$B$1281,0))=0,"n/a",((INDEX(Historical!$C$7:$C$1259,MATCH(B75,Historical!$B$7:$B$1281,0))/INDEX(Historical!$O$7:$O$1250,MATCH(B75,Historical!$B$7:$B$1281,0)))^(1/10)-1)*100)</f>
        <v>16.82852425662049</v>
      </c>
      <c r="W75" s="674">
        <f t="shared" si="21"/>
        <v>0.775206285455038</v>
      </c>
      <c r="X75" s="675">
        <f t="shared" si="22"/>
        <v>1.8636539683806819</v>
      </c>
      <c r="Y75" s="634"/>
      <c r="Z75" s="624">
        <f t="shared" si="23"/>
        <v>43.859649122807021</v>
      </c>
      <c r="AA75" s="853">
        <f t="shared" si="24"/>
        <v>23.73245614035088</v>
      </c>
      <c r="AB75" s="854">
        <v>12</v>
      </c>
      <c r="AC75" s="833">
        <v>2.2799999999999998</v>
      </c>
      <c r="AD75" s="833">
        <v>1.66</v>
      </c>
      <c r="AE75" s="833">
        <v>2.48</v>
      </c>
      <c r="AF75" s="833">
        <v>2.79</v>
      </c>
      <c r="AG75" s="833">
        <v>12.3</v>
      </c>
      <c r="AH75" s="833">
        <v>-19.600000000000001</v>
      </c>
      <c r="AI75" s="833">
        <v>27.43</v>
      </c>
      <c r="AJ75" s="833">
        <v>7.0000000000000009</v>
      </c>
      <c r="AK75" s="833">
        <v>14.57</v>
      </c>
      <c r="AL75" s="845">
        <v>256959.99999999997</v>
      </c>
      <c r="AM75" s="839">
        <v>0.1</v>
      </c>
      <c r="AN75" s="833">
        <v>1.21</v>
      </c>
      <c r="AO75" s="711">
        <f t="shared" si="25"/>
        <v>-8.838791131968863</v>
      </c>
      <c r="AP75" s="712">
        <f t="shared" si="26"/>
        <v>14.893665008382017</v>
      </c>
      <c r="AQ75" s="855">
        <f t="shared" si="27"/>
        <v>71.546628104533426</v>
      </c>
      <c r="AR75" s="624">
        <f>INDEX(Historical!$C$7:$C$1259,MATCH(B75,Historical!$B$7:$B$1281,0))*IF(AH75="n/a",1.03,IF(AH75&lt;0,1.01,IF(AH75&gt;10,1.1,(1+AH75/100))))</f>
        <v>0.90900000000000003</v>
      </c>
      <c r="AS75" s="853">
        <f t="shared" si="28"/>
        <v>0.99990000000000012</v>
      </c>
      <c r="AT75" s="853">
        <f t="shared" si="17"/>
        <v>1.0998900000000003</v>
      </c>
      <c r="AU75" s="853">
        <f t="shared" si="17"/>
        <v>1.2098790000000004</v>
      </c>
      <c r="AV75" s="853">
        <f t="shared" si="17"/>
        <v>1.3308669000000004</v>
      </c>
      <c r="AW75" s="624">
        <f t="shared" si="29"/>
        <v>5.5495359000000004</v>
      </c>
      <c r="AX75" s="719">
        <f t="shared" si="30"/>
        <v>10.256026427647386</v>
      </c>
      <c r="AY75" s="900">
        <v>1.06</v>
      </c>
      <c r="AZ75" s="839">
        <v>68.83</v>
      </c>
      <c r="BA75" s="839">
        <v>-7.64</v>
      </c>
      <c r="BB75" s="839">
        <v>1.51</v>
      </c>
      <c r="BC75" s="839">
        <v>14.08</v>
      </c>
      <c r="BE75" s="597">
        <v>2008</v>
      </c>
      <c r="BF75" s="865">
        <f t="shared" si="31"/>
        <v>1</v>
      </c>
      <c r="BG75" s="849">
        <v>3.9</v>
      </c>
    </row>
    <row r="76" spans="1:59" ht="11.25" customHeight="1" x14ac:dyDescent="0.2">
      <c r="A76" s="831" t="s">
        <v>1066</v>
      </c>
      <c r="B76" s="842" t="s">
        <v>1067</v>
      </c>
      <c r="C76" s="898" t="s">
        <v>108</v>
      </c>
      <c r="D76" s="898" t="s">
        <v>4268</v>
      </c>
      <c r="E76" s="705">
        <v>11</v>
      </c>
      <c r="F76" s="1153">
        <v>368</v>
      </c>
      <c r="G76" s="1153" t="s">
        <v>106</v>
      </c>
      <c r="H76" s="1153" t="s">
        <v>106</v>
      </c>
      <c r="I76" s="841">
        <v>204.23</v>
      </c>
      <c r="J76" s="624">
        <f t="shared" si="18"/>
        <v>1.7627185036478481</v>
      </c>
      <c r="K76" s="844">
        <v>0.9</v>
      </c>
      <c r="L76" s="854">
        <v>4</v>
      </c>
      <c r="M76" s="615">
        <f t="shared" si="19"/>
        <v>3.6</v>
      </c>
      <c r="N76" s="837" t="s">
        <v>3917</v>
      </c>
      <c r="O76" s="706">
        <v>0.85</v>
      </c>
      <c r="P76" s="606">
        <v>44264</v>
      </c>
      <c r="Q76" s="606">
        <v>44280</v>
      </c>
      <c r="R76" s="615">
        <f t="shared" si="20"/>
        <v>5.8823529411764763</v>
      </c>
      <c r="S76" s="673">
        <f>IF(INDEX(Historical!$D$7:$D$1257,MATCH(B76,Historical!$B$7:$B$1281,0))=0,"n/a",(INDEX(Historical!$C$7:$C$1259,MATCH(B76,Historical!$B$7:$B$1281,0))/INDEX(Historical!$D$7:$D$1257,MATCH(B76,Historical!$B$7:$B$1281,0))-1)*100)</f>
        <v>13.33333333333333</v>
      </c>
      <c r="T76" s="673">
        <f>IF(INDEX(Historical!$F$7:$F$1250,MATCH(B76,Historical!$B$7:$B$1281,0))=0,"n/a",((INDEX(Historical!$C$7:$C$1259,MATCH(B76,Historical!$B$7:$B$1281,0))/INDEX(Historical!$F$7:$F$1250,MATCH(B76,Historical!$B$7:$B$1281,0)))^(1/3)-1)*100)</f>
        <v>8.799023312682186</v>
      </c>
      <c r="U76" s="673">
        <f>IF(INDEX(Historical!$H$7:$H$1250,MATCH(B76,Historical!$B$7:$B$1281,0))=0,"n/a",((INDEX(Historical!$C$7:$C$1259,MATCH(B76,Historical!$B$7:$B$1281,0))/INDEX(Historical!$H$7:$H$1250,MATCH(B76,Historical!$B$7:$B$1281,0)))^(1/5)-1)*100)</f>
        <v>11.196158593857874</v>
      </c>
      <c r="V76" s="673">
        <f>IF(INDEX(Historical!$O$7:$O$1250,MATCH(B76,Historical!$B$7:$B$1281,0))=0,"n/a",((INDEX(Historical!$C$7:$C$1259,MATCH(B76,Historical!$B$7:$B$1281,0))/INDEX(Historical!$O$7:$O$1250,MATCH(B76,Historical!$B$7:$B$1281,0)))^(1/10)-1)*100)</f>
        <v>13.964373915972295</v>
      </c>
      <c r="W76" s="674">
        <f t="shared" si="21"/>
        <v>0.80176588375736857</v>
      </c>
      <c r="X76" s="675">
        <f t="shared" si="22"/>
        <v>1.1542431540059663</v>
      </c>
      <c r="Y76" s="638"/>
      <c r="Z76" s="624">
        <f t="shared" si="23"/>
        <v>61.32879045996593</v>
      </c>
      <c r="AA76" s="853">
        <f t="shared" si="24"/>
        <v>34.792163543441227</v>
      </c>
      <c r="AB76" s="854">
        <v>12</v>
      </c>
      <c r="AC76" s="833">
        <v>5.87</v>
      </c>
      <c r="AD76" s="833">
        <v>7.59</v>
      </c>
      <c r="AE76" s="833">
        <v>14.84</v>
      </c>
      <c r="AF76" s="833">
        <v>2.79</v>
      </c>
      <c r="AG76" s="833">
        <v>7.9</v>
      </c>
      <c r="AH76" s="833">
        <v>-0.6</v>
      </c>
      <c r="AI76" s="833">
        <v>8.34</v>
      </c>
      <c r="AJ76" s="833">
        <v>9.7000000000000011</v>
      </c>
      <c r="AK76" s="833">
        <v>4.5999999999999996</v>
      </c>
      <c r="AL76" s="845">
        <v>72460</v>
      </c>
      <c r="AM76" s="839">
        <v>0.2</v>
      </c>
      <c r="AN76" s="833">
        <v>0.13</v>
      </c>
      <c r="AO76" s="711">
        <f t="shared" si="25"/>
        <v>-21.833286445935506</v>
      </c>
      <c r="AP76" s="712">
        <f t="shared" si="26"/>
        <v>12.958877097505722</v>
      </c>
      <c r="AQ76" s="855">
        <f t="shared" si="27"/>
        <v>107.70720448233644</v>
      </c>
      <c r="AR76" s="624">
        <f>INDEX(Historical!$C$7:$C$1259,MATCH(B76,Historical!$B$7:$B$1281,0))*IF(AH76="n/a",1.03,IF(AH76&lt;0,1.01,IF(AH76&gt;10,1.1,(1+AH76/100))))</f>
        <v>3.4339999999999997</v>
      </c>
      <c r="AS76" s="853">
        <f t="shared" si="28"/>
        <v>3.7203955999999994</v>
      </c>
      <c r="AT76" s="853">
        <f t="shared" si="17"/>
        <v>3.8915337975999993</v>
      </c>
      <c r="AU76" s="853">
        <f t="shared" si="17"/>
        <v>4.0705443522895992</v>
      </c>
      <c r="AV76" s="853">
        <f t="shared" si="17"/>
        <v>4.2577893924949208</v>
      </c>
      <c r="AW76" s="624">
        <f t="shared" si="29"/>
        <v>19.374263142384518</v>
      </c>
      <c r="AX76" s="719">
        <f t="shared" si="30"/>
        <v>9.4864922598954688</v>
      </c>
      <c r="AY76" s="900">
        <v>0.48</v>
      </c>
      <c r="AZ76" s="839">
        <v>40.99</v>
      </c>
      <c r="BA76" s="839">
        <v>-5.7799999999999994</v>
      </c>
      <c r="BB76" s="839">
        <v>3.4000000000000004</v>
      </c>
      <c r="BC76" s="839">
        <v>16</v>
      </c>
      <c r="BE76" s="597">
        <v>2011</v>
      </c>
      <c r="BF76" s="865">
        <f t="shared" si="31"/>
        <v>0</v>
      </c>
      <c r="BG76" s="849">
        <v>1.7000000000000002</v>
      </c>
    </row>
    <row r="77" spans="1:59" ht="11.25" customHeight="1" x14ac:dyDescent="0.2">
      <c r="A77" s="838" t="s">
        <v>530</v>
      </c>
      <c r="B77" s="842" t="s">
        <v>531</v>
      </c>
      <c r="C77" s="898" t="s">
        <v>112</v>
      </c>
      <c r="D77" s="898" t="s">
        <v>211</v>
      </c>
      <c r="E77" s="705">
        <v>15</v>
      </c>
      <c r="F77" s="1153">
        <v>256</v>
      </c>
      <c r="G77" s="1153" t="s">
        <v>37</v>
      </c>
      <c r="H77" s="1153" t="s">
        <v>37</v>
      </c>
      <c r="I77" s="841">
        <v>259.11</v>
      </c>
      <c r="J77" s="624">
        <f t="shared" si="18"/>
        <v>2.0840569642236888</v>
      </c>
      <c r="K77" s="844">
        <v>1.35</v>
      </c>
      <c r="L77" s="854">
        <v>4</v>
      </c>
      <c r="M77" s="615">
        <f t="shared" si="19"/>
        <v>5.4</v>
      </c>
      <c r="N77" s="837" t="s">
        <v>119</v>
      </c>
      <c r="O77" s="706">
        <v>1.3109999999999999</v>
      </c>
      <c r="P77" s="606">
        <v>44154</v>
      </c>
      <c r="Q77" s="606">
        <v>44168</v>
      </c>
      <c r="R77" s="615">
        <f t="shared" si="20"/>
        <v>2.9748283752860525</v>
      </c>
      <c r="S77" s="673">
        <f>IF(INDEX(Historical!$D$7:$D$1257,MATCH(B77,Historical!$B$7:$B$1281,0))=0,"n/a",(INDEX(Historical!$C$7:$C$1259,MATCH(B77,Historical!$B$7:$B$1281,0))/INDEX(Historical!$D$7:$D$1257,MATCH(B77,Historical!$B$7:$B$1281,0))-1)*100)</f>
        <v>7.7723378212974259</v>
      </c>
      <c r="T77" s="673">
        <f>IF(INDEX(Historical!$F$7:$F$1250,MATCH(B77,Historical!$B$7:$B$1281,0))=0,"n/a",((INDEX(Historical!$C$7:$C$1259,MATCH(B77,Historical!$B$7:$B$1281,0))/INDEX(Historical!$F$7:$F$1250,MATCH(B77,Historical!$B$7:$B$1281,0)))^(1/3)-1)*100)</f>
        <v>7.8614294681622399</v>
      </c>
      <c r="U77" s="673">
        <f>IF(INDEX(Historical!$H$7:$H$1250,MATCH(B77,Historical!$B$7:$B$1281,0))=0,"n/a",((INDEX(Historical!$C$7:$C$1259,MATCH(B77,Historical!$B$7:$B$1281,0))/INDEX(Historical!$H$7:$H$1250,MATCH(B77,Historical!$B$7:$B$1281,0)))^(1/5)-1)*100)</f>
        <v>8.5212278389320328</v>
      </c>
      <c r="V77" s="673">
        <f>IF(INDEX(Historical!$O$7:$O$1250,MATCH(B77,Historical!$B$7:$B$1281,0))=0,"n/a",((INDEX(Historical!$C$7:$C$1259,MATCH(B77,Historical!$B$7:$B$1281,0))/INDEX(Historical!$O$7:$O$1250,MATCH(B77,Historical!$B$7:$B$1281,0)))^(1/10)-1)*100)</f>
        <v>19.698099718312644</v>
      </c>
      <c r="W77" s="674">
        <f t="shared" si="21"/>
        <v>0.43259136468936349</v>
      </c>
      <c r="X77" s="675">
        <f t="shared" si="22"/>
        <v>0.95744133021708233</v>
      </c>
      <c r="Y77" s="842"/>
      <c r="Z77" s="624">
        <f t="shared" si="23"/>
        <v>45</v>
      </c>
      <c r="AA77" s="853">
        <f t="shared" si="24"/>
        <v>21.592500000000001</v>
      </c>
      <c r="AB77" s="854">
        <v>12</v>
      </c>
      <c r="AC77" s="833">
        <v>12</v>
      </c>
      <c r="AD77" s="833">
        <v>1.47</v>
      </c>
      <c r="AE77" s="833">
        <v>1.95</v>
      </c>
      <c r="AF77" s="833">
        <v>4.83</v>
      </c>
      <c r="AG77" s="833">
        <v>23.799999999999997</v>
      </c>
      <c r="AH77" s="833">
        <v>-17.100000000000001</v>
      </c>
      <c r="AI77" s="833">
        <v>16.809999999999999</v>
      </c>
      <c r="AJ77" s="833">
        <v>8.9</v>
      </c>
      <c r="AK77" s="833">
        <v>14.979999999999999</v>
      </c>
      <c r="AL77" s="845">
        <v>38730</v>
      </c>
      <c r="AM77" s="839">
        <v>0.2</v>
      </c>
      <c r="AN77" s="833">
        <v>0.52</v>
      </c>
      <c r="AO77" s="711">
        <f t="shared" si="25"/>
        <v>-10.987215196844279</v>
      </c>
      <c r="AP77" s="712">
        <f t="shared" si="26"/>
        <v>10.605284803155723</v>
      </c>
      <c r="AQ77" s="855">
        <f t="shared" si="27"/>
        <v>115.29491401331336</v>
      </c>
      <c r="AR77" s="624">
        <f>INDEX(Historical!$C$7:$C$1259,MATCH(B77,Historical!$B$7:$B$1281,0))*IF(AH77="n/a",1.03,IF(AH77&lt;0,1.01,IF(AH77&gt;10,1.1,(1+AH77/100))))</f>
        <v>5.3358300000000005</v>
      </c>
      <c r="AS77" s="853">
        <f t="shared" si="28"/>
        <v>5.8694130000000007</v>
      </c>
      <c r="AT77" s="853">
        <f t="shared" si="17"/>
        <v>6.456354300000001</v>
      </c>
      <c r="AU77" s="853">
        <f t="shared" si="17"/>
        <v>7.1019897300000014</v>
      </c>
      <c r="AV77" s="853">
        <f t="shared" si="17"/>
        <v>7.8121887030000021</v>
      </c>
      <c r="AW77" s="624">
        <f t="shared" si="29"/>
        <v>32.575775733000008</v>
      </c>
      <c r="AX77" s="719">
        <f t="shared" si="30"/>
        <v>12.572180052101425</v>
      </c>
      <c r="AY77" s="900">
        <v>1.1100000000000001</v>
      </c>
      <c r="AZ77" s="839">
        <v>103.54</v>
      </c>
      <c r="BA77" s="839">
        <v>-6.49</v>
      </c>
      <c r="BB77" s="839">
        <v>2.56</v>
      </c>
      <c r="BC77" s="839">
        <v>17.36</v>
      </c>
      <c r="BE77" s="597">
        <v>2006</v>
      </c>
      <c r="BF77" s="865">
        <f t="shared" si="31"/>
        <v>1</v>
      </c>
      <c r="BG77" s="849">
        <v>8.5</v>
      </c>
    </row>
    <row r="78" spans="1:59" ht="11.25" customHeight="1" x14ac:dyDescent="0.2">
      <c r="A78" s="838" t="s">
        <v>510</v>
      </c>
      <c r="B78" s="842" t="s">
        <v>511</v>
      </c>
      <c r="C78" s="898" t="s">
        <v>131</v>
      </c>
      <c r="D78" s="898" t="s">
        <v>4262</v>
      </c>
      <c r="E78" s="705">
        <v>15</v>
      </c>
      <c r="F78" s="1153">
        <v>257</v>
      </c>
      <c r="G78" s="1153" t="s">
        <v>37</v>
      </c>
      <c r="H78" s="1153" t="s">
        <v>37</v>
      </c>
      <c r="I78" s="841">
        <v>61.22</v>
      </c>
      <c r="J78" s="624">
        <f t="shared" si="18"/>
        <v>2.8422084286180986</v>
      </c>
      <c r="K78" s="844">
        <v>0.435</v>
      </c>
      <c r="L78" s="854">
        <v>4</v>
      </c>
      <c r="M78" s="615">
        <f t="shared" si="19"/>
        <v>1.74</v>
      </c>
      <c r="N78" s="837" t="s">
        <v>512</v>
      </c>
      <c r="O78" s="706">
        <v>0.40749999999999997</v>
      </c>
      <c r="P78" s="606">
        <v>44231</v>
      </c>
      <c r="Q78" s="606">
        <v>44253</v>
      </c>
      <c r="R78" s="615">
        <f t="shared" si="20"/>
        <v>6.7484662576687189</v>
      </c>
      <c r="S78" s="673">
        <f>IF(INDEX(Historical!$D$7:$D$1257,MATCH(B78,Historical!$B$7:$B$1281,0))=0,"n/a",(INDEX(Historical!$C$7:$C$1259,MATCH(B78,Historical!$B$7:$B$1281,0))/INDEX(Historical!$D$7:$D$1257,MATCH(B78,Historical!$B$7:$B$1281,0))-1)*100)</f>
        <v>6.5359477124182996</v>
      </c>
      <c r="T78" s="673">
        <f>IF(INDEX(Historical!$F$7:$F$1250,MATCH(B78,Historical!$B$7:$B$1281,0))=0,"n/a",((INDEX(Historical!$C$7:$C$1259,MATCH(B78,Historical!$B$7:$B$1281,0))/INDEX(Historical!$F$7:$F$1250,MATCH(B78,Historical!$B$7:$B$1281,0)))^(1/3)-1)*100)</f>
        <v>7.0151639432424417</v>
      </c>
      <c r="U78" s="673">
        <f>IF(INDEX(Historical!$H$7:$H$1250,MATCH(B78,Historical!$B$7:$B$1281,0))=0,"n/a",((INDEX(Historical!$C$7:$C$1259,MATCH(B78,Historical!$B$7:$B$1281,0))/INDEX(Historical!$H$7:$H$1250,MATCH(B78,Historical!$B$7:$B$1281,0)))^(1/5)-1)*100)</f>
        <v>7.0399562793338921</v>
      </c>
      <c r="V78" s="673">
        <f>IF(INDEX(Historical!$O$7:$O$1250,MATCH(B78,Historical!$B$7:$B$1281,0))=0,"n/a",((INDEX(Historical!$C$7:$C$1259,MATCH(B78,Historical!$B$7:$B$1281,0))/INDEX(Historical!$O$7:$O$1250,MATCH(B78,Historical!$B$7:$B$1281,0)))^(1/10)-1)*100)</f>
        <v>9.4622490047217447</v>
      </c>
      <c r="W78" s="674">
        <f t="shared" si="21"/>
        <v>0.74400454646890957</v>
      </c>
      <c r="X78" s="675">
        <f t="shared" si="22"/>
        <v>1.1932129287006599</v>
      </c>
      <c r="Y78" s="842"/>
      <c r="Z78" s="624">
        <f t="shared" si="23"/>
        <v>69.047619047619051</v>
      </c>
      <c r="AA78" s="853">
        <f t="shared" si="24"/>
        <v>24.293650793650794</v>
      </c>
      <c r="AB78" s="854">
        <v>12</v>
      </c>
      <c r="AC78" s="833">
        <v>2.52</v>
      </c>
      <c r="AD78" s="833">
        <v>3.37</v>
      </c>
      <c r="AE78" s="833">
        <v>2.65</v>
      </c>
      <c r="AF78" s="833">
        <v>3.17</v>
      </c>
      <c r="AG78" s="833">
        <v>14.2</v>
      </c>
      <c r="AH78" s="833">
        <v>10.199999999999999</v>
      </c>
      <c r="AI78" s="833">
        <v>7.26</v>
      </c>
      <c r="AJ78" s="833">
        <v>5.8999999999999995</v>
      </c>
      <c r="AK78" s="833">
        <v>7.1999999999999993</v>
      </c>
      <c r="AL78" s="845">
        <v>17680</v>
      </c>
      <c r="AM78" s="839">
        <v>0.2</v>
      </c>
      <c r="AN78" s="833">
        <v>2.76</v>
      </c>
      <c r="AO78" s="711">
        <f t="shared" si="25"/>
        <v>-14.411486085698805</v>
      </c>
      <c r="AP78" s="712">
        <f t="shared" si="26"/>
        <v>9.8821647079519899</v>
      </c>
      <c r="AQ78" s="855">
        <f t="shared" si="27"/>
        <v>85.005553088877164</v>
      </c>
      <c r="AR78" s="624">
        <f>INDEX(Historical!$C$7:$C$1259,MATCH(B78,Historical!$B$7:$B$1281,0))*IF(AH78="n/a",1.03,IF(AH78&lt;0,1.01,IF(AH78&gt;10,1.1,(1+AH78/100))))</f>
        <v>1.7929999999999999</v>
      </c>
      <c r="AS78" s="853">
        <f t="shared" si="28"/>
        <v>1.9231718</v>
      </c>
      <c r="AT78" s="853">
        <f t="shared" si="17"/>
        <v>2.0616401696</v>
      </c>
      <c r="AU78" s="853">
        <f t="shared" si="17"/>
        <v>2.2100782618112</v>
      </c>
      <c r="AV78" s="853">
        <f t="shared" si="17"/>
        <v>2.3692038966616065</v>
      </c>
      <c r="AW78" s="624">
        <f t="shared" si="29"/>
        <v>10.357094128072806</v>
      </c>
      <c r="AX78" s="719">
        <f t="shared" si="30"/>
        <v>16.917827716551464</v>
      </c>
      <c r="AY78" s="900">
        <v>0.14000000000000001</v>
      </c>
      <c r="AZ78" s="839">
        <v>16.939999999999998</v>
      </c>
      <c r="BA78" s="839">
        <v>-9.94</v>
      </c>
      <c r="BB78" s="839">
        <v>6.9099999999999993</v>
      </c>
      <c r="BC78" s="839">
        <v>1.53</v>
      </c>
      <c r="BE78" s="597">
        <v>2007</v>
      </c>
      <c r="BF78" s="865">
        <f t="shared" si="31"/>
        <v>1</v>
      </c>
      <c r="BG78" s="849">
        <v>2.6</v>
      </c>
    </row>
    <row r="79" spans="1:59" ht="11.25" customHeight="1" x14ac:dyDescent="0.2">
      <c r="A79" s="831" t="s">
        <v>1076</v>
      </c>
      <c r="B79" s="842" t="s">
        <v>1077</v>
      </c>
      <c r="C79" s="898" t="s">
        <v>108</v>
      </c>
      <c r="D79" s="898" t="s">
        <v>4268</v>
      </c>
      <c r="E79" s="705">
        <v>12</v>
      </c>
      <c r="F79" s="1153">
        <v>301</v>
      </c>
      <c r="G79" s="1153" t="s">
        <v>106</v>
      </c>
      <c r="H79" s="1153" t="s">
        <v>106</v>
      </c>
      <c r="I79" s="841">
        <v>65.33</v>
      </c>
      <c r="J79" s="624">
        <f t="shared" si="18"/>
        <v>2.7552426144191031</v>
      </c>
      <c r="K79" s="844">
        <v>0.45</v>
      </c>
      <c r="L79" s="854">
        <v>4</v>
      </c>
      <c r="M79" s="615">
        <f t="shared" si="19"/>
        <v>1.8</v>
      </c>
      <c r="N79" s="837" t="s">
        <v>603</v>
      </c>
      <c r="O79" s="706">
        <v>0.39</v>
      </c>
      <c r="P79" s="606">
        <v>44260</v>
      </c>
      <c r="Q79" s="606">
        <v>44273</v>
      </c>
      <c r="R79" s="615">
        <f t="shared" si="20"/>
        <v>15.384615384615383</v>
      </c>
      <c r="S79" s="673">
        <f>IF(INDEX(Historical!$D$7:$D$1257,MATCH(B79,Historical!$B$7:$B$1281,0))=0,"n/a",(INDEX(Historical!$C$7:$C$1259,MATCH(B79,Historical!$B$7:$B$1281,0))/INDEX(Historical!$D$7:$D$1257,MATCH(B79,Historical!$B$7:$B$1281,0))-1)*100)</f>
        <v>8.3333333333333481</v>
      </c>
      <c r="T79" s="673">
        <f>IF(INDEX(Historical!$F$7:$F$1250,MATCH(B79,Historical!$B$7:$B$1281,0))=0,"n/a",((INDEX(Historical!$C$7:$C$1259,MATCH(B79,Historical!$B$7:$B$1281,0))/INDEX(Historical!$F$7:$F$1250,MATCH(B79,Historical!$B$7:$B$1281,0)))^(1/3)-1)*100)</f>
        <v>11.678316506545784</v>
      </c>
      <c r="U79" s="673">
        <f>IF(INDEX(Historical!$H$7:$H$1250,MATCH(B79,Historical!$B$7:$B$1281,0))=0,"n/a",((INDEX(Historical!$C$7:$C$1259,MATCH(B79,Historical!$B$7:$B$1281,0))/INDEX(Historical!$H$7:$H$1250,MATCH(B79,Historical!$B$7:$B$1281,0)))^(1/5)-1)*100)</f>
        <v>9.3011973943858628</v>
      </c>
      <c r="V79" s="673">
        <f>IF(INDEX(Historical!$O$7:$O$1250,MATCH(B79,Historical!$B$7:$B$1281,0))=0,"n/a",((INDEX(Historical!$C$7:$C$1259,MATCH(B79,Historical!$B$7:$B$1281,0))/INDEX(Historical!$O$7:$O$1250,MATCH(B79,Historical!$B$7:$B$1281,0)))^(1/10)-1)*100)</f>
        <v>14.579378098253093</v>
      </c>
      <c r="W79" s="674">
        <f t="shared" si="21"/>
        <v>0.63796942034861803</v>
      </c>
      <c r="X79" s="675">
        <f t="shared" si="22"/>
        <v>4.0439988671242881</v>
      </c>
      <c r="Y79" s="637"/>
      <c r="Z79" s="624">
        <f t="shared" si="23"/>
        <v>114.64968152866241</v>
      </c>
      <c r="AA79" s="853">
        <f t="shared" si="24"/>
        <v>41.611464968152866</v>
      </c>
      <c r="AB79" s="854">
        <v>12</v>
      </c>
      <c r="AC79" s="833">
        <v>1.57</v>
      </c>
      <c r="AD79" s="833">
        <v>4.2699999999999996</v>
      </c>
      <c r="AE79" s="833">
        <v>7.26</v>
      </c>
      <c r="AF79" s="833">
        <v>17.899999999999999</v>
      </c>
      <c r="AG79" s="833">
        <v>37.4</v>
      </c>
      <c r="AH79" s="833">
        <v>-43.6</v>
      </c>
      <c r="AI79" s="833">
        <v>11.14</v>
      </c>
      <c r="AJ79" s="833">
        <v>2.2999999999999998</v>
      </c>
      <c r="AK79" s="833">
        <v>9.7000000000000011</v>
      </c>
      <c r="AL79" s="845">
        <v>3100</v>
      </c>
      <c r="AM79" s="839">
        <v>8</v>
      </c>
      <c r="AN79" s="833">
        <v>0</v>
      </c>
      <c r="AO79" s="711">
        <f t="shared" si="25"/>
        <v>-29.5550249593479</v>
      </c>
      <c r="AP79" s="712">
        <f t="shared" si="26"/>
        <v>12.056440008804966</v>
      </c>
      <c r="AQ79" s="855">
        <f t="shared" si="27"/>
        <v>475.3627736499763</v>
      </c>
      <c r="AR79" s="624">
        <f>INDEX(Historical!$C$7:$C$1259,MATCH(B79,Historical!$B$7:$B$1281,0))*IF(AH79="n/a",1.03,IF(AH79&lt;0,1.01,IF(AH79&gt;10,1.1,(1+AH79/100))))</f>
        <v>1.5756000000000001</v>
      </c>
      <c r="AS79" s="853">
        <f t="shared" si="28"/>
        <v>1.7331600000000003</v>
      </c>
      <c r="AT79" s="853">
        <f t="shared" si="17"/>
        <v>1.9012765200000001</v>
      </c>
      <c r="AU79" s="853">
        <f t="shared" si="17"/>
        <v>2.08570034244</v>
      </c>
      <c r="AV79" s="853">
        <f t="shared" si="17"/>
        <v>2.28801327565668</v>
      </c>
      <c r="AW79" s="624">
        <f t="shared" si="29"/>
        <v>9.583750138096681</v>
      </c>
      <c r="AX79" s="719">
        <f t="shared" si="30"/>
        <v>14.6697537702383</v>
      </c>
      <c r="AY79" s="900">
        <v>1.31</v>
      </c>
      <c r="AZ79" s="839">
        <v>76.23</v>
      </c>
      <c r="BA79" s="839">
        <v>-17.11</v>
      </c>
      <c r="BB79" s="839">
        <v>-3.19</v>
      </c>
      <c r="BC79" s="839">
        <v>0.44999999999999996</v>
      </c>
      <c r="BE79" s="597">
        <v>2010</v>
      </c>
      <c r="BF79" s="865">
        <f t="shared" si="31"/>
        <v>0</v>
      </c>
      <c r="BG79" s="849">
        <v>21.2</v>
      </c>
    </row>
    <row r="80" spans="1:59" ht="11.25" customHeight="1" x14ac:dyDescent="0.2">
      <c r="A80" s="838" t="s">
        <v>1088</v>
      </c>
      <c r="B80" s="842" t="s">
        <v>1089</v>
      </c>
      <c r="C80" s="898" t="s">
        <v>4253</v>
      </c>
      <c r="D80" s="898" t="s">
        <v>4254</v>
      </c>
      <c r="E80" s="705">
        <v>11</v>
      </c>
      <c r="F80" s="1153">
        <v>343</v>
      </c>
      <c r="G80" s="1153" t="s">
        <v>106</v>
      </c>
      <c r="H80" s="1153" t="s">
        <v>106</v>
      </c>
      <c r="I80" s="841">
        <v>119.85</v>
      </c>
      <c r="J80" s="624">
        <f t="shared" si="18"/>
        <v>4.1051314142678343</v>
      </c>
      <c r="K80" s="844">
        <v>1.23</v>
      </c>
      <c r="L80" s="854">
        <v>4</v>
      </c>
      <c r="M80" s="615">
        <f t="shared" si="19"/>
        <v>4.92</v>
      </c>
      <c r="N80" s="837" t="s">
        <v>218</v>
      </c>
      <c r="O80" s="706">
        <v>1.22</v>
      </c>
      <c r="P80" s="606">
        <v>44195</v>
      </c>
      <c r="Q80" s="606">
        <v>44211</v>
      </c>
      <c r="R80" s="615">
        <f t="shared" si="20"/>
        <v>0.81967213114754167</v>
      </c>
      <c r="S80" s="673">
        <f>IF(INDEX(Historical!$D$7:$D$1257,MATCH(B80,Historical!$B$7:$B$1281,0))=0,"n/a",(INDEX(Historical!$C$7:$C$1259,MATCH(B80,Historical!$B$7:$B$1281,0))/INDEX(Historical!$D$7:$D$1257,MATCH(B80,Historical!$B$7:$B$1281,0))-1)*100)</f>
        <v>5.1724137931034475</v>
      </c>
      <c r="T80" s="673">
        <f>IF(INDEX(Historical!$F$7:$F$1250,MATCH(B80,Historical!$B$7:$B$1281,0))=0,"n/a",((INDEX(Historical!$C$7:$C$1259,MATCH(B80,Historical!$B$7:$B$1281,0))/INDEX(Historical!$F$7:$F$1250,MATCH(B80,Historical!$B$7:$B$1281,0)))^(1/3)-1)*100)</f>
        <v>10.67234370322312</v>
      </c>
      <c r="U80" s="673">
        <f>IF(INDEX(Historical!$H$7:$H$1250,MATCH(B80,Historical!$B$7:$B$1281,0))=0,"n/a",((INDEX(Historical!$C$7:$C$1259,MATCH(B80,Historical!$B$7:$B$1281,0))/INDEX(Historical!$H$7:$H$1250,MATCH(B80,Historical!$B$7:$B$1281,0)))^(1/5)-1)*100)</f>
        <v>23.77191433149828</v>
      </c>
      <c r="V80" s="673" t="str">
        <f>IF(INDEX(Historical!$O$7:$O$1250,MATCH(B80,Historical!$B$7:$B$1281,0))=0,"n/a",((INDEX(Historical!$C$7:$C$1259,MATCH(B80,Historical!$B$7:$B$1281,0))/INDEX(Historical!$O$7:$O$1250,MATCH(B80,Historical!$B$7:$B$1281,0)))^(1/10)-1)*100)</f>
        <v>n/a</v>
      </c>
      <c r="W80" s="674" t="str">
        <f t="shared" si="21"/>
        <v>n/a</v>
      </c>
      <c r="X80" s="675">
        <f t="shared" si="22"/>
        <v>1.7351762285765167</v>
      </c>
      <c r="Y80" s="646"/>
      <c r="Z80" s="624">
        <f t="shared" si="23"/>
        <v>252.30769230769229</v>
      </c>
      <c r="AA80" s="853">
        <f t="shared" si="24"/>
        <v>61.46153846153846</v>
      </c>
      <c r="AB80" s="854">
        <v>12</v>
      </c>
      <c r="AC80" s="833">
        <v>1.95</v>
      </c>
      <c r="AD80" s="833">
        <v>121.54</v>
      </c>
      <c r="AE80" s="833">
        <v>8.17</v>
      </c>
      <c r="AF80" s="833">
        <v>79.12</v>
      </c>
      <c r="AG80" s="833">
        <v>81.599999999999994</v>
      </c>
      <c r="AH80" s="833">
        <v>-4.9000000000000004</v>
      </c>
      <c r="AI80" s="833">
        <v>11.16</v>
      </c>
      <c r="AJ80" s="833">
        <v>13.700000000000001</v>
      </c>
      <c r="AK80" s="833">
        <v>0.5</v>
      </c>
      <c r="AL80" s="845">
        <v>4960</v>
      </c>
      <c r="AM80" s="839">
        <v>1.2</v>
      </c>
      <c r="AN80" s="833">
        <v>26.98</v>
      </c>
      <c r="AO80" s="711">
        <f t="shared" si="25"/>
        <v>-33.584492715772342</v>
      </c>
      <c r="AP80" s="712">
        <f t="shared" si="26"/>
        <v>27.877045745766114</v>
      </c>
      <c r="AQ80" s="855">
        <f t="shared" si="27"/>
        <v>1370.1227345704353</v>
      </c>
      <c r="AR80" s="624">
        <f>INDEX(Historical!$C$7:$C$1259,MATCH(B80,Historical!$B$7:$B$1281,0))*IF(AH80="n/a",1.03,IF(AH80&lt;0,1.01,IF(AH80&gt;10,1.1,(1+AH80/100))))</f>
        <v>4.9287999999999998</v>
      </c>
      <c r="AS80" s="853">
        <f t="shared" si="28"/>
        <v>5.4216800000000003</v>
      </c>
      <c r="AT80" s="853">
        <f t="shared" si="17"/>
        <v>5.4487883999999998</v>
      </c>
      <c r="AU80" s="853">
        <f t="shared" si="17"/>
        <v>5.476032341999999</v>
      </c>
      <c r="AV80" s="853">
        <f t="shared" si="17"/>
        <v>5.5034125037099981</v>
      </c>
      <c r="AW80" s="624">
        <f t="shared" si="29"/>
        <v>26.778713245709998</v>
      </c>
      <c r="AX80" s="719">
        <f t="shared" si="30"/>
        <v>22.343523776145179</v>
      </c>
      <c r="AY80" s="900">
        <v>0.26</v>
      </c>
      <c r="AZ80" s="839">
        <v>11.77</v>
      </c>
      <c r="BA80" s="839">
        <v>-15.299999999999999</v>
      </c>
      <c r="BB80" s="839">
        <v>-1.94</v>
      </c>
      <c r="BC80" s="839">
        <v>-2.12</v>
      </c>
      <c r="BE80" s="597">
        <v>2010</v>
      </c>
      <c r="BF80" s="865">
        <f t="shared" si="31"/>
        <v>0</v>
      </c>
      <c r="BG80" s="849">
        <v>3.6999999999999997</v>
      </c>
    </row>
    <row r="81" spans="1:59" ht="11.25" customHeight="1" x14ac:dyDescent="0.2">
      <c r="A81" s="838" t="s">
        <v>1086</v>
      </c>
      <c r="B81" s="842" t="s">
        <v>1087</v>
      </c>
      <c r="C81" s="898" t="s">
        <v>245</v>
      </c>
      <c r="D81" s="898" t="s">
        <v>4292</v>
      </c>
      <c r="E81" s="705">
        <v>10</v>
      </c>
      <c r="F81" s="1153">
        <v>426</v>
      </c>
      <c r="G81" s="1153" t="s">
        <v>106</v>
      </c>
      <c r="H81" s="1153" t="s">
        <v>106</v>
      </c>
      <c r="I81" s="841">
        <v>38.69</v>
      </c>
      <c r="J81" s="624">
        <f t="shared" si="18"/>
        <v>1.3440165417420524</v>
      </c>
      <c r="K81" s="844">
        <v>0.13</v>
      </c>
      <c r="L81" s="854">
        <v>4</v>
      </c>
      <c r="M81" s="615">
        <f t="shared" si="19"/>
        <v>0.52</v>
      </c>
      <c r="N81" s="837" t="s">
        <v>603</v>
      </c>
      <c r="O81" s="706">
        <v>0.12</v>
      </c>
      <c r="P81" s="606">
        <v>44154</v>
      </c>
      <c r="Q81" s="606">
        <v>44183</v>
      </c>
      <c r="R81" s="615">
        <f t="shared" si="20"/>
        <v>8.333333333333341</v>
      </c>
      <c r="S81" s="673">
        <f>IF(INDEX(Historical!$D$7:$D$1257,MATCH(B81,Historical!$B$7:$B$1281,0))=0,"n/a",(INDEX(Historical!$C$7:$C$1259,MATCH(B81,Historical!$B$7:$B$1281,0))/INDEX(Historical!$D$7:$D$1257,MATCH(B81,Historical!$B$7:$B$1281,0))-1)*100)</f>
        <v>8.8888888888888786</v>
      </c>
      <c r="T81" s="673">
        <f>IF(INDEX(Historical!$F$7:$F$1250,MATCH(B81,Historical!$B$7:$B$1281,0))=0,"n/a",((INDEX(Historical!$C$7:$C$1259,MATCH(B81,Historical!$B$7:$B$1281,0))/INDEX(Historical!$F$7:$F$1250,MATCH(B81,Historical!$B$7:$B$1281,0)))^(1/3)-1)*100)</f>
        <v>9.8157887721507677</v>
      </c>
      <c r="U81" s="673">
        <f>IF(INDEX(Historical!$H$7:$H$1250,MATCH(B81,Historical!$B$7:$B$1281,0))=0,"n/a",((INDEX(Historical!$C$7:$C$1259,MATCH(B81,Historical!$B$7:$B$1281,0))/INDEX(Historical!$H$7:$H$1250,MATCH(B81,Historical!$B$7:$B$1281,0)))^(1/5)-1)*100)</f>
        <v>12.246466207113937</v>
      </c>
      <c r="V81" s="673" t="str">
        <f>IF(INDEX(Historical!$O$7:$O$1250,MATCH(B81,Historical!$B$7:$B$1281,0))=0,"n/a",((INDEX(Historical!$C$7:$C$1259,MATCH(B81,Historical!$B$7:$B$1281,0))/INDEX(Historical!$O$7:$O$1250,MATCH(B81,Historical!$B$7:$B$1281,0)))^(1/10)-1)*100)</f>
        <v>n/a</v>
      </c>
      <c r="W81" s="674" t="str">
        <f t="shared" si="21"/>
        <v>n/a</v>
      </c>
      <c r="X81" s="675">
        <f t="shared" si="22"/>
        <v>2.6056311078965821</v>
      </c>
      <c r="Y81" s="842"/>
      <c r="Z81" s="624">
        <f t="shared" si="23"/>
        <v>37.410071942446052</v>
      </c>
      <c r="AA81" s="853">
        <f t="shared" si="24"/>
        <v>27.834532374100721</v>
      </c>
      <c r="AB81" s="854">
        <v>12</v>
      </c>
      <c r="AC81" s="833">
        <v>1.39</v>
      </c>
      <c r="AD81" s="833">
        <v>7.76</v>
      </c>
      <c r="AE81" s="833">
        <v>0.1</v>
      </c>
      <c r="AF81" s="833">
        <v>2.77</v>
      </c>
      <c r="AG81" s="833">
        <v>10.4</v>
      </c>
      <c r="AH81" s="833">
        <v>11</v>
      </c>
      <c r="AI81" s="833">
        <v>17.150000000000002</v>
      </c>
      <c r="AJ81" s="833">
        <v>4.7</v>
      </c>
      <c r="AK81" s="833">
        <v>3.5999999999999996</v>
      </c>
      <c r="AL81" s="845">
        <v>1710</v>
      </c>
      <c r="AM81" s="839">
        <v>2.1999999999999997</v>
      </c>
      <c r="AN81" s="833">
        <v>0.62</v>
      </c>
      <c r="AO81" s="711">
        <f t="shared" si="25"/>
        <v>-14.244049625244733</v>
      </c>
      <c r="AP81" s="712">
        <f t="shared" si="26"/>
        <v>13.590482748855989</v>
      </c>
      <c r="AQ81" s="855">
        <f t="shared" si="27"/>
        <v>85.114564738535165</v>
      </c>
      <c r="AR81" s="624">
        <f>INDEX(Historical!$C$7:$C$1259,MATCH(B81,Historical!$B$7:$B$1281,0))*IF(AH81="n/a",1.03,IF(AH81&lt;0,1.01,IF(AH81&gt;10,1.1,(1+AH81/100))))</f>
        <v>0.53900000000000003</v>
      </c>
      <c r="AS81" s="853">
        <f t="shared" si="28"/>
        <v>0.59290000000000009</v>
      </c>
      <c r="AT81" s="853">
        <f t="shared" si="17"/>
        <v>0.61424440000000013</v>
      </c>
      <c r="AU81" s="853">
        <f t="shared" si="17"/>
        <v>0.63635719840000016</v>
      </c>
      <c r="AV81" s="853">
        <f t="shared" si="17"/>
        <v>0.6592660575424002</v>
      </c>
      <c r="AW81" s="624">
        <f t="shared" si="29"/>
        <v>3.0417676559424009</v>
      </c>
      <c r="AX81" s="719">
        <f t="shared" si="30"/>
        <v>7.8618962417741054</v>
      </c>
      <c r="AY81" s="900">
        <v>0.34</v>
      </c>
      <c r="AZ81" s="839">
        <v>68.58</v>
      </c>
      <c r="BA81" s="839">
        <v>-3.9</v>
      </c>
      <c r="BB81" s="839">
        <v>10.8</v>
      </c>
      <c r="BC81" s="839">
        <v>24.959999999999997</v>
      </c>
      <c r="BE81" s="597">
        <v>2012</v>
      </c>
      <c r="BF81" s="865">
        <f t="shared" si="31"/>
        <v>0</v>
      </c>
      <c r="BG81" s="849">
        <v>3.2</v>
      </c>
    </row>
    <row r="82" spans="1:59" ht="11.25" customHeight="1" x14ac:dyDescent="0.2">
      <c r="A82" s="838" t="s">
        <v>521</v>
      </c>
      <c r="B82" s="842" t="s">
        <v>522</v>
      </c>
      <c r="C82" s="898" t="s">
        <v>128</v>
      </c>
      <c r="D82" s="898" t="s">
        <v>4269</v>
      </c>
      <c r="E82" s="705">
        <v>17</v>
      </c>
      <c r="F82" s="1153">
        <v>217</v>
      </c>
      <c r="G82" s="1153" t="s">
        <v>115</v>
      </c>
      <c r="H82" s="1153" t="s">
        <v>115</v>
      </c>
      <c r="I82" s="841">
        <v>352.48</v>
      </c>
      <c r="J82" s="624">
        <f t="shared" si="18"/>
        <v>0.79437131184748067</v>
      </c>
      <c r="K82" s="844">
        <v>0.7</v>
      </c>
      <c r="L82" s="854">
        <v>4</v>
      </c>
      <c r="M82" s="615">
        <f t="shared" si="19"/>
        <v>2.8</v>
      </c>
      <c r="N82" s="837" t="s">
        <v>523</v>
      </c>
      <c r="O82" s="706">
        <v>0.65</v>
      </c>
      <c r="P82" s="1029">
        <v>43951</v>
      </c>
      <c r="Q82" s="1029">
        <v>43966</v>
      </c>
      <c r="R82" s="615">
        <f t="shared" si="20"/>
        <v>7.6923076923076819</v>
      </c>
      <c r="S82" s="673">
        <f>IF(INDEX(Historical!$D$7:$D$1257,MATCH(B82,Historical!$B$7:$B$1281,0))=0,"n/a",(INDEX(Historical!$C$7:$C$1259,MATCH(B82,Historical!$B$7:$B$1281,0))/INDEX(Historical!$D$7:$D$1257,MATCH(B82,Historical!$B$7:$B$1281,0))-1)*100)</f>
        <v>9.1269841269841159</v>
      </c>
      <c r="T82" s="673">
        <f>IF(INDEX(Historical!$F$7:$F$1250,MATCH(B82,Historical!$B$7:$B$1281,0))=0,"n/a",((INDEX(Historical!$C$7:$C$1259,MATCH(B82,Historical!$B$7:$B$1281,0))/INDEX(Historical!$F$7:$F$1250,MATCH(B82,Historical!$B$7:$B$1281,0)))^(1/3)-1)*100)</f>
        <v>12.141413906685283</v>
      </c>
      <c r="U82" s="673">
        <f>IF(INDEX(Historical!$H$7:$H$1250,MATCH(B82,Historical!$B$7:$B$1281,0))=0,"n/a",((INDEX(Historical!$C$7:$C$1259,MATCH(B82,Historical!$B$7:$B$1281,0))/INDEX(Historical!$H$7:$H$1250,MATCH(B82,Historical!$B$7:$B$1281,0)))^(1/5)-1)*100)</f>
        <v>12.078022608922122</v>
      </c>
      <c r="V82" s="673">
        <f>IF(INDEX(Historical!$O$7:$O$1250,MATCH(B82,Historical!$B$7:$B$1281,0))=0,"n/a",((INDEX(Historical!$C$7:$C$1259,MATCH(B82,Historical!$B$7:$B$1281,0))/INDEX(Historical!$O$7:$O$1250,MATCH(B82,Historical!$B$7:$B$1281,0)))^(1/10)-1)*100)</f>
        <v>13.213067183326665</v>
      </c>
      <c r="W82" s="674">
        <f t="shared" si="21"/>
        <v>0.91409681350619065</v>
      </c>
      <c r="X82" s="675">
        <f t="shared" si="22"/>
        <v>1.1080754687084515</v>
      </c>
      <c r="Y82" s="634"/>
      <c r="Z82" s="624">
        <f t="shared" si="23"/>
        <v>28.629856850715747</v>
      </c>
      <c r="AA82" s="853">
        <f t="shared" si="24"/>
        <v>36.040899795501026</v>
      </c>
      <c r="AB82" s="854">
        <v>8</v>
      </c>
      <c r="AC82" s="833">
        <v>9.7799999999999994</v>
      </c>
      <c r="AD82" s="833">
        <v>4.1399999999999997</v>
      </c>
      <c r="AE82" s="833">
        <v>0.85</v>
      </c>
      <c r="AF82" s="833">
        <v>9.9</v>
      </c>
      <c r="AG82" s="833">
        <v>26.5</v>
      </c>
      <c r="AH82" s="833">
        <v>12.9</v>
      </c>
      <c r="AI82" s="833">
        <v>9.65</v>
      </c>
      <c r="AJ82" s="833">
        <v>10.9</v>
      </c>
      <c r="AK82" s="833">
        <v>8.64</v>
      </c>
      <c r="AL82" s="845">
        <v>152280</v>
      </c>
      <c r="AM82" s="839">
        <v>0.1</v>
      </c>
      <c r="AN82" s="833">
        <v>0.49</v>
      </c>
      <c r="AO82" s="711">
        <f t="shared" si="25"/>
        <v>-23.168505874731423</v>
      </c>
      <c r="AP82" s="712">
        <f t="shared" si="26"/>
        <v>12.872393920769603</v>
      </c>
      <c r="AQ82" s="855">
        <f t="shared" si="27"/>
        <v>298.22099279194782</v>
      </c>
      <c r="AR82" s="624">
        <f>INDEX(Historical!$C$7:$C$1259,MATCH(B82,Historical!$B$7:$B$1281,0))*IF(AH82="n/a",1.03,IF(AH82&lt;0,1.01,IF(AH82&gt;10,1.1,(1+AH82/100))))</f>
        <v>3.0250000000000004</v>
      </c>
      <c r="AS82" s="853">
        <f t="shared" si="28"/>
        <v>3.3169125000000004</v>
      </c>
      <c r="AT82" s="853">
        <f t="shared" si="17"/>
        <v>3.6034937400000007</v>
      </c>
      <c r="AU82" s="853">
        <f t="shared" si="17"/>
        <v>3.9148355991360009</v>
      </c>
      <c r="AV82" s="853">
        <f t="shared" si="17"/>
        <v>4.2530773949013518</v>
      </c>
      <c r="AW82" s="624">
        <f t="shared" si="29"/>
        <v>18.113319234037355</v>
      </c>
      <c r="AX82" s="719">
        <f t="shared" si="30"/>
        <v>5.138821843519449</v>
      </c>
      <c r="AY82" s="900">
        <v>0.65</v>
      </c>
      <c r="AZ82" s="839">
        <v>28.77</v>
      </c>
      <c r="BA82" s="839">
        <v>-9.17</v>
      </c>
      <c r="BB82" s="839">
        <v>2.4699999999999998</v>
      </c>
      <c r="BC82" s="839">
        <v>2.3800000000000003</v>
      </c>
      <c r="BE82" s="597">
        <v>2004</v>
      </c>
      <c r="BF82" s="865">
        <f t="shared" si="31"/>
        <v>1</v>
      </c>
      <c r="BG82" s="849">
        <v>7.8</v>
      </c>
    </row>
    <row r="83" spans="1:59" s="744" customFormat="1" ht="11.25" customHeight="1" x14ac:dyDescent="0.2">
      <c r="A83" s="726" t="s">
        <v>499</v>
      </c>
      <c r="B83" s="751" t="s">
        <v>500</v>
      </c>
      <c r="C83" s="898" t="s">
        <v>131</v>
      </c>
      <c r="D83" s="898" t="s">
        <v>4273</v>
      </c>
      <c r="E83" s="727">
        <v>17</v>
      </c>
      <c r="F83" s="1153">
        <v>219</v>
      </c>
      <c r="G83" s="1152" t="s">
        <v>37</v>
      </c>
      <c r="H83" s="1152" t="s">
        <v>37</v>
      </c>
      <c r="I83" s="728">
        <v>116.08</v>
      </c>
      <c r="J83" s="729">
        <f t="shared" si="18"/>
        <v>1.5161957270847692</v>
      </c>
      <c r="K83" s="730">
        <v>0.44</v>
      </c>
      <c r="L83" s="731">
        <v>4</v>
      </c>
      <c r="M83" s="732">
        <f t="shared" si="19"/>
        <v>1.76</v>
      </c>
      <c r="N83" s="733" t="s">
        <v>501</v>
      </c>
      <c r="O83" s="734">
        <v>0.40500000000000003</v>
      </c>
      <c r="P83" s="1122">
        <v>43994</v>
      </c>
      <c r="Q83" s="1122">
        <v>44018</v>
      </c>
      <c r="R83" s="732">
        <f t="shared" si="20"/>
        <v>8.6419753086419693</v>
      </c>
      <c r="S83" s="673">
        <f>IF(INDEX(Historical!$D$7:$D$1257,MATCH(B83,Historical!$B$7:$B$1281,0))=0,"n/a",(INDEX(Historical!$C$7:$C$1259,MATCH(B83,Historical!$B$7:$B$1281,0))/INDEX(Historical!$D$7:$D$1257,MATCH(B83,Historical!$B$7:$B$1281,0))-1)*100)</f>
        <v>9.0322580645161299</v>
      </c>
      <c r="T83" s="673">
        <f>IF(INDEX(Historical!$F$7:$F$1250,MATCH(B83,Historical!$B$7:$B$1281,0))=0,"n/a",((INDEX(Historical!$C$7:$C$1259,MATCH(B83,Historical!$B$7:$B$1281,0))/INDEX(Historical!$F$7:$F$1250,MATCH(B83,Historical!$B$7:$B$1281,0)))^(1/3)-1)*100)</f>
        <v>10.282191192331936</v>
      </c>
      <c r="U83" s="673">
        <f>IF(INDEX(Historical!$H$7:$H$1250,MATCH(B83,Historical!$B$7:$B$1281,0))=0,"n/a",((INDEX(Historical!$C$7:$C$1259,MATCH(B83,Historical!$B$7:$B$1281,0))/INDEX(Historical!$H$7:$H$1250,MATCH(B83,Historical!$B$7:$B$1281,0)))^(1/5)-1)*100)</f>
        <v>8.6731779612928772</v>
      </c>
      <c r="V83" s="673">
        <f>IF(INDEX(Historical!$O$7:$O$1250,MATCH(B83,Historical!$B$7:$B$1281,0))=0,"n/a",((INDEX(Historical!$C$7:$C$1259,MATCH(B83,Historical!$B$7:$B$1281,0))/INDEX(Historical!$O$7:$O$1250,MATCH(B83,Historical!$B$7:$B$1281,0)))^(1/10)-1)*100)</f>
        <v>6.9889253662249295</v>
      </c>
      <c r="W83" s="674">
        <f t="shared" si="21"/>
        <v>1.2409887796494954</v>
      </c>
      <c r="X83" s="675">
        <f t="shared" si="22"/>
        <v>0.94273673492313892</v>
      </c>
      <c r="Y83" s="748"/>
      <c r="Z83" s="729">
        <f t="shared" si="23"/>
        <v>41.904761904761905</v>
      </c>
      <c r="AA83" s="736">
        <f t="shared" si="24"/>
        <v>27.638095238095236</v>
      </c>
      <c r="AB83" s="731">
        <v>12</v>
      </c>
      <c r="AC83" s="737">
        <v>4.2</v>
      </c>
      <c r="AD83" s="737">
        <v>5.83</v>
      </c>
      <c r="AE83" s="737">
        <v>4.12</v>
      </c>
      <c r="AF83" s="737">
        <v>2.91</v>
      </c>
      <c r="AG83" s="737">
        <v>11.5</v>
      </c>
      <c r="AH83" s="737">
        <v>13.4</v>
      </c>
      <c r="AI83" s="737">
        <v>7.61</v>
      </c>
      <c r="AJ83" s="737">
        <v>9.1999999999999993</v>
      </c>
      <c r="AK83" s="737">
        <v>4.74</v>
      </c>
      <c r="AL83" s="738">
        <v>2009.9999999999998</v>
      </c>
      <c r="AM83" s="739">
        <v>1.9</v>
      </c>
      <c r="AN83" s="737">
        <v>1</v>
      </c>
      <c r="AO83" s="740">
        <f t="shared" si="25"/>
        <v>-17.44872154971759</v>
      </c>
      <c r="AP83" s="741">
        <f t="shared" si="26"/>
        <v>10.189373688377646</v>
      </c>
      <c r="AQ83" s="742">
        <f t="shared" si="27"/>
        <v>89.064195027164871</v>
      </c>
      <c r="AR83" s="624">
        <f>INDEX(Historical!$C$7:$C$1259,MATCH(B83,Historical!$B$7:$B$1281,0))*IF(AH83="n/a",1.03,IF(AH83&lt;0,1.01,IF(AH83&gt;10,1.1,(1+AH83/100))))</f>
        <v>1.859</v>
      </c>
      <c r="AS83" s="736">
        <f t="shared" si="28"/>
        <v>2.0004699000000001</v>
      </c>
      <c r="AT83" s="736">
        <f t="shared" si="17"/>
        <v>2.0952921732600003</v>
      </c>
      <c r="AU83" s="736">
        <f t="shared" si="17"/>
        <v>2.1946090222725245</v>
      </c>
      <c r="AV83" s="736">
        <f t="shared" si="17"/>
        <v>2.2986334899282426</v>
      </c>
      <c r="AW83" s="729">
        <f t="shared" si="29"/>
        <v>10.448004585460767</v>
      </c>
      <c r="AX83" s="743">
        <f t="shared" si="30"/>
        <v>9.0006931301350512</v>
      </c>
      <c r="AY83" s="901">
        <v>0.36</v>
      </c>
      <c r="AZ83" s="739">
        <v>59.260000000000005</v>
      </c>
      <c r="BA83" s="739">
        <v>-4.1000000000000005</v>
      </c>
      <c r="BB83" s="739">
        <v>6.94</v>
      </c>
      <c r="BC83" s="739">
        <v>21.05</v>
      </c>
      <c r="BD83" s="875"/>
      <c r="BE83" s="597">
        <v>2004</v>
      </c>
      <c r="BF83" s="865">
        <f t="shared" si="31"/>
        <v>1</v>
      </c>
      <c r="BG83" s="793">
        <v>3.8</v>
      </c>
    </row>
    <row r="84" spans="1:59" ht="11.25" customHeight="1" x14ac:dyDescent="0.2">
      <c r="A84" s="831" t="s">
        <v>1023</v>
      </c>
      <c r="B84" s="842" t="s">
        <v>1024</v>
      </c>
      <c r="C84" s="898" t="s">
        <v>4253</v>
      </c>
      <c r="D84" s="898" t="s">
        <v>4254</v>
      </c>
      <c r="E84" s="705">
        <v>10</v>
      </c>
      <c r="F84" s="1153">
        <v>411</v>
      </c>
      <c r="G84" s="1153" t="s">
        <v>37</v>
      </c>
      <c r="H84" s="1153" t="s">
        <v>37</v>
      </c>
      <c r="I84" s="841">
        <v>109.91</v>
      </c>
      <c r="J84" s="624">
        <f t="shared" si="18"/>
        <v>3.0206532617596213</v>
      </c>
      <c r="K84" s="844">
        <v>0.83</v>
      </c>
      <c r="L84" s="854">
        <v>4</v>
      </c>
      <c r="M84" s="615">
        <f t="shared" si="19"/>
        <v>3.32</v>
      </c>
      <c r="N84" s="837" t="s">
        <v>567</v>
      </c>
      <c r="O84" s="706">
        <v>0.8</v>
      </c>
      <c r="P84" s="904">
        <v>43920</v>
      </c>
      <c r="Q84" s="904">
        <v>43938</v>
      </c>
      <c r="R84" s="615">
        <f t="shared" si="20"/>
        <v>3.7499999999999893</v>
      </c>
      <c r="S84" s="673">
        <f>IF(INDEX(Historical!$D$7:$D$1257,MATCH(B84,Historical!$B$7:$B$1281,0))=0,"n/a",(INDEX(Historical!$C$7:$C$1259,MATCH(B84,Historical!$B$7:$B$1281,0))/INDEX(Historical!$D$7:$D$1257,MATCH(B84,Historical!$B$7:$B$1281,0))-1)*100)</f>
        <v>3.7854889589905349</v>
      </c>
      <c r="T84" s="673">
        <f>IF(INDEX(Historical!$F$7:$F$1250,MATCH(B84,Historical!$B$7:$B$1281,0))=0,"n/a",((INDEX(Historical!$C$7:$C$1259,MATCH(B84,Historical!$B$7:$B$1281,0))/INDEX(Historical!$F$7:$F$1250,MATCH(B84,Historical!$B$7:$B$1281,0)))^(1/3)-1)*100)</f>
        <v>3.1236353252733773</v>
      </c>
      <c r="U84" s="673">
        <f>IF(INDEX(Historical!$H$7:$H$1250,MATCH(B84,Historical!$B$7:$B$1281,0))=0,"n/a",((INDEX(Historical!$C$7:$C$1259,MATCH(B84,Historical!$B$7:$B$1281,0))/INDEX(Historical!$H$7:$H$1250,MATCH(B84,Historical!$B$7:$B$1281,0)))^(1/5)-1)*100)</f>
        <v>3.4261171052045736</v>
      </c>
      <c r="V84" s="673">
        <f>IF(INDEX(Historical!$O$7:$O$1250,MATCH(B84,Historical!$B$7:$B$1281,0))=0,"n/a",((INDEX(Historical!$C$7:$C$1259,MATCH(B84,Historical!$B$7:$B$1281,0))/INDEX(Historical!$O$7:$O$1250,MATCH(B84,Historical!$B$7:$B$1281,0)))^(1/10)-1)*100)</f>
        <v>6.2165862482970846</v>
      </c>
      <c r="W84" s="674">
        <f t="shared" si="21"/>
        <v>0.55112516232572062</v>
      </c>
      <c r="X84" s="675" t="str">
        <f t="shared" si="22"/>
        <v>n/a</v>
      </c>
      <c r="Y84" s="637"/>
      <c r="Z84" s="624">
        <f t="shared" si="23"/>
        <v>267.74193548387098</v>
      </c>
      <c r="AA84" s="853">
        <f t="shared" si="24"/>
        <v>88.637096774193552</v>
      </c>
      <c r="AB84" s="854">
        <v>12</v>
      </c>
      <c r="AC84" s="833">
        <v>1.24</v>
      </c>
      <c r="AD84" s="833">
        <v>24.82</v>
      </c>
      <c r="AE84" s="833">
        <v>10.35</v>
      </c>
      <c r="AF84" s="833">
        <v>3.21</v>
      </c>
      <c r="AG84" s="833">
        <v>3.5000000000000004</v>
      </c>
      <c r="AH84" s="833">
        <v>-44</v>
      </c>
      <c r="AI84" s="833">
        <v>19.8</v>
      </c>
      <c r="AJ84" s="833">
        <v>-13.3</v>
      </c>
      <c r="AK84" s="833">
        <v>3.5999999999999996</v>
      </c>
      <c r="AL84" s="833">
        <v>10810</v>
      </c>
      <c r="AM84" s="839">
        <v>1</v>
      </c>
      <c r="AN84" s="833">
        <v>0.92</v>
      </c>
      <c r="AO84" s="711">
        <f t="shared" si="25"/>
        <v>-82.19032640722935</v>
      </c>
      <c r="AP84" s="712">
        <f t="shared" si="26"/>
        <v>6.4467703669641949</v>
      </c>
      <c r="AQ84" s="855">
        <f t="shared" si="27"/>
        <v>255.60594960974638</v>
      </c>
      <c r="AR84" s="624">
        <f>INDEX(Historical!$C$7:$C$1259,MATCH(B84,Historical!$B$7:$B$1281,0))*IF(AH84="n/a",1.03,IF(AH84&lt;0,1.01,IF(AH84&gt;10,1.1,(1+AH84/100))))</f>
        <v>3.3229000000000002</v>
      </c>
      <c r="AS84" s="853">
        <f t="shared" si="28"/>
        <v>3.6551900000000006</v>
      </c>
      <c r="AT84" s="853">
        <f t="shared" si="17"/>
        <v>3.7867768400000008</v>
      </c>
      <c r="AU84" s="853">
        <f t="shared" si="17"/>
        <v>3.9231008062400008</v>
      </c>
      <c r="AV84" s="853">
        <f t="shared" si="17"/>
        <v>4.0643324352646406</v>
      </c>
      <c r="AW84" s="624">
        <f t="shared" si="29"/>
        <v>18.752300081504643</v>
      </c>
      <c r="AX84" s="719">
        <f t="shared" si="30"/>
        <v>17.061504941774764</v>
      </c>
      <c r="AY84" s="900">
        <v>0.71</v>
      </c>
      <c r="AZ84" s="839">
        <v>56.19</v>
      </c>
      <c r="BA84" s="839">
        <v>-2.92</v>
      </c>
      <c r="BB84" s="839">
        <v>4.46</v>
      </c>
      <c r="BC84" s="839">
        <v>13.94</v>
      </c>
      <c r="BE84" s="597">
        <v>2011</v>
      </c>
      <c r="BF84" s="865">
        <f t="shared" si="31"/>
        <v>0</v>
      </c>
      <c r="BG84" s="849">
        <v>1.7000000000000002</v>
      </c>
    </row>
    <row r="85" spans="1:59" ht="11.25" customHeight="1" x14ac:dyDescent="0.2">
      <c r="A85" s="831" t="s">
        <v>1058</v>
      </c>
      <c r="B85" s="842" t="s">
        <v>1059</v>
      </c>
      <c r="C85" s="898" t="s">
        <v>4126</v>
      </c>
      <c r="D85" s="898" t="s">
        <v>4293</v>
      </c>
      <c r="E85" s="705">
        <v>11</v>
      </c>
      <c r="F85" s="1153">
        <v>380</v>
      </c>
      <c r="G85" s="1153" t="s">
        <v>115</v>
      </c>
      <c r="H85" s="1153" t="s">
        <v>115</v>
      </c>
      <c r="I85" s="841">
        <v>51.71</v>
      </c>
      <c r="J85" s="624">
        <f t="shared" si="18"/>
        <v>2.8621156449429508</v>
      </c>
      <c r="K85" s="844">
        <v>0.37</v>
      </c>
      <c r="L85" s="854">
        <v>4</v>
      </c>
      <c r="M85" s="615">
        <f t="shared" si="19"/>
        <v>1.48</v>
      </c>
      <c r="N85" s="837" t="s">
        <v>409</v>
      </c>
      <c r="O85" s="706">
        <v>0.36</v>
      </c>
      <c r="P85" s="606">
        <v>44291</v>
      </c>
      <c r="Q85" s="606">
        <v>44314</v>
      </c>
      <c r="R85" s="615">
        <f t="shared" si="20"/>
        <v>2.7777777777777803</v>
      </c>
      <c r="S85" s="673">
        <f>IF(INDEX(Historical!$D$7:$D$1257,MATCH(B85,Historical!$B$7:$B$1281,0))=0,"n/a",(INDEX(Historical!$C$7:$C$1259,MATCH(B85,Historical!$B$7:$B$1281,0))/INDEX(Historical!$D$7:$D$1257,MATCH(B85,Historical!$B$7:$B$1281,0))-1)*100)</f>
        <v>3.6231884057970953</v>
      </c>
      <c r="T85" s="673">
        <f>IF(INDEX(Historical!$F$7:$F$1250,MATCH(B85,Historical!$B$7:$B$1281,0))=0,"n/a",((INDEX(Historical!$C$7:$C$1259,MATCH(B85,Historical!$B$7:$B$1281,0))/INDEX(Historical!$F$7:$F$1250,MATCH(B85,Historical!$B$7:$B$1281,0)))^(1/3)-1)*100)</f>
        <v>8.1647783485575331</v>
      </c>
      <c r="U85" s="673">
        <f>IF(INDEX(Historical!$H$7:$H$1250,MATCH(B85,Historical!$B$7:$B$1281,0))=0,"n/a",((INDEX(Historical!$C$7:$C$1259,MATCH(B85,Historical!$B$7:$B$1281,0))/INDEX(Historical!$H$7:$H$1250,MATCH(B85,Historical!$B$7:$B$1281,0)))^(1/5)-1)*100)</f>
        <v>11.764643460542267</v>
      </c>
      <c r="V85" s="673" t="str">
        <f>IF(INDEX(Historical!$O$7:$O$1250,MATCH(B85,Historical!$B$7:$B$1281,0))=0,"n/a",((INDEX(Historical!$C$7:$C$1259,MATCH(B85,Historical!$B$7:$B$1281,0))/INDEX(Historical!$O$7:$O$1250,MATCH(B85,Historical!$B$7:$B$1281,0)))^(1/10)-1)*100)</f>
        <v>n/a</v>
      </c>
      <c r="W85" s="674" t="str">
        <f t="shared" si="21"/>
        <v>n/a</v>
      </c>
      <c r="X85" s="675">
        <f t="shared" si="22"/>
        <v>1.3679817977374729</v>
      </c>
      <c r="Y85" s="634"/>
      <c r="Z85" s="624">
        <f t="shared" si="23"/>
        <v>61.924686192468613</v>
      </c>
      <c r="AA85" s="853">
        <f t="shared" si="24"/>
        <v>21.635983263598327</v>
      </c>
      <c r="AB85" s="854">
        <v>7</v>
      </c>
      <c r="AC85" s="833">
        <v>2.39</v>
      </c>
      <c r="AD85" s="833">
        <v>3.28</v>
      </c>
      <c r="AE85" s="833">
        <v>4.38</v>
      </c>
      <c r="AF85" s="833">
        <v>5.59</v>
      </c>
      <c r="AG85" s="833">
        <v>26.8</v>
      </c>
      <c r="AH85" s="833">
        <v>-6</v>
      </c>
      <c r="AI85" s="833">
        <v>6.12</v>
      </c>
      <c r="AJ85" s="833">
        <v>8.6</v>
      </c>
      <c r="AK85" s="833">
        <v>6.6000000000000005</v>
      </c>
      <c r="AL85" s="845">
        <v>210180</v>
      </c>
      <c r="AM85" s="839">
        <v>0.1</v>
      </c>
      <c r="AN85" s="833">
        <v>0.37</v>
      </c>
      <c r="AO85" s="711">
        <f t="shared" si="25"/>
        <v>-7.0092241581131098</v>
      </c>
      <c r="AP85" s="712">
        <f t="shared" si="26"/>
        <v>14.626759105485217</v>
      </c>
      <c r="AQ85" s="855">
        <f t="shared" si="27"/>
        <v>131.84779149118464</v>
      </c>
      <c r="AR85" s="624">
        <f>INDEX(Historical!$C$7:$C$1259,MATCH(B85,Historical!$B$7:$B$1281,0))*IF(AH85="n/a",1.03,IF(AH85&lt;0,1.01,IF(AH85&gt;10,1.1,(1+AH85/100))))</f>
        <v>1.4442999999999999</v>
      </c>
      <c r="AS85" s="853">
        <f t="shared" si="28"/>
        <v>1.5326911599999997</v>
      </c>
      <c r="AT85" s="853">
        <f t="shared" si="17"/>
        <v>1.6338487765599998</v>
      </c>
      <c r="AU85" s="853">
        <f t="shared" si="17"/>
        <v>1.7416827958129599</v>
      </c>
      <c r="AV85" s="853">
        <f t="shared" si="17"/>
        <v>1.8566338603366155</v>
      </c>
      <c r="AW85" s="624">
        <f t="shared" si="29"/>
        <v>8.209156592709574</v>
      </c>
      <c r="AX85" s="719">
        <f t="shared" si="30"/>
        <v>15.875375348500434</v>
      </c>
      <c r="AY85" s="900">
        <v>0.91</v>
      </c>
      <c r="AZ85" s="839">
        <v>46.57</v>
      </c>
      <c r="BA85" s="839">
        <v>-2.3199999999999998</v>
      </c>
      <c r="BB85" s="839">
        <v>9.4499999999999993</v>
      </c>
      <c r="BC85" s="839">
        <v>17.78</v>
      </c>
      <c r="BE85" s="597">
        <v>2011</v>
      </c>
      <c r="BF85" s="865">
        <f t="shared" si="31"/>
        <v>0</v>
      </c>
      <c r="BG85" s="849">
        <v>10.8</v>
      </c>
    </row>
    <row r="86" spans="1:59" ht="11.25" customHeight="1" x14ac:dyDescent="0.2">
      <c r="A86" s="838" t="s">
        <v>526</v>
      </c>
      <c r="B86" s="842" t="s">
        <v>527</v>
      </c>
      <c r="C86" s="898" t="s">
        <v>112</v>
      </c>
      <c r="D86" s="898" t="s">
        <v>4290</v>
      </c>
      <c r="E86" s="705">
        <v>17</v>
      </c>
      <c r="F86" s="1153">
        <v>225</v>
      </c>
      <c r="G86" s="1153" t="s">
        <v>37</v>
      </c>
      <c r="H86" s="1153" t="s">
        <v>37</v>
      </c>
      <c r="I86" s="841">
        <v>96.42</v>
      </c>
      <c r="J86" s="624">
        <f t="shared" si="18"/>
        <v>1.1615847334577889</v>
      </c>
      <c r="K86" s="844">
        <v>0.28000000000000003</v>
      </c>
      <c r="L86" s="854">
        <v>4</v>
      </c>
      <c r="M86" s="615">
        <f t="shared" si="19"/>
        <v>1.1200000000000001</v>
      </c>
      <c r="N86" s="837" t="s">
        <v>148</v>
      </c>
      <c r="O86" s="706">
        <v>0.26</v>
      </c>
      <c r="P86" s="606">
        <v>44252</v>
      </c>
      <c r="Q86" s="606">
        <v>44270</v>
      </c>
      <c r="R86" s="615">
        <f t="shared" si="20"/>
        <v>7.6923076923076987</v>
      </c>
      <c r="S86" s="673">
        <f>IF(INDEX(Historical!$D$7:$D$1257,MATCH(B86,Historical!$B$7:$B$1281,0))=0,"n/a",(INDEX(Historical!$C$7:$C$1259,MATCH(B86,Historical!$B$7:$B$1281,0))/INDEX(Historical!$D$7:$D$1257,MATCH(B86,Historical!$B$7:$B$1281,0))-1)*100)</f>
        <v>8.3333333333333481</v>
      </c>
      <c r="T86" s="673">
        <f>IF(INDEX(Historical!$F$7:$F$1250,MATCH(B86,Historical!$B$7:$B$1281,0))=0,"n/a",((INDEX(Historical!$C$7:$C$1259,MATCH(B86,Historical!$B$7:$B$1281,0))/INDEX(Historical!$F$7:$F$1250,MATCH(B86,Historical!$B$7:$B$1281,0)))^(1/3)-1)*100)</f>
        <v>10.064241629820891</v>
      </c>
      <c r="U86" s="673">
        <f>IF(INDEX(Historical!$H$7:$H$1250,MATCH(B86,Historical!$B$7:$B$1281,0))=0,"n/a",((INDEX(Historical!$C$7:$C$1259,MATCH(B86,Historical!$B$7:$B$1281,0))/INDEX(Historical!$H$7:$H$1250,MATCH(B86,Historical!$B$7:$B$1281,0)))^(1/5)-1)*100)</f>
        <v>8.2398196229486853</v>
      </c>
      <c r="V86" s="673">
        <f>IF(INDEX(Historical!$O$7:$O$1250,MATCH(B86,Historical!$B$7:$B$1281,0))=0,"n/a",((INDEX(Historical!$C$7:$C$1259,MATCH(B86,Historical!$B$7:$B$1281,0))/INDEX(Historical!$O$7:$O$1250,MATCH(B86,Historical!$B$7:$B$1281,0)))^(1/10)-1)*100)</f>
        <v>12.277530474402209</v>
      </c>
      <c r="W86" s="674">
        <f t="shared" si="21"/>
        <v>0.67113004851652636</v>
      </c>
      <c r="X86" s="675">
        <f t="shared" si="22"/>
        <v>0.65918556983589482</v>
      </c>
      <c r="Y86" s="637"/>
      <c r="Z86" s="624">
        <f t="shared" si="23"/>
        <v>31.111111111111111</v>
      </c>
      <c r="AA86" s="853">
        <f t="shared" si="24"/>
        <v>26.783333333333331</v>
      </c>
      <c r="AB86" s="854">
        <v>12</v>
      </c>
      <c r="AC86" s="833">
        <v>3.6</v>
      </c>
      <c r="AD86" s="833">
        <v>1.74</v>
      </c>
      <c r="AE86" s="833">
        <v>6.79</v>
      </c>
      <c r="AF86" s="833">
        <v>5.61</v>
      </c>
      <c r="AG86" s="833">
        <v>22.2</v>
      </c>
      <c r="AH86" s="833">
        <v>-13.700000000000001</v>
      </c>
      <c r="AI86" s="833">
        <v>12.47</v>
      </c>
      <c r="AJ86" s="833">
        <v>12.5</v>
      </c>
      <c r="AK86" s="833">
        <v>15.379999999999999</v>
      </c>
      <c r="AL86" s="845">
        <v>71890</v>
      </c>
      <c r="AM86" s="839">
        <v>0.1</v>
      </c>
      <c r="AN86" s="833">
        <v>1.28</v>
      </c>
      <c r="AO86" s="711">
        <f t="shared" si="25"/>
        <v>-17.381928976926858</v>
      </c>
      <c r="AP86" s="712">
        <f t="shared" si="26"/>
        <v>9.4014043564064735</v>
      </c>
      <c r="AQ86" s="855">
        <f t="shared" si="27"/>
        <v>158.41783564177177</v>
      </c>
      <c r="AR86" s="624">
        <f>INDEX(Historical!$C$7:$C$1259,MATCH(B86,Historical!$B$7:$B$1281,0))*IF(AH86="n/a",1.03,IF(AH86&lt;0,1.01,IF(AH86&gt;10,1.1,(1+AH86/100))))</f>
        <v>1.0504</v>
      </c>
      <c r="AS86" s="853">
        <f t="shared" si="28"/>
        <v>1.15544</v>
      </c>
      <c r="AT86" s="853">
        <f t="shared" si="17"/>
        <v>1.2709840000000001</v>
      </c>
      <c r="AU86" s="853">
        <f t="shared" si="17"/>
        <v>1.3980824000000003</v>
      </c>
      <c r="AV86" s="853">
        <f t="shared" si="17"/>
        <v>1.5378906400000005</v>
      </c>
      <c r="AW86" s="624">
        <f t="shared" si="29"/>
        <v>6.4127970400000009</v>
      </c>
      <c r="AX86" s="719">
        <f t="shared" si="30"/>
        <v>6.6508992325243739</v>
      </c>
      <c r="AY86" s="900">
        <v>1.17</v>
      </c>
      <c r="AZ86" s="839">
        <v>81.069999999999993</v>
      </c>
      <c r="BA86" s="839">
        <v>-1.7000000000000002</v>
      </c>
      <c r="BB86" s="839">
        <v>5.8000000000000007</v>
      </c>
      <c r="BC86" s="839">
        <v>16.400000000000002</v>
      </c>
      <c r="BE86" s="597">
        <v>2005</v>
      </c>
      <c r="BF86" s="865">
        <f t="shared" si="31"/>
        <v>1</v>
      </c>
      <c r="BG86" s="849">
        <v>7.0000000000000009</v>
      </c>
    </row>
    <row r="87" spans="1:59" ht="11.25" customHeight="1" x14ac:dyDescent="0.2">
      <c r="A87" s="831" t="s">
        <v>1096</v>
      </c>
      <c r="B87" s="842" t="s">
        <v>1097</v>
      </c>
      <c r="C87" s="898" t="s">
        <v>4253</v>
      </c>
      <c r="D87" s="898" t="s">
        <v>4254</v>
      </c>
      <c r="E87" s="705">
        <v>11</v>
      </c>
      <c r="F87" s="1153">
        <v>344</v>
      </c>
      <c r="G87" s="1153" t="s">
        <v>106</v>
      </c>
      <c r="H87" s="1153" t="s">
        <v>106</v>
      </c>
      <c r="I87" s="841">
        <v>37.83</v>
      </c>
      <c r="J87" s="624">
        <f t="shared" si="18"/>
        <v>3.595030399154111</v>
      </c>
      <c r="K87" s="844">
        <v>0.34</v>
      </c>
      <c r="L87" s="854">
        <v>4</v>
      </c>
      <c r="M87" s="615">
        <f t="shared" si="19"/>
        <v>1.36</v>
      </c>
      <c r="N87" s="837" t="s">
        <v>218</v>
      </c>
      <c r="O87" s="706">
        <v>0.33</v>
      </c>
      <c r="P87" s="606">
        <v>44196</v>
      </c>
      <c r="Q87" s="606">
        <v>44211</v>
      </c>
      <c r="R87" s="615">
        <f t="shared" si="20"/>
        <v>3.0303030303030329</v>
      </c>
      <c r="S87" s="673">
        <f>IF(INDEX(Historical!$D$7:$D$1257,MATCH(B87,Historical!$B$7:$B$1281,0))=0,"n/a",(INDEX(Historical!$C$7:$C$1259,MATCH(B87,Historical!$B$7:$B$1281,0))/INDEX(Historical!$D$7:$D$1257,MATCH(B87,Historical!$B$7:$B$1281,0))-1)*100)</f>
        <v>3.125</v>
      </c>
      <c r="T87" s="673">
        <f>IF(INDEX(Historical!$F$7:$F$1250,MATCH(B87,Historical!$B$7:$B$1281,0))=0,"n/a",((INDEX(Historical!$C$7:$C$1259,MATCH(B87,Historical!$B$7:$B$1281,0))/INDEX(Historical!$F$7:$F$1250,MATCH(B87,Historical!$B$7:$B$1281,0)))^(1/3)-1)*100)</f>
        <v>6.917810999860885</v>
      </c>
      <c r="U87" s="673">
        <f>IF(INDEX(Historical!$H$7:$H$1250,MATCH(B87,Historical!$B$7:$B$1281,0))=0,"n/a",((INDEX(Historical!$C$7:$C$1259,MATCH(B87,Historical!$B$7:$B$1281,0))/INDEX(Historical!$H$7:$H$1250,MATCH(B87,Historical!$B$7:$B$1281,0)))^(1/5)-1)*100)</f>
        <v>15.578962436501453</v>
      </c>
      <c r="V87" s="673">
        <f>IF(INDEX(Historical!$O$7:$O$1250,MATCH(B87,Historical!$B$7:$B$1281,0))=0,"n/a",((INDEX(Historical!$C$7:$C$1259,MATCH(B87,Historical!$B$7:$B$1281,0))/INDEX(Historical!$O$7:$O$1250,MATCH(B87,Historical!$B$7:$B$1281,0)))^(1/10)-1)*100)</f>
        <v>29.436688402434431</v>
      </c>
      <c r="W87" s="674">
        <f t="shared" si="21"/>
        <v>0.52923624503947475</v>
      </c>
      <c r="X87" s="675">
        <f t="shared" si="22"/>
        <v>1.0317193666557254</v>
      </c>
      <c r="Y87" s="634"/>
      <c r="Z87" s="624">
        <f t="shared" si="23"/>
        <v>160</v>
      </c>
      <c r="AA87" s="853">
        <f t="shared" si="24"/>
        <v>44.505882352941178</v>
      </c>
      <c r="AB87" s="854">
        <v>12</v>
      </c>
      <c r="AC87" s="833">
        <v>0.85</v>
      </c>
      <c r="AD87" s="833">
        <v>7.52</v>
      </c>
      <c r="AE87" s="833">
        <v>11.15</v>
      </c>
      <c r="AF87" s="833">
        <v>4.09</v>
      </c>
      <c r="AG87" s="833">
        <v>9.3000000000000007</v>
      </c>
      <c r="AH87" s="833">
        <v>-3.8</v>
      </c>
      <c r="AI87" s="833">
        <v>7.9799999999999995</v>
      </c>
      <c r="AJ87" s="833">
        <v>15.1</v>
      </c>
      <c r="AK87" s="833">
        <v>6</v>
      </c>
      <c r="AL87" s="845">
        <v>7570</v>
      </c>
      <c r="AM87" s="839">
        <v>0.4</v>
      </c>
      <c r="AN87" s="833">
        <v>1.29</v>
      </c>
      <c r="AO87" s="711">
        <f t="shared" si="25"/>
        <v>-25.331889517285614</v>
      </c>
      <c r="AP87" s="712">
        <f t="shared" si="26"/>
        <v>19.173992835655564</v>
      </c>
      <c r="AQ87" s="855">
        <f t="shared" si="27"/>
        <v>184.4324241741237</v>
      </c>
      <c r="AR87" s="624">
        <f>INDEX(Historical!$C$7:$C$1259,MATCH(B87,Historical!$B$7:$B$1281,0))*IF(AH87="n/a",1.03,IF(AH87&lt;0,1.01,IF(AH87&gt;10,1.1,(1+AH87/100))))</f>
        <v>1.3332000000000002</v>
      </c>
      <c r="AS87" s="853">
        <f t="shared" si="28"/>
        <v>1.4395893600000003</v>
      </c>
      <c r="AT87" s="853">
        <f t="shared" ref="AT87:AV106" si="32">IF($AK87="n/a",1.03*AS87,IF($AK87&lt;0,1.01*AS87,IF($AK87&gt;10,1.1*AS87,(1+$AK87/100)*AS87)))</f>
        <v>1.5259647216000003</v>
      </c>
      <c r="AU87" s="853">
        <f t="shared" si="32"/>
        <v>1.6175226048960003</v>
      </c>
      <c r="AV87" s="853">
        <f t="shared" si="32"/>
        <v>1.7145739611897604</v>
      </c>
      <c r="AW87" s="624">
        <f t="shared" si="29"/>
        <v>7.6308506476857607</v>
      </c>
      <c r="AX87" s="719">
        <f t="shared" si="30"/>
        <v>20.171426507231725</v>
      </c>
      <c r="AY87" s="900">
        <v>0.25</v>
      </c>
      <c r="AZ87" s="839">
        <v>62.81</v>
      </c>
      <c r="BA87" s="839">
        <v>-3.5900000000000003</v>
      </c>
      <c r="BB87" s="839">
        <v>3.61</v>
      </c>
      <c r="BC87" s="839">
        <v>15.28</v>
      </c>
      <c r="BE87" s="597">
        <v>2011</v>
      </c>
      <c r="BF87" s="865">
        <f t="shared" si="31"/>
        <v>0</v>
      </c>
      <c r="BG87" s="849">
        <v>3.9</v>
      </c>
    </row>
    <row r="88" spans="1:59" ht="11.25" customHeight="1" x14ac:dyDescent="0.2">
      <c r="A88" s="831" t="s">
        <v>1098</v>
      </c>
      <c r="B88" s="842" t="s">
        <v>1099</v>
      </c>
      <c r="C88" s="898" t="s">
        <v>245</v>
      </c>
      <c r="D88" s="898" t="s">
        <v>4291</v>
      </c>
      <c r="E88" s="705">
        <v>10</v>
      </c>
      <c r="F88" s="1153">
        <v>440</v>
      </c>
      <c r="G88" s="1153" t="s">
        <v>106</v>
      </c>
      <c r="H88" s="1153" t="s">
        <v>106</v>
      </c>
      <c r="I88" s="841">
        <v>15.39</v>
      </c>
      <c r="J88" s="624">
        <f t="shared" si="18"/>
        <v>2.8589993502274202</v>
      </c>
      <c r="K88" s="844">
        <v>0.11</v>
      </c>
      <c r="L88" s="854">
        <v>4</v>
      </c>
      <c r="M88" s="615">
        <f t="shared" si="19"/>
        <v>0.44</v>
      </c>
      <c r="N88" s="837" t="s">
        <v>218</v>
      </c>
      <c r="O88" s="706">
        <v>0.105</v>
      </c>
      <c r="P88" s="606">
        <v>44203</v>
      </c>
      <c r="Q88" s="606">
        <v>44214</v>
      </c>
      <c r="R88" s="615">
        <f t="shared" si="20"/>
        <v>4.7619047619047663</v>
      </c>
      <c r="S88" s="673">
        <f>IF(INDEX(Historical!$D$7:$D$1257,MATCH(B88,Historical!$B$7:$B$1281,0))=0,"n/a",(INDEX(Historical!$C$7:$C$1259,MATCH(B88,Historical!$B$7:$B$1281,0))/INDEX(Historical!$D$7:$D$1257,MATCH(B88,Historical!$B$7:$B$1281,0))-1)*100)</f>
        <v>4.9999999999999822</v>
      </c>
      <c r="T88" s="673">
        <f>IF(INDEX(Historical!$F$7:$F$1250,MATCH(B88,Historical!$B$7:$B$1281,0))=0,"n/a",((INDEX(Historical!$C$7:$C$1259,MATCH(B88,Historical!$B$7:$B$1281,0))/INDEX(Historical!$F$7:$F$1250,MATCH(B88,Historical!$B$7:$B$1281,0)))^(1/3)-1)*100)</f>
        <v>9.4879784971972256</v>
      </c>
      <c r="U88" s="673">
        <f>IF(INDEX(Historical!$H$7:$H$1250,MATCH(B88,Historical!$B$7:$B$1281,0))=0,"n/a",((INDEX(Historical!$C$7:$C$1259,MATCH(B88,Historical!$B$7:$B$1281,0))/INDEX(Historical!$H$7:$H$1250,MATCH(B88,Historical!$B$7:$B$1281,0)))^(1/5)-1)*100)</f>
        <v>11.842691472014465</v>
      </c>
      <c r="V88" s="673" t="str">
        <f>IF(INDEX(Historical!$O$7:$O$1250,MATCH(B88,Historical!$B$7:$B$1281,0))=0,"n/a",((INDEX(Historical!$C$7:$C$1259,MATCH(B88,Historical!$B$7:$B$1281,0))/INDEX(Historical!$O$7:$O$1250,MATCH(B88,Historical!$B$7:$B$1281,0)))^(1/10)-1)*100)</f>
        <v>n/a</v>
      </c>
      <c r="W88" s="674" t="str">
        <f t="shared" si="21"/>
        <v>n/a</v>
      </c>
      <c r="X88" s="675" t="str">
        <f t="shared" si="22"/>
        <v>n/a</v>
      </c>
      <c r="Y88" s="634"/>
      <c r="Z88" s="624" t="str">
        <f t="shared" si="23"/>
        <v>n/a</v>
      </c>
      <c r="AA88" s="853" t="str">
        <f t="shared" si="24"/>
        <v>n/a</v>
      </c>
      <c r="AB88" s="854">
        <v>4</v>
      </c>
      <c r="AC88" s="833">
        <v>-1.06</v>
      </c>
      <c r="AD88" s="833" t="s">
        <v>136</v>
      </c>
      <c r="AE88" s="833">
        <v>0.72</v>
      </c>
      <c r="AF88" s="833">
        <v>1.43</v>
      </c>
      <c r="AG88" s="833">
        <v>-23.9</v>
      </c>
      <c r="AH88" s="833">
        <v>-304.89999999999998</v>
      </c>
      <c r="AI88" s="833">
        <v>195.45</v>
      </c>
      <c r="AJ88" s="833">
        <v>-22.400000000000002</v>
      </c>
      <c r="AK88" s="833">
        <v>9</v>
      </c>
      <c r="AL88" s="845">
        <v>184.46</v>
      </c>
      <c r="AM88" s="839">
        <v>3.5999999999999996</v>
      </c>
      <c r="AN88" s="833">
        <v>0</v>
      </c>
      <c r="AO88" s="711" t="str">
        <f t="shared" si="25"/>
        <v>n/a</v>
      </c>
      <c r="AP88" s="712">
        <f t="shared" si="26"/>
        <v>14.701690822241886</v>
      </c>
      <c r="AQ88" s="855" t="str">
        <f t="shared" si="27"/>
        <v>n/a</v>
      </c>
      <c r="AR88" s="624">
        <f>INDEX(Historical!$C$7:$C$1259,MATCH(B88,Historical!$B$7:$B$1281,0))*IF(AH88="n/a",1.03,IF(AH88&lt;0,1.01,IF(AH88&gt;10,1.1,(1+AH88/100))))</f>
        <v>0.42419999999999997</v>
      </c>
      <c r="AS88" s="853">
        <f t="shared" si="28"/>
        <v>0.46661999999999998</v>
      </c>
      <c r="AT88" s="853">
        <f t="shared" si="32"/>
        <v>0.50861580000000006</v>
      </c>
      <c r="AU88" s="853">
        <f t="shared" si="32"/>
        <v>0.55439122200000013</v>
      </c>
      <c r="AV88" s="853">
        <f t="shared" si="32"/>
        <v>0.6042864319800002</v>
      </c>
      <c r="AW88" s="624">
        <f t="shared" si="29"/>
        <v>2.5581134539800003</v>
      </c>
      <c r="AX88" s="719">
        <f t="shared" si="30"/>
        <v>16.621919778947369</v>
      </c>
      <c r="AY88" s="900">
        <v>1.27</v>
      </c>
      <c r="AZ88" s="839">
        <v>191.48000000000002</v>
      </c>
      <c r="BA88" s="839">
        <v>-13.930000000000001</v>
      </c>
      <c r="BB88" s="839">
        <v>-5.53</v>
      </c>
      <c r="BC88" s="839">
        <v>14.21</v>
      </c>
      <c r="BE88" s="597">
        <v>2012</v>
      </c>
      <c r="BF88" s="865">
        <f t="shared" si="31"/>
        <v>0</v>
      </c>
      <c r="BG88" s="849">
        <v>-15</v>
      </c>
    </row>
    <row r="89" spans="1:59" ht="11.25" customHeight="1" x14ac:dyDescent="0.2">
      <c r="A89" s="831" t="s">
        <v>508</v>
      </c>
      <c r="B89" s="842" t="s">
        <v>509</v>
      </c>
      <c r="C89" s="898" t="s">
        <v>108</v>
      </c>
      <c r="D89" s="898" t="s">
        <v>4272</v>
      </c>
      <c r="E89" s="705">
        <v>23</v>
      </c>
      <c r="F89" s="1153">
        <v>154</v>
      </c>
      <c r="G89" s="1153" t="s">
        <v>106</v>
      </c>
      <c r="H89" s="1153" t="s">
        <v>106</v>
      </c>
      <c r="I89" s="841">
        <v>59.65</v>
      </c>
      <c r="J89" s="624">
        <f t="shared" si="18"/>
        <v>3.1181894383906119</v>
      </c>
      <c r="K89" s="851">
        <v>0.46500000000000002</v>
      </c>
      <c r="L89" s="854">
        <v>4</v>
      </c>
      <c r="M89" s="615">
        <f t="shared" si="19"/>
        <v>1.86</v>
      </c>
      <c r="N89" s="837" t="s">
        <v>318</v>
      </c>
      <c r="O89" s="707">
        <v>0.46</v>
      </c>
      <c r="P89" s="606">
        <v>44266</v>
      </c>
      <c r="Q89" s="606">
        <v>44278</v>
      </c>
      <c r="R89" s="615">
        <f t="shared" si="20"/>
        <v>1.0869565217391313</v>
      </c>
      <c r="S89" s="673">
        <f>IF(INDEX(Historical!$D$7:$D$1257,MATCH(B89,Historical!$B$7:$B$1281,0))=0,"n/a",(INDEX(Historical!$C$7:$C$1259,MATCH(B89,Historical!$B$7:$B$1281,0))/INDEX(Historical!$D$7:$D$1257,MATCH(B89,Historical!$B$7:$B$1281,0))-1)*100)</f>
        <v>2.2346368715083775</v>
      </c>
      <c r="T89" s="673">
        <f>IF(INDEX(Historical!$F$7:$F$1250,MATCH(B89,Historical!$B$7:$B$1281,0))=0,"n/a",((INDEX(Historical!$C$7:$C$1259,MATCH(B89,Historical!$B$7:$B$1281,0))/INDEX(Historical!$F$7:$F$1250,MATCH(B89,Historical!$B$7:$B$1281,0)))^(1/3)-1)*100)</f>
        <v>2.4866716989808468</v>
      </c>
      <c r="U89" s="673">
        <f>IF(INDEX(Historical!$H$7:$H$1250,MATCH(B89,Historical!$B$7:$B$1281,0))=0,"n/a",((INDEX(Historical!$C$7:$C$1259,MATCH(B89,Historical!$B$7:$B$1281,0))/INDEX(Historical!$H$7:$H$1250,MATCH(B89,Historical!$B$7:$B$1281,0)))^(1/5)-1)*100)</f>
        <v>2.3417165650659877</v>
      </c>
      <c r="V89" s="673">
        <f>IF(INDEX(Historical!$O$7:$O$1250,MATCH(B89,Historical!$B$7:$B$1281,0))=0,"n/a",((INDEX(Historical!$C$7:$C$1259,MATCH(B89,Historical!$B$7:$B$1281,0))/INDEX(Historical!$O$7:$O$1250,MATCH(B89,Historical!$B$7:$B$1281,0)))^(1/10)-1)*100)</f>
        <v>6.6963522687583321</v>
      </c>
      <c r="W89" s="674">
        <f t="shared" si="21"/>
        <v>0.34970032505476289</v>
      </c>
      <c r="X89" s="675" t="str">
        <f t="shared" si="22"/>
        <v>n/a</v>
      </c>
      <c r="Y89" s="843"/>
      <c r="Z89" s="624" t="str">
        <f t="shared" si="23"/>
        <v>n/a</v>
      </c>
      <c r="AA89" s="853" t="str">
        <f t="shared" si="24"/>
        <v>n/a</v>
      </c>
      <c r="AB89" s="854">
        <v>12</v>
      </c>
      <c r="AC89" s="833" t="s">
        <v>136</v>
      </c>
      <c r="AD89" s="833" t="s">
        <v>136</v>
      </c>
      <c r="AE89" s="833" t="s">
        <v>136</v>
      </c>
      <c r="AF89" s="833" t="s">
        <v>136</v>
      </c>
      <c r="AG89" s="833" t="s">
        <v>136</v>
      </c>
      <c r="AH89" s="833" t="s">
        <v>136</v>
      </c>
      <c r="AI89" s="833" t="s">
        <v>136</v>
      </c>
      <c r="AJ89" s="833" t="s">
        <v>136</v>
      </c>
      <c r="AK89" s="833" t="s">
        <v>136</v>
      </c>
      <c r="AL89" s="845" t="s">
        <v>136</v>
      </c>
      <c r="AM89" s="839" t="s">
        <v>136</v>
      </c>
      <c r="AN89" s="833" t="s">
        <v>136</v>
      </c>
      <c r="AO89" s="711" t="str">
        <f t="shared" si="25"/>
        <v>n/a</v>
      </c>
      <c r="AP89" s="712">
        <f t="shared" si="26"/>
        <v>5.4599060034565996</v>
      </c>
      <c r="AQ89" s="855" t="str">
        <f t="shared" si="27"/>
        <v>n/a</v>
      </c>
      <c r="AR89" s="624">
        <f>INDEX(Historical!$C$7:$C$1259,MATCH(B89,Historical!$B$7:$B$1281,0))*IF(AH89="n/a",1.03,IF(AH89&lt;0,1.01,IF(AH89&gt;10,1.1,(1+AH89/100))))</f>
        <v>1.8849</v>
      </c>
      <c r="AS89" s="853">
        <f t="shared" si="28"/>
        <v>1.9414470000000001</v>
      </c>
      <c r="AT89" s="853">
        <f t="shared" si="32"/>
        <v>1.9996904100000001</v>
      </c>
      <c r="AU89" s="853">
        <f t="shared" si="32"/>
        <v>2.0596811223000002</v>
      </c>
      <c r="AV89" s="853">
        <f t="shared" si="32"/>
        <v>2.1214715559690003</v>
      </c>
      <c r="AW89" s="624">
        <f t="shared" si="29"/>
        <v>10.007190088269001</v>
      </c>
      <c r="AX89" s="719">
        <f t="shared" si="30"/>
        <v>16.776513140434201</v>
      </c>
      <c r="AY89" s="900" t="s">
        <v>136</v>
      </c>
      <c r="AZ89" s="839" t="s">
        <v>136</v>
      </c>
      <c r="BA89" s="839" t="s">
        <v>136</v>
      </c>
      <c r="BB89" s="839" t="s">
        <v>136</v>
      </c>
      <c r="BC89" s="839" t="s">
        <v>136</v>
      </c>
      <c r="BD89" s="874" t="s">
        <v>4199</v>
      </c>
      <c r="BE89" s="597">
        <v>1999</v>
      </c>
      <c r="BF89" s="865">
        <f t="shared" si="31"/>
        <v>2</v>
      </c>
      <c r="BG89" s="849" t="s">
        <v>136</v>
      </c>
    </row>
    <row r="90" spans="1:59" ht="11.25" customHeight="1" x14ac:dyDescent="0.2">
      <c r="A90" s="831" t="s">
        <v>1108</v>
      </c>
      <c r="B90" s="842" t="s">
        <v>1109</v>
      </c>
      <c r="C90" s="898" t="s">
        <v>245</v>
      </c>
      <c r="D90" s="898" t="s">
        <v>4281</v>
      </c>
      <c r="E90" s="705">
        <v>10</v>
      </c>
      <c r="F90" s="1153">
        <v>398</v>
      </c>
      <c r="G90" s="1153" t="s">
        <v>106</v>
      </c>
      <c r="H90" s="1153" t="s">
        <v>106</v>
      </c>
      <c r="I90" s="841">
        <v>96.57</v>
      </c>
      <c r="J90" s="624">
        <f t="shared" si="18"/>
        <v>0.6213109661385523</v>
      </c>
      <c r="K90" s="844">
        <v>0.15</v>
      </c>
      <c r="L90" s="854">
        <v>4</v>
      </c>
      <c r="M90" s="615">
        <f t="shared" si="19"/>
        <v>0.6</v>
      </c>
      <c r="N90" s="837" t="s">
        <v>716</v>
      </c>
      <c r="O90" s="706">
        <v>0.1</v>
      </c>
      <c r="P90" s="904">
        <v>43735</v>
      </c>
      <c r="Q90" s="904">
        <v>43773</v>
      </c>
      <c r="R90" s="615">
        <f t="shared" si="20"/>
        <v>49.999999999999986</v>
      </c>
      <c r="S90" s="673">
        <f>IF(INDEX(Historical!$D$7:$D$1257,MATCH(B90,Historical!$B$7:$B$1281,0))=0,"n/a",(INDEX(Historical!$C$7:$C$1259,MATCH(B90,Historical!$B$7:$B$1281,0))/INDEX(Historical!$D$7:$D$1257,MATCH(B90,Historical!$B$7:$B$1281,0))-1)*100)</f>
        <v>33.333333333333329</v>
      </c>
      <c r="T90" s="673">
        <f>IF(INDEX(Historical!$F$7:$F$1250,MATCH(B90,Historical!$B$7:$B$1281,0))=0,"n/a",((INDEX(Historical!$C$7:$C$1259,MATCH(B90,Historical!$B$7:$B$1281,0))/INDEX(Historical!$F$7:$F$1250,MATCH(B90,Historical!$B$7:$B$1281,0)))^(1/3)-1)*100)</f>
        <v>24.622517114844044</v>
      </c>
      <c r="U90" s="673">
        <f>IF(INDEX(Historical!$H$7:$H$1250,MATCH(B90,Historical!$B$7:$B$1281,0))=0,"n/a",((INDEX(Historical!$C$7:$C$1259,MATCH(B90,Historical!$B$7:$B$1281,0))/INDEX(Historical!$H$7:$H$1250,MATCH(B90,Historical!$B$7:$B$1281,0)))^(1/5)-1)*100)</f>
        <v>19.13578981670916</v>
      </c>
      <c r="V90" s="673">
        <f>IF(INDEX(Historical!$O$7:$O$1250,MATCH(B90,Historical!$B$7:$B$1281,0))=0,"n/a",((INDEX(Historical!$C$7:$C$1259,MATCH(B90,Historical!$B$7:$B$1281,0))/INDEX(Historical!$O$7:$O$1250,MATCH(B90,Historical!$B$7:$B$1281,0)))^(1/10)-1)*100)</f>
        <v>14.130869721941398</v>
      </c>
      <c r="W90" s="674">
        <f t="shared" si="21"/>
        <v>1.3541834432877462</v>
      </c>
      <c r="X90" s="675" t="str">
        <f t="shared" si="22"/>
        <v>n/a</v>
      </c>
      <c r="Y90" s="646" t="s">
        <v>4577</v>
      </c>
      <c r="Z90" s="624" t="str">
        <f t="shared" si="23"/>
        <v>n/a</v>
      </c>
      <c r="AA90" s="853" t="str">
        <f t="shared" si="24"/>
        <v>n/a</v>
      </c>
      <c r="AB90" s="854">
        <v>1</v>
      </c>
      <c r="AC90" s="833">
        <v>-2.83</v>
      </c>
      <c r="AD90" s="833" t="s">
        <v>136</v>
      </c>
      <c r="AE90" s="833">
        <v>0.44</v>
      </c>
      <c r="AF90" s="833">
        <v>1.5</v>
      </c>
      <c r="AG90" s="833">
        <v>-6.7</v>
      </c>
      <c r="AH90" s="833">
        <v>-28.499999999999996</v>
      </c>
      <c r="AI90" s="833">
        <v>7.82</v>
      </c>
      <c r="AJ90" s="833">
        <v>-10.9</v>
      </c>
      <c r="AK90" s="833" t="s">
        <v>136</v>
      </c>
      <c r="AL90" s="845">
        <v>1960</v>
      </c>
      <c r="AM90" s="839">
        <v>19</v>
      </c>
      <c r="AN90" s="833">
        <v>0.42</v>
      </c>
      <c r="AO90" s="711" t="str">
        <f t="shared" si="25"/>
        <v>n/a</v>
      </c>
      <c r="AP90" s="712">
        <f t="shared" si="26"/>
        <v>19.757100782847711</v>
      </c>
      <c r="AQ90" s="855" t="str">
        <f t="shared" si="27"/>
        <v>n/a</v>
      </c>
      <c r="AR90" s="624">
        <f>INDEX(Historical!$C$7:$C$1259,MATCH(B90,Historical!$B$7:$B$1281,0))*IF(AH90="n/a",1.03,IF(AH90&lt;0,1.01,IF(AH90&gt;10,1.1,(1+AH90/100))))</f>
        <v>0.60599999999999998</v>
      </c>
      <c r="AS90" s="853">
        <f t="shared" si="28"/>
        <v>0.6533892</v>
      </c>
      <c r="AT90" s="853">
        <f t="shared" si="32"/>
        <v>0.67299087600000007</v>
      </c>
      <c r="AU90" s="853">
        <f t="shared" si="32"/>
        <v>0.69318060228000011</v>
      </c>
      <c r="AV90" s="853">
        <f t="shared" si="32"/>
        <v>0.71397602034840013</v>
      </c>
      <c r="AW90" s="624">
        <f t="shared" si="29"/>
        <v>3.3395366986284003</v>
      </c>
      <c r="AX90" s="719">
        <f t="shared" si="30"/>
        <v>3.4581512877999385</v>
      </c>
      <c r="AY90" s="900">
        <v>0.84</v>
      </c>
      <c r="AZ90" s="839">
        <v>349.15</v>
      </c>
      <c r="BA90" s="839">
        <v>-24.55</v>
      </c>
      <c r="BB90" s="839">
        <v>13.26</v>
      </c>
      <c r="BC90" s="839">
        <v>91.22</v>
      </c>
      <c r="BE90" s="597">
        <v>2012</v>
      </c>
      <c r="BF90" s="865">
        <f t="shared" si="31"/>
        <v>0</v>
      </c>
      <c r="BG90" s="849">
        <v>-3</v>
      </c>
    </row>
    <row r="91" spans="1:59" s="744" customFormat="1" ht="11.25" customHeight="1" x14ac:dyDescent="0.2">
      <c r="A91" s="619" t="s">
        <v>1118</v>
      </c>
      <c r="B91" s="751" t="s">
        <v>1119</v>
      </c>
      <c r="C91" s="898" t="s">
        <v>4253</v>
      </c>
      <c r="D91" s="898" t="s">
        <v>4254</v>
      </c>
      <c r="E91" s="727">
        <v>10</v>
      </c>
      <c r="F91" s="1153">
        <v>404</v>
      </c>
      <c r="G91" s="1152" t="s">
        <v>106</v>
      </c>
      <c r="H91" s="1152" t="s">
        <v>106</v>
      </c>
      <c r="I91" s="728">
        <v>31.4</v>
      </c>
      <c r="J91" s="729">
        <f t="shared" si="18"/>
        <v>3.5668789808917203</v>
      </c>
      <c r="K91" s="730">
        <v>0.28000000000000003</v>
      </c>
      <c r="L91" s="731">
        <v>4</v>
      </c>
      <c r="M91" s="732">
        <f t="shared" si="19"/>
        <v>1.1200000000000001</v>
      </c>
      <c r="N91" s="733" t="s">
        <v>488</v>
      </c>
      <c r="O91" s="734">
        <v>0.26</v>
      </c>
      <c r="P91" s="1097">
        <v>43828</v>
      </c>
      <c r="Q91" s="1097">
        <v>43844</v>
      </c>
      <c r="R91" s="732">
        <f t="shared" si="20"/>
        <v>7.6923076923076987</v>
      </c>
      <c r="S91" s="673">
        <f>IF(INDEX(Historical!$D$7:$D$1257,MATCH(B91,Historical!$B$7:$B$1281,0))=0,"n/a",(INDEX(Historical!$C$7:$C$1259,MATCH(B91,Historical!$B$7:$B$1281,0))/INDEX(Historical!$D$7:$D$1257,MATCH(B91,Historical!$B$7:$B$1281,0))-1)*100)</f>
        <v>5.6603773584905648</v>
      </c>
      <c r="T91" s="673">
        <f>IF(INDEX(Historical!$F$7:$F$1250,MATCH(B91,Historical!$B$7:$B$1281,0))=0,"n/a",((INDEX(Historical!$C$7:$C$1259,MATCH(B91,Historical!$B$7:$B$1281,0))/INDEX(Historical!$F$7:$F$1250,MATCH(B91,Historical!$B$7:$B$1281,0)))^(1/3)-1)*100)</f>
        <v>6.7767583149812571</v>
      </c>
      <c r="U91" s="673">
        <f>IF(INDEX(Historical!$H$7:$H$1250,MATCH(B91,Historical!$B$7:$B$1281,0))=0,"n/a",((INDEX(Historical!$C$7:$C$1259,MATCH(B91,Historical!$B$7:$B$1281,0))/INDEX(Historical!$H$7:$H$1250,MATCH(B91,Historical!$B$7:$B$1281,0)))^(1/5)-1)*100)</f>
        <v>5.9223841048812176</v>
      </c>
      <c r="V91" s="673">
        <f>IF(INDEX(Historical!$O$7:$O$1250,MATCH(B91,Historical!$B$7:$B$1281,0))=0,"n/a",((INDEX(Historical!$C$7:$C$1259,MATCH(B91,Historical!$B$7:$B$1281,0))/INDEX(Historical!$O$7:$O$1250,MATCH(B91,Historical!$B$7:$B$1281,0)))^(1/10)-1)*100)</f>
        <v>10.8449222600272</v>
      </c>
      <c r="W91" s="674">
        <f t="shared" si="21"/>
        <v>0.54609742355740631</v>
      </c>
      <c r="X91" s="675" t="str">
        <f t="shared" si="22"/>
        <v>n/a</v>
      </c>
      <c r="Y91" s="735"/>
      <c r="Z91" s="729">
        <f t="shared" si="23"/>
        <v>400</v>
      </c>
      <c r="AA91" s="736">
        <f t="shared" si="24"/>
        <v>112.14285714285712</v>
      </c>
      <c r="AB91" s="731">
        <v>12</v>
      </c>
      <c r="AC91" s="737">
        <v>0.28000000000000003</v>
      </c>
      <c r="AD91" s="737">
        <v>14.29</v>
      </c>
      <c r="AE91" s="737">
        <v>6.22</v>
      </c>
      <c r="AF91" s="737">
        <v>2.33</v>
      </c>
      <c r="AG91" s="737">
        <v>2</v>
      </c>
      <c r="AH91" s="737">
        <v>-86.5</v>
      </c>
      <c r="AI91" s="737">
        <v>104.92999999999999</v>
      </c>
      <c r="AJ91" s="737">
        <v>-6.1</v>
      </c>
      <c r="AK91" s="737">
        <v>8</v>
      </c>
      <c r="AL91" s="738">
        <v>5540</v>
      </c>
      <c r="AM91" s="739">
        <v>1.6</v>
      </c>
      <c r="AN91" s="737">
        <v>1.95</v>
      </c>
      <c r="AO91" s="740">
        <f t="shared" si="25"/>
        <v>-102.65359405708419</v>
      </c>
      <c r="AP91" s="741">
        <f t="shared" si="26"/>
        <v>9.4892630857729383</v>
      </c>
      <c r="AQ91" s="742">
        <f t="shared" si="27"/>
        <v>240.77875334321931</v>
      </c>
      <c r="AR91" s="624">
        <f>INDEX(Historical!$C$7:$C$1259,MATCH(B91,Historical!$B$7:$B$1281,0))*IF(AH91="n/a",1.03,IF(AH91&lt;0,1.01,IF(AH91&gt;10,1.1,(1+AH91/100))))</f>
        <v>1.1312000000000002</v>
      </c>
      <c r="AS91" s="736">
        <f t="shared" si="28"/>
        <v>1.2443200000000003</v>
      </c>
      <c r="AT91" s="736">
        <f t="shared" si="32"/>
        <v>1.3438656000000004</v>
      </c>
      <c r="AU91" s="736">
        <f t="shared" si="32"/>
        <v>1.4513748480000006</v>
      </c>
      <c r="AV91" s="736">
        <f t="shared" si="32"/>
        <v>1.5674848358400009</v>
      </c>
      <c r="AW91" s="729">
        <f t="shared" si="29"/>
        <v>6.7382452838400031</v>
      </c>
      <c r="AX91" s="743">
        <f t="shared" si="30"/>
        <v>21.459379884840775</v>
      </c>
      <c r="AY91" s="901">
        <v>0.87</v>
      </c>
      <c r="AZ91" s="739">
        <v>37.24</v>
      </c>
      <c r="BA91" s="739">
        <v>-10.16</v>
      </c>
      <c r="BB91" s="739">
        <v>1.4200000000000002</v>
      </c>
      <c r="BC91" s="739">
        <v>7.93</v>
      </c>
      <c r="BD91" s="875"/>
      <c r="BE91" s="597">
        <v>2011</v>
      </c>
      <c r="BF91" s="865">
        <f t="shared" si="31"/>
        <v>0</v>
      </c>
      <c r="BG91" s="793">
        <v>0.5</v>
      </c>
    </row>
    <row r="92" spans="1:59" ht="11.25" customHeight="1" x14ac:dyDescent="0.2">
      <c r="A92" s="831" t="s">
        <v>1110</v>
      </c>
      <c r="B92" s="842" t="s">
        <v>1111</v>
      </c>
      <c r="C92" s="898" t="s">
        <v>108</v>
      </c>
      <c r="D92" s="898" t="s">
        <v>4277</v>
      </c>
      <c r="E92" s="705">
        <v>10</v>
      </c>
      <c r="F92" s="1153">
        <v>394</v>
      </c>
      <c r="G92" s="1153" t="s">
        <v>37</v>
      </c>
      <c r="H92" s="1153" t="s">
        <v>115</v>
      </c>
      <c r="I92" s="841">
        <v>94.99</v>
      </c>
      <c r="J92" s="624">
        <f t="shared" si="18"/>
        <v>1.8528266133277189</v>
      </c>
      <c r="K92" s="844">
        <v>0.44</v>
      </c>
      <c r="L92" s="854">
        <v>4</v>
      </c>
      <c r="M92" s="615">
        <f t="shared" si="19"/>
        <v>1.76</v>
      </c>
      <c r="N92" s="837" t="s">
        <v>425</v>
      </c>
      <c r="O92" s="706">
        <v>0.4</v>
      </c>
      <c r="P92" s="904">
        <v>43698</v>
      </c>
      <c r="Q92" s="904">
        <v>43713</v>
      </c>
      <c r="R92" s="615">
        <f t="shared" si="20"/>
        <v>9.9999999999999947</v>
      </c>
      <c r="S92" s="673">
        <f>IF(INDEX(Historical!$D$7:$D$1257,MATCH(B92,Historical!$B$7:$B$1281,0))=0,"n/a",(INDEX(Historical!$C$7:$C$1259,MATCH(B92,Historical!$B$7:$B$1281,0))/INDEX(Historical!$D$7:$D$1257,MATCH(B92,Historical!$B$7:$B$1281,0))-1)*100)</f>
        <v>4.7619047619047672</v>
      </c>
      <c r="T92" s="673">
        <f>IF(INDEX(Historical!$F$7:$F$1250,MATCH(B92,Historical!$B$7:$B$1281,0))=0,"n/a",((INDEX(Historical!$C$7:$C$1259,MATCH(B92,Historical!$B$7:$B$1281,0))/INDEX(Historical!$F$7:$F$1250,MATCH(B92,Historical!$B$7:$B$1281,0)))^(1/3)-1)*100)</f>
        <v>10.625803603663275</v>
      </c>
      <c r="U92" s="673">
        <f>IF(INDEX(Historical!$H$7:$H$1250,MATCH(B92,Historical!$B$7:$B$1281,0))=0,"n/a",((INDEX(Historical!$C$7:$C$1259,MATCH(B92,Historical!$B$7:$B$1281,0))/INDEX(Historical!$H$7:$H$1250,MATCH(B92,Historical!$B$7:$B$1281,0)))^(1/5)-1)*100)</f>
        <v>10.25994778190622</v>
      </c>
      <c r="V92" s="673">
        <f>IF(INDEX(Historical!$O$7:$O$1250,MATCH(B92,Historical!$B$7:$B$1281,0))=0,"n/a",((INDEX(Historical!$C$7:$C$1259,MATCH(B92,Historical!$B$7:$B$1281,0))/INDEX(Historical!$O$7:$O$1250,MATCH(B92,Historical!$B$7:$B$1281,0)))^(1/10)-1)*100)</f>
        <v>36.220436655374314</v>
      </c>
      <c r="W92" s="674">
        <f t="shared" si="21"/>
        <v>0.28326405558072892</v>
      </c>
      <c r="X92" s="675" t="str">
        <f t="shared" si="22"/>
        <v>n/a</v>
      </c>
      <c r="Y92" s="646" t="s">
        <v>4577</v>
      </c>
      <c r="Z92" s="624">
        <f t="shared" si="23"/>
        <v>49.162011173184354</v>
      </c>
      <c r="AA92" s="853">
        <f t="shared" si="24"/>
        <v>26.533519553072622</v>
      </c>
      <c r="AB92" s="854">
        <v>12</v>
      </c>
      <c r="AC92" s="833">
        <v>3.58</v>
      </c>
      <c r="AD92" s="833">
        <v>4.24</v>
      </c>
      <c r="AE92" s="833">
        <v>2.6</v>
      </c>
      <c r="AF92" s="833">
        <v>2.98</v>
      </c>
      <c r="AG92" s="833">
        <v>12</v>
      </c>
      <c r="AH92" s="833">
        <v>-60.4</v>
      </c>
      <c r="AI92" s="833">
        <v>12.17</v>
      </c>
      <c r="AJ92" s="833">
        <v>-6.9</v>
      </c>
      <c r="AK92" s="833">
        <v>6.2700000000000005</v>
      </c>
      <c r="AL92" s="845">
        <v>28880</v>
      </c>
      <c r="AM92" s="839">
        <v>0.5</v>
      </c>
      <c r="AN92" s="833">
        <v>2.16</v>
      </c>
      <c r="AO92" s="711">
        <f t="shared" si="25"/>
        <v>-14.420745157838683</v>
      </c>
      <c r="AP92" s="712">
        <f t="shared" si="26"/>
        <v>12.11277439523394</v>
      </c>
      <c r="AQ92" s="855">
        <f t="shared" si="27"/>
        <v>87.462456410944014</v>
      </c>
      <c r="AR92" s="624">
        <f>INDEX(Historical!$C$7:$C$1259,MATCH(B92,Historical!$B$7:$B$1281,0))*IF(AH92="n/a",1.03,IF(AH92&lt;0,1.01,IF(AH92&gt;10,1.1,(1+AH92/100))))</f>
        <v>1.7776000000000001</v>
      </c>
      <c r="AS92" s="853">
        <f t="shared" si="28"/>
        <v>1.9553600000000002</v>
      </c>
      <c r="AT92" s="853">
        <f t="shared" si="32"/>
        <v>2.0779610720000004</v>
      </c>
      <c r="AU92" s="853">
        <f t="shared" si="32"/>
        <v>2.2082492312144004</v>
      </c>
      <c r="AV92" s="853">
        <f t="shared" si="32"/>
        <v>2.3467064580115431</v>
      </c>
      <c r="AW92" s="624">
        <f t="shared" si="29"/>
        <v>10.365876761225945</v>
      </c>
      <c r="AX92" s="719">
        <f t="shared" si="30"/>
        <v>10.912597916860664</v>
      </c>
      <c r="AY92" s="900">
        <v>1.8</v>
      </c>
      <c r="AZ92" s="839">
        <v>245.29000000000002</v>
      </c>
      <c r="BA92" s="839">
        <v>-9.09</v>
      </c>
      <c r="BB92" s="839">
        <v>0.98</v>
      </c>
      <c r="BC92" s="839">
        <v>31.78</v>
      </c>
      <c r="BE92" s="597">
        <v>2011</v>
      </c>
      <c r="BF92" s="865">
        <f t="shared" si="31"/>
        <v>0</v>
      </c>
      <c r="BG92" s="849">
        <v>0.89999999999999991</v>
      </c>
    </row>
    <row r="93" spans="1:59" ht="11.25" customHeight="1" x14ac:dyDescent="0.2">
      <c r="A93" s="838" t="s">
        <v>539</v>
      </c>
      <c r="B93" s="842" t="s">
        <v>540</v>
      </c>
      <c r="C93" s="898" t="s">
        <v>108</v>
      </c>
      <c r="D93" s="898" t="s">
        <v>118</v>
      </c>
      <c r="E93" s="705">
        <v>18</v>
      </c>
      <c r="F93" s="1153">
        <v>188</v>
      </c>
      <c r="G93" s="1153" t="s">
        <v>37</v>
      </c>
      <c r="H93" s="1153" t="s">
        <v>37</v>
      </c>
      <c r="I93" s="841">
        <v>14.86</v>
      </c>
      <c r="J93" s="624">
        <f t="shared" si="18"/>
        <v>4.0376850605652752</v>
      </c>
      <c r="K93" s="844">
        <v>0.15</v>
      </c>
      <c r="L93" s="854">
        <v>4</v>
      </c>
      <c r="M93" s="615">
        <f t="shared" si="19"/>
        <v>0.6</v>
      </c>
      <c r="N93" s="837" t="s">
        <v>107</v>
      </c>
      <c r="O93" s="706">
        <v>0.14499999999999999</v>
      </c>
      <c r="P93" s="1029">
        <v>43951</v>
      </c>
      <c r="Q93" s="1029">
        <v>43966</v>
      </c>
      <c r="R93" s="615">
        <f t="shared" si="20"/>
        <v>3.4482758620689689</v>
      </c>
      <c r="S93" s="673">
        <f>IF(INDEX(Historical!$D$7:$D$1257,MATCH(B93,Historical!$B$7:$B$1281,0))=0,"n/a",(INDEX(Historical!$C$7:$C$1259,MATCH(B93,Historical!$B$7:$B$1281,0))/INDEX(Historical!$D$7:$D$1257,MATCH(B93,Historical!$B$7:$B$1281,0))-1)*100)</f>
        <v>3.0303030303030276</v>
      </c>
      <c r="T93" s="673">
        <f>IF(INDEX(Historical!$F$7:$F$1250,MATCH(B93,Historical!$B$7:$B$1281,0))=0,"n/a",((INDEX(Historical!$C$7:$C$1259,MATCH(B93,Historical!$B$7:$B$1281,0))/INDEX(Historical!$F$7:$F$1250,MATCH(B93,Historical!$B$7:$B$1281,0)))^(1/3)-1)*100)</f>
        <v>2.1936783374533864</v>
      </c>
      <c r="U93" s="673">
        <f>IF(INDEX(Historical!$H$7:$H$1250,MATCH(B93,Historical!$B$7:$B$1281,0))=0,"n/a",((INDEX(Historical!$C$7:$C$1259,MATCH(B93,Historical!$B$7:$B$1281,0))/INDEX(Historical!$H$7:$H$1250,MATCH(B93,Historical!$B$7:$B$1281,0)))^(1/5)-1)*100)</f>
        <v>2.0914678097454287</v>
      </c>
      <c r="V93" s="673">
        <f>IF(INDEX(Historical!$O$7:$O$1250,MATCH(B93,Historical!$B$7:$B$1281,0))=0,"n/a",((INDEX(Historical!$C$7:$C$1259,MATCH(B93,Historical!$B$7:$B$1281,0))/INDEX(Historical!$O$7:$O$1250,MATCH(B93,Historical!$B$7:$B$1281,0)))^(1/10)-1)*100)</f>
        <v>2.6626775041072914</v>
      </c>
      <c r="W93" s="674">
        <f t="shared" si="21"/>
        <v>0.78547544962514315</v>
      </c>
      <c r="X93" s="675">
        <f t="shared" si="22"/>
        <v>0.11184319838210849</v>
      </c>
      <c r="Y93" s="842"/>
      <c r="Z93" s="624">
        <f t="shared" si="23"/>
        <v>33.519553072625698</v>
      </c>
      <c r="AA93" s="853">
        <f t="shared" si="24"/>
        <v>8.3016759776536304</v>
      </c>
      <c r="AB93" s="854">
        <v>12</v>
      </c>
      <c r="AC93" s="833">
        <v>1.79</v>
      </c>
      <c r="AD93" s="833">
        <v>0.84</v>
      </c>
      <c r="AE93" s="833">
        <v>0.56000000000000005</v>
      </c>
      <c r="AF93" s="833">
        <v>0.87</v>
      </c>
      <c r="AG93" s="833">
        <v>10.7</v>
      </c>
      <c r="AH93" s="833">
        <v>9.4</v>
      </c>
      <c r="AI93" s="833">
        <v>0</v>
      </c>
      <c r="AJ93" s="833">
        <v>18.7</v>
      </c>
      <c r="AK93" s="833">
        <v>10</v>
      </c>
      <c r="AL93" s="845">
        <v>437.19</v>
      </c>
      <c r="AM93" s="839">
        <v>42.699999999999996</v>
      </c>
      <c r="AN93" s="833">
        <v>0.17</v>
      </c>
      <c r="AO93" s="711">
        <f t="shared" si="25"/>
        <v>-2.1725231073429265</v>
      </c>
      <c r="AP93" s="712">
        <f t="shared" si="26"/>
        <v>6.1291528703107039</v>
      </c>
      <c r="AQ93" s="855">
        <f t="shared" si="27"/>
        <v>-43.343302443346808</v>
      </c>
      <c r="AR93" s="624">
        <f>INDEX(Historical!$C$7:$C$1259,MATCH(B93,Historical!$B$7:$B$1281,0))*IF(AH93="n/a",1.03,IF(AH93&lt;0,1.01,IF(AH93&gt;10,1.1,(1+AH93/100))))</f>
        <v>0.65093000000000001</v>
      </c>
      <c r="AS93" s="853">
        <f t="shared" si="28"/>
        <v>0.65093000000000001</v>
      </c>
      <c r="AT93" s="853">
        <f t="shared" si="32"/>
        <v>0.71602300000000008</v>
      </c>
      <c r="AU93" s="853">
        <f t="shared" si="32"/>
        <v>0.78762530000000019</v>
      </c>
      <c r="AV93" s="853">
        <f t="shared" si="32"/>
        <v>0.8663878300000003</v>
      </c>
      <c r="AW93" s="624">
        <f t="shared" si="29"/>
        <v>3.6718961300000008</v>
      </c>
      <c r="AX93" s="719">
        <f t="shared" si="30"/>
        <v>24.709933580080758</v>
      </c>
      <c r="AY93" s="900">
        <v>0.01</v>
      </c>
      <c r="AZ93" s="839">
        <v>20.03</v>
      </c>
      <c r="BA93" s="839">
        <v>-8.2100000000000009</v>
      </c>
      <c r="BB93" s="839">
        <v>3.6799999999999997</v>
      </c>
      <c r="BC93" s="839">
        <v>4.09</v>
      </c>
      <c r="BE93" s="597">
        <v>2003</v>
      </c>
      <c r="BF93" s="865">
        <f t="shared" si="31"/>
        <v>1</v>
      </c>
      <c r="BG93" s="849">
        <v>2.5</v>
      </c>
    </row>
    <row r="94" spans="1:59" ht="11.25" customHeight="1" x14ac:dyDescent="0.2">
      <c r="A94" s="838" t="s">
        <v>541</v>
      </c>
      <c r="B94" s="843" t="s">
        <v>542</v>
      </c>
      <c r="C94" s="898" t="s">
        <v>108</v>
      </c>
      <c r="D94" s="898" t="s">
        <v>118</v>
      </c>
      <c r="E94" s="705">
        <v>18</v>
      </c>
      <c r="F94" s="1153">
        <v>189</v>
      </c>
      <c r="G94" s="1153" t="s">
        <v>106</v>
      </c>
      <c r="H94" s="1153" t="s">
        <v>106</v>
      </c>
      <c r="I94" s="841">
        <v>13.55</v>
      </c>
      <c r="J94" s="624">
        <f t="shared" si="18"/>
        <v>3.9114391143911438</v>
      </c>
      <c r="K94" s="844">
        <v>0.13250000000000001</v>
      </c>
      <c r="L94" s="854">
        <v>4</v>
      </c>
      <c r="M94" s="615">
        <f t="shared" si="19"/>
        <v>0.53</v>
      </c>
      <c r="N94" s="837" t="s">
        <v>107</v>
      </c>
      <c r="O94" s="706">
        <v>0.1275</v>
      </c>
      <c r="P94" s="1029">
        <v>43951</v>
      </c>
      <c r="Q94" s="1029">
        <v>43966</v>
      </c>
      <c r="R94" s="615">
        <f t="shared" si="20"/>
        <v>3.9215686274509838</v>
      </c>
      <c r="S94" s="673">
        <f>IF(INDEX(Historical!$D$7:$D$1257,MATCH(B94,Historical!$B$7:$B$1281,0))=0,"n/a",(INDEX(Historical!$C$7:$C$1259,MATCH(B94,Historical!$B$7:$B$1281,0))/INDEX(Historical!$D$7:$D$1257,MATCH(B94,Historical!$B$7:$B$1281,0))-1)*100)</f>
        <v>3.4482758620689724</v>
      </c>
      <c r="T94" s="673">
        <f>IF(INDEX(Historical!$F$7:$F$1250,MATCH(B94,Historical!$B$7:$B$1281,0))=0,"n/a",((INDEX(Historical!$C$7:$C$1259,MATCH(B94,Historical!$B$7:$B$1281,0))/INDEX(Historical!$F$7:$F$1250,MATCH(B94,Historical!$B$7:$B$1281,0)))^(1/3)-1)*100)</f>
        <v>2.501029596576787</v>
      </c>
      <c r="U94" s="673">
        <f>IF(INDEX(Historical!$H$7:$H$1250,MATCH(B94,Historical!$B$7:$B$1281,0))=0,"n/a",((INDEX(Historical!$C$7:$C$1259,MATCH(B94,Historical!$B$7:$B$1281,0))/INDEX(Historical!$H$7:$H$1250,MATCH(B94,Historical!$B$7:$B$1281,0)))^(1/5)-1)*100)</f>
        <v>2.3033703508223757</v>
      </c>
      <c r="V94" s="673">
        <f>IF(INDEX(Historical!$O$7:$O$1250,MATCH(B94,Historical!$B$7:$B$1281,0))=0,"n/a",((INDEX(Historical!$C$7:$C$1259,MATCH(B94,Historical!$B$7:$B$1281,0))/INDEX(Historical!$O$7:$O$1250,MATCH(B94,Historical!$B$7:$B$1281,0)))^(1/10)-1)*100)</f>
        <v>2.5659410428138019</v>
      </c>
      <c r="W94" s="674">
        <f t="shared" si="21"/>
        <v>0.89767080084447615</v>
      </c>
      <c r="X94" s="675" t="str">
        <f t="shared" si="22"/>
        <v>n/a</v>
      </c>
      <c r="Y94" s="842"/>
      <c r="Z94" s="624" t="str">
        <f t="shared" si="23"/>
        <v>n/a</v>
      </c>
      <c r="AA94" s="853" t="str">
        <f t="shared" si="24"/>
        <v>n/a</v>
      </c>
      <c r="AB94" s="854">
        <v>12</v>
      </c>
      <c r="AC94" s="833" t="s">
        <v>136</v>
      </c>
      <c r="AD94" s="833" t="s">
        <v>136</v>
      </c>
      <c r="AE94" s="833" t="s">
        <v>136</v>
      </c>
      <c r="AF94" s="833" t="s">
        <v>136</v>
      </c>
      <c r="AG94" s="833" t="s">
        <v>136</v>
      </c>
      <c r="AH94" s="833" t="s">
        <v>136</v>
      </c>
      <c r="AI94" s="833" t="s">
        <v>136</v>
      </c>
      <c r="AJ94" s="833" t="s">
        <v>136</v>
      </c>
      <c r="AK94" s="833" t="s">
        <v>136</v>
      </c>
      <c r="AL94" s="845" t="s">
        <v>136</v>
      </c>
      <c r="AM94" s="839" t="s">
        <v>136</v>
      </c>
      <c r="AN94" s="833" t="s">
        <v>136</v>
      </c>
      <c r="AO94" s="711" t="str">
        <f t="shared" si="25"/>
        <v>n/a</v>
      </c>
      <c r="AP94" s="712">
        <f t="shared" si="26"/>
        <v>6.21480946521352</v>
      </c>
      <c r="AQ94" s="855" t="str">
        <f t="shared" si="27"/>
        <v>n/a</v>
      </c>
      <c r="AR94" s="624">
        <f>INDEX(Historical!$C$7:$C$1259,MATCH(B94,Historical!$B$7:$B$1281,0))*IF(AH94="n/a",1.03,IF(AH94&lt;0,1.01,IF(AH94&gt;10,1.1,(1+AH94/100))))</f>
        <v>0.54075000000000006</v>
      </c>
      <c r="AS94" s="853">
        <f t="shared" si="28"/>
        <v>0.55697250000000009</v>
      </c>
      <c r="AT94" s="853">
        <f t="shared" si="32"/>
        <v>0.57368167500000011</v>
      </c>
      <c r="AU94" s="853">
        <f t="shared" si="32"/>
        <v>0.59089212525000012</v>
      </c>
      <c r="AV94" s="853">
        <f t="shared" si="32"/>
        <v>0.60861888900750016</v>
      </c>
      <c r="AW94" s="624">
        <f t="shared" si="29"/>
        <v>2.8709151892575004</v>
      </c>
      <c r="AX94" s="719">
        <f t="shared" si="30"/>
        <v>21.187565972380078</v>
      </c>
      <c r="AY94" s="900" t="s">
        <v>136</v>
      </c>
      <c r="AZ94" s="839" t="s">
        <v>136</v>
      </c>
      <c r="BA94" s="839" t="s">
        <v>136</v>
      </c>
      <c r="BB94" s="839" t="s">
        <v>136</v>
      </c>
      <c r="BC94" s="839" t="s">
        <v>136</v>
      </c>
      <c r="BE94" s="597">
        <v>2003</v>
      </c>
      <c r="BF94" s="865">
        <f t="shared" si="31"/>
        <v>1</v>
      </c>
      <c r="BG94" s="849" t="s">
        <v>136</v>
      </c>
    </row>
    <row r="95" spans="1:59" ht="11.25" customHeight="1" x14ac:dyDescent="0.2">
      <c r="A95" s="838" t="s">
        <v>1586</v>
      </c>
      <c r="B95" s="842" t="s">
        <v>1587</v>
      </c>
      <c r="C95" s="898" t="s">
        <v>153</v>
      </c>
      <c r="D95" s="898" t="s">
        <v>4255</v>
      </c>
      <c r="E95" s="705">
        <v>10</v>
      </c>
      <c r="F95" s="1153">
        <v>464</v>
      </c>
      <c r="G95" s="1153" t="s">
        <v>106</v>
      </c>
      <c r="H95" s="1153" t="s">
        <v>106</v>
      </c>
      <c r="I95" s="841">
        <v>128.34</v>
      </c>
      <c r="J95" s="624">
        <f t="shared" si="18"/>
        <v>1.932367149758454</v>
      </c>
      <c r="K95" s="844">
        <v>0.62</v>
      </c>
      <c r="L95" s="854">
        <v>4</v>
      </c>
      <c r="M95" s="615">
        <f t="shared" si="19"/>
        <v>2.48</v>
      </c>
      <c r="N95" s="837" t="s">
        <v>617</v>
      </c>
      <c r="O95" s="706">
        <v>0.56000000000000005</v>
      </c>
      <c r="P95" s="606">
        <v>44292</v>
      </c>
      <c r="Q95" s="606">
        <v>44307</v>
      </c>
      <c r="R95" s="615">
        <f t="shared" si="20"/>
        <v>10.714285714285703</v>
      </c>
      <c r="S95" s="673">
        <f>IF(INDEX(Historical!$D$7:$D$1257,MATCH(B95,Historical!$B$7:$B$1281,0))=0,"n/a",(INDEX(Historical!$C$7:$C$1259,MATCH(B95,Historical!$B$7:$B$1281,0))/INDEX(Historical!$D$7:$D$1257,MATCH(B95,Historical!$B$7:$B$1281,0))-1)*100)</f>
        <v>4.2452830188679069</v>
      </c>
      <c r="T95" s="673">
        <f>IF(INDEX(Historical!$F$7:$F$1250,MATCH(B95,Historical!$B$7:$B$1281,0))=0,"n/a",((INDEX(Historical!$C$7:$C$1259,MATCH(B95,Historical!$B$7:$B$1281,0))/INDEX(Historical!$F$7:$F$1250,MATCH(B95,Historical!$B$7:$B$1281,0)))^(1/3)-1)*100)</f>
        <v>7.0795628516238107</v>
      </c>
      <c r="U95" s="673">
        <f>IF(INDEX(Historical!$H$7:$H$1250,MATCH(B95,Historical!$B$7:$B$1281,0))=0,"n/a",((INDEX(Historical!$C$7:$C$1259,MATCH(B95,Historical!$B$7:$B$1281,0))/INDEX(Historical!$H$7:$H$1250,MATCH(B95,Historical!$B$7:$B$1281,0)))^(1/5)-1)*100)</f>
        <v>8.4963149637385058</v>
      </c>
      <c r="V95" s="673">
        <f>IF(INDEX(Historical!$O$7:$O$1250,MATCH(B95,Historical!$B$7:$B$1281,0))=0,"n/a",((INDEX(Historical!$C$7:$C$1259,MATCH(B95,Historical!$B$7:$B$1281,0))/INDEX(Historical!$O$7:$O$1250,MATCH(B95,Historical!$B$7:$B$1281,0)))^(1/10)-1)*100)</f>
        <v>18.640571003687299</v>
      </c>
      <c r="W95" s="674">
        <f t="shared" si="21"/>
        <v>0.4557969260736619</v>
      </c>
      <c r="X95" s="675">
        <f t="shared" si="22"/>
        <v>0.51182620263484968</v>
      </c>
      <c r="Y95" s="634"/>
      <c r="Z95" s="624">
        <f t="shared" si="23"/>
        <v>23.732057416267942</v>
      </c>
      <c r="AA95" s="853">
        <f t="shared" si="24"/>
        <v>12.281339712918662</v>
      </c>
      <c r="AB95" s="854">
        <v>12</v>
      </c>
      <c r="AC95" s="833">
        <v>10.45</v>
      </c>
      <c r="AD95" s="833">
        <v>1.33</v>
      </c>
      <c r="AE95" s="833">
        <v>1.79</v>
      </c>
      <c r="AF95" s="833">
        <v>2.5499999999999998</v>
      </c>
      <c r="AG95" s="833">
        <v>23.1</v>
      </c>
      <c r="AH95" s="833">
        <v>70.7</v>
      </c>
      <c r="AI95" s="833">
        <v>-27.74</v>
      </c>
      <c r="AJ95" s="833">
        <v>16.600000000000001</v>
      </c>
      <c r="AK95" s="833">
        <v>9.2200000000000006</v>
      </c>
      <c r="AL95" s="845">
        <v>16870</v>
      </c>
      <c r="AM95" s="839">
        <v>0.5</v>
      </c>
      <c r="AN95" s="833">
        <v>0.59</v>
      </c>
      <c r="AO95" s="711">
        <f t="shared" si="25"/>
        <v>-1.8526575994217023</v>
      </c>
      <c r="AP95" s="712">
        <f t="shared" si="26"/>
        <v>10.42868211349696</v>
      </c>
      <c r="AQ95" s="855">
        <f t="shared" si="27"/>
        <v>17.978183045176401</v>
      </c>
      <c r="AR95" s="624">
        <f>INDEX(Historical!$C$7:$C$1259,MATCH(B95,Historical!$B$7:$B$1281,0))*IF(AH95="n/a",1.03,IF(AH95&lt;0,1.01,IF(AH95&gt;10,1.1,(1+AH95/100))))</f>
        <v>2.431</v>
      </c>
      <c r="AS95" s="853">
        <f t="shared" si="28"/>
        <v>2.4553099999999999</v>
      </c>
      <c r="AT95" s="853">
        <f t="shared" si="32"/>
        <v>2.6816895820000002</v>
      </c>
      <c r="AU95" s="853">
        <f t="shared" si="32"/>
        <v>2.9289413614604003</v>
      </c>
      <c r="AV95" s="853">
        <f t="shared" si="32"/>
        <v>3.1989897549870494</v>
      </c>
      <c r="AW95" s="624">
        <f t="shared" si="29"/>
        <v>13.695930698447452</v>
      </c>
      <c r="AX95" s="719">
        <f t="shared" si="30"/>
        <v>10.671599422196861</v>
      </c>
      <c r="AY95" s="900">
        <v>1.02</v>
      </c>
      <c r="AZ95" s="839">
        <v>75.760000000000005</v>
      </c>
      <c r="BA95" s="839">
        <v>-4.7300000000000004</v>
      </c>
      <c r="BB95" s="839">
        <v>4.37</v>
      </c>
      <c r="BC95" s="839">
        <v>6.61</v>
      </c>
      <c r="BE95" s="597">
        <v>2012</v>
      </c>
      <c r="BF95" s="865">
        <f t="shared" si="31"/>
        <v>0</v>
      </c>
      <c r="BG95" s="849">
        <v>10.7</v>
      </c>
    </row>
    <row r="96" spans="1:59" ht="11.25" customHeight="1" x14ac:dyDescent="0.2">
      <c r="A96" s="838" t="s">
        <v>535</v>
      </c>
      <c r="B96" s="842" t="s">
        <v>536</v>
      </c>
      <c r="C96" s="898" t="s">
        <v>4253</v>
      </c>
      <c r="D96" s="898" t="s">
        <v>4254</v>
      </c>
      <c r="E96" s="705">
        <v>17</v>
      </c>
      <c r="F96" s="1153">
        <v>226</v>
      </c>
      <c r="G96" s="1153" t="s">
        <v>106</v>
      </c>
      <c r="H96" s="1153" t="s">
        <v>106</v>
      </c>
      <c r="I96" s="841">
        <v>140.84</v>
      </c>
      <c r="J96" s="624">
        <f t="shared" si="18"/>
        <v>3.294518602669696</v>
      </c>
      <c r="K96" s="844">
        <v>1.1599999999999999</v>
      </c>
      <c r="L96" s="854">
        <v>4</v>
      </c>
      <c r="M96" s="615">
        <f t="shared" si="19"/>
        <v>4.6399999999999997</v>
      </c>
      <c r="N96" s="837" t="s">
        <v>318</v>
      </c>
      <c r="O96" s="706">
        <v>1.1200000000000001</v>
      </c>
      <c r="P96" s="606">
        <v>44267</v>
      </c>
      <c r="Q96" s="606">
        <v>44286</v>
      </c>
      <c r="R96" s="615">
        <f t="shared" si="20"/>
        <v>3.5714285714285547</v>
      </c>
      <c r="S96" s="673">
        <f>IF(INDEX(Historical!$D$7:$D$1257,MATCH(B96,Historical!$B$7:$B$1281,0))=0,"n/a",(INDEX(Historical!$C$7:$C$1259,MATCH(B96,Historical!$B$7:$B$1281,0))/INDEX(Historical!$D$7:$D$1257,MATCH(B96,Historical!$B$7:$B$1281,0))-1)*100)</f>
        <v>4.4705882352941373</v>
      </c>
      <c r="T96" s="673">
        <f>IF(INDEX(Historical!$F$7:$F$1250,MATCH(B96,Historical!$B$7:$B$1281,0))=0,"n/a",((INDEX(Historical!$C$7:$C$1259,MATCH(B96,Historical!$B$7:$B$1281,0))/INDEX(Historical!$F$7:$F$1250,MATCH(B96,Historical!$B$7:$B$1281,0)))^(1/3)-1)*100)</f>
        <v>6.0750740000032</v>
      </c>
      <c r="U96" s="673">
        <f>IF(INDEX(Historical!$H$7:$H$1250,MATCH(B96,Historical!$B$7:$B$1281,0))=0,"n/a",((INDEX(Historical!$C$7:$C$1259,MATCH(B96,Historical!$B$7:$B$1281,0))/INDEX(Historical!$H$7:$H$1250,MATCH(B96,Historical!$B$7:$B$1281,0)))^(1/5)-1)*100)</f>
        <v>5.4825962604936551</v>
      </c>
      <c r="V96" s="673">
        <f>IF(INDEX(Historical!$O$7:$O$1250,MATCH(B96,Historical!$B$7:$B$1281,0))=0,"n/a",((INDEX(Historical!$C$7:$C$1259,MATCH(B96,Historical!$B$7:$B$1281,0))/INDEX(Historical!$O$7:$O$1250,MATCH(B96,Historical!$B$7:$B$1281,0)))^(1/10)-1)*100)</f>
        <v>8.6320872237624755</v>
      </c>
      <c r="W96" s="674">
        <f t="shared" si="21"/>
        <v>0.63514143432206316</v>
      </c>
      <c r="X96" s="675" t="str">
        <f t="shared" si="22"/>
        <v>n/a</v>
      </c>
      <c r="Y96" s="842"/>
      <c r="Z96" s="624">
        <f t="shared" si="23"/>
        <v>414.28571428571422</v>
      </c>
      <c r="AA96" s="853">
        <f t="shared" si="24"/>
        <v>125.74999999999999</v>
      </c>
      <c r="AB96" s="854">
        <v>12</v>
      </c>
      <c r="AC96" s="833">
        <v>1.1200000000000001</v>
      </c>
      <c r="AD96" s="833">
        <v>4.07</v>
      </c>
      <c r="AE96" s="833">
        <v>9.85</v>
      </c>
      <c r="AF96" s="833">
        <v>2.36</v>
      </c>
      <c r="AG96" s="833">
        <v>1.6</v>
      </c>
      <c r="AH96" s="833">
        <v>-57.4</v>
      </c>
      <c r="AI96" s="833">
        <v>29.409999999999997</v>
      </c>
      <c r="AJ96" s="833">
        <v>-8.5</v>
      </c>
      <c r="AK96" s="833">
        <v>30.98</v>
      </c>
      <c r="AL96" s="845">
        <v>38440</v>
      </c>
      <c r="AM96" s="839">
        <v>0.2</v>
      </c>
      <c r="AN96" s="833">
        <v>0.79</v>
      </c>
      <c r="AO96" s="711">
        <f t="shared" si="25"/>
        <v>-116.97288513683664</v>
      </c>
      <c r="AP96" s="712">
        <f t="shared" si="26"/>
        <v>8.7771148631633515</v>
      </c>
      <c r="AQ96" s="855">
        <f t="shared" si="27"/>
        <v>263.1773365420504</v>
      </c>
      <c r="AR96" s="624">
        <f>INDEX(Historical!$C$7:$C$1259,MATCH(B96,Historical!$B$7:$B$1281,0))*IF(AH96="n/a",1.03,IF(AH96&lt;0,1.01,IF(AH96&gt;10,1.1,(1+AH96/100))))</f>
        <v>4.4844000000000008</v>
      </c>
      <c r="AS96" s="853">
        <f t="shared" si="28"/>
        <v>4.9328400000000014</v>
      </c>
      <c r="AT96" s="853">
        <f t="shared" si="32"/>
        <v>5.4261240000000024</v>
      </c>
      <c r="AU96" s="853">
        <f t="shared" si="32"/>
        <v>5.9687364000000027</v>
      </c>
      <c r="AV96" s="853">
        <f t="shared" si="32"/>
        <v>6.5656100400000037</v>
      </c>
      <c r="AW96" s="624">
        <f t="shared" si="29"/>
        <v>27.377710440000008</v>
      </c>
      <c r="AX96" s="719">
        <f t="shared" si="30"/>
        <v>19.438874211871632</v>
      </c>
      <c r="AY96" s="900">
        <v>0.08</v>
      </c>
      <c r="AZ96" s="839">
        <v>12.989999999999998</v>
      </c>
      <c r="BA96" s="839">
        <v>-14.899999999999999</v>
      </c>
      <c r="BB96" s="839">
        <v>1.22</v>
      </c>
      <c r="BC96" s="839">
        <v>-1.97</v>
      </c>
      <c r="BE96" s="597">
        <v>2005</v>
      </c>
      <c r="BF96" s="865">
        <f t="shared" si="31"/>
        <v>1</v>
      </c>
      <c r="BG96" s="849">
        <v>0.8</v>
      </c>
    </row>
    <row r="97" spans="1:59" ht="11.25" customHeight="1" x14ac:dyDescent="0.2">
      <c r="A97" s="847" t="s">
        <v>894</v>
      </c>
      <c r="B97" s="842" t="s">
        <v>895</v>
      </c>
      <c r="C97" s="898" t="s">
        <v>4126</v>
      </c>
      <c r="D97" s="898" t="s">
        <v>4259</v>
      </c>
      <c r="E97" s="705">
        <v>10</v>
      </c>
      <c r="F97" s="1153">
        <v>461</v>
      </c>
      <c r="G97" s="1153" t="s">
        <v>106</v>
      </c>
      <c r="H97" s="1153" t="s">
        <v>106</v>
      </c>
      <c r="I97" s="841">
        <v>70.150000000000006</v>
      </c>
      <c r="J97" s="624">
        <f t="shared" si="18"/>
        <v>2.0527441197434064</v>
      </c>
      <c r="K97" s="844">
        <v>0.36</v>
      </c>
      <c r="L97" s="854">
        <v>4</v>
      </c>
      <c r="M97" s="615">
        <f t="shared" si="19"/>
        <v>1.44</v>
      </c>
      <c r="N97" s="837" t="s">
        <v>455</v>
      </c>
      <c r="O97" s="706">
        <v>0.32750000000000001</v>
      </c>
      <c r="P97" s="606">
        <v>44285</v>
      </c>
      <c r="Q97" s="606">
        <v>44309</v>
      </c>
      <c r="R97" s="615">
        <f t="shared" si="20"/>
        <v>9.9236641221373958</v>
      </c>
      <c r="S97" s="673">
        <f>IF(INDEX(Historical!$D$7:$D$1257,MATCH(B97,Historical!$B$7:$B$1281,0))=0,"n/a",(INDEX(Historical!$C$7:$C$1259,MATCH(B97,Historical!$B$7:$B$1281,0))/INDEX(Historical!$D$7:$D$1257,MATCH(B97,Historical!$B$7:$B$1281,0))-1)*100)</f>
        <v>18.552036199095024</v>
      </c>
      <c r="T97" s="673">
        <f>IF(INDEX(Historical!$F$7:$F$1250,MATCH(B97,Historical!$B$7:$B$1281,0))=0,"n/a",((INDEX(Historical!$C$7:$C$1259,MATCH(B97,Historical!$B$7:$B$1281,0))/INDEX(Historical!$F$7:$F$1250,MATCH(B97,Historical!$B$7:$B$1281,0)))^(1/3)-1)*100)</f>
        <v>15.283829286653305</v>
      </c>
      <c r="U97" s="673">
        <f>IF(INDEX(Historical!$H$7:$H$1250,MATCH(B97,Historical!$B$7:$B$1281,0))=0,"n/a",((INDEX(Historical!$C$7:$C$1259,MATCH(B97,Historical!$B$7:$B$1281,0))/INDEX(Historical!$H$7:$H$1250,MATCH(B97,Historical!$B$7:$B$1281,0)))^(1/5)-1)*100)</f>
        <v>14.522265327184547</v>
      </c>
      <c r="V97" s="673" t="str">
        <f>IF(INDEX(Historical!$O$7:$O$1250,MATCH(B97,Historical!$B$7:$B$1281,0))=0,"n/a",((INDEX(Historical!$C$7:$C$1259,MATCH(B97,Historical!$B$7:$B$1281,0))/INDEX(Historical!$O$7:$O$1250,MATCH(B97,Historical!$B$7:$B$1281,0)))^(1/10)-1)*100)</f>
        <v>n/a</v>
      </c>
      <c r="W97" s="674" t="str">
        <f t="shared" si="21"/>
        <v>n/a</v>
      </c>
      <c r="X97" s="675">
        <f t="shared" si="22"/>
        <v>2.689308393923064</v>
      </c>
      <c r="Y97" s="636" t="s">
        <v>896</v>
      </c>
      <c r="Z97" s="624">
        <f t="shared" si="23"/>
        <v>28.07017543859649</v>
      </c>
      <c r="AA97" s="853">
        <f t="shared" si="24"/>
        <v>13.674463937621834</v>
      </c>
      <c r="AB97" s="854">
        <v>9</v>
      </c>
      <c r="AC97" s="833">
        <v>5.13</v>
      </c>
      <c r="AD97" s="833">
        <v>2.58</v>
      </c>
      <c r="AE97" s="833">
        <v>2.41</v>
      </c>
      <c r="AF97" s="833">
        <v>2.7</v>
      </c>
      <c r="AG97" s="833">
        <v>18.5</v>
      </c>
      <c r="AH97" s="833">
        <v>6.8000000000000007</v>
      </c>
      <c r="AI97" s="833">
        <v>7.84</v>
      </c>
      <c r="AJ97" s="833">
        <v>5.4</v>
      </c>
      <c r="AK97" s="833">
        <v>6</v>
      </c>
      <c r="AL97" s="845">
        <v>10160</v>
      </c>
      <c r="AM97" s="839">
        <v>4.8</v>
      </c>
      <c r="AN97" s="833">
        <v>0.19</v>
      </c>
      <c r="AO97" s="711">
        <f t="shared" si="25"/>
        <v>2.9005455093061201</v>
      </c>
      <c r="AP97" s="712">
        <f t="shared" si="26"/>
        <v>16.575009446927954</v>
      </c>
      <c r="AQ97" s="855">
        <f t="shared" si="27"/>
        <v>28.09901141361788</v>
      </c>
      <c r="AR97" s="624">
        <f>INDEX(Historical!$C$7:$C$1259,MATCH(B97,Historical!$B$7:$B$1281,0))*IF(AH97="n/a",1.03,IF(AH97&lt;0,1.01,IF(AH97&gt;10,1.1,(1+AH97/100))))</f>
        <v>1.3990800000000001</v>
      </c>
      <c r="AS97" s="853">
        <f t="shared" si="28"/>
        <v>1.5087678720000002</v>
      </c>
      <c r="AT97" s="853">
        <f t="shared" si="32"/>
        <v>1.5992939443200003</v>
      </c>
      <c r="AU97" s="853">
        <f t="shared" si="32"/>
        <v>1.6952515809792004</v>
      </c>
      <c r="AV97" s="853">
        <f t="shared" si="32"/>
        <v>1.7969666758379526</v>
      </c>
      <c r="AW97" s="624">
        <f t="shared" si="29"/>
        <v>7.9993600731371544</v>
      </c>
      <c r="AX97" s="719">
        <f t="shared" si="30"/>
        <v>11.403221772112834</v>
      </c>
      <c r="AY97" s="900">
        <v>0.8</v>
      </c>
      <c r="AZ97" s="839">
        <v>35.9</v>
      </c>
      <c r="BA97" s="839">
        <v>-14.85</v>
      </c>
      <c r="BB97" s="839">
        <v>-8.6199999999999992</v>
      </c>
      <c r="BC97" s="839">
        <v>6.9599999999999991</v>
      </c>
      <c r="BE97" s="597">
        <v>2012</v>
      </c>
      <c r="BF97" s="865">
        <f t="shared" si="31"/>
        <v>0</v>
      </c>
      <c r="BG97" s="849">
        <v>10.6</v>
      </c>
    </row>
    <row r="98" spans="1:59" ht="11.25" customHeight="1" x14ac:dyDescent="0.2">
      <c r="A98" s="831" t="s">
        <v>1120</v>
      </c>
      <c r="B98" s="842" t="s">
        <v>1121</v>
      </c>
      <c r="C98" s="898" t="s">
        <v>131</v>
      </c>
      <c r="D98" s="898" t="s">
        <v>4262</v>
      </c>
      <c r="E98" s="705">
        <v>12</v>
      </c>
      <c r="F98" s="1153">
        <v>287</v>
      </c>
      <c r="G98" s="1153" t="s">
        <v>115</v>
      </c>
      <c r="H98" s="1153" t="s">
        <v>115</v>
      </c>
      <c r="I98" s="841">
        <v>133.13999999999999</v>
      </c>
      <c r="J98" s="624">
        <f t="shared" si="18"/>
        <v>3.2597266035751846</v>
      </c>
      <c r="K98" s="844">
        <v>1.085</v>
      </c>
      <c r="L98" s="854">
        <v>4</v>
      </c>
      <c r="M98" s="615">
        <f t="shared" si="19"/>
        <v>4.34</v>
      </c>
      <c r="N98" s="837" t="s">
        <v>488</v>
      </c>
      <c r="O98" s="706">
        <v>1.0125</v>
      </c>
      <c r="P98" s="606">
        <v>44183</v>
      </c>
      <c r="Q98" s="606">
        <v>44211</v>
      </c>
      <c r="R98" s="615">
        <f t="shared" si="20"/>
        <v>7.1604938271604954</v>
      </c>
      <c r="S98" s="673">
        <f>IF(INDEX(Historical!$D$7:$D$1257,MATCH(B98,Historical!$B$7:$B$1281,0))=0,"n/a",(INDEX(Historical!$C$7:$C$1259,MATCH(B98,Historical!$B$7:$B$1281,0))/INDEX(Historical!$D$7:$D$1257,MATCH(B98,Historical!$B$7:$B$1281,0))-1)*100)</f>
        <v>7.1428571428571397</v>
      </c>
      <c r="T98" s="673">
        <f>IF(INDEX(Historical!$F$7:$F$1250,MATCH(B98,Historical!$B$7:$B$1281,0))=0,"n/a",((INDEX(Historical!$C$7:$C$1259,MATCH(B98,Historical!$B$7:$B$1281,0))/INDEX(Historical!$F$7:$F$1250,MATCH(B98,Historical!$B$7:$B$1281,0)))^(1/3)-1)*100)</f>
        <v>7.0648783255412351</v>
      </c>
      <c r="U98" s="673">
        <f>IF(INDEX(Historical!$H$7:$H$1250,MATCH(B98,Historical!$B$7:$B$1281,0))=0,"n/a",((INDEX(Historical!$C$7:$C$1259,MATCH(B98,Historical!$B$7:$B$1281,0))/INDEX(Historical!$H$7:$H$1250,MATCH(B98,Historical!$B$7:$B$1281,0)))^(1/5)-1)*100)</f>
        <v>7.6612451642977364</v>
      </c>
      <c r="V98" s="673">
        <f>IF(INDEX(Historical!$O$7:$O$1250,MATCH(B98,Historical!$B$7:$B$1281,0))=0,"n/a",((INDEX(Historical!$C$7:$C$1259,MATCH(B98,Historical!$B$7:$B$1281,0))/INDEX(Historical!$O$7:$O$1250,MATCH(B98,Historical!$B$7:$B$1281,0)))^(1/10)-1)*100)</f>
        <v>6.5372926822285793</v>
      </c>
      <c r="W98" s="674">
        <f t="shared" si="21"/>
        <v>1.1719293500694234</v>
      </c>
      <c r="X98" s="675">
        <f t="shared" si="22"/>
        <v>0.65480727899980651</v>
      </c>
      <c r="Y98" s="634"/>
      <c r="Z98" s="624">
        <f t="shared" si="23"/>
        <v>61.386138613861384</v>
      </c>
      <c r="AA98" s="853">
        <f t="shared" si="24"/>
        <v>18.831683168316829</v>
      </c>
      <c r="AB98" s="854">
        <v>12</v>
      </c>
      <c r="AC98" s="833">
        <v>7.07</v>
      </c>
      <c r="AD98" s="833">
        <v>3.13</v>
      </c>
      <c r="AE98" s="833">
        <v>2.12</v>
      </c>
      <c r="AF98" s="833">
        <v>2.11</v>
      </c>
      <c r="AG98" s="833">
        <v>11.3</v>
      </c>
      <c r="AH98" s="833">
        <v>12.2</v>
      </c>
      <c r="AI98" s="833">
        <v>0.98</v>
      </c>
      <c r="AJ98" s="833">
        <v>11.700000000000001</v>
      </c>
      <c r="AK98" s="833">
        <v>6.05</v>
      </c>
      <c r="AL98" s="845">
        <v>25770</v>
      </c>
      <c r="AM98" s="839">
        <v>0.3</v>
      </c>
      <c r="AN98" s="833">
        <v>1.57</v>
      </c>
      <c r="AO98" s="711">
        <f t="shared" si="25"/>
        <v>-7.9107114004439083</v>
      </c>
      <c r="AP98" s="712">
        <f t="shared" si="26"/>
        <v>10.920971767872921</v>
      </c>
      <c r="AQ98" s="855">
        <f t="shared" si="27"/>
        <v>32.890684374034798</v>
      </c>
      <c r="AR98" s="624">
        <f>INDEX(Historical!$C$7:$C$1259,MATCH(B98,Historical!$B$7:$B$1281,0))*IF(AH98="n/a",1.03,IF(AH98&lt;0,1.01,IF(AH98&gt;10,1.1,(1+AH98/100))))</f>
        <v>4.4550000000000001</v>
      </c>
      <c r="AS98" s="853">
        <f t="shared" si="28"/>
        <v>4.498659</v>
      </c>
      <c r="AT98" s="853">
        <f t="shared" si="32"/>
        <v>4.7708278694999997</v>
      </c>
      <c r="AU98" s="853">
        <f t="shared" si="32"/>
        <v>5.0594629556047499</v>
      </c>
      <c r="AV98" s="853">
        <f t="shared" si="32"/>
        <v>5.3655604644188371</v>
      </c>
      <c r="AW98" s="624">
        <f t="shared" si="29"/>
        <v>24.149510289523587</v>
      </c>
      <c r="AX98" s="719">
        <f t="shared" si="30"/>
        <v>18.138433445638867</v>
      </c>
      <c r="AY98" s="900">
        <v>0.61</v>
      </c>
      <c r="AZ98" s="839">
        <v>55.66</v>
      </c>
      <c r="BA98" s="839">
        <v>-1.81</v>
      </c>
      <c r="BB98" s="839">
        <v>7.5399999999999991</v>
      </c>
      <c r="BC98" s="839">
        <v>11.219999999999999</v>
      </c>
      <c r="BE98" s="597">
        <v>2010</v>
      </c>
      <c r="BF98" s="865">
        <f t="shared" si="31"/>
        <v>0</v>
      </c>
      <c r="BG98" s="849">
        <v>3.1</v>
      </c>
    </row>
    <row r="99" spans="1:59" ht="11.25" customHeight="1" x14ac:dyDescent="0.2">
      <c r="A99" s="838" t="s">
        <v>543</v>
      </c>
      <c r="B99" s="842" t="s">
        <v>544</v>
      </c>
      <c r="C99" s="898" t="s">
        <v>131</v>
      </c>
      <c r="D99" s="898" t="s">
        <v>4263</v>
      </c>
      <c r="E99" s="705">
        <v>16</v>
      </c>
      <c r="F99" s="1153">
        <v>238</v>
      </c>
      <c r="G99" s="1153" t="s">
        <v>37</v>
      </c>
      <c r="H99" s="1153" t="s">
        <v>37</v>
      </c>
      <c r="I99" s="841">
        <v>96.53</v>
      </c>
      <c r="J99" s="624">
        <f t="shared" si="18"/>
        <v>3.9987568631513515</v>
      </c>
      <c r="K99" s="844">
        <v>0.96499999999999997</v>
      </c>
      <c r="L99" s="854">
        <v>4</v>
      </c>
      <c r="M99" s="615">
        <f t="shared" si="19"/>
        <v>3.86</v>
      </c>
      <c r="N99" s="837" t="s">
        <v>377</v>
      </c>
      <c r="O99" s="706">
        <v>0.94499999999999995</v>
      </c>
      <c r="P99" s="606">
        <v>44056</v>
      </c>
      <c r="Q99" s="606">
        <v>44090</v>
      </c>
      <c r="R99" s="615">
        <f t="shared" si="20"/>
        <v>2.1164021164021185</v>
      </c>
      <c r="S99" s="673">
        <f>IF(INDEX(Historical!$D$7:$D$1257,MATCH(B99,Historical!$B$7:$B$1281,0))=0,"n/a",(INDEX(Historical!$C$7:$C$1259,MATCH(B99,Historical!$B$7:$B$1281,0))/INDEX(Historical!$D$7:$D$1257,MATCH(B99,Historical!$B$7:$B$1281,0))-1)*100)</f>
        <v>2.0026702269692942</v>
      </c>
      <c r="T99" s="673">
        <f>IF(INDEX(Historical!$F$7:$F$1250,MATCH(B99,Historical!$B$7:$B$1281,0))=0,"n/a",((INDEX(Historical!$C$7:$C$1259,MATCH(B99,Historical!$B$7:$B$1281,0))/INDEX(Historical!$F$7:$F$1250,MATCH(B99,Historical!$B$7:$B$1281,0)))^(1/3)-1)*100)</f>
        <v>3.0574309409421518</v>
      </c>
      <c r="U99" s="673">
        <f>IF(INDEX(Historical!$H$7:$H$1250,MATCH(B99,Historical!$B$7:$B$1281,0))=0,"n/a",((INDEX(Historical!$C$7:$C$1259,MATCH(B99,Historical!$B$7:$B$1281,0))/INDEX(Historical!$H$7:$H$1250,MATCH(B99,Historical!$B$7:$B$1281,0)))^(1/5)-1)*100)</f>
        <v>3.348379321741346</v>
      </c>
      <c r="V99" s="673">
        <f>IF(INDEX(Historical!$O$7:$O$1250,MATCH(B99,Historical!$B$7:$B$1281,0))=0,"n/a",((INDEX(Historical!$C$7:$C$1259,MATCH(B99,Historical!$B$7:$B$1281,0))/INDEX(Historical!$O$7:$O$1250,MATCH(B99,Historical!$B$7:$B$1281,0)))^(1/10)-1)*100)</f>
        <v>2.7583299467388356</v>
      </c>
      <c r="W99" s="674">
        <f t="shared" si="21"/>
        <v>1.2139154439084141</v>
      </c>
      <c r="X99" s="675" t="str">
        <f t="shared" si="22"/>
        <v>n/a</v>
      </c>
      <c r="Y99" s="641"/>
      <c r="Z99" s="624">
        <f t="shared" si="23"/>
        <v>224.41860465116278</v>
      </c>
      <c r="AA99" s="853">
        <f t="shared" si="24"/>
        <v>56.122093023255815</v>
      </c>
      <c r="AB99" s="854">
        <v>12</v>
      </c>
      <c r="AC99" s="833">
        <v>1.72</v>
      </c>
      <c r="AD99" s="833">
        <v>11.22</v>
      </c>
      <c r="AE99" s="833">
        <v>3.09</v>
      </c>
      <c r="AF99" s="833">
        <v>1.55</v>
      </c>
      <c r="AG99" s="833">
        <v>2.8000000000000003</v>
      </c>
      <c r="AH99" s="833">
        <v>-66.400000000000006</v>
      </c>
      <c r="AI99" s="833">
        <v>5.0299999999999994</v>
      </c>
      <c r="AJ99" s="833">
        <v>-14.799999999999999</v>
      </c>
      <c r="AK99" s="833">
        <v>4.99</v>
      </c>
      <c r="AL99" s="845">
        <v>73800</v>
      </c>
      <c r="AM99" s="839">
        <v>0.1</v>
      </c>
      <c r="AN99" s="833">
        <v>1.36</v>
      </c>
      <c r="AO99" s="711">
        <f t="shared" si="25"/>
        <v>-48.774956838363117</v>
      </c>
      <c r="AP99" s="712">
        <f t="shared" si="26"/>
        <v>7.3471361848926975</v>
      </c>
      <c r="AQ99" s="855">
        <f t="shared" si="27"/>
        <v>96.62626046616856</v>
      </c>
      <c r="AR99" s="624">
        <f>INDEX(Historical!$C$7:$C$1259,MATCH(B99,Historical!$B$7:$B$1281,0))*IF(AH99="n/a",1.03,IF(AH99&lt;0,1.01,IF(AH99&gt;10,1.1,(1+AH99/100))))</f>
        <v>3.8582000000000001</v>
      </c>
      <c r="AS99" s="853">
        <f t="shared" si="28"/>
        <v>4.0522674600000004</v>
      </c>
      <c r="AT99" s="853">
        <f t="shared" si="32"/>
        <v>4.254475606254001</v>
      </c>
      <c r="AU99" s="853">
        <f t="shared" si="32"/>
        <v>4.4667739390060763</v>
      </c>
      <c r="AV99" s="853">
        <f t="shared" si="32"/>
        <v>4.6896659585624798</v>
      </c>
      <c r="AW99" s="624">
        <f t="shared" si="29"/>
        <v>21.321382963822558</v>
      </c>
      <c r="AX99" s="719">
        <f t="shared" si="30"/>
        <v>22.087830688721183</v>
      </c>
      <c r="AY99" s="900">
        <v>0.22</v>
      </c>
      <c r="AZ99" s="839">
        <v>27.72</v>
      </c>
      <c r="BA99" s="839">
        <v>-2.3800000000000003</v>
      </c>
      <c r="BB99" s="839">
        <v>5.6899999999999995</v>
      </c>
      <c r="BC99" s="839">
        <v>9.34</v>
      </c>
      <c r="BE99" s="597">
        <v>2005</v>
      </c>
      <c r="BF99" s="865">
        <f t="shared" si="31"/>
        <v>1</v>
      </c>
      <c r="BG99" s="849">
        <v>0.8</v>
      </c>
    </row>
    <row r="100" spans="1:59" ht="11.25" customHeight="1" x14ac:dyDescent="0.2">
      <c r="A100" s="831" t="s">
        <v>547</v>
      </c>
      <c r="B100" s="842" t="s">
        <v>548</v>
      </c>
      <c r="C100" s="898" t="s">
        <v>108</v>
      </c>
      <c r="D100" s="898" t="s">
        <v>4272</v>
      </c>
      <c r="E100" s="705">
        <v>21</v>
      </c>
      <c r="F100" s="1153">
        <v>161</v>
      </c>
      <c r="G100" s="1153" t="s">
        <v>106</v>
      </c>
      <c r="H100" s="1153" t="s">
        <v>106</v>
      </c>
      <c r="I100" s="833">
        <v>24.32</v>
      </c>
      <c r="J100" s="624">
        <f t="shared" si="18"/>
        <v>1.6036184210526316</v>
      </c>
      <c r="K100" s="851">
        <v>9.7500000000000003E-2</v>
      </c>
      <c r="L100" s="854">
        <v>4</v>
      </c>
      <c r="M100" s="615">
        <f t="shared" si="19"/>
        <v>0.39</v>
      </c>
      <c r="N100" s="837" t="s">
        <v>119</v>
      </c>
      <c r="O100" s="707">
        <v>9.5000000000000001E-2</v>
      </c>
      <c r="P100" s="606">
        <v>44056</v>
      </c>
      <c r="Q100" s="606">
        <v>44078</v>
      </c>
      <c r="R100" s="615">
        <f t="shared" si="20"/>
        <v>2.6315789473684235</v>
      </c>
      <c r="S100" s="673">
        <f>IF(INDEX(Historical!$D$7:$D$1257,MATCH(B100,Historical!$B$7:$B$1281,0))=0,"n/a",(INDEX(Historical!$C$7:$C$1259,MATCH(B100,Historical!$B$7:$B$1281,0))/INDEX(Historical!$D$7:$D$1257,MATCH(B100,Historical!$B$7:$B$1281,0))-1)*100)</f>
        <v>2.6666666666666616</v>
      </c>
      <c r="T100" s="673">
        <f>IF(INDEX(Historical!$F$7:$F$1250,MATCH(B100,Historical!$B$7:$B$1281,0))=0,"n/a",((INDEX(Historical!$C$7:$C$1259,MATCH(B100,Historical!$B$7:$B$1281,0))/INDEX(Historical!$F$7:$F$1250,MATCH(B100,Historical!$B$7:$B$1281,0)))^(1/3)-1)*100)</f>
        <v>4.2302879318869557</v>
      </c>
      <c r="U100" s="673">
        <f>IF(INDEX(Historical!$H$7:$H$1250,MATCH(B100,Historical!$B$7:$B$1281,0))=0,"n/a",((INDEX(Historical!$C$7:$C$1259,MATCH(B100,Historical!$B$7:$B$1281,0))/INDEX(Historical!$H$7:$H$1250,MATCH(B100,Historical!$B$7:$B$1281,0)))^(1/5)-1)*100)</f>
        <v>4.7688502770175001</v>
      </c>
      <c r="V100" s="673">
        <f>IF(INDEX(Historical!$O$7:$O$1250,MATCH(B100,Historical!$B$7:$B$1281,0))=0,"n/a",((INDEX(Historical!$C$7:$C$1259,MATCH(B100,Historical!$B$7:$B$1281,0))/INDEX(Historical!$O$7:$O$1250,MATCH(B100,Historical!$B$7:$B$1281,0)))^(1/10)-1)*100)</f>
        <v>3.354517621772457</v>
      </c>
      <c r="W100" s="674">
        <f t="shared" si="21"/>
        <v>1.4216202788935535</v>
      </c>
      <c r="X100" s="675">
        <f t="shared" si="22"/>
        <v>0.11952005706810775</v>
      </c>
      <c r="Y100" s="637"/>
      <c r="Z100" s="624">
        <f t="shared" si="23"/>
        <v>12.540192926045016</v>
      </c>
      <c r="AA100" s="853">
        <f t="shared" si="24"/>
        <v>7.819935691318328</v>
      </c>
      <c r="AB100" s="854">
        <v>6</v>
      </c>
      <c r="AC100" s="833">
        <v>3.11</v>
      </c>
      <c r="AD100" s="833">
        <v>0.79</v>
      </c>
      <c r="AE100" s="833">
        <v>3.3</v>
      </c>
      <c r="AF100" s="834">
        <v>1.0900000000000001</v>
      </c>
      <c r="AG100" s="833">
        <v>14.7</v>
      </c>
      <c r="AH100" s="833">
        <v>84.1</v>
      </c>
      <c r="AI100" s="833">
        <v>-7.580000000000001</v>
      </c>
      <c r="AJ100" s="833">
        <v>39.900000000000006</v>
      </c>
      <c r="AK100" s="833">
        <v>10</v>
      </c>
      <c r="AL100" s="845">
        <v>164.15</v>
      </c>
      <c r="AM100" s="839">
        <v>4.5999999999999996</v>
      </c>
      <c r="AN100" s="833">
        <v>0.19</v>
      </c>
      <c r="AO100" s="711">
        <f t="shared" si="25"/>
        <v>-1.4474669932481961</v>
      </c>
      <c r="AP100" s="712">
        <f t="shared" si="26"/>
        <v>6.3724686980701319</v>
      </c>
      <c r="AQ100" s="855">
        <f t="shared" si="27"/>
        <v>-38.450634434041561</v>
      </c>
      <c r="AR100" s="624">
        <f>INDEX(Historical!$C$7:$C$1259,MATCH(B100,Historical!$B$7:$B$1281,0))*IF(AH100="n/a",1.03,IF(AH100&lt;0,1.01,IF(AH100&gt;10,1.1,(1+AH100/100))))</f>
        <v>0.42350000000000004</v>
      </c>
      <c r="AS100" s="853">
        <f t="shared" si="28"/>
        <v>0.42773500000000003</v>
      </c>
      <c r="AT100" s="853">
        <f t="shared" si="32"/>
        <v>0.47050850000000005</v>
      </c>
      <c r="AU100" s="853">
        <f t="shared" si="32"/>
        <v>0.51755935000000008</v>
      </c>
      <c r="AV100" s="853">
        <f t="shared" si="32"/>
        <v>0.56931528500000017</v>
      </c>
      <c r="AW100" s="624">
        <f t="shared" si="29"/>
        <v>2.4086181350000002</v>
      </c>
      <c r="AX100" s="719">
        <f t="shared" si="30"/>
        <v>9.9038574629934217</v>
      </c>
      <c r="AY100" s="900">
        <v>0.72</v>
      </c>
      <c r="AZ100" s="839">
        <v>78.039999999999992</v>
      </c>
      <c r="BA100" s="839">
        <v>-6.93</v>
      </c>
      <c r="BB100" s="839">
        <v>7.26</v>
      </c>
      <c r="BC100" s="839">
        <v>23.419999999999998</v>
      </c>
      <c r="BE100" s="597">
        <v>2000</v>
      </c>
      <c r="BF100" s="865">
        <f t="shared" si="31"/>
        <v>2</v>
      </c>
      <c r="BG100" s="849">
        <v>1.7000000000000002</v>
      </c>
    </row>
    <row r="101" spans="1:59" s="744" customFormat="1" ht="11.25" customHeight="1" x14ac:dyDescent="0.2">
      <c r="A101" s="726" t="s">
        <v>549</v>
      </c>
      <c r="B101" s="751" t="s">
        <v>550</v>
      </c>
      <c r="C101" s="898" t="s">
        <v>131</v>
      </c>
      <c r="D101" s="898" t="s">
        <v>4263</v>
      </c>
      <c r="E101" s="727">
        <v>18</v>
      </c>
      <c r="F101" s="1153">
        <v>201</v>
      </c>
      <c r="G101" s="1152" t="s">
        <v>37</v>
      </c>
      <c r="H101" s="1152" t="s">
        <v>37</v>
      </c>
      <c r="I101" s="728">
        <v>58.6</v>
      </c>
      <c r="J101" s="729">
        <f t="shared" si="18"/>
        <v>4.5221843003412969</v>
      </c>
      <c r="K101" s="730">
        <v>0.66249999999999998</v>
      </c>
      <c r="L101" s="731">
        <v>4</v>
      </c>
      <c r="M101" s="732">
        <f t="shared" si="19"/>
        <v>2.65</v>
      </c>
      <c r="N101" s="733" t="s">
        <v>160</v>
      </c>
      <c r="O101" s="734">
        <v>0.63749999999999996</v>
      </c>
      <c r="P101" s="1122">
        <v>44195</v>
      </c>
      <c r="Q101" s="1122">
        <v>44227</v>
      </c>
      <c r="R101" s="732">
        <f t="shared" si="20"/>
        <v>3.9215686274509838</v>
      </c>
      <c r="S101" s="673">
        <f>IF(INDEX(Historical!$D$7:$D$1257,MATCH(B101,Historical!$B$7:$B$1281,0))=0,"n/a",(INDEX(Historical!$C$7:$C$1259,MATCH(B101,Historical!$B$7:$B$1281,0))/INDEX(Historical!$D$7:$D$1257,MATCH(B101,Historical!$B$7:$B$1281,0))-1)*100)</f>
        <v>4.0816326530612068</v>
      </c>
      <c r="T101" s="673">
        <f>IF(INDEX(Historical!$F$7:$F$1250,MATCH(B101,Historical!$B$7:$B$1281,0))=0,"n/a",((INDEX(Historical!$C$7:$C$1259,MATCH(B101,Historical!$B$7:$B$1281,0))/INDEX(Historical!$F$7:$F$1250,MATCH(B101,Historical!$B$7:$B$1281,0)))^(1/3)-1)*100)</f>
        <v>5.5261634046434249</v>
      </c>
      <c r="U101" s="673">
        <f>IF(INDEX(Historical!$H$7:$H$1250,MATCH(B101,Historical!$B$7:$B$1281,0))=0,"n/a",((INDEX(Historical!$C$7:$C$1259,MATCH(B101,Historical!$B$7:$B$1281,0))/INDEX(Historical!$H$7:$H$1250,MATCH(B101,Historical!$B$7:$B$1281,0)))^(1/5)-1)*100)</f>
        <v>8.8340377580624185</v>
      </c>
      <c r="V101" s="673">
        <f>IF(INDEX(Historical!$O$7:$O$1250,MATCH(B101,Historical!$B$7:$B$1281,0))=0,"n/a",((INDEX(Historical!$C$7:$C$1259,MATCH(B101,Historical!$B$7:$B$1281,0))/INDEX(Historical!$O$7:$O$1250,MATCH(B101,Historical!$B$7:$B$1281,0)))^(1/10)-1)*100)</f>
        <v>7.3042599130289876</v>
      </c>
      <c r="W101" s="674">
        <f t="shared" si="21"/>
        <v>1.2094363923584766</v>
      </c>
      <c r="X101" s="675" t="str">
        <f t="shared" si="22"/>
        <v>n/a</v>
      </c>
      <c r="Y101" s="1042"/>
      <c r="Z101" s="729">
        <f t="shared" si="23"/>
        <v>134.51776649746193</v>
      </c>
      <c r="AA101" s="736">
        <f t="shared" si="24"/>
        <v>29.746192893401016</v>
      </c>
      <c r="AB101" s="731">
        <v>12</v>
      </c>
      <c r="AC101" s="737">
        <v>1.97</v>
      </c>
      <c r="AD101" s="737" t="s">
        <v>136</v>
      </c>
      <c r="AE101" s="737">
        <v>1.65</v>
      </c>
      <c r="AF101" s="737">
        <v>1.59</v>
      </c>
      <c r="AG101" s="737">
        <v>5.3</v>
      </c>
      <c r="AH101" s="746">
        <v>-47.5</v>
      </c>
      <c r="AI101" s="746">
        <v>4.34</v>
      </c>
      <c r="AJ101" s="737">
        <v>-8</v>
      </c>
      <c r="AK101" s="737">
        <v>-0.5</v>
      </c>
      <c r="AL101" s="738">
        <v>22410</v>
      </c>
      <c r="AM101" s="739">
        <v>0.06</v>
      </c>
      <c r="AN101" s="737">
        <v>1.64</v>
      </c>
      <c r="AO101" s="740">
        <f t="shared" si="25"/>
        <v>-16.3899708349973</v>
      </c>
      <c r="AP101" s="741">
        <f t="shared" si="26"/>
        <v>13.356222058403716</v>
      </c>
      <c r="AQ101" s="742">
        <f t="shared" si="27"/>
        <v>44.984975007768945</v>
      </c>
      <c r="AR101" s="624">
        <f>INDEX(Historical!$C$7:$C$1259,MATCH(B101,Historical!$B$7:$B$1281,0))*IF(AH101="n/a",1.03,IF(AH101&lt;0,1.01,IF(AH101&gt;10,1.1,(1+AH101/100))))</f>
        <v>2.5754999999999999</v>
      </c>
      <c r="AS101" s="736">
        <f t="shared" si="28"/>
        <v>2.6872767</v>
      </c>
      <c r="AT101" s="736">
        <f t="shared" si="32"/>
        <v>2.7141494669999999</v>
      </c>
      <c r="AU101" s="736">
        <f t="shared" si="32"/>
        <v>2.7412909616699999</v>
      </c>
      <c r="AV101" s="736">
        <f t="shared" si="32"/>
        <v>2.7687038712867</v>
      </c>
      <c r="AW101" s="729">
        <f t="shared" si="29"/>
        <v>13.4869209999567</v>
      </c>
      <c r="AX101" s="743">
        <f t="shared" si="30"/>
        <v>23.015223549414163</v>
      </c>
      <c r="AY101" s="901">
        <v>0.6</v>
      </c>
      <c r="AZ101" s="739">
        <v>21.26</v>
      </c>
      <c r="BA101" s="739">
        <v>-12.120000000000001</v>
      </c>
      <c r="BB101" s="739">
        <v>0.94000000000000006</v>
      </c>
      <c r="BC101" s="739">
        <v>2.2399999999999998</v>
      </c>
      <c r="BD101" s="875"/>
      <c r="BE101" s="597">
        <v>2004</v>
      </c>
      <c r="BF101" s="865">
        <f t="shared" si="31"/>
        <v>1</v>
      </c>
      <c r="BG101" s="793">
        <v>1.0999999999999999</v>
      </c>
    </row>
    <row r="102" spans="1:59" ht="11.25" customHeight="1" x14ac:dyDescent="0.2">
      <c r="A102" s="838" t="s">
        <v>563</v>
      </c>
      <c r="B102" s="842" t="s">
        <v>564</v>
      </c>
      <c r="C102" s="898" t="s">
        <v>4253</v>
      </c>
      <c r="D102" s="898" t="s">
        <v>4254</v>
      </c>
      <c r="E102" s="705">
        <v>17</v>
      </c>
      <c r="F102" s="1153">
        <v>228</v>
      </c>
      <c r="G102" s="1153" t="s">
        <v>37</v>
      </c>
      <c r="H102" s="1153" t="s">
        <v>37</v>
      </c>
      <c r="I102" s="841">
        <v>63.64</v>
      </c>
      <c r="J102" s="624">
        <f t="shared" si="18"/>
        <v>2.2784412319296039</v>
      </c>
      <c r="K102" s="844">
        <v>0.36249999999999999</v>
      </c>
      <c r="L102" s="854">
        <v>4</v>
      </c>
      <c r="M102" s="615">
        <f t="shared" si="19"/>
        <v>1.45</v>
      </c>
      <c r="N102" s="837" t="s">
        <v>239</v>
      </c>
      <c r="O102" s="709">
        <v>0.34250000000000003</v>
      </c>
      <c r="P102" s="606">
        <v>44280</v>
      </c>
      <c r="Q102" s="606">
        <v>44295</v>
      </c>
      <c r="R102" s="615">
        <f t="shared" si="20"/>
        <v>5.839416058394149</v>
      </c>
      <c r="S102" s="673">
        <f>IF(INDEX(Historical!$D$7:$D$1257,MATCH(B102,Historical!$B$7:$B$1281,0))=0,"n/a",(INDEX(Historical!$C$7:$C$1259,MATCH(B102,Historical!$B$7:$B$1281,0))/INDEX(Historical!$D$7:$D$1257,MATCH(B102,Historical!$B$7:$B$1281,0))-1)*100)</f>
        <v>11.727748691099471</v>
      </c>
      <c r="T102" s="673">
        <f>IF(INDEX(Historical!$F$7:$F$1250,MATCH(B102,Historical!$B$7:$B$1281,0))=0,"n/a",((INDEX(Historical!$C$7:$C$1259,MATCH(B102,Historical!$B$7:$B$1281,0))/INDEX(Historical!$F$7:$F$1250,MATCH(B102,Historical!$B$7:$B$1281,0)))^(1/3)-1)*100)</f>
        <v>12.220574906347782</v>
      </c>
      <c r="U102" s="673">
        <f>IF(INDEX(Historical!$H$7:$H$1250,MATCH(B102,Historical!$B$7:$B$1281,0))=0,"n/a",((INDEX(Historical!$C$7:$C$1259,MATCH(B102,Historical!$B$7:$B$1281,0))/INDEX(Historical!$H$7:$H$1250,MATCH(B102,Historical!$B$7:$B$1281,0)))^(1/5)-1)*100)</f>
        <v>12.965878794180497</v>
      </c>
      <c r="V102" s="673">
        <f>IF(INDEX(Historical!$O$7:$O$1250,MATCH(B102,Historical!$B$7:$B$1281,0))=0,"n/a",((INDEX(Historical!$C$7:$C$1259,MATCH(B102,Historical!$B$7:$B$1281,0))/INDEX(Historical!$O$7:$O$1250,MATCH(B102,Historical!$B$7:$B$1281,0)))^(1/10)-1)*100)</f>
        <v>16.090135411416327</v>
      </c>
      <c r="W102" s="674">
        <f t="shared" si="21"/>
        <v>0.80582782323764057</v>
      </c>
      <c r="X102" s="675">
        <f t="shared" si="22"/>
        <v>1.4248218455143404</v>
      </c>
      <c r="Y102" s="647" t="s">
        <v>4320</v>
      </c>
      <c r="Z102" s="624">
        <f t="shared" si="23"/>
        <v>121.84873949579833</v>
      </c>
      <c r="AA102" s="853">
        <f t="shared" si="24"/>
        <v>53.478991596638657</v>
      </c>
      <c r="AB102" s="854">
        <v>12</v>
      </c>
      <c r="AC102" s="833">
        <v>1.19</v>
      </c>
      <c r="AD102" s="833">
        <v>4.71</v>
      </c>
      <c r="AE102" s="833">
        <v>10.77</v>
      </c>
      <c r="AF102" s="833">
        <v>9.5500000000000007</v>
      </c>
      <c r="AG102" s="833">
        <v>18.5</v>
      </c>
      <c r="AH102" s="833">
        <v>-18.5</v>
      </c>
      <c r="AI102" s="833">
        <v>8</v>
      </c>
      <c r="AJ102" s="833">
        <v>9.1</v>
      </c>
      <c r="AK102" s="833">
        <v>11.600000000000001</v>
      </c>
      <c r="AL102" s="845">
        <v>11710</v>
      </c>
      <c r="AM102" s="839">
        <v>1</v>
      </c>
      <c r="AN102" s="833">
        <v>2.16</v>
      </c>
      <c r="AO102" s="711">
        <f t="shared" si="25"/>
        <v>-38.234671570528555</v>
      </c>
      <c r="AP102" s="712">
        <f t="shared" si="26"/>
        <v>15.244320026110101</v>
      </c>
      <c r="AQ102" s="855">
        <f t="shared" si="27"/>
        <v>376.43321544246265</v>
      </c>
      <c r="AR102" s="624">
        <f>INDEX(Historical!$C$7:$C$1259,MATCH(B102,Historical!$B$7:$B$1281,0))*IF(AH102="n/a",1.03,IF(AH102&lt;0,1.01,IF(AH102&gt;10,1.1,(1+AH102/100))))</f>
        <v>1.3470875</v>
      </c>
      <c r="AS102" s="853">
        <f t="shared" si="28"/>
        <v>1.4548545000000002</v>
      </c>
      <c r="AT102" s="853">
        <f t="shared" si="32"/>
        <v>1.6003399500000004</v>
      </c>
      <c r="AU102" s="853">
        <f t="shared" si="32"/>
        <v>1.7603739450000007</v>
      </c>
      <c r="AV102" s="853">
        <f t="shared" si="32"/>
        <v>1.9364113395000009</v>
      </c>
      <c r="AW102" s="624">
        <f t="shared" si="29"/>
        <v>8.0990672345000014</v>
      </c>
      <c r="AX102" s="719">
        <f t="shared" si="30"/>
        <v>12.72637843258957</v>
      </c>
      <c r="AY102" s="900">
        <v>0.49</v>
      </c>
      <c r="AZ102" s="839">
        <v>26.669999999999998</v>
      </c>
      <c r="BA102" s="839">
        <v>-7.12</v>
      </c>
      <c r="BB102" s="839">
        <v>1.79</v>
      </c>
      <c r="BC102" s="839">
        <v>1.1299999999999999</v>
      </c>
      <c r="BE102" s="597">
        <v>2005</v>
      </c>
      <c r="BF102" s="865">
        <f t="shared" si="31"/>
        <v>1</v>
      </c>
      <c r="BG102" s="849">
        <v>5.3</v>
      </c>
    </row>
    <row r="103" spans="1:59" ht="11.25" customHeight="1" x14ac:dyDescent="0.2">
      <c r="A103" s="831" t="s">
        <v>1136</v>
      </c>
      <c r="B103" s="842" t="s">
        <v>1137</v>
      </c>
      <c r="C103" s="898" t="s">
        <v>108</v>
      </c>
      <c r="D103" s="898" t="s">
        <v>4272</v>
      </c>
      <c r="E103" s="705">
        <v>10</v>
      </c>
      <c r="F103" s="1153">
        <v>409</v>
      </c>
      <c r="G103" s="1153" t="s">
        <v>37</v>
      </c>
      <c r="H103" s="1153" t="s">
        <v>37</v>
      </c>
      <c r="I103" s="841">
        <v>28.99</v>
      </c>
      <c r="J103" s="624">
        <f t="shared" si="18"/>
        <v>4.1393583994480858</v>
      </c>
      <c r="K103" s="844">
        <v>0.3</v>
      </c>
      <c r="L103" s="854">
        <v>4</v>
      </c>
      <c r="M103" s="615">
        <f t="shared" si="19"/>
        <v>1.2</v>
      </c>
      <c r="N103" s="837" t="s">
        <v>593</v>
      </c>
      <c r="O103" s="706">
        <v>0.28999999999999998</v>
      </c>
      <c r="P103" s="904">
        <v>43889</v>
      </c>
      <c r="Q103" s="904">
        <v>43910</v>
      </c>
      <c r="R103" s="615">
        <f t="shared" si="20"/>
        <v>3.4482758620689689</v>
      </c>
      <c r="S103" s="673">
        <f>IF(INDEX(Historical!$D$7:$D$1257,MATCH(B103,Historical!$B$7:$B$1281,0))=0,"n/a",(INDEX(Historical!$C$7:$C$1259,MATCH(B103,Historical!$B$7:$B$1281,0))/INDEX(Historical!$D$7:$D$1257,MATCH(B103,Historical!$B$7:$B$1281,0))-1)*100)</f>
        <v>3.4482758620689724</v>
      </c>
      <c r="T103" s="673">
        <f>IF(INDEX(Historical!$F$7:$F$1250,MATCH(B103,Historical!$B$7:$B$1281,0))=0,"n/a",((INDEX(Historical!$C$7:$C$1259,MATCH(B103,Historical!$B$7:$B$1281,0))/INDEX(Historical!$F$7:$F$1250,MATCH(B103,Historical!$B$7:$B$1281,0)))^(1/3)-1)*100)</f>
        <v>3.5744168651286268</v>
      </c>
      <c r="U103" s="673">
        <f>IF(INDEX(Historical!$H$7:$H$1250,MATCH(B103,Historical!$B$7:$B$1281,0))=0,"n/a",((INDEX(Historical!$C$7:$C$1259,MATCH(B103,Historical!$B$7:$B$1281,0))/INDEX(Historical!$H$7:$H$1250,MATCH(B103,Historical!$B$7:$B$1281,0)))^(1/5)-1)*100)</f>
        <v>4.5639552591273169</v>
      </c>
      <c r="V103" s="673">
        <f>IF(INDEX(Historical!$O$7:$O$1250,MATCH(B103,Historical!$B$7:$B$1281,0))=0,"n/a",((INDEX(Historical!$C$7:$C$1259,MATCH(B103,Historical!$B$7:$B$1281,0))/INDEX(Historical!$O$7:$O$1250,MATCH(B103,Historical!$B$7:$B$1281,0)))^(1/10)-1)*100)</f>
        <v>7.9193502472868271</v>
      </c>
      <c r="W103" s="674">
        <f t="shared" si="21"/>
        <v>0.57630425686639253</v>
      </c>
      <c r="X103" s="675">
        <f t="shared" si="22"/>
        <v>1.4262360184772864</v>
      </c>
      <c r="Y103" s="843"/>
      <c r="Z103" s="624">
        <f t="shared" si="23"/>
        <v>50</v>
      </c>
      <c r="AA103" s="853">
        <f t="shared" si="24"/>
        <v>12.079166666666666</v>
      </c>
      <c r="AB103" s="854">
        <v>12</v>
      </c>
      <c r="AC103" s="833">
        <v>2.4</v>
      </c>
      <c r="AD103" s="833" t="s">
        <v>136</v>
      </c>
      <c r="AE103" s="833">
        <v>2.06</v>
      </c>
      <c r="AF103" s="833">
        <v>0.89</v>
      </c>
      <c r="AG103" s="833">
        <v>7.7</v>
      </c>
      <c r="AH103" s="833">
        <v>-15.8</v>
      </c>
      <c r="AI103" s="833" t="s">
        <v>136</v>
      </c>
      <c r="AJ103" s="833">
        <v>3.2</v>
      </c>
      <c r="AK103" s="833" t="s">
        <v>136</v>
      </c>
      <c r="AL103" s="845">
        <v>76.41</v>
      </c>
      <c r="AM103" s="839">
        <v>19.2</v>
      </c>
      <c r="AN103" s="833">
        <v>0</v>
      </c>
      <c r="AO103" s="711">
        <f t="shared" si="25"/>
        <v>-3.3758530080912621</v>
      </c>
      <c r="AP103" s="712">
        <f t="shared" si="26"/>
        <v>8.7033136585754036</v>
      </c>
      <c r="AQ103" s="855">
        <f t="shared" si="27"/>
        <v>-30.8770553182123</v>
      </c>
      <c r="AR103" s="624">
        <f>INDEX(Historical!$C$7:$C$1259,MATCH(B103,Historical!$B$7:$B$1281,0))*IF(AH103="n/a",1.03,IF(AH103&lt;0,1.01,IF(AH103&gt;10,1.1,(1+AH103/100))))</f>
        <v>1.212</v>
      </c>
      <c r="AS103" s="853">
        <f t="shared" si="28"/>
        <v>1.2483599999999999</v>
      </c>
      <c r="AT103" s="853">
        <f t="shared" si="32"/>
        <v>1.2858107999999999</v>
      </c>
      <c r="AU103" s="853">
        <f t="shared" si="32"/>
        <v>1.324385124</v>
      </c>
      <c r="AV103" s="853">
        <f t="shared" si="32"/>
        <v>1.36411667772</v>
      </c>
      <c r="AW103" s="624">
        <f t="shared" si="29"/>
        <v>6.43467260172</v>
      </c>
      <c r="AX103" s="719">
        <f t="shared" si="30"/>
        <v>22.196180068023459</v>
      </c>
      <c r="AY103" s="900">
        <v>0.48</v>
      </c>
      <c r="AZ103" s="839">
        <v>68.06</v>
      </c>
      <c r="BA103" s="839">
        <v>-9.41</v>
      </c>
      <c r="BB103" s="839">
        <v>4.8</v>
      </c>
      <c r="BC103" s="839">
        <v>17.28</v>
      </c>
      <c r="BE103" s="597">
        <v>2011</v>
      </c>
      <c r="BF103" s="865">
        <f t="shared" si="31"/>
        <v>0</v>
      </c>
      <c r="BG103" s="849">
        <v>0.70000000000000007</v>
      </c>
    </row>
    <row r="104" spans="1:59" ht="11.25" customHeight="1" x14ac:dyDescent="0.2">
      <c r="A104" s="831" t="s">
        <v>1126</v>
      </c>
      <c r="B104" s="842" t="s">
        <v>1127</v>
      </c>
      <c r="C104" s="898" t="s">
        <v>123</v>
      </c>
      <c r="D104" s="898" t="s">
        <v>4108</v>
      </c>
      <c r="E104" s="705">
        <v>11</v>
      </c>
      <c r="F104" s="1153">
        <v>338</v>
      </c>
      <c r="G104" s="1153" t="s">
        <v>115</v>
      </c>
      <c r="H104" s="1153" t="s">
        <v>115</v>
      </c>
      <c r="I104" s="841">
        <v>110.12</v>
      </c>
      <c r="J104" s="624">
        <f t="shared" si="18"/>
        <v>2.5063567017798762</v>
      </c>
      <c r="K104" s="844">
        <v>0.69</v>
      </c>
      <c r="L104" s="854">
        <v>4</v>
      </c>
      <c r="M104" s="615">
        <f t="shared" si="19"/>
        <v>2.76</v>
      </c>
      <c r="N104" s="837" t="s">
        <v>501</v>
      </c>
      <c r="O104" s="706">
        <v>0.66</v>
      </c>
      <c r="P104" s="606">
        <v>44179</v>
      </c>
      <c r="Q104" s="606">
        <v>44204</v>
      </c>
      <c r="R104" s="615">
        <f t="shared" si="20"/>
        <v>4.5454545454545325</v>
      </c>
      <c r="S104" s="673">
        <f>IF(INDEX(Historical!$D$7:$D$1257,MATCH(B104,Historical!$B$7:$B$1281,0))=0,"n/a",(INDEX(Historical!$C$7:$C$1259,MATCH(B104,Historical!$B$7:$B$1281,0))/INDEX(Historical!$D$7:$D$1257,MATCH(B104,Historical!$B$7:$B$1281,0))-1)*100)</f>
        <v>4.7619047619047672</v>
      </c>
      <c r="T104" s="673">
        <f>IF(INDEX(Historical!$F$7:$F$1250,MATCH(B104,Historical!$B$7:$B$1281,0))=0,"n/a",((INDEX(Historical!$C$7:$C$1259,MATCH(B104,Historical!$B$7:$B$1281,0))/INDEX(Historical!$F$7:$F$1250,MATCH(B104,Historical!$B$7:$B$1281,0)))^(1/3)-1)*100)</f>
        <v>8.9744250818549531</v>
      </c>
      <c r="U104" s="673">
        <f>IF(INDEX(Historical!$H$7:$H$1250,MATCH(B104,Historical!$B$7:$B$1281,0))=0,"n/a",((INDEX(Historical!$C$7:$C$1259,MATCH(B104,Historical!$B$7:$B$1281,0))/INDEX(Historical!$H$7:$H$1250,MATCH(B104,Historical!$B$7:$B$1281,0)))^(1/5)-1)*100)</f>
        <v>10.534229649286942</v>
      </c>
      <c r="V104" s="673">
        <f>IF(INDEX(Historical!$O$7:$O$1250,MATCH(B104,Historical!$B$7:$B$1281,0))=0,"n/a",((INDEX(Historical!$C$7:$C$1259,MATCH(B104,Historical!$B$7:$B$1281,0))/INDEX(Historical!$O$7:$O$1250,MATCH(B104,Historical!$B$7:$B$1281,0)))^(1/10)-1)*100)</f>
        <v>11.612317403390438</v>
      </c>
      <c r="W104" s="674">
        <f t="shared" si="21"/>
        <v>0.90715998222811856</v>
      </c>
      <c r="X104" s="675" t="str">
        <f t="shared" si="22"/>
        <v>n/a</v>
      </c>
      <c r="Y104" s="634"/>
      <c r="Z104" s="624">
        <f t="shared" si="23"/>
        <v>78.857142857142847</v>
      </c>
      <c r="AA104" s="853">
        <f t="shared" si="24"/>
        <v>31.462857142857143</v>
      </c>
      <c r="AB104" s="854">
        <v>12</v>
      </c>
      <c r="AC104" s="833">
        <v>3.5</v>
      </c>
      <c r="AD104" s="833">
        <v>8.31</v>
      </c>
      <c r="AE104" s="833">
        <v>1.77</v>
      </c>
      <c r="AF104" s="833">
        <v>2.5099999999999998</v>
      </c>
      <c r="AG104" s="833">
        <v>7.9</v>
      </c>
      <c r="AH104" s="834">
        <v>-36.1</v>
      </c>
      <c r="AI104" s="834">
        <v>7.1800000000000006</v>
      </c>
      <c r="AJ104" s="833">
        <v>-9.1999999999999993</v>
      </c>
      <c r="AK104" s="833">
        <v>3.83</v>
      </c>
      <c r="AL104" s="845">
        <v>15000</v>
      </c>
      <c r="AM104" s="839">
        <v>0.4</v>
      </c>
      <c r="AN104" s="833">
        <v>0.93</v>
      </c>
      <c r="AO104" s="711">
        <f t="shared" si="25"/>
        <v>-18.422270791790325</v>
      </c>
      <c r="AP104" s="712">
        <f t="shared" si="26"/>
        <v>13.040586351066818</v>
      </c>
      <c r="AQ104" s="855">
        <f t="shared" si="27"/>
        <v>87.346110392943771</v>
      </c>
      <c r="AR104" s="624">
        <f>INDEX(Historical!$C$7:$C$1259,MATCH(B104,Historical!$B$7:$B$1281,0))*IF(AH104="n/a",1.03,IF(AH104&lt;0,1.01,IF(AH104&gt;10,1.1,(1+AH104/100))))</f>
        <v>2.6664000000000003</v>
      </c>
      <c r="AS104" s="853">
        <f t="shared" si="28"/>
        <v>2.8578475200000004</v>
      </c>
      <c r="AT104" s="853">
        <f t="shared" si="32"/>
        <v>2.9673030800160003</v>
      </c>
      <c r="AU104" s="853">
        <f t="shared" si="32"/>
        <v>3.0809507879806133</v>
      </c>
      <c r="AV104" s="853">
        <f t="shared" si="32"/>
        <v>3.1989512031602709</v>
      </c>
      <c r="AW104" s="624">
        <f t="shared" si="29"/>
        <v>14.771452591156887</v>
      </c>
      <c r="AX104" s="719">
        <f t="shared" si="30"/>
        <v>13.413959853938328</v>
      </c>
      <c r="AY104" s="900">
        <v>1.55</v>
      </c>
      <c r="AZ104" s="839">
        <v>151.59</v>
      </c>
      <c r="BA104" s="839">
        <v>-7.4700000000000006</v>
      </c>
      <c r="BB104" s="839">
        <v>0.88</v>
      </c>
      <c r="BC104" s="839">
        <v>21.66</v>
      </c>
      <c r="BE104" s="597">
        <v>2011</v>
      </c>
      <c r="BF104" s="865">
        <f t="shared" si="31"/>
        <v>0</v>
      </c>
      <c r="BG104" s="849">
        <v>3</v>
      </c>
    </row>
    <row r="105" spans="1:59" ht="11.25" customHeight="1" x14ac:dyDescent="0.2">
      <c r="A105" s="838" t="s">
        <v>556</v>
      </c>
      <c r="B105" s="842" t="s">
        <v>557</v>
      </c>
      <c r="C105" s="898" t="s">
        <v>153</v>
      </c>
      <c r="D105" s="898" t="s">
        <v>4255</v>
      </c>
      <c r="E105" s="705">
        <v>14</v>
      </c>
      <c r="F105" s="1153">
        <v>264</v>
      </c>
      <c r="G105" s="1153" t="s">
        <v>106</v>
      </c>
      <c r="H105" s="1153" t="s">
        <v>106</v>
      </c>
      <c r="I105" s="841">
        <v>93.84</v>
      </c>
      <c r="J105" s="624">
        <f t="shared" si="18"/>
        <v>0.2237851662404092</v>
      </c>
      <c r="K105" s="844">
        <v>5.2499999999999998E-2</v>
      </c>
      <c r="L105" s="854">
        <v>4</v>
      </c>
      <c r="M105" s="615">
        <f t="shared" si="19"/>
        <v>0.21</v>
      </c>
      <c r="N105" s="837" t="s">
        <v>160</v>
      </c>
      <c r="O105" s="706">
        <v>0.05</v>
      </c>
      <c r="P105" s="606">
        <v>44195</v>
      </c>
      <c r="Q105" s="606">
        <v>44227</v>
      </c>
      <c r="R105" s="615">
        <f t="shared" si="20"/>
        <v>4.9999999999999902</v>
      </c>
      <c r="S105" s="673">
        <f>IF(INDEX(Historical!$D$7:$D$1257,MATCH(B105,Historical!$B$7:$B$1281,0))=0,"n/a",(INDEX(Historical!$C$7:$C$1259,MATCH(B105,Historical!$B$7:$B$1281,0))/INDEX(Historical!$D$7:$D$1257,MATCH(B105,Historical!$B$7:$B$1281,0))-1)*100)</f>
        <v>5.2631578947368363</v>
      </c>
      <c r="T105" s="673">
        <f>IF(INDEX(Historical!$F$7:$F$1250,MATCH(B105,Historical!$B$7:$B$1281,0))=0,"n/a",((INDEX(Historical!$C$7:$C$1259,MATCH(B105,Historical!$B$7:$B$1281,0))/INDEX(Historical!$F$7:$F$1250,MATCH(B105,Historical!$B$7:$B$1281,0)))^(1/3)-1)*100)</f>
        <v>5.5667191978000741</v>
      </c>
      <c r="U105" s="673">
        <f>IF(INDEX(Historical!$H$7:$H$1250,MATCH(B105,Historical!$B$7:$B$1281,0))=0,"n/a",((INDEX(Historical!$C$7:$C$1259,MATCH(B105,Historical!$B$7:$B$1281,0))/INDEX(Historical!$H$7:$H$1250,MATCH(B105,Historical!$B$7:$B$1281,0)))^(1/5)-1)*100)</f>
        <v>5.9223841048812176</v>
      </c>
      <c r="V105" s="673">
        <f>IF(INDEX(Historical!$O$7:$O$1250,MATCH(B105,Historical!$B$7:$B$1281,0))=0,"n/a",((INDEX(Historical!$C$7:$C$1259,MATCH(B105,Historical!$B$7:$B$1281,0))/INDEX(Historical!$O$7:$O$1250,MATCH(B105,Historical!$B$7:$B$1281,0)))^(1/10)-1)*100)</f>
        <v>13.45139710456078</v>
      </c>
      <c r="W105" s="674">
        <f t="shared" si="21"/>
        <v>0.44028022210965706</v>
      </c>
      <c r="X105" s="675">
        <f t="shared" si="22"/>
        <v>0.25201634488856245</v>
      </c>
      <c r="Y105" s="632"/>
      <c r="Z105" s="624">
        <f t="shared" si="23"/>
        <v>6.8627450980392153</v>
      </c>
      <c r="AA105" s="853">
        <f t="shared" si="24"/>
        <v>30.666666666666668</v>
      </c>
      <c r="AB105" s="854">
        <v>12</v>
      </c>
      <c r="AC105" s="833">
        <v>3.06</v>
      </c>
      <c r="AD105" s="833">
        <v>2.02</v>
      </c>
      <c r="AE105" s="833">
        <v>2.04</v>
      </c>
      <c r="AF105" s="833">
        <v>6.1</v>
      </c>
      <c r="AG105" s="833">
        <v>22.900000000000002</v>
      </c>
      <c r="AH105" s="833">
        <v>86.6</v>
      </c>
      <c r="AI105" s="833">
        <v>10.24</v>
      </c>
      <c r="AJ105" s="833">
        <v>23.5</v>
      </c>
      <c r="AK105" s="833">
        <v>15</v>
      </c>
      <c r="AL105" s="845">
        <v>4910</v>
      </c>
      <c r="AM105" s="839">
        <v>1.4000000000000001</v>
      </c>
      <c r="AN105" s="833">
        <v>0.14000000000000001</v>
      </c>
      <c r="AO105" s="711">
        <f t="shared" si="25"/>
        <v>-24.520497395545043</v>
      </c>
      <c r="AP105" s="712">
        <f t="shared" si="26"/>
        <v>6.1461692711216269</v>
      </c>
      <c r="AQ105" s="855">
        <f t="shared" si="27"/>
        <v>188.34136148104167</v>
      </c>
      <c r="AR105" s="624">
        <f>INDEX(Historical!$C$7:$C$1259,MATCH(B105,Historical!$B$7:$B$1281,0))*IF(AH105="n/a",1.03,IF(AH105&lt;0,1.01,IF(AH105&gt;10,1.1,(1+AH105/100))))</f>
        <v>0.22000000000000003</v>
      </c>
      <c r="AS105" s="853">
        <f t="shared" si="28"/>
        <v>0.24200000000000005</v>
      </c>
      <c r="AT105" s="853">
        <f t="shared" si="32"/>
        <v>0.26620000000000005</v>
      </c>
      <c r="AU105" s="853">
        <f t="shared" si="32"/>
        <v>0.29282000000000008</v>
      </c>
      <c r="AV105" s="853">
        <f t="shared" si="32"/>
        <v>0.32210200000000011</v>
      </c>
      <c r="AW105" s="624">
        <f t="shared" si="29"/>
        <v>1.3431220000000004</v>
      </c>
      <c r="AX105" s="719">
        <f t="shared" si="30"/>
        <v>1.4312894288150046</v>
      </c>
      <c r="AY105" s="900">
        <v>1.04</v>
      </c>
      <c r="AZ105" s="839">
        <v>227.07999999999998</v>
      </c>
      <c r="BA105" s="839">
        <v>-4.8899999999999997</v>
      </c>
      <c r="BB105" s="839">
        <v>9.19</v>
      </c>
      <c r="BC105" s="839">
        <v>42.44</v>
      </c>
      <c r="BE105" s="597">
        <v>2008</v>
      </c>
      <c r="BF105" s="865">
        <f t="shared" si="31"/>
        <v>1</v>
      </c>
      <c r="BG105" s="849">
        <v>6.9</v>
      </c>
    </row>
    <row r="106" spans="1:59" ht="11.25" customHeight="1" x14ac:dyDescent="0.2">
      <c r="A106" s="831" t="s">
        <v>560</v>
      </c>
      <c r="B106" s="842" t="s">
        <v>561</v>
      </c>
      <c r="C106" s="898" t="s">
        <v>178</v>
      </c>
      <c r="D106" s="898" t="s">
        <v>4270</v>
      </c>
      <c r="E106" s="705">
        <v>24</v>
      </c>
      <c r="F106" s="1153">
        <v>144</v>
      </c>
      <c r="G106" s="1153" t="s">
        <v>37</v>
      </c>
      <c r="H106" s="1153" t="s">
        <v>106</v>
      </c>
      <c r="I106" s="841">
        <v>22.02</v>
      </c>
      <c r="J106" s="624">
        <f t="shared" si="18"/>
        <v>8.1743869209809272</v>
      </c>
      <c r="K106" s="851">
        <v>0.45</v>
      </c>
      <c r="L106" s="854">
        <v>4</v>
      </c>
      <c r="M106" s="615">
        <f t="shared" si="19"/>
        <v>1.8</v>
      </c>
      <c r="N106" s="837" t="s">
        <v>122</v>
      </c>
      <c r="O106" s="707">
        <v>0.44500000000000001</v>
      </c>
      <c r="P106" s="606">
        <v>44224</v>
      </c>
      <c r="Q106" s="606">
        <v>44238</v>
      </c>
      <c r="R106" s="615">
        <f t="shared" si="20"/>
        <v>1.1235955056179785</v>
      </c>
      <c r="S106" s="673">
        <f>IF(INDEX(Historical!$D$7:$D$1257,MATCH(B106,Historical!$B$7:$B$1281,0))=0,"n/a",(INDEX(Historical!$C$7:$C$1259,MATCH(B106,Historical!$B$7:$B$1281,0))/INDEX(Historical!$D$7:$D$1257,MATCH(B106,Historical!$B$7:$B$1281,0))-1)*100)</f>
        <v>1.4245014245014342</v>
      </c>
      <c r="T106" s="673">
        <f>IF(INDEX(Historical!$F$7:$F$1250,MATCH(B106,Historical!$B$7:$B$1281,0))=0,"n/a",((INDEX(Historical!$C$7:$C$1259,MATCH(B106,Historical!$B$7:$B$1281,0))/INDEX(Historical!$F$7:$F$1250,MATCH(B106,Historical!$B$7:$B$1281,0)))^(1/3)-1)*100)</f>
        <v>2.2001154912370424</v>
      </c>
      <c r="U106" s="673">
        <f>IF(INDEX(Historical!$H$7:$H$1250,MATCH(B106,Historical!$B$7:$B$1281,0))=0,"n/a",((INDEX(Historical!$C$7:$C$1259,MATCH(B106,Historical!$B$7:$B$1281,0))/INDEX(Historical!$H$7:$H$1250,MATCH(B106,Historical!$B$7:$B$1281,0)))^(1/5)-1)*100)</f>
        <v>3.3447956891753616</v>
      </c>
      <c r="V106" s="673">
        <f>IF(INDEX(Historical!$O$7:$O$1250,MATCH(B106,Historical!$B$7:$B$1281,0))=0,"n/a",((INDEX(Historical!$C$7:$C$1259,MATCH(B106,Historical!$B$7:$B$1281,0))/INDEX(Historical!$O$7:$O$1250,MATCH(B106,Historical!$B$7:$B$1281,0)))^(1/10)-1)*100)</f>
        <v>4.5337136505148701</v>
      </c>
      <c r="W106" s="674">
        <f t="shared" si="21"/>
        <v>0.73776068517152837</v>
      </c>
      <c r="X106" s="675">
        <f t="shared" si="22"/>
        <v>0.5226243264336502</v>
      </c>
      <c r="Y106" s="843"/>
      <c r="Z106" s="624">
        <f t="shared" si="23"/>
        <v>105.26315789473684</v>
      </c>
      <c r="AA106" s="853">
        <f t="shared" si="24"/>
        <v>12.87719298245614</v>
      </c>
      <c r="AB106" s="854">
        <v>12</v>
      </c>
      <c r="AC106" s="833">
        <v>1.71</v>
      </c>
      <c r="AD106" s="833">
        <v>1.56</v>
      </c>
      <c r="AE106" s="833">
        <v>1.74</v>
      </c>
      <c r="AF106" s="833">
        <v>2.0099999999999998</v>
      </c>
      <c r="AG106" s="833">
        <v>15.1</v>
      </c>
      <c r="AH106" s="833">
        <v>-17.399999999999999</v>
      </c>
      <c r="AI106" s="833">
        <v>3.2300000000000004</v>
      </c>
      <c r="AJ106" s="833">
        <v>6.4</v>
      </c>
      <c r="AK106" s="833">
        <v>8.4</v>
      </c>
      <c r="AL106" s="845">
        <v>47230</v>
      </c>
      <c r="AM106" s="839">
        <v>0.3</v>
      </c>
      <c r="AN106" s="833">
        <v>1.23</v>
      </c>
      <c r="AO106" s="711">
        <f t="shared" si="25"/>
        <v>-1.3580103722998516</v>
      </c>
      <c r="AP106" s="712">
        <f t="shared" si="26"/>
        <v>11.519182610156289</v>
      </c>
      <c r="AQ106" s="855">
        <f t="shared" si="27"/>
        <v>7.2549566733125292</v>
      </c>
      <c r="AR106" s="624">
        <f>INDEX(Historical!$C$7:$C$1259,MATCH(B106,Historical!$B$7:$B$1281,0))*IF(AH106="n/a",1.03,IF(AH106&lt;0,1.01,IF(AH106&gt;10,1.1,(1+AH106/100))))</f>
        <v>1.7978000000000001</v>
      </c>
      <c r="AS106" s="853">
        <f t="shared" si="28"/>
        <v>1.8558689400000001</v>
      </c>
      <c r="AT106" s="853">
        <f t="shared" si="32"/>
        <v>2.0117619309600001</v>
      </c>
      <c r="AU106" s="853">
        <f t="shared" si="32"/>
        <v>2.1807499331606404</v>
      </c>
      <c r="AV106" s="853">
        <f t="shared" si="32"/>
        <v>2.3639329275461343</v>
      </c>
      <c r="AW106" s="624">
        <f t="shared" si="29"/>
        <v>10.210113731666775</v>
      </c>
      <c r="AX106" s="719">
        <f t="shared" si="30"/>
        <v>46.367455638813695</v>
      </c>
      <c r="AY106" s="900">
        <v>1.37</v>
      </c>
      <c r="AZ106" s="839">
        <v>65.69</v>
      </c>
      <c r="BA106" s="839">
        <v>-7.13</v>
      </c>
      <c r="BB106" s="839">
        <v>-0.21</v>
      </c>
      <c r="BC106" s="839">
        <v>14.180000000000001</v>
      </c>
      <c r="BE106" s="597">
        <v>1998</v>
      </c>
      <c r="BF106" s="865">
        <f t="shared" si="31"/>
        <v>2</v>
      </c>
      <c r="BG106" s="849">
        <v>5.8999999999999995</v>
      </c>
    </row>
    <row r="107" spans="1:59" ht="11.25" customHeight="1" x14ac:dyDescent="0.2">
      <c r="A107" s="831" t="s">
        <v>570</v>
      </c>
      <c r="B107" s="842" t="s">
        <v>571</v>
      </c>
      <c r="C107" s="898" t="s">
        <v>131</v>
      </c>
      <c r="D107" s="898" t="s">
        <v>4263</v>
      </c>
      <c r="E107" s="705">
        <v>23</v>
      </c>
      <c r="F107" s="1153">
        <v>153</v>
      </c>
      <c r="G107" s="1153" t="s">
        <v>37</v>
      </c>
      <c r="H107" s="1153" t="s">
        <v>115</v>
      </c>
      <c r="I107" s="841">
        <v>86.59</v>
      </c>
      <c r="J107" s="624">
        <f t="shared" si="18"/>
        <v>2.7832313200138583</v>
      </c>
      <c r="K107" s="851">
        <v>0.60250000000000004</v>
      </c>
      <c r="L107" s="854">
        <v>4</v>
      </c>
      <c r="M107" s="615">
        <f t="shared" si="19"/>
        <v>2.41</v>
      </c>
      <c r="N107" s="837" t="s">
        <v>354</v>
      </c>
      <c r="O107" s="707">
        <v>0.5675</v>
      </c>
      <c r="P107" s="606">
        <v>44258</v>
      </c>
      <c r="Q107" s="606">
        <v>44286</v>
      </c>
      <c r="R107" s="615">
        <f t="shared" si="20"/>
        <v>6.167400881057274</v>
      </c>
      <c r="S107" s="673">
        <f>IF(INDEX(Historical!$D$7:$D$1257,MATCH(B107,Historical!$B$7:$B$1281,0))=0,"n/a",(INDEX(Historical!$C$7:$C$1259,MATCH(B107,Historical!$B$7:$B$1281,0))/INDEX(Historical!$D$7:$D$1257,MATCH(B107,Historical!$B$7:$B$1281,0))-1)*100)</f>
        <v>6.0747663551401709</v>
      </c>
      <c r="T107" s="673">
        <f>IF(INDEX(Historical!$F$7:$F$1250,MATCH(B107,Historical!$B$7:$B$1281,0))=0,"n/a",((INDEX(Historical!$C$7:$C$1259,MATCH(B107,Historical!$B$7:$B$1281,0))/INDEX(Historical!$F$7:$F$1250,MATCH(B107,Historical!$B$7:$B$1281,0)))^(1/3)-1)*100)</f>
        <v>6.1102697895698777</v>
      </c>
      <c r="U107" s="673">
        <f>IF(INDEX(Historical!$H$7:$H$1250,MATCH(B107,Historical!$B$7:$B$1281,0))=0,"n/a",((INDEX(Historical!$C$7:$C$1259,MATCH(B107,Historical!$B$7:$B$1281,0))/INDEX(Historical!$H$7:$H$1250,MATCH(B107,Historical!$B$7:$B$1281,0)))^(1/5)-1)*100)</f>
        <v>6.3314845194352376</v>
      </c>
      <c r="V107" s="673">
        <f>IF(INDEX(Historical!$O$7:$O$1250,MATCH(B107,Historical!$B$7:$B$1281,0))=0,"n/a",((INDEX(Historical!$C$7:$C$1259,MATCH(B107,Historical!$B$7:$B$1281,0))/INDEX(Historical!$O$7:$O$1250,MATCH(B107,Historical!$B$7:$B$1281,0)))^(1/10)-1)*100)</f>
        <v>8.2755003158608389</v>
      </c>
      <c r="W107" s="674">
        <f t="shared" si="21"/>
        <v>0.76508782282326826</v>
      </c>
      <c r="X107" s="675">
        <f t="shared" si="22"/>
        <v>1.2414675528304389</v>
      </c>
      <c r="Y107" s="631"/>
      <c r="Z107" s="624">
        <f t="shared" si="23"/>
        <v>67.887323943661983</v>
      </c>
      <c r="AA107" s="853">
        <f t="shared" si="24"/>
        <v>24.391549295774649</v>
      </c>
      <c r="AB107" s="854">
        <v>12</v>
      </c>
      <c r="AC107" s="833">
        <v>3.55</v>
      </c>
      <c r="AD107" s="833">
        <v>3.45</v>
      </c>
      <c r="AE107" s="833">
        <v>3.33</v>
      </c>
      <c r="AF107" s="833">
        <v>2.11</v>
      </c>
      <c r="AG107" s="833">
        <v>8.7999999999999989</v>
      </c>
      <c r="AH107" s="834">
        <v>26</v>
      </c>
      <c r="AI107" s="834">
        <v>6.3100000000000005</v>
      </c>
      <c r="AJ107" s="833">
        <v>5.0999999999999996</v>
      </c>
      <c r="AK107" s="833">
        <v>7.0499999999999989</v>
      </c>
      <c r="AL107" s="845">
        <v>29680</v>
      </c>
      <c r="AM107" s="839">
        <v>0.3</v>
      </c>
      <c r="AN107" s="833">
        <v>1.28</v>
      </c>
      <c r="AO107" s="711">
        <f t="shared" si="25"/>
        <v>-15.276833456325553</v>
      </c>
      <c r="AP107" s="712">
        <f t="shared" si="26"/>
        <v>9.1147158394490955</v>
      </c>
      <c r="AQ107" s="855">
        <f t="shared" si="27"/>
        <v>51.241042363336909</v>
      </c>
      <c r="AR107" s="624">
        <f>INDEX(Historical!$C$7:$C$1259,MATCH(B107,Historical!$B$7:$B$1281,0))*IF(AH107="n/a",1.03,IF(AH107&lt;0,1.01,IF(AH107&gt;10,1.1,(1+AH107/100))))</f>
        <v>2.4970000000000003</v>
      </c>
      <c r="AS107" s="853">
        <f t="shared" si="28"/>
        <v>2.6545607000000002</v>
      </c>
      <c r="AT107" s="853">
        <f t="shared" ref="AT107:AV126" si="33">IF($AK107="n/a",1.03*AS107,IF($AK107&lt;0,1.01*AS107,IF($AK107&gt;10,1.1*AS107,(1+$AK107/100)*AS107)))</f>
        <v>2.8417072293500003</v>
      </c>
      <c r="AU107" s="853">
        <f t="shared" si="33"/>
        <v>3.0420475890191754</v>
      </c>
      <c r="AV107" s="853">
        <f t="shared" si="33"/>
        <v>3.2565119440450272</v>
      </c>
      <c r="AW107" s="624">
        <f t="shared" si="29"/>
        <v>14.291827462414203</v>
      </c>
      <c r="AX107" s="719">
        <f t="shared" si="30"/>
        <v>16.505170877022984</v>
      </c>
      <c r="AY107" s="900">
        <v>0.31</v>
      </c>
      <c r="AZ107" s="839">
        <v>17.630000000000003</v>
      </c>
      <c r="BA107" s="839">
        <v>-10.42</v>
      </c>
      <c r="BB107" s="839">
        <v>2.93</v>
      </c>
      <c r="BC107" s="839">
        <v>0.27</v>
      </c>
      <c r="BE107" s="597">
        <v>1999</v>
      </c>
      <c r="BF107" s="865">
        <f t="shared" si="31"/>
        <v>2</v>
      </c>
      <c r="BG107" s="849">
        <v>2.8000000000000003</v>
      </c>
    </row>
    <row r="108" spans="1:59" ht="11.25" customHeight="1" x14ac:dyDescent="0.2">
      <c r="A108" s="831" t="s">
        <v>1128</v>
      </c>
      <c r="B108" s="842" t="s">
        <v>1129</v>
      </c>
      <c r="C108" s="898" t="s">
        <v>112</v>
      </c>
      <c r="D108" s="898" t="s">
        <v>4296</v>
      </c>
      <c r="E108" s="705">
        <v>12</v>
      </c>
      <c r="F108" s="1153">
        <v>306</v>
      </c>
      <c r="G108" s="1153" t="s">
        <v>115</v>
      </c>
      <c r="H108" s="1153" t="s">
        <v>115</v>
      </c>
      <c r="I108" s="841">
        <v>138.28</v>
      </c>
      <c r="J108" s="624">
        <f t="shared" si="18"/>
        <v>2.1984379519814872</v>
      </c>
      <c r="K108" s="844">
        <v>0.76</v>
      </c>
      <c r="L108" s="854">
        <v>4</v>
      </c>
      <c r="M108" s="615">
        <f t="shared" si="19"/>
        <v>3.04</v>
      </c>
      <c r="N108" s="837" t="s">
        <v>593</v>
      </c>
      <c r="O108" s="706">
        <v>0.73</v>
      </c>
      <c r="P108" s="606">
        <v>44270</v>
      </c>
      <c r="Q108" s="606">
        <v>44285</v>
      </c>
      <c r="R108" s="615">
        <f t="shared" si="20"/>
        <v>4.1095890410958944</v>
      </c>
      <c r="S108" s="673">
        <f>IF(INDEX(Historical!$D$7:$D$1257,MATCH(B108,Historical!$B$7:$B$1281,0))=0,"n/a",(INDEX(Historical!$C$7:$C$1259,MATCH(B108,Historical!$B$7:$B$1281,0))/INDEX(Historical!$D$7:$D$1257,MATCH(B108,Historical!$B$7:$B$1281,0))-1)*100)</f>
        <v>2.8169014084507005</v>
      </c>
      <c r="T108" s="673">
        <f>IF(INDEX(Historical!$F$7:$F$1250,MATCH(B108,Historical!$B$7:$B$1281,0))=0,"n/a",((INDEX(Historical!$C$7:$C$1259,MATCH(B108,Historical!$B$7:$B$1281,0))/INDEX(Historical!$F$7:$F$1250,MATCH(B108,Historical!$B$7:$B$1281,0)))^(1/3)-1)*100)</f>
        <v>6.7555682453010135</v>
      </c>
      <c r="U108" s="673">
        <f>IF(INDEX(Historical!$H$7:$H$1250,MATCH(B108,Historical!$B$7:$B$1281,0))=0,"n/a",((INDEX(Historical!$C$7:$C$1259,MATCH(B108,Historical!$B$7:$B$1281,0))/INDEX(Historical!$H$7:$H$1250,MATCH(B108,Historical!$B$7:$B$1281,0)))^(1/5)-1)*100)</f>
        <v>5.8259154710905259</v>
      </c>
      <c r="V108" s="673">
        <f>IF(INDEX(Historical!$O$7:$O$1250,MATCH(B108,Historical!$B$7:$B$1281,0))=0,"n/a",((INDEX(Historical!$C$7:$C$1259,MATCH(B108,Historical!$B$7:$B$1281,0))/INDEX(Historical!$O$7:$O$1250,MATCH(B108,Historical!$B$7:$B$1281,0)))^(1/10)-1)*100)</f>
        <v>10.457678047998641</v>
      </c>
      <c r="W108" s="674">
        <f t="shared" si="21"/>
        <v>0.55709455238062833</v>
      </c>
      <c r="X108" s="675" t="str">
        <f t="shared" si="22"/>
        <v>n/a</v>
      </c>
      <c r="Y108" s="636" t="s">
        <v>284</v>
      </c>
      <c r="Z108" s="624">
        <f t="shared" si="23"/>
        <v>87.356321839080465</v>
      </c>
      <c r="AA108" s="853">
        <f t="shared" si="24"/>
        <v>39.735632183908045</v>
      </c>
      <c r="AB108" s="854">
        <v>12</v>
      </c>
      <c r="AC108" s="833">
        <v>3.48</v>
      </c>
      <c r="AD108" s="833">
        <v>2.5499999999999998</v>
      </c>
      <c r="AE108" s="833">
        <v>3.05</v>
      </c>
      <c r="AF108" s="833">
        <v>3.73</v>
      </c>
      <c r="AG108" s="833">
        <v>9.8000000000000007</v>
      </c>
      <c r="AH108" s="833">
        <v>-33.6</v>
      </c>
      <c r="AI108" s="833">
        <v>15.64</v>
      </c>
      <c r="AJ108" s="833">
        <v>-3.6999999999999997</v>
      </c>
      <c r="AK108" s="833">
        <v>15.690000000000001</v>
      </c>
      <c r="AL108" s="845">
        <v>54480</v>
      </c>
      <c r="AM108" s="839">
        <v>0.2</v>
      </c>
      <c r="AN108" s="833">
        <v>0.54</v>
      </c>
      <c r="AO108" s="711">
        <f t="shared" si="25"/>
        <v>-31.711278760836031</v>
      </c>
      <c r="AP108" s="712">
        <f t="shared" si="26"/>
        <v>8.0243534230720126</v>
      </c>
      <c r="AQ108" s="855">
        <f t="shared" si="27"/>
        <v>156.65706306360292</v>
      </c>
      <c r="AR108" s="624">
        <f>INDEX(Historical!$C$7:$C$1259,MATCH(B108,Historical!$B$7:$B$1281,0))*IF(AH108="n/a",1.03,IF(AH108&lt;0,1.01,IF(AH108&gt;10,1.1,(1+AH108/100))))</f>
        <v>2.9491999999999998</v>
      </c>
      <c r="AS108" s="853">
        <f t="shared" si="28"/>
        <v>3.2441200000000001</v>
      </c>
      <c r="AT108" s="853">
        <f t="shared" si="33"/>
        <v>3.5685320000000003</v>
      </c>
      <c r="AU108" s="853">
        <f t="shared" si="33"/>
        <v>3.9253852000000005</v>
      </c>
      <c r="AV108" s="853">
        <f t="shared" si="33"/>
        <v>4.3179237200000005</v>
      </c>
      <c r="AW108" s="624">
        <f t="shared" si="29"/>
        <v>18.005160920000002</v>
      </c>
      <c r="AX108" s="719">
        <f t="shared" si="30"/>
        <v>13.020799045415101</v>
      </c>
      <c r="AY108" s="900">
        <v>1.1499999999999999</v>
      </c>
      <c r="AZ108" s="839">
        <v>96.59</v>
      </c>
      <c r="BA108" s="839">
        <v>-2.19</v>
      </c>
      <c r="BB108" s="839">
        <v>6.77</v>
      </c>
      <c r="BC108" s="839">
        <v>24.25</v>
      </c>
      <c r="BE108" s="597">
        <v>2010</v>
      </c>
      <c r="BF108" s="865">
        <f t="shared" si="31"/>
        <v>0</v>
      </c>
      <c r="BG108" s="849">
        <v>4.5</v>
      </c>
    </row>
    <row r="109" spans="1:59" s="744" customFormat="1" ht="11.25" customHeight="1" x14ac:dyDescent="0.2">
      <c r="A109" s="747" t="s">
        <v>1152</v>
      </c>
      <c r="B109" s="751" t="s">
        <v>1153</v>
      </c>
      <c r="C109" s="898" t="s">
        <v>108</v>
      </c>
      <c r="D109" s="898" t="s">
        <v>4272</v>
      </c>
      <c r="E109" s="727">
        <v>10</v>
      </c>
      <c r="F109" s="1153">
        <v>460</v>
      </c>
      <c r="G109" s="1152" t="s">
        <v>106</v>
      </c>
      <c r="H109" s="1152" t="s">
        <v>106</v>
      </c>
      <c r="I109" s="728">
        <v>33.89</v>
      </c>
      <c r="J109" s="729">
        <f t="shared" si="18"/>
        <v>3.5408675125405722</v>
      </c>
      <c r="K109" s="730">
        <v>0.6</v>
      </c>
      <c r="L109" s="731">
        <v>2</v>
      </c>
      <c r="M109" s="732">
        <f t="shared" si="19"/>
        <v>1.2</v>
      </c>
      <c r="N109" s="733" t="s">
        <v>608</v>
      </c>
      <c r="O109" s="734">
        <v>0.57999999999999996</v>
      </c>
      <c r="P109" s="1122">
        <v>44270</v>
      </c>
      <c r="Q109" s="1122">
        <v>44292</v>
      </c>
      <c r="R109" s="732">
        <f t="shared" si="20"/>
        <v>3.4482758620689689</v>
      </c>
      <c r="S109" s="673">
        <f>IF(INDEX(Historical!$D$7:$D$1257,MATCH(B109,Historical!$B$7:$B$1281,0))=0,"n/a",(INDEX(Historical!$C$7:$C$1259,MATCH(B109,Historical!$B$7:$B$1281,0))/INDEX(Historical!$D$7:$D$1257,MATCH(B109,Historical!$B$7:$B$1281,0))-1)*100)</f>
        <v>11.538461538461519</v>
      </c>
      <c r="T109" s="673">
        <f>IF(INDEX(Historical!$F$7:$F$1250,MATCH(B109,Historical!$B$7:$B$1281,0))=0,"n/a",((INDEX(Historical!$C$7:$C$1259,MATCH(B109,Historical!$B$7:$B$1281,0))/INDEX(Historical!$F$7:$F$1250,MATCH(B109,Historical!$B$7:$B$1281,0)))^(1/3)-1)*100)</f>
        <v>13.18511959629507</v>
      </c>
      <c r="U109" s="673">
        <f>IF(INDEX(Historical!$H$7:$H$1250,MATCH(B109,Historical!$B$7:$B$1281,0))=0,"n/a",((INDEX(Historical!$C$7:$C$1259,MATCH(B109,Historical!$B$7:$B$1281,0))/INDEX(Historical!$H$7:$H$1250,MATCH(B109,Historical!$B$7:$B$1281,0)))^(1/5)-1)*100)</f>
        <v>10.008210113886594</v>
      </c>
      <c r="V109" s="673">
        <f>IF(INDEX(Historical!$O$7:$O$1250,MATCH(B109,Historical!$B$7:$B$1281,0))=0,"n/a",((INDEX(Historical!$C$7:$C$1259,MATCH(B109,Historical!$B$7:$B$1281,0))/INDEX(Historical!$O$7:$O$1250,MATCH(B109,Historical!$B$7:$B$1281,0)))^(1/10)-1)*100)</f>
        <v>11.234574993260459</v>
      </c>
      <c r="W109" s="674">
        <f t="shared" si="21"/>
        <v>0.89084011810775643</v>
      </c>
      <c r="X109" s="675">
        <f t="shared" si="22"/>
        <v>3.1275656605895605</v>
      </c>
      <c r="Y109" s="745"/>
      <c r="Z109" s="729">
        <f t="shared" si="23"/>
        <v>57.692307692307686</v>
      </c>
      <c r="AA109" s="736">
        <f t="shared" si="24"/>
        <v>16.29326923076923</v>
      </c>
      <c r="AB109" s="731">
        <v>12</v>
      </c>
      <c r="AC109" s="737">
        <v>2.08</v>
      </c>
      <c r="AD109" s="737" t="s">
        <v>136</v>
      </c>
      <c r="AE109" s="737">
        <v>2.73</v>
      </c>
      <c r="AF109" s="737">
        <v>1.1200000000000001</v>
      </c>
      <c r="AG109" s="737">
        <v>7.0000000000000009</v>
      </c>
      <c r="AH109" s="737">
        <v>-37.700000000000003</v>
      </c>
      <c r="AI109" s="737">
        <v>-7.5200000000000005</v>
      </c>
      <c r="AJ109" s="737">
        <v>3.2</v>
      </c>
      <c r="AK109" s="737" t="s">
        <v>136</v>
      </c>
      <c r="AL109" s="738">
        <v>187.55</v>
      </c>
      <c r="AM109" s="739">
        <v>4.7</v>
      </c>
      <c r="AN109" s="737">
        <v>0.18</v>
      </c>
      <c r="AO109" s="740">
        <f t="shared" si="25"/>
        <v>-2.7441916043420633</v>
      </c>
      <c r="AP109" s="741">
        <f t="shared" si="26"/>
        <v>13.549077626427167</v>
      </c>
      <c r="AQ109" s="742">
        <f t="shared" si="27"/>
        <v>-9.942088907040759</v>
      </c>
      <c r="AR109" s="624">
        <f>INDEX(Historical!$C$7:$C$1259,MATCH(B109,Historical!$B$7:$B$1281,0))*IF(AH109="n/a",1.03,IF(AH109&lt;0,1.01,IF(AH109&gt;10,1.1,(1+AH109/100))))</f>
        <v>1.1716</v>
      </c>
      <c r="AS109" s="736">
        <f t="shared" si="28"/>
        <v>1.183316</v>
      </c>
      <c r="AT109" s="736">
        <f t="shared" si="33"/>
        <v>1.2188154800000002</v>
      </c>
      <c r="AU109" s="736">
        <f t="shared" si="33"/>
        <v>1.2553799444000002</v>
      </c>
      <c r="AV109" s="736">
        <f t="shared" si="33"/>
        <v>1.2930413427320002</v>
      </c>
      <c r="AW109" s="729">
        <f t="shared" si="29"/>
        <v>6.1221527671320004</v>
      </c>
      <c r="AX109" s="743">
        <f t="shared" si="30"/>
        <v>18.064776533290054</v>
      </c>
      <c r="AY109" s="901">
        <v>1.23</v>
      </c>
      <c r="AZ109" s="739">
        <v>56.18</v>
      </c>
      <c r="BA109" s="739">
        <v>-6.38</v>
      </c>
      <c r="BB109" s="739">
        <v>6.84</v>
      </c>
      <c r="BC109" s="739">
        <v>28.92</v>
      </c>
      <c r="BD109" s="875"/>
      <c r="BE109" s="597">
        <v>2012</v>
      </c>
      <c r="BF109" s="865">
        <f t="shared" si="31"/>
        <v>0</v>
      </c>
      <c r="BG109" s="793">
        <v>0.6</v>
      </c>
    </row>
    <row r="110" spans="1:59" ht="11.25" customHeight="1" x14ac:dyDescent="0.2">
      <c r="A110" s="838" t="s">
        <v>568</v>
      </c>
      <c r="B110" s="842" t="s">
        <v>569</v>
      </c>
      <c r="C110" s="898" t="s">
        <v>108</v>
      </c>
      <c r="D110" s="898" t="s">
        <v>4268</v>
      </c>
      <c r="E110" s="705">
        <v>14</v>
      </c>
      <c r="F110" s="1153">
        <v>262</v>
      </c>
      <c r="G110" s="1153" t="s">
        <v>106</v>
      </c>
      <c r="H110" s="1153" t="s">
        <v>106</v>
      </c>
      <c r="I110" s="841">
        <v>131.74</v>
      </c>
      <c r="J110" s="624">
        <f t="shared" si="18"/>
        <v>1.8521329892211933</v>
      </c>
      <c r="K110" s="844">
        <v>0.61</v>
      </c>
      <c r="L110" s="854">
        <v>4</v>
      </c>
      <c r="M110" s="615">
        <f t="shared" si="19"/>
        <v>2.44</v>
      </c>
      <c r="N110" s="837" t="s">
        <v>248</v>
      </c>
      <c r="O110" s="706">
        <v>0.57999999999999996</v>
      </c>
      <c r="P110" s="606">
        <v>44160</v>
      </c>
      <c r="Q110" s="606">
        <v>44176</v>
      </c>
      <c r="R110" s="615">
        <f t="shared" si="20"/>
        <v>5.1724137931034528</v>
      </c>
      <c r="S110" s="673">
        <f>IF(INDEX(Historical!$D$7:$D$1257,MATCH(B110,Historical!$B$7:$B$1281,0))=0,"n/a",(INDEX(Historical!$C$7:$C$1259,MATCH(B110,Historical!$B$7:$B$1281,0))/INDEX(Historical!$D$7:$D$1257,MATCH(B110,Historical!$B$7:$B$1281,0))-1)*100)</f>
        <v>4.9107142857142794</v>
      </c>
      <c r="T110" s="673">
        <f>IF(INDEX(Historical!$F$7:$F$1250,MATCH(B110,Historical!$B$7:$B$1281,0))=0,"n/a",((INDEX(Historical!$C$7:$C$1259,MATCH(B110,Historical!$B$7:$B$1281,0))/INDEX(Historical!$F$7:$F$1250,MATCH(B110,Historical!$B$7:$B$1281,0)))^(1/3)-1)*100)</f>
        <v>18.284137094912744</v>
      </c>
      <c r="U110" s="673">
        <f>IF(INDEX(Historical!$H$7:$H$1250,MATCH(B110,Historical!$B$7:$B$1281,0))=0,"n/a",((INDEX(Historical!$C$7:$C$1259,MATCH(B110,Historical!$B$7:$B$1281,0))/INDEX(Historical!$H$7:$H$1250,MATCH(B110,Historical!$B$7:$B$1281,0)))^(1/5)-1)*100)</f>
        <v>15.36498246073117</v>
      </c>
      <c r="V110" s="673">
        <f>IF(INDEX(Historical!$O$7:$O$1250,MATCH(B110,Historical!$B$7:$B$1281,0))=0,"n/a",((INDEX(Historical!$C$7:$C$1259,MATCH(B110,Historical!$B$7:$B$1281,0))/INDEX(Historical!$O$7:$O$1250,MATCH(B110,Historical!$B$7:$B$1281,0)))^(1/10)-1)*100)</f>
        <v>14.070338756868072</v>
      </c>
      <c r="W110" s="674">
        <f t="shared" si="21"/>
        <v>1.0920122625499085</v>
      </c>
      <c r="X110" s="675">
        <f t="shared" si="22"/>
        <v>0.28990532944775793</v>
      </c>
      <c r="Y110" s="842"/>
      <c r="Z110" s="624">
        <f t="shared" si="23"/>
        <v>30.086313193588165</v>
      </c>
      <c r="AA110" s="853">
        <f t="shared" si="24"/>
        <v>16.244143033292232</v>
      </c>
      <c r="AB110" s="854">
        <v>12</v>
      </c>
      <c r="AC110" s="833">
        <v>8.11</v>
      </c>
      <c r="AD110" s="833" t="s">
        <v>136</v>
      </c>
      <c r="AE110" s="833">
        <v>2.77</v>
      </c>
      <c r="AF110" s="833">
        <v>4.3600000000000003</v>
      </c>
      <c r="AG110" s="833">
        <v>35.799999999999997</v>
      </c>
      <c r="AH110" s="833">
        <v>19.400000000000002</v>
      </c>
      <c r="AI110" s="833">
        <v>8.6300000000000008</v>
      </c>
      <c r="AJ110" s="833">
        <v>53</v>
      </c>
      <c r="AK110" s="833">
        <v>-4</v>
      </c>
      <c r="AL110" s="845">
        <v>6330</v>
      </c>
      <c r="AM110" s="839">
        <v>3.5000000000000004</v>
      </c>
      <c r="AN110" s="833">
        <v>0.31</v>
      </c>
      <c r="AO110" s="711">
        <f t="shared" si="25"/>
        <v>0.97297241666013079</v>
      </c>
      <c r="AP110" s="712">
        <f t="shared" si="26"/>
        <v>17.217115449952363</v>
      </c>
      <c r="AQ110" s="855">
        <f t="shared" si="27"/>
        <v>77.419106606242934</v>
      </c>
      <c r="AR110" s="624">
        <f>INDEX(Historical!$C$7:$C$1259,MATCH(B110,Historical!$B$7:$B$1281,0))*IF(AH110="n/a",1.03,IF(AH110&lt;0,1.01,IF(AH110&gt;10,1.1,(1+AH110/100))))</f>
        <v>2.5850000000000004</v>
      </c>
      <c r="AS110" s="853">
        <f t="shared" si="28"/>
        <v>2.8080855000000007</v>
      </c>
      <c r="AT110" s="853">
        <f t="shared" si="33"/>
        <v>2.8361663550000009</v>
      </c>
      <c r="AU110" s="853">
        <f t="shared" si="33"/>
        <v>2.8645280185500011</v>
      </c>
      <c r="AV110" s="853">
        <f t="shared" si="33"/>
        <v>2.8931732987355012</v>
      </c>
      <c r="AW110" s="624">
        <f t="shared" si="29"/>
        <v>13.986953172285505</v>
      </c>
      <c r="AX110" s="719">
        <f t="shared" si="30"/>
        <v>10.617089093886065</v>
      </c>
      <c r="AY110" s="900">
        <v>1.72</v>
      </c>
      <c r="AZ110" s="839">
        <v>208.45</v>
      </c>
      <c r="BA110" s="839">
        <v>-8.6</v>
      </c>
      <c r="BB110" s="839">
        <v>6.9500000000000011</v>
      </c>
      <c r="BC110" s="839">
        <v>49.72</v>
      </c>
      <c r="BE110" s="597">
        <v>2007</v>
      </c>
      <c r="BF110" s="865">
        <f t="shared" si="31"/>
        <v>1</v>
      </c>
      <c r="BG110" s="849">
        <v>13.100000000000001</v>
      </c>
    </row>
    <row r="111" spans="1:59" ht="11.25" customHeight="1" x14ac:dyDescent="0.2">
      <c r="A111" s="847" t="s">
        <v>4197</v>
      </c>
      <c r="B111" s="842" t="s">
        <v>4196</v>
      </c>
      <c r="C111" s="898" t="s">
        <v>131</v>
      </c>
      <c r="D111" s="898" t="s">
        <v>4263</v>
      </c>
      <c r="E111" s="867">
        <v>16</v>
      </c>
      <c r="F111" s="1153">
        <v>246</v>
      </c>
      <c r="G111" s="1153" t="s">
        <v>106</v>
      </c>
      <c r="H111" s="1153" t="s">
        <v>106</v>
      </c>
      <c r="I111" s="841">
        <v>59.53</v>
      </c>
      <c r="J111" s="624">
        <f t="shared" si="18"/>
        <v>3.5948261380816393</v>
      </c>
      <c r="K111" s="844">
        <v>0.53500000000000003</v>
      </c>
      <c r="L111" s="854">
        <v>4</v>
      </c>
      <c r="M111" s="615">
        <f t="shared" si="19"/>
        <v>2.14</v>
      </c>
      <c r="N111" s="607" t="s">
        <v>111</v>
      </c>
      <c r="O111" s="706">
        <v>0.505</v>
      </c>
      <c r="P111" s="606">
        <v>44154</v>
      </c>
      <c r="Q111" s="606">
        <v>44186</v>
      </c>
      <c r="R111" s="615">
        <f t="shared" si="20"/>
        <v>5.9405940594059459</v>
      </c>
      <c r="S111" s="673">
        <f>IF(INDEX(Historical!$D$7:$D$1257,MATCH(B111,Historical!$B$7:$B$1281,0))=0,"n/a",(INDEX(Historical!$C$7:$C$1259,MATCH(B111,Historical!$B$7:$B$1281,0))/INDEX(Historical!$D$7:$D$1257,MATCH(B111,Historical!$B$7:$B$1281,0))-1)*100)</f>
        <v>6.2176165803108807</v>
      </c>
      <c r="T111" s="673">
        <f>IF(INDEX(Historical!$F$7:$F$1250,MATCH(B111,Historical!$B$7:$B$1281,0))=0,"n/a",((INDEX(Historical!$C$7:$C$1259,MATCH(B111,Historical!$B$7:$B$1281,0))/INDEX(Historical!$F$7:$F$1250,MATCH(B111,Historical!$B$7:$B$1281,0)))^(1/3)-1)*100)</f>
        <v>9.0683956013261948</v>
      </c>
      <c r="U111" s="673">
        <f>IF(INDEX(Historical!$H$7:$H$1250,MATCH(B111,Historical!$B$7:$B$1281,0))=0,"n/a",((INDEX(Historical!$C$7:$C$1259,MATCH(B111,Historical!$B$7:$B$1281,0))/INDEX(Historical!$H$7:$H$1250,MATCH(B111,Historical!$B$7:$B$1281,0)))^(1/5)-1)*100)</f>
        <v>7.4690883262630292</v>
      </c>
      <c r="V111" s="673">
        <f>IF(INDEX(Historical!$O$7:$O$1250,MATCH(B111,Historical!$B$7:$B$1281,0))=0,"n/a",((INDEX(Historical!$C$7:$C$1259,MATCH(B111,Historical!$B$7:$B$1281,0))/INDEX(Historical!$O$7:$O$1250,MATCH(B111,Historical!$B$7:$B$1281,0)))^(1/10)-1)*100)</f>
        <v>5.2409779148925306</v>
      </c>
      <c r="W111" s="674">
        <f t="shared" si="21"/>
        <v>1.4251325702096929</v>
      </c>
      <c r="X111" s="675">
        <f t="shared" si="22"/>
        <v>1.3831645048635239</v>
      </c>
      <c r="Y111" s="843" t="s">
        <v>4198</v>
      </c>
      <c r="Z111" s="624">
        <f t="shared" si="23"/>
        <v>78.67647058823529</v>
      </c>
      <c r="AA111" s="853">
        <f t="shared" si="24"/>
        <v>21.886029411764703</v>
      </c>
      <c r="AB111" s="854">
        <v>12</v>
      </c>
      <c r="AC111" s="833">
        <v>2.72</v>
      </c>
      <c r="AD111" s="833">
        <v>3.87</v>
      </c>
      <c r="AE111" s="833">
        <v>2.77</v>
      </c>
      <c r="AF111" s="833">
        <v>1.54</v>
      </c>
      <c r="AG111" s="833">
        <v>7.1</v>
      </c>
      <c r="AH111" s="833">
        <v>-2.7</v>
      </c>
      <c r="AI111" s="833">
        <v>5.86</v>
      </c>
      <c r="AJ111" s="833">
        <v>5.4</v>
      </c>
      <c r="AK111" s="833">
        <v>5.65</v>
      </c>
      <c r="AL111" s="845">
        <v>13630</v>
      </c>
      <c r="AM111" s="839">
        <v>0.2</v>
      </c>
      <c r="AN111" s="833">
        <v>1.19</v>
      </c>
      <c r="AO111" s="711">
        <f t="shared" si="25"/>
        <v>-10.822114947420035</v>
      </c>
      <c r="AP111" s="712">
        <f t="shared" si="26"/>
        <v>11.063914464344668</v>
      </c>
      <c r="AQ111" s="855">
        <f t="shared" si="27"/>
        <v>22.391875718243924</v>
      </c>
      <c r="AR111" s="624">
        <f>INDEX(Historical!$C$7:$C$1259,MATCH(B111,Historical!$B$7:$B$1281,0))*IF(AH111="n/a",1.03,IF(AH111&lt;0,1.01,IF(AH111&gt;10,1.1,(1+AH111/100))))</f>
        <v>2.0705</v>
      </c>
      <c r="AS111" s="853">
        <f t="shared" si="28"/>
        <v>2.1918313</v>
      </c>
      <c r="AT111" s="853">
        <f t="shared" si="33"/>
        <v>2.3156697684499998</v>
      </c>
      <c r="AU111" s="853">
        <f t="shared" si="33"/>
        <v>2.4465051103674247</v>
      </c>
      <c r="AV111" s="853">
        <f t="shared" si="33"/>
        <v>2.5847326491031843</v>
      </c>
      <c r="AW111" s="624">
        <f t="shared" si="29"/>
        <v>11.60923882792061</v>
      </c>
      <c r="AX111" s="719">
        <f t="shared" si="30"/>
        <v>19.501493075626758</v>
      </c>
      <c r="AY111" s="900">
        <v>0.33</v>
      </c>
      <c r="AZ111" s="839">
        <v>22.46</v>
      </c>
      <c r="BA111" s="839">
        <v>-9.02</v>
      </c>
      <c r="BB111" s="839">
        <v>7.04</v>
      </c>
      <c r="BC111" s="839">
        <v>7.08</v>
      </c>
      <c r="BE111" s="597">
        <v>2005</v>
      </c>
      <c r="BF111" s="865">
        <f t="shared" si="31"/>
        <v>1</v>
      </c>
      <c r="BG111" s="849">
        <v>2.2999999999999998</v>
      </c>
    </row>
    <row r="112" spans="1:59" ht="11.25" customHeight="1" x14ac:dyDescent="0.2">
      <c r="A112" s="831" t="s">
        <v>1162</v>
      </c>
      <c r="B112" s="842" t="s">
        <v>1163</v>
      </c>
      <c r="C112" s="898" t="s">
        <v>4253</v>
      </c>
      <c r="D112" s="898" t="s">
        <v>4254</v>
      </c>
      <c r="E112" s="705">
        <v>12</v>
      </c>
      <c r="F112" s="1153">
        <v>305</v>
      </c>
      <c r="G112" s="1153" t="s">
        <v>106</v>
      </c>
      <c r="H112" s="1153" t="s">
        <v>106</v>
      </c>
      <c r="I112" s="841">
        <v>132.55000000000001</v>
      </c>
      <c r="J112" s="624">
        <f t="shared" si="18"/>
        <v>3.0177291588079971</v>
      </c>
      <c r="K112" s="844">
        <v>1</v>
      </c>
      <c r="L112" s="854">
        <v>4</v>
      </c>
      <c r="M112" s="615">
        <f t="shared" si="19"/>
        <v>4</v>
      </c>
      <c r="N112" s="837" t="s">
        <v>318</v>
      </c>
      <c r="O112" s="706">
        <v>0.9</v>
      </c>
      <c r="P112" s="606">
        <v>44267</v>
      </c>
      <c r="Q112" s="606">
        <v>44286</v>
      </c>
      <c r="R112" s="615">
        <f t="shared" si="20"/>
        <v>11.111111111111107</v>
      </c>
      <c r="S112" s="673">
        <f>IF(INDEX(Historical!$D$7:$D$1257,MATCH(B112,Historical!$B$7:$B$1281,0))=0,"n/a",(INDEX(Historical!$C$7:$C$1259,MATCH(B112,Historical!$B$7:$B$1281,0))/INDEX(Historical!$D$7:$D$1257,MATCH(B112,Historical!$B$7:$B$1281,0))-1)*100)</f>
        <v>1.1235955056179803</v>
      </c>
      <c r="T112" s="673">
        <f>IF(INDEX(Historical!$F$7:$F$1250,MATCH(B112,Historical!$B$7:$B$1281,0))=0,"n/a",((INDEX(Historical!$C$7:$C$1259,MATCH(B112,Historical!$B$7:$B$1281,0))/INDEX(Historical!$F$7:$F$1250,MATCH(B112,Historical!$B$7:$B$1281,0)))^(1/3)-1)*100)</f>
        <v>4.8856246288386806</v>
      </c>
      <c r="U112" s="673">
        <f>IF(INDEX(Historical!$H$7:$H$1250,MATCH(B112,Historical!$B$7:$B$1281,0))=0,"n/a",((INDEX(Historical!$C$7:$C$1259,MATCH(B112,Historical!$B$7:$B$1281,0))/INDEX(Historical!$H$7:$H$1250,MATCH(B112,Historical!$B$7:$B$1281,0)))^(1/5)-1)*100)</f>
        <v>9.9539654079581652</v>
      </c>
      <c r="V112" s="673">
        <f>IF(INDEX(Historical!$O$7:$O$1250,MATCH(B112,Historical!$B$7:$B$1281,0))=0,"n/a",((INDEX(Historical!$C$7:$C$1259,MATCH(B112,Historical!$B$7:$B$1281,0))/INDEX(Historical!$O$7:$O$1250,MATCH(B112,Historical!$B$7:$B$1281,0)))^(1/10)-1)*100)</f>
        <v>24.573093961551741</v>
      </c>
      <c r="W112" s="674">
        <f t="shared" si="21"/>
        <v>0.40507578832086116</v>
      </c>
      <c r="X112" s="675">
        <f t="shared" si="22"/>
        <v>0.52666483639990291</v>
      </c>
      <c r="Y112" s="646" t="s">
        <v>4570</v>
      </c>
      <c r="Z112" s="624">
        <f t="shared" si="23"/>
        <v>108.1081081081081</v>
      </c>
      <c r="AA112" s="853">
        <f t="shared" si="24"/>
        <v>35.824324324324323</v>
      </c>
      <c r="AB112" s="854">
        <v>12</v>
      </c>
      <c r="AC112" s="833">
        <v>3.7</v>
      </c>
      <c r="AD112" s="833">
        <v>6</v>
      </c>
      <c r="AE112" s="833">
        <v>12.88</v>
      </c>
      <c r="AF112" s="833">
        <v>6.84</v>
      </c>
      <c r="AG112" s="833">
        <v>19.8</v>
      </c>
      <c r="AH112" s="833">
        <v>14.7</v>
      </c>
      <c r="AI112" s="833">
        <v>7.9699999999999989</v>
      </c>
      <c r="AJ112" s="833">
        <v>18.899999999999999</v>
      </c>
      <c r="AK112" s="833">
        <v>6</v>
      </c>
      <c r="AL112" s="845">
        <v>17470</v>
      </c>
      <c r="AM112" s="839">
        <v>0.70000000000000007</v>
      </c>
      <c r="AN112" s="833">
        <v>2.2599999999999998</v>
      </c>
      <c r="AO112" s="711">
        <f t="shared" si="25"/>
        <v>-22.852629757558162</v>
      </c>
      <c r="AP112" s="712">
        <f t="shared" si="26"/>
        <v>12.971694566766162</v>
      </c>
      <c r="AQ112" s="855">
        <f t="shared" si="27"/>
        <v>230.00900888603928</v>
      </c>
      <c r="AR112" s="624">
        <f>INDEX(Historical!$C$7:$C$1259,MATCH(B112,Historical!$B$7:$B$1281,0))*IF(AH112="n/a",1.03,IF(AH112&lt;0,1.01,IF(AH112&gt;10,1.1,(1+AH112/100))))</f>
        <v>3.9600000000000004</v>
      </c>
      <c r="AS112" s="853">
        <f t="shared" si="28"/>
        <v>4.2756119999999997</v>
      </c>
      <c r="AT112" s="853">
        <f t="shared" si="33"/>
        <v>4.5321487200000004</v>
      </c>
      <c r="AU112" s="853">
        <f t="shared" si="33"/>
        <v>4.8040776432000003</v>
      </c>
      <c r="AV112" s="853">
        <f t="shared" si="33"/>
        <v>5.0923223017920005</v>
      </c>
      <c r="AW112" s="624">
        <f t="shared" si="29"/>
        <v>22.664160664992004</v>
      </c>
      <c r="AX112" s="719">
        <f t="shared" si="30"/>
        <v>17.0985746246639</v>
      </c>
      <c r="AY112" s="900">
        <v>0.15</v>
      </c>
      <c r="AZ112" s="839">
        <v>63.94</v>
      </c>
      <c r="BA112" s="839">
        <v>-1.5699999999999998</v>
      </c>
      <c r="BB112" s="839">
        <v>7.8299999999999992</v>
      </c>
      <c r="BC112" s="839">
        <v>19</v>
      </c>
      <c r="BE112" s="597">
        <v>2010</v>
      </c>
      <c r="BF112" s="865">
        <f t="shared" si="31"/>
        <v>0</v>
      </c>
      <c r="BG112" s="849">
        <v>5.5</v>
      </c>
    </row>
    <row r="113" spans="1:59" ht="11.25" customHeight="1" x14ac:dyDescent="0.2">
      <c r="A113" s="831" t="s">
        <v>1177</v>
      </c>
      <c r="B113" s="842" t="s">
        <v>1178</v>
      </c>
      <c r="C113" s="898" t="s">
        <v>108</v>
      </c>
      <c r="D113" s="898" t="s">
        <v>118</v>
      </c>
      <c r="E113" s="705">
        <v>11</v>
      </c>
      <c r="F113" s="1153">
        <v>336</v>
      </c>
      <c r="G113" s="1153" t="s">
        <v>37</v>
      </c>
      <c r="H113" s="1153" t="s">
        <v>37</v>
      </c>
      <c r="I113" s="841">
        <v>56.65</v>
      </c>
      <c r="J113" s="624">
        <f t="shared" si="18"/>
        <v>3.2480141218005301</v>
      </c>
      <c r="K113" s="844">
        <v>0.46</v>
      </c>
      <c r="L113" s="854">
        <v>4</v>
      </c>
      <c r="M113" s="615">
        <f t="shared" si="19"/>
        <v>1.84</v>
      </c>
      <c r="N113" s="837" t="s">
        <v>148</v>
      </c>
      <c r="O113" s="706">
        <v>0.44</v>
      </c>
      <c r="P113" s="606">
        <v>44172</v>
      </c>
      <c r="Q113" s="606">
        <v>44180</v>
      </c>
      <c r="R113" s="615">
        <f t="shared" si="20"/>
        <v>4.5454545454545494</v>
      </c>
      <c r="S113" s="673">
        <f>IF(INDEX(Historical!$D$7:$D$1257,MATCH(B113,Historical!$B$7:$B$1281,0))=0,"n/a",(INDEX(Historical!$C$7:$C$1259,MATCH(B113,Historical!$B$7:$B$1281,0))/INDEX(Historical!$D$7:$D$1257,MATCH(B113,Historical!$B$7:$B$1281,0))-1)*100)</f>
        <v>5.9523809523809534</v>
      </c>
      <c r="T113" s="673">
        <f>IF(INDEX(Historical!$F$7:$F$1250,MATCH(B113,Historical!$B$7:$B$1281,0))=0,"n/a",((INDEX(Historical!$C$7:$C$1259,MATCH(B113,Historical!$B$7:$B$1281,0))/INDEX(Historical!$F$7:$F$1250,MATCH(B113,Historical!$B$7:$B$1281,0)))^(1/3)-1)*100)</f>
        <v>7.3212782606484783</v>
      </c>
      <c r="U113" s="673">
        <f>IF(INDEX(Historical!$H$7:$H$1250,MATCH(B113,Historical!$B$7:$B$1281,0))=0,"n/a",((INDEX(Historical!$C$7:$C$1259,MATCH(B113,Historical!$B$7:$B$1281,0))/INDEX(Historical!$H$7:$H$1250,MATCH(B113,Historical!$B$7:$B$1281,0)))^(1/5)-1)*100)</f>
        <v>12.22354940932593</v>
      </c>
      <c r="V113" s="673">
        <f>IF(INDEX(Historical!$O$7:$O$1250,MATCH(B113,Historical!$B$7:$B$1281,0))=0,"n/a",((INDEX(Historical!$C$7:$C$1259,MATCH(B113,Historical!$B$7:$B$1281,0))/INDEX(Historical!$O$7:$O$1250,MATCH(B113,Historical!$B$7:$B$1281,0)))^(1/10)-1)*100)</f>
        <v>30.955539968035396</v>
      </c>
      <c r="W113" s="674">
        <f t="shared" si="21"/>
        <v>0.39487437214624371</v>
      </c>
      <c r="X113" s="675">
        <f t="shared" si="22"/>
        <v>0.65366574381422082</v>
      </c>
      <c r="Y113" s="646"/>
      <c r="Z113" s="624">
        <f t="shared" si="23"/>
        <v>29.773462783171524</v>
      </c>
      <c r="AA113" s="853">
        <f t="shared" si="24"/>
        <v>9.1666666666666661</v>
      </c>
      <c r="AB113" s="854">
        <v>12</v>
      </c>
      <c r="AC113" s="833">
        <v>6.18</v>
      </c>
      <c r="AD113" s="833" t="s">
        <v>136</v>
      </c>
      <c r="AE113" s="833">
        <v>0.86</v>
      </c>
      <c r="AF113" s="833">
        <v>1.3</v>
      </c>
      <c r="AG113" s="833">
        <v>15</v>
      </c>
      <c r="AH113" s="833">
        <v>-1</v>
      </c>
      <c r="AI113" s="833">
        <v>-4.1900000000000004</v>
      </c>
      <c r="AJ113" s="833">
        <v>18.7</v>
      </c>
      <c r="AK113" s="833">
        <v>-3.1</v>
      </c>
      <c r="AL113" s="845">
        <v>6100</v>
      </c>
      <c r="AM113" s="839">
        <v>1.7000000000000002</v>
      </c>
      <c r="AN113" s="833">
        <v>0.31</v>
      </c>
      <c r="AO113" s="711">
        <f t="shared" si="25"/>
        <v>6.3048968644597938</v>
      </c>
      <c r="AP113" s="712">
        <f t="shared" si="26"/>
        <v>15.47156353112646</v>
      </c>
      <c r="AQ113" s="855">
        <f t="shared" si="27"/>
        <v>-27.224342694165273</v>
      </c>
      <c r="AR113" s="624">
        <f>INDEX(Historical!$C$7:$C$1259,MATCH(B113,Historical!$B$7:$B$1281,0))*IF(AH113="n/a",1.03,IF(AH113&lt;0,1.01,IF(AH113&gt;10,1.1,(1+AH113/100))))</f>
        <v>1.7978000000000001</v>
      </c>
      <c r="AS113" s="853">
        <f t="shared" si="28"/>
        <v>1.8157780000000001</v>
      </c>
      <c r="AT113" s="853">
        <f t="shared" si="33"/>
        <v>1.8339357800000002</v>
      </c>
      <c r="AU113" s="853">
        <f t="shared" si="33"/>
        <v>1.8522751378000002</v>
      </c>
      <c r="AV113" s="853">
        <f t="shared" si="33"/>
        <v>1.8707978891780002</v>
      </c>
      <c r="AW113" s="624">
        <f t="shared" si="29"/>
        <v>9.170586806978001</v>
      </c>
      <c r="AX113" s="719">
        <f t="shared" si="30"/>
        <v>16.188149703403358</v>
      </c>
      <c r="AY113" s="900">
        <v>1.18</v>
      </c>
      <c r="AZ113" s="839">
        <v>45.14</v>
      </c>
      <c r="BA113" s="839">
        <v>-3.8</v>
      </c>
      <c r="BB113" s="839">
        <v>3.29</v>
      </c>
      <c r="BC113" s="839">
        <v>9.01</v>
      </c>
      <c r="BE113" s="597">
        <v>2010</v>
      </c>
      <c r="BF113" s="865">
        <f t="shared" si="31"/>
        <v>0</v>
      </c>
      <c r="BG113" s="849">
        <v>5.6000000000000005</v>
      </c>
    </row>
    <row r="114" spans="1:59" ht="11.25" customHeight="1" x14ac:dyDescent="0.2">
      <c r="A114" s="831" t="s">
        <v>579</v>
      </c>
      <c r="B114" s="842" t="s">
        <v>580</v>
      </c>
      <c r="C114" s="898" t="s">
        <v>112</v>
      </c>
      <c r="D114" s="898" t="s">
        <v>4266</v>
      </c>
      <c r="E114" s="705">
        <v>22</v>
      </c>
      <c r="F114" s="1153">
        <v>159</v>
      </c>
      <c r="G114" s="1153" t="s">
        <v>106</v>
      </c>
      <c r="H114" s="1153" t="s">
        <v>106</v>
      </c>
      <c r="I114" s="841">
        <v>50.28</v>
      </c>
      <c r="J114" s="624">
        <f t="shared" si="18"/>
        <v>2.2275258552108195</v>
      </c>
      <c r="K114" s="844">
        <v>0.28000000000000003</v>
      </c>
      <c r="L114" s="854">
        <v>4</v>
      </c>
      <c r="M114" s="615">
        <f t="shared" si="19"/>
        <v>1.1200000000000001</v>
      </c>
      <c r="N114" s="837" t="s">
        <v>465</v>
      </c>
      <c r="O114" s="706">
        <v>0.25</v>
      </c>
      <c r="P114" s="606">
        <v>44229</v>
      </c>
      <c r="Q114" s="606">
        <v>44258</v>
      </c>
      <c r="R114" s="615">
        <f t="shared" si="20"/>
        <v>12.000000000000011</v>
      </c>
      <c r="S114" s="673">
        <f>IF(INDEX(Historical!$D$7:$D$1257,MATCH(B114,Historical!$B$7:$B$1281,0))=0,"n/a",(INDEX(Historical!$C$7:$C$1259,MATCH(B114,Historical!$B$7:$B$1281,0))/INDEX(Historical!$D$7:$D$1257,MATCH(B114,Historical!$B$7:$B$1281,0))-1)*100)</f>
        <v>14.942528735632177</v>
      </c>
      <c r="T114" s="673">
        <f>IF(INDEX(Historical!$F$7:$F$1250,MATCH(B114,Historical!$B$7:$B$1281,0))=0,"n/a",((INDEX(Historical!$C$7:$C$1259,MATCH(B114,Historical!$B$7:$B$1281,0))/INDEX(Historical!$F$7:$F$1250,MATCH(B114,Historical!$B$7:$B$1281,0)))^(1/3)-1)*100)</f>
        <v>16.039720840319482</v>
      </c>
      <c r="U114" s="673">
        <f>IF(INDEX(Historical!$H$7:$H$1250,MATCH(B114,Historical!$B$7:$B$1281,0))=0,"n/a",((INDEX(Historical!$C$7:$C$1259,MATCH(B114,Historical!$B$7:$B$1281,0))/INDEX(Historical!$H$7:$H$1250,MATCH(B114,Historical!$B$7:$B$1281,0)))^(1/5)-1)*100)</f>
        <v>12.295510705682089</v>
      </c>
      <c r="V114" s="673">
        <f>IF(INDEX(Historical!$O$7:$O$1250,MATCH(B114,Historical!$B$7:$B$1281,0))=0,"n/a",((INDEX(Historical!$C$7:$C$1259,MATCH(B114,Historical!$B$7:$B$1281,0))/INDEX(Historical!$O$7:$O$1250,MATCH(B114,Historical!$B$7:$B$1281,0)))^(1/10)-1)*100)</f>
        <v>16.890191605646486</v>
      </c>
      <c r="W114" s="674">
        <f t="shared" si="21"/>
        <v>0.72796750876240091</v>
      </c>
      <c r="X114" s="675">
        <f t="shared" si="22"/>
        <v>1.1177737005165536</v>
      </c>
      <c r="Y114" s="637"/>
      <c r="Z114" s="624">
        <f t="shared" si="23"/>
        <v>75.167785234899327</v>
      </c>
      <c r="AA114" s="853">
        <f t="shared" si="24"/>
        <v>33.744966442953022</v>
      </c>
      <c r="AB114" s="854">
        <v>12</v>
      </c>
      <c r="AC114" s="833">
        <v>1.49</v>
      </c>
      <c r="AD114" s="833">
        <v>4.22</v>
      </c>
      <c r="AE114" s="833">
        <v>5.01</v>
      </c>
      <c r="AF114" s="833">
        <v>10.63</v>
      </c>
      <c r="AG114" s="833">
        <v>31.1</v>
      </c>
      <c r="AH114" s="833">
        <v>8.4</v>
      </c>
      <c r="AI114" s="833">
        <v>10.199999999999999</v>
      </c>
      <c r="AJ114" s="833">
        <v>11</v>
      </c>
      <c r="AK114" s="833">
        <v>8.0399999999999991</v>
      </c>
      <c r="AL114" s="845">
        <v>28300</v>
      </c>
      <c r="AM114" s="839">
        <v>0.1</v>
      </c>
      <c r="AN114" s="833">
        <v>0.15</v>
      </c>
      <c r="AO114" s="711">
        <f t="shared" si="25"/>
        <v>-19.221929882060113</v>
      </c>
      <c r="AP114" s="712">
        <f t="shared" si="26"/>
        <v>14.523036560892908</v>
      </c>
      <c r="AQ114" s="855">
        <f t="shared" si="27"/>
        <v>299.28212987732576</v>
      </c>
      <c r="AR114" s="624">
        <f>INDEX(Historical!$C$7:$C$1259,MATCH(B114,Historical!$B$7:$B$1281,0))*IF(AH114="n/a",1.03,IF(AH114&lt;0,1.01,IF(AH114&gt;10,1.1,(1+AH114/100))))</f>
        <v>1.0840000000000001</v>
      </c>
      <c r="AS114" s="853">
        <f t="shared" si="28"/>
        <v>1.1924000000000001</v>
      </c>
      <c r="AT114" s="853">
        <f t="shared" si="33"/>
        <v>1.2882689600000001</v>
      </c>
      <c r="AU114" s="853">
        <f t="shared" si="33"/>
        <v>1.3918457843840002</v>
      </c>
      <c r="AV114" s="853">
        <f t="shared" si="33"/>
        <v>1.5037501854484738</v>
      </c>
      <c r="AW114" s="624">
        <f t="shared" si="29"/>
        <v>6.4602649298324746</v>
      </c>
      <c r="AX114" s="719">
        <f t="shared" si="30"/>
        <v>12.848577823851382</v>
      </c>
      <c r="AY114" s="900">
        <v>1.26</v>
      </c>
      <c r="AZ114" s="839">
        <v>69.42</v>
      </c>
      <c r="BA114" s="839">
        <v>-3.1</v>
      </c>
      <c r="BB114" s="839">
        <v>6.12</v>
      </c>
      <c r="BC114" s="839">
        <v>8.36</v>
      </c>
      <c r="BE114" s="597">
        <v>2000</v>
      </c>
      <c r="BF114" s="865">
        <f t="shared" si="31"/>
        <v>2</v>
      </c>
      <c r="BG114" s="849">
        <v>21.4</v>
      </c>
    </row>
    <row r="115" spans="1:59" ht="11.25" customHeight="1" x14ac:dyDescent="0.2">
      <c r="A115" s="847" t="s">
        <v>1166</v>
      </c>
      <c r="B115" s="842" t="s">
        <v>1167</v>
      </c>
      <c r="C115" s="898" t="s">
        <v>108</v>
      </c>
      <c r="D115" s="898" t="s">
        <v>4272</v>
      </c>
      <c r="E115" s="705">
        <v>10</v>
      </c>
      <c r="F115" s="1153">
        <v>462</v>
      </c>
      <c r="G115" s="1153" t="s">
        <v>106</v>
      </c>
      <c r="H115" s="1153" t="s">
        <v>106</v>
      </c>
      <c r="I115" s="841">
        <v>17.5</v>
      </c>
      <c r="J115" s="624">
        <f t="shared" si="18"/>
        <v>2.9714285714285715</v>
      </c>
      <c r="K115" s="844">
        <v>0.13</v>
      </c>
      <c r="L115" s="854">
        <v>4</v>
      </c>
      <c r="M115" s="615">
        <f t="shared" si="19"/>
        <v>0.52</v>
      </c>
      <c r="N115" s="837" t="s">
        <v>218</v>
      </c>
      <c r="O115" s="706">
        <v>0.12</v>
      </c>
      <c r="P115" s="606">
        <v>44286</v>
      </c>
      <c r="Q115" s="606">
        <v>44301</v>
      </c>
      <c r="R115" s="615">
        <f t="shared" si="20"/>
        <v>8.333333333333341</v>
      </c>
      <c r="S115" s="673">
        <f>IF(INDEX(Historical!$D$7:$D$1257,MATCH(B115,Historical!$B$7:$B$1281,0))=0,"n/a",(INDEX(Historical!$C$7:$C$1259,MATCH(B115,Historical!$B$7:$B$1281,0))/INDEX(Historical!$D$7:$D$1257,MATCH(B115,Historical!$B$7:$B$1281,0))-1)*100)</f>
        <v>6.6666666666666652</v>
      </c>
      <c r="T115" s="673">
        <f>IF(INDEX(Historical!$F$7:$F$1250,MATCH(B115,Historical!$B$7:$B$1281,0))=0,"n/a",((INDEX(Historical!$C$7:$C$1259,MATCH(B115,Historical!$B$7:$B$1281,0))/INDEX(Historical!$F$7:$F$1250,MATCH(B115,Historical!$B$7:$B$1281,0)))^(1/3)-1)*100)</f>
        <v>6.2658569182611146</v>
      </c>
      <c r="U115" s="673">
        <f>IF(INDEX(Historical!$H$7:$H$1250,MATCH(B115,Historical!$B$7:$B$1281,0))=0,"n/a",((INDEX(Historical!$C$7:$C$1259,MATCH(B115,Historical!$B$7:$B$1281,0))/INDEX(Historical!$H$7:$H$1250,MATCH(B115,Historical!$B$7:$B$1281,0)))^(1/5)-1)*100)</f>
        <v>21.404272229516419</v>
      </c>
      <c r="V115" s="673" t="str">
        <f>IF(INDEX(Historical!$O$7:$O$1250,MATCH(B115,Historical!$B$7:$B$1281,0))=0,"n/a",((INDEX(Historical!$C$7:$C$1259,MATCH(B115,Historical!$B$7:$B$1281,0))/INDEX(Historical!$O$7:$O$1250,MATCH(B115,Historical!$B$7:$B$1281,0)))^(1/10)-1)*100)</f>
        <v>n/a</v>
      </c>
      <c r="W115" s="674" t="str">
        <f t="shared" si="21"/>
        <v>n/a</v>
      </c>
      <c r="X115" s="675" t="str">
        <f t="shared" si="22"/>
        <v>n/a</v>
      </c>
      <c r="Y115" s="646" t="s">
        <v>4574</v>
      </c>
      <c r="Z115" s="624" t="str">
        <f t="shared" si="23"/>
        <v>n/a</v>
      </c>
      <c r="AA115" s="853" t="str">
        <f t="shared" si="24"/>
        <v>n/a</v>
      </c>
      <c r="AB115" s="854">
        <v>12</v>
      </c>
      <c r="AC115" s="833" t="s">
        <v>136</v>
      </c>
      <c r="AD115" s="833" t="s">
        <v>136</v>
      </c>
      <c r="AE115" s="833" t="s">
        <v>136</v>
      </c>
      <c r="AF115" s="833" t="s">
        <v>136</v>
      </c>
      <c r="AG115" s="833" t="s">
        <v>136</v>
      </c>
      <c r="AH115" s="833" t="s">
        <v>136</v>
      </c>
      <c r="AI115" s="833" t="s">
        <v>136</v>
      </c>
      <c r="AJ115" s="833" t="s">
        <v>136</v>
      </c>
      <c r="AK115" s="833" t="s">
        <v>136</v>
      </c>
      <c r="AL115" s="845" t="s">
        <v>136</v>
      </c>
      <c r="AM115" s="839" t="s">
        <v>136</v>
      </c>
      <c r="AN115" s="833" t="s">
        <v>136</v>
      </c>
      <c r="AO115" s="711" t="str">
        <f t="shared" si="25"/>
        <v>n/a</v>
      </c>
      <c r="AP115" s="712">
        <f t="shared" si="26"/>
        <v>24.37570080094499</v>
      </c>
      <c r="AQ115" s="855" t="str">
        <f t="shared" si="27"/>
        <v>n/a</v>
      </c>
      <c r="AR115" s="624">
        <f>INDEX(Historical!$C$7:$C$1259,MATCH(B115,Historical!$B$7:$B$1281,0))*IF(AH115="n/a",1.03,IF(AH115&lt;0,1.01,IF(AH115&gt;10,1.1,(1+AH115/100))))</f>
        <v>0.49440000000000001</v>
      </c>
      <c r="AS115" s="853">
        <f t="shared" si="28"/>
        <v>0.50923200000000002</v>
      </c>
      <c r="AT115" s="853">
        <f t="shared" si="33"/>
        <v>0.52450896000000002</v>
      </c>
      <c r="AU115" s="853">
        <f t="shared" si="33"/>
        <v>0.5402442288</v>
      </c>
      <c r="AV115" s="853">
        <f t="shared" si="33"/>
        <v>0.55645155566400006</v>
      </c>
      <c r="AW115" s="624">
        <f t="shared" si="29"/>
        <v>2.6248367444639999</v>
      </c>
      <c r="AX115" s="719">
        <f t="shared" si="30"/>
        <v>14.999067111222859</v>
      </c>
      <c r="AY115" s="900" t="s">
        <v>136</v>
      </c>
      <c r="AZ115" s="839" t="s">
        <v>136</v>
      </c>
      <c r="BA115" s="839" t="s">
        <v>136</v>
      </c>
      <c r="BB115" s="839" t="s">
        <v>136</v>
      </c>
      <c r="BC115" s="839" t="s">
        <v>136</v>
      </c>
      <c r="BD115" s="874" t="s">
        <v>4199</v>
      </c>
      <c r="BE115" s="597">
        <v>2013</v>
      </c>
      <c r="BF115" s="865">
        <f t="shared" si="31"/>
        <v>0</v>
      </c>
      <c r="BG115" s="849" t="s">
        <v>136</v>
      </c>
    </row>
    <row r="116" spans="1:59" ht="11.25" customHeight="1" x14ac:dyDescent="0.2">
      <c r="A116" s="831" t="s">
        <v>575</v>
      </c>
      <c r="B116" s="842" t="s">
        <v>576</v>
      </c>
      <c r="C116" s="898" t="s">
        <v>108</v>
      </c>
      <c r="D116" s="898" t="s">
        <v>4268</v>
      </c>
      <c r="E116" s="705">
        <v>22</v>
      </c>
      <c r="F116" s="1153">
        <v>157</v>
      </c>
      <c r="G116" s="1153" t="s">
        <v>106</v>
      </c>
      <c r="H116" s="1153" t="s">
        <v>106</v>
      </c>
      <c r="I116" s="841">
        <v>308.58999999999997</v>
      </c>
      <c r="J116" s="624">
        <f t="shared" si="18"/>
        <v>0.99808807803234079</v>
      </c>
      <c r="K116" s="851">
        <v>0.77</v>
      </c>
      <c r="L116" s="854">
        <v>4</v>
      </c>
      <c r="M116" s="615">
        <f t="shared" si="19"/>
        <v>3.08</v>
      </c>
      <c r="N116" s="837" t="s">
        <v>325</v>
      </c>
      <c r="O116" s="707">
        <v>0.72</v>
      </c>
      <c r="P116" s="1029">
        <v>43979</v>
      </c>
      <c r="Q116" s="1029">
        <v>44000</v>
      </c>
      <c r="R116" s="615">
        <f t="shared" si="20"/>
        <v>6.94444444444445</v>
      </c>
      <c r="S116" s="673">
        <f>IF(INDEX(Historical!$D$7:$D$1257,MATCH(B116,Historical!$B$7:$B$1281,0))=0,"n/a",(INDEX(Historical!$C$7:$C$1259,MATCH(B116,Historical!$B$7:$B$1281,0))/INDEX(Historical!$D$7:$D$1257,MATCH(B116,Historical!$B$7:$B$1281,0))-1)*100)</f>
        <v>8.2142857142857082</v>
      </c>
      <c r="T116" s="673">
        <f>IF(INDEX(Historical!$F$7:$F$1250,MATCH(B116,Historical!$B$7:$B$1281,0))=0,"n/a",((INDEX(Historical!$C$7:$C$1259,MATCH(B116,Historical!$B$7:$B$1281,0))/INDEX(Historical!$F$7:$F$1250,MATCH(B116,Historical!$B$7:$B$1281,0)))^(1/3)-1)*100)</f>
        <v>11.5994476127238</v>
      </c>
      <c r="U116" s="673">
        <f>IF(INDEX(Historical!$H$7:$H$1250,MATCH(B116,Historical!$B$7:$B$1281,0))=0,"n/a",((INDEX(Historical!$C$7:$C$1259,MATCH(B116,Historical!$B$7:$B$1281,0))/INDEX(Historical!$H$7:$H$1250,MATCH(B116,Historical!$B$7:$B$1281,0)))^(1/5)-1)*100)</f>
        <v>12.121604391816842</v>
      </c>
      <c r="V116" s="673">
        <f>IF(INDEX(Historical!$O$7:$O$1250,MATCH(B116,Historical!$B$7:$B$1281,0))=0,"n/a",((INDEX(Historical!$C$7:$C$1259,MATCH(B116,Historical!$B$7:$B$1281,0))/INDEX(Historical!$O$7:$O$1250,MATCH(B116,Historical!$B$7:$B$1281,0)))^(1/10)-1)*100)</f>
        <v>13.033002044685649</v>
      </c>
      <c r="W116" s="674">
        <f t="shared" si="21"/>
        <v>0.93007001381999788</v>
      </c>
      <c r="X116" s="675">
        <f t="shared" si="22"/>
        <v>1.0920364316952109</v>
      </c>
      <c r="Y116" s="842"/>
      <c r="Z116" s="624">
        <f t="shared" si="23"/>
        <v>31.33265513733469</v>
      </c>
      <c r="AA116" s="853">
        <f t="shared" si="24"/>
        <v>31.392675483214646</v>
      </c>
      <c r="AB116" s="854">
        <v>8</v>
      </c>
      <c r="AC116" s="833">
        <v>9.83</v>
      </c>
      <c r="AD116" s="833">
        <v>5.28</v>
      </c>
      <c r="AE116" s="833">
        <v>7.69</v>
      </c>
      <c r="AF116" s="833">
        <v>12.42</v>
      </c>
      <c r="AG116" s="833">
        <v>45.300000000000004</v>
      </c>
      <c r="AH116" s="833">
        <v>7.3999999999999995</v>
      </c>
      <c r="AI116" s="833">
        <v>5.53</v>
      </c>
      <c r="AJ116" s="833">
        <v>11.1</v>
      </c>
      <c r="AK116" s="833">
        <v>6</v>
      </c>
      <c r="AL116" s="845">
        <v>11660</v>
      </c>
      <c r="AM116" s="839">
        <v>0.1</v>
      </c>
      <c r="AN116" s="833">
        <v>0.6</v>
      </c>
      <c r="AO116" s="711">
        <f t="shared" si="25"/>
        <v>-18.272983013365462</v>
      </c>
      <c r="AP116" s="712">
        <f t="shared" si="26"/>
        <v>13.119692469849182</v>
      </c>
      <c r="AQ116" s="855">
        <f t="shared" si="27"/>
        <v>316.27823467885617</v>
      </c>
      <c r="AR116" s="624">
        <f>INDEX(Historical!$C$7:$C$1259,MATCH(B116,Historical!$B$7:$B$1281,0))*IF(AH116="n/a",1.03,IF(AH116&lt;0,1.01,IF(AH116&gt;10,1.1,(1+AH116/100))))</f>
        <v>3.2542200000000001</v>
      </c>
      <c r="AS116" s="853">
        <f t="shared" si="28"/>
        <v>3.4341783659999998</v>
      </c>
      <c r="AT116" s="853">
        <f t="shared" si="33"/>
        <v>3.64022906796</v>
      </c>
      <c r="AU116" s="853">
        <f t="shared" si="33"/>
        <v>3.8586428120376004</v>
      </c>
      <c r="AV116" s="853">
        <f t="shared" si="33"/>
        <v>4.0901613807598567</v>
      </c>
      <c r="AW116" s="624">
        <f t="shared" si="29"/>
        <v>18.277431626757455</v>
      </c>
      <c r="AX116" s="719">
        <f t="shared" si="30"/>
        <v>5.9228852609473597</v>
      </c>
      <c r="AY116" s="900">
        <v>0.78</v>
      </c>
      <c r="AZ116" s="839">
        <v>24</v>
      </c>
      <c r="BA116" s="839">
        <v>-15.14</v>
      </c>
      <c r="BB116" s="839">
        <v>-1.68</v>
      </c>
      <c r="BC116" s="839">
        <v>-6.49</v>
      </c>
      <c r="BE116" s="597">
        <v>1999</v>
      </c>
      <c r="BF116" s="865">
        <f t="shared" si="31"/>
        <v>2</v>
      </c>
      <c r="BG116" s="849">
        <v>19.100000000000001</v>
      </c>
    </row>
    <row r="117" spans="1:59" s="744" customFormat="1" ht="11.25" customHeight="1" x14ac:dyDescent="0.2">
      <c r="A117" s="726" t="s">
        <v>1168</v>
      </c>
      <c r="B117" s="751" t="s">
        <v>1169</v>
      </c>
      <c r="C117" s="898" t="s">
        <v>108</v>
      </c>
      <c r="D117" s="898" t="s">
        <v>118</v>
      </c>
      <c r="E117" s="727">
        <v>11</v>
      </c>
      <c r="F117" s="1153">
        <v>372</v>
      </c>
      <c r="G117" s="1152" t="s">
        <v>37</v>
      </c>
      <c r="H117" s="1152" t="s">
        <v>115</v>
      </c>
      <c r="I117" s="728">
        <v>55.92</v>
      </c>
      <c r="J117" s="729">
        <f t="shared" si="18"/>
        <v>3.7195994277539342</v>
      </c>
      <c r="K117" s="730">
        <v>0.52</v>
      </c>
      <c r="L117" s="731">
        <v>4</v>
      </c>
      <c r="M117" s="732">
        <f t="shared" si="19"/>
        <v>2.08</v>
      </c>
      <c r="N117" s="733" t="s">
        <v>151</v>
      </c>
      <c r="O117" s="734">
        <v>0.5</v>
      </c>
      <c r="P117" s="1122">
        <v>44267</v>
      </c>
      <c r="Q117" s="1122">
        <v>44286</v>
      </c>
      <c r="R117" s="732">
        <f t="shared" si="20"/>
        <v>4.0000000000000036</v>
      </c>
      <c r="S117" s="673">
        <f>IF(INDEX(Historical!$D$7:$D$1257,MATCH(B117,Historical!$B$7:$B$1281,0))=0,"n/a",(INDEX(Historical!$C$7:$C$1259,MATCH(B117,Historical!$B$7:$B$1281,0))/INDEX(Historical!$D$7:$D$1257,MATCH(B117,Historical!$B$7:$B$1281,0))-1)*100)</f>
        <v>4.1666666666666741</v>
      </c>
      <c r="T117" s="673">
        <f>IF(INDEX(Historical!$F$7:$F$1250,MATCH(B117,Historical!$B$7:$B$1281,0))=0,"n/a",((INDEX(Historical!$C$7:$C$1259,MATCH(B117,Historical!$B$7:$B$1281,0))/INDEX(Historical!$F$7:$F$1250,MATCH(B117,Historical!$B$7:$B$1281,0)))^(1/3)-1)*100)</f>
        <v>4.3532011211615984</v>
      </c>
      <c r="U117" s="673">
        <f>IF(INDEX(Historical!$H$7:$H$1250,MATCH(B117,Historical!$B$7:$B$1281,0))=0,"n/a",((INDEX(Historical!$C$7:$C$1259,MATCH(B117,Historical!$B$7:$B$1281,0))/INDEX(Historical!$H$7:$H$1250,MATCH(B117,Historical!$B$7:$B$1281,0)))^(1/5)-1)*100)</f>
        <v>4.5639552591273169</v>
      </c>
      <c r="V117" s="673">
        <f>IF(INDEX(Historical!$O$7:$O$1250,MATCH(B117,Historical!$B$7:$B$1281,0))=0,"n/a",((INDEX(Historical!$C$7:$C$1259,MATCH(B117,Historical!$B$7:$B$1281,0))/INDEX(Historical!$O$7:$O$1250,MATCH(B117,Historical!$B$7:$B$1281,0)))^(1/10)-1)*100)</f>
        <v>23.11444133449163</v>
      </c>
      <c r="W117" s="674">
        <f t="shared" si="21"/>
        <v>0.19745038147718202</v>
      </c>
      <c r="X117" s="675" t="str">
        <f t="shared" si="22"/>
        <v>n/a</v>
      </c>
      <c r="Y117" s="752"/>
      <c r="Z117" s="729">
        <f t="shared" si="23"/>
        <v>70.508474576271183</v>
      </c>
      <c r="AA117" s="736">
        <f t="shared" si="24"/>
        <v>18.955932203389828</v>
      </c>
      <c r="AB117" s="731">
        <v>12</v>
      </c>
      <c r="AC117" s="737">
        <v>2.95</v>
      </c>
      <c r="AD117" s="737">
        <v>1.34</v>
      </c>
      <c r="AE117" s="737">
        <v>1.85</v>
      </c>
      <c r="AF117" s="737">
        <v>0.81</v>
      </c>
      <c r="AG117" s="737">
        <v>4.7</v>
      </c>
      <c r="AH117" s="737">
        <v>-42.199999999999996</v>
      </c>
      <c r="AI117" s="737">
        <v>6.9599999999999991</v>
      </c>
      <c r="AJ117" s="737">
        <v>-8.3000000000000007</v>
      </c>
      <c r="AK117" s="737">
        <v>14.2</v>
      </c>
      <c r="AL117" s="738">
        <v>1360</v>
      </c>
      <c r="AM117" s="739">
        <v>0.1</v>
      </c>
      <c r="AN117" s="737">
        <v>0</v>
      </c>
      <c r="AO117" s="740">
        <f t="shared" si="25"/>
        <v>-10.672377516508577</v>
      </c>
      <c r="AP117" s="741">
        <f t="shared" si="26"/>
        <v>8.2835546868812511</v>
      </c>
      <c r="AQ117" s="742">
        <f t="shared" si="27"/>
        <v>-17.391673584194066</v>
      </c>
      <c r="AR117" s="624">
        <f>INDEX(Historical!$C$7:$C$1259,MATCH(B117,Historical!$B$7:$B$1281,0))*IF(AH117="n/a",1.03,IF(AH117&lt;0,1.01,IF(AH117&gt;10,1.1,(1+AH117/100))))</f>
        <v>2.02</v>
      </c>
      <c r="AS117" s="736">
        <f t="shared" si="28"/>
        <v>2.1605919999999998</v>
      </c>
      <c r="AT117" s="736">
        <f t="shared" si="33"/>
        <v>2.3766512</v>
      </c>
      <c r="AU117" s="736">
        <f t="shared" si="33"/>
        <v>2.6143163200000004</v>
      </c>
      <c r="AV117" s="736">
        <f t="shared" si="33"/>
        <v>2.8757479520000007</v>
      </c>
      <c r="AW117" s="729">
        <f t="shared" si="29"/>
        <v>12.047307472000002</v>
      </c>
      <c r="AX117" s="743">
        <f t="shared" si="30"/>
        <v>21.543825951359086</v>
      </c>
      <c r="AY117" s="901">
        <v>0.08</v>
      </c>
      <c r="AZ117" s="739">
        <v>81.089999999999989</v>
      </c>
      <c r="BA117" s="739">
        <v>-4.2</v>
      </c>
      <c r="BB117" s="739">
        <v>-1.58</v>
      </c>
      <c r="BC117" s="739">
        <v>15.9</v>
      </c>
      <c r="BD117" s="875"/>
      <c r="BE117" s="597">
        <v>2011</v>
      </c>
      <c r="BF117" s="865">
        <f t="shared" si="31"/>
        <v>0</v>
      </c>
      <c r="BG117" s="793">
        <v>0.70000000000000007</v>
      </c>
    </row>
    <row r="118" spans="1:59" ht="11.25" customHeight="1" x14ac:dyDescent="0.2">
      <c r="A118" s="831" t="s">
        <v>1191</v>
      </c>
      <c r="B118" s="842" t="s">
        <v>1192</v>
      </c>
      <c r="C118" s="898" t="s">
        <v>108</v>
      </c>
      <c r="D118" s="898" t="s">
        <v>4272</v>
      </c>
      <c r="E118" s="705">
        <v>10</v>
      </c>
      <c r="F118" s="1153">
        <v>416</v>
      </c>
      <c r="G118" s="1153" t="s">
        <v>106</v>
      </c>
      <c r="H118" s="1153" t="s">
        <v>106</v>
      </c>
      <c r="I118" s="841">
        <v>46.73</v>
      </c>
      <c r="J118" s="624">
        <f t="shared" si="18"/>
        <v>1.1127755189385835</v>
      </c>
      <c r="K118" s="844">
        <v>0.13</v>
      </c>
      <c r="L118" s="854">
        <v>4</v>
      </c>
      <c r="M118" s="615">
        <f t="shared" si="19"/>
        <v>0.52</v>
      </c>
      <c r="N118" s="837" t="s">
        <v>163</v>
      </c>
      <c r="O118" s="709">
        <v>0.12</v>
      </c>
      <c r="P118" s="606">
        <v>43997</v>
      </c>
      <c r="Q118" s="606">
        <v>44013</v>
      </c>
      <c r="R118" s="615">
        <f t="shared" si="20"/>
        <v>8.333333333333341</v>
      </c>
      <c r="S118" s="673">
        <f>IF(INDEX(Historical!$D$7:$D$1257,MATCH(B118,Historical!$B$7:$B$1281,0))=0,"n/a",(INDEX(Historical!$C$7:$C$1259,MATCH(B118,Historical!$B$7:$B$1281,0))/INDEX(Historical!$D$7:$D$1257,MATCH(B118,Historical!$B$7:$B$1281,0))-1)*100)</f>
        <v>11.111111111111116</v>
      </c>
      <c r="T118" s="673">
        <f>IF(INDEX(Historical!$F$7:$F$1250,MATCH(B118,Historical!$B$7:$B$1281,0))=0,"n/a",((INDEX(Historical!$C$7:$C$1259,MATCH(B118,Historical!$B$7:$B$1281,0))/INDEX(Historical!$F$7:$F$1250,MATCH(B118,Historical!$B$7:$B$1281,0)))^(1/3)-1)*100)</f>
        <v>10.557809853526301</v>
      </c>
      <c r="U118" s="673">
        <f>IF(INDEX(Historical!$H$7:$H$1250,MATCH(B118,Historical!$B$7:$B$1281,0))=0,"n/a",((INDEX(Historical!$C$7:$C$1259,MATCH(B118,Historical!$B$7:$B$1281,0))/INDEX(Historical!$H$7:$H$1250,MATCH(B118,Historical!$B$7:$B$1281,0)))^(1/5)-1)*100)</f>
        <v>10.756634324829006</v>
      </c>
      <c r="V118" s="673">
        <f>IF(INDEX(Historical!$O$7:$O$1250,MATCH(B118,Historical!$B$7:$B$1281,0))=0,"n/a",((INDEX(Historical!$C$7:$C$1259,MATCH(B118,Historical!$B$7:$B$1281,0))/INDEX(Historical!$O$7:$O$1250,MATCH(B118,Historical!$B$7:$B$1281,0)))^(1/10)-1)*100)</f>
        <v>8.2327152942166073</v>
      </c>
      <c r="W118" s="674">
        <f t="shared" si="21"/>
        <v>1.3065718830803519</v>
      </c>
      <c r="X118" s="675">
        <f t="shared" si="22"/>
        <v>0.52728599631514739</v>
      </c>
      <c r="Y118" s="903" t="s">
        <v>3938</v>
      </c>
      <c r="Z118" s="624">
        <f t="shared" si="23"/>
        <v>36.619718309859159</v>
      </c>
      <c r="AA118" s="853">
        <f t="shared" si="24"/>
        <v>32.908450704225352</v>
      </c>
      <c r="AB118" s="854">
        <v>12</v>
      </c>
      <c r="AC118" s="833">
        <v>1.42</v>
      </c>
      <c r="AD118" s="833">
        <v>3.35</v>
      </c>
      <c r="AE118" s="833">
        <v>17.89</v>
      </c>
      <c r="AF118" s="833">
        <v>4.01</v>
      </c>
      <c r="AG118" s="833">
        <v>12.6</v>
      </c>
      <c r="AH118" s="833">
        <v>17.299999999999997</v>
      </c>
      <c r="AI118" s="833">
        <v>-3.62</v>
      </c>
      <c r="AJ118" s="833">
        <v>20.399999999999999</v>
      </c>
      <c r="AK118" s="833">
        <v>10</v>
      </c>
      <c r="AL118" s="845">
        <v>6510</v>
      </c>
      <c r="AM118" s="839">
        <v>1.0999999999999999</v>
      </c>
      <c r="AN118" s="833">
        <v>0</v>
      </c>
      <c r="AO118" s="711">
        <f t="shared" si="25"/>
        <v>-21.03904086045776</v>
      </c>
      <c r="AP118" s="712">
        <f t="shared" si="26"/>
        <v>11.86940984376759</v>
      </c>
      <c r="AQ118" s="855">
        <f t="shared" si="27"/>
        <v>142.17797617449642</v>
      </c>
      <c r="AR118" s="624">
        <f>INDEX(Historical!$C$7:$C$1259,MATCH(B118,Historical!$B$7:$B$1281,0))*IF(AH118="n/a",1.03,IF(AH118&lt;0,1.01,IF(AH118&gt;10,1.1,(1+AH118/100))))</f>
        <v>0.55000000000000004</v>
      </c>
      <c r="AS118" s="853">
        <f t="shared" si="28"/>
        <v>0.5555000000000001</v>
      </c>
      <c r="AT118" s="853">
        <f t="shared" si="33"/>
        <v>0.6110500000000002</v>
      </c>
      <c r="AU118" s="853">
        <f t="shared" si="33"/>
        <v>0.67215500000000028</v>
      </c>
      <c r="AV118" s="853">
        <f t="shared" si="33"/>
        <v>0.73937050000000037</v>
      </c>
      <c r="AW118" s="624">
        <f t="shared" si="29"/>
        <v>3.1280755000000013</v>
      </c>
      <c r="AX118" s="719">
        <f t="shared" si="30"/>
        <v>6.6939343034453271</v>
      </c>
      <c r="AY118" s="900">
        <v>0.9</v>
      </c>
      <c r="AZ118" s="839">
        <v>99.36</v>
      </c>
      <c r="BA118" s="839">
        <v>-9.44</v>
      </c>
      <c r="BB118" s="839">
        <v>5.3</v>
      </c>
      <c r="BC118" s="839">
        <v>34.33</v>
      </c>
      <c r="BE118" s="597">
        <v>2011</v>
      </c>
      <c r="BF118" s="865">
        <f t="shared" si="31"/>
        <v>0</v>
      </c>
      <c r="BG118" s="849">
        <v>1.9</v>
      </c>
    </row>
    <row r="119" spans="1:59" ht="11.25" customHeight="1" x14ac:dyDescent="0.2">
      <c r="A119" s="831" t="s">
        <v>1197</v>
      </c>
      <c r="B119" s="842" t="s">
        <v>1198</v>
      </c>
      <c r="C119" s="898" t="s">
        <v>108</v>
      </c>
      <c r="D119" s="898" t="s">
        <v>4272</v>
      </c>
      <c r="E119" s="705">
        <v>12</v>
      </c>
      <c r="F119" s="1153">
        <v>292</v>
      </c>
      <c r="G119" s="1153" t="s">
        <v>106</v>
      </c>
      <c r="H119" s="1153" t="s">
        <v>106</v>
      </c>
      <c r="I119" s="841">
        <v>46.04</v>
      </c>
      <c r="J119" s="624">
        <f t="shared" si="18"/>
        <v>3.5621198957428324</v>
      </c>
      <c r="K119" s="844">
        <v>0.41</v>
      </c>
      <c r="L119" s="854">
        <v>4</v>
      </c>
      <c r="M119" s="615">
        <f t="shared" si="19"/>
        <v>1.64</v>
      </c>
      <c r="N119" s="837" t="s">
        <v>439</v>
      </c>
      <c r="O119" s="706">
        <v>0.38</v>
      </c>
      <c r="P119" s="606">
        <v>44235</v>
      </c>
      <c r="Q119" s="606">
        <v>44246</v>
      </c>
      <c r="R119" s="615">
        <f t="shared" si="20"/>
        <v>7.8947368421052557</v>
      </c>
      <c r="S119" s="673">
        <f>IF(INDEX(Historical!$D$7:$D$1257,MATCH(B119,Historical!$B$7:$B$1281,0))=0,"n/a",(INDEX(Historical!$C$7:$C$1259,MATCH(B119,Historical!$B$7:$B$1281,0))/INDEX(Historical!$D$7:$D$1257,MATCH(B119,Historical!$B$7:$B$1281,0))-1)*100)</f>
        <v>12.903225806451601</v>
      </c>
      <c r="T119" s="673">
        <f>IF(INDEX(Historical!$F$7:$F$1250,MATCH(B119,Historical!$B$7:$B$1281,0))=0,"n/a",((INDEX(Historical!$C$7:$C$1259,MATCH(B119,Historical!$B$7:$B$1281,0))/INDEX(Historical!$F$7:$F$1250,MATCH(B119,Historical!$B$7:$B$1281,0)))^(1/3)-1)*100)</f>
        <v>13.401535265889454</v>
      </c>
      <c r="U119" s="673">
        <f>IF(INDEX(Historical!$H$7:$H$1250,MATCH(B119,Historical!$B$7:$B$1281,0))=0,"n/a",((INDEX(Historical!$C$7:$C$1259,MATCH(B119,Historical!$B$7:$B$1281,0))/INDEX(Historical!$H$7:$H$1250,MATCH(B119,Historical!$B$7:$B$1281,0)))^(1/5)-1)*100)</f>
        <v>11.842691472014465</v>
      </c>
      <c r="V119" s="673">
        <f>IF(INDEX(Historical!$O$7:$O$1250,MATCH(B119,Historical!$B$7:$B$1281,0))=0,"n/a",((INDEX(Historical!$C$7:$C$1259,MATCH(B119,Historical!$B$7:$B$1281,0))/INDEX(Historical!$O$7:$O$1250,MATCH(B119,Historical!$B$7:$B$1281,0)))^(1/10)-1)*100)</f>
        <v>15.288350589162981</v>
      </c>
      <c r="W119" s="674">
        <f t="shared" si="21"/>
        <v>0.77462191901911626</v>
      </c>
      <c r="X119" s="675">
        <f t="shared" si="22"/>
        <v>2.0072358427143162</v>
      </c>
      <c r="Y119" s="637"/>
      <c r="Z119" s="624">
        <f t="shared" si="23"/>
        <v>64.566929133858267</v>
      </c>
      <c r="AA119" s="853">
        <f t="shared" si="24"/>
        <v>18.125984251968504</v>
      </c>
      <c r="AB119" s="854">
        <v>12</v>
      </c>
      <c r="AC119" s="833">
        <v>2.54</v>
      </c>
      <c r="AD119" s="833">
        <v>2.2799999999999998</v>
      </c>
      <c r="AE119" s="833">
        <v>5.4</v>
      </c>
      <c r="AF119" s="833">
        <v>1.47</v>
      </c>
      <c r="AG119" s="833">
        <v>8.2000000000000011</v>
      </c>
      <c r="AH119" s="833">
        <v>-10.7</v>
      </c>
      <c r="AI119" s="833">
        <v>1.8900000000000001</v>
      </c>
      <c r="AJ119" s="833">
        <v>5.8999999999999995</v>
      </c>
      <c r="AK119" s="833">
        <v>8</v>
      </c>
      <c r="AL119" s="845">
        <v>2830</v>
      </c>
      <c r="AM119" s="839">
        <v>0.4</v>
      </c>
      <c r="AN119" s="833">
        <v>0.1</v>
      </c>
      <c r="AO119" s="711">
        <f t="shared" si="25"/>
        <v>-2.7211728842112066</v>
      </c>
      <c r="AP119" s="712">
        <f t="shared" si="26"/>
        <v>15.404811367757297</v>
      </c>
      <c r="AQ119" s="855">
        <f t="shared" si="27"/>
        <v>8.8223768867694332</v>
      </c>
      <c r="AR119" s="624">
        <f>INDEX(Historical!$C$7:$C$1259,MATCH(B119,Historical!$B$7:$B$1281,0))*IF(AH119="n/a",1.03,IF(AH119&lt;0,1.01,IF(AH119&gt;10,1.1,(1+AH119/100))))</f>
        <v>1.4139999999999999</v>
      </c>
      <c r="AS119" s="853">
        <f t="shared" si="28"/>
        <v>1.4407245999999998</v>
      </c>
      <c r="AT119" s="853">
        <f t="shared" si="33"/>
        <v>1.5559825679999999</v>
      </c>
      <c r="AU119" s="853">
        <f t="shared" si="33"/>
        <v>1.6804611734399999</v>
      </c>
      <c r="AV119" s="853">
        <f t="shared" si="33"/>
        <v>1.8148980673152</v>
      </c>
      <c r="AW119" s="624">
        <f t="shared" si="29"/>
        <v>7.9060664087551995</v>
      </c>
      <c r="AX119" s="719">
        <f t="shared" si="30"/>
        <v>17.172168568104258</v>
      </c>
      <c r="AY119" s="900">
        <v>1.17</v>
      </c>
      <c r="AZ119" s="839">
        <v>79.210000000000008</v>
      </c>
      <c r="BA119" s="839">
        <v>-10.15</v>
      </c>
      <c r="BB119" s="839">
        <v>2.5499999999999998</v>
      </c>
      <c r="BC119" s="839">
        <v>23.59</v>
      </c>
      <c r="BE119" s="597">
        <v>2010</v>
      </c>
      <c r="BF119" s="865">
        <f t="shared" si="31"/>
        <v>0</v>
      </c>
      <c r="BG119" s="849">
        <v>1</v>
      </c>
    </row>
    <row r="120" spans="1:59" ht="11.25" customHeight="1" x14ac:dyDescent="0.2">
      <c r="A120" s="676" t="s">
        <v>2257</v>
      </c>
      <c r="B120" s="754" t="s">
        <v>2258</v>
      </c>
      <c r="C120" s="898" t="s">
        <v>108</v>
      </c>
      <c r="D120" s="898" t="s">
        <v>4272</v>
      </c>
      <c r="E120" s="705">
        <v>11</v>
      </c>
      <c r="F120" s="1153">
        <v>374</v>
      </c>
      <c r="G120" s="1153" t="s">
        <v>106</v>
      </c>
      <c r="H120" s="1153" t="s">
        <v>106</v>
      </c>
      <c r="I120" s="850">
        <v>30.29</v>
      </c>
      <c r="J120" s="624">
        <f t="shared" si="18"/>
        <v>3.565533179267085</v>
      </c>
      <c r="K120" s="831">
        <v>0.27</v>
      </c>
      <c r="L120" s="1153">
        <v>4</v>
      </c>
      <c r="M120" s="615">
        <f t="shared" si="19"/>
        <v>1.08</v>
      </c>
      <c r="N120" s="1153" t="s">
        <v>4105</v>
      </c>
      <c r="O120" s="578">
        <v>0.26</v>
      </c>
      <c r="P120" s="606">
        <v>44273</v>
      </c>
      <c r="Q120" s="606">
        <v>44288</v>
      </c>
      <c r="R120" s="615">
        <f t="shared" si="20"/>
        <v>3.8461538461538494</v>
      </c>
      <c r="S120" s="673">
        <f>IF(INDEX(Historical!$D$7:$D$1257,MATCH(B120,Historical!$B$7:$B$1281,0))=0,"n/a",(INDEX(Historical!$C$7:$C$1259,MATCH(B120,Historical!$B$7:$B$1281,0))/INDEX(Historical!$D$7:$D$1257,MATCH(B120,Historical!$B$7:$B$1281,0))-1)*100)</f>
        <v>4.0404040404040442</v>
      </c>
      <c r="T120" s="673">
        <f>IF(INDEX(Historical!$F$7:$F$1250,MATCH(B120,Historical!$B$7:$B$1281,0))=0,"n/a",((INDEX(Historical!$C$7:$C$1259,MATCH(B120,Historical!$B$7:$B$1281,0))/INDEX(Historical!$F$7:$F$1250,MATCH(B120,Historical!$B$7:$B$1281,0)))^(1/3)-1)*100)</f>
        <v>6.6120022191516803</v>
      </c>
      <c r="U120" s="673">
        <f>IF(INDEX(Historical!$H$7:$H$1250,MATCH(B120,Historical!$B$7:$B$1281,0))=0,"n/a",((INDEX(Historical!$C$7:$C$1259,MATCH(B120,Historical!$B$7:$B$1281,0))/INDEX(Historical!$H$7:$H$1250,MATCH(B120,Historical!$B$7:$B$1281,0)))^(1/5)-1)*100)</f>
        <v>5.1839431183418716</v>
      </c>
      <c r="V120" s="673">
        <f>IF(INDEX(Historical!$O$7:$O$1250,MATCH(B120,Historical!$B$7:$B$1281,0))=0,"n/a",((INDEX(Historical!$C$7:$C$1259,MATCH(B120,Historical!$B$7:$B$1281,0))/INDEX(Historical!$O$7:$O$1250,MATCH(B120,Historical!$B$7:$B$1281,0)))^(1/10)-1)*100)</f>
        <v>9.9202540172378839</v>
      </c>
      <c r="W120" s="674">
        <f t="shared" si="21"/>
        <v>0.52256153011142825</v>
      </c>
      <c r="X120" s="675">
        <f t="shared" si="22"/>
        <v>1.3641955574583873</v>
      </c>
      <c r="Y120" s="625"/>
      <c r="Z120" s="624">
        <f t="shared" si="23"/>
        <v>47.161572052401752</v>
      </c>
      <c r="AA120" s="853">
        <f t="shared" si="24"/>
        <v>13.22707423580786</v>
      </c>
      <c r="AB120" s="854">
        <v>12</v>
      </c>
      <c r="AC120" s="849">
        <v>2.29</v>
      </c>
      <c r="AD120" s="849">
        <v>1.63</v>
      </c>
      <c r="AE120" s="833">
        <v>2.87</v>
      </c>
      <c r="AF120" s="833">
        <v>1.06</v>
      </c>
      <c r="AG120" s="833">
        <v>8.5</v>
      </c>
      <c r="AH120" s="833">
        <v>-22.400000000000002</v>
      </c>
      <c r="AI120" s="833">
        <v>2.1800000000000002</v>
      </c>
      <c r="AJ120" s="653">
        <v>3.8</v>
      </c>
      <c r="AK120" s="653">
        <v>8</v>
      </c>
      <c r="AL120" s="849">
        <v>462.87</v>
      </c>
      <c r="AM120" s="849">
        <v>1</v>
      </c>
      <c r="AN120" s="849">
        <v>0.16</v>
      </c>
      <c r="AO120" s="711">
        <f t="shared" si="25"/>
        <v>-4.4775979381989028</v>
      </c>
      <c r="AP120" s="712">
        <f t="shared" si="26"/>
        <v>8.7494762976089575</v>
      </c>
      <c r="AQ120" s="855">
        <f t="shared" si="27"/>
        <v>-21.060645809706593</v>
      </c>
      <c r="AR120" s="624">
        <f>INDEX(Historical!$C$7:$C$1259,MATCH(B120,Historical!$B$7:$B$1281,0))*IF(AH120="n/a",1.03,IF(AH120&lt;0,1.01,IF(AH120&gt;10,1.1,(1+AH120/100))))</f>
        <v>1.0403</v>
      </c>
      <c r="AS120" s="853">
        <f t="shared" si="28"/>
        <v>1.06297854</v>
      </c>
      <c r="AT120" s="853">
        <f t="shared" si="33"/>
        <v>1.1480168232000001</v>
      </c>
      <c r="AU120" s="853">
        <f t="shared" si="33"/>
        <v>1.2398581690560002</v>
      </c>
      <c r="AV120" s="853">
        <f t="shared" si="33"/>
        <v>1.3390468225804804</v>
      </c>
      <c r="AW120" s="624">
        <f t="shared" si="29"/>
        <v>5.8302003548364798</v>
      </c>
      <c r="AX120" s="719">
        <f t="shared" si="30"/>
        <v>19.247937784207593</v>
      </c>
      <c r="AY120" s="701">
        <v>1.2</v>
      </c>
      <c r="AZ120" s="833">
        <v>129.29999999999998</v>
      </c>
      <c r="BA120" s="833">
        <v>-6.6000000000000005</v>
      </c>
      <c r="BB120" s="833">
        <v>10.37</v>
      </c>
      <c r="BC120" s="833">
        <v>47.03</v>
      </c>
      <c r="BE120" s="597">
        <v>2011</v>
      </c>
      <c r="BF120" s="865">
        <f t="shared" si="31"/>
        <v>0</v>
      </c>
      <c r="BG120" s="849">
        <v>0.8</v>
      </c>
    </row>
    <row r="121" spans="1:59" ht="11.25" customHeight="1" x14ac:dyDescent="0.2">
      <c r="A121" s="676" t="s">
        <v>2254</v>
      </c>
      <c r="B121" s="754" t="s">
        <v>2255</v>
      </c>
      <c r="C121" s="898" t="s">
        <v>108</v>
      </c>
      <c r="D121" s="898" t="s">
        <v>4272</v>
      </c>
      <c r="E121" s="705">
        <v>10</v>
      </c>
      <c r="F121" s="1153">
        <v>412</v>
      </c>
      <c r="G121" s="1153" t="s">
        <v>106</v>
      </c>
      <c r="H121" s="1153" t="s">
        <v>106</v>
      </c>
      <c r="I121" s="850">
        <v>37.450000000000003</v>
      </c>
      <c r="J121" s="624">
        <f t="shared" si="18"/>
        <v>2.883845126835781</v>
      </c>
      <c r="K121" s="831">
        <v>0.27</v>
      </c>
      <c r="L121" s="1153">
        <v>4</v>
      </c>
      <c r="M121" s="615">
        <f t="shared" si="19"/>
        <v>1.08</v>
      </c>
      <c r="N121" s="1153" t="s">
        <v>488</v>
      </c>
      <c r="O121" s="578">
        <v>0.24</v>
      </c>
      <c r="P121" s="904">
        <v>43920</v>
      </c>
      <c r="Q121" s="904">
        <v>43935</v>
      </c>
      <c r="R121" s="615">
        <f t="shared" si="20"/>
        <v>12.500000000000011</v>
      </c>
      <c r="S121" s="673">
        <f>IF(INDEX(Historical!$D$7:$D$1257,MATCH(B121,Historical!$B$7:$B$1281,0))=0,"n/a",(INDEX(Historical!$C$7:$C$1259,MATCH(B121,Historical!$B$7:$B$1281,0))/INDEX(Historical!$D$7:$D$1257,MATCH(B121,Historical!$B$7:$B$1281,0))-1)*100)</f>
        <v>14.130434782608692</v>
      </c>
      <c r="T121" s="673">
        <f>IF(INDEX(Historical!$F$7:$F$1250,MATCH(B121,Historical!$B$7:$B$1281,0))=0,"n/a",((INDEX(Historical!$C$7:$C$1259,MATCH(B121,Historical!$B$7:$B$1281,0))/INDEX(Historical!$F$7:$F$1250,MATCH(B121,Historical!$B$7:$B$1281,0)))^(1/3)-1)*100)</f>
        <v>20.507113208761506</v>
      </c>
      <c r="U121" s="673">
        <f>IF(INDEX(Historical!$H$7:$H$1250,MATCH(B121,Historical!$B$7:$B$1281,0))=0,"n/a",((INDEX(Historical!$C$7:$C$1259,MATCH(B121,Historical!$B$7:$B$1281,0))/INDEX(Historical!$H$7:$H$1250,MATCH(B121,Historical!$B$7:$B$1281,0)))^(1/5)-1)*100)</f>
        <v>15.089894269502381</v>
      </c>
      <c r="V121" s="673">
        <f>IF(INDEX(Historical!$O$7:$O$1250,MATCH(B121,Historical!$B$7:$B$1281,0))=0,"n/a",((INDEX(Historical!$C$7:$C$1259,MATCH(B121,Historical!$B$7:$B$1281,0))/INDEX(Historical!$O$7:$O$1250,MATCH(B121,Historical!$B$7:$B$1281,0)))^(1/10)-1)*100)</f>
        <v>38.647783396607529</v>
      </c>
      <c r="W121" s="674">
        <f t="shared" si="21"/>
        <v>0.39044656493357804</v>
      </c>
      <c r="X121" s="675" t="str">
        <f t="shared" si="22"/>
        <v>n/a</v>
      </c>
      <c r="Y121" s="625"/>
      <c r="Z121" s="624">
        <f t="shared" si="23"/>
        <v>59.016393442622949</v>
      </c>
      <c r="AA121" s="853">
        <f t="shared" si="24"/>
        <v>20.464480874316941</v>
      </c>
      <c r="AB121" s="854">
        <v>12</v>
      </c>
      <c r="AC121" s="849">
        <v>1.83</v>
      </c>
      <c r="AD121" s="849" t="s">
        <v>136</v>
      </c>
      <c r="AE121" s="833">
        <v>4.7699999999999996</v>
      </c>
      <c r="AF121" s="833">
        <v>1.3</v>
      </c>
      <c r="AG121" s="833">
        <v>6.4</v>
      </c>
      <c r="AH121" s="833">
        <v>-45.1</v>
      </c>
      <c r="AI121" s="833">
        <v>6.84</v>
      </c>
      <c r="AJ121" s="653">
        <v>-1.7999999999999998</v>
      </c>
      <c r="AK121" s="653">
        <v>-2.98</v>
      </c>
      <c r="AL121" s="849">
        <v>26600</v>
      </c>
      <c r="AM121" s="849">
        <v>0.2</v>
      </c>
      <c r="AN121" s="849">
        <v>0.71</v>
      </c>
      <c r="AO121" s="711">
        <f t="shared" si="25"/>
        <v>-2.49074147797878</v>
      </c>
      <c r="AP121" s="712">
        <f t="shared" si="26"/>
        <v>17.973739396338161</v>
      </c>
      <c r="AQ121" s="855">
        <f t="shared" si="27"/>
        <v>8.7378603934189734</v>
      </c>
      <c r="AR121" s="624">
        <f>INDEX(Historical!$C$7:$C$1259,MATCH(B121,Historical!$B$7:$B$1281,0))*IF(AH121="n/a",1.03,IF(AH121&lt;0,1.01,IF(AH121&gt;10,1.1,(1+AH121/100))))</f>
        <v>1.0605</v>
      </c>
      <c r="AS121" s="853">
        <f t="shared" si="28"/>
        <v>1.1330382000000001</v>
      </c>
      <c r="AT121" s="853">
        <f t="shared" si="33"/>
        <v>1.144368582</v>
      </c>
      <c r="AU121" s="853">
        <f t="shared" si="33"/>
        <v>1.15581226782</v>
      </c>
      <c r="AV121" s="853">
        <f t="shared" si="33"/>
        <v>1.1673703904982</v>
      </c>
      <c r="AW121" s="624">
        <f t="shared" si="29"/>
        <v>5.6610894403182002</v>
      </c>
      <c r="AX121" s="719">
        <f t="shared" si="30"/>
        <v>15.116393699114017</v>
      </c>
      <c r="AY121" s="701">
        <v>1.59</v>
      </c>
      <c r="AZ121" s="833">
        <v>184.79000000000002</v>
      </c>
      <c r="BA121" s="833">
        <v>-7.4399999999999995</v>
      </c>
      <c r="BB121" s="833">
        <v>8.61</v>
      </c>
      <c r="BC121" s="833">
        <v>44.56</v>
      </c>
      <c r="BE121" s="597">
        <v>2011</v>
      </c>
      <c r="BF121" s="865">
        <f t="shared" si="31"/>
        <v>0</v>
      </c>
      <c r="BG121" s="849">
        <v>0.70000000000000007</v>
      </c>
    </row>
    <row r="122" spans="1:59" ht="11.25" customHeight="1" x14ac:dyDescent="0.2">
      <c r="A122" s="838" t="s">
        <v>591</v>
      </c>
      <c r="B122" s="842" t="s">
        <v>592</v>
      </c>
      <c r="C122" s="898" t="s">
        <v>128</v>
      </c>
      <c r="D122" s="898" t="s">
        <v>4261</v>
      </c>
      <c r="E122" s="705">
        <v>19</v>
      </c>
      <c r="F122" s="1153">
        <v>174</v>
      </c>
      <c r="G122" s="1153" t="s">
        <v>37</v>
      </c>
      <c r="H122" s="1153" t="s">
        <v>115</v>
      </c>
      <c r="I122" s="841">
        <v>23.8</v>
      </c>
      <c r="J122" s="624">
        <f t="shared" si="18"/>
        <v>3.3613445378151261</v>
      </c>
      <c r="K122" s="844">
        <v>0.2</v>
      </c>
      <c r="L122" s="854">
        <v>4</v>
      </c>
      <c r="M122" s="615">
        <f t="shared" si="19"/>
        <v>0.8</v>
      </c>
      <c r="N122" s="837" t="s">
        <v>593</v>
      </c>
      <c r="O122" s="706">
        <v>0.19</v>
      </c>
      <c r="P122" s="606">
        <v>43986</v>
      </c>
      <c r="Q122" s="606">
        <v>44001</v>
      </c>
      <c r="R122" s="615">
        <f t="shared" si="20"/>
        <v>5.2631578947368469</v>
      </c>
      <c r="S122" s="673">
        <f>IF(INDEX(Historical!$D$7:$D$1257,MATCH(B122,Historical!$B$7:$B$1281,0))=0,"n/a",(INDEX(Historical!$C$7:$C$1259,MATCH(B122,Historical!$B$7:$B$1281,0))/INDEX(Historical!$D$7:$D$1257,MATCH(B122,Historical!$B$7:$B$1281,0))-1)*100)</f>
        <v>5.3333333333333455</v>
      </c>
      <c r="T122" s="673">
        <f>IF(INDEX(Historical!$F$7:$F$1250,MATCH(B122,Historical!$B$7:$B$1281,0))=0,"n/a",((INDEX(Historical!$C$7:$C$1259,MATCH(B122,Historical!$B$7:$B$1281,0))/INDEX(Historical!$F$7:$F$1250,MATCH(B122,Historical!$B$7:$B$1281,0)))^(1/3)-1)*100)</f>
        <v>5.6454416126542117</v>
      </c>
      <c r="U122" s="673">
        <f>IF(INDEX(Historical!$H$7:$H$1250,MATCH(B122,Historical!$B$7:$B$1281,0))=0,"n/a",((INDEX(Historical!$C$7:$C$1259,MATCH(B122,Historical!$B$7:$B$1281,0))/INDEX(Historical!$H$7:$H$1250,MATCH(B122,Historical!$B$7:$B$1281,0)))^(1/5)-1)*100)</f>
        <v>6.8395979583570021</v>
      </c>
      <c r="V122" s="673">
        <f>IF(INDEX(Historical!$O$7:$O$1250,MATCH(B122,Historical!$B$7:$B$1281,0))=0,"n/a",((INDEX(Historical!$C$7:$C$1259,MATCH(B122,Historical!$B$7:$B$1281,0))/INDEX(Historical!$O$7:$O$1250,MATCH(B122,Historical!$B$7:$B$1281,0)))^(1/10)-1)*100)</f>
        <v>8.6552688398355837</v>
      </c>
      <c r="W122" s="674">
        <f t="shared" si="21"/>
        <v>0.79022362966682014</v>
      </c>
      <c r="X122" s="675" t="str">
        <f t="shared" si="22"/>
        <v>n/a</v>
      </c>
      <c r="Y122" s="843"/>
      <c r="Z122" s="624">
        <f t="shared" si="23"/>
        <v>111.11111111111111</v>
      </c>
      <c r="AA122" s="853">
        <f t="shared" si="24"/>
        <v>33.055555555555557</v>
      </c>
      <c r="AB122" s="854">
        <v>12</v>
      </c>
      <c r="AC122" s="833">
        <v>0.72</v>
      </c>
      <c r="AD122" s="833">
        <v>5.57</v>
      </c>
      <c r="AE122" s="833">
        <v>1.1599999999999999</v>
      </c>
      <c r="AF122" s="833">
        <v>3.74</v>
      </c>
      <c r="AG122" s="834">
        <v>11.3</v>
      </c>
      <c r="AH122" s="833">
        <v>-7.6</v>
      </c>
      <c r="AI122" s="833">
        <v>6.11</v>
      </c>
      <c r="AJ122" s="833">
        <v>-4.2</v>
      </c>
      <c r="AK122" s="833">
        <v>6.0699999999999994</v>
      </c>
      <c r="AL122" s="845">
        <v>5080</v>
      </c>
      <c r="AM122" s="839">
        <v>2.4</v>
      </c>
      <c r="AN122" s="833">
        <v>0.72</v>
      </c>
      <c r="AO122" s="711">
        <f t="shared" si="25"/>
        <v>-22.854613059383428</v>
      </c>
      <c r="AP122" s="712">
        <f t="shared" si="26"/>
        <v>10.200942496172129</v>
      </c>
      <c r="AQ122" s="855">
        <f t="shared" si="27"/>
        <v>134.40494664649401</v>
      </c>
      <c r="AR122" s="624">
        <f>INDEX(Historical!$C$7:$C$1259,MATCH(B122,Historical!$B$7:$B$1281,0))*IF(AH122="n/a",1.03,IF(AH122&lt;0,1.01,IF(AH122&gt;10,1.1,(1+AH122/100))))</f>
        <v>0.79790000000000005</v>
      </c>
      <c r="AS122" s="853">
        <f t="shared" si="28"/>
        <v>0.84665168999999996</v>
      </c>
      <c r="AT122" s="853">
        <f t="shared" si="33"/>
        <v>0.89804344758299992</v>
      </c>
      <c r="AU122" s="853">
        <f t="shared" si="33"/>
        <v>0.95255468485128802</v>
      </c>
      <c r="AV122" s="853">
        <f t="shared" si="33"/>
        <v>1.0103747542217612</v>
      </c>
      <c r="AW122" s="624">
        <f t="shared" si="29"/>
        <v>4.5055245766560494</v>
      </c>
      <c r="AX122" s="719">
        <f t="shared" si="30"/>
        <v>18.930775532168273</v>
      </c>
      <c r="AY122" s="900">
        <v>0.26</v>
      </c>
      <c r="AZ122" s="839">
        <v>20.14</v>
      </c>
      <c r="BA122" s="839">
        <v>-5.47</v>
      </c>
      <c r="BB122" s="839">
        <v>4.03</v>
      </c>
      <c r="BC122" s="839">
        <v>2.87</v>
      </c>
      <c r="BE122" s="597">
        <v>2002</v>
      </c>
      <c r="BF122" s="865">
        <f t="shared" si="31"/>
        <v>1</v>
      </c>
      <c r="BG122" s="849">
        <v>4.5</v>
      </c>
    </row>
    <row r="123" spans="1:59" s="744" customFormat="1" ht="11.25" customHeight="1" x14ac:dyDescent="0.2">
      <c r="A123" s="726" t="s">
        <v>577</v>
      </c>
      <c r="B123" s="751" t="s">
        <v>578</v>
      </c>
      <c r="C123" s="898" t="s">
        <v>108</v>
      </c>
      <c r="D123" s="898" t="s">
        <v>4272</v>
      </c>
      <c r="E123" s="727">
        <v>16</v>
      </c>
      <c r="F123" s="1153">
        <v>240</v>
      </c>
      <c r="G123" s="1152" t="s">
        <v>106</v>
      </c>
      <c r="H123" s="1152" t="s">
        <v>106</v>
      </c>
      <c r="I123" s="728">
        <v>25.14</v>
      </c>
      <c r="J123" s="729">
        <f t="shared" si="18"/>
        <v>2.7048528241845666</v>
      </c>
      <c r="K123" s="730">
        <v>0.17</v>
      </c>
      <c r="L123" s="731">
        <v>4</v>
      </c>
      <c r="M123" s="732">
        <f t="shared" si="19"/>
        <v>0.68</v>
      </c>
      <c r="N123" s="733" t="s">
        <v>455</v>
      </c>
      <c r="O123" s="734">
        <v>0.16</v>
      </c>
      <c r="P123" s="1122">
        <v>44102</v>
      </c>
      <c r="Q123" s="1122">
        <v>44124</v>
      </c>
      <c r="R123" s="732">
        <f t="shared" si="20"/>
        <v>6.2500000000000053</v>
      </c>
      <c r="S123" s="673">
        <f>IF(INDEX(Historical!$D$7:$D$1257,MATCH(B123,Historical!$B$7:$B$1281,0))=0,"n/a",(INDEX(Historical!$C$7:$C$1259,MATCH(B123,Historical!$B$7:$B$1281,0))/INDEX(Historical!$D$7:$D$1257,MATCH(B123,Historical!$B$7:$B$1281,0))-1)*100)</f>
        <v>8.3333333333333481</v>
      </c>
      <c r="T123" s="673">
        <f>IF(INDEX(Historical!$F$7:$F$1250,MATCH(B123,Historical!$B$7:$B$1281,0))=0,"n/a",((INDEX(Historical!$C$7:$C$1259,MATCH(B123,Historical!$B$7:$B$1281,0))/INDEX(Historical!$F$7:$F$1250,MATCH(B123,Historical!$B$7:$B$1281,0)))^(1/3)-1)*100)</f>
        <v>10.253031436559045</v>
      </c>
      <c r="U123" s="673">
        <f>IF(INDEX(Historical!$H$7:$H$1250,MATCH(B123,Historical!$B$7:$B$1281,0))=0,"n/a",((INDEX(Historical!$C$7:$C$1259,MATCH(B123,Historical!$B$7:$B$1281,0))/INDEX(Historical!$H$7:$H$1250,MATCH(B123,Historical!$B$7:$B$1281,0)))^(1/5)-1)*100)</f>
        <v>8.6147933405663188</v>
      </c>
      <c r="V123" s="673">
        <f>IF(INDEX(Historical!$O$7:$O$1250,MATCH(B123,Historical!$B$7:$B$1281,0))=0,"n/a",((INDEX(Historical!$C$7:$C$1259,MATCH(B123,Historical!$B$7:$B$1281,0))/INDEX(Historical!$O$7:$O$1250,MATCH(B123,Historical!$B$7:$B$1281,0)))^(1/10)-1)*100)</f>
        <v>6.0867355188575445</v>
      </c>
      <c r="W123" s="674">
        <f t="shared" si="21"/>
        <v>1.4153388649591399</v>
      </c>
      <c r="X123" s="675">
        <f t="shared" si="22"/>
        <v>0.84458758240846266</v>
      </c>
      <c r="Y123" s="745"/>
      <c r="Z123" s="729">
        <f t="shared" si="23"/>
        <v>37.777777777777779</v>
      </c>
      <c r="AA123" s="736">
        <f t="shared" si="24"/>
        <v>13.966666666666667</v>
      </c>
      <c r="AB123" s="731">
        <v>12</v>
      </c>
      <c r="AC123" s="737">
        <v>1.8</v>
      </c>
      <c r="AD123" s="737" t="s">
        <v>136</v>
      </c>
      <c r="AE123" s="737">
        <v>3.94</v>
      </c>
      <c r="AF123" s="737">
        <v>1.1200000000000001</v>
      </c>
      <c r="AG123" s="737">
        <v>8.2000000000000011</v>
      </c>
      <c r="AH123" s="737">
        <v>8.9</v>
      </c>
      <c r="AI123" s="737">
        <v>8.4</v>
      </c>
      <c r="AJ123" s="737">
        <v>10.199999999999999</v>
      </c>
      <c r="AK123" s="737" t="s">
        <v>136</v>
      </c>
      <c r="AL123" s="738">
        <v>276.37</v>
      </c>
      <c r="AM123" s="739">
        <v>1</v>
      </c>
      <c r="AN123" s="737">
        <v>0</v>
      </c>
      <c r="AO123" s="740">
        <f t="shared" si="25"/>
        <v>-2.6470205019157813</v>
      </c>
      <c r="AP123" s="741">
        <f t="shared" si="26"/>
        <v>11.319646164750885</v>
      </c>
      <c r="AQ123" s="742">
        <f t="shared" si="27"/>
        <v>-16.619568864773214</v>
      </c>
      <c r="AR123" s="624">
        <f>INDEX(Historical!$C$7:$C$1259,MATCH(B123,Historical!$B$7:$B$1281,0))*IF(AH123="n/a",1.03,IF(AH123&lt;0,1.01,IF(AH123&gt;10,1.1,(1+AH123/100))))</f>
        <v>0.70784999999999998</v>
      </c>
      <c r="AS123" s="736">
        <f t="shared" si="28"/>
        <v>0.76730940000000003</v>
      </c>
      <c r="AT123" s="736">
        <f t="shared" si="33"/>
        <v>0.79032868200000006</v>
      </c>
      <c r="AU123" s="736">
        <f t="shared" si="33"/>
        <v>0.81403854246000007</v>
      </c>
      <c r="AV123" s="736">
        <f t="shared" si="33"/>
        <v>0.83845969873380011</v>
      </c>
      <c r="AW123" s="729">
        <f t="shared" si="29"/>
        <v>3.9179863231938001</v>
      </c>
      <c r="AX123" s="743">
        <f t="shared" si="30"/>
        <v>15.584671134422434</v>
      </c>
      <c r="AY123" s="901">
        <v>0.34</v>
      </c>
      <c r="AZ123" s="739">
        <v>37.75</v>
      </c>
      <c r="BA123" s="739">
        <v>-14.399999999999999</v>
      </c>
      <c r="BB123" s="739">
        <v>2.69</v>
      </c>
      <c r="BC123" s="739">
        <v>11.89</v>
      </c>
      <c r="BD123" s="875"/>
      <c r="BE123" s="597">
        <v>2005</v>
      </c>
      <c r="BF123" s="865">
        <f t="shared" si="31"/>
        <v>1</v>
      </c>
      <c r="BG123" s="793">
        <v>1.0999999999999999</v>
      </c>
    </row>
    <row r="124" spans="1:59" ht="11.25" customHeight="1" x14ac:dyDescent="0.2">
      <c r="A124" s="838" t="s">
        <v>1201</v>
      </c>
      <c r="B124" s="842" t="s">
        <v>1202</v>
      </c>
      <c r="C124" s="898" t="s">
        <v>108</v>
      </c>
      <c r="D124" s="898" t="s">
        <v>4272</v>
      </c>
      <c r="E124" s="705">
        <v>10</v>
      </c>
      <c r="F124" s="1153">
        <v>429</v>
      </c>
      <c r="G124" s="1153" t="s">
        <v>106</v>
      </c>
      <c r="H124" s="1153" t="s">
        <v>106</v>
      </c>
      <c r="I124" s="841">
        <v>43.93</v>
      </c>
      <c r="J124" s="624">
        <f t="shared" si="18"/>
        <v>1.8666059640336901</v>
      </c>
      <c r="K124" s="844">
        <v>0.41</v>
      </c>
      <c r="L124" s="854">
        <v>2</v>
      </c>
      <c r="M124" s="615">
        <f t="shared" si="19"/>
        <v>0.82</v>
      </c>
      <c r="N124" s="837" t="s">
        <v>248</v>
      </c>
      <c r="O124" s="706">
        <v>0.4</v>
      </c>
      <c r="P124" s="606">
        <v>44165</v>
      </c>
      <c r="Q124" s="606">
        <v>44180</v>
      </c>
      <c r="R124" s="615">
        <f t="shared" si="20"/>
        <v>2.4999999999999885</v>
      </c>
      <c r="S124" s="673">
        <f>IF(INDEX(Historical!$D$7:$D$1257,MATCH(B124,Historical!$B$7:$B$1281,0))=0,"n/a",(INDEX(Historical!$C$7:$C$1259,MATCH(B124,Historical!$B$7:$B$1281,0))/INDEX(Historical!$D$7:$D$1257,MATCH(B124,Historical!$B$7:$B$1281,0))-1)*100)</f>
        <v>6.578947368421062</v>
      </c>
      <c r="T124" s="673">
        <f>IF(INDEX(Historical!$F$7:$F$1250,MATCH(B124,Historical!$B$7:$B$1281,0))=0,"n/a",((INDEX(Historical!$C$7:$C$1259,MATCH(B124,Historical!$B$7:$B$1281,0))/INDEX(Historical!$F$7:$F$1250,MATCH(B124,Historical!$B$7:$B$1281,0)))^(1/3)-1)*100)</f>
        <v>7.0648783255412351</v>
      </c>
      <c r="U124" s="673">
        <f>IF(INDEX(Historical!$H$7:$H$1250,MATCH(B124,Historical!$B$7:$B$1281,0))=0,"n/a",((INDEX(Historical!$C$7:$C$1259,MATCH(B124,Historical!$B$7:$B$1281,0))/INDEX(Historical!$H$7:$H$1250,MATCH(B124,Historical!$B$7:$B$1281,0)))^(1/5)-1)*100)</f>
        <v>6.5434121742060647</v>
      </c>
      <c r="V124" s="673">
        <f>IF(INDEX(Historical!$O$7:$O$1250,MATCH(B124,Historical!$B$7:$B$1281,0))=0,"n/a",((INDEX(Historical!$C$7:$C$1259,MATCH(B124,Historical!$B$7:$B$1281,0))/INDEX(Historical!$O$7:$O$1250,MATCH(B124,Historical!$B$7:$B$1281,0)))^(1/10)-1)*100)</f>
        <v>7.8624156136196222</v>
      </c>
      <c r="W124" s="674">
        <f t="shared" si="21"/>
        <v>0.83223941543757596</v>
      </c>
      <c r="X124" s="675">
        <f t="shared" si="22"/>
        <v>0.77897763978643619</v>
      </c>
      <c r="Y124" s="843"/>
      <c r="Z124" s="624">
        <f t="shared" si="23"/>
        <v>30.370370370370363</v>
      </c>
      <c r="AA124" s="853">
        <f t="shared" si="24"/>
        <v>16.270370370370369</v>
      </c>
      <c r="AB124" s="854">
        <v>12</v>
      </c>
      <c r="AC124" s="833">
        <v>2.7</v>
      </c>
      <c r="AD124" s="833">
        <v>1.82</v>
      </c>
      <c r="AE124" s="833">
        <v>5.31</v>
      </c>
      <c r="AF124" s="833">
        <v>1.3</v>
      </c>
      <c r="AG124" s="833">
        <v>8.2000000000000011</v>
      </c>
      <c r="AH124" s="833">
        <v>-5.8999999999999995</v>
      </c>
      <c r="AI124" s="833">
        <v>24.46</v>
      </c>
      <c r="AJ124" s="833">
        <v>8.4</v>
      </c>
      <c r="AK124" s="833">
        <v>9</v>
      </c>
      <c r="AL124" s="845">
        <v>765.73</v>
      </c>
      <c r="AM124" s="839">
        <v>3.5999999999999996</v>
      </c>
      <c r="AN124" s="833">
        <v>0.2</v>
      </c>
      <c r="AO124" s="711">
        <f t="shared" si="25"/>
        <v>-7.8603522321306141</v>
      </c>
      <c r="AP124" s="712">
        <f t="shared" si="26"/>
        <v>8.4100181382397547</v>
      </c>
      <c r="AQ124" s="855">
        <f t="shared" si="27"/>
        <v>-3.0430072856320822</v>
      </c>
      <c r="AR124" s="624">
        <f>INDEX(Historical!$C$7:$C$1259,MATCH(B124,Historical!$B$7:$B$1281,0))*IF(AH124="n/a",1.03,IF(AH124&lt;0,1.01,IF(AH124&gt;10,1.1,(1+AH124/100))))</f>
        <v>0.81810000000000005</v>
      </c>
      <c r="AS124" s="853">
        <f t="shared" si="28"/>
        <v>0.8999100000000001</v>
      </c>
      <c r="AT124" s="853">
        <f t="shared" si="33"/>
        <v>0.98090190000000022</v>
      </c>
      <c r="AU124" s="853">
        <f t="shared" si="33"/>
        <v>1.0691830710000003</v>
      </c>
      <c r="AV124" s="853">
        <f t="shared" si="33"/>
        <v>1.1654095473900004</v>
      </c>
      <c r="AW124" s="624">
        <f t="shared" si="29"/>
        <v>4.9335045183900004</v>
      </c>
      <c r="AX124" s="719">
        <f t="shared" si="30"/>
        <v>11.230376777577966</v>
      </c>
      <c r="AY124" s="900">
        <v>0.96</v>
      </c>
      <c r="AZ124" s="839">
        <v>114.29</v>
      </c>
      <c r="BA124" s="839">
        <v>-1.83</v>
      </c>
      <c r="BB124" s="839">
        <v>15.42</v>
      </c>
      <c r="BC124" s="839">
        <v>43.730000000000004</v>
      </c>
      <c r="BE124" s="597">
        <v>2012</v>
      </c>
      <c r="BF124" s="865">
        <f t="shared" si="31"/>
        <v>0</v>
      </c>
      <c r="BG124" s="849">
        <v>1</v>
      </c>
    </row>
    <row r="125" spans="1:59" ht="11.25" customHeight="1" x14ac:dyDescent="0.2">
      <c r="A125" s="838" t="s">
        <v>1218</v>
      </c>
      <c r="B125" s="842" t="s">
        <v>1219</v>
      </c>
      <c r="C125" s="898" t="s">
        <v>123</v>
      </c>
      <c r="D125" s="898" t="s">
        <v>4289</v>
      </c>
      <c r="E125" s="705">
        <v>13</v>
      </c>
      <c r="F125" s="1153">
        <v>272</v>
      </c>
      <c r="G125" s="1153" t="s">
        <v>106</v>
      </c>
      <c r="H125" s="1153" t="s">
        <v>106</v>
      </c>
      <c r="I125" s="841">
        <v>125.29</v>
      </c>
      <c r="J125" s="624">
        <f t="shared" si="18"/>
        <v>0.83007422779152362</v>
      </c>
      <c r="K125" s="844">
        <v>0.26</v>
      </c>
      <c r="L125" s="854">
        <v>4</v>
      </c>
      <c r="M125" s="615">
        <f t="shared" si="19"/>
        <v>1.04</v>
      </c>
      <c r="N125" s="837" t="s">
        <v>151</v>
      </c>
      <c r="O125" s="706">
        <v>0.25</v>
      </c>
      <c r="P125" s="606">
        <v>43992</v>
      </c>
      <c r="Q125" s="606">
        <v>44007</v>
      </c>
      <c r="R125" s="615">
        <f t="shared" si="20"/>
        <v>4.0000000000000036</v>
      </c>
      <c r="S125" s="673">
        <f>IF(INDEX(Historical!$D$7:$D$1257,MATCH(B125,Historical!$B$7:$B$1281,0))=0,"n/a",(INDEX(Historical!$C$7:$C$1259,MATCH(B125,Historical!$B$7:$B$1281,0))/INDEX(Historical!$D$7:$D$1257,MATCH(B125,Historical!$B$7:$B$1281,0))-1)*100)</f>
        <v>4.0404040404040442</v>
      </c>
      <c r="T125" s="673">
        <f>IF(INDEX(Historical!$F$7:$F$1250,MATCH(B125,Historical!$B$7:$B$1281,0))=0,"n/a",((INDEX(Historical!$C$7:$C$1259,MATCH(B125,Historical!$B$7:$B$1281,0))/INDEX(Historical!$F$7:$F$1250,MATCH(B125,Historical!$B$7:$B$1281,0)))^(1/3)-1)*100)</f>
        <v>4.2154106425138949</v>
      </c>
      <c r="U125" s="673">
        <f>IF(INDEX(Historical!$H$7:$H$1250,MATCH(B125,Historical!$B$7:$B$1281,0))=0,"n/a",((INDEX(Historical!$C$7:$C$1259,MATCH(B125,Historical!$B$7:$B$1281,0))/INDEX(Historical!$H$7:$H$1250,MATCH(B125,Historical!$B$7:$B$1281,0)))^(1/5)-1)*100)</f>
        <v>4.4123394129335969</v>
      </c>
      <c r="V125" s="673">
        <f>IF(INDEX(Historical!$O$7:$O$1250,MATCH(B125,Historical!$B$7:$B$1281,0))=0,"n/a",((INDEX(Historical!$C$7:$C$1259,MATCH(B125,Historical!$B$7:$B$1281,0))/INDEX(Historical!$O$7:$O$1250,MATCH(B125,Historical!$B$7:$B$1281,0)))^(1/10)-1)*100)</f>
        <v>13.361024936099053</v>
      </c>
      <c r="W125" s="674">
        <f t="shared" si="21"/>
        <v>0.33023959120173935</v>
      </c>
      <c r="X125" s="675" t="str">
        <f t="shared" si="22"/>
        <v>n/a</v>
      </c>
      <c r="Y125" s="842" t="s">
        <v>1220</v>
      </c>
      <c r="Z125" s="624">
        <f t="shared" si="23"/>
        <v>60.818713450292407</v>
      </c>
      <c r="AA125" s="853">
        <f t="shared" si="24"/>
        <v>73.269005847953224</v>
      </c>
      <c r="AB125" s="854">
        <v>12</v>
      </c>
      <c r="AC125" s="833">
        <v>1.71</v>
      </c>
      <c r="AD125" s="833">
        <v>9.4499999999999993</v>
      </c>
      <c r="AE125" s="833">
        <v>23.36</v>
      </c>
      <c r="AF125" s="833">
        <v>4.3499999999999996</v>
      </c>
      <c r="AG125" s="833" t="s">
        <v>136</v>
      </c>
      <c r="AH125" s="833">
        <v>14.899999999999999</v>
      </c>
      <c r="AI125" s="833">
        <v>6.5</v>
      </c>
      <c r="AJ125" s="833">
        <v>-2.8899999999999997</v>
      </c>
      <c r="AK125" s="833">
        <v>7.6700000000000008</v>
      </c>
      <c r="AL125" s="845">
        <v>23760</v>
      </c>
      <c r="AM125" s="839">
        <v>0.75</v>
      </c>
      <c r="AN125" s="833" t="s">
        <v>136</v>
      </c>
      <c r="AO125" s="711">
        <f t="shared" si="25"/>
        <v>-68.026592207228106</v>
      </c>
      <c r="AP125" s="712">
        <f t="shared" si="26"/>
        <v>5.2424136407251201</v>
      </c>
      <c r="AQ125" s="855">
        <f t="shared" si="27"/>
        <v>276.36871722559897</v>
      </c>
      <c r="AR125" s="624">
        <f>INDEX(Historical!$C$7:$C$1259,MATCH(B125,Historical!$B$7:$B$1281,0))*IF(AH125="n/a",1.03,IF(AH125&lt;0,1.01,IF(AH125&gt;10,1.1,(1+AH125/100))))</f>
        <v>1.1330000000000002</v>
      </c>
      <c r="AS125" s="853">
        <f t="shared" si="28"/>
        <v>1.2066450000000002</v>
      </c>
      <c r="AT125" s="853">
        <f t="shared" si="33"/>
        <v>1.2991946715000002</v>
      </c>
      <c r="AU125" s="853">
        <f t="shared" si="33"/>
        <v>1.3988429028040503</v>
      </c>
      <c r="AV125" s="853">
        <f t="shared" si="33"/>
        <v>1.506134153449121</v>
      </c>
      <c r="AW125" s="624">
        <f t="shared" si="29"/>
        <v>6.543816727753172</v>
      </c>
      <c r="AX125" s="719">
        <f t="shared" si="30"/>
        <v>5.2229361702874701</v>
      </c>
      <c r="AY125" s="900" t="s">
        <v>136</v>
      </c>
      <c r="AZ125" s="839">
        <v>30.669999999999998</v>
      </c>
      <c r="BA125" s="839">
        <v>-24.57</v>
      </c>
      <c r="BB125" s="839">
        <v>5.4899999999999993</v>
      </c>
      <c r="BC125" s="839">
        <v>-7.1</v>
      </c>
      <c r="BE125" s="597">
        <v>2008</v>
      </c>
      <c r="BF125" s="865">
        <f t="shared" si="31"/>
        <v>1</v>
      </c>
      <c r="BG125" s="849" t="s">
        <v>136</v>
      </c>
    </row>
    <row r="126" spans="1:59" ht="11.25" customHeight="1" x14ac:dyDescent="0.2">
      <c r="A126" s="838" t="s">
        <v>1225</v>
      </c>
      <c r="B126" s="842" t="s">
        <v>1226</v>
      </c>
      <c r="C126" s="898" t="s">
        <v>112</v>
      </c>
      <c r="D126" s="898" t="s">
        <v>4266</v>
      </c>
      <c r="E126" s="705">
        <v>11</v>
      </c>
      <c r="F126" s="1153">
        <v>359</v>
      </c>
      <c r="G126" s="1153" t="s">
        <v>37</v>
      </c>
      <c r="H126" s="1153" t="s">
        <v>37</v>
      </c>
      <c r="I126" s="841">
        <v>92.74</v>
      </c>
      <c r="J126" s="624">
        <f t="shared" si="18"/>
        <v>2.1565667457407804</v>
      </c>
      <c r="K126" s="844">
        <v>0.5</v>
      </c>
      <c r="L126" s="854">
        <v>4</v>
      </c>
      <c r="M126" s="615">
        <f t="shared" si="19"/>
        <v>2</v>
      </c>
      <c r="N126" s="837" t="s">
        <v>354</v>
      </c>
      <c r="O126" s="706">
        <v>0.48</v>
      </c>
      <c r="P126" s="606">
        <v>44252</v>
      </c>
      <c r="Q126" s="606">
        <v>44286</v>
      </c>
      <c r="R126" s="615">
        <f t="shared" si="20"/>
        <v>4.1666666666666705</v>
      </c>
      <c r="S126" s="673">
        <f>IF(INDEX(Historical!$D$7:$D$1257,MATCH(B126,Historical!$B$7:$B$1281,0))=0,"n/a",(INDEX(Historical!$C$7:$C$1259,MATCH(B126,Historical!$B$7:$B$1281,0))/INDEX(Historical!$D$7:$D$1257,MATCH(B126,Historical!$B$7:$B$1281,0))-1)*100)</f>
        <v>4.3478260869565188</v>
      </c>
      <c r="T126" s="673">
        <f>IF(INDEX(Historical!$F$7:$F$1250,MATCH(B126,Historical!$B$7:$B$1281,0))=0,"n/a",((INDEX(Historical!$C$7:$C$1259,MATCH(B126,Historical!$B$7:$B$1281,0))/INDEX(Historical!$F$7:$F$1250,MATCH(B126,Historical!$B$7:$B$1281,0)))^(1/3)-1)*100)</f>
        <v>4.5515917149420382</v>
      </c>
      <c r="U126" s="673">
        <f>IF(INDEX(Historical!$H$7:$H$1250,MATCH(B126,Historical!$B$7:$B$1281,0))=0,"n/a",((INDEX(Historical!$C$7:$C$1259,MATCH(B126,Historical!$B$7:$B$1281,0))/INDEX(Historical!$H$7:$H$1250,MATCH(B126,Historical!$B$7:$B$1281,0)))^(1/5)-1)*100)</f>
        <v>4.7831688302757414</v>
      </c>
      <c r="V126" s="673">
        <f>IF(INDEX(Historical!$O$7:$O$1250,MATCH(B126,Historical!$B$7:$B$1281,0))=0,"n/a",((INDEX(Historical!$C$7:$C$1259,MATCH(B126,Historical!$B$7:$B$1281,0))/INDEX(Historical!$O$7:$O$1250,MATCH(B126,Historical!$B$7:$B$1281,0)))^(1/10)-1)*100)</f>
        <v>5.5378689666831793</v>
      </c>
      <c r="W126" s="674">
        <f t="shared" si="21"/>
        <v>0.86372011671856985</v>
      </c>
      <c r="X126" s="675" t="str">
        <f t="shared" si="22"/>
        <v>n/a</v>
      </c>
      <c r="Y126" s="637"/>
      <c r="Z126" s="624">
        <f t="shared" si="23"/>
        <v>47.169811320754711</v>
      </c>
      <c r="AA126" s="853">
        <f t="shared" si="24"/>
        <v>21.872641509433961</v>
      </c>
      <c r="AB126" s="854">
        <v>12</v>
      </c>
      <c r="AC126" s="833">
        <v>4.24</v>
      </c>
      <c r="AD126" s="833">
        <v>1.82</v>
      </c>
      <c r="AE126" s="833">
        <v>2.63</v>
      </c>
      <c r="AF126" s="833">
        <v>1.67</v>
      </c>
      <c r="AG126" s="833">
        <v>8</v>
      </c>
      <c r="AH126" s="833">
        <v>-14.6</v>
      </c>
      <c r="AI126" s="833">
        <v>22.93</v>
      </c>
      <c r="AJ126" s="833">
        <v>-2</v>
      </c>
      <c r="AK126" s="833">
        <v>12</v>
      </c>
      <c r="AL126" s="845">
        <v>3180</v>
      </c>
      <c r="AM126" s="839">
        <v>1.6</v>
      </c>
      <c r="AN126" s="833">
        <v>2.75</v>
      </c>
      <c r="AO126" s="711">
        <f t="shared" si="25"/>
        <v>-14.932905933417439</v>
      </c>
      <c r="AP126" s="712">
        <f t="shared" si="26"/>
        <v>6.9397355760165222</v>
      </c>
      <c r="AQ126" s="855">
        <f t="shared" si="27"/>
        <v>27.414130248579927</v>
      </c>
      <c r="AR126" s="624">
        <f>INDEX(Historical!$C$7:$C$1259,MATCH(B126,Historical!$B$7:$B$1281,0))*IF(AH126="n/a",1.03,IF(AH126&lt;0,1.01,IF(AH126&gt;10,1.1,(1+AH126/100))))</f>
        <v>1.9392</v>
      </c>
      <c r="AS126" s="853">
        <f t="shared" si="28"/>
        <v>2.1331200000000003</v>
      </c>
      <c r="AT126" s="853">
        <f t="shared" si="33"/>
        <v>2.3464320000000005</v>
      </c>
      <c r="AU126" s="853">
        <f t="shared" si="33"/>
        <v>2.5810752000000008</v>
      </c>
      <c r="AV126" s="853">
        <f t="shared" si="33"/>
        <v>2.839182720000001</v>
      </c>
      <c r="AW126" s="624">
        <f t="shared" si="29"/>
        <v>11.839009920000002</v>
      </c>
      <c r="AX126" s="719">
        <f t="shared" si="30"/>
        <v>12.765807547983613</v>
      </c>
      <c r="AY126" s="900">
        <v>1.01</v>
      </c>
      <c r="AZ126" s="839">
        <v>80.78</v>
      </c>
      <c r="BA126" s="839">
        <v>-8.49</v>
      </c>
      <c r="BB126" s="839">
        <v>-1.73</v>
      </c>
      <c r="BC126" s="839">
        <v>21.279999999999998</v>
      </c>
      <c r="BE126" s="597">
        <v>2011</v>
      </c>
      <c r="BF126" s="865">
        <f t="shared" si="31"/>
        <v>0</v>
      </c>
      <c r="BG126" s="849">
        <v>1.7000000000000002</v>
      </c>
    </row>
    <row r="127" spans="1:59" ht="11.25" customHeight="1" x14ac:dyDescent="0.2">
      <c r="A127" s="838" t="s">
        <v>1240</v>
      </c>
      <c r="B127" s="842" t="s">
        <v>1241</v>
      </c>
      <c r="C127" s="898" t="s">
        <v>108</v>
      </c>
      <c r="D127" s="898" t="s">
        <v>4272</v>
      </c>
      <c r="E127" s="705">
        <v>10</v>
      </c>
      <c r="F127" s="1153">
        <v>466</v>
      </c>
      <c r="G127" s="1153" t="s">
        <v>115</v>
      </c>
      <c r="H127" s="1153" t="s">
        <v>115</v>
      </c>
      <c r="I127" s="841">
        <v>57.08</v>
      </c>
      <c r="J127" s="624">
        <f t="shared" si="18"/>
        <v>2.1723896285914508</v>
      </c>
      <c r="K127" s="844">
        <v>0.31</v>
      </c>
      <c r="L127" s="854">
        <v>4</v>
      </c>
      <c r="M127" s="615">
        <f t="shared" si="19"/>
        <v>1.24</v>
      </c>
      <c r="N127" s="837" t="s">
        <v>422</v>
      </c>
      <c r="O127" s="706">
        <v>0.3</v>
      </c>
      <c r="P127" s="606">
        <v>44298</v>
      </c>
      <c r="Q127" s="606">
        <v>44308</v>
      </c>
      <c r="R127" s="615">
        <f t="shared" si="20"/>
        <v>3.3333333333333366</v>
      </c>
      <c r="S127" s="673">
        <f>IF(INDEX(Historical!$D$7:$D$1257,MATCH(B127,Historical!$B$7:$B$1281,0))=0,"n/a",(INDEX(Historical!$C$7:$C$1259,MATCH(B127,Historical!$B$7:$B$1281,0))/INDEX(Historical!$D$7:$D$1257,MATCH(B127,Historical!$B$7:$B$1281,0))-1)*100)</f>
        <v>6.3063063063062863</v>
      </c>
      <c r="T127" s="673">
        <f>IF(INDEX(Historical!$F$7:$F$1250,MATCH(B127,Historical!$B$7:$B$1281,0))=0,"n/a",((INDEX(Historical!$C$7:$C$1259,MATCH(B127,Historical!$B$7:$B$1281,0))/INDEX(Historical!$F$7:$F$1250,MATCH(B127,Historical!$B$7:$B$1281,0)))^(1/3)-1)*100)</f>
        <v>12.443573269484531</v>
      </c>
      <c r="U127" s="673">
        <f>IF(INDEX(Historical!$H$7:$H$1250,MATCH(B127,Historical!$B$7:$B$1281,0))=0,"n/a",((INDEX(Historical!$C$7:$C$1259,MATCH(B127,Historical!$B$7:$B$1281,0))/INDEX(Historical!$H$7:$H$1250,MATCH(B127,Historical!$B$7:$B$1281,0)))^(1/5)-1)*100)</f>
        <v>9.4874015362663719</v>
      </c>
      <c r="V127" s="673">
        <f>IF(INDEX(Historical!$O$7:$O$1250,MATCH(B127,Historical!$B$7:$B$1281,0))=0,"n/a",((INDEX(Historical!$C$7:$C$1259,MATCH(B127,Historical!$B$7:$B$1281,0))/INDEX(Historical!$O$7:$O$1250,MATCH(B127,Historical!$B$7:$B$1281,0)))^(1/10)-1)*100)</f>
        <v>8.5395124330390537</v>
      </c>
      <c r="W127" s="674">
        <f t="shared" si="21"/>
        <v>1.1110003774407506</v>
      </c>
      <c r="X127" s="675">
        <f t="shared" si="22"/>
        <v>0.74120324502081025</v>
      </c>
      <c r="Y127" s="638"/>
      <c r="Z127" s="624">
        <f t="shared" si="23"/>
        <v>44.285714285714292</v>
      </c>
      <c r="AA127" s="853">
        <f t="shared" si="24"/>
        <v>20.385714285714286</v>
      </c>
      <c r="AB127" s="854">
        <v>12</v>
      </c>
      <c r="AC127" s="833">
        <v>2.8</v>
      </c>
      <c r="AD127" s="833">
        <v>2.0499999999999998</v>
      </c>
      <c r="AE127" s="833">
        <v>8.4499999999999993</v>
      </c>
      <c r="AF127" s="833">
        <v>2.37</v>
      </c>
      <c r="AG127" s="833">
        <v>12</v>
      </c>
      <c r="AH127" s="833">
        <v>17.8</v>
      </c>
      <c r="AI127" s="833">
        <v>-4.03</v>
      </c>
      <c r="AJ127" s="833">
        <v>12.8</v>
      </c>
      <c r="AK127" s="833">
        <v>10</v>
      </c>
      <c r="AL127" s="845">
        <v>5300</v>
      </c>
      <c r="AM127" s="839">
        <v>0.5</v>
      </c>
      <c r="AN127" s="833">
        <v>0.51</v>
      </c>
      <c r="AO127" s="711">
        <f t="shared" si="25"/>
        <v>-8.7259231208564643</v>
      </c>
      <c r="AP127" s="712">
        <f t="shared" si="26"/>
        <v>11.659791164857822</v>
      </c>
      <c r="AQ127" s="855">
        <f t="shared" si="27"/>
        <v>46.536522344951202</v>
      </c>
      <c r="AR127" s="624">
        <f>INDEX(Historical!$C$7:$C$1259,MATCH(B127,Historical!$B$7:$B$1281,0))*IF(AH127="n/a",1.03,IF(AH127&lt;0,1.01,IF(AH127&gt;10,1.1,(1+AH127/100))))</f>
        <v>1.298</v>
      </c>
      <c r="AS127" s="853">
        <f t="shared" si="28"/>
        <v>1.31098</v>
      </c>
      <c r="AT127" s="853">
        <f t="shared" ref="AT127:AV146" si="34">IF($AK127="n/a",1.03*AS127,IF($AK127&lt;0,1.01*AS127,IF($AK127&gt;10,1.1*AS127,(1+$AK127/100)*AS127)))</f>
        <v>1.4420780000000002</v>
      </c>
      <c r="AU127" s="853">
        <f t="shared" si="34"/>
        <v>1.5862858000000004</v>
      </c>
      <c r="AV127" s="853">
        <f t="shared" si="34"/>
        <v>1.7449143800000007</v>
      </c>
      <c r="AW127" s="624">
        <f t="shared" si="29"/>
        <v>7.3822581800000018</v>
      </c>
      <c r="AX127" s="719">
        <f t="shared" si="30"/>
        <v>12.93317831114226</v>
      </c>
      <c r="AY127" s="900">
        <v>1.03</v>
      </c>
      <c r="AZ127" s="839">
        <v>90.52</v>
      </c>
      <c r="BA127" s="839">
        <v>-15.25</v>
      </c>
      <c r="BB127" s="839">
        <v>3.74</v>
      </c>
      <c r="BC127" s="839">
        <v>35.15</v>
      </c>
      <c r="BE127" s="597">
        <v>2012</v>
      </c>
      <c r="BF127" s="865">
        <f t="shared" si="31"/>
        <v>0</v>
      </c>
      <c r="BG127" s="849">
        <v>1.6</v>
      </c>
    </row>
    <row r="128" spans="1:59" ht="11.25" customHeight="1" x14ac:dyDescent="0.2">
      <c r="A128" s="838" t="s">
        <v>1248</v>
      </c>
      <c r="B128" s="842" t="s">
        <v>1249</v>
      </c>
      <c r="C128" s="898" t="s">
        <v>112</v>
      </c>
      <c r="D128" s="898" t="s">
        <v>1217</v>
      </c>
      <c r="E128" s="705">
        <v>10</v>
      </c>
      <c r="F128" s="1153">
        <v>428</v>
      </c>
      <c r="G128" s="1153" t="s">
        <v>106</v>
      </c>
      <c r="H128" s="1153" t="s">
        <v>106</v>
      </c>
      <c r="I128" s="833">
        <v>27.17</v>
      </c>
      <c r="J128" s="624">
        <f t="shared" si="18"/>
        <v>1.1777695988222303</v>
      </c>
      <c r="K128" s="844">
        <v>0.08</v>
      </c>
      <c r="L128" s="854">
        <v>4</v>
      </c>
      <c r="M128" s="615">
        <f t="shared" si="19"/>
        <v>0.32</v>
      </c>
      <c r="N128" s="837" t="s">
        <v>705</v>
      </c>
      <c r="O128" s="706">
        <v>7.4999999999999997E-2</v>
      </c>
      <c r="P128" s="606">
        <v>44159</v>
      </c>
      <c r="Q128" s="606">
        <v>44182</v>
      </c>
      <c r="R128" s="615">
        <f t="shared" si="20"/>
        <v>6.6666666666666732</v>
      </c>
      <c r="S128" s="673">
        <f>IF(INDEX(Historical!$D$7:$D$1257,MATCH(B128,Historical!$B$7:$B$1281,0))=0,"n/a",(INDEX(Historical!$C$7:$C$1259,MATCH(B128,Historical!$B$7:$B$1281,0))/INDEX(Historical!$D$7:$D$1257,MATCH(B128,Historical!$B$7:$B$1281,0))-1)*100)</f>
        <v>4.2735042735042805</v>
      </c>
      <c r="T128" s="673">
        <f>IF(INDEX(Historical!$F$7:$F$1250,MATCH(B128,Historical!$B$7:$B$1281,0))=0,"n/a",((INDEX(Historical!$C$7:$C$1259,MATCH(B128,Historical!$B$7:$B$1281,0))/INDEX(Historical!$F$7:$F$1250,MATCH(B128,Historical!$B$7:$B$1281,0)))^(1/3)-1)*100)</f>
        <v>6.8529730148876533</v>
      </c>
      <c r="U128" s="673">
        <f>IF(INDEX(Historical!$H$7:$H$1250,MATCH(B128,Historical!$B$7:$B$1281,0))=0,"n/a",((INDEX(Historical!$C$7:$C$1259,MATCH(B128,Historical!$B$7:$B$1281,0))/INDEX(Historical!$H$7:$H$1250,MATCH(B128,Historical!$B$7:$B$1281,0)))^(1/5)-1)*100)</f>
        <v>12.401002212316282</v>
      </c>
      <c r="V128" s="673" t="str">
        <f>IF(INDEX(Historical!$O$7:$O$1250,MATCH(B128,Historical!$B$7:$B$1281,0))=0,"n/a",((INDEX(Historical!$C$7:$C$1259,MATCH(B128,Historical!$B$7:$B$1281,0))/INDEX(Historical!$O$7:$O$1250,MATCH(B128,Historical!$B$7:$B$1281,0)))^(1/10)-1)*100)</f>
        <v>n/a</v>
      </c>
      <c r="W128" s="674" t="str">
        <f t="shared" si="21"/>
        <v>n/a</v>
      </c>
      <c r="X128" s="675">
        <f t="shared" si="22"/>
        <v>0.35130317881915818</v>
      </c>
      <c r="Y128" s="635"/>
      <c r="Z128" s="624">
        <f t="shared" si="23"/>
        <v>21.476510067114095</v>
      </c>
      <c r="AA128" s="853">
        <f t="shared" si="24"/>
        <v>18.234899328859061</v>
      </c>
      <c r="AB128" s="854">
        <v>9</v>
      </c>
      <c r="AC128" s="833">
        <v>1.49</v>
      </c>
      <c r="AD128" s="833">
        <v>0.9</v>
      </c>
      <c r="AE128" s="833">
        <v>0.6</v>
      </c>
      <c r="AF128" s="833">
        <v>1.87</v>
      </c>
      <c r="AG128" s="833">
        <v>11.899999999999999</v>
      </c>
      <c r="AH128" s="834">
        <v>11.600000000000001</v>
      </c>
      <c r="AI128" s="834">
        <v>12.139999999999999</v>
      </c>
      <c r="AJ128" s="833">
        <v>35.299999999999997</v>
      </c>
      <c r="AK128" s="833">
        <v>20.41</v>
      </c>
      <c r="AL128" s="845">
        <v>1490</v>
      </c>
      <c r="AM128" s="839">
        <v>6.4</v>
      </c>
      <c r="AN128" s="833">
        <v>1.42</v>
      </c>
      <c r="AO128" s="711">
        <f t="shared" si="25"/>
        <v>-4.6561275177205488</v>
      </c>
      <c r="AP128" s="712">
        <f t="shared" si="26"/>
        <v>13.578771811138513</v>
      </c>
      <c r="AQ128" s="855">
        <f t="shared" si="27"/>
        <v>23.106569451866843</v>
      </c>
      <c r="AR128" s="624">
        <f>INDEX(Historical!$C$7:$C$1259,MATCH(B128,Historical!$B$7:$B$1281,0))*IF(AH128="n/a",1.03,IF(AH128&lt;0,1.01,IF(AH128&gt;10,1.1,(1+AH128/100))))</f>
        <v>0.33550000000000002</v>
      </c>
      <c r="AS128" s="853">
        <f t="shared" si="28"/>
        <v>0.36905000000000004</v>
      </c>
      <c r="AT128" s="853">
        <f t="shared" si="34"/>
        <v>0.40595500000000007</v>
      </c>
      <c r="AU128" s="853">
        <f t="shared" si="34"/>
        <v>0.44655050000000013</v>
      </c>
      <c r="AV128" s="853">
        <f t="shared" si="34"/>
        <v>0.49120555000000016</v>
      </c>
      <c r="AW128" s="624">
        <f t="shared" si="29"/>
        <v>2.0482610500000002</v>
      </c>
      <c r="AX128" s="719">
        <f t="shared" si="30"/>
        <v>7.5386862348178134</v>
      </c>
      <c r="AY128" s="900">
        <v>2</v>
      </c>
      <c r="AZ128" s="839">
        <v>138.12</v>
      </c>
      <c r="BA128" s="839">
        <v>-4.5699999999999994</v>
      </c>
      <c r="BB128" s="839">
        <v>8.39</v>
      </c>
      <c r="BC128" s="839">
        <v>23.84</v>
      </c>
      <c r="BE128" s="597">
        <v>2012</v>
      </c>
      <c r="BF128" s="865">
        <f t="shared" si="31"/>
        <v>0</v>
      </c>
      <c r="BG128" s="849">
        <v>3</v>
      </c>
    </row>
    <row r="129" spans="1:59" ht="11.25" customHeight="1" x14ac:dyDescent="0.2">
      <c r="A129" s="831" t="s">
        <v>599</v>
      </c>
      <c r="B129" s="842" t="s">
        <v>600</v>
      </c>
      <c r="C129" s="898" t="s">
        <v>112</v>
      </c>
      <c r="D129" s="898" t="s">
        <v>211</v>
      </c>
      <c r="E129" s="705">
        <v>24</v>
      </c>
      <c r="F129" s="1153">
        <v>143</v>
      </c>
      <c r="G129" s="1153" t="s">
        <v>37</v>
      </c>
      <c r="H129" s="1153" t="s">
        <v>37</v>
      </c>
      <c r="I129" s="841">
        <v>71.62</v>
      </c>
      <c r="J129" s="624">
        <f t="shared" si="18"/>
        <v>1.0471935213627479</v>
      </c>
      <c r="K129" s="851">
        <v>0.1875</v>
      </c>
      <c r="L129" s="854">
        <v>4</v>
      </c>
      <c r="M129" s="615">
        <f t="shared" si="19"/>
        <v>0.75</v>
      </c>
      <c r="N129" s="837" t="s">
        <v>562</v>
      </c>
      <c r="O129" s="707">
        <v>0.17499999999999999</v>
      </c>
      <c r="P129" s="606">
        <v>44211</v>
      </c>
      <c r="Q129" s="606">
        <v>44230</v>
      </c>
      <c r="R129" s="615">
        <f t="shared" si="20"/>
        <v>7.1428571428571495</v>
      </c>
      <c r="S129" s="673">
        <f>IF(INDEX(Historical!$D$7:$D$1257,MATCH(B129,Historical!$B$7:$B$1281,0))=0,"n/a",(INDEX(Historical!$C$7:$C$1259,MATCH(B129,Historical!$B$7:$B$1281,0))/INDEX(Historical!$D$7:$D$1257,MATCH(B129,Historical!$B$7:$B$1281,0))-1)*100)</f>
        <v>9.375</v>
      </c>
      <c r="T129" s="673">
        <f>IF(INDEX(Historical!$F$7:$F$1250,MATCH(B129,Historical!$B$7:$B$1281,0))=0,"n/a",((INDEX(Historical!$C$7:$C$1259,MATCH(B129,Historical!$B$7:$B$1281,0))/INDEX(Historical!$F$7:$F$1250,MATCH(B129,Historical!$B$7:$B$1281,0)))^(1/3)-1)*100)</f>
        <v>13.401535265889454</v>
      </c>
      <c r="U129" s="673">
        <f>IF(INDEX(Historical!$H$7:$H$1250,MATCH(B129,Historical!$B$7:$B$1281,0))=0,"n/a",((INDEX(Historical!$C$7:$C$1259,MATCH(B129,Historical!$B$7:$B$1281,0))/INDEX(Historical!$H$7:$H$1250,MATCH(B129,Historical!$B$7:$B$1281,0)))^(1/5)-1)*100)</f>
        <v>11.842691472014465</v>
      </c>
      <c r="V129" s="673">
        <f>IF(INDEX(Historical!$O$7:$O$1250,MATCH(B129,Historical!$B$7:$B$1281,0))=0,"n/a",((INDEX(Historical!$C$7:$C$1259,MATCH(B129,Historical!$B$7:$B$1281,0))/INDEX(Historical!$O$7:$O$1250,MATCH(B129,Historical!$B$7:$B$1281,0)))^(1/10)-1)*100)</f>
        <v>10.131849033861794</v>
      </c>
      <c r="W129" s="674">
        <f t="shared" si="21"/>
        <v>1.1688578691248597</v>
      </c>
      <c r="X129" s="675" t="str">
        <f t="shared" si="22"/>
        <v>n/a</v>
      </c>
      <c r="Y129" s="632"/>
      <c r="Z129" s="624">
        <f t="shared" si="23"/>
        <v>39.0625</v>
      </c>
      <c r="AA129" s="853">
        <f t="shared" si="24"/>
        <v>37.302083333333336</v>
      </c>
      <c r="AB129" s="854">
        <v>12</v>
      </c>
      <c r="AC129" s="833">
        <v>1.92</v>
      </c>
      <c r="AD129" s="833">
        <v>3.62</v>
      </c>
      <c r="AE129" s="833">
        <v>7.2</v>
      </c>
      <c r="AF129" s="833">
        <v>9.4499999999999993</v>
      </c>
      <c r="AG129" s="833">
        <v>29.4</v>
      </c>
      <c r="AH129" s="833">
        <v>-4.1000000000000005</v>
      </c>
      <c r="AI129" s="833">
        <v>7.7399999999999993</v>
      </c>
      <c r="AJ129" s="833">
        <v>-0.3</v>
      </c>
      <c r="AK129" s="833">
        <v>10.4</v>
      </c>
      <c r="AL129" s="845">
        <v>11890</v>
      </c>
      <c r="AM129" s="839">
        <v>0.89999999999999991</v>
      </c>
      <c r="AN129" s="833">
        <v>0.13</v>
      </c>
      <c r="AO129" s="711">
        <f t="shared" si="25"/>
        <v>-24.41219833995612</v>
      </c>
      <c r="AP129" s="712">
        <f t="shared" si="26"/>
        <v>12.889884993377214</v>
      </c>
      <c r="AQ129" s="855">
        <f t="shared" si="27"/>
        <v>295.81403461726825</v>
      </c>
      <c r="AR129" s="624">
        <f>INDEX(Historical!$C$7:$C$1259,MATCH(B129,Historical!$B$7:$B$1281,0))*IF(AH129="n/a",1.03,IF(AH129&lt;0,1.01,IF(AH129&gt;10,1.1,(1+AH129/100))))</f>
        <v>0.70699999999999996</v>
      </c>
      <c r="AS129" s="853">
        <f t="shared" si="28"/>
        <v>0.76172179999999989</v>
      </c>
      <c r="AT129" s="853">
        <f t="shared" si="34"/>
        <v>0.83789397999999993</v>
      </c>
      <c r="AU129" s="853">
        <f t="shared" si="34"/>
        <v>0.921683378</v>
      </c>
      <c r="AV129" s="853">
        <f t="shared" si="34"/>
        <v>1.0138517158</v>
      </c>
      <c r="AW129" s="624">
        <f t="shared" si="29"/>
        <v>4.2421508738</v>
      </c>
      <c r="AX129" s="719">
        <f t="shared" si="30"/>
        <v>5.9231372155822397</v>
      </c>
      <c r="AY129" s="900">
        <v>0.57999999999999996</v>
      </c>
      <c r="AZ129" s="839">
        <v>71.38</v>
      </c>
      <c r="BA129" s="839">
        <v>-6.9599999999999991</v>
      </c>
      <c r="BB129" s="839">
        <v>1.73</v>
      </c>
      <c r="BC129" s="839">
        <v>12.889999999999999</v>
      </c>
      <c r="BE129" s="597">
        <v>1998</v>
      </c>
      <c r="BF129" s="865">
        <f t="shared" si="31"/>
        <v>2</v>
      </c>
      <c r="BG129" s="849">
        <v>16.7</v>
      </c>
    </row>
    <row r="130" spans="1:59" ht="11.25" customHeight="1" x14ac:dyDescent="0.2">
      <c r="A130" s="838" t="s">
        <v>4390</v>
      </c>
      <c r="B130" s="842" t="s">
        <v>4389</v>
      </c>
      <c r="C130" s="898" t="s">
        <v>108</v>
      </c>
      <c r="D130" s="898" t="s">
        <v>118</v>
      </c>
      <c r="E130" s="705">
        <v>16</v>
      </c>
      <c r="F130" s="1153">
        <v>249</v>
      </c>
      <c r="G130" s="1153" t="s">
        <v>115</v>
      </c>
      <c r="H130" s="1153" t="s">
        <v>115</v>
      </c>
      <c r="I130" s="841">
        <v>96.63</v>
      </c>
      <c r="J130" s="624">
        <f t="shared" si="18"/>
        <v>0.81755148504605202</v>
      </c>
      <c r="K130" s="844">
        <v>0.19750000000000001</v>
      </c>
      <c r="L130" s="854">
        <v>4</v>
      </c>
      <c r="M130" s="615">
        <f t="shared" si="19"/>
        <v>0.79</v>
      </c>
      <c r="N130" s="837" t="s">
        <v>139</v>
      </c>
      <c r="O130" s="706">
        <v>0.1875</v>
      </c>
      <c r="P130" s="606">
        <v>44287</v>
      </c>
      <c r="Q130" s="606">
        <v>44316</v>
      </c>
      <c r="R130" s="615">
        <f t="shared" si="20"/>
        <v>5.3333333333333375</v>
      </c>
      <c r="S130" s="673">
        <f>IF(INDEX(Historical!$D$7:$D$1257,MATCH(B130,Historical!$B$7:$B$1281,0))=0,"n/a",(INDEX(Historical!$C$7:$C$1259,MATCH(B130,Historical!$B$7:$B$1281,0))/INDEX(Historical!$D$7:$D$1257,MATCH(B130,Historical!$B$7:$B$1281,0))-1)*100)</f>
        <v>8.4870848708487046</v>
      </c>
      <c r="T130" s="673">
        <f>IF(INDEX(Historical!$F$7:$F$1250,MATCH(B130,Historical!$B$7:$B$1281,0))=0,"n/a",((INDEX(Historical!$C$7:$C$1259,MATCH(B130,Historical!$B$7:$B$1281,0))/INDEX(Historical!$F$7:$F$1250,MATCH(B130,Historical!$B$7:$B$1281,0)))^(1/3)-1)*100)</f>
        <v>7.5998772318520258</v>
      </c>
      <c r="U130" s="673">
        <f>IF(INDEX(Historical!$H$7:$H$1250,MATCH(B130,Historical!$B$7:$B$1281,0))=0,"n/a",((INDEX(Historical!$C$7:$C$1259,MATCH(B130,Historical!$B$7:$B$1281,0))/INDEX(Historical!$H$7:$H$1250,MATCH(B130,Historical!$B$7:$B$1281,0)))^(1/5)-1)*100)</f>
        <v>6.691441105396434</v>
      </c>
      <c r="V130" s="673">
        <f>IF(INDEX(Historical!$O$7:$O$1250,MATCH(B130,Historical!$B$7:$B$1281,0))=0,"n/a",((INDEX(Historical!$C$7:$C$1259,MATCH(B130,Historical!$B$7:$B$1281,0))/INDEX(Historical!$O$7:$O$1250,MATCH(B130,Historical!$B$7:$B$1281,0)))^(1/10)-1)*100)</f>
        <v>10.48771759730267</v>
      </c>
      <c r="W130" s="674">
        <f t="shared" si="21"/>
        <v>0.63802643838516415</v>
      </c>
      <c r="X130" s="675">
        <f t="shared" si="22"/>
        <v>0.61389367939416828</v>
      </c>
      <c r="Y130" s="637"/>
      <c r="Z130" s="624">
        <f t="shared" si="23"/>
        <v>11.566617862371888</v>
      </c>
      <c r="AA130" s="853">
        <f t="shared" si="24"/>
        <v>14.147877013177158</v>
      </c>
      <c r="AB130" s="854">
        <v>12</v>
      </c>
      <c r="AC130" s="833">
        <v>6.83</v>
      </c>
      <c r="AD130" s="833">
        <v>1.95</v>
      </c>
      <c r="AE130" s="833">
        <v>2.4</v>
      </c>
      <c r="AF130" s="833">
        <v>1.17</v>
      </c>
      <c r="AG130" s="833">
        <v>9.3000000000000007</v>
      </c>
      <c r="AH130" s="833">
        <v>-0.1</v>
      </c>
      <c r="AI130" s="833">
        <v>11</v>
      </c>
      <c r="AJ130" s="833">
        <v>10.9</v>
      </c>
      <c r="AK130" s="833">
        <v>7.37</v>
      </c>
      <c r="AL130" s="845">
        <v>11360</v>
      </c>
      <c r="AM130" s="839">
        <v>1.6</v>
      </c>
      <c r="AN130" s="833">
        <v>0.22</v>
      </c>
      <c r="AO130" s="711">
        <f t="shared" si="25"/>
        <v>-6.6388844227346722</v>
      </c>
      <c r="AP130" s="712">
        <f t="shared" si="26"/>
        <v>7.5089925904424861</v>
      </c>
      <c r="AQ130" s="855">
        <f t="shared" si="27"/>
        <v>-14.227649869832049</v>
      </c>
      <c r="AR130" s="624">
        <f>INDEX(Historical!$C$7:$C$1259,MATCH(B130,Historical!$B$7:$B$1281,0))*IF(AH130="n/a",1.03,IF(AH130&lt;0,1.01,IF(AH130&gt;10,1.1,(1+AH130/100))))</f>
        <v>0.74234999999999995</v>
      </c>
      <c r="AS130" s="853">
        <f t="shared" si="28"/>
        <v>0.81658500000000001</v>
      </c>
      <c r="AT130" s="853">
        <f t="shared" si="34"/>
        <v>0.87676731450000012</v>
      </c>
      <c r="AU130" s="853">
        <f t="shared" si="34"/>
        <v>0.9413850655786502</v>
      </c>
      <c r="AV130" s="853">
        <f t="shared" si="34"/>
        <v>1.0107651449117969</v>
      </c>
      <c r="AW130" s="624">
        <f t="shared" si="29"/>
        <v>4.3878525249904481</v>
      </c>
      <c r="AX130" s="719">
        <f t="shared" si="30"/>
        <v>4.5408801873025446</v>
      </c>
      <c r="AY130" s="900">
        <v>1.1399999999999999</v>
      </c>
      <c r="AZ130" s="839">
        <v>53.99</v>
      </c>
      <c r="BA130" s="839">
        <v>-5.4899999999999993</v>
      </c>
      <c r="BB130" s="839">
        <v>0.80999999999999994</v>
      </c>
      <c r="BC130" s="839">
        <v>10.75</v>
      </c>
      <c r="BE130" s="597">
        <v>2006</v>
      </c>
      <c r="BF130" s="865">
        <f t="shared" si="31"/>
        <v>1</v>
      </c>
      <c r="BG130" s="849">
        <v>2.7</v>
      </c>
    </row>
    <row r="131" spans="1:59" s="744" customFormat="1" ht="11.25" customHeight="1" x14ac:dyDescent="0.2">
      <c r="A131" s="619" t="s">
        <v>1090</v>
      </c>
      <c r="B131" s="751" t="s">
        <v>1091</v>
      </c>
      <c r="C131" s="898" t="s">
        <v>4126</v>
      </c>
      <c r="D131" s="898" t="s">
        <v>4271</v>
      </c>
      <c r="E131" s="727">
        <v>11</v>
      </c>
      <c r="F131" s="1153">
        <v>360</v>
      </c>
      <c r="G131" s="1152" t="s">
        <v>106</v>
      </c>
      <c r="H131" s="1152" t="s">
        <v>106</v>
      </c>
      <c r="I131" s="728">
        <v>43.51</v>
      </c>
      <c r="J131" s="729">
        <f t="shared" si="18"/>
        <v>2.2063893357848769</v>
      </c>
      <c r="K131" s="730">
        <v>0.24</v>
      </c>
      <c r="L131" s="731">
        <v>4</v>
      </c>
      <c r="M131" s="732">
        <f t="shared" si="19"/>
        <v>0.96</v>
      </c>
      <c r="N131" s="733" t="s">
        <v>151</v>
      </c>
      <c r="O131" s="734">
        <v>0.22</v>
      </c>
      <c r="P131" s="1122">
        <v>44252</v>
      </c>
      <c r="Q131" s="1122">
        <v>44285</v>
      </c>
      <c r="R131" s="732">
        <f t="shared" si="20"/>
        <v>9.0909090909090864</v>
      </c>
      <c r="S131" s="673">
        <f>IF(INDEX(Historical!$D$7:$D$1257,MATCH(B131,Historical!$B$7:$B$1281,0))=0,"n/a",(INDEX(Historical!$C$7:$C$1259,MATCH(B131,Historical!$B$7:$B$1281,0))/INDEX(Historical!$D$7:$D$1257,MATCH(B131,Historical!$B$7:$B$1281,0))-1)*100)</f>
        <v>9.9999999999999858</v>
      </c>
      <c r="T131" s="673">
        <f>IF(INDEX(Historical!$F$7:$F$1250,MATCH(B131,Historical!$B$7:$B$1281,0))=0,"n/a",((INDEX(Historical!$C$7:$C$1259,MATCH(B131,Historical!$B$7:$B$1281,0))/INDEX(Historical!$F$7:$F$1250,MATCH(B131,Historical!$B$7:$B$1281,0)))^(1/3)-1)*100)</f>
        <v>12.382061455639448</v>
      </c>
      <c r="U131" s="673">
        <f>IF(INDEX(Historical!$H$7:$H$1250,MATCH(B131,Historical!$B$7:$B$1281,0))=0,"n/a",((INDEX(Historical!$C$7:$C$1259,MATCH(B131,Historical!$B$7:$B$1281,0))/INDEX(Historical!$H$7:$H$1250,MATCH(B131,Historical!$B$7:$B$1281,0)))^(1/5)-1)*100)</f>
        <v>12.888132073019754</v>
      </c>
      <c r="V131" s="673">
        <f>IF(INDEX(Historical!$O$7:$O$1250,MATCH(B131,Historical!$B$7:$B$1281,0))=0,"n/a",((INDEX(Historical!$C$7:$C$1259,MATCH(B131,Historical!$B$7:$B$1281,0))/INDEX(Historical!$O$7:$O$1250,MATCH(B131,Historical!$B$7:$B$1281,0)))^(1/10)-1)*100)</f>
        <v>15.969895987933814</v>
      </c>
      <c r="W131" s="674">
        <f t="shared" si="21"/>
        <v>0.80702667586297927</v>
      </c>
      <c r="X131" s="675" t="str">
        <f t="shared" si="22"/>
        <v>n/a</v>
      </c>
      <c r="Y131" s="735"/>
      <c r="Z131" s="729">
        <f t="shared" si="23"/>
        <v>200</v>
      </c>
      <c r="AA131" s="736">
        <f t="shared" si="24"/>
        <v>90.645833333333329</v>
      </c>
      <c r="AB131" s="731">
        <v>12</v>
      </c>
      <c r="AC131" s="737">
        <v>0.48</v>
      </c>
      <c r="AD131" s="737">
        <v>22.47</v>
      </c>
      <c r="AE131" s="737">
        <v>2.82</v>
      </c>
      <c r="AF131" s="737">
        <v>3.04</v>
      </c>
      <c r="AG131" s="737">
        <v>4</v>
      </c>
      <c r="AH131" s="746">
        <v>-49.8</v>
      </c>
      <c r="AI131" s="746">
        <v>11.51</v>
      </c>
      <c r="AJ131" s="737">
        <v>-11.700000000000001</v>
      </c>
      <c r="AK131" s="737">
        <v>4</v>
      </c>
      <c r="AL131" s="738">
        <v>31840</v>
      </c>
      <c r="AM131" s="739">
        <v>0.1</v>
      </c>
      <c r="AN131" s="737">
        <v>0.73</v>
      </c>
      <c r="AO131" s="740">
        <f t="shared" si="25"/>
        <v>-75.551311924528704</v>
      </c>
      <c r="AP131" s="741">
        <f t="shared" si="26"/>
        <v>15.094521408804631</v>
      </c>
      <c r="AQ131" s="742">
        <f t="shared" si="27"/>
        <v>249.96084437061324</v>
      </c>
      <c r="AR131" s="624">
        <f>INDEX(Historical!$C$7:$C$1259,MATCH(B131,Historical!$B$7:$B$1281,0))*IF(AH131="n/a",1.03,IF(AH131&lt;0,1.01,IF(AH131&gt;10,1.1,(1+AH131/100))))</f>
        <v>0.88880000000000003</v>
      </c>
      <c r="AS131" s="736">
        <f t="shared" si="28"/>
        <v>0.9776800000000001</v>
      </c>
      <c r="AT131" s="736">
        <f t="shared" si="34"/>
        <v>1.0167872000000002</v>
      </c>
      <c r="AU131" s="736">
        <f t="shared" si="34"/>
        <v>1.0574586880000003</v>
      </c>
      <c r="AV131" s="736">
        <f t="shared" si="34"/>
        <v>1.0997570355200004</v>
      </c>
      <c r="AW131" s="729">
        <f t="shared" si="29"/>
        <v>5.0404829235200017</v>
      </c>
      <c r="AX131" s="743">
        <f t="shared" si="30"/>
        <v>11.584653926729493</v>
      </c>
      <c r="AY131" s="901">
        <v>1.17</v>
      </c>
      <c r="AZ131" s="739">
        <v>144.16</v>
      </c>
      <c r="BA131" s="739">
        <v>-1.38</v>
      </c>
      <c r="BB131" s="739">
        <v>12.6</v>
      </c>
      <c r="BC131" s="739">
        <v>26.66</v>
      </c>
      <c r="BD131" s="875"/>
      <c r="BE131" s="597">
        <v>2011</v>
      </c>
      <c r="BF131" s="865">
        <f t="shared" si="31"/>
        <v>0</v>
      </c>
      <c r="BG131" s="793">
        <v>1.4000000000000001</v>
      </c>
    </row>
    <row r="132" spans="1:59" ht="11.25" customHeight="1" x14ac:dyDescent="0.2">
      <c r="A132" s="831" t="s">
        <v>1229</v>
      </c>
      <c r="B132" s="842" t="s">
        <v>1230</v>
      </c>
      <c r="C132" s="898" t="s">
        <v>245</v>
      </c>
      <c r="D132" s="898" t="s">
        <v>4267</v>
      </c>
      <c r="E132" s="705">
        <v>10</v>
      </c>
      <c r="F132" s="1153">
        <v>413</v>
      </c>
      <c r="G132" s="1153" t="s">
        <v>106</v>
      </c>
      <c r="H132" s="1153" t="s">
        <v>106</v>
      </c>
      <c r="I132" s="841">
        <v>35.67</v>
      </c>
      <c r="J132" s="624">
        <f t="shared" si="18"/>
        <v>1.3456686291000841</v>
      </c>
      <c r="K132" s="844">
        <v>0.12</v>
      </c>
      <c r="L132" s="854">
        <v>4</v>
      </c>
      <c r="M132" s="615">
        <f t="shared" si="19"/>
        <v>0.48</v>
      </c>
      <c r="N132" s="837" t="s">
        <v>617</v>
      </c>
      <c r="O132" s="706">
        <v>0.115</v>
      </c>
      <c r="P132" s="1029">
        <v>43929</v>
      </c>
      <c r="Q132" s="1029">
        <v>43943</v>
      </c>
      <c r="R132" s="615">
        <f t="shared" si="20"/>
        <v>4.3478260869565135</v>
      </c>
      <c r="S132" s="673">
        <f>IF(INDEX(Historical!$D$7:$D$1257,MATCH(B132,Historical!$B$7:$B$1281,0))=0,"n/a",(INDEX(Historical!$C$7:$C$1259,MATCH(B132,Historical!$B$7:$B$1281,0))/INDEX(Historical!$D$7:$D$1257,MATCH(B132,Historical!$B$7:$B$1281,0))-1)*100)</f>
        <v>4.39560439560438</v>
      </c>
      <c r="T132" s="673">
        <f>IF(INDEX(Historical!$F$7:$F$1250,MATCH(B132,Historical!$B$7:$B$1281,0))=0,"n/a",((INDEX(Historical!$C$7:$C$1259,MATCH(B132,Historical!$B$7:$B$1281,0))/INDEX(Historical!$F$7:$F$1250,MATCH(B132,Historical!$B$7:$B$1281,0)))^(1/3)-1)*100)</f>
        <v>7.7217345015941907</v>
      </c>
      <c r="U132" s="673">
        <f>IF(INDEX(Historical!$H$7:$H$1250,MATCH(B132,Historical!$B$7:$B$1281,0))=0,"n/a",((INDEX(Historical!$C$7:$C$1259,MATCH(B132,Historical!$B$7:$B$1281,0))/INDEX(Historical!$H$7:$H$1250,MATCH(B132,Historical!$B$7:$B$1281,0)))^(1/5)-1)*100)</f>
        <v>7.5563198440216084</v>
      </c>
      <c r="V132" s="673">
        <f>IF(INDEX(Historical!$O$7:$O$1250,MATCH(B132,Historical!$B$7:$B$1281,0))=0,"n/a",((INDEX(Historical!$C$7:$C$1259,MATCH(B132,Historical!$B$7:$B$1281,0))/INDEX(Historical!$O$7:$O$1250,MATCH(B132,Historical!$B$7:$B$1281,0)))^(1/10)-1)*100)</f>
        <v>8.0008299434556562</v>
      </c>
      <c r="W132" s="674">
        <f t="shared" si="21"/>
        <v>0.94444200132042067</v>
      </c>
      <c r="X132" s="675">
        <f t="shared" si="22"/>
        <v>1.3738763352766561</v>
      </c>
      <c r="Y132" s="627"/>
      <c r="Z132" s="624">
        <f t="shared" si="23"/>
        <v>34.042553191489361</v>
      </c>
      <c r="AA132" s="853">
        <f t="shared" si="24"/>
        <v>25.297872340425535</v>
      </c>
      <c r="AB132" s="854">
        <v>12</v>
      </c>
      <c r="AC132" s="833">
        <v>1.41</v>
      </c>
      <c r="AD132" s="833">
        <v>1.61</v>
      </c>
      <c r="AE132" s="833">
        <v>5.0199999999999996</v>
      </c>
      <c r="AF132" s="833">
        <v>4.4000000000000004</v>
      </c>
      <c r="AG132" s="833">
        <v>18.2</v>
      </c>
      <c r="AH132" s="833">
        <v>-15.1</v>
      </c>
      <c r="AI132" s="833">
        <v>11.06</v>
      </c>
      <c r="AJ132" s="833">
        <v>5.5</v>
      </c>
      <c r="AK132" s="833">
        <v>15.8</v>
      </c>
      <c r="AL132" s="845">
        <v>8470</v>
      </c>
      <c r="AM132" s="839">
        <v>0.2</v>
      </c>
      <c r="AN132" s="833">
        <v>0</v>
      </c>
      <c r="AO132" s="711">
        <f t="shared" si="25"/>
        <v>-16.395883867303844</v>
      </c>
      <c r="AP132" s="712">
        <f t="shared" si="26"/>
        <v>8.9019884731216923</v>
      </c>
      <c r="AQ132" s="855">
        <f t="shared" si="27"/>
        <v>122.42165991434911</v>
      </c>
      <c r="AR132" s="624">
        <f>INDEX(Historical!$C$7:$C$1259,MATCH(B132,Historical!$B$7:$B$1281,0))*IF(AH132="n/a",1.03,IF(AH132&lt;0,1.01,IF(AH132&gt;10,1.1,(1+AH132/100))))</f>
        <v>0.47974999999999995</v>
      </c>
      <c r="AS132" s="853">
        <f t="shared" si="28"/>
        <v>0.527725</v>
      </c>
      <c r="AT132" s="853">
        <f t="shared" si="34"/>
        <v>0.5804975</v>
      </c>
      <c r="AU132" s="853">
        <f t="shared" si="34"/>
        <v>0.63854725000000001</v>
      </c>
      <c r="AV132" s="853">
        <f t="shared" si="34"/>
        <v>0.70240197500000012</v>
      </c>
      <c r="AW132" s="624">
        <f t="shared" si="29"/>
        <v>2.9289217249999995</v>
      </c>
      <c r="AX132" s="719">
        <f t="shared" si="30"/>
        <v>8.2111626717129216</v>
      </c>
      <c r="AY132" s="900">
        <v>1.1100000000000001</v>
      </c>
      <c r="AZ132" s="839">
        <v>74.94</v>
      </c>
      <c r="BA132" s="839">
        <v>-5.5100000000000007</v>
      </c>
      <c r="BB132" s="839">
        <v>0.62</v>
      </c>
      <c r="BC132" s="839">
        <v>16.54</v>
      </c>
      <c r="BE132" s="597">
        <v>2011</v>
      </c>
      <c r="BF132" s="865">
        <f t="shared" si="31"/>
        <v>0</v>
      </c>
      <c r="BG132" s="849">
        <v>15.8</v>
      </c>
    </row>
    <row r="133" spans="1:59" ht="11.25" customHeight="1" x14ac:dyDescent="0.2">
      <c r="A133" s="838" t="s">
        <v>1244</v>
      </c>
      <c r="B133" s="842" t="s">
        <v>1245</v>
      </c>
      <c r="C133" s="898" t="s">
        <v>108</v>
      </c>
      <c r="D133" s="898" t="s">
        <v>4268</v>
      </c>
      <c r="E133" s="705">
        <v>10</v>
      </c>
      <c r="F133" s="1153">
        <v>396</v>
      </c>
      <c r="G133" s="1153" t="s">
        <v>106</v>
      </c>
      <c r="H133" s="1153" t="s">
        <v>106</v>
      </c>
      <c r="I133" s="841">
        <v>327</v>
      </c>
      <c r="J133" s="624">
        <f t="shared" si="18"/>
        <v>1.5290519877675841</v>
      </c>
      <c r="K133" s="844">
        <v>1.25</v>
      </c>
      <c r="L133" s="854">
        <v>4</v>
      </c>
      <c r="M133" s="615">
        <f t="shared" si="19"/>
        <v>5</v>
      </c>
      <c r="N133" s="837" t="s">
        <v>287</v>
      </c>
      <c r="O133" s="706">
        <v>0.85</v>
      </c>
      <c r="P133" s="904">
        <v>43706</v>
      </c>
      <c r="Q133" s="904">
        <v>43735</v>
      </c>
      <c r="R133" s="615">
        <f t="shared" si="20"/>
        <v>47.058823529411768</v>
      </c>
      <c r="S133" s="673">
        <f>IF(INDEX(Historical!$D$7:$D$1257,MATCH(B133,Historical!$B$7:$B$1281,0))=0,"n/a",(INDEX(Historical!$C$7:$C$1259,MATCH(B133,Historical!$B$7:$B$1281,0))/INDEX(Historical!$D$7:$D$1257,MATCH(B133,Historical!$B$7:$B$1281,0))-1)*100)</f>
        <v>20.481927710843362</v>
      </c>
      <c r="T133" s="673">
        <f>IF(INDEX(Historical!$F$7:$F$1250,MATCH(B133,Historical!$B$7:$B$1281,0))=0,"n/a",((INDEX(Historical!$C$7:$C$1259,MATCH(B133,Historical!$B$7:$B$1281,0))/INDEX(Historical!$F$7:$F$1250,MATCH(B133,Historical!$B$7:$B$1281,0)))^(1/3)-1)*100)</f>
        <v>19.910533569986999</v>
      </c>
      <c r="U133" s="673">
        <f>IF(INDEX(Historical!$H$7:$H$1250,MATCH(B133,Historical!$B$7:$B$1281,0))=0,"n/a",((INDEX(Historical!$C$7:$C$1259,MATCH(B133,Historical!$B$7:$B$1281,0))/INDEX(Historical!$H$7:$H$1250,MATCH(B133,Historical!$B$7:$B$1281,0)))^(1/5)-1)*100)</f>
        <v>14.415790313971112</v>
      </c>
      <c r="V133" s="673">
        <f>IF(INDEX(Historical!$O$7:$O$1250,MATCH(B133,Historical!$B$7:$B$1281,0))=0,"n/a",((INDEX(Historical!$C$7:$C$1259,MATCH(B133,Historical!$B$7:$B$1281,0))/INDEX(Historical!$O$7:$O$1250,MATCH(B133,Historical!$B$7:$B$1281,0)))^(1/10)-1)*100)</f>
        <v>13.575379559642652</v>
      </c>
      <c r="W133" s="674">
        <f t="shared" si="21"/>
        <v>1.0619069802531975</v>
      </c>
      <c r="X133" s="675">
        <f t="shared" si="22"/>
        <v>0.94220851725301391</v>
      </c>
      <c r="Y133" s="646" t="s">
        <v>4577</v>
      </c>
      <c r="Z133" s="624">
        <f t="shared" si="23"/>
        <v>20.226537216828479</v>
      </c>
      <c r="AA133" s="853">
        <f t="shared" si="24"/>
        <v>13.228155339805825</v>
      </c>
      <c r="AB133" s="854">
        <v>12</v>
      </c>
      <c r="AC133" s="833">
        <v>24.72</v>
      </c>
      <c r="AD133" s="833">
        <v>0.81</v>
      </c>
      <c r="AE133" s="833">
        <v>2.15</v>
      </c>
      <c r="AF133" s="833">
        <v>1.4</v>
      </c>
      <c r="AG133" s="833">
        <v>10.9</v>
      </c>
      <c r="AH133" s="833">
        <v>17.7</v>
      </c>
      <c r="AI133" s="833">
        <v>7.6300000000000008</v>
      </c>
      <c r="AJ133" s="833">
        <v>15.299999999999999</v>
      </c>
      <c r="AK133" s="833">
        <v>16.53</v>
      </c>
      <c r="AL133" s="845">
        <v>114950</v>
      </c>
      <c r="AM133" s="839">
        <v>0.3</v>
      </c>
      <c r="AN133" s="833">
        <v>8.26</v>
      </c>
      <c r="AO133" s="711">
        <f t="shared" si="25"/>
        <v>2.7166869619328704</v>
      </c>
      <c r="AP133" s="712">
        <f t="shared" si="26"/>
        <v>15.944842301738696</v>
      </c>
      <c r="AQ133" s="855">
        <f t="shared" si="27"/>
        <v>-9.2759557149553871</v>
      </c>
      <c r="AR133" s="624">
        <f>INDEX(Historical!$C$7:$C$1259,MATCH(B133,Historical!$B$7:$B$1281,0))*IF(AH133="n/a",1.03,IF(AH133&lt;0,1.01,IF(AH133&gt;10,1.1,(1+AH133/100))))</f>
        <v>5.5</v>
      </c>
      <c r="AS133" s="853">
        <f t="shared" si="28"/>
        <v>5.9196499999999999</v>
      </c>
      <c r="AT133" s="853">
        <f t="shared" si="34"/>
        <v>6.5116149999999999</v>
      </c>
      <c r="AU133" s="853">
        <f t="shared" si="34"/>
        <v>7.1627765000000005</v>
      </c>
      <c r="AV133" s="853">
        <f t="shared" si="34"/>
        <v>7.8790541500000009</v>
      </c>
      <c r="AW133" s="624">
        <f t="shared" si="29"/>
        <v>32.973095649999998</v>
      </c>
      <c r="AX133" s="719">
        <f t="shared" si="30"/>
        <v>10.083515489296635</v>
      </c>
      <c r="AY133" s="900">
        <v>1.51</v>
      </c>
      <c r="AZ133" s="839">
        <v>130.82</v>
      </c>
      <c r="BA133" s="839">
        <v>-8.36</v>
      </c>
      <c r="BB133" s="839">
        <v>3.7900000000000005</v>
      </c>
      <c r="BC133" s="839">
        <v>35.260000000000005</v>
      </c>
      <c r="BE133" s="597">
        <v>2011</v>
      </c>
      <c r="BF133" s="865">
        <f t="shared" si="31"/>
        <v>0</v>
      </c>
      <c r="BG133" s="849">
        <v>0.8</v>
      </c>
    </row>
    <row r="134" spans="1:59" ht="11.25" customHeight="1" x14ac:dyDescent="0.2">
      <c r="A134" s="838" t="s">
        <v>604</v>
      </c>
      <c r="B134" s="842" t="s">
        <v>605</v>
      </c>
      <c r="C134" s="898" t="s">
        <v>245</v>
      </c>
      <c r="D134" s="898" t="s">
        <v>4279</v>
      </c>
      <c r="E134" s="705">
        <v>17</v>
      </c>
      <c r="F134" s="1153">
        <v>211</v>
      </c>
      <c r="G134" s="1153" t="s">
        <v>115</v>
      </c>
      <c r="H134" s="1153" t="s">
        <v>115</v>
      </c>
      <c r="I134" s="841">
        <v>96.12</v>
      </c>
      <c r="J134" s="624">
        <f t="shared" si="18"/>
        <v>2.8297960882230546</v>
      </c>
      <c r="K134" s="844">
        <v>0.68</v>
      </c>
      <c r="L134" s="854">
        <v>4</v>
      </c>
      <c r="M134" s="615">
        <f t="shared" si="19"/>
        <v>2.72</v>
      </c>
      <c r="N134" s="837" t="s">
        <v>107</v>
      </c>
      <c r="O134" s="706">
        <v>0.63</v>
      </c>
      <c r="P134" s="904">
        <v>43585</v>
      </c>
      <c r="Q134" s="904">
        <v>43600</v>
      </c>
      <c r="R134" s="615">
        <f t="shared" si="20"/>
        <v>7.936507936507943</v>
      </c>
      <c r="S134" s="673">
        <f>IF(INDEX(Historical!$D$7:$D$1257,MATCH(B134,Historical!$B$7:$B$1281,0))=0,"n/a",(INDEX(Historical!$C$7:$C$1259,MATCH(B134,Historical!$B$7:$B$1281,0))/INDEX(Historical!$D$7:$D$1257,MATCH(B134,Historical!$B$7:$B$1281,0))-1)*100)</f>
        <v>1.8726591760299671</v>
      </c>
      <c r="T134" s="673">
        <f>IF(INDEX(Historical!$F$7:$F$1250,MATCH(B134,Historical!$B$7:$B$1281,0))=0,"n/a",((INDEX(Historical!$C$7:$C$1259,MATCH(B134,Historical!$B$7:$B$1281,0))/INDEX(Historical!$F$7:$F$1250,MATCH(B134,Historical!$B$7:$B$1281,0)))^(1/3)-1)*100)</f>
        <v>7.0053051559272772</v>
      </c>
      <c r="U134" s="673">
        <f>IF(INDEX(Historical!$H$7:$H$1250,MATCH(B134,Historical!$B$7:$B$1281,0))=0,"n/a",((INDEX(Historical!$C$7:$C$1259,MATCH(B134,Historical!$B$7:$B$1281,0))/INDEX(Historical!$H$7:$H$1250,MATCH(B134,Historical!$B$7:$B$1281,0)))^(1/5)-1)*100)</f>
        <v>8.4870914394222563</v>
      </c>
      <c r="V134" s="673">
        <f>IF(INDEX(Historical!$O$7:$O$1250,MATCH(B134,Historical!$B$7:$B$1281,0))=0,"n/a",((INDEX(Historical!$C$7:$C$1259,MATCH(B134,Historical!$B$7:$B$1281,0))/INDEX(Historical!$O$7:$O$1250,MATCH(B134,Historical!$B$7:$B$1281,0)))^(1/10)-1)*100)</f>
        <v>11.092446213624974</v>
      </c>
      <c r="W134" s="674">
        <f t="shared" si="21"/>
        <v>0.7651235152258361</v>
      </c>
      <c r="X134" s="675" t="str">
        <f t="shared" si="22"/>
        <v>n/a</v>
      </c>
      <c r="Y134" s="644" t="s">
        <v>4576</v>
      </c>
      <c r="Z134" s="624">
        <f t="shared" si="23"/>
        <v>168.94409937888199</v>
      </c>
      <c r="AA134" s="853">
        <f t="shared" si="24"/>
        <v>59.701863354037265</v>
      </c>
      <c r="AB134" s="854">
        <v>12</v>
      </c>
      <c r="AC134" s="833">
        <v>1.61</v>
      </c>
      <c r="AD134" s="833">
        <v>3.43</v>
      </c>
      <c r="AE134" s="833">
        <v>2.4300000000000002</v>
      </c>
      <c r="AF134" s="833">
        <v>4.5999999999999996</v>
      </c>
      <c r="AG134" s="833">
        <v>8.1</v>
      </c>
      <c r="AH134" s="833">
        <v>-60.099999999999994</v>
      </c>
      <c r="AI134" s="833">
        <v>16.37</v>
      </c>
      <c r="AJ134" s="833">
        <v>-14.6</v>
      </c>
      <c r="AK134" s="833">
        <v>17.5</v>
      </c>
      <c r="AL134" s="845">
        <v>13290</v>
      </c>
      <c r="AM134" s="839">
        <v>0.6</v>
      </c>
      <c r="AN134" s="833">
        <v>1.76</v>
      </c>
      <c r="AO134" s="711">
        <f t="shared" si="25"/>
        <v>-48.384975826391951</v>
      </c>
      <c r="AP134" s="712">
        <f t="shared" si="26"/>
        <v>11.31688752764531</v>
      </c>
      <c r="AQ134" s="855">
        <f t="shared" si="27"/>
        <v>249.36677411732049</v>
      </c>
      <c r="AR134" s="624">
        <f>INDEX(Historical!$C$7:$C$1259,MATCH(B134,Historical!$B$7:$B$1281,0))*IF(AH134="n/a",1.03,IF(AH134&lt;0,1.01,IF(AH134&gt;10,1.1,(1+AH134/100))))</f>
        <v>2.7472000000000003</v>
      </c>
      <c r="AS134" s="853">
        <f t="shared" si="28"/>
        <v>3.0219200000000006</v>
      </c>
      <c r="AT134" s="853">
        <f t="shared" si="34"/>
        <v>3.3241120000000008</v>
      </c>
      <c r="AU134" s="853">
        <f t="shared" si="34"/>
        <v>3.6565232000000014</v>
      </c>
      <c r="AV134" s="853">
        <f t="shared" si="34"/>
        <v>4.022175520000002</v>
      </c>
      <c r="AW134" s="624">
        <f t="shared" si="29"/>
        <v>16.771930720000004</v>
      </c>
      <c r="AX134" s="719">
        <f t="shared" si="30"/>
        <v>17.44894997919268</v>
      </c>
      <c r="AY134" s="900">
        <v>0.98</v>
      </c>
      <c r="AZ134" s="839">
        <v>59.67</v>
      </c>
      <c r="BA134" s="839">
        <v>-5.0599999999999996</v>
      </c>
      <c r="BB134" s="839">
        <v>1.58</v>
      </c>
      <c r="BC134" s="839">
        <v>11.62</v>
      </c>
      <c r="BE134" s="597">
        <v>2004</v>
      </c>
      <c r="BF134" s="865">
        <f t="shared" si="31"/>
        <v>1</v>
      </c>
      <c r="BG134" s="849">
        <v>2.1</v>
      </c>
    </row>
    <row r="135" spans="1:59" ht="11.25" customHeight="1" x14ac:dyDescent="0.2">
      <c r="A135" s="831" t="s">
        <v>1302</v>
      </c>
      <c r="B135" s="842" t="s">
        <v>1303</v>
      </c>
      <c r="C135" s="898" t="s">
        <v>108</v>
      </c>
      <c r="D135" s="898" t="s">
        <v>4272</v>
      </c>
      <c r="E135" s="705">
        <v>10</v>
      </c>
      <c r="F135" s="1153">
        <v>397</v>
      </c>
      <c r="G135" s="1153" t="s">
        <v>115</v>
      </c>
      <c r="H135" s="1153" t="s">
        <v>115</v>
      </c>
      <c r="I135" s="841">
        <v>15.72</v>
      </c>
      <c r="J135" s="624">
        <f t="shared" ref="J135:J198" si="35">(M135/I135)*100</f>
        <v>3.8167938931297702</v>
      </c>
      <c r="K135" s="844">
        <v>0.15</v>
      </c>
      <c r="L135" s="854">
        <v>4</v>
      </c>
      <c r="M135" s="615">
        <f t="shared" ref="M135:M198" si="36">K135*L135</f>
        <v>0.6</v>
      </c>
      <c r="N135" s="837" t="s">
        <v>163</v>
      </c>
      <c r="O135" s="706">
        <v>0.14000000000000001</v>
      </c>
      <c r="P135" s="904">
        <v>43724</v>
      </c>
      <c r="Q135" s="904">
        <v>43739</v>
      </c>
      <c r="R135" s="615">
        <f t="shared" ref="R135:R198" si="37">(K135-O135)/O135*100</f>
        <v>7.1428571428571281</v>
      </c>
      <c r="S135" s="673">
        <f>IF(INDEX(Historical!$D$7:$D$1257,MATCH(B135,Historical!$B$7:$B$1281,0))=0,"n/a",(INDEX(Historical!$C$7:$C$1259,MATCH(B135,Historical!$B$7:$B$1281,0))/INDEX(Historical!$D$7:$D$1257,MATCH(B135,Historical!$B$7:$B$1281,0))-1)*100)</f>
        <v>5.2631578947368363</v>
      </c>
      <c r="T135" s="673">
        <f>IF(INDEX(Historical!$F$7:$F$1250,MATCH(B135,Historical!$B$7:$B$1281,0))=0,"n/a",((INDEX(Historical!$C$7:$C$1259,MATCH(B135,Historical!$B$7:$B$1281,0))/INDEX(Historical!$F$7:$F$1250,MATCH(B135,Historical!$B$7:$B$1281,0)))^(1/3)-1)*100)</f>
        <v>23.310603716523492</v>
      </c>
      <c r="U135" s="673">
        <f>IF(INDEX(Historical!$H$7:$H$1250,MATCH(B135,Historical!$B$7:$B$1281,0))=0,"n/a",((INDEX(Historical!$C$7:$C$1259,MATCH(B135,Historical!$B$7:$B$1281,0))/INDEX(Historical!$H$7:$H$1250,MATCH(B135,Historical!$B$7:$B$1281,0)))^(1/5)-1)*100)</f>
        <v>20.112443398143132</v>
      </c>
      <c r="V135" s="673">
        <f>IF(INDEX(Historical!$O$7:$O$1250,MATCH(B135,Historical!$B$7:$B$1281,0))=0,"n/a",((INDEX(Historical!$C$7:$C$1259,MATCH(B135,Historical!$B$7:$B$1281,0))/INDEX(Historical!$O$7:$O$1250,MATCH(B135,Historical!$B$7:$B$1281,0)))^(1/10)-1)*100)</f>
        <v>31.101942303974983</v>
      </c>
      <c r="W135" s="674">
        <f t="shared" ref="W135:W198" si="38">IF(OR(U135&lt;=0,U135="n/a",V135&lt;=0,V135="n/a"),"n/a",U135/V135)</f>
        <v>0.64666197376273382</v>
      </c>
      <c r="X135" s="675" t="str">
        <f t="shared" ref="X135:X198" si="39">IF(OR(AJ135&lt;=0,AJ135="n/a",U135&lt;=0,U135="n/a"),"n/a",U135/AJ135)</f>
        <v>n/a</v>
      </c>
      <c r="Y135" s="646" t="s">
        <v>4577</v>
      </c>
      <c r="Z135" s="624">
        <f t="shared" ref="Z135:Z198" si="40">IF(OR(AC135&lt;0.01,AC135="n/a"),"n/a",M135/AC135*100)</f>
        <v>86.956521739130437</v>
      </c>
      <c r="AA135" s="853">
        <f t="shared" ref="AA135:AA198" si="41">IF(OR(AC135&lt;0.01,AC135="n/a"),"n/a",I135/AC135)</f>
        <v>22.782608695652176</v>
      </c>
      <c r="AB135" s="854">
        <v>12</v>
      </c>
      <c r="AC135" s="833">
        <v>0.69</v>
      </c>
      <c r="AD135" s="833" t="s">
        <v>136</v>
      </c>
      <c r="AE135" s="833">
        <v>4.42</v>
      </c>
      <c r="AF135" s="833">
        <v>1.51</v>
      </c>
      <c r="AG135" s="833">
        <v>6.7</v>
      </c>
      <c r="AH135" s="833">
        <v>-45.2</v>
      </c>
      <c r="AI135" s="833">
        <v>17.79</v>
      </c>
      <c r="AJ135" s="833">
        <v>-3</v>
      </c>
      <c r="AK135" s="833">
        <v>-2.15</v>
      </c>
      <c r="AL135" s="845">
        <v>16110</v>
      </c>
      <c r="AM135" s="839">
        <v>0.89999999999999991</v>
      </c>
      <c r="AN135" s="833">
        <v>0.77</v>
      </c>
      <c r="AO135" s="711">
        <f t="shared" ref="AO135:AO198" si="42">IF(U135="n/a","n/a",IF(AA135&lt;0,"n/a",IF(AA135="n/a","n/a",J135+U135-AA135)))</f>
        <v>1.1466285956207258</v>
      </c>
      <c r="AP135" s="712">
        <f t="shared" ref="AP135:AP198" si="43">IF(U135="n/a","n/a",J135+U135)</f>
        <v>23.929237291272901</v>
      </c>
      <c r="AQ135" s="855">
        <f t="shared" ref="AQ135:AQ198" si="44">IF(OR(AC135&lt;0.01,AF135="n/a"),"n/a",(I135/SQRT(22.5*AC135*(I135/AF135))-1)*100)</f>
        <v>23.651372154735096</v>
      </c>
      <c r="AR135" s="624">
        <f>INDEX(Historical!$C$7:$C$1259,MATCH(B135,Historical!$B$7:$B$1281,0))*IF(AH135="n/a",1.03,IF(AH135&lt;0,1.01,IF(AH135&gt;10,1.1,(1+AH135/100))))</f>
        <v>0.60599999999999998</v>
      </c>
      <c r="AS135" s="853">
        <f t="shared" ref="AS135:AS198" si="45">IF($AI135="n/a",1.03*AR135,IF($AI135&lt;0,1.01*AR135,IF($AI135&gt;10,1.1*AR135,(1+$AI135/100)*AR135)))</f>
        <v>0.66660000000000008</v>
      </c>
      <c r="AT135" s="853">
        <f t="shared" si="34"/>
        <v>0.67326600000000014</v>
      </c>
      <c r="AU135" s="853">
        <f t="shared" si="34"/>
        <v>0.6799986600000002</v>
      </c>
      <c r="AV135" s="853">
        <f t="shared" si="34"/>
        <v>0.68679864660000023</v>
      </c>
      <c r="AW135" s="624">
        <f t="shared" ref="AW135:AW198" si="46">SUM(AR135:AV135)</f>
        <v>3.3126633066000006</v>
      </c>
      <c r="AX135" s="719">
        <f t="shared" ref="AX135:AX198" si="47">AW135/I135*100</f>
        <v>21.072921797709927</v>
      </c>
      <c r="AY135" s="900">
        <v>1.41</v>
      </c>
      <c r="AZ135" s="839">
        <v>130.5</v>
      </c>
      <c r="BA135" s="839">
        <v>-7.04</v>
      </c>
      <c r="BB135" s="839">
        <v>3.93</v>
      </c>
      <c r="BC135" s="839">
        <v>34.39</v>
      </c>
      <c r="BE135" s="597">
        <v>2011</v>
      </c>
      <c r="BF135" s="865">
        <f t="shared" ref="BF135:BF198" si="48">IF(BE135&gt;2008,0,IF(BE135&gt;2001,1,IF(BE135&gt;1990,2,IF(BE135&gt;1980,3,IF(BE135&gt;1973,4,IF(BE135&gt;1970,5,IF(BE135&gt;1960,6,IF(BE135&gt;1958,7,IF(BE135&gt;1953,8,9)))))))))</f>
        <v>0</v>
      </c>
      <c r="BG135" s="849">
        <v>0.6</v>
      </c>
    </row>
    <row r="136" spans="1:59" ht="11.25" customHeight="1" x14ac:dyDescent="0.2">
      <c r="A136" s="831" t="s">
        <v>1294</v>
      </c>
      <c r="B136" s="842" t="s">
        <v>1295</v>
      </c>
      <c r="C136" s="898" t="s">
        <v>108</v>
      </c>
      <c r="D136" s="898" t="s">
        <v>4272</v>
      </c>
      <c r="E136" s="705">
        <v>11</v>
      </c>
      <c r="F136" s="1153">
        <v>379</v>
      </c>
      <c r="G136" s="1153" t="s">
        <v>37</v>
      </c>
      <c r="H136" s="1153" t="s">
        <v>37</v>
      </c>
      <c r="I136" s="841">
        <v>18.579999999999998</v>
      </c>
      <c r="J136" s="624">
        <f t="shared" si="35"/>
        <v>2.7987082884822394</v>
      </c>
      <c r="K136" s="852">
        <v>0.13</v>
      </c>
      <c r="L136" s="854">
        <v>4</v>
      </c>
      <c r="M136" s="615">
        <f t="shared" si="36"/>
        <v>0.52</v>
      </c>
      <c r="N136" s="837" t="s">
        <v>455</v>
      </c>
      <c r="O136" s="709">
        <v>0.12</v>
      </c>
      <c r="P136" s="606">
        <v>44286</v>
      </c>
      <c r="Q136" s="606">
        <v>44302</v>
      </c>
      <c r="R136" s="615">
        <f t="shared" si="37"/>
        <v>8.333333333333341</v>
      </c>
      <c r="S136" s="673">
        <f>IF(INDEX(Historical!$D$7:$D$1257,MATCH(B136,Historical!$B$7:$B$1281,0))=0,"n/a",(INDEX(Historical!$C$7:$C$1259,MATCH(B136,Historical!$B$7:$B$1281,0))/INDEX(Historical!$D$7:$D$1257,MATCH(B136,Historical!$B$7:$B$1281,0))-1)*100)</f>
        <v>9.0909090909090828</v>
      </c>
      <c r="T136" s="673">
        <f>IF(INDEX(Historical!$F$7:$F$1250,MATCH(B136,Historical!$B$7:$B$1281,0))=0,"n/a",((INDEX(Historical!$C$7:$C$1259,MATCH(B136,Historical!$B$7:$B$1281,0))/INDEX(Historical!$F$7:$F$1250,MATCH(B136,Historical!$B$7:$B$1281,0)))^(1/3)-1)*100)</f>
        <v>14.471424255333186</v>
      </c>
      <c r="U136" s="673">
        <f>IF(INDEX(Historical!$H$7:$H$1250,MATCH(B136,Historical!$B$7:$B$1281,0))=0,"n/a",((INDEX(Historical!$C$7:$C$1259,MATCH(B136,Historical!$B$7:$B$1281,0))/INDEX(Historical!$H$7:$H$1250,MATCH(B136,Historical!$B$7:$B$1281,0)))^(1/5)-1)*100)</f>
        <v>13.634388693076627</v>
      </c>
      <c r="V136" s="673">
        <f>IF(INDEX(Historical!$O$7:$O$1250,MATCH(B136,Historical!$B$7:$B$1281,0))=0,"n/a",((INDEX(Historical!$C$7:$C$1259,MATCH(B136,Historical!$B$7:$B$1281,0))/INDEX(Historical!$O$7:$O$1250,MATCH(B136,Historical!$B$7:$B$1281,0)))^(1/10)-1)*100)</f>
        <v>13.581390588364473</v>
      </c>
      <c r="W136" s="674">
        <f t="shared" si="38"/>
        <v>1.0039022590777678</v>
      </c>
      <c r="X136" s="675">
        <f t="shared" si="39"/>
        <v>1.0407930300058492</v>
      </c>
      <c r="Y136" s="646" t="s">
        <v>4577</v>
      </c>
      <c r="Z136" s="624">
        <f t="shared" si="40"/>
        <v>33.548387096774199</v>
      </c>
      <c r="AA136" s="853">
        <f t="shared" si="41"/>
        <v>11.987096774193548</v>
      </c>
      <c r="AB136" s="854">
        <v>12</v>
      </c>
      <c r="AC136" s="833">
        <v>1.55</v>
      </c>
      <c r="AD136" s="833" t="s">
        <v>136</v>
      </c>
      <c r="AE136" s="833">
        <v>3.98</v>
      </c>
      <c r="AF136" s="833">
        <v>1.2</v>
      </c>
      <c r="AG136" s="833">
        <v>10.4</v>
      </c>
      <c r="AH136" s="833">
        <v>1.7000000000000002</v>
      </c>
      <c r="AI136" s="833">
        <v>-2.41</v>
      </c>
      <c r="AJ136" s="833">
        <v>13.100000000000001</v>
      </c>
      <c r="AK136" s="833" t="s">
        <v>136</v>
      </c>
      <c r="AL136" s="845">
        <v>816.67</v>
      </c>
      <c r="AM136" s="839">
        <v>2</v>
      </c>
      <c r="AN136" s="833">
        <v>0.85</v>
      </c>
      <c r="AO136" s="711">
        <f t="shared" si="42"/>
        <v>4.4460002073653175</v>
      </c>
      <c r="AP136" s="712">
        <f t="shared" si="43"/>
        <v>16.433096981558865</v>
      </c>
      <c r="AQ136" s="855">
        <f t="shared" si="44"/>
        <v>-20.043022320938796</v>
      </c>
      <c r="AR136" s="624">
        <f>INDEX(Historical!$C$7:$C$1259,MATCH(B136,Historical!$B$7:$B$1281,0))*IF(AH136="n/a",1.03,IF(AH136&lt;0,1.01,IF(AH136&gt;10,1.1,(1+AH136/100))))</f>
        <v>0.48815999999999993</v>
      </c>
      <c r="AS136" s="853">
        <f t="shared" si="45"/>
        <v>0.49304159999999991</v>
      </c>
      <c r="AT136" s="853">
        <f t="shared" si="34"/>
        <v>0.50783284799999995</v>
      </c>
      <c r="AU136" s="853">
        <f t="shared" si="34"/>
        <v>0.52306783343999996</v>
      </c>
      <c r="AV136" s="853">
        <f t="shared" si="34"/>
        <v>0.53875986844320001</v>
      </c>
      <c r="AW136" s="624">
        <f t="shared" si="46"/>
        <v>2.5508621498831996</v>
      </c>
      <c r="AX136" s="719">
        <f t="shared" si="47"/>
        <v>13.729075080103337</v>
      </c>
      <c r="AY136" s="900">
        <v>1.32</v>
      </c>
      <c r="AZ136" s="839">
        <v>134.30000000000001</v>
      </c>
      <c r="BA136" s="839">
        <v>-7.88</v>
      </c>
      <c r="BB136" s="839">
        <v>3.1</v>
      </c>
      <c r="BC136" s="839">
        <v>36.130000000000003</v>
      </c>
      <c r="BE136" s="597">
        <v>2011</v>
      </c>
      <c r="BF136" s="865">
        <f t="shared" si="48"/>
        <v>0</v>
      </c>
      <c r="BG136" s="849">
        <v>1.2</v>
      </c>
    </row>
    <row r="137" spans="1:59" ht="11.25" customHeight="1" x14ac:dyDescent="0.2">
      <c r="A137" s="838" t="s">
        <v>611</v>
      </c>
      <c r="B137" s="842" t="s">
        <v>612</v>
      </c>
      <c r="C137" s="898" t="s">
        <v>112</v>
      </c>
      <c r="D137" s="898" t="s">
        <v>4256</v>
      </c>
      <c r="E137" s="705">
        <v>19</v>
      </c>
      <c r="F137" s="1153">
        <v>181</v>
      </c>
      <c r="G137" s="1153" t="s">
        <v>37</v>
      </c>
      <c r="H137" s="1153" t="s">
        <v>106</v>
      </c>
      <c r="I137" s="841">
        <v>28.03</v>
      </c>
      <c r="J137" s="624">
        <f t="shared" si="35"/>
        <v>2.943275062433107</v>
      </c>
      <c r="K137" s="844">
        <v>0.20624999999999999</v>
      </c>
      <c r="L137" s="854">
        <v>4</v>
      </c>
      <c r="M137" s="615">
        <f t="shared" si="36"/>
        <v>0.82499999999999996</v>
      </c>
      <c r="N137" s="837" t="s">
        <v>151</v>
      </c>
      <c r="O137" s="706">
        <v>0.20499999999999999</v>
      </c>
      <c r="P137" s="606">
        <v>44252</v>
      </c>
      <c r="Q137" s="606">
        <v>44281</v>
      </c>
      <c r="R137" s="615">
        <f t="shared" si="37"/>
        <v>0.60975609756097615</v>
      </c>
      <c r="S137" s="673">
        <f>IF(INDEX(Historical!$D$7:$D$1257,MATCH(B137,Historical!$B$7:$B$1281,0))=0,"n/a",(INDEX(Historical!$C$7:$C$1259,MATCH(B137,Historical!$B$7:$B$1281,0))/INDEX(Historical!$D$7:$D$1257,MATCH(B137,Historical!$B$7:$B$1281,0))-1)*100)</f>
        <v>2.5236593059936974</v>
      </c>
      <c r="T137" s="673">
        <f>IF(INDEX(Historical!$F$7:$F$1250,MATCH(B137,Historical!$B$7:$B$1281,0))=0,"n/a",((INDEX(Historical!$C$7:$C$1259,MATCH(B137,Historical!$B$7:$B$1281,0))/INDEX(Historical!$F$7:$F$1250,MATCH(B137,Historical!$B$7:$B$1281,0)))^(1/3)-1)*100)</f>
        <v>2.5901398386869667</v>
      </c>
      <c r="U137" s="673">
        <f>IF(INDEX(Historical!$H$7:$H$1250,MATCH(B137,Historical!$B$7:$B$1281,0))=0,"n/a",((INDEX(Historical!$C$7:$C$1259,MATCH(B137,Historical!$B$7:$B$1281,0))/INDEX(Historical!$H$7:$H$1250,MATCH(B137,Historical!$B$7:$B$1281,0)))^(1/5)-1)*100)</f>
        <v>2.6471198129090157</v>
      </c>
      <c r="V137" s="673">
        <f>IF(INDEX(Historical!$O$7:$O$1250,MATCH(B137,Historical!$B$7:$B$1281,0))=0,"n/a",((INDEX(Historical!$C$7:$C$1259,MATCH(B137,Historical!$B$7:$B$1281,0))/INDEX(Historical!$O$7:$O$1250,MATCH(B137,Historical!$B$7:$B$1281,0)))^(1/10)-1)*100)</f>
        <v>3.1645861664743924</v>
      </c>
      <c r="W137" s="674">
        <f t="shared" si="38"/>
        <v>0.8364821413152177</v>
      </c>
      <c r="X137" s="675">
        <f t="shared" si="39"/>
        <v>0.25210664884847767</v>
      </c>
      <c r="Y137" s="843"/>
      <c r="Z137" s="624">
        <f t="shared" si="40"/>
        <v>62.499999999999986</v>
      </c>
      <c r="AA137" s="853">
        <f t="shared" si="41"/>
        <v>21.234848484848484</v>
      </c>
      <c r="AB137" s="854">
        <v>12</v>
      </c>
      <c r="AC137" s="833">
        <v>1.32</v>
      </c>
      <c r="AD137" s="833">
        <v>2.38</v>
      </c>
      <c r="AE137" s="833">
        <v>1.19</v>
      </c>
      <c r="AF137" s="833">
        <v>4.4000000000000004</v>
      </c>
      <c r="AG137" s="833">
        <v>21.5</v>
      </c>
      <c r="AH137" s="833">
        <v>52.400000000000006</v>
      </c>
      <c r="AI137" s="833">
        <v>11.959999999999999</v>
      </c>
      <c r="AJ137" s="833">
        <v>10.5</v>
      </c>
      <c r="AK137" s="833">
        <v>9</v>
      </c>
      <c r="AL137" s="845">
        <v>2100</v>
      </c>
      <c r="AM137" s="839">
        <v>0.4</v>
      </c>
      <c r="AN137" s="833">
        <v>0</v>
      </c>
      <c r="AO137" s="711">
        <f t="shared" si="42"/>
        <v>-15.644453609506362</v>
      </c>
      <c r="AP137" s="712">
        <f t="shared" si="43"/>
        <v>5.5903948753421222</v>
      </c>
      <c r="AQ137" s="855">
        <f t="shared" si="44"/>
        <v>103.77911062208001</v>
      </c>
      <c r="AR137" s="624">
        <f>INDEX(Historical!$C$7:$C$1259,MATCH(B137,Historical!$B$7:$B$1281,0))*IF(AH137="n/a",1.03,IF(AH137&lt;0,1.01,IF(AH137&gt;10,1.1,(1+AH137/100))))</f>
        <v>0.89375000000000004</v>
      </c>
      <c r="AS137" s="853">
        <f t="shared" si="45"/>
        <v>0.98312500000000014</v>
      </c>
      <c r="AT137" s="853">
        <f t="shared" si="34"/>
        <v>1.0716062500000003</v>
      </c>
      <c r="AU137" s="853">
        <f t="shared" si="34"/>
        <v>1.1680508125000004</v>
      </c>
      <c r="AV137" s="853">
        <f t="shared" si="34"/>
        <v>1.2731753856250005</v>
      </c>
      <c r="AW137" s="624">
        <f t="shared" si="46"/>
        <v>5.3897074481250016</v>
      </c>
      <c r="AX137" s="719">
        <f t="shared" si="47"/>
        <v>19.228353364698542</v>
      </c>
      <c r="AY137" s="900">
        <v>0.4</v>
      </c>
      <c r="AZ137" s="839">
        <v>39.800000000000004</v>
      </c>
      <c r="BA137" s="839">
        <v>-21.7</v>
      </c>
      <c r="BB137" s="839">
        <v>-6.9599999999999991</v>
      </c>
      <c r="BC137" s="839">
        <v>8.84</v>
      </c>
      <c r="BE137" s="597">
        <v>2003</v>
      </c>
      <c r="BF137" s="865">
        <f t="shared" si="48"/>
        <v>1</v>
      </c>
      <c r="BG137" s="849">
        <v>13.100000000000001</v>
      </c>
    </row>
    <row r="138" spans="1:59" ht="11.25" customHeight="1" x14ac:dyDescent="0.2">
      <c r="A138" s="831" t="s">
        <v>1286</v>
      </c>
      <c r="B138" s="842" t="s">
        <v>1287</v>
      </c>
      <c r="C138" s="898" t="s">
        <v>245</v>
      </c>
      <c r="D138" s="898" t="s">
        <v>4251</v>
      </c>
      <c r="E138" s="705">
        <v>12</v>
      </c>
      <c r="F138" s="1153">
        <v>303</v>
      </c>
      <c r="G138" s="1153" t="s">
        <v>115</v>
      </c>
      <c r="H138" s="1153" t="s">
        <v>115</v>
      </c>
      <c r="I138" s="841">
        <v>305.25</v>
      </c>
      <c r="J138" s="624">
        <f t="shared" si="35"/>
        <v>2.1621621621621618</v>
      </c>
      <c r="K138" s="844">
        <v>1.65</v>
      </c>
      <c r="L138" s="854">
        <v>4</v>
      </c>
      <c r="M138" s="615">
        <f t="shared" si="36"/>
        <v>6.6</v>
      </c>
      <c r="N138" s="837" t="s">
        <v>603</v>
      </c>
      <c r="O138" s="706">
        <v>1.5</v>
      </c>
      <c r="P138" s="606">
        <v>44265</v>
      </c>
      <c r="Q138" s="606">
        <v>44280</v>
      </c>
      <c r="R138" s="615">
        <f t="shared" si="37"/>
        <v>9.9999999999999929</v>
      </c>
      <c r="S138" s="673">
        <f>IF(INDEX(Historical!$D$7:$D$1257,MATCH(B138,Historical!$B$7:$B$1281,0))=0,"n/a",(INDEX(Historical!$C$7:$C$1259,MATCH(B138,Historical!$B$7:$B$1281,0))/INDEX(Historical!$D$7:$D$1257,MATCH(B138,Historical!$B$7:$B$1281,0))-1)*100)</f>
        <v>10.294117647058808</v>
      </c>
      <c r="T138" s="673">
        <f>IF(INDEX(Historical!$F$7:$F$1250,MATCH(B138,Historical!$B$7:$B$1281,0))=0,"n/a",((INDEX(Historical!$C$7:$C$1259,MATCH(B138,Historical!$B$7:$B$1281,0))/INDEX(Historical!$F$7:$F$1250,MATCH(B138,Historical!$B$7:$B$1281,0)))^(1/3)-1)*100)</f>
        <v>19.005513913161565</v>
      </c>
      <c r="U138" s="673">
        <f>IF(INDEX(Historical!$H$7:$H$1250,MATCH(B138,Historical!$B$7:$B$1281,0))=0,"n/a",((INDEX(Historical!$C$7:$C$1259,MATCH(B138,Historical!$B$7:$B$1281,0))/INDEX(Historical!$H$7:$H$1250,MATCH(B138,Historical!$B$7:$B$1281,0)))^(1/5)-1)*100)</f>
        <v>20.516871554013761</v>
      </c>
      <c r="V138" s="673">
        <f>IF(INDEX(Historical!$O$7:$O$1250,MATCH(B138,Historical!$B$7:$B$1281,0))=0,"n/a",((INDEX(Historical!$C$7:$C$1259,MATCH(B138,Historical!$B$7:$B$1281,0))/INDEX(Historical!$O$7:$O$1250,MATCH(B138,Historical!$B$7:$B$1281,0)))^(1/10)-1)*100)</f>
        <v>19.963326114922218</v>
      </c>
      <c r="W138" s="674">
        <f t="shared" si="38"/>
        <v>1.0277281168431036</v>
      </c>
      <c r="X138" s="675">
        <f t="shared" si="39"/>
        <v>1.2140160682848378</v>
      </c>
      <c r="Y138" s="637"/>
      <c r="Z138" s="624">
        <f t="shared" si="40"/>
        <v>55.276381909547737</v>
      </c>
      <c r="AA138" s="853">
        <f t="shared" si="41"/>
        <v>25.565326633165832</v>
      </c>
      <c r="AB138" s="854">
        <v>1</v>
      </c>
      <c r="AC138" s="833">
        <v>11.94</v>
      </c>
      <c r="AD138" s="833">
        <v>3.05</v>
      </c>
      <c r="AE138" s="833">
        <v>2.4300000000000002</v>
      </c>
      <c r="AF138" s="834">
        <v>99.29</v>
      </c>
      <c r="AG138" s="834" t="s">
        <v>136</v>
      </c>
      <c r="AH138" s="833">
        <v>16.5</v>
      </c>
      <c r="AI138" s="833">
        <v>8.16</v>
      </c>
      <c r="AJ138" s="833">
        <v>16.900000000000002</v>
      </c>
      <c r="AK138" s="833">
        <v>8.3699999999999992</v>
      </c>
      <c r="AL138" s="845">
        <v>321150</v>
      </c>
      <c r="AM138" s="839">
        <v>0.1</v>
      </c>
      <c r="AN138" s="834">
        <v>11.29</v>
      </c>
      <c r="AO138" s="711">
        <f t="shared" si="42"/>
        <v>-2.886292916989909</v>
      </c>
      <c r="AP138" s="712">
        <f t="shared" si="43"/>
        <v>22.679033716175923</v>
      </c>
      <c r="AQ138" s="855">
        <f t="shared" si="44"/>
        <v>962.15321795074692</v>
      </c>
      <c r="AR138" s="624">
        <f>INDEX(Historical!$C$7:$C$1259,MATCH(B138,Historical!$B$7:$B$1281,0))*IF(AH138="n/a",1.03,IF(AH138&lt;0,1.01,IF(AH138&gt;10,1.1,(1+AH138/100))))</f>
        <v>6.6000000000000005</v>
      </c>
      <c r="AS138" s="853">
        <f t="shared" si="45"/>
        <v>7.13856</v>
      </c>
      <c r="AT138" s="853">
        <f t="shared" si="34"/>
        <v>7.7360574719999988</v>
      </c>
      <c r="AU138" s="853">
        <f t="shared" si="34"/>
        <v>8.3835654824063983</v>
      </c>
      <c r="AV138" s="853">
        <f t="shared" si="34"/>
        <v>9.0852699132838133</v>
      </c>
      <c r="AW138" s="624">
        <f t="shared" si="46"/>
        <v>38.943452867690212</v>
      </c>
      <c r="AX138" s="719">
        <f t="shared" si="47"/>
        <v>12.757887917343231</v>
      </c>
      <c r="AY138" s="900">
        <v>1.02</v>
      </c>
      <c r="AZ138" s="839">
        <v>75.429999999999993</v>
      </c>
      <c r="BA138" s="839">
        <v>-0.13999999999999999</v>
      </c>
      <c r="BB138" s="839">
        <v>10.52</v>
      </c>
      <c r="BC138" s="839">
        <v>12.22</v>
      </c>
      <c r="BE138" s="597">
        <v>2010</v>
      </c>
      <c r="BF138" s="865">
        <f t="shared" si="48"/>
        <v>0</v>
      </c>
      <c r="BG138" s="849">
        <v>19.8</v>
      </c>
    </row>
    <row r="139" spans="1:59" ht="11.25" customHeight="1" x14ac:dyDescent="0.2">
      <c r="A139" s="838" t="s">
        <v>4114</v>
      </c>
      <c r="B139" s="842" t="s">
        <v>4115</v>
      </c>
      <c r="C139" s="898" t="s">
        <v>112</v>
      </c>
      <c r="D139" s="898" t="s">
        <v>4278</v>
      </c>
      <c r="E139" s="705">
        <v>13</v>
      </c>
      <c r="F139" s="1153">
        <v>270</v>
      </c>
      <c r="G139" s="1153" t="s">
        <v>106</v>
      </c>
      <c r="H139" s="1153" t="s">
        <v>106</v>
      </c>
      <c r="I139" s="841">
        <v>125.8</v>
      </c>
      <c r="J139" s="624">
        <f t="shared" si="35"/>
        <v>0.12718600953895071</v>
      </c>
      <c r="K139" s="844">
        <v>0.08</v>
      </c>
      <c r="L139" s="854">
        <v>2</v>
      </c>
      <c r="M139" s="615">
        <f t="shared" si="36"/>
        <v>0.16</v>
      </c>
      <c r="N139" s="837" t="s">
        <v>229</v>
      </c>
      <c r="O139" s="706">
        <v>7.0000000000000007E-2</v>
      </c>
      <c r="P139" s="904">
        <v>43837</v>
      </c>
      <c r="Q139" s="904">
        <v>43852</v>
      </c>
      <c r="R139" s="615">
        <f t="shared" si="37"/>
        <v>14.285714285714276</v>
      </c>
      <c r="S139" s="673">
        <f>IF(INDEX(Historical!$D$7:$D$1257,MATCH(B139,Historical!$B$7:$B$1281,0))=0,"n/a",(INDEX(Historical!$C$7:$C$1259,MATCH(B139,Historical!$B$7:$B$1281,0))/INDEX(Historical!$D$7:$D$1257,MATCH(B139,Historical!$B$7:$B$1281,0))-1)*100)</f>
        <v>14.285714285714279</v>
      </c>
      <c r="T139" s="673">
        <f>IF(INDEX(Historical!$F$7:$F$1250,MATCH(B139,Historical!$B$7:$B$1281,0))=0,"n/a",((INDEX(Historical!$C$7:$C$1259,MATCH(B139,Historical!$B$7:$B$1281,0))/INDEX(Historical!$F$7:$F$1250,MATCH(B139,Historical!$B$7:$B$1281,0)))^(1/3)-1)*100)</f>
        <v>18.032710616954549</v>
      </c>
      <c r="U139" s="673">
        <f>IF(INDEX(Historical!$H$7:$H$1250,MATCH(B139,Historical!$B$7:$B$1281,0))=0,"n/a",((INDEX(Historical!$C$7:$C$1259,MATCH(B139,Historical!$B$7:$B$1281,0))/INDEX(Historical!$H$7:$H$1250,MATCH(B139,Historical!$B$7:$B$1281,0)))^(1/5)-1)*100)</f>
        <v>17.446855099500901</v>
      </c>
      <c r="V139" s="673">
        <f>IF(INDEX(Historical!$O$7:$O$1250,MATCH(B139,Historical!$B$7:$B$1281,0))=0,"n/a",((INDEX(Historical!$C$7:$C$1259,MATCH(B139,Historical!$B$7:$B$1281,0))/INDEX(Historical!$O$7:$O$1250,MATCH(B139,Historical!$B$7:$B$1281,0)))^(1/10)-1)*100)</f>
        <v>18.914100396313049</v>
      </c>
      <c r="W139" s="674">
        <f t="shared" si="38"/>
        <v>0.92242584812026485</v>
      </c>
      <c r="X139" s="675">
        <f t="shared" si="39"/>
        <v>0.98016039884836514</v>
      </c>
      <c r="Y139" s="647"/>
      <c r="Z139" s="624">
        <f t="shared" si="40"/>
        <v>8.3769633507853403</v>
      </c>
      <c r="AA139" s="853">
        <f t="shared" si="41"/>
        <v>65.863874345549746</v>
      </c>
      <c r="AB139" s="854">
        <v>10</v>
      </c>
      <c r="AC139" s="833">
        <v>1.91</v>
      </c>
      <c r="AD139" s="833">
        <v>8.77</v>
      </c>
      <c r="AE139" s="833">
        <v>9.32</v>
      </c>
      <c r="AF139" s="833">
        <v>8.17</v>
      </c>
      <c r="AG139" s="833">
        <v>13.5</v>
      </c>
      <c r="AH139" s="833">
        <v>-4.2</v>
      </c>
      <c r="AI139" s="833">
        <v>24.6</v>
      </c>
      <c r="AJ139" s="833">
        <v>17.8</v>
      </c>
      <c r="AK139" s="833">
        <v>7.3800000000000008</v>
      </c>
      <c r="AL139" s="845">
        <v>15830</v>
      </c>
      <c r="AM139" s="839">
        <v>7.9</v>
      </c>
      <c r="AN139" s="833">
        <v>0.33</v>
      </c>
      <c r="AO139" s="711">
        <f t="shared" si="42"/>
        <v>-48.289833236509892</v>
      </c>
      <c r="AP139" s="712">
        <f t="shared" si="43"/>
        <v>17.57404110903985</v>
      </c>
      <c r="AQ139" s="855">
        <f t="shared" si="44"/>
        <v>389.0389002492048</v>
      </c>
      <c r="AR139" s="624">
        <f>INDEX(Historical!$C$7:$C$1259,MATCH(B139,Historical!$B$7:$B$1281,0))*IF(AH139="n/a",1.03,IF(AH139&lt;0,1.01,IF(AH139&gt;10,1.1,(1+AH139/100))))</f>
        <v>0.16159999999999999</v>
      </c>
      <c r="AS139" s="853">
        <f t="shared" si="45"/>
        <v>0.17776</v>
      </c>
      <c r="AT139" s="853">
        <f t="shared" si="34"/>
        <v>0.19087868800000002</v>
      </c>
      <c r="AU139" s="853">
        <f t="shared" si="34"/>
        <v>0.20496553517440003</v>
      </c>
      <c r="AV139" s="853">
        <f t="shared" si="34"/>
        <v>0.22009199167027077</v>
      </c>
      <c r="AW139" s="624">
        <f t="shared" si="46"/>
        <v>0.95529621484467087</v>
      </c>
      <c r="AX139" s="719">
        <f t="shared" si="47"/>
        <v>0.75937695933598637</v>
      </c>
      <c r="AY139" s="900">
        <v>1.27</v>
      </c>
      <c r="AZ139" s="839">
        <v>87.429999999999993</v>
      </c>
      <c r="BA139" s="839">
        <v>-10.979999999999999</v>
      </c>
      <c r="BB139" s="839">
        <v>-1.05</v>
      </c>
      <c r="BC139" s="839">
        <v>7.57</v>
      </c>
      <c r="BE139" s="597">
        <v>2008</v>
      </c>
      <c r="BF139" s="865">
        <f t="shared" si="48"/>
        <v>1</v>
      </c>
      <c r="BG139" s="849">
        <v>7.6</v>
      </c>
    </row>
    <row r="140" spans="1:59" s="744" customFormat="1" ht="11.25" customHeight="1" x14ac:dyDescent="0.2">
      <c r="A140" s="619" t="s">
        <v>1274</v>
      </c>
      <c r="B140" s="751" t="s">
        <v>1275</v>
      </c>
      <c r="C140" s="898" t="s">
        <v>108</v>
      </c>
      <c r="D140" s="898" t="s">
        <v>4272</v>
      </c>
      <c r="E140" s="727">
        <v>10</v>
      </c>
      <c r="F140" s="1153">
        <v>405</v>
      </c>
      <c r="G140" s="1152" t="s">
        <v>106</v>
      </c>
      <c r="H140" s="1152" t="s">
        <v>106</v>
      </c>
      <c r="I140" s="728">
        <v>28.24</v>
      </c>
      <c r="J140" s="729">
        <f t="shared" si="35"/>
        <v>2.8328611898017</v>
      </c>
      <c r="K140" s="730">
        <v>0.2</v>
      </c>
      <c r="L140" s="731">
        <v>4</v>
      </c>
      <c r="M140" s="732">
        <f t="shared" si="36"/>
        <v>0.8</v>
      </c>
      <c r="N140" s="733" t="s">
        <v>702</v>
      </c>
      <c r="O140" s="734">
        <v>0.19</v>
      </c>
      <c r="P140" s="1097">
        <v>43866</v>
      </c>
      <c r="Q140" s="1097">
        <v>43880</v>
      </c>
      <c r="R140" s="732">
        <f t="shared" si="37"/>
        <v>5.2631578947368469</v>
      </c>
      <c r="S140" s="673">
        <f>IF(INDEX(Historical!$D$7:$D$1257,MATCH(B140,Historical!$B$7:$B$1281,0))=0,"n/a",(INDEX(Historical!$C$7:$C$1259,MATCH(B140,Historical!$B$7:$B$1281,0))/INDEX(Historical!$D$7:$D$1257,MATCH(B140,Historical!$B$7:$B$1281,0))-1)*100)</f>
        <v>8.1081081081081141</v>
      </c>
      <c r="T140" s="673">
        <f>IF(INDEX(Historical!$F$7:$F$1250,MATCH(B140,Historical!$B$7:$B$1281,0))=0,"n/a",((INDEX(Historical!$C$7:$C$1259,MATCH(B140,Historical!$B$7:$B$1281,0))/INDEX(Historical!$F$7:$F$1250,MATCH(B140,Historical!$B$7:$B$1281,0)))^(1/3)-1)*100)</f>
        <v>16.191208898541198</v>
      </c>
      <c r="U140" s="673">
        <f>IF(INDEX(Historical!$H$7:$H$1250,MATCH(B140,Historical!$B$7:$B$1281,0))=0,"n/a",((INDEX(Historical!$C$7:$C$1259,MATCH(B140,Historical!$B$7:$B$1281,0))/INDEX(Historical!$H$7:$H$1250,MATCH(B140,Historical!$B$7:$B$1281,0)))^(1/5)-1)*100)</f>
        <v>13.220301298707016</v>
      </c>
      <c r="V140" s="673" t="str">
        <f>IF(INDEX(Historical!$O$7:$O$1250,MATCH(B140,Historical!$B$7:$B$1281,0))=0,"n/a",((INDEX(Historical!$C$7:$C$1259,MATCH(B140,Historical!$B$7:$B$1281,0))/INDEX(Historical!$O$7:$O$1250,MATCH(B140,Historical!$B$7:$B$1281,0)))^(1/10)-1)*100)</f>
        <v>n/a</v>
      </c>
      <c r="W140" s="674" t="str">
        <f t="shared" si="38"/>
        <v>n/a</v>
      </c>
      <c r="X140" s="675">
        <f t="shared" si="39"/>
        <v>22.033835497845025</v>
      </c>
      <c r="Y140" s="752" t="s">
        <v>4240</v>
      </c>
      <c r="Z140" s="729">
        <f t="shared" si="40"/>
        <v>62.015503875968989</v>
      </c>
      <c r="AA140" s="736">
        <f t="shared" si="41"/>
        <v>21.891472868217054</v>
      </c>
      <c r="AB140" s="731">
        <v>12</v>
      </c>
      <c r="AC140" s="737">
        <v>1.29</v>
      </c>
      <c r="AD140" s="737">
        <v>3.18</v>
      </c>
      <c r="AE140" s="737">
        <v>4.63</v>
      </c>
      <c r="AF140" s="737">
        <v>1.25</v>
      </c>
      <c r="AG140" s="737">
        <v>5.8000000000000007</v>
      </c>
      <c r="AH140" s="737">
        <v>-29.5</v>
      </c>
      <c r="AI140" s="737">
        <v>-11.63</v>
      </c>
      <c r="AJ140" s="737">
        <v>0.6</v>
      </c>
      <c r="AK140" s="737">
        <v>7.0000000000000009</v>
      </c>
      <c r="AL140" s="738">
        <v>992.71</v>
      </c>
      <c r="AM140" s="739">
        <v>1</v>
      </c>
      <c r="AN140" s="737">
        <v>0.03</v>
      </c>
      <c r="AO140" s="740">
        <f t="shared" si="42"/>
        <v>-5.8383103797083393</v>
      </c>
      <c r="AP140" s="741">
        <f t="shared" si="43"/>
        <v>16.053162488508715</v>
      </c>
      <c r="AQ140" s="742">
        <f t="shared" si="44"/>
        <v>10.28113787602889</v>
      </c>
      <c r="AR140" s="624">
        <f>INDEX(Historical!$C$7:$C$1259,MATCH(B140,Historical!$B$7:$B$1281,0))*IF(AH140="n/a",1.03,IF(AH140&lt;0,1.01,IF(AH140&gt;10,1.1,(1+AH140/100))))</f>
        <v>0.80800000000000005</v>
      </c>
      <c r="AS140" s="736">
        <f t="shared" si="45"/>
        <v>0.81608000000000003</v>
      </c>
      <c r="AT140" s="736">
        <f t="shared" si="34"/>
        <v>0.87320560000000003</v>
      </c>
      <c r="AU140" s="736">
        <f t="shared" si="34"/>
        <v>0.93432999200000011</v>
      </c>
      <c r="AV140" s="736">
        <f t="shared" si="34"/>
        <v>0.99973309144000022</v>
      </c>
      <c r="AW140" s="729">
        <f t="shared" si="46"/>
        <v>4.4313486834400004</v>
      </c>
      <c r="AX140" s="743">
        <f t="shared" si="47"/>
        <v>15.691744629745044</v>
      </c>
      <c r="AY140" s="901">
        <v>0.8</v>
      </c>
      <c r="AZ140" s="739">
        <v>92.759999999999991</v>
      </c>
      <c r="BA140" s="739">
        <v>-8.49</v>
      </c>
      <c r="BB140" s="739">
        <v>6.9500000000000011</v>
      </c>
      <c r="BC140" s="739">
        <v>25.86</v>
      </c>
      <c r="BD140" s="875"/>
      <c r="BE140" s="597">
        <v>2011</v>
      </c>
      <c r="BF140" s="865">
        <f t="shared" si="48"/>
        <v>0</v>
      </c>
      <c r="BG140" s="793">
        <v>0.70000000000000007</v>
      </c>
    </row>
    <row r="141" spans="1:59" ht="11.25" customHeight="1" x14ac:dyDescent="0.2">
      <c r="A141" s="838" t="s">
        <v>613</v>
      </c>
      <c r="B141" s="842" t="s">
        <v>614</v>
      </c>
      <c r="C141" s="898" t="s">
        <v>112</v>
      </c>
      <c r="D141" s="898" t="s">
        <v>211</v>
      </c>
      <c r="E141" s="705">
        <v>14</v>
      </c>
      <c r="F141" s="1153">
        <v>263</v>
      </c>
      <c r="G141" s="1153" t="s">
        <v>106</v>
      </c>
      <c r="H141" s="1153" t="s">
        <v>106</v>
      </c>
      <c r="I141" s="841">
        <v>47.71</v>
      </c>
      <c r="J141" s="624">
        <f t="shared" si="35"/>
        <v>1.8025571159086144</v>
      </c>
      <c r="K141" s="844">
        <v>0.215</v>
      </c>
      <c r="L141" s="854">
        <v>4</v>
      </c>
      <c r="M141" s="615">
        <f t="shared" si="36"/>
        <v>0.86</v>
      </c>
      <c r="N141" s="837" t="s">
        <v>151</v>
      </c>
      <c r="O141" s="706">
        <v>0.21249999999999999</v>
      </c>
      <c r="P141" s="606">
        <v>44181</v>
      </c>
      <c r="Q141" s="606">
        <v>44196</v>
      </c>
      <c r="R141" s="615">
        <f t="shared" si="37"/>
        <v>1.176470588235295</v>
      </c>
      <c r="S141" s="673">
        <f>IF(INDEX(Historical!$D$7:$D$1257,MATCH(B141,Historical!$B$7:$B$1281,0))=0,"n/a",(INDEX(Historical!$C$7:$C$1259,MATCH(B141,Historical!$B$7:$B$1281,0))/INDEX(Historical!$D$7:$D$1257,MATCH(B141,Historical!$B$7:$B$1281,0))-1)*100)</f>
        <v>1.1869436201780381</v>
      </c>
      <c r="T141" s="673">
        <f>IF(INDEX(Historical!$F$7:$F$1250,MATCH(B141,Historical!$B$7:$B$1281,0))=0,"n/a",((INDEX(Historical!$C$7:$C$1259,MATCH(B141,Historical!$B$7:$B$1281,0))/INDEX(Historical!$F$7:$F$1250,MATCH(B141,Historical!$B$7:$B$1281,0)))^(1/3)-1)*100)</f>
        <v>1.2013160782039289</v>
      </c>
      <c r="U141" s="673">
        <f>IF(INDEX(Historical!$H$7:$H$1250,MATCH(B141,Historical!$B$7:$B$1281,0))=0,"n/a",((INDEX(Historical!$C$7:$C$1259,MATCH(B141,Historical!$B$7:$B$1281,0))/INDEX(Historical!$H$7:$H$1250,MATCH(B141,Historical!$B$7:$B$1281,0)))^(1/5)-1)*100)</f>
        <v>1.2161629270762475</v>
      </c>
      <c r="V141" s="673">
        <f>IF(INDEX(Historical!$O$7:$O$1250,MATCH(B141,Historical!$B$7:$B$1281,0))=0,"n/a",((INDEX(Historical!$C$7:$C$1259,MATCH(B141,Historical!$B$7:$B$1281,0))/INDEX(Historical!$O$7:$O$1250,MATCH(B141,Historical!$B$7:$B$1281,0)))^(1/10)-1)*100)</f>
        <v>1.2555386535435975</v>
      </c>
      <c r="W141" s="674">
        <f t="shared" si="38"/>
        <v>0.96863837974544464</v>
      </c>
      <c r="X141" s="675" t="str">
        <f t="shared" si="39"/>
        <v>n/a</v>
      </c>
      <c r="Y141" s="646"/>
      <c r="Z141" s="624">
        <f t="shared" si="40"/>
        <v>344</v>
      </c>
      <c r="AA141" s="853">
        <f t="shared" si="41"/>
        <v>190.84</v>
      </c>
      <c r="AB141" s="854">
        <v>9</v>
      </c>
      <c r="AC141" s="833">
        <v>0.25</v>
      </c>
      <c r="AD141" s="833">
        <v>15.23</v>
      </c>
      <c r="AE141" s="833">
        <v>1.34</v>
      </c>
      <c r="AF141" s="833">
        <v>3.06</v>
      </c>
      <c r="AG141" s="833">
        <v>1.7999999999999998</v>
      </c>
      <c r="AH141" s="833">
        <v>-142.70000000000002</v>
      </c>
      <c r="AI141" s="833">
        <v>1.97</v>
      </c>
      <c r="AJ141" s="833">
        <v>-19.8</v>
      </c>
      <c r="AK141" s="833">
        <v>12.5</v>
      </c>
      <c r="AL141" s="845">
        <v>3530</v>
      </c>
      <c r="AM141" s="839">
        <v>0.6</v>
      </c>
      <c r="AN141" s="833">
        <v>1.18</v>
      </c>
      <c r="AO141" s="711">
        <f t="shared" si="42"/>
        <v>-187.82127995701515</v>
      </c>
      <c r="AP141" s="712">
        <f t="shared" si="43"/>
        <v>3.018720042984862</v>
      </c>
      <c r="AQ141" s="855">
        <f t="shared" si="44"/>
        <v>409.45304003411343</v>
      </c>
      <c r="AR141" s="624">
        <f>INDEX(Historical!$C$7:$C$1259,MATCH(B141,Historical!$B$7:$B$1281,0))*IF(AH141="n/a",1.03,IF(AH141&lt;0,1.01,IF(AH141&gt;10,1.1,(1+AH141/100))))</f>
        <v>0.86102500000000004</v>
      </c>
      <c r="AS141" s="853">
        <f t="shared" si="45"/>
        <v>0.87798719250000012</v>
      </c>
      <c r="AT141" s="853">
        <f t="shared" si="34"/>
        <v>0.96578591175000017</v>
      </c>
      <c r="AU141" s="853">
        <f t="shared" si="34"/>
        <v>1.0623645029250002</v>
      </c>
      <c r="AV141" s="853">
        <f t="shared" si="34"/>
        <v>1.1686009532175003</v>
      </c>
      <c r="AW141" s="624">
        <f t="shared" si="46"/>
        <v>4.935763560392501</v>
      </c>
      <c r="AX141" s="719">
        <f t="shared" si="47"/>
        <v>10.34534387003249</v>
      </c>
      <c r="AY141" s="900">
        <v>1.57</v>
      </c>
      <c r="AZ141" s="839">
        <v>191.27</v>
      </c>
      <c r="BA141" s="839">
        <v>-9.7100000000000009</v>
      </c>
      <c r="BB141" s="839">
        <v>2.52</v>
      </c>
      <c r="BC141" s="839">
        <v>33.090000000000003</v>
      </c>
      <c r="BE141" s="597">
        <v>2008</v>
      </c>
      <c r="BF141" s="865">
        <f t="shared" si="48"/>
        <v>1</v>
      </c>
      <c r="BG141" s="849">
        <v>0.5</v>
      </c>
    </row>
    <row r="142" spans="1:59" ht="11.25" customHeight="1" x14ac:dyDescent="0.2">
      <c r="A142" s="831" t="s">
        <v>615</v>
      </c>
      <c r="B142" s="842" t="s">
        <v>616</v>
      </c>
      <c r="C142" s="898" t="s">
        <v>108</v>
      </c>
      <c r="D142" s="898" t="s">
        <v>4265</v>
      </c>
      <c r="E142" s="705">
        <v>14</v>
      </c>
      <c r="F142" s="1153">
        <v>267</v>
      </c>
      <c r="G142" s="1153" t="s">
        <v>106</v>
      </c>
      <c r="H142" s="1153" t="s">
        <v>106</v>
      </c>
      <c r="I142" s="833">
        <v>283.76</v>
      </c>
      <c r="J142" s="624">
        <f t="shared" si="35"/>
        <v>0.69072455596278548</v>
      </c>
      <c r="K142" s="851">
        <v>0.49</v>
      </c>
      <c r="L142" s="854">
        <v>4</v>
      </c>
      <c r="M142" s="615">
        <f t="shared" si="36"/>
        <v>1.96</v>
      </c>
      <c r="N142" s="837" t="s">
        <v>617</v>
      </c>
      <c r="O142" s="707">
        <v>0.47</v>
      </c>
      <c r="P142" s="606">
        <v>44295</v>
      </c>
      <c r="Q142" s="606">
        <v>44307</v>
      </c>
      <c r="R142" s="615">
        <f t="shared" si="37"/>
        <v>4.2553191489361746</v>
      </c>
      <c r="S142" s="673">
        <f>IF(INDEX(Historical!$D$7:$D$1257,MATCH(B142,Historical!$B$7:$B$1281,0))=0,"n/a",(INDEX(Historical!$C$7:$C$1259,MATCH(B142,Historical!$B$7:$B$1281,0))/INDEX(Historical!$D$7:$D$1257,MATCH(B142,Historical!$B$7:$B$1281,0))-1)*100)</f>
        <v>11.038961038961027</v>
      </c>
      <c r="T142" s="673">
        <f>IF(INDEX(Historical!$F$7:$F$1250,MATCH(B142,Historical!$B$7:$B$1281,0))=0,"n/a",((INDEX(Historical!$C$7:$C$1259,MATCH(B142,Historical!$B$7:$B$1281,0))/INDEX(Historical!$F$7:$F$1250,MATCH(B142,Historical!$B$7:$B$1281,0)))^(1/3)-1)*100)</f>
        <v>9.5681307794817538</v>
      </c>
      <c r="U142" s="673">
        <f>IF(INDEX(Historical!$H$7:$H$1250,MATCH(B142,Historical!$B$7:$B$1281,0))=0,"n/a",((INDEX(Historical!$C$7:$C$1259,MATCH(B142,Historical!$B$7:$B$1281,0))/INDEX(Historical!$H$7:$H$1250,MATCH(B142,Historical!$B$7:$B$1281,0)))^(1/5)-1)*100)</f>
        <v>8.4471771197698544</v>
      </c>
      <c r="V142" s="673">
        <f>IF(INDEX(Historical!$O$7:$O$1250,MATCH(B142,Historical!$B$7:$B$1281,0))=0,"n/a",((INDEX(Historical!$C$7:$C$1259,MATCH(B142,Historical!$B$7:$B$1281,0))/INDEX(Historical!$O$7:$O$1250,MATCH(B142,Historical!$B$7:$B$1281,0)))^(1/10)-1)*100)</f>
        <v>6.3949043095816061</v>
      </c>
      <c r="W142" s="674">
        <f t="shared" si="38"/>
        <v>1.3209231461232795</v>
      </c>
      <c r="X142" s="675">
        <f t="shared" si="39"/>
        <v>0.40417115405597392</v>
      </c>
      <c r="Y142" s="636"/>
      <c r="Z142" s="624">
        <f t="shared" si="40"/>
        <v>8.4264832330180557</v>
      </c>
      <c r="AA142" s="853">
        <f t="shared" si="41"/>
        <v>12.199484092863283</v>
      </c>
      <c r="AB142" s="854">
        <v>12</v>
      </c>
      <c r="AC142" s="833">
        <v>23.26</v>
      </c>
      <c r="AD142" s="833" t="s">
        <v>136</v>
      </c>
      <c r="AE142" s="833">
        <v>5.53</v>
      </c>
      <c r="AF142" s="833">
        <v>2.0499999999999998</v>
      </c>
      <c r="AG142" s="833">
        <v>18.7</v>
      </c>
      <c r="AH142" s="833">
        <v>30.4</v>
      </c>
      <c r="AI142" s="833" t="s">
        <v>136</v>
      </c>
      <c r="AJ142" s="833">
        <v>20.9</v>
      </c>
      <c r="AK142" s="833" t="s">
        <v>136</v>
      </c>
      <c r="AL142" s="845">
        <v>588.23</v>
      </c>
      <c r="AM142" s="839">
        <v>3.5000000000000004</v>
      </c>
      <c r="AN142" s="833">
        <v>0</v>
      </c>
      <c r="AO142" s="711">
        <f t="shared" si="42"/>
        <v>-3.0615824171306443</v>
      </c>
      <c r="AP142" s="712">
        <f t="shared" si="43"/>
        <v>9.137901675732639</v>
      </c>
      <c r="AQ142" s="855">
        <f t="shared" si="44"/>
        <v>5.4281058676052929</v>
      </c>
      <c r="AR142" s="624">
        <f>INDEX(Historical!$C$7:$C$1259,MATCH(B142,Historical!$B$7:$B$1281,0))*IF(AH142="n/a",1.03,IF(AH142&lt;0,1.01,IF(AH142&gt;10,1.1,(1+AH142/100))))</f>
        <v>1.881</v>
      </c>
      <c r="AS142" s="853">
        <f t="shared" si="45"/>
        <v>1.93743</v>
      </c>
      <c r="AT142" s="853">
        <f t="shared" si="34"/>
        <v>1.9955529000000001</v>
      </c>
      <c r="AU142" s="853">
        <f t="shared" si="34"/>
        <v>2.055419487</v>
      </c>
      <c r="AV142" s="853">
        <f t="shared" si="34"/>
        <v>2.1170820716100001</v>
      </c>
      <c r="AW142" s="624">
        <f t="shared" si="46"/>
        <v>9.9864844586100006</v>
      </c>
      <c r="AX142" s="719">
        <f t="shared" si="47"/>
        <v>3.5193418588278833</v>
      </c>
      <c r="AY142" s="900">
        <v>0.93</v>
      </c>
      <c r="AZ142" s="839">
        <v>126.74000000000001</v>
      </c>
      <c r="BA142" s="839">
        <v>-4.45</v>
      </c>
      <c r="BB142" s="839">
        <v>11.35</v>
      </c>
      <c r="BC142" s="839">
        <v>34.449999999999996</v>
      </c>
      <c r="BE142" s="597">
        <v>2008</v>
      </c>
      <c r="BF142" s="865">
        <f t="shared" si="48"/>
        <v>1</v>
      </c>
      <c r="BG142" s="849">
        <v>1.9</v>
      </c>
    </row>
    <row r="143" spans="1:59" ht="11.25" customHeight="1" x14ac:dyDescent="0.2">
      <c r="A143" s="838" t="s">
        <v>1262</v>
      </c>
      <c r="B143" s="842" t="s">
        <v>1263</v>
      </c>
      <c r="C143" s="898" t="s">
        <v>108</v>
      </c>
      <c r="D143" s="898" t="s">
        <v>118</v>
      </c>
      <c r="E143" s="705">
        <v>11</v>
      </c>
      <c r="F143" s="1153">
        <v>362</v>
      </c>
      <c r="G143" s="1153" t="s">
        <v>37</v>
      </c>
      <c r="H143" s="1153" t="s">
        <v>37</v>
      </c>
      <c r="I143" s="841">
        <v>66.790000000000006</v>
      </c>
      <c r="J143" s="624">
        <f t="shared" si="35"/>
        <v>2.0961221739781402</v>
      </c>
      <c r="K143" s="844">
        <v>0.35</v>
      </c>
      <c r="L143" s="854">
        <v>4</v>
      </c>
      <c r="M143" s="615">
        <f t="shared" si="36"/>
        <v>1.4</v>
      </c>
      <c r="N143" s="837" t="s">
        <v>163</v>
      </c>
      <c r="O143" s="706">
        <v>0.32500000000000001</v>
      </c>
      <c r="P143" s="606">
        <v>44253</v>
      </c>
      <c r="Q143" s="606">
        <v>44288</v>
      </c>
      <c r="R143" s="615">
        <f t="shared" si="37"/>
        <v>7.6923076923076819</v>
      </c>
      <c r="S143" s="673">
        <f>IF(INDEX(Historical!$D$7:$D$1257,MATCH(B143,Historical!$B$7:$B$1281,0))=0,"n/a",(INDEX(Historical!$C$7:$C$1259,MATCH(B143,Historical!$B$7:$B$1281,0))/INDEX(Historical!$D$7:$D$1257,MATCH(B143,Historical!$B$7:$B$1281,0))-1)*100)</f>
        <v>6.25</v>
      </c>
      <c r="T143" s="673">
        <f>IF(INDEX(Historical!$F$7:$F$1250,MATCH(B143,Historical!$B$7:$B$1281,0))=0,"n/a",((INDEX(Historical!$C$7:$C$1259,MATCH(B143,Historical!$B$7:$B$1281,0))/INDEX(Historical!$F$7:$F$1250,MATCH(B143,Historical!$B$7:$B$1281,0)))^(1/3)-1)*100)</f>
        <v>11.491250299547762</v>
      </c>
      <c r="U143" s="673">
        <f>IF(INDEX(Historical!$H$7:$H$1250,MATCH(B143,Historical!$B$7:$B$1281,0))=0,"n/a",((INDEX(Historical!$C$7:$C$1259,MATCH(B143,Historical!$B$7:$B$1281,0))/INDEX(Historical!$H$7:$H$1250,MATCH(B143,Historical!$B$7:$B$1281,0)))^(1/5)-1)*100)</f>
        <v>11.196158593857874</v>
      </c>
      <c r="V143" s="673">
        <f>IF(INDEX(Historical!$O$7:$O$1250,MATCH(B143,Historical!$B$7:$B$1281,0))=0,"n/a",((INDEX(Historical!$C$7:$C$1259,MATCH(B143,Historical!$B$7:$B$1281,0))/INDEX(Historical!$O$7:$O$1250,MATCH(B143,Historical!$B$7:$B$1281,0)))^(1/10)-1)*100)</f>
        <v>20.350533255598723</v>
      </c>
      <c r="W143" s="674">
        <f t="shared" si="38"/>
        <v>0.5501653668351737</v>
      </c>
      <c r="X143" s="675">
        <f t="shared" si="39"/>
        <v>1.0086629363835922</v>
      </c>
      <c r="Y143" s="646"/>
      <c r="Z143" s="624">
        <f t="shared" si="40"/>
        <v>29.53586497890295</v>
      </c>
      <c r="AA143" s="853">
        <f t="shared" si="41"/>
        <v>14.09071729957806</v>
      </c>
      <c r="AB143" s="854">
        <v>12</v>
      </c>
      <c r="AC143" s="833">
        <v>4.74</v>
      </c>
      <c r="AD143" s="833">
        <v>3.23</v>
      </c>
      <c r="AE143" s="833">
        <v>1.21</v>
      </c>
      <c r="AF143" s="833">
        <v>1.33</v>
      </c>
      <c r="AG143" s="833">
        <v>10.199999999999999</v>
      </c>
      <c r="AH143" s="833">
        <v>-16.2</v>
      </c>
      <c r="AI143" s="833">
        <v>16.919999999999998</v>
      </c>
      <c r="AJ143" s="833">
        <v>11.1</v>
      </c>
      <c r="AK143" s="833">
        <v>4.42</v>
      </c>
      <c r="AL143" s="845">
        <v>24730</v>
      </c>
      <c r="AM143" s="839">
        <v>0.2</v>
      </c>
      <c r="AN143" s="833">
        <v>0.24</v>
      </c>
      <c r="AO143" s="711">
        <f t="shared" si="42"/>
        <v>-0.79843653174204654</v>
      </c>
      <c r="AP143" s="712">
        <f t="shared" si="43"/>
        <v>13.292280767836013</v>
      </c>
      <c r="AQ143" s="855">
        <f t="shared" si="44"/>
        <v>-8.7356610756088244</v>
      </c>
      <c r="AR143" s="624">
        <f>INDEX(Historical!$C$7:$C$1259,MATCH(B143,Historical!$B$7:$B$1281,0))*IF(AH143="n/a",1.03,IF(AH143&lt;0,1.01,IF(AH143&gt;10,1.1,(1+AH143/100))))</f>
        <v>1.28775</v>
      </c>
      <c r="AS143" s="853">
        <f t="shared" si="45"/>
        <v>1.416525</v>
      </c>
      <c r="AT143" s="853">
        <f t="shared" si="34"/>
        <v>1.4791354050000001</v>
      </c>
      <c r="AU143" s="853">
        <f t="shared" si="34"/>
        <v>1.5445131899010001</v>
      </c>
      <c r="AV143" s="853">
        <f t="shared" si="34"/>
        <v>1.6127806728946243</v>
      </c>
      <c r="AW143" s="624">
        <f t="shared" si="46"/>
        <v>7.3407042677956245</v>
      </c>
      <c r="AX143" s="719">
        <f t="shared" si="47"/>
        <v>10.990723563101698</v>
      </c>
      <c r="AY143" s="900">
        <v>1.07</v>
      </c>
      <c r="AZ143" s="839">
        <v>120.68</v>
      </c>
      <c r="BA143" s="839">
        <v>-4.04</v>
      </c>
      <c r="BB143" s="839">
        <v>22.62</v>
      </c>
      <c r="BC143" s="839">
        <v>48.17</v>
      </c>
      <c r="BE143" s="597">
        <v>2011</v>
      </c>
      <c r="BF143" s="865">
        <f t="shared" si="48"/>
        <v>0</v>
      </c>
      <c r="BG143" s="849">
        <v>2.4</v>
      </c>
    </row>
    <row r="144" spans="1:59" ht="11.25" customHeight="1" x14ac:dyDescent="0.2">
      <c r="A144" s="831" t="s">
        <v>1292</v>
      </c>
      <c r="B144" s="842" t="s">
        <v>1293</v>
      </c>
      <c r="C144" s="898" t="s">
        <v>108</v>
      </c>
      <c r="D144" s="898" t="s">
        <v>118</v>
      </c>
      <c r="E144" s="705">
        <v>12</v>
      </c>
      <c r="F144" s="1153">
        <v>307</v>
      </c>
      <c r="G144" s="1153" t="s">
        <v>115</v>
      </c>
      <c r="H144" s="1153" t="s">
        <v>115</v>
      </c>
      <c r="I144" s="841">
        <v>43.21</v>
      </c>
      <c r="J144" s="624">
        <f t="shared" si="35"/>
        <v>2.869706086554038</v>
      </c>
      <c r="K144" s="844">
        <v>0.31</v>
      </c>
      <c r="L144" s="854">
        <v>4</v>
      </c>
      <c r="M144" s="615">
        <f t="shared" si="36"/>
        <v>1.24</v>
      </c>
      <c r="N144" s="837" t="s">
        <v>318</v>
      </c>
      <c r="O144" s="706">
        <v>0.3</v>
      </c>
      <c r="P144" s="606">
        <v>44271</v>
      </c>
      <c r="Q144" s="606">
        <v>44286</v>
      </c>
      <c r="R144" s="615">
        <f t="shared" si="37"/>
        <v>3.3333333333333366</v>
      </c>
      <c r="S144" s="673">
        <f>IF(INDEX(Historical!$D$7:$D$1257,MATCH(B144,Historical!$B$7:$B$1281,0))=0,"n/a",(INDEX(Historical!$C$7:$C$1259,MATCH(B144,Historical!$B$7:$B$1281,0))/INDEX(Historical!$D$7:$D$1257,MATCH(B144,Historical!$B$7:$B$1281,0))-1)*100)</f>
        <v>4.3478260869565188</v>
      </c>
      <c r="T144" s="673">
        <f>IF(INDEX(Historical!$F$7:$F$1250,MATCH(B144,Historical!$B$7:$B$1281,0))=0,"n/a",((INDEX(Historical!$C$7:$C$1259,MATCH(B144,Historical!$B$7:$B$1281,0))/INDEX(Historical!$F$7:$F$1250,MATCH(B144,Historical!$B$7:$B$1281,0)))^(1/3)-1)*100)</f>
        <v>2.9428498400178693</v>
      </c>
      <c r="U144" s="673">
        <f>IF(INDEX(Historical!$H$7:$H$1250,MATCH(B144,Historical!$B$7:$B$1281,0))=0,"n/a",((INDEX(Historical!$C$7:$C$1259,MATCH(B144,Historical!$B$7:$B$1281,0))/INDEX(Historical!$H$7:$H$1250,MATCH(B144,Historical!$B$7:$B$1281,0)))^(1/5)-1)*100)</f>
        <v>3.7137289336648172</v>
      </c>
      <c r="V144" s="673">
        <f>IF(INDEX(Historical!$O$7:$O$1250,MATCH(B144,Historical!$B$7:$B$1281,0))=0,"n/a",((INDEX(Historical!$C$7:$C$1259,MATCH(B144,Historical!$B$7:$B$1281,0))/INDEX(Historical!$O$7:$O$1250,MATCH(B144,Historical!$B$7:$B$1281,0)))^(1/10)-1)*100)</f>
        <v>13.112687251123646</v>
      </c>
      <c r="W144" s="674">
        <f t="shared" si="38"/>
        <v>0.28321646528605965</v>
      </c>
      <c r="X144" s="675">
        <f t="shared" si="39"/>
        <v>0.52306041319222785</v>
      </c>
      <c r="Y144" s="637"/>
      <c r="Z144" s="624">
        <f t="shared" si="40"/>
        <v>40</v>
      </c>
      <c r="AA144" s="853">
        <f t="shared" si="41"/>
        <v>13.938709677419356</v>
      </c>
      <c r="AB144" s="854">
        <v>12</v>
      </c>
      <c r="AC144" s="833">
        <v>3.1</v>
      </c>
      <c r="AD144" s="833">
        <v>1.1000000000000001</v>
      </c>
      <c r="AE144" s="833">
        <v>1.34</v>
      </c>
      <c r="AF144" s="833">
        <v>1.02</v>
      </c>
      <c r="AG144" s="833">
        <v>8.1</v>
      </c>
      <c r="AH144" s="833">
        <v>-29.4</v>
      </c>
      <c r="AI144" s="833">
        <v>3.53</v>
      </c>
      <c r="AJ144" s="833">
        <v>7.1</v>
      </c>
      <c r="AK144" s="833">
        <v>12.7</v>
      </c>
      <c r="AL144" s="845">
        <v>1760</v>
      </c>
      <c r="AM144" s="839">
        <v>1.0999999999999999</v>
      </c>
      <c r="AN144" s="833">
        <v>0.24</v>
      </c>
      <c r="AO144" s="711">
        <f t="shared" si="42"/>
        <v>-7.3552746572004999</v>
      </c>
      <c r="AP144" s="712">
        <f t="shared" si="43"/>
        <v>6.5834350202188556</v>
      </c>
      <c r="AQ144" s="855">
        <f t="shared" si="44"/>
        <v>-20.508605997692374</v>
      </c>
      <c r="AR144" s="624">
        <f>INDEX(Historical!$C$7:$C$1259,MATCH(B144,Historical!$B$7:$B$1281,0))*IF(AH144="n/a",1.03,IF(AH144&lt;0,1.01,IF(AH144&gt;10,1.1,(1+AH144/100))))</f>
        <v>1.212</v>
      </c>
      <c r="AS144" s="853">
        <f t="shared" si="45"/>
        <v>1.2547835999999999</v>
      </c>
      <c r="AT144" s="853">
        <f t="shared" si="34"/>
        <v>1.3802619599999999</v>
      </c>
      <c r="AU144" s="853">
        <f t="shared" si="34"/>
        <v>1.5182881560000001</v>
      </c>
      <c r="AV144" s="853">
        <f t="shared" si="34"/>
        <v>1.6701169716000002</v>
      </c>
      <c r="AW144" s="624">
        <f t="shared" si="46"/>
        <v>7.0354506876000009</v>
      </c>
      <c r="AX144" s="719">
        <f t="shared" si="47"/>
        <v>16.281996499884286</v>
      </c>
      <c r="AY144" s="900">
        <v>0.66</v>
      </c>
      <c r="AZ144" s="839">
        <v>41.77</v>
      </c>
      <c r="BA144" s="839">
        <v>-3.42</v>
      </c>
      <c r="BB144" s="839">
        <v>5.24</v>
      </c>
      <c r="BC144" s="839">
        <v>11.379999999999999</v>
      </c>
      <c r="BE144" s="597">
        <v>2010</v>
      </c>
      <c r="BF144" s="865">
        <f t="shared" si="48"/>
        <v>0</v>
      </c>
      <c r="BG144" s="849">
        <v>1</v>
      </c>
    </row>
    <row r="145" spans="1:59" ht="11.25" customHeight="1" x14ac:dyDescent="0.2">
      <c r="A145" s="831" t="s">
        <v>1282</v>
      </c>
      <c r="B145" s="842" t="s">
        <v>1283</v>
      </c>
      <c r="C145" s="898" t="s">
        <v>112</v>
      </c>
      <c r="D145" s="898" t="s">
        <v>4256</v>
      </c>
      <c r="E145" s="705">
        <v>10</v>
      </c>
      <c r="F145" s="1153">
        <v>387</v>
      </c>
      <c r="G145" s="1153" t="s">
        <v>106</v>
      </c>
      <c r="H145" s="1153" t="s">
        <v>106</v>
      </c>
      <c r="I145" s="833">
        <v>39.56</v>
      </c>
      <c r="J145" s="624">
        <f t="shared" si="35"/>
        <v>3.0839231547017185</v>
      </c>
      <c r="K145" s="844">
        <v>0.30499999999999999</v>
      </c>
      <c r="L145" s="854">
        <v>4</v>
      </c>
      <c r="M145" s="615">
        <f t="shared" si="36"/>
        <v>1.22</v>
      </c>
      <c r="N145" s="837" t="s">
        <v>119</v>
      </c>
      <c r="O145" s="706">
        <v>0.29499999999999998</v>
      </c>
      <c r="P145" s="904">
        <v>43601</v>
      </c>
      <c r="Q145" s="904">
        <v>43619</v>
      </c>
      <c r="R145" s="615">
        <f t="shared" si="37"/>
        <v>3.3898305084745797</v>
      </c>
      <c r="S145" s="673">
        <f>IF(INDEX(Historical!$D$7:$D$1257,MATCH(B145,Historical!$B$7:$B$1281,0))=0,"n/a",(INDEX(Historical!$C$7:$C$1259,MATCH(B145,Historical!$B$7:$B$1281,0))/INDEX(Historical!$D$7:$D$1257,MATCH(B145,Historical!$B$7:$B$1281,0))-1)*100)</f>
        <v>0.82644628099173278</v>
      </c>
      <c r="T145" s="673">
        <f>IF(INDEX(Historical!$F$7:$F$1250,MATCH(B145,Historical!$B$7:$B$1281,0))=0,"n/a",((INDEX(Historical!$C$7:$C$1259,MATCH(B145,Historical!$B$7:$B$1281,0))/INDEX(Historical!$F$7:$F$1250,MATCH(B145,Historical!$B$7:$B$1281,0)))^(1/3)-1)*100)</f>
        <v>2.5873462938691638</v>
      </c>
      <c r="U145" s="673">
        <f>IF(INDEX(Historical!$H$7:$H$1250,MATCH(B145,Historical!$B$7:$B$1281,0))=0,"n/a",((INDEX(Historical!$C$7:$C$1259,MATCH(B145,Historical!$B$7:$B$1281,0))/INDEX(Historical!$H$7:$H$1250,MATCH(B145,Historical!$B$7:$B$1281,0)))^(1/5)-1)*100)</f>
        <v>3.1451253634166676</v>
      </c>
      <c r="V145" s="673">
        <f>IF(INDEX(Historical!$O$7:$O$1250,MATCH(B145,Historical!$B$7:$B$1281,0))=0,"n/a",((INDEX(Historical!$C$7:$C$1259,MATCH(B145,Historical!$B$7:$B$1281,0))/INDEX(Historical!$O$7:$O$1250,MATCH(B145,Historical!$B$7:$B$1281,0)))^(1/10)-1)*100)</f>
        <v>3.5585922100334511</v>
      </c>
      <c r="W145" s="674">
        <f t="shared" si="38"/>
        <v>0.8838116810768557</v>
      </c>
      <c r="X145" s="675" t="str">
        <f t="shared" si="39"/>
        <v>n/a</v>
      </c>
      <c r="Y145" s="646" t="s">
        <v>4577</v>
      </c>
      <c r="Z145" s="624">
        <f t="shared" si="40"/>
        <v>125.77319587628865</v>
      </c>
      <c r="AA145" s="853">
        <f t="shared" si="41"/>
        <v>40.78350515463918</v>
      </c>
      <c r="AB145" s="854">
        <v>12</v>
      </c>
      <c r="AC145" s="833">
        <v>0.97</v>
      </c>
      <c r="AD145" s="833">
        <v>4.42</v>
      </c>
      <c r="AE145" s="833">
        <v>0.84</v>
      </c>
      <c r="AF145" s="833">
        <v>2.8</v>
      </c>
      <c r="AG145" s="833">
        <v>7.3999999999999995</v>
      </c>
      <c r="AH145" s="833">
        <v>-61.6</v>
      </c>
      <c r="AI145" s="833">
        <v>24.959999999999997</v>
      </c>
      <c r="AJ145" s="833">
        <v>-15.9</v>
      </c>
      <c r="AK145" s="833">
        <v>9</v>
      </c>
      <c r="AL145" s="845">
        <v>1640</v>
      </c>
      <c r="AM145" s="839">
        <v>1.6</v>
      </c>
      <c r="AN145" s="833">
        <v>0.31</v>
      </c>
      <c r="AO145" s="711">
        <f t="shared" si="42"/>
        <v>-34.554456636520797</v>
      </c>
      <c r="AP145" s="712">
        <f t="shared" si="43"/>
        <v>6.2290485181183861</v>
      </c>
      <c r="AQ145" s="855">
        <f t="shared" si="44"/>
        <v>125.28383522716871</v>
      </c>
      <c r="AR145" s="624">
        <f>INDEX(Historical!$C$7:$C$1259,MATCH(B145,Historical!$B$7:$B$1281,0))*IF(AH145="n/a",1.03,IF(AH145&lt;0,1.01,IF(AH145&gt;10,1.1,(1+AH145/100))))</f>
        <v>1.2322</v>
      </c>
      <c r="AS145" s="853">
        <f t="shared" si="45"/>
        <v>1.3554200000000001</v>
      </c>
      <c r="AT145" s="853">
        <f t="shared" si="34"/>
        <v>1.4774078000000002</v>
      </c>
      <c r="AU145" s="853">
        <f t="shared" si="34"/>
        <v>1.6103745020000002</v>
      </c>
      <c r="AV145" s="853">
        <f t="shared" si="34"/>
        <v>1.7553082071800004</v>
      </c>
      <c r="AW145" s="624">
        <f t="shared" si="46"/>
        <v>7.4307105091800008</v>
      </c>
      <c r="AX145" s="719">
        <f t="shared" si="47"/>
        <v>18.783393602578364</v>
      </c>
      <c r="AY145" s="900">
        <v>1.07</v>
      </c>
      <c r="AZ145" s="839">
        <v>107.23</v>
      </c>
      <c r="BA145" s="839">
        <v>-9.7799999999999994</v>
      </c>
      <c r="BB145" s="839">
        <v>6.75</v>
      </c>
      <c r="BC145" s="839">
        <v>16</v>
      </c>
      <c r="BE145" s="597">
        <v>2011</v>
      </c>
      <c r="BF145" s="865">
        <f t="shared" si="48"/>
        <v>0</v>
      </c>
      <c r="BG145" s="849">
        <v>3.1</v>
      </c>
    </row>
    <row r="146" spans="1:59" ht="11.25" customHeight="1" x14ac:dyDescent="0.2">
      <c r="A146" s="831" t="s">
        <v>1284</v>
      </c>
      <c r="B146" s="842" t="s">
        <v>1285</v>
      </c>
      <c r="C146" s="898" t="s">
        <v>108</v>
      </c>
      <c r="D146" s="898" t="s">
        <v>4272</v>
      </c>
      <c r="E146" s="705">
        <v>10</v>
      </c>
      <c r="F146" s="1153">
        <v>423</v>
      </c>
      <c r="G146" s="1153" t="s">
        <v>106</v>
      </c>
      <c r="H146" s="1153" t="s">
        <v>106</v>
      </c>
      <c r="I146" s="841">
        <v>27.05</v>
      </c>
      <c r="J146" s="624">
        <f t="shared" si="35"/>
        <v>2.0702402957486137</v>
      </c>
      <c r="K146" s="844">
        <v>0.14000000000000001</v>
      </c>
      <c r="L146" s="854">
        <v>4</v>
      </c>
      <c r="M146" s="615">
        <f t="shared" si="36"/>
        <v>0.56000000000000005</v>
      </c>
      <c r="N146" s="837" t="s">
        <v>789</v>
      </c>
      <c r="O146" s="706">
        <v>0.13</v>
      </c>
      <c r="P146" s="606">
        <v>44144</v>
      </c>
      <c r="Q146" s="606">
        <v>44167</v>
      </c>
      <c r="R146" s="615">
        <f t="shared" si="37"/>
        <v>7.6923076923076987</v>
      </c>
      <c r="S146" s="673">
        <f>IF(INDEX(Historical!$D$7:$D$1257,MATCH(B146,Historical!$B$7:$B$1281,0))=0,"n/a",(INDEX(Historical!$C$7:$C$1259,MATCH(B146,Historical!$B$7:$B$1281,0))/INDEX(Historical!$D$7:$D$1257,MATCH(B146,Historical!$B$7:$B$1281,0))-1)*100)</f>
        <v>3.9215686274509887</v>
      </c>
      <c r="T146" s="673">
        <f>IF(INDEX(Historical!$F$7:$F$1250,MATCH(B146,Historical!$B$7:$B$1281,0))=0,"n/a",((INDEX(Historical!$C$7:$C$1259,MATCH(B146,Historical!$B$7:$B$1281,0))/INDEX(Historical!$F$7:$F$1250,MATCH(B146,Historical!$B$7:$B$1281,0)))^(1/3)-1)*100)</f>
        <v>9.8344617513870922</v>
      </c>
      <c r="U146" s="673">
        <f>IF(INDEX(Historical!$H$7:$H$1250,MATCH(B146,Historical!$B$7:$B$1281,0))=0,"n/a",((INDEX(Historical!$C$7:$C$1259,MATCH(B146,Historical!$B$7:$B$1281,0))/INDEX(Historical!$H$7:$H$1250,MATCH(B146,Historical!$B$7:$B$1281,0)))^(1/5)-1)*100)</f>
        <v>14.021994929680503</v>
      </c>
      <c r="V146" s="673">
        <f>IF(INDEX(Historical!$O$7:$O$1250,MATCH(B146,Historical!$B$7:$B$1281,0))=0,"n/a",((INDEX(Historical!$C$7:$C$1259,MATCH(B146,Historical!$B$7:$B$1281,0))/INDEX(Historical!$O$7:$O$1250,MATCH(B146,Historical!$B$7:$B$1281,0)))^(1/10)-1)*100)</f>
        <v>25.532469835940418</v>
      </c>
      <c r="W146" s="674">
        <f t="shared" si="38"/>
        <v>0.54918286479056722</v>
      </c>
      <c r="X146" s="675">
        <f t="shared" si="39"/>
        <v>2.6965374864770197</v>
      </c>
      <c r="Y146" s="843"/>
      <c r="Z146" s="624">
        <f t="shared" si="40"/>
        <v>43.07692307692308</v>
      </c>
      <c r="AA146" s="853">
        <f t="shared" si="41"/>
        <v>20.807692307692307</v>
      </c>
      <c r="AB146" s="854">
        <v>12</v>
      </c>
      <c r="AC146" s="833">
        <v>1.3</v>
      </c>
      <c r="AD146" s="833">
        <v>4.2</v>
      </c>
      <c r="AE146" s="833">
        <v>6.46</v>
      </c>
      <c r="AF146" s="833">
        <v>1.73</v>
      </c>
      <c r="AG146" s="833">
        <v>8.5</v>
      </c>
      <c r="AH146" s="833">
        <v>-24.8</v>
      </c>
      <c r="AI146" s="833">
        <v>0.42</v>
      </c>
      <c r="AJ146" s="833">
        <v>5.2</v>
      </c>
      <c r="AK146" s="833">
        <v>5</v>
      </c>
      <c r="AL146" s="845">
        <v>4370</v>
      </c>
      <c r="AM146" s="839">
        <v>4.8</v>
      </c>
      <c r="AN146" s="833">
        <v>0.14000000000000001</v>
      </c>
      <c r="AO146" s="711">
        <f t="shared" si="42"/>
        <v>-4.7154570822631889</v>
      </c>
      <c r="AP146" s="712">
        <f t="shared" si="43"/>
        <v>16.092235225429118</v>
      </c>
      <c r="AQ146" s="855">
        <f t="shared" si="44"/>
        <v>26.486376415815705</v>
      </c>
      <c r="AR146" s="624">
        <f>INDEX(Historical!$C$7:$C$1259,MATCH(B146,Historical!$B$7:$B$1281,0))*IF(AH146="n/a",1.03,IF(AH146&lt;0,1.01,IF(AH146&gt;10,1.1,(1+AH146/100))))</f>
        <v>0.5353</v>
      </c>
      <c r="AS146" s="853">
        <f t="shared" si="45"/>
        <v>0.53754826</v>
      </c>
      <c r="AT146" s="853">
        <f t="shared" si="34"/>
        <v>0.56442567300000002</v>
      </c>
      <c r="AU146" s="853">
        <f t="shared" si="34"/>
        <v>0.59264695665</v>
      </c>
      <c r="AV146" s="853">
        <f t="shared" si="34"/>
        <v>0.62227930448250002</v>
      </c>
      <c r="AW146" s="624">
        <f t="shared" si="46"/>
        <v>2.8522001941324997</v>
      </c>
      <c r="AX146" s="719">
        <f t="shared" si="47"/>
        <v>10.544178166848429</v>
      </c>
      <c r="AY146" s="900">
        <v>1.54</v>
      </c>
      <c r="AZ146" s="839">
        <v>150.69999999999999</v>
      </c>
      <c r="BA146" s="839">
        <v>-7.39</v>
      </c>
      <c r="BB146" s="839">
        <v>9.8699999999999992</v>
      </c>
      <c r="BC146" s="839">
        <v>41.92</v>
      </c>
      <c r="BE146" s="597">
        <v>2011</v>
      </c>
      <c r="BF146" s="865">
        <f t="shared" si="48"/>
        <v>0</v>
      </c>
      <c r="BG146" s="849">
        <v>1.3</v>
      </c>
    </row>
    <row r="147" spans="1:59" ht="11.25" customHeight="1" x14ac:dyDescent="0.2">
      <c r="A147" s="838" t="s">
        <v>1288</v>
      </c>
      <c r="B147" s="842" t="s">
        <v>1289</v>
      </c>
      <c r="C147" s="898" t="s">
        <v>112</v>
      </c>
      <c r="D147" s="898" t="s">
        <v>4294</v>
      </c>
      <c r="E147" s="705">
        <v>10</v>
      </c>
      <c r="F147" s="1153">
        <v>425</v>
      </c>
      <c r="G147" s="1153" t="s">
        <v>37</v>
      </c>
      <c r="H147" s="1153" t="s">
        <v>37</v>
      </c>
      <c r="I147" s="841">
        <v>217.07</v>
      </c>
      <c r="J147" s="624">
        <f t="shared" si="35"/>
        <v>1.7137328972220942</v>
      </c>
      <c r="K147" s="844">
        <v>0.93</v>
      </c>
      <c r="L147" s="854">
        <v>4</v>
      </c>
      <c r="M147" s="615">
        <f t="shared" si="36"/>
        <v>3.72</v>
      </c>
      <c r="N147" s="837" t="s">
        <v>248</v>
      </c>
      <c r="O147" s="706">
        <v>0.9</v>
      </c>
      <c r="P147" s="606">
        <v>44147</v>
      </c>
      <c r="Q147" s="606">
        <v>44169</v>
      </c>
      <c r="R147" s="615">
        <f t="shared" si="37"/>
        <v>3.3333333333333361</v>
      </c>
      <c r="S147" s="673">
        <f>IF(INDEX(Historical!$D$7:$D$1257,MATCH(B147,Historical!$B$7:$B$1281,0))=0,"n/a",(INDEX(Historical!$C$7:$C$1259,MATCH(B147,Historical!$B$7:$B$1281,0))/INDEX(Historical!$D$7:$D$1257,MATCH(B147,Historical!$B$7:$B$1281,0))-1)*100)</f>
        <v>8.0357142857142794</v>
      </c>
      <c r="T147" s="673">
        <f>IF(INDEX(Historical!$F$7:$F$1250,MATCH(B147,Historical!$B$7:$B$1281,0))=0,"n/a",((INDEX(Historical!$C$7:$C$1259,MATCH(B147,Historical!$B$7:$B$1281,0))/INDEX(Historical!$F$7:$F$1250,MATCH(B147,Historical!$B$7:$B$1281,0)))^(1/3)-1)*100)</f>
        <v>9.8294193098341651</v>
      </c>
      <c r="U147" s="673">
        <f>IF(INDEX(Historical!$H$7:$H$1250,MATCH(B147,Historical!$B$7:$B$1281,0))=0,"n/a",((INDEX(Historical!$C$7:$C$1259,MATCH(B147,Historical!$B$7:$B$1281,0))/INDEX(Historical!$H$7:$H$1250,MATCH(B147,Historical!$B$7:$B$1281,0)))^(1/5)-1)*100)</f>
        <v>11.069467697096535</v>
      </c>
      <c r="V147" s="673">
        <f>IF(INDEX(Historical!$O$7:$O$1250,MATCH(B147,Historical!$B$7:$B$1281,0))=0,"n/a",((INDEX(Historical!$C$7:$C$1259,MATCH(B147,Historical!$B$7:$B$1281,0))/INDEX(Historical!$O$7:$O$1250,MATCH(B147,Historical!$B$7:$B$1281,0)))^(1/10)-1)*100)</f>
        <v>11.612317403390438</v>
      </c>
      <c r="W147" s="674">
        <f t="shared" si="38"/>
        <v>0.95325225039616912</v>
      </c>
      <c r="X147" s="675">
        <f t="shared" si="39"/>
        <v>5.0315762259529713</v>
      </c>
      <c r="Y147" s="627"/>
      <c r="Z147" s="624">
        <f t="shared" si="40"/>
        <v>55.439642324888226</v>
      </c>
      <c r="AA147" s="853">
        <f t="shared" si="41"/>
        <v>32.350223546944861</v>
      </c>
      <c r="AB147" s="854">
        <v>12</v>
      </c>
      <c r="AC147" s="833">
        <v>6.71</v>
      </c>
      <c r="AD147" s="833">
        <v>4.75</v>
      </c>
      <c r="AE147" s="833">
        <v>4.55</v>
      </c>
      <c r="AF147" s="833">
        <v>8.7200000000000006</v>
      </c>
      <c r="AG147" s="833">
        <v>26.8</v>
      </c>
      <c r="AH147" s="833">
        <v>-16.3</v>
      </c>
      <c r="AI147" s="833">
        <v>12.709999999999999</v>
      </c>
      <c r="AJ147" s="833">
        <v>2.1999999999999997</v>
      </c>
      <c r="AK147" s="833">
        <v>6.83</v>
      </c>
      <c r="AL147" s="845">
        <v>148450</v>
      </c>
      <c r="AM147" s="839">
        <v>0.1</v>
      </c>
      <c r="AN147" s="833">
        <v>1.28</v>
      </c>
      <c r="AO147" s="711">
        <f t="shared" si="42"/>
        <v>-19.567022952626232</v>
      </c>
      <c r="AP147" s="712">
        <f t="shared" si="43"/>
        <v>12.783200594318629</v>
      </c>
      <c r="AQ147" s="855">
        <f t="shared" si="44"/>
        <v>254.08344862592253</v>
      </c>
      <c r="AR147" s="624">
        <f>INDEX(Historical!$C$7:$C$1259,MATCH(B147,Historical!$B$7:$B$1281,0))*IF(AH147="n/a",1.03,IF(AH147&lt;0,1.01,IF(AH147&gt;10,1.1,(1+AH147/100))))</f>
        <v>3.6663000000000001</v>
      </c>
      <c r="AS147" s="853">
        <f t="shared" si="45"/>
        <v>4.0329300000000003</v>
      </c>
      <c r="AT147" s="853">
        <f t="shared" ref="AT147:AV166" si="49">IF($AK147="n/a",1.03*AS147,IF($AK147&lt;0,1.01*AS147,IF($AK147&gt;10,1.1*AS147,(1+$AK147/100)*AS147)))</f>
        <v>4.3083791190000005</v>
      </c>
      <c r="AU147" s="853">
        <f t="shared" si="49"/>
        <v>4.6026414128277002</v>
      </c>
      <c r="AV147" s="853">
        <f t="shared" si="49"/>
        <v>4.917001821323832</v>
      </c>
      <c r="AW147" s="624">
        <f t="shared" si="46"/>
        <v>21.527252353151535</v>
      </c>
      <c r="AX147" s="719">
        <f t="shared" si="47"/>
        <v>9.9171936947305177</v>
      </c>
      <c r="AY147" s="900">
        <v>1.1599999999999999</v>
      </c>
      <c r="AZ147" s="839">
        <v>85.36</v>
      </c>
      <c r="BA147" s="839">
        <v>-1.18</v>
      </c>
      <c r="BB147" s="839">
        <v>5.07</v>
      </c>
      <c r="BC147" s="839">
        <v>18.68</v>
      </c>
      <c r="BE147" s="597">
        <v>2012</v>
      </c>
      <c r="BF147" s="865">
        <f t="shared" si="48"/>
        <v>0</v>
      </c>
      <c r="BG147" s="849">
        <v>7.7</v>
      </c>
    </row>
    <row r="148" spans="1:59" ht="11.25" customHeight="1" x14ac:dyDescent="0.2">
      <c r="A148" s="831" t="s">
        <v>620</v>
      </c>
      <c r="B148" s="842" t="s">
        <v>621</v>
      </c>
      <c r="C148" s="898" t="s">
        <v>108</v>
      </c>
      <c r="D148" s="898" t="s">
        <v>4272</v>
      </c>
      <c r="E148" s="705">
        <v>16</v>
      </c>
      <c r="F148" s="1153">
        <v>245</v>
      </c>
      <c r="G148" s="1153" t="s">
        <v>106</v>
      </c>
      <c r="H148" s="1153" t="s">
        <v>106</v>
      </c>
      <c r="I148" s="841">
        <v>138</v>
      </c>
      <c r="J148" s="624">
        <f t="shared" si="35"/>
        <v>1.3913043478260869</v>
      </c>
      <c r="K148" s="844">
        <v>0.48</v>
      </c>
      <c r="L148" s="854">
        <v>4</v>
      </c>
      <c r="M148" s="615">
        <f t="shared" si="36"/>
        <v>1.92</v>
      </c>
      <c r="N148" s="837" t="s">
        <v>515</v>
      </c>
      <c r="O148" s="706">
        <v>0.46</v>
      </c>
      <c r="P148" s="606">
        <v>44148</v>
      </c>
      <c r="Q148" s="606">
        <v>44165</v>
      </c>
      <c r="R148" s="615">
        <f t="shared" si="37"/>
        <v>4.3478260869565135</v>
      </c>
      <c r="S148" s="673">
        <f>IF(INDEX(Historical!$D$7:$D$1257,MATCH(B148,Historical!$B$7:$B$1281,0))=0,"n/a",(INDEX(Historical!$C$7:$C$1259,MATCH(B148,Historical!$B$7:$B$1281,0))/INDEX(Historical!$D$7:$D$1257,MATCH(B148,Historical!$B$7:$B$1281,0))-1)*100)</f>
        <v>4.4943820224719211</v>
      </c>
      <c r="T148" s="673">
        <f>IF(INDEX(Historical!$F$7:$F$1250,MATCH(B148,Historical!$B$7:$B$1281,0))=0,"n/a",((INDEX(Historical!$C$7:$C$1259,MATCH(B148,Historical!$B$7:$B$1281,0))/INDEX(Historical!$F$7:$F$1250,MATCH(B148,Historical!$B$7:$B$1281,0)))^(1/3)-1)*100)</f>
        <v>14.317977121987013</v>
      </c>
      <c r="U148" s="673">
        <f>IF(INDEX(Historical!$H$7:$H$1250,MATCH(B148,Historical!$B$7:$B$1281,0))=0,"n/a",((INDEX(Historical!$C$7:$C$1259,MATCH(B148,Historical!$B$7:$B$1281,0))/INDEX(Historical!$H$7:$H$1250,MATCH(B148,Historical!$B$7:$B$1281,0)))^(1/5)-1)*100)</f>
        <v>11.485359272536089</v>
      </c>
      <c r="V148" s="673">
        <f>IF(INDEX(Historical!$O$7:$O$1250,MATCH(B148,Historical!$B$7:$B$1281,0))=0,"n/a",((INDEX(Historical!$C$7:$C$1259,MATCH(B148,Historical!$B$7:$B$1281,0))/INDEX(Historical!$O$7:$O$1250,MATCH(B148,Historical!$B$7:$B$1281,0)))^(1/10)-1)*100)</f>
        <v>11.978892883451465</v>
      </c>
      <c r="W148" s="674">
        <f t="shared" si="38"/>
        <v>0.95879973085015391</v>
      </c>
      <c r="X148" s="675" t="str">
        <f t="shared" si="39"/>
        <v>n/a</v>
      </c>
      <c r="Y148" s="638"/>
      <c r="Z148" s="624" t="str">
        <f t="shared" si="40"/>
        <v>n/a</v>
      </c>
      <c r="AA148" s="853" t="str">
        <f t="shared" si="41"/>
        <v>n/a</v>
      </c>
      <c r="AB148" s="854">
        <v>12</v>
      </c>
      <c r="AC148" s="833" t="s">
        <v>136</v>
      </c>
      <c r="AD148" s="833" t="s">
        <v>136</v>
      </c>
      <c r="AE148" s="833" t="s">
        <v>136</v>
      </c>
      <c r="AF148" s="833" t="s">
        <v>136</v>
      </c>
      <c r="AG148" s="833" t="s">
        <v>136</v>
      </c>
      <c r="AH148" s="833" t="s">
        <v>136</v>
      </c>
      <c r="AI148" s="833" t="s">
        <v>136</v>
      </c>
      <c r="AJ148" s="833" t="s">
        <v>136</v>
      </c>
      <c r="AK148" s="833" t="s">
        <v>136</v>
      </c>
      <c r="AL148" s="845" t="s">
        <v>136</v>
      </c>
      <c r="AM148" s="839" t="s">
        <v>136</v>
      </c>
      <c r="AN148" s="833" t="s">
        <v>136</v>
      </c>
      <c r="AO148" s="711" t="str">
        <f t="shared" si="42"/>
        <v>n/a</v>
      </c>
      <c r="AP148" s="712">
        <f t="shared" si="43"/>
        <v>12.876663620362176</v>
      </c>
      <c r="AQ148" s="855" t="str">
        <f t="shared" si="44"/>
        <v>n/a</v>
      </c>
      <c r="AR148" s="624">
        <f>INDEX(Historical!$C$7:$C$1259,MATCH(B148,Historical!$B$7:$B$1281,0))*IF(AH148="n/a",1.03,IF(AH148&lt;0,1.01,IF(AH148&gt;10,1.1,(1+AH148/100))))</f>
        <v>1.9158000000000002</v>
      </c>
      <c r="AS148" s="853">
        <f t="shared" si="45"/>
        <v>1.9732740000000002</v>
      </c>
      <c r="AT148" s="853">
        <f t="shared" si="49"/>
        <v>2.0324722200000003</v>
      </c>
      <c r="AU148" s="853">
        <f t="shared" si="49"/>
        <v>2.0934463866000002</v>
      </c>
      <c r="AV148" s="853">
        <f t="shared" si="49"/>
        <v>2.1562497781980001</v>
      </c>
      <c r="AW148" s="624">
        <f t="shared" si="46"/>
        <v>10.171242384797999</v>
      </c>
      <c r="AX148" s="719">
        <f t="shared" si="47"/>
        <v>7.3704654962304339</v>
      </c>
      <c r="AY148" s="900" t="s">
        <v>136</v>
      </c>
      <c r="AZ148" s="839" t="s">
        <v>136</v>
      </c>
      <c r="BA148" s="839" t="s">
        <v>136</v>
      </c>
      <c r="BB148" s="839" t="s">
        <v>136</v>
      </c>
      <c r="BC148" s="839" t="s">
        <v>136</v>
      </c>
      <c r="BD148" s="874" t="s">
        <v>4199</v>
      </c>
      <c r="BE148" s="597">
        <v>2005</v>
      </c>
      <c r="BF148" s="865">
        <f t="shared" si="48"/>
        <v>1</v>
      </c>
      <c r="BG148" s="849" t="s">
        <v>136</v>
      </c>
    </row>
    <row r="149" spans="1:59" ht="11.25" customHeight="1" x14ac:dyDescent="0.2">
      <c r="A149" s="838" t="s">
        <v>1298</v>
      </c>
      <c r="B149" s="842" t="s">
        <v>1299</v>
      </c>
      <c r="C149" s="898" t="s">
        <v>4126</v>
      </c>
      <c r="D149" s="898" t="s">
        <v>4252</v>
      </c>
      <c r="E149" s="705">
        <v>11</v>
      </c>
      <c r="F149" s="1153">
        <v>337</v>
      </c>
      <c r="G149" s="1153" t="s">
        <v>106</v>
      </c>
      <c r="H149" s="1153" t="s">
        <v>106</v>
      </c>
      <c r="I149" s="841">
        <v>31.75</v>
      </c>
      <c r="J149" s="624">
        <f t="shared" si="35"/>
        <v>2.4415748031496065</v>
      </c>
      <c r="K149" s="844">
        <v>0.1938</v>
      </c>
      <c r="L149" s="854">
        <v>4</v>
      </c>
      <c r="M149" s="615">
        <f t="shared" si="36"/>
        <v>0.7752</v>
      </c>
      <c r="N149" s="837" t="s">
        <v>188</v>
      </c>
      <c r="O149" s="706">
        <v>0.1762</v>
      </c>
      <c r="P149" s="606">
        <v>44173</v>
      </c>
      <c r="Q149" s="606">
        <v>44202</v>
      </c>
      <c r="R149" s="615">
        <f t="shared" si="37"/>
        <v>9.9886492622020455</v>
      </c>
      <c r="S149" s="673">
        <f>IF(INDEX(Historical!$D$7:$D$1257,MATCH(B149,Historical!$B$7:$B$1281,0))=0,"n/a",(INDEX(Historical!$C$7:$C$1259,MATCH(B149,Historical!$B$7:$B$1281,0))/INDEX(Historical!$D$7:$D$1257,MATCH(B149,Historical!$B$7:$B$1281,0))-1)*100)</f>
        <v>9.9875156054931136</v>
      </c>
      <c r="T149" s="673">
        <f>IF(INDEX(Historical!$F$7:$F$1250,MATCH(B149,Historical!$B$7:$B$1281,0))=0,"n/a",((INDEX(Historical!$C$7:$C$1259,MATCH(B149,Historical!$B$7:$B$1281,0))/INDEX(Historical!$F$7:$F$1250,MATCH(B149,Historical!$B$7:$B$1281,0)))^(1/3)-1)*100)</f>
        <v>9.9119704433207509</v>
      </c>
      <c r="U149" s="673">
        <f>IF(INDEX(Historical!$H$7:$H$1250,MATCH(B149,Historical!$B$7:$B$1281,0))=0,"n/a",((INDEX(Historical!$C$7:$C$1259,MATCH(B149,Historical!$B$7:$B$1281,0))/INDEX(Historical!$H$7:$H$1250,MATCH(B149,Historical!$B$7:$B$1281,0)))^(1/5)-1)*100)</f>
        <v>16.252501796104557</v>
      </c>
      <c r="V149" s="673">
        <f>IF(INDEX(Historical!$O$7:$O$1250,MATCH(B149,Historical!$B$7:$B$1281,0))=0,"n/a",((INDEX(Historical!$C$7:$C$1259,MATCH(B149,Historical!$B$7:$B$1281,0))/INDEX(Historical!$O$7:$O$1250,MATCH(B149,Historical!$B$7:$B$1281,0)))^(1/10)-1)*100)</f>
        <v>16.665762007256934</v>
      </c>
      <c r="W149" s="674">
        <f t="shared" si="38"/>
        <v>0.97520304136273961</v>
      </c>
      <c r="X149" s="675" t="str">
        <f t="shared" si="39"/>
        <v>n/a</v>
      </c>
      <c r="Y149" s="634"/>
      <c r="Z149" s="624">
        <f t="shared" si="40"/>
        <v>32.708860759493668</v>
      </c>
      <c r="AA149" s="853">
        <f t="shared" si="41"/>
        <v>13.396624472573839</v>
      </c>
      <c r="AB149" s="854">
        <v>10</v>
      </c>
      <c r="AC149" s="833">
        <v>2.37</v>
      </c>
      <c r="AD149" s="833">
        <v>0.89</v>
      </c>
      <c r="AE149" s="833">
        <v>0.64</v>
      </c>
      <c r="AF149" s="834" t="s">
        <v>136</v>
      </c>
      <c r="AG149" s="835">
        <v>-157.9</v>
      </c>
      <c r="AH149" s="833">
        <v>-0.70000000000000007</v>
      </c>
      <c r="AI149" s="833">
        <v>3.39</v>
      </c>
      <c r="AJ149" s="833">
        <v>-0.2</v>
      </c>
      <c r="AK149" s="833">
        <v>15.07</v>
      </c>
      <c r="AL149" s="845">
        <v>37140</v>
      </c>
      <c r="AM149" s="839">
        <v>0.1</v>
      </c>
      <c r="AN149" s="833" t="s">
        <v>136</v>
      </c>
      <c r="AO149" s="711">
        <f t="shared" si="42"/>
        <v>5.2974521266803247</v>
      </c>
      <c r="AP149" s="712">
        <f t="shared" si="43"/>
        <v>18.694076599254164</v>
      </c>
      <c r="AQ149" s="855" t="str">
        <f t="shared" si="44"/>
        <v>n/a</v>
      </c>
      <c r="AR149" s="624">
        <f>INDEX(Historical!$C$7:$C$1259,MATCH(B149,Historical!$B$7:$B$1281,0))*IF(AH149="n/a",1.03,IF(AH149&lt;0,1.01,IF(AH149&gt;10,1.1,(1+AH149/100))))</f>
        <v>0.71184800000000004</v>
      </c>
      <c r="AS149" s="853">
        <f t="shared" si="45"/>
        <v>0.73597964720000009</v>
      </c>
      <c r="AT149" s="853">
        <f t="shared" si="49"/>
        <v>0.80957761192000011</v>
      </c>
      <c r="AU149" s="853">
        <f t="shared" si="49"/>
        <v>0.89053537311200015</v>
      </c>
      <c r="AV149" s="853">
        <f t="shared" si="49"/>
        <v>0.97958891042320029</v>
      </c>
      <c r="AW149" s="624">
        <f t="shared" si="46"/>
        <v>4.1275295426552008</v>
      </c>
      <c r="AX149" s="719">
        <f t="shared" si="47"/>
        <v>13.000093047732916</v>
      </c>
      <c r="AY149" s="900">
        <v>1.02</v>
      </c>
      <c r="AZ149" s="839">
        <v>137.12</v>
      </c>
      <c r="BA149" s="839">
        <v>-0.59</v>
      </c>
      <c r="BB149" s="839">
        <v>13.5</v>
      </c>
      <c r="BC149" s="839">
        <v>45.47</v>
      </c>
      <c r="BE149" s="597">
        <v>2011</v>
      </c>
      <c r="BF149" s="865">
        <f t="shared" si="48"/>
        <v>0</v>
      </c>
      <c r="BG149" s="849">
        <v>9.4</v>
      </c>
    </row>
    <row r="150" spans="1:59" ht="11.25" customHeight="1" x14ac:dyDescent="0.2">
      <c r="A150" s="831" t="s">
        <v>1280</v>
      </c>
      <c r="B150" s="842" t="s">
        <v>1281</v>
      </c>
      <c r="C150" s="898" t="s">
        <v>153</v>
      </c>
      <c r="D150" s="898" t="s">
        <v>4258</v>
      </c>
      <c r="E150" s="705">
        <v>11</v>
      </c>
      <c r="F150" s="1153">
        <v>375</v>
      </c>
      <c r="G150" s="1153" t="s">
        <v>37</v>
      </c>
      <c r="H150" s="1153" t="s">
        <v>115</v>
      </c>
      <c r="I150" s="841">
        <v>110.48</v>
      </c>
      <c r="J150" s="624">
        <f t="shared" si="35"/>
        <v>0.86893555394641553</v>
      </c>
      <c r="K150" s="844">
        <v>0.24</v>
      </c>
      <c r="L150" s="854">
        <v>4</v>
      </c>
      <c r="M150" s="615">
        <f t="shared" si="36"/>
        <v>0.96</v>
      </c>
      <c r="N150" s="837" t="s">
        <v>318</v>
      </c>
      <c r="O150" s="706">
        <v>0.22</v>
      </c>
      <c r="P150" s="606">
        <v>44274</v>
      </c>
      <c r="Q150" s="606">
        <v>44286</v>
      </c>
      <c r="R150" s="615">
        <f t="shared" si="37"/>
        <v>9.0909090909090864</v>
      </c>
      <c r="S150" s="673">
        <f>IF(INDEX(Historical!$D$7:$D$1257,MATCH(B150,Historical!$B$7:$B$1281,0))=0,"n/a",(INDEX(Historical!$C$7:$C$1259,MATCH(B150,Historical!$B$7:$B$1281,0))/INDEX(Historical!$D$7:$D$1257,MATCH(B150,Historical!$B$7:$B$1281,0))-1)*100)</f>
        <v>4.7619047619047672</v>
      </c>
      <c r="T150" s="673">
        <f>IF(INDEX(Historical!$F$7:$F$1250,MATCH(B150,Historical!$B$7:$B$1281,0))=0,"n/a",((INDEX(Historical!$C$7:$C$1259,MATCH(B150,Historical!$B$7:$B$1281,0))/INDEX(Historical!$F$7:$F$1250,MATCH(B150,Historical!$B$7:$B$1281,0)))^(1/3)-1)*100)</f>
        <v>6.917810999860885</v>
      </c>
      <c r="U150" s="673">
        <f>IF(INDEX(Historical!$H$7:$H$1250,MATCH(B150,Historical!$B$7:$B$1281,0))=0,"n/a",((INDEX(Historical!$C$7:$C$1259,MATCH(B150,Historical!$B$7:$B$1281,0))/INDEX(Historical!$H$7:$H$1250,MATCH(B150,Historical!$B$7:$B$1281,0)))^(1/5)-1)*100)</f>
        <v>6.5762756635474151</v>
      </c>
      <c r="V150" s="673">
        <f>IF(INDEX(Historical!$O$7:$O$1250,MATCH(B150,Historical!$B$7:$B$1281,0))=0,"n/a",((INDEX(Historical!$C$7:$C$1259,MATCH(B150,Historical!$B$7:$B$1281,0))/INDEX(Historical!$O$7:$O$1250,MATCH(B150,Historical!$B$7:$B$1281,0)))^(1/10)-1)*100)</f>
        <v>7.9368852824238445</v>
      </c>
      <c r="W150" s="674">
        <f t="shared" si="38"/>
        <v>0.82857133869762656</v>
      </c>
      <c r="X150" s="675">
        <f t="shared" si="39"/>
        <v>0.20297147109714245</v>
      </c>
      <c r="Y150" s="842"/>
      <c r="Z150" s="624">
        <f t="shared" si="40"/>
        <v>26.59279778393352</v>
      </c>
      <c r="AA150" s="853">
        <f t="shared" si="41"/>
        <v>30.603878116343491</v>
      </c>
      <c r="AB150" s="854">
        <v>9</v>
      </c>
      <c r="AC150" s="833">
        <v>3.61</v>
      </c>
      <c r="AD150" s="833">
        <v>4.0199999999999996</v>
      </c>
      <c r="AE150" s="833">
        <v>2.4500000000000002</v>
      </c>
      <c r="AF150" s="833">
        <v>4.16</v>
      </c>
      <c r="AG150" s="833">
        <v>14.499999999999998</v>
      </c>
      <c r="AH150" s="833">
        <v>48.5</v>
      </c>
      <c r="AI150" s="833">
        <v>9.9699999999999989</v>
      </c>
      <c r="AJ150" s="833">
        <v>32.4</v>
      </c>
      <c r="AK150" s="833">
        <v>7.6</v>
      </c>
      <c r="AL150" s="845">
        <v>7200</v>
      </c>
      <c r="AM150" s="839">
        <v>0.2</v>
      </c>
      <c r="AN150" s="833">
        <v>1.06</v>
      </c>
      <c r="AO150" s="711">
        <f t="shared" si="42"/>
        <v>-23.15866689884966</v>
      </c>
      <c r="AP150" s="712">
        <f t="shared" si="43"/>
        <v>7.4452112174938305</v>
      </c>
      <c r="AQ150" s="855">
        <f t="shared" si="44"/>
        <v>137.87217198785004</v>
      </c>
      <c r="AR150" s="624">
        <f>INDEX(Historical!$C$7:$C$1259,MATCH(B150,Historical!$B$7:$B$1281,0))*IF(AH150="n/a",1.03,IF(AH150&lt;0,1.01,IF(AH150&gt;10,1.1,(1+AH150/100))))</f>
        <v>0.96800000000000008</v>
      </c>
      <c r="AS150" s="853">
        <f t="shared" si="45"/>
        <v>1.0645096000000001</v>
      </c>
      <c r="AT150" s="853">
        <f t="shared" si="49"/>
        <v>1.1454123296000001</v>
      </c>
      <c r="AU150" s="853">
        <f t="shared" si="49"/>
        <v>1.2324636666496001</v>
      </c>
      <c r="AV150" s="853">
        <f t="shared" si="49"/>
        <v>1.3261309053149697</v>
      </c>
      <c r="AW150" s="624">
        <f t="shared" si="46"/>
        <v>5.7365165015645703</v>
      </c>
      <c r="AX150" s="719">
        <f t="shared" si="47"/>
        <v>5.1923574416768377</v>
      </c>
      <c r="AY150" s="900">
        <v>0.59</v>
      </c>
      <c r="AZ150" s="839">
        <v>37.57</v>
      </c>
      <c r="BA150" s="839">
        <v>-6.12</v>
      </c>
      <c r="BB150" s="839">
        <v>5.21</v>
      </c>
      <c r="BC150" s="839">
        <v>12.09</v>
      </c>
      <c r="BE150" s="597">
        <v>2011</v>
      </c>
      <c r="BF150" s="865">
        <f t="shared" si="48"/>
        <v>0</v>
      </c>
      <c r="BG150" s="849">
        <v>5.2</v>
      </c>
    </row>
    <row r="151" spans="1:59" ht="11.25" customHeight="1" x14ac:dyDescent="0.2">
      <c r="A151" s="831" t="s">
        <v>1278</v>
      </c>
      <c r="B151" s="842" t="s">
        <v>1279</v>
      </c>
      <c r="C151" s="898" t="s">
        <v>128</v>
      </c>
      <c r="D151" s="898" t="s">
        <v>4261</v>
      </c>
      <c r="E151" s="705">
        <v>11</v>
      </c>
      <c r="F151" s="1153">
        <v>327</v>
      </c>
      <c r="G151" s="1153" t="s">
        <v>115</v>
      </c>
      <c r="H151" s="1153" t="s">
        <v>115</v>
      </c>
      <c r="I151" s="841">
        <v>158.16</v>
      </c>
      <c r="J151" s="624">
        <f t="shared" si="35"/>
        <v>2.0333839150227617</v>
      </c>
      <c r="K151" s="844">
        <v>0.80400000000000005</v>
      </c>
      <c r="L151" s="854">
        <v>4</v>
      </c>
      <c r="M151" s="615">
        <f t="shared" si="36"/>
        <v>3.2160000000000002</v>
      </c>
      <c r="N151" s="837" t="s">
        <v>148</v>
      </c>
      <c r="O151" s="706">
        <v>0.77300000000000002</v>
      </c>
      <c r="P151" s="606">
        <v>44063</v>
      </c>
      <c r="Q151" s="606">
        <v>44089</v>
      </c>
      <c r="R151" s="615">
        <f t="shared" si="37"/>
        <v>4.0103492884864202</v>
      </c>
      <c r="S151" s="673">
        <f>IF(INDEX(Historical!$D$7:$D$1257,MATCH(B151,Historical!$B$7:$B$1281,0))=0,"n/a",(INDEX(Historical!$C$7:$C$1259,MATCH(B151,Historical!$B$7:$B$1281,0))/INDEX(Historical!$D$7:$D$1257,MATCH(B151,Historical!$B$7:$B$1281,0))-1)*100)</f>
        <v>5.4849498327758983</v>
      </c>
      <c r="T151" s="673">
        <f>IF(INDEX(Historical!$F$7:$F$1250,MATCH(B151,Historical!$B$7:$B$1281,0))=0,"n/a",((INDEX(Historical!$C$7:$C$1259,MATCH(B151,Historical!$B$7:$B$1281,0))/INDEX(Historical!$F$7:$F$1250,MATCH(B151,Historical!$B$7:$B$1281,0)))^(1/3)-1)*100)</f>
        <v>7.371104787762417</v>
      </c>
      <c r="U151" s="673">
        <f>IF(INDEX(Historical!$H$7:$H$1250,MATCH(B151,Historical!$B$7:$B$1281,0))=0,"n/a",((INDEX(Historical!$C$7:$C$1259,MATCH(B151,Historical!$B$7:$B$1281,0))/INDEX(Historical!$H$7:$H$1250,MATCH(B151,Historical!$B$7:$B$1281,0)))^(1/5)-1)*100)</f>
        <v>7.121828688420262</v>
      </c>
      <c r="V151" s="673">
        <f>IF(INDEX(Historical!$O$7:$O$1250,MATCH(B151,Historical!$B$7:$B$1281,0))=0,"n/a",((INDEX(Historical!$C$7:$C$1259,MATCH(B151,Historical!$B$7:$B$1281,0))/INDEX(Historical!$O$7:$O$1250,MATCH(B151,Historical!$B$7:$B$1281,0)))^(1/10)-1)*100)</f>
        <v>9.4372501547958407</v>
      </c>
      <c r="W151" s="674">
        <f t="shared" si="38"/>
        <v>0.75465083277474387</v>
      </c>
      <c r="X151" s="675">
        <f t="shared" si="39"/>
        <v>0.33435815438592775</v>
      </c>
      <c r="Y151" s="643"/>
      <c r="Z151" s="624">
        <f t="shared" si="40"/>
        <v>52.635024549918164</v>
      </c>
      <c r="AA151" s="853">
        <f t="shared" si="41"/>
        <v>25.885433715220948</v>
      </c>
      <c r="AB151" s="854">
        <v>12</v>
      </c>
      <c r="AC151" s="833">
        <v>6.11</v>
      </c>
      <c r="AD151" s="833">
        <v>3.42</v>
      </c>
      <c r="AE151" s="833">
        <v>3.98</v>
      </c>
      <c r="AF151" s="833">
        <v>14.82</v>
      </c>
      <c r="AG151" s="834">
        <v>66.2</v>
      </c>
      <c r="AH151" s="833">
        <v>11.899999999999999</v>
      </c>
      <c r="AI151" s="833">
        <v>5.56</v>
      </c>
      <c r="AJ151" s="833">
        <v>21.3</v>
      </c>
      <c r="AK151" s="833">
        <v>7.6</v>
      </c>
      <c r="AL151" s="845">
        <v>32450.000000000004</v>
      </c>
      <c r="AM151" s="840">
        <v>0.3</v>
      </c>
      <c r="AN151" s="833">
        <v>2.06</v>
      </c>
      <c r="AO151" s="711">
        <f t="shared" si="42"/>
        <v>-16.730221111777922</v>
      </c>
      <c r="AP151" s="712">
        <f t="shared" si="43"/>
        <v>9.1552126034430241</v>
      </c>
      <c r="AQ151" s="855">
        <f t="shared" si="44"/>
        <v>312.91491061023129</v>
      </c>
      <c r="AR151" s="624">
        <f>INDEX(Historical!$C$7:$C$1259,MATCH(B151,Historical!$B$7:$B$1281,0))*IF(AH151="n/a",1.03,IF(AH151&lt;0,1.01,IF(AH151&gt;10,1.1,(1+AH151/100))))</f>
        <v>3.4694000000000003</v>
      </c>
      <c r="AS151" s="853">
        <f t="shared" si="45"/>
        <v>3.6622986400000004</v>
      </c>
      <c r="AT151" s="853">
        <f t="shared" si="49"/>
        <v>3.9406333366400008</v>
      </c>
      <c r="AU151" s="853">
        <f t="shared" si="49"/>
        <v>4.2401214702246408</v>
      </c>
      <c r="AV151" s="853">
        <f t="shared" si="49"/>
        <v>4.5623707019617141</v>
      </c>
      <c r="AW151" s="624">
        <f t="shared" si="46"/>
        <v>19.874824148826356</v>
      </c>
      <c r="AX151" s="719">
        <f t="shared" si="47"/>
        <v>12.566277281756674</v>
      </c>
      <c r="AY151" s="900">
        <v>0.33</v>
      </c>
      <c r="AZ151" s="839">
        <v>26.02</v>
      </c>
      <c r="BA151" s="839">
        <v>-2.1999999999999997</v>
      </c>
      <c r="BB151" s="839">
        <v>5.0599999999999996</v>
      </c>
      <c r="BC151" s="839">
        <v>8.58</v>
      </c>
      <c r="BE151" s="597">
        <v>2010</v>
      </c>
      <c r="BF151" s="865">
        <f t="shared" si="48"/>
        <v>0</v>
      </c>
      <c r="BG151" s="849">
        <v>14.099999999999998</v>
      </c>
    </row>
    <row r="152" spans="1:59" ht="11.25" customHeight="1" x14ac:dyDescent="0.2">
      <c r="A152" s="838" t="s">
        <v>622</v>
      </c>
      <c r="B152" s="843" t="s">
        <v>623</v>
      </c>
      <c r="C152" s="898" t="s">
        <v>112</v>
      </c>
      <c r="D152" s="898" t="s">
        <v>4296</v>
      </c>
      <c r="E152" s="705">
        <v>13</v>
      </c>
      <c r="F152" s="1153">
        <v>277</v>
      </c>
      <c r="G152" s="1153" t="s">
        <v>37</v>
      </c>
      <c r="H152" s="1153" t="s">
        <v>37</v>
      </c>
      <c r="I152" s="841">
        <v>186.89</v>
      </c>
      <c r="J152" s="624">
        <f t="shared" si="35"/>
        <v>2.0974905024345873</v>
      </c>
      <c r="K152" s="844">
        <v>0.98</v>
      </c>
      <c r="L152" s="854">
        <v>4</v>
      </c>
      <c r="M152" s="615">
        <f t="shared" si="36"/>
        <v>3.92</v>
      </c>
      <c r="N152" s="837" t="s">
        <v>148</v>
      </c>
      <c r="O152" s="706">
        <v>0.91</v>
      </c>
      <c r="P152" s="606">
        <v>44162</v>
      </c>
      <c r="Q152" s="606">
        <v>44180</v>
      </c>
      <c r="R152" s="615">
        <f t="shared" si="37"/>
        <v>7.6923076923076872</v>
      </c>
      <c r="S152" s="673">
        <f>IF(INDEX(Historical!$D$7:$D$1257,MATCH(B152,Historical!$B$7:$B$1281,0))=0,"n/a",(INDEX(Historical!$C$7:$C$1259,MATCH(B152,Historical!$B$7:$B$1281,0))/INDEX(Historical!$D$7:$D$1257,MATCH(B152,Historical!$B$7:$B$1281,0))-1)*100)</f>
        <v>8.1632653061224367</v>
      </c>
      <c r="T152" s="673">
        <f>IF(INDEX(Historical!$F$7:$F$1250,MATCH(B152,Historical!$B$7:$B$1281,0))=0,"n/a",((INDEX(Historical!$C$7:$C$1259,MATCH(B152,Historical!$B$7:$B$1281,0))/INDEX(Historical!$F$7:$F$1250,MATCH(B152,Historical!$B$7:$B$1281,0)))^(1/3)-1)*100)</f>
        <v>8.9341387842532871</v>
      </c>
      <c r="U152" s="673">
        <f>IF(INDEX(Historical!$H$7:$H$1250,MATCH(B152,Historical!$B$7:$B$1281,0))=0,"n/a",((INDEX(Historical!$C$7:$C$1259,MATCH(B152,Historical!$B$7:$B$1281,0))/INDEX(Historical!$H$7:$H$1250,MATCH(B152,Historical!$B$7:$B$1281,0)))^(1/5)-1)*100)</f>
        <v>10.617841113805838</v>
      </c>
      <c r="V152" s="673">
        <f>IF(INDEX(Historical!$O$7:$O$1250,MATCH(B152,Historical!$B$7:$B$1281,0))=0,"n/a",((INDEX(Historical!$C$7:$C$1259,MATCH(B152,Historical!$B$7:$B$1281,0))/INDEX(Historical!$O$7:$O$1250,MATCH(B152,Historical!$B$7:$B$1281,0)))^(1/10)-1)*100)</f>
        <v>9.926181394986223</v>
      </c>
      <c r="W152" s="674">
        <f t="shared" si="38"/>
        <v>1.0696803424496129</v>
      </c>
      <c r="X152" s="675">
        <f t="shared" si="39"/>
        <v>1.7406296907878425</v>
      </c>
      <c r="Y152" s="843"/>
      <c r="Z152" s="624">
        <f t="shared" si="40"/>
        <v>61.059190031152646</v>
      </c>
      <c r="AA152" s="853">
        <f t="shared" si="41"/>
        <v>29.110591900311526</v>
      </c>
      <c r="AB152" s="854">
        <v>12</v>
      </c>
      <c r="AC152" s="833">
        <v>6.42</v>
      </c>
      <c r="AD152" s="833">
        <v>2.92</v>
      </c>
      <c r="AE152" s="833">
        <v>2.36</v>
      </c>
      <c r="AF152" s="833">
        <v>4.9400000000000004</v>
      </c>
      <c r="AG152" s="833">
        <v>17.599999999999998</v>
      </c>
      <c r="AH152" s="833">
        <v>-12.1</v>
      </c>
      <c r="AI152" s="833">
        <v>10.489999999999998</v>
      </c>
      <c r="AJ152" s="833">
        <v>6.1</v>
      </c>
      <c r="AK152" s="833">
        <v>10</v>
      </c>
      <c r="AL152" s="845">
        <v>9900</v>
      </c>
      <c r="AM152" s="839">
        <v>0.4</v>
      </c>
      <c r="AN152" s="833">
        <v>0.77</v>
      </c>
      <c r="AO152" s="711">
        <f t="shared" si="42"/>
        <v>-16.395260284071099</v>
      </c>
      <c r="AP152" s="712">
        <f t="shared" si="43"/>
        <v>12.715331616240425</v>
      </c>
      <c r="AQ152" s="855">
        <f t="shared" si="44"/>
        <v>152.81202853551002</v>
      </c>
      <c r="AR152" s="624">
        <f>INDEX(Historical!$C$7:$C$1259,MATCH(B152,Historical!$B$7:$B$1281,0))*IF(AH152="n/a",1.03,IF(AH152&lt;0,1.01,IF(AH152&gt;10,1.1,(1+AH152/100))))</f>
        <v>3.7471000000000001</v>
      </c>
      <c r="AS152" s="853">
        <f t="shared" si="45"/>
        <v>4.1218100000000009</v>
      </c>
      <c r="AT152" s="853">
        <f t="shared" si="49"/>
        <v>4.5339910000000012</v>
      </c>
      <c r="AU152" s="853">
        <f t="shared" si="49"/>
        <v>4.9873901000000016</v>
      </c>
      <c r="AV152" s="853">
        <f t="shared" si="49"/>
        <v>5.486129110000002</v>
      </c>
      <c r="AW152" s="624">
        <f t="shared" si="46"/>
        <v>22.876420210000006</v>
      </c>
      <c r="AX152" s="719">
        <f t="shared" si="47"/>
        <v>12.240580132698382</v>
      </c>
      <c r="AY152" s="900">
        <v>1.2</v>
      </c>
      <c r="AZ152" s="839">
        <v>77.42</v>
      </c>
      <c r="BA152" s="839">
        <v>-2.44</v>
      </c>
      <c r="BB152" s="839">
        <v>7.32</v>
      </c>
      <c r="BC152" s="839">
        <v>22.650000000000002</v>
      </c>
      <c r="BE152" s="597">
        <v>2009</v>
      </c>
      <c r="BF152" s="865">
        <f t="shared" si="48"/>
        <v>0</v>
      </c>
      <c r="BG152" s="849">
        <v>7.0000000000000009</v>
      </c>
    </row>
    <row r="153" spans="1:59" ht="11.25" customHeight="1" x14ac:dyDescent="0.2">
      <c r="A153" s="831" t="s">
        <v>1300</v>
      </c>
      <c r="B153" s="842" t="s">
        <v>1301</v>
      </c>
      <c r="C153" s="898" t="s">
        <v>153</v>
      </c>
      <c r="D153" s="898" t="s">
        <v>4255</v>
      </c>
      <c r="E153" s="705">
        <v>11</v>
      </c>
      <c r="F153" s="1153">
        <v>377</v>
      </c>
      <c r="G153" s="1153" t="s">
        <v>106</v>
      </c>
      <c r="H153" s="1153" t="s">
        <v>106</v>
      </c>
      <c r="I153" s="841">
        <v>419.25</v>
      </c>
      <c r="J153" s="624">
        <f t="shared" si="35"/>
        <v>0.66785927251043531</v>
      </c>
      <c r="K153" s="844">
        <v>0.7</v>
      </c>
      <c r="L153" s="854">
        <v>4</v>
      </c>
      <c r="M153" s="615">
        <f t="shared" si="36"/>
        <v>2.8</v>
      </c>
      <c r="N153" s="837" t="s">
        <v>4004</v>
      </c>
      <c r="O153" s="706">
        <v>0.625</v>
      </c>
      <c r="P153" s="606">
        <v>44285</v>
      </c>
      <c r="Q153" s="606">
        <v>44316</v>
      </c>
      <c r="R153" s="615">
        <f t="shared" si="37"/>
        <v>11.999999999999993</v>
      </c>
      <c r="S153" s="673">
        <f>IF(INDEX(Historical!$D$7:$D$1257,MATCH(B153,Historical!$B$7:$B$1281,0))=0,"n/a",(INDEX(Historical!$C$7:$C$1259,MATCH(B153,Historical!$B$7:$B$1281,0))/INDEX(Historical!$D$7:$D$1257,MATCH(B153,Historical!$B$7:$B$1281,0))-1)*100)</f>
        <v>12.790697674418606</v>
      </c>
      <c r="T153" s="673">
        <f>IF(INDEX(Historical!$F$7:$F$1250,MATCH(B153,Historical!$B$7:$B$1281,0))=0,"n/a",((INDEX(Historical!$C$7:$C$1259,MATCH(B153,Historical!$B$7:$B$1281,0))/INDEX(Historical!$F$7:$F$1250,MATCH(B153,Historical!$B$7:$B$1281,0)))^(1/3)-1)*100)</f>
        <v>17.62739834643461</v>
      </c>
      <c r="U153" s="673">
        <f>IF(INDEX(Historical!$H$7:$H$1250,MATCH(B153,Historical!$B$7:$B$1281,0))=0,"n/a",((INDEX(Historical!$C$7:$C$1259,MATCH(B153,Historical!$B$7:$B$1281,0))/INDEX(Historical!$H$7:$H$1250,MATCH(B153,Historical!$B$7:$B$1281,0)))^(1/5)-1)*100)</f>
        <v>16.295089785085604</v>
      </c>
      <c r="V153" s="673" t="str">
        <f>IF(INDEX(Historical!$O$7:$O$1250,MATCH(B153,Historical!$B$7:$B$1281,0))=0,"n/a",((INDEX(Historical!$C$7:$C$1259,MATCH(B153,Historical!$B$7:$B$1281,0))/INDEX(Historical!$O$7:$O$1250,MATCH(B153,Historical!$B$7:$B$1281,0)))^(1/10)-1)*100)</f>
        <v>n/a</v>
      </c>
      <c r="W153" s="674" t="str">
        <f t="shared" si="38"/>
        <v>n/a</v>
      </c>
      <c r="X153" s="675">
        <f t="shared" si="39"/>
        <v>0.66240202378396762</v>
      </c>
      <c r="Y153" s="637"/>
      <c r="Z153" s="624">
        <f t="shared" si="40"/>
        <v>11.071569790431001</v>
      </c>
      <c r="AA153" s="853">
        <f t="shared" si="41"/>
        <v>16.577698695136419</v>
      </c>
      <c r="AB153" s="854">
        <v>12</v>
      </c>
      <c r="AC153" s="833">
        <v>25.29</v>
      </c>
      <c r="AD153" s="833">
        <v>1.37</v>
      </c>
      <c r="AE153" s="833">
        <v>0.7</v>
      </c>
      <c r="AF153" s="833">
        <v>4.0999999999999996</v>
      </c>
      <c r="AG153" s="833">
        <v>23.9</v>
      </c>
      <c r="AH153" s="833">
        <v>26</v>
      </c>
      <c r="AI153" s="833">
        <v>14.549999999999999</v>
      </c>
      <c r="AJ153" s="833">
        <v>24.6</v>
      </c>
      <c r="AK153" s="833">
        <v>12.280000000000001</v>
      </c>
      <c r="AL153" s="845">
        <v>53990</v>
      </c>
      <c r="AM153" s="839">
        <v>0.2</v>
      </c>
      <c r="AN153" s="833">
        <v>0.51</v>
      </c>
      <c r="AO153" s="711">
        <f t="shared" si="42"/>
        <v>0.38525036245961886</v>
      </c>
      <c r="AP153" s="712">
        <f t="shared" si="43"/>
        <v>16.962949057596038</v>
      </c>
      <c r="AQ153" s="855">
        <f t="shared" si="44"/>
        <v>73.805209805638199</v>
      </c>
      <c r="AR153" s="624">
        <f>INDEX(Historical!$C$7:$C$1259,MATCH(B153,Historical!$B$7:$B$1281,0))*IF(AH153="n/a",1.03,IF(AH153&lt;0,1.01,IF(AH153&gt;10,1.1,(1+AH153/100))))</f>
        <v>2.6675</v>
      </c>
      <c r="AS153" s="853">
        <f t="shared" si="45"/>
        <v>2.93425</v>
      </c>
      <c r="AT153" s="853">
        <f t="shared" si="49"/>
        <v>3.2276750000000001</v>
      </c>
      <c r="AU153" s="853">
        <f t="shared" si="49"/>
        <v>3.5504425000000004</v>
      </c>
      <c r="AV153" s="853">
        <f t="shared" si="49"/>
        <v>3.9054867500000006</v>
      </c>
      <c r="AW153" s="624">
        <f t="shared" si="46"/>
        <v>16.285354250000001</v>
      </c>
      <c r="AX153" s="719">
        <f t="shared" si="47"/>
        <v>3.8844017292784736</v>
      </c>
      <c r="AY153" s="900">
        <v>0.87</v>
      </c>
      <c r="AZ153" s="839">
        <v>46.85</v>
      </c>
      <c r="BA153" s="839">
        <v>-11.68</v>
      </c>
      <c r="BB153" s="839">
        <v>6.41</v>
      </c>
      <c r="BC153" s="839">
        <v>3.74</v>
      </c>
      <c r="BE153" s="597">
        <v>2011</v>
      </c>
      <c r="BF153" s="865">
        <f t="shared" si="48"/>
        <v>0</v>
      </c>
      <c r="BG153" s="849">
        <v>9.1999999999999993</v>
      </c>
    </row>
    <row r="154" spans="1:59" ht="11.25" customHeight="1" x14ac:dyDescent="0.2">
      <c r="A154" s="838" t="s">
        <v>606</v>
      </c>
      <c r="B154" s="842" t="s">
        <v>607</v>
      </c>
      <c r="C154" s="898" t="s">
        <v>123</v>
      </c>
      <c r="D154" s="898" t="s">
        <v>4108</v>
      </c>
      <c r="E154" s="705">
        <v>17</v>
      </c>
      <c r="F154" s="1153">
        <v>224</v>
      </c>
      <c r="G154" s="1153" t="s">
        <v>37</v>
      </c>
      <c r="H154" s="1153" t="s">
        <v>37</v>
      </c>
      <c r="I154" s="841">
        <v>33.520000000000003</v>
      </c>
      <c r="J154" s="624">
        <f t="shared" si="35"/>
        <v>2.9236276849642002</v>
      </c>
      <c r="K154" s="844">
        <v>0.245</v>
      </c>
      <c r="L154" s="854">
        <v>4</v>
      </c>
      <c r="M154" s="615">
        <f t="shared" si="36"/>
        <v>0.98</v>
      </c>
      <c r="N154" s="837" t="s">
        <v>208</v>
      </c>
      <c r="O154" s="709">
        <v>0.23250000000000001</v>
      </c>
      <c r="P154" s="606">
        <v>44238</v>
      </c>
      <c r="Q154" s="606">
        <v>44253</v>
      </c>
      <c r="R154" s="615">
        <f t="shared" si="37"/>
        <v>5.3763440860214979</v>
      </c>
      <c r="S154" s="673">
        <f>IF(INDEX(Historical!$D$7:$D$1257,MATCH(B154,Historical!$B$7:$B$1281,0))=0,"n/a",(INDEX(Historical!$C$7:$C$1259,MATCH(B154,Historical!$B$7:$B$1281,0))/INDEX(Historical!$D$7:$D$1257,MATCH(B154,Historical!$B$7:$B$1281,0))-1)*100)</f>
        <v>1.0869565217391353</v>
      </c>
      <c r="T154" s="673">
        <f>IF(INDEX(Historical!$F$7:$F$1250,MATCH(B154,Historical!$B$7:$B$1281,0))=0,"n/a",((INDEX(Historical!$C$7:$C$1259,MATCH(B154,Historical!$B$7:$B$1281,0))/INDEX(Historical!$F$7:$F$1250,MATCH(B154,Historical!$B$7:$B$1281,0)))^(1/3)-1)*100)</f>
        <v>2.6427232101898568</v>
      </c>
      <c r="U154" s="673">
        <f>IF(INDEX(Historical!$H$7:$H$1250,MATCH(B154,Historical!$B$7:$B$1281,0))=0,"n/a",((INDEX(Historical!$C$7:$C$1259,MATCH(B154,Historical!$B$7:$B$1281,0))/INDEX(Historical!$H$7:$H$1250,MATCH(B154,Historical!$B$7:$B$1281,0)))^(1/5)-1)*100)</f>
        <v>3.5804203580214189</v>
      </c>
      <c r="V154" s="673">
        <f>IF(INDEX(Historical!$O$7:$O$1250,MATCH(B154,Historical!$B$7:$B$1281,0))=0,"n/a",((INDEX(Historical!$C$7:$C$1259,MATCH(B154,Historical!$B$7:$B$1281,0))/INDEX(Historical!$O$7:$O$1250,MATCH(B154,Historical!$B$7:$B$1281,0)))^(1/10)-1)*100)</f>
        <v>4.8348059140673083</v>
      </c>
      <c r="W154" s="674">
        <f t="shared" si="38"/>
        <v>0.74055100073487123</v>
      </c>
      <c r="X154" s="675">
        <f t="shared" si="39"/>
        <v>0.44202720469400236</v>
      </c>
      <c r="Y154" s="843" t="s">
        <v>4140</v>
      </c>
      <c r="Z154" s="624">
        <f t="shared" si="40"/>
        <v>56.97674418604651</v>
      </c>
      <c r="AA154" s="853">
        <f t="shared" si="41"/>
        <v>19.488372093023258</v>
      </c>
      <c r="AB154" s="854">
        <v>3</v>
      </c>
      <c r="AC154" s="833">
        <v>1.72</v>
      </c>
      <c r="AD154" s="833" t="s">
        <v>136</v>
      </c>
      <c r="AE154" s="833">
        <v>1.1499999999999999</v>
      </c>
      <c r="AF154" s="833">
        <v>2.69</v>
      </c>
      <c r="AG154" s="833">
        <v>14.799999999999999</v>
      </c>
      <c r="AH154" s="833">
        <v>16.900000000000002</v>
      </c>
      <c r="AI154" s="833">
        <v>14.719999999999999</v>
      </c>
      <c r="AJ154" s="833">
        <v>8.1</v>
      </c>
      <c r="AK154" s="833" t="s">
        <v>136</v>
      </c>
      <c r="AL154" s="845">
        <v>651.41999999999996</v>
      </c>
      <c r="AM154" s="839">
        <v>10.130000000000001</v>
      </c>
      <c r="AN154" s="833">
        <v>0.37</v>
      </c>
      <c r="AO154" s="711">
        <f t="shared" si="42"/>
        <v>-12.984324050037639</v>
      </c>
      <c r="AP154" s="712">
        <f t="shared" si="43"/>
        <v>6.5040480429856196</v>
      </c>
      <c r="AQ154" s="855">
        <f t="shared" si="44"/>
        <v>52.641513110122837</v>
      </c>
      <c r="AR154" s="624">
        <f>INDEX(Historical!$C$7:$C$1259,MATCH(B154,Historical!$B$7:$B$1281,0))*IF(AH154="n/a",1.03,IF(AH154&lt;0,1.01,IF(AH154&gt;10,1.1,(1+AH154/100))))</f>
        <v>1.0230000000000001</v>
      </c>
      <c r="AS154" s="853">
        <f t="shared" si="45"/>
        <v>1.1253000000000002</v>
      </c>
      <c r="AT154" s="853">
        <f t="shared" si="49"/>
        <v>1.1590590000000003</v>
      </c>
      <c r="AU154" s="853">
        <f t="shared" si="49"/>
        <v>1.1938307700000004</v>
      </c>
      <c r="AV154" s="853">
        <f t="shared" si="49"/>
        <v>1.2296456931000004</v>
      </c>
      <c r="AW154" s="624">
        <f t="shared" si="46"/>
        <v>5.7308354631000018</v>
      </c>
      <c r="AX154" s="719">
        <f t="shared" si="47"/>
        <v>17.096764508054896</v>
      </c>
      <c r="AY154" s="900">
        <v>0.84</v>
      </c>
      <c r="AZ154" s="839">
        <v>120.46</v>
      </c>
      <c r="BA154" s="839">
        <v>-15.629999999999999</v>
      </c>
      <c r="BB154" s="839">
        <v>6.84</v>
      </c>
      <c r="BC154" s="839">
        <v>26.700000000000003</v>
      </c>
      <c r="BE154" s="597">
        <v>2005</v>
      </c>
      <c r="BF154" s="865">
        <f t="shared" si="48"/>
        <v>1</v>
      </c>
      <c r="BG154" s="849">
        <v>8.7999999999999989</v>
      </c>
    </row>
    <row r="155" spans="1:59" ht="11.25" customHeight="1" x14ac:dyDescent="0.2">
      <c r="A155" s="831" t="s">
        <v>1327</v>
      </c>
      <c r="B155" s="842" t="s">
        <v>1328</v>
      </c>
      <c r="C155" s="898" t="s">
        <v>108</v>
      </c>
      <c r="D155" s="898" t="s">
        <v>4272</v>
      </c>
      <c r="E155" s="705">
        <v>11</v>
      </c>
      <c r="F155" s="1153">
        <v>317</v>
      </c>
      <c r="G155" s="1153" t="s">
        <v>106</v>
      </c>
      <c r="H155" s="1153" t="s">
        <v>106</v>
      </c>
      <c r="I155" s="841">
        <v>46.42</v>
      </c>
      <c r="J155" s="624">
        <f t="shared" si="35"/>
        <v>2.3696682464454977</v>
      </c>
      <c r="K155" s="844">
        <v>0.55000000000000004</v>
      </c>
      <c r="L155" s="854">
        <v>2</v>
      </c>
      <c r="M155" s="615">
        <f t="shared" si="36"/>
        <v>1.1000000000000001</v>
      </c>
      <c r="N155" s="837" t="s">
        <v>608</v>
      </c>
      <c r="O155" s="706">
        <v>0.5</v>
      </c>
      <c r="P155" s="904">
        <v>43735</v>
      </c>
      <c r="Q155" s="904">
        <v>43753</v>
      </c>
      <c r="R155" s="615">
        <f t="shared" si="37"/>
        <v>10.000000000000009</v>
      </c>
      <c r="S155" s="673">
        <f>IF(INDEX(Historical!$D$7:$D$1257,MATCH(B155,Historical!$B$7:$B$1281,0))=0,"n/a",(INDEX(Historical!$C$7:$C$1259,MATCH(B155,Historical!$B$7:$B$1281,0))/INDEX(Historical!$D$7:$D$1257,MATCH(B155,Historical!$B$7:$B$1281,0))-1)*100)</f>
        <v>4.7619047619047672</v>
      </c>
      <c r="T155" s="673">
        <f>IF(INDEX(Historical!$F$7:$F$1250,MATCH(B155,Historical!$B$7:$B$1281,0))=0,"n/a",((INDEX(Historical!$C$7:$C$1259,MATCH(B155,Historical!$B$7:$B$1281,0))/INDEX(Historical!$F$7:$F$1250,MATCH(B155,Historical!$B$7:$B$1281,0)))^(1/3)-1)*100)</f>
        <v>18.563110149668759</v>
      </c>
      <c r="U155" s="673">
        <f>IF(INDEX(Historical!$H$7:$H$1250,MATCH(B155,Historical!$B$7:$B$1281,0))=0,"n/a",((INDEX(Historical!$C$7:$C$1259,MATCH(B155,Historical!$B$7:$B$1281,0))/INDEX(Historical!$H$7:$H$1250,MATCH(B155,Historical!$B$7:$B$1281,0)))^(1/5)-1)*100)</f>
        <v>13.656149397218043</v>
      </c>
      <c r="V155" s="673">
        <f>IF(INDEX(Historical!$O$7:$O$1250,MATCH(B155,Historical!$B$7:$B$1281,0))=0,"n/a",((INDEX(Historical!$C$7:$C$1259,MATCH(B155,Historical!$B$7:$B$1281,0))/INDEX(Historical!$O$7:$O$1250,MATCH(B155,Historical!$B$7:$B$1281,0)))^(1/10)-1)*100)</f>
        <v>11.817304401530127</v>
      </c>
      <c r="W155" s="674">
        <f t="shared" si="38"/>
        <v>1.1556061292158828</v>
      </c>
      <c r="X155" s="675">
        <f t="shared" si="39"/>
        <v>2.7312298794436085</v>
      </c>
      <c r="Y155" s="646" t="s">
        <v>4570</v>
      </c>
      <c r="Z155" s="624">
        <f t="shared" si="40"/>
        <v>41.984732824427482</v>
      </c>
      <c r="AA155" s="853">
        <f t="shared" si="41"/>
        <v>17.717557251908396</v>
      </c>
      <c r="AB155" s="854">
        <v>12</v>
      </c>
      <c r="AC155" s="833">
        <v>2.62</v>
      </c>
      <c r="AD155" s="833">
        <v>1.81</v>
      </c>
      <c r="AE155" s="833">
        <v>6.87</v>
      </c>
      <c r="AF155" s="833">
        <v>1.38</v>
      </c>
      <c r="AG155" s="833">
        <v>7.8</v>
      </c>
      <c r="AH155" s="833">
        <v>-16.100000000000001</v>
      </c>
      <c r="AI155" s="833" t="s">
        <v>136</v>
      </c>
      <c r="AJ155" s="833">
        <v>5</v>
      </c>
      <c r="AK155" s="833">
        <v>10</v>
      </c>
      <c r="AL155" s="845">
        <v>2930</v>
      </c>
      <c r="AM155" s="839">
        <v>6.3</v>
      </c>
      <c r="AN155" s="833">
        <v>0.06</v>
      </c>
      <c r="AO155" s="711">
        <f t="shared" si="42"/>
        <v>-1.6917396082448555</v>
      </c>
      <c r="AP155" s="712">
        <f t="shared" si="43"/>
        <v>16.02581764366354</v>
      </c>
      <c r="AQ155" s="855">
        <f t="shared" si="44"/>
        <v>4.2437933300450759</v>
      </c>
      <c r="AR155" s="624">
        <f>INDEX(Historical!$C$7:$C$1259,MATCH(B155,Historical!$B$7:$B$1281,0))*IF(AH155="n/a",1.03,IF(AH155&lt;0,1.01,IF(AH155&gt;10,1.1,(1+AH155/100))))</f>
        <v>1.1110000000000002</v>
      </c>
      <c r="AS155" s="853">
        <f t="shared" si="45"/>
        <v>1.1443300000000003</v>
      </c>
      <c r="AT155" s="853">
        <f t="shared" si="49"/>
        <v>1.2587630000000005</v>
      </c>
      <c r="AU155" s="853">
        <f t="shared" si="49"/>
        <v>1.3846393000000008</v>
      </c>
      <c r="AV155" s="853">
        <f t="shared" si="49"/>
        <v>1.5231032300000009</v>
      </c>
      <c r="AW155" s="624">
        <f t="shared" si="46"/>
        <v>6.4218355300000036</v>
      </c>
      <c r="AX155" s="719">
        <f t="shared" si="47"/>
        <v>13.834199763033183</v>
      </c>
      <c r="AY155" s="900">
        <v>1.33</v>
      </c>
      <c r="AZ155" s="839">
        <v>98.8</v>
      </c>
      <c r="BA155" s="839">
        <v>-12.509999999999998</v>
      </c>
      <c r="BB155" s="839">
        <v>4.16</v>
      </c>
      <c r="BC155" s="839">
        <v>32.879999999999995</v>
      </c>
      <c r="BE155" s="597">
        <v>2010</v>
      </c>
      <c r="BF155" s="865">
        <f t="shared" si="48"/>
        <v>0</v>
      </c>
      <c r="BG155" s="849">
        <v>1.3</v>
      </c>
    </row>
    <row r="156" spans="1:59" ht="11.25" customHeight="1" x14ac:dyDescent="0.2">
      <c r="A156" s="831" t="s">
        <v>1312</v>
      </c>
      <c r="B156" s="842" t="s">
        <v>1313</v>
      </c>
      <c r="C156" s="898" t="s">
        <v>112</v>
      </c>
      <c r="D156" s="898" t="s">
        <v>211</v>
      </c>
      <c r="E156" s="705">
        <v>11</v>
      </c>
      <c r="F156" s="1153">
        <v>312</v>
      </c>
      <c r="G156" s="1153" t="s">
        <v>106</v>
      </c>
      <c r="H156" s="1153" t="s">
        <v>106</v>
      </c>
      <c r="I156" s="841">
        <v>209.32</v>
      </c>
      <c r="J156" s="624">
        <f t="shared" si="35"/>
        <v>0.95547487101089246</v>
      </c>
      <c r="K156" s="844">
        <v>0.5</v>
      </c>
      <c r="L156" s="854">
        <v>4</v>
      </c>
      <c r="M156" s="615">
        <f t="shared" si="36"/>
        <v>2</v>
      </c>
      <c r="N156" s="837" t="s">
        <v>208</v>
      </c>
      <c r="O156" s="706">
        <v>0.43</v>
      </c>
      <c r="P156" s="904">
        <v>43601</v>
      </c>
      <c r="Q156" s="904">
        <v>43616</v>
      </c>
      <c r="R156" s="615">
        <f t="shared" si="37"/>
        <v>16.279069767441861</v>
      </c>
      <c r="S156" s="673">
        <f>IF(INDEX(Historical!$D$7:$D$1257,MATCH(B156,Historical!$B$7:$B$1281,0))=0,"n/a",(INDEX(Historical!$C$7:$C$1259,MATCH(B156,Historical!$B$7:$B$1281,0))/INDEX(Historical!$D$7:$D$1257,MATCH(B156,Historical!$B$7:$B$1281,0))-1)*100)</f>
        <v>3.62694300518136</v>
      </c>
      <c r="T156" s="673">
        <f>IF(INDEX(Historical!$F$7:$F$1250,MATCH(B156,Historical!$B$7:$B$1281,0))=0,"n/a",((INDEX(Historical!$C$7:$C$1259,MATCH(B156,Historical!$B$7:$B$1281,0))/INDEX(Historical!$F$7:$F$1250,MATCH(B156,Historical!$B$7:$B$1281,0)))^(1/3)-1)*100)</f>
        <v>11.315078730200367</v>
      </c>
      <c r="U156" s="673">
        <f>IF(INDEX(Historical!$H$7:$H$1250,MATCH(B156,Historical!$B$7:$B$1281,0))=0,"n/a",((INDEX(Historical!$C$7:$C$1259,MATCH(B156,Historical!$B$7:$B$1281,0))/INDEX(Historical!$H$7:$H$1250,MATCH(B156,Historical!$B$7:$B$1281,0)))^(1/5)-1)*100)</f>
        <v>10.032672693604683</v>
      </c>
      <c r="V156" s="673">
        <f>IF(INDEX(Historical!$O$7:$O$1250,MATCH(B156,Historical!$B$7:$B$1281,0))=0,"n/a",((INDEX(Historical!$C$7:$C$1259,MATCH(B156,Historical!$B$7:$B$1281,0))/INDEX(Historical!$O$7:$O$1250,MATCH(B156,Historical!$B$7:$B$1281,0)))^(1/10)-1)*100)</f>
        <v>13.374533737670568</v>
      </c>
      <c r="W156" s="674">
        <f t="shared" si="38"/>
        <v>0.75013251978622364</v>
      </c>
      <c r="X156" s="675">
        <f t="shared" si="39"/>
        <v>1.5676051083757316</v>
      </c>
      <c r="Y156" s="646" t="s">
        <v>4570</v>
      </c>
      <c r="Z156" s="624">
        <f t="shared" si="40"/>
        <v>40.48582995951417</v>
      </c>
      <c r="AA156" s="853">
        <f t="shared" si="41"/>
        <v>42.372469635627525</v>
      </c>
      <c r="AB156" s="854">
        <v>12</v>
      </c>
      <c r="AC156" s="833">
        <v>4.9400000000000004</v>
      </c>
      <c r="AD156" s="833">
        <v>3.7</v>
      </c>
      <c r="AE156" s="833">
        <v>6.63</v>
      </c>
      <c r="AF156" s="833">
        <v>6.35</v>
      </c>
      <c r="AG156" s="833">
        <v>16</v>
      </c>
      <c r="AH156" s="833">
        <v>-11.1</v>
      </c>
      <c r="AI156" s="833">
        <v>10.23</v>
      </c>
      <c r="AJ156" s="833">
        <v>6.4</v>
      </c>
      <c r="AK156" s="833">
        <v>11.5</v>
      </c>
      <c r="AL156" s="845">
        <v>15600</v>
      </c>
      <c r="AM156" s="839">
        <v>0.2</v>
      </c>
      <c r="AN156" s="833">
        <v>0.41</v>
      </c>
      <c r="AO156" s="711">
        <f t="shared" si="42"/>
        <v>-31.384322071011951</v>
      </c>
      <c r="AP156" s="712">
        <f t="shared" si="43"/>
        <v>10.988147564615575</v>
      </c>
      <c r="AQ156" s="855">
        <f t="shared" si="44"/>
        <v>245.80995563474505</v>
      </c>
      <c r="AR156" s="624">
        <f>INDEX(Historical!$C$7:$C$1259,MATCH(B156,Historical!$B$7:$B$1281,0))*IF(AH156="n/a",1.03,IF(AH156&lt;0,1.01,IF(AH156&gt;10,1.1,(1+AH156/100))))</f>
        <v>2.02</v>
      </c>
      <c r="AS156" s="853">
        <f t="shared" si="45"/>
        <v>2.2220000000000004</v>
      </c>
      <c r="AT156" s="853">
        <f t="shared" si="49"/>
        <v>2.4442000000000008</v>
      </c>
      <c r="AU156" s="853">
        <f t="shared" si="49"/>
        <v>2.6886200000000011</v>
      </c>
      <c r="AV156" s="853">
        <f t="shared" si="49"/>
        <v>2.9574820000000015</v>
      </c>
      <c r="AW156" s="624">
        <f t="shared" si="46"/>
        <v>12.332302000000006</v>
      </c>
      <c r="AX156" s="719">
        <f t="shared" si="47"/>
        <v>5.8916023313586887</v>
      </c>
      <c r="AY156" s="900">
        <v>1.08</v>
      </c>
      <c r="AZ156" s="839">
        <v>60.099999999999994</v>
      </c>
      <c r="BA156" s="839">
        <v>-1.1299999999999999</v>
      </c>
      <c r="BB156" s="839">
        <v>6.11</v>
      </c>
      <c r="BC156" s="839">
        <v>13.209999999999999</v>
      </c>
      <c r="BE156" s="597">
        <v>2010</v>
      </c>
      <c r="BF156" s="865">
        <f t="shared" si="48"/>
        <v>0</v>
      </c>
      <c r="BG156" s="849">
        <v>9.1</v>
      </c>
    </row>
    <row r="157" spans="1:59" s="744" customFormat="1" ht="11.25" customHeight="1" x14ac:dyDescent="0.2">
      <c r="A157" s="726" t="s">
        <v>628</v>
      </c>
      <c r="B157" s="751" t="s">
        <v>629</v>
      </c>
      <c r="C157" s="898" t="s">
        <v>123</v>
      </c>
      <c r="D157" s="898" t="s">
        <v>4108</v>
      </c>
      <c r="E157" s="727">
        <v>18</v>
      </c>
      <c r="F157" s="1153">
        <v>194</v>
      </c>
      <c r="G157" s="1152" t="s">
        <v>37</v>
      </c>
      <c r="H157" s="1152" t="s">
        <v>37</v>
      </c>
      <c r="I157" s="728">
        <v>139.61000000000001</v>
      </c>
      <c r="J157" s="729">
        <f t="shared" si="35"/>
        <v>2.2061456915693713</v>
      </c>
      <c r="K157" s="730">
        <v>0.77</v>
      </c>
      <c r="L157" s="731">
        <v>4</v>
      </c>
      <c r="M157" s="732">
        <f t="shared" si="36"/>
        <v>3.08</v>
      </c>
      <c r="N157" s="733" t="s">
        <v>583</v>
      </c>
      <c r="O157" s="734">
        <v>0.75</v>
      </c>
      <c r="P157" s="1122">
        <v>44097</v>
      </c>
      <c r="Q157" s="1122">
        <v>44109</v>
      </c>
      <c r="R157" s="732">
        <f t="shared" si="37"/>
        <v>2.6666666666666687</v>
      </c>
      <c r="S157" s="673">
        <f>IF(INDEX(Historical!$D$7:$D$1257,MATCH(B157,Historical!$B$7:$B$1281,0))=0,"n/a",(INDEX(Historical!$C$7:$C$1259,MATCH(B157,Historical!$B$7:$B$1281,0))/INDEX(Historical!$D$7:$D$1257,MATCH(B157,Historical!$B$7:$B$1281,0))-1)*100)</f>
        <v>2.0270270270270396</v>
      </c>
      <c r="T157" s="673">
        <f>IF(INDEX(Historical!$F$7:$F$1250,MATCH(B157,Historical!$B$7:$B$1281,0))=0,"n/a",((INDEX(Historical!$C$7:$C$1259,MATCH(B157,Historical!$B$7:$B$1281,0))/INDEX(Historical!$F$7:$F$1250,MATCH(B157,Historical!$B$7:$B$1281,0)))^(1/3)-1)*100)</f>
        <v>4.9837653692282213</v>
      </c>
      <c r="U157" s="673">
        <f>IF(INDEX(Historical!$H$7:$H$1250,MATCH(B157,Historical!$B$7:$B$1281,0))=0,"n/a",((INDEX(Historical!$C$7:$C$1259,MATCH(B157,Historical!$B$7:$B$1281,0))/INDEX(Historical!$H$7:$H$1250,MATCH(B157,Historical!$B$7:$B$1281,0)))^(1/5)-1)*100)</f>
        <v>8.9201280801825646</v>
      </c>
      <c r="V157" s="673">
        <f>IF(INDEX(Historical!$O$7:$O$1250,MATCH(B157,Historical!$B$7:$B$1281,0))=0,"n/a",((INDEX(Historical!$C$7:$C$1259,MATCH(B157,Historical!$B$7:$B$1281,0))/INDEX(Historical!$O$7:$O$1250,MATCH(B157,Historical!$B$7:$B$1281,0)))^(1/10)-1)*100)</f>
        <v>11.465553549896711</v>
      </c>
      <c r="W157" s="674">
        <f t="shared" si="38"/>
        <v>0.77799366959154992</v>
      </c>
      <c r="X157" s="675" t="str">
        <f t="shared" si="39"/>
        <v>n/a</v>
      </c>
      <c r="Y157" s="735"/>
      <c r="Z157" s="729">
        <f t="shared" si="40"/>
        <v>96.855345911949684</v>
      </c>
      <c r="AA157" s="736">
        <f t="shared" si="41"/>
        <v>43.90251572327044</v>
      </c>
      <c r="AB157" s="731">
        <v>12</v>
      </c>
      <c r="AC157" s="737">
        <v>3.18</v>
      </c>
      <c r="AD157" s="737">
        <v>4.3899999999999997</v>
      </c>
      <c r="AE157" s="737">
        <v>6.79</v>
      </c>
      <c r="AF157" s="737">
        <v>2.48</v>
      </c>
      <c r="AG157" s="737">
        <v>6</v>
      </c>
      <c r="AH157" s="737">
        <v>-20.599999999999998</v>
      </c>
      <c r="AI157" s="737">
        <v>11.15</v>
      </c>
      <c r="AJ157" s="737">
        <v>-9.3000000000000007</v>
      </c>
      <c r="AK157" s="737">
        <v>10</v>
      </c>
      <c r="AL157" s="738">
        <v>34500</v>
      </c>
      <c r="AM157" s="739">
        <v>0.1</v>
      </c>
      <c r="AN157" s="737">
        <v>0.7</v>
      </c>
      <c r="AO157" s="740">
        <f t="shared" si="42"/>
        <v>-32.7762419515185</v>
      </c>
      <c r="AP157" s="741">
        <f t="shared" si="43"/>
        <v>11.126273771751936</v>
      </c>
      <c r="AQ157" s="742">
        <f t="shared" si="44"/>
        <v>119.97801808737437</v>
      </c>
      <c r="AR157" s="624">
        <f>INDEX(Historical!$C$7:$C$1259,MATCH(B157,Historical!$B$7:$B$1281,0))*IF(AH157="n/a",1.03,IF(AH157&lt;0,1.01,IF(AH157&gt;10,1.1,(1+AH157/100))))</f>
        <v>3.0502000000000002</v>
      </c>
      <c r="AS157" s="736">
        <f t="shared" si="45"/>
        <v>3.3552200000000005</v>
      </c>
      <c r="AT157" s="736">
        <f t="shared" si="49"/>
        <v>3.6907420000000011</v>
      </c>
      <c r="AU157" s="736">
        <f t="shared" si="49"/>
        <v>4.0598162000000011</v>
      </c>
      <c r="AV157" s="736">
        <f t="shared" si="49"/>
        <v>4.4657978200000015</v>
      </c>
      <c r="AW157" s="729">
        <f t="shared" si="46"/>
        <v>18.621776020000006</v>
      </c>
      <c r="AX157" s="743">
        <f t="shared" si="47"/>
        <v>13.33842562853664</v>
      </c>
      <c r="AY157" s="901">
        <v>0.98</v>
      </c>
      <c r="AZ157" s="739">
        <v>44.230000000000004</v>
      </c>
      <c r="BA157" s="739">
        <v>-2.4299999999999997</v>
      </c>
      <c r="BB157" s="739">
        <v>6.1</v>
      </c>
      <c r="BC157" s="739">
        <v>14.46</v>
      </c>
      <c r="BD157" s="875"/>
      <c r="BE157" s="597">
        <v>2003</v>
      </c>
      <c r="BF157" s="865">
        <f t="shared" si="48"/>
        <v>1</v>
      </c>
      <c r="BG157" s="793">
        <v>2.8000000000000003</v>
      </c>
    </row>
    <row r="158" spans="1:59" ht="11.25" customHeight="1" x14ac:dyDescent="0.2">
      <c r="A158" s="838" t="s">
        <v>1314</v>
      </c>
      <c r="B158" s="842" t="s">
        <v>1315</v>
      </c>
      <c r="C158" s="898" t="s">
        <v>108</v>
      </c>
      <c r="D158" s="898" t="s">
        <v>4272</v>
      </c>
      <c r="E158" s="705">
        <v>11</v>
      </c>
      <c r="F158" s="1153">
        <v>376</v>
      </c>
      <c r="G158" s="1153" t="s">
        <v>37</v>
      </c>
      <c r="H158" s="1153" t="s">
        <v>37</v>
      </c>
      <c r="I158" s="841">
        <v>84.19</v>
      </c>
      <c r="J158" s="624">
        <f t="shared" si="35"/>
        <v>2.28055588549709</v>
      </c>
      <c r="K158" s="844">
        <v>0.48</v>
      </c>
      <c r="L158" s="854">
        <v>4</v>
      </c>
      <c r="M158" s="615">
        <f t="shared" si="36"/>
        <v>1.92</v>
      </c>
      <c r="N158" s="837" t="s">
        <v>583</v>
      </c>
      <c r="O158" s="706">
        <v>0.46</v>
      </c>
      <c r="P158" s="606">
        <v>44281</v>
      </c>
      <c r="Q158" s="606">
        <v>44295</v>
      </c>
      <c r="R158" s="615">
        <f t="shared" si="37"/>
        <v>4.3478260869565135</v>
      </c>
      <c r="S158" s="673">
        <f>IF(INDEX(Historical!$D$7:$D$1257,MATCH(B158,Historical!$B$7:$B$1281,0))=0,"n/a",(INDEX(Historical!$C$7:$C$1259,MATCH(B158,Historical!$B$7:$B$1281,0))/INDEX(Historical!$D$7:$D$1257,MATCH(B158,Historical!$B$7:$B$1281,0))-1)*100)</f>
        <v>7.0588235294117618</v>
      </c>
      <c r="T158" s="673">
        <f>IF(INDEX(Historical!$F$7:$F$1250,MATCH(B158,Historical!$B$7:$B$1281,0))=0,"n/a",((INDEX(Historical!$C$7:$C$1259,MATCH(B158,Historical!$B$7:$B$1281,0))/INDEX(Historical!$F$7:$F$1250,MATCH(B158,Historical!$B$7:$B$1281,0)))^(1/3)-1)*100)</f>
        <v>13.341022161941286</v>
      </c>
      <c r="U158" s="673">
        <f>IF(INDEX(Historical!$H$7:$H$1250,MATCH(B158,Historical!$B$7:$B$1281,0))=0,"n/a",((INDEX(Historical!$C$7:$C$1259,MATCH(B158,Historical!$B$7:$B$1281,0))/INDEX(Historical!$H$7:$H$1250,MATCH(B158,Historical!$B$7:$B$1281,0)))^(1/5)-1)*100)</f>
        <v>12.277890194739705</v>
      </c>
      <c r="V158" s="673">
        <f>IF(INDEX(Historical!$O$7:$O$1250,MATCH(B158,Historical!$B$7:$B$1281,0))=0,"n/a",((INDEX(Historical!$C$7:$C$1259,MATCH(B158,Historical!$B$7:$B$1281,0))/INDEX(Historical!$O$7:$O$1250,MATCH(B158,Historical!$B$7:$B$1281,0)))^(1/10)-1)*100)</f>
        <v>9.7169911594973115</v>
      </c>
      <c r="W158" s="674">
        <f t="shared" si="38"/>
        <v>1.26354856078462</v>
      </c>
      <c r="X158" s="675">
        <f t="shared" si="39"/>
        <v>1.7794043760492324</v>
      </c>
      <c r="Y158" s="627"/>
      <c r="Z158" s="624">
        <f t="shared" si="40"/>
        <v>54.857142857142861</v>
      </c>
      <c r="AA158" s="853">
        <f t="shared" si="41"/>
        <v>24.054285714285715</v>
      </c>
      <c r="AB158" s="854">
        <v>12</v>
      </c>
      <c r="AC158" s="833">
        <v>3.5</v>
      </c>
      <c r="AD158" s="833">
        <v>9.6999999999999993</v>
      </c>
      <c r="AE158" s="833">
        <v>6.89</v>
      </c>
      <c r="AF158" s="833">
        <v>1.64</v>
      </c>
      <c r="AG158" s="833">
        <v>7.1999999999999993</v>
      </c>
      <c r="AH158" s="833">
        <v>-30.5</v>
      </c>
      <c r="AI158" s="833">
        <v>1.1900000000000002</v>
      </c>
      <c r="AJ158" s="833">
        <v>6.9</v>
      </c>
      <c r="AK158" s="833">
        <v>2.5</v>
      </c>
      <c r="AL158" s="845">
        <v>2770</v>
      </c>
      <c r="AM158" s="839">
        <v>0.70000000000000007</v>
      </c>
      <c r="AN158" s="833">
        <v>0.09</v>
      </c>
      <c r="AO158" s="711">
        <f t="shared" si="42"/>
        <v>-9.4958396340489202</v>
      </c>
      <c r="AP158" s="712">
        <f t="shared" si="43"/>
        <v>14.558446080236795</v>
      </c>
      <c r="AQ158" s="855">
        <f t="shared" si="44"/>
        <v>32.411863468881009</v>
      </c>
      <c r="AR158" s="624">
        <f>INDEX(Historical!$C$7:$C$1259,MATCH(B158,Historical!$B$7:$B$1281,0))*IF(AH158="n/a",1.03,IF(AH158&lt;0,1.01,IF(AH158&gt;10,1.1,(1+AH158/100))))</f>
        <v>1.8382000000000001</v>
      </c>
      <c r="AS158" s="853">
        <f t="shared" si="45"/>
        <v>1.86007458</v>
      </c>
      <c r="AT158" s="853">
        <f t="shared" si="49"/>
        <v>1.9065764445</v>
      </c>
      <c r="AU158" s="853">
        <f t="shared" si="49"/>
        <v>1.9542408556124997</v>
      </c>
      <c r="AV158" s="853">
        <f t="shared" si="49"/>
        <v>2.0030968770028119</v>
      </c>
      <c r="AW158" s="624">
        <f t="shared" si="46"/>
        <v>9.5621887571153117</v>
      </c>
      <c r="AX158" s="719">
        <f t="shared" si="47"/>
        <v>11.357867629309077</v>
      </c>
      <c r="AY158" s="900">
        <v>1.04</v>
      </c>
      <c r="AZ158" s="839">
        <v>70.94</v>
      </c>
      <c r="BA158" s="839">
        <v>-15.68</v>
      </c>
      <c r="BB158" s="839">
        <v>-0.57000000000000006</v>
      </c>
      <c r="BC158" s="839">
        <v>20.810000000000002</v>
      </c>
      <c r="BE158" s="597">
        <v>2011</v>
      </c>
      <c r="BF158" s="865">
        <f t="shared" si="48"/>
        <v>0</v>
      </c>
      <c r="BG158" s="849">
        <v>0.89999999999999991</v>
      </c>
    </row>
    <row r="159" spans="1:59" ht="11.25" customHeight="1" x14ac:dyDescent="0.2">
      <c r="A159" s="838" t="s">
        <v>1317</v>
      </c>
      <c r="B159" s="842" t="s">
        <v>1318</v>
      </c>
      <c r="C159" s="898" t="s">
        <v>128</v>
      </c>
      <c r="D159" s="898" t="s">
        <v>4261</v>
      </c>
      <c r="E159" s="705">
        <v>10</v>
      </c>
      <c r="F159" s="1153">
        <v>420</v>
      </c>
      <c r="G159" s="1153" t="s">
        <v>115</v>
      </c>
      <c r="H159" s="1153" t="s">
        <v>115</v>
      </c>
      <c r="I159" s="833">
        <v>89.92</v>
      </c>
      <c r="J159" s="624">
        <f t="shared" si="35"/>
        <v>2.8469750889679712</v>
      </c>
      <c r="K159" s="844">
        <v>0.64</v>
      </c>
      <c r="L159" s="854">
        <v>4</v>
      </c>
      <c r="M159" s="615">
        <f t="shared" si="36"/>
        <v>2.56</v>
      </c>
      <c r="N159" s="837" t="s">
        <v>409</v>
      </c>
      <c r="O159" s="706">
        <v>0.63</v>
      </c>
      <c r="P159" s="606">
        <v>44104</v>
      </c>
      <c r="Q159" s="606">
        <v>44130</v>
      </c>
      <c r="R159" s="615">
        <f t="shared" si="37"/>
        <v>1.5873015873015885</v>
      </c>
      <c r="S159" s="673">
        <f>IF(INDEX(Historical!$D$7:$D$1257,MATCH(B159,Historical!$B$7:$B$1281,0))=0,"n/a",(INDEX(Historical!$C$7:$C$1259,MATCH(B159,Historical!$B$7:$B$1281,0))/INDEX(Historical!$D$7:$D$1257,MATCH(B159,Historical!$B$7:$B$1281,0))-1)*100)</f>
        <v>0.99800399201597223</v>
      </c>
      <c r="T159" s="673">
        <f>IF(INDEX(Historical!$F$7:$F$1250,MATCH(B159,Historical!$B$7:$B$1281,0))=0,"n/a",((INDEX(Historical!$C$7:$C$1259,MATCH(B159,Historical!$B$7:$B$1281,0))/INDEX(Historical!$F$7:$F$1250,MATCH(B159,Historical!$B$7:$B$1281,0)))^(1/3)-1)*100)</f>
        <v>6.4062346995863217</v>
      </c>
      <c r="U159" s="673">
        <f>IF(INDEX(Historical!$H$7:$H$1250,MATCH(B159,Historical!$B$7:$B$1281,0))=0,"n/a",((INDEX(Historical!$C$7:$C$1259,MATCH(B159,Historical!$B$7:$B$1281,0))/INDEX(Historical!$H$7:$H$1250,MATCH(B159,Historical!$B$7:$B$1281,0)))^(1/5)-1)*100)</f>
        <v>8.1495911974492685</v>
      </c>
      <c r="V159" s="673">
        <f>IF(INDEX(Historical!$O$7:$O$1250,MATCH(B159,Historical!$B$7:$B$1281,0))=0,"n/a",((INDEX(Historical!$C$7:$C$1259,MATCH(B159,Historical!$B$7:$B$1281,0))/INDEX(Historical!$O$7:$O$1250,MATCH(B159,Historical!$B$7:$B$1281,0)))^(1/10)-1)*100)</f>
        <v>16.276847703168261</v>
      </c>
      <c r="W159" s="674">
        <f t="shared" si="38"/>
        <v>0.50068608775291079</v>
      </c>
      <c r="X159" s="675" t="str">
        <f t="shared" si="39"/>
        <v>n/a</v>
      </c>
      <c r="Y159" s="627"/>
      <c r="Z159" s="624">
        <f t="shared" si="40"/>
        <v>49.805447470817128</v>
      </c>
      <c r="AA159" s="853">
        <f t="shared" si="41"/>
        <v>17.494163424124515</v>
      </c>
      <c r="AB159" s="854">
        <v>12</v>
      </c>
      <c r="AC159" s="833">
        <v>5.14</v>
      </c>
      <c r="AD159" s="833">
        <v>9.43</v>
      </c>
      <c r="AE159" s="833">
        <v>1.01</v>
      </c>
      <c r="AF159" s="833">
        <v>2.1</v>
      </c>
      <c r="AG159" s="833">
        <v>12.7</v>
      </c>
      <c r="AH159" s="833">
        <v>-16</v>
      </c>
      <c r="AI159" s="833">
        <v>7.57</v>
      </c>
      <c r="AJ159" s="833">
        <v>-1.3</v>
      </c>
      <c r="AK159" s="833">
        <v>1.9</v>
      </c>
      <c r="AL159" s="845">
        <v>6060</v>
      </c>
      <c r="AM159" s="839">
        <v>0.70000000000000007</v>
      </c>
      <c r="AN159" s="833">
        <v>0.74</v>
      </c>
      <c r="AO159" s="711">
        <f t="shared" si="42"/>
        <v>-6.4975971377072756</v>
      </c>
      <c r="AP159" s="712">
        <f t="shared" si="43"/>
        <v>10.99656628641724</v>
      </c>
      <c r="AQ159" s="855">
        <f t="shared" si="44"/>
        <v>27.780616145471051</v>
      </c>
      <c r="AR159" s="624">
        <f>INDEX(Historical!$C$7:$C$1259,MATCH(B159,Historical!$B$7:$B$1281,0))*IF(AH159="n/a",1.03,IF(AH159&lt;0,1.01,IF(AH159&gt;10,1.1,(1+AH159/100))))</f>
        <v>2.5552999999999999</v>
      </c>
      <c r="AS159" s="853">
        <f t="shared" si="45"/>
        <v>2.7487362100000001</v>
      </c>
      <c r="AT159" s="853">
        <f t="shared" si="49"/>
        <v>2.8009621979899997</v>
      </c>
      <c r="AU159" s="853">
        <f t="shared" si="49"/>
        <v>2.8541804797518093</v>
      </c>
      <c r="AV159" s="853">
        <f t="shared" si="49"/>
        <v>2.9084099088670934</v>
      </c>
      <c r="AW159" s="624">
        <f t="shared" si="46"/>
        <v>13.867588796608903</v>
      </c>
      <c r="AX159" s="719">
        <f t="shared" si="47"/>
        <v>15.42214056562378</v>
      </c>
      <c r="AY159" s="900">
        <v>0.83</v>
      </c>
      <c r="AZ159" s="839">
        <v>30.869999999999997</v>
      </c>
      <c r="BA159" s="839">
        <v>-3.9899999999999998</v>
      </c>
      <c r="BB159" s="839">
        <v>3.8600000000000003</v>
      </c>
      <c r="BC159" s="839">
        <v>10.59</v>
      </c>
      <c r="BE159" s="597">
        <v>2011</v>
      </c>
      <c r="BF159" s="865">
        <f t="shared" si="48"/>
        <v>0</v>
      </c>
      <c r="BG159" s="849">
        <v>5.4</v>
      </c>
    </row>
    <row r="160" spans="1:59" ht="11.25" customHeight="1" x14ac:dyDescent="0.2">
      <c r="A160" s="831" t="s">
        <v>1333</v>
      </c>
      <c r="B160" s="842" t="s">
        <v>1334</v>
      </c>
      <c r="C160" s="898" t="s">
        <v>4126</v>
      </c>
      <c r="D160" s="898" t="s">
        <v>4301</v>
      </c>
      <c r="E160" s="705">
        <v>10</v>
      </c>
      <c r="F160" s="1153">
        <v>417</v>
      </c>
      <c r="G160" s="1153" t="s">
        <v>106</v>
      </c>
      <c r="H160" s="1153" t="s">
        <v>106</v>
      </c>
      <c r="I160" s="841">
        <v>383.06</v>
      </c>
      <c r="J160" s="624">
        <f t="shared" si="35"/>
        <v>0.61609147392053465</v>
      </c>
      <c r="K160" s="844">
        <v>0.59</v>
      </c>
      <c r="L160" s="854">
        <v>4</v>
      </c>
      <c r="M160" s="615">
        <f t="shared" si="36"/>
        <v>2.36</v>
      </c>
      <c r="N160" s="837" t="s">
        <v>377</v>
      </c>
      <c r="O160" s="706">
        <v>0.53</v>
      </c>
      <c r="P160" s="606">
        <v>44021</v>
      </c>
      <c r="Q160" s="606">
        <v>44123</v>
      </c>
      <c r="R160" s="615">
        <f t="shared" si="37"/>
        <v>11.320754716981121</v>
      </c>
      <c r="S160" s="673">
        <f>IF(INDEX(Historical!$D$7:$D$1257,MATCH(B160,Historical!$B$7:$B$1281,0))=0,"n/a",(INDEX(Historical!$C$7:$C$1259,MATCH(B160,Historical!$B$7:$B$1281,0))/INDEX(Historical!$D$7:$D$1257,MATCH(B160,Historical!$B$7:$B$1281,0))-1)*100)</f>
        <v>12.371134020618557</v>
      </c>
      <c r="T160" s="673">
        <f>IF(INDEX(Historical!$F$7:$F$1250,MATCH(B160,Historical!$B$7:$B$1281,0))=0,"n/a",((INDEX(Historical!$C$7:$C$1259,MATCH(B160,Historical!$B$7:$B$1281,0))/INDEX(Historical!$F$7:$F$1250,MATCH(B160,Historical!$B$7:$B$1281,0)))^(1/3)-1)*100)</f>
        <v>15.632290111543856</v>
      </c>
      <c r="U160" s="673">
        <f>IF(INDEX(Historical!$H$7:$H$1250,MATCH(B160,Historical!$B$7:$B$1281,0))=0,"n/a",((INDEX(Historical!$C$7:$C$1259,MATCH(B160,Historical!$B$7:$B$1281,0))/INDEX(Historical!$H$7:$H$1250,MATCH(B160,Historical!$B$7:$B$1281,0)))^(1/5)-1)*100)</f>
        <v>15.731994815207727</v>
      </c>
      <c r="V160" s="673" t="str">
        <f>IF(INDEX(Historical!$O$7:$O$1250,MATCH(B160,Historical!$B$7:$B$1281,0))=0,"n/a",((INDEX(Historical!$C$7:$C$1259,MATCH(B160,Historical!$B$7:$B$1281,0))/INDEX(Historical!$O$7:$O$1250,MATCH(B160,Historical!$B$7:$B$1281,0)))^(1/10)-1)*100)</f>
        <v>n/a</v>
      </c>
      <c r="W160" s="674" t="str">
        <f t="shared" si="38"/>
        <v>n/a</v>
      </c>
      <c r="X160" s="675">
        <f t="shared" si="39"/>
        <v>0.42749985910890564</v>
      </c>
      <c r="Y160" s="641"/>
      <c r="Z160" s="624">
        <f t="shared" si="40"/>
        <v>35.703479576399396</v>
      </c>
      <c r="AA160" s="853">
        <f t="shared" si="41"/>
        <v>57.951588502269288</v>
      </c>
      <c r="AB160" s="854">
        <v>7</v>
      </c>
      <c r="AC160" s="833">
        <v>6.61</v>
      </c>
      <c r="AD160" s="833">
        <v>4.33</v>
      </c>
      <c r="AE160" s="833">
        <v>13.11</v>
      </c>
      <c r="AF160" s="833">
        <v>11.38</v>
      </c>
      <c r="AG160" s="833">
        <v>29.2</v>
      </c>
      <c r="AH160" s="833">
        <v>17.299999999999997</v>
      </c>
      <c r="AI160" s="833">
        <v>16.82</v>
      </c>
      <c r="AJ160" s="833">
        <v>36.799999999999997</v>
      </c>
      <c r="AK160" s="833">
        <v>13.05</v>
      </c>
      <c r="AL160" s="845">
        <v>101180</v>
      </c>
      <c r="AM160" s="839">
        <v>0.2</v>
      </c>
      <c r="AN160" s="833">
        <v>0.27</v>
      </c>
      <c r="AO160" s="711">
        <f t="shared" si="42"/>
        <v>-41.603502213141027</v>
      </c>
      <c r="AP160" s="712">
        <f t="shared" si="43"/>
        <v>16.348086289128261</v>
      </c>
      <c r="AQ160" s="855">
        <f t="shared" si="44"/>
        <v>441.39288554034391</v>
      </c>
      <c r="AR160" s="624">
        <f>INDEX(Historical!$C$7:$C$1259,MATCH(B160,Historical!$B$7:$B$1281,0))*IF(AH160="n/a",1.03,IF(AH160&lt;0,1.01,IF(AH160&gt;10,1.1,(1+AH160/100))))</f>
        <v>2.3980000000000006</v>
      </c>
      <c r="AS160" s="853">
        <f t="shared" si="45"/>
        <v>2.6378000000000008</v>
      </c>
      <c r="AT160" s="853">
        <f t="shared" si="49"/>
        <v>2.9015800000000009</v>
      </c>
      <c r="AU160" s="853">
        <f t="shared" si="49"/>
        <v>3.1917380000000013</v>
      </c>
      <c r="AV160" s="853">
        <f t="shared" si="49"/>
        <v>3.5109118000000019</v>
      </c>
      <c r="AW160" s="624">
        <f t="shared" si="46"/>
        <v>14.640029800000006</v>
      </c>
      <c r="AX160" s="719">
        <f t="shared" si="47"/>
        <v>3.8218633634417598</v>
      </c>
      <c r="AY160" s="900">
        <v>1.01</v>
      </c>
      <c r="AZ160" s="839">
        <v>77.710000000000008</v>
      </c>
      <c r="BA160" s="839">
        <v>-9.6</v>
      </c>
      <c r="BB160" s="839">
        <v>-1.38</v>
      </c>
      <c r="BC160" s="839">
        <v>10.92</v>
      </c>
      <c r="BE160" s="597">
        <v>2011</v>
      </c>
      <c r="BF160" s="865">
        <f t="shared" si="48"/>
        <v>0</v>
      </c>
      <c r="BG160" s="849">
        <v>16.3</v>
      </c>
    </row>
    <row r="161" spans="1:59" ht="11.25" customHeight="1" x14ac:dyDescent="0.2">
      <c r="A161" s="838" t="s">
        <v>1329</v>
      </c>
      <c r="B161" s="842" t="s">
        <v>1330</v>
      </c>
      <c r="C161" s="898" t="s">
        <v>123</v>
      </c>
      <c r="D161" s="898" t="s">
        <v>4275</v>
      </c>
      <c r="E161" s="705">
        <v>11</v>
      </c>
      <c r="F161" s="1153">
        <v>319</v>
      </c>
      <c r="G161" s="1153" t="s">
        <v>37</v>
      </c>
      <c r="H161" s="1153" t="s">
        <v>37</v>
      </c>
      <c r="I161" s="841">
        <v>54.07</v>
      </c>
      <c r="J161" s="624">
        <f t="shared" si="35"/>
        <v>3.7913815424449786</v>
      </c>
      <c r="K161" s="844">
        <v>0.51249999999999996</v>
      </c>
      <c r="L161" s="854">
        <v>4</v>
      </c>
      <c r="M161" s="615">
        <f t="shared" si="36"/>
        <v>2.0499999999999998</v>
      </c>
      <c r="N161" s="837" t="s">
        <v>148</v>
      </c>
      <c r="O161" s="706">
        <v>0.5</v>
      </c>
      <c r="P161" s="904">
        <v>43783</v>
      </c>
      <c r="Q161" s="904">
        <v>43815</v>
      </c>
      <c r="R161" s="615">
        <f t="shared" si="37"/>
        <v>2.4999999999999911</v>
      </c>
      <c r="S161" s="673">
        <f>IF(INDEX(Historical!$D$7:$D$1257,MATCH(B161,Historical!$B$7:$B$1281,0))=0,"n/a",(INDEX(Historical!$C$7:$C$1259,MATCH(B161,Historical!$B$7:$B$1281,0))/INDEX(Historical!$D$7:$D$1257,MATCH(B161,Historical!$B$7:$B$1281,0))-1)*100)</f>
        <v>1.8633540372670732</v>
      </c>
      <c r="T161" s="673">
        <f>IF(INDEX(Historical!$F$7:$F$1250,MATCH(B161,Historical!$B$7:$B$1281,0))=0,"n/a",((INDEX(Historical!$C$7:$C$1259,MATCH(B161,Historical!$B$7:$B$1281,0))/INDEX(Historical!$F$7:$F$1250,MATCH(B161,Historical!$B$7:$B$1281,0)))^(1/3)-1)*100)</f>
        <v>3.2490013818283758</v>
      </c>
      <c r="U161" s="673">
        <f>IF(INDEX(Historical!$H$7:$H$1250,MATCH(B161,Historical!$B$7:$B$1281,0))=0,"n/a",((INDEX(Historical!$C$7:$C$1259,MATCH(B161,Historical!$B$7:$B$1281,0))/INDEX(Historical!$H$7:$H$1250,MATCH(B161,Historical!$B$7:$B$1281,0)))^(1/5)-1)*100)</f>
        <v>4.5639552591273169</v>
      </c>
      <c r="V161" s="673">
        <f>IF(INDEX(Historical!$O$7:$O$1250,MATCH(B161,Historical!$B$7:$B$1281,0))=0,"n/a",((INDEX(Historical!$C$7:$C$1259,MATCH(B161,Historical!$B$7:$B$1281,0))/INDEX(Historical!$O$7:$O$1250,MATCH(B161,Historical!$B$7:$B$1281,0)))^(1/10)-1)*100)</f>
        <v>17.91663822687557</v>
      </c>
      <c r="W161" s="674">
        <f t="shared" si="38"/>
        <v>0.25473279090277262</v>
      </c>
      <c r="X161" s="675" t="str">
        <f t="shared" si="39"/>
        <v>n/a</v>
      </c>
      <c r="Y161" s="646" t="s">
        <v>4570</v>
      </c>
      <c r="Z161" s="624">
        <f t="shared" si="40"/>
        <v>168.03278688524591</v>
      </c>
      <c r="AA161" s="853">
        <f t="shared" si="41"/>
        <v>44.319672131147541</v>
      </c>
      <c r="AB161" s="854">
        <v>12</v>
      </c>
      <c r="AC161" s="833">
        <v>1.22</v>
      </c>
      <c r="AD161" s="833">
        <v>1.75</v>
      </c>
      <c r="AE161" s="833">
        <v>1.04</v>
      </c>
      <c r="AF161" s="833">
        <v>2.75</v>
      </c>
      <c r="AG161" s="833">
        <v>6.7</v>
      </c>
      <c r="AH161" s="833">
        <v>-60.4</v>
      </c>
      <c r="AI161" s="833">
        <v>15.110000000000001</v>
      </c>
      <c r="AJ161" s="833">
        <v>-9.7000000000000011</v>
      </c>
      <c r="AK161" s="833">
        <v>25.83</v>
      </c>
      <c r="AL161" s="845">
        <v>21320</v>
      </c>
      <c r="AM161" s="839">
        <v>0.3</v>
      </c>
      <c r="AN161" s="833">
        <v>1.03</v>
      </c>
      <c r="AO161" s="711">
        <f t="shared" si="42"/>
        <v>-35.964335329575249</v>
      </c>
      <c r="AP161" s="712">
        <f t="shared" si="43"/>
        <v>8.355336801572296</v>
      </c>
      <c r="AQ161" s="855">
        <f t="shared" si="44"/>
        <v>132.74124722595144</v>
      </c>
      <c r="AR161" s="624">
        <f>INDEX(Historical!$C$7:$C$1259,MATCH(B161,Historical!$B$7:$B$1281,0))*IF(AH161="n/a",1.03,IF(AH161&lt;0,1.01,IF(AH161&gt;10,1.1,(1+AH161/100))))</f>
        <v>2.0705</v>
      </c>
      <c r="AS161" s="853">
        <f t="shared" si="45"/>
        <v>2.2775500000000002</v>
      </c>
      <c r="AT161" s="853">
        <f t="shared" si="49"/>
        <v>2.5053050000000003</v>
      </c>
      <c r="AU161" s="853">
        <f t="shared" si="49"/>
        <v>2.7558355000000008</v>
      </c>
      <c r="AV161" s="853">
        <f t="shared" si="49"/>
        <v>3.0314190500000011</v>
      </c>
      <c r="AW161" s="624">
        <f t="shared" si="46"/>
        <v>12.640609550000001</v>
      </c>
      <c r="AX161" s="719">
        <f t="shared" si="47"/>
        <v>23.378231089328651</v>
      </c>
      <c r="AY161" s="900">
        <v>1.04</v>
      </c>
      <c r="AZ161" s="839">
        <v>85.429999999999993</v>
      </c>
      <c r="BA161" s="839">
        <v>-5.1100000000000003</v>
      </c>
      <c r="BB161" s="839">
        <v>5.19</v>
      </c>
      <c r="BC161" s="839">
        <v>21.43</v>
      </c>
      <c r="BE161" s="597">
        <v>2011</v>
      </c>
      <c r="BF161" s="865">
        <f t="shared" si="48"/>
        <v>0</v>
      </c>
      <c r="BG161" s="849">
        <v>1.5</v>
      </c>
    </row>
    <row r="162" spans="1:59" ht="11.25" customHeight="1" x14ac:dyDescent="0.2">
      <c r="A162" s="831" t="s">
        <v>1339</v>
      </c>
      <c r="B162" s="842" t="s">
        <v>1340</v>
      </c>
      <c r="C162" s="898" t="s">
        <v>4253</v>
      </c>
      <c r="D162" s="898" t="s">
        <v>4254</v>
      </c>
      <c r="E162" s="705">
        <v>10</v>
      </c>
      <c r="F162" s="1153">
        <v>402</v>
      </c>
      <c r="G162" s="1153" t="s">
        <v>106</v>
      </c>
      <c r="H162" s="1153" t="s">
        <v>106</v>
      </c>
      <c r="I162" s="841">
        <v>37.01</v>
      </c>
      <c r="J162" s="624">
        <f t="shared" si="35"/>
        <v>6.6846798162658745</v>
      </c>
      <c r="K162" s="844">
        <v>0.61850000000000005</v>
      </c>
      <c r="L162" s="854">
        <v>4</v>
      </c>
      <c r="M162" s="615">
        <f t="shared" si="36"/>
        <v>2.4740000000000002</v>
      </c>
      <c r="N162" s="837" t="s">
        <v>163</v>
      </c>
      <c r="O162" s="706">
        <v>0.61099999999999999</v>
      </c>
      <c r="P162" s="904">
        <v>43811</v>
      </c>
      <c r="Q162" s="904">
        <v>43831</v>
      </c>
      <c r="R162" s="615">
        <f t="shared" si="37"/>
        <v>1.2274959083469823</v>
      </c>
      <c r="S162" s="673">
        <f>IF(INDEX(Historical!$D$7:$D$1257,MATCH(B162,Historical!$B$7:$B$1281,0))=0,"n/a",(INDEX(Historical!$C$7:$C$1259,MATCH(B162,Historical!$B$7:$B$1281,0))/INDEX(Historical!$D$7:$D$1257,MATCH(B162,Historical!$B$7:$B$1281,0))-1)*100)</f>
        <v>1.2274959083469872</v>
      </c>
      <c r="T162" s="673">
        <f>IF(INDEX(Historical!$F$7:$F$1250,MATCH(B162,Historical!$B$7:$B$1281,0))=0,"n/a",((INDEX(Historical!$C$7:$C$1259,MATCH(B162,Historical!$B$7:$B$1281,0))/INDEX(Historical!$F$7:$F$1250,MATCH(B162,Historical!$B$7:$B$1281,0)))^(1/3)-1)*100)</f>
        <v>3.99018196719505</v>
      </c>
      <c r="U162" s="673">
        <f>IF(INDEX(Historical!$H$7:$H$1250,MATCH(B162,Historical!$B$7:$B$1281,0))=0,"n/a",((INDEX(Historical!$C$7:$C$1259,MATCH(B162,Historical!$B$7:$B$1281,0))/INDEX(Historical!$H$7:$H$1250,MATCH(B162,Historical!$B$7:$B$1281,0)))^(1/5)-1)*100)</f>
        <v>5.3108857638116236</v>
      </c>
      <c r="V162" s="673">
        <f>IF(INDEX(Historical!$O$7:$O$1250,MATCH(B162,Historical!$B$7:$B$1281,0))=0,"n/a",((INDEX(Historical!$C$7:$C$1259,MATCH(B162,Historical!$B$7:$B$1281,0))/INDEX(Historical!$O$7:$O$1250,MATCH(B162,Historical!$B$7:$B$1281,0)))^(1/10)-1)*100)</f>
        <v>29.431457686136685</v>
      </c>
      <c r="W162" s="674">
        <f t="shared" si="38"/>
        <v>0.18044929410048383</v>
      </c>
      <c r="X162" s="675">
        <f t="shared" si="39"/>
        <v>0.34486271193581969</v>
      </c>
      <c r="Y162" s="634"/>
      <c r="Z162" s="624">
        <f t="shared" si="40"/>
        <v>207.89915966386556</v>
      </c>
      <c r="AA162" s="853">
        <f t="shared" si="41"/>
        <v>31.100840336134453</v>
      </c>
      <c r="AB162" s="854">
        <v>12</v>
      </c>
      <c r="AC162" s="833">
        <v>1.19</v>
      </c>
      <c r="AD162" s="833">
        <v>18.43</v>
      </c>
      <c r="AE162" s="833">
        <v>2.56</v>
      </c>
      <c r="AF162" s="833">
        <v>9.43</v>
      </c>
      <c r="AG162" s="833">
        <v>32.5</v>
      </c>
      <c r="AH162" s="833">
        <v>27.800000000000004</v>
      </c>
      <c r="AI162" s="833">
        <v>15.079999999999998</v>
      </c>
      <c r="AJ162" s="833">
        <v>15.4</v>
      </c>
      <c r="AK162" s="833">
        <v>1.7000000000000002</v>
      </c>
      <c r="AL162" s="845">
        <v>10600</v>
      </c>
      <c r="AM162" s="839">
        <v>0.2</v>
      </c>
      <c r="AN162" s="834">
        <v>7.71</v>
      </c>
      <c r="AO162" s="711">
        <f t="shared" si="42"/>
        <v>-19.105274756056957</v>
      </c>
      <c r="AP162" s="712">
        <f t="shared" si="43"/>
        <v>11.995565580077498</v>
      </c>
      <c r="AQ162" s="855">
        <f t="shared" si="44"/>
        <v>261.03611661115804</v>
      </c>
      <c r="AR162" s="624">
        <f>INDEX(Historical!$C$7:$C$1259,MATCH(B162,Historical!$B$7:$B$1281,0))*IF(AH162="n/a",1.03,IF(AH162&lt;0,1.01,IF(AH162&gt;10,1.1,(1+AH162/100))))</f>
        <v>2.7214000000000005</v>
      </c>
      <c r="AS162" s="853">
        <f t="shared" si="45"/>
        <v>2.9935400000000008</v>
      </c>
      <c r="AT162" s="853">
        <f t="shared" si="49"/>
        <v>3.0444301800000004</v>
      </c>
      <c r="AU162" s="853">
        <f t="shared" si="49"/>
        <v>3.0961854930600001</v>
      </c>
      <c r="AV162" s="853">
        <f t="shared" si="49"/>
        <v>3.1488206464420196</v>
      </c>
      <c r="AW162" s="624">
        <f t="shared" si="46"/>
        <v>15.004376319502022</v>
      </c>
      <c r="AX162" s="719">
        <f t="shared" si="47"/>
        <v>40.541411292899276</v>
      </c>
      <c r="AY162" s="900">
        <v>0.79</v>
      </c>
      <c r="AZ162" s="839">
        <v>76.239999999999995</v>
      </c>
      <c r="BA162" s="839">
        <v>-10.43</v>
      </c>
      <c r="BB162" s="839">
        <v>7.95</v>
      </c>
      <c r="BC162" s="839">
        <v>25.14</v>
      </c>
      <c r="BE162" s="597">
        <v>2011</v>
      </c>
      <c r="BF162" s="865">
        <f t="shared" si="48"/>
        <v>0</v>
      </c>
      <c r="BG162" s="849">
        <v>2.5</v>
      </c>
    </row>
    <row r="163" spans="1:59" ht="11.25" customHeight="1" x14ac:dyDescent="0.2">
      <c r="A163" s="831" t="s">
        <v>632</v>
      </c>
      <c r="B163" s="842" t="s">
        <v>633</v>
      </c>
      <c r="C163" s="898" t="s">
        <v>108</v>
      </c>
      <c r="D163" s="898" t="s">
        <v>4272</v>
      </c>
      <c r="E163" s="705">
        <v>16</v>
      </c>
      <c r="F163" s="1153">
        <v>233</v>
      </c>
      <c r="G163" s="1153" t="s">
        <v>106</v>
      </c>
      <c r="H163" s="1153" t="s">
        <v>106</v>
      </c>
      <c r="I163" s="841">
        <v>21.75</v>
      </c>
      <c r="J163" s="624">
        <f t="shared" si="35"/>
        <v>4.9655172413793105</v>
      </c>
      <c r="K163" s="844">
        <v>0.27</v>
      </c>
      <c r="L163" s="854">
        <v>4</v>
      </c>
      <c r="M163" s="615">
        <f t="shared" si="36"/>
        <v>1.08</v>
      </c>
      <c r="N163" s="837" t="s">
        <v>151</v>
      </c>
      <c r="O163" s="706">
        <v>0.26</v>
      </c>
      <c r="P163" s="904">
        <v>43825</v>
      </c>
      <c r="Q163" s="904">
        <v>43830</v>
      </c>
      <c r="R163" s="615">
        <f t="shared" si="37"/>
        <v>3.8461538461538494</v>
      </c>
      <c r="S163" s="673">
        <f>IF(INDEX(Historical!$D$7:$D$1257,MATCH(B163,Historical!$B$7:$B$1281,0))=0,"n/a",(INDEX(Historical!$C$7:$C$1259,MATCH(B163,Historical!$B$7:$B$1281,0))/INDEX(Historical!$D$7:$D$1257,MATCH(B163,Historical!$B$7:$B$1281,0))-1)*100)</f>
        <v>2.8571428571428692</v>
      </c>
      <c r="T163" s="673">
        <f>IF(INDEX(Historical!$F$7:$F$1250,MATCH(B163,Historical!$B$7:$B$1281,0))=0,"n/a",((INDEX(Historical!$C$7:$C$1259,MATCH(B163,Historical!$B$7:$B$1281,0))/INDEX(Historical!$F$7:$F$1250,MATCH(B163,Historical!$B$7:$B$1281,0)))^(1/3)-1)*100)</f>
        <v>1.9235467531193207</v>
      </c>
      <c r="U163" s="673">
        <f>IF(INDEX(Historical!$H$7:$H$1250,MATCH(B163,Historical!$B$7:$B$1281,0))=0,"n/a",((INDEX(Historical!$C$7:$C$1259,MATCH(B163,Historical!$B$7:$B$1281,0))/INDEX(Historical!$H$7:$H$1250,MATCH(B163,Historical!$B$7:$B$1281,0)))^(1/5)-1)*100)</f>
        <v>2.8156393247250389</v>
      </c>
      <c r="V163" s="673">
        <f>IF(INDEX(Historical!$O$7:$O$1250,MATCH(B163,Historical!$B$7:$B$1281,0))=0,"n/a",((INDEX(Historical!$C$7:$C$1259,MATCH(B163,Historical!$B$7:$B$1281,0))/INDEX(Historical!$O$7:$O$1250,MATCH(B163,Historical!$B$7:$B$1281,0)))^(1/10)-1)*100)</f>
        <v>4.1379743992410623</v>
      </c>
      <c r="W163" s="674">
        <f t="shared" si="38"/>
        <v>0.68043903926555216</v>
      </c>
      <c r="X163" s="675" t="str">
        <f t="shared" si="39"/>
        <v>n/a</v>
      </c>
      <c r="Y163" s="646" t="s">
        <v>4582</v>
      </c>
      <c r="Z163" s="624" t="str">
        <f t="shared" si="40"/>
        <v>n/a</v>
      </c>
      <c r="AA163" s="853" t="str">
        <f t="shared" si="41"/>
        <v>n/a</v>
      </c>
      <c r="AB163" s="854">
        <v>12</v>
      </c>
      <c r="AC163" s="833" t="s">
        <v>136</v>
      </c>
      <c r="AD163" s="833" t="s">
        <v>136</v>
      </c>
      <c r="AE163" s="833" t="s">
        <v>136</v>
      </c>
      <c r="AF163" s="833" t="s">
        <v>136</v>
      </c>
      <c r="AG163" s="833" t="s">
        <v>136</v>
      </c>
      <c r="AH163" s="833" t="s">
        <v>136</v>
      </c>
      <c r="AI163" s="833" t="s">
        <v>136</v>
      </c>
      <c r="AJ163" s="833" t="s">
        <v>136</v>
      </c>
      <c r="AK163" s="833" t="s">
        <v>136</v>
      </c>
      <c r="AL163" s="845" t="s">
        <v>136</v>
      </c>
      <c r="AM163" s="839" t="s">
        <v>136</v>
      </c>
      <c r="AN163" s="833" t="s">
        <v>136</v>
      </c>
      <c r="AO163" s="711" t="str">
        <f t="shared" si="42"/>
        <v>n/a</v>
      </c>
      <c r="AP163" s="712">
        <f t="shared" si="43"/>
        <v>7.7811565661043494</v>
      </c>
      <c r="AQ163" s="855" t="str">
        <f t="shared" si="44"/>
        <v>n/a</v>
      </c>
      <c r="AR163" s="624">
        <f>INDEX(Historical!$C$7:$C$1259,MATCH(B163,Historical!$B$7:$B$1281,0))*IF(AH163="n/a",1.03,IF(AH163&lt;0,1.01,IF(AH163&gt;10,1.1,(1+AH163/100))))</f>
        <v>1.1124000000000001</v>
      </c>
      <c r="AS163" s="853">
        <f t="shared" si="45"/>
        <v>1.145772</v>
      </c>
      <c r="AT163" s="853">
        <f t="shared" si="49"/>
        <v>1.1801451600000001</v>
      </c>
      <c r="AU163" s="853">
        <f t="shared" si="49"/>
        <v>1.2155495148000002</v>
      </c>
      <c r="AV163" s="853">
        <f t="shared" si="49"/>
        <v>1.2520160002440002</v>
      </c>
      <c r="AW163" s="624">
        <f t="shared" si="46"/>
        <v>5.9058826750440012</v>
      </c>
      <c r="AX163" s="719">
        <f t="shared" si="47"/>
        <v>27.153483563420693</v>
      </c>
      <c r="AY163" s="900" t="s">
        <v>136</v>
      </c>
      <c r="AZ163" s="839" t="s">
        <v>136</v>
      </c>
      <c r="BA163" s="839" t="s">
        <v>136</v>
      </c>
      <c r="BB163" s="839" t="s">
        <v>136</v>
      </c>
      <c r="BC163" s="839" t="s">
        <v>136</v>
      </c>
      <c r="BD163" s="874" t="s">
        <v>4199</v>
      </c>
      <c r="BE163" s="597">
        <v>2007</v>
      </c>
      <c r="BF163" s="865">
        <f t="shared" si="48"/>
        <v>1</v>
      </c>
      <c r="BG163" s="849" t="s">
        <v>136</v>
      </c>
    </row>
    <row r="164" spans="1:59" ht="11.25" customHeight="1" x14ac:dyDescent="0.2">
      <c r="A164" s="831" t="s">
        <v>1337</v>
      </c>
      <c r="B164" s="842" t="s">
        <v>1338</v>
      </c>
      <c r="C164" s="898" t="s">
        <v>108</v>
      </c>
      <c r="D164" s="898" t="s">
        <v>4272</v>
      </c>
      <c r="E164" s="705">
        <v>10</v>
      </c>
      <c r="F164" s="1153">
        <v>448</v>
      </c>
      <c r="G164" s="1153" t="s">
        <v>106</v>
      </c>
      <c r="H164" s="1153" t="s">
        <v>106</v>
      </c>
      <c r="I164" s="841">
        <v>14.69</v>
      </c>
      <c r="J164" s="624">
        <f t="shared" si="35"/>
        <v>3.8121170864533704</v>
      </c>
      <c r="K164" s="844">
        <v>0.14000000000000001</v>
      </c>
      <c r="L164" s="854">
        <v>4</v>
      </c>
      <c r="M164" s="615">
        <f t="shared" si="36"/>
        <v>0.56000000000000005</v>
      </c>
      <c r="N164" s="837" t="s">
        <v>640</v>
      </c>
      <c r="O164" s="706">
        <v>0.12</v>
      </c>
      <c r="P164" s="606">
        <v>44236</v>
      </c>
      <c r="Q164" s="606">
        <v>44252</v>
      </c>
      <c r="R164" s="615">
        <f t="shared" si="37"/>
        <v>16.666666666666682</v>
      </c>
      <c r="S164" s="673">
        <f>IF(INDEX(Historical!$D$7:$D$1257,MATCH(B164,Historical!$B$7:$B$1281,0))=0,"n/a",(INDEX(Historical!$C$7:$C$1259,MATCH(B164,Historical!$B$7:$B$1281,0))/INDEX(Historical!$D$7:$D$1257,MATCH(B164,Historical!$B$7:$B$1281,0))-1)*100)</f>
        <v>9.0909090909090828</v>
      </c>
      <c r="T164" s="673">
        <f>IF(INDEX(Historical!$F$7:$F$1250,MATCH(B164,Historical!$B$7:$B$1281,0))=0,"n/a",((INDEX(Historical!$C$7:$C$1259,MATCH(B164,Historical!$B$7:$B$1281,0))/INDEX(Historical!$F$7:$F$1250,MATCH(B164,Historical!$B$7:$B$1281,0)))^(1/3)-1)*100)</f>
        <v>13.30326698854094</v>
      </c>
      <c r="U164" s="673">
        <f>IF(INDEX(Historical!$H$7:$H$1250,MATCH(B164,Historical!$B$7:$B$1281,0))=0,"n/a",((INDEX(Historical!$C$7:$C$1259,MATCH(B164,Historical!$B$7:$B$1281,0))/INDEX(Historical!$H$7:$H$1250,MATCH(B164,Historical!$B$7:$B$1281,0)))^(1/5)-1)*100)</f>
        <v>19.13578981670916</v>
      </c>
      <c r="V164" s="673" t="str">
        <f>IF(INDEX(Historical!$O$7:$O$1250,MATCH(B164,Historical!$B$7:$B$1281,0))=0,"n/a",((INDEX(Historical!$C$7:$C$1259,MATCH(B164,Historical!$B$7:$B$1281,0))/INDEX(Historical!$O$7:$O$1250,MATCH(B164,Historical!$B$7:$B$1281,0)))^(1/10)-1)*100)</f>
        <v>n/a</v>
      </c>
      <c r="W164" s="674" t="str">
        <f t="shared" si="38"/>
        <v>n/a</v>
      </c>
      <c r="X164" s="675">
        <f t="shared" si="39"/>
        <v>1.6639817231921008</v>
      </c>
      <c r="Y164" s="646"/>
      <c r="Z164" s="624">
        <f t="shared" si="40"/>
        <v>59.574468085106389</v>
      </c>
      <c r="AA164" s="853">
        <f t="shared" si="41"/>
        <v>15.627659574468085</v>
      </c>
      <c r="AB164" s="854">
        <v>12</v>
      </c>
      <c r="AC164" s="833">
        <v>0.94</v>
      </c>
      <c r="AD164" s="833">
        <v>1.53</v>
      </c>
      <c r="AE164" s="833">
        <v>3.65</v>
      </c>
      <c r="AF164" s="835">
        <v>1.3</v>
      </c>
      <c r="AG164" s="833">
        <v>8.4</v>
      </c>
      <c r="AH164" s="833">
        <v>26.200000000000003</v>
      </c>
      <c r="AI164" s="833">
        <v>15.02</v>
      </c>
      <c r="AJ164" s="833">
        <v>11.5</v>
      </c>
      <c r="AK164" s="833">
        <v>10.38</v>
      </c>
      <c r="AL164" s="845">
        <v>3580</v>
      </c>
      <c r="AM164" s="839">
        <v>0.3</v>
      </c>
      <c r="AN164" s="833">
        <v>7.0000000000000007E-2</v>
      </c>
      <c r="AO164" s="711">
        <f t="shared" si="42"/>
        <v>7.3202473286944443</v>
      </c>
      <c r="AP164" s="712">
        <f t="shared" si="43"/>
        <v>22.947906903162529</v>
      </c>
      <c r="AQ164" s="855">
        <f t="shared" si="44"/>
        <v>-4.9772952352766131</v>
      </c>
      <c r="AR164" s="624">
        <f>INDEX(Historical!$C$7:$C$1259,MATCH(B164,Historical!$B$7:$B$1281,0))*IF(AH164="n/a",1.03,IF(AH164&lt;0,1.01,IF(AH164&gt;10,1.1,(1+AH164/100))))</f>
        <v>0.52800000000000002</v>
      </c>
      <c r="AS164" s="853">
        <f t="shared" si="45"/>
        <v>0.58080000000000009</v>
      </c>
      <c r="AT164" s="853">
        <f t="shared" si="49"/>
        <v>0.63888000000000011</v>
      </c>
      <c r="AU164" s="853">
        <f t="shared" si="49"/>
        <v>0.70276800000000017</v>
      </c>
      <c r="AV164" s="853">
        <f t="shared" si="49"/>
        <v>0.7730448000000002</v>
      </c>
      <c r="AW164" s="624">
        <f t="shared" si="46"/>
        <v>3.2234928000000003</v>
      </c>
      <c r="AX164" s="719">
        <f t="shared" si="47"/>
        <v>21.943449965963243</v>
      </c>
      <c r="AY164" s="900">
        <v>1.1599999999999999</v>
      </c>
      <c r="AZ164" s="839">
        <v>118</v>
      </c>
      <c r="BA164" s="839">
        <v>-4.24</v>
      </c>
      <c r="BB164" s="839">
        <v>11.129999999999999</v>
      </c>
      <c r="BC164" s="839">
        <v>49.36</v>
      </c>
      <c r="BE164" s="597">
        <v>2013</v>
      </c>
      <c r="BF164" s="865">
        <f t="shared" si="48"/>
        <v>0</v>
      </c>
      <c r="BG164" s="849">
        <v>0.8</v>
      </c>
    </row>
    <row r="165" spans="1:59" ht="11.25" customHeight="1" x14ac:dyDescent="0.2">
      <c r="A165" s="838" t="s">
        <v>638</v>
      </c>
      <c r="B165" s="842" t="s">
        <v>639</v>
      </c>
      <c r="C165" s="898" t="s">
        <v>112</v>
      </c>
      <c r="D165" s="898" t="s">
        <v>4290</v>
      </c>
      <c r="E165" s="705">
        <v>18</v>
      </c>
      <c r="F165" s="1153">
        <v>203</v>
      </c>
      <c r="G165" s="1153" t="s">
        <v>106</v>
      </c>
      <c r="H165" s="1153" t="s">
        <v>106</v>
      </c>
      <c r="I165" s="841">
        <v>168.07</v>
      </c>
      <c r="J165" s="624">
        <f t="shared" si="35"/>
        <v>0.66638900458142447</v>
      </c>
      <c r="K165" s="844">
        <v>0.28000000000000003</v>
      </c>
      <c r="L165" s="854">
        <v>4</v>
      </c>
      <c r="M165" s="615">
        <f t="shared" si="36"/>
        <v>1.1200000000000001</v>
      </c>
      <c r="N165" s="837" t="s">
        <v>431</v>
      </c>
      <c r="O165" s="706">
        <v>0.27</v>
      </c>
      <c r="P165" s="606">
        <v>44231</v>
      </c>
      <c r="Q165" s="606">
        <v>44246</v>
      </c>
      <c r="R165" s="615">
        <f t="shared" si="37"/>
        <v>3.7037037037037068</v>
      </c>
      <c r="S165" s="673">
        <f>IF(INDEX(Historical!$D$7:$D$1257,MATCH(B165,Historical!$B$7:$B$1281,0))=0,"n/a",(INDEX(Historical!$C$7:$C$1259,MATCH(B165,Historical!$B$7:$B$1281,0))/INDEX(Historical!$D$7:$D$1257,MATCH(B165,Historical!$B$7:$B$1281,0))-1)*100)</f>
        <v>3.8461538461538547</v>
      </c>
      <c r="T165" s="673">
        <f>IF(INDEX(Historical!$F$7:$F$1250,MATCH(B165,Historical!$B$7:$B$1281,0))=0,"n/a",((INDEX(Historical!$C$7:$C$1259,MATCH(B165,Historical!$B$7:$B$1281,0))/INDEX(Historical!$F$7:$F$1250,MATCH(B165,Historical!$B$7:$B$1281,0)))^(1/3)-1)*100)</f>
        <v>5.4901660750877879</v>
      </c>
      <c r="U165" s="673">
        <f>IF(INDEX(Historical!$H$7:$H$1250,MATCH(B165,Historical!$B$7:$B$1281,0))=0,"n/a",((INDEX(Historical!$C$7:$C$1259,MATCH(B165,Historical!$B$7:$B$1281,0))/INDEX(Historical!$H$7:$H$1250,MATCH(B165,Historical!$B$7:$B$1281,0)))^(1/5)-1)*100)</f>
        <v>5.1547496797280434</v>
      </c>
      <c r="V165" s="673">
        <f>IF(INDEX(Historical!$O$7:$O$1250,MATCH(B165,Historical!$B$7:$B$1281,0))=0,"n/a",((INDEX(Historical!$C$7:$C$1259,MATCH(B165,Historical!$B$7:$B$1281,0))/INDEX(Historical!$O$7:$O$1250,MATCH(B165,Historical!$B$7:$B$1281,0)))^(1/10)-1)*100)</f>
        <v>8.4471771197698544</v>
      </c>
      <c r="W165" s="674">
        <f t="shared" si="38"/>
        <v>0.61023340775746471</v>
      </c>
      <c r="X165" s="675">
        <f t="shared" si="39"/>
        <v>0.97259427919397046</v>
      </c>
      <c r="Y165" s="634"/>
      <c r="Z165" s="624">
        <f t="shared" si="40"/>
        <v>23.578947368421055</v>
      </c>
      <c r="AA165" s="853">
        <f t="shared" si="41"/>
        <v>35.38315789473684</v>
      </c>
      <c r="AB165" s="854">
        <v>12</v>
      </c>
      <c r="AC165" s="833">
        <v>4.75</v>
      </c>
      <c r="AD165" s="833">
        <v>1.72</v>
      </c>
      <c r="AE165" s="833">
        <v>1.8</v>
      </c>
      <c r="AF165" s="833">
        <v>6.88</v>
      </c>
      <c r="AG165" s="833">
        <v>20.7</v>
      </c>
      <c r="AH165" s="833">
        <v>-0.6</v>
      </c>
      <c r="AI165" s="833">
        <v>17.080000000000002</v>
      </c>
      <c r="AJ165" s="833">
        <v>5.3</v>
      </c>
      <c r="AK165" s="833">
        <v>20.73</v>
      </c>
      <c r="AL165" s="845">
        <v>17310</v>
      </c>
      <c r="AM165" s="839">
        <v>2.4</v>
      </c>
      <c r="AN165" s="833">
        <v>0.5</v>
      </c>
      <c r="AO165" s="711">
        <f t="shared" si="42"/>
        <v>-29.562019210427373</v>
      </c>
      <c r="AP165" s="712">
        <f t="shared" si="43"/>
        <v>5.8211386843094681</v>
      </c>
      <c r="AQ165" s="855">
        <f t="shared" si="44"/>
        <v>228.92831121405263</v>
      </c>
      <c r="AR165" s="624">
        <f>INDEX(Historical!$C$7:$C$1259,MATCH(B165,Historical!$B$7:$B$1281,0))*IF(AH165="n/a",1.03,IF(AH165&lt;0,1.01,IF(AH165&gt;10,1.1,(1+AH165/100))))</f>
        <v>1.0908</v>
      </c>
      <c r="AS165" s="853">
        <f t="shared" si="45"/>
        <v>1.1998800000000001</v>
      </c>
      <c r="AT165" s="853">
        <f t="shared" si="49"/>
        <v>1.3198680000000003</v>
      </c>
      <c r="AU165" s="853">
        <f t="shared" si="49"/>
        <v>1.4518548000000004</v>
      </c>
      <c r="AV165" s="853">
        <f t="shared" si="49"/>
        <v>1.5970402800000005</v>
      </c>
      <c r="AW165" s="624">
        <f t="shared" si="46"/>
        <v>6.6594430800000017</v>
      </c>
      <c r="AX165" s="719">
        <f t="shared" si="47"/>
        <v>3.9623032545963008</v>
      </c>
      <c r="AY165" s="900">
        <v>1.02</v>
      </c>
      <c r="AZ165" s="839">
        <v>90.92</v>
      </c>
      <c r="BA165" s="839">
        <v>-1.1599999999999999</v>
      </c>
      <c r="BB165" s="839">
        <v>11.41</v>
      </c>
      <c r="BC165" s="839">
        <v>22.53</v>
      </c>
      <c r="BE165" s="597">
        <v>2004</v>
      </c>
      <c r="BF165" s="865">
        <f t="shared" si="48"/>
        <v>1</v>
      </c>
      <c r="BG165" s="849">
        <v>8.9</v>
      </c>
    </row>
    <row r="166" spans="1:59" ht="11.25" customHeight="1" x14ac:dyDescent="0.2">
      <c r="A166" s="838" t="s">
        <v>636</v>
      </c>
      <c r="B166" s="842" t="s">
        <v>637</v>
      </c>
      <c r="C166" s="898" t="s">
        <v>128</v>
      </c>
      <c r="D166" s="898" t="s">
        <v>4261</v>
      </c>
      <c r="E166" s="705">
        <v>16</v>
      </c>
      <c r="F166" s="1153">
        <v>232</v>
      </c>
      <c r="G166" s="1153" t="s">
        <v>106</v>
      </c>
      <c r="H166" s="1153" t="s">
        <v>106</v>
      </c>
      <c r="I166" s="841">
        <v>157.03</v>
      </c>
      <c r="J166" s="624">
        <f t="shared" si="35"/>
        <v>1.4646882761255811</v>
      </c>
      <c r="K166" s="844">
        <v>0.57499999999999996</v>
      </c>
      <c r="L166" s="854">
        <v>4</v>
      </c>
      <c r="M166" s="615">
        <f t="shared" si="36"/>
        <v>2.2999999999999998</v>
      </c>
      <c r="N166" s="837" t="s">
        <v>264</v>
      </c>
      <c r="O166" s="706">
        <v>0.5</v>
      </c>
      <c r="P166" s="904">
        <v>43817</v>
      </c>
      <c r="Q166" s="904">
        <v>43836</v>
      </c>
      <c r="R166" s="615">
        <f t="shared" si="37"/>
        <v>14.999999999999991</v>
      </c>
      <c r="S166" s="673">
        <f>IF(INDEX(Historical!$D$7:$D$1257,MATCH(B166,Historical!$B$7:$B$1281,0))=0,"n/a",(INDEX(Historical!$C$7:$C$1259,MATCH(B166,Historical!$B$7:$B$1281,0))/INDEX(Historical!$D$7:$D$1257,MATCH(B166,Historical!$B$7:$B$1281,0))-1)*100)</f>
        <v>14.999999999999991</v>
      </c>
      <c r="T166" s="673">
        <f>IF(INDEX(Historical!$F$7:$F$1250,MATCH(B166,Historical!$B$7:$B$1281,0))=0,"n/a",((INDEX(Historical!$C$7:$C$1259,MATCH(B166,Historical!$B$7:$B$1281,0))/INDEX(Historical!$F$7:$F$1250,MATCH(B166,Historical!$B$7:$B$1281,0)))^(1/3)-1)*100)</f>
        <v>11.038312101514535</v>
      </c>
      <c r="U166" s="673">
        <f>IF(INDEX(Historical!$H$7:$H$1250,MATCH(B166,Historical!$B$7:$B$1281,0))=0,"n/a",((INDEX(Historical!$C$7:$C$1259,MATCH(B166,Historical!$B$7:$B$1281,0))/INDEX(Historical!$H$7:$H$1250,MATCH(B166,Historical!$B$7:$B$1281,0)))^(1/5)-1)*100)</f>
        <v>9.8178833504654062</v>
      </c>
      <c r="V166" s="673">
        <f>IF(INDEX(Historical!$O$7:$O$1250,MATCH(B166,Historical!$B$7:$B$1281,0))=0,"n/a",((INDEX(Historical!$C$7:$C$1259,MATCH(B166,Historical!$B$7:$B$1281,0))/INDEX(Historical!$O$7:$O$1250,MATCH(B166,Historical!$B$7:$B$1281,0)))^(1/10)-1)*100)</f>
        <v>18.256749658914686</v>
      </c>
      <c r="W166" s="674">
        <f t="shared" si="38"/>
        <v>0.53776732079312817</v>
      </c>
      <c r="X166" s="675" t="str">
        <f t="shared" si="39"/>
        <v>n/a</v>
      </c>
      <c r="Y166" s="639"/>
      <c r="Z166" s="624">
        <f t="shared" si="40"/>
        <v>1533.3333333333333</v>
      </c>
      <c r="AA166" s="853">
        <f t="shared" si="41"/>
        <v>1046.8666666666668</v>
      </c>
      <c r="AB166" s="854">
        <v>9</v>
      </c>
      <c r="AC166" s="833">
        <v>0.15</v>
      </c>
      <c r="AD166" s="833">
        <v>169.82</v>
      </c>
      <c r="AE166" s="833">
        <v>3.04</v>
      </c>
      <c r="AF166" s="833">
        <v>3.68</v>
      </c>
      <c r="AG166" s="833">
        <v>0.4</v>
      </c>
      <c r="AH166" s="833">
        <v>-80.600000000000009</v>
      </c>
      <c r="AI166" s="833">
        <v>85.26</v>
      </c>
      <c r="AJ166" s="833">
        <v>-23.7</v>
      </c>
      <c r="AK166" s="833">
        <v>6</v>
      </c>
      <c r="AL166" s="845">
        <v>2980</v>
      </c>
      <c r="AM166" s="839">
        <v>1.4000000000000001</v>
      </c>
      <c r="AN166" s="833">
        <v>0</v>
      </c>
      <c r="AO166" s="711">
        <f t="shared" si="42"/>
        <v>-1035.5840950400759</v>
      </c>
      <c r="AP166" s="712">
        <f t="shared" si="43"/>
        <v>11.282571626590988</v>
      </c>
      <c r="AQ166" s="855">
        <f t="shared" si="44"/>
        <v>1208.5138870461376</v>
      </c>
      <c r="AR166" s="624">
        <f>INDEX(Historical!$C$7:$C$1259,MATCH(B166,Historical!$B$7:$B$1281,0))*IF(AH166="n/a",1.03,IF(AH166&lt;0,1.01,IF(AH166&gt;10,1.1,(1+AH166/100))))</f>
        <v>2.323</v>
      </c>
      <c r="AS166" s="853">
        <f t="shared" si="45"/>
        <v>2.5553000000000003</v>
      </c>
      <c r="AT166" s="853">
        <f t="shared" si="49"/>
        <v>2.7086180000000004</v>
      </c>
      <c r="AU166" s="853">
        <f t="shared" si="49"/>
        <v>2.8711350800000006</v>
      </c>
      <c r="AV166" s="853">
        <f t="shared" si="49"/>
        <v>3.0434031848000007</v>
      </c>
      <c r="AW166" s="624">
        <f t="shared" si="46"/>
        <v>13.501456264800002</v>
      </c>
      <c r="AX166" s="719">
        <f t="shared" si="47"/>
        <v>8.5980107398586263</v>
      </c>
      <c r="AY166" s="900">
        <v>0.59</v>
      </c>
      <c r="AZ166" s="839">
        <v>44.64</v>
      </c>
      <c r="BA166" s="839">
        <v>-7.3999999999999995</v>
      </c>
      <c r="BB166" s="839">
        <v>-0.47000000000000003</v>
      </c>
      <c r="BC166" s="839">
        <v>9.9</v>
      </c>
      <c r="BE166" s="597">
        <v>2005</v>
      </c>
      <c r="BF166" s="865">
        <f t="shared" si="48"/>
        <v>1</v>
      </c>
      <c r="BG166" s="849">
        <v>0.3</v>
      </c>
    </row>
    <row r="167" spans="1:59" ht="11.25" customHeight="1" x14ac:dyDescent="0.2">
      <c r="A167" s="838" t="s">
        <v>1352</v>
      </c>
      <c r="B167" s="842" t="s">
        <v>1353</v>
      </c>
      <c r="C167" s="898" t="s">
        <v>108</v>
      </c>
      <c r="D167" s="898" t="s">
        <v>4272</v>
      </c>
      <c r="E167" s="705">
        <v>10</v>
      </c>
      <c r="F167" s="1153">
        <v>401</v>
      </c>
      <c r="G167" s="1153" t="s">
        <v>37</v>
      </c>
      <c r="H167" s="1153" t="s">
        <v>37</v>
      </c>
      <c r="I167" s="841">
        <v>152.22999999999999</v>
      </c>
      <c r="J167" s="624">
        <f t="shared" si="35"/>
        <v>2.36484267227222</v>
      </c>
      <c r="K167" s="844">
        <v>0.9</v>
      </c>
      <c r="L167" s="854">
        <v>4</v>
      </c>
      <c r="M167" s="615">
        <f t="shared" si="36"/>
        <v>3.6</v>
      </c>
      <c r="N167" s="837" t="s">
        <v>160</v>
      </c>
      <c r="O167" s="706">
        <v>0.8</v>
      </c>
      <c r="P167" s="904">
        <v>43741</v>
      </c>
      <c r="Q167" s="904">
        <v>43769</v>
      </c>
      <c r="R167" s="615">
        <f t="shared" si="37"/>
        <v>12.499999999999996</v>
      </c>
      <c r="S167" s="673">
        <f>IF(INDEX(Historical!$D$7:$D$1257,MATCH(B167,Historical!$B$7:$B$1281,0))=0,"n/a",(INDEX(Historical!$C$7:$C$1259,MATCH(B167,Historical!$B$7:$B$1281,0))/INDEX(Historical!$D$7:$D$1257,MATCH(B167,Historical!$B$7:$B$1281,0))-1)*100)</f>
        <v>9.0909090909091042</v>
      </c>
      <c r="T167" s="673">
        <f>IF(INDEX(Historical!$F$7:$F$1250,MATCH(B167,Historical!$B$7:$B$1281,0))=0,"n/a",((INDEX(Historical!$C$7:$C$1259,MATCH(B167,Historical!$B$7:$B$1281,0))/INDEX(Historical!$F$7:$F$1250,MATCH(B167,Historical!$B$7:$B$1281,0)))^(1/3)-1)*100)</f>
        <v>20.843727005349997</v>
      </c>
      <c r="U167" s="673">
        <f>IF(INDEX(Historical!$H$7:$H$1250,MATCH(B167,Historical!$B$7:$B$1281,0))=0,"n/a",((INDEX(Historical!$C$7:$C$1259,MATCH(B167,Historical!$B$7:$B$1281,0))/INDEX(Historical!$H$7:$H$1250,MATCH(B167,Historical!$B$7:$B$1281,0)))^(1/5)-1)*100)</f>
        <v>16.465861577965679</v>
      </c>
      <c r="V167" s="673">
        <f>IF(INDEX(Historical!$O$7:$O$1250,MATCH(B167,Historical!$B$7:$B$1281,0))=0,"n/a",((INDEX(Historical!$C$7:$C$1259,MATCH(B167,Historical!$B$7:$B$1281,0))/INDEX(Historical!$O$7:$O$1250,MATCH(B167,Historical!$B$7:$B$1281,0)))^(1/10)-1)*100)</f>
        <v>33.5141362540313</v>
      </c>
      <c r="W167" s="674">
        <f t="shared" si="38"/>
        <v>0.49131093378499519</v>
      </c>
      <c r="X167" s="675">
        <f t="shared" si="39"/>
        <v>2.0328224170328002</v>
      </c>
      <c r="Y167" s="646" t="s">
        <v>4577</v>
      </c>
      <c r="Z167" s="624">
        <f t="shared" si="40"/>
        <v>40.54054054054054</v>
      </c>
      <c r="AA167" s="853">
        <f t="shared" si="41"/>
        <v>17.143018018018015</v>
      </c>
      <c r="AB167" s="854">
        <v>12</v>
      </c>
      <c r="AC167" s="833">
        <v>8.8800000000000008</v>
      </c>
      <c r="AD167" s="833">
        <v>13.56</v>
      </c>
      <c r="AE167" s="833">
        <v>7.19</v>
      </c>
      <c r="AF167" s="833">
        <v>1.91</v>
      </c>
      <c r="AG167" s="833">
        <v>11.5</v>
      </c>
      <c r="AH167" s="833">
        <v>-17.2</v>
      </c>
      <c r="AI167" s="833">
        <v>6.63</v>
      </c>
      <c r="AJ167" s="833">
        <v>8.1</v>
      </c>
      <c r="AK167" s="833">
        <v>1.28</v>
      </c>
      <c r="AL167" s="845">
        <v>463680</v>
      </c>
      <c r="AM167" s="839">
        <v>0.1</v>
      </c>
      <c r="AN167" s="833">
        <v>1.1299999999999999</v>
      </c>
      <c r="AO167" s="711">
        <f t="shared" si="42"/>
        <v>1.6876862322198853</v>
      </c>
      <c r="AP167" s="712">
        <f t="shared" si="43"/>
        <v>18.830704250237901</v>
      </c>
      <c r="AQ167" s="855">
        <f t="shared" si="44"/>
        <v>20.63381581263819</v>
      </c>
      <c r="AR167" s="624">
        <f>INDEX(Historical!$C$7:$C$1259,MATCH(B167,Historical!$B$7:$B$1281,0))*IF(AH167="n/a",1.03,IF(AH167&lt;0,1.01,IF(AH167&gt;10,1.1,(1+AH167/100))))</f>
        <v>3.6360000000000001</v>
      </c>
      <c r="AS167" s="853">
        <f t="shared" si="45"/>
        <v>3.8770668000000001</v>
      </c>
      <c r="AT167" s="853">
        <f t="shared" ref="AT167:AV186" si="50">IF($AK167="n/a",1.03*AS167,IF($AK167&lt;0,1.01*AS167,IF($AK167&gt;10,1.1*AS167,(1+$AK167/100)*AS167)))</f>
        <v>3.92669325504</v>
      </c>
      <c r="AU167" s="853">
        <f t="shared" si="50"/>
        <v>3.9769549287045116</v>
      </c>
      <c r="AV167" s="853">
        <f t="shared" si="50"/>
        <v>4.0278599517919291</v>
      </c>
      <c r="AW167" s="624">
        <f t="shared" si="46"/>
        <v>19.444574935536441</v>
      </c>
      <c r="AX167" s="719">
        <f t="shared" si="47"/>
        <v>12.773155708819839</v>
      </c>
      <c r="AY167" s="900">
        <v>1.22</v>
      </c>
      <c r="AZ167" s="839">
        <v>84.75</v>
      </c>
      <c r="BA167" s="839">
        <v>-5.8500000000000005</v>
      </c>
      <c r="BB167" s="839">
        <v>4.6899999999999995</v>
      </c>
      <c r="BC167" s="839">
        <v>31.069999999999997</v>
      </c>
      <c r="BE167" s="597">
        <v>2011</v>
      </c>
      <c r="BF167" s="865">
        <f t="shared" si="48"/>
        <v>0</v>
      </c>
      <c r="BG167" s="849">
        <v>0.8</v>
      </c>
    </row>
    <row r="168" spans="1:59" ht="11.25" customHeight="1" x14ac:dyDescent="0.2">
      <c r="A168" s="838" t="s">
        <v>644</v>
      </c>
      <c r="B168" s="842" t="s">
        <v>645</v>
      </c>
      <c r="C168" s="898" t="s">
        <v>128</v>
      </c>
      <c r="D168" s="898" t="s">
        <v>4261</v>
      </c>
      <c r="E168" s="705">
        <v>17</v>
      </c>
      <c r="F168" s="1153">
        <v>215</v>
      </c>
      <c r="G168" s="1153" t="s">
        <v>37</v>
      </c>
      <c r="H168" s="1153" t="s">
        <v>37</v>
      </c>
      <c r="I168" s="841">
        <v>63.3</v>
      </c>
      <c r="J168" s="624">
        <f t="shared" si="35"/>
        <v>3.6018957345971563</v>
      </c>
      <c r="K168" s="844">
        <v>0.56999999999999995</v>
      </c>
      <c r="L168" s="854">
        <v>4</v>
      </c>
      <c r="M168" s="615">
        <f t="shared" si="36"/>
        <v>2.2799999999999998</v>
      </c>
      <c r="N168" s="837" t="s">
        <v>148</v>
      </c>
      <c r="O168" s="706">
        <v>0.56000000000000005</v>
      </c>
      <c r="P168" s="904">
        <v>43707</v>
      </c>
      <c r="Q168" s="904">
        <v>43721</v>
      </c>
      <c r="R168" s="615">
        <f t="shared" si="37"/>
        <v>1.7857142857142672</v>
      </c>
      <c r="S168" s="673">
        <f>IF(INDEX(Historical!$D$7:$D$1257,MATCH(B168,Historical!$B$7:$B$1281,0))=0,"n/a",(INDEX(Historical!$C$7:$C$1259,MATCH(B168,Historical!$B$7:$B$1281,0))/INDEX(Historical!$D$7:$D$1257,MATCH(B168,Historical!$B$7:$B$1281,0))-1)*100)</f>
        <v>0.88495575221239076</v>
      </c>
      <c r="T168" s="673">
        <f>IF(INDEX(Historical!$F$7:$F$1250,MATCH(B168,Historical!$B$7:$B$1281,0))=0,"n/a",((INDEX(Historical!$C$7:$C$1259,MATCH(B168,Historical!$B$7:$B$1281,0))/INDEX(Historical!$F$7:$F$1250,MATCH(B168,Historical!$B$7:$B$1281,0)))^(1/3)-1)*100)</f>
        <v>2.45496171190136</v>
      </c>
      <c r="U168" s="673">
        <f>IF(INDEX(Historical!$H$7:$H$1250,MATCH(B168,Historical!$B$7:$B$1281,0))=0,"n/a",((INDEX(Historical!$C$7:$C$1259,MATCH(B168,Historical!$B$7:$B$1281,0))/INDEX(Historical!$H$7:$H$1250,MATCH(B168,Historical!$B$7:$B$1281,0)))^(1/5)-1)*100)</f>
        <v>2.8617553510468241</v>
      </c>
      <c r="V168" s="673">
        <f>IF(INDEX(Historical!$O$7:$O$1250,MATCH(B168,Historical!$B$7:$B$1281,0))=0,"n/a",((INDEX(Historical!$C$7:$C$1259,MATCH(B168,Historical!$B$7:$B$1281,0))/INDEX(Historical!$O$7:$O$1250,MATCH(B168,Historical!$B$7:$B$1281,0)))^(1/10)-1)*100)</f>
        <v>3.8678219643779377</v>
      </c>
      <c r="W168" s="674">
        <f t="shared" si="38"/>
        <v>0.73988807587400951</v>
      </c>
      <c r="X168" s="675">
        <f t="shared" si="39"/>
        <v>0.17239490066547131</v>
      </c>
      <c r="Y168" s="644" t="s">
        <v>4576</v>
      </c>
      <c r="Z168" s="624">
        <f t="shared" si="40"/>
        <v>61.290322580645153</v>
      </c>
      <c r="AA168" s="853">
        <f t="shared" si="41"/>
        <v>17.016129032258064</v>
      </c>
      <c r="AB168" s="854">
        <v>12</v>
      </c>
      <c r="AC168" s="833">
        <v>3.72</v>
      </c>
      <c r="AD168" s="833">
        <v>5.85</v>
      </c>
      <c r="AE168" s="833">
        <v>1.55</v>
      </c>
      <c r="AF168" s="833">
        <v>7.03</v>
      </c>
      <c r="AG168" s="833">
        <v>42.8</v>
      </c>
      <c r="AH168" s="833">
        <v>32.9</v>
      </c>
      <c r="AI168" s="833">
        <v>4.1399999999999997</v>
      </c>
      <c r="AJ168" s="833">
        <v>16.600000000000001</v>
      </c>
      <c r="AK168" s="833">
        <v>2.93</v>
      </c>
      <c r="AL168" s="845">
        <v>21370</v>
      </c>
      <c r="AM168" s="839">
        <v>17.7</v>
      </c>
      <c r="AN168" s="833">
        <v>2.4</v>
      </c>
      <c r="AO168" s="711">
        <f t="shared" si="42"/>
        <v>-10.552477946614083</v>
      </c>
      <c r="AP168" s="712">
        <f t="shared" si="43"/>
        <v>6.4636510856439804</v>
      </c>
      <c r="AQ168" s="855">
        <f t="shared" si="44"/>
        <v>130.57742695413296</v>
      </c>
      <c r="AR168" s="624">
        <f>INDEX(Historical!$C$7:$C$1259,MATCH(B168,Historical!$B$7:$B$1281,0))*IF(AH168="n/a",1.03,IF(AH168&lt;0,1.01,IF(AH168&gt;10,1.1,(1+AH168/100))))</f>
        <v>2.508</v>
      </c>
      <c r="AS168" s="853">
        <f t="shared" si="45"/>
        <v>2.6118312000000001</v>
      </c>
      <c r="AT168" s="853">
        <f t="shared" si="50"/>
        <v>2.6883578541600004</v>
      </c>
      <c r="AU168" s="853">
        <f t="shared" si="50"/>
        <v>2.7671267392868888</v>
      </c>
      <c r="AV168" s="853">
        <f t="shared" si="50"/>
        <v>2.8482035527479947</v>
      </c>
      <c r="AW168" s="624">
        <f t="shared" si="46"/>
        <v>13.423519346194885</v>
      </c>
      <c r="AX168" s="719">
        <f t="shared" si="47"/>
        <v>21.206191700149898</v>
      </c>
      <c r="AY168" s="900">
        <v>0.65</v>
      </c>
      <c r="AZ168" s="839">
        <v>11.82</v>
      </c>
      <c r="BA168" s="839">
        <v>-13.139999999999999</v>
      </c>
      <c r="BB168" s="839">
        <v>6.5699999999999994</v>
      </c>
      <c r="BC168" s="839">
        <v>-0.97</v>
      </c>
      <c r="BE168" s="597">
        <v>2004</v>
      </c>
      <c r="BF168" s="865">
        <f t="shared" si="48"/>
        <v>1</v>
      </c>
      <c r="BG168" s="849">
        <v>6.8000000000000007</v>
      </c>
    </row>
    <row r="169" spans="1:59" ht="11.25" customHeight="1" x14ac:dyDescent="0.2">
      <c r="A169" s="831" t="s">
        <v>1356</v>
      </c>
      <c r="B169" s="842" t="s">
        <v>1357</v>
      </c>
      <c r="C169" s="898" t="s">
        <v>123</v>
      </c>
      <c r="D169" s="898" t="s">
        <v>4289</v>
      </c>
      <c r="E169" s="705">
        <v>10</v>
      </c>
      <c r="F169" s="1153">
        <v>442</v>
      </c>
      <c r="G169" s="1153" t="s">
        <v>106</v>
      </c>
      <c r="H169" s="1153" t="s">
        <v>106</v>
      </c>
      <c r="I169" s="841">
        <v>110.5</v>
      </c>
      <c r="J169" s="624">
        <f t="shared" si="35"/>
        <v>2.6063348416289593</v>
      </c>
      <c r="K169" s="844">
        <v>0.72</v>
      </c>
      <c r="L169" s="854">
        <v>4</v>
      </c>
      <c r="M169" s="615">
        <f t="shared" si="36"/>
        <v>2.88</v>
      </c>
      <c r="N169" s="837" t="s">
        <v>107</v>
      </c>
      <c r="O169" s="706">
        <v>0.67</v>
      </c>
      <c r="P169" s="606">
        <v>44218</v>
      </c>
      <c r="Q169" s="606">
        <v>44239</v>
      </c>
      <c r="R169" s="615">
        <f t="shared" si="37"/>
        <v>7.4626865671641687</v>
      </c>
      <c r="S169" s="673">
        <f>IF(INDEX(Historical!$D$7:$D$1257,MATCH(B169,Historical!$B$7:$B$1281,0))=0,"n/a",(INDEX(Historical!$C$7:$C$1259,MATCH(B169,Historical!$B$7:$B$1281,0))/INDEX(Historical!$D$7:$D$1257,MATCH(B169,Historical!$B$7:$B$1281,0))-1)*100)</f>
        <v>11.66666666666667</v>
      </c>
      <c r="T169" s="673">
        <f>IF(INDEX(Historical!$F$7:$F$1250,MATCH(B169,Historical!$B$7:$B$1281,0))=0,"n/a",((INDEX(Historical!$C$7:$C$1259,MATCH(B169,Historical!$B$7:$B$1281,0))/INDEX(Historical!$F$7:$F$1250,MATCH(B169,Historical!$B$7:$B$1281,0)))^(1/3)-1)*100)</f>
        <v>10.247377144973324</v>
      </c>
      <c r="U169" s="673">
        <f>IF(INDEX(Historical!$H$7:$H$1250,MATCH(B169,Historical!$B$7:$B$1281,0))=0,"n/a",((INDEX(Historical!$C$7:$C$1259,MATCH(B169,Historical!$B$7:$B$1281,0))/INDEX(Historical!$H$7:$H$1250,MATCH(B169,Historical!$B$7:$B$1281,0)))^(1/5)-1)*100)</f>
        <v>10.867170108107892</v>
      </c>
      <c r="V169" s="673">
        <f>IF(INDEX(Historical!$O$7:$O$1250,MATCH(B169,Historical!$B$7:$B$1281,0))=0,"n/a",((INDEX(Historical!$C$7:$C$1259,MATCH(B169,Historical!$B$7:$B$1281,0))/INDEX(Historical!$O$7:$O$1250,MATCH(B169,Historical!$B$7:$B$1281,0)))^(1/10)-1)*100)</f>
        <v>10.811888433923533</v>
      </c>
      <c r="W169" s="674">
        <f t="shared" si="38"/>
        <v>1.005113045193003</v>
      </c>
      <c r="X169" s="675">
        <f t="shared" si="39"/>
        <v>0.66669755264465591</v>
      </c>
      <c r="Y169" s="843"/>
      <c r="Z169" s="624">
        <f t="shared" si="40"/>
        <v>160.89385474860333</v>
      </c>
      <c r="AA169" s="853">
        <f t="shared" si="41"/>
        <v>61.731843575418992</v>
      </c>
      <c r="AB169" s="854">
        <v>12</v>
      </c>
      <c r="AC169" s="833">
        <v>1.79</v>
      </c>
      <c r="AD169" s="833" t="s">
        <v>136</v>
      </c>
      <c r="AE169" s="833">
        <v>1.4</v>
      </c>
      <c r="AF169" s="833">
        <v>2.36</v>
      </c>
      <c r="AG169" s="833">
        <v>4</v>
      </c>
      <c r="AH169" s="834">
        <v>-52.7</v>
      </c>
      <c r="AI169" s="834">
        <v>47.81</v>
      </c>
      <c r="AJ169" s="833">
        <v>16.3</v>
      </c>
      <c r="AK169" s="833">
        <v>-2.62</v>
      </c>
      <c r="AL169" s="845">
        <v>1650</v>
      </c>
      <c r="AM169" s="839">
        <v>1.3</v>
      </c>
      <c r="AN169" s="833">
        <v>1.1599999999999999</v>
      </c>
      <c r="AO169" s="711">
        <f t="shared" si="42"/>
        <v>-48.258338625682143</v>
      </c>
      <c r="AP169" s="712">
        <f t="shared" si="43"/>
        <v>13.473504949736851</v>
      </c>
      <c r="AQ169" s="855">
        <f t="shared" si="44"/>
        <v>154.45990807371587</v>
      </c>
      <c r="AR169" s="624">
        <f>INDEX(Historical!$C$7:$C$1259,MATCH(B169,Historical!$B$7:$B$1281,0))*IF(AH169="n/a",1.03,IF(AH169&lt;0,1.01,IF(AH169&gt;10,1.1,(1+AH169/100))))</f>
        <v>2.7068000000000003</v>
      </c>
      <c r="AS169" s="853">
        <f t="shared" si="45"/>
        <v>2.9774800000000008</v>
      </c>
      <c r="AT169" s="853">
        <f t="shared" si="50"/>
        <v>3.007254800000001</v>
      </c>
      <c r="AU169" s="853">
        <f t="shared" si="50"/>
        <v>3.0373273480000011</v>
      </c>
      <c r="AV169" s="853">
        <f t="shared" si="50"/>
        <v>3.0677006214800011</v>
      </c>
      <c r="AW169" s="624">
        <f t="shared" si="46"/>
        <v>14.796562769480005</v>
      </c>
      <c r="AX169" s="719">
        <f t="shared" si="47"/>
        <v>13.390554542515842</v>
      </c>
      <c r="AY169" s="900">
        <v>1.28</v>
      </c>
      <c r="AZ169" s="839">
        <v>118.86000000000001</v>
      </c>
      <c r="BA169" s="839">
        <v>-14.879999999999999</v>
      </c>
      <c r="BB169" s="839">
        <v>1.38</v>
      </c>
      <c r="BC169" s="839">
        <v>34.849999999999994</v>
      </c>
      <c r="BE169" s="597">
        <v>2012</v>
      </c>
      <c r="BF169" s="865">
        <f t="shared" si="48"/>
        <v>0</v>
      </c>
      <c r="BG169" s="849">
        <v>1.6</v>
      </c>
    </row>
    <row r="170" spans="1:59" ht="11.25" customHeight="1" x14ac:dyDescent="0.2">
      <c r="A170" s="831" t="s">
        <v>1366</v>
      </c>
      <c r="B170" s="842" t="s">
        <v>1367</v>
      </c>
      <c r="C170" s="898" t="s">
        <v>108</v>
      </c>
      <c r="D170" s="898" t="s">
        <v>4272</v>
      </c>
      <c r="E170" s="705">
        <v>10</v>
      </c>
      <c r="F170" s="1153">
        <v>395</v>
      </c>
      <c r="G170" s="1153" t="s">
        <v>37</v>
      </c>
      <c r="H170" s="1153" t="s">
        <v>115</v>
      </c>
      <c r="I170" s="841">
        <v>19.98</v>
      </c>
      <c r="J170" s="624">
        <f t="shared" si="35"/>
        <v>3.7037037037037033</v>
      </c>
      <c r="K170" s="844">
        <v>0.185</v>
      </c>
      <c r="L170" s="854">
        <v>4</v>
      </c>
      <c r="M170" s="615">
        <f t="shared" si="36"/>
        <v>0.74</v>
      </c>
      <c r="N170" s="837" t="s">
        <v>148</v>
      </c>
      <c r="O170" s="706">
        <v>0.17</v>
      </c>
      <c r="P170" s="904">
        <v>43703</v>
      </c>
      <c r="Q170" s="904">
        <v>43721</v>
      </c>
      <c r="R170" s="615">
        <f t="shared" si="37"/>
        <v>8.8235294117646959</v>
      </c>
      <c r="S170" s="673">
        <f>IF(INDEX(Historical!$D$7:$D$1257,MATCH(B170,Historical!$B$7:$B$1281,0))=0,"n/a",(INDEX(Historical!$C$7:$C$1259,MATCH(B170,Historical!$B$7:$B$1281,0))/INDEX(Historical!$D$7:$D$1257,MATCH(B170,Historical!$B$7:$B$1281,0))-1)*100)</f>
        <v>7.2463768115942129</v>
      </c>
      <c r="T170" s="673">
        <f>IF(INDEX(Historical!$F$7:$F$1250,MATCH(B170,Historical!$B$7:$B$1281,0))=0,"n/a",((INDEX(Historical!$C$7:$C$1259,MATCH(B170,Historical!$B$7:$B$1281,0))/INDEX(Historical!$F$7:$F$1250,MATCH(B170,Historical!$B$7:$B$1281,0)))^(1/3)-1)*100)</f>
        <v>24.87707213199899</v>
      </c>
      <c r="U170" s="673">
        <f>IF(INDEX(Historical!$H$7:$H$1250,MATCH(B170,Historical!$B$7:$B$1281,0))=0,"n/a",((INDEX(Historical!$C$7:$C$1259,MATCH(B170,Historical!$B$7:$B$1281,0))/INDEX(Historical!$H$7:$H$1250,MATCH(B170,Historical!$B$7:$B$1281,0)))^(1/5)-1)*100)</f>
        <v>20.605397494008315</v>
      </c>
      <c r="V170" s="673">
        <f>IF(INDEX(Historical!$O$7:$O$1250,MATCH(B170,Historical!$B$7:$B$1281,0))=0,"n/a",((INDEX(Historical!$C$7:$C$1259,MATCH(B170,Historical!$B$7:$B$1281,0))/INDEX(Historical!$O$7:$O$1250,MATCH(B170,Historical!$B$7:$B$1281,0)))^(1/10)-1)*100)</f>
        <v>33.880452897178358</v>
      </c>
      <c r="W170" s="674">
        <f t="shared" si="38"/>
        <v>0.60817951745044052</v>
      </c>
      <c r="X170" s="675">
        <f t="shared" si="39"/>
        <v>5.8872564268595182</v>
      </c>
      <c r="Y170" s="644" t="s">
        <v>4577</v>
      </c>
      <c r="Z170" s="624">
        <f t="shared" si="40"/>
        <v>59.199999999999996</v>
      </c>
      <c r="AA170" s="853">
        <f t="shared" si="41"/>
        <v>15.984</v>
      </c>
      <c r="AB170" s="854">
        <v>12</v>
      </c>
      <c r="AC170" s="833">
        <v>1.25</v>
      </c>
      <c r="AD170" s="833">
        <v>1.41</v>
      </c>
      <c r="AE170" s="833">
        <v>4.0999999999999996</v>
      </c>
      <c r="AF170" s="833">
        <v>1.21</v>
      </c>
      <c r="AG170" s="833">
        <v>7.8</v>
      </c>
      <c r="AH170" s="833">
        <v>-21.9</v>
      </c>
      <c r="AI170" s="833">
        <v>0.33</v>
      </c>
      <c r="AJ170" s="833">
        <v>3.5000000000000004</v>
      </c>
      <c r="AK170" s="833">
        <v>11.4</v>
      </c>
      <c r="AL170" s="845">
        <v>19210</v>
      </c>
      <c r="AM170" s="839">
        <v>0.3</v>
      </c>
      <c r="AN170" s="833">
        <v>0.85</v>
      </c>
      <c r="AO170" s="711">
        <f t="shared" si="42"/>
        <v>8.3251011977120175</v>
      </c>
      <c r="AP170" s="712">
        <f t="shared" si="43"/>
        <v>24.309101197712017</v>
      </c>
      <c r="AQ170" s="855">
        <f t="shared" si="44"/>
        <v>-7.286246974895894</v>
      </c>
      <c r="AR170" s="624">
        <f>INDEX(Historical!$C$7:$C$1259,MATCH(B170,Historical!$B$7:$B$1281,0))*IF(AH170="n/a",1.03,IF(AH170&lt;0,1.01,IF(AH170&gt;10,1.1,(1+AH170/100))))</f>
        <v>0.74739999999999995</v>
      </c>
      <c r="AS170" s="853">
        <f t="shared" si="45"/>
        <v>0.74986642000000003</v>
      </c>
      <c r="AT170" s="853">
        <f t="shared" si="50"/>
        <v>0.82485306200000008</v>
      </c>
      <c r="AU170" s="853">
        <f t="shared" si="50"/>
        <v>0.90733836820000013</v>
      </c>
      <c r="AV170" s="853">
        <f t="shared" si="50"/>
        <v>0.99807220502000027</v>
      </c>
      <c r="AW170" s="624">
        <f t="shared" si="46"/>
        <v>4.2275300552199999</v>
      </c>
      <c r="AX170" s="719">
        <f t="shared" si="47"/>
        <v>21.158809085185183</v>
      </c>
      <c r="AY170" s="900">
        <v>1.57</v>
      </c>
      <c r="AZ170" s="839">
        <v>122.99</v>
      </c>
      <c r="BA170" s="839">
        <v>-8.39</v>
      </c>
      <c r="BB170" s="839">
        <v>2.37</v>
      </c>
      <c r="BC170" s="839">
        <v>32.11</v>
      </c>
      <c r="BE170" s="597">
        <v>2011</v>
      </c>
      <c r="BF170" s="865">
        <f t="shared" si="48"/>
        <v>0</v>
      </c>
      <c r="BG170" s="849">
        <v>0.70000000000000007</v>
      </c>
    </row>
    <row r="171" spans="1:59" ht="11.25" customHeight="1" x14ac:dyDescent="0.2">
      <c r="A171" s="831" t="s">
        <v>1374</v>
      </c>
      <c r="B171" s="842" t="s">
        <v>1375</v>
      </c>
      <c r="C171" s="898" t="s">
        <v>4126</v>
      </c>
      <c r="D171" s="898" t="s">
        <v>4260</v>
      </c>
      <c r="E171" s="705">
        <v>11</v>
      </c>
      <c r="F171" s="1153">
        <v>326</v>
      </c>
      <c r="G171" s="1153" t="s">
        <v>106</v>
      </c>
      <c r="H171" s="1153" t="s">
        <v>106</v>
      </c>
      <c r="I171" s="841">
        <v>330.4</v>
      </c>
      <c r="J171" s="624">
        <f t="shared" si="35"/>
        <v>1.089588377723971</v>
      </c>
      <c r="K171" s="844">
        <v>0.9</v>
      </c>
      <c r="L171" s="854">
        <v>4</v>
      </c>
      <c r="M171" s="615">
        <f t="shared" si="36"/>
        <v>3.6</v>
      </c>
      <c r="N171" s="837" t="s">
        <v>119</v>
      </c>
      <c r="O171" s="706">
        <v>0.85</v>
      </c>
      <c r="P171" s="606">
        <v>44057</v>
      </c>
      <c r="Q171" s="606">
        <v>44075</v>
      </c>
      <c r="R171" s="615">
        <f t="shared" si="37"/>
        <v>5.8823529411764763</v>
      </c>
      <c r="S171" s="673">
        <f>IF(INDEX(Historical!$D$7:$D$1257,MATCH(B171,Historical!$B$7:$B$1281,0))=0,"n/a",(INDEX(Historical!$C$7:$C$1259,MATCH(B171,Historical!$B$7:$B$1281,0))/INDEX(Historical!$D$7:$D$1257,MATCH(B171,Historical!$B$7:$B$1281,0))-1)*100)</f>
        <v>12.903225806451601</v>
      </c>
      <c r="T171" s="673">
        <f>IF(INDEX(Historical!$F$7:$F$1250,MATCH(B171,Historical!$B$7:$B$1281,0))=0,"n/a",((INDEX(Historical!$C$7:$C$1259,MATCH(B171,Historical!$B$7:$B$1281,0))/INDEX(Historical!$F$7:$F$1250,MATCH(B171,Historical!$B$7:$B$1281,0)))^(1/3)-1)*100)</f>
        <v>15.696406050389111</v>
      </c>
      <c r="U171" s="673">
        <f>IF(INDEX(Historical!$H$7:$H$1250,MATCH(B171,Historical!$B$7:$B$1281,0))=0,"n/a",((INDEX(Historical!$C$7:$C$1259,MATCH(B171,Historical!$B$7:$B$1281,0))/INDEX(Historical!$H$7:$H$1250,MATCH(B171,Historical!$B$7:$B$1281,0)))^(1/5)-1)*100)</f>
        <v>11.400611657054238</v>
      </c>
      <c r="V171" s="673">
        <f>IF(INDEX(Historical!$O$7:$O$1250,MATCH(B171,Historical!$B$7:$B$1281,0))=0,"n/a",((INDEX(Historical!$C$7:$C$1259,MATCH(B171,Historical!$B$7:$B$1281,0))/INDEX(Historical!$O$7:$O$1250,MATCH(B171,Historical!$B$7:$B$1281,0)))^(1/10)-1)*100)</f>
        <v>15.9038349189893</v>
      </c>
      <c r="W171" s="674">
        <f t="shared" si="38"/>
        <v>0.71684670490648894</v>
      </c>
      <c r="X171" s="675">
        <f t="shared" si="39"/>
        <v>0.40571571733289102</v>
      </c>
      <c r="Y171" s="637"/>
      <c r="Z171" s="624">
        <f t="shared" si="40"/>
        <v>41.095890410958908</v>
      </c>
      <c r="AA171" s="853">
        <f t="shared" si="41"/>
        <v>37.716894977168948</v>
      </c>
      <c r="AB171" s="854">
        <v>6</v>
      </c>
      <c r="AC171" s="833">
        <v>8.76</v>
      </c>
      <c r="AD171" s="833">
        <v>2.29</v>
      </c>
      <c r="AE171" s="833">
        <v>7.53</v>
      </c>
      <c r="AF171" s="833">
        <v>16.66</v>
      </c>
      <c r="AG171" s="834">
        <v>51.300000000000004</v>
      </c>
      <c r="AH171" s="833">
        <v>4.5</v>
      </c>
      <c r="AI171" s="833">
        <v>7.1999999999999993</v>
      </c>
      <c r="AJ171" s="833">
        <v>28.1</v>
      </c>
      <c r="AK171" s="833">
        <v>15.809999999999999</v>
      </c>
      <c r="AL171" s="845">
        <v>45720</v>
      </c>
      <c r="AM171" s="839">
        <v>0.4</v>
      </c>
      <c r="AN171" s="834">
        <v>1.18</v>
      </c>
      <c r="AO171" s="711">
        <f t="shared" si="42"/>
        <v>-25.22669494239074</v>
      </c>
      <c r="AP171" s="712">
        <f t="shared" si="43"/>
        <v>12.490200034778209</v>
      </c>
      <c r="AQ171" s="855">
        <f t="shared" si="44"/>
        <v>428.46253743798457</v>
      </c>
      <c r="AR171" s="624">
        <f>INDEX(Historical!$C$7:$C$1259,MATCH(B171,Historical!$B$7:$B$1281,0))*IF(AH171="n/a",1.03,IF(AH171&lt;0,1.01,IF(AH171&gt;10,1.1,(1+AH171/100))))</f>
        <v>3.6574999999999998</v>
      </c>
      <c r="AS171" s="853">
        <f t="shared" si="45"/>
        <v>3.9208400000000001</v>
      </c>
      <c r="AT171" s="853">
        <f t="shared" si="50"/>
        <v>4.3129240000000006</v>
      </c>
      <c r="AU171" s="853">
        <f t="shared" si="50"/>
        <v>4.7442164000000009</v>
      </c>
      <c r="AV171" s="853">
        <f t="shared" si="50"/>
        <v>5.218638040000001</v>
      </c>
      <c r="AW171" s="624">
        <f t="shared" si="46"/>
        <v>21.854118440000001</v>
      </c>
      <c r="AX171" s="719">
        <f t="shared" si="47"/>
        <v>6.6144426271186436</v>
      </c>
      <c r="AY171" s="900">
        <v>1.27</v>
      </c>
      <c r="AZ171" s="839">
        <v>163.13999999999999</v>
      </c>
      <c r="BA171" s="839">
        <v>-3.45</v>
      </c>
      <c r="BB171" s="839">
        <v>8.5500000000000007</v>
      </c>
      <c r="BC171" s="839">
        <v>37.909999999999997</v>
      </c>
      <c r="BE171" s="597">
        <v>2010</v>
      </c>
      <c r="BF171" s="865">
        <f t="shared" si="48"/>
        <v>0</v>
      </c>
      <c r="BG171" s="849">
        <v>14.7</v>
      </c>
    </row>
    <row r="172" spans="1:59" ht="11.25" customHeight="1" x14ac:dyDescent="0.2">
      <c r="A172" s="838" t="s">
        <v>646</v>
      </c>
      <c r="B172" s="842" t="s">
        <v>647</v>
      </c>
      <c r="C172" s="898" t="s">
        <v>128</v>
      </c>
      <c r="D172" s="898" t="s">
        <v>4269</v>
      </c>
      <c r="E172" s="705">
        <v>15</v>
      </c>
      <c r="F172" s="1153">
        <v>253</v>
      </c>
      <c r="G172" s="1153" t="s">
        <v>106</v>
      </c>
      <c r="H172" s="1153" t="s">
        <v>106</v>
      </c>
      <c r="I172" s="841">
        <v>35.99</v>
      </c>
      <c r="J172" s="624">
        <f t="shared" si="35"/>
        <v>2.0005557099194218</v>
      </c>
      <c r="K172" s="844">
        <v>0.18</v>
      </c>
      <c r="L172" s="854">
        <v>4</v>
      </c>
      <c r="M172" s="615">
        <f t="shared" si="36"/>
        <v>0.72</v>
      </c>
      <c r="N172" s="837" t="s">
        <v>119</v>
      </c>
      <c r="O172" s="706">
        <v>0.16</v>
      </c>
      <c r="P172" s="606">
        <v>44056</v>
      </c>
      <c r="Q172" s="606">
        <v>44075</v>
      </c>
      <c r="R172" s="615">
        <f t="shared" si="37"/>
        <v>12.499999999999993</v>
      </c>
      <c r="S172" s="673">
        <f>IF(INDEX(Historical!$D$7:$D$1257,MATCH(B172,Historical!$B$7:$B$1281,0))=0,"n/a",(INDEX(Historical!$C$7:$C$1259,MATCH(B172,Historical!$B$7:$B$1281,0))/INDEX(Historical!$D$7:$D$1257,MATCH(B172,Historical!$B$7:$B$1281,0))-1)*100)</f>
        <v>13.333333333333353</v>
      </c>
      <c r="T172" s="673">
        <f>IF(INDEX(Historical!$F$7:$F$1250,MATCH(B172,Historical!$B$7:$B$1281,0))=0,"n/a",((INDEX(Historical!$C$7:$C$1259,MATCH(B172,Historical!$B$7:$B$1281,0))/INDEX(Historical!$F$7:$F$1250,MATCH(B172,Historical!$B$7:$B$1281,0)))^(1/3)-1)*100)</f>
        <v>11.541790311138712</v>
      </c>
      <c r="U172" s="673">
        <f>IF(INDEX(Historical!$H$7:$H$1250,MATCH(B172,Historical!$B$7:$B$1281,0))=0,"n/a",((INDEX(Historical!$C$7:$C$1259,MATCH(B172,Historical!$B$7:$B$1281,0))/INDEX(Historical!$H$7:$H$1250,MATCH(B172,Historical!$B$7:$B$1281,0)))^(1/5)-1)*100)</f>
        <v>11.476253223303058</v>
      </c>
      <c r="V172" s="673">
        <f>IF(INDEX(Historical!$O$7:$O$1250,MATCH(B172,Historical!$B$7:$B$1281,0))=0,"n/a",((INDEX(Historical!$C$7:$C$1259,MATCH(B172,Historical!$B$7:$B$1281,0))/INDEX(Historical!$O$7:$O$1250,MATCH(B172,Historical!$B$7:$B$1281,0)))^(1/10)-1)*100)</f>
        <v>13.304570831141005</v>
      </c>
      <c r="W172" s="674">
        <f t="shared" si="38"/>
        <v>0.86257973811838096</v>
      </c>
      <c r="X172" s="675">
        <f t="shared" si="39"/>
        <v>3.5863291322822053</v>
      </c>
      <c r="Y172" s="637"/>
      <c r="Z172" s="624">
        <f t="shared" si="40"/>
        <v>22.01834862385321</v>
      </c>
      <c r="AA172" s="853">
        <f t="shared" si="41"/>
        <v>11.00611620795107</v>
      </c>
      <c r="AB172" s="854">
        <v>1</v>
      </c>
      <c r="AC172" s="833">
        <v>3.27</v>
      </c>
      <c r="AD172" s="833">
        <v>1.53</v>
      </c>
      <c r="AE172" s="833">
        <v>0.22</v>
      </c>
      <c r="AF172" s="833">
        <v>2.92</v>
      </c>
      <c r="AG172" s="833">
        <v>27.400000000000002</v>
      </c>
      <c r="AH172" s="833">
        <v>-45.800000000000004</v>
      </c>
      <c r="AI172" s="833">
        <v>1.59</v>
      </c>
      <c r="AJ172" s="833">
        <v>3.2</v>
      </c>
      <c r="AK172" s="833">
        <v>7.6</v>
      </c>
      <c r="AL172" s="845">
        <v>28420</v>
      </c>
      <c r="AM172" s="839">
        <v>0.8</v>
      </c>
      <c r="AN172" s="833">
        <v>1.34</v>
      </c>
      <c r="AO172" s="711">
        <f t="shared" si="42"/>
        <v>2.4706927252714088</v>
      </c>
      <c r="AP172" s="712">
        <f t="shared" si="43"/>
        <v>13.476808933222479</v>
      </c>
      <c r="AQ172" s="855">
        <f t="shared" si="44"/>
        <v>19.513568410949578</v>
      </c>
      <c r="AR172" s="624">
        <f>INDEX(Historical!$C$7:$C$1259,MATCH(B172,Historical!$B$7:$B$1281,0))*IF(AH172="n/a",1.03,IF(AH172&lt;0,1.01,IF(AH172&gt;10,1.1,(1+AH172/100))))</f>
        <v>0.68680000000000008</v>
      </c>
      <c r="AS172" s="853">
        <f t="shared" si="45"/>
        <v>0.69772012000000005</v>
      </c>
      <c r="AT172" s="853">
        <f t="shared" si="50"/>
        <v>0.75074684912000011</v>
      </c>
      <c r="AU172" s="853">
        <f t="shared" si="50"/>
        <v>0.80780360965312015</v>
      </c>
      <c r="AV172" s="853">
        <f t="shared" si="50"/>
        <v>0.86919668398675731</v>
      </c>
      <c r="AW172" s="624">
        <f t="shared" si="46"/>
        <v>3.8122672627598782</v>
      </c>
      <c r="AX172" s="719">
        <f t="shared" si="47"/>
        <v>10.592573667018277</v>
      </c>
      <c r="AY172" s="900">
        <v>0.35</v>
      </c>
      <c r="AZ172" s="839">
        <v>23.68</v>
      </c>
      <c r="BA172" s="839">
        <v>-16.28</v>
      </c>
      <c r="BB172" s="839">
        <v>4.25</v>
      </c>
      <c r="BC172" s="839">
        <v>7.04</v>
      </c>
      <c r="BE172" s="597">
        <v>2006</v>
      </c>
      <c r="BF172" s="865">
        <f t="shared" si="48"/>
        <v>1</v>
      </c>
      <c r="BG172" s="849">
        <v>5.5</v>
      </c>
    </row>
    <row r="173" spans="1:59" ht="11.25" customHeight="1" x14ac:dyDescent="0.2">
      <c r="A173" s="838" t="s">
        <v>1362</v>
      </c>
      <c r="B173" s="842" t="s">
        <v>1363</v>
      </c>
      <c r="C173" s="898" t="s">
        <v>4253</v>
      </c>
      <c r="D173" s="898" t="s">
        <v>4283</v>
      </c>
      <c r="E173" s="705">
        <v>10</v>
      </c>
      <c r="F173" s="1153">
        <v>403</v>
      </c>
      <c r="G173" s="1153" t="s">
        <v>106</v>
      </c>
      <c r="H173" s="1153" t="s">
        <v>106</v>
      </c>
      <c r="I173" s="841">
        <v>20.21</v>
      </c>
      <c r="J173" s="624">
        <f t="shared" si="35"/>
        <v>4.3542800593765456</v>
      </c>
      <c r="K173" s="844">
        <v>0.22</v>
      </c>
      <c r="L173" s="854">
        <v>4</v>
      </c>
      <c r="M173" s="615">
        <f t="shared" si="36"/>
        <v>0.88</v>
      </c>
      <c r="N173" s="837" t="s">
        <v>264</v>
      </c>
      <c r="O173" s="706">
        <v>0.21</v>
      </c>
      <c r="P173" s="904">
        <v>43824</v>
      </c>
      <c r="Q173" s="904">
        <v>43831</v>
      </c>
      <c r="R173" s="615">
        <f t="shared" si="37"/>
        <v>4.7619047619047663</v>
      </c>
      <c r="S173" s="673">
        <f>IF(INDEX(Historical!$D$7:$D$1257,MATCH(B173,Historical!$B$7:$B$1281,0))=0,"n/a",(INDEX(Historical!$C$7:$C$1259,MATCH(B173,Historical!$B$7:$B$1281,0))/INDEX(Historical!$D$7:$D$1257,MATCH(B173,Historical!$B$7:$B$1281,0))-1)*100)</f>
        <v>4.7619047619047672</v>
      </c>
      <c r="T173" s="673">
        <f>IF(INDEX(Historical!$F$7:$F$1250,MATCH(B173,Historical!$B$7:$B$1281,0))=0,"n/a",((INDEX(Historical!$C$7:$C$1259,MATCH(B173,Historical!$B$7:$B$1281,0))/INDEX(Historical!$F$7:$F$1250,MATCH(B173,Historical!$B$7:$B$1281,0)))^(1/3)-1)*100)</f>
        <v>8.9744250818549531</v>
      </c>
      <c r="U173" s="673">
        <f>IF(INDEX(Historical!$H$7:$H$1250,MATCH(B173,Historical!$B$7:$B$1281,0))=0,"n/a",((INDEX(Historical!$C$7:$C$1259,MATCH(B173,Historical!$B$7:$B$1281,0))/INDEX(Historical!$H$7:$H$1250,MATCH(B173,Historical!$B$7:$B$1281,0)))^(1/5)-1)*100)</f>
        <v>14.354703364926591</v>
      </c>
      <c r="V173" s="673" t="str">
        <f>IF(INDEX(Historical!$O$7:$O$1250,MATCH(B173,Historical!$B$7:$B$1281,0))=0,"n/a",((INDEX(Historical!$C$7:$C$1259,MATCH(B173,Historical!$B$7:$B$1281,0))/INDEX(Historical!$O$7:$O$1250,MATCH(B173,Historical!$B$7:$B$1281,0)))^(1/10)-1)*100)</f>
        <v>n/a</v>
      </c>
      <c r="W173" s="674" t="str">
        <f t="shared" si="38"/>
        <v>n/a</v>
      </c>
      <c r="X173" s="675">
        <f t="shared" si="39"/>
        <v>11.962252804105493</v>
      </c>
      <c r="Y173" s="634"/>
      <c r="Z173" s="624">
        <f t="shared" si="40"/>
        <v>133.33333333333331</v>
      </c>
      <c r="AA173" s="853">
        <f t="shared" si="41"/>
        <v>30.621212121212121</v>
      </c>
      <c r="AB173" s="854">
        <v>12</v>
      </c>
      <c r="AC173" s="833">
        <v>0.66</v>
      </c>
      <c r="AD173" s="833" t="s">
        <v>136</v>
      </c>
      <c r="AE173" s="833">
        <v>6.31</v>
      </c>
      <c r="AF173" s="833">
        <v>2.1</v>
      </c>
      <c r="AG173" s="833">
        <v>7.3</v>
      </c>
      <c r="AH173" s="834">
        <v>-58.099999999999994</v>
      </c>
      <c r="AI173" s="834">
        <v>125</v>
      </c>
      <c r="AJ173" s="833">
        <v>1.2</v>
      </c>
      <c r="AK173" s="833" t="s">
        <v>136</v>
      </c>
      <c r="AL173" s="845">
        <v>2850</v>
      </c>
      <c r="AM173" s="839">
        <v>7.1</v>
      </c>
      <c r="AN173" s="833">
        <v>3.78</v>
      </c>
      <c r="AO173" s="711">
        <f t="shared" si="42"/>
        <v>-11.912228696908986</v>
      </c>
      <c r="AP173" s="712">
        <f t="shared" si="43"/>
        <v>18.708983424303135</v>
      </c>
      <c r="AQ173" s="855">
        <f t="shared" si="44"/>
        <v>69.055606176778369</v>
      </c>
      <c r="AR173" s="624">
        <f>INDEX(Historical!$C$7:$C$1259,MATCH(B173,Historical!$B$7:$B$1281,0))*IF(AH173="n/a",1.03,IF(AH173&lt;0,1.01,IF(AH173&gt;10,1.1,(1+AH173/100))))</f>
        <v>0.88880000000000003</v>
      </c>
      <c r="AS173" s="853">
        <f t="shared" si="45"/>
        <v>0.9776800000000001</v>
      </c>
      <c r="AT173" s="853">
        <f t="shared" si="50"/>
        <v>1.0070104000000002</v>
      </c>
      <c r="AU173" s="853">
        <f t="shared" si="50"/>
        <v>1.0372207120000003</v>
      </c>
      <c r="AV173" s="853">
        <f t="shared" si="50"/>
        <v>1.0683373333600004</v>
      </c>
      <c r="AW173" s="624">
        <f t="shared" si="46"/>
        <v>4.979048445360001</v>
      </c>
      <c r="AX173" s="719">
        <f t="shared" si="47"/>
        <v>24.636558363978235</v>
      </c>
      <c r="AY173" s="900">
        <v>1.17</v>
      </c>
      <c r="AZ173" s="839">
        <v>67.58</v>
      </c>
      <c r="BA173" s="839">
        <v>-4.3499999999999996</v>
      </c>
      <c r="BB173" s="839">
        <v>6.8599999999999994</v>
      </c>
      <c r="BC173" s="839">
        <v>23.76</v>
      </c>
      <c r="BE173" s="597">
        <v>2011</v>
      </c>
      <c r="BF173" s="865">
        <f t="shared" si="48"/>
        <v>0</v>
      </c>
      <c r="BG173" s="849">
        <v>1.3</v>
      </c>
    </row>
    <row r="174" spans="1:59" ht="11.25" customHeight="1" x14ac:dyDescent="0.2">
      <c r="A174" s="838" t="s">
        <v>742</v>
      </c>
      <c r="B174" s="842" t="s">
        <v>743</v>
      </c>
      <c r="C174" s="898" t="s">
        <v>123</v>
      </c>
      <c r="D174" s="898" t="s">
        <v>4108</v>
      </c>
      <c r="E174" s="705">
        <v>13</v>
      </c>
      <c r="F174" s="1153">
        <v>275</v>
      </c>
      <c r="G174" s="1153" t="s">
        <v>37</v>
      </c>
      <c r="H174" s="1153" t="s">
        <v>37</v>
      </c>
      <c r="I174" s="841">
        <v>243.77</v>
      </c>
      <c r="J174" s="624">
        <f t="shared" si="35"/>
        <v>0.64815194650695329</v>
      </c>
      <c r="K174" s="844">
        <v>0.39500000000000002</v>
      </c>
      <c r="L174" s="854">
        <v>4</v>
      </c>
      <c r="M174" s="615">
        <f t="shared" si="36"/>
        <v>1.58</v>
      </c>
      <c r="N174" s="837" t="s">
        <v>160</v>
      </c>
      <c r="O174" s="706">
        <v>0.38500000000000001</v>
      </c>
      <c r="P174" s="606">
        <v>44119</v>
      </c>
      <c r="Q174" s="606">
        <v>44134</v>
      </c>
      <c r="R174" s="615">
        <f t="shared" si="37"/>
        <v>2.5974025974025996</v>
      </c>
      <c r="S174" s="673">
        <f>IF(INDEX(Historical!$D$7:$D$1257,MATCH(B174,Historical!$B$7:$B$1281,0))=0,"n/a",(INDEX(Historical!$C$7:$C$1259,MATCH(B174,Historical!$B$7:$B$1281,0))/INDEX(Historical!$D$7:$D$1257,MATCH(B174,Historical!$B$7:$B$1281,0))-1)*100)</f>
        <v>2.6490066225165476</v>
      </c>
      <c r="T174" s="673">
        <f>IF(INDEX(Historical!$F$7:$F$1250,MATCH(B174,Historical!$B$7:$B$1281,0))=0,"n/a",((INDEX(Historical!$C$7:$C$1259,MATCH(B174,Historical!$B$7:$B$1281,0))/INDEX(Historical!$F$7:$F$1250,MATCH(B174,Historical!$B$7:$B$1281,0)))^(1/3)-1)*100)</f>
        <v>3.450966906825137</v>
      </c>
      <c r="U174" s="673">
        <f>IF(INDEX(Historical!$H$7:$H$1250,MATCH(B174,Historical!$B$7:$B$1281,0))=0,"n/a",((INDEX(Historical!$C$7:$C$1259,MATCH(B174,Historical!$B$7:$B$1281,0))/INDEX(Historical!$H$7:$H$1250,MATCH(B174,Historical!$B$7:$B$1281,0)))^(1/5)-1)*100)</f>
        <v>4.5639552591273169</v>
      </c>
      <c r="V174" s="673">
        <f>IF(INDEX(Historical!$O$7:$O$1250,MATCH(B174,Historical!$B$7:$B$1281,0))=0,"n/a",((INDEX(Historical!$C$7:$C$1259,MATCH(B174,Historical!$B$7:$B$1281,0))/INDEX(Historical!$O$7:$O$1250,MATCH(B174,Historical!$B$7:$B$1281,0)))^(1/10)-1)*100)</f>
        <v>5.2409779148925306</v>
      </c>
      <c r="W174" s="674">
        <f t="shared" si="38"/>
        <v>0.87082131106841409</v>
      </c>
      <c r="X174" s="675" t="str">
        <f t="shared" si="39"/>
        <v>n/a</v>
      </c>
      <c r="Y174" s="842"/>
      <c r="Z174" s="624">
        <f t="shared" si="40"/>
        <v>71.818181818181813</v>
      </c>
      <c r="AA174" s="853">
        <f t="shared" si="41"/>
        <v>110.80454545454545</v>
      </c>
      <c r="AB174" s="854">
        <v>12</v>
      </c>
      <c r="AC174" s="833">
        <v>2.2000000000000002</v>
      </c>
      <c r="AD174" s="833">
        <v>4.3099999999999996</v>
      </c>
      <c r="AE174" s="833">
        <v>3.01</v>
      </c>
      <c r="AF174" s="833">
        <v>3.24</v>
      </c>
      <c r="AG174" s="833">
        <v>3.2</v>
      </c>
      <c r="AH174" s="833">
        <v>7.0000000000000009</v>
      </c>
      <c r="AI174" s="833">
        <v>16.28</v>
      </c>
      <c r="AJ174" s="833">
        <v>-10.299999999999999</v>
      </c>
      <c r="AK174" s="833">
        <v>25.36</v>
      </c>
      <c r="AL174" s="845">
        <v>4260</v>
      </c>
      <c r="AM174" s="839">
        <v>24.9</v>
      </c>
      <c r="AN174" s="833">
        <v>0.67</v>
      </c>
      <c r="AO174" s="711">
        <f t="shared" si="42"/>
        <v>-105.59243824891118</v>
      </c>
      <c r="AP174" s="712">
        <f t="shared" si="43"/>
        <v>5.2121072056342701</v>
      </c>
      <c r="AQ174" s="855">
        <f t="shared" si="44"/>
        <v>299.44780066304713</v>
      </c>
      <c r="AR174" s="624">
        <f>INDEX(Historical!$C$7:$C$1259,MATCH(B174,Historical!$B$7:$B$1281,0))*IF(AH174="n/a",1.03,IF(AH174&lt;0,1.01,IF(AH174&gt;10,1.1,(1+AH174/100))))</f>
        <v>1.6585000000000001</v>
      </c>
      <c r="AS174" s="853">
        <f t="shared" si="45"/>
        <v>1.8243500000000001</v>
      </c>
      <c r="AT174" s="853">
        <f t="shared" si="50"/>
        <v>2.0067850000000003</v>
      </c>
      <c r="AU174" s="853">
        <f t="shared" si="50"/>
        <v>2.2074635000000007</v>
      </c>
      <c r="AV174" s="853">
        <f t="shared" si="50"/>
        <v>2.4282098500000009</v>
      </c>
      <c r="AW174" s="624">
        <f t="shared" si="46"/>
        <v>10.125308350000001</v>
      </c>
      <c r="AX174" s="719">
        <f t="shared" si="47"/>
        <v>4.153631845592157</v>
      </c>
      <c r="AY174" s="900">
        <v>1.53</v>
      </c>
      <c r="AZ174" s="839">
        <v>125.42</v>
      </c>
      <c r="BA174" s="839">
        <v>-19.28</v>
      </c>
      <c r="BB174" s="839">
        <v>-8.77</v>
      </c>
      <c r="BC174" s="839">
        <v>8.58</v>
      </c>
      <c r="BE174" s="597">
        <v>2008</v>
      </c>
      <c r="BF174" s="865">
        <f t="shared" si="48"/>
        <v>1</v>
      </c>
      <c r="BG174" s="849">
        <v>1.4000000000000001</v>
      </c>
    </row>
    <row r="175" spans="1:59" ht="11.25" customHeight="1" x14ac:dyDescent="0.2">
      <c r="A175" s="831" t="s">
        <v>1408</v>
      </c>
      <c r="B175" s="842" t="s">
        <v>1409</v>
      </c>
      <c r="C175" s="898" t="s">
        <v>245</v>
      </c>
      <c r="D175" s="898" t="s">
        <v>4251</v>
      </c>
      <c r="E175" s="705">
        <v>11</v>
      </c>
      <c r="F175" s="1153">
        <v>325</v>
      </c>
      <c r="G175" s="1153" t="s">
        <v>106</v>
      </c>
      <c r="H175" s="1153" t="s">
        <v>106</v>
      </c>
      <c r="I175" s="841">
        <v>390.09</v>
      </c>
      <c r="J175" s="624">
        <f t="shared" si="35"/>
        <v>0.31787536209592659</v>
      </c>
      <c r="K175" s="844">
        <v>0.31</v>
      </c>
      <c r="L175" s="854">
        <v>4</v>
      </c>
      <c r="M175" s="615">
        <f t="shared" si="36"/>
        <v>1.24</v>
      </c>
      <c r="N175" s="837" t="s">
        <v>985</v>
      </c>
      <c r="O175" s="706">
        <v>0.3</v>
      </c>
      <c r="P175" s="606">
        <v>44056</v>
      </c>
      <c r="Q175" s="606">
        <v>44071</v>
      </c>
      <c r="R175" s="615">
        <f t="shared" si="37"/>
        <v>3.3333333333333366</v>
      </c>
      <c r="S175" s="673">
        <f>IF(INDEX(Historical!$D$7:$D$1257,MATCH(B175,Historical!$B$7:$B$1281,0))=0,"n/a",(INDEX(Historical!$C$7:$C$1259,MATCH(B175,Historical!$B$7:$B$1281,0))/INDEX(Historical!$D$7:$D$1257,MATCH(B175,Historical!$B$7:$B$1281,0))-1)*100)</f>
        <v>2.5210084033613578</v>
      </c>
      <c r="T175" s="673">
        <f>IF(INDEX(Historical!$F$7:$F$1250,MATCH(B175,Historical!$B$7:$B$1281,0))=0,"n/a",((INDEX(Historical!$C$7:$C$1259,MATCH(B175,Historical!$B$7:$B$1281,0))/INDEX(Historical!$F$7:$F$1250,MATCH(B175,Historical!$B$7:$B$1281,0)))^(1/3)-1)*100)</f>
        <v>4.7975963670652932</v>
      </c>
      <c r="U175" s="673">
        <f>IF(INDEX(Historical!$H$7:$H$1250,MATCH(B175,Historical!$B$7:$B$1281,0))=0,"n/a",((INDEX(Historical!$C$7:$C$1259,MATCH(B175,Historical!$B$7:$B$1281,0))/INDEX(Historical!$H$7:$H$1250,MATCH(B175,Historical!$B$7:$B$1281,0)))^(1/5)-1)*100)</f>
        <v>9.9282331408265136</v>
      </c>
      <c r="V175" s="673">
        <f>IF(INDEX(Historical!$O$7:$O$1250,MATCH(B175,Historical!$B$7:$B$1281,0))=0,"n/a",((INDEX(Historical!$C$7:$C$1259,MATCH(B175,Historical!$B$7:$B$1281,0))/INDEX(Historical!$O$7:$O$1250,MATCH(B175,Historical!$B$7:$B$1281,0)))^(1/10)-1)*100)</f>
        <v>23.318109190031567</v>
      </c>
      <c r="W175" s="674">
        <f t="shared" si="38"/>
        <v>0.4257735076165956</v>
      </c>
      <c r="X175" s="675">
        <f t="shared" si="39"/>
        <v>0.42979364246002222</v>
      </c>
      <c r="Y175" s="634"/>
      <c r="Z175" s="624">
        <f t="shared" si="40"/>
        <v>6.4516129032258061</v>
      </c>
      <c r="AA175" s="853">
        <f t="shared" si="41"/>
        <v>20.296045785639958</v>
      </c>
      <c r="AB175" s="854">
        <v>12</v>
      </c>
      <c r="AC175" s="833">
        <v>19.22</v>
      </c>
      <c r="AD175" s="833">
        <v>0.93</v>
      </c>
      <c r="AE175" s="833">
        <v>0.81</v>
      </c>
      <c r="AF175" s="833">
        <v>3.93</v>
      </c>
      <c r="AG175" s="833">
        <v>25.6</v>
      </c>
      <c r="AH175" s="833">
        <v>68.2</v>
      </c>
      <c r="AI175" s="833">
        <v>16.989999999999998</v>
      </c>
      <c r="AJ175" s="833">
        <v>23.1</v>
      </c>
      <c r="AK175" s="833">
        <v>22.3</v>
      </c>
      <c r="AL175" s="845">
        <v>10580</v>
      </c>
      <c r="AM175" s="839">
        <v>1.7999999999999998</v>
      </c>
      <c r="AN175" s="833">
        <v>1.48</v>
      </c>
      <c r="AO175" s="711">
        <f t="shared" si="42"/>
        <v>-10.049937282717517</v>
      </c>
      <c r="AP175" s="712">
        <f t="shared" si="43"/>
        <v>10.246108502922441</v>
      </c>
      <c r="AQ175" s="855">
        <f t="shared" si="44"/>
        <v>88.282836814505728</v>
      </c>
      <c r="AR175" s="624">
        <f>INDEX(Historical!$C$7:$C$1259,MATCH(B175,Historical!$B$7:$B$1281,0))*IF(AH175="n/a",1.03,IF(AH175&lt;0,1.01,IF(AH175&gt;10,1.1,(1+AH175/100))))</f>
        <v>1.3420000000000001</v>
      </c>
      <c r="AS175" s="853">
        <f t="shared" si="45"/>
        <v>1.4762000000000002</v>
      </c>
      <c r="AT175" s="853">
        <f t="shared" si="50"/>
        <v>1.6238200000000003</v>
      </c>
      <c r="AU175" s="853">
        <f t="shared" si="50"/>
        <v>1.7862020000000005</v>
      </c>
      <c r="AV175" s="853">
        <f t="shared" si="50"/>
        <v>1.9648222000000006</v>
      </c>
      <c r="AW175" s="624">
        <f t="shared" si="46"/>
        <v>8.193044200000001</v>
      </c>
      <c r="AX175" s="719">
        <f t="shared" si="47"/>
        <v>2.100295880437848</v>
      </c>
      <c r="AY175" s="900">
        <v>1.88</v>
      </c>
      <c r="AZ175" s="839">
        <v>502.27000000000004</v>
      </c>
      <c r="BA175" s="839">
        <v>-6.67</v>
      </c>
      <c r="BB175" s="839">
        <v>5.96</v>
      </c>
      <c r="BC175" s="839">
        <v>41.44</v>
      </c>
      <c r="BE175" s="597">
        <v>2010</v>
      </c>
      <c r="BF175" s="865">
        <f t="shared" si="48"/>
        <v>0</v>
      </c>
      <c r="BG175" s="849">
        <v>7.3</v>
      </c>
    </row>
    <row r="176" spans="1:59" ht="11.25" customHeight="1" x14ac:dyDescent="0.2">
      <c r="A176" s="831" t="s">
        <v>650</v>
      </c>
      <c r="B176" s="842" t="s">
        <v>651</v>
      </c>
      <c r="C176" s="1022" t="s">
        <v>108</v>
      </c>
      <c r="D176" s="1022" t="s">
        <v>4272</v>
      </c>
      <c r="E176" s="705">
        <v>17</v>
      </c>
      <c r="F176" s="1153">
        <v>216</v>
      </c>
      <c r="G176" s="1153" t="s">
        <v>106</v>
      </c>
      <c r="H176" s="1153" t="s">
        <v>106</v>
      </c>
      <c r="I176" s="841">
        <v>26.42</v>
      </c>
      <c r="J176" s="624">
        <f t="shared" si="35"/>
        <v>3.0280090840272522</v>
      </c>
      <c r="K176" s="844">
        <v>0.2</v>
      </c>
      <c r="L176" s="854">
        <v>4</v>
      </c>
      <c r="M176" s="615">
        <f t="shared" si="36"/>
        <v>0.8</v>
      </c>
      <c r="N176" s="837" t="s">
        <v>425</v>
      </c>
      <c r="O176" s="708">
        <v>0.19047619047619047</v>
      </c>
      <c r="P176" s="904">
        <v>43879</v>
      </c>
      <c r="Q176" s="904">
        <v>43894</v>
      </c>
      <c r="R176" s="615">
        <f t="shared" si="37"/>
        <v>5.0000000000000115</v>
      </c>
      <c r="S176" s="673">
        <f>IF(INDEX(Historical!$D$7:$D$1257,MATCH(B176,Historical!$B$7:$B$1281,0))=0,"n/a",(INDEX(Historical!$C$7:$C$1259,MATCH(B176,Historical!$B$7:$B$1281,0))/INDEX(Historical!$D$7:$D$1257,MATCH(B176,Historical!$B$7:$B$1281,0))-1)*100)</f>
        <v>5.0000000000000044</v>
      </c>
      <c r="T176" s="673">
        <f>IF(INDEX(Historical!$F$7:$F$1250,MATCH(B176,Historical!$B$7:$B$1281,0))=0,"n/a",((INDEX(Historical!$C$7:$C$1259,MATCH(B176,Historical!$B$7:$B$1281,0))/INDEX(Historical!$F$7:$F$1250,MATCH(B176,Historical!$B$7:$B$1281,0)))^(1/3)-1)*100)</f>
        <v>6.721617465559615</v>
      </c>
      <c r="U176" s="673">
        <f>IF(INDEX(Historical!$H$7:$H$1250,MATCH(B176,Historical!$B$7:$B$1281,0))=0,"n/a",((INDEX(Historical!$C$7:$C$1259,MATCH(B176,Historical!$B$7:$B$1281,0))/INDEX(Historical!$H$7:$H$1250,MATCH(B176,Historical!$B$7:$B$1281,0)))^(1/5)-1)*100)</f>
        <v>6.0827032283832905</v>
      </c>
      <c r="V176" s="673">
        <f>IF(INDEX(Historical!$O$7:$O$1250,MATCH(B176,Historical!$B$7:$B$1281,0))=0,"n/a",((INDEX(Historical!$C$7:$C$1259,MATCH(B176,Historical!$B$7:$B$1281,0))/INDEX(Historical!$O$7:$O$1250,MATCH(B176,Historical!$B$7:$B$1281,0)))^(1/10)-1)*100)</f>
        <v>5.5401975369009815</v>
      </c>
      <c r="W176" s="674">
        <f t="shared" si="38"/>
        <v>1.0979217235250009</v>
      </c>
      <c r="X176" s="675">
        <f t="shared" si="39"/>
        <v>0.48661625827066324</v>
      </c>
      <c r="Y176" s="642" t="s">
        <v>436</v>
      </c>
      <c r="Z176" s="624">
        <f t="shared" si="40"/>
        <v>19.512195121951223</v>
      </c>
      <c r="AA176" s="853">
        <f t="shared" si="41"/>
        <v>6.4439024390243915</v>
      </c>
      <c r="AB176" s="854">
        <v>12</v>
      </c>
      <c r="AC176" s="833">
        <v>4.0999999999999996</v>
      </c>
      <c r="AD176" s="833" t="s">
        <v>136</v>
      </c>
      <c r="AE176" s="833">
        <v>3.27</v>
      </c>
      <c r="AF176" s="833">
        <v>1.01</v>
      </c>
      <c r="AG176" s="833">
        <v>16.3</v>
      </c>
      <c r="AH176" s="833">
        <v>86</v>
      </c>
      <c r="AI176" s="833" t="s">
        <v>136</v>
      </c>
      <c r="AJ176" s="833">
        <v>12.5</v>
      </c>
      <c r="AK176" s="833" t="s">
        <v>136</v>
      </c>
      <c r="AL176" s="845">
        <v>128.58000000000001</v>
      </c>
      <c r="AM176" s="839">
        <v>8.4</v>
      </c>
      <c r="AN176" s="833">
        <v>0.22</v>
      </c>
      <c r="AO176" s="711">
        <f t="shared" si="42"/>
        <v>2.6668098733861516</v>
      </c>
      <c r="AP176" s="712">
        <f t="shared" si="43"/>
        <v>9.1107123124105431</v>
      </c>
      <c r="AQ176" s="855">
        <f t="shared" si="44"/>
        <v>-46.217138362094744</v>
      </c>
      <c r="AR176" s="624">
        <f>INDEX(Historical!$C$7:$C$1259,MATCH(B176,Historical!$B$7:$B$1281,0))*IF(AH176="n/a",1.03,IF(AH176&lt;0,1.01,IF(AH176&gt;10,1.1,(1+AH176/100))))</f>
        <v>0.83809523809523812</v>
      </c>
      <c r="AS176" s="853">
        <f t="shared" si="45"/>
        <v>0.86323809523809525</v>
      </c>
      <c r="AT176" s="853">
        <f t="shared" si="50"/>
        <v>0.88913523809523809</v>
      </c>
      <c r="AU176" s="853">
        <f t="shared" si="50"/>
        <v>0.91580929523809529</v>
      </c>
      <c r="AV176" s="853">
        <f t="shared" si="50"/>
        <v>0.94328357409523822</v>
      </c>
      <c r="AW176" s="624">
        <f t="shared" si="46"/>
        <v>4.4495614407619053</v>
      </c>
      <c r="AX176" s="719">
        <f t="shared" si="47"/>
        <v>16.841640578205546</v>
      </c>
      <c r="AY176" s="900">
        <v>0.46</v>
      </c>
      <c r="AZ176" s="839">
        <v>48.11</v>
      </c>
      <c r="BA176" s="839">
        <v>-7.3</v>
      </c>
      <c r="BB176" s="839">
        <v>1.7999999999999998</v>
      </c>
      <c r="BC176" s="839">
        <v>14.74</v>
      </c>
      <c r="BE176" s="597">
        <v>2002</v>
      </c>
      <c r="BF176" s="865">
        <f t="shared" si="48"/>
        <v>1</v>
      </c>
      <c r="BG176" s="849">
        <v>1.7999999999999998</v>
      </c>
    </row>
    <row r="177" spans="1:59" ht="11.25" customHeight="1" x14ac:dyDescent="0.2">
      <c r="A177" s="838" t="s">
        <v>654</v>
      </c>
      <c r="B177" s="842" t="s">
        <v>655</v>
      </c>
      <c r="C177" s="898" t="s">
        <v>108</v>
      </c>
      <c r="D177" s="898" t="s">
        <v>4268</v>
      </c>
      <c r="E177" s="705">
        <v>13</v>
      </c>
      <c r="F177" s="1153">
        <v>269</v>
      </c>
      <c r="G177" s="1153" t="s">
        <v>106</v>
      </c>
      <c r="H177" s="1153" t="s">
        <v>106</v>
      </c>
      <c r="I177" s="841">
        <v>43.51</v>
      </c>
      <c r="J177" s="624">
        <f t="shared" si="35"/>
        <v>4.3208457825787177</v>
      </c>
      <c r="K177" s="844">
        <v>0.47</v>
      </c>
      <c r="L177" s="854">
        <v>4</v>
      </c>
      <c r="M177" s="615">
        <f t="shared" si="36"/>
        <v>1.88</v>
      </c>
      <c r="N177" s="837" t="s">
        <v>236</v>
      </c>
      <c r="O177" s="706">
        <v>0.44</v>
      </c>
      <c r="P177" s="904">
        <v>43588</v>
      </c>
      <c r="Q177" s="904">
        <v>43602</v>
      </c>
      <c r="R177" s="615">
        <f t="shared" si="37"/>
        <v>6.8181818181818121</v>
      </c>
      <c r="S177" s="673">
        <f>IF(INDEX(Historical!$D$7:$D$1257,MATCH(B177,Historical!$B$7:$B$1281,0))=0,"n/a",(INDEX(Historical!$C$7:$C$1259,MATCH(B177,Historical!$B$7:$B$1281,0))/INDEX(Historical!$D$7:$D$1257,MATCH(B177,Historical!$B$7:$B$1281,0))-1)*100)</f>
        <v>1.6216216216216051</v>
      </c>
      <c r="T177" s="673">
        <f>IF(INDEX(Historical!$F$7:$F$1250,MATCH(B177,Historical!$B$7:$B$1281,0))=0,"n/a",((INDEX(Historical!$C$7:$C$1259,MATCH(B177,Historical!$B$7:$B$1281,0))/INDEX(Historical!$F$7:$F$1250,MATCH(B177,Historical!$B$7:$B$1281,0)))^(1/3)-1)*100)</f>
        <v>5.3037873015948644</v>
      </c>
      <c r="U177" s="673">
        <f>IF(INDEX(Historical!$H$7:$H$1250,MATCH(B177,Historical!$B$7:$B$1281,0))=0,"n/a",((INDEX(Historical!$C$7:$C$1259,MATCH(B177,Historical!$B$7:$B$1281,0))/INDEX(Historical!$H$7:$H$1250,MATCH(B177,Historical!$B$7:$B$1281,0)))^(1/5)-1)*100)</f>
        <v>6.8476109783754069</v>
      </c>
      <c r="V177" s="673">
        <f>IF(INDEX(Historical!$O$7:$O$1250,MATCH(B177,Historical!$B$7:$B$1281,0))=0,"n/a",((INDEX(Historical!$C$7:$C$1259,MATCH(B177,Historical!$B$7:$B$1281,0))/INDEX(Historical!$O$7:$O$1250,MATCH(B177,Historical!$B$7:$B$1281,0)))^(1/10)-1)*100)</f>
        <v>14.161268160217988</v>
      </c>
      <c r="W177" s="674">
        <f t="shared" si="38"/>
        <v>0.48354503995707115</v>
      </c>
      <c r="X177" s="675" t="str">
        <f t="shared" si="39"/>
        <v>n/a</v>
      </c>
      <c r="Y177" s="646" t="s">
        <v>4568</v>
      </c>
      <c r="Z177" s="624">
        <f t="shared" si="40"/>
        <v>53.409090909090907</v>
      </c>
      <c r="AA177" s="853">
        <f t="shared" si="41"/>
        <v>12.360795454545453</v>
      </c>
      <c r="AB177" s="854">
        <v>12</v>
      </c>
      <c r="AC177" s="833">
        <v>3.52</v>
      </c>
      <c r="AD177" s="833">
        <v>1.74</v>
      </c>
      <c r="AE177" s="833">
        <v>1.85</v>
      </c>
      <c r="AF177" s="833">
        <v>5.16</v>
      </c>
      <c r="AG177" s="834">
        <v>58.599999999999994</v>
      </c>
      <c r="AH177" s="833">
        <v>44.9</v>
      </c>
      <c r="AI177" s="833">
        <v>10.14</v>
      </c>
      <c r="AJ177" s="833">
        <v>-13.700000000000001</v>
      </c>
      <c r="AK177" s="833">
        <v>7.1499999999999995</v>
      </c>
      <c r="AL177" s="845">
        <v>4890</v>
      </c>
      <c r="AM177" s="839">
        <v>2.4</v>
      </c>
      <c r="AN177" s="833">
        <v>1.85</v>
      </c>
      <c r="AO177" s="711">
        <f t="shared" si="42"/>
        <v>-1.1923386935913278</v>
      </c>
      <c r="AP177" s="712">
        <f t="shared" si="43"/>
        <v>11.168456760954125</v>
      </c>
      <c r="AQ177" s="855">
        <f t="shared" si="44"/>
        <v>68.366933340321424</v>
      </c>
      <c r="AR177" s="624">
        <f>INDEX(Historical!$C$7:$C$1259,MATCH(B177,Historical!$B$7:$B$1281,0))*IF(AH177="n/a",1.03,IF(AH177&lt;0,1.01,IF(AH177&gt;10,1.1,(1+AH177/100))))</f>
        <v>2.0680000000000001</v>
      </c>
      <c r="AS177" s="853">
        <f t="shared" si="45"/>
        <v>2.2748000000000004</v>
      </c>
      <c r="AT177" s="853">
        <f t="shared" si="50"/>
        <v>2.4374482</v>
      </c>
      <c r="AU177" s="853">
        <f t="shared" si="50"/>
        <v>2.6117257462999999</v>
      </c>
      <c r="AV177" s="853">
        <f t="shared" si="50"/>
        <v>2.7984641371604497</v>
      </c>
      <c r="AW177" s="624">
        <f t="shared" si="46"/>
        <v>12.19043808346045</v>
      </c>
      <c r="AX177" s="719">
        <f t="shared" si="47"/>
        <v>28.017554776971849</v>
      </c>
      <c r="AY177" s="900">
        <v>1.6</v>
      </c>
      <c r="AZ177" s="839">
        <v>102.27999999999999</v>
      </c>
      <c r="BA177" s="839">
        <v>-7.32</v>
      </c>
      <c r="BB177" s="839">
        <v>3.36</v>
      </c>
      <c r="BC177" s="839">
        <v>19.39</v>
      </c>
      <c r="BE177" s="597">
        <v>2008</v>
      </c>
      <c r="BF177" s="865">
        <f t="shared" si="48"/>
        <v>1</v>
      </c>
      <c r="BG177" s="849">
        <v>7.1999999999999993</v>
      </c>
    </row>
    <row r="178" spans="1:59" s="744" customFormat="1" ht="11.25" customHeight="1" x14ac:dyDescent="0.2">
      <c r="A178" s="619" t="s">
        <v>1382</v>
      </c>
      <c r="B178" s="751" t="s">
        <v>1383</v>
      </c>
      <c r="C178" s="898" t="s">
        <v>108</v>
      </c>
      <c r="D178" s="898" t="s">
        <v>4272</v>
      </c>
      <c r="E178" s="727">
        <v>10</v>
      </c>
      <c r="F178" s="1153">
        <v>385</v>
      </c>
      <c r="G178" s="1152" t="s">
        <v>37</v>
      </c>
      <c r="H178" s="1152" t="s">
        <v>37</v>
      </c>
      <c r="I178" s="728">
        <v>17.43</v>
      </c>
      <c r="J178" s="729">
        <f t="shared" si="35"/>
        <v>2.8686173264486516</v>
      </c>
      <c r="K178" s="730">
        <v>0.125</v>
      </c>
      <c r="L178" s="731">
        <v>4</v>
      </c>
      <c r="M178" s="732">
        <f t="shared" si="36"/>
        <v>0.5</v>
      </c>
      <c r="N178" s="733" t="s">
        <v>107</v>
      </c>
      <c r="O178" s="734">
        <v>0.115</v>
      </c>
      <c r="P178" s="1097">
        <v>43593</v>
      </c>
      <c r="Q178" s="1097">
        <v>43602</v>
      </c>
      <c r="R178" s="732">
        <f t="shared" si="37"/>
        <v>8.6956521739130395</v>
      </c>
      <c r="S178" s="673">
        <f>IF(INDEX(Historical!$D$7:$D$1257,MATCH(B178,Historical!$B$7:$B$1281,0))=0,"n/a",(INDEX(Historical!$C$7:$C$1259,MATCH(B178,Historical!$B$7:$B$1281,0))/INDEX(Historical!$D$7:$D$1257,MATCH(B178,Historical!$B$7:$B$1281,0))-1)*100)</f>
        <v>2.0408163265306145</v>
      </c>
      <c r="T178" s="673">
        <f>IF(INDEX(Historical!$F$7:$F$1250,MATCH(B178,Historical!$B$7:$B$1281,0))=0,"n/a",((INDEX(Historical!$C$7:$C$1259,MATCH(B178,Historical!$B$7:$B$1281,0))/INDEX(Historical!$F$7:$F$1250,MATCH(B178,Historical!$B$7:$B$1281,0)))^(1/3)-1)*100)</f>
        <v>8.1743521473638161</v>
      </c>
      <c r="U178" s="673">
        <f>IF(INDEX(Historical!$H$7:$H$1250,MATCH(B178,Historical!$B$7:$B$1281,0))=0,"n/a",((INDEX(Historical!$C$7:$C$1259,MATCH(B178,Historical!$B$7:$B$1281,0))/INDEX(Historical!$H$7:$H$1250,MATCH(B178,Historical!$B$7:$B$1281,0)))^(1/5)-1)*100)</f>
        <v>8.6653824604801635</v>
      </c>
      <c r="V178" s="673">
        <f>IF(INDEX(Historical!$O$7:$O$1250,MATCH(B178,Historical!$B$7:$B$1281,0))=0,"n/a",((INDEX(Historical!$C$7:$C$1259,MATCH(B178,Historical!$B$7:$B$1281,0))/INDEX(Historical!$O$7:$O$1250,MATCH(B178,Historical!$B$7:$B$1281,0)))^(1/10)-1)*100)</f>
        <v>10.670856786719241</v>
      </c>
      <c r="W178" s="674">
        <f t="shared" si="38"/>
        <v>0.81206060897236898</v>
      </c>
      <c r="X178" s="675">
        <f t="shared" si="39"/>
        <v>1.4940314587034762</v>
      </c>
      <c r="Y178" s="899" t="s">
        <v>4577</v>
      </c>
      <c r="Z178" s="729">
        <f t="shared" si="40"/>
        <v>44.642857142857139</v>
      </c>
      <c r="AA178" s="736">
        <f t="shared" si="41"/>
        <v>15.562499999999998</v>
      </c>
      <c r="AB178" s="731">
        <v>12</v>
      </c>
      <c r="AC178" s="737">
        <v>1.1200000000000001</v>
      </c>
      <c r="AD178" s="737">
        <v>1.74</v>
      </c>
      <c r="AE178" s="737">
        <v>3.47</v>
      </c>
      <c r="AF178" s="737">
        <v>1.1599999999999999</v>
      </c>
      <c r="AG178" s="737">
        <v>7.6</v>
      </c>
      <c r="AH178" s="737">
        <v>-18.7</v>
      </c>
      <c r="AI178" s="737">
        <v>4.33</v>
      </c>
      <c r="AJ178" s="737">
        <v>5.8000000000000007</v>
      </c>
      <c r="AK178" s="737">
        <v>9</v>
      </c>
      <c r="AL178" s="738">
        <v>862.97</v>
      </c>
      <c r="AM178" s="739">
        <v>3.5000000000000004</v>
      </c>
      <c r="AN178" s="737">
        <v>0.15</v>
      </c>
      <c r="AO178" s="740">
        <f t="shared" si="42"/>
        <v>-4.0285002130711831</v>
      </c>
      <c r="AP178" s="741">
        <f t="shared" si="43"/>
        <v>11.533999786928815</v>
      </c>
      <c r="AQ178" s="742">
        <f t="shared" si="44"/>
        <v>-10.426938573400701</v>
      </c>
      <c r="AR178" s="624">
        <f>INDEX(Historical!$C$7:$C$1259,MATCH(B178,Historical!$B$7:$B$1281,0))*IF(AH178="n/a",1.03,IF(AH178&lt;0,1.01,IF(AH178&gt;10,1.1,(1+AH178/100))))</f>
        <v>0.505</v>
      </c>
      <c r="AS178" s="736">
        <f t="shared" si="45"/>
        <v>0.5268664999999999</v>
      </c>
      <c r="AT178" s="736">
        <f t="shared" si="50"/>
        <v>0.57428448499999996</v>
      </c>
      <c r="AU178" s="736">
        <f t="shared" si="50"/>
        <v>0.62597008865000003</v>
      </c>
      <c r="AV178" s="736">
        <f t="shared" si="50"/>
        <v>0.68230739662850004</v>
      </c>
      <c r="AW178" s="729">
        <f t="shared" si="46"/>
        <v>2.9144284702785002</v>
      </c>
      <c r="AX178" s="743">
        <f t="shared" si="47"/>
        <v>16.72076001307229</v>
      </c>
      <c r="AY178" s="901">
        <v>0.99</v>
      </c>
      <c r="AZ178" s="739">
        <v>98.41</v>
      </c>
      <c r="BA178" s="739">
        <v>-6.29</v>
      </c>
      <c r="BB178" s="739">
        <v>10.299999999999999</v>
      </c>
      <c r="BC178" s="739">
        <v>40.089999999999996</v>
      </c>
      <c r="BD178" s="875"/>
      <c r="BE178" s="597">
        <v>2011</v>
      </c>
      <c r="BF178" s="865">
        <f t="shared" si="48"/>
        <v>0</v>
      </c>
      <c r="BG178" s="793">
        <v>0.8</v>
      </c>
    </row>
    <row r="179" spans="1:59" ht="11.25" customHeight="1" x14ac:dyDescent="0.2">
      <c r="A179" s="831" t="s">
        <v>1410</v>
      </c>
      <c r="B179" s="842" t="s">
        <v>1411</v>
      </c>
      <c r="C179" s="898" t="s">
        <v>4126</v>
      </c>
      <c r="D179" s="898" t="s">
        <v>4271</v>
      </c>
      <c r="E179" s="705">
        <v>11</v>
      </c>
      <c r="F179" s="1153">
        <v>314</v>
      </c>
      <c r="G179" s="1153" t="s">
        <v>106</v>
      </c>
      <c r="H179" s="1153" t="s">
        <v>106</v>
      </c>
      <c r="I179" s="841">
        <v>264.44</v>
      </c>
      <c r="J179" s="624">
        <f t="shared" si="35"/>
        <v>0.72606262290122514</v>
      </c>
      <c r="K179" s="844">
        <v>0.48</v>
      </c>
      <c r="L179" s="854">
        <v>4</v>
      </c>
      <c r="M179" s="615">
        <f t="shared" si="36"/>
        <v>1.92</v>
      </c>
      <c r="N179" s="837" t="s">
        <v>425</v>
      </c>
      <c r="O179" s="706">
        <v>0.43</v>
      </c>
      <c r="P179" s="904">
        <v>43698</v>
      </c>
      <c r="Q179" s="904">
        <v>43713</v>
      </c>
      <c r="R179" s="615">
        <f t="shared" si="37"/>
        <v>11.627906976744184</v>
      </c>
      <c r="S179" s="673">
        <f>IF(INDEX(Historical!$D$7:$D$1257,MATCH(B179,Historical!$B$7:$B$1281,0))=0,"n/a",(INDEX(Historical!$C$7:$C$1259,MATCH(B179,Historical!$B$7:$B$1281,0))/INDEX(Historical!$D$7:$D$1257,MATCH(B179,Historical!$B$7:$B$1281,0))-1)*100)</f>
        <v>5.4945054945054972</v>
      </c>
      <c r="T179" s="673">
        <f>IF(INDEX(Historical!$F$7:$F$1250,MATCH(B179,Historical!$B$7:$B$1281,0))=0,"n/a",((INDEX(Historical!$C$7:$C$1259,MATCH(B179,Historical!$B$7:$B$1281,0))/INDEX(Historical!$F$7:$F$1250,MATCH(B179,Historical!$B$7:$B$1281,0)))^(1/3)-1)*100)</f>
        <v>11.102644857564847</v>
      </c>
      <c r="U179" s="673">
        <f>IF(INDEX(Historical!$H$7:$H$1250,MATCH(B179,Historical!$B$7:$B$1281,0))=0,"n/a",((INDEX(Historical!$C$7:$C$1259,MATCH(B179,Historical!$B$7:$B$1281,0))/INDEX(Historical!$H$7:$H$1250,MATCH(B179,Historical!$B$7:$B$1281,0)))^(1/5)-1)*100)</f>
        <v>12.195514544619957</v>
      </c>
      <c r="V179" s="673">
        <f>IF(INDEX(Historical!$O$7:$O$1250,MATCH(B179,Historical!$B$7:$B$1281,0))=0,"n/a",((INDEX(Historical!$C$7:$C$1259,MATCH(B179,Historical!$B$7:$B$1281,0))/INDEX(Historical!$O$7:$O$1250,MATCH(B179,Historical!$B$7:$B$1281,0)))^(1/10)-1)*100)</f>
        <v>29.03900242964319</v>
      </c>
      <c r="W179" s="674">
        <f t="shared" si="38"/>
        <v>0.41997016165302914</v>
      </c>
      <c r="X179" s="675">
        <f t="shared" si="39"/>
        <v>1.4872578712951166</v>
      </c>
      <c r="Y179" s="644" t="s">
        <v>4570</v>
      </c>
      <c r="Z179" s="624">
        <f t="shared" si="40"/>
        <v>36.432637571157493</v>
      </c>
      <c r="AA179" s="853">
        <f t="shared" si="41"/>
        <v>50.178368121442126</v>
      </c>
      <c r="AB179" s="854">
        <v>12</v>
      </c>
      <c r="AC179" s="833">
        <v>5.27</v>
      </c>
      <c r="AD179" s="833">
        <v>4.1500000000000004</v>
      </c>
      <c r="AE179" s="833">
        <v>4.32</v>
      </c>
      <c r="AF179" s="833">
        <v>3.98</v>
      </c>
      <c r="AG179" s="833">
        <v>8.6</v>
      </c>
      <c r="AH179" s="833">
        <v>-5.7</v>
      </c>
      <c r="AI179" s="833">
        <v>17.080000000000002</v>
      </c>
      <c r="AJ179" s="833">
        <v>8.2000000000000011</v>
      </c>
      <c r="AK179" s="833">
        <v>12</v>
      </c>
      <c r="AL179" s="845">
        <v>6250</v>
      </c>
      <c r="AM179" s="839">
        <v>2.1</v>
      </c>
      <c r="AN179" s="833">
        <v>0.43</v>
      </c>
      <c r="AO179" s="711">
        <f t="shared" si="42"/>
        <v>-37.256790953920941</v>
      </c>
      <c r="AP179" s="712">
        <f t="shared" si="43"/>
        <v>12.921577167521182</v>
      </c>
      <c r="AQ179" s="855">
        <f t="shared" si="44"/>
        <v>197.92609458151765</v>
      </c>
      <c r="AR179" s="624">
        <f>INDEX(Historical!$C$7:$C$1259,MATCH(B179,Historical!$B$7:$B$1281,0))*IF(AH179="n/a",1.03,IF(AH179&lt;0,1.01,IF(AH179&gt;10,1.1,(1+AH179/100))))</f>
        <v>1.9392</v>
      </c>
      <c r="AS179" s="853">
        <f t="shared" si="45"/>
        <v>2.1331200000000003</v>
      </c>
      <c r="AT179" s="853">
        <f t="shared" si="50"/>
        <v>2.3464320000000005</v>
      </c>
      <c r="AU179" s="853">
        <f t="shared" si="50"/>
        <v>2.5810752000000008</v>
      </c>
      <c r="AV179" s="853">
        <f t="shared" si="50"/>
        <v>2.839182720000001</v>
      </c>
      <c r="AW179" s="624">
        <f t="shared" si="46"/>
        <v>11.839009920000002</v>
      </c>
      <c r="AX179" s="719">
        <f t="shared" si="47"/>
        <v>4.4770117682650135</v>
      </c>
      <c r="AY179" s="900">
        <v>1.2</v>
      </c>
      <c r="AZ179" s="839">
        <v>120.75</v>
      </c>
      <c r="BA179" s="839">
        <v>-8.16</v>
      </c>
      <c r="BB179" s="839">
        <v>-0.43</v>
      </c>
      <c r="BC179" s="839">
        <v>21.560000000000002</v>
      </c>
      <c r="BE179" s="597">
        <v>2010</v>
      </c>
      <c r="BF179" s="865">
        <f t="shared" si="48"/>
        <v>0</v>
      </c>
      <c r="BG179" s="849">
        <v>4.9000000000000004</v>
      </c>
    </row>
    <row r="180" spans="1:59" ht="11.25" customHeight="1" x14ac:dyDescent="0.2">
      <c r="A180" s="838" t="s">
        <v>4376</v>
      </c>
      <c r="B180" s="842" t="s">
        <v>4375</v>
      </c>
      <c r="C180" s="898" t="s">
        <v>112</v>
      </c>
      <c r="D180" s="898" t="s">
        <v>4278</v>
      </c>
      <c r="E180" s="705">
        <v>20</v>
      </c>
      <c r="F180" s="1153">
        <v>171</v>
      </c>
      <c r="G180" s="1153" t="s">
        <v>37</v>
      </c>
      <c r="H180" s="1153" t="s">
        <v>37</v>
      </c>
      <c r="I180" s="841">
        <v>202.68</v>
      </c>
      <c r="J180" s="624">
        <f t="shared" si="35"/>
        <v>2.0130254588513914</v>
      </c>
      <c r="K180" s="844">
        <v>1.02</v>
      </c>
      <c r="L180" s="854">
        <v>4</v>
      </c>
      <c r="M180" s="615">
        <f t="shared" si="36"/>
        <v>4.08</v>
      </c>
      <c r="N180" s="837" t="s">
        <v>603</v>
      </c>
      <c r="O180" s="706">
        <v>0.85</v>
      </c>
      <c r="P180" s="606">
        <v>44266</v>
      </c>
      <c r="Q180" s="606">
        <v>44281</v>
      </c>
      <c r="R180" s="615">
        <f t="shared" si="37"/>
        <v>20.000000000000004</v>
      </c>
      <c r="S180" s="673">
        <f>IF(INDEX(Historical!$D$7:$D$1257,MATCH(B180,Historical!$B$7:$B$1281,0))=0,"n/a",(INDEX(Historical!$C$7:$C$1259,MATCH(B180,Historical!$B$7:$B$1281,0))/INDEX(Historical!$D$7:$D$1257,MATCH(B180,Historical!$B$7:$B$1281,0))-1)*100)</f>
        <v>18.466898954703815</v>
      </c>
      <c r="T180" s="673">
        <f>IF(INDEX(Historical!$F$7:$F$1250,MATCH(B180,Historical!$B$7:$B$1281,0))=0,"n/a",((INDEX(Historical!$C$7:$C$1259,MATCH(B180,Historical!$B$7:$B$1281,0))/INDEX(Historical!$F$7:$F$1250,MATCH(B180,Historical!$B$7:$B$1281,0)))^(1/3)-1)*100)</f>
        <v>15.616214441920384</v>
      </c>
      <c r="U180" s="673">
        <f>IF(INDEX(Historical!$H$7:$H$1250,MATCH(B180,Historical!$B$7:$B$1281,0))=0,"n/a",((INDEX(Historical!$C$7:$C$1259,MATCH(B180,Historical!$B$7:$B$1281,0))/INDEX(Historical!$H$7:$H$1250,MATCH(B180,Historical!$B$7:$B$1281,0)))^(1/5)-1)*100)</f>
        <v>11.875615437529131</v>
      </c>
      <c r="V180" s="673">
        <f>IF(INDEX(Historical!$O$7:$O$1250,MATCH(B180,Historical!$B$7:$B$1281,0))=0,"n/a",((INDEX(Historical!$C$7:$C$1259,MATCH(B180,Historical!$B$7:$B$1281,0))/INDEX(Historical!$O$7:$O$1250,MATCH(B180,Historical!$B$7:$B$1281,0)))^(1/10)-1)*100)</f>
        <v>13.719543158032256</v>
      </c>
      <c r="W180" s="674">
        <f t="shared" si="38"/>
        <v>0.86559846058550594</v>
      </c>
      <c r="X180" s="675">
        <f t="shared" si="39"/>
        <v>9.1350887980993321</v>
      </c>
      <c r="Y180" s="843"/>
      <c r="Z180" s="624">
        <f t="shared" si="40"/>
        <v>78.612716763005778</v>
      </c>
      <c r="AA180" s="853">
        <f t="shared" si="41"/>
        <v>39.052023121387279</v>
      </c>
      <c r="AB180" s="854">
        <v>6</v>
      </c>
      <c r="AC180" s="833">
        <v>5.19</v>
      </c>
      <c r="AD180" s="833">
        <v>3.04</v>
      </c>
      <c r="AE180" s="833">
        <v>2.29</v>
      </c>
      <c r="AF180" s="833">
        <v>2.0499999999999998</v>
      </c>
      <c r="AG180" s="833">
        <v>5.2</v>
      </c>
      <c r="AH180" s="833">
        <v>41.099999999999994</v>
      </c>
      <c r="AI180" s="833">
        <v>11.62</v>
      </c>
      <c r="AJ180" s="833">
        <v>1.3</v>
      </c>
      <c r="AK180" s="833">
        <v>12.879999999999999</v>
      </c>
      <c r="AL180" s="845">
        <v>41680</v>
      </c>
      <c r="AM180" s="839">
        <v>0.3</v>
      </c>
      <c r="AN180" s="833">
        <v>0.33</v>
      </c>
      <c r="AO180" s="711">
        <f t="shared" si="42"/>
        <v>-25.163382225006757</v>
      </c>
      <c r="AP180" s="712">
        <f t="shared" si="43"/>
        <v>13.888640896380522</v>
      </c>
      <c r="AQ180" s="855">
        <f t="shared" si="44"/>
        <v>88.628556102367398</v>
      </c>
      <c r="AR180" s="624">
        <f>INDEX(Historical!$C$7:$C$1259,MATCH(B180,Historical!$B$7:$B$1281,0))*IF(AH180="n/a",1.03,IF(AH180&lt;0,1.01,IF(AH180&gt;10,1.1,(1+AH180/100))))</f>
        <v>3.74</v>
      </c>
      <c r="AS180" s="853">
        <f t="shared" si="45"/>
        <v>4.1140000000000008</v>
      </c>
      <c r="AT180" s="853">
        <f t="shared" si="50"/>
        <v>4.5254000000000012</v>
      </c>
      <c r="AU180" s="853">
        <f t="shared" si="50"/>
        <v>4.977940000000002</v>
      </c>
      <c r="AV180" s="853">
        <f t="shared" si="50"/>
        <v>5.4757340000000028</v>
      </c>
      <c r="AW180" s="624">
        <f t="shared" si="46"/>
        <v>22.833074000000007</v>
      </c>
      <c r="AX180" s="719">
        <f t="shared" si="47"/>
        <v>11.26557825143083</v>
      </c>
      <c r="AY180" s="900">
        <v>0.87</v>
      </c>
      <c r="AZ180" s="839">
        <v>28.21</v>
      </c>
      <c r="BA180" s="839">
        <v>-3.38</v>
      </c>
      <c r="BB180" s="839">
        <v>7.8100000000000005</v>
      </c>
      <c r="BC180" s="839">
        <v>11.57</v>
      </c>
      <c r="BE180" s="597">
        <v>2002</v>
      </c>
      <c r="BF180" s="865">
        <f t="shared" si="48"/>
        <v>1</v>
      </c>
      <c r="BG180" s="849">
        <v>3</v>
      </c>
    </row>
    <row r="181" spans="1:59" ht="11.25" customHeight="1" x14ac:dyDescent="0.2">
      <c r="A181" s="831" t="s">
        <v>1398</v>
      </c>
      <c r="B181" s="842" t="s">
        <v>1399</v>
      </c>
      <c r="C181" s="898" t="s">
        <v>112</v>
      </c>
      <c r="D181" s="898" t="s">
        <v>1217</v>
      </c>
      <c r="E181" s="705">
        <v>11</v>
      </c>
      <c r="F181" s="1153">
        <v>313</v>
      </c>
      <c r="G181" s="1153" t="s">
        <v>106</v>
      </c>
      <c r="H181" s="1153" t="s">
        <v>106</v>
      </c>
      <c r="I181" s="841">
        <v>311.58999999999997</v>
      </c>
      <c r="J181" s="624">
        <f t="shared" si="35"/>
        <v>0.98847844924419925</v>
      </c>
      <c r="K181" s="844">
        <v>0.77</v>
      </c>
      <c r="L181" s="854">
        <v>4</v>
      </c>
      <c r="M181" s="615">
        <f t="shared" si="36"/>
        <v>3.08</v>
      </c>
      <c r="N181" s="837" t="s">
        <v>567</v>
      </c>
      <c r="O181" s="706">
        <v>0.64</v>
      </c>
      <c r="P181" s="1098">
        <v>43643</v>
      </c>
      <c r="Q181" s="1098">
        <v>43661</v>
      </c>
      <c r="R181" s="615">
        <f t="shared" si="37"/>
        <v>20.3125</v>
      </c>
      <c r="S181" s="673">
        <f>IF(INDEX(Historical!$D$7:$D$1257,MATCH(B181,Historical!$B$7:$B$1281,0))=0,"n/a",(INDEX(Historical!$C$7:$C$1259,MATCH(B181,Historical!$B$7:$B$1281,0))/INDEX(Historical!$D$7:$D$1257,MATCH(B181,Historical!$B$7:$B$1281,0))-1)*100)</f>
        <v>9.219858156028371</v>
      </c>
      <c r="T181" s="673">
        <f>IF(INDEX(Historical!$F$7:$F$1250,MATCH(B181,Historical!$B$7:$B$1281,0))=0,"n/a",((INDEX(Historical!$C$7:$C$1259,MATCH(B181,Historical!$B$7:$B$1281,0))/INDEX(Historical!$F$7:$F$1250,MATCH(B181,Historical!$B$7:$B$1281,0)))^(1/3)-1)*100)</f>
        <v>17.886558416566967</v>
      </c>
      <c r="U181" s="673">
        <f>IF(INDEX(Historical!$H$7:$H$1250,MATCH(B181,Historical!$B$7:$B$1281,0))=0,"n/a",((INDEX(Historical!$C$7:$C$1259,MATCH(B181,Historical!$B$7:$B$1281,0))/INDEX(Historical!$H$7:$H$1250,MATCH(B181,Historical!$B$7:$B$1281,0)))^(1/5)-1)*100)</f>
        <v>18.466445254224407</v>
      </c>
      <c r="V181" s="673">
        <f>IF(INDEX(Historical!$O$7:$O$1250,MATCH(B181,Historical!$B$7:$B$1281,0))=0,"n/a",((INDEX(Historical!$C$7:$C$1259,MATCH(B181,Historical!$B$7:$B$1281,0))/INDEX(Historical!$O$7:$O$1250,MATCH(B181,Historical!$B$7:$B$1281,0)))^(1/10)-1)*100)</f>
        <v>17.969535793814927</v>
      </c>
      <c r="W181" s="674">
        <f t="shared" si="38"/>
        <v>1.027652882417837</v>
      </c>
      <c r="X181" s="675">
        <f t="shared" si="39"/>
        <v>1.0492298439900232</v>
      </c>
      <c r="Y181" s="644" t="s">
        <v>4570</v>
      </c>
      <c r="Z181" s="624">
        <f t="shared" si="40"/>
        <v>33.261339092872575</v>
      </c>
      <c r="AA181" s="853">
        <f t="shared" si="41"/>
        <v>33.649028077753776</v>
      </c>
      <c r="AB181" s="854">
        <v>12</v>
      </c>
      <c r="AC181" s="833">
        <v>9.26</v>
      </c>
      <c r="AD181" s="833">
        <v>4.03</v>
      </c>
      <c r="AE181" s="833">
        <v>3.19</v>
      </c>
      <c r="AF181" s="834" t="s">
        <v>136</v>
      </c>
      <c r="AG181" s="833">
        <v>-209.60000000000002</v>
      </c>
      <c r="AH181" s="833">
        <v>-10.8</v>
      </c>
      <c r="AI181" s="833">
        <v>11.74</v>
      </c>
      <c r="AJ181" s="833">
        <v>17.599999999999998</v>
      </c>
      <c r="AK181" s="833">
        <v>8.4699999999999989</v>
      </c>
      <c r="AL181" s="845">
        <v>11600</v>
      </c>
      <c r="AM181" s="839">
        <v>1.3</v>
      </c>
      <c r="AN181" s="835" t="s">
        <v>136</v>
      </c>
      <c r="AO181" s="711">
        <f t="shared" si="42"/>
        <v>-14.194104374285171</v>
      </c>
      <c r="AP181" s="712">
        <f t="shared" si="43"/>
        <v>19.454923703468605</v>
      </c>
      <c r="AQ181" s="855" t="str">
        <f t="shared" si="44"/>
        <v>n/a</v>
      </c>
      <c r="AR181" s="624">
        <f>INDEX(Historical!$C$7:$C$1259,MATCH(B181,Historical!$B$7:$B$1281,0))*IF(AH181="n/a",1.03,IF(AH181&lt;0,1.01,IF(AH181&gt;10,1.1,(1+AH181/100))))</f>
        <v>3.1108000000000002</v>
      </c>
      <c r="AS181" s="853">
        <f t="shared" si="45"/>
        <v>3.4218800000000007</v>
      </c>
      <c r="AT181" s="853">
        <f t="shared" si="50"/>
        <v>3.7117132360000009</v>
      </c>
      <c r="AU181" s="853">
        <f t="shared" si="50"/>
        <v>4.0260953470892007</v>
      </c>
      <c r="AV181" s="853">
        <f t="shared" si="50"/>
        <v>4.3671056229876557</v>
      </c>
      <c r="AW181" s="624">
        <f t="shared" si="46"/>
        <v>18.637594206076859</v>
      </c>
      <c r="AX181" s="719">
        <f t="shared" si="47"/>
        <v>5.9814481228784171</v>
      </c>
      <c r="AY181" s="900">
        <v>0.83</v>
      </c>
      <c r="AZ181" s="839">
        <v>85.02</v>
      </c>
      <c r="BA181" s="839">
        <v>-4.66</v>
      </c>
      <c r="BB181" s="839">
        <v>6.81</v>
      </c>
      <c r="BC181" s="839">
        <v>12.58</v>
      </c>
      <c r="BE181" s="597">
        <v>2010</v>
      </c>
      <c r="BF181" s="865">
        <f t="shared" si="48"/>
        <v>0</v>
      </c>
      <c r="BG181" s="849">
        <v>17.2</v>
      </c>
    </row>
    <row r="182" spans="1:59" ht="11.25" customHeight="1" x14ac:dyDescent="0.2">
      <c r="A182" s="838" t="s">
        <v>1384</v>
      </c>
      <c r="B182" s="842" t="s">
        <v>1385</v>
      </c>
      <c r="C182" s="898" t="s">
        <v>108</v>
      </c>
      <c r="D182" s="898" t="s">
        <v>4272</v>
      </c>
      <c r="E182" s="705">
        <v>10</v>
      </c>
      <c r="F182" s="1153">
        <v>443</v>
      </c>
      <c r="G182" s="1153" t="s">
        <v>37</v>
      </c>
      <c r="H182" s="1153" t="s">
        <v>37</v>
      </c>
      <c r="I182" s="841">
        <v>69.19</v>
      </c>
      <c r="J182" s="624">
        <f t="shared" si="35"/>
        <v>1.9656019656019659</v>
      </c>
      <c r="K182" s="844">
        <v>0.34</v>
      </c>
      <c r="L182" s="854">
        <v>4</v>
      </c>
      <c r="M182" s="615">
        <f t="shared" si="36"/>
        <v>1.36</v>
      </c>
      <c r="N182" s="837" t="s">
        <v>562</v>
      </c>
      <c r="O182" s="706">
        <v>0.3</v>
      </c>
      <c r="P182" s="606">
        <v>44218</v>
      </c>
      <c r="Q182" s="606">
        <v>44232</v>
      </c>
      <c r="R182" s="615">
        <f t="shared" si="37"/>
        <v>13.333333333333346</v>
      </c>
      <c r="S182" s="673">
        <f>IF(INDEX(Historical!$D$7:$D$1257,MATCH(B182,Historical!$B$7:$B$1281,0))=0,"n/a",(INDEX(Historical!$C$7:$C$1259,MATCH(B182,Historical!$B$7:$B$1281,0))/INDEX(Historical!$D$7:$D$1257,MATCH(B182,Historical!$B$7:$B$1281,0))-1)*100)</f>
        <v>3.4482758620689724</v>
      </c>
      <c r="T182" s="673">
        <f>IF(INDEX(Historical!$F$7:$F$1250,MATCH(B182,Historical!$B$7:$B$1281,0))=0,"n/a",((INDEX(Historical!$C$7:$C$1259,MATCH(B182,Historical!$B$7:$B$1281,0))/INDEX(Historical!$F$7:$F$1250,MATCH(B182,Historical!$B$7:$B$1281,0)))^(1/3)-1)*100)</f>
        <v>12.181378776036711</v>
      </c>
      <c r="U182" s="673">
        <f>IF(INDEX(Historical!$H$7:$H$1250,MATCH(B182,Historical!$B$7:$B$1281,0))=0,"n/a",((INDEX(Historical!$C$7:$C$1259,MATCH(B182,Historical!$B$7:$B$1281,0))/INDEX(Historical!$H$7:$H$1250,MATCH(B182,Historical!$B$7:$B$1281,0)))^(1/5)-1)*100)</f>
        <v>13.754383035188301</v>
      </c>
      <c r="V182" s="673">
        <f>IF(INDEX(Historical!$O$7:$O$1250,MATCH(B182,Historical!$B$7:$B$1281,0))=0,"n/a",((INDEX(Historical!$C$7:$C$1259,MATCH(B182,Historical!$B$7:$B$1281,0))/INDEX(Historical!$O$7:$O$1250,MATCH(B182,Historical!$B$7:$B$1281,0)))^(1/10)-1)*100)</f>
        <v>11.246941949326494</v>
      </c>
      <c r="W182" s="674">
        <f t="shared" si="38"/>
        <v>1.2229442542834463</v>
      </c>
      <c r="X182" s="675">
        <f t="shared" si="39"/>
        <v>1.1092244383216372</v>
      </c>
      <c r="Y182" s="646" t="s">
        <v>4574</v>
      </c>
      <c r="Z182" s="624">
        <f t="shared" si="40"/>
        <v>41.087613293051362</v>
      </c>
      <c r="AA182" s="853">
        <f t="shared" si="41"/>
        <v>20.903323262839876</v>
      </c>
      <c r="AB182" s="854">
        <v>12</v>
      </c>
      <c r="AC182" s="833">
        <v>3.31</v>
      </c>
      <c r="AD182" s="833">
        <v>2.11</v>
      </c>
      <c r="AE182" s="833">
        <v>9.1300000000000008</v>
      </c>
      <c r="AF182" s="833">
        <v>2.7</v>
      </c>
      <c r="AG182" s="833">
        <v>13.4</v>
      </c>
      <c r="AH182" s="833">
        <v>-2.4</v>
      </c>
      <c r="AI182" s="833">
        <v>1.24</v>
      </c>
      <c r="AJ182" s="833">
        <v>12.4</v>
      </c>
      <c r="AK182" s="833">
        <v>10</v>
      </c>
      <c r="AL182" s="845">
        <v>1760</v>
      </c>
      <c r="AM182" s="839">
        <v>2.5</v>
      </c>
      <c r="AN182" s="833">
        <v>0.02</v>
      </c>
      <c r="AO182" s="711">
        <f t="shared" si="42"/>
        <v>-5.1833382620496096</v>
      </c>
      <c r="AP182" s="712">
        <f t="shared" si="43"/>
        <v>15.719985000790267</v>
      </c>
      <c r="AQ182" s="855">
        <f t="shared" si="44"/>
        <v>58.379253424834211</v>
      </c>
      <c r="AR182" s="624">
        <f>INDEX(Historical!$C$7:$C$1259,MATCH(B182,Historical!$B$7:$B$1281,0))*IF(AH182="n/a",1.03,IF(AH182&lt;0,1.01,IF(AH182&gt;10,1.1,(1+AH182/100))))</f>
        <v>1.212</v>
      </c>
      <c r="AS182" s="853">
        <f t="shared" si="45"/>
        <v>1.2270288</v>
      </c>
      <c r="AT182" s="853">
        <f t="shared" si="50"/>
        <v>1.3497316800000001</v>
      </c>
      <c r="AU182" s="853">
        <f t="shared" si="50"/>
        <v>1.4847048480000002</v>
      </c>
      <c r="AV182" s="853">
        <f t="shared" si="50"/>
        <v>1.6331753328000005</v>
      </c>
      <c r="AW182" s="624">
        <f t="shared" si="46"/>
        <v>6.9066406608000008</v>
      </c>
      <c r="AX182" s="719">
        <f t="shared" si="47"/>
        <v>9.982137101893338</v>
      </c>
      <c r="AY182" s="900">
        <v>0.9</v>
      </c>
      <c r="AZ182" s="839">
        <v>103.98</v>
      </c>
      <c r="BA182" s="839">
        <v>-10.199999999999999</v>
      </c>
      <c r="BB182" s="839">
        <v>3.25</v>
      </c>
      <c r="BC182" s="839">
        <v>30.380000000000003</v>
      </c>
      <c r="BE182" s="597">
        <v>2012</v>
      </c>
      <c r="BF182" s="865">
        <f t="shared" si="48"/>
        <v>0</v>
      </c>
      <c r="BG182" s="849">
        <v>1.5</v>
      </c>
    </row>
    <row r="183" spans="1:59" ht="11.25" customHeight="1" x14ac:dyDescent="0.2">
      <c r="A183" s="838" t="s">
        <v>1396</v>
      </c>
      <c r="B183" s="842" t="s">
        <v>1397</v>
      </c>
      <c r="C183" s="898" t="s">
        <v>153</v>
      </c>
      <c r="D183" s="898" t="s">
        <v>4258</v>
      </c>
      <c r="E183" s="705">
        <v>11</v>
      </c>
      <c r="F183" s="1153">
        <v>366</v>
      </c>
      <c r="G183" s="1153" t="s">
        <v>106</v>
      </c>
      <c r="H183" s="1153" t="s">
        <v>106</v>
      </c>
      <c r="I183" s="841">
        <v>48.78</v>
      </c>
      <c r="J183" s="624">
        <f t="shared" si="35"/>
        <v>0.90200902009020079</v>
      </c>
      <c r="K183" s="844">
        <v>0.11</v>
      </c>
      <c r="L183" s="854">
        <v>4</v>
      </c>
      <c r="M183" s="615">
        <f t="shared" si="36"/>
        <v>0.44</v>
      </c>
      <c r="N183" s="837" t="s">
        <v>501</v>
      </c>
      <c r="O183" s="706">
        <v>9.5000000000000001E-2</v>
      </c>
      <c r="P183" s="606">
        <v>44263</v>
      </c>
      <c r="Q183" s="606">
        <v>44280</v>
      </c>
      <c r="R183" s="615">
        <f t="shared" si="37"/>
        <v>15.789473684210526</v>
      </c>
      <c r="S183" s="673">
        <f>IF(INDEX(Historical!$D$7:$D$1257,MATCH(B183,Historical!$B$7:$B$1281,0))=0,"n/a",(INDEX(Historical!$C$7:$C$1259,MATCH(B183,Historical!$B$7:$B$1281,0))/INDEX(Historical!$D$7:$D$1257,MATCH(B183,Historical!$B$7:$B$1281,0))-1)*100)</f>
        <v>11.764705882352944</v>
      </c>
      <c r="T183" s="673">
        <f>IF(INDEX(Historical!$F$7:$F$1250,MATCH(B183,Historical!$B$7:$B$1281,0))=0,"n/a",((INDEX(Historical!$C$7:$C$1259,MATCH(B183,Historical!$B$7:$B$1281,0))/INDEX(Historical!$F$7:$F$1250,MATCH(B183,Historical!$B$7:$B$1281,0)))^(1/3)-1)*100)</f>
        <v>21.858202395720227</v>
      </c>
      <c r="U183" s="673">
        <f>IF(INDEX(Historical!$H$7:$H$1250,MATCH(B183,Historical!$B$7:$B$1281,0))=0,"n/a",((INDEX(Historical!$C$7:$C$1259,MATCH(B183,Historical!$B$7:$B$1281,0))/INDEX(Historical!$H$7:$H$1250,MATCH(B183,Historical!$B$7:$B$1281,0)))^(1/5)-1)*100)</f>
        <v>18.88654957871243</v>
      </c>
      <c r="V183" s="673" t="str">
        <f>IF(INDEX(Historical!$O$7:$O$1250,MATCH(B183,Historical!$B$7:$B$1281,0))=0,"n/a",((INDEX(Historical!$C$7:$C$1259,MATCH(B183,Historical!$B$7:$B$1281,0))/INDEX(Historical!$O$7:$O$1250,MATCH(B183,Historical!$B$7:$B$1281,0)))^(1/10)-1)*100)</f>
        <v>n/a</v>
      </c>
      <c r="W183" s="674" t="str">
        <f t="shared" si="38"/>
        <v>n/a</v>
      </c>
      <c r="X183" s="675">
        <f t="shared" si="39"/>
        <v>0.96359946830165455</v>
      </c>
      <c r="Y183" s="842"/>
      <c r="Z183" s="624">
        <f t="shared" si="40"/>
        <v>42.718446601941743</v>
      </c>
      <c r="AA183" s="853">
        <f t="shared" si="41"/>
        <v>47.359223300970875</v>
      </c>
      <c r="AB183" s="854">
        <v>12</v>
      </c>
      <c r="AC183" s="833">
        <v>1.03</v>
      </c>
      <c r="AD183" s="833" t="s">
        <v>136</v>
      </c>
      <c r="AE183" s="833">
        <v>7.57</v>
      </c>
      <c r="AF183" s="833">
        <v>5.62</v>
      </c>
      <c r="AG183" s="833">
        <v>13.4</v>
      </c>
      <c r="AH183" s="833">
        <v>17.399999999999999</v>
      </c>
      <c r="AI183" s="833">
        <v>12.98</v>
      </c>
      <c r="AJ183" s="833">
        <v>19.600000000000001</v>
      </c>
      <c r="AK183" s="833">
        <v>-1.7999999999999998</v>
      </c>
      <c r="AL183" s="845">
        <v>979.48</v>
      </c>
      <c r="AM183" s="839">
        <v>13.700000000000001</v>
      </c>
      <c r="AN183" s="833">
        <v>0.22</v>
      </c>
      <c r="AO183" s="711">
        <f t="shared" si="42"/>
        <v>-27.570664702168244</v>
      </c>
      <c r="AP183" s="712">
        <f t="shared" si="43"/>
        <v>19.788558598802631</v>
      </c>
      <c r="AQ183" s="855">
        <f t="shared" si="44"/>
        <v>243.93722615323364</v>
      </c>
      <c r="AR183" s="624">
        <f>INDEX(Historical!$C$7:$C$1259,MATCH(B183,Historical!$B$7:$B$1281,0))*IF(AH183="n/a",1.03,IF(AH183&lt;0,1.01,IF(AH183&gt;10,1.1,(1+AH183/100))))</f>
        <v>0.41800000000000004</v>
      </c>
      <c r="AS183" s="853">
        <f t="shared" si="45"/>
        <v>0.4598000000000001</v>
      </c>
      <c r="AT183" s="853">
        <f t="shared" si="50"/>
        <v>0.46439800000000009</v>
      </c>
      <c r="AU183" s="853">
        <f t="shared" si="50"/>
        <v>0.46904198000000008</v>
      </c>
      <c r="AV183" s="853">
        <f t="shared" si="50"/>
        <v>0.47373239980000009</v>
      </c>
      <c r="AW183" s="624">
        <f t="shared" si="46"/>
        <v>2.2849723798000006</v>
      </c>
      <c r="AX183" s="719">
        <f t="shared" si="47"/>
        <v>4.6842402209922112</v>
      </c>
      <c r="AY183" s="900">
        <v>1.36</v>
      </c>
      <c r="AZ183" s="839">
        <v>122.89000000000001</v>
      </c>
      <c r="BA183" s="839">
        <v>-11.24</v>
      </c>
      <c r="BB183" s="839">
        <v>2.1399999999999997</v>
      </c>
      <c r="BC183" s="839">
        <v>33.26</v>
      </c>
      <c r="BE183" s="597">
        <v>2011</v>
      </c>
      <c r="BF183" s="865">
        <f t="shared" si="48"/>
        <v>0</v>
      </c>
      <c r="BG183" s="849">
        <v>8.9</v>
      </c>
    </row>
    <row r="184" spans="1:59" ht="11.25" customHeight="1" x14ac:dyDescent="0.2">
      <c r="A184" s="838" t="s">
        <v>660</v>
      </c>
      <c r="B184" s="842" t="s">
        <v>661</v>
      </c>
      <c r="C184" s="898" t="s">
        <v>112</v>
      </c>
      <c r="D184" s="898" t="s">
        <v>4278</v>
      </c>
      <c r="E184" s="705">
        <v>18</v>
      </c>
      <c r="F184" s="1153">
        <v>197</v>
      </c>
      <c r="G184" s="1153" t="s">
        <v>115</v>
      </c>
      <c r="H184" s="1153" t="s">
        <v>115</v>
      </c>
      <c r="I184" s="841">
        <v>369.5</v>
      </c>
      <c r="J184" s="624">
        <f t="shared" si="35"/>
        <v>2.8146143437077131</v>
      </c>
      <c r="K184" s="844">
        <v>2.6</v>
      </c>
      <c r="L184" s="854">
        <v>4</v>
      </c>
      <c r="M184" s="615">
        <f t="shared" si="36"/>
        <v>10.4</v>
      </c>
      <c r="N184" s="837" t="s">
        <v>151</v>
      </c>
      <c r="O184" s="706">
        <v>2.4</v>
      </c>
      <c r="P184" s="606">
        <v>44165</v>
      </c>
      <c r="Q184" s="606">
        <v>44189</v>
      </c>
      <c r="R184" s="615">
        <f t="shared" si="37"/>
        <v>8.333333333333341</v>
      </c>
      <c r="S184" s="673">
        <f>IF(INDEX(Historical!$D$7:$D$1257,MATCH(B184,Historical!$B$7:$B$1281,0))=0,"n/a",(INDEX(Historical!$C$7:$C$1259,MATCH(B184,Historical!$B$7:$B$1281,0))/INDEX(Historical!$D$7:$D$1257,MATCH(B184,Historical!$B$7:$B$1281,0))-1)*100)</f>
        <v>8.8888888888889017</v>
      </c>
      <c r="T184" s="673">
        <f>IF(INDEX(Historical!$F$7:$F$1250,MATCH(B184,Historical!$B$7:$B$1281,0))=0,"n/a",((INDEX(Historical!$C$7:$C$1259,MATCH(B184,Historical!$B$7:$B$1281,0))/INDEX(Historical!$F$7:$F$1250,MATCH(B184,Historical!$B$7:$B$1281,0)))^(1/3)-1)*100)</f>
        <v>9.5205836148176459</v>
      </c>
      <c r="U184" s="673">
        <f>IF(INDEX(Historical!$H$7:$H$1250,MATCH(B184,Historical!$B$7:$B$1281,0))=0,"n/a",((INDEX(Historical!$C$7:$C$1259,MATCH(B184,Historical!$B$7:$B$1281,0))/INDEX(Historical!$H$7:$H$1250,MATCH(B184,Historical!$B$7:$B$1281,0)))^(1/5)-1)*100)</f>
        <v>9.7665948842847961</v>
      </c>
      <c r="V184" s="673">
        <f>IF(INDEX(Historical!$O$7:$O$1250,MATCH(B184,Historical!$B$7:$B$1281,0))=0,"n/a",((INDEX(Historical!$C$7:$C$1259,MATCH(B184,Historical!$B$7:$B$1281,0))/INDEX(Historical!$O$7:$O$1250,MATCH(B184,Historical!$B$7:$B$1281,0)))^(1/10)-1)*100)</f>
        <v>14.015058621261488</v>
      </c>
      <c r="W184" s="674">
        <f t="shared" si="38"/>
        <v>0.69686436198478852</v>
      </c>
      <c r="X184" s="675">
        <f t="shared" si="39"/>
        <v>0.49326236789317152</v>
      </c>
      <c r="Y184" s="842"/>
      <c r="Z184" s="624">
        <f t="shared" si="40"/>
        <v>42.466312780726831</v>
      </c>
      <c r="AA184" s="853">
        <f t="shared" si="41"/>
        <v>15.087790935075542</v>
      </c>
      <c r="AB184" s="854">
        <v>12</v>
      </c>
      <c r="AC184" s="833">
        <v>24.49</v>
      </c>
      <c r="AD184" s="833">
        <v>2.4900000000000002</v>
      </c>
      <c r="AE184" s="833">
        <v>1.57</v>
      </c>
      <c r="AF184" s="834">
        <v>17.23</v>
      </c>
      <c r="AG184" s="834">
        <v>150.5</v>
      </c>
      <c r="AH184" s="833">
        <v>11.600000000000001</v>
      </c>
      <c r="AI184" s="833">
        <v>6.5100000000000007</v>
      </c>
      <c r="AJ184" s="833">
        <v>19.8</v>
      </c>
      <c r="AK184" s="833">
        <v>6.08</v>
      </c>
      <c r="AL184" s="845">
        <v>102800</v>
      </c>
      <c r="AM184" s="839">
        <v>0.1</v>
      </c>
      <c r="AN184" s="833">
        <v>2.02</v>
      </c>
      <c r="AO184" s="711">
        <f t="shared" si="42"/>
        <v>-2.5065817070830327</v>
      </c>
      <c r="AP184" s="712">
        <f t="shared" si="43"/>
        <v>12.58120922799251</v>
      </c>
      <c r="AQ184" s="855">
        <f t="shared" si="44"/>
        <v>239.91020893521059</v>
      </c>
      <c r="AR184" s="624">
        <f>INDEX(Historical!$C$7:$C$1259,MATCH(B184,Historical!$B$7:$B$1281,0))*IF(AH184="n/a",1.03,IF(AH184&lt;0,1.01,IF(AH184&gt;10,1.1,(1+AH184/100))))</f>
        <v>10.780000000000001</v>
      </c>
      <c r="AS184" s="853">
        <f t="shared" si="45"/>
        <v>11.481778</v>
      </c>
      <c r="AT184" s="853">
        <f t="shared" si="50"/>
        <v>12.179870102400001</v>
      </c>
      <c r="AU184" s="853">
        <f t="shared" si="50"/>
        <v>12.92040620462592</v>
      </c>
      <c r="AV184" s="853">
        <f t="shared" si="50"/>
        <v>13.705966901867175</v>
      </c>
      <c r="AW184" s="624">
        <f t="shared" si="46"/>
        <v>61.0680212088931</v>
      </c>
      <c r="AX184" s="719">
        <f t="shared" si="47"/>
        <v>16.527204657345901</v>
      </c>
      <c r="AY184" s="900">
        <v>0.97</v>
      </c>
      <c r="AZ184" s="839">
        <v>15.540000000000001</v>
      </c>
      <c r="BA184" s="839">
        <v>-11.52</v>
      </c>
      <c r="BB184" s="839">
        <v>7.9200000000000008</v>
      </c>
      <c r="BC184" s="839">
        <v>1.29</v>
      </c>
      <c r="BE184" s="597">
        <v>2003</v>
      </c>
      <c r="BF184" s="865">
        <f t="shared" si="48"/>
        <v>1</v>
      </c>
      <c r="BG184" s="849">
        <v>13.600000000000001</v>
      </c>
    </row>
    <row r="185" spans="1:59" s="744" customFormat="1" ht="11.25" customHeight="1" x14ac:dyDescent="0.2">
      <c r="A185" s="726" t="s">
        <v>1406</v>
      </c>
      <c r="B185" s="751" t="s">
        <v>1407</v>
      </c>
      <c r="C185" s="898" t="s">
        <v>108</v>
      </c>
      <c r="D185" s="898" t="s">
        <v>118</v>
      </c>
      <c r="E185" s="727">
        <v>11</v>
      </c>
      <c r="F185" s="1153">
        <v>346</v>
      </c>
      <c r="G185" s="1152" t="s">
        <v>115</v>
      </c>
      <c r="H185" s="1152" t="s">
        <v>115</v>
      </c>
      <c r="I185" s="728">
        <v>62.27</v>
      </c>
      <c r="J185" s="729">
        <f t="shared" si="35"/>
        <v>2.6979283764252444</v>
      </c>
      <c r="K185" s="730">
        <v>0.42</v>
      </c>
      <c r="L185" s="731">
        <v>4</v>
      </c>
      <c r="M185" s="732">
        <f t="shared" si="36"/>
        <v>1.68</v>
      </c>
      <c r="N185" s="733" t="s">
        <v>139</v>
      </c>
      <c r="O185" s="734">
        <v>0.4</v>
      </c>
      <c r="P185" s="1122">
        <v>44204</v>
      </c>
      <c r="Q185" s="1122">
        <v>44228</v>
      </c>
      <c r="R185" s="732">
        <f t="shared" si="37"/>
        <v>4.9999999999999902</v>
      </c>
      <c r="S185" s="673">
        <f>IF(INDEX(Historical!$D$7:$D$1257,MATCH(B185,Historical!$B$7:$B$1281,0))=0,"n/a",(INDEX(Historical!$C$7:$C$1259,MATCH(B185,Historical!$B$7:$B$1281,0))/INDEX(Historical!$D$7:$D$1257,MATCH(B185,Historical!$B$7:$B$1281,0))-1)*100)</f>
        <v>8.1081081081081141</v>
      </c>
      <c r="T185" s="673">
        <f>IF(INDEX(Historical!$F$7:$F$1250,MATCH(B185,Historical!$B$7:$B$1281,0))=0,"n/a",((INDEX(Historical!$C$7:$C$1259,MATCH(B185,Historical!$B$7:$B$1281,0))/INDEX(Historical!$F$7:$F$1250,MATCH(B185,Historical!$B$7:$B$1281,0)))^(1/3)-1)*100)</f>
        <v>11.315078730200367</v>
      </c>
      <c r="U185" s="673">
        <f>IF(INDEX(Historical!$H$7:$H$1250,MATCH(B185,Historical!$B$7:$B$1281,0))=0,"n/a",((INDEX(Historical!$C$7:$C$1259,MATCH(B185,Historical!$B$7:$B$1281,0))/INDEX(Historical!$H$7:$H$1250,MATCH(B185,Historical!$B$7:$B$1281,0)))^(1/5)-1)*100)</f>
        <v>14.869835499703509</v>
      </c>
      <c r="V185" s="673">
        <f>IF(INDEX(Historical!$O$7:$O$1250,MATCH(B185,Historical!$B$7:$B$1281,0))=0,"n/a",((INDEX(Historical!$C$7:$C$1259,MATCH(B185,Historical!$B$7:$B$1281,0))/INDEX(Historical!$O$7:$O$1250,MATCH(B185,Historical!$B$7:$B$1281,0)))^(1/10)-1)*100)</f>
        <v>44.612554959192472</v>
      </c>
      <c r="W185" s="674">
        <f t="shared" si="38"/>
        <v>0.33331055603753446</v>
      </c>
      <c r="X185" s="675" t="str">
        <f t="shared" si="39"/>
        <v>n/a</v>
      </c>
      <c r="Y185" s="735"/>
      <c r="Z185" s="729">
        <f t="shared" si="40"/>
        <v>71.186440677966104</v>
      </c>
      <c r="AA185" s="736">
        <f t="shared" si="41"/>
        <v>26.385593220338986</v>
      </c>
      <c r="AB185" s="731">
        <v>12</v>
      </c>
      <c r="AC185" s="737">
        <v>2.36</v>
      </c>
      <c r="AD185" s="737">
        <v>1.06</v>
      </c>
      <c r="AE185" s="737">
        <v>0.68</v>
      </c>
      <c r="AF185" s="737">
        <v>0.53</v>
      </c>
      <c r="AG185" s="737">
        <v>2.4</v>
      </c>
      <c r="AH185" s="737">
        <v>-44.7</v>
      </c>
      <c r="AI185" s="737">
        <v>21.41</v>
      </c>
      <c r="AJ185" s="737">
        <v>-12.1</v>
      </c>
      <c r="AK185" s="737">
        <v>24.92</v>
      </c>
      <c r="AL185" s="738">
        <v>11800</v>
      </c>
      <c r="AM185" s="739">
        <v>0.89999999999999991</v>
      </c>
      <c r="AN185" s="737">
        <v>0.28999999999999998</v>
      </c>
      <c r="AO185" s="740">
        <f t="shared" si="42"/>
        <v>-8.8178293442102316</v>
      </c>
      <c r="AP185" s="741">
        <f t="shared" si="43"/>
        <v>17.567763876128755</v>
      </c>
      <c r="AQ185" s="742">
        <f t="shared" si="44"/>
        <v>-21.162996824588454</v>
      </c>
      <c r="AR185" s="624">
        <f>INDEX(Historical!$C$7:$C$1259,MATCH(B185,Historical!$B$7:$B$1281,0))*IF(AH185="n/a",1.03,IF(AH185&lt;0,1.01,IF(AH185&gt;10,1.1,(1+AH185/100))))</f>
        <v>1.6160000000000001</v>
      </c>
      <c r="AS185" s="736">
        <f t="shared" si="45"/>
        <v>1.7776000000000003</v>
      </c>
      <c r="AT185" s="736">
        <f t="shared" si="50"/>
        <v>1.9553600000000004</v>
      </c>
      <c r="AU185" s="736">
        <f t="shared" si="50"/>
        <v>2.1508960000000008</v>
      </c>
      <c r="AV185" s="736">
        <f t="shared" si="50"/>
        <v>2.365985600000001</v>
      </c>
      <c r="AW185" s="729">
        <f t="shared" si="46"/>
        <v>9.8658416000000031</v>
      </c>
      <c r="AX185" s="743">
        <f t="shared" si="47"/>
        <v>15.843651196402767</v>
      </c>
      <c r="AY185" s="901">
        <v>2.2599999999999998</v>
      </c>
      <c r="AZ185" s="739">
        <v>174.98</v>
      </c>
      <c r="BA185" s="739">
        <v>-7.57</v>
      </c>
      <c r="BB185" s="739">
        <v>11.4</v>
      </c>
      <c r="BC185" s="739">
        <v>41.9</v>
      </c>
      <c r="BD185" s="875"/>
      <c r="BE185" s="597">
        <v>2011</v>
      </c>
      <c r="BF185" s="865">
        <f t="shared" si="48"/>
        <v>0</v>
      </c>
      <c r="BG185" s="793">
        <v>0.1</v>
      </c>
    </row>
    <row r="186" spans="1:59" ht="11.25" customHeight="1" x14ac:dyDescent="0.2">
      <c r="A186" s="838" t="s">
        <v>658</v>
      </c>
      <c r="B186" s="842" t="s">
        <v>659</v>
      </c>
      <c r="C186" s="898" t="s">
        <v>112</v>
      </c>
      <c r="D186" s="898" t="s">
        <v>211</v>
      </c>
      <c r="E186" s="705">
        <v>18</v>
      </c>
      <c r="F186" s="1153">
        <v>190</v>
      </c>
      <c r="G186" s="1153" t="s">
        <v>106</v>
      </c>
      <c r="H186" s="1153" t="s">
        <v>106</v>
      </c>
      <c r="I186" s="841">
        <v>166.62</v>
      </c>
      <c r="J186" s="624">
        <f t="shared" si="35"/>
        <v>0.76821510022806383</v>
      </c>
      <c r="K186" s="844">
        <v>0.32</v>
      </c>
      <c r="L186" s="854">
        <v>4</v>
      </c>
      <c r="M186" s="615">
        <f t="shared" si="36"/>
        <v>1.28</v>
      </c>
      <c r="N186" s="837" t="s">
        <v>208</v>
      </c>
      <c r="O186" s="706">
        <v>0.31</v>
      </c>
      <c r="P186" s="1029">
        <v>43965</v>
      </c>
      <c r="Q186" s="1029">
        <v>43980</v>
      </c>
      <c r="R186" s="615">
        <f t="shared" si="37"/>
        <v>3.2258064516129057</v>
      </c>
      <c r="S186" s="673">
        <f>IF(INDEX(Historical!$D$7:$D$1257,MATCH(B186,Historical!$B$7:$B$1281,0))=0,"n/a",(INDEX(Historical!$C$7:$C$1259,MATCH(B186,Historical!$B$7:$B$1281,0))/INDEX(Historical!$D$7:$D$1257,MATCH(B186,Historical!$B$7:$B$1281,0))-1)*100)</f>
        <v>2.4193548387096753</v>
      </c>
      <c r="T186" s="673">
        <f>IF(INDEX(Historical!$F$7:$F$1250,MATCH(B186,Historical!$B$7:$B$1281,0))=0,"n/a",((INDEX(Historical!$C$7:$C$1259,MATCH(B186,Historical!$B$7:$B$1281,0))/INDEX(Historical!$F$7:$F$1250,MATCH(B186,Historical!$B$7:$B$1281,0)))^(1/3)-1)*100)</f>
        <v>2.4803432126453862</v>
      </c>
      <c r="U186" s="673">
        <f>IF(INDEX(Historical!$H$7:$H$1250,MATCH(B186,Historical!$B$7:$B$1281,0))=0,"n/a",((INDEX(Historical!$C$7:$C$1259,MATCH(B186,Historical!$B$7:$B$1281,0))/INDEX(Historical!$H$7:$H$1250,MATCH(B186,Historical!$B$7:$B$1281,0)))^(1/5)-1)*100)</f>
        <v>2.9158362197132304</v>
      </c>
      <c r="V186" s="673">
        <f>IF(INDEX(Historical!$O$7:$O$1250,MATCH(B186,Historical!$B$7:$B$1281,0))=0,"n/a",((INDEX(Historical!$C$7:$C$1259,MATCH(B186,Historical!$B$7:$B$1281,0))/INDEX(Historical!$O$7:$O$1250,MATCH(B186,Historical!$B$7:$B$1281,0)))^(1/10)-1)*100)</f>
        <v>14.427122826294969</v>
      </c>
      <c r="W186" s="674">
        <f t="shared" si="38"/>
        <v>0.20210795006186597</v>
      </c>
      <c r="X186" s="675">
        <f t="shared" si="39"/>
        <v>0.29753430813400306</v>
      </c>
      <c r="Y186" s="646"/>
      <c r="Z186" s="624">
        <f t="shared" si="40"/>
        <v>37.426900584795327</v>
      </c>
      <c r="AA186" s="853">
        <f t="shared" si="41"/>
        <v>48.719298245614034</v>
      </c>
      <c r="AB186" s="854">
        <v>8</v>
      </c>
      <c r="AC186" s="833">
        <v>3.42</v>
      </c>
      <c r="AD186" s="833">
        <v>2.1</v>
      </c>
      <c r="AE186" s="833">
        <v>3.7</v>
      </c>
      <c r="AF186" s="833">
        <v>5.86</v>
      </c>
      <c r="AG186" s="833">
        <v>12.9</v>
      </c>
      <c r="AH186" s="833">
        <v>0.3</v>
      </c>
      <c r="AI186" s="833">
        <v>21</v>
      </c>
      <c r="AJ186" s="833">
        <v>9.8000000000000007</v>
      </c>
      <c r="AK186" s="833">
        <v>22.900000000000002</v>
      </c>
      <c r="AL186" s="845">
        <v>1750</v>
      </c>
      <c r="AM186" s="839">
        <v>0.89999999999999991</v>
      </c>
      <c r="AN186" s="833">
        <v>0.38</v>
      </c>
      <c r="AO186" s="711">
        <f t="shared" si="42"/>
        <v>-45.035246925672737</v>
      </c>
      <c r="AP186" s="712">
        <f t="shared" si="43"/>
        <v>3.6840513199412941</v>
      </c>
      <c r="AQ186" s="855">
        <f t="shared" si="44"/>
        <v>256.21160235598927</v>
      </c>
      <c r="AR186" s="624">
        <f>INDEX(Historical!$C$7:$C$1259,MATCH(B186,Historical!$B$7:$B$1281,0))*IF(AH186="n/a",1.03,IF(AH186&lt;0,1.01,IF(AH186&gt;10,1.1,(1+AH186/100))))</f>
        <v>1.2738099999999999</v>
      </c>
      <c r="AS186" s="853">
        <f t="shared" si="45"/>
        <v>1.4011910000000001</v>
      </c>
      <c r="AT186" s="853">
        <f t="shared" si="50"/>
        <v>1.5413101000000002</v>
      </c>
      <c r="AU186" s="853">
        <f t="shared" si="50"/>
        <v>1.6954411100000004</v>
      </c>
      <c r="AV186" s="853">
        <f t="shared" si="50"/>
        <v>1.8649852210000006</v>
      </c>
      <c r="AW186" s="624">
        <f t="shared" si="46"/>
        <v>7.7767374310000017</v>
      </c>
      <c r="AX186" s="719">
        <f t="shared" si="47"/>
        <v>4.6673493164085951</v>
      </c>
      <c r="AY186" s="900">
        <v>0.33</v>
      </c>
      <c r="AZ186" s="839">
        <v>105.39</v>
      </c>
      <c r="BA186" s="839">
        <v>-4.0599999999999996</v>
      </c>
      <c r="BB186" s="839">
        <v>5.28</v>
      </c>
      <c r="BC186" s="839">
        <v>38.869999999999997</v>
      </c>
      <c r="BE186" s="597">
        <v>2003</v>
      </c>
      <c r="BF186" s="865">
        <f t="shared" si="48"/>
        <v>1</v>
      </c>
      <c r="BG186" s="849">
        <v>6.7</v>
      </c>
    </row>
    <row r="187" spans="1:59" ht="11.25" customHeight="1" x14ac:dyDescent="0.2">
      <c r="A187" s="838" t="s">
        <v>403</v>
      </c>
      <c r="B187" s="842" t="s">
        <v>404</v>
      </c>
      <c r="C187" s="898" t="s">
        <v>131</v>
      </c>
      <c r="D187" s="898" t="s">
        <v>4263</v>
      </c>
      <c r="E187" s="705">
        <v>18</v>
      </c>
      <c r="F187" s="1153">
        <v>202</v>
      </c>
      <c r="G187" s="1153" t="s">
        <v>37</v>
      </c>
      <c r="H187" s="1153" t="s">
        <v>37</v>
      </c>
      <c r="I187" s="841">
        <v>54.16</v>
      </c>
      <c r="J187" s="624">
        <f t="shared" si="35"/>
        <v>2.9726735598227481</v>
      </c>
      <c r="K187" s="844">
        <v>0.40250000000000002</v>
      </c>
      <c r="L187" s="854">
        <v>4</v>
      </c>
      <c r="M187" s="615">
        <f t="shared" si="36"/>
        <v>1.61</v>
      </c>
      <c r="N187" s="837" t="s">
        <v>107</v>
      </c>
      <c r="O187" s="706">
        <v>0.38</v>
      </c>
      <c r="P187" s="606">
        <v>44224</v>
      </c>
      <c r="Q187" s="606">
        <v>44243</v>
      </c>
      <c r="R187" s="615">
        <f t="shared" si="37"/>
        <v>5.9210526315789522</v>
      </c>
      <c r="S187" s="673">
        <f>IF(INDEX(Historical!$D$7:$D$1257,MATCH(B187,Historical!$B$7:$B$1281,0))=0,"n/a",(INDEX(Historical!$C$7:$C$1259,MATCH(B187,Historical!$B$7:$B$1281,0))/INDEX(Historical!$D$7:$D$1257,MATCH(B187,Historical!$B$7:$B$1281,0))-1)*100)</f>
        <v>7.0422535211267734</v>
      </c>
      <c r="T187" s="673">
        <f>IF(INDEX(Historical!$F$7:$F$1250,MATCH(B187,Historical!$B$7:$B$1281,0))=0,"n/a",((INDEX(Historical!$C$7:$C$1259,MATCH(B187,Historical!$B$7:$B$1281,0))/INDEX(Historical!$F$7:$F$1250,MATCH(B187,Historical!$B$7:$B$1281,0)))^(1/3)-1)*100)</f>
        <v>6.4529450807832456</v>
      </c>
      <c r="U187" s="673">
        <f>IF(INDEX(Historical!$H$7:$H$1250,MATCH(B187,Historical!$B$7:$B$1281,0))=0,"n/a",((INDEX(Historical!$C$7:$C$1259,MATCH(B187,Historical!$B$7:$B$1281,0))/INDEX(Historical!$H$7:$H$1250,MATCH(B187,Historical!$B$7:$B$1281,0)))^(1/5)-1)*100)</f>
        <v>6.6817621211941569</v>
      </c>
      <c r="V187" s="673">
        <f>IF(INDEX(Historical!$O$7:$O$1250,MATCH(B187,Historical!$B$7:$B$1281,0))=0,"n/a",((INDEX(Historical!$C$7:$C$1259,MATCH(B187,Historical!$B$7:$B$1281,0))/INDEX(Historical!$O$7:$O$1250,MATCH(B187,Historical!$B$7:$B$1281,0)))^(1/10)-1)*100)</f>
        <v>6.7632165446619208</v>
      </c>
      <c r="W187" s="674">
        <f t="shared" si="38"/>
        <v>0.9879562597279169</v>
      </c>
      <c r="X187" s="675">
        <f t="shared" si="39"/>
        <v>0.84579267356888055</v>
      </c>
      <c r="Y187" s="634"/>
      <c r="Z187" s="624">
        <f t="shared" si="40"/>
        <v>65.182186234817806</v>
      </c>
      <c r="AA187" s="853">
        <f t="shared" si="41"/>
        <v>21.927125506072873</v>
      </c>
      <c r="AB187" s="854">
        <v>12</v>
      </c>
      <c r="AC187" s="833">
        <v>2.4700000000000002</v>
      </c>
      <c r="AD187" s="833">
        <v>3.84</v>
      </c>
      <c r="AE187" s="833">
        <v>3.95</v>
      </c>
      <c r="AF187" s="833">
        <v>2.38</v>
      </c>
      <c r="AG187" s="833">
        <v>10.9</v>
      </c>
      <c r="AH187" s="833">
        <v>5.8999999999999995</v>
      </c>
      <c r="AI187" s="833">
        <v>6.8599999999999994</v>
      </c>
      <c r="AJ187" s="833">
        <v>7.9</v>
      </c>
      <c r="AK187" s="833">
        <v>5.7</v>
      </c>
      <c r="AL187" s="845">
        <v>13480</v>
      </c>
      <c r="AM187" s="839">
        <v>0.1</v>
      </c>
      <c r="AN187" s="833">
        <v>1.26</v>
      </c>
      <c r="AO187" s="711">
        <f t="shared" si="42"/>
        <v>-12.272689825055968</v>
      </c>
      <c r="AP187" s="712">
        <f t="shared" si="43"/>
        <v>9.6544356810169045</v>
      </c>
      <c r="AQ187" s="855">
        <f t="shared" si="44"/>
        <v>52.295850537262467</v>
      </c>
      <c r="AR187" s="624">
        <f>INDEX(Historical!$C$7:$C$1259,MATCH(B187,Historical!$B$7:$B$1281,0))*IF(AH187="n/a",1.03,IF(AH187&lt;0,1.01,IF(AH187&gt;10,1.1,(1+AH187/100))))</f>
        <v>1.60968</v>
      </c>
      <c r="AS187" s="853">
        <f t="shared" si="45"/>
        <v>1.7201040480000001</v>
      </c>
      <c r="AT187" s="853">
        <f t="shared" ref="AT187:AV206" si="51">IF($AK187="n/a",1.03*AS187,IF($AK187&lt;0,1.01*AS187,IF($AK187&gt;10,1.1*AS187,(1+$AK187/100)*AS187)))</f>
        <v>1.818149978736</v>
      </c>
      <c r="AU187" s="853">
        <f t="shared" si="51"/>
        <v>1.921784527523952</v>
      </c>
      <c r="AV187" s="853">
        <f t="shared" si="51"/>
        <v>2.0313262455928172</v>
      </c>
      <c r="AW187" s="624">
        <f t="shared" si="46"/>
        <v>9.1010447998527688</v>
      </c>
      <c r="AX187" s="719">
        <f t="shared" si="47"/>
        <v>16.803997045518408</v>
      </c>
      <c r="AY187" s="900">
        <v>0.31</v>
      </c>
      <c r="AZ187" s="839">
        <v>24.19</v>
      </c>
      <c r="BA187" s="839">
        <v>-6.78</v>
      </c>
      <c r="BB187" s="839">
        <v>8.870000000000001</v>
      </c>
      <c r="BC187" s="839">
        <v>4.74</v>
      </c>
      <c r="BE187" s="597">
        <v>2004</v>
      </c>
      <c r="BF187" s="865">
        <f t="shared" si="48"/>
        <v>1</v>
      </c>
      <c r="BG187" s="849">
        <v>3.5000000000000004</v>
      </c>
    </row>
    <row r="188" spans="1:59" ht="11.25" customHeight="1" x14ac:dyDescent="0.2">
      <c r="A188" s="838" t="s">
        <v>652</v>
      </c>
      <c r="B188" s="842" t="s">
        <v>653</v>
      </c>
      <c r="C188" s="898" t="s">
        <v>112</v>
      </c>
      <c r="D188" s="898" t="s">
        <v>4290</v>
      </c>
      <c r="E188" s="705">
        <v>16</v>
      </c>
      <c r="F188" s="1153">
        <v>237</v>
      </c>
      <c r="G188" s="1153" t="s">
        <v>106</v>
      </c>
      <c r="H188" s="1153" t="s">
        <v>106</v>
      </c>
      <c r="I188" s="841">
        <v>165.06</v>
      </c>
      <c r="J188" s="624">
        <f t="shared" si="35"/>
        <v>0.5089058524173028</v>
      </c>
      <c r="K188" s="844">
        <v>0.21</v>
      </c>
      <c r="L188" s="854">
        <v>4</v>
      </c>
      <c r="M188" s="615">
        <f t="shared" si="36"/>
        <v>0.84</v>
      </c>
      <c r="N188" s="837" t="s">
        <v>590</v>
      </c>
      <c r="O188" s="706">
        <v>0.185</v>
      </c>
      <c r="P188" s="606">
        <v>44050</v>
      </c>
      <c r="Q188" s="606">
        <v>44071</v>
      </c>
      <c r="R188" s="615">
        <f t="shared" si="37"/>
        <v>13.513513513513512</v>
      </c>
      <c r="S188" s="673">
        <f>IF(INDEX(Historical!$D$7:$D$1257,MATCH(B188,Historical!$B$7:$B$1281,0))=0,"n/a",(INDEX(Historical!$C$7:$C$1259,MATCH(B188,Historical!$B$7:$B$1281,0))/INDEX(Historical!$D$7:$D$1257,MATCH(B188,Historical!$B$7:$B$1281,0))-1)*100)</f>
        <v>12.857142857142879</v>
      </c>
      <c r="T188" s="673">
        <f>IF(INDEX(Historical!$F$7:$F$1250,MATCH(B188,Historical!$B$7:$B$1281,0))=0,"n/a",((INDEX(Historical!$C$7:$C$1259,MATCH(B188,Historical!$B$7:$B$1281,0))/INDEX(Historical!$F$7:$F$1250,MATCH(B188,Historical!$B$7:$B$1281,0)))^(1/3)-1)*100)</f>
        <v>27.628548928370765</v>
      </c>
      <c r="U188" s="673">
        <f>IF(INDEX(Historical!$H$7:$H$1250,MATCH(B188,Historical!$B$7:$B$1281,0))=0,"n/a",((INDEX(Historical!$C$7:$C$1259,MATCH(B188,Historical!$B$7:$B$1281,0))/INDEX(Historical!$H$7:$H$1250,MATCH(B188,Historical!$B$7:$B$1281,0)))^(1/5)-1)*100)</f>
        <v>21.367153789240856</v>
      </c>
      <c r="V188" s="673">
        <f>IF(INDEX(Historical!$O$7:$O$1250,MATCH(B188,Historical!$B$7:$B$1281,0))=0,"n/a",((INDEX(Historical!$C$7:$C$1259,MATCH(B188,Historical!$B$7:$B$1281,0))/INDEX(Historical!$O$7:$O$1250,MATCH(B188,Historical!$B$7:$B$1281,0)))^(1/10)-1)*100)</f>
        <v>15.315410418521381</v>
      </c>
      <c r="W188" s="674">
        <f t="shared" si="38"/>
        <v>1.3951407899197348</v>
      </c>
      <c r="X188" s="675">
        <f t="shared" si="39"/>
        <v>2.6379202208939327</v>
      </c>
      <c r="Y188" s="638"/>
      <c r="Z188" s="624">
        <f t="shared" si="40"/>
        <v>16.867469879518072</v>
      </c>
      <c r="AA188" s="853">
        <f t="shared" si="41"/>
        <v>33.144578313253007</v>
      </c>
      <c r="AB188" s="854">
        <v>12</v>
      </c>
      <c r="AC188" s="833">
        <v>4.9800000000000004</v>
      </c>
      <c r="AD188" s="833">
        <v>2.2799999999999998</v>
      </c>
      <c r="AE188" s="833">
        <v>1.53</v>
      </c>
      <c r="AF188" s="833">
        <v>9.3800000000000008</v>
      </c>
      <c r="AG188" s="833">
        <v>28.7</v>
      </c>
      <c r="AH188" s="833">
        <v>-13.100000000000001</v>
      </c>
      <c r="AI188" s="833">
        <v>5.07</v>
      </c>
      <c r="AJ188" s="833">
        <v>8.1</v>
      </c>
      <c r="AK188" s="833">
        <v>14.879999999999999</v>
      </c>
      <c r="AL188" s="845">
        <v>6350</v>
      </c>
      <c r="AM188" s="839">
        <v>0.6</v>
      </c>
      <c r="AN188" s="833">
        <v>0.25</v>
      </c>
      <c r="AO188" s="711">
        <f t="shared" si="42"/>
        <v>-11.268518671594848</v>
      </c>
      <c r="AP188" s="712">
        <f t="shared" si="43"/>
        <v>21.876059641658159</v>
      </c>
      <c r="AQ188" s="855">
        <f t="shared" si="44"/>
        <v>271.72041140759018</v>
      </c>
      <c r="AR188" s="624">
        <f>INDEX(Historical!$C$7:$C$1259,MATCH(B188,Historical!$B$7:$B$1281,0))*IF(AH188="n/a",1.03,IF(AH188&lt;0,1.01,IF(AH188&gt;10,1.1,(1+AH188/100))))</f>
        <v>0.79790000000000005</v>
      </c>
      <c r="AS188" s="853">
        <f t="shared" si="45"/>
        <v>0.83835353000000001</v>
      </c>
      <c r="AT188" s="853">
        <f t="shared" si="51"/>
        <v>0.92218888300000013</v>
      </c>
      <c r="AU188" s="853">
        <f t="shared" si="51"/>
        <v>1.0144077713000001</v>
      </c>
      <c r="AV188" s="853">
        <f t="shared" si="51"/>
        <v>1.1158485484300003</v>
      </c>
      <c r="AW188" s="624">
        <f t="shared" si="46"/>
        <v>4.6886987327300007</v>
      </c>
      <c r="AX188" s="719">
        <f t="shared" si="47"/>
        <v>2.8406026491760574</v>
      </c>
      <c r="AY188" s="900">
        <v>1</v>
      </c>
      <c r="AZ188" s="839">
        <v>85.350000000000009</v>
      </c>
      <c r="BA188" s="839">
        <v>-3.38</v>
      </c>
      <c r="BB188" s="839">
        <v>4.84</v>
      </c>
      <c r="BC188" s="839">
        <v>23.02</v>
      </c>
      <c r="BE188" s="597">
        <v>2005</v>
      </c>
      <c r="BF188" s="865">
        <f t="shared" si="48"/>
        <v>1</v>
      </c>
      <c r="BG188" s="849">
        <v>13.8</v>
      </c>
    </row>
    <row r="189" spans="1:59" ht="11.25" customHeight="1" x14ac:dyDescent="0.2">
      <c r="A189" s="838" t="s">
        <v>1416</v>
      </c>
      <c r="B189" s="842" t="s">
        <v>1417</v>
      </c>
      <c r="C189" s="898" t="s">
        <v>123</v>
      </c>
      <c r="D189" s="898" t="s">
        <v>4108</v>
      </c>
      <c r="E189" s="705">
        <v>10</v>
      </c>
      <c r="F189" s="1153">
        <v>388</v>
      </c>
      <c r="G189" s="1153" t="s">
        <v>106</v>
      </c>
      <c r="H189" s="1153" t="s">
        <v>106</v>
      </c>
      <c r="I189" s="841">
        <v>104.05</v>
      </c>
      <c r="J189" s="624">
        <f t="shared" si="35"/>
        <v>4.0365209034118212</v>
      </c>
      <c r="K189" s="844">
        <v>1.05</v>
      </c>
      <c r="L189" s="854">
        <v>4</v>
      </c>
      <c r="M189" s="615">
        <f t="shared" si="36"/>
        <v>4.2</v>
      </c>
      <c r="N189" s="837" t="s">
        <v>111</v>
      </c>
      <c r="O189" s="706">
        <v>1</v>
      </c>
      <c r="P189" s="1098">
        <v>43623</v>
      </c>
      <c r="Q189" s="1098">
        <v>43633</v>
      </c>
      <c r="R189" s="615">
        <f t="shared" si="37"/>
        <v>5.0000000000000044</v>
      </c>
      <c r="S189" s="673">
        <f>IF(INDEX(Historical!$D$7:$D$1257,MATCH(B189,Historical!$B$7:$B$1281,0))=0,"n/a",(INDEX(Historical!$C$7:$C$1259,MATCH(B189,Historical!$B$7:$B$1281,0))/INDEX(Historical!$D$7:$D$1257,MATCH(B189,Historical!$B$7:$B$1281,0))-1)*100)</f>
        <v>1.2048192771084265</v>
      </c>
      <c r="T189" s="673">
        <f>IF(INDEX(Historical!$F$7:$F$1250,MATCH(B189,Historical!$B$7:$B$1281,0))=0,"n/a",((INDEX(Historical!$C$7:$C$1259,MATCH(B189,Historical!$B$7:$B$1281,0))/INDEX(Historical!$F$7:$F$1250,MATCH(B189,Historical!$B$7:$B$1281,0)))^(1/3)-1)*100)</f>
        <v>5.7645954231698937</v>
      </c>
      <c r="U189" s="673">
        <f>IF(INDEX(Historical!$H$7:$H$1250,MATCH(B189,Historical!$B$7:$B$1281,0))=0,"n/a",((INDEX(Historical!$C$7:$C$1259,MATCH(B189,Historical!$B$7:$B$1281,0))/INDEX(Historical!$H$7:$H$1250,MATCH(B189,Historical!$B$7:$B$1281,0)))^(1/5)-1)*100)</f>
        <v>6.6780678985202568</v>
      </c>
      <c r="V189" s="673" t="str">
        <f>IF(INDEX(Historical!$O$7:$O$1250,MATCH(B189,Historical!$B$7:$B$1281,0))=0,"n/a",((INDEX(Historical!$C$7:$C$1259,MATCH(B189,Historical!$B$7:$B$1281,0))/INDEX(Historical!$O$7:$O$1250,MATCH(B189,Historical!$B$7:$B$1281,0)))^(1/10)-1)*100)</f>
        <v>n/a</v>
      </c>
      <c r="W189" s="674" t="str">
        <f t="shared" si="38"/>
        <v>n/a</v>
      </c>
      <c r="X189" s="675" t="str">
        <f t="shared" si="39"/>
        <v>n/a</v>
      </c>
      <c r="Y189" s="646" t="s">
        <v>4569</v>
      </c>
      <c r="Z189" s="624">
        <f t="shared" si="40"/>
        <v>98.591549295774655</v>
      </c>
      <c r="AA189" s="853">
        <f t="shared" si="41"/>
        <v>24.42488262910798</v>
      </c>
      <c r="AB189" s="854">
        <v>12</v>
      </c>
      <c r="AC189" s="833">
        <v>4.26</v>
      </c>
      <c r="AD189" s="833" t="s">
        <v>136</v>
      </c>
      <c r="AE189" s="833">
        <v>1.25</v>
      </c>
      <c r="AF189" s="833">
        <v>4.4000000000000004</v>
      </c>
      <c r="AG189" s="833">
        <v>19</v>
      </c>
      <c r="AH189" s="833">
        <v>-55.800000000000004</v>
      </c>
      <c r="AI189" s="833">
        <v>-0.91999999999999993</v>
      </c>
      <c r="AJ189" s="833">
        <v>-15</v>
      </c>
      <c r="AK189" s="833">
        <v>-4.07</v>
      </c>
      <c r="AL189" s="845">
        <v>34790</v>
      </c>
      <c r="AM189" s="839">
        <v>0.1</v>
      </c>
      <c r="AN189" s="833">
        <v>2</v>
      </c>
      <c r="AO189" s="711">
        <f t="shared" si="42"/>
        <v>-13.710293827175903</v>
      </c>
      <c r="AP189" s="712">
        <f t="shared" si="43"/>
        <v>10.714588801932077</v>
      </c>
      <c r="AQ189" s="855">
        <f t="shared" si="44"/>
        <v>118.55025719304129</v>
      </c>
      <c r="AR189" s="624">
        <f>INDEX(Historical!$C$7:$C$1259,MATCH(B189,Historical!$B$7:$B$1281,0))*IF(AH189="n/a",1.03,IF(AH189&lt;0,1.01,IF(AH189&gt;10,1.1,(1+AH189/100))))</f>
        <v>4.242</v>
      </c>
      <c r="AS189" s="853">
        <f t="shared" si="45"/>
        <v>4.2844199999999999</v>
      </c>
      <c r="AT189" s="853">
        <f t="shared" si="51"/>
        <v>4.3272642000000001</v>
      </c>
      <c r="AU189" s="853">
        <f t="shared" si="51"/>
        <v>4.3705368419999999</v>
      </c>
      <c r="AV189" s="853">
        <f t="shared" si="51"/>
        <v>4.4142422104200003</v>
      </c>
      <c r="AW189" s="624">
        <f t="shared" si="46"/>
        <v>21.638463252419999</v>
      </c>
      <c r="AX189" s="719">
        <f t="shared" si="47"/>
        <v>20.796216484786161</v>
      </c>
      <c r="AY189" s="900">
        <v>1.58</v>
      </c>
      <c r="AZ189" s="839">
        <v>134.72</v>
      </c>
      <c r="BA189" s="839">
        <v>-7.7</v>
      </c>
      <c r="BB189" s="839">
        <v>4.25</v>
      </c>
      <c r="BC189" s="839">
        <v>27.089999999999996</v>
      </c>
      <c r="BE189" s="597">
        <v>2011</v>
      </c>
      <c r="BF189" s="865">
        <f t="shared" si="48"/>
        <v>0</v>
      </c>
      <c r="BG189" s="849">
        <v>4.3999999999999995</v>
      </c>
    </row>
    <row r="190" spans="1:59" ht="11.25" customHeight="1" x14ac:dyDescent="0.2">
      <c r="A190" s="831" t="s">
        <v>662</v>
      </c>
      <c r="B190" s="842" t="s">
        <v>663</v>
      </c>
      <c r="C190" s="898" t="s">
        <v>108</v>
      </c>
      <c r="D190" s="898" t="s">
        <v>4272</v>
      </c>
      <c r="E190" s="705">
        <v>21</v>
      </c>
      <c r="F190" s="1153">
        <v>160</v>
      </c>
      <c r="G190" s="1153" t="s">
        <v>106</v>
      </c>
      <c r="H190" s="1153" t="s">
        <v>106</v>
      </c>
      <c r="I190" s="841">
        <v>42.26</v>
      </c>
      <c r="J190" s="624">
        <f t="shared" si="35"/>
        <v>2.9342167534311407</v>
      </c>
      <c r="K190" s="844">
        <v>0.31</v>
      </c>
      <c r="L190" s="854">
        <v>4</v>
      </c>
      <c r="M190" s="615">
        <f t="shared" si="36"/>
        <v>1.24</v>
      </c>
      <c r="N190" s="837" t="s">
        <v>488</v>
      </c>
      <c r="O190" s="706">
        <v>0.3</v>
      </c>
      <c r="P190" s="904">
        <v>43735</v>
      </c>
      <c r="Q190" s="904">
        <v>43753</v>
      </c>
      <c r="R190" s="615">
        <f t="shared" si="37"/>
        <v>3.3333333333333366</v>
      </c>
      <c r="S190" s="673">
        <f>IF(INDEX(Historical!$D$7:$D$1257,MATCH(B190,Historical!$B$7:$B$1281,0))=0,"n/a",(INDEX(Historical!$C$7:$C$1259,MATCH(B190,Historical!$B$7:$B$1281,0))/INDEX(Historical!$D$7:$D$1257,MATCH(B190,Historical!$B$7:$B$1281,0))-1)*100)</f>
        <v>2.4793388429751984</v>
      </c>
      <c r="T190" s="673">
        <f>IF(INDEX(Historical!$F$7:$F$1250,MATCH(B190,Historical!$B$7:$B$1281,0))=0,"n/a",((INDEX(Historical!$C$7:$C$1259,MATCH(B190,Historical!$B$7:$B$1281,0))/INDEX(Historical!$F$7:$F$1250,MATCH(B190,Historical!$B$7:$B$1281,0)))^(1/3)-1)*100)</f>
        <v>6.3803676285385302</v>
      </c>
      <c r="U190" s="673">
        <f>IF(INDEX(Historical!$H$7:$H$1250,MATCH(B190,Historical!$B$7:$B$1281,0))=0,"n/a",((INDEX(Historical!$C$7:$C$1259,MATCH(B190,Historical!$B$7:$B$1281,0))/INDEX(Historical!$H$7:$H$1250,MATCH(B190,Historical!$B$7:$B$1281,0)))^(1/5)-1)*100)</f>
        <v>9.9983553963483462</v>
      </c>
      <c r="V190" s="673">
        <f>IF(INDEX(Historical!$O$7:$O$1250,MATCH(B190,Historical!$B$7:$B$1281,0))=0,"n/a",((INDEX(Historical!$C$7:$C$1259,MATCH(B190,Historical!$B$7:$B$1281,0))/INDEX(Historical!$O$7:$O$1250,MATCH(B190,Historical!$B$7:$B$1281,0)))^(1/10)-1)*100)</f>
        <v>11.433876679391975</v>
      </c>
      <c r="W190" s="674">
        <f t="shared" si="38"/>
        <v>0.87445016915120632</v>
      </c>
      <c r="X190" s="675" t="str">
        <f t="shared" si="39"/>
        <v>n/a</v>
      </c>
      <c r="Y190" s="644" t="s">
        <v>4587</v>
      </c>
      <c r="Z190" s="624" t="str">
        <f t="shared" si="40"/>
        <v>n/a</v>
      </c>
      <c r="AA190" s="853" t="str">
        <f t="shared" si="41"/>
        <v>n/a</v>
      </c>
      <c r="AB190" s="854">
        <v>12</v>
      </c>
      <c r="AC190" s="833" t="s">
        <v>136</v>
      </c>
      <c r="AD190" s="833" t="s">
        <v>136</v>
      </c>
      <c r="AE190" s="833" t="s">
        <v>136</v>
      </c>
      <c r="AF190" s="833" t="s">
        <v>136</v>
      </c>
      <c r="AG190" s="833" t="s">
        <v>136</v>
      </c>
      <c r="AH190" s="833" t="s">
        <v>136</v>
      </c>
      <c r="AI190" s="833" t="s">
        <v>136</v>
      </c>
      <c r="AJ190" s="833" t="s">
        <v>136</v>
      </c>
      <c r="AK190" s="833" t="s">
        <v>136</v>
      </c>
      <c r="AL190" s="845" t="s">
        <v>136</v>
      </c>
      <c r="AM190" s="839" t="s">
        <v>136</v>
      </c>
      <c r="AN190" s="833" t="s">
        <v>136</v>
      </c>
      <c r="AO190" s="711" t="str">
        <f t="shared" si="42"/>
        <v>n/a</v>
      </c>
      <c r="AP190" s="712">
        <f t="shared" si="43"/>
        <v>12.932572149779487</v>
      </c>
      <c r="AQ190" s="855" t="str">
        <f t="shared" si="44"/>
        <v>n/a</v>
      </c>
      <c r="AR190" s="624">
        <f>INDEX(Historical!$C$7:$C$1259,MATCH(B190,Historical!$B$7:$B$1281,0))*IF(AH190="n/a",1.03,IF(AH190&lt;0,1.01,IF(AH190&gt;10,1.1,(1+AH190/100))))</f>
        <v>1.2772000000000001</v>
      </c>
      <c r="AS190" s="853">
        <f t="shared" si="45"/>
        <v>1.3155160000000001</v>
      </c>
      <c r="AT190" s="853">
        <f t="shared" si="51"/>
        <v>1.3549814800000002</v>
      </c>
      <c r="AU190" s="853">
        <f t="shared" si="51"/>
        <v>1.3956309244000003</v>
      </c>
      <c r="AV190" s="853">
        <f t="shared" si="51"/>
        <v>1.4374998521320004</v>
      </c>
      <c r="AW190" s="624">
        <f t="shared" si="46"/>
        <v>6.7808282565320015</v>
      </c>
      <c r="AX190" s="719">
        <f t="shared" si="47"/>
        <v>16.045499897141511</v>
      </c>
      <c r="AY190" s="900" t="s">
        <v>136</v>
      </c>
      <c r="AZ190" s="839" t="s">
        <v>136</v>
      </c>
      <c r="BA190" s="839" t="s">
        <v>136</v>
      </c>
      <c r="BB190" s="839" t="s">
        <v>136</v>
      </c>
      <c r="BC190" s="839" t="s">
        <v>136</v>
      </c>
      <c r="BD190" s="874" t="s">
        <v>4199</v>
      </c>
      <c r="BE190" s="597">
        <v>2001</v>
      </c>
      <c r="BF190" s="865">
        <f t="shared" si="48"/>
        <v>2</v>
      </c>
      <c r="BG190" s="849" t="s">
        <v>136</v>
      </c>
    </row>
    <row r="191" spans="1:59" ht="11.25" customHeight="1" x14ac:dyDescent="0.2">
      <c r="A191" s="831" t="s">
        <v>1446</v>
      </c>
      <c r="B191" s="842" t="s">
        <v>1447</v>
      </c>
      <c r="C191" s="898" t="s">
        <v>4126</v>
      </c>
      <c r="D191" s="898" t="s">
        <v>4259</v>
      </c>
      <c r="E191" s="705">
        <v>10</v>
      </c>
      <c r="F191" s="1153">
        <v>441</v>
      </c>
      <c r="G191" s="1153" t="s">
        <v>106</v>
      </c>
      <c r="H191" s="1153" t="s">
        <v>106</v>
      </c>
      <c r="I191" s="841">
        <v>356.05</v>
      </c>
      <c r="J191" s="624">
        <f t="shared" si="35"/>
        <v>0.49431259654542897</v>
      </c>
      <c r="K191" s="844">
        <v>0.44</v>
      </c>
      <c r="L191" s="854">
        <v>4</v>
      </c>
      <c r="M191" s="615">
        <f t="shared" si="36"/>
        <v>1.76</v>
      </c>
      <c r="N191" s="837" t="s">
        <v>271</v>
      </c>
      <c r="O191" s="706">
        <v>0.4</v>
      </c>
      <c r="P191" s="606">
        <v>44203</v>
      </c>
      <c r="Q191" s="606">
        <v>44236</v>
      </c>
      <c r="R191" s="615">
        <f t="shared" si="37"/>
        <v>9.9999999999999947</v>
      </c>
      <c r="S191" s="673">
        <f>IF(INDEX(Historical!$D$7:$D$1257,MATCH(B191,Historical!$B$7:$B$1281,0))=0,"n/a",(INDEX(Historical!$C$7:$C$1259,MATCH(B191,Historical!$B$7:$B$1281,0))/INDEX(Historical!$D$7:$D$1257,MATCH(B191,Historical!$B$7:$B$1281,0))-1)*100)</f>
        <v>21.212121212121215</v>
      </c>
      <c r="T191" s="673">
        <f>IF(INDEX(Historical!$F$7:$F$1250,MATCH(B191,Historical!$B$7:$B$1281,0))=0,"n/a",((INDEX(Historical!$C$7:$C$1259,MATCH(B191,Historical!$B$7:$B$1281,0))/INDEX(Historical!$F$7:$F$1250,MATCH(B191,Historical!$B$7:$B$1281,0)))^(1/3)-1)*100)</f>
        <v>22.052244447028492</v>
      </c>
      <c r="U191" s="673">
        <f>IF(INDEX(Historical!$H$7:$H$1250,MATCH(B191,Historical!$B$7:$B$1281,0))=0,"n/a",((INDEX(Historical!$C$7:$C$1259,MATCH(B191,Historical!$B$7:$B$1281,0))/INDEX(Historical!$H$7:$H$1250,MATCH(B191,Historical!$B$7:$B$1281,0)))^(1/5)-1)*100)</f>
        <v>20.112443398143132</v>
      </c>
      <c r="V191" s="673">
        <f>IF(INDEX(Historical!$O$7:$O$1250,MATCH(B191,Historical!$B$7:$B$1281,0))=0,"n/a",((INDEX(Historical!$C$7:$C$1259,MATCH(B191,Historical!$B$7:$B$1281,0))/INDEX(Historical!$O$7:$O$1250,MATCH(B191,Historical!$B$7:$B$1281,0)))^(1/10)-1)*100)</f>
        <v>38.866302896176165</v>
      </c>
      <c r="W191" s="674">
        <f t="shared" si="38"/>
        <v>0.51747765800800882</v>
      </c>
      <c r="X191" s="675">
        <f t="shared" si="39"/>
        <v>1.4680615619082578</v>
      </c>
      <c r="Y191" s="634"/>
      <c r="Z191" s="624">
        <f t="shared" si="40"/>
        <v>27.586206896551722</v>
      </c>
      <c r="AA191" s="853">
        <f t="shared" si="41"/>
        <v>55.807210031347964</v>
      </c>
      <c r="AB191" s="854">
        <v>12</v>
      </c>
      <c r="AC191" s="833">
        <v>6.38</v>
      </c>
      <c r="AD191" s="833">
        <v>3.77</v>
      </c>
      <c r="AE191" s="833">
        <v>22.76</v>
      </c>
      <c r="AF191" s="833">
        <v>55.97</v>
      </c>
      <c r="AG191" s="833">
        <v>106.60000000000001</v>
      </c>
      <c r="AH191" s="833">
        <v>-19.5</v>
      </c>
      <c r="AI191" s="833">
        <v>29.25</v>
      </c>
      <c r="AJ191" s="833">
        <v>13.700000000000001</v>
      </c>
      <c r="AK191" s="833">
        <v>14.91</v>
      </c>
      <c r="AL191" s="845">
        <v>348260</v>
      </c>
      <c r="AM191" s="839">
        <v>11</v>
      </c>
      <c r="AN191" s="833">
        <v>1.98</v>
      </c>
      <c r="AO191" s="711">
        <f t="shared" si="42"/>
        <v>-35.200454036659401</v>
      </c>
      <c r="AP191" s="712">
        <f t="shared" si="43"/>
        <v>20.606755994688562</v>
      </c>
      <c r="AQ191" s="855">
        <f t="shared" si="44"/>
        <v>1078.2339977845461</v>
      </c>
      <c r="AR191" s="624">
        <f>INDEX(Historical!$C$7:$C$1259,MATCH(B191,Historical!$B$7:$B$1281,0))*IF(AH191="n/a",1.03,IF(AH191&lt;0,1.01,IF(AH191&gt;10,1.1,(1+AH191/100))))</f>
        <v>1.6160000000000001</v>
      </c>
      <c r="AS191" s="853">
        <f t="shared" si="45"/>
        <v>1.7776000000000003</v>
      </c>
      <c r="AT191" s="853">
        <f t="shared" si="51"/>
        <v>1.9553600000000004</v>
      </c>
      <c r="AU191" s="853">
        <f t="shared" si="51"/>
        <v>2.1508960000000008</v>
      </c>
      <c r="AV191" s="853">
        <f t="shared" si="51"/>
        <v>2.365985600000001</v>
      </c>
      <c r="AW191" s="624">
        <f t="shared" si="46"/>
        <v>9.8658416000000031</v>
      </c>
      <c r="AX191" s="719">
        <f t="shared" si="47"/>
        <v>2.7709146468192678</v>
      </c>
      <c r="AY191" s="900">
        <v>1.19</v>
      </c>
      <c r="AZ191" s="839">
        <v>56.779999999999994</v>
      </c>
      <c r="BA191" s="839">
        <v>-8.59</v>
      </c>
      <c r="BB191" s="839">
        <v>1.79</v>
      </c>
      <c r="BC191" s="839">
        <v>6.9</v>
      </c>
      <c r="BE191" s="597">
        <v>2012</v>
      </c>
      <c r="BF191" s="865">
        <f t="shared" si="48"/>
        <v>0</v>
      </c>
      <c r="BG191" s="849">
        <v>20</v>
      </c>
    </row>
    <row r="192" spans="1:59" ht="11.25" customHeight="1" x14ac:dyDescent="0.2">
      <c r="A192" s="831" t="s">
        <v>1462</v>
      </c>
      <c r="B192" s="842" t="s">
        <v>1463</v>
      </c>
      <c r="C192" s="898" t="s">
        <v>4253</v>
      </c>
      <c r="D192" s="898" t="s">
        <v>4254</v>
      </c>
      <c r="E192" s="705">
        <v>11</v>
      </c>
      <c r="F192" s="1153">
        <v>347</v>
      </c>
      <c r="G192" s="1153" t="s">
        <v>37</v>
      </c>
      <c r="H192" s="1153" t="s">
        <v>37</v>
      </c>
      <c r="I192" s="841">
        <v>144.36000000000001</v>
      </c>
      <c r="J192" s="624">
        <f t="shared" si="35"/>
        <v>2.8401219174286498</v>
      </c>
      <c r="K192" s="844">
        <v>1.0249999999999999</v>
      </c>
      <c r="L192" s="854">
        <v>4</v>
      </c>
      <c r="M192" s="615">
        <f t="shared" si="36"/>
        <v>4.0999999999999996</v>
      </c>
      <c r="N192" s="837" t="s">
        <v>160</v>
      </c>
      <c r="O192" s="706">
        <v>1</v>
      </c>
      <c r="P192" s="606">
        <v>44210</v>
      </c>
      <c r="Q192" s="606">
        <v>44225</v>
      </c>
      <c r="R192" s="615">
        <f t="shared" si="37"/>
        <v>2.4999999999999911</v>
      </c>
      <c r="S192" s="673">
        <f>IF(INDEX(Historical!$D$7:$D$1257,MATCH(B192,Historical!$B$7:$B$1281,0))=0,"n/a",(INDEX(Historical!$C$7:$C$1259,MATCH(B192,Historical!$B$7:$B$1281,0))/INDEX(Historical!$D$7:$D$1257,MATCH(B192,Historical!$B$7:$B$1281,0))-1)*100)</f>
        <v>4.1666666666666741</v>
      </c>
      <c r="T192" s="673">
        <f>IF(INDEX(Historical!$F$7:$F$1250,MATCH(B192,Historical!$B$7:$B$1281,0))=0,"n/a",((INDEX(Historical!$C$7:$C$1259,MATCH(B192,Historical!$B$7:$B$1281,0))/INDEX(Historical!$F$7:$F$1250,MATCH(B192,Historical!$B$7:$B$1281,0)))^(1/3)-1)*100)</f>
        <v>4.7514996428468015</v>
      </c>
      <c r="U192" s="673">
        <f>IF(INDEX(Historical!$H$7:$H$1250,MATCH(B192,Historical!$B$7:$B$1281,0))=0,"n/a",((INDEX(Historical!$C$7:$C$1259,MATCH(B192,Historical!$B$7:$B$1281,0))/INDEX(Historical!$H$7:$H$1250,MATCH(B192,Historical!$B$7:$B$1281,0)))^(1/5)-1)*100)</f>
        <v>5.3663303643578519</v>
      </c>
      <c r="V192" s="673">
        <f>IF(INDEX(Historical!$O$7:$O$1250,MATCH(B192,Historical!$B$7:$B$1281,0))=0,"n/a",((INDEX(Historical!$C$7:$C$1259,MATCH(B192,Historical!$B$7:$B$1281,0))/INDEX(Historical!$O$7:$O$1250,MATCH(B192,Historical!$B$7:$B$1281,0)))^(1/10)-1)*100)</f>
        <v>4.9814310216851343</v>
      </c>
      <c r="W192" s="674">
        <f t="shared" si="38"/>
        <v>1.0772668217219461</v>
      </c>
      <c r="X192" s="675" t="str">
        <f t="shared" si="39"/>
        <v>n/a</v>
      </c>
      <c r="Y192" s="634"/>
      <c r="Z192" s="624">
        <f t="shared" si="40"/>
        <v>187.21461187214609</v>
      </c>
      <c r="AA192" s="853">
        <f t="shared" si="41"/>
        <v>65.917808219178085</v>
      </c>
      <c r="AB192" s="854">
        <v>12</v>
      </c>
      <c r="AC192" s="833">
        <v>2.19</v>
      </c>
      <c r="AD192" s="833">
        <v>9.59</v>
      </c>
      <c r="AE192" s="833">
        <v>9.86</v>
      </c>
      <c r="AF192" s="833">
        <v>2.87</v>
      </c>
      <c r="AG192" s="833">
        <v>4.2</v>
      </c>
      <c r="AH192" s="833">
        <v>-25.900000000000002</v>
      </c>
      <c r="AI192" s="833">
        <v>3.1199999999999997</v>
      </c>
      <c r="AJ192" s="833">
        <v>-13</v>
      </c>
      <c r="AK192" s="833">
        <v>7.0000000000000009</v>
      </c>
      <c r="AL192" s="845">
        <v>16540</v>
      </c>
      <c r="AM192" s="839">
        <v>0.5</v>
      </c>
      <c r="AN192" s="833">
        <v>0.78</v>
      </c>
      <c r="AO192" s="711">
        <f t="shared" si="42"/>
        <v>-57.711355937391581</v>
      </c>
      <c r="AP192" s="712">
        <f t="shared" si="43"/>
        <v>8.2064522817865022</v>
      </c>
      <c r="AQ192" s="855">
        <f t="shared" si="44"/>
        <v>189.9686646588184</v>
      </c>
      <c r="AR192" s="624">
        <f>INDEX(Historical!$C$7:$C$1259,MATCH(B192,Historical!$B$7:$B$1281,0))*IF(AH192="n/a",1.03,IF(AH192&lt;0,1.01,IF(AH192&gt;10,1.1,(1+AH192/100))))</f>
        <v>4.04</v>
      </c>
      <c r="AS192" s="853">
        <f t="shared" si="45"/>
        <v>4.166048</v>
      </c>
      <c r="AT192" s="853">
        <f t="shared" si="51"/>
        <v>4.45767136</v>
      </c>
      <c r="AU192" s="853">
        <f t="shared" si="51"/>
        <v>4.7697083552000006</v>
      </c>
      <c r="AV192" s="853">
        <f t="shared" si="51"/>
        <v>5.103587940064001</v>
      </c>
      <c r="AW192" s="624">
        <f t="shared" si="46"/>
        <v>22.537015655264</v>
      </c>
      <c r="AX192" s="719">
        <f t="shared" si="47"/>
        <v>15.611676125840951</v>
      </c>
      <c r="AY192" s="900">
        <v>0.63</v>
      </c>
      <c r="AZ192" s="839">
        <v>56.720000000000006</v>
      </c>
      <c r="BA192" s="839">
        <v>-3.06</v>
      </c>
      <c r="BB192" s="839">
        <v>4.63</v>
      </c>
      <c r="BC192" s="839">
        <v>16.41</v>
      </c>
      <c r="BE192" s="597">
        <v>2011</v>
      </c>
      <c r="BF192" s="865">
        <f t="shared" si="48"/>
        <v>0</v>
      </c>
      <c r="BG192" s="849">
        <v>2.2999999999999998</v>
      </c>
    </row>
    <row r="193" spans="1:59" s="744" customFormat="1" ht="11.25" customHeight="1" x14ac:dyDescent="0.2">
      <c r="A193" s="619" t="s">
        <v>1428</v>
      </c>
      <c r="B193" s="751" t="s">
        <v>1429</v>
      </c>
      <c r="C193" s="898" t="s">
        <v>108</v>
      </c>
      <c r="D193" s="898" t="s">
        <v>4268</v>
      </c>
      <c r="E193" s="727">
        <v>10</v>
      </c>
      <c r="F193" s="1153">
        <v>389</v>
      </c>
      <c r="G193" s="1152" t="s">
        <v>106</v>
      </c>
      <c r="H193" s="1152" t="s">
        <v>106</v>
      </c>
      <c r="I193" s="728">
        <v>39.15</v>
      </c>
      <c r="J193" s="729">
        <f t="shared" si="35"/>
        <v>6.2835249042145591</v>
      </c>
      <c r="K193" s="730">
        <v>0.20499999999999999</v>
      </c>
      <c r="L193" s="731">
        <v>12</v>
      </c>
      <c r="M193" s="732">
        <f t="shared" si="36"/>
        <v>2.46</v>
      </c>
      <c r="N193" s="733" t="s">
        <v>1047</v>
      </c>
      <c r="O193" s="734">
        <v>0.2</v>
      </c>
      <c r="P193" s="1146">
        <v>43643</v>
      </c>
      <c r="Q193" s="1146">
        <v>43661</v>
      </c>
      <c r="R193" s="732">
        <f t="shared" si="37"/>
        <v>2.4999999999999885</v>
      </c>
      <c r="S193" s="673">
        <f>IF(INDEX(Historical!$D$7:$D$1257,MATCH(B193,Historical!$B$7:$B$1281,0))=0,"n/a",(INDEX(Historical!$C$7:$C$1259,MATCH(B193,Historical!$B$7:$B$1281,0))/INDEX(Historical!$D$7:$D$1257,MATCH(B193,Historical!$B$7:$B$1281,0))-1)*100)</f>
        <v>1.8633540372670732</v>
      </c>
      <c r="T193" s="673">
        <f>IF(INDEX(Historical!$F$7:$F$1250,MATCH(B193,Historical!$B$7:$B$1281,0))=0,"n/a",((INDEX(Historical!$C$7:$C$1259,MATCH(B193,Historical!$B$7:$B$1281,0))/INDEX(Historical!$F$7:$F$1250,MATCH(B193,Historical!$B$7:$B$1281,0)))^(1/3)-1)*100)</f>
        <v>3.2490013818283758</v>
      </c>
      <c r="U193" s="673">
        <f>IF(INDEX(Historical!$H$7:$H$1250,MATCH(B193,Historical!$B$7:$B$1281,0))=0,"n/a",((INDEX(Historical!$C$7:$C$1259,MATCH(B193,Historical!$B$7:$B$1281,0))/INDEX(Historical!$H$7:$H$1250,MATCH(B193,Historical!$B$7:$B$1281,0)))^(1/5)-1)*100)</f>
        <v>3.2150821290872988</v>
      </c>
      <c r="V193" s="673">
        <f>IF(INDEX(Historical!$O$7:$O$1250,MATCH(B193,Historical!$B$7:$B$1281,0))=0,"n/a",((INDEX(Historical!$C$7:$C$1259,MATCH(B193,Historical!$B$7:$B$1281,0))/INDEX(Historical!$O$7:$O$1250,MATCH(B193,Historical!$B$7:$B$1281,0)))^(1/10)-1)*100)</f>
        <v>5.0713675444394868</v>
      </c>
      <c r="W193" s="674">
        <f t="shared" si="38"/>
        <v>0.63396748528165414</v>
      </c>
      <c r="X193" s="675" t="str">
        <f t="shared" si="39"/>
        <v>n/a</v>
      </c>
      <c r="Y193" s="899" t="s">
        <v>4577</v>
      </c>
      <c r="Z193" s="729">
        <f t="shared" si="40"/>
        <v>647.36842105263156</v>
      </c>
      <c r="AA193" s="736">
        <f t="shared" si="41"/>
        <v>103.02631578947368</v>
      </c>
      <c r="AB193" s="731">
        <v>12</v>
      </c>
      <c r="AC193" s="737">
        <v>0.38</v>
      </c>
      <c r="AD193" s="737">
        <v>15.03</v>
      </c>
      <c r="AE193" s="737">
        <v>11.91</v>
      </c>
      <c r="AF193" s="737">
        <v>1.75</v>
      </c>
      <c r="AG193" s="737">
        <v>2.1</v>
      </c>
      <c r="AH193" s="737">
        <v>-78.3</v>
      </c>
      <c r="AI193" s="737">
        <v>6.63</v>
      </c>
      <c r="AJ193" s="737">
        <v>-26.8</v>
      </c>
      <c r="AK193" s="737">
        <v>7.0000000000000009</v>
      </c>
      <c r="AL193" s="738">
        <v>2650</v>
      </c>
      <c r="AM193" s="739">
        <v>4.5</v>
      </c>
      <c r="AN193" s="737">
        <v>0.8</v>
      </c>
      <c r="AO193" s="740">
        <f t="shared" si="42"/>
        <v>-93.527708756171819</v>
      </c>
      <c r="AP193" s="741">
        <f t="shared" si="43"/>
        <v>9.4986070333018588</v>
      </c>
      <c r="AQ193" s="742">
        <f t="shared" si="44"/>
        <v>183.07521782623149</v>
      </c>
      <c r="AR193" s="624">
        <f>INDEX(Historical!$C$7:$C$1259,MATCH(B193,Historical!$B$7:$B$1281,0))*IF(AH193="n/a",1.03,IF(AH193&lt;0,1.01,IF(AH193&gt;10,1.1,(1+AH193/100))))</f>
        <v>2.4845999999999999</v>
      </c>
      <c r="AS193" s="736">
        <f t="shared" si="45"/>
        <v>2.6493289799999999</v>
      </c>
      <c r="AT193" s="736">
        <f t="shared" si="51"/>
        <v>2.8347820086</v>
      </c>
      <c r="AU193" s="736">
        <f t="shared" si="51"/>
        <v>3.0332167492020004</v>
      </c>
      <c r="AV193" s="736">
        <f t="shared" si="51"/>
        <v>3.2455419216461405</v>
      </c>
      <c r="AW193" s="729">
        <f t="shared" si="46"/>
        <v>14.247469659448139</v>
      </c>
      <c r="AX193" s="743">
        <f t="shared" si="47"/>
        <v>36.392004238692564</v>
      </c>
      <c r="AY193" s="901">
        <v>1.49</v>
      </c>
      <c r="AZ193" s="739">
        <v>138.72</v>
      </c>
      <c r="BA193" s="739">
        <v>-1.3599999999999999</v>
      </c>
      <c r="BB193" s="739">
        <v>9.66</v>
      </c>
      <c r="BC193" s="739">
        <v>22.08</v>
      </c>
      <c r="BD193" s="875"/>
      <c r="BE193" s="597">
        <v>2011</v>
      </c>
      <c r="BF193" s="865">
        <f t="shared" si="48"/>
        <v>0</v>
      </c>
      <c r="BG193" s="793">
        <v>1.0999999999999999</v>
      </c>
    </row>
    <row r="194" spans="1:59" ht="11.25" customHeight="1" x14ac:dyDescent="0.2">
      <c r="A194" s="838" t="s">
        <v>1436</v>
      </c>
      <c r="B194" s="842" t="s">
        <v>1437</v>
      </c>
      <c r="C194" s="898" t="s">
        <v>112</v>
      </c>
      <c r="D194" s="898" t="s">
        <v>4295</v>
      </c>
      <c r="E194" s="705">
        <v>10</v>
      </c>
      <c r="F194" s="1153">
        <v>430</v>
      </c>
      <c r="G194" s="1153" t="s">
        <v>106</v>
      </c>
      <c r="H194" s="1153" t="s">
        <v>106</v>
      </c>
      <c r="I194" s="841">
        <v>98.9</v>
      </c>
      <c r="J194" s="624">
        <f t="shared" si="35"/>
        <v>2.3660262891809904</v>
      </c>
      <c r="K194" s="844">
        <v>1.17</v>
      </c>
      <c r="L194" s="854">
        <v>2</v>
      </c>
      <c r="M194" s="615">
        <f t="shared" si="36"/>
        <v>2.34</v>
      </c>
      <c r="N194" s="837" t="s">
        <v>1351</v>
      </c>
      <c r="O194" s="706">
        <v>1.0900000000000001</v>
      </c>
      <c r="P194" s="606">
        <v>44165</v>
      </c>
      <c r="Q194" s="606">
        <v>44180</v>
      </c>
      <c r="R194" s="615">
        <f t="shared" si="37"/>
        <v>7.339449541284389</v>
      </c>
      <c r="S194" s="673">
        <f>IF(INDEX(Historical!$D$7:$D$1257,MATCH(B194,Historical!$B$7:$B$1281,0))=0,"n/a",(INDEX(Historical!$C$7:$C$1259,MATCH(B194,Historical!$B$7:$B$1281,0))/INDEX(Historical!$D$7:$D$1257,MATCH(B194,Historical!$B$7:$B$1281,0))-1)*100)</f>
        <v>3.6697247706421798</v>
      </c>
      <c r="T194" s="673">
        <f>IF(INDEX(Historical!$F$7:$F$1250,MATCH(B194,Historical!$B$7:$B$1281,0))=0,"n/a",((INDEX(Historical!$C$7:$C$1259,MATCH(B194,Historical!$B$7:$B$1281,0))/INDEX(Historical!$F$7:$F$1250,MATCH(B194,Historical!$B$7:$B$1281,0)))^(1/3)-1)*100)</f>
        <v>6.7083730277245346</v>
      </c>
      <c r="U194" s="673">
        <f>IF(INDEX(Historical!$H$7:$H$1250,MATCH(B194,Historical!$B$7:$B$1281,0))=0,"n/a",((INDEX(Historical!$C$7:$C$1259,MATCH(B194,Historical!$B$7:$B$1281,0))/INDEX(Historical!$H$7:$H$1250,MATCH(B194,Historical!$B$7:$B$1281,0)))^(1/5)-1)*100)</f>
        <v>7.1513609075268603</v>
      </c>
      <c r="V194" s="673">
        <f>IF(INDEX(Historical!$O$7:$O$1250,MATCH(B194,Historical!$B$7:$B$1281,0))=0,"n/a",((INDEX(Historical!$C$7:$C$1259,MATCH(B194,Historical!$B$7:$B$1281,0))/INDEX(Historical!$O$7:$O$1250,MATCH(B194,Historical!$B$7:$B$1281,0)))^(1/10)-1)*100)</f>
        <v>11.811808478272878</v>
      </c>
      <c r="W194" s="674">
        <f t="shared" si="38"/>
        <v>0.60544165786986515</v>
      </c>
      <c r="X194" s="675" t="str">
        <f t="shared" si="39"/>
        <v>n/a</v>
      </c>
      <c r="Y194" s="843"/>
      <c r="Z194" s="624">
        <f t="shared" si="40"/>
        <v>570.73170731707319</v>
      </c>
      <c r="AA194" s="853">
        <f t="shared" si="41"/>
        <v>241.21951219512198</v>
      </c>
      <c r="AB194" s="854">
        <v>12</v>
      </c>
      <c r="AC194" s="833">
        <v>0.41</v>
      </c>
      <c r="AD194" s="833">
        <v>81.97</v>
      </c>
      <c r="AE194" s="833">
        <v>0.31</v>
      </c>
      <c r="AF194" s="833">
        <v>2.36</v>
      </c>
      <c r="AG194" s="833">
        <v>0.89999999999999991</v>
      </c>
      <c r="AH194" s="833">
        <v>-94.699999999999989</v>
      </c>
      <c r="AI194" s="833">
        <v>35.4</v>
      </c>
      <c r="AJ194" s="833">
        <v>-40.300000000000004</v>
      </c>
      <c r="AK194" s="833">
        <v>3</v>
      </c>
      <c r="AL194" s="845">
        <v>5490</v>
      </c>
      <c r="AM194" s="839">
        <v>0.2</v>
      </c>
      <c r="AN194" s="833">
        <v>0.46</v>
      </c>
      <c r="AO194" s="711">
        <f t="shared" si="42"/>
        <v>-231.70212499841412</v>
      </c>
      <c r="AP194" s="712">
        <f t="shared" si="43"/>
        <v>9.5173871967078512</v>
      </c>
      <c r="AQ194" s="855">
        <f t="shared" si="44"/>
        <v>403.00344544014928</v>
      </c>
      <c r="AR194" s="624">
        <f>INDEX(Historical!$C$7:$C$1259,MATCH(B194,Historical!$B$7:$B$1281,0))*IF(AH194="n/a",1.03,IF(AH194&lt;0,1.01,IF(AH194&gt;10,1.1,(1+AH194/100))))</f>
        <v>2.2826</v>
      </c>
      <c r="AS194" s="853">
        <f t="shared" si="45"/>
        <v>2.5108600000000001</v>
      </c>
      <c r="AT194" s="853">
        <f t="shared" si="51"/>
        <v>2.5861858</v>
      </c>
      <c r="AU194" s="853">
        <f t="shared" si="51"/>
        <v>2.663771374</v>
      </c>
      <c r="AV194" s="853">
        <f t="shared" si="51"/>
        <v>2.74368451522</v>
      </c>
      <c r="AW194" s="624">
        <f t="shared" si="46"/>
        <v>12.78710168922</v>
      </c>
      <c r="AX194" s="719">
        <f t="shared" si="47"/>
        <v>12.9293242560364</v>
      </c>
      <c r="AY194" s="900">
        <v>2.11</v>
      </c>
      <c r="AZ194" s="839">
        <v>95.42</v>
      </c>
      <c r="BA194" s="839">
        <v>-5.64</v>
      </c>
      <c r="BB194" s="839">
        <v>3.09</v>
      </c>
      <c r="BC194" s="839">
        <v>20.399999999999999</v>
      </c>
      <c r="BE194" s="597">
        <v>2011</v>
      </c>
      <c r="BF194" s="865">
        <f t="shared" si="48"/>
        <v>0</v>
      </c>
      <c r="BG194" s="849">
        <v>0.3</v>
      </c>
    </row>
    <row r="195" spans="1:59" ht="11.25" customHeight="1" x14ac:dyDescent="0.2">
      <c r="A195" s="838" t="s">
        <v>1452</v>
      </c>
      <c r="B195" s="842" t="s">
        <v>1453</v>
      </c>
      <c r="C195" s="898" t="s">
        <v>108</v>
      </c>
      <c r="D195" s="898" t="s">
        <v>4272</v>
      </c>
      <c r="E195" s="705">
        <v>10</v>
      </c>
      <c r="F195" s="1153">
        <v>453</v>
      </c>
      <c r="G195" s="1153" t="s">
        <v>37</v>
      </c>
      <c r="H195" s="1153" t="s">
        <v>37</v>
      </c>
      <c r="I195" s="841">
        <v>32.47</v>
      </c>
      <c r="J195" s="624">
        <f t="shared" si="35"/>
        <v>3.5725284878349242</v>
      </c>
      <c r="K195" s="844">
        <v>0.28999999999999998</v>
      </c>
      <c r="L195" s="854">
        <v>4</v>
      </c>
      <c r="M195" s="615">
        <f t="shared" si="36"/>
        <v>1.1599999999999999</v>
      </c>
      <c r="N195" s="837" t="s">
        <v>705</v>
      </c>
      <c r="O195" s="706">
        <v>0.28000000000000003</v>
      </c>
      <c r="P195" s="606">
        <v>44259</v>
      </c>
      <c r="Q195" s="606">
        <v>44272</v>
      </c>
      <c r="R195" s="615">
        <f t="shared" si="37"/>
        <v>3.5714285714285547</v>
      </c>
      <c r="S195" s="673">
        <f>IF(INDEX(Historical!$D$7:$D$1257,MATCH(B195,Historical!$B$7:$B$1281,0))=0,"n/a",(INDEX(Historical!$C$7:$C$1259,MATCH(B195,Historical!$B$7:$B$1281,0))/INDEX(Historical!$D$7:$D$1257,MATCH(B195,Historical!$B$7:$B$1281,0))-1)*100)</f>
        <v>5.6603773584905648</v>
      </c>
      <c r="T195" s="673">
        <f>IF(INDEX(Historical!$F$7:$F$1250,MATCH(B195,Historical!$B$7:$B$1281,0))=0,"n/a",((INDEX(Historical!$C$7:$C$1259,MATCH(B195,Historical!$B$7:$B$1281,0))/INDEX(Historical!$F$7:$F$1250,MATCH(B195,Historical!$B$7:$B$1281,0)))^(1/3)-1)*100)</f>
        <v>14.814155115602246</v>
      </c>
      <c r="U195" s="673">
        <f>IF(INDEX(Historical!$H$7:$H$1250,MATCH(B195,Historical!$B$7:$B$1281,0))=0,"n/a",((INDEX(Historical!$C$7:$C$1259,MATCH(B195,Historical!$B$7:$B$1281,0))/INDEX(Historical!$H$7:$H$1250,MATCH(B195,Historical!$B$7:$B$1281,0)))^(1/5)-1)*100)</f>
        <v>14.06647108217831</v>
      </c>
      <c r="V195" s="673">
        <f>IF(INDEX(Historical!$O$7:$O$1250,MATCH(B195,Historical!$B$7:$B$1281,0))=0,"n/a",((INDEX(Historical!$C$7:$C$1259,MATCH(B195,Historical!$B$7:$B$1281,0))/INDEX(Historical!$O$7:$O$1250,MATCH(B195,Historical!$B$7:$B$1281,0)))^(1/10)-1)*100)</f>
        <v>60.295674122756004</v>
      </c>
      <c r="W195" s="674">
        <f t="shared" si="38"/>
        <v>0.23329154681213735</v>
      </c>
      <c r="X195" s="675">
        <f t="shared" si="39"/>
        <v>1.3024510261276212</v>
      </c>
      <c r="Y195" s="843"/>
      <c r="Z195" s="624">
        <f t="shared" si="40"/>
        <v>42.804428044280442</v>
      </c>
      <c r="AA195" s="853">
        <f t="shared" si="41"/>
        <v>11.981549815498155</v>
      </c>
      <c r="AB195" s="854">
        <v>12</v>
      </c>
      <c r="AC195" s="833">
        <v>2.71</v>
      </c>
      <c r="AD195" s="833">
        <v>1.52</v>
      </c>
      <c r="AE195" s="833">
        <v>3.52</v>
      </c>
      <c r="AF195" s="833">
        <v>1.22</v>
      </c>
      <c r="AG195" s="833">
        <v>10.299999999999999</v>
      </c>
      <c r="AH195" s="833">
        <v>-10</v>
      </c>
      <c r="AI195" s="833">
        <v>-5.67</v>
      </c>
      <c r="AJ195" s="833">
        <v>10.8</v>
      </c>
      <c r="AK195" s="833">
        <v>8</v>
      </c>
      <c r="AL195" s="845">
        <v>522.55999999999995</v>
      </c>
      <c r="AM195" s="839">
        <v>1.0999999999999999</v>
      </c>
      <c r="AN195" s="833">
        <v>0.11</v>
      </c>
      <c r="AO195" s="711">
        <f t="shared" si="42"/>
        <v>5.6574497545150777</v>
      </c>
      <c r="AP195" s="712">
        <f t="shared" si="43"/>
        <v>17.638999570013233</v>
      </c>
      <c r="AQ195" s="855">
        <f t="shared" si="44"/>
        <v>-19.398123057675242</v>
      </c>
      <c r="AR195" s="624">
        <f>INDEX(Historical!$C$7:$C$1259,MATCH(B195,Historical!$B$7:$B$1281,0))*IF(AH195="n/a",1.03,IF(AH195&lt;0,1.01,IF(AH195&gt;10,1.1,(1+AH195/100))))</f>
        <v>1.1312000000000002</v>
      </c>
      <c r="AS195" s="853">
        <f t="shared" si="45"/>
        <v>1.1425120000000002</v>
      </c>
      <c r="AT195" s="853">
        <f t="shared" si="51"/>
        <v>1.2339129600000003</v>
      </c>
      <c r="AU195" s="853">
        <f t="shared" si="51"/>
        <v>1.3326259968000005</v>
      </c>
      <c r="AV195" s="853">
        <f t="shared" si="51"/>
        <v>1.4392360765440007</v>
      </c>
      <c r="AW195" s="624">
        <f t="shared" si="46"/>
        <v>6.2794870333440027</v>
      </c>
      <c r="AX195" s="719">
        <f t="shared" si="47"/>
        <v>19.33935027207885</v>
      </c>
      <c r="AY195" s="900">
        <v>1.17</v>
      </c>
      <c r="AZ195" s="839">
        <v>89.990000000000009</v>
      </c>
      <c r="BA195" s="839">
        <v>-5.8000000000000007</v>
      </c>
      <c r="BB195" s="839">
        <v>6.68</v>
      </c>
      <c r="BC195" s="839">
        <v>31.5</v>
      </c>
      <c r="BE195" s="597">
        <v>2012</v>
      </c>
      <c r="BF195" s="865">
        <f t="shared" si="48"/>
        <v>0</v>
      </c>
      <c r="BG195" s="849">
        <v>1</v>
      </c>
    </row>
    <row r="196" spans="1:59" ht="11.25" customHeight="1" x14ac:dyDescent="0.2">
      <c r="A196" s="838" t="s">
        <v>674</v>
      </c>
      <c r="B196" s="842" t="s">
        <v>675</v>
      </c>
      <c r="C196" s="898" t="s">
        <v>4126</v>
      </c>
      <c r="D196" s="898" t="s">
        <v>4260</v>
      </c>
      <c r="E196" s="705">
        <v>20</v>
      </c>
      <c r="F196" s="1153">
        <v>169</v>
      </c>
      <c r="G196" s="1153" t="s">
        <v>106</v>
      </c>
      <c r="H196" s="1153" t="s">
        <v>106</v>
      </c>
      <c r="I196" s="841">
        <v>155.22</v>
      </c>
      <c r="J196" s="624">
        <f t="shared" si="35"/>
        <v>1.0050251256281406</v>
      </c>
      <c r="K196" s="844">
        <v>0.39</v>
      </c>
      <c r="L196" s="854">
        <v>4</v>
      </c>
      <c r="M196" s="615">
        <f t="shared" si="36"/>
        <v>1.56</v>
      </c>
      <c r="N196" s="837" t="s">
        <v>789</v>
      </c>
      <c r="O196" s="706">
        <v>0.36849999999999999</v>
      </c>
      <c r="P196" s="606">
        <v>44246</v>
      </c>
      <c r="Q196" s="606">
        <v>44263</v>
      </c>
      <c r="R196" s="615">
        <f t="shared" si="37"/>
        <v>5.8344640434192723</v>
      </c>
      <c r="S196" s="673">
        <f>IF(INDEX(Historical!$D$7:$D$1257,MATCH(B196,Historical!$B$7:$B$1281,0))=0,"n/a",(INDEX(Historical!$C$7:$C$1259,MATCH(B196,Historical!$B$7:$B$1281,0))/INDEX(Historical!$D$7:$D$1257,MATCH(B196,Historical!$B$7:$B$1281,0))-1)*100)</f>
        <v>0.54682159945318443</v>
      </c>
      <c r="T196" s="673">
        <f>IF(INDEX(Historical!$F$7:$F$1250,MATCH(B196,Historical!$B$7:$B$1281,0))=0,"n/a",((INDEX(Historical!$C$7:$C$1259,MATCH(B196,Historical!$B$7:$B$1281,0))/INDEX(Historical!$F$7:$F$1250,MATCH(B196,Historical!$B$7:$B$1281,0)))^(1/3)-1)*100)</f>
        <v>0.54983923000435642</v>
      </c>
      <c r="U196" s="673">
        <f>IF(INDEX(Historical!$H$7:$H$1250,MATCH(B196,Historical!$B$7:$B$1281,0))=0,"n/a",((INDEX(Historical!$C$7:$C$1259,MATCH(B196,Historical!$B$7:$B$1281,0))/INDEX(Historical!$H$7:$H$1250,MATCH(B196,Historical!$B$7:$B$1281,0)))^(1/5)-1)*100)</f>
        <v>0.53885408577705185</v>
      </c>
      <c r="V196" s="673">
        <f>IF(INDEX(Historical!$O$7:$O$1250,MATCH(B196,Historical!$B$7:$B$1281,0))=0,"n/a",((INDEX(Historical!$C$7:$C$1259,MATCH(B196,Historical!$B$7:$B$1281,0))/INDEX(Historical!$O$7:$O$1250,MATCH(B196,Historical!$B$7:$B$1281,0)))^(1/10)-1)*100)</f>
        <v>0.71385288641423461</v>
      </c>
      <c r="W196" s="674">
        <f t="shared" si="38"/>
        <v>0.75485313015091682</v>
      </c>
      <c r="X196" s="675">
        <f t="shared" si="39"/>
        <v>8.6911949318879328E-2</v>
      </c>
      <c r="Y196" s="843"/>
      <c r="Z196" s="624">
        <f t="shared" si="40"/>
        <v>122.83464566929135</v>
      </c>
      <c r="AA196" s="853">
        <f t="shared" si="41"/>
        <v>122.22047244094487</v>
      </c>
      <c r="AB196" s="854">
        <v>3</v>
      </c>
      <c r="AC196" s="833">
        <v>1.27</v>
      </c>
      <c r="AD196" s="833">
        <v>9.99</v>
      </c>
      <c r="AE196" s="833">
        <v>7.22</v>
      </c>
      <c r="AF196" s="833">
        <v>7.46</v>
      </c>
      <c r="AG196" s="833">
        <v>6.1</v>
      </c>
      <c r="AH196" s="833">
        <v>50.8</v>
      </c>
      <c r="AI196" s="833">
        <v>15.7</v>
      </c>
      <c r="AJ196" s="833">
        <v>6.2</v>
      </c>
      <c r="AK196" s="833">
        <v>11.799999999999999</v>
      </c>
      <c r="AL196" s="845">
        <v>38270</v>
      </c>
      <c r="AM196" s="839">
        <v>2.06</v>
      </c>
      <c r="AN196" s="833">
        <v>1.73</v>
      </c>
      <c r="AO196" s="711">
        <f t="shared" si="42"/>
        <v>-120.67659322953968</v>
      </c>
      <c r="AP196" s="712">
        <f t="shared" si="43"/>
        <v>1.5438792114051925</v>
      </c>
      <c r="AQ196" s="855">
        <f t="shared" si="44"/>
        <v>536.57581355577713</v>
      </c>
      <c r="AR196" s="624">
        <f>INDEX(Historical!$C$7:$C$1259,MATCH(B196,Historical!$B$7:$B$1281,0))*IF(AH196="n/a",1.03,IF(AH196&lt;0,1.01,IF(AH196&gt;10,1.1,(1+AH196/100))))</f>
        <v>1.6181000000000003</v>
      </c>
      <c r="AS196" s="853">
        <f t="shared" si="45"/>
        <v>1.7799100000000005</v>
      </c>
      <c r="AT196" s="853">
        <f t="shared" si="51"/>
        <v>1.9579010000000008</v>
      </c>
      <c r="AU196" s="853">
        <f t="shared" si="51"/>
        <v>2.153691100000001</v>
      </c>
      <c r="AV196" s="853">
        <f t="shared" si="51"/>
        <v>2.3690602100000011</v>
      </c>
      <c r="AW196" s="624">
        <f t="shared" si="46"/>
        <v>9.8786623100000028</v>
      </c>
      <c r="AX196" s="719">
        <f t="shared" si="47"/>
        <v>6.3642973263754694</v>
      </c>
      <c r="AY196" s="900">
        <v>1.73</v>
      </c>
      <c r="AZ196" s="839">
        <v>151.89999999999998</v>
      </c>
      <c r="BA196" s="839">
        <v>-6.87</v>
      </c>
      <c r="BB196" s="839">
        <v>3.7900000000000005</v>
      </c>
      <c r="BC196" s="839">
        <v>25.130000000000003</v>
      </c>
      <c r="BE196" s="597">
        <v>2002</v>
      </c>
      <c r="BF196" s="865">
        <f t="shared" si="48"/>
        <v>1</v>
      </c>
      <c r="BG196" s="849">
        <v>2</v>
      </c>
    </row>
    <row r="197" spans="1:59" ht="11.25" customHeight="1" x14ac:dyDescent="0.2">
      <c r="A197" s="838" t="s">
        <v>670</v>
      </c>
      <c r="B197" s="842" t="s">
        <v>671</v>
      </c>
      <c r="C197" s="898" t="s">
        <v>153</v>
      </c>
      <c r="D197" s="898" t="s">
        <v>4255</v>
      </c>
      <c r="E197" s="705">
        <v>13</v>
      </c>
      <c r="F197" s="1153">
        <v>273</v>
      </c>
      <c r="G197" s="1153" t="s">
        <v>115</v>
      </c>
      <c r="H197" s="1153" t="s">
        <v>115</v>
      </c>
      <c r="I197" s="841">
        <v>195.04</v>
      </c>
      <c r="J197" s="624">
        <f t="shared" si="35"/>
        <v>0.86136177194421659</v>
      </c>
      <c r="K197" s="844">
        <v>0.42</v>
      </c>
      <c r="L197" s="854">
        <v>4</v>
      </c>
      <c r="M197" s="615">
        <f t="shared" si="36"/>
        <v>1.68</v>
      </c>
      <c r="N197" s="837" t="s">
        <v>163</v>
      </c>
      <c r="O197" s="706">
        <v>0.41</v>
      </c>
      <c r="P197" s="606">
        <v>44074</v>
      </c>
      <c r="Q197" s="606">
        <v>44105</v>
      </c>
      <c r="R197" s="615">
        <f t="shared" si="37"/>
        <v>2.4390243902439046</v>
      </c>
      <c r="S197" s="673">
        <f>IF(INDEX(Historical!$D$7:$D$1257,MATCH(B197,Historical!$B$7:$B$1281,0))=0,"n/a",(INDEX(Historical!$C$7:$C$1259,MATCH(B197,Historical!$B$7:$B$1281,0))/INDEX(Historical!$D$7:$D$1257,MATCH(B197,Historical!$B$7:$B$1281,0))-1)*100)</f>
        <v>4.4303797468354222</v>
      </c>
      <c r="T197" s="673">
        <f>IF(INDEX(Historical!$F$7:$F$1250,MATCH(B197,Historical!$B$7:$B$1281,0))=0,"n/a",((INDEX(Historical!$C$7:$C$1259,MATCH(B197,Historical!$B$7:$B$1281,0))/INDEX(Historical!$F$7:$F$1250,MATCH(B197,Historical!$B$7:$B$1281,0)))^(1/3)-1)*100)</f>
        <v>11.823731145416261</v>
      </c>
      <c r="U197" s="673">
        <f>IF(INDEX(Historical!$H$7:$H$1250,MATCH(B197,Historical!$B$7:$B$1281,0))=0,"n/a",((INDEX(Historical!$C$7:$C$1259,MATCH(B197,Historical!$B$7:$B$1281,0))/INDEX(Historical!$H$7:$H$1250,MATCH(B197,Historical!$B$7:$B$1281,0)))^(1/5)-1)*100)</f>
        <v>9.6705751293923559</v>
      </c>
      <c r="V197" s="673">
        <f>IF(INDEX(Historical!$O$7:$O$1250,MATCH(B197,Historical!$B$7:$B$1281,0))=0,"n/a",((INDEX(Historical!$C$7:$C$1259,MATCH(B197,Historical!$B$7:$B$1281,0))/INDEX(Historical!$O$7:$O$1250,MATCH(B197,Historical!$B$7:$B$1281,0)))^(1/10)-1)*100)</f>
        <v>9.5958226385217227</v>
      </c>
      <c r="W197" s="674">
        <f t="shared" si="38"/>
        <v>1.0077901076006288</v>
      </c>
      <c r="X197" s="675" t="str">
        <f t="shared" si="39"/>
        <v>n/a</v>
      </c>
      <c r="Y197" s="637"/>
      <c r="Z197" s="624" t="str">
        <f t="shared" si="40"/>
        <v>n/a</v>
      </c>
      <c r="AA197" s="853" t="str">
        <f t="shared" si="41"/>
        <v>n/a</v>
      </c>
      <c r="AB197" s="854">
        <v>3</v>
      </c>
      <c r="AC197" s="833">
        <v>-27.09</v>
      </c>
      <c r="AD197" s="833" t="s">
        <v>136</v>
      </c>
      <c r="AE197" s="833">
        <v>0.13</v>
      </c>
      <c r="AF197" s="833" t="s">
        <v>136</v>
      </c>
      <c r="AG197" s="833">
        <v>-104.89999999999999</v>
      </c>
      <c r="AH197" s="833">
        <v>15</v>
      </c>
      <c r="AI197" s="833">
        <v>9.5</v>
      </c>
      <c r="AJ197" s="833">
        <v>-8</v>
      </c>
      <c r="AK197" s="833">
        <v>10.36</v>
      </c>
      <c r="AL197" s="845">
        <v>30860</v>
      </c>
      <c r="AM197" s="839">
        <v>0.05</v>
      </c>
      <c r="AN197" s="833" t="s">
        <v>136</v>
      </c>
      <c r="AO197" s="711" t="str">
        <f t="shared" si="42"/>
        <v>n/a</v>
      </c>
      <c r="AP197" s="712">
        <f t="shared" si="43"/>
        <v>10.531936901336572</v>
      </c>
      <c r="AQ197" s="855" t="str">
        <f t="shared" si="44"/>
        <v>n/a</v>
      </c>
      <c r="AR197" s="624">
        <f>INDEX(Historical!$C$7:$C$1259,MATCH(B197,Historical!$B$7:$B$1281,0))*IF(AH197="n/a",1.03,IF(AH197&lt;0,1.01,IF(AH197&gt;10,1.1,(1+AH197/100))))</f>
        <v>1.8149999999999999</v>
      </c>
      <c r="AS197" s="853">
        <f t="shared" si="45"/>
        <v>1.987425</v>
      </c>
      <c r="AT197" s="853">
        <f t="shared" si="51"/>
        <v>2.1861675000000003</v>
      </c>
      <c r="AU197" s="853">
        <f t="shared" si="51"/>
        <v>2.4047842500000005</v>
      </c>
      <c r="AV197" s="853">
        <f t="shared" si="51"/>
        <v>2.6452626750000006</v>
      </c>
      <c r="AW197" s="624">
        <f t="shared" si="46"/>
        <v>11.038639425000003</v>
      </c>
      <c r="AX197" s="719">
        <f t="shared" si="47"/>
        <v>5.6596797708162452</v>
      </c>
      <c r="AY197" s="900">
        <v>0.89</v>
      </c>
      <c r="AZ197" s="839">
        <v>60.99</v>
      </c>
      <c r="BA197" s="839">
        <v>-1.71</v>
      </c>
      <c r="BB197" s="839">
        <v>6.8500000000000005</v>
      </c>
      <c r="BC197" s="839">
        <v>17.669999999999998</v>
      </c>
      <c r="BE197" s="597">
        <v>2008</v>
      </c>
      <c r="BF197" s="865">
        <f t="shared" si="48"/>
        <v>1</v>
      </c>
      <c r="BG197" s="849">
        <v>-6.9</v>
      </c>
    </row>
    <row r="198" spans="1:59" ht="11.25" customHeight="1" x14ac:dyDescent="0.2">
      <c r="A198" s="831" t="s">
        <v>1472</v>
      </c>
      <c r="B198" s="842" t="s">
        <v>1473</v>
      </c>
      <c r="C198" s="898" t="s">
        <v>108</v>
      </c>
      <c r="D198" s="898" t="s">
        <v>4268</v>
      </c>
      <c r="E198" s="705">
        <v>12</v>
      </c>
      <c r="F198" s="1153">
        <v>297</v>
      </c>
      <c r="G198" s="1153" t="s">
        <v>106</v>
      </c>
      <c r="H198" s="1153" t="s">
        <v>106</v>
      </c>
      <c r="I198" s="841">
        <v>298.61</v>
      </c>
      <c r="J198" s="624">
        <f t="shared" si="35"/>
        <v>0.83051471819430034</v>
      </c>
      <c r="K198" s="844">
        <v>0.62</v>
      </c>
      <c r="L198" s="854">
        <v>4</v>
      </c>
      <c r="M198" s="615">
        <f t="shared" si="36"/>
        <v>2.48</v>
      </c>
      <c r="N198" s="837" t="s">
        <v>111</v>
      </c>
      <c r="O198" s="706">
        <v>0.56000000000000005</v>
      </c>
      <c r="P198" s="606">
        <v>44251</v>
      </c>
      <c r="Q198" s="606">
        <v>44273</v>
      </c>
      <c r="R198" s="615">
        <f t="shared" si="37"/>
        <v>10.714285714285703</v>
      </c>
      <c r="S198" s="673">
        <f>IF(INDEX(Historical!$D$7:$D$1257,MATCH(B198,Historical!$B$7:$B$1281,0))=0,"n/a",(INDEX(Historical!$C$7:$C$1259,MATCH(B198,Historical!$B$7:$B$1281,0))/INDEX(Historical!$D$7:$D$1257,MATCH(B198,Historical!$B$7:$B$1281,0))-1)*100)</f>
        <v>12.000000000000011</v>
      </c>
      <c r="T198" s="673">
        <f>IF(INDEX(Historical!$F$7:$F$1250,MATCH(B198,Historical!$B$7:$B$1281,0))=0,"n/a",((INDEX(Historical!$C$7:$C$1259,MATCH(B198,Historical!$B$7:$B$1281,0))/INDEX(Historical!$F$7:$F$1250,MATCH(B198,Historical!$B$7:$B$1281,0)))^(1/3)-1)*100)</f>
        <v>13.798047356553855</v>
      </c>
      <c r="U198" s="673">
        <f>IF(INDEX(Historical!$H$7:$H$1250,MATCH(B198,Historical!$B$7:$B$1281,0))=0,"n/a",((INDEX(Historical!$C$7:$C$1259,MATCH(B198,Historical!$B$7:$B$1281,0))/INDEX(Historical!$H$7:$H$1250,MATCH(B198,Historical!$B$7:$B$1281,0)))^(1/5)-1)*100)</f>
        <v>10.494795379650323</v>
      </c>
      <c r="V198" s="673">
        <f>IF(INDEX(Historical!$O$7:$O$1250,MATCH(B198,Historical!$B$7:$B$1281,0))=0,"n/a",((INDEX(Historical!$C$7:$C$1259,MATCH(B198,Historical!$B$7:$B$1281,0))/INDEX(Historical!$O$7:$O$1250,MATCH(B198,Historical!$B$7:$B$1281,0)))^(1/10)-1)*100)</f>
        <v>18.222427548378416</v>
      </c>
      <c r="W198" s="674">
        <f t="shared" si="38"/>
        <v>0.57592740329398306</v>
      </c>
      <c r="X198" s="675">
        <f t="shared" si="39"/>
        <v>0.69044706445067916</v>
      </c>
      <c r="Y198" s="634"/>
      <c r="Z198" s="624">
        <f t="shared" si="40"/>
        <v>26.411075612353567</v>
      </c>
      <c r="AA198" s="853">
        <f t="shared" si="41"/>
        <v>31.800851970181043</v>
      </c>
      <c r="AB198" s="854">
        <v>12</v>
      </c>
      <c r="AC198" s="833">
        <v>9.39</v>
      </c>
      <c r="AD198" s="833">
        <v>3.19</v>
      </c>
      <c r="AE198" s="833">
        <v>10.08</v>
      </c>
      <c r="AF198" s="833">
        <v>35.590000000000003</v>
      </c>
      <c r="AG198" s="835">
        <v>151.69999999999999</v>
      </c>
      <c r="AH198" s="833">
        <v>26.6</v>
      </c>
      <c r="AI198" s="833">
        <v>11.3</v>
      </c>
      <c r="AJ198" s="833">
        <v>15.2</v>
      </c>
      <c r="AK198" s="833">
        <v>9.94</v>
      </c>
      <c r="AL198" s="845">
        <v>54150</v>
      </c>
      <c r="AM198" s="840">
        <v>0.3</v>
      </c>
      <c r="AN198" s="833">
        <v>0</v>
      </c>
      <c r="AO198" s="711">
        <f t="shared" si="42"/>
        <v>-20.475541872336422</v>
      </c>
      <c r="AP198" s="712">
        <f t="shared" si="43"/>
        <v>11.325310097844623</v>
      </c>
      <c r="AQ198" s="855">
        <f t="shared" si="44"/>
        <v>609.23818961497727</v>
      </c>
      <c r="AR198" s="624">
        <f>INDEX(Historical!$C$7:$C$1259,MATCH(B198,Historical!$B$7:$B$1281,0))*IF(AH198="n/a",1.03,IF(AH198&lt;0,1.01,IF(AH198&gt;10,1.1,(1+AH198/100))))</f>
        <v>2.4640000000000004</v>
      </c>
      <c r="AS198" s="853">
        <f t="shared" si="45"/>
        <v>2.7104000000000008</v>
      </c>
      <c r="AT198" s="853">
        <f t="shared" si="51"/>
        <v>2.9798137600000008</v>
      </c>
      <c r="AU198" s="853">
        <f t="shared" si="51"/>
        <v>3.2760072477440008</v>
      </c>
      <c r="AV198" s="853">
        <f t="shared" si="51"/>
        <v>3.6016423681697542</v>
      </c>
      <c r="AW198" s="624">
        <f t="shared" si="46"/>
        <v>15.031863375913757</v>
      </c>
      <c r="AX198" s="719">
        <f t="shared" si="47"/>
        <v>5.0339450707992883</v>
      </c>
      <c r="AY198" s="900">
        <v>1.1599999999999999</v>
      </c>
      <c r="AZ198" s="839">
        <v>55.53</v>
      </c>
      <c r="BA198" s="839">
        <v>-3</v>
      </c>
      <c r="BB198" s="839">
        <v>5.91</v>
      </c>
      <c r="BC198" s="839">
        <v>6.03</v>
      </c>
      <c r="BE198" s="597">
        <v>2010</v>
      </c>
      <c r="BF198" s="865">
        <f t="shared" si="48"/>
        <v>0</v>
      </c>
      <c r="BG198" s="849">
        <v>15.2</v>
      </c>
    </row>
    <row r="199" spans="1:59" ht="11.25" customHeight="1" x14ac:dyDescent="0.2">
      <c r="A199" s="831" t="s">
        <v>1426</v>
      </c>
      <c r="B199" s="842" t="s">
        <v>1427</v>
      </c>
      <c r="C199" s="898" t="s">
        <v>245</v>
      </c>
      <c r="D199" s="898" t="s">
        <v>4267</v>
      </c>
      <c r="E199" s="705">
        <v>12</v>
      </c>
      <c r="F199" s="1153">
        <v>300</v>
      </c>
      <c r="G199" s="1153" t="s">
        <v>106</v>
      </c>
      <c r="H199" s="1153" t="s">
        <v>106</v>
      </c>
      <c r="I199" s="841">
        <v>88.04</v>
      </c>
      <c r="J199" s="624">
        <f t="shared" ref="J199:J262" si="52">(M199/I199)*100</f>
        <v>1.9536574284416173</v>
      </c>
      <c r="K199" s="844">
        <v>0.43</v>
      </c>
      <c r="L199" s="854">
        <v>4</v>
      </c>
      <c r="M199" s="615">
        <f t="shared" ref="M199:M262" si="53">K199*L199</f>
        <v>1.72</v>
      </c>
      <c r="N199" s="837" t="s">
        <v>593</v>
      </c>
      <c r="O199" s="706">
        <v>0.4</v>
      </c>
      <c r="P199" s="606">
        <v>44259</v>
      </c>
      <c r="Q199" s="606">
        <v>44274</v>
      </c>
      <c r="R199" s="615">
        <f t="shared" ref="R199:R262" si="54">(K199-O199)/O199*100</f>
        <v>7.4999999999999929</v>
      </c>
      <c r="S199" s="673">
        <f>IF(INDEX(Historical!$D$7:$D$1257,MATCH(B199,Historical!$B$7:$B$1281,0))=0,"n/a",(INDEX(Historical!$C$7:$C$1259,MATCH(B199,Historical!$B$7:$B$1281,0))/INDEX(Historical!$D$7:$D$1257,MATCH(B199,Historical!$B$7:$B$1281,0))-1)*100)</f>
        <v>9.5890410958904262</v>
      </c>
      <c r="T199" s="673">
        <f>IF(INDEX(Historical!$F$7:$F$1250,MATCH(B199,Historical!$B$7:$B$1281,0))=0,"n/a",((INDEX(Historical!$C$7:$C$1259,MATCH(B199,Historical!$B$7:$B$1281,0))/INDEX(Historical!$F$7:$F$1250,MATCH(B199,Historical!$B$7:$B$1281,0)))^(1/3)-1)*100)</f>
        <v>13.30326698854094</v>
      </c>
      <c r="U199" s="673">
        <f>IF(INDEX(Historical!$H$7:$H$1250,MATCH(B199,Historical!$B$7:$B$1281,0))=0,"n/a",((INDEX(Historical!$C$7:$C$1259,MATCH(B199,Historical!$B$7:$B$1281,0))/INDEX(Historical!$H$7:$H$1250,MATCH(B199,Historical!$B$7:$B$1281,0)))^(1/5)-1)*100)</f>
        <v>12.700920209792542</v>
      </c>
      <c r="V199" s="673">
        <f>IF(INDEX(Historical!$O$7:$O$1250,MATCH(B199,Historical!$B$7:$B$1281,0))=0,"n/a",((INDEX(Historical!$C$7:$C$1259,MATCH(B199,Historical!$B$7:$B$1281,0))/INDEX(Historical!$O$7:$O$1250,MATCH(B199,Historical!$B$7:$B$1281,0)))^(1/10)-1)*100)</f>
        <v>20.159463400188194</v>
      </c>
      <c r="W199" s="674">
        <f t="shared" ref="W199:W262" si="55">IF(OR(U199&lt;=0,U199="n/a",V199&lt;=0,V199="n/a"),"n/a",U199/V199)</f>
        <v>0.63002273213650994</v>
      </c>
      <c r="X199" s="675" t="str">
        <f t="shared" ref="X199:X262" si="56">IF(OR(AJ199&lt;=0,AJ199="n/a",U199&lt;=0,U199="n/a"),"n/a",U199/AJ199)</f>
        <v>n/a</v>
      </c>
      <c r="Y199" s="843" t="s">
        <v>815</v>
      </c>
      <c r="Z199" s="624">
        <f t="shared" ref="Z199:Z262" si="57">IF(OR(AC199&lt;0.01,AC199="n/a"),"n/a",M199/AC199*100)</f>
        <v>68.8</v>
      </c>
      <c r="AA199" s="853">
        <f t="shared" ref="AA199:AA262" si="58">IF(OR(AC199&lt;0.01,AC199="n/a"),"n/a",I199/AC199)</f>
        <v>35.216000000000001</v>
      </c>
      <c r="AB199" s="854">
        <v>12</v>
      </c>
      <c r="AC199" s="833">
        <v>2.5</v>
      </c>
      <c r="AD199" s="833">
        <v>1.47</v>
      </c>
      <c r="AE199" s="833">
        <v>0.81</v>
      </c>
      <c r="AF199" s="833">
        <v>2.34</v>
      </c>
      <c r="AG199" s="833">
        <v>7.3</v>
      </c>
      <c r="AH199" s="833">
        <v>-54.900000000000006</v>
      </c>
      <c r="AI199" s="833">
        <v>16.619999999999997</v>
      </c>
      <c r="AJ199" s="833">
        <v>-11.799999999999999</v>
      </c>
      <c r="AK199" s="833">
        <v>24.21</v>
      </c>
      <c r="AL199" s="845">
        <v>26490</v>
      </c>
      <c r="AM199" s="839">
        <v>1.6</v>
      </c>
      <c r="AN199" s="833">
        <v>0.36</v>
      </c>
      <c r="AO199" s="711">
        <f t="shared" ref="AO199:AO262" si="59">IF(U199="n/a","n/a",IF(AA199&lt;0,"n/a",IF(AA199="n/a","n/a",J199+U199-AA199)))</f>
        <v>-20.561422361765842</v>
      </c>
      <c r="AP199" s="712">
        <f t="shared" ref="AP199:AP262" si="60">IF(U199="n/a","n/a",J199+U199)</f>
        <v>14.65457763823416</v>
      </c>
      <c r="AQ199" s="855">
        <f t="shared" ref="AQ199:AQ262" si="61">IF(OR(AC199&lt;0.01,AF199="n/a"),"n/a",(I199/SQRT(22.5*AC199*(I199/AF199))-1)*100)</f>
        <v>91.375651533835395</v>
      </c>
      <c r="AR199" s="624">
        <f>INDEX(Historical!$C$7:$C$1259,MATCH(B199,Historical!$B$7:$B$1281,0))*IF(AH199="n/a",1.03,IF(AH199&lt;0,1.01,IF(AH199&gt;10,1.1,(1+AH199/100))))</f>
        <v>1.6160000000000001</v>
      </c>
      <c r="AS199" s="853">
        <f t="shared" ref="AS199:AS262" si="62">IF($AI199="n/a",1.03*AR199,IF($AI199&lt;0,1.01*AR199,IF($AI199&gt;10,1.1*AR199,(1+$AI199/100)*AR199)))</f>
        <v>1.7776000000000003</v>
      </c>
      <c r="AT199" s="853">
        <f t="shared" si="51"/>
        <v>1.9553600000000004</v>
      </c>
      <c r="AU199" s="853">
        <f t="shared" si="51"/>
        <v>2.1508960000000008</v>
      </c>
      <c r="AV199" s="853">
        <f t="shared" si="51"/>
        <v>2.365985600000001</v>
      </c>
      <c r="AW199" s="624">
        <f t="shared" ref="AW199:AW262" si="63">SUM(AR199:AV199)</f>
        <v>9.8658416000000031</v>
      </c>
      <c r="AX199" s="719">
        <f t="shared" ref="AX199:AX262" si="64">AW199/I199*100</f>
        <v>11.206089959109498</v>
      </c>
      <c r="AY199" s="900">
        <v>1.61</v>
      </c>
      <c r="AZ199" s="839">
        <v>205.48000000000002</v>
      </c>
      <c r="BA199" s="839">
        <v>-7.6899999999999995</v>
      </c>
      <c r="BB199" s="839">
        <v>6.8000000000000007</v>
      </c>
      <c r="BC199" s="839">
        <v>43.88</v>
      </c>
      <c r="BE199" s="597">
        <v>2011</v>
      </c>
      <c r="BF199" s="865">
        <f t="shared" ref="BF199:BF262" si="65">IF(BE199&gt;2008,0,IF(BE199&gt;2001,1,IF(BE199&gt;1990,2,IF(BE199&gt;1980,3,IF(BE199&gt;1973,4,IF(BE199&gt;1970,5,IF(BE199&gt;1960,6,IF(BE199&gt;1958,7,IF(BE199&gt;1953,8,9)))))))))</f>
        <v>0</v>
      </c>
      <c r="BG199" s="849">
        <v>2.9000000000000004</v>
      </c>
    </row>
    <row r="200" spans="1:59" ht="11.25" customHeight="1" x14ac:dyDescent="0.2">
      <c r="A200" s="831" t="s">
        <v>1440</v>
      </c>
      <c r="B200" s="842" t="s">
        <v>1441</v>
      </c>
      <c r="C200" s="898" t="s">
        <v>108</v>
      </c>
      <c r="D200" s="898" t="s">
        <v>4268</v>
      </c>
      <c r="E200" s="705">
        <v>13</v>
      </c>
      <c r="F200" s="1153">
        <v>278</v>
      </c>
      <c r="G200" s="1153" t="s">
        <v>106</v>
      </c>
      <c r="H200" s="1153" t="s">
        <v>106</v>
      </c>
      <c r="I200" s="841">
        <v>497.92</v>
      </c>
      <c r="J200" s="624">
        <f t="shared" si="52"/>
        <v>0.53020565552699228</v>
      </c>
      <c r="K200" s="844">
        <v>0.66</v>
      </c>
      <c r="L200" s="854">
        <v>4</v>
      </c>
      <c r="M200" s="615">
        <f t="shared" si="53"/>
        <v>2.64</v>
      </c>
      <c r="N200" s="837" t="s">
        <v>512</v>
      </c>
      <c r="O200" s="706">
        <v>0.6</v>
      </c>
      <c r="P200" s="606">
        <v>44236</v>
      </c>
      <c r="Q200" s="606">
        <v>44251</v>
      </c>
      <c r="R200" s="615">
        <f t="shared" si="54"/>
        <v>10.000000000000009</v>
      </c>
      <c r="S200" s="673">
        <f>IF(INDEX(Historical!$D$7:$D$1257,MATCH(B200,Historical!$B$7:$B$1281,0))=0,"n/a",(INDEX(Historical!$C$7:$C$1259,MATCH(B200,Historical!$B$7:$B$1281,0))/INDEX(Historical!$D$7:$D$1257,MATCH(B200,Historical!$B$7:$B$1281,0))-1)*100)</f>
        <v>17.647058823529417</v>
      </c>
      <c r="T200" s="673">
        <f>IF(INDEX(Historical!$F$7:$F$1250,MATCH(B200,Historical!$B$7:$B$1281,0))=0,"n/a",((INDEX(Historical!$C$7:$C$1259,MATCH(B200,Historical!$B$7:$B$1281,0))/INDEX(Historical!$F$7:$F$1250,MATCH(B200,Historical!$B$7:$B$1281,0)))^(1/3)-1)*100)</f>
        <v>22.052244447028492</v>
      </c>
      <c r="U200" s="673">
        <f>IF(INDEX(Historical!$H$7:$H$1250,MATCH(B200,Historical!$B$7:$B$1281,0))=0,"n/a",((INDEX(Historical!$C$7:$C$1259,MATCH(B200,Historical!$B$7:$B$1281,0))/INDEX(Historical!$H$7:$H$1250,MATCH(B200,Historical!$B$7:$B$1281,0)))^(1/5)-1)*100)</f>
        <v>24.573093961551741</v>
      </c>
      <c r="V200" s="673">
        <f>IF(INDEX(Historical!$O$7:$O$1250,MATCH(B200,Historical!$B$7:$B$1281,0))=0,"n/a",((INDEX(Historical!$C$7:$C$1259,MATCH(B200,Historical!$B$7:$B$1281,0))/INDEX(Historical!$O$7:$O$1250,MATCH(B200,Historical!$B$7:$B$1281,0)))^(1/10)-1)*100)</f>
        <v>23.966780101407249</v>
      </c>
      <c r="W200" s="674">
        <f t="shared" si="55"/>
        <v>1.0252980941778196</v>
      </c>
      <c r="X200" s="675">
        <f t="shared" si="56"/>
        <v>0.97512277625205324</v>
      </c>
      <c r="Y200" s="842"/>
      <c r="Z200" s="624">
        <f t="shared" si="57"/>
        <v>33.63057324840765</v>
      </c>
      <c r="AA200" s="853">
        <f t="shared" si="58"/>
        <v>63.429299363057332</v>
      </c>
      <c r="AB200" s="854">
        <v>12</v>
      </c>
      <c r="AC200" s="833">
        <v>7.85</v>
      </c>
      <c r="AD200" s="833">
        <v>6.03</v>
      </c>
      <c r="AE200" s="833">
        <v>26.27</v>
      </c>
      <c r="AF200" s="833">
        <v>19.420000000000002</v>
      </c>
      <c r="AG200" s="833">
        <v>34.200000000000003</v>
      </c>
      <c r="AH200" s="833">
        <v>45.4</v>
      </c>
      <c r="AI200" s="833">
        <v>11.26</v>
      </c>
      <c r="AJ200" s="833">
        <v>25.2</v>
      </c>
      <c r="AK200" s="833">
        <v>10.47</v>
      </c>
      <c r="AL200" s="845">
        <v>18100</v>
      </c>
      <c r="AM200" s="839">
        <v>2.6</v>
      </c>
      <c r="AN200" s="833">
        <v>0</v>
      </c>
      <c r="AO200" s="711">
        <f t="shared" si="59"/>
        <v>-38.325999745978599</v>
      </c>
      <c r="AP200" s="712">
        <f t="shared" si="60"/>
        <v>25.103299617078733</v>
      </c>
      <c r="AQ200" s="855">
        <f t="shared" si="61"/>
        <v>639.90900150118262</v>
      </c>
      <c r="AR200" s="624">
        <f>INDEX(Historical!$C$7:$C$1259,MATCH(B200,Historical!$B$7:$B$1281,0))*IF(AH200="n/a",1.03,IF(AH200&lt;0,1.01,IF(AH200&gt;10,1.1,(1+AH200/100))))</f>
        <v>2.64</v>
      </c>
      <c r="AS200" s="853">
        <f t="shared" si="62"/>
        <v>2.9040000000000004</v>
      </c>
      <c r="AT200" s="853">
        <f t="shared" si="51"/>
        <v>3.1944000000000008</v>
      </c>
      <c r="AU200" s="853">
        <f t="shared" si="51"/>
        <v>3.513840000000001</v>
      </c>
      <c r="AV200" s="853">
        <f t="shared" si="51"/>
        <v>3.8652240000000013</v>
      </c>
      <c r="AW200" s="624">
        <f t="shared" si="63"/>
        <v>16.117464000000005</v>
      </c>
      <c r="AX200" s="719">
        <f t="shared" si="64"/>
        <v>3.2369585475578417</v>
      </c>
      <c r="AY200" s="900">
        <v>0.43</v>
      </c>
      <c r="AZ200" s="839">
        <v>57.489999999999995</v>
      </c>
      <c r="BA200" s="839">
        <v>-17.899999999999999</v>
      </c>
      <c r="BB200" s="839">
        <v>-6.49</v>
      </c>
      <c r="BC200" s="839">
        <v>-4.8</v>
      </c>
      <c r="BE200" s="597">
        <v>2009</v>
      </c>
      <c r="BF200" s="865">
        <f t="shared" si="65"/>
        <v>0</v>
      </c>
      <c r="BG200" s="849">
        <v>26.1</v>
      </c>
    </row>
    <row r="201" spans="1:59" ht="11.25" customHeight="1" x14ac:dyDescent="0.2">
      <c r="A201" s="831" t="s">
        <v>1444</v>
      </c>
      <c r="B201" s="842" t="s">
        <v>1445</v>
      </c>
      <c r="C201" s="898" t="s">
        <v>108</v>
      </c>
      <c r="D201" s="898" t="s">
        <v>118</v>
      </c>
      <c r="E201" s="705">
        <v>11</v>
      </c>
      <c r="F201" s="1153">
        <v>324</v>
      </c>
      <c r="G201" s="1153" t="s">
        <v>115</v>
      </c>
      <c r="H201" s="1153" t="s">
        <v>115</v>
      </c>
      <c r="I201" s="841">
        <v>121.8</v>
      </c>
      <c r="J201" s="624">
        <f t="shared" si="52"/>
        <v>1.5270935960591134</v>
      </c>
      <c r="K201" s="844">
        <v>0.46500000000000002</v>
      </c>
      <c r="L201" s="854">
        <v>4</v>
      </c>
      <c r="M201" s="615">
        <f t="shared" si="53"/>
        <v>1.86</v>
      </c>
      <c r="N201" s="837" t="s">
        <v>107</v>
      </c>
      <c r="O201" s="706">
        <v>0.45500000000000002</v>
      </c>
      <c r="P201" s="606">
        <v>44036</v>
      </c>
      <c r="Q201" s="606">
        <v>44057</v>
      </c>
      <c r="R201" s="615">
        <f t="shared" si="54"/>
        <v>2.1978021978021998</v>
      </c>
      <c r="S201" s="673">
        <f>IF(INDEX(Historical!$D$7:$D$1257,MATCH(B201,Historical!$B$7:$B$1281,0))=0,"n/a",(INDEX(Historical!$C$7:$C$1259,MATCH(B201,Historical!$B$7:$B$1281,0))/INDEX(Historical!$D$7:$D$1257,MATCH(B201,Historical!$B$7:$B$1281,0))-1)*100)</f>
        <v>5.7471264367816133</v>
      </c>
      <c r="T201" s="673">
        <f>IF(INDEX(Historical!$F$7:$F$1250,MATCH(B201,Historical!$B$7:$B$1281,0))=0,"n/a",((INDEX(Historical!$C$7:$C$1259,MATCH(B201,Historical!$B$7:$B$1281,0))/INDEX(Historical!$F$7:$F$1250,MATCH(B201,Historical!$B$7:$B$1281,0)))^(1/3)-1)*100)</f>
        <v>8.7661931889893694</v>
      </c>
      <c r="U201" s="673">
        <f>IF(INDEX(Historical!$H$7:$H$1250,MATCH(B201,Historical!$B$7:$B$1281,0))=0,"n/a",((INDEX(Historical!$C$7:$C$1259,MATCH(B201,Historical!$B$7:$B$1281,0))/INDEX(Historical!$H$7:$H$1250,MATCH(B201,Historical!$B$7:$B$1281,0)))^(1/5)-1)*100)</f>
        <v>9.2916954210705107</v>
      </c>
      <c r="V201" s="673">
        <f>IF(INDEX(Historical!$O$7:$O$1250,MATCH(B201,Historical!$B$7:$B$1281,0))=0,"n/a",((INDEX(Historical!$C$7:$C$1259,MATCH(B201,Historical!$B$7:$B$1281,0))/INDEX(Historical!$O$7:$O$1250,MATCH(B201,Historical!$B$7:$B$1281,0)))^(1/10)-1)*100)</f>
        <v>8.5508629713109574</v>
      </c>
      <c r="W201" s="674">
        <f t="shared" si="55"/>
        <v>1.0866383255403722</v>
      </c>
      <c r="X201" s="675">
        <f t="shared" si="56"/>
        <v>1.6301220036965807</v>
      </c>
      <c r="Y201" s="637"/>
      <c r="Z201" s="624">
        <f t="shared" si="57"/>
        <v>47.208121827411169</v>
      </c>
      <c r="AA201" s="853">
        <f t="shared" si="58"/>
        <v>30.913705583756347</v>
      </c>
      <c r="AB201" s="854">
        <v>12</v>
      </c>
      <c r="AC201" s="833">
        <v>3.94</v>
      </c>
      <c r="AD201" s="833">
        <v>3.45</v>
      </c>
      <c r="AE201" s="833">
        <v>3.54</v>
      </c>
      <c r="AF201" s="833">
        <v>6.75</v>
      </c>
      <c r="AG201" s="833">
        <v>24.3</v>
      </c>
      <c r="AH201" s="833">
        <v>15.5</v>
      </c>
      <c r="AI201" s="833">
        <v>10.08</v>
      </c>
      <c r="AJ201" s="833">
        <v>5.7</v>
      </c>
      <c r="AK201" s="833">
        <v>8.94</v>
      </c>
      <c r="AL201" s="845">
        <v>60950</v>
      </c>
      <c r="AM201" s="839">
        <v>0.2</v>
      </c>
      <c r="AN201" s="833">
        <v>1.24</v>
      </c>
      <c r="AO201" s="711">
        <f t="shared" si="59"/>
        <v>-20.094916566626722</v>
      </c>
      <c r="AP201" s="712">
        <f t="shared" si="60"/>
        <v>10.818789017129625</v>
      </c>
      <c r="AQ201" s="855">
        <f t="shared" si="61"/>
        <v>204.53426203182627</v>
      </c>
      <c r="AR201" s="624">
        <f>INDEX(Historical!$C$7:$C$1259,MATCH(B201,Historical!$B$7:$B$1281,0))*IF(AH201="n/a",1.03,IF(AH201&lt;0,1.01,IF(AH201&gt;10,1.1,(1+AH201/100))))</f>
        <v>2.0240000000000005</v>
      </c>
      <c r="AS201" s="853">
        <f t="shared" si="62"/>
        <v>2.2264000000000008</v>
      </c>
      <c r="AT201" s="853">
        <f t="shared" si="51"/>
        <v>2.4254401600000008</v>
      </c>
      <c r="AU201" s="853">
        <f t="shared" si="51"/>
        <v>2.6422745103040008</v>
      </c>
      <c r="AV201" s="853">
        <f t="shared" si="51"/>
        <v>2.8784938515251781</v>
      </c>
      <c r="AW201" s="624">
        <f t="shared" si="63"/>
        <v>12.19660852182918</v>
      </c>
      <c r="AX201" s="719">
        <f t="shared" si="64"/>
        <v>10.013635896411479</v>
      </c>
      <c r="AY201" s="900">
        <v>0.88</v>
      </c>
      <c r="AZ201" s="839">
        <v>54.269999999999996</v>
      </c>
      <c r="BA201" s="839">
        <v>-0.16</v>
      </c>
      <c r="BB201" s="839">
        <v>5.47</v>
      </c>
      <c r="BC201" s="839">
        <v>6.92</v>
      </c>
      <c r="BE201" s="597">
        <v>2010</v>
      </c>
      <c r="BF201" s="865">
        <f t="shared" si="65"/>
        <v>0</v>
      </c>
      <c r="BG201" s="849">
        <v>6.2</v>
      </c>
    </row>
    <row r="202" spans="1:59" s="744" customFormat="1" ht="11.25" customHeight="1" x14ac:dyDescent="0.2">
      <c r="A202" s="619" t="s">
        <v>664</v>
      </c>
      <c r="B202" s="751" t="s">
        <v>665</v>
      </c>
      <c r="C202" s="898" t="s">
        <v>178</v>
      </c>
      <c r="D202" s="898" t="s">
        <v>4270</v>
      </c>
      <c r="E202" s="727">
        <v>20</v>
      </c>
      <c r="F202" s="1153">
        <v>165</v>
      </c>
      <c r="G202" s="1152" t="s">
        <v>106</v>
      </c>
      <c r="H202" s="1152" t="s">
        <v>106</v>
      </c>
      <c r="I202" s="728">
        <v>43.36</v>
      </c>
      <c r="J202" s="729">
        <f t="shared" si="52"/>
        <v>9.4787822878228791</v>
      </c>
      <c r="K202" s="749">
        <v>1.0275000000000001</v>
      </c>
      <c r="L202" s="731">
        <v>4</v>
      </c>
      <c r="M202" s="732">
        <f t="shared" si="53"/>
        <v>4.1100000000000003</v>
      </c>
      <c r="N202" s="733" t="s">
        <v>107</v>
      </c>
      <c r="O202" s="750">
        <v>1.02</v>
      </c>
      <c r="P202" s="1097">
        <v>43867</v>
      </c>
      <c r="Q202" s="1097">
        <v>43874</v>
      </c>
      <c r="R202" s="732">
        <f t="shared" si="54"/>
        <v>0.73529411764706487</v>
      </c>
      <c r="S202" s="673">
        <f>IF(INDEX(Historical!$D$7:$D$1257,MATCH(B202,Historical!$B$7:$B$1281,0))=0,"n/a",(INDEX(Historical!$C$7:$C$1259,MATCH(B202,Historical!$B$7:$B$1281,0))/INDEX(Historical!$D$7:$D$1257,MATCH(B202,Historical!$B$7:$B$1281,0))-1)*100)</f>
        <v>1.8587360594795488</v>
      </c>
      <c r="T202" s="673">
        <f>IF(INDEX(Historical!$F$7:$F$1250,MATCH(B202,Historical!$B$7:$B$1281,0))=0,"n/a",((INDEX(Historical!$C$7:$C$1259,MATCH(B202,Historical!$B$7:$B$1281,0))/INDEX(Historical!$F$7:$F$1250,MATCH(B202,Historical!$B$7:$B$1281,0)))^(1/3)-1)*100)</f>
        <v>5.2762176716541154</v>
      </c>
      <c r="U202" s="673">
        <f>IF(INDEX(Historical!$H$7:$H$1250,MATCH(B202,Historical!$B$7:$B$1281,0))=0,"n/a",((INDEX(Historical!$C$7:$C$1259,MATCH(B202,Historical!$B$7:$B$1281,0))/INDEX(Historical!$H$7:$H$1250,MATCH(B202,Historical!$B$7:$B$1281,0)))^(1/5)-1)*100)</f>
        <v>7.1126225082772443</v>
      </c>
      <c r="V202" s="673">
        <f>IF(INDEX(Historical!$O$7:$O$1250,MATCH(B202,Historical!$B$7:$B$1281,0))=0,"n/a",((INDEX(Historical!$C$7:$C$1259,MATCH(B202,Historical!$B$7:$B$1281,0))/INDEX(Historical!$O$7:$O$1250,MATCH(B202,Historical!$B$7:$B$1281,0)))^(1/10)-1)*100)</f>
        <v>10.952018972771205</v>
      </c>
      <c r="W202" s="674">
        <f t="shared" si="55"/>
        <v>0.64943482347506631</v>
      </c>
      <c r="X202" s="675">
        <f t="shared" si="56"/>
        <v>35.563112541386218</v>
      </c>
      <c r="Y202" s="745"/>
      <c r="Z202" s="729">
        <f t="shared" si="57"/>
        <v>113.53591160220995</v>
      </c>
      <c r="AA202" s="736">
        <f t="shared" si="58"/>
        <v>11.977900552486187</v>
      </c>
      <c r="AB202" s="731">
        <v>12</v>
      </c>
      <c r="AC202" s="737">
        <v>3.62</v>
      </c>
      <c r="AD202" s="737">
        <v>4.01</v>
      </c>
      <c r="AE202" s="737">
        <v>3.83</v>
      </c>
      <c r="AF202" s="737">
        <v>4.16</v>
      </c>
      <c r="AG202" s="737">
        <v>33.700000000000003</v>
      </c>
      <c r="AH202" s="737">
        <v>-18.8</v>
      </c>
      <c r="AI202" s="737">
        <v>10.050000000000001</v>
      </c>
      <c r="AJ202" s="737">
        <v>0.2</v>
      </c>
      <c r="AK202" s="737">
        <v>2.9499999999999997</v>
      </c>
      <c r="AL202" s="738">
        <v>9290</v>
      </c>
      <c r="AM202" s="739">
        <v>0.3</v>
      </c>
      <c r="AN202" s="737">
        <v>0</v>
      </c>
      <c r="AO202" s="740">
        <f t="shared" si="59"/>
        <v>4.6135042436139351</v>
      </c>
      <c r="AP202" s="741">
        <f t="shared" si="60"/>
        <v>16.591404796100122</v>
      </c>
      <c r="AQ202" s="742">
        <f t="shared" si="61"/>
        <v>48.814674154492543</v>
      </c>
      <c r="AR202" s="624">
        <f>INDEX(Historical!$C$7:$C$1259,MATCH(B202,Historical!$B$7:$B$1281,0))*IF(AH202="n/a",1.03,IF(AH202&lt;0,1.01,IF(AH202&gt;10,1.1,(1+AH202/100))))</f>
        <v>4.1511000000000005</v>
      </c>
      <c r="AS202" s="736">
        <f t="shared" si="62"/>
        <v>4.5662100000000008</v>
      </c>
      <c r="AT202" s="736">
        <f t="shared" si="51"/>
        <v>4.7009131950000009</v>
      </c>
      <c r="AU202" s="736">
        <f t="shared" si="51"/>
        <v>4.839590134252501</v>
      </c>
      <c r="AV202" s="736">
        <f t="shared" si="51"/>
        <v>4.9823580432129502</v>
      </c>
      <c r="AW202" s="729">
        <f t="shared" si="63"/>
        <v>23.240171372465454</v>
      </c>
      <c r="AX202" s="743">
        <f t="shared" si="64"/>
        <v>53.598181209560551</v>
      </c>
      <c r="AY202" s="901">
        <v>1.07</v>
      </c>
      <c r="AZ202" s="739">
        <v>32.97</v>
      </c>
      <c r="BA202" s="739">
        <v>-13.120000000000001</v>
      </c>
      <c r="BB202" s="739">
        <v>-0.36</v>
      </c>
      <c r="BC202" s="739">
        <v>5.29</v>
      </c>
      <c r="BD202" s="875"/>
      <c r="BE202" s="597">
        <v>2001</v>
      </c>
      <c r="BF202" s="865">
        <f t="shared" si="65"/>
        <v>2</v>
      </c>
      <c r="BG202" s="793">
        <v>10</v>
      </c>
    </row>
    <row r="203" spans="1:59" ht="11.25" customHeight="1" x14ac:dyDescent="0.2">
      <c r="A203" s="838" t="s">
        <v>4068</v>
      </c>
      <c r="B203" s="842" t="s">
        <v>680</v>
      </c>
      <c r="C203" s="898" t="s">
        <v>245</v>
      </c>
      <c r="D203" s="898" t="s">
        <v>4251</v>
      </c>
      <c r="E203" s="705">
        <v>16</v>
      </c>
      <c r="F203" s="1153">
        <v>229</v>
      </c>
      <c r="G203" s="1153" t="s">
        <v>106</v>
      </c>
      <c r="H203" s="1153" t="s">
        <v>106</v>
      </c>
      <c r="I203" s="841">
        <v>65.8</v>
      </c>
      <c r="J203" s="624">
        <f t="shared" si="52"/>
        <v>1.337386018237082</v>
      </c>
      <c r="K203" s="844">
        <v>0.22</v>
      </c>
      <c r="L203" s="854">
        <v>4</v>
      </c>
      <c r="M203" s="615">
        <f t="shared" si="53"/>
        <v>0.88</v>
      </c>
      <c r="N203" s="837" t="s">
        <v>111</v>
      </c>
      <c r="O203" s="706">
        <v>0.2</v>
      </c>
      <c r="P203" s="904">
        <v>43616</v>
      </c>
      <c r="Q203" s="904">
        <v>43633</v>
      </c>
      <c r="R203" s="615">
        <f t="shared" si="54"/>
        <v>9.9999999999999947</v>
      </c>
      <c r="S203" s="673">
        <f>IF(INDEX(Historical!$D$7:$D$1257,MATCH(B203,Historical!$B$7:$B$1281,0))=0,"n/a",(INDEX(Historical!$C$7:$C$1259,MATCH(B203,Historical!$B$7:$B$1281,0))/INDEX(Historical!$D$7:$D$1257,MATCH(B203,Historical!$B$7:$B$1281,0))-1)*100)</f>
        <v>2.3255813953488413</v>
      </c>
      <c r="T203" s="673">
        <f>IF(INDEX(Historical!$F$7:$F$1250,MATCH(B203,Historical!$B$7:$B$1281,0))=0,"n/a",((INDEX(Historical!$C$7:$C$1259,MATCH(B203,Historical!$B$7:$B$1281,0))/INDEX(Historical!$F$7:$F$1250,MATCH(B203,Historical!$B$7:$B$1281,0)))^(1/3)-1)*100)</f>
        <v>7.4174341954216017</v>
      </c>
      <c r="U203" s="673">
        <f>IF(INDEX(Historical!$H$7:$H$1250,MATCH(B203,Historical!$B$7:$B$1281,0))=0,"n/a",((INDEX(Historical!$C$7:$C$1259,MATCH(B203,Historical!$B$7:$B$1281,0))/INDEX(Historical!$H$7:$H$1250,MATCH(B203,Historical!$B$7:$B$1281,0)))^(1/5)-1)*100)</f>
        <v>8.6953425925393901</v>
      </c>
      <c r="V203" s="673">
        <f>IF(INDEX(Historical!$O$7:$O$1250,MATCH(B203,Historical!$B$7:$B$1281,0))=0,"n/a",((INDEX(Historical!$C$7:$C$1259,MATCH(B203,Historical!$B$7:$B$1281,0))/INDEX(Historical!$O$7:$O$1250,MATCH(B203,Historical!$B$7:$B$1281,0)))^(1/10)-1)*100)</f>
        <v>13.56294170035115</v>
      </c>
      <c r="W203" s="674">
        <f t="shared" si="55"/>
        <v>0.6411103715290809</v>
      </c>
      <c r="X203" s="675" t="str">
        <f t="shared" si="56"/>
        <v>n/a</v>
      </c>
      <c r="Y203" s="646" t="s">
        <v>4582</v>
      </c>
      <c r="Z203" s="624">
        <f t="shared" si="57"/>
        <v>162.96296296296296</v>
      </c>
      <c r="AA203" s="853">
        <f t="shared" si="58"/>
        <v>121.85185185185183</v>
      </c>
      <c r="AB203" s="854">
        <v>3</v>
      </c>
      <c r="AC203" s="833">
        <v>0.54</v>
      </c>
      <c r="AD203" s="833">
        <v>6.8</v>
      </c>
      <c r="AE203" s="833">
        <v>1.93</v>
      </c>
      <c r="AF203" s="833">
        <v>2.99</v>
      </c>
      <c r="AG203" s="833">
        <v>2.5</v>
      </c>
      <c r="AH203" s="833">
        <v>-28.000000000000004</v>
      </c>
      <c r="AI203" s="833">
        <v>84.830000000000013</v>
      </c>
      <c r="AJ203" s="833">
        <v>-1.9</v>
      </c>
      <c r="AK203" s="833">
        <v>18</v>
      </c>
      <c r="AL203" s="845">
        <v>2130</v>
      </c>
      <c r="AM203" s="839">
        <v>1.7000000000000002</v>
      </c>
      <c r="AN203" s="833">
        <v>0.81</v>
      </c>
      <c r="AO203" s="711">
        <f t="shared" si="59"/>
        <v>-111.81912324107536</v>
      </c>
      <c r="AP203" s="712">
        <f t="shared" si="60"/>
        <v>10.032728610776472</v>
      </c>
      <c r="AQ203" s="855">
        <f t="shared" si="61"/>
        <v>302.40225150520831</v>
      </c>
      <c r="AR203" s="624">
        <f>INDEX(Historical!$C$7:$C$1259,MATCH(B203,Historical!$B$7:$B$1281,0))*IF(AH203="n/a",1.03,IF(AH203&lt;0,1.01,IF(AH203&gt;10,1.1,(1+AH203/100))))</f>
        <v>0.88880000000000003</v>
      </c>
      <c r="AS203" s="853">
        <f t="shared" si="62"/>
        <v>0.9776800000000001</v>
      </c>
      <c r="AT203" s="853">
        <f t="shared" si="51"/>
        <v>1.0754480000000002</v>
      </c>
      <c r="AU203" s="853">
        <f t="shared" si="51"/>
        <v>1.1829928000000003</v>
      </c>
      <c r="AV203" s="853">
        <f t="shared" si="51"/>
        <v>1.3012920800000005</v>
      </c>
      <c r="AW203" s="624">
        <f t="shared" si="63"/>
        <v>5.4262128800000013</v>
      </c>
      <c r="AX203" s="719">
        <f t="shared" si="64"/>
        <v>8.246524133738605</v>
      </c>
      <c r="AY203" s="900">
        <v>1.1299999999999999</v>
      </c>
      <c r="AZ203" s="839">
        <v>77.400000000000006</v>
      </c>
      <c r="BA203" s="839">
        <v>-8.2199999999999989</v>
      </c>
      <c r="BB203" s="839">
        <v>3.55</v>
      </c>
      <c r="BC203" s="839">
        <v>24.07</v>
      </c>
      <c r="BE203" s="597">
        <v>2005</v>
      </c>
      <c r="BF203" s="865">
        <f t="shared" si="65"/>
        <v>1</v>
      </c>
      <c r="BG203" s="849">
        <v>1</v>
      </c>
    </row>
    <row r="204" spans="1:59" ht="11.25" customHeight="1" x14ac:dyDescent="0.2">
      <c r="A204" s="831" t="s">
        <v>1464</v>
      </c>
      <c r="B204" s="842" t="s">
        <v>1465</v>
      </c>
      <c r="C204" s="898" t="s">
        <v>108</v>
      </c>
      <c r="D204" s="898" t="s">
        <v>4272</v>
      </c>
      <c r="E204" s="705">
        <v>11</v>
      </c>
      <c r="F204" s="1153">
        <v>363</v>
      </c>
      <c r="G204" s="1153" t="s">
        <v>106</v>
      </c>
      <c r="H204" s="1153" t="s">
        <v>106</v>
      </c>
      <c r="I204" s="841">
        <v>30.97</v>
      </c>
      <c r="J204" s="624">
        <f t="shared" si="52"/>
        <v>2.9060381013884409</v>
      </c>
      <c r="K204" s="844">
        <v>0.22500000000000001</v>
      </c>
      <c r="L204" s="854">
        <v>4</v>
      </c>
      <c r="M204" s="615">
        <f t="shared" si="53"/>
        <v>0.9</v>
      </c>
      <c r="N204" s="837" t="s">
        <v>148</v>
      </c>
      <c r="O204" s="706">
        <v>0.22</v>
      </c>
      <c r="P204" s="606">
        <v>44253</v>
      </c>
      <c r="Q204" s="606">
        <v>44270</v>
      </c>
      <c r="R204" s="615">
        <f t="shared" si="54"/>
        <v>2.2727272727272747</v>
      </c>
      <c r="S204" s="673">
        <f>IF(INDEX(Historical!$D$7:$D$1257,MATCH(B204,Historical!$B$7:$B$1281,0))=0,"n/a",(INDEX(Historical!$C$7:$C$1259,MATCH(B204,Historical!$B$7:$B$1281,0))/INDEX(Historical!$D$7:$D$1257,MATCH(B204,Historical!$B$7:$B$1281,0))-1)*100)</f>
        <v>8.6419753086419693</v>
      </c>
      <c r="T204" s="673">
        <f>IF(INDEX(Historical!$F$7:$F$1250,MATCH(B204,Historical!$B$7:$B$1281,0))=0,"n/a",((INDEX(Historical!$C$7:$C$1259,MATCH(B204,Historical!$B$7:$B$1281,0))/INDEX(Historical!$F$7:$F$1250,MATCH(B204,Historical!$B$7:$B$1281,0)))^(1/3)-1)*100)</f>
        <v>9.5139112263757255</v>
      </c>
      <c r="U204" s="673">
        <f>IF(INDEX(Historical!$H$7:$H$1250,MATCH(B204,Historical!$B$7:$B$1281,0))=0,"n/a",((INDEX(Historical!$C$7:$C$1259,MATCH(B204,Historical!$B$7:$B$1281,0))/INDEX(Historical!$H$7:$H$1250,MATCH(B204,Historical!$B$7:$B$1281,0)))^(1/5)-1)*100)</f>
        <v>7.9608473046602901</v>
      </c>
      <c r="V204" s="673">
        <f>IF(INDEX(Historical!$O$7:$O$1250,MATCH(B204,Historical!$B$7:$B$1281,0))=0,"n/a",((INDEX(Historical!$C$7:$C$1259,MATCH(B204,Historical!$B$7:$B$1281,0))/INDEX(Historical!$O$7:$O$1250,MATCH(B204,Historical!$B$7:$B$1281,0)))^(1/10)-1)*100)</f>
        <v>15.969895987933814</v>
      </c>
      <c r="W204" s="674">
        <f t="shared" si="55"/>
        <v>0.49849086748437021</v>
      </c>
      <c r="X204" s="675" t="str">
        <f t="shared" si="56"/>
        <v>n/a</v>
      </c>
      <c r="Y204" s="843"/>
      <c r="Z204" s="624">
        <f t="shared" si="57"/>
        <v>219.51219512195124</v>
      </c>
      <c r="AA204" s="853">
        <f t="shared" si="58"/>
        <v>75.536585365853654</v>
      </c>
      <c r="AB204" s="854">
        <v>12</v>
      </c>
      <c r="AC204" s="833">
        <v>0.41</v>
      </c>
      <c r="AD204" s="833">
        <v>9.39</v>
      </c>
      <c r="AE204" s="833">
        <v>2.62</v>
      </c>
      <c r="AF204" s="833">
        <v>0.96</v>
      </c>
      <c r="AG204" s="833">
        <v>1.3</v>
      </c>
      <c r="AH204" s="833">
        <v>-86</v>
      </c>
      <c r="AI204" s="833">
        <v>-1.69</v>
      </c>
      <c r="AJ204" s="833">
        <v>-29.799999999999997</v>
      </c>
      <c r="AK204" s="833">
        <v>8</v>
      </c>
      <c r="AL204" s="845">
        <v>483.58</v>
      </c>
      <c r="AM204" s="839">
        <v>1.0999999999999999</v>
      </c>
      <c r="AN204" s="833">
        <v>0.23</v>
      </c>
      <c r="AO204" s="711">
        <f t="shared" si="59"/>
        <v>-64.669699959804916</v>
      </c>
      <c r="AP204" s="712">
        <f t="shared" si="60"/>
        <v>10.866885406048731</v>
      </c>
      <c r="AQ204" s="855">
        <f t="shared" si="61"/>
        <v>79.524213100714917</v>
      </c>
      <c r="AR204" s="624">
        <f>INDEX(Historical!$C$7:$C$1259,MATCH(B204,Historical!$B$7:$B$1281,0))*IF(AH204="n/a",1.03,IF(AH204&lt;0,1.01,IF(AH204&gt;10,1.1,(1+AH204/100))))</f>
        <v>0.88880000000000003</v>
      </c>
      <c r="AS204" s="853">
        <f t="shared" si="62"/>
        <v>0.89768800000000004</v>
      </c>
      <c r="AT204" s="853">
        <f t="shared" si="51"/>
        <v>0.96950304000000009</v>
      </c>
      <c r="AU204" s="853">
        <f t="shared" si="51"/>
        <v>1.0470632832000002</v>
      </c>
      <c r="AV204" s="853">
        <f t="shared" si="51"/>
        <v>1.1308283458560002</v>
      </c>
      <c r="AW204" s="624">
        <f t="shared" si="63"/>
        <v>4.9338826690560005</v>
      </c>
      <c r="AX204" s="719">
        <f t="shared" si="64"/>
        <v>15.93116780450759</v>
      </c>
      <c r="AY204" s="900">
        <v>1.03</v>
      </c>
      <c r="AZ204" s="839">
        <v>103.08</v>
      </c>
      <c r="BA204" s="839">
        <v>-8.0500000000000007</v>
      </c>
      <c r="BB204" s="839">
        <v>7.3999999999999995</v>
      </c>
      <c r="BC204" s="839">
        <v>34.44</v>
      </c>
      <c r="BE204" s="597">
        <v>2011</v>
      </c>
      <c r="BF204" s="865">
        <f t="shared" si="65"/>
        <v>0</v>
      </c>
      <c r="BG204" s="849">
        <v>0.1</v>
      </c>
    </row>
    <row r="205" spans="1:59" ht="11.25" customHeight="1" x14ac:dyDescent="0.2">
      <c r="A205" s="831" t="s">
        <v>1474</v>
      </c>
      <c r="B205" s="842" t="s">
        <v>1475</v>
      </c>
      <c r="C205" s="898" t="s">
        <v>108</v>
      </c>
      <c r="D205" s="898" t="s">
        <v>4268</v>
      </c>
      <c r="E205" s="705">
        <v>11</v>
      </c>
      <c r="F205" s="1153">
        <v>345</v>
      </c>
      <c r="G205" s="1153" t="s">
        <v>106</v>
      </c>
      <c r="H205" s="1153" t="s">
        <v>106</v>
      </c>
      <c r="I205" s="841">
        <v>225.04</v>
      </c>
      <c r="J205" s="624">
        <f t="shared" si="52"/>
        <v>0.55990046214006406</v>
      </c>
      <c r="K205" s="844">
        <v>0.315</v>
      </c>
      <c r="L205" s="854">
        <v>4</v>
      </c>
      <c r="M205" s="615">
        <f t="shared" si="53"/>
        <v>1.26</v>
      </c>
      <c r="N205" s="837" t="s">
        <v>160</v>
      </c>
      <c r="O205" s="706">
        <v>0.3</v>
      </c>
      <c r="P205" s="606">
        <v>44196</v>
      </c>
      <c r="Q205" s="606">
        <v>44225</v>
      </c>
      <c r="R205" s="615">
        <f t="shared" si="54"/>
        <v>5.0000000000000044</v>
      </c>
      <c r="S205" s="673">
        <f>IF(INDEX(Historical!$D$7:$D$1257,MATCH(B205,Historical!$B$7:$B$1281,0))=0,"n/a",(INDEX(Historical!$C$7:$C$1259,MATCH(B205,Historical!$B$7:$B$1281,0))/INDEX(Historical!$D$7:$D$1257,MATCH(B205,Historical!$B$7:$B$1281,0))-1)*100)</f>
        <v>5.0000000000000044</v>
      </c>
      <c r="T205" s="673">
        <f>IF(INDEX(Historical!$F$7:$F$1250,MATCH(B205,Historical!$B$7:$B$1281,0))=0,"n/a",((INDEX(Historical!$C$7:$C$1259,MATCH(B205,Historical!$B$7:$B$1281,0))/INDEX(Historical!$F$7:$F$1250,MATCH(B205,Historical!$B$7:$B$1281,0)))^(1/3)-1)*100)</f>
        <v>11.052303824457699</v>
      </c>
      <c r="U205" s="673">
        <f>IF(INDEX(Historical!$H$7:$H$1250,MATCH(B205,Historical!$B$7:$B$1281,0))=0,"n/a",((INDEX(Historical!$C$7:$C$1259,MATCH(B205,Historical!$B$7:$B$1281,0))/INDEX(Historical!$H$7:$H$1250,MATCH(B205,Historical!$B$7:$B$1281,0)))^(1/5)-1)*100)</f>
        <v>10.639802171942204</v>
      </c>
      <c r="V205" s="673" t="str">
        <f>IF(INDEX(Historical!$O$7:$O$1250,MATCH(B205,Historical!$B$7:$B$1281,0))=0,"n/a",((INDEX(Historical!$C$7:$C$1259,MATCH(B205,Historical!$B$7:$B$1281,0))/INDEX(Historical!$O$7:$O$1250,MATCH(B205,Historical!$B$7:$B$1281,0)))^(1/10)-1)*100)</f>
        <v>n/a</v>
      </c>
      <c r="W205" s="674" t="str">
        <f t="shared" si="55"/>
        <v>n/a</v>
      </c>
      <c r="X205" s="675">
        <f t="shared" si="56"/>
        <v>0.91722432516743124</v>
      </c>
      <c r="Y205" s="634"/>
      <c r="Z205" s="624">
        <f t="shared" si="57"/>
        <v>24.371373307543521</v>
      </c>
      <c r="AA205" s="853">
        <f t="shared" si="58"/>
        <v>43.52804642166344</v>
      </c>
      <c r="AB205" s="854">
        <v>12</v>
      </c>
      <c r="AC205" s="833">
        <v>5.17</v>
      </c>
      <c r="AD205" s="833">
        <v>2.75</v>
      </c>
      <c r="AE205" s="833">
        <v>6.95</v>
      </c>
      <c r="AF205" s="833">
        <v>7.67</v>
      </c>
      <c r="AG205" s="833">
        <v>19.600000000000001</v>
      </c>
      <c r="AH205" s="833">
        <v>47.099999999999994</v>
      </c>
      <c r="AI205" s="833" t="s">
        <v>136</v>
      </c>
      <c r="AJ205" s="833">
        <v>11.600000000000001</v>
      </c>
      <c r="AK205" s="833">
        <v>16</v>
      </c>
      <c r="AL205" s="845">
        <v>9660</v>
      </c>
      <c r="AM205" s="839">
        <v>44.3</v>
      </c>
      <c r="AN205" s="833">
        <v>0.35</v>
      </c>
      <c r="AO205" s="711">
        <f t="shared" si="59"/>
        <v>-32.328343787581176</v>
      </c>
      <c r="AP205" s="712">
        <f t="shared" si="60"/>
        <v>11.199702634082268</v>
      </c>
      <c r="AQ205" s="855">
        <f t="shared" si="61"/>
        <v>285.20419753923795</v>
      </c>
      <c r="AR205" s="624">
        <f>INDEX(Historical!$C$7:$C$1259,MATCH(B205,Historical!$B$7:$B$1281,0))*IF(AH205="n/a",1.03,IF(AH205&lt;0,1.01,IF(AH205&gt;10,1.1,(1+AH205/100))))</f>
        <v>1.3860000000000001</v>
      </c>
      <c r="AS205" s="853">
        <f t="shared" si="62"/>
        <v>1.4275800000000001</v>
      </c>
      <c r="AT205" s="853">
        <f t="shared" si="51"/>
        <v>1.5703380000000002</v>
      </c>
      <c r="AU205" s="853">
        <f t="shared" si="51"/>
        <v>1.7273718000000005</v>
      </c>
      <c r="AV205" s="853">
        <f t="shared" si="51"/>
        <v>1.9001089800000006</v>
      </c>
      <c r="AW205" s="624">
        <f t="shared" si="63"/>
        <v>8.0113987800000004</v>
      </c>
      <c r="AX205" s="719">
        <f t="shared" si="64"/>
        <v>3.5599887931034484</v>
      </c>
      <c r="AY205" s="900">
        <v>1.05</v>
      </c>
      <c r="AZ205" s="839">
        <v>106</v>
      </c>
      <c r="BA205" s="839">
        <v>-12.01</v>
      </c>
      <c r="BB205" s="839">
        <v>-4.62</v>
      </c>
      <c r="BC205" s="839">
        <v>16.439999999999998</v>
      </c>
      <c r="BE205" s="597">
        <v>2011</v>
      </c>
      <c r="BF205" s="865">
        <f t="shared" si="65"/>
        <v>0</v>
      </c>
      <c r="BG205" s="849">
        <v>9</v>
      </c>
    </row>
    <row r="206" spans="1:59" ht="11.25" customHeight="1" x14ac:dyDescent="0.2">
      <c r="A206" s="838" t="s">
        <v>1438</v>
      </c>
      <c r="B206" s="842" t="s">
        <v>1439</v>
      </c>
      <c r="C206" s="898" t="s">
        <v>178</v>
      </c>
      <c r="D206" s="898" t="s">
        <v>4270</v>
      </c>
      <c r="E206" s="705">
        <v>10</v>
      </c>
      <c r="F206" s="1153">
        <v>408</v>
      </c>
      <c r="G206" s="1153" t="s">
        <v>37</v>
      </c>
      <c r="H206" s="1153" t="s">
        <v>37</v>
      </c>
      <c r="I206" s="841">
        <v>53.49</v>
      </c>
      <c r="J206" s="624">
        <f t="shared" si="52"/>
        <v>4.337259300803888</v>
      </c>
      <c r="K206" s="844">
        <v>0.57999999999999996</v>
      </c>
      <c r="L206" s="854">
        <v>4</v>
      </c>
      <c r="M206" s="615">
        <f t="shared" si="53"/>
        <v>2.3199999999999998</v>
      </c>
      <c r="N206" s="837" t="s">
        <v>111</v>
      </c>
      <c r="O206" s="706">
        <v>0.53</v>
      </c>
      <c r="P206" s="904">
        <v>43879</v>
      </c>
      <c r="Q206" s="904">
        <v>43899</v>
      </c>
      <c r="R206" s="615">
        <f t="shared" si="54"/>
        <v>9.4339622641509298</v>
      </c>
      <c r="S206" s="673">
        <f>IF(INDEX(Historical!$D$7:$D$1257,MATCH(B206,Historical!$B$7:$B$1281,0))=0,"n/a",(INDEX(Historical!$C$7:$C$1259,MATCH(B206,Historical!$B$7:$B$1281,0))/INDEX(Historical!$D$7:$D$1257,MATCH(B206,Historical!$B$7:$B$1281,0))-1)*100)</f>
        <v>9.4339622641509422</v>
      </c>
      <c r="T206" s="673">
        <f>IF(INDEX(Historical!$F$7:$F$1250,MATCH(B206,Historical!$B$7:$B$1281,0))=0,"n/a",((INDEX(Historical!$C$7:$C$1259,MATCH(B206,Historical!$B$7:$B$1281,0))/INDEX(Historical!$F$7:$F$1250,MATCH(B206,Historical!$B$7:$B$1281,0)))^(1/3)-1)*100)</f>
        <v>15.136970746415223</v>
      </c>
      <c r="U206" s="673">
        <f>IF(INDEX(Historical!$H$7:$H$1250,MATCH(B206,Historical!$B$7:$B$1281,0))=0,"n/a",((INDEX(Historical!$C$7:$C$1259,MATCH(B206,Historical!$B$7:$B$1281,0))/INDEX(Historical!$H$7:$H$1250,MATCH(B206,Historical!$B$7:$B$1281,0)))^(1/5)-1)*100)</f>
        <v>15.270088530798276</v>
      </c>
      <c r="V206" s="673" t="str">
        <f>IF(INDEX(Historical!$O$7:$O$1250,MATCH(B206,Historical!$B$7:$B$1281,0))=0,"n/a",((INDEX(Historical!$C$7:$C$1259,MATCH(B206,Historical!$B$7:$B$1281,0))/INDEX(Historical!$O$7:$O$1250,MATCH(B206,Historical!$B$7:$B$1281,0)))^(1/10)-1)*100)</f>
        <v>n/a</v>
      </c>
      <c r="W206" s="674" t="str">
        <f t="shared" si="55"/>
        <v>n/a</v>
      </c>
      <c r="X206" s="675" t="str">
        <f t="shared" si="56"/>
        <v>n/a</v>
      </c>
      <c r="Y206" s="843"/>
      <c r="Z206" s="624" t="str">
        <f t="shared" si="57"/>
        <v>n/a</v>
      </c>
      <c r="AA206" s="853" t="str">
        <f t="shared" si="58"/>
        <v>n/a</v>
      </c>
      <c r="AB206" s="854">
        <v>12</v>
      </c>
      <c r="AC206" s="833">
        <v>-16.98</v>
      </c>
      <c r="AD206" s="833" t="s">
        <v>136</v>
      </c>
      <c r="AE206" s="833">
        <v>0.49</v>
      </c>
      <c r="AF206" s="833">
        <v>1.57</v>
      </c>
      <c r="AG206" s="833">
        <v>-42.5</v>
      </c>
      <c r="AH206" s="833">
        <v>-716.80000000000007</v>
      </c>
      <c r="AI206" s="833">
        <v>826.3</v>
      </c>
      <c r="AJ206" s="833">
        <v>-39.200000000000003</v>
      </c>
      <c r="AK206" s="833">
        <v>-6.76</v>
      </c>
      <c r="AL206" s="845">
        <v>34220</v>
      </c>
      <c r="AM206" s="839">
        <v>0.2</v>
      </c>
      <c r="AN206" s="833">
        <v>1.42</v>
      </c>
      <c r="AO206" s="711" t="str">
        <f t="shared" si="59"/>
        <v>n/a</v>
      </c>
      <c r="AP206" s="712">
        <f t="shared" si="60"/>
        <v>19.607347831602162</v>
      </c>
      <c r="AQ206" s="855" t="str">
        <f t="shared" si="61"/>
        <v>n/a</v>
      </c>
      <c r="AR206" s="624">
        <f>INDEX(Historical!$C$7:$C$1259,MATCH(B206,Historical!$B$7:$B$1281,0))*IF(AH206="n/a",1.03,IF(AH206&lt;0,1.01,IF(AH206&gt;10,1.1,(1+AH206/100))))</f>
        <v>2.3431999999999999</v>
      </c>
      <c r="AS206" s="853">
        <f t="shared" si="62"/>
        <v>2.5775200000000003</v>
      </c>
      <c r="AT206" s="853">
        <f t="shared" si="51"/>
        <v>2.6032952000000003</v>
      </c>
      <c r="AU206" s="853">
        <f t="shared" si="51"/>
        <v>2.6293281520000003</v>
      </c>
      <c r="AV206" s="853">
        <f t="shared" si="51"/>
        <v>2.6556214335200004</v>
      </c>
      <c r="AW206" s="624">
        <f t="shared" si="63"/>
        <v>12.808964785520001</v>
      </c>
      <c r="AX206" s="719">
        <f t="shared" si="64"/>
        <v>23.946466228304356</v>
      </c>
      <c r="AY206" s="900">
        <v>2.19</v>
      </c>
      <c r="AZ206" s="839">
        <v>192.78</v>
      </c>
      <c r="BA206" s="839">
        <v>-10.75</v>
      </c>
      <c r="BB206" s="839">
        <v>3.2099999999999995</v>
      </c>
      <c r="BC206" s="839">
        <v>33.36</v>
      </c>
      <c r="BE206" s="597">
        <v>2011</v>
      </c>
      <c r="BF206" s="865">
        <f t="shared" si="65"/>
        <v>0</v>
      </c>
      <c r="BG206" s="849">
        <v>-11.600000000000001</v>
      </c>
    </row>
    <row r="207" spans="1:59" ht="11.25" customHeight="1" x14ac:dyDescent="0.2">
      <c r="A207" s="838" t="s">
        <v>1454</v>
      </c>
      <c r="B207" s="842" t="s">
        <v>1455</v>
      </c>
      <c r="C207" s="898" t="s">
        <v>153</v>
      </c>
      <c r="D207" s="898" t="s">
        <v>4282</v>
      </c>
      <c r="E207" s="705">
        <v>10</v>
      </c>
      <c r="F207" s="1153">
        <v>434</v>
      </c>
      <c r="G207" s="1153" t="s">
        <v>115</v>
      </c>
      <c r="H207" s="1153" t="s">
        <v>115</v>
      </c>
      <c r="I207" s="841">
        <v>77.09</v>
      </c>
      <c r="J207" s="624">
        <f t="shared" si="52"/>
        <v>3.3726812816188869</v>
      </c>
      <c r="K207" s="844">
        <v>0.65</v>
      </c>
      <c r="L207" s="854">
        <v>4</v>
      </c>
      <c r="M207" s="615">
        <f t="shared" si="53"/>
        <v>2.6</v>
      </c>
      <c r="N207" s="837" t="s">
        <v>596</v>
      </c>
      <c r="O207" s="706">
        <v>0.61</v>
      </c>
      <c r="P207" s="606">
        <v>44179</v>
      </c>
      <c r="Q207" s="606">
        <v>44204</v>
      </c>
      <c r="R207" s="615">
        <f t="shared" si="54"/>
        <v>6.5573770491803334</v>
      </c>
      <c r="S207" s="673">
        <f>IF(INDEX(Historical!$D$7:$D$1257,MATCH(B207,Historical!$B$7:$B$1281,0))=0,"n/a",(INDEX(Historical!$C$7:$C$1259,MATCH(B207,Historical!$B$7:$B$1281,0))/INDEX(Historical!$D$7:$D$1257,MATCH(B207,Historical!$B$7:$B$1281,0))-1)*100)</f>
        <v>10.909090909090891</v>
      </c>
      <c r="T207" s="673">
        <f>IF(INDEX(Historical!$F$7:$F$1250,MATCH(B207,Historical!$B$7:$B$1281,0))=0,"n/a",((INDEX(Historical!$C$7:$C$1259,MATCH(B207,Historical!$B$7:$B$1281,0))/INDEX(Historical!$F$7:$F$1250,MATCH(B207,Historical!$B$7:$B$1281,0)))^(1/3)-1)*100)</f>
        <v>9.0797144469451752</v>
      </c>
      <c r="U207" s="673">
        <f>IF(INDEX(Historical!$H$7:$H$1250,MATCH(B207,Historical!$B$7:$B$1281,0))=0,"n/a",((INDEX(Historical!$C$7:$C$1259,MATCH(B207,Historical!$B$7:$B$1281,0))/INDEX(Historical!$H$7:$H$1250,MATCH(B207,Historical!$B$7:$B$1281,0)))^(1/5)-1)*100)</f>
        <v>6.2731281549329498</v>
      </c>
      <c r="V207" s="673">
        <f>IF(INDEX(Historical!$O$7:$O$1250,MATCH(B207,Historical!$B$7:$B$1281,0))=0,"n/a",((INDEX(Historical!$C$7:$C$1259,MATCH(B207,Historical!$B$7:$B$1281,0))/INDEX(Historical!$O$7:$O$1250,MATCH(B207,Historical!$B$7:$B$1281,0)))^(1/10)-1)*100)</f>
        <v>4.8466657270637814</v>
      </c>
      <c r="W207" s="674">
        <f t="shared" si="55"/>
        <v>1.2943183021481763</v>
      </c>
      <c r="X207" s="675">
        <f t="shared" si="56"/>
        <v>0.51419083237155327</v>
      </c>
      <c r="Y207" s="634"/>
      <c r="Z207" s="624">
        <f t="shared" si="57"/>
        <v>93.525179856115116</v>
      </c>
      <c r="AA207" s="853">
        <f t="shared" si="58"/>
        <v>27.730215827338132</v>
      </c>
      <c r="AB207" s="854">
        <v>12</v>
      </c>
      <c r="AC207" s="833">
        <v>2.78</v>
      </c>
      <c r="AD207" s="833">
        <v>3.18</v>
      </c>
      <c r="AE207" s="833">
        <v>3.99</v>
      </c>
      <c r="AF207" s="833">
        <v>7.69</v>
      </c>
      <c r="AG207" s="833">
        <v>26.1</v>
      </c>
      <c r="AH207" s="833">
        <v>-28.000000000000004</v>
      </c>
      <c r="AI207" s="833">
        <v>11.23</v>
      </c>
      <c r="AJ207" s="833">
        <v>12.2</v>
      </c>
      <c r="AK207" s="833">
        <v>8.6999999999999993</v>
      </c>
      <c r="AL207" s="845">
        <v>191410</v>
      </c>
      <c r="AM207" s="839">
        <v>0.1</v>
      </c>
      <c r="AN207" s="833">
        <v>1.26</v>
      </c>
      <c r="AO207" s="711">
        <f t="shared" si="59"/>
        <v>-18.084406390786295</v>
      </c>
      <c r="AP207" s="712">
        <f t="shared" si="60"/>
        <v>9.6458094365518363</v>
      </c>
      <c r="AQ207" s="855">
        <f t="shared" si="61"/>
        <v>207.85664752877739</v>
      </c>
      <c r="AR207" s="624">
        <f>INDEX(Historical!$C$7:$C$1259,MATCH(B207,Historical!$B$7:$B$1281,0))*IF(AH207="n/a",1.03,IF(AH207&lt;0,1.01,IF(AH207&gt;10,1.1,(1+AH207/100))))</f>
        <v>2.4643999999999999</v>
      </c>
      <c r="AS207" s="853">
        <f t="shared" si="62"/>
        <v>2.7108400000000001</v>
      </c>
      <c r="AT207" s="853">
        <f t="shared" ref="AT207:AV226" si="66">IF($AK207="n/a",1.03*AS207,IF($AK207&lt;0,1.01*AS207,IF($AK207&gt;10,1.1*AS207,(1+$AK207/100)*AS207)))</f>
        <v>2.9466830800000001</v>
      </c>
      <c r="AU207" s="853">
        <f t="shared" si="66"/>
        <v>3.2030445079600001</v>
      </c>
      <c r="AV207" s="853">
        <f t="shared" si="66"/>
        <v>3.4817093801525201</v>
      </c>
      <c r="AW207" s="624">
        <f t="shared" si="63"/>
        <v>14.806676968112519</v>
      </c>
      <c r="AX207" s="719">
        <f t="shared" si="64"/>
        <v>19.207000866665609</v>
      </c>
      <c r="AY207" s="900">
        <v>0.43</v>
      </c>
      <c r="AZ207" s="839">
        <v>7.4899999999999993</v>
      </c>
      <c r="BA207" s="839">
        <v>-12.2</v>
      </c>
      <c r="BB207" s="839">
        <v>1.1400000000000001</v>
      </c>
      <c r="BC207" s="839">
        <v>-3.26</v>
      </c>
      <c r="BE207" s="597">
        <v>2012</v>
      </c>
      <c r="BF207" s="865">
        <f t="shared" si="65"/>
        <v>0</v>
      </c>
      <c r="BG207" s="849">
        <v>7.9</v>
      </c>
    </row>
    <row r="208" spans="1:59" ht="11.25" customHeight="1" x14ac:dyDescent="0.2">
      <c r="A208" s="838" t="s">
        <v>676</v>
      </c>
      <c r="B208" s="842" t="s">
        <v>677</v>
      </c>
      <c r="C208" s="898" t="s">
        <v>4126</v>
      </c>
      <c r="D208" s="898" t="s">
        <v>4301</v>
      </c>
      <c r="E208" s="705">
        <v>19</v>
      </c>
      <c r="F208" s="1153">
        <v>176</v>
      </c>
      <c r="G208" s="1153" t="s">
        <v>37</v>
      </c>
      <c r="H208" s="1153" t="s">
        <v>115</v>
      </c>
      <c r="I208" s="841">
        <v>235.77</v>
      </c>
      <c r="J208" s="624">
        <f t="shared" si="52"/>
        <v>0.9500784663019044</v>
      </c>
      <c r="K208" s="844">
        <v>0.56000000000000005</v>
      </c>
      <c r="L208" s="854">
        <v>4</v>
      </c>
      <c r="M208" s="615">
        <f t="shared" si="53"/>
        <v>2.2400000000000002</v>
      </c>
      <c r="N208" s="837" t="s">
        <v>135</v>
      </c>
      <c r="O208" s="706">
        <v>0.51</v>
      </c>
      <c r="P208" s="606">
        <v>44153</v>
      </c>
      <c r="Q208" s="606">
        <v>44175</v>
      </c>
      <c r="R208" s="615">
        <f t="shared" si="54"/>
        <v>9.8039215686274588</v>
      </c>
      <c r="S208" s="673">
        <f>IF(INDEX(Historical!$D$7:$D$1257,MATCH(B208,Historical!$B$7:$B$1281,0))=0,"n/a",(INDEX(Historical!$C$7:$C$1259,MATCH(B208,Historical!$B$7:$B$1281,0))/INDEX(Historical!$D$7:$D$1257,MATCH(B208,Historical!$B$7:$B$1281,0))-1)*100)</f>
        <v>10.582010582010582</v>
      </c>
      <c r="T208" s="673">
        <f>IF(INDEX(Historical!$F$7:$F$1250,MATCH(B208,Historical!$B$7:$B$1281,0))=0,"n/a",((INDEX(Historical!$C$7:$C$1259,MATCH(B208,Historical!$B$7:$B$1281,0))/INDEX(Historical!$F$7:$F$1250,MATCH(B208,Historical!$B$7:$B$1281,0)))^(1/3)-1)*100)</f>
        <v>9.5426023231105503</v>
      </c>
      <c r="U208" s="673">
        <f>IF(INDEX(Historical!$H$7:$H$1250,MATCH(B208,Historical!$B$7:$B$1281,0))=0,"n/a",((INDEX(Historical!$C$7:$C$1259,MATCH(B208,Historical!$B$7:$B$1281,0))/INDEX(Historical!$H$7:$H$1250,MATCH(B208,Historical!$B$7:$B$1281,0)))^(1/5)-1)*100)</f>
        <v>10.131439334924019</v>
      </c>
      <c r="V208" s="673">
        <f>IF(INDEX(Historical!$O$7:$O$1250,MATCH(B208,Historical!$B$7:$B$1281,0))=0,"n/a",((INDEX(Historical!$C$7:$C$1259,MATCH(B208,Historical!$B$7:$B$1281,0))/INDEX(Historical!$O$7:$O$1250,MATCH(B208,Historical!$B$7:$B$1281,0)))^(1/10)-1)*100)</f>
        <v>14.282138804355625</v>
      </c>
      <c r="W208" s="674">
        <f t="shared" si="55"/>
        <v>0.70937829926664997</v>
      </c>
      <c r="X208" s="675">
        <f t="shared" si="56"/>
        <v>0.32368815766530412</v>
      </c>
      <c r="Y208" s="842" t="s">
        <v>152</v>
      </c>
      <c r="Z208" s="624">
        <f t="shared" si="57"/>
        <v>33.383010432190765</v>
      </c>
      <c r="AA208" s="853">
        <f t="shared" si="58"/>
        <v>35.137108792846497</v>
      </c>
      <c r="AB208" s="854">
        <v>6</v>
      </c>
      <c r="AC208" s="833">
        <v>6.71</v>
      </c>
      <c r="AD208" s="833">
        <v>2.0699999999999998</v>
      </c>
      <c r="AE208" s="833">
        <v>11.21</v>
      </c>
      <c r="AF208" s="833">
        <v>13.45</v>
      </c>
      <c r="AG208" s="833">
        <v>42.199999999999996</v>
      </c>
      <c r="AH208" s="833">
        <v>13.4</v>
      </c>
      <c r="AI208" s="833">
        <v>9.1</v>
      </c>
      <c r="AJ208" s="833">
        <v>31.3</v>
      </c>
      <c r="AK208" s="833">
        <v>16.7</v>
      </c>
      <c r="AL208" s="845">
        <v>1718050</v>
      </c>
      <c r="AM208" s="839">
        <v>0.1</v>
      </c>
      <c r="AN208" s="833">
        <v>0.55000000000000004</v>
      </c>
      <c r="AO208" s="711">
        <f t="shared" si="59"/>
        <v>-24.055590991620573</v>
      </c>
      <c r="AP208" s="712">
        <f t="shared" si="60"/>
        <v>11.081517801225925</v>
      </c>
      <c r="AQ208" s="855">
        <f t="shared" si="61"/>
        <v>358.30320544071913</v>
      </c>
      <c r="AR208" s="624">
        <f>INDEX(Historical!$C$7:$C$1259,MATCH(B208,Historical!$B$7:$B$1281,0))*IF(AH208="n/a",1.03,IF(AH208&lt;0,1.01,IF(AH208&gt;10,1.1,(1+AH208/100))))</f>
        <v>2.2989999999999999</v>
      </c>
      <c r="AS208" s="853">
        <f t="shared" si="62"/>
        <v>2.5082089999999999</v>
      </c>
      <c r="AT208" s="853">
        <f t="shared" si="66"/>
        <v>2.7590299000000003</v>
      </c>
      <c r="AU208" s="853">
        <f t="shared" si="66"/>
        <v>3.0349328900000003</v>
      </c>
      <c r="AV208" s="853">
        <f t="shared" si="66"/>
        <v>3.3384261790000007</v>
      </c>
      <c r="AW208" s="624">
        <f t="shared" si="63"/>
        <v>13.939597969000001</v>
      </c>
      <c r="AX208" s="719">
        <f t="shared" si="64"/>
        <v>5.912371365737795</v>
      </c>
      <c r="AY208" s="900">
        <v>0.8</v>
      </c>
      <c r="AZ208" s="839">
        <v>56.8</v>
      </c>
      <c r="BA208" s="839">
        <v>-4.21</v>
      </c>
      <c r="BB208" s="839">
        <v>0.26</v>
      </c>
      <c r="BC208" s="839">
        <v>8.43</v>
      </c>
      <c r="BE208" s="597">
        <v>2002</v>
      </c>
      <c r="BF208" s="865">
        <f t="shared" si="65"/>
        <v>1</v>
      </c>
      <c r="BG208" s="849">
        <v>17.2</v>
      </c>
    </row>
    <row r="209" spans="1:59" s="744" customFormat="1" ht="11.25" customHeight="1" x14ac:dyDescent="0.2">
      <c r="A209" s="726" t="s">
        <v>1476</v>
      </c>
      <c r="B209" s="751" t="s">
        <v>1477</v>
      </c>
      <c r="C209" s="898" t="s">
        <v>4126</v>
      </c>
      <c r="D209" s="898" t="s">
        <v>4293</v>
      </c>
      <c r="E209" s="727">
        <v>11</v>
      </c>
      <c r="F209" s="1153">
        <v>339</v>
      </c>
      <c r="G209" s="1152" t="s">
        <v>106</v>
      </c>
      <c r="H209" s="1152" t="s">
        <v>106</v>
      </c>
      <c r="I209" s="728">
        <v>188.05</v>
      </c>
      <c r="J209" s="729">
        <f t="shared" si="52"/>
        <v>1.5102366391917041</v>
      </c>
      <c r="K209" s="730">
        <v>0.71</v>
      </c>
      <c r="L209" s="731">
        <v>4</v>
      </c>
      <c r="M209" s="732">
        <f t="shared" si="53"/>
        <v>2.84</v>
      </c>
      <c r="N209" s="733" t="s">
        <v>462</v>
      </c>
      <c r="O209" s="734">
        <v>0.64</v>
      </c>
      <c r="P209" s="1122">
        <v>44179</v>
      </c>
      <c r="Q209" s="1122">
        <v>44211</v>
      </c>
      <c r="R209" s="732">
        <f t="shared" si="54"/>
        <v>10.937499999999991</v>
      </c>
      <c r="S209" s="673">
        <f>IF(INDEX(Historical!$D$7:$D$1257,MATCH(B209,Historical!$B$7:$B$1281,0))=0,"n/a",(INDEX(Historical!$C$7:$C$1259,MATCH(B209,Historical!$B$7:$B$1281,0))/INDEX(Historical!$D$7:$D$1257,MATCH(B209,Historical!$B$7:$B$1281,0))-1)*100)</f>
        <v>8.9361702127659584</v>
      </c>
      <c r="T209" s="673">
        <f>IF(INDEX(Historical!$F$7:$F$1250,MATCH(B209,Historical!$B$7:$B$1281,0))=0,"n/a",((INDEX(Historical!$C$7:$C$1259,MATCH(B209,Historical!$B$7:$B$1281,0))/INDEX(Historical!$F$7:$F$1250,MATCH(B209,Historical!$B$7:$B$1281,0)))^(1/3)-1)*100)</f>
        <v>10.839367461184835</v>
      </c>
      <c r="U209" s="673">
        <f>IF(INDEX(Historical!$H$7:$H$1250,MATCH(B209,Historical!$B$7:$B$1281,0))=0,"n/a",((INDEX(Historical!$C$7:$C$1259,MATCH(B209,Historical!$B$7:$B$1281,0))/INDEX(Historical!$H$7:$H$1250,MATCH(B209,Historical!$B$7:$B$1281,0)))^(1/5)-1)*100)</f>
        <v>13.485457134316015</v>
      </c>
      <c r="V209" s="673" t="str">
        <f>IF(INDEX(Historical!$O$7:$O$1250,MATCH(B209,Historical!$B$7:$B$1281,0))=0,"n/a",((INDEX(Historical!$C$7:$C$1259,MATCH(B209,Historical!$B$7:$B$1281,0))/INDEX(Historical!$O$7:$O$1250,MATCH(B209,Historical!$B$7:$B$1281,0)))^(1/10)-1)*100)</f>
        <v>n/a</v>
      </c>
      <c r="W209" s="674" t="str">
        <f t="shared" si="55"/>
        <v>n/a</v>
      </c>
      <c r="X209" s="675">
        <f t="shared" si="56"/>
        <v>1.1829348363435099</v>
      </c>
      <c r="Y209" s="735"/>
      <c r="Z209" s="729">
        <f t="shared" si="57"/>
        <v>52.110091743119256</v>
      </c>
      <c r="AA209" s="736">
        <f t="shared" si="58"/>
        <v>34.504587155963307</v>
      </c>
      <c r="AB209" s="731">
        <v>12</v>
      </c>
      <c r="AC209" s="737">
        <v>5.45</v>
      </c>
      <c r="AD209" s="737">
        <v>5.82</v>
      </c>
      <c r="AE209" s="737">
        <v>4.13</v>
      </c>
      <c r="AF209" s="737" t="s">
        <v>136</v>
      </c>
      <c r="AG209" s="1148">
        <v>-122.8</v>
      </c>
      <c r="AH209" s="746">
        <v>10.299999999999999</v>
      </c>
      <c r="AI209" s="746">
        <v>10.89</v>
      </c>
      <c r="AJ209" s="737">
        <v>11.4</v>
      </c>
      <c r="AK209" s="737">
        <v>5.88</v>
      </c>
      <c r="AL209" s="738">
        <v>30630</v>
      </c>
      <c r="AM209" s="739">
        <v>0.1</v>
      </c>
      <c r="AN209" s="737" t="s">
        <v>136</v>
      </c>
      <c r="AO209" s="740">
        <f t="shared" si="59"/>
        <v>-19.508893382455589</v>
      </c>
      <c r="AP209" s="741">
        <f t="shared" si="60"/>
        <v>14.995693773507719</v>
      </c>
      <c r="AQ209" s="742" t="str">
        <f t="shared" si="61"/>
        <v>n/a</v>
      </c>
      <c r="AR209" s="624">
        <f>INDEX(Historical!$C$7:$C$1259,MATCH(B209,Historical!$B$7:$B$1281,0))*IF(AH209="n/a",1.03,IF(AH209&lt;0,1.01,IF(AH209&gt;10,1.1,(1+AH209/100))))</f>
        <v>2.8160000000000003</v>
      </c>
      <c r="AS209" s="736">
        <f t="shared" si="62"/>
        <v>3.0976000000000004</v>
      </c>
      <c r="AT209" s="736">
        <f t="shared" si="66"/>
        <v>3.2797388800000005</v>
      </c>
      <c r="AU209" s="736">
        <f t="shared" si="66"/>
        <v>3.4725875261440002</v>
      </c>
      <c r="AV209" s="736">
        <f t="shared" si="66"/>
        <v>3.6767756726812673</v>
      </c>
      <c r="AW209" s="729">
        <f t="shared" si="63"/>
        <v>16.342702078825269</v>
      </c>
      <c r="AX209" s="743">
        <f t="shared" si="64"/>
        <v>8.6906153038156173</v>
      </c>
      <c r="AY209" s="901">
        <v>0.78</v>
      </c>
      <c r="AZ209" s="739">
        <v>52.190000000000005</v>
      </c>
      <c r="BA209" s="739">
        <v>-1.35</v>
      </c>
      <c r="BB209" s="739">
        <v>4.7300000000000004</v>
      </c>
      <c r="BC209" s="739">
        <v>15.870000000000001</v>
      </c>
      <c r="BD209" s="875"/>
      <c r="BE209" s="597">
        <v>2011</v>
      </c>
      <c r="BF209" s="865">
        <f t="shared" si="65"/>
        <v>0</v>
      </c>
      <c r="BG209" s="793">
        <v>9</v>
      </c>
    </row>
    <row r="210" spans="1:59" ht="11.25" customHeight="1" x14ac:dyDescent="0.2">
      <c r="A210" s="838" t="s">
        <v>681</v>
      </c>
      <c r="B210" s="842" t="s">
        <v>682</v>
      </c>
      <c r="C210" s="898" t="s">
        <v>112</v>
      </c>
      <c r="D210" s="898" t="s">
        <v>4266</v>
      </c>
      <c r="E210" s="705">
        <v>18</v>
      </c>
      <c r="F210" s="1153">
        <v>183</v>
      </c>
      <c r="G210" s="1153" t="s">
        <v>106</v>
      </c>
      <c r="H210" s="1153" t="s">
        <v>106</v>
      </c>
      <c r="I210" s="841">
        <v>90.19</v>
      </c>
      <c r="J210" s="624">
        <f t="shared" si="52"/>
        <v>3.3263111209668481</v>
      </c>
      <c r="K210" s="844">
        <v>0.75</v>
      </c>
      <c r="L210" s="854">
        <v>4</v>
      </c>
      <c r="M210" s="615">
        <f t="shared" si="53"/>
        <v>3</v>
      </c>
      <c r="N210" s="837" t="s">
        <v>716</v>
      </c>
      <c r="O210" s="706">
        <v>0.63</v>
      </c>
      <c r="P210" s="904">
        <v>43668</v>
      </c>
      <c r="Q210" s="904">
        <v>43683</v>
      </c>
      <c r="R210" s="615">
        <f t="shared" si="54"/>
        <v>19.047619047619047</v>
      </c>
      <c r="S210" s="673">
        <f>IF(INDEX(Historical!$D$7:$D$1257,MATCH(B210,Historical!$B$7:$B$1281,0))=0,"n/a",(INDEX(Historical!$C$7:$C$1259,MATCH(B210,Historical!$B$7:$B$1281,0))/INDEX(Historical!$D$7:$D$1257,MATCH(B210,Historical!$B$7:$B$1281,0))-1)*100)</f>
        <v>8.6956521739130608</v>
      </c>
      <c r="T210" s="673">
        <f>IF(INDEX(Historical!$F$7:$F$1250,MATCH(B210,Historical!$B$7:$B$1281,0))=0,"n/a",((INDEX(Historical!$C$7:$C$1259,MATCH(B210,Historical!$B$7:$B$1281,0))/INDEX(Historical!$F$7:$F$1250,MATCH(B210,Historical!$B$7:$B$1281,0)))^(1/3)-1)*100)</f>
        <v>17.911651341636549</v>
      </c>
      <c r="U210" s="673">
        <f>IF(INDEX(Historical!$H$7:$H$1250,MATCH(B210,Historical!$B$7:$B$1281,0))=0,"n/a",((INDEX(Historical!$C$7:$C$1259,MATCH(B210,Historical!$B$7:$B$1281,0))/INDEX(Historical!$H$7:$H$1250,MATCH(B210,Historical!$B$7:$B$1281,0)))^(1/5)-1)*100)</f>
        <v>12.976139410661048</v>
      </c>
      <c r="V210" s="673">
        <f>IF(INDEX(Historical!$O$7:$O$1250,MATCH(B210,Historical!$B$7:$B$1281,0))=0,"n/a",((INDEX(Historical!$C$7:$C$1259,MATCH(B210,Historical!$B$7:$B$1281,0))/INDEX(Historical!$O$7:$O$1250,MATCH(B210,Historical!$B$7:$B$1281,0)))^(1/10)-1)*100)</f>
        <v>13.575379559642652</v>
      </c>
      <c r="W210" s="674">
        <f t="shared" si="55"/>
        <v>0.95585831347485517</v>
      </c>
      <c r="X210" s="675">
        <f t="shared" si="56"/>
        <v>3.4147735291213288</v>
      </c>
      <c r="Y210" s="646" t="s">
        <v>4585</v>
      </c>
      <c r="Z210" s="624">
        <f t="shared" si="57"/>
        <v>74.441687344913149</v>
      </c>
      <c r="AA210" s="853">
        <f t="shared" si="58"/>
        <v>22.379652605459054</v>
      </c>
      <c r="AB210" s="854">
        <v>8</v>
      </c>
      <c r="AC210" s="833">
        <v>4.03</v>
      </c>
      <c r="AD210" s="833">
        <v>3.57</v>
      </c>
      <c r="AE210" s="833">
        <v>1.58</v>
      </c>
      <c r="AF210" s="833">
        <v>4.5199999999999996</v>
      </c>
      <c r="AG210" s="833" t="s">
        <v>136</v>
      </c>
      <c r="AH210" s="833">
        <v>-13.200000000000001</v>
      </c>
      <c r="AI210" s="833">
        <v>8.5</v>
      </c>
      <c r="AJ210" s="833">
        <v>3.8</v>
      </c>
      <c r="AK210" s="833">
        <v>6.36</v>
      </c>
      <c r="AL210" s="845">
        <v>4970</v>
      </c>
      <c r="AM210" s="839">
        <v>1</v>
      </c>
      <c r="AN210" s="833">
        <v>0.44</v>
      </c>
      <c r="AO210" s="711">
        <f t="shared" si="59"/>
        <v>-6.0772020738311561</v>
      </c>
      <c r="AP210" s="712">
        <f t="shared" si="60"/>
        <v>16.302450531627898</v>
      </c>
      <c r="AQ210" s="855">
        <f t="shared" si="61"/>
        <v>112.03357153125535</v>
      </c>
      <c r="AR210" s="624">
        <f>INDEX(Historical!$C$7:$C$1259,MATCH(B210,Historical!$B$7:$B$1281,0))*IF(AH210="n/a",1.03,IF(AH210&lt;0,1.01,IF(AH210&gt;10,1.1,(1+AH210/100))))</f>
        <v>3.0300000000000002</v>
      </c>
      <c r="AS210" s="853">
        <f t="shared" si="62"/>
        <v>3.28755</v>
      </c>
      <c r="AT210" s="853">
        <f t="shared" si="66"/>
        <v>3.4966381800000002</v>
      </c>
      <c r="AU210" s="853">
        <f t="shared" si="66"/>
        <v>3.7190243682480006</v>
      </c>
      <c r="AV210" s="853">
        <f t="shared" si="66"/>
        <v>3.9555543180685739</v>
      </c>
      <c r="AW210" s="624">
        <f t="shared" si="63"/>
        <v>17.488766866316574</v>
      </c>
      <c r="AX210" s="719">
        <f t="shared" si="64"/>
        <v>19.391026573141783</v>
      </c>
      <c r="AY210" s="900">
        <v>1.08</v>
      </c>
      <c r="AZ210" s="839">
        <v>79.100000000000009</v>
      </c>
      <c r="BA210" s="839">
        <v>-2.25</v>
      </c>
      <c r="BB210" s="839">
        <v>5.52</v>
      </c>
      <c r="BC210" s="839">
        <v>21.709999999999997</v>
      </c>
      <c r="BE210" s="597">
        <v>2003</v>
      </c>
      <c r="BF210" s="865">
        <f t="shared" si="65"/>
        <v>1</v>
      </c>
      <c r="BG210" s="849" t="s">
        <v>136</v>
      </c>
    </row>
    <row r="211" spans="1:59" ht="11.25" customHeight="1" x14ac:dyDescent="0.2">
      <c r="A211" s="831" t="s">
        <v>683</v>
      </c>
      <c r="B211" s="842" t="s">
        <v>684</v>
      </c>
      <c r="C211" s="898" t="s">
        <v>108</v>
      </c>
      <c r="D211" s="898" t="s">
        <v>4272</v>
      </c>
      <c r="E211" s="705">
        <v>19</v>
      </c>
      <c r="F211" s="1153">
        <v>177</v>
      </c>
      <c r="G211" s="1153" t="s">
        <v>37</v>
      </c>
      <c r="H211" s="1153" t="s">
        <v>106</v>
      </c>
      <c r="I211" s="841">
        <v>39.01</v>
      </c>
      <c r="J211" s="624">
        <f t="shared" si="52"/>
        <v>3.6913611894386058</v>
      </c>
      <c r="K211" s="851">
        <v>0.36</v>
      </c>
      <c r="L211" s="854">
        <v>4</v>
      </c>
      <c r="M211" s="615">
        <f t="shared" si="53"/>
        <v>1.44</v>
      </c>
      <c r="N211" s="837" t="s">
        <v>148</v>
      </c>
      <c r="O211" s="707">
        <v>0.35</v>
      </c>
      <c r="P211" s="606">
        <v>44168</v>
      </c>
      <c r="Q211" s="606">
        <v>44180</v>
      </c>
      <c r="R211" s="615">
        <f t="shared" si="54"/>
        <v>2.8571428571428599</v>
      </c>
      <c r="S211" s="673">
        <f>IF(INDEX(Historical!$D$7:$D$1257,MATCH(B211,Historical!$B$7:$B$1281,0))=0,"n/a",(INDEX(Historical!$C$7:$C$1259,MATCH(B211,Historical!$B$7:$B$1281,0))/INDEX(Historical!$D$7:$D$1257,MATCH(B211,Historical!$B$7:$B$1281,0))-1)*100)</f>
        <v>5.2238805970149071</v>
      </c>
      <c r="T211" s="673">
        <f>IF(INDEX(Historical!$F$7:$F$1250,MATCH(B211,Historical!$B$7:$B$1281,0))=0,"n/a",((INDEX(Historical!$C$7:$C$1259,MATCH(B211,Historical!$B$7:$B$1281,0))/INDEX(Historical!$F$7:$F$1250,MATCH(B211,Historical!$B$7:$B$1281,0)))^(1/3)-1)*100)</f>
        <v>4.942907886883452</v>
      </c>
      <c r="U211" s="673">
        <f>IF(INDEX(Historical!$H$7:$H$1250,MATCH(B211,Historical!$B$7:$B$1281,0))=0,"n/a",((INDEX(Historical!$C$7:$C$1259,MATCH(B211,Historical!$B$7:$B$1281,0))/INDEX(Historical!$H$7:$H$1250,MATCH(B211,Historical!$B$7:$B$1281,0)))^(1/5)-1)*100)</f>
        <v>7.1134043408236147</v>
      </c>
      <c r="V211" s="673">
        <f>IF(INDEX(Historical!$O$7:$O$1250,MATCH(B211,Historical!$B$7:$B$1281,0))=0,"n/a",((INDEX(Historical!$C$7:$C$1259,MATCH(B211,Historical!$B$7:$B$1281,0))/INDEX(Historical!$O$7:$O$1250,MATCH(B211,Historical!$B$7:$B$1281,0)))^(1/10)-1)*100)</f>
        <v>8.829434827063265</v>
      </c>
      <c r="W211" s="674">
        <f t="shared" si="55"/>
        <v>0.80564662179964075</v>
      </c>
      <c r="X211" s="675" t="str">
        <f t="shared" si="56"/>
        <v>n/a</v>
      </c>
      <c r="Y211" s="843"/>
      <c r="Z211" s="624" t="str">
        <f t="shared" si="57"/>
        <v>n/a</v>
      </c>
      <c r="AA211" s="853" t="str">
        <f t="shared" si="58"/>
        <v>n/a</v>
      </c>
      <c r="AB211" s="854">
        <v>12</v>
      </c>
      <c r="AC211" s="833" t="s">
        <v>136</v>
      </c>
      <c r="AD211" s="833" t="s">
        <v>136</v>
      </c>
      <c r="AE211" s="833" t="s">
        <v>136</v>
      </c>
      <c r="AF211" s="833" t="s">
        <v>136</v>
      </c>
      <c r="AG211" s="833" t="s">
        <v>136</v>
      </c>
      <c r="AH211" s="833" t="s">
        <v>136</v>
      </c>
      <c r="AI211" s="833" t="s">
        <v>136</v>
      </c>
      <c r="AJ211" s="833" t="s">
        <v>136</v>
      </c>
      <c r="AK211" s="833" t="s">
        <v>136</v>
      </c>
      <c r="AL211" s="845" t="s">
        <v>136</v>
      </c>
      <c r="AM211" s="839" t="s">
        <v>136</v>
      </c>
      <c r="AN211" s="833" t="s">
        <v>136</v>
      </c>
      <c r="AO211" s="711" t="str">
        <f t="shared" si="59"/>
        <v>n/a</v>
      </c>
      <c r="AP211" s="712">
        <f t="shared" si="60"/>
        <v>10.80476553026222</v>
      </c>
      <c r="AQ211" s="855" t="str">
        <f t="shared" si="61"/>
        <v>n/a</v>
      </c>
      <c r="AR211" s="624">
        <f>INDEX(Historical!$C$7:$C$1259,MATCH(B211,Historical!$B$7:$B$1281,0))*IF(AH211="n/a",1.03,IF(AH211&lt;0,1.01,IF(AH211&gt;10,1.1,(1+AH211/100))))</f>
        <v>1.4522999999999999</v>
      </c>
      <c r="AS211" s="853">
        <f t="shared" si="62"/>
        <v>1.4958689999999999</v>
      </c>
      <c r="AT211" s="853">
        <f t="shared" si="66"/>
        <v>1.5407450699999998</v>
      </c>
      <c r="AU211" s="853">
        <f t="shared" si="66"/>
        <v>1.5869674220999999</v>
      </c>
      <c r="AV211" s="853">
        <f t="shared" si="66"/>
        <v>1.6345764447629998</v>
      </c>
      <c r="AW211" s="624">
        <f t="shared" si="63"/>
        <v>7.7104579368629995</v>
      </c>
      <c r="AX211" s="719">
        <f t="shared" si="64"/>
        <v>19.765336931204818</v>
      </c>
      <c r="AY211" s="900" t="s">
        <v>136</v>
      </c>
      <c r="AZ211" s="839" t="s">
        <v>136</v>
      </c>
      <c r="BA211" s="839" t="s">
        <v>136</v>
      </c>
      <c r="BB211" s="839" t="s">
        <v>136</v>
      </c>
      <c r="BC211" s="839" t="s">
        <v>136</v>
      </c>
      <c r="BD211" s="874" t="s">
        <v>4199</v>
      </c>
      <c r="BE211" s="597">
        <v>2002</v>
      </c>
      <c r="BF211" s="865">
        <f t="shared" si="65"/>
        <v>1</v>
      </c>
      <c r="BG211" s="849" t="s">
        <v>136</v>
      </c>
    </row>
    <row r="212" spans="1:59" ht="11.25" customHeight="1" x14ac:dyDescent="0.2">
      <c r="A212" s="838" t="s">
        <v>694</v>
      </c>
      <c r="B212" s="842" t="s">
        <v>695</v>
      </c>
      <c r="C212" s="898" t="s">
        <v>123</v>
      </c>
      <c r="D212" s="898" t="s">
        <v>4108</v>
      </c>
      <c r="E212" s="705">
        <v>15</v>
      </c>
      <c r="F212" s="1153">
        <v>251</v>
      </c>
      <c r="G212" s="1153" t="s">
        <v>106</v>
      </c>
      <c r="H212" s="1153" t="s">
        <v>106</v>
      </c>
      <c r="I212" s="841">
        <v>380.16</v>
      </c>
      <c r="J212" s="624">
        <f t="shared" si="52"/>
        <v>1.9991582491582491</v>
      </c>
      <c r="K212" s="844">
        <v>1.9</v>
      </c>
      <c r="L212" s="854">
        <v>4</v>
      </c>
      <c r="M212" s="615">
        <f t="shared" si="53"/>
        <v>7.6</v>
      </c>
      <c r="N212" s="837" t="s">
        <v>188</v>
      </c>
      <c r="O212" s="706">
        <v>1.75</v>
      </c>
      <c r="P212" s="904">
        <v>43721</v>
      </c>
      <c r="Q212" s="904">
        <v>43739</v>
      </c>
      <c r="R212" s="615">
        <f t="shared" si="54"/>
        <v>8.5714285714285658</v>
      </c>
      <c r="S212" s="673">
        <f>IF(INDEX(Historical!$D$7:$D$1257,MATCH(B212,Historical!$B$7:$B$1281,0))=0,"n/a",(INDEX(Historical!$C$7:$C$1259,MATCH(B212,Historical!$B$7:$B$1281,0))/INDEX(Historical!$D$7:$D$1257,MATCH(B212,Historical!$B$7:$B$1281,0))-1)*100)</f>
        <v>6.2937062937062915</v>
      </c>
      <c r="T212" s="673">
        <f>IF(INDEX(Historical!$F$7:$F$1250,MATCH(B212,Historical!$B$7:$B$1281,0))=0,"n/a",((INDEX(Historical!$C$7:$C$1259,MATCH(B212,Historical!$B$7:$B$1281,0))/INDEX(Historical!$F$7:$F$1250,MATCH(B212,Historical!$B$7:$B$1281,0)))^(1/3)-1)*100)</f>
        <v>3.5239911430079873</v>
      </c>
      <c r="U212" s="673">
        <f>IF(INDEX(Historical!$H$7:$H$1250,MATCH(B212,Historical!$B$7:$B$1281,0))=0,"n/a",((INDEX(Historical!$C$7:$C$1259,MATCH(B212,Historical!$B$7:$B$1281,0))/INDEX(Historical!$H$7:$H$1250,MATCH(B212,Historical!$B$7:$B$1281,0)))^(1/5)-1)*100)</f>
        <v>6.2980048262344379</v>
      </c>
      <c r="V212" s="673">
        <f>IF(INDEX(Historical!$O$7:$O$1250,MATCH(B212,Historical!$B$7:$B$1281,0))=0,"n/a",((INDEX(Historical!$C$7:$C$1259,MATCH(B212,Historical!$B$7:$B$1281,0))/INDEX(Historical!$O$7:$O$1250,MATCH(B212,Historical!$B$7:$B$1281,0)))^(1/10)-1)*100)</f>
        <v>17.617578332011561</v>
      </c>
      <c r="W212" s="674">
        <f t="shared" si="55"/>
        <v>0.35748413928098238</v>
      </c>
      <c r="X212" s="675">
        <f t="shared" si="56"/>
        <v>1.3120843387988412</v>
      </c>
      <c r="Y212" s="646" t="s">
        <v>4589</v>
      </c>
      <c r="Z212" s="624">
        <f t="shared" si="57"/>
        <v>30.881755383990246</v>
      </c>
      <c r="AA212" s="853">
        <f t="shared" si="58"/>
        <v>15.447379114181228</v>
      </c>
      <c r="AB212" s="854">
        <v>12</v>
      </c>
      <c r="AC212" s="833">
        <v>24.61</v>
      </c>
      <c r="AD212" s="833">
        <v>2.0299999999999998</v>
      </c>
      <c r="AE212" s="833">
        <v>2.06</v>
      </c>
      <c r="AF212" s="833">
        <v>5.53</v>
      </c>
      <c r="AG212" s="833">
        <v>39.200000000000003</v>
      </c>
      <c r="AH212" s="833">
        <v>8.4</v>
      </c>
      <c r="AI212" s="833" t="s">
        <v>136</v>
      </c>
      <c r="AJ212" s="833">
        <v>4.8</v>
      </c>
      <c r="AK212" s="833">
        <v>7.7</v>
      </c>
      <c r="AL212" s="845">
        <v>4140</v>
      </c>
      <c r="AM212" s="839">
        <v>0.5</v>
      </c>
      <c r="AN212" s="833">
        <v>0</v>
      </c>
      <c r="AO212" s="711">
        <f t="shared" si="59"/>
        <v>-7.1502160387885407</v>
      </c>
      <c r="AP212" s="712">
        <f t="shared" si="60"/>
        <v>8.297163075392687</v>
      </c>
      <c r="AQ212" s="855">
        <f t="shared" si="61"/>
        <v>94.849236877497674</v>
      </c>
      <c r="AR212" s="624">
        <f>INDEX(Historical!$C$7:$C$1259,MATCH(B212,Historical!$B$7:$B$1281,0))*IF(AH212="n/a",1.03,IF(AH212&lt;0,1.01,IF(AH212&gt;10,1.1,(1+AH212/100))))</f>
        <v>8.2384000000000004</v>
      </c>
      <c r="AS212" s="853">
        <f t="shared" si="62"/>
        <v>8.4855520000000002</v>
      </c>
      <c r="AT212" s="853">
        <f t="shared" si="66"/>
        <v>9.1389395039999997</v>
      </c>
      <c r="AU212" s="853">
        <f t="shared" si="66"/>
        <v>9.8426378458079995</v>
      </c>
      <c r="AV212" s="853">
        <f t="shared" si="66"/>
        <v>10.600520959935215</v>
      </c>
      <c r="AW212" s="624">
        <f t="shared" si="63"/>
        <v>46.30605030974322</v>
      </c>
      <c r="AX212" s="719">
        <f t="shared" si="64"/>
        <v>12.180674008244743</v>
      </c>
      <c r="AY212" s="900">
        <v>0.39</v>
      </c>
      <c r="AZ212" s="839">
        <v>14.35</v>
      </c>
      <c r="BA212" s="839">
        <v>-17.09</v>
      </c>
      <c r="BB212" s="839">
        <v>-3.91</v>
      </c>
      <c r="BC212" s="839">
        <v>-1.22</v>
      </c>
      <c r="BE212" s="597">
        <v>2006</v>
      </c>
      <c r="BF212" s="865">
        <f t="shared" si="65"/>
        <v>1</v>
      </c>
      <c r="BG212" s="849">
        <v>14.299999999999999</v>
      </c>
    </row>
    <row r="213" spans="1:59" ht="11.25" customHeight="1" x14ac:dyDescent="0.2">
      <c r="A213" s="838" t="s">
        <v>690</v>
      </c>
      <c r="B213" s="842" t="s">
        <v>691</v>
      </c>
      <c r="C213" s="898" t="s">
        <v>153</v>
      </c>
      <c r="D213" s="898" t="s">
        <v>4255</v>
      </c>
      <c r="E213" s="705">
        <v>17</v>
      </c>
      <c r="F213" s="1153">
        <v>213</v>
      </c>
      <c r="G213" s="1153" t="s">
        <v>106</v>
      </c>
      <c r="H213" s="1153" t="s">
        <v>106</v>
      </c>
      <c r="I213" s="841">
        <v>77.91</v>
      </c>
      <c r="J213" s="624">
        <f t="shared" si="52"/>
        <v>2.669747144140675</v>
      </c>
      <c r="K213" s="844">
        <v>0.52</v>
      </c>
      <c r="L213" s="854">
        <v>4</v>
      </c>
      <c r="M213" s="615">
        <f t="shared" si="53"/>
        <v>2.08</v>
      </c>
      <c r="N213" s="837" t="s">
        <v>119</v>
      </c>
      <c r="O213" s="706">
        <v>0.5</v>
      </c>
      <c r="P213" s="1098">
        <v>43643</v>
      </c>
      <c r="Q213" s="1098">
        <v>43707</v>
      </c>
      <c r="R213" s="615">
        <f t="shared" si="54"/>
        <v>4.0000000000000036</v>
      </c>
      <c r="S213" s="673">
        <f>IF(INDEX(Historical!$D$7:$D$1257,MATCH(B213,Historical!$B$7:$B$1281,0))=0,"n/a",(INDEX(Historical!$C$7:$C$1259,MATCH(B213,Historical!$B$7:$B$1281,0))/INDEX(Historical!$D$7:$D$1257,MATCH(B213,Historical!$B$7:$B$1281,0))-1)*100)</f>
        <v>1.9607843137254832</v>
      </c>
      <c r="T213" s="673">
        <f>IF(INDEX(Historical!$F$7:$F$1250,MATCH(B213,Historical!$B$7:$B$1281,0))=0,"n/a",((INDEX(Historical!$C$7:$C$1259,MATCH(B213,Historical!$B$7:$B$1281,0))/INDEX(Historical!$F$7:$F$1250,MATCH(B213,Historical!$B$7:$B$1281,0)))^(1/3)-1)*100)</f>
        <v>3.7966802438808456</v>
      </c>
      <c r="U213" s="673">
        <f>IF(INDEX(Historical!$H$7:$H$1250,MATCH(B213,Historical!$B$7:$B$1281,0))=0,"n/a",((INDEX(Historical!$C$7:$C$1259,MATCH(B213,Historical!$B$7:$B$1281,0))/INDEX(Historical!$H$7:$H$1250,MATCH(B213,Historical!$B$7:$B$1281,0)))^(1/5)-1)*100)</f>
        <v>7.0435057025694414</v>
      </c>
      <c r="V213" s="673">
        <f>IF(INDEX(Historical!$O$7:$O$1250,MATCH(B213,Historical!$B$7:$B$1281,0))=0,"n/a",((INDEX(Historical!$C$7:$C$1259,MATCH(B213,Historical!$B$7:$B$1281,0))/INDEX(Historical!$O$7:$O$1250,MATCH(B213,Historical!$B$7:$B$1281,0)))^(1/10)-1)*100)</f>
        <v>6.7736177551353194</v>
      </c>
      <c r="W213" s="674">
        <f t="shared" si="55"/>
        <v>1.0398439884254629</v>
      </c>
      <c r="X213" s="675" t="str">
        <f t="shared" si="56"/>
        <v>n/a</v>
      </c>
      <c r="Y213" s="646" t="s">
        <v>4576</v>
      </c>
      <c r="Z213" s="624">
        <f t="shared" si="57"/>
        <v>76.752767527675275</v>
      </c>
      <c r="AA213" s="853">
        <f t="shared" si="58"/>
        <v>28.749077490774908</v>
      </c>
      <c r="AB213" s="854">
        <v>12</v>
      </c>
      <c r="AC213" s="833">
        <v>2.71</v>
      </c>
      <c r="AD213" s="833" t="s">
        <v>136</v>
      </c>
      <c r="AE213" s="833">
        <v>1.1100000000000001</v>
      </c>
      <c r="AF213" s="833">
        <v>1.5</v>
      </c>
      <c r="AG213" s="833">
        <v>5.4</v>
      </c>
      <c r="AH213" s="833">
        <v>-38.700000000000003</v>
      </c>
      <c r="AI213" s="833" t="s">
        <v>136</v>
      </c>
      <c r="AJ213" s="833">
        <v>-3.1</v>
      </c>
      <c r="AK213" s="833" t="s">
        <v>136</v>
      </c>
      <c r="AL213" s="845">
        <v>1140</v>
      </c>
      <c r="AM213" s="839">
        <v>2.7</v>
      </c>
      <c r="AN213" s="833">
        <v>0.02</v>
      </c>
      <c r="AO213" s="711">
        <f t="shared" si="59"/>
        <v>-19.035824644064792</v>
      </c>
      <c r="AP213" s="712">
        <f t="shared" si="60"/>
        <v>9.713252846710116</v>
      </c>
      <c r="AQ213" s="855">
        <f t="shared" si="61"/>
        <v>38.441509889615858</v>
      </c>
      <c r="AR213" s="624">
        <f>INDEX(Historical!$C$7:$C$1259,MATCH(B213,Historical!$B$7:$B$1281,0))*IF(AH213="n/a",1.03,IF(AH213&lt;0,1.01,IF(AH213&gt;10,1.1,(1+AH213/100))))</f>
        <v>2.1008</v>
      </c>
      <c r="AS213" s="853">
        <f t="shared" si="62"/>
        <v>2.163824</v>
      </c>
      <c r="AT213" s="853">
        <f t="shared" si="66"/>
        <v>2.22873872</v>
      </c>
      <c r="AU213" s="853">
        <f t="shared" si="66"/>
        <v>2.2956008816</v>
      </c>
      <c r="AV213" s="853">
        <f t="shared" si="66"/>
        <v>2.3644689080479999</v>
      </c>
      <c r="AW213" s="624">
        <f t="shared" si="63"/>
        <v>11.153432509647999</v>
      </c>
      <c r="AX213" s="719">
        <f t="shared" si="64"/>
        <v>14.315790668268512</v>
      </c>
      <c r="AY213" s="900">
        <v>0.28000000000000003</v>
      </c>
      <c r="AZ213" s="839">
        <v>39.42</v>
      </c>
      <c r="BA213" s="839">
        <v>-3.2300000000000004</v>
      </c>
      <c r="BB213" s="839">
        <v>10.57</v>
      </c>
      <c r="BC213" s="839">
        <v>18.099999999999998</v>
      </c>
      <c r="BE213" s="597">
        <v>2004</v>
      </c>
      <c r="BF213" s="865">
        <f t="shared" si="65"/>
        <v>1</v>
      </c>
      <c r="BG213" s="849">
        <v>3.2</v>
      </c>
    </row>
    <row r="214" spans="1:59" ht="11.25" customHeight="1" x14ac:dyDescent="0.2">
      <c r="A214" s="831" t="s">
        <v>687</v>
      </c>
      <c r="B214" s="842" t="s">
        <v>688</v>
      </c>
      <c r="C214" s="898" t="s">
        <v>4253</v>
      </c>
      <c r="D214" s="898" t="s">
        <v>4254</v>
      </c>
      <c r="E214" s="705">
        <v>18</v>
      </c>
      <c r="F214" s="1153">
        <v>187</v>
      </c>
      <c r="G214" s="1153" t="s">
        <v>115</v>
      </c>
      <c r="H214" s="1153" t="s">
        <v>115</v>
      </c>
      <c r="I214" s="841">
        <v>72.28</v>
      </c>
      <c r="J214" s="624">
        <f t="shared" si="52"/>
        <v>6.1012728278915329</v>
      </c>
      <c r="K214" s="844">
        <v>1.1025</v>
      </c>
      <c r="L214" s="854">
        <v>4</v>
      </c>
      <c r="M214" s="615">
        <f t="shared" si="53"/>
        <v>4.41</v>
      </c>
      <c r="N214" s="837" t="s">
        <v>689</v>
      </c>
      <c r="O214" s="706">
        <v>1.05</v>
      </c>
      <c r="P214" s="904">
        <v>43920</v>
      </c>
      <c r="Q214" s="904">
        <v>43959</v>
      </c>
      <c r="R214" s="615">
        <f t="shared" si="54"/>
        <v>4.9999999999999991</v>
      </c>
      <c r="S214" s="673">
        <f>IF(INDEX(Historical!$D$7:$D$1257,MATCH(B214,Historical!$B$7:$B$1281,0))=0,"n/a",(INDEX(Historical!$C$7:$C$1259,MATCH(B214,Historical!$B$7:$B$1281,0))/INDEX(Historical!$D$7:$D$1257,MATCH(B214,Historical!$B$7:$B$1281,0))-1)*100)</f>
        <v>4.9999999999999822</v>
      </c>
      <c r="T214" s="673">
        <f>IF(INDEX(Historical!$F$7:$F$1250,MATCH(B214,Historical!$B$7:$B$1281,0))=0,"n/a",((INDEX(Historical!$C$7:$C$1259,MATCH(B214,Historical!$B$7:$B$1281,0))/INDEX(Historical!$F$7:$F$1250,MATCH(B214,Historical!$B$7:$B$1281,0)))^(1/3)-1)*100)</f>
        <v>5.1321088459252762</v>
      </c>
      <c r="U214" s="673">
        <f>IF(INDEX(Historical!$H$7:$H$1250,MATCH(B214,Historical!$B$7:$B$1281,0))=0,"n/a",((INDEX(Historical!$C$7:$C$1259,MATCH(B214,Historical!$B$7:$B$1281,0))/INDEX(Historical!$H$7:$H$1250,MATCH(B214,Historical!$B$7:$B$1281,0)))^(1/5)-1)*100)</f>
        <v>5.5892882483376871</v>
      </c>
      <c r="V214" s="673">
        <f>IF(INDEX(Historical!$O$7:$O$1250,MATCH(B214,Historical!$B$7:$B$1281,0))=0,"n/a",((INDEX(Historical!$C$7:$C$1259,MATCH(B214,Historical!$B$7:$B$1281,0))/INDEX(Historical!$O$7:$O$1250,MATCH(B214,Historical!$B$7:$B$1281,0)))^(1/10)-1)*100)</f>
        <v>6.5753203151778905</v>
      </c>
      <c r="W214" s="674">
        <f t="shared" si="55"/>
        <v>0.85004045132765105</v>
      </c>
      <c r="X214" s="675">
        <f t="shared" si="56"/>
        <v>6.2103202759307639</v>
      </c>
      <c r="Y214" s="843"/>
      <c r="Z214" s="624">
        <f t="shared" si="57"/>
        <v>106.5217391304348</v>
      </c>
      <c r="AA214" s="853">
        <f t="shared" si="58"/>
        <v>17.458937198067634</v>
      </c>
      <c r="AB214" s="854">
        <v>12</v>
      </c>
      <c r="AC214" s="833">
        <v>4.1399999999999997</v>
      </c>
      <c r="AD214" s="833">
        <v>1.76</v>
      </c>
      <c r="AE214" s="833">
        <v>9.59</v>
      </c>
      <c r="AF214" s="833">
        <v>2.16</v>
      </c>
      <c r="AG214" s="833">
        <v>12.4</v>
      </c>
      <c r="AH214" s="833">
        <v>12.8</v>
      </c>
      <c r="AI214" s="833">
        <v>1.43</v>
      </c>
      <c r="AJ214" s="833">
        <v>0.89999999999999991</v>
      </c>
      <c r="AK214" s="833">
        <v>10</v>
      </c>
      <c r="AL214" s="845">
        <v>3190</v>
      </c>
      <c r="AM214" s="839">
        <v>0.5</v>
      </c>
      <c r="AN214" s="833">
        <v>0.99</v>
      </c>
      <c r="AO214" s="711">
        <f t="shared" si="59"/>
        <v>-5.7683761218384149</v>
      </c>
      <c r="AP214" s="712">
        <f t="shared" si="60"/>
        <v>11.690561076229219</v>
      </c>
      <c r="AQ214" s="855">
        <f t="shared" si="61"/>
        <v>29.462657589534015</v>
      </c>
      <c r="AR214" s="624">
        <f>INDEX(Historical!$C$7:$C$1259,MATCH(B214,Historical!$B$7:$B$1281,0))*IF(AH214="n/a",1.03,IF(AH214&lt;0,1.01,IF(AH214&gt;10,1.1,(1+AH214/100))))</f>
        <v>4.7932500000000005</v>
      </c>
      <c r="AS214" s="853">
        <f t="shared" si="62"/>
        <v>4.8617934750000007</v>
      </c>
      <c r="AT214" s="853">
        <f t="shared" si="66"/>
        <v>5.3479728225000009</v>
      </c>
      <c r="AU214" s="853">
        <f t="shared" si="66"/>
        <v>5.8827701047500014</v>
      </c>
      <c r="AV214" s="853">
        <f t="shared" si="66"/>
        <v>6.4710471152250024</v>
      </c>
      <c r="AW214" s="624">
        <f t="shared" si="63"/>
        <v>27.356833517475007</v>
      </c>
      <c r="AX214" s="719">
        <f t="shared" si="64"/>
        <v>37.848413831592424</v>
      </c>
      <c r="AY214" s="900">
        <v>0.95</v>
      </c>
      <c r="AZ214" s="839">
        <v>97.43</v>
      </c>
      <c r="BA214" s="839">
        <v>-7.99</v>
      </c>
      <c r="BB214" s="839">
        <v>2.82</v>
      </c>
      <c r="BC214" s="839">
        <v>11.78</v>
      </c>
      <c r="BE214" s="597">
        <v>2003</v>
      </c>
      <c r="BF214" s="865">
        <f t="shared" si="65"/>
        <v>1</v>
      </c>
      <c r="BG214" s="849">
        <v>5.8999999999999995</v>
      </c>
    </row>
    <row r="215" spans="1:59" ht="11.25" customHeight="1" x14ac:dyDescent="0.2">
      <c r="A215" s="838" t="s">
        <v>1494</v>
      </c>
      <c r="B215" s="842" t="s">
        <v>1495</v>
      </c>
      <c r="C215" s="898" t="s">
        <v>131</v>
      </c>
      <c r="D215" s="898" t="s">
        <v>4262</v>
      </c>
      <c r="E215" s="705">
        <v>10</v>
      </c>
      <c r="F215" s="1153">
        <v>447</v>
      </c>
      <c r="G215" s="1153" t="s">
        <v>37</v>
      </c>
      <c r="H215" s="1153" t="s">
        <v>37</v>
      </c>
      <c r="I215" s="841">
        <v>24.11</v>
      </c>
      <c r="J215" s="624">
        <f t="shared" si="52"/>
        <v>3.6499377851513892</v>
      </c>
      <c r="K215" s="844">
        <v>0.22</v>
      </c>
      <c r="L215" s="854">
        <v>4</v>
      </c>
      <c r="M215" s="615">
        <f t="shared" si="53"/>
        <v>0.88</v>
      </c>
      <c r="N215" s="837" t="s">
        <v>1235</v>
      </c>
      <c r="O215" s="706">
        <v>0.21</v>
      </c>
      <c r="P215" s="606">
        <v>44235</v>
      </c>
      <c r="Q215" s="606">
        <v>44246</v>
      </c>
      <c r="R215" s="615">
        <f t="shared" si="54"/>
        <v>4.7619047619047663</v>
      </c>
      <c r="S215" s="673">
        <f>IF(INDEX(Historical!$D$7:$D$1257,MATCH(B215,Historical!$B$7:$B$1281,0))=0,"n/a",(INDEX(Historical!$C$7:$C$1259,MATCH(B215,Historical!$B$7:$B$1281,0))/INDEX(Historical!$D$7:$D$1257,MATCH(B215,Historical!$B$7:$B$1281,0))-1)*100)</f>
        <v>4.9999999999999822</v>
      </c>
      <c r="T215" s="673">
        <f>IF(INDEX(Historical!$F$7:$F$1250,MATCH(B215,Historical!$B$7:$B$1281,0))=0,"n/a",((INDEX(Historical!$C$7:$C$1259,MATCH(B215,Historical!$B$7:$B$1281,0))/INDEX(Historical!$F$7:$F$1250,MATCH(B215,Historical!$B$7:$B$1281,0)))^(1/3)-1)*100)</f>
        <v>6.2658569182611146</v>
      </c>
      <c r="U215" s="673">
        <f>IF(INDEX(Historical!$H$7:$H$1250,MATCH(B215,Historical!$B$7:$B$1281,0))=0,"n/a",((INDEX(Historical!$C$7:$C$1259,MATCH(B215,Historical!$B$7:$B$1281,0))/INDEX(Historical!$H$7:$H$1250,MATCH(B215,Historical!$B$7:$B$1281,0)))^(1/5)-1)*100)</f>
        <v>10.3085496986149</v>
      </c>
      <c r="V215" s="673">
        <f>IF(INDEX(Historical!$O$7:$O$1250,MATCH(B215,Historical!$B$7:$B$1281,0))=0,"n/a",((INDEX(Historical!$C$7:$C$1259,MATCH(B215,Historical!$B$7:$B$1281,0))/INDEX(Historical!$O$7:$O$1250,MATCH(B215,Historical!$B$7:$B$1281,0)))^(1/10)-1)*100)</f>
        <v>8.7976465994841213</v>
      </c>
      <c r="W215" s="674">
        <f t="shared" si="55"/>
        <v>1.1717394625989381</v>
      </c>
      <c r="X215" s="675" t="str">
        <f t="shared" si="56"/>
        <v>n/a</v>
      </c>
      <c r="Y215" s="627"/>
      <c r="Z215" s="624" t="str">
        <f t="shared" si="57"/>
        <v>n/a</v>
      </c>
      <c r="AA215" s="853" t="str">
        <f t="shared" si="58"/>
        <v>n/a</v>
      </c>
      <c r="AB215" s="854">
        <v>12</v>
      </c>
      <c r="AC215" s="833">
        <v>-0.19</v>
      </c>
      <c r="AD215" s="833" t="s">
        <v>136</v>
      </c>
      <c r="AE215" s="833">
        <v>2.06</v>
      </c>
      <c r="AF215" s="833">
        <v>1.9</v>
      </c>
      <c r="AG215" s="833">
        <v>-1.5</v>
      </c>
      <c r="AH215" s="833">
        <v>-121.7</v>
      </c>
      <c r="AI215" s="833">
        <v>5.76</v>
      </c>
      <c r="AJ215" s="833">
        <v>-18.399999999999999</v>
      </c>
      <c r="AK215" s="833">
        <v>4.37</v>
      </c>
      <c r="AL215" s="845">
        <v>9620</v>
      </c>
      <c r="AM215" s="839">
        <v>0.4</v>
      </c>
      <c r="AN215" s="833">
        <v>2</v>
      </c>
      <c r="AO215" s="711" t="str">
        <f t="shared" si="59"/>
        <v>n/a</v>
      </c>
      <c r="AP215" s="712">
        <f t="shared" si="60"/>
        <v>13.958487483766289</v>
      </c>
      <c r="AQ215" s="855" t="str">
        <f t="shared" si="61"/>
        <v>n/a</v>
      </c>
      <c r="AR215" s="624">
        <f>INDEX(Historical!$C$7:$C$1259,MATCH(B215,Historical!$B$7:$B$1281,0))*IF(AH215="n/a",1.03,IF(AH215&lt;0,1.01,IF(AH215&gt;10,1.1,(1+AH215/100))))</f>
        <v>0.84839999999999993</v>
      </c>
      <c r="AS215" s="853">
        <f t="shared" si="62"/>
        <v>0.89726784000000004</v>
      </c>
      <c r="AT215" s="853">
        <f t="shared" si="66"/>
        <v>0.93647844460800012</v>
      </c>
      <c r="AU215" s="853">
        <f t="shared" si="66"/>
        <v>0.97740255263736975</v>
      </c>
      <c r="AV215" s="853">
        <f t="shared" si="66"/>
        <v>1.0201150441876228</v>
      </c>
      <c r="AW215" s="624">
        <f t="shared" si="63"/>
        <v>4.6796638814329921</v>
      </c>
      <c r="AX215" s="719">
        <f t="shared" si="64"/>
        <v>19.409638662102829</v>
      </c>
      <c r="AY215" s="900">
        <v>0.28000000000000003</v>
      </c>
      <c r="AZ215" s="839">
        <v>14.32</v>
      </c>
      <c r="BA215" s="839">
        <v>-11.49</v>
      </c>
      <c r="BB215" s="839">
        <v>6.81</v>
      </c>
      <c r="BC215" s="839">
        <v>4.6100000000000003</v>
      </c>
      <c r="BE215" s="597">
        <v>2012</v>
      </c>
      <c r="BF215" s="865">
        <f t="shared" si="65"/>
        <v>0</v>
      </c>
      <c r="BG215" s="849">
        <v>-0.3</v>
      </c>
    </row>
    <row r="216" spans="1:59" ht="11.25" customHeight="1" x14ac:dyDescent="0.2">
      <c r="A216" s="838" t="s">
        <v>698</v>
      </c>
      <c r="B216" s="842" t="s">
        <v>699</v>
      </c>
      <c r="C216" s="898" t="s">
        <v>245</v>
      </c>
      <c r="D216" s="898" t="s">
        <v>4291</v>
      </c>
      <c r="E216" s="705">
        <v>18</v>
      </c>
      <c r="F216" s="1153">
        <v>198</v>
      </c>
      <c r="G216" s="1153" t="s">
        <v>115</v>
      </c>
      <c r="H216" s="1153" t="s">
        <v>115</v>
      </c>
      <c r="I216" s="841">
        <v>132.88999999999999</v>
      </c>
      <c r="J216" s="624">
        <f t="shared" si="52"/>
        <v>0.82775227631876003</v>
      </c>
      <c r="K216" s="844">
        <v>0.27500000000000002</v>
      </c>
      <c r="L216" s="854">
        <v>4</v>
      </c>
      <c r="M216" s="615">
        <f t="shared" si="53"/>
        <v>1.1000000000000001</v>
      </c>
      <c r="N216" s="837" t="s">
        <v>163</v>
      </c>
      <c r="O216" s="706">
        <v>0.245</v>
      </c>
      <c r="P216" s="606">
        <v>44169</v>
      </c>
      <c r="Q216" s="606">
        <v>44194</v>
      </c>
      <c r="R216" s="615">
        <f t="shared" si="54"/>
        <v>12.244897959183684</v>
      </c>
      <c r="S216" s="673">
        <f>IF(INDEX(Historical!$D$7:$D$1257,MATCH(B216,Historical!$B$7:$B$1281,0))=0,"n/a",(INDEX(Historical!$C$7:$C$1259,MATCH(B216,Historical!$B$7:$B$1281,0))/INDEX(Historical!$D$7:$D$1257,MATCH(B216,Historical!$B$7:$B$1281,0))-1)*100)</f>
        <v>11.363636363636353</v>
      </c>
      <c r="T216" s="673">
        <f>IF(INDEX(Historical!$F$7:$F$1250,MATCH(B216,Historical!$B$7:$B$1281,0))=0,"n/a",((INDEX(Historical!$C$7:$C$1259,MATCH(B216,Historical!$B$7:$B$1281,0))/INDEX(Historical!$F$7:$F$1250,MATCH(B216,Historical!$B$7:$B$1281,0)))^(1/3)-1)*100)</f>
        <v>10.823329352516264</v>
      </c>
      <c r="U216" s="673">
        <f>IF(INDEX(Historical!$H$7:$H$1250,MATCH(B216,Historical!$B$7:$B$1281,0))=0,"n/a",((INDEX(Historical!$C$7:$C$1259,MATCH(B216,Historical!$B$7:$B$1281,0))/INDEX(Historical!$H$7:$H$1250,MATCH(B216,Historical!$B$7:$B$1281,0)))^(1/5)-1)*100)</f>
        <v>11.842691472014465</v>
      </c>
      <c r="V216" s="673">
        <f>IF(INDEX(Historical!$O$7:$O$1250,MATCH(B216,Historical!$B$7:$B$1281,0))=0,"n/a",((INDEX(Historical!$C$7:$C$1259,MATCH(B216,Historical!$B$7:$B$1281,0))/INDEX(Historical!$O$7:$O$1250,MATCH(B216,Historical!$B$7:$B$1281,0)))^(1/10)-1)*100)</f>
        <v>13.346158167069744</v>
      </c>
      <c r="W216" s="674">
        <f t="shared" si="55"/>
        <v>0.88734835326881367</v>
      </c>
      <c r="X216" s="675" t="str">
        <f t="shared" si="56"/>
        <v>n/a</v>
      </c>
      <c r="Y216" s="634"/>
      <c r="Z216" s="624">
        <f t="shared" si="57"/>
        <v>51.886792452830186</v>
      </c>
      <c r="AA216" s="853">
        <f t="shared" si="58"/>
        <v>62.683962264150935</v>
      </c>
      <c r="AB216" s="854">
        <v>5</v>
      </c>
      <c r="AC216" s="833">
        <v>2.12</v>
      </c>
      <c r="AD216" s="833">
        <v>1.82</v>
      </c>
      <c r="AE216" s="833">
        <v>5.26</v>
      </c>
      <c r="AF216" s="833">
        <v>19.670000000000002</v>
      </c>
      <c r="AG216" s="833">
        <v>29.099999999999998</v>
      </c>
      <c r="AH216" s="833">
        <v>-35.9</v>
      </c>
      <c r="AI216" s="833">
        <v>26.479999999999997</v>
      </c>
      <c r="AJ216" s="833">
        <v>-2.9000000000000004</v>
      </c>
      <c r="AK216" s="833">
        <v>34.549999999999997</v>
      </c>
      <c r="AL216" s="845">
        <v>202740</v>
      </c>
      <c r="AM216" s="839">
        <v>1.2</v>
      </c>
      <c r="AN216" s="833">
        <v>0.89</v>
      </c>
      <c r="AO216" s="711">
        <f t="shared" si="59"/>
        <v>-50.013518515817708</v>
      </c>
      <c r="AP216" s="712">
        <f t="shared" si="60"/>
        <v>12.670443748333225</v>
      </c>
      <c r="AQ216" s="855">
        <f t="shared" si="61"/>
        <v>640.26828101884757</v>
      </c>
      <c r="AR216" s="624">
        <f>INDEX(Historical!$C$7:$C$1259,MATCH(B216,Historical!$B$7:$B$1281,0))*IF(AH216="n/a",1.03,IF(AH216&lt;0,1.01,IF(AH216&gt;10,1.1,(1+AH216/100))))</f>
        <v>0.98980000000000001</v>
      </c>
      <c r="AS216" s="853">
        <f t="shared" si="62"/>
        <v>1.0887800000000001</v>
      </c>
      <c r="AT216" s="853">
        <f t="shared" si="66"/>
        <v>1.1976580000000001</v>
      </c>
      <c r="AU216" s="853">
        <f t="shared" si="66"/>
        <v>1.3174238000000003</v>
      </c>
      <c r="AV216" s="853">
        <f t="shared" si="66"/>
        <v>1.4491661800000004</v>
      </c>
      <c r="AW216" s="624">
        <f t="shared" si="63"/>
        <v>6.0428279800000011</v>
      </c>
      <c r="AX216" s="719">
        <f t="shared" si="64"/>
        <v>4.5472405598615406</v>
      </c>
      <c r="AY216" s="900">
        <v>0.88</v>
      </c>
      <c r="AZ216" s="839">
        <v>72.23</v>
      </c>
      <c r="BA216" s="839">
        <v>-10.18</v>
      </c>
      <c r="BB216" s="839">
        <v>-3.92</v>
      </c>
      <c r="BC216" s="839">
        <v>6.83</v>
      </c>
      <c r="BE216" s="597">
        <v>2003</v>
      </c>
      <c r="BF216" s="865">
        <f t="shared" si="65"/>
        <v>1</v>
      </c>
      <c r="BG216" s="849">
        <v>8.6</v>
      </c>
    </row>
    <row r="217" spans="1:59" ht="11.25" customHeight="1" x14ac:dyDescent="0.2">
      <c r="A217" s="838" t="s">
        <v>703</v>
      </c>
      <c r="B217" s="842" t="s">
        <v>704</v>
      </c>
      <c r="C217" s="898" t="s">
        <v>112</v>
      </c>
      <c r="D217" s="898" t="s">
        <v>4278</v>
      </c>
      <c r="E217" s="705">
        <v>17</v>
      </c>
      <c r="F217" s="1153">
        <v>218</v>
      </c>
      <c r="G217" s="1153" t="s">
        <v>37</v>
      </c>
      <c r="H217" s="1153" t="s">
        <v>37</v>
      </c>
      <c r="I217" s="841">
        <v>323.64</v>
      </c>
      <c r="J217" s="624">
        <f t="shared" si="52"/>
        <v>1.7921146953405016</v>
      </c>
      <c r="K217" s="844">
        <v>1.45</v>
      </c>
      <c r="L217" s="854">
        <v>4</v>
      </c>
      <c r="M217" s="615">
        <f t="shared" si="53"/>
        <v>5.8</v>
      </c>
      <c r="N217" s="837" t="s">
        <v>705</v>
      </c>
      <c r="O217" s="706">
        <v>1.32</v>
      </c>
      <c r="P217" s="1029">
        <v>43980</v>
      </c>
      <c r="Q217" s="1029">
        <v>43999</v>
      </c>
      <c r="R217" s="615">
        <f t="shared" si="54"/>
        <v>9.8484848484848406</v>
      </c>
      <c r="S217" s="673">
        <f>IF(INDEX(Historical!$D$7:$D$1257,MATCH(B217,Historical!$B$7:$B$1281,0))=0,"n/a",(INDEX(Historical!$C$7:$C$1259,MATCH(B217,Historical!$B$7:$B$1281,0))/INDEX(Historical!$D$7:$D$1257,MATCH(B217,Historical!$B$7:$B$1281,0))-1)*100)</f>
        <v>9.8837209302325526</v>
      </c>
      <c r="T217" s="673">
        <f>IF(INDEX(Historical!$F$7:$F$1250,MATCH(B217,Historical!$B$7:$B$1281,0))=0,"n/a",((INDEX(Historical!$C$7:$C$1259,MATCH(B217,Historical!$B$7:$B$1281,0))/INDEX(Historical!$F$7:$F$1250,MATCH(B217,Historical!$B$7:$B$1281,0)))^(1/3)-1)*100)</f>
        <v>13.285106503057808</v>
      </c>
      <c r="U217" s="673">
        <f>IF(INDEX(Historical!$H$7:$H$1250,MATCH(B217,Historical!$B$7:$B$1281,0))=0,"n/a",((INDEX(Historical!$C$7:$C$1259,MATCH(B217,Historical!$B$7:$B$1281,0))/INDEX(Historical!$H$7:$H$1250,MATCH(B217,Historical!$B$7:$B$1281,0)))^(1/5)-1)*100)</f>
        <v>12.835114258350622</v>
      </c>
      <c r="V217" s="673">
        <f>IF(INDEX(Historical!$O$7:$O$1250,MATCH(B217,Historical!$B$7:$B$1281,0))=0,"n/a",((INDEX(Historical!$C$7:$C$1259,MATCH(B217,Historical!$B$7:$B$1281,0))/INDEX(Historical!$O$7:$O$1250,MATCH(B217,Historical!$B$7:$B$1281,0)))^(1/10)-1)*100)</f>
        <v>13.05342080581311</v>
      </c>
      <c r="W217" s="674">
        <f t="shared" si="55"/>
        <v>0.98327591282698334</v>
      </c>
      <c r="X217" s="675">
        <f t="shared" si="56"/>
        <v>0.99497009754655974</v>
      </c>
      <c r="Y217" s="842"/>
      <c r="Z217" s="624">
        <f t="shared" si="57"/>
        <v>30.478192327903308</v>
      </c>
      <c r="AA217" s="853">
        <f t="shared" si="58"/>
        <v>17.006831318970047</v>
      </c>
      <c r="AB217" s="854">
        <v>12</v>
      </c>
      <c r="AC217" s="833">
        <v>19.03</v>
      </c>
      <c r="AD217" s="833">
        <v>2.66</v>
      </c>
      <c r="AE217" s="833">
        <v>1.47</v>
      </c>
      <c r="AF217" s="833">
        <v>5.0999999999999996</v>
      </c>
      <c r="AG217" s="833">
        <v>32</v>
      </c>
      <c r="AH217" s="833">
        <v>43.9</v>
      </c>
      <c r="AI217" s="833">
        <v>7.2700000000000005</v>
      </c>
      <c r="AJ217" s="833">
        <v>12.9</v>
      </c>
      <c r="AK217" s="833">
        <v>6.38</v>
      </c>
      <c r="AL217" s="845">
        <v>54160</v>
      </c>
      <c r="AM217" s="839">
        <v>0.2</v>
      </c>
      <c r="AN217" s="833">
        <v>1.42</v>
      </c>
      <c r="AO217" s="711">
        <f t="shared" si="59"/>
        <v>-2.3796023652789238</v>
      </c>
      <c r="AP217" s="712">
        <f t="shared" si="60"/>
        <v>14.627228953691123</v>
      </c>
      <c r="AQ217" s="855">
        <f t="shared" si="61"/>
        <v>96.338528201502285</v>
      </c>
      <c r="AR217" s="624">
        <f>INDEX(Historical!$C$7:$C$1259,MATCH(B217,Historical!$B$7:$B$1281,0))*IF(AH217="n/a",1.03,IF(AH217&lt;0,1.01,IF(AH217&gt;10,1.1,(1+AH217/100))))</f>
        <v>6.2370000000000001</v>
      </c>
      <c r="AS217" s="853">
        <f t="shared" si="62"/>
        <v>6.6904298999999998</v>
      </c>
      <c r="AT217" s="853">
        <f t="shared" si="66"/>
        <v>7.1172793276200004</v>
      </c>
      <c r="AU217" s="853">
        <f t="shared" si="66"/>
        <v>7.5713617487221567</v>
      </c>
      <c r="AV217" s="853">
        <f t="shared" si="66"/>
        <v>8.0544146282906315</v>
      </c>
      <c r="AW217" s="624">
        <f t="shared" si="63"/>
        <v>35.670485604632788</v>
      </c>
      <c r="AX217" s="719">
        <f t="shared" si="64"/>
        <v>11.021655421033492</v>
      </c>
      <c r="AY217" s="900">
        <v>0.8</v>
      </c>
      <c r="AZ217" s="839">
        <v>14.41</v>
      </c>
      <c r="BA217" s="839">
        <v>-9.370000000000001</v>
      </c>
      <c r="BB217" s="839">
        <v>7.16</v>
      </c>
      <c r="BC217" s="839">
        <v>3.9800000000000004</v>
      </c>
      <c r="BE217" s="597">
        <v>2004</v>
      </c>
      <c r="BF217" s="865">
        <f t="shared" si="65"/>
        <v>1</v>
      </c>
      <c r="BG217" s="849">
        <v>7.3</v>
      </c>
    </row>
    <row r="218" spans="1:59" ht="11.25" customHeight="1" x14ac:dyDescent="0.2">
      <c r="A218" s="831" t="s">
        <v>1484</v>
      </c>
      <c r="B218" s="842" t="s">
        <v>1485</v>
      </c>
      <c r="C218" s="898" t="s">
        <v>123</v>
      </c>
      <c r="D218" s="898" t="s">
        <v>4299</v>
      </c>
      <c r="E218" s="705">
        <v>10</v>
      </c>
      <c r="F218" s="1153">
        <v>407</v>
      </c>
      <c r="G218" s="1153" t="s">
        <v>106</v>
      </c>
      <c r="H218" s="1153" t="s">
        <v>106</v>
      </c>
      <c r="I218" s="841">
        <v>51.38</v>
      </c>
      <c r="J218" s="624">
        <f t="shared" si="52"/>
        <v>3.6590112884390811</v>
      </c>
      <c r="K218" s="844">
        <v>0.47</v>
      </c>
      <c r="L218" s="854">
        <v>4</v>
      </c>
      <c r="M218" s="615">
        <f t="shared" si="53"/>
        <v>1.88</v>
      </c>
      <c r="N218" s="837" t="s">
        <v>992</v>
      </c>
      <c r="O218" s="706">
        <v>0.45</v>
      </c>
      <c r="P218" s="904">
        <v>43874</v>
      </c>
      <c r="Q218" s="904">
        <v>43893</v>
      </c>
      <c r="R218" s="615">
        <f t="shared" si="54"/>
        <v>4.4444444444444366</v>
      </c>
      <c r="S218" s="673">
        <f>IF(INDEX(Historical!$D$7:$D$1257,MATCH(B218,Historical!$B$7:$B$1281,0))=0,"n/a",(INDEX(Historical!$C$7:$C$1259,MATCH(B218,Historical!$B$7:$B$1281,0))/INDEX(Historical!$D$7:$D$1257,MATCH(B218,Historical!$B$7:$B$1281,0))-1)*100)</f>
        <v>4.4444444444444287</v>
      </c>
      <c r="T218" s="673">
        <f>IF(INDEX(Historical!$F$7:$F$1250,MATCH(B218,Historical!$B$7:$B$1281,0))=0,"n/a",((INDEX(Historical!$C$7:$C$1259,MATCH(B218,Historical!$B$7:$B$1281,0))/INDEX(Historical!$F$7:$F$1250,MATCH(B218,Historical!$B$7:$B$1281,0)))^(1/3)-1)*100)</f>
        <v>8.3008947425307955</v>
      </c>
      <c r="U218" s="673">
        <f>IF(INDEX(Historical!$H$7:$H$1250,MATCH(B218,Historical!$B$7:$B$1281,0))=0,"n/a",((INDEX(Historical!$C$7:$C$1259,MATCH(B218,Historical!$B$7:$B$1281,0))/INDEX(Historical!$H$7:$H$1250,MATCH(B218,Historical!$B$7:$B$1281,0)))^(1/5)-1)*100)</f>
        <v>9.3944579374527493</v>
      </c>
      <c r="V218" s="673">
        <f>IF(INDEX(Historical!$O$7:$O$1250,MATCH(B218,Historical!$B$7:$B$1281,0))=0,"n/a",((INDEX(Historical!$C$7:$C$1259,MATCH(B218,Historical!$B$7:$B$1281,0))/INDEX(Historical!$O$7:$O$1250,MATCH(B218,Historical!$B$7:$B$1281,0)))^(1/10)-1)*100)</f>
        <v>16.737338017942328</v>
      </c>
      <c r="W218" s="674">
        <f t="shared" si="55"/>
        <v>0.56128745965349724</v>
      </c>
      <c r="X218" s="675" t="str">
        <f t="shared" si="56"/>
        <v>n/a</v>
      </c>
      <c r="Y218" s="646"/>
      <c r="Z218" s="624" t="str">
        <f t="shared" si="57"/>
        <v>n/a</v>
      </c>
      <c r="AA218" s="853" t="str">
        <f t="shared" si="58"/>
        <v>n/a</v>
      </c>
      <c r="AB218" s="854">
        <v>12</v>
      </c>
      <c r="AC218" s="833">
        <v>-0.95</v>
      </c>
      <c r="AD218" s="833" t="s">
        <v>136</v>
      </c>
      <c r="AE218" s="833">
        <v>1.08</v>
      </c>
      <c r="AF218" s="833">
        <v>2.36</v>
      </c>
      <c r="AG218" s="833">
        <v>-4.3</v>
      </c>
      <c r="AH218" s="833">
        <v>-129.20000000000002</v>
      </c>
      <c r="AI218" s="833">
        <v>34.82</v>
      </c>
      <c r="AJ218" s="833">
        <v>-17.8</v>
      </c>
      <c r="AK218" s="833">
        <v>5</v>
      </c>
      <c r="AL218" s="845">
        <v>857.72</v>
      </c>
      <c r="AM218" s="839">
        <v>0.70000000000000007</v>
      </c>
      <c r="AN218" s="833">
        <v>0.53</v>
      </c>
      <c r="AO218" s="711" t="str">
        <f t="shared" si="59"/>
        <v>n/a</v>
      </c>
      <c r="AP218" s="712">
        <f t="shared" si="60"/>
        <v>13.053469225891831</v>
      </c>
      <c r="AQ218" s="855" t="str">
        <f t="shared" si="61"/>
        <v>n/a</v>
      </c>
      <c r="AR218" s="624">
        <f>INDEX(Historical!$C$7:$C$1259,MATCH(B218,Historical!$B$7:$B$1281,0))*IF(AH218="n/a",1.03,IF(AH218&lt;0,1.01,IF(AH218&gt;10,1.1,(1+AH218/100))))</f>
        <v>1.8987999999999998</v>
      </c>
      <c r="AS218" s="853">
        <f t="shared" si="62"/>
        <v>2.0886800000000001</v>
      </c>
      <c r="AT218" s="853">
        <f t="shared" si="66"/>
        <v>2.193114</v>
      </c>
      <c r="AU218" s="853">
        <f t="shared" si="66"/>
        <v>2.3027697000000003</v>
      </c>
      <c r="AV218" s="853">
        <f t="shared" si="66"/>
        <v>2.4179081850000004</v>
      </c>
      <c r="AW218" s="624">
        <f t="shared" si="63"/>
        <v>10.901271885</v>
      </c>
      <c r="AX218" s="719">
        <f t="shared" si="64"/>
        <v>21.216955790190735</v>
      </c>
      <c r="AY218" s="900">
        <v>1.55</v>
      </c>
      <c r="AZ218" s="839">
        <v>42.54</v>
      </c>
      <c r="BA218" s="839">
        <v>-16.439999999999998</v>
      </c>
      <c r="BB218" s="839">
        <v>-6.9599999999999991</v>
      </c>
      <c r="BC218" s="839">
        <v>5.42</v>
      </c>
      <c r="BE218" s="597">
        <v>2011</v>
      </c>
      <c r="BF218" s="865">
        <f t="shared" si="65"/>
        <v>0</v>
      </c>
      <c r="BG218" s="849">
        <v>-1.7999999999999998</v>
      </c>
    </row>
    <row r="219" spans="1:59" ht="11.25" customHeight="1" x14ac:dyDescent="0.2">
      <c r="A219" s="838" t="s">
        <v>1500</v>
      </c>
      <c r="B219" s="842" t="s">
        <v>1501</v>
      </c>
      <c r="C219" s="898" t="s">
        <v>108</v>
      </c>
      <c r="D219" s="898" t="s">
        <v>4272</v>
      </c>
      <c r="E219" s="705">
        <v>12</v>
      </c>
      <c r="F219" s="1153">
        <v>304</v>
      </c>
      <c r="G219" s="1153" t="s">
        <v>106</v>
      </c>
      <c r="H219" s="1153" t="s">
        <v>106</v>
      </c>
      <c r="I219" s="841">
        <v>42.51</v>
      </c>
      <c r="J219" s="624">
        <f t="shared" si="52"/>
        <v>3.4815337567631146</v>
      </c>
      <c r="K219" s="844">
        <v>0.37</v>
      </c>
      <c r="L219" s="854">
        <v>4</v>
      </c>
      <c r="M219" s="615">
        <f t="shared" si="53"/>
        <v>1.48</v>
      </c>
      <c r="N219" s="837" t="s">
        <v>590</v>
      </c>
      <c r="O219" s="706">
        <v>0.35</v>
      </c>
      <c r="P219" s="606">
        <v>44265</v>
      </c>
      <c r="Q219" s="606">
        <v>44274</v>
      </c>
      <c r="R219" s="615">
        <f t="shared" si="54"/>
        <v>5.7142857142857197</v>
      </c>
      <c r="S219" s="673">
        <f>IF(INDEX(Historical!$D$7:$D$1257,MATCH(B219,Historical!$B$7:$B$1281,0))=0,"n/a",(INDEX(Historical!$C$7:$C$1259,MATCH(B219,Historical!$B$7:$B$1281,0))/INDEX(Historical!$D$7:$D$1257,MATCH(B219,Historical!$B$7:$B$1281,0))-1)*100)</f>
        <v>9.5238095238095113</v>
      </c>
      <c r="T219" s="673">
        <f>IF(INDEX(Historical!$F$7:$F$1250,MATCH(B219,Historical!$B$7:$B$1281,0))=0,"n/a",((INDEX(Historical!$C$7:$C$1259,MATCH(B219,Historical!$B$7:$B$1281,0))/INDEX(Historical!$F$7:$F$1250,MATCH(B219,Historical!$B$7:$B$1281,0)))^(1/3)-1)*100)</f>
        <v>17.073933906602502</v>
      </c>
      <c r="U219" s="673">
        <f>IF(INDEX(Historical!$H$7:$H$1250,MATCH(B219,Historical!$B$7:$B$1281,0))=0,"n/a",((INDEX(Historical!$C$7:$C$1259,MATCH(B219,Historical!$B$7:$B$1281,0))/INDEX(Historical!$H$7:$H$1250,MATCH(B219,Historical!$B$7:$B$1281,0)))^(1/5)-1)*100)</f>
        <v>13.273800857430285</v>
      </c>
      <c r="V219" s="673">
        <f>IF(INDEX(Historical!$O$7:$O$1250,MATCH(B219,Historical!$B$7:$B$1281,0))=0,"n/a",((INDEX(Historical!$C$7:$C$1259,MATCH(B219,Historical!$B$7:$B$1281,0))/INDEX(Historical!$O$7:$O$1250,MATCH(B219,Historical!$B$7:$B$1281,0)))^(1/10)-1)*100)</f>
        <v>12.109558169360902</v>
      </c>
      <c r="W219" s="674">
        <f t="shared" si="55"/>
        <v>1.0961424580308059</v>
      </c>
      <c r="X219" s="675">
        <f t="shared" si="56"/>
        <v>0.89687843631285713</v>
      </c>
      <c r="Y219" s="842"/>
      <c r="Z219" s="624">
        <f t="shared" si="57"/>
        <v>28.793774319066152</v>
      </c>
      <c r="AA219" s="853">
        <f t="shared" si="58"/>
        <v>8.2704280155642032</v>
      </c>
      <c r="AB219" s="854">
        <v>12</v>
      </c>
      <c r="AC219" s="833">
        <v>5.14</v>
      </c>
      <c r="AD219" s="833" t="s">
        <v>136</v>
      </c>
      <c r="AE219" s="833">
        <v>3.37</v>
      </c>
      <c r="AF219" s="833">
        <v>1.21</v>
      </c>
      <c r="AG219" s="833">
        <v>15.6</v>
      </c>
      <c r="AH219" s="833">
        <v>68.300000000000011</v>
      </c>
      <c r="AI219" s="833">
        <v>-28.37</v>
      </c>
      <c r="AJ219" s="833">
        <v>14.799999999999999</v>
      </c>
      <c r="AK219" s="833" t="s">
        <v>136</v>
      </c>
      <c r="AL219" s="845">
        <v>258.76</v>
      </c>
      <c r="AM219" s="839">
        <v>1</v>
      </c>
      <c r="AN219" s="833">
        <v>0.05</v>
      </c>
      <c r="AO219" s="711">
        <f t="shared" si="59"/>
        <v>8.4849065986291947</v>
      </c>
      <c r="AP219" s="712">
        <f t="shared" si="60"/>
        <v>16.755334614193398</v>
      </c>
      <c r="AQ219" s="855">
        <f t="shared" si="61"/>
        <v>-33.30927801049689</v>
      </c>
      <c r="AR219" s="624">
        <f>INDEX(Historical!$C$7:$C$1259,MATCH(B219,Historical!$B$7:$B$1281,0))*IF(AH219="n/a",1.03,IF(AH219&lt;0,1.01,IF(AH219&gt;10,1.1,(1+AH219/100))))</f>
        <v>1.518</v>
      </c>
      <c r="AS219" s="853">
        <f t="shared" si="62"/>
        <v>1.53318</v>
      </c>
      <c r="AT219" s="853">
        <f t="shared" si="66"/>
        <v>1.5791754</v>
      </c>
      <c r="AU219" s="853">
        <f t="shared" si="66"/>
        <v>1.6265506620000001</v>
      </c>
      <c r="AV219" s="853">
        <f t="shared" si="66"/>
        <v>1.6753471818600001</v>
      </c>
      <c r="AW219" s="624">
        <f t="shared" si="63"/>
        <v>7.9322532438600009</v>
      </c>
      <c r="AX219" s="719">
        <f t="shared" si="64"/>
        <v>18.659734753846159</v>
      </c>
      <c r="AY219" s="900">
        <v>0.82</v>
      </c>
      <c r="AZ219" s="839">
        <v>133.57000000000002</v>
      </c>
      <c r="BA219" s="839">
        <v>-11.790000000000001</v>
      </c>
      <c r="BB219" s="839">
        <v>8.99</v>
      </c>
      <c r="BC219" s="839">
        <v>37.019999999999996</v>
      </c>
      <c r="BE219" s="597">
        <v>2010</v>
      </c>
      <c r="BF219" s="865">
        <f t="shared" si="65"/>
        <v>0</v>
      </c>
      <c r="BG219" s="849">
        <v>1.7000000000000002</v>
      </c>
    </row>
    <row r="220" spans="1:59" ht="11.25" customHeight="1" x14ac:dyDescent="0.2">
      <c r="A220" s="831" t="s">
        <v>1319</v>
      </c>
      <c r="B220" s="842" t="s">
        <v>1320</v>
      </c>
      <c r="C220" s="898" t="s">
        <v>112</v>
      </c>
      <c r="D220" s="898" t="s">
        <v>4295</v>
      </c>
      <c r="E220" s="705">
        <v>10</v>
      </c>
      <c r="F220" s="1153">
        <v>410</v>
      </c>
      <c r="G220" s="1153" t="s">
        <v>106</v>
      </c>
      <c r="H220" s="1153" t="s">
        <v>106</v>
      </c>
      <c r="I220" s="841">
        <v>83.74</v>
      </c>
      <c r="J220" s="624">
        <f t="shared" si="52"/>
        <v>1.9106759016001913</v>
      </c>
      <c r="K220" s="844">
        <v>0.4</v>
      </c>
      <c r="L220" s="854">
        <v>4</v>
      </c>
      <c r="M220" s="615">
        <f t="shared" si="53"/>
        <v>1.6</v>
      </c>
      <c r="N220" s="837" t="s">
        <v>603</v>
      </c>
      <c r="O220" s="706">
        <v>0.3</v>
      </c>
      <c r="P220" s="904">
        <v>43894</v>
      </c>
      <c r="Q220" s="904">
        <v>43909</v>
      </c>
      <c r="R220" s="615">
        <f t="shared" si="54"/>
        <v>33.33333333333335</v>
      </c>
      <c r="S220" s="673">
        <f>IF(INDEX(Historical!$D$7:$D$1257,MATCH(B220,Historical!$B$7:$B$1281,0))=0,"n/a",(INDEX(Historical!$C$7:$C$1259,MATCH(B220,Historical!$B$7:$B$1281,0))/INDEX(Historical!$D$7:$D$1257,MATCH(B220,Historical!$B$7:$B$1281,0))-1)*100)</f>
        <v>33.33333333333335</v>
      </c>
      <c r="T220" s="673">
        <f>IF(INDEX(Historical!$F$7:$F$1250,MATCH(B220,Historical!$B$7:$B$1281,0))=0,"n/a",((INDEX(Historical!$C$7:$C$1259,MATCH(B220,Historical!$B$7:$B$1281,0))/INDEX(Historical!$F$7:$F$1250,MATCH(B220,Historical!$B$7:$B$1281,0)))^(1/3)-1)*100)</f>
        <v>40.653554766783742</v>
      </c>
      <c r="U220" s="673">
        <f>IF(INDEX(Historical!$H$7:$H$1250,MATCH(B220,Historical!$B$7:$B$1281,0))=0,"n/a",((INDEX(Historical!$C$7:$C$1259,MATCH(B220,Historical!$B$7:$B$1281,0))/INDEX(Historical!$H$7:$H$1250,MATCH(B220,Historical!$B$7:$B$1281,0)))^(1/5)-1)*100)</f>
        <v>30.360557926275344</v>
      </c>
      <c r="V220" s="673">
        <f>IF(INDEX(Historical!$O$7:$O$1250,MATCH(B220,Historical!$B$7:$B$1281,0))=0,"n/a",((INDEX(Historical!$C$7:$C$1259,MATCH(B220,Historical!$B$7:$B$1281,0))/INDEX(Historical!$O$7:$O$1250,MATCH(B220,Historical!$B$7:$B$1281,0)))^(1/10)-1)*100)</f>
        <v>19.926363113816482</v>
      </c>
      <c r="W220" s="674">
        <f t="shared" si="55"/>
        <v>1.5236376930832918</v>
      </c>
      <c r="X220" s="675">
        <f t="shared" si="56"/>
        <v>0.86744451217929552</v>
      </c>
      <c r="Y220" s="634"/>
      <c r="Z220" s="624">
        <f t="shared" si="57"/>
        <v>45.070422535211272</v>
      </c>
      <c r="AA220" s="853">
        <f t="shared" si="58"/>
        <v>23.588732394366197</v>
      </c>
      <c r="AB220" s="854">
        <v>12</v>
      </c>
      <c r="AC220" s="833">
        <v>3.55</v>
      </c>
      <c r="AD220" s="833">
        <v>1.56</v>
      </c>
      <c r="AE220" s="833">
        <v>0.73</v>
      </c>
      <c r="AF220" s="833">
        <v>71.78</v>
      </c>
      <c r="AG220" s="834">
        <v>436.00000000000006</v>
      </c>
      <c r="AH220" s="833">
        <v>-4.7</v>
      </c>
      <c r="AI220" s="833">
        <v>22.67</v>
      </c>
      <c r="AJ220" s="833">
        <v>35</v>
      </c>
      <c r="AK220" s="833">
        <v>15</v>
      </c>
      <c r="AL220" s="845">
        <v>3130</v>
      </c>
      <c r="AM220" s="839">
        <v>2.9000000000000004</v>
      </c>
      <c r="AN220" s="833">
        <v>8.3800000000000008</v>
      </c>
      <c r="AO220" s="711">
        <f t="shared" si="59"/>
        <v>8.6825014335093371</v>
      </c>
      <c r="AP220" s="712">
        <f t="shared" si="60"/>
        <v>32.271233827875534</v>
      </c>
      <c r="AQ220" s="855">
        <f t="shared" si="61"/>
        <v>767.48658939813163</v>
      </c>
      <c r="AR220" s="624">
        <f>INDEX(Historical!$C$7:$C$1259,MATCH(B220,Historical!$B$7:$B$1281,0))*IF(AH220="n/a",1.03,IF(AH220&lt;0,1.01,IF(AH220&gt;10,1.1,(1+AH220/100))))</f>
        <v>1.6160000000000001</v>
      </c>
      <c r="AS220" s="853">
        <f t="shared" si="62"/>
        <v>1.7776000000000003</v>
      </c>
      <c r="AT220" s="853">
        <f t="shared" si="66"/>
        <v>1.9553600000000004</v>
      </c>
      <c r="AU220" s="853">
        <f t="shared" si="66"/>
        <v>2.1508960000000008</v>
      </c>
      <c r="AV220" s="853">
        <f t="shared" si="66"/>
        <v>2.365985600000001</v>
      </c>
      <c r="AW220" s="624">
        <f t="shared" si="63"/>
        <v>9.8658416000000031</v>
      </c>
      <c r="AX220" s="719">
        <f t="shared" si="64"/>
        <v>11.781516121327924</v>
      </c>
      <c r="AY220" s="900">
        <v>1.56</v>
      </c>
      <c r="AZ220" s="839">
        <v>171.18</v>
      </c>
      <c r="BA220" s="839">
        <v>-12.57</v>
      </c>
      <c r="BB220" s="839">
        <v>-1.81</v>
      </c>
      <c r="BC220" s="839">
        <v>8.9599999999999991</v>
      </c>
      <c r="BE220" s="597">
        <v>2011</v>
      </c>
      <c r="BF220" s="865">
        <f t="shared" si="65"/>
        <v>0</v>
      </c>
      <c r="BG220" s="849">
        <v>8.9</v>
      </c>
    </row>
    <row r="221" spans="1:59" ht="11.25" customHeight="1" x14ac:dyDescent="0.2">
      <c r="A221" s="838" t="s">
        <v>710</v>
      </c>
      <c r="B221" s="842" t="s">
        <v>711</v>
      </c>
      <c r="C221" s="898" t="s">
        <v>128</v>
      </c>
      <c r="D221" s="898" t="s">
        <v>191</v>
      </c>
      <c r="E221" s="705">
        <v>21</v>
      </c>
      <c r="F221" s="1153">
        <v>164</v>
      </c>
      <c r="G221" s="1153" t="s">
        <v>106</v>
      </c>
      <c r="H221" s="1153" t="s">
        <v>106</v>
      </c>
      <c r="I221" s="841">
        <v>52.89</v>
      </c>
      <c r="J221" s="624">
        <f t="shared" si="52"/>
        <v>2.8738892040083193</v>
      </c>
      <c r="K221" s="844">
        <v>0.38</v>
      </c>
      <c r="L221" s="854">
        <v>4</v>
      </c>
      <c r="M221" s="615">
        <f t="shared" si="53"/>
        <v>1.52</v>
      </c>
      <c r="N221" s="837" t="s">
        <v>135</v>
      </c>
      <c r="O221" s="706">
        <v>0.375</v>
      </c>
      <c r="P221" s="606">
        <v>44252</v>
      </c>
      <c r="Q221" s="606">
        <v>44265</v>
      </c>
      <c r="R221" s="615">
        <f t="shared" si="54"/>
        <v>1.3333333333333344</v>
      </c>
      <c r="S221" s="673">
        <f>IF(INDEX(Historical!$D$7:$D$1257,MATCH(B221,Historical!$B$7:$B$1281,0))=0,"n/a",(INDEX(Historical!$C$7:$C$1259,MATCH(B221,Historical!$B$7:$B$1281,0))/INDEX(Historical!$D$7:$D$1257,MATCH(B221,Historical!$B$7:$B$1281,0))-1)*100)</f>
        <v>1.3513513513513598</v>
      </c>
      <c r="T221" s="673">
        <f>IF(INDEX(Historical!$F$7:$F$1250,MATCH(B221,Historical!$B$7:$B$1281,0))=0,"n/a",((INDEX(Historical!$C$7:$C$1259,MATCH(B221,Historical!$B$7:$B$1281,0))/INDEX(Historical!$F$7:$F$1250,MATCH(B221,Historical!$B$7:$B$1281,0)))^(1/3)-1)*100)</f>
        <v>1.3700332595566689</v>
      </c>
      <c r="U221" s="673">
        <f>IF(INDEX(Historical!$H$7:$H$1250,MATCH(B221,Historical!$B$7:$B$1281,0))=0,"n/a",((INDEX(Historical!$C$7:$C$1259,MATCH(B221,Historical!$B$7:$B$1281,0))/INDEX(Historical!$H$7:$H$1250,MATCH(B221,Historical!$B$7:$B$1281,0)))^(1/5)-1)*100)</f>
        <v>1.3894214014664508</v>
      </c>
      <c r="V221" s="673">
        <f>IF(INDEX(Historical!$O$7:$O$1250,MATCH(B221,Historical!$B$7:$B$1281,0))=0,"n/a",((INDEX(Historical!$C$7:$C$1259,MATCH(B221,Historical!$B$7:$B$1281,0))/INDEX(Historical!$O$7:$O$1250,MATCH(B221,Historical!$B$7:$B$1281,0)))^(1/10)-1)*100)</f>
        <v>11.612317403390438</v>
      </c>
      <c r="W221" s="674">
        <f t="shared" si="55"/>
        <v>0.11965065655721592</v>
      </c>
      <c r="X221" s="675">
        <f t="shared" si="56"/>
        <v>0.13894214014664508</v>
      </c>
      <c r="Y221" s="637"/>
      <c r="Z221" s="624">
        <f t="shared" si="57"/>
        <v>41.643835616438359</v>
      </c>
      <c r="AA221" s="853">
        <f t="shared" si="58"/>
        <v>14.490410958904111</v>
      </c>
      <c r="AB221" s="854">
        <v>12</v>
      </c>
      <c r="AC221" s="833">
        <v>3.65</v>
      </c>
      <c r="AD221" s="833">
        <v>3.65</v>
      </c>
      <c r="AE221" s="833">
        <v>1.05</v>
      </c>
      <c r="AF221" s="833">
        <v>3.08</v>
      </c>
      <c r="AG221" s="833">
        <v>23.1</v>
      </c>
      <c r="AH221" s="833">
        <v>16.900000000000002</v>
      </c>
      <c r="AI221" s="833">
        <v>7.35</v>
      </c>
      <c r="AJ221" s="833">
        <v>10</v>
      </c>
      <c r="AK221" s="833">
        <v>4.07</v>
      </c>
      <c r="AL221" s="845">
        <v>2710</v>
      </c>
      <c r="AM221" s="839">
        <v>1</v>
      </c>
      <c r="AN221" s="833">
        <v>0.38</v>
      </c>
      <c r="AO221" s="711">
        <f t="shared" si="59"/>
        <v>-10.227100353429341</v>
      </c>
      <c r="AP221" s="712">
        <f t="shared" si="60"/>
        <v>4.2633106054747696</v>
      </c>
      <c r="AQ221" s="855">
        <f t="shared" si="61"/>
        <v>40.839492178428529</v>
      </c>
      <c r="AR221" s="624">
        <f>INDEX(Historical!$C$7:$C$1259,MATCH(B221,Historical!$B$7:$B$1281,0))*IF(AH221="n/a",1.03,IF(AH221&lt;0,1.01,IF(AH221&gt;10,1.1,(1+AH221/100))))</f>
        <v>1.6500000000000001</v>
      </c>
      <c r="AS221" s="853">
        <f t="shared" si="62"/>
        <v>1.7712749999999999</v>
      </c>
      <c r="AT221" s="853">
        <f t="shared" si="66"/>
        <v>1.8433658924999998</v>
      </c>
      <c r="AU221" s="853">
        <f t="shared" si="66"/>
        <v>1.9183908843247497</v>
      </c>
      <c r="AV221" s="853">
        <f t="shared" si="66"/>
        <v>1.996469393316767</v>
      </c>
      <c r="AW221" s="624">
        <f t="shared" si="63"/>
        <v>9.179501170141517</v>
      </c>
      <c r="AX221" s="719">
        <f t="shared" si="64"/>
        <v>17.35583507306016</v>
      </c>
      <c r="AY221" s="900">
        <v>1.2</v>
      </c>
      <c r="AZ221" s="839">
        <v>169.98</v>
      </c>
      <c r="BA221" s="839">
        <v>-17.169999999999998</v>
      </c>
      <c r="BB221" s="839">
        <v>-2.3199999999999998</v>
      </c>
      <c r="BC221" s="839">
        <v>4.43</v>
      </c>
      <c r="BE221" s="597">
        <v>2001</v>
      </c>
      <c r="BF221" s="865">
        <f t="shared" si="65"/>
        <v>2</v>
      </c>
      <c r="BG221" s="849">
        <v>10.5</v>
      </c>
    </row>
    <row r="222" spans="1:59" ht="11.25" customHeight="1" x14ac:dyDescent="0.2">
      <c r="A222" s="831" t="s">
        <v>1502</v>
      </c>
      <c r="B222" s="842" t="s">
        <v>1503</v>
      </c>
      <c r="C222" s="898" t="s">
        <v>108</v>
      </c>
      <c r="D222" s="898" t="s">
        <v>4265</v>
      </c>
      <c r="E222" s="705">
        <v>11</v>
      </c>
      <c r="F222" s="1153">
        <v>321</v>
      </c>
      <c r="G222" s="1153" t="s">
        <v>37</v>
      </c>
      <c r="H222" s="1153" t="s">
        <v>37</v>
      </c>
      <c r="I222" s="841">
        <v>14.45</v>
      </c>
      <c r="J222" s="624">
        <f t="shared" si="52"/>
        <v>5.2595155709342558</v>
      </c>
      <c r="K222" s="844">
        <v>0.19</v>
      </c>
      <c r="L222" s="854">
        <v>4</v>
      </c>
      <c r="M222" s="615">
        <f t="shared" si="53"/>
        <v>0.76</v>
      </c>
      <c r="N222" s="837" t="s">
        <v>107</v>
      </c>
      <c r="O222" s="706">
        <v>0.18</v>
      </c>
      <c r="P222" s="904">
        <v>43866</v>
      </c>
      <c r="Q222" s="904">
        <v>43875</v>
      </c>
      <c r="R222" s="615">
        <f t="shared" si="54"/>
        <v>5.5555555555555607</v>
      </c>
      <c r="S222" s="673">
        <f>IF(INDEX(Historical!$D$7:$D$1257,MATCH(B222,Historical!$B$7:$B$1281,0))=0,"n/a",(INDEX(Historical!$C$7:$C$1259,MATCH(B222,Historical!$B$7:$B$1281,0))/INDEX(Historical!$D$7:$D$1257,MATCH(B222,Historical!$B$7:$B$1281,0))-1)*100)</f>
        <v>5.555555555555558</v>
      </c>
      <c r="T222" s="673">
        <f>IF(INDEX(Historical!$F$7:$F$1250,MATCH(B222,Historical!$B$7:$B$1281,0))=0,"n/a",((INDEX(Historical!$C$7:$C$1259,MATCH(B222,Historical!$B$7:$B$1281,0))/INDEX(Historical!$F$7:$F$1250,MATCH(B222,Historical!$B$7:$B$1281,0)))^(1/3)-1)*100)</f>
        <v>5.8955896063723312</v>
      </c>
      <c r="U222" s="673">
        <f>IF(INDEX(Historical!$H$7:$H$1250,MATCH(B222,Historical!$B$7:$B$1281,0))=0,"n/a",((INDEX(Historical!$C$7:$C$1259,MATCH(B222,Historical!$B$7:$B$1281,0))/INDEX(Historical!$H$7:$H$1250,MATCH(B222,Historical!$B$7:$B$1281,0)))^(1/5)-1)*100)</f>
        <v>6.2980048262344379</v>
      </c>
      <c r="V222" s="673">
        <f>IF(INDEX(Historical!$O$7:$O$1250,MATCH(B222,Historical!$B$7:$B$1281,0))=0,"n/a",((INDEX(Historical!$C$7:$C$1259,MATCH(B222,Historical!$B$7:$B$1281,0))/INDEX(Historical!$O$7:$O$1250,MATCH(B222,Historical!$B$7:$B$1281,0)))^(1/10)-1)*100)</f>
        <v>6.629005847852576</v>
      </c>
      <c r="W222" s="674">
        <f t="shared" si="55"/>
        <v>0.95006777347686855</v>
      </c>
      <c r="X222" s="675" t="str">
        <f t="shared" si="56"/>
        <v>n/a</v>
      </c>
      <c r="Y222" s="634"/>
      <c r="Z222" s="624">
        <f t="shared" si="57"/>
        <v>126.66666666666669</v>
      </c>
      <c r="AA222" s="853">
        <f t="shared" si="58"/>
        <v>24.083333333333332</v>
      </c>
      <c r="AB222" s="854">
        <v>12</v>
      </c>
      <c r="AC222" s="833">
        <v>0.6</v>
      </c>
      <c r="AD222" s="833">
        <v>3.49</v>
      </c>
      <c r="AE222" s="833">
        <v>4.22</v>
      </c>
      <c r="AF222" s="833">
        <v>1.21</v>
      </c>
      <c r="AG222" s="833">
        <v>5</v>
      </c>
      <c r="AH222" s="833">
        <v>-40.300000000000004</v>
      </c>
      <c r="AI222" s="833">
        <v>-0.96</v>
      </c>
      <c r="AJ222" s="833">
        <v>-0.5</v>
      </c>
      <c r="AK222" s="833">
        <v>7.0000000000000009</v>
      </c>
      <c r="AL222" s="845">
        <v>1830</v>
      </c>
      <c r="AM222" s="839">
        <v>0.5</v>
      </c>
      <c r="AN222" s="833">
        <v>0.27</v>
      </c>
      <c r="AO222" s="711">
        <f t="shared" si="59"/>
        <v>-12.525812936164638</v>
      </c>
      <c r="AP222" s="712">
        <f t="shared" si="60"/>
        <v>11.557520397168695</v>
      </c>
      <c r="AQ222" s="855">
        <f t="shared" si="61"/>
        <v>13.804575837184508</v>
      </c>
      <c r="AR222" s="624">
        <f>INDEX(Historical!$C$7:$C$1259,MATCH(B222,Historical!$B$7:$B$1281,0))*IF(AH222="n/a",1.03,IF(AH222&lt;0,1.01,IF(AH222&gt;10,1.1,(1+AH222/100))))</f>
        <v>0.76760000000000006</v>
      </c>
      <c r="AS222" s="853">
        <f t="shared" si="62"/>
        <v>0.77527600000000008</v>
      </c>
      <c r="AT222" s="853">
        <f t="shared" si="66"/>
        <v>0.82954532000000014</v>
      </c>
      <c r="AU222" s="853">
        <f t="shared" si="66"/>
        <v>0.8876134924000002</v>
      </c>
      <c r="AV222" s="853">
        <f t="shared" si="66"/>
        <v>0.94974643686800031</v>
      </c>
      <c r="AW222" s="624">
        <f t="shared" si="63"/>
        <v>4.2097812492680013</v>
      </c>
      <c r="AX222" s="719">
        <f t="shared" si="64"/>
        <v>29.13343425098963</v>
      </c>
      <c r="AY222" s="900">
        <v>0.64</v>
      </c>
      <c r="AZ222" s="839">
        <v>69.599999999999994</v>
      </c>
      <c r="BA222" s="839">
        <v>-6.65</v>
      </c>
      <c r="BB222" s="839">
        <v>2.21</v>
      </c>
      <c r="BC222" s="839">
        <v>24.21</v>
      </c>
      <c r="BE222" s="597">
        <v>2010</v>
      </c>
      <c r="BF222" s="865">
        <f t="shared" si="65"/>
        <v>0</v>
      </c>
      <c r="BG222" s="849">
        <v>0.6</v>
      </c>
    </row>
    <row r="223" spans="1:59" ht="11.25" customHeight="1" x14ac:dyDescent="0.2">
      <c r="A223" s="838" t="s">
        <v>706</v>
      </c>
      <c r="B223" s="842" t="s">
        <v>707</v>
      </c>
      <c r="C223" s="898" t="s">
        <v>131</v>
      </c>
      <c r="D223" s="898" t="s">
        <v>4262</v>
      </c>
      <c r="E223" s="705">
        <v>17</v>
      </c>
      <c r="F223" s="1153">
        <v>227</v>
      </c>
      <c r="G223" s="1153" t="s">
        <v>37</v>
      </c>
      <c r="H223" s="1153" t="s">
        <v>37</v>
      </c>
      <c r="I223" s="841">
        <v>65.2</v>
      </c>
      <c r="J223" s="624">
        <f t="shared" si="52"/>
        <v>3.8036809815950914</v>
      </c>
      <c r="K223" s="844">
        <v>0.62</v>
      </c>
      <c r="L223" s="854">
        <v>4</v>
      </c>
      <c r="M223" s="615">
        <f t="shared" si="53"/>
        <v>2.48</v>
      </c>
      <c r="N223" s="837" t="s">
        <v>318</v>
      </c>
      <c r="O223" s="706">
        <v>0.6</v>
      </c>
      <c r="P223" s="606">
        <v>44267</v>
      </c>
      <c r="Q223" s="606">
        <v>44286</v>
      </c>
      <c r="R223" s="615">
        <f t="shared" si="54"/>
        <v>3.3333333333333366</v>
      </c>
      <c r="S223" s="673">
        <f>IF(INDEX(Historical!$D$7:$D$1257,MATCH(B223,Historical!$B$7:$B$1281,0))=0,"n/a",(INDEX(Historical!$C$7:$C$1259,MATCH(B223,Historical!$B$7:$B$1281,0))/INDEX(Historical!$D$7:$D$1257,MATCH(B223,Historical!$B$7:$B$1281,0))-1)*100)</f>
        <v>4.3478260869565188</v>
      </c>
      <c r="T223" s="673">
        <f>IF(INDEX(Historical!$F$7:$F$1250,MATCH(B223,Historical!$B$7:$B$1281,0))=0,"n/a",((INDEX(Historical!$C$7:$C$1259,MATCH(B223,Historical!$B$7:$B$1281,0))/INDEX(Historical!$F$7:$F$1250,MATCH(B223,Historical!$B$7:$B$1281,0)))^(1/3)-1)*100)</f>
        <v>4.5515917149420382</v>
      </c>
      <c r="U223" s="673">
        <f>IF(INDEX(Historical!$H$7:$H$1250,MATCH(B223,Historical!$B$7:$B$1281,0))=0,"n/a",((INDEX(Historical!$C$7:$C$1259,MATCH(B223,Historical!$B$7:$B$1281,0))/INDEX(Historical!$H$7:$H$1250,MATCH(B223,Historical!$B$7:$B$1281,0)))^(1/5)-1)*100)</f>
        <v>4.5639552591273169</v>
      </c>
      <c r="V223" s="673">
        <f>IF(INDEX(Historical!$O$7:$O$1250,MATCH(B223,Historical!$B$7:$B$1281,0))=0,"n/a",((INDEX(Historical!$C$7:$C$1259,MATCH(B223,Historical!$B$7:$B$1281,0))/INDEX(Historical!$O$7:$O$1250,MATCH(B223,Historical!$B$7:$B$1281,0)))^(1/10)-1)*100)</f>
        <v>5.8442410876291984</v>
      </c>
      <c r="W223" s="674">
        <f t="shared" si="55"/>
        <v>0.78093206469323662</v>
      </c>
      <c r="X223" s="675" t="str">
        <f t="shared" si="56"/>
        <v>n/a</v>
      </c>
      <c r="Y223" s="637"/>
      <c r="Z223" s="624">
        <f t="shared" si="57"/>
        <v>81.311475409836063</v>
      </c>
      <c r="AA223" s="853">
        <f t="shared" si="58"/>
        <v>21.377049180327869</v>
      </c>
      <c r="AB223" s="854">
        <v>12</v>
      </c>
      <c r="AC223" s="833">
        <v>3.05</v>
      </c>
      <c r="AD223" s="833">
        <v>4.66</v>
      </c>
      <c r="AE223" s="833">
        <v>2.74</v>
      </c>
      <c r="AF223" s="833">
        <v>1.58</v>
      </c>
      <c r="AG223" s="833">
        <v>7.5</v>
      </c>
      <c r="AH223" s="833">
        <v>-23.1</v>
      </c>
      <c r="AI223" s="833">
        <v>5.66</v>
      </c>
      <c r="AJ223" s="833">
        <v>-0.89999999999999991</v>
      </c>
      <c r="AK223" s="833">
        <v>4.5699999999999994</v>
      </c>
      <c r="AL223" s="845">
        <v>3280</v>
      </c>
      <c r="AM223" s="839">
        <v>1.4000000000000001</v>
      </c>
      <c r="AN223" s="833">
        <v>1.17</v>
      </c>
      <c r="AO223" s="711">
        <f t="shared" si="59"/>
        <v>-13.009412939605461</v>
      </c>
      <c r="AP223" s="712">
        <f t="shared" si="60"/>
        <v>8.3676362407224083</v>
      </c>
      <c r="AQ223" s="855">
        <f t="shared" si="61"/>
        <v>22.521177679467197</v>
      </c>
      <c r="AR223" s="624">
        <f>INDEX(Historical!$C$7:$C$1259,MATCH(B223,Historical!$B$7:$B$1281,0))*IF(AH223="n/a",1.03,IF(AH223&lt;0,1.01,IF(AH223&gt;10,1.1,(1+AH223/100))))</f>
        <v>2.4239999999999999</v>
      </c>
      <c r="AS223" s="853">
        <f t="shared" si="62"/>
        <v>2.5611983999999999</v>
      </c>
      <c r="AT223" s="853">
        <f t="shared" si="66"/>
        <v>2.67824516688</v>
      </c>
      <c r="AU223" s="853">
        <f t="shared" si="66"/>
        <v>2.8006409710064162</v>
      </c>
      <c r="AV223" s="853">
        <f t="shared" si="66"/>
        <v>2.9286302633814096</v>
      </c>
      <c r="AW223" s="624">
        <f t="shared" si="63"/>
        <v>13.392714801267825</v>
      </c>
      <c r="AX223" s="719">
        <f t="shared" si="64"/>
        <v>20.54097362157642</v>
      </c>
      <c r="AY223" s="900">
        <v>0.42</v>
      </c>
      <c r="AZ223" s="839">
        <v>37.47</v>
      </c>
      <c r="BA223" s="839">
        <v>-1.6099999999999999</v>
      </c>
      <c r="BB223" s="839">
        <v>9.94</v>
      </c>
      <c r="BC223" s="839">
        <v>16.919999999999998</v>
      </c>
      <c r="BE223" s="597">
        <v>2005</v>
      </c>
      <c r="BF223" s="865">
        <f t="shared" si="65"/>
        <v>1</v>
      </c>
      <c r="BG223" s="849">
        <v>2.5</v>
      </c>
    </row>
    <row r="224" spans="1:59" ht="11.25" customHeight="1" x14ac:dyDescent="0.2">
      <c r="A224" s="831" t="s">
        <v>708</v>
      </c>
      <c r="B224" s="842" t="s">
        <v>709</v>
      </c>
      <c r="C224" s="898" t="s">
        <v>108</v>
      </c>
      <c r="D224" s="898" t="s">
        <v>4272</v>
      </c>
      <c r="E224" s="705">
        <v>23</v>
      </c>
      <c r="F224" s="1153">
        <v>151</v>
      </c>
      <c r="G224" s="1153" t="s">
        <v>37</v>
      </c>
      <c r="H224" s="1153" t="s">
        <v>37</v>
      </c>
      <c r="I224" s="841">
        <v>26.61</v>
      </c>
      <c r="J224" s="624">
        <f t="shared" si="52"/>
        <v>3.9083051484404363</v>
      </c>
      <c r="K224" s="851">
        <v>0.26</v>
      </c>
      <c r="L224" s="854">
        <v>4</v>
      </c>
      <c r="M224" s="615">
        <f t="shared" si="53"/>
        <v>1.04</v>
      </c>
      <c r="N224" s="837" t="s">
        <v>139</v>
      </c>
      <c r="O224" s="707">
        <v>0.25</v>
      </c>
      <c r="P224" s="606">
        <v>44210</v>
      </c>
      <c r="Q224" s="606">
        <v>44228</v>
      </c>
      <c r="R224" s="615">
        <f t="shared" si="54"/>
        <v>4.0000000000000036</v>
      </c>
      <c r="S224" s="673">
        <f>IF(INDEX(Historical!$D$7:$D$1257,MATCH(B224,Historical!$B$7:$B$1281,0))=0,"n/a",(INDEX(Historical!$C$7:$C$1259,MATCH(B224,Historical!$B$7:$B$1281,0))/INDEX(Historical!$D$7:$D$1257,MATCH(B224,Historical!$B$7:$B$1281,0))-1)*100)</f>
        <v>4.1666666666666741</v>
      </c>
      <c r="T224" s="673">
        <f>IF(INDEX(Historical!$F$7:$F$1250,MATCH(B224,Historical!$B$7:$B$1281,0))=0,"n/a",((INDEX(Historical!$C$7:$C$1259,MATCH(B224,Historical!$B$7:$B$1281,0))/INDEX(Historical!$F$7:$F$1250,MATCH(B224,Historical!$B$7:$B$1281,0)))^(1/3)-1)*100)</f>
        <v>4.8856515226023856</v>
      </c>
      <c r="U224" s="673">
        <f>IF(INDEX(Historical!$H$7:$H$1250,MATCH(B224,Historical!$B$7:$B$1281,0))=0,"n/a",((INDEX(Historical!$C$7:$C$1259,MATCH(B224,Historical!$B$7:$B$1281,0))/INDEX(Historical!$H$7:$H$1250,MATCH(B224,Historical!$B$7:$B$1281,0)))^(1/5)-1)*100)</f>
        <v>4.0488368204407488</v>
      </c>
      <c r="V224" s="673">
        <f>IF(INDEX(Historical!$O$7:$O$1250,MATCH(B224,Historical!$B$7:$B$1281,0))=0,"n/a",((INDEX(Historical!$C$7:$C$1259,MATCH(B224,Historical!$B$7:$B$1281,0))/INDEX(Historical!$O$7:$O$1250,MATCH(B224,Historical!$B$7:$B$1281,0)))^(1/10)-1)*100)</f>
        <v>3.9505022818565383</v>
      </c>
      <c r="W224" s="674">
        <f t="shared" si="55"/>
        <v>1.0248916546728326</v>
      </c>
      <c r="X224" s="675">
        <f t="shared" si="56"/>
        <v>0.28313544198886359</v>
      </c>
      <c r="Y224" s="633"/>
      <c r="Z224" s="624">
        <f t="shared" si="57"/>
        <v>51.741293532338318</v>
      </c>
      <c r="AA224" s="853">
        <f t="shared" si="58"/>
        <v>13.238805970149254</v>
      </c>
      <c r="AB224" s="854">
        <v>12</v>
      </c>
      <c r="AC224" s="833">
        <v>2.0099999999999998</v>
      </c>
      <c r="AD224" s="833" t="s">
        <v>136</v>
      </c>
      <c r="AE224" s="833">
        <v>3.89</v>
      </c>
      <c r="AF224" s="833">
        <v>1.17</v>
      </c>
      <c r="AG224" s="833">
        <v>9</v>
      </c>
      <c r="AH224" s="833">
        <v>-7.1</v>
      </c>
      <c r="AI224" s="833" t="s">
        <v>136</v>
      </c>
      <c r="AJ224" s="833">
        <v>14.299999999999999</v>
      </c>
      <c r="AK224" s="833" t="s">
        <v>136</v>
      </c>
      <c r="AL224" s="845">
        <v>227.73</v>
      </c>
      <c r="AM224" s="839">
        <v>3.9</v>
      </c>
      <c r="AN224" s="833">
        <v>0</v>
      </c>
      <c r="AO224" s="711">
        <f t="shared" si="59"/>
        <v>-5.2816640012680693</v>
      </c>
      <c r="AP224" s="712">
        <f t="shared" si="60"/>
        <v>7.9571419688811851</v>
      </c>
      <c r="AQ224" s="855">
        <f t="shared" si="61"/>
        <v>-17.029046621859212</v>
      </c>
      <c r="AR224" s="624">
        <f>INDEX(Historical!$C$7:$C$1259,MATCH(B224,Historical!$B$7:$B$1281,0))*IF(AH224="n/a",1.03,IF(AH224&lt;0,1.01,IF(AH224&gt;10,1.1,(1+AH224/100))))</f>
        <v>1.01</v>
      </c>
      <c r="AS224" s="853">
        <f t="shared" si="62"/>
        <v>1.0403</v>
      </c>
      <c r="AT224" s="853">
        <f t="shared" si="66"/>
        <v>1.071509</v>
      </c>
      <c r="AU224" s="853">
        <f t="shared" si="66"/>
        <v>1.10365427</v>
      </c>
      <c r="AV224" s="853">
        <f t="shared" si="66"/>
        <v>1.1367638981000001</v>
      </c>
      <c r="AW224" s="624">
        <f t="shared" si="63"/>
        <v>5.3622271680999996</v>
      </c>
      <c r="AX224" s="719">
        <f t="shared" si="64"/>
        <v>20.15117312326193</v>
      </c>
      <c r="AY224" s="900">
        <v>0.56000000000000005</v>
      </c>
      <c r="AZ224" s="839">
        <v>25.52</v>
      </c>
      <c r="BA224" s="839">
        <v>-12.67</v>
      </c>
      <c r="BB224" s="839">
        <v>2.81</v>
      </c>
      <c r="BC224" s="839">
        <v>2.76</v>
      </c>
      <c r="BE224" s="597">
        <v>2000</v>
      </c>
      <c r="BF224" s="865">
        <f t="shared" si="65"/>
        <v>2</v>
      </c>
      <c r="BG224" s="849">
        <v>1</v>
      </c>
    </row>
    <row r="225" spans="1:59" s="744" customFormat="1" ht="11.25" customHeight="1" x14ac:dyDescent="0.2">
      <c r="A225" s="726" t="s">
        <v>717</v>
      </c>
      <c r="B225" s="751" t="s">
        <v>718</v>
      </c>
      <c r="C225" s="898" t="s">
        <v>128</v>
      </c>
      <c r="D225" s="898" t="s">
        <v>4287</v>
      </c>
      <c r="E225" s="727">
        <v>18</v>
      </c>
      <c r="F225" s="1153">
        <v>192</v>
      </c>
      <c r="G225" s="1152" t="s">
        <v>106</v>
      </c>
      <c r="H225" s="1152" t="s">
        <v>106</v>
      </c>
      <c r="I225" s="728">
        <v>34.44</v>
      </c>
      <c r="J225" s="729">
        <f t="shared" si="52"/>
        <v>3.0197444831591174</v>
      </c>
      <c r="K225" s="730">
        <v>0.26</v>
      </c>
      <c r="L225" s="731">
        <v>4</v>
      </c>
      <c r="M225" s="732">
        <f t="shared" si="53"/>
        <v>1.04</v>
      </c>
      <c r="N225" s="733" t="s">
        <v>119</v>
      </c>
      <c r="O225" s="734">
        <v>0.25</v>
      </c>
      <c r="P225" s="1122">
        <v>44056</v>
      </c>
      <c r="Q225" s="1122">
        <v>44071</v>
      </c>
      <c r="R225" s="732">
        <f t="shared" si="54"/>
        <v>4.0000000000000036</v>
      </c>
      <c r="S225" s="673">
        <f>IF(INDEX(Historical!$D$7:$D$1257,MATCH(B225,Historical!$B$7:$B$1281,0))=0,"n/a",(INDEX(Historical!$C$7:$C$1259,MATCH(B225,Historical!$B$7:$B$1281,0))/INDEX(Historical!$D$7:$D$1257,MATCH(B225,Historical!$B$7:$B$1281,0))-1)*100)</f>
        <v>4.081632653061229</v>
      </c>
      <c r="T225" s="673">
        <f>IF(INDEX(Historical!$F$7:$F$1250,MATCH(B225,Historical!$B$7:$B$1281,0))=0,"n/a",((INDEX(Historical!$C$7:$C$1259,MATCH(B225,Historical!$B$7:$B$1281,0))/INDEX(Historical!$F$7:$F$1250,MATCH(B225,Historical!$B$7:$B$1281,0)))^(1/3)-1)*100)</f>
        <v>4.2603601458844453</v>
      </c>
      <c r="U225" s="673">
        <f>IF(INDEX(Historical!$H$7:$H$1250,MATCH(B225,Historical!$B$7:$B$1281,0))=0,"n/a",((INDEX(Historical!$C$7:$C$1259,MATCH(B225,Historical!$B$7:$B$1281,0))/INDEX(Historical!$H$7:$H$1250,MATCH(B225,Historical!$B$7:$B$1281,0)))^(1/5)-1)*100)</f>
        <v>4.4617420086995985</v>
      </c>
      <c r="V225" s="673">
        <f>IF(INDEX(Historical!$O$7:$O$1250,MATCH(B225,Historical!$B$7:$B$1281,0))=0,"n/a",((INDEX(Historical!$C$7:$C$1259,MATCH(B225,Historical!$B$7:$B$1281,0))/INDEX(Historical!$O$7:$O$1250,MATCH(B225,Historical!$B$7:$B$1281,0)))^(1/10)-1)*100)</f>
        <v>5.1043881142521119</v>
      </c>
      <c r="W225" s="674">
        <f t="shared" si="55"/>
        <v>0.87409928650249724</v>
      </c>
      <c r="X225" s="675">
        <f t="shared" si="56"/>
        <v>0.43742568712741164</v>
      </c>
      <c r="Y225" s="752"/>
      <c r="Z225" s="729">
        <f t="shared" si="57"/>
        <v>37.681159420289859</v>
      </c>
      <c r="AA225" s="736">
        <f t="shared" si="58"/>
        <v>12.478260869565217</v>
      </c>
      <c r="AB225" s="731">
        <v>7</v>
      </c>
      <c r="AC225" s="737">
        <v>2.76</v>
      </c>
      <c r="AD225" s="737" t="s">
        <v>136</v>
      </c>
      <c r="AE225" s="737">
        <v>0.89</v>
      </c>
      <c r="AF225" s="737">
        <v>1.63</v>
      </c>
      <c r="AG225" s="737">
        <v>12.6</v>
      </c>
      <c r="AH225" s="737">
        <v>55.000000000000007</v>
      </c>
      <c r="AI225" s="737" t="s">
        <v>136</v>
      </c>
      <c r="AJ225" s="737">
        <v>10.199999999999999</v>
      </c>
      <c r="AK225" s="737" t="s">
        <v>136</v>
      </c>
      <c r="AL225" s="738">
        <v>259.07</v>
      </c>
      <c r="AM225" s="739">
        <v>2.6</v>
      </c>
      <c r="AN225" s="737">
        <v>0.06</v>
      </c>
      <c r="AO225" s="740">
        <f t="shared" si="59"/>
        <v>-4.996774377706501</v>
      </c>
      <c r="AP225" s="741">
        <f t="shared" si="60"/>
        <v>7.4814864918587158</v>
      </c>
      <c r="AQ225" s="742">
        <f t="shared" si="61"/>
        <v>-4.9221016046051673</v>
      </c>
      <c r="AR225" s="624">
        <f>INDEX(Historical!$C$7:$C$1259,MATCH(B225,Historical!$B$7:$B$1281,0))*IF(AH225="n/a",1.03,IF(AH225&lt;0,1.01,IF(AH225&gt;10,1.1,(1+AH225/100))))</f>
        <v>1.1220000000000001</v>
      </c>
      <c r="AS225" s="736">
        <f t="shared" si="62"/>
        <v>1.1556600000000001</v>
      </c>
      <c r="AT225" s="736">
        <f t="shared" si="66"/>
        <v>1.1903298000000002</v>
      </c>
      <c r="AU225" s="736">
        <f t="shared" si="66"/>
        <v>1.2260396940000002</v>
      </c>
      <c r="AV225" s="736">
        <f t="shared" si="66"/>
        <v>1.2628208848200002</v>
      </c>
      <c r="AW225" s="729">
        <f t="shared" si="63"/>
        <v>5.9568503788200005</v>
      </c>
      <c r="AX225" s="743">
        <f t="shared" si="64"/>
        <v>17.29631352735192</v>
      </c>
      <c r="AY225" s="901">
        <v>0.62</v>
      </c>
      <c r="AZ225" s="739">
        <v>8.85</v>
      </c>
      <c r="BA225" s="739">
        <v>-10.48</v>
      </c>
      <c r="BB225" s="739">
        <v>-3.35</v>
      </c>
      <c r="BC225" s="739">
        <v>-2.87</v>
      </c>
      <c r="BD225" s="875"/>
      <c r="BE225" s="597">
        <v>2003</v>
      </c>
      <c r="BF225" s="865">
        <f t="shared" si="65"/>
        <v>1</v>
      </c>
      <c r="BG225" s="793">
        <v>8.3000000000000007</v>
      </c>
    </row>
    <row r="226" spans="1:59" ht="11.25" customHeight="1" x14ac:dyDescent="0.2">
      <c r="A226" s="838" t="s">
        <v>714</v>
      </c>
      <c r="B226" s="842" t="s">
        <v>715</v>
      </c>
      <c r="C226" s="898" t="s">
        <v>131</v>
      </c>
      <c r="D226" s="898" t="s">
        <v>4263</v>
      </c>
      <c r="E226" s="705">
        <v>14</v>
      </c>
      <c r="F226" s="1153">
        <v>261</v>
      </c>
      <c r="G226" s="1153" t="s">
        <v>37</v>
      </c>
      <c r="H226" s="1153" t="s">
        <v>37</v>
      </c>
      <c r="I226" s="841">
        <v>32.36</v>
      </c>
      <c r="J226" s="624">
        <f t="shared" si="52"/>
        <v>4.9752781211372072</v>
      </c>
      <c r="K226" s="844">
        <v>0.40250000000000002</v>
      </c>
      <c r="L226" s="854">
        <v>4</v>
      </c>
      <c r="M226" s="615">
        <f t="shared" si="53"/>
        <v>1.61</v>
      </c>
      <c r="N226" s="837" t="s">
        <v>716</v>
      </c>
      <c r="O226" s="706">
        <v>0.38750000000000001</v>
      </c>
      <c r="P226" s="606">
        <v>44113</v>
      </c>
      <c r="Q226" s="606">
        <v>44134</v>
      </c>
      <c r="R226" s="615">
        <f t="shared" si="54"/>
        <v>3.8709677419354875</v>
      </c>
      <c r="S226" s="673">
        <f>IF(INDEX(Historical!$D$7:$D$1257,MATCH(B226,Historical!$B$7:$B$1281,0))=0,"n/a",(INDEX(Historical!$C$7:$C$1259,MATCH(B226,Historical!$B$7:$B$1281,0))/INDEX(Historical!$D$7:$D$1257,MATCH(B226,Historical!$B$7:$B$1281,0))-1)*100)</f>
        <v>5.5649241146711548</v>
      </c>
      <c r="T226" s="673">
        <f>IF(INDEX(Historical!$F$7:$F$1250,MATCH(B226,Historical!$B$7:$B$1281,0))=0,"n/a",((INDEX(Historical!$C$7:$C$1259,MATCH(B226,Historical!$B$7:$B$1281,0))/INDEX(Historical!$F$7:$F$1250,MATCH(B226,Historical!$B$7:$B$1281,0)))^(1/3)-1)*100)</f>
        <v>8.0681090218852844</v>
      </c>
      <c r="U226" s="673">
        <f>IF(INDEX(Historical!$H$7:$H$1250,MATCH(B226,Historical!$B$7:$B$1281,0))=0,"n/a",((INDEX(Historical!$C$7:$C$1259,MATCH(B226,Historical!$B$7:$B$1281,0))/INDEX(Historical!$H$7:$H$1250,MATCH(B226,Historical!$B$7:$B$1281,0)))^(1/5)-1)*100)</f>
        <v>8.8323721455281667</v>
      </c>
      <c r="V226" s="673">
        <f>IF(INDEX(Historical!$O$7:$O$1250,MATCH(B226,Historical!$B$7:$B$1281,0))=0,"n/a",((INDEX(Historical!$C$7:$C$1259,MATCH(B226,Historical!$B$7:$B$1281,0))/INDEX(Historical!$O$7:$O$1250,MATCH(B226,Historical!$B$7:$B$1281,0)))^(1/10)-1)*100)</f>
        <v>7.9984776077196784</v>
      </c>
      <c r="W226" s="674">
        <f t="shared" si="55"/>
        <v>1.1042566571673165</v>
      </c>
      <c r="X226" s="675" t="str">
        <f t="shared" si="56"/>
        <v>n/a</v>
      </c>
      <c r="Y226" s="843"/>
      <c r="Z226" s="624" t="str">
        <f t="shared" si="57"/>
        <v>n/a</v>
      </c>
      <c r="AA226" s="853" t="str">
        <f t="shared" si="58"/>
        <v>n/a</v>
      </c>
      <c r="AB226" s="854">
        <v>12</v>
      </c>
      <c r="AC226" s="833">
        <v>-0.87</v>
      </c>
      <c r="AD226" s="833" t="s">
        <v>136</v>
      </c>
      <c r="AE226" s="833">
        <v>3.04</v>
      </c>
      <c r="AF226" s="833">
        <v>1.79</v>
      </c>
      <c r="AG226" s="833">
        <v>-4.8</v>
      </c>
      <c r="AH226" s="833">
        <v>-140.19999999999999</v>
      </c>
      <c r="AI226" s="833">
        <v>1.8499999999999999</v>
      </c>
      <c r="AJ226" s="833">
        <v>-21.4</v>
      </c>
      <c r="AK226" s="833">
        <v>3.8</v>
      </c>
      <c r="AL226" s="845">
        <v>6460</v>
      </c>
      <c r="AM226" s="839">
        <v>0.3</v>
      </c>
      <c r="AN226" s="833">
        <v>0.99</v>
      </c>
      <c r="AO226" s="711" t="str">
        <f t="shared" si="59"/>
        <v>n/a</v>
      </c>
      <c r="AP226" s="712">
        <f t="shared" si="60"/>
        <v>13.807650266665373</v>
      </c>
      <c r="AQ226" s="855" t="str">
        <f t="shared" si="61"/>
        <v>n/a</v>
      </c>
      <c r="AR226" s="624">
        <f>INDEX(Historical!$C$7:$C$1259,MATCH(B226,Historical!$B$7:$B$1281,0))*IF(AH226="n/a",1.03,IF(AH226&lt;0,1.01,IF(AH226&gt;10,1.1,(1+AH226/100))))</f>
        <v>1.5806499999999999</v>
      </c>
      <c r="AS226" s="853">
        <f t="shared" si="62"/>
        <v>1.6098920249999997</v>
      </c>
      <c r="AT226" s="853">
        <f t="shared" si="66"/>
        <v>1.6710679219499998</v>
      </c>
      <c r="AU226" s="853">
        <f t="shared" si="66"/>
        <v>1.7345685029840998</v>
      </c>
      <c r="AV226" s="853">
        <f t="shared" si="66"/>
        <v>1.8004821060974956</v>
      </c>
      <c r="AW226" s="624">
        <f t="shared" si="63"/>
        <v>8.3966605560315948</v>
      </c>
      <c r="AX226" s="719">
        <f t="shared" si="64"/>
        <v>25.94765313977625</v>
      </c>
      <c r="AY226" s="900">
        <v>0.62</v>
      </c>
      <c r="AZ226" s="839">
        <v>22.720000000000002</v>
      </c>
      <c r="BA226" s="839">
        <v>-8.17</v>
      </c>
      <c r="BB226" s="839">
        <v>2.85</v>
      </c>
      <c r="BC226" s="839">
        <v>2.1</v>
      </c>
      <c r="BE226" s="597">
        <v>2007</v>
      </c>
      <c r="BF226" s="865">
        <f t="shared" si="65"/>
        <v>1</v>
      </c>
      <c r="BG226" s="849">
        <v>-1.7000000000000002</v>
      </c>
    </row>
    <row r="227" spans="1:59" ht="11.25" customHeight="1" x14ac:dyDescent="0.2">
      <c r="A227" s="838" t="s">
        <v>719</v>
      </c>
      <c r="B227" s="842" t="s">
        <v>720</v>
      </c>
      <c r="C227" s="898" t="s">
        <v>4253</v>
      </c>
      <c r="D227" s="898" t="s">
        <v>4254</v>
      </c>
      <c r="E227" s="705">
        <v>18</v>
      </c>
      <c r="F227" s="1153">
        <v>184</v>
      </c>
      <c r="G227" s="1153" t="s">
        <v>37</v>
      </c>
      <c r="H227" s="1153" t="s">
        <v>37</v>
      </c>
      <c r="I227" s="841">
        <v>36.630000000000003</v>
      </c>
      <c r="J227" s="624">
        <f t="shared" si="52"/>
        <v>7.3164073164073171</v>
      </c>
      <c r="K227" s="844">
        <v>0.67</v>
      </c>
      <c r="L227" s="854">
        <v>4</v>
      </c>
      <c r="M227" s="615">
        <f t="shared" si="53"/>
        <v>2.68</v>
      </c>
      <c r="N227" s="837" t="s">
        <v>107</v>
      </c>
      <c r="O227" s="706">
        <v>0.66</v>
      </c>
      <c r="P227" s="904">
        <v>43768</v>
      </c>
      <c r="Q227" s="904">
        <v>43784</v>
      </c>
      <c r="R227" s="615">
        <f t="shared" si="54"/>
        <v>1.5151515151515165</v>
      </c>
      <c r="S227" s="673">
        <f>IF(INDEX(Historical!$D$7:$D$1257,MATCH(B227,Historical!$B$7:$B$1281,0))=0,"n/a",(INDEX(Historical!$C$7:$C$1259,MATCH(B227,Historical!$B$7:$B$1281,0))/INDEX(Historical!$D$7:$D$1257,MATCH(B227,Historical!$B$7:$B$1281,0))-1)*100)</f>
        <v>1.132075471698113</v>
      </c>
      <c r="T227" s="673">
        <f>IF(INDEX(Historical!$F$7:$F$1250,MATCH(B227,Historical!$B$7:$B$1281,0))=0,"n/a",((INDEX(Historical!$C$7:$C$1259,MATCH(B227,Historical!$B$7:$B$1281,0))/INDEX(Historical!$F$7:$F$1250,MATCH(B227,Historical!$B$7:$B$1281,0)))^(1/3)-1)*100)</f>
        <v>1.8045118456897269</v>
      </c>
      <c r="U227" s="673">
        <f>IF(INDEX(Historical!$H$7:$H$1250,MATCH(B227,Historical!$B$7:$B$1281,0))=0,"n/a",((INDEX(Historical!$C$7:$C$1259,MATCH(B227,Historical!$B$7:$B$1281,0))/INDEX(Historical!$H$7:$H$1250,MATCH(B227,Historical!$B$7:$B$1281,0)))^(1/5)-1)*100)</f>
        <v>4.2163023453511306</v>
      </c>
      <c r="V227" s="673">
        <f>IF(INDEX(Historical!$O$7:$O$1250,MATCH(B227,Historical!$B$7:$B$1281,0))=0,"n/a",((INDEX(Historical!$C$7:$C$1259,MATCH(B227,Historical!$B$7:$B$1281,0))/INDEX(Historical!$O$7:$O$1250,MATCH(B227,Historical!$B$7:$B$1281,0)))^(1/10)-1)*100)</f>
        <v>6.940306055850165</v>
      </c>
      <c r="W227" s="674">
        <f t="shared" si="55"/>
        <v>0.60750956966762282</v>
      </c>
      <c r="X227" s="675" t="str">
        <f t="shared" si="56"/>
        <v>n/a</v>
      </c>
      <c r="Y227" s="646" t="s">
        <v>4585</v>
      </c>
      <c r="Z227" s="624">
        <f t="shared" si="57"/>
        <v>400</v>
      </c>
      <c r="AA227" s="853">
        <f t="shared" si="58"/>
        <v>54.671641791044777</v>
      </c>
      <c r="AB227" s="854">
        <v>12</v>
      </c>
      <c r="AC227" s="833">
        <v>0.67</v>
      </c>
      <c r="AD227" s="833">
        <v>3.53</v>
      </c>
      <c r="AE227" s="833">
        <v>9.59</v>
      </c>
      <c r="AF227" s="833">
        <v>2.21</v>
      </c>
      <c r="AG227" s="833">
        <v>4.1000000000000005</v>
      </c>
      <c r="AH227" s="833">
        <v>-55.900000000000006</v>
      </c>
      <c r="AI227" s="833">
        <v>-0.44</v>
      </c>
      <c r="AJ227" s="833">
        <v>-11.4</v>
      </c>
      <c r="AK227" s="833">
        <v>15.8</v>
      </c>
      <c r="AL227" s="845">
        <v>8560</v>
      </c>
      <c r="AM227" s="839">
        <v>0.3</v>
      </c>
      <c r="AN227" s="833">
        <v>1.35</v>
      </c>
      <c r="AO227" s="711">
        <f t="shared" si="59"/>
        <v>-43.138932129286331</v>
      </c>
      <c r="AP227" s="712">
        <f t="shared" si="60"/>
        <v>11.532709661758448</v>
      </c>
      <c r="AQ227" s="855">
        <f t="shared" si="61"/>
        <v>131.7319604468432</v>
      </c>
      <c r="AR227" s="624">
        <f>INDEX(Historical!$C$7:$C$1259,MATCH(B227,Historical!$B$7:$B$1281,0))*IF(AH227="n/a",1.03,IF(AH227&lt;0,1.01,IF(AH227&gt;10,1.1,(1+AH227/100))))</f>
        <v>2.7068000000000003</v>
      </c>
      <c r="AS227" s="853">
        <f t="shared" si="62"/>
        <v>2.7338680000000002</v>
      </c>
      <c r="AT227" s="853">
        <f t="shared" ref="AT227:AV246" si="67">IF($AK227="n/a",1.03*AS227,IF($AK227&lt;0,1.01*AS227,IF($AK227&gt;10,1.1*AS227,(1+$AK227/100)*AS227)))</f>
        <v>3.0072548000000006</v>
      </c>
      <c r="AU227" s="853">
        <f t="shared" si="67"/>
        <v>3.3079802800000011</v>
      </c>
      <c r="AV227" s="853">
        <f t="shared" si="67"/>
        <v>3.6387783080000013</v>
      </c>
      <c r="AW227" s="624">
        <f t="shared" si="63"/>
        <v>15.394681388000002</v>
      </c>
      <c r="AX227" s="719">
        <f t="shared" si="64"/>
        <v>42.027522216762222</v>
      </c>
      <c r="AY227" s="900">
        <v>0.96</v>
      </c>
      <c r="AZ227" s="839">
        <v>58.29</v>
      </c>
      <c r="BA227" s="839">
        <v>-6.5100000000000007</v>
      </c>
      <c r="BB227" s="839">
        <v>-1.1499999999999999</v>
      </c>
      <c r="BC227" s="839">
        <v>8.6999999999999993</v>
      </c>
      <c r="BE227" s="597">
        <v>2003</v>
      </c>
      <c r="BF227" s="865">
        <f t="shared" si="65"/>
        <v>1</v>
      </c>
      <c r="BG227" s="849">
        <v>1.7000000000000002</v>
      </c>
    </row>
    <row r="228" spans="1:59" ht="11.25" customHeight="1" x14ac:dyDescent="0.2">
      <c r="A228" s="838" t="s">
        <v>721</v>
      </c>
      <c r="B228" s="842" t="s">
        <v>722</v>
      </c>
      <c r="C228" s="898" t="s">
        <v>178</v>
      </c>
      <c r="D228" s="898" t="s">
        <v>4270</v>
      </c>
      <c r="E228" s="705">
        <v>18</v>
      </c>
      <c r="F228" s="1153">
        <v>186</v>
      </c>
      <c r="G228" s="1153" t="s">
        <v>37</v>
      </c>
      <c r="H228" s="1153" t="s">
        <v>37</v>
      </c>
      <c r="I228" s="841">
        <v>50.66</v>
      </c>
      <c r="J228" s="624">
        <f t="shared" si="52"/>
        <v>7.3825503355704702</v>
      </c>
      <c r="K228" s="844">
        <v>0.93500000000000005</v>
      </c>
      <c r="L228" s="854">
        <v>4</v>
      </c>
      <c r="M228" s="615">
        <f t="shared" si="53"/>
        <v>3.74</v>
      </c>
      <c r="N228" s="837" t="s">
        <v>107</v>
      </c>
      <c r="O228" s="706">
        <v>0.91500000000000004</v>
      </c>
      <c r="P228" s="904">
        <v>43854</v>
      </c>
      <c r="Q228" s="904">
        <v>43874</v>
      </c>
      <c r="R228" s="615">
        <f t="shared" si="54"/>
        <v>2.1857923497267775</v>
      </c>
      <c r="S228" s="673">
        <f>IF(INDEX(Historical!$D$7:$D$1257,MATCH(B228,Historical!$B$7:$B$1281,0))=0,"n/a",(INDEX(Historical!$C$7:$C$1259,MATCH(B228,Historical!$B$7:$B$1281,0))/INDEX(Historical!$D$7:$D$1257,MATCH(B228,Historical!$B$7:$B$1281,0))-1)*100)</f>
        <v>5.9490084985835745</v>
      </c>
      <c r="T228" s="673">
        <f>IF(INDEX(Historical!$F$7:$F$1250,MATCH(B228,Historical!$B$7:$B$1281,0))=0,"n/a",((INDEX(Historical!$C$7:$C$1259,MATCH(B228,Historical!$B$7:$B$1281,0))/INDEX(Historical!$F$7:$F$1250,MATCH(B228,Historical!$B$7:$B$1281,0)))^(1/3)-1)*100)</f>
        <v>11.199004528465784</v>
      </c>
      <c r="U228" s="673">
        <f>IF(INDEX(Historical!$H$7:$H$1250,MATCH(B228,Historical!$B$7:$B$1281,0))=0,"n/a",((INDEX(Historical!$C$7:$C$1259,MATCH(B228,Historical!$B$7:$B$1281,0))/INDEX(Historical!$H$7:$H$1250,MATCH(B228,Historical!$B$7:$B$1281,0)))^(1/5)-1)*100)</f>
        <v>9.0066682324992051</v>
      </c>
      <c r="V228" s="673">
        <f>IF(INDEX(Historical!$O$7:$O$1250,MATCH(B228,Historical!$B$7:$B$1281,0))=0,"n/a",((INDEX(Historical!$C$7:$C$1259,MATCH(B228,Historical!$B$7:$B$1281,0))/INDEX(Historical!$O$7:$O$1250,MATCH(B228,Historical!$B$7:$B$1281,0)))^(1/10)-1)*100)</f>
        <v>16.753967694688797</v>
      </c>
      <c r="W228" s="674">
        <f t="shared" si="55"/>
        <v>0.53758419477879404</v>
      </c>
      <c r="X228" s="675">
        <f t="shared" si="56"/>
        <v>2.5733337807140582</v>
      </c>
      <c r="Y228" s="843"/>
      <c r="Z228" s="624">
        <f t="shared" si="57"/>
        <v>272.99270072992698</v>
      </c>
      <c r="AA228" s="853">
        <f t="shared" si="58"/>
        <v>36.978102189781019</v>
      </c>
      <c r="AB228" s="854">
        <v>12</v>
      </c>
      <c r="AC228" s="833">
        <v>1.37</v>
      </c>
      <c r="AD228" s="833" t="s">
        <v>136</v>
      </c>
      <c r="AE228" s="833">
        <v>2.54</v>
      </c>
      <c r="AF228" s="833">
        <v>3.7</v>
      </c>
      <c r="AG228" s="834">
        <v>10.199999999999999</v>
      </c>
      <c r="AH228" s="833">
        <v>-53.900000000000006</v>
      </c>
      <c r="AI228" s="833">
        <v>4.6899999999999995</v>
      </c>
      <c r="AJ228" s="833">
        <v>3.5000000000000004</v>
      </c>
      <c r="AK228" s="833">
        <v>-1.6</v>
      </c>
      <c r="AL228" s="845">
        <v>21710</v>
      </c>
      <c r="AM228" s="839">
        <v>0.4</v>
      </c>
      <c r="AN228" s="834">
        <v>2.36</v>
      </c>
      <c r="AO228" s="711">
        <f t="shared" si="59"/>
        <v>-20.588883621711343</v>
      </c>
      <c r="AP228" s="712">
        <f t="shared" si="60"/>
        <v>16.389218568069676</v>
      </c>
      <c r="AQ228" s="855">
        <f t="shared" si="61"/>
        <v>146.59366316287273</v>
      </c>
      <c r="AR228" s="624">
        <f>INDEX(Historical!$C$7:$C$1259,MATCH(B228,Historical!$B$7:$B$1281,0))*IF(AH228="n/a",1.03,IF(AH228&lt;0,1.01,IF(AH228&gt;10,1.1,(1+AH228/100))))</f>
        <v>3.7774000000000001</v>
      </c>
      <c r="AS228" s="853">
        <f t="shared" si="62"/>
        <v>3.9545600599999999</v>
      </c>
      <c r="AT228" s="853">
        <f t="shared" si="67"/>
        <v>3.9941056605999998</v>
      </c>
      <c r="AU228" s="853">
        <f t="shared" si="67"/>
        <v>4.0340467172059995</v>
      </c>
      <c r="AV228" s="853">
        <f t="shared" si="67"/>
        <v>4.0743871843780592</v>
      </c>
      <c r="AW228" s="624">
        <f t="shared" si="63"/>
        <v>19.834499622184062</v>
      </c>
      <c r="AX228" s="719">
        <f t="shared" si="64"/>
        <v>39.152190331985913</v>
      </c>
      <c r="AY228" s="900">
        <v>1.96</v>
      </c>
      <c r="AZ228" s="839">
        <v>163.98999999999998</v>
      </c>
      <c r="BA228" s="839">
        <v>-2.41</v>
      </c>
      <c r="BB228" s="839">
        <v>9.81</v>
      </c>
      <c r="BC228" s="839">
        <v>43.32</v>
      </c>
      <c r="BE228" s="597">
        <v>2003</v>
      </c>
      <c r="BF228" s="865">
        <f t="shared" si="65"/>
        <v>1</v>
      </c>
      <c r="BG228" s="849">
        <v>2.7</v>
      </c>
    </row>
    <row r="229" spans="1:59" ht="11.25" customHeight="1" x14ac:dyDescent="0.2">
      <c r="A229" s="831" t="s">
        <v>1508</v>
      </c>
      <c r="B229" s="842" t="s">
        <v>1509</v>
      </c>
      <c r="C229" s="898" t="s">
        <v>4276</v>
      </c>
      <c r="D229" s="898" t="s">
        <v>518</v>
      </c>
      <c r="E229" s="705">
        <v>12</v>
      </c>
      <c r="F229" s="1153">
        <v>302</v>
      </c>
      <c r="G229" s="1153" t="s">
        <v>37</v>
      </c>
      <c r="H229" s="1153" t="s">
        <v>37</v>
      </c>
      <c r="I229" s="841">
        <v>74.150000000000006</v>
      </c>
      <c r="J229" s="624">
        <f t="shared" si="52"/>
        <v>3.7761294672960211</v>
      </c>
      <c r="K229" s="844">
        <v>0.7</v>
      </c>
      <c r="L229" s="854">
        <v>4</v>
      </c>
      <c r="M229" s="615">
        <f t="shared" si="53"/>
        <v>2.8</v>
      </c>
      <c r="N229" s="837" t="s">
        <v>1510</v>
      </c>
      <c r="O229" s="706">
        <v>0.65</v>
      </c>
      <c r="P229" s="606">
        <v>44264</v>
      </c>
      <c r="Q229" s="606">
        <v>44294</v>
      </c>
      <c r="R229" s="615">
        <f t="shared" si="54"/>
        <v>7.6923076923076819</v>
      </c>
      <c r="S229" s="673">
        <f>IF(INDEX(Historical!$D$7:$D$1257,MATCH(B229,Historical!$B$7:$B$1281,0))=0,"n/a",(INDEX(Historical!$C$7:$C$1259,MATCH(B229,Historical!$B$7:$B$1281,0))/INDEX(Historical!$D$7:$D$1257,MATCH(B229,Historical!$B$7:$B$1281,0))-1)*100)</f>
        <v>1.9607843137255054</v>
      </c>
      <c r="T229" s="673">
        <f>IF(INDEX(Historical!$F$7:$F$1250,MATCH(B229,Historical!$B$7:$B$1281,0))=0,"n/a",((INDEX(Historical!$C$7:$C$1259,MATCH(B229,Historical!$B$7:$B$1281,0))/INDEX(Historical!$F$7:$F$1250,MATCH(B229,Historical!$B$7:$B$1281,0)))^(1/3)-1)*100)</f>
        <v>5.7264270346431223</v>
      </c>
      <c r="U229" s="673">
        <f>IF(INDEX(Historical!$H$7:$H$1250,MATCH(B229,Historical!$B$7:$B$1281,0))=0,"n/a",((INDEX(Historical!$C$7:$C$1259,MATCH(B229,Historical!$B$7:$B$1281,0))/INDEX(Historical!$H$7:$H$1250,MATCH(B229,Historical!$B$7:$B$1281,0)))^(1/5)-1)*100)</f>
        <v>5.387395206178347</v>
      </c>
      <c r="V229" s="673">
        <f>IF(INDEX(Historical!$O$7:$O$1250,MATCH(B229,Historical!$B$7:$B$1281,0))=0,"n/a",((INDEX(Historical!$C$7:$C$1259,MATCH(B229,Historical!$B$7:$B$1281,0))/INDEX(Historical!$O$7:$O$1250,MATCH(B229,Historical!$B$7:$B$1281,0)))^(1/10)-1)*100)</f>
        <v>13.237743997702346</v>
      </c>
      <c r="W229" s="674">
        <f t="shared" si="55"/>
        <v>0.40697230639249621</v>
      </c>
      <c r="X229" s="675" t="str">
        <f t="shared" si="56"/>
        <v>n/a</v>
      </c>
      <c r="Y229" s="646" t="s">
        <v>4570</v>
      </c>
      <c r="Z229" s="624">
        <f t="shared" si="57"/>
        <v>64.073226544622415</v>
      </c>
      <c r="AA229" s="853">
        <f t="shared" si="58"/>
        <v>16.967963386727689</v>
      </c>
      <c r="AB229" s="854">
        <v>12</v>
      </c>
      <c r="AC229" s="833">
        <v>4.37</v>
      </c>
      <c r="AD229" s="833">
        <v>1.76</v>
      </c>
      <c r="AE229" s="833">
        <v>1.24</v>
      </c>
      <c r="AF229" s="833">
        <v>5.27</v>
      </c>
      <c r="AG229" s="833">
        <v>35.699999999999996</v>
      </c>
      <c r="AH229" s="833">
        <v>-27.900000000000002</v>
      </c>
      <c r="AI229" s="833">
        <v>7.4300000000000006</v>
      </c>
      <c r="AJ229" s="833">
        <v>-0.4</v>
      </c>
      <c r="AK229" s="833">
        <v>9.8000000000000007</v>
      </c>
      <c r="AL229" s="845">
        <v>16390</v>
      </c>
      <c r="AM229" s="839">
        <v>0.2</v>
      </c>
      <c r="AN229" s="833">
        <v>1.88</v>
      </c>
      <c r="AO229" s="711">
        <f t="shared" si="59"/>
        <v>-7.8044387132533206</v>
      </c>
      <c r="AP229" s="712">
        <f t="shared" si="60"/>
        <v>9.1635246734743685</v>
      </c>
      <c r="AQ229" s="855">
        <f t="shared" si="61"/>
        <v>99.355814839313467</v>
      </c>
      <c r="AR229" s="624">
        <f>INDEX(Historical!$C$7:$C$1259,MATCH(B229,Historical!$B$7:$B$1281,0))*IF(AH229="n/a",1.03,IF(AH229&lt;0,1.01,IF(AH229&gt;10,1.1,(1+AH229/100))))</f>
        <v>2.6260000000000003</v>
      </c>
      <c r="AS229" s="853">
        <f t="shared" si="62"/>
        <v>2.8211118000000006</v>
      </c>
      <c r="AT229" s="853">
        <f t="shared" si="67"/>
        <v>3.0975807564000011</v>
      </c>
      <c r="AU229" s="853">
        <f t="shared" si="67"/>
        <v>3.4011436705272016</v>
      </c>
      <c r="AV229" s="853">
        <f t="shared" si="67"/>
        <v>3.7344557502388676</v>
      </c>
      <c r="AW229" s="624">
        <f t="shared" si="63"/>
        <v>15.680291977166069</v>
      </c>
      <c r="AX229" s="719">
        <f t="shared" si="64"/>
        <v>21.146718782422209</v>
      </c>
      <c r="AY229" s="900">
        <v>0.92</v>
      </c>
      <c r="AZ229" s="839">
        <v>66.63</v>
      </c>
      <c r="BA229" s="839">
        <v>-4.8599999999999994</v>
      </c>
      <c r="BB229" s="839">
        <v>5.84</v>
      </c>
      <c r="BC229" s="839">
        <v>24.91</v>
      </c>
      <c r="BE229" s="597">
        <v>2010</v>
      </c>
      <c r="BF229" s="865">
        <f t="shared" si="65"/>
        <v>0</v>
      </c>
      <c r="BG229" s="849">
        <v>3.9</v>
      </c>
    </row>
    <row r="230" spans="1:59" ht="11.25" customHeight="1" x14ac:dyDescent="0.2">
      <c r="A230" s="831" t="s">
        <v>1515</v>
      </c>
      <c r="B230" s="842" t="s">
        <v>1516</v>
      </c>
      <c r="C230" s="898" t="s">
        <v>4126</v>
      </c>
      <c r="D230" s="898" t="s">
        <v>4301</v>
      </c>
      <c r="E230" s="705">
        <v>13</v>
      </c>
      <c r="F230" s="1153">
        <v>280</v>
      </c>
      <c r="G230" s="1153" t="s">
        <v>106</v>
      </c>
      <c r="H230" s="1153" t="s">
        <v>106</v>
      </c>
      <c r="I230" s="841">
        <v>70.17</v>
      </c>
      <c r="J230" s="624">
        <f t="shared" si="52"/>
        <v>1.8241413709562491</v>
      </c>
      <c r="K230" s="844">
        <v>0.32</v>
      </c>
      <c r="L230" s="854">
        <v>4</v>
      </c>
      <c r="M230" s="615">
        <f t="shared" si="53"/>
        <v>1.28</v>
      </c>
      <c r="N230" s="837" t="s">
        <v>283</v>
      </c>
      <c r="O230" s="706">
        <v>0.24</v>
      </c>
      <c r="P230" s="606">
        <v>44293</v>
      </c>
      <c r="Q230" s="606">
        <v>44308</v>
      </c>
      <c r="R230" s="615">
        <f t="shared" si="54"/>
        <v>33.333333333333343</v>
      </c>
      <c r="S230" s="673">
        <f>IF(INDEX(Historical!$D$7:$D$1257,MATCH(B230,Historical!$B$7:$B$1281,0))=0,"n/a",(INDEX(Historical!$C$7:$C$1259,MATCH(B230,Historical!$B$7:$B$1281,0))/INDEX(Historical!$D$7:$D$1257,MATCH(B230,Historical!$B$7:$B$1281,0))-1)*100)</f>
        <v>5.4945054945054972</v>
      </c>
      <c r="T230" s="673">
        <f>IF(INDEX(Historical!$F$7:$F$1250,MATCH(B230,Historical!$B$7:$B$1281,0))=0,"n/a",((INDEX(Historical!$C$7:$C$1259,MATCH(B230,Historical!$B$7:$B$1281,0))/INDEX(Historical!$F$7:$F$1250,MATCH(B230,Historical!$B$7:$B$1281,0)))^(1/3)-1)*100)</f>
        <v>10.064241629820891</v>
      </c>
      <c r="U230" s="673">
        <f>IF(INDEX(Historical!$H$7:$H$1250,MATCH(B230,Historical!$B$7:$B$1281,0))=0,"n/a",((INDEX(Historical!$C$7:$C$1259,MATCH(B230,Historical!$B$7:$B$1281,0))/INDEX(Historical!$H$7:$H$1250,MATCH(B230,Historical!$B$7:$B$1281,0)))^(1/5)-1)*100)</f>
        <v>10.98883056567086</v>
      </c>
      <c r="V230" s="673">
        <f>IF(INDEX(Historical!$O$7:$O$1250,MATCH(B230,Historical!$B$7:$B$1281,0))=0,"n/a",((INDEX(Historical!$C$7:$C$1259,MATCH(B230,Historical!$B$7:$B$1281,0))/INDEX(Historical!$O$7:$O$1250,MATCH(B230,Historical!$B$7:$B$1281,0)))^(1/10)-1)*100)</f>
        <v>16.983368811009349</v>
      </c>
      <c r="W230" s="674">
        <f t="shared" si="55"/>
        <v>0.64703479550814602</v>
      </c>
      <c r="X230" s="675">
        <f t="shared" si="56"/>
        <v>1.5925841399522984</v>
      </c>
      <c r="Y230" s="646" t="s">
        <v>4573</v>
      </c>
      <c r="Z230" s="624">
        <f t="shared" si="57"/>
        <v>30.548926014319804</v>
      </c>
      <c r="AA230" s="853">
        <f t="shared" si="58"/>
        <v>16.747016706443912</v>
      </c>
      <c r="AB230" s="854">
        <v>5</v>
      </c>
      <c r="AC230" s="833">
        <v>4.1900000000000004</v>
      </c>
      <c r="AD230" s="833">
        <v>1.38</v>
      </c>
      <c r="AE230" s="833">
        <v>5.01</v>
      </c>
      <c r="AF230" s="833">
        <v>23.06</v>
      </c>
      <c r="AG230" s="833">
        <v>133.69999999999999</v>
      </c>
      <c r="AH230" s="833">
        <v>7.3999999999999995</v>
      </c>
      <c r="AI230" s="833">
        <v>7.85</v>
      </c>
      <c r="AJ230" s="833">
        <v>6.9</v>
      </c>
      <c r="AK230" s="833">
        <v>12.2</v>
      </c>
      <c r="AL230" s="845">
        <v>198740</v>
      </c>
      <c r="AM230" s="839">
        <v>38.909999999999997</v>
      </c>
      <c r="AN230" s="833">
        <v>7.79</v>
      </c>
      <c r="AO230" s="711">
        <f t="shared" si="59"/>
        <v>-3.9340447698168024</v>
      </c>
      <c r="AP230" s="712">
        <f t="shared" si="60"/>
        <v>12.812971936627109</v>
      </c>
      <c r="AQ230" s="855">
        <f t="shared" si="61"/>
        <v>314.29254572669976</v>
      </c>
      <c r="AR230" s="624">
        <f>INDEX(Historical!$C$7:$C$1259,MATCH(B230,Historical!$B$7:$B$1281,0))*IF(AH230="n/a",1.03,IF(AH230&lt;0,1.01,IF(AH230&gt;10,1.1,(1+AH230/100))))</f>
        <v>1.03104</v>
      </c>
      <c r="AS230" s="853">
        <f t="shared" si="62"/>
        <v>1.11197664</v>
      </c>
      <c r="AT230" s="853">
        <f t="shared" si="67"/>
        <v>1.223174304</v>
      </c>
      <c r="AU230" s="853">
        <f t="shared" si="67"/>
        <v>1.3454917344000001</v>
      </c>
      <c r="AV230" s="853">
        <f t="shared" si="67"/>
        <v>1.4800409078400003</v>
      </c>
      <c r="AW230" s="624">
        <f t="shared" si="63"/>
        <v>6.1917235862400002</v>
      </c>
      <c r="AX230" s="719">
        <f t="shared" si="64"/>
        <v>8.8238899618640438</v>
      </c>
      <c r="AY230" s="900">
        <v>0.76</v>
      </c>
      <c r="AZ230" s="839">
        <v>52.410000000000004</v>
      </c>
      <c r="BA230" s="839">
        <v>-4.6899999999999995</v>
      </c>
      <c r="BB230" s="839">
        <v>7.870000000000001</v>
      </c>
      <c r="BC230" s="839">
        <v>17.190000000000001</v>
      </c>
      <c r="BE230" s="597">
        <v>2010</v>
      </c>
      <c r="BF230" s="865">
        <f t="shared" si="65"/>
        <v>0</v>
      </c>
      <c r="BG230" s="849">
        <v>11.200000000000001</v>
      </c>
    </row>
    <row r="231" spans="1:59" ht="11.25" customHeight="1" x14ac:dyDescent="0.2">
      <c r="A231" s="831" t="s">
        <v>1533</v>
      </c>
      <c r="B231" s="842" t="s">
        <v>1534</v>
      </c>
      <c r="C231" s="898" t="s">
        <v>4126</v>
      </c>
      <c r="D231" s="898" t="s">
        <v>4259</v>
      </c>
      <c r="E231" s="705">
        <v>10</v>
      </c>
      <c r="F231" s="1153">
        <v>386</v>
      </c>
      <c r="G231" s="1153" t="s">
        <v>37</v>
      </c>
      <c r="H231" s="1153" t="s">
        <v>37</v>
      </c>
      <c r="I231" s="841">
        <v>98.02</v>
      </c>
      <c r="J231" s="624">
        <f t="shared" si="52"/>
        <v>2.5300958987961639</v>
      </c>
      <c r="K231" s="844">
        <v>0.62</v>
      </c>
      <c r="L231" s="854">
        <v>4</v>
      </c>
      <c r="M231" s="615">
        <f t="shared" si="53"/>
        <v>2.48</v>
      </c>
      <c r="N231" s="837" t="s">
        <v>640</v>
      </c>
      <c r="O231" s="706">
        <v>0.56000000000000005</v>
      </c>
      <c r="P231" s="904">
        <v>43599</v>
      </c>
      <c r="Q231" s="904">
        <v>43615</v>
      </c>
      <c r="R231" s="615">
        <f t="shared" si="54"/>
        <v>10.714285714285703</v>
      </c>
      <c r="S231" s="673">
        <f>IF(INDEX(Historical!$D$7:$D$1257,MATCH(B231,Historical!$B$7:$B$1281,0))=0,"n/a",(INDEX(Historical!$C$7:$C$1259,MATCH(B231,Historical!$B$7:$B$1281,0))/INDEX(Historical!$D$7:$D$1257,MATCH(B231,Historical!$B$7:$B$1281,0))-1)*100)</f>
        <v>2.4793388429751984</v>
      </c>
      <c r="T231" s="673">
        <f>IF(INDEX(Historical!$F$7:$F$1250,MATCH(B231,Historical!$B$7:$B$1281,0))=0,"n/a",((INDEX(Historical!$C$7:$C$1259,MATCH(B231,Historical!$B$7:$B$1281,0))/INDEX(Historical!$F$7:$F$1250,MATCH(B231,Historical!$B$7:$B$1281,0)))^(1/3)-1)*100)</f>
        <v>8.9055846181262268</v>
      </c>
      <c r="U231" s="673">
        <f>IF(INDEX(Historical!$H$7:$H$1250,MATCH(B231,Historical!$B$7:$B$1281,0))=0,"n/a",((INDEX(Historical!$C$7:$C$1259,MATCH(B231,Historical!$B$7:$B$1281,0))/INDEX(Historical!$H$7:$H$1250,MATCH(B231,Historical!$B$7:$B$1281,0)))^(1/5)-1)*100)</f>
        <v>9.1607069589288557</v>
      </c>
      <c r="V231" s="673">
        <f>IF(INDEX(Historical!$O$7:$O$1250,MATCH(B231,Historical!$B$7:$B$1281,0))=0,"n/a",((INDEX(Historical!$C$7:$C$1259,MATCH(B231,Historical!$B$7:$B$1281,0))/INDEX(Historical!$O$7:$O$1250,MATCH(B231,Historical!$B$7:$B$1281,0)))^(1/10)-1)*100)</f>
        <v>7.1773462536293131</v>
      </c>
      <c r="W231" s="674">
        <f t="shared" si="55"/>
        <v>1.2763362160905407</v>
      </c>
      <c r="X231" s="675">
        <f t="shared" si="56"/>
        <v>0.88083720758931305</v>
      </c>
      <c r="Y231" s="646" t="s">
        <v>4577</v>
      </c>
      <c r="Z231" s="624">
        <f t="shared" si="57"/>
        <v>84.64163822525596</v>
      </c>
      <c r="AA231" s="853">
        <f t="shared" si="58"/>
        <v>33.453924914675767</v>
      </c>
      <c r="AB231" s="854">
        <v>5</v>
      </c>
      <c r="AC231" s="833">
        <v>2.93</v>
      </c>
      <c r="AD231" s="833">
        <v>7.52</v>
      </c>
      <c r="AE231" s="833">
        <v>8.7799999999999994</v>
      </c>
      <c r="AF231" s="833">
        <v>12.36</v>
      </c>
      <c r="AG231" s="833">
        <v>37.799999999999997</v>
      </c>
      <c r="AH231" s="833">
        <v>6.2</v>
      </c>
      <c r="AI231" s="833">
        <v>7.04</v>
      </c>
      <c r="AJ231" s="833">
        <v>10.4</v>
      </c>
      <c r="AK231" s="833">
        <v>4.5</v>
      </c>
      <c r="AL231" s="845">
        <v>34890</v>
      </c>
      <c r="AM231" s="839">
        <v>10.6</v>
      </c>
      <c r="AN231" s="833">
        <v>0.28000000000000003</v>
      </c>
      <c r="AO231" s="711">
        <f t="shared" si="59"/>
        <v>-21.763122056950749</v>
      </c>
      <c r="AP231" s="712">
        <f t="shared" si="60"/>
        <v>11.69080285772502</v>
      </c>
      <c r="AQ231" s="855">
        <f t="shared" si="61"/>
        <v>328.68818605674085</v>
      </c>
      <c r="AR231" s="624">
        <f>INDEX(Historical!$C$7:$C$1259,MATCH(B231,Historical!$B$7:$B$1281,0))*IF(AH231="n/a",1.03,IF(AH231&lt;0,1.01,IF(AH231&gt;10,1.1,(1+AH231/100))))</f>
        <v>2.6337600000000001</v>
      </c>
      <c r="AS231" s="853">
        <f t="shared" si="62"/>
        <v>2.8191767040000002</v>
      </c>
      <c r="AT231" s="853">
        <f t="shared" si="67"/>
        <v>2.9460396556799999</v>
      </c>
      <c r="AU231" s="853">
        <f t="shared" si="67"/>
        <v>3.0786114401855995</v>
      </c>
      <c r="AV231" s="853">
        <f t="shared" si="67"/>
        <v>3.2171489549939514</v>
      </c>
      <c r="AW231" s="624">
        <f t="shared" si="63"/>
        <v>14.694736754859552</v>
      </c>
      <c r="AX231" s="719">
        <f t="shared" si="64"/>
        <v>14.991569837644922</v>
      </c>
      <c r="AY231" s="900">
        <v>0.91</v>
      </c>
      <c r="AZ231" s="839">
        <v>66.56</v>
      </c>
      <c r="BA231" s="839">
        <v>-2.96</v>
      </c>
      <c r="BB231" s="839">
        <v>6.1400000000000006</v>
      </c>
      <c r="BC231" s="839">
        <v>16</v>
      </c>
      <c r="BE231" s="597">
        <v>2011</v>
      </c>
      <c r="BF231" s="865">
        <f t="shared" si="65"/>
        <v>0</v>
      </c>
      <c r="BG231" s="849">
        <v>12.1</v>
      </c>
    </row>
    <row r="232" spans="1:59" ht="11.25" customHeight="1" x14ac:dyDescent="0.2">
      <c r="A232" s="831" t="s">
        <v>736</v>
      </c>
      <c r="B232" s="842" t="s">
        <v>737</v>
      </c>
      <c r="C232" s="898" t="s">
        <v>108</v>
      </c>
      <c r="D232" s="898" t="s">
        <v>4272</v>
      </c>
      <c r="E232" s="705">
        <v>23</v>
      </c>
      <c r="F232" s="1153">
        <v>149</v>
      </c>
      <c r="G232" s="1153" t="s">
        <v>37</v>
      </c>
      <c r="H232" s="1153" t="s">
        <v>37</v>
      </c>
      <c r="I232" s="841">
        <v>74.89</v>
      </c>
      <c r="J232" s="624">
        <f t="shared" si="52"/>
        <v>2.617171852049673</v>
      </c>
      <c r="K232" s="851">
        <v>0.49</v>
      </c>
      <c r="L232" s="854">
        <v>4</v>
      </c>
      <c r="M232" s="615">
        <f t="shared" si="53"/>
        <v>1.96</v>
      </c>
      <c r="N232" s="837" t="s">
        <v>163</v>
      </c>
      <c r="O232" s="707">
        <v>0.46</v>
      </c>
      <c r="P232" s="606">
        <v>44179</v>
      </c>
      <c r="Q232" s="606">
        <v>44200</v>
      </c>
      <c r="R232" s="615">
        <f t="shared" si="54"/>
        <v>6.5217391304347752</v>
      </c>
      <c r="S232" s="673">
        <f>IF(INDEX(Historical!$D$7:$D$1257,MATCH(B232,Historical!$B$7:$B$1281,0))=0,"n/a",(INDEX(Historical!$C$7:$C$1259,MATCH(B232,Historical!$B$7:$B$1281,0))/INDEX(Historical!$D$7:$D$1257,MATCH(B232,Historical!$B$7:$B$1281,0))-1)*100)</f>
        <v>12.195121951219523</v>
      </c>
      <c r="T232" s="673">
        <f>IF(INDEX(Historical!$F$7:$F$1250,MATCH(B232,Historical!$B$7:$B$1281,0))=0,"n/a",((INDEX(Historical!$C$7:$C$1259,MATCH(B232,Historical!$B$7:$B$1281,0))/INDEX(Historical!$F$7:$F$1250,MATCH(B232,Historical!$B$7:$B$1281,0)))^(1/3)-1)*100)</f>
        <v>10.601148866139919</v>
      </c>
      <c r="U232" s="673">
        <f>IF(INDEX(Historical!$H$7:$H$1250,MATCH(B232,Historical!$B$7:$B$1281,0))=0,"n/a",((INDEX(Historical!$C$7:$C$1259,MATCH(B232,Historical!$B$7:$B$1281,0))/INDEX(Historical!$H$7:$H$1250,MATCH(B232,Historical!$B$7:$B$1281,0)))^(1/5)-1)*100)</f>
        <v>11.039696228905482</v>
      </c>
      <c r="V232" s="673">
        <f>IF(INDEX(Historical!$O$7:$O$1250,MATCH(B232,Historical!$B$7:$B$1281,0))=0,"n/a",((INDEX(Historical!$C$7:$C$1259,MATCH(B232,Historical!$B$7:$B$1281,0))/INDEX(Historical!$O$7:$O$1250,MATCH(B232,Historical!$B$7:$B$1281,0)))^(1/10)-1)*100)</f>
        <v>11.491719463882077</v>
      </c>
      <c r="W232" s="674">
        <f t="shared" si="55"/>
        <v>0.96066530892985313</v>
      </c>
      <c r="X232" s="675">
        <f t="shared" si="56"/>
        <v>1.6234847395449237</v>
      </c>
      <c r="Y232" s="632"/>
      <c r="Z232" s="624">
        <f t="shared" si="57"/>
        <v>34.507042253521128</v>
      </c>
      <c r="AA232" s="853">
        <f t="shared" si="58"/>
        <v>13.184859154929578</v>
      </c>
      <c r="AB232" s="854">
        <v>12</v>
      </c>
      <c r="AC232" s="833">
        <v>5.68</v>
      </c>
      <c r="AD232" s="833">
        <v>1.47</v>
      </c>
      <c r="AE232" s="833">
        <v>6.05</v>
      </c>
      <c r="AF232" s="833">
        <v>1.1499999999999999</v>
      </c>
      <c r="AG232" s="833">
        <v>8.7999999999999989</v>
      </c>
      <c r="AH232" s="833">
        <v>25.7</v>
      </c>
      <c r="AI232" s="833">
        <v>-1.17</v>
      </c>
      <c r="AJ232" s="833">
        <v>6.8000000000000007</v>
      </c>
      <c r="AK232" s="833">
        <v>9.120000000000001</v>
      </c>
      <c r="AL232" s="845">
        <v>6930</v>
      </c>
      <c r="AM232" s="839">
        <v>1.7000000000000002</v>
      </c>
      <c r="AN232" s="833">
        <v>0</v>
      </c>
      <c r="AO232" s="711">
        <f t="shared" si="59"/>
        <v>0.47200892602557687</v>
      </c>
      <c r="AP232" s="712">
        <f t="shared" si="60"/>
        <v>13.656868080955155</v>
      </c>
      <c r="AQ232" s="855">
        <f t="shared" si="61"/>
        <v>-17.909025998471904</v>
      </c>
      <c r="AR232" s="624">
        <f>INDEX(Historical!$C$7:$C$1259,MATCH(B232,Historical!$B$7:$B$1281,0))*IF(AH232="n/a",1.03,IF(AH232&lt;0,1.01,IF(AH232&gt;10,1.1,(1+AH232/100))))</f>
        <v>2.0240000000000005</v>
      </c>
      <c r="AS232" s="853">
        <f t="shared" si="62"/>
        <v>2.0442400000000003</v>
      </c>
      <c r="AT232" s="853">
        <f t="shared" si="67"/>
        <v>2.2306746880000001</v>
      </c>
      <c r="AU232" s="853">
        <f t="shared" si="67"/>
        <v>2.4341122195456002</v>
      </c>
      <c r="AV232" s="853">
        <f t="shared" si="67"/>
        <v>2.6561032539681588</v>
      </c>
      <c r="AW232" s="624">
        <f t="shared" si="63"/>
        <v>11.38913016151376</v>
      </c>
      <c r="AX232" s="719">
        <f t="shared" si="64"/>
        <v>15.207811672471305</v>
      </c>
      <c r="AY232" s="900">
        <v>1.33</v>
      </c>
      <c r="AZ232" s="839">
        <v>71.45</v>
      </c>
      <c r="BA232" s="839">
        <v>-9.7900000000000009</v>
      </c>
      <c r="BB232" s="839">
        <v>1.78</v>
      </c>
      <c r="BC232" s="839">
        <v>19.489999999999998</v>
      </c>
      <c r="BE232" s="597">
        <v>2000</v>
      </c>
      <c r="BF232" s="865">
        <f t="shared" si="65"/>
        <v>2</v>
      </c>
      <c r="BG232" s="849">
        <v>1.6</v>
      </c>
    </row>
    <row r="233" spans="1:59" s="744" customFormat="1" ht="11.25" customHeight="1" x14ac:dyDescent="0.2">
      <c r="A233" s="726" t="s">
        <v>1581</v>
      </c>
      <c r="B233" s="751" t="s">
        <v>34</v>
      </c>
      <c r="C233" s="898" t="s">
        <v>131</v>
      </c>
      <c r="D233" s="898" t="s">
        <v>4262</v>
      </c>
      <c r="E233" s="727">
        <v>10</v>
      </c>
      <c r="F233" s="1153">
        <v>454</v>
      </c>
      <c r="G233" s="1152" t="s">
        <v>37</v>
      </c>
      <c r="H233" s="1152" t="s">
        <v>37</v>
      </c>
      <c r="I233" s="728">
        <v>60.21</v>
      </c>
      <c r="J233" s="729">
        <f t="shared" si="52"/>
        <v>3.3881415047334329</v>
      </c>
      <c r="K233" s="730">
        <v>0.51</v>
      </c>
      <c r="L233" s="731">
        <v>4</v>
      </c>
      <c r="M233" s="732">
        <f t="shared" si="53"/>
        <v>2.04</v>
      </c>
      <c r="N233" s="733" t="s">
        <v>318</v>
      </c>
      <c r="O233" s="734">
        <v>0.49</v>
      </c>
      <c r="P233" s="1122">
        <v>44263</v>
      </c>
      <c r="Q233" s="1122">
        <v>44286</v>
      </c>
      <c r="R233" s="732">
        <f t="shared" si="54"/>
        <v>4.0816326530612281</v>
      </c>
      <c r="S233" s="673">
        <f>IF(INDEX(Historical!$D$7:$D$1257,MATCH(B233,Historical!$B$7:$B$1281,0))=0,"n/a",(INDEX(Historical!$C$7:$C$1259,MATCH(B233,Historical!$B$7:$B$1281,0))/INDEX(Historical!$D$7:$D$1257,MATCH(B233,Historical!$B$7:$B$1281,0))-1)*100)</f>
        <v>4.2553191489361764</v>
      </c>
      <c r="T233" s="673">
        <f>IF(INDEX(Historical!$F$7:$F$1250,MATCH(B233,Historical!$B$7:$B$1281,0))=0,"n/a",((INDEX(Historical!$C$7:$C$1259,MATCH(B233,Historical!$B$7:$B$1281,0))/INDEX(Historical!$F$7:$F$1250,MATCH(B233,Historical!$B$7:$B$1281,0)))^(1/3)-1)*100)</f>
        <v>4.4501837059028659</v>
      </c>
      <c r="U233" s="673">
        <f>IF(INDEX(Historical!$H$7:$H$1250,MATCH(B233,Historical!$B$7:$B$1281,0))=0,"n/a",((INDEX(Historical!$C$7:$C$1259,MATCH(B233,Historical!$B$7:$B$1281,0))/INDEX(Historical!$H$7:$H$1250,MATCH(B233,Historical!$B$7:$B$1281,0)))^(1/5)-1)*100)</f>
        <v>4.67098102600354</v>
      </c>
      <c r="V233" s="673">
        <f>IF(INDEX(Historical!$O$7:$O$1250,MATCH(B233,Historical!$B$7:$B$1281,0))=0,"n/a",((INDEX(Historical!$C$7:$C$1259,MATCH(B233,Historical!$B$7:$B$1281,0))/INDEX(Historical!$O$7:$O$1250,MATCH(B233,Historical!$B$7:$B$1281,0)))^(1/10)-1)*100)</f>
        <v>3.6462396924956231</v>
      </c>
      <c r="W233" s="674">
        <f t="shared" si="55"/>
        <v>1.281040584253677</v>
      </c>
      <c r="X233" s="675">
        <f t="shared" si="56"/>
        <v>1.7965311638475154</v>
      </c>
      <c r="Y233" s="1012"/>
      <c r="Z233" s="729">
        <f t="shared" si="57"/>
        <v>54.255319148936174</v>
      </c>
      <c r="AA233" s="736">
        <f t="shared" si="58"/>
        <v>16.013297872340427</v>
      </c>
      <c r="AB233" s="731">
        <v>12</v>
      </c>
      <c r="AC233" s="737">
        <v>3.76</v>
      </c>
      <c r="AD233" s="737">
        <v>6.24</v>
      </c>
      <c r="AE233" s="737">
        <v>3.15</v>
      </c>
      <c r="AF233" s="737">
        <v>1.89</v>
      </c>
      <c r="AG233" s="737">
        <v>12.2</v>
      </c>
      <c r="AH233" s="737">
        <v>12.5</v>
      </c>
      <c r="AI233" s="737">
        <v>2.42</v>
      </c>
      <c r="AJ233" s="737">
        <v>2.6</v>
      </c>
      <c r="AK233" s="737">
        <v>2.5499999999999998</v>
      </c>
      <c r="AL233" s="738">
        <v>30270</v>
      </c>
      <c r="AM233" s="739">
        <v>0.2</v>
      </c>
      <c r="AN233" s="737">
        <v>1.08</v>
      </c>
      <c r="AO233" s="740">
        <f t="shared" si="59"/>
        <v>-7.9541753416034542</v>
      </c>
      <c r="AP233" s="741">
        <f t="shared" si="60"/>
        <v>8.0591225307369729</v>
      </c>
      <c r="AQ233" s="742">
        <f t="shared" si="61"/>
        <v>15.979180083176825</v>
      </c>
      <c r="AR233" s="624">
        <f>INDEX(Historical!$C$7:$C$1259,MATCH(B233,Historical!$B$7:$B$1281,0))*IF(AH233="n/a",1.03,IF(AH233&lt;0,1.01,IF(AH233&gt;10,1.1,(1+AH233/100))))</f>
        <v>2.1560000000000001</v>
      </c>
      <c r="AS233" s="736">
        <f t="shared" si="62"/>
        <v>2.2081752000000003</v>
      </c>
      <c r="AT233" s="736">
        <f t="shared" si="67"/>
        <v>2.2644836676000004</v>
      </c>
      <c r="AU233" s="736">
        <f t="shared" si="67"/>
        <v>2.3222280011238006</v>
      </c>
      <c r="AV233" s="736">
        <f t="shared" si="67"/>
        <v>2.3814448151524577</v>
      </c>
      <c r="AW233" s="729">
        <f t="shared" si="63"/>
        <v>11.332331683876259</v>
      </c>
      <c r="AX233" s="743">
        <f t="shared" si="64"/>
        <v>18.821344766444543</v>
      </c>
      <c r="AY233" s="901">
        <v>0.54</v>
      </c>
      <c r="AZ233" s="739">
        <v>44.629999999999995</v>
      </c>
      <c r="BA233" s="739">
        <v>-3.1199999999999997</v>
      </c>
      <c r="BB233" s="739">
        <v>4.29</v>
      </c>
      <c r="BC233" s="739">
        <v>7.86</v>
      </c>
      <c r="BD233" s="875"/>
      <c r="BE233" s="597">
        <v>2012</v>
      </c>
      <c r="BF233" s="865">
        <f t="shared" si="65"/>
        <v>0</v>
      </c>
      <c r="BG233" s="793">
        <v>3.9</v>
      </c>
    </row>
    <row r="234" spans="1:59" ht="11.25" customHeight="1" x14ac:dyDescent="0.2">
      <c r="A234" s="831" t="s">
        <v>1543</v>
      </c>
      <c r="B234" s="842" t="s">
        <v>1544</v>
      </c>
      <c r="C234" s="898" t="s">
        <v>245</v>
      </c>
      <c r="D234" s="898" t="s">
        <v>4297</v>
      </c>
      <c r="E234" s="705">
        <v>12</v>
      </c>
      <c r="F234" s="1153">
        <v>284</v>
      </c>
      <c r="G234" s="1153" t="s">
        <v>106</v>
      </c>
      <c r="H234" s="1153" t="s">
        <v>106</v>
      </c>
      <c r="I234" s="841">
        <v>35.17</v>
      </c>
      <c r="J234" s="624">
        <f t="shared" si="52"/>
        <v>3.1845322718225759</v>
      </c>
      <c r="K234" s="844">
        <v>0.28000000000000003</v>
      </c>
      <c r="L234" s="854">
        <v>4</v>
      </c>
      <c r="M234" s="615">
        <f t="shared" si="53"/>
        <v>1.1200000000000001</v>
      </c>
      <c r="N234" s="837" t="s">
        <v>963</v>
      </c>
      <c r="O234" s="706">
        <v>0.27</v>
      </c>
      <c r="P234" s="1029">
        <v>43965</v>
      </c>
      <c r="Q234" s="1029">
        <v>43973</v>
      </c>
      <c r="R234" s="615">
        <f t="shared" si="54"/>
        <v>3.7037037037037068</v>
      </c>
      <c r="S234" s="673">
        <f>IF(INDEX(Historical!$D$7:$D$1257,MATCH(B234,Historical!$B$7:$B$1281,0))=0,"n/a",(INDEX(Historical!$C$7:$C$1259,MATCH(B234,Historical!$B$7:$B$1281,0))/INDEX(Historical!$D$7:$D$1257,MATCH(B234,Historical!$B$7:$B$1281,0))-1)*100)</f>
        <v>2.7777777777777901</v>
      </c>
      <c r="T234" s="673">
        <f>IF(INDEX(Historical!$F$7:$F$1250,MATCH(B234,Historical!$B$7:$B$1281,0))=0,"n/a",((INDEX(Historical!$C$7:$C$1259,MATCH(B234,Historical!$B$7:$B$1281,0))/INDEX(Historical!$F$7:$F$1250,MATCH(B234,Historical!$B$7:$B$1281,0)))^(1/3)-1)*100)</f>
        <v>12.00359499353576</v>
      </c>
      <c r="U234" s="673">
        <f>IF(INDEX(Historical!$H$7:$H$1250,MATCH(B234,Historical!$B$7:$B$1281,0))=0,"n/a",((INDEX(Historical!$C$7:$C$1259,MATCH(B234,Historical!$B$7:$B$1281,0))/INDEX(Historical!$H$7:$H$1250,MATCH(B234,Historical!$B$7:$B$1281,0)))^(1/5)-1)*100)</f>
        <v>9.348524191688302</v>
      </c>
      <c r="V234" s="673">
        <f>IF(INDEX(Historical!$O$7:$O$1250,MATCH(B234,Historical!$B$7:$B$1281,0))=0,"n/a",((INDEX(Historical!$C$7:$C$1259,MATCH(B234,Historical!$B$7:$B$1281,0))/INDEX(Historical!$O$7:$O$1250,MATCH(B234,Historical!$B$7:$B$1281,0)))^(1/10)-1)*100)</f>
        <v>9.4488106322932595</v>
      </c>
      <c r="W234" s="674">
        <f t="shared" si="55"/>
        <v>0.98938634241835599</v>
      </c>
      <c r="X234" s="675">
        <f t="shared" si="56"/>
        <v>1.1263282158660604</v>
      </c>
      <c r="Y234" s="646"/>
      <c r="Z234" s="624">
        <f t="shared" si="57"/>
        <v>73.202614379084977</v>
      </c>
      <c r="AA234" s="853">
        <f t="shared" si="58"/>
        <v>22.986928104575163</v>
      </c>
      <c r="AB234" s="854">
        <v>3</v>
      </c>
      <c r="AC234" s="833">
        <v>1.53</v>
      </c>
      <c r="AD234" s="833">
        <v>1.96</v>
      </c>
      <c r="AE234" s="833">
        <v>2.1</v>
      </c>
      <c r="AF234" s="833">
        <v>4.79</v>
      </c>
      <c r="AG234" s="833">
        <v>22.900000000000002</v>
      </c>
      <c r="AH234" s="833">
        <v>-30</v>
      </c>
      <c r="AI234" s="833">
        <v>10.45</v>
      </c>
      <c r="AJ234" s="833">
        <v>8.3000000000000007</v>
      </c>
      <c r="AK234" s="833">
        <v>11.04</v>
      </c>
      <c r="AL234" s="845">
        <v>653.65</v>
      </c>
      <c r="AM234" s="839">
        <v>2.8000000000000003</v>
      </c>
      <c r="AN234" s="833">
        <v>0</v>
      </c>
      <c r="AO234" s="711">
        <f t="shared" si="59"/>
        <v>-10.453871641064286</v>
      </c>
      <c r="AP234" s="712">
        <f t="shared" si="60"/>
        <v>12.533056463510878</v>
      </c>
      <c r="AQ234" s="855">
        <f t="shared" si="61"/>
        <v>121.21621963933342</v>
      </c>
      <c r="AR234" s="624">
        <f>INDEX(Historical!$C$7:$C$1259,MATCH(B234,Historical!$B$7:$B$1281,0))*IF(AH234="n/a",1.03,IF(AH234&lt;0,1.01,IF(AH234&gt;10,1.1,(1+AH234/100))))</f>
        <v>1.1211000000000002</v>
      </c>
      <c r="AS234" s="853">
        <f t="shared" si="62"/>
        <v>1.2332100000000004</v>
      </c>
      <c r="AT234" s="853">
        <f t="shared" si="67"/>
        <v>1.3565310000000006</v>
      </c>
      <c r="AU234" s="853">
        <f t="shared" si="67"/>
        <v>1.4921841000000007</v>
      </c>
      <c r="AV234" s="853">
        <f t="shared" si="67"/>
        <v>1.6414025100000009</v>
      </c>
      <c r="AW234" s="624">
        <f t="shared" si="63"/>
        <v>6.8444276100000021</v>
      </c>
      <c r="AX234" s="719">
        <f t="shared" si="64"/>
        <v>19.460982684105776</v>
      </c>
      <c r="AY234" s="900">
        <v>0.65</v>
      </c>
      <c r="AZ234" s="839">
        <v>29.080000000000002</v>
      </c>
      <c r="BA234" s="839">
        <v>-38.29</v>
      </c>
      <c r="BB234" s="839">
        <v>0.69</v>
      </c>
      <c r="BC234" s="839">
        <v>6.47</v>
      </c>
      <c r="BE234" s="597">
        <v>2009</v>
      </c>
      <c r="BF234" s="865">
        <f t="shared" si="65"/>
        <v>0</v>
      </c>
      <c r="BG234" s="849">
        <v>19.100000000000001</v>
      </c>
    </row>
    <row r="235" spans="1:59" ht="11.25" customHeight="1" x14ac:dyDescent="0.2">
      <c r="A235" s="838" t="s">
        <v>4528</v>
      </c>
      <c r="B235" s="842" t="s">
        <v>4527</v>
      </c>
      <c r="C235" s="898" t="s">
        <v>108</v>
      </c>
      <c r="D235" s="898" t="s">
        <v>4265</v>
      </c>
      <c r="E235" s="705">
        <v>11</v>
      </c>
      <c r="F235" s="1153">
        <v>355</v>
      </c>
      <c r="G235" s="1153" t="s">
        <v>37</v>
      </c>
      <c r="H235" s="1153" t="s">
        <v>37</v>
      </c>
      <c r="I235" s="841">
        <v>33.26</v>
      </c>
      <c r="J235" s="624">
        <f t="shared" si="52"/>
        <v>2.8863499699338546</v>
      </c>
      <c r="K235" s="844">
        <v>0.24</v>
      </c>
      <c r="L235" s="854">
        <v>4</v>
      </c>
      <c r="M235" s="615">
        <f t="shared" si="53"/>
        <v>0.96</v>
      </c>
      <c r="N235" s="837" t="s">
        <v>431</v>
      </c>
      <c r="O235" s="709">
        <v>0.22</v>
      </c>
      <c r="P235" s="606">
        <v>44238</v>
      </c>
      <c r="Q235" s="606">
        <v>44246</v>
      </c>
      <c r="R235" s="615">
        <f t="shared" si="54"/>
        <v>9.0909090909090864</v>
      </c>
      <c r="S235" s="673">
        <f>IF(INDEX(Historical!$D$7:$D$1257,MATCH(B235,Historical!$B$7:$B$1281,0))=0,"n/a",(INDEX(Historical!$C$7:$C$1259,MATCH(B235,Historical!$B$7:$B$1281,0))/INDEX(Historical!$D$7:$D$1257,MATCH(B235,Historical!$B$7:$B$1281,0))-1)*100)</f>
        <v>11.392405063291132</v>
      </c>
      <c r="T235" s="673">
        <f>IF(INDEX(Historical!$F$7:$F$1250,MATCH(B235,Historical!$B$7:$B$1281,0))=0,"n/a",((INDEX(Historical!$C$7:$C$1259,MATCH(B235,Historical!$B$7:$B$1281,0))/INDEX(Historical!$F$7:$F$1250,MATCH(B235,Historical!$B$7:$B$1281,0)))^(1/3)-1)*100)</f>
        <v>20.73621473595373</v>
      </c>
      <c r="U235" s="673">
        <f>IF(INDEX(Historical!$H$7:$H$1250,MATCH(B235,Historical!$B$7:$B$1281,0))=0,"n/a",((INDEX(Historical!$C$7:$C$1259,MATCH(B235,Historical!$B$7:$B$1281,0))/INDEX(Historical!$H$7:$H$1250,MATCH(B235,Historical!$B$7:$B$1281,0)))^(1/5)-1)*100)</f>
        <v>17.826287235031391</v>
      </c>
      <c r="V235" s="673" t="str">
        <f>IF(INDEX(Historical!$O$7:$O$1250,MATCH(B235,Historical!$B$7:$B$1281,0))=0,"n/a",((INDEX(Historical!$C$7:$C$1259,MATCH(B235,Historical!$B$7:$B$1281,0))/INDEX(Historical!$O$7:$O$1250,MATCH(B235,Historical!$B$7:$B$1281,0)))^(1/10)-1)*100)</f>
        <v>n/a</v>
      </c>
      <c r="W235" s="674" t="str">
        <f t="shared" si="55"/>
        <v>n/a</v>
      </c>
      <c r="X235" s="675">
        <f t="shared" si="56"/>
        <v>4.051428917052589</v>
      </c>
      <c r="Y235" s="646" t="s">
        <v>4577</v>
      </c>
      <c r="Z235" s="624">
        <f t="shared" si="57"/>
        <v>57.831325301204814</v>
      </c>
      <c r="AA235" s="853">
        <f t="shared" si="58"/>
        <v>20.036144578313252</v>
      </c>
      <c r="AB235" s="854">
        <v>12</v>
      </c>
      <c r="AC235" s="833">
        <v>1.66</v>
      </c>
      <c r="AD235" s="833">
        <v>2.2200000000000002</v>
      </c>
      <c r="AE235" s="833">
        <v>5.0999999999999996</v>
      </c>
      <c r="AF235" s="833">
        <v>1.26</v>
      </c>
      <c r="AG235" s="833">
        <v>6.6000000000000005</v>
      </c>
      <c r="AH235" s="833">
        <v>-29.2</v>
      </c>
      <c r="AI235" s="833">
        <v>-1.47</v>
      </c>
      <c r="AJ235" s="833">
        <v>4.3999999999999995</v>
      </c>
      <c r="AK235" s="833">
        <v>9</v>
      </c>
      <c r="AL235" s="845">
        <v>1210</v>
      </c>
      <c r="AM235" s="839">
        <v>0.8</v>
      </c>
      <c r="AN235" s="833">
        <v>0.09</v>
      </c>
      <c r="AO235" s="711">
        <f t="shared" si="59"/>
        <v>0.67649262665199217</v>
      </c>
      <c r="AP235" s="712">
        <f t="shared" si="60"/>
        <v>20.712637204965244</v>
      </c>
      <c r="AQ235" s="855">
        <f t="shared" si="61"/>
        <v>5.9256388409124394</v>
      </c>
      <c r="AR235" s="624">
        <f>INDEX(Historical!$C$7:$C$1259,MATCH(B235,Historical!$B$7:$B$1281,0))*IF(AH235="n/a",1.03,IF(AH235&lt;0,1.01,IF(AH235&gt;10,1.1,(1+AH235/100))))</f>
        <v>0.88880000000000003</v>
      </c>
      <c r="AS235" s="853">
        <f t="shared" si="62"/>
        <v>0.89768800000000004</v>
      </c>
      <c r="AT235" s="853">
        <f t="shared" si="67"/>
        <v>0.97847992000000017</v>
      </c>
      <c r="AU235" s="853">
        <f t="shared" si="67"/>
        <v>1.0665431128000002</v>
      </c>
      <c r="AV235" s="853">
        <f t="shared" si="67"/>
        <v>1.1625319929520004</v>
      </c>
      <c r="AW235" s="624">
        <f t="shared" si="63"/>
        <v>4.994043025752001</v>
      </c>
      <c r="AX235" s="719">
        <f t="shared" si="64"/>
        <v>15.015162434612151</v>
      </c>
      <c r="AY235" s="900">
        <v>1.55</v>
      </c>
      <c r="AZ235" s="839">
        <v>164.81</v>
      </c>
      <c r="BA235" s="839">
        <v>-7.3400000000000007</v>
      </c>
      <c r="BB235" s="839">
        <v>9.34</v>
      </c>
      <c r="BC235" s="839">
        <v>51.29</v>
      </c>
      <c r="BE235" s="597">
        <v>2011</v>
      </c>
      <c r="BF235" s="865">
        <f t="shared" si="65"/>
        <v>0</v>
      </c>
      <c r="BG235" s="849">
        <v>0.89999999999999991</v>
      </c>
    </row>
    <row r="236" spans="1:59" ht="11.25" customHeight="1" x14ac:dyDescent="0.2">
      <c r="A236" s="831" t="s">
        <v>1545</v>
      </c>
      <c r="B236" s="842" t="s">
        <v>1546</v>
      </c>
      <c r="C236" s="898" t="s">
        <v>153</v>
      </c>
      <c r="D236" s="898" t="s">
        <v>4282</v>
      </c>
      <c r="E236" s="705">
        <v>11</v>
      </c>
      <c r="F236" s="1153">
        <v>350</v>
      </c>
      <c r="G236" s="1153" t="s">
        <v>37</v>
      </c>
      <c r="H236" s="1153" t="s">
        <v>37</v>
      </c>
      <c r="I236" s="841">
        <v>36.229999999999997</v>
      </c>
      <c r="J236" s="624">
        <f t="shared" si="52"/>
        <v>4.305823902842949</v>
      </c>
      <c r="K236" s="844">
        <v>0.39</v>
      </c>
      <c r="L236" s="854">
        <v>4</v>
      </c>
      <c r="M236" s="615">
        <f t="shared" si="53"/>
        <v>1.56</v>
      </c>
      <c r="N236" s="837" t="s">
        <v>119</v>
      </c>
      <c r="O236" s="706">
        <v>0.38</v>
      </c>
      <c r="P236" s="606">
        <v>44224</v>
      </c>
      <c r="Q236" s="606">
        <v>44260</v>
      </c>
      <c r="R236" s="615">
        <f t="shared" si="54"/>
        <v>2.6315789473684235</v>
      </c>
      <c r="S236" s="673">
        <f>IF(INDEX(Historical!$D$7:$D$1257,MATCH(B236,Historical!$B$7:$B$1281,0))=0,"n/a",(INDEX(Historical!$C$7:$C$1259,MATCH(B236,Historical!$B$7:$B$1281,0))/INDEX(Historical!$D$7:$D$1257,MATCH(B236,Historical!$B$7:$B$1281,0))-1)*100)</f>
        <v>5.555555555555558</v>
      </c>
      <c r="T236" s="673">
        <f>IF(INDEX(Historical!$F$7:$F$1250,MATCH(B236,Historical!$B$7:$B$1281,0))=0,"n/a",((INDEX(Historical!$C$7:$C$1259,MATCH(B236,Historical!$B$7:$B$1281,0))/INDEX(Historical!$F$7:$F$1250,MATCH(B236,Historical!$B$7:$B$1281,0)))^(1/3)-1)*100)</f>
        <v>5.8955896063723312</v>
      </c>
      <c r="U236" s="673">
        <f>IF(INDEX(Historical!$H$7:$H$1250,MATCH(B236,Historical!$B$7:$B$1281,0))=0,"n/a",((INDEX(Historical!$C$7:$C$1259,MATCH(B236,Historical!$B$7:$B$1281,0))/INDEX(Historical!$H$7:$H$1250,MATCH(B236,Historical!$B$7:$B$1281,0)))^(1/5)-1)*100)</f>
        <v>6.2980048262344379</v>
      </c>
      <c r="V236" s="673">
        <f>IF(INDEX(Historical!$O$7:$O$1250,MATCH(B236,Historical!$B$7:$B$1281,0))=0,"n/a",((INDEX(Historical!$C$7:$C$1259,MATCH(B236,Historical!$B$7:$B$1281,0))/INDEX(Historical!$O$7:$O$1250,MATCH(B236,Historical!$B$7:$B$1281,0)))^(1/10)-1)*100)</f>
        <v>7.7583937488473254</v>
      </c>
      <c r="W236" s="674">
        <f t="shared" si="55"/>
        <v>0.81176658856353356</v>
      </c>
      <c r="X236" s="675">
        <f t="shared" si="56"/>
        <v>2.8627294664701992</v>
      </c>
      <c r="Y236" s="634"/>
      <c r="Z236" s="624">
        <f t="shared" si="57"/>
        <v>124.8</v>
      </c>
      <c r="AA236" s="853">
        <f t="shared" si="58"/>
        <v>28.983999999999998</v>
      </c>
      <c r="AB236" s="854">
        <v>12</v>
      </c>
      <c r="AC236" s="833">
        <v>1.25</v>
      </c>
      <c r="AD236" s="833">
        <v>2.87</v>
      </c>
      <c r="AE236" s="833">
        <v>4.7300000000000004</v>
      </c>
      <c r="AF236" s="833">
        <v>3.08</v>
      </c>
      <c r="AG236" s="833">
        <v>14.899999999999999</v>
      </c>
      <c r="AH236" s="833">
        <v>-33.1</v>
      </c>
      <c r="AI236" s="833">
        <v>-8.7099999999999991</v>
      </c>
      <c r="AJ236" s="833">
        <v>2.1999999999999997</v>
      </c>
      <c r="AK236" s="833">
        <v>10.07</v>
      </c>
      <c r="AL236" s="845">
        <v>198200</v>
      </c>
      <c r="AM236" s="839">
        <v>0.05</v>
      </c>
      <c r="AN236" s="833">
        <v>0.63</v>
      </c>
      <c r="AO236" s="711">
        <f t="shared" si="59"/>
        <v>-18.380171270922609</v>
      </c>
      <c r="AP236" s="712">
        <f t="shared" si="60"/>
        <v>10.603828729077387</v>
      </c>
      <c r="AQ236" s="855">
        <f t="shared" si="61"/>
        <v>99.188040694102781</v>
      </c>
      <c r="AR236" s="624">
        <f>INDEX(Historical!$C$7:$C$1259,MATCH(B236,Historical!$B$7:$B$1281,0))*IF(AH236="n/a",1.03,IF(AH236&lt;0,1.01,IF(AH236&gt;10,1.1,(1+AH236/100))))</f>
        <v>1.5352000000000001</v>
      </c>
      <c r="AS236" s="853">
        <f t="shared" si="62"/>
        <v>1.5505520000000002</v>
      </c>
      <c r="AT236" s="853">
        <f t="shared" si="67"/>
        <v>1.7056072000000002</v>
      </c>
      <c r="AU236" s="853">
        <f t="shared" si="67"/>
        <v>1.8761679200000003</v>
      </c>
      <c r="AV236" s="853">
        <f t="shared" si="67"/>
        <v>2.0637847120000004</v>
      </c>
      <c r="AW236" s="624">
        <f t="shared" si="63"/>
        <v>8.7313118320000012</v>
      </c>
      <c r="AX236" s="719">
        <f t="shared" si="64"/>
        <v>24.099673839359653</v>
      </c>
      <c r="AY236" s="900">
        <v>0.7</v>
      </c>
      <c r="AZ236" s="839">
        <v>21.25</v>
      </c>
      <c r="BA236" s="839">
        <v>-15.9</v>
      </c>
      <c r="BB236" s="839">
        <v>2.97</v>
      </c>
      <c r="BC236" s="839">
        <v>2.1800000000000002</v>
      </c>
      <c r="BE236" s="597">
        <v>2011</v>
      </c>
      <c r="BF236" s="865">
        <f t="shared" si="65"/>
        <v>0</v>
      </c>
      <c r="BG236" s="849">
        <v>5.7</v>
      </c>
    </row>
    <row r="237" spans="1:59" ht="11.25" customHeight="1" x14ac:dyDescent="0.2">
      <c r="A237" s="838" t="s">
        <v>1573</v>
      </c>
      <c r="B237" s="842" t="s">
        <v>1574</v>
      </c>
      <c r="C237" s="898" t="s">
        <v>108</v>
      </c>
      <c r="D237" s="898" t="s">
        <v>118</v>
      </c>
      <c r="E237" s="705">
        <v>12</v>
      </c>
      <c r="F237" s="1153">
        <v>283</v>
      </c>
      <c r="G237" s="1153" t="s">
        <v>106</v>
      </c>
      <c r="H237" s="1153" t="s">
        <v>106</v>
      </c>
      <c r="I237" s="841">
        <v>59.96</v>
      </c>
      <c r="J237" s="624">
        <f t="shared" si="52"/>
        <v>3.7358238825883925</v>
      </c>
      <c r="K237" s="844">
        <v>0.56000000000000005</v>
      </c>
      <c r="L237" s="854">
        <v>4</v>
      </c>
      <c r="M237" s="615">
        <f t="shared" si="53"/>
        <v>2.2400000000000002</v>
      </c>
      <c r="N237" s="837" t="s">
        <v>151</v>
      </c>
      <c r="O237" s="706">
        <v>0.55000000000000004</v>
      </c>
      <c r="P237" s="904">
        <v>43889</v>
      </c>
      <c r="Q237" s="904">
        <v>43917</v>
      </c>
      <c r="R237" s="615">
        <f t="shared" si="54"/>
        <v>1.8181818181818195</v>
      </c>
      <c r="S237" s="673">
        <f>IF(INDEX(Historical!$D$7:$D$1257,MATCH(B237,Historical!$B$7:$B$1281,0))=0,"n/a",(INDEX(Historical!$C$7:$C$1259,MATCH(B237,Historical!$B$7:$B$1281,0))/INDEX(Historical!$D$7:$D$1257,MATCH(B237,Historical!$B$7:$B$1281,0))-1)*100)</f>
        <v>2.7522935779816571</v>
      </c>
      <c r="T237" s="673">
        <f>IF(INDEX(Historical!$F$7:$F$1250,MATCH(B237,Historical!$B$7:$B$1281,0))=0,"n/a",((INDEX(Historical!$C$7:$C$1259,MATCH(B237,Historical!$B$7:$B$1281,0))/INDEX(Historical!$F$7:$F$1250,MATCH(B237,Historical!$B$7:$B$1281,0)))^(1/3)-1)*100)</f>
        <v>6.2026786293392089</v>
      </c>
      <c r="U237" s="673">
        <f>IF(INDEX(Historical!$H$7:$H$1250,MATCH(B237,Historical!$B$7:$B$1281,0))=0,"n/a",((INDEX(Historical!$C$7:$C$1259,MATCH(B237,Historical!$B$7:$B$1281,0))/INDEX(Historical!$H$7:$H$1250,MATCH(B237,Historical!$B$7:$B$1281,0)))^(1/5)-1)*100)</f>
        <v>8.3506077972577142</v>
      </c>
      <c r="V237" s="673">
        <f>IF(INDEX(Historical!$O$7:$O$1250,MATCH(B237,Historical!$B$7:$B$1281,0))=0,"n/a",((INDEX(Historical!$C$7:$C$1259,MATCH(B237,Historical!$B$7:$B$1281,0))/INDEX(Historical!$O$7:$O$1250,MATCH(B237,Historical!$B$7:$B$1281,0)))^(1/10)-1)*100)</f>
        <v>15.077000360017024</v>
      </c>
      <c r="W237" s="674">
        <f t="shared" si="55"/>
        <v>0.55386400463336494</v>
      </c>
      <c r="X237" s="675">
        <f t="shared" si="56"/>
        <v>1.8556906216128253</v>
      </c>
      <c r="Y237" s="843"/>
      <c r="Z237" s="624">
        <f t="shared" si="57"/>
        <v>44.44444444444445</v>
      </c>
      <c r="AA237" s="853">
        <f t="shared" si="58"/>
        <v>11.896825396825397</v>
      </c>
      <c r="AB237" s="854">
        <v>12</v>
      </c>
      <c r="AC237" s="833">
        <v>5.04</v>
      </c>
      <c r="AD237" s="833">
        <v>1.23</v>
      </c>
      <c r="AE237" s="833">
        <v>1.1000000000000001</v>
      </c>
      <c r="AF237" s="833">
        <v>1.01</v>
      </c>
      <c r="AG237" s="833">
        <v>9.1999999999999993</v>
      </c>
      <c r="AH237" s="833">
        <v>1.7000000000000002</v>
      </c>
      <c r="AI237" s="833">
        <v>13.3</v>
      </c>
      <c r="AJ237" s="833">
        <v>4.5</v>
      </c>
      <c r="AK237" s="833">
        <v>9.77</v>
      </c>
      <c r="AL237" s="845">
        <v>16280.000000000002</v>
      </c>
      <c r="AM237" s="839">
        <v>0.3</v>
      </c>
      <c r="AN237" s="833">
        <v>0.26</v>
      </c>
      <c r="AO237" s="711">
        <f t="shared" si="59"/>
        <v>0.18960628302071036</v>
      </c>
      <c r="AP237" s="712">
        <f t="shared" si="60"/>
        <v>12.086431679846108</v>
      </c>
      <c r="AQ237" s="855">
        <f t="shared" si="61"/>
        <v>-26.922282919578922</v>
      </c>
      <c r="AR237" s="624">
        <f>INDEX(Historical!$C$7:$C$1259,MATCH(B237,Historical!$B$7:$B$1281,0))*IF(AH237="n/a",1.03,IF(AH237&lt;0,1.01,IF(AH237&gt;10,1.1,(1+AH237/100))))</f>
        <v>2.2780800000000001</v>
      </c>
      <c r="AS237" s="853">
        <f t="shared" si="62"/>
        <v>2.5058880000000001</v>
      </c>
      <c r="AT237" s="853">
        <f t="shared" si="67"/>
        <v>2.7507132575999997</v>
      </c>
      <c r="AU237" s="853">
        <f t="shared" si="67"/>
        <v>3.0194579428675192</v>
      </c>
      <c r="AV237" s="853">
        <f t="shared" si="67"/>
        <v>3.3144589838856757</v>
      </c>
      <c r="AW237" s="624">
        <f t="shared" si="63"/>
        <v>13.868598184353193</v>
      </c>
      <c r="AX237" s="719">
        <f t="shared" si="64"/>
        <v>23.129750140682443</v>
      </c>
      <c r="AY237" s="900">
        <v>1.65</v>
      </c>
      <c r="AZ237" s="839">
        <v>132.4</v>
      </c>
      <c r="BA237" s="839">
        <v>-3.2099999999999995</v>
      </c>
      <c r="BB237" s="839">
        <v>6.16</v>
      </c>
      <c r="BC237" s="839">
        <v>26.26</v>
      </c>
      <c r="BE237" s="597">
        <v>2009</v>
      </c>
      <c r="BF237" s="865">
        <f t="shared" si="65"/>
        <v>0</v>
      </c>
      <c r="BG237" s="849">
        <v>0.5</v>
      </c>
    </row>
    <row r="238" spans="1:59" s="744" customFormat="1" ht="11.25" customHeight="1" x14ac:dyDescent="0.2">
      <c r="A238" s="619" t="s">
        <v>1116</v>
      </c>
      <c r="B238" s="751" t="s">
        <v>1117</v>
      </c>
      <c r="C238" s="898" t="s">
        <v>112</v>
      </c>
      <c r="D238" s="898" t="s">
        <v>211</v>
      </c>
      <c r="E238" s="727">
        <v>12</v>
      </c>
      <c r="F238" s="1153">
        <v>309</v>
      </c>
      <c r="G238" s="1152" t="s">
        <v>115</v>
      </c>
      <c r="H238" s="1152" t="s">
        <v>115</v>
      </c>
      <c r="I238" s="728">
        <v>46.15</v>
      </c>
      <c r="J238" s="729">
        <f t="shared" si="52"/>
        <v>2.4702058504875404</v>
      </c>
      <c r="K238" s="730">
        <v>0.28499999999999998</v>
      </c>
      <c r="L238" s="731">
        <v>4</v>
      </c>
      <c r="M238" s="732">
        <f t="shared" si="53"/>
        <v>1.1399999999999999</v>
      </c>
      <c r="N238" s="733" t="s">
        <v>318</v>
      </c>
      <c r="O238" s="734">
        <v>0.28000000000000003</v>
      </c>
      <c r="P238" s="1122">
        <v>44273</v>
      </c>
      <c r="Q238" s="1122">
        <v>44286</v>
      </c>
      <c r="R238" s="732">
        <f t="shared" si="54"/>
        <v>1.7857142857142672</v>
      </c>
      <c r="S238" s="673">
        <f>IF(INDEX(Historical!$D$7:$D$1257,MATCH(B238,Historical!$B$7:$B$1281,0))=0,"n/a",(INDEX(Historical!$C$7:$C$1259,MATCH(B238,Historical!$B$7:$B$1281,0))/INDEX(Historical!$D$7:$D$1257,MATCH(B238,Historical!$B$7:$B$1281,0))-1)*100)</f>
        <v>2.7522935779816571</v>
      </c>
      <c r="T238" s="673">
        <f>IF(INDEX(Historical!$F$7:$F$1250,MATCH(B238,Historical!$B$7:$B$1281,0))=0,"n/a",((INDEX(Historical!$C$7:$C$1259,MATCH(B238,Historical!$B$7:$B$1281,0))/INDEX(Historical!$F$7:$F$1250,MATCH(B238,Historical!$B$7:$B$1281,0)))^(1/3)-1)*100)</f>
        <v>5.2726599609396629</v>
      </c>
      <c r="U238" s="673">
        <f>IF(INDEX(Historical!$H$7:$H$1250,MATCH(B238,Historical!$B$7:$B$1281,0))=0,"n/a",((INDEX(Historical!$C$7:$C$1259,MATCH(B238,Historical!$B$7:$B$1281,0))/INDEX(Historical!$H$7:$H$1250,MATCH(B238,Historical!$B$7:$B$1281,0)))^(1/5)-1)*100)</f>
        <v>4.7045617133854245</v>
      </c>
      <c r="V238" s="673">
        <f>IF(INDEX(Historical!$O$7:$O$1250,MATCH(B238,Historical!$B$7:$B$1281,0))=0,"n/a",((INDEX(Historical!$C$7:$C$1259,MATCH(B238,Historical!$B$7:$B$1281,0))/INDEX(Historical!$O$7:$O$1250,MATCH(B238,Historical!$B$7:$B$1281,0)))^(1/10)-1)*100)</f>
        <v>11.341907753201186</v>
      </c>
      <c r="W238" s="674">
        <f t="shared" si="55"/>
        <v>0.41479456681858395</v>
      </c>
      <c r="X238" s="675" t="str">
        <f t="shared" si="56"/>
        <v>n/a</v>
      </c>
      <c r="Y238" s="735"/>
      <c r="Z238" s="729" t="str">
        <f t="shared" si="57"/>
        <v>n/a</v>
      </c>
      <c r="AA238" s="736" t="str">
        <f t="shared" si="58"/>
        <v>n/a</v>
      </c>
      <c r="AB238" s="731">
        <v>12</v>
      </c>
      <c r="AC238" s="737">
        <v>-3.79</v>
      </c>
      <c r="AD238" s="737" t="s">
        <v>136</v>
      </c>
      <c r="AE238" s="737">
        <v>2.19</v>
      </c>
      <c r="AF238" s="737">
        <v>5.29</v>
      </c>
      <c r="AG238" s="737">
        <v>-40</v>
      </c>
      <c r="AH238" s="737">
        <v>-277.89999999999998</v>
      </c>
      <c r="AI238" s="737">
        <v>22.900000000000002</v>
      </c>
      <c r="AJ238" s="737">
        <v>-31.6</v>
      </c>
      <c r="AK238" s="737">
        <v>15</v>
      </c>
      <c r="AL238" s="738">
        <v>1050</v>
      </c>
      <c r="AM238" s="739">
        <v>1.9</v>
      </c>
      <c r="AN238" s="737">
        <v>1.19</v>
      </c>
      <c r="AO238" s="740" t="str">
        <f t="shared" si="59"/>
        <v>n/a</v>
      </c>
      <c r="AP238" s="741">
        <f t="shared" si="60"/>
        <v>7.1747675638729653</v>
      </c>
      <c r="AQ238" s="742" t="str">
        <f t="shared" si="61"/>
        <v>n/a</v>
      </c>
      <c r="AR238" s="624">
        <f>INDEX(Historical!$C$7:$C$1259,MATCH(B238,Historical!$B$7:$B$1281,0))*IF(AH238="n/a",1.03,IF(AH238&lt;0,1.01,IF(AH238&gt;10,1.1,(1+AH238/100))))</f>
        <v>1.1312000000000002</v>
      </c>
      <c r="AS238" s="736">
        <f t="shared" si="62"/>
        <v>1.2443200000000003</v>
      </c>
      <c r="AT238" s="736">
        <f t="shared" si="67"/>
        <v>1.3687520000000004</v>
      </c>
      <c r="AU238" s="736">
        <f t="shared" si="67"/>
        <v>1.5056272000000006</v>
      </c>
      <c r="AV238" s="736">
        <f t="shared" si="67"/>
        <v>1.6561899200000008</v>
      </c>
      <c r="AW238" s="729">
        <f t="shared" si="63"/>
        <v>6.9060891200000025</v>
      </c>
      <c r="AX238" s="743">
        <f t="shared" si="64"/>
        <v>14.964440130010839</v>
      </c>
      <c r="AY238" s="901">
        <v>0.83</v>
      </c>
      <c r="AZ238" s="739">
        <v>80.06</v>
      </c>
      <c r="BA238" s="739">
        <v>-10.280000000000001</v>
      </c>
      <c r="BB238" s="739">
        <v>-0.86999999999999988</v>
      </c>
      <c r="BC238" s="739">
        <v>15.17</v>
      </c>
      <c r="BD238" s="875"/>
      <c r="BE238" s="597">
        <v>2010</v>
      </c>
      <c r="BF238" s="865">
        <f t="shared" si="65"/>
        <v>0</v>
      </c>
      <c r="BG238" s="793">
        <v>-14.000000000000002</v>
      </c>
    </row>
    <row r="239" spans="1:59" ht="11.25" customHeight="1" x14ac:dyDescent="0.2">
      <c r="A239" s="831" t="s">
        <v>728</v>
      </c>
      <c r="B239" s="842" t="s">
        <v>729</v>
      </c>
      <c r="C239" s="898" t="s">
        <v>128</v>
      </c>
      <c r="D239" s="898" t="s">
        <v>126</v>
      </c>
      <c r="E239" s="705">
        <v>13</v>
      </c>
      <c r="F239" s="1153">
        <v>274</v>
      </c>
      <c r="G239" s="1153" t="s">
        <v>115</v>
      </c>
      <c r="H239" s="1153" t="s">
        <v>115</v>
      </c>
      <c r="I239" s="841">
        <v>88.74</v>
      </c>
      <c r="J239" s="624">
        <f t="shared" si="52"/>
        <v>5.4090601757944556</v>
      </c>
      <c r="K239" s="844">
        <v>1.2</v>
      </c>
      <c r="L239" s="854">
        <v>4</v>
      </c>
      <c r="M239" s="615">
        <f t="shared" si="53"/>
        <v>4.8</v>
      </c>
      <c r="N239" s="837" t="s">
        <v>111</v>
      </c>
      <c r="O239" s="706">
        <v>1.17</v>
      </c>
      <c r="P239" s="606">
        <v>44097</v>
      </c>
      <c r="Q239" s="606">
        <v>44117</v>
      </c>
      <c r="R239" s="615">
        <f t="shared" si="54"/>
        <v>2.5641025641025665</v>
      </c>
      <c r="S239" s="673">
        <f>IF(INDEX(Historical!$D$7:$D$1257,MATCH(B239,Historical!$B$7:$B$1281,0))=0,"n/a",(INDEX(Historical!$C$7:$C$1259,MATCH(B239,Historical!$B$7:$B$1281,0))/INDEX(Historical!$D$7:$D$1257,MATCH(B239,Historical!$B$7:$B$1281,0))-1)*100)</f>
        <v>2.6143790849673332</v>
      </c>
      <c r="T239" s="673">
        <f>IF(INDEX(Historical!$F$7:$F$1250,MATCH(B239,Historical!$B$7:$B$1281,0))=0,"n/a",((INDEX(Historical!$C$7:$C$1259,MATCH(B239,Historical!$B$7:$B$1281,0))/INDEX(Historical!$F$7:$F$1250,MATCH(B239,Historical!$B$7:$B$1281,0)))^(1/3)-1)*100)</f>
        <v>3.9766038326929154</v>
      </c>
      <c r="U239" s="673">
        <f>IF(INDEX(Historical!$H$7:$H$1250,MATCH(B239,Historical!$B$7:$B$1281,0))=0,"n/a",((INDEX(Historical!$C$7:$C$1259,MATCH(B239,Historical!$B$7:$B$1281,0))/INDEX(Historical!$H$7:$H$1250,MATCH(B239,Historical!$B$7:$B$1281,0)))^(1/5)-1)*100)</f>
        <v>3.2188392302230806</v>
      </c>
      <c r="V239" s="673">
        <f>IF(INDEX(Historical!$O$7:$O$1250,MATCH(B239,Historical!$B$7:$B$1281,0))=0,"n/a",((INDEX(Historical!$C$7:$C$1259,MATCH(B239,Historical!$B$7:$B$1281,0))/INDEX(Historical!$O$7:$O$1250,MATCH(B239,Historical!$B$7:$B$1281,0)))^(1/10)-1)*100)</f>
        <v>7.0642292808541507</v>
      </c>
      <c r="W239" s="674">
        <f t="shared" si="55"/>
        <v>0.45565327826305829</v>
      </c>
      <c r="X239" s="675">
        <f t="shared" si="56"/>
        <v>1.0383352355558324</v>
      </c>
      <c r="Y239" s="842"/>
      <c r="Z239" s="624">
        <f t="shared" si="57"/>
        <v>93.023255813953483</v>
      </c>
      <c r="AA239" s="853">
        <f t="shared" si="58"/>
        <v>17.197674418604649</v>
      </c>
      <c r="AB239" s="854">
        <v>12</v>
      </c>
      <c r="AC239" s="833">
        <v>5.16</v>
      </c>
      <c r="AD239" s="833">
        <v>1.52</v>
      </c>
      <c r="AE239" s="833">
        <v>4.75</v>
      </c>
      <c r="AF239" s="833" t="s">
        <v>136</v>
      </c>
      <c r="AG239" s="833">
        <v>-64.8</v>
      </c>
      <c r="AH239" s="833">
        <v>12</v>
      </c>
      <c r="AI239" s="833">
        <v>9.34</v>
      </c>
      <c r="AJ239" s="833">
        <v>3.1</v>
      </c>
      <c r="AK239" s="833">
        <v>11.42</v>
      </c>
      <c r="AL239" s="845">
        <v>136250</v>
      </c>
      <c r="AM239" s="839">
        <v>0.2</v>
      </c>
      <c r="AN239" s="833" t="s">
        <v>136</v>
      </c>
      <c r="AO239" s="711">
        <f t="shared" si="59"/>
        <v>-8.5697750125871117</v>
      </c>
      <c r="AP239" s="712">
        <f t="shared" si="60"/>
        <v>8.6278994060175371</v>
      </c>
      <c r="AQ239" s="855" t="str">
        <f t="shared" si="61"/>
        <v>n/a</v>
      </c>
      <c r="AR239" s="624">
        <f>INDEX(Historical!$C$7:$C$1259,MATCH(B239,Historical!$B$7:$B$1281,0))*IF(AH239="n/a",1.03,IF(AH239&lt;0,1.01,IF(AH239&gt;10,1.1,(1+AH239/100))))</f>
        <v>5.181</v>
      </c>
      <c r="AS239" s="853">
        <f t="shared" si="62"/>
        <v>5.6649053999999994</v>
      </c>
      <c r="AT239" s="853">
        <f t="shared" si="67"/>
        <v>6.2313959399999996</v>
      </c>
      <c r="AU239" s="853">
        <f t="shared" si="67"/>
        <v>6.854535534</v>
      </c>
      <c r="AV239" s="853">
        <f t="shared" si="67"/>
        <v>7.5399890874000004</v>
      </c>
      <c r="AW239" s="624">
        <f t="shared" si="63"/>
        <v>31.4718259614</v>
      </c>
      <c r="AX239" s="719">
        <f t="shared" si="64"/>
        <v>35.465208430696421</v>
      </c>
      <c r="AY239" s="900">
        <v>0.84</v>
      </c>
      <c r="AZ239" s="839">
        <v>32.74</v>
      </c>
      <c r="BA239" s="839">
        <v>-2.75</v>
      </c>
      <c r="BB239" s="839">
        <v>3.8600000000000003</v>
      </c>
      <c r="BC239" s="839">
        <v>11.81</v>
      </c>
      <c r="BE239" s="597">
        <v>2008</v>
      </c>
      <c r="BF239" s="865">
        <f t="shared" si="65"/>
        <v>1</v>
      </c>
      <c r="BG239" s="849">
        <v>20</v>
      </c>
    </row>
    <row r="240" spans="1:59" ht="11.25" customHeight="1" x14ac:dyDescent="0.2">
      <c r="A240" s="838" t="s">
        <v>1557</v>
      </c>
      <c r="B240" s="842" t="s">
        <v>1558</v>
      </c>
      <c r="C240" s="898" t="s">
        <v>108</v>
      </c>
      <c r="D240" s="898" t="s">
        <v>4272</v>
      </c>
      <c r="E240" s="705">
        <v>12</v>
      </c>
      <c r="F240" s="1153">
        <v>308</v>
      </c>
      <c r="G240" s="1153" t="s">
        <v>106</v>
      </c>
      <c r="H240" s="1153" t="s">
        <v>106</v>
      </c>
      <c r="I240" s="841">
        <v>25</v>
      </c>
      <c r="J240" s="624">
        <f t="shared" si="52"/>
        <v>3.84</v>
      </c>
      <c r="K240" s="844">
        <v>0.24</v>
      </c>
      <c r="L240" s="854">
        <v>4</v>
      </c>
      <c r="M240" s="615">
        <f t="shared" si="53"/>
        <v>0.96</v>
      </c>
      <c r="N240" s="837" t="s">
        <v>318</v>
      </c>
      <c r="O240" s="706">
        <v>0.23</v>
      </c>
      <c r="P240" s="606">
        <v>44272</v>
      </c>
      <c r="Q240" s="606">
        <v>44286</v>
      </c>
      <c r="R240" s="615">
        <f t="shared" si="54"/>
        <v>4.3478260869565135</v>
      </c>
      <c r="S240" s="673">
        <f>IF(INDEX(Historical!$D$7:$D$1257,MATCH(B240,Historical!$B$7:$B$1281,0))=0,"n/a",(INDEX(Historical!$C$7:$C$1259,MATCH(B240,Historical!$B$7:$B$1281,0))/INDEX(Historical!$D$7:$D$1257,MATCH(B240,Historical!$B$7:$B$1281,0))-1)*100)</f>
        <v>4.5454545454545414</v>
      </c>
      <c r="T240" s="673">
        <f>IF(INDEX(Historical!$F$7:$F$1250,MATCH(B240,Historical!$B$7:$B$1281,0))=0,"n/a",((INDEX(Historical!$C$7:$C$1259,MATCH(B240,Historical!$B$7:$B$1281,0))/INDEX(Historical!$F$7:$F$1250,MATCH(B240,Historical!$B$7:$B$1281,0)))^(1/3)-1)*100)</f>
        <v>4.7689553171647248</v>
      </c>
      <c r="U240" s="673">
        <f>IF(INDEX(Historical!$H$7:$H$1250,MATCH(B240,Historical!$B$7:$B$1281,0))=0,"n/a",((INDEX(Historical!$C$7:$C$1259,MATCH(B240,Historical!$B$7:$B$1281,0))/INDEX(Historical!$H$7:$H$1250,MATCH(B240,Historical!$B$7:$B$1281,0)))^(1/5)-1)*100)</f>
        <v>5.0246072638682637</v>
      </c>
      <c r="V240" s="673">
        <f>IF(INDEX(Historical!$O$7:$O$1250,MATCH(B240,Historical!$B$7:$B$1281,0))=0,"n/a",((INDEX(Historical!$C$7:$C$1259,MATCH(B240,Historical!$B$7:$B$1281,0))/INDEX(Historical!$O$7:$O$1250,MATCH(B240,Historical!$B$7:$B$1281,0)))^(1/10)-1)*100)</f>
        <v>4.7215311261574744</v>
      </c>
      <c r="W240" s="674">
        <f t="shared" si="55"/>
        <v>1.0641902233857434</v>
      </c>
      <c r="X240" s="675" t="str">
        <f t="shared" si="56"/>
        <v>n/a</v>
      </c>
      <c r="Y240" s="643"/>
      <c r="Z240" s="624" t="str">
        <f t="shared" si="57"/>
        <v>n/a</v>
      </c>
      <c r="AA240" s="853" t="str">
        <f t="shared" si="58"/>
        <v>n/a</v>
      </c>
      <c r="AB240" s="854">
        <v>12</v>
      </c>
      <c r="AC240" s="833" t="s">
        <v>136</v>
      </c>
      <c r="AD240" s="833" t="s">
        <v>136</v>
      </c>
      <c r="AE240" s="833" t="s">
        <v>136</v>
      </c>
      <c r="AF240" s="833" t="s">
        <v>136</v>
      </c>
      <c r="AG240" s="833" t="s">
        <v>136</v>
      </c>
      <c r="AH240" s="833" t="s">
        <v>136</v>
      </c>
      <c r="AI240" s="833" t="s">
        <v>136</v>
      </c>
      <c r="AJ240" s="833" t="s">
        <v>136</v>
      </c>
      <c r="AK240" s="833" t="s">
        <v>136</v>
      </c>
      <c r="AL240" s="845" t="s">
        <v>136</v>
      </c>
      <c r="AM240" s="839" t="s">
        <v>136</v>
      </c>
      <c r="AN240" s="833" t="s">
        <v>136</v>
      </c>
      <c r="AO240" s="711" t="str">
        <f t="shared" si="59"/>
        <v>n/a</v>
      </c>
      <c r="AP240" s="712">
        <f t="shared" si="60"/>
        <v>8.8646072638682636</v>
      </c>
      <c r="AQ240" s="855" t="str">
        <f t="shared" si="61"/>
        <v>n/a</v>
      </c>
      <c r="AR240" s="624">
        <f>INDEX(Historical!$C$7:$C$1259,MATCH(B240,Historical!$B$7:$B$1281,0))*IF(AH240="n/a",1.03,IF(AH240&lt;0,1.01,IF(AH240&gt;10,1.1,(1+AH240/100))))</f>
        <v>0.94760000000000011</v>
      </c>
      <c r="AS240" s="853">
        <f t="shared" si="62"/>
        <v>0.97602800000000012</v>
      </c>
      <c r="AT240" s="853">
        <f t="shared" si="67"/>
        <v>1.0053088400000001</v>
      </c>
      <c r="AU240" s="853">
        <f t="shared" si="67"/>
        <v>1.0354681052000001</v>
      </c>
      <c r="AV240" s="853">
        <f t="shared" si="67"/>
        <v>1.0665321483560002</v>
      </c>
      <c r="AW240" s="624">
        <f t="shared" si="63"/>
        <v>5.0309370935560009</v>
      </c>
      <c r="AX240" s="719">
        <f t="shared" si="64"/>
        <v>20.123748374224004</v>
      </c>
      <c r="AY240" s="900" t="s">
        <v>136</v>
      </c>
      <c r="AZ240" s="839" t="s">
        <v>136</v>
      </c>
      <c r="BA240" s="839" t="s">
        <v>136</v>
      </c>
      <c r="BB240" s="839" t="s">
        <v>136</v>
      </c>
      <c r="BC240" s="839" t="s">
        <v>136</v>
      </c>
      <c r="BD240" s="874" t="s">
        <v>4199</v>
      </c>
      <c r="BE240" s="597">
        <v>2010</v>
      </c>
      <c r="BF240" s="865">
        <f t="shared" si="65"/>
        <v>0</v>
      </c>
      <c r="BG240" s="849" t="s">
        <v>136</v>
      </c>
    </row>
    <row r="241" spans="1:59" ht="11.25" customHeight="1" x14ac:dyDescent="0.2">
      <c r="A241" s="831" t="s">
        <v>1559</v>
      </c>
      <c r="B241" s="842" t="s">
        <v>1560</v>
      </c>
      <c r="C241" s="898" t="s">
        <v>108</v>
      </c>
      <c r="D241" s="898" t="s">
        <v>4272</v>
      </c>
      <c r="E241" s="705">
        <v>10</v>
      </c>
      <c r="F241" s="1153">
        <v>390</v>
      </c>
      <c r="G241" s="1153" t="s">
        <v>37</v>
      </c>
      <c r="H241" s="1153" t="s">
        <v>115</v>
      </c>
      <c r="I241" s="841">
        <v>175.41</v>
      </c>
      <c r="J241" s="624">
        <f t="shared" si="52"/>
        <v>2.6224274556752749</v>
      </c>
      <c r="K241" s="844">
        <v>1.1499999999999999</v>
      </c>
      <c r="L241" s="854">
        <v>4</v>
      </c>
      <c r="M241" s="615">
        <f t="shared" si="53"/>
        <v>4.5999999999999996</v>
      </c>
      <c r="N241" s="837" t="s">
        <v>242</v>
      </c>
      <c r="O241" s="706">
        <v>0.95</v>
      </c>
      <c r="P241" s="904">
        <v>43664</v>
      </c>
      <c r="Q241" s="904">
        <v>43682</v>
      </c>
      <c r="R241" s="615">
        <f t="shared" si="54"/>
        <v>21.052631578947363</v>
      </c>
      <c r="S241" s="673">
        <f>IF(INDEX(Historical!$D$7:$D$1257,MATCH(B241,Historical!$B$7:$B$1281,0))=0,"n/a",(INDEX(Historical!$C$7:$C$1259,MATCH(B241,Historical!$B$7:$B$1281,0))/INDEX(Historical!$D$7:$D$1257,MATCH(B241,Historical!$B$7:$B$1281,0))-1)*100)</f>
        <v>9.5238095238095113</v>
      </c>
      <c r="T241" s="673">
        <f>IF(INDEX(Historical!$F$7:$F$1250,MATCH(B241,Historical!$B$7:$B$1281,0))=0,"n/a",((INDEX(Historical!$C$7:$C$1259,MATCH(B241,Historical!$B$7:$B$1281,0))/INDEX(Historical!$F$7:$F$1250,MATCH(B241,Historical!$B$7:$B$1281,0)))^(1/3)-1)*100)</f>
        <v>20.946924089664122</v>
      </c>
      <c r="U241" s="673">
        <f>IF(INDEX(Historical!$H$7:$H$1250,MATCH(B241,Historical!$B$7:$B$1281,0))=0,"n/a",((INDEX(Historical!$C$7:$C$1259,MATCH(B241,Historical!$B$7:$B$1281,0))/INDEX(Historical!$H$7:$H$1250,MATCH(B241,Historical!$B$7:$B$1281,0)))^(1/5)-1)*100)</f>
        <v>18.008245869352546</v>
      </c>
      <c r="V241" s="673">
        <f>IF(INDEX(Historical!$O$7:$O$1250,MATCH(B241,Historical!$B$7:$B$1281,0))=0,"n/a",((INDEX(Historical!$C$7:$C$1259,MATCH(B241,Historical!$B$7:$B$1281,0))/INDEX(Historical!$O$7:$O$1250,MATCH(B241,Historical!$B$7:$B$1281,0)))^(1/10)-1)*100)</f>
        <v>27.664392817509189</v>
      </c>
      <c r="W241" s="674">
        <f t="shared" si="55"/>
        <v>0.65095395326930405</v>
      </c>
      <c r="X241" s="675" t="str">
        <f t="shared" si="56"/>
        <v>n/a</v>
      </c>
      <c r="Y241" s="646" t="s">
        <v>4577</v>
      </c>
      <c r="Z241" s="624">
        <f t="shared" si="57"/>
        <v>72.100313479623821</v>
      </c>
      <c r="AA241" s="853">
        <f t="shared" si="58"/>
        <v>27.493730407523511</v>
      </c>
      <c r="AB241" s="854">
        <v>12</v>
      </c>
      <c r="AC241" s="833">
        <v>6.38</v>
      </c>
      <c r="AD241" s="833" t="s">
        <v>136</v>
      </c>
      <c r="AE241" s="833">
        <v>6.56</v>
      </c>
      <c r="AF241" s="833">
        <v>1.39</v>
      </c>
      <c r="AG241" s="833">
        <v>13.900000000000002</v>
      </c>
      <c r="AH241" s="833">
        <v>-33.5</v>
      </c>
      <c r="AI241" s="833">
        <v>21.3</v>
      </c>
      <c r="AJ241" s="833">
        <v>-3</v>
      </c>
      <c r="AK241" s="833">
        <v>-1.6199999999999999</v>
      </c>
      <c r="AL241" s="845">
        <v>74190</v>
      </c>
      <c r="AM241" s="839">
        <v>0.3</v>
      </c>
      <c r="AN241" s="833">
        <v>0.62</v>
      </c>
      <c r="AO241" s="711">
        <f t="shared" si="59"/>
        <v>-6.8630570824956898</v>
      </c>
      <c r="AP241" s="712">
        <f t="shared" si="60"/>
        <v>20.630673325027821</v>
      </c>
      <c r="AQ241" s="855">
        <f t="shared" si="61"/>
        <v>30.326573169024851</v>
      </c>
      <c r="AR241" s="624">
        <f>INDEX(Historical!$C$7:$C$1259,MATCH(B241,Historical!$B$7:$B$1281,0))*IF(AH241="n/a",1.03,IF(AH241&lt;0,1.01,IF(AH241&gt;10,1.1,(1+AH241/100))))</f>
        <v>4.6459999999999999</v>
      </c>
      <c r="AS241" s="853">
        <f t="shared" si="62"/>
        <v>5.1106000000000007</v>
      </c>
      <c r="AT241" s="853">
        <f t="shared" si="67"/>
        <v>5.1617060000000006</v>
      </c>
      <c r="AU241" s="853">
        <f t="shared" si="67"/>
        <v>5.2133230600000005</v>
      </c>
      <c r="AV241" s="853">
        <f t="shared" si="67"/>
        <v>5.2654562906000004</v>
      </c>
      <c r="AW241" s="624">
        <f t="shared" si="63"/>
        <v>25.397085350600001</v>
      </c>
      <c r="AX241" s="719">
        <f t="shared" si="64"/>
        <v>14.47869867772647</v>
      </c>
      <c r="AY241" s="900">
        <v>1.39</v>
      </c>
      <c r="AZ241" s="839">
        <v>108.76999999999998</v>
      </c>
      <c r="BA241" s="839">
        <v>-4.84</v>
      </c>
      <c r="BB241" s="839">
        <v>5.4399999999999995</v>
      </c>
      <c r="BC241" s="839">
        <v>33.71</v>
      </c>
      <c r="BE241" s="597">
        <v>2011</v>
      </c>
      <c r="BF241" s="865">
        <f t="shared" si="65"/>
        <v>0</v>
      </c>
      <c r="BG241" s="849">
        <v>1.6</v>
      </c>
    </row>
    <row r="242" spans="1:59" ht="11.25" customHeight="1" x14ac:dyDescent="0.2">
      <c r="A242" s="831" t="s">
        <v>1561</v>
      </c>
      <c r="B242" s="842" t="s">
        <v>1562</v>
      </c>
      <c r="C242" s="898" t="s">
        <v>131</v>
      </c>
      <c r="D242" s="898" t="s">
        <v>4263</v>
      </c>
      <c r="E242" s="705">
        <v>10</v>
      </c>
      <c r="F242" s="1153">
        <v>446</v>
      </c>
      <c r="G242" s="1153" t="s">
        <v>37</v>
      </c>
      <c r="H242" s="1153" t="s">
        <v>37</v>
      </c>
      <c r="I242" s="841">
        <v>49.05</v>
      </c>
      <c r="J242" s="624">
        <f t="shared" si="52"/>
        <v>2.6707441386340474</v>
      </c>
      <c r="K242" s="844">
        <v>0.32750000000000001</v>
      </c>
      <c r="L242" s="854">
        <v>4</v>
      </c>
      <c r="M242" s="615">
        <f t="shared" si="53"/>
        <v>1.31</v>
      </c>
      <c r="N242" s="837" t="s">
        <v>139</v>
      </c>
      <c r="O242" s="706">
        <v>0.3075</v>
      </c>
      <c r="P242" s="606">
        <v>44229</v>
      </c>
      <c r="Q242" s="606">
        <v>44243</v>
      </c>
      <c r="R242" s="615">
        <f t="shared" si="54"/>
        <v>6.5040650406504126</v>
      </c>
      <c r="S242" s="673">
        <f>IF(INDEX(Historical!$D$7:$D$1257,MATCH(B242,Historical!$B$7:$B$1281,0))=0,"n/a",(INDEX(Historical!$C$7:$C$1259,MATCH(B242,Historical!$B$7:$B$1281,0))/INDEX(Historical!$D$7:$D$1257,MATCH(B242,Historical!$B$7:$B$1281,0))-1)*100)</f>
        <v>6.0344827586206851</v>
      </c>
      <c r="T242" s="673">
        <f>IF(INDEX(Historical!$F$7:$F$1250,MATCH(B242,Historical!$B$7:$B$1281,0))=0,"n/a",((INDEX(Historical!$C$7:$C$1259,MATCH(B242,Historical!$B$7:$B$1281,0))/INDEX(Historical!$F$7:$F$1250,MATCH(B242,Historical!$B$7:$B$1281,0)))^(1/3)-1)*100)</f>
        <v>8.2375099041484212</v>
      </c>
      <c r="U242" s="673">
        <f>IF(INDEX(Historical!$H$7:$H$1250,MATCH(B242,Historical!$B$7:$B$1281,0))=0,"n/a",((INDEX(Historical!$C$7:$C$1259,MATCH(B242,Historical!$B$7:$B$1281,0))/INDEX(Historical!$H$7:$H$1250,MATCH(B242,Historical!$B$7:$B$1281,0)))^(1/5)-1)*100)</f>
        <v>8.9840705850404703</v>
      </c>
      <c r="V242" s="673">
        <f>IF(INDEX(Historical!$O$7:$O$1250,MATCH(B242,Historical!$B$7:$B$1281,0))=0,"n/a",((INDEX(Historical!$C$7:$C$1259,MATCH(B242,Historical!$B$7:$B$1281,0))/INDEX(Historical!$O$7:$O$1250,MATCH(B242,Historical!$B$7:$B$1281,0)))^(1/10)-1)*100)</f>
        <v>9.4191938343608719</v>
      </c>
      <c r="W242" s="674">
        <f t="shared" si="55"/>
        <v>0.95380461884826195</v>
      </c>
      <c r="X242" s="675">
        <f t="shared" si="56"/>
        <v>0.14584530170520243</v>
      </c>
      <c r="Y242" s="634"/>
      <c r="Z242" s="624">
        <f t="shared" si="57"/>
        <v>60.648148148148152</v>
      </c>
      <c r="AA242" s="853">
        <f t="shared" si="58"/>
        <v>22.708333333333332</v>
      </c>
      <c r="AB242" s="854">
        <v>12</v>
      </c>
      <c r="AC242" s="833">
        <v>2.16</v>
      </c>
      <c r="AD242" s="833">
        <v>5</v>
      </c>
      <c r="AE242" s="833">
        <v>2.77</v>
      </c>
      <c r="AF242" s="833">
        <v>1.94</v>
      </c>
      <c r="AG242" s="833">
        <v>9.7000000000000011</v>
      </c>
      <c r="AH242" s="833">
        <v>122.50000000000001</v>
      </c>
      <c r="AI242" s="833">
        <v>9.02</v>
      </c>
      <c r="AJ242" s="833">
        <v>61.6</v>
      </c>
      <c r="AK242" s="833">
        <v>4.55</v>
      </c>
      <c r="AL242" s="845">
        <v>4220</v>
      </c>
      <c r="AM242" s="839">
        <v>1</v>
      </c>
      <c r="AN242" s="833">
        <v>1.63</v>
      </c>
      <c r="AO242" s="711">
        <f t="shared" si="59"/>
        <v>-11.053518609658814</v>
      </c>
      <c r="AP242" s="712">
        <f t="shared" si="60"/>
        <v>11.654814723674518</v>
      </c>
      <c r="AQ242" s="855">
        <f t="shared" si="61"/>
        <v>39.927229764723158</v>
      </c>
      <c r="AR242" s="624">
        <f>INDEX(Historical!$C$7:$C$1259,MATCH(B242,Historical!$B$7:$B$1281,0))*IF(AH242="n/a",1.03,IF(AH242&lt;0,1.01,IF(AH242&gt;10,1.1,(1+AH242/100))))</f>
        <v>1.353</v>
      </c>
      <c r="AS242" s="853">
        <f t="shared" si="62"/>
        <v>1.4750406</v>
      </c>
      <c r="AT242" s="853">
        <f t="shared" si="67"/>
        <v>1.5421549473000002</v>
      </c>
      <c r="AU242" s="853">
        <f t="shared" si="67"/>
        <v>1.6123229974021505</v>
      </c>
      <c r="AV242" s="853">
        <f t="shared" si="67"/>
        <v>1.6856836937839486</v>
      </c>
      <c r="AW242" s="624">
        <f t="shared" si="63"/>
        <v>7.6682022384860993</v>
      </c>
      <c r="AX242" s="719">
        <f t="shared" si="64"/>
        <v>15.633439833814677</v>
      </c>
      <c r="AY242" s="900">
        <v>0.53</v>
      </c>
      <c r="AZ242" s="839">
        <v>43.25</v>
      </c>
      <c r="BA242" s="839">
        <v>-2.39</v>
      </c>
      <c r="BB242" s="839">
        <v>1.04</v>
      </c>
      <c r="BC242" s="839">
        <v>7.4700000000000006</v>
      </c>
      <c r="BE242" s="597">
        <v>2012</v>
      </c>
      <c r="BF242" s="865">
        <f t="shared" si="65"/>
        <v>0</v>
      </c>
      <c r="BG242" s="849">
        <v>2.2999999999999998</v>
      </c>
    </row>
    <row r="243" spans="1:59" ht="11.25" customHeight="1" x14ac:dyDescent="0.2">
      <c r="A243" s="831" t="s">
        <v>1565</v>
      </c>
      <c r="B243" s="842" t="s">
        <v>1566</v>
      </c>
      <c r="C243" s="898" t="s">
        <v>245</v>
      </c>
      <c r="D243" s="898" t="s">
        <v>4292</v>
      </c>
      <c r="E243" s="705">
        <v>10</v>
      </c>
      <c r="F243" s="1153">
        <v>415</v>
      </c>
      <c r="G243" s="1153" t="s">
        <v>106</v>
      </c>
      <c r="H243" s="1153" t="s">
        <v>106</v>
      </c>
      <c r="I243" s="841">
        <v>345.24</v>
      </c>
      <c r="J243" s="624">
        <f t="shared" si="52"/>
        <v>0.67199629243424852</v>
      </c>
      <c r="K243" s="844">
        <v>0.57999999999999996</v>
      </c>
      <c r="L243" s="854">
        <v>4</v>
      </c>
      <c r="M243" s="615">
        <f t="shared" si="53"/>
        <v>2.3199999999999998</v>
      </c>
      <c r="N243" s="837" t="s">
        <v>208</v>
      </c>
      <c r="O243" s="706">
        <v>0.55000000000000004</v>
      </c>
      <c r="P243" s="1029">
        <v>43965</v>
      </c>
      <c r="Q243" s="1029">
        <v>43980</v>
      </c>
      <c r="R243" s="615">
        <f t="shared" si="54"/>
        <v>5.454545454545439</v>
      </c>
      <c r="S243" s="673">
        <f>IF(INDEX(Historical!$D$7:$D$1257,MATCH(B243,Historical!$B$7:$B$1281,0))=0,"n/a",(INDEX(Historical!$C$7:$C$1259,MATCH(B243,Historical!$B$7:$B$1281,0))/INDEX(Historical!$D$7:$D$1257,MATCH(B243,Historical!$B$7:$B$1281,0))-1)*100)</f>
        <v>9.0476190476190368</v>
      </c>
      <c r="T243" s="673">
        <f>IF(INDEX(Historical!$F$7:$F$1250,MATCH(B243,Historical!$B$7:$B$1281,0))=0,"n/a",((INDEX(Historical!$C$7:$C$1259,MATCH(B243,Historical!$B$7:$B$1281,0))/INDEX(Historical!$F$7:$F$1250,MATCH(B243,Historical!$B$7:$B$1281,0)))^(1/3)-1)*100)</f>
        <v>17.268772521723985</v>
      </c>
      <c r="U243" s="673">
        <f>IF(INDEX(Historical!$H$7:$H$1250,MATCH(B243,Historical!$B$7:$B$1281,0))=0,"n/a",((INDEX(Historical!$C$7:$C$1259,MATCH(B243,Historical!$B$7:$B$1281,0))/INDEX(Historical!$H$7:$H$1250,MATCH(B243,Historical!$B$7:$B$1281,0)))^(1/5)-1)*100)</f>
        <v>18.023121419165911</v>
      </c>
      <c r="V243" s="673">
        <f>IF(INDEX(Historical!$O$7:$O$1250,MATCH(B243,Historical!$B$7:$B$1281,0))=0,"n/a",((INDEX(Historical!$C$7:$C$1259,MATCH(B243,Historical!$B$7:$B$1281,0))/INDEX(Historical!$O$7:$O$1250,MATCH(B243,Historical!$B$7:$B$1281,0)))^(1/10)-1)*100)</f>
        <v>15.980029231264004</v>
      </c>
      <c r="W243" s="674">
        <f t="shared" si="55"/>
        <v>1.1278528442178763</v>
      </c>
      <c r="X243" s="675">
        <f t="shared" si="56"/>
        <v>0.7095717094159808</v>
      </c>
      <c r="Y243" s="627"/>
      <c r="Z243" s="624">
        <f t="shared" si="57"/>
        <v>25.806451612903224</v>
      </c>
      <c r="AA243" s="853">
        <f t="shared" si="58"/>
        <v>38.402669632925473</v>
      </c>
      <c r="AB243" s="854">
        <v>12</v>
      </c>
      <c r="AC243" s="833">
        <v>8.99</v>
      </c>
      <c r="AD243" s="833">
        <v>2.2400000000000002</v>
      </c>
      <c r="AE243" s="833">
        <v>3.43</v>
      </c>
      <c r="AF243" s="833">
        <v>21.52</v>
      </c>
      <c r="AG243" s="833">
        <v>71.099999999999994</v>
      </c>
      <c r="AH243" s="833">
        <v>40.200000000000003</v>
      </c>
      <c r="AI243" s="833">
        <v>11.129999999999999</v>
      </c>
      <c r="AJ243" s="833">
        <v>25.4</v>
      </c>
      <c r="AK243" s="833">
        <v>17</v>
      </c>
      <c r="AL243" s="845">
        <v>13510</v>
      </c>
      <c r="AM243" s="839">
        <v>1</v>
      </c>
      <c r="AN243" s="833">
        <v>0.65</v>
      </c>
      <c r="AO243" s="711">
        <f t="shared" si="59"/>
        <v>-19.707551921325315</v>
      </c>
      <c r="AP243" s="712">
        <f t="shared" si="60"/>
        <v>18.695117711600158</v>
      </c>
      <c r="AQ243" s="855">
        <f t="shared" si="61"/>
        <v>506.05296816571189</v>
      </c>
      <c r="AR243" s="624">
        <f>INDEX(Historical!$C$7:$C$1259,MATCH(B243,Historical!$B$7:$B$1281,0))*IF(AH243="n/a",1.03,IF(AH243&lt;0,1.01,IF(AH243&gt;10,1.1,(1+AH243/100))))</f>
        <v>2.5190000000000001</v>
      </c>
      <c r="AS243" s="853">
        <f t="shared" si="62"/>
        <v>2.7709000000000006</v>
      </c>
      <c r="AT243" s="853">
        <f t="shared" si="67"/>
        <v>3.0479900000000009</v>
      </c>
      <c r="AU243" s="853">
        <f t="shared" si="67"/>
        <v>3.3527890000000014</v>
      </c>
      <c r="AV243" s="853">
        <f t="shared" si="67"/>
        <v>3.6880679000000018</v>
      </c>
      <c r="AW243" s="624">
        <f t="shared" si="63"/>
        <v>15.378746900000005</v>
      </c>
      <c r="AX243" s="719">
        <f t="shared" si="64"/>
        <v>4.4545090082261627</v>
      </c>
      <c r="AY243" s="900">
        <v>0.73</v>
      </c>
      <c r="AZ243" s="839">
        <v>95.95</v>
      </c>
      <c r="BA243" s="839">
        <v>-13.969999999999999</v>
      </c>
      <c r="BB243" s="839">
        <v>0.54</v>
      </c>
      <c r="BC243" s="839">
        <v>4.32</v>
      </c>
      <c r="BE243" s="597">
        <v>2011</v>
      </c>
      <c r="BF243" s="865">
        <f t="shared" si="65"/>
        <v>0</v>
      </c>
      <c r="BG243" s="849">
        <v>21.8</v>
      </c>
    </row>
    <row r="244" spans="1:59" ht="11.25" customHeight="1" x14ac:dyDescent="0.2">
      <c r="A244" s="838" t="s">
        <v>732</v>
      </c>
      <c r="B244" s="842" t="s">
        <v>733</v>
      </c>
      <c r="C244" s="898" t="s">
        <v>131</v>
      </c>
      <c r="D244" s="898" t="s">
        <v>4263</v>
      </c>
      <c r="E244" s="705">
        <v>15</v>
      </c>
      <c r="F244" s="1153">
        <v>254</v>
      </c>
      <c r="G244" s="1153" t="s">
        <v>106</v>
      </c>
      <c r="H244" s="1153" t="s">
        <v>106</v>
      </c>
      <c r="I244" s="841">
        <v>47.47</v>
      </c>
      <c r="J244" s="624">
        <f t="shared" si="52"/>
        <v>3.4337476300821566</v>
      </c>
      <c r="K244" s="844">
        <v>0.40749999999999997</v>
      </c>
      <c r="L244" s="854">
        <v>4</v>
      </c>
      <c r="M244" s="615">
        <f t="shared" si="53"/>
        <v>1.63</v>
      </c>
      <c r="N244" s="837" t="s">
        <v>218</v>
      </c>
      <c r="O244" s="706">
        <v>0.38500000000000001</v>
      </c>
      <c r="P244" s="606">
        <v>44098</v>
      </c>
      <c r="Q244" s="606">
        <v>44119</v>
      </c>
      <c r="R244" s="615">
        <f t="shared" si="54"/>
        <v>5.8441558441558348</v>
      </c>
      <c r="S244" s="673">
        <f>IF(INDEX(Historical!$D$7:$D$1257,MATCH(B244,Historical!$B$7:$B$1281,0))=0,"n/a",(INDEX(Historical!$C$7:$C$1259,MATCH(B244,Historical!$B$7:$B$1281,0))/INDEX(Historical!$D$7:$D$1257,MATCH(B244,Historical!$B$7:$B$1281,0))-1)*100)</f>
        <v>4.5150501672240662</v>
      </c>
      <c r="T244" s="673">
        <f>IF(INDEX(Historical!$F$7:$F$1250,MATCH(B244,Historical!$B$7:$B$1281,0))=0,"n/a",((INDEX(Historical!$C$7:$C$1259,MATCH(B244,Historical!$B$7:$B$1281,0))/INDEX(Historical!$F$7:$F$1250,MATCH(B244,Historical!$B$7:$B$1281,0)))^(1/3)-1)*100)</f>
        <v>5.7828746839335698</v>
      </c>
      <c r="U244" s="673">
        <f>IF(INDEX(Historical!$H$7:$H$1250,MATCH(B244,Historical!$B$7:$B$1281,0))=0,"n/a",((INDEX(Historical!$C$7:$C$1259,MATCH(B244,Historical!$B$7:$B$1281,0))/INDEX(Historical!$H$7:$H$1250,MATCH(B244,Historical!$B$7:$B$1281,0)))^(1/5)-1)*100)</f>
        <v>6.1383684380521997</v>
      </c>
      <c r="V244" s="673">
        <f>IF(INDEX(Historical!$O$7:$O$1250,MATCH(B244,Historical!$B$7:$B$1281,0))=0,"n/a",((INDEX(Historical!$C$7:$C$1259,MATCH(B244,Historical!$B$7:$B$1281,0))/INDEX(Historical!$O$7:$O$1250,MATCH(B244,Historical!$B$7:$B$1281,0)))^(1/10)-1)*100)</f>
        <v>4.255333081421897</v>
      </c>
      <c r="W244" s="674">
        <f t="shared" si="55"/>
        <v>1.4425118599649305</v>
      </c>
      <c r="X244" s="675" t="str">
        <f t="shared" si="56"/>
        <v>n/a</v>
      </c>
      <c r="Y244" s="842"/>
      <c r="Z244" s="624">
        <f t="shared" si="57"/>
        <v>94.219653179190743</v>
      </c>
      <c r="AA244" s="853">
        <f t="shared" si="58"/>
        <v>27.439306358381504</v>
      </c>
      <c r="AB244" s="854">
        <v>12</v>
      </c>
      <c r="AC244" s="833">
        <v>1.73</v>
      </c>
      <c r="AD244" s="833">
        <v>2.04</v>
      </c>
      <c r="AE244" s="833">
        <v>1.97</v>
      </c>
      <c r="AF244" s="833">
        <v>1.62</v>
      </c>
      <c r="AG244" s="833">
        <v>5.8999999999999995</v>
      </c>
      <c r="AH244" s="833">
        <v>-27.6</v>
      </c>
      <c r="AI244" s="833">
        <v>4.8099999999999996</v>
      </c>
      <c r="AJ244" s="833">
        <v>-3.2</v>
      </c>
      <c r="AK244" s="833">
        <v>13.4</v>
      </c>
      <c r="AL244" s="845">
        <v>4230</v>
      </c>
      <c r="AM244" s="839">
        <v>0.3</v>
      </c>
      <c r="AN244" s="833">
        <v>1.28</v>
      </c>
      <c r="AO244" s="711">
        <f t="shared" si="59"/>
        <v>-17.867190290247148</v>
      </c>
      <c r="AP244" s="712">
        <f t="shared" si="60"/>
        <v>9.5721160681343562</v>
      </c>
      <c r="AQ244" s="855">
        <f t="shared" si="61"/>
        <v>40.557107888696549</v>
      </c>
      <c r="AR244" s="624">
        <f>INDEX(Historical!$C$7:$C$1259,MATCH(B244,Historical!$B$7:$B$1281,0))*IF(AH244="n/a",1.03,IF(AH244&lt;0,1.01,IF(AH244&gt;10,1.1,(1+AH244/100))))</f>
        <v>1.578125</v>
      </c>
      <c r="AS244" s="853">
        <f t="shared" si="62"/>
        <v>1.6540328125000001</v>
      </c>
      <c r="AT244" s="853">
        <f t="shared" si="67"/>
        <v>1.8194360937500003</v>
      </c>
      <c r="AU244" s="853">
        <f t="shared" si="67"/>
        <v>2.0013797031250005</v>
      </c>
      <c r="AV244" s="853">
        <f t="shared" si="67"/>
        <v>2.2015176734375008</v>
      </c>
      <c r="AW244" s="624">
        <f t="shared" si="63"/>
        <v>9.2544912828125003</v>
      </c>
      <c r="AX244" s="719">
        <f t="shared" si="64"/>
        <v>19.495452460106382</v>
      </c>
      <c r="AY244" s="900">
        <v>0.32</v>
      </c>
      <c r="AZ244" s="839">
        <v>48.53</v>
      </c>
      <c r="BA244" s="839">
        <v>-11.14</v>
      </c>
      <c r="BB244" s="839">
        <v>8.1</v>
      </c>
      <c r="BC244" s="839">
        <v>14.42</v>
      </c>
      <c r="BE244" s="597">
        <v>2006</v>
      </c>
      <c r="BF244" s="865">
        <f t="shared" si="65"/>
        <v>1</v>
      </c>
      <c r="BG244" s="849">
        <v>1.7999999999999998</v>
      </c>
    </row>
    <row r="245" spans="1:59" ht="11.25" customHeight="1" x14ac:dyDescent="0.2">
      <c r="A245" s="838" t="s">
        <v>734</v>
      </c>
      <c r="B245" s="842" t="s">
        <v>735</v>
      </c>
      <c r="C245" s="898" t="s">
        <v>131</v>
      </c>
      <c r="D245" s="898" t="s">
        <v>4263</v>
      </c>
      <c r="E245" s="705">
        <v>19</v>
      </c>
      <c r="F245" s="1153">
        <v>173</v>
      </c>
      <c r="G245" s="1153" t="s">
        <v>37</v>
      </c>
      <c r="H245" s="1153" t="s">
        <v>37</v>
      </c>
      <c r="I245" s="841">
        <v>28.84</v>
      </c>
      <c r="J245" s="624">
        <f t="shared" si="52"/>
        <v>5.7558945908460464</v>
      </c>
      <c r="K245" s="844">
        <v>0.41499999999999998</v>
      </c>
      <c r="L245" s="854">
        <v>4</v>
      </c>
      <c r="M245" s="615">
        <f t="shared" si="53"/>
        <v>1.66</v>
      </c>
      <c r="N245" s="837" t="s">
        <v>163</v>
      </c>
      <c r="O245" s="706">
        <v>0.41249999999999998</v>
      </c>
      <c r="P245" s="904">
        <v>43899</v>
      </c>
      <c r="Q245" s="904">
        <v>43922</v>
      </c>
      <c r="R245" s="615">
        <f t="shared" si="54"/>
        <v>0.60606060606060663</v>
      </c>
      <c r="S245" s="673">
        <f>IF(INDEX(Historical!$D$7:$D$1257,MATCH(B245,Historical!$B$7:$B$1281,0))=0,"n/a",(INDEX(Historical!$C$7:$C$1259,MATCH(B245,Historical!$B$7:$B$1281,0))/INDEX(Historical!$D$7:$D$1257,MATCH(B245,Historical!$B$7:$B$1281,0))-1)*100)</f>
        <v>0.60698027314112224</v>
      </c>
      <c r="T245" s="673">
        <f>IF(INDEX(Historical!$F$7:$F$1250,MATCH(B245,Historical!$B$7:$B$1281,0))=0,"n/a",((INDEX(Historical!$C$7:$C$1259,MATCH(B245,Historical!$B$7:$B$1281,0))/INDEX(Historical!$F$7:$F$1250,MATCH(B245,Historical!$B$7:$B$1281,0)))^(1/3)-1)*100)</f>
        <v>1.9325913486724522</v>
      </c>
      <c r="U245" s="673">
        <f>IF(INDEX(Historical!$H$7:$H$1250,MATCH(B245,Historical!$B$7:$B$1281,0))=0,"n/a",((INDEX(Historical!$C$7:$C$1259,MATCH(B245,Historical!$B$7:$B$1281,0))/INDEX(Historical!$H$7:$H$1250,MATCH(B245,Historical!$B$7:$B$1281,0)))^(1/5)-1)*100)</f>
        <v>2.0851259369290664</v>
      </c>
      <c r="V245" s="673">
        <f>IF(INDEX(Historical!$O$7:$O$1250,MATCH(B245,Historical!$B$7:$B$1281,0))=0,"n/a",((INDEX(Historical!$C$7:$C$1259,MATCH(B245,Historical!$B$7:$B$1281,0))/INDEX(Historical!$O$7:$O$1250,MATCH(B245,Historical!$B$7:$B$1281,0)))^(1/10)-1)*100)</f>
        <v>2.464708667828619</v>
      </c>
      <c r="W245" s="674">
        <f t="shared" si="55"/>
        <v>0.84599286079763714</v>
      </c>
      <c r="X245" s="675" t="str">
        <f t="shared" si="56"/>
        <v>n/a</v>
      </c>
      <c r="Y245" s="843"/>
      <c r="Z245" s="624">
        <f t="shared" si="57"/>
        <v>86.910994764397913</v>
      </c>
      <c r="AA245" s="853">
        <f t="shared" si="58"/>
        <v>15.099476439790577</v>
      </c>
      <c r="AB245" s="854">
        <v>12</v>
      </c>
      <c r="AC245" s="833">
        <v>1.91</v>
      </c>
      <c r="AD245" s="833" t="s">
        <v>136</v>
      </c>
      <c r="AE245" s="834">
        <v>2.88</v>
      </c>
      <c r="AF245" s="833">
        <v>1.67</v>
      </c>
      <c r="AG245" s="833">
        <v>11</v>
      </c>
      <c r="AH245" s="833">
        <v>-19.400000000000002</v>
      </c>
      <c r="AI245" s="833">
        <v>4.3900000000000006</v>
      </c>
      <c r="AJ245" s="833">
        <v>-4.3999999999999995</v>
      </c>
      <c r="AK245" s="833" t="s">
        <v>136</v>
      </c>
      <c r="AL245" s="845">
        <v>21940</v>
      </c>
      <c r="AM245" s="839">
        <v>0.1</v>
      </c>
      <c r="AN245" s="833">
        <v>1.85</v>
      </c>
      <c r="AO245" s="711">
        <f t="shared" si="59"/>
        <v>-7.2584559120154637</v>
      </c>
      <c r="AP245" s="712">
        <f t="shared" si="60"/>
        <v>7.8410205277751128</v>
      </c>
      <c r="AQ245" s="855">
        <f t="shared" si="61"/>
        <v>5.8639077189834854</v>
      </c>
      <c r="AR245" s="624">
        <f>INDEX(Historical!$C$7:$C$1259,MATCH(B245,Historical!$B$7:$B$1281,0))*IF(AH245="n/a",1.03,IF(AH245&lt;0,1.01,IF(AH245&gt;10,1.1,(1+AH245/100))))</f>
        <v>1.674075</v>
      </c>
      <c r="AS245" s="853">
        <f t="shared" si="62"/>
        <v>1.7475668925000001</v>
      </c>
      <c r="AT245" s="853">
        <f t="shared" si="67"/>
        <v>1.7999938992750002</v>
      </c>
      <c r="AU245" s="853">
        <f t="shared" si="67"/>
        <v>1.8539937162532503</v>
      </c>
      <c r="AV245" s="853">
        <f t="shared" si="67"/>
        <v>1.9096135277408479</v>
      </c>
      <c r="AW245" s="624">
        <f t="shared" si="63"/>
        <v>8.9852430357690984</v>
      </c>
      <c r="AX245" s="719">
        <f t="shared" si="64"/>
        <v>31.155489028325583</v>
      </c>
      <c r="AY245" s="900">
        <v>0.77</v>
      </c>
      <c r="AZ245" s="839">
        <v>34.770000000000003</v>
      </c>
      <c r="BA245" s="839">
        <v>-6.79</v>
      </c>
      <c r="BB245" s="839">
        <v>3.02</v>
      </c>
      <c r="BC245" s="839">
        <v>4.21</v>
      </c>
      <c r="BE245" s="597">
        <v>2002</v>
      </c>
      <c r="BF245" s="865">
        <f t="shared" si="65"/>
        <v>1</v>
      </c>
      <c r="BG245" s="849">
        <v>3.1</v>
      </c>
    </row>
    <row r="246" spans="1:59" ht="11.25" customHeight="1" x14ac:dyDescent="0.2">
      <c r="A246" s="838" t="s">
        <v>1541</v>
      </c>
      <c r="B246" s="842" t="s">
        <v>1542</v>
      </c>
      <c r="C246" s="898" t="s">
        <v>108</v>
      </c>
      <c r="D246" s="898" t="s">
        <v>4272</v>
      </c>
      <c r="E246" s="705">
        <v>10</v>
      </c>
      <c r="F246" s="1153">
        <v>457</v>
      </c>
      <c r="G246" s="1153" t="s">
        <v>106</v>
      </c>
      <c r="H246" s="1153" t="s">
        <v>106</v>
      </c>
      <c r="I246" s="841">
        <v>70</v>
      </c>
      <c r="J246" s="624">
        <f t="shared" si="52"/>
        <v>3.2571428571428571</v>
      </c>
      <c r="K246" s="844">
        <v>0.56999999999999995</v>
      </c>
      <c r="L246" s="854">
        <v>4</v>
      </c>
      <c r="M246" s="615">
        <f t="shared" si="53"/>
        <v>2.2799999999999998</v>
      </c>
      <c r="N246" s="837" t="s">
        <v>151</v>
      </c>
      <c r="O246" s="706">
        <v>0.56000000000000005</v>
      </c>
      <c r="P246" s="606">
        <v>44267</v>
      </c>
      <c r="Q246" s="606">
        <v>44286</v>
      </c>
      <c r="R246" s="615">
        <f t="shared" si="54"/>
        <v>1.7857142857142672</v>
      </c>
      <c r="S246" s="673">
        <f>IF(INDEX(Historical!$D$7:$D$1257,MATCH(B246,Historical!$B$7:$B$1281,0))=0,"n/a",(INDEX(Historical!$C$7:$C$1259,MATCH(B246,Historical!$B$7:$B$1281,0))/INDEX(Historical!$D$7:$D$1257,MATCH(B246,Historical!$B$7:$B$1281,0))-1)*100)</f>
        <v>2.314814814814814</v>
      </c>
      <c r="T246" s="673">
        <f>IF(INDEX(Historical!$F$7:$F$1250,MATCH(B246,Historical!$B$7:$B$1281,0))=0,"n/a",((INDEX(Historical!$C$7:$C$1259,MATCH(B246,Historical!$B$7:$B$1281,0))/INDEX(Historical!$F$7:$F$1250,MATCH(B246,Historical!$B$7:$B$1281,0)))^(1/3)-1)*100)</f>
        <v>4.4391947333119575</v>
      </c>
      <c r="U246" s="673">
        <f>IF(INDEX(Historical!$H$7:$H$1250,MATCH(B246,Historical!$B$7:$B$1281,0))=0,"n/a",((INDEX(Historical!$C$7:$C$1259,MATCH(B246,Historical!$B$7:$B$1281,0))/INDEX(Historical!$H$7:$H$1250,MATCH(B246,Historical!$B$7:$B$1281,0)))^(1/5)-1)*100)</f>
        <v>6.1721692770057901</v>
      </c>
      <c r="V246" s="673" t="str">
        <f>IF(INDEX(Historical!$O$7:$O$1250,MATCH(B246,Historical!$B$7:$B$1281,0))=0,"n/a",((INDEX(Historical!$C$7:$C$1259,MATCH(B246,Historical!$B$7:$B$1281,0))/INDEX(Historical!$O$7:$O$1250,MATCH(B246,Historical!$B$7:$B$1281,0)))^(1/10)-1)*100)</f>
        <v>n/a</v>
      </c>
      <c r="W246" s="674" t="str">
        <f t="shared" si="55"/>
        <v>n/a</v>
      </c>
      <c r="X246" s="675" t="str">
        <f t="shared" si="56"/>
        <v>n/a</v>
      </c>
      <c r="Y246" s="633"/>
      <c r="Z246" s="624" t="str">
        <f t="shared" si="57"/>
        <v>n/a</v>
      </c>
      <c r="AA246" s="853" t="str">
        <f t="shared" si="58"/>
        <v>n/a</v>
      </c>
      <c r="AB246" s="854">
        <v>12</v>
      </c>
      <c r="AC246" s="833" t="s">
        <v>136</v>
      </c>
      <c r="AD246" s="833" t="s">
        <v>136</v>
      </c>
      <c r="AE246" s="833" t="s">
        <v>136</v>
      </c>
      <c r="AF246" s="833" t="s">
        <v>136</v>
      </c>
      <c r="AG246" s="833" t="s">
        <v>136</v>
      </c>
      <c r="AH246" s="833" t="s">
        <v>136</v>
      </c>
      <c r="AI246" s="833" t="s">
        <v>136</v>
      </c>
      <c r="AJ246" s="833" t="s">
        <v>136</v>
      </c>
      <c r="AK246" s="833" t="s">
        <v>136</v>
      </c>
      <c r="AL246" s="845" t="s">
        <v>136</v>
      </c>
      <c r="AM246" s="839" t="s">
        <v>136</v>
      </c>
      <c r="AN246" s="833" t="s">
        <v>136</v>
      </c>
      <c r="AO246" s="711" t="str">
        <f t="shared" si="59"/>
        <v>n/a</v>
      </c>
      <c r="AP246" s="712">
        <f t="shared" si="60"/>
        <v>9.4293121341486472</v>
      </c>
      <c r="AQ246" s="855" t="str">
        <f t="shared" si="61"/>
        <v>n/a</v>
      </c>
      <c r="AR246" s="624">
        <f>INDEX(Historical!$C$7:$C$1259,MATCH(B246,Historical!$B$7:$B$1281,0))*IF(AH246="n/a",1.03,IF(AH246&lt;0,1.01,IF(AH246&gt;10,1.1,(1+AH246/100))))</f>
        <v>2.2763</v>
      </c>
      <c r="AS246" s="853">
        <f t="shared" si="62"/>
        <v>2.344589</v>
      </c>
      <c r="AT246" s="853">
        <f t="shared" si="67"/>
        <v>2.4149266700000003</v>
      </c>
      <c r="AU246" s="853">
        <f t="shared" si="67"/>
        <v>2.4873744701000002</v>
      </c>
      <c r="AV246" s="853">
        <f t="shared" si="67"/>
        <v>2.5619957042030004</v>
      </c>
      <c r="AW246" s="624">
        <f t="shared" si="63"/>
        <v>12.085185844303002</v>
      </c>
      <c r="AX246" s="719">
        <f t="shared" si="64"/>
        <v>17.264551206147146</v>
      </c>
      <c r="AY246" s="900" t="s">
        <v>136</v>
      </c>
      <c r="AZ246" s="839" t="s">
        <v>136</v>
      </c>
      <c r="BA246" s="839" t="s">
        <v>136</v>
      </c>
      <c r="BB246" s="839" t="s">
        <v>136</v>
      </c>
      <c r="BC246" s="839" t="s">
        <v>136</v>
      </c>
      <c r="BD246" s="874" t="s">
        <v>4199</v>
      </c>
      <c r="BE246" s="597">
        <v>2012</v>
      </c>
      <c r="BF246" s="865">
        <f t="shared" si="65"/>
        <v>0</v>
      </c>
      <c r="BG246" s="849" t="s">
        <v>136</v>
      </c>
    </row>
    <row r="247" spans="1:59" s="744" customFormat="1" ht="11.25" customHeight="1" x14ac:dyDescent="0.2">
      <c r="A247" s="726" t="s">
        <v>725</v>
      </c>
      <c r="B247" s="751" t="s">
        <v>726</v>
      </c>
      <c r="C247" s="898" t="s">
        <v>153</v>
      </c>
      <c r="D247" s="898" t="s">
        <v>4282</v>
      </c>
      <c r="E247" s="727">
        <v>19</v>
      </c>
      <c r="F247" s="1153">
        <v>182</v>
      </c>
      <c r="G247" s="1152" t="s">
        <v>106</v>
      </c>
      <c r="H247" s="1152" t="s">
        <v>106</v>
      </c>
      <c r="I247" s="728">
        <v>40.47</v>
      </c>
      <c r="J247" s="729">
        <f t="shared" si="52"/>
        <v>2.3721275018532246</v>
      </c>
      <c r="K247" s="730">
        <v>0.24</v>
      </c>
      <c r="L247" s="731">
        <v>4</v>
      </c>
      <c r="M247" s="732">
        <f t="shared" si="53"/>
        <v>0.96</v>
      </c>
      <c r="N247" s="733" t="s">
        <v>325</v>
      </c>
      <c r="O247" s="734">
        <v>0.22500000000000001</v>
      </c>
      <c r="P247" s="1122">
        <v>44266</v>
      </c>
      <c r="Q247" s="1122">
        <v>44285</v>
      </c>
      <c r="R247" s="732">
        <f t="shared" si="54"/>
        <v>6.6666666666666599</v>
      </c>
      <c r="S247" s="673">
        <f>IF(INDEX(Historical!$D$7:$D$1257,MATCH(B247,Historical!$B$7:$B$1281,0))=0,"n/a",(INDEX(Historical!$C$7:$C$1259,MATCH(B247,Historical!$B$7:$B$1281,0))/INDEX(Historical!$D$7:$D$1257,MATCH(B247,Historical!$B$7:$B$1281,0))-1)*100)</f>
        <v>9.7560975609756184</v>
      </c>
      <c r="T247" s="673">
        <f>IF(INDEX(Historical!$F$7:$F$1250,MATCH(B247,Historical!$B$7:$B$1281,0))=0,"n/a",((INDEX(Historical!$C$7:$C$1259,MATCH(B247,Historical!$B$7:$B$1281,0))/INDEX(Historical!$F$7:$F$1250,MATCH(B247,Historical!$B$7:$B$1281,0)))^(1/3)-1)*100)</f>
        <v>12.035118663929122</v>
      </c>
      <c r="U247" s="673">
        <f>IF(INDEX(Historical!$H$7:$H$1250,MATCH(B247,Historical!$B$7:$B$1281,0))=0,"n/a",((INDEX(Historical!$C$7:$C$1259,MATCH(B247,Historical!$B$7:$B$1281,0))/INDEX(Historical!$H$7:$H$1250,MATCH(B247,Historical!$B$7:$B$1281,0)))^(1/5)-1)*100)</f>
        <v>12.474611314209483</v>
      </c>
      <c r="V247" s="673">
        <f>IF(INDEX(Historical!$O$7:$O$1250,MATCH(B247,Historical!$B$7:$B$1281,0))=0,"n/a",((INDEX(Historical!$C$7:$C$1259,MATCH(B247,Historical!$B$7:$B$1281,0))/INDEX(Historical!$O$7:$O$1250,MATCH(B247,Historical!$B$7:$B$1281,0)))^(1/10)-1)*100)</f>
        <v>13.330427658960797</v>
      </c>
      <c r="W247" s="674">
        <f t="shared" si="55"/>
        <v>0.93579978327431756</v>
      </c>
      <c r="X247" s="675" t="str">
        <f t="shared" si="56"/>
        <v>n/a</v>
      </c>
      <c r="Y247" s="745" t="s">
        <v>727</v>
      </c>
      <c r="Z247" s="729" t="str">
        <f t="shared" si="57"/>
        <v>n/a</v>
      </c>
      <c r="AA247" s="736" t="str">
        <f t="shared" si="58"/>
        <v>n/a</v>
      </c>
      <c r="AB247" s="731">
        <v>6</v>
      </c>
      <c r="AC247" s="737">
        <v>-1.21</v>
      </c>
      <c r="AD247" s="737" t="s">
        <v>136</v>
      </c>
      <c r="AE247" s="737">
        <v>1.0900000000000001</v>
      </c>
      <c r="AF247" s="737">
        <v>0.99</v>
      </c>
      <c r="AG247" s="737">
        <v>-2.8000000000000003</v>
      </c>
      <c r="AH247" s="737">
        <v>-211.60000000000002</v>
      </c>
      <c r="AI247" s="737">
        <v>8.9</v>
      </c>
      <c r="AJ247" s="737">
        <v>-43.6</v>
      </c>
      <c r="AK247" s="737">
        <v>10</v>
      </c>
      <c r="AL247" s="738">
        <v>5500</v>
      </c>
      <c r="AM247" s="739">
        <v>0.2</v>
      </c>
      <c r="AN247" s="737">
        <v>0.63</v>
      </c>
      <c r="AO247" s="740" t="str">
        <f t="shared" si="59"/>
        <v>n/a</v>
      </c>
      <c r="AP247" s="741">
        <f t="shared" si="60"/>
        <v>14.846738816062707</v>
      </c>
      <c r="AQ247" s="742" t="str">
        <f t="shared" si="61"/>
        <v>n/a</v>
      </c>
      <c r="AR247" s="624">
        <f>INDEX(Historical!$C$7:$C$1259,MATCH(B247,Historical!$B$7:$B$1281,0))*IF(AH247="n/a",1.03,IF(AH247&lt;0,1.01,IF(AH247&gt;10,1.1,(1+AH247/100))))</f>
        <v>0.90900000000000003</v>
      </c>
      <c r="AS247" s="736">
        <f t="shared" si="62"/>
        <v>0.98990100000000003</v>
      </c>
      <c r="AT247" s="736">
        <f t="shared" ref="AT247:AV266" si="68">IF($AK247="n/a",1.03*AS247,IF($AK247&lt;0,1.01*AS247,IF($AK247&gt;10,1.1*AS247,(1+$AK247/100)*AS247)))</f>
        <v>1.0888911000000001</v>
      </c>
      <c r="AU247" s="736">
        <f t="shared" si="68"/>
        <v>1.1977802100000001</v>
      </c>
      <c r="AV247" s="736">
        <f t="shared" si="68"/>
        <v>1.3175582310000002</v>
      </c>
      <c r="AW247" s="729">
        <f t="shared" si="63"/>
        <v>5.5031305410000009</v>
      </c>
      <c r="AX247" s="743">
        <f t="shared" si="64"/>
        <v>13.598049273535956</v>
      </c>
      <c r="AY247" s="901">
        <v>1.23</v>
      </c>
      <c r="AZ247" s="739">
        <v>5.94</v>
      </c>
      <c r="BA247" s="739">
        <v>-31.209999999999997</v>
      </c>
      <c r="BB247" s="739">
        <v>-4.92</v>
      </c>
      <c r="BC247" s="739">
        <v>-15.22</v>
      </c>
      <c r="BD247" s="875"/>
      <c r="BE247" s="597">
        <v>2003</v>
      </c>
      <c r="BF247" s="865">
        <f t="shared" si="65"/>
        <v>1</v>
      </c>
      <c r="BG247" s="793">
        <v>-1.4000000000000001</v>
      </c>
    </row>
    <row r="248" spans="1:59" ht="11.25" customHeight="1" x14ac:dyDescent="0.2">
      <c r="A248" s="831" t="s">
        <v>1571</v>
      </c>
      <c r="B248" s="842" t="s">
        <v>1572</v>
      </c>
      <c r="C248" s="898" t="s">
        <v>108</v>
      </c>
      <c r="D248" s="898" t="s">
        <v>118</v>
      </c>
      <c r="E248" s="705">
        <v>12</v>
      </c>
      <c r="F248" s="1153">
        <v>294</v>
      </c>
      <c r="G248" s="1153" t="s">
        <v>106</v>
      </c>
      <c r="H248" s="1153" t="s">
        <v>106</v>
      </c>
      <c r="I248" s="841">
        <v>147.82</v>
      </c>
      <c r="J248" s="624">
        <f t="shared" si="52"/>
        <v>1.2718170748207278</v>
      </c>
      <c r="K248" s="844">
        <v>0.47</v>
      </c>
      <c r="L248" s="854">
        <v>4</v>
      </c>
      <c r="M248" s="615">
        <f t="shared" si="53"/>
        <v>1.88</v>
      </c>
      <c r="N248" s="837" t="s">
        <v>590</v>
      </c>
      <c r="O248" s="706">
        <v>0.4</v>
      </c>
      <c r="P248" s="606">
        <v>44246</v>
      </c>
      <c r="Q248" s="606">
        <v>44270</v>
      </c>
      <c r="R248" s="615">
        <f t="shared" si="54"/>
        <v>17.499999999999989</v>
      </c>
      <c r="S248" s="673">
        <f>IF(INDEX(Historical!$D$7:$D$1257,MATCH(B248,Historical!$B$7:$B$1281,0))=0,"n/a",(INDEX(Historical!$C$7:$C$1259,MATCH(B248,Historical!$B$7:$B$1281,0))/INDEX(Historical!$D$7:$D$1257,MATCH(B248,Historical!$B$7:$B$1281,0))-1)*100)</f>
        <v>17.647058823529417</v>
      </c>
      <c r="T248" s="673">
        <f>IF(INDEX(Historical!$F$7:$F$1250,MATCH(B248,Historical!$B$7:$B$1281,0))=0,"n/a",((INDEX(Historical!$C$7:$C$1259,MATCH(B248,Historical!$B$7:$B$1281,0))/INDEX(Historical!$F$7:$F$1250,MATCH(B248,Historical!$B$7:$B$1281,0)))^(1/3)-1)*100)</f>
        <v>27.059885603416433</v>
      </c>
      <c r="U248" s="673">
        <f>IF(INDEX(Historical!$H$7:$H$1250,MATCH(B248,Historical!$B$7:$B$1281,0))=0,"n/a",((INDEX(Historical!$C$7:$C$1259,MATCH(B248,Historical!$B$7:$B$1281,0))/INDEX(Historical!$H$7:$H$1250,MATCH(B248,Historical!$B$7:$B$1281,0)))^(1/5)-1)*100)</f>
        <v>20.112443398143132</v>
      </c>
      <c r="V248" s="673">
        <f>IF(INDEX(Historical!$O$7:$O$1250,MATCH(B248,Historical!$B$7:$B$1281,0))=0,"n/a",((INDEX(Historical!$C$7:$C$1259,MATCH(B248,Historical!$B$7:$B$1281,0))/INDEX(Historical!$O$7:$O$1250,MATCH(B248,Historical!$B$7:$B$1281,0)))^(1/10)-1)*100)</f>
        <v>54.991898754833699</v>
      </c>
      <c r="W248" s="674">
        <f t="shared" si="55"/>
        <v>0.36573466007800431</v>
      </c>
      <c r="X248" s="675">
        <f t="shared" si="56"/>
        <v>0.96231786593986279</v>
      </c>
      <c r="Y248" s="843"/>
      <c r="Z248" s="624">
        <f t="shared" si="57"/>
        <v>19.603753910323253</v>
      </c>
      <c r="AA248" s="853">
        <f t="shared" si="58"/>
        <v>15.413972888425443</v>
      </c>
      <c r="AB248" s="854">
        <v>12</v>
      </c>
      <c r="AC248" s="833">
        <v>9.59</v>
      </c>
      <c r="AD248" s="833">
        <v>1.21</v>
      </c>
      <c r="AE248" s="833">
        <v>2.62</v>
      </c>
      <c r="AF248" s="833">
        <v>3.21</v>
      </c>
      <c r="AG248" s="833">
        <v>22.900000000000002</v>
      </c>
      <c r="AH248" s="833">
        <v>11</v>
      </c>
      <c r="AI248" s="833">
        <v>11.43</v>
      </c>
      <c r="AJ248" s="833">
        <v>20.9</v>
      </c>
      <c r="AK248" s="833">
        <v>12.870000000000001</v>
      </c>
      <c r="AL248" s="845">
        <v>5810</v>
      </c>
      <c r="AM248" s="839">
        <v>0.6</v>
      </c>
      <c r="AN248" s="833">
        <v>0.94</v>
      </c>
      <c r="AO248" s="711">
        <f t="shared" si="59"/>
        <v>5.9702875845384167</v>
      </c>
      <c r="AP248" s="712">
        <f t="shared" si="60"/>
        <v>21.384260472963859</v>
      </c>
      <c r="AQ248" s="855">
        <f t="shared" si="61"/>
        <v>48.292283416300187</v>
      </c>
      <c r="AR248" s="624">
        <f>INDEX(Historical!$C$7:$C$1259,MATCH(B248,Historical!$B$7:$B$1281,0))*IF(AH248="n/a",1.03,IF(AH248&lt;0,1.01,IF(AH248&gt;10,1.1,(1+AH248/100))))</f>
        <v>1.7600000000000002</v>
      </c>
      <c r="AS248" s="853">
        <f t="shared" si="62"/>
        <v>1.9360000000000004</v>
      </c>
      <c r="AT248" s="853">
        <f t="shared" si="68"/>
        <v>2.1296000000000004</v>
      </c>
      <c r="AU248" s="853">
        <f t="shared" si="68"/>
        <v>2.3425600000000006</v>
      </c>
      <c r="AV248" s="853">
        <f t="shared" si="68"/>
        <v>2.5768160000000009</v>
      </c>
      <c r="AW248" s="624">
        <f t="shared" si="63"/>
        <v>10.744976000000003</v>
      </c>
      <c r="AX248" s="719">
        <f t="shared" si="64"/>
        <v>7.2689595453930487</v>
      </c>
      <c r="AY248" s="900">
        <v>1.44</v>
      </c>
      <c r="AZ248" s="839">
        <v>88.33</v>
      </c>
      <c r="BA248" s="839">
        <v>-6.2700000000000005</v>
      </c>
      <c r="BB248" s="839">
        <v>2</v>
      </c>
      <c r="BC248" s="839">
        <v>14.540000000000001</v>
      </c>
      <c r="BE248" s="597">
        <v>2010</v>
      </c>
      <c r="BF248" s="865">
        <f t="shared" si="65"/>
        <v>0</v>
      </c>
      <c r="BG248" s="849">
        <v>2.7</v>
      </c>
    </row>
    <row r="249" spans="1:59" ht="11.25" customHeight="1" x14ac:dyDescent="0.2">
      <c r="A249" s="831" t="s">
        <v>1579</v>
      </c>
      <c r="B249" s="842" t="s">
        <v>1580</v>
      </c>
      <c r="C249" s="898" t="s">
        <v>108</v>
      </c>
      <c r="D249" s="898" t="s">
        <v>118</v>
      </c>
      <c r="E249" s="705">
        <v>13</v>
      </c>
      <c r="F249" s="1153">
        <v>279</v>
      </c>
      <c r="G249" s="1153" t="s">
        <v>106</v>
      </c>
      <c r="H249" s="1153" t="s">
        <v>106</v>
      </c>
      <c r="I249" s="841">
        <v>91.1</v>
      </c>
      <c r="J249" s="624">
        <f t="shared" si="52"/>
        <v>5.0493962678375404</v>
      </c>
      <c r="K249" s="844">
        <v>1.1499999999999999</v>
      </c>
      <c r="L249" s="854">
        <v>4</v>
      </c>
      <c r="M249" s="615">
        <f t="shared" si="53"/>
        <v>4.5999999999999996</v>
      </c>
      <c r="N249" s="837" t="s">
        <v>148</v>
      </c>
      <c r="O249" s="706">
        <v>1.1000000000000001</v>
      </c>
      <c r="P249" s="606">
        <v>44239</v>
      </c>
      <c r="Q249" s="606">
        <v>44266</v>
      </c>
      <c r="R249" s="615">
        <f t="shared" si="54"/>
        <v>4.545454545454529</v>
      </c>
      <c r="S249" s="673">
        <f>IF(INDEX(Historical!$D$7:$D$1257,MATCH(B249,Historical!$B$7:$B$1281,0))=0,"n/a",(INDEX(Historical!$C$7:$C$1259,MATCH(B249,Historical!$B$7:$B$1281,0))/INDEX(Historical!$D$7:$D$1257,MATCH(B249,Historical!$B$7:$B$1281,0))-1)*100)</f>
        <v>10.000000000000009</v>
      </c>
      <c r="T249" s="673">
        <f>IF(INDEX(Historical!$F$7:$F$1250,MATCH(B249,Historical!$B$7:$B$1281,0))=0,"n/a",((INDEX(Historical!$C$7:$C$1259,MATCH(B249,Historical!$B$7:$B$1281,0))/INDEX(Historical!$F$7:$F$1250,MATCH(B249,Historical!$B$7:$B$1281,0)))^(1/3)-1)*100)</f>
        <v>13.617128057248994</v>
      </c>
      <c r="U249" s="673">
        <f>IF(INDEX(Historical!$H$7:$H$1250,MATCH(B249,Historical!$B$7:$B$1281,0))=0,"n/a",((INDEX(Historical!$C$7:$C$1259,MATCH(B249,Historical!$B$7:$B$1281,0))/INDEX(Historical!$H$7:$H$1250,MATCH(B249,Historical!$B$7:$B$1281,0)))^(1/5)-1)*100)</f>
        <v>12.515555850474192</v>
      </c>
      <c r="V249" s="673">
        <f>IF(INDEX(Historical!$O$7:$O$1250,MATCH(B249,Historical!$B$7:$B$1281,0))=0,"n/a",((INDEX(Historical!$C$7:$C$1259,MATCH(B249,Historical!$B$7:$B$1281,0))/INDEX(Historical!$O$7:$O$1250,MATCH(B249,Historical!$B$7:$B$1281,0)))^(1/10)-1)*100)</f>
        <v>14.360352045094871</v>
      </c>
      <c r="W249" s="674">
        <f t="shared" si="55"/>
        <v>0.87153544781997083</v>
      </c>
      <c r="X249" s="675" t="str">
        <f t="shared" si="56"/>
        <v>n/a</v>
      </c>
      <c r="Y249" s="637"/>
      <c r="Z249" s="624" t="str">
        <f t="shared" si="57"/>
        <v>n/a</v>
      </c>
      <c r="AA249" s="853" t="str">
        <f t="shared" si="58"/>
        <v>n/a</v>
      </c>
      <c r="AB249" s="854">
        <v>12</v>
      </c>
      <c r="AC249" s="833">
        <v>-1.02</v>
      </c>
      <c r="AD249" s="833" t="s">
        <v>136</v>
      </c>
      <c r="AE249" s="833">
        <v>0.63</v>
      </c>
      <c r="AF249" s="833">
        <v>0.54</v>
      </c>
      <c r="AG249" s="833">
        <v>-0.6</v>
      </c>
      <c r="AH249" s="834">
        <v>-109.89999999999999</v>
      </c>
      <c r="AI249" s="834">
        <v>10.74</v>
      </c>
      <c r="AJ249" s="833">
        <v>-15.8</v>
      </c>
      <c r="AK249" s="833">
        <v>6.34</v>
      </c>
      <c r="AL249" s="845">
        <v>36140</v>
      </c>
      <c r="AM249" s="839">
        <v>0.1</v>
      </c>
      <c r="AN249" s="833">
        <v>0.31</v>
      </c>
      <c r="AO249" s="711" t="str">
        <f t="shared" si="59"/>
        <v>n/a</v>
      </c>
      <c r="AP249" s="712">
        <f t="shared" si="60"/>
        <v>17.56495211831173</v>
      </c>
      <c r="AQ249" s="855" t="str">
        <f t="shared" si="61"/>
        <v>n/a</v>
      </c>
      <c r="AR249" s="624">
        <f>INDEX(Historical!$C$7:$C$1259,MATCH(B249,Historical!$B$7:$B$1281,0))*IF(AH249="n/a",1.03,IF(AH249&lt;0,1.01,IF(AH249&gt;10,1.1,(1+AH249/100))))</f>
        <v>4.4440000000000008</v>
      </c>
      <c r="AS249" s="853">
        <f t="shared" si="62"/>
        <v>4.8884000000000016</v>
      </c>
      <c r="AT249" s="853">
        <f t="shared" si="68"/>
        <v>5.1983245600000014</v>
      </c>
      <c r="AU249" s="853">
        <f t="shared" si="68"/>
        <v>5.5278983371040011</v>
      </c>
      <c r="AV249" s="853">
        <f t="shared" si="68"/>
        <v>5.8783670916763944</v>
      </c>
      <c r="AW249" s="624">
        <f t="shared" si="63"/>
        <v>25.9369899887804</v>
      </c>
      <c r="AX249" s="719">
        <f t="shared" si="64"/>
        <v>28.470900097453789</v>
      </c>
      <c r="AY249" s="900">
        <v>1.69</v>
      </c>
      <c r="AZ249" s="839">
        <v>102.25999999999999</v>
      </c>
      <c r="BA249" s="839">
        <v>-4.5999999999999996</v>
      </c>
      <c r="BB249" s="839">
        <v>5.42</v>
      </c>
      <c r="BC249" s="839">
        <v>23.880000000000003</v>
      </c>
      <c r="BE249" s="597">
        <v>2009</v>
      </c>
      <c r="BF249" s="865">
        <f t="shared" si="65"/>
        <v>0</v>
      </c>
      <c r="BG249" s="849">
        <v>0</v>
      </c>
    </row>
    <row r="250" spans="1:59" ht="11.25" customHeight="1" x14ac:dyDescent="0.2">
      <c r="A250" s="838" t="s">
        <v>744</v>
      </c>
      <c r="B250" s="842" t="s">
        <v>745</v>
      </c>
      <c r="C250" s="898" t="s">
        <v>4126</v>
      </c>
      <c r="D250" s="898" t="s">
        <v>4260</v>
      </c>
      <c r="E250" s="705">
        <v>18</v>
      </c>
      <c r="F250" s="1153">
        <v>191</v>
      </c>
      <c r="G250" s="1153" t="s">
        <v>37</v>
      </c>
      <c r="H250" s="1153" t="s">
        <v>115</v>
      </c>
      <c r="I250" s="841">
        <v>132.59</v>
      </c>
      <c r="J250" s="624">
        <f t="shared" si="52"/>
        <v>1.9609321969982652</v>
      </c>
      <c r="K250" s="844">
        <v>0.65</v>
      </c>
      <c r="L250" s="854">
        <v>4</v>
      </c>
      <c r="M250" s="615">
        <f t="shared" si="53"/>
        <v>2.6</v>
      </c>
      <c r="N250" s="837" t="s">
        <v>325</v>
      </c>
      <c r="O250" s="706">
        <v>0.62</v>
      </c>
      <c r="P250" s="606">
        <v>43985</v>
      </c>
      <c r="Q250" s="606">
        <v>44007</v>
      </c>
      <c r="R250" s="615">
        <f t="shared" si="54"/>
        <v>4.8387096774193585</v>
      </c>
      <c r="S250" s="673">
        <f>IF(INDEX(Historical!$D$7:$D$1257,MATCH(B250,Historical!$B$7:$B$1281,0))=0,"n/a",(INDEX(Historical!$C$7:$C$1259,MATCH(B250,Historical!$B$7:$B$1281,0))/INDEX(Historical!$D$7:$D$1257,MATCH(B250,Historical!$B$7:$B$1281,0))-1)*100)</f>
        <v>3.6290322580645018</v>
      </c>
      <c r="T250" s="673">
        <f>IF(INDEX(Historical!$F$7:$F$1250,MATCH(B250,Historical!$B$7:$B$1281,0))=0,"n/a",((INDEX(Historical!$C$7:$C$1259,MATCH(B250,Historical!$B$7:$B$1281,0))/INDEX(Historical!$F$7:$F$1250,MATCH(B250,Historical!$B$7:$B$1281,0)))^(1/3)-1)*100)</f>
        <v>4.6875497247003128</v>
      </c>
      <c r="U250" s="673">
        <f>IF(INDEX(Historical!$H$7:$H$1250,MATCH(B250,Historical!$B$7:$B$1281,0))=0,"n/a",((INDEX(Historical!$C$7:$C$1259,MATCH(B250,Historical!$B$7:$B$1281,0))/INDEX(Historical!$H$7:$H$1250,MATCH(B250,Historical!$B$7:$B$1281,0)))^(1/5)-1)*100)</f>
        <v>6.6802527156908376</v>
      </c>
      <c r="V250" s="673">
        <f>IF(INDEX(Historical!$O$7:$O$1250,MATCH(B250,Historical!$B$7:$B$1281,0))=0,"n/a",((INDEX(Historical!$C$7:$C$1259,MATCH(B250,Historical!$B$7:$B$1281,0))/INDEX(Historical!$O$7:$O$1250,MATCH(B250,Historical!$B$7:$B$1281,0)))^(1/10)-1)*100)</f>
        <v>13.258326536009513</v>
      </c>
      <c r="W250" s="674">
        <f t="shared" si="55"/>
        <v>0.50385338583623829</v>
      </c>
      <c r="X250" s="675">
        <f t="shared" si="56"/>
        <v>0.94088066418180816</v>
      </c>
      <c r="Y250" s="646"/>
      <c r="Z250" s="624">
        <f t="shared" si="57"/>
        <v>44.368600682593858</v>
      </c>
      <c r="AA250" s="853">
        <f t="shared" si="58"/>
        <v>22.626279863481226</v>
      </c>
      <c r="AB250" s="854">
        <v>9</v>
      </c>
      <c r="AC250" s="833">
        <v>5.86</v>
      </c>
      <c r="AD250" s="833">
        <v>0.91</v>
      </c>
      <c r="AE250" s="833">
        <v>5.3</v>
      </c>
      <c r="AF250" s="833">
        <v>19.989999999999998</v>
      </c>
      <c r="AG250" s="833">
        <v>135.9</v>
      </c>
      <c r="AH250" s="833">
        <v>25.8</v>
      </c>
      <c r="AI250" s="833">
        <v>10.84</v>
      </c>
      <c r="AJ250" s="833">
        <v>7.1</v>
      </c>
      <c r="AK250" s="833">
        <v>24.48</v>
      </c>
      <c r="AL250" s="845">
        <v>141460</v>
      </c>
      <c r="AM250" s="839">
        <v>0.13999999999999999</v>
      </c>
      <c r="AN250" s="833">
        <v>2.13</v>
      </c>
      <c r="AO250" s="711">
        <f t="shared" si="59"/>
        <v>-13.985094950792124</v>
      </c>
      <c r="AP250" s="712">
        <f t="shared" si="60"/>
        <v>8.641184912689102</v>
      </c>
      <c r="AQ250" s="855">
        <f t="shared" si="61"/>
        <v>348.35468820070457</v>
      </c>
      <c r="AR250" s="624">
        <f>INDEX(Historical!$C$7:$C$1259,MATCH(B250,Historical!$B$7:$B$1281,0))*IF(AH250="n/a",1.03,IF(AH250&lt;0,1.01,IF(AH250&gt;10,1.1,(1+AH250/100))))</f>
        <v>2.827</v>
      </c>
      <c r="AS250" s="853">
        <f t="shared" si="62"/>
        <v>3.1097000000000001</v>
      </c>
      <c r="AT250" s="853">
        <f t="shared" si="68"/>
        <v>3.4206700000000003</v>
      </c>
      <c r="AU250" s="853">
        <f t="shared" si="68"/>
        <v>3.7627370000000004</v>
      </c>
      <c r="AV250" s="853">
        <f t="shared" si="68"/>
        <v>4.1390107000000009</v>
      </c>
      <c r="AW250" s="624">
        <f t="shared" si="63"/>
        <v>17.259117700000001</v>
      </c>
      <c r="AX250" s="719">
        <f t="shared" si="64"/>
        <v>13.016907534504865</v>
      </c>
      <c r="AY250" s="900">
        <v>1.37</v>
      </c>
      <c r="AZ250" s="839">
        <v>105.41</v>
      </c>
      <c r="BA250" s="839">
        <v>-21.05</v>
      </c>
      <c r="BB250" s="839">
        <v>-6.84</v>
      </c>
      <c r="BC250" s="839">
        <v>4.05</v>
      </c>
      <c r="BE250" s="597">
        <v>2003</v>
      </c>
      <c r="BF250" s="865">
        <f t="shared" si="65"/>
        <v>1</v>
      </c>
      <c r="BG250" s="849">
        <v>19.600000000000001</v>
      </c>
    </row>
    <row r="251" spans="1:59" ht="11.25" customHeight="1" x14ac:dyDescent="0.2">
      <c r="A251" s="831" t="s">
        <v>1584</v>
      </c>
      <c r="B251" s="842" t="s">
        <v>1585</v>
      </c>
      <c r="C251" s="898" t="s">
        <v>108</v>
      </c>
      <c r="D251" s="898" t="s">
        <v>4272</v>
      </c>
      <c r="E251" s="705">
        <v>11</v>
      </c>
      <c r="F251" s="1153">
        <v>369</v>
      </c>
      <c r="G251" s="1153" t="s">
        <v>106</v>
      </c>
      <c r="H251" s="1153" t="s">
        <v>106</v>
      </c>
      <c r="I251" s="841">
        <v>34.380000000000003</v>
      </c>
      <c r="J251" s="624">
        <f t="shared" si="52"/>
        <v>4.0721349621873175</v>
      </c>
      <c r="K251" s="844">
        <v>0.35</v>
      </c>
      <c r="L251" s="854">
        <v>4</v>
      </c>
      <c r="M251" s="615">
        <f t="shared" si="53"/>
        <v>1.4</v>
      </c>
      <c r="N251" s="837" t="s">
        <v>318</v>
      </c>
      <c r="O251" s="706">
        <v>0.34</v>
      </c>
      <c r="P251" s="606">
        <v>44266</v>
      </c>
      <c r="Q251" s="606">
        <v>44281</v>
      </c>
      <c r="R251" s="615">
        <f t="shared" si="54"/>
        <v>2.9411764705882213</v>
      </c>
      <c r="S251" s="673">
        <f>IF(INDEX(Historical!$D$7:$D$1257,MATCH(B251,Historical!$B$7:$B$1281,0))=0,"n/a",(INDEX(Historical!$C$7:$C$1259,MATCH(B251,Historical!$B$7:$B$1281,0))/INDEX(Historical!$D$7:$D$1257,MATCH(B251,Historical!$B$7:$B$1281,0))-1)*100)</f>
        <v>3.0303030303030276</v>
      </c>
      <c r="T251" s="673">
        <f>IF(INDEX(Historical!$F$7:$F$1250,MATCH(B251,Historical!$B$7:$B$1281,0))=0,"n/a",((INDEX(Historical!$C$7:$C$1259,MATCH(B251,Historical!$B$7:$B$1281,0))/INDEX(Historical!$F$7:$F$1250,MATCH(B251,Historical!$B$7:$B$1281,0)))^(1/3)-1)*100)</f>
        <v>3.1270055989971013</v>
      </c>
      <c r="U251" s="673">
        <f>IF(INDEX(Historical!$H$7:$H$1250,MATCH(B251,Historical!$B$7:$B$1281,0))=0,"n/a",((INDEX(Historical!$C$7:$C$1259,MATCH(B251,Historical!$B$7:$B$1281,0))/INDEX(Historical!$H$7:$H$1250,MATCH(B251,Historical!$B$7:$B$1281,0)))^(1/5)-1)*100)</f>
        <v>3.2324379535307868</v>
      </c>
      <c r="V251" s="673">
        <f>IF(INDEX(Historical!$O$7:$O$1250,MATCH(B251,Historical!$B$7:$B$1281,0))=0,"n/a",((INDEX(Historical!$C$7:$C$1259,MATCH(B251,Historical!$B$7:$B$1281,0))/INDEX(Historical!$O$7:$O$1250,MATCH(B251,Historical!$B$7:$B$1281,0)))^(1/10)-1)*100)</f>
        <v>3.5444361566979943</v>
      </c>
      <c r="W251" s="674">
        <f t="shared" si="55"/>
        <v>0.91197522275084064</v>
      </c>
      <c r="X251" s="675" t="str">
        <f t="shared" si="56"/>
        <v>n/a</v>
      </c>
      <c r="Y251" s="638"/>
      <c r="Z251" s="624" t="str">
        <f t="shared" si="57"/>
        <v>n/a</v>
      </c>
      <c r="AA251" s="853" t="str">
        <f t="shared" si="58"/>
        <v>n/a</v>
      </c>
      <c r="AB251" s="854">
        <v>12</v>
      </c>
      <c r="AC251" s="833" t="s">
        <v>136</v>
      </c>
      <c r="AD251" s="833" t="s">
        <v>136</v>
      </c>
      <c r="AE251" s="833" t="s">
        <v>136</v>
      </c>
      <c r="AF251" s="833" t="s">
        <v>136</v>
      </c>
      <c r="AG251" s="833" t="s">
        <v>136</v>
      </c>
      <c r="AH251" s="833" t="s">
        <v>136</v>
      </c>
      <c r="AI251" s="833" t="s">
        <v>136</v>
      </c>
      <c r="AJ251" s="833" t="s">
        <v>136</v>
      </c>
      <c r="AK251" s="833" t="s">
        <v>136</v>
      </c>
      <c r="AL251" s="845" t="s">
        <v>136</v>
      </c>
      <c r="AM251" s="839" t="s">
        <v>136</v>
      </c>
      <c r="AN251" s="833" t="s">
        <v>136</v>
      </c>
      <c r="AO251" s="711" t="str">
        <f t="shared" si="59"/>
        <v>n/a</v>
      </c>
      <c r="AP251" s="712">
        <f t="shared" si="60"/>
        <v>7.3045729157181043</v>
      </c>
      <c r="AQ251" s="855" t="str">
        <f t="shared" si="61"/>
        <v>n/a</v>
      </c>
      <c r="AR251" s="624">
        <f>INDEX(Historical!$C$7:$C$1259,MATCH(B251,Historical!$B$7:$B$1281,0))*IF(AH251="n/a",1.03,IF(AH251&lt;0,1.01,IF(AH251&gt;10,1.1,(1+AH251/100))))</f>
        <v>1.4008</v>
      </c>
      <c r="AS251" s="853">
        <f t="shared" si="62"/>
        <v>1.4428240000000001</v>
      </c>
      <c r="AT251" s="853">
        <f t="shared" si="68"/>
        <v>1.48610872</v>
      </c>
      <c r="AU251" s="853">
        <f t="shared" si="68"/>
        <v>1.5306919816000002</v>
      </c>
      <c r="AV251" s="853">
        <f t="shared" si="68"/>
        <v>1.5766127410480002</v>
      </c>
      <c r="AW251" s="624">
        <f t="shared" si="63"/>
        <v>7.4370374426480002</v>
      </c>
      <c r="AX251" s="719">
        <f t="shared" si="64"/>
        <v>21.631871560930772</v>
      </c>
      <c r="AY251" s="900" t="s">
        <v>136</v>
      </c>
      <c r="AZ251" s="839" t="s">
        <v>136</v>
      </c>
      <c r="BA251" s="839" t="s">
        <v>136</v>
      </c>
      <c r="BB251" s="839" t="s">
        <v>136</v>
      </c>
      <c r="BC251" s="839" t="s">
        <v>136</v>
      </c>
      <c r="BD251" s="874" t="s">
        <v>4199</v>
      </c>
      <c r="BE251" s="597">
        <v>2011</v>
      </c>
      <c r="BF251" s="865">
        <f t="shared" si="65"/>
        <v>0</v>
      </c>
      <c r="BG251" s="849" t="s">
        <v>136</v>
      </c>
    </row>
    <row r="252" spans="1:59" ht="11.25" customHeight="1" x14ac:dyDescent="0.2">
      <c r="A252" s="838" t="s">
        <v>740</v>
      </c>
      <c r="B252" s="842" t="s">
        <v>741</v>
      </c>
      <c r="C252" s="898" t="s">
        <v>108</v>
      </c>
      <c r="D252" s="898" t="s">
        <v>4265</v>
      </c>
      <c r="E252" s="705">
        <v>13</v>
      </c>
      <c r="F252" s="1153">
        <v>268</v>
      </c>
      <c r="G252" s="1153" t="s">
        <v>106</v>
      </c>
      <c r="H252" s="1153" t="s">
        <v>106</v>
      </c>
      <c r="I252" s="841">
        <v>17</v>
      </c>
      <c r="J252" s="624">
        <f t="shared" si="52"/>
        <v>2.1176470588235294</v>
      </c>
      <c r="K252" s="844">
        <v>0.09</v>
      </c>
      <c r="L252" s="854">
        <v>4</v>
      </c>
      <c r="M252" s="615">
        <f t="shared" si="53"/>
        <v>0.36</v>
      </c>
      <c r="N252" s="837" t="s">
        <v>562</v>
      </c>
      <c r="O252" s="706">
        <v>7.0000000000000007E-2</v>
      </c>
      <c r="P252" s="904">
        <v>43573</v>
      </c>
      <c r="Q252" s="904">
        <v>43591</v>
      </c>
      <c r="R252" s="615">
        <f t="shared" si="54"/>
        <v>28.571428571428552</v>
      </c>
      <c r="S252" s="673">
        <f>IF(INDEX(Historical!$D$7:$D$1257,MATCH(B252,Historical!$B$7:$B$1281,0))=0,"n/a",(INDEX(Historical!$C$7:$C$1259,MATCH(B252,Historical!$B$7:$B$1281,0))/INDEX(Historical!$D$7:$D$1257,MATCH(B252,Historical!$B$7:$B$1281,0))-1)*100)</f>
        <v>5.8823529411764497</v>
      </c>
      <c r="T252" s="673">
        <f>IF(INDEX(Historical!$F$7:$F$1250,MATCH(B252,Historical!$B$7:$B$1281,0))=0,"n/a",((INDEX(Historical!$C$7:$C$1259,MATCH(B252,Historical!$B$7:$B$1281,0))/INDEX(Historical!$F$7:$F$1250,MATCH(B252,Historical!$B$7:$B$1281,0)))^(1/3)-1)*100)</f>
        <v>23.741763181570306</v>
      </c>
      <c r="U252" s="673">
        <f>IF(INDEX(Historical!$H$7:$H$1250,MATCH(B252,Historical!$B$7:$B$1281,0))=0,"n/a",((INDEX(Historical!$C$7:$C$1259,MATCH(B252,Historical!$B$7:$B$1281,0))/INDEX(Historical!$H$7:$H$1250,MATCH(B252,Historical!$B$7:$B$1281,0)))^(1/5)-1)*100)</f>
        <v>21.139194869152256</v>
      </c>
      <c r="V252" s="673">
        <f>IF(INDEX(Historical!$O$7:$O$1250,MATCH(B252,Historical!$B$7:$B$1281,0))=0,"n/a",((INDEX(Historical!$C$7:$C$1259,MATCH(B252,Historical!$B$7:$B$1281,0))/INDEX(Historical!$O$7:$O$1250,MATCH(B252,Historical!$B$7:$B$1281,0)))^(1/10)-1)*100)</f>
        <v>20.133316188710502</v>
      </c>
      <c r="W252" s="674">
        <f t="shared" si="55"/>
        <v>1.0499609041557589</v>
      </c>
      <c r="X252" s="675" t="str">
        <f t="shared" si="56"/>
        <v>n/a</v>
      </c>
      <c r="Y252" s="646" t="s">
        <v>4575</v>
      </c>
      <c r="Z252" s="624" t="str">
        <f t="shared" si="57"/>
        <v>n/a</v>
      </c>
      <c r="AA252" s="853" t="str">
        <f t="shared" si="58"/>
        <v>n/a</v>
      </c>
      <c r="AB252" s="854">
        <v>12</v>
      </c>
      <c r="AC252" s="833" t="s">
        <v>136</v>
      </c>
      <c r="AD252" s="833" t="s">
        <v>136</v>
      </c>
      <c r="AE252" s="833" t="s">
        <v>136</v>
      </c>
      <c r="AF252" s="833" t="s">
        <v>136</v>
      </c>
      <c r="AG252" s="833" t="s">
        <v>136</v>
      </c>
      <c r="AH252" s="833" t="s">
        <v>136</v>
      </c>
      <c r="AI252" s="833" t="s">
        <v>136</v>
      </c>
      <c r="AJ252" s="833" t="s">
        <v>136</v>
      </c>
      <c r="AK252" s="833" t="s">
        <v>136</v>
      </c>
      <c r="AL252" s="845" t="s">
        <v>136</v>
      </c>
      <c r="AM252" s="839" t="s">
        <v>136</v>
      </c>
      <c r="AN252" s="833" t="s">
        <v>136</v>
      </c>
      <c r="AO252" s="711" t="str">
        <f t="shared" si="59"/>
        <v>n/a</v>
      </c>
      <c r="AP252" s="712">
        <f t="shared" si="60"/>
        <v>23.256841927975785</v>
      </c>
      <c r="AQ252" s="855" t="str">
        <f t="shared" si="61"/>
        <v>n/a</v>
      </c>
      <c r="AR252" s="624">
        <f>INDEX(Historical!$C$7:$C$1259,MATCH(B252,Historical!$B$7:$B$1281,0))*IF(AH252="n/a",1.03,IF(AH252&lt;0,1.01,IF(AH252&gt;10,1.1,(1+AH252/100))))</f>
        <v>0.37080000000000002</v>
      </c>
      <c r="AS252" s="853">
        <f t="shared" si="62"/>
        <v>0.38192400000000004</v>
      </c>
      <c r="AT252" s="853">
        <f t="shared" si="68"/>
        <v>0.39338172000000005</v>
      </c>
      <c r="AU252" s="853">
        <f t="shared" si="68"/>
        <v>0.40518317160000006</v>
      </c>
      <c r="AV252" s="853">
        <f t="shared" si="68"/>
        <v>0.41733866674800008</v>
      </c>
      <c r="AW252" s="624">
        <f t="shared" si="63"/>
        <v>1.9686275583480002</v>
      </c>
      <c r="AX252" s="719">
        <f t="shared" si="64"/>
        <v>11.580162107929413</v>
      </c>
      <c r="AY252" s="900" t="s">
        <v>136</v>
      </c>
      <c r="AZ252" s="839" t="s">
        <v>136</v>
      </c>
      <c r="BA252" s="839" t="s">
        <v>136</v>
      </c>
      <c r="BB252" s="839" t="s">
        <v>136</v>
      </c>
      <c r="BC252" s="839" t="s">
        <v>136</v>
      </c>
      <c r="BD252" s="874" t="s">
        <v>4199</v>
      </c>
      <c r="BE252" s="597">
        <v>2008</v>
      </c>
      <c r="BF252" s="865">
        <f t="shared" si="65"/>
        <v>1</v>
      </c>
      <c r="BG252" s="849" t="s">
        <v>136</v>
      </c>
    </row>
    <row r="253" spans="1:59" ht="11.25" customHeight="1" x14ac:dyDescent="0.2">
      <c r="A253" s="838" t="s">
        <v>775</v>
      </c>
      <c r="B253" s="842" t="s">
        <v>776</v>
      </c>
      <c r="C253" s="898" t="s">
        <v>112</v>
      </c>
      <c r="D253" s="898" t="s">
        <v>4290</v>
      </c>
      <c r="E253" s="705">
        <v>16</v>
      </c>
      <c r="F253" s="1153">
        <v>231</v>
      </c>
      <c r="G253" s="1153" t="s">
        <v>115</v>
      </c>
      <c r="H253" s="1153" t="s">
        <v>115</v>
      </c>
      <c r="I253" s="841">
        <v>75.650000000000006</v>
      </c>
      <c r="J253" s="624">
        <f t="shared" si="52"/>
        <v>2.961004626569729</v>
      </c>
      <c r="K253" s="844">
        <v>0.56000000000000005</v>
      </c>
      <c r="L253" s="854">
        <v>4</v>
      </c>
      <c r="M253" s="615">
        <f t="shared" si="53"/>
        <v>2.2400000000000002</v>
      </c>
      <c r="N253" s="837" t="s">
        <v>590</v>
      </c>
      <c r="O253" s="706">
        <v>0.54</v>
      </c>
      <c r="P253" s="904">
        <v>43693</v>
      </c>
      <c r="Q253" s="904">
        <v>43728</v>
      </c>
      <c r="R253" s="615">
        <f t="shared" si="54"/>
        <v>3.7037037037037068</v>
      </c>
      <c r="S253" s="673">
        <f>IF(INDEX(Historical!$D$7:$D$1257,MATCH(B253,Historical!$B$7:$B$1281,0))=0,"n/a",(INDEX(Historical!$C$7:$C$1259,MATCH(B253,Historical!$B$7:$B$1281,0))/INDEX(Historical!$D$7:$D$1257,MATCH(B253,Historical!$B$7:$B$1281,0))-1)*100)</f>
        <v>1.8181818181818299</v>
      </c>
      <c r="T253" s="673">
        <f>IF(INDEX(Historical!$F$7:$F$1250,MATCH(B253,Historical!$B$7:$B$1281,0))=0,"n/a",((INDEX(Historical!$C$7:$C$1259,MATCH(B253,Historical!$B$7:$B$1281,0))/INDEX(Historical!$F$7:$F$1250,MATCH(B253,Historical!$B$7:$B$1281,0)))^(1/3)-1)*100)</f>
        <v>7.5619097349695741</v>
      </c>
      <c r="U253" s="673">
        <f>IF(INDEX(Historical!$H$7:$H$1250,MATCH(B253,Historical!$B$7:$B$1281,0))=0,"n/a",((INDEX(Historical!$C$7:$C$1259,MATCH(B253,Historical!$B$7:$B$1281,0))/INDEX(Historical!$H$7:$H$1250,MATCH(B253,Historical!$B$7:$B$1281,0)))^(1/5)-1)*100)</f>
        <v>7.5040149141812229</v>
      </c>
      <c r="V253" s="673">
        <f>IF(INDEX(Historical!$O$7:$O$1250,MATCH(B253,Historical!$B$7:$B$1281,0))=0,"n/a",((INDEX(Historical!$C$7:$C$1259,MATCH(B253,Historical!$B$7:$B$1281,0))/INDEX(Historical!$O$7:$O$1250,MATCH(B253,Historical!$B$7:$B$1281,0)))^(1/10)-1)*100)</f>
        <v>8.1844358389578034</v>
      </c>
      <c r="W253" s="674">
        <f t="shared" si="55"/>
        <v>0.91686404070299066</v>
      </c>
      <c r="X253" s="675" t="str">
        <f t="shared" si="56"/>
        <v>n/a</v>
      </c>
      <c r="Y253" s="644" t="s">
        <v>4582</v>
      </c>
      <c r="Z253" s="624" t="str">
        <f t="shared" si="57"/>
        <v>n/a</v>
      </c>
      <c r="AA253" s="853" t="str">
        <f t="shared" si="58"/>
        <v>n/a</v>
      </c>
      <c r="AB253" s="854">
        <v>12</v>
      </c>
      <c r="AC253" s="833">
        <v>-1.73</v>
      </c>
      <c r="AD253" s="833" t="s">
        <v>136</v>
      </c>
      <c r="AE253" s="833">
        <v>0.46</v>
      </c>
      <c r="AF253" s="833">
        <v>1.76</v>
      </c>
      <c r="AG253" s="833">
        <v>-5.6000000000000005</v>
      </c>
      <c r="AH253" s="833">
        <v>-347.3</v>
      </c>
      <c r="AI253" s="833">
        <v>29.38</v>
      </c>
      <c r="AJ253" s="833">
        <v>-18.099999999999998</v>
      </c>
      <c r="AK253" s="833" t="s">
        <v>136</v>
      </c>
      <c r="AL253" s="845">
        <v>3870</v>
      </c>
      <c r="AM253" s="839">
        <v>1.6</v>
      </c>
      <c r="AN253" s="833">
        <v>2.93</v>
      </c>
      <c r="AO253" s="711" t="str">
        <f t="shared" si="59"/>
        <v>n/a</v>
      </c>
      <c r="AP253" s="712">
        <f t="shared" si="60"/>
        <v>10.465019540750951</v>
      </c>
      <c r="AQ253" s="855" t="str">
        <f t="shared" si="61"/>
        <v>n/a</v>
      </c>
      <c r="AR253" s="624">
        <f>INDEX(Historical!$C$7:$C$1259,MATCH(B253,Historical!$B$7:$B$1281,0))*IF(AH253="n/a",1.03,IF(AH253&lt;0,1.01,IF(AH253&gt;10,1.1,(1+AH253/100))))</f>
        <v>2.2624000000000004</v>
      </c>
      <c r="AS253" s="853">
        <f t="shared" si="62"/>
        <v>2.4886400000000006</v>
      </c>
      <c r="AT253" s="853">
        <f t="shared" si="68"/>
        <v>2.5632992000000008</v>
      </c>
      <c r="AU253" s="853">
        <f t="shared" si="68"/>
        <v>2.6401981760000011</v>
      </c>
      <c r="AV253" s="853">
        <f t="shared" si="68"/>
        <v>2.7194041212800011</v>
      </c>
      <c r="AW253" s="624">
        <f t="shared" si="63"/>
        <v>12.673941497280005</v>
      </c>
      <c r="AX253" s="719">
        <f t="shared" si="64"/>
        <v>16.753392593892933</v>
      </c>
      <c r="AY253" s="900">
        <v>2</v>
      </c>
      <c r="AZ253" s="839">
        <v>234.43999999999997</v>
      </c>
      <c r="BA253" s="839">
        <v>-5.3199999999999994</v>
      </c>
      <c r="BB253" s="839">
        <v>8.44</v>
      </c>
      <c r="BC253" s="839">
        <v>40.82</v>
      </c>
      <c r="BE253" s="597">
        <v>2005</v>
      </c>
      <c r="BF253" s="865">
        <f t="shared" si="65"/>
        <v>1</v>
      </c>
      <c r="BG253" s="849">
        <v>-0.89999999999999991</v>
      </c>
    </row>
    <row r="254" spans="1:59" s="744" customFormat="1" ht="11.25" customHeight="1" x14ac:dyDescent="0.2">
      <c r="A254" s="726" t="s">
        <v>763</v>
      </c>
      <c r="B254" s="751" t="s">
        <v>764</v>
      </c>
      <c r="C254" s="898" t="s">
        <v>112</v>
      </c>
      <c r="D254" s="898" t="s">
        <v>4256</v>
      </c>
      <c r="E254" s="727">
        <v>20</v>
      </c>
      <c r="F254" s="1153">
        <v>167</v>
      </c>
      <c r="G254" s="1152" t="s">
        <v>106</v>
      </c>
      <c r="H254" s="1152" t="s">
        <v>106</v>
      </c>
      <c r="I254" s="728">
        <v>58.55</v>
      </c>
      <c r="J254" s="729">
        <f t="shared" si="52"/>
        <v>1.5029888983774553</v>
      </c>
      <c r="K254" s="730">
        <v>0.22</v>
      </c>
      <c r="L254" s="731">
        <v>4</v>
      </c>
      <c r="M254" s="732">
        <f t="shared" si="53"/>
        <v>0.88</v>
      </c>
      <c r="N254" s="733" t="s">
        <v>593</v>
      </c>
      <c r="O254" s="734">
        <v>0.2</v>
      </c>
      <c r="P254" s="1122">
        <v>44068</v>
      </c>
      <c r="Q254" s="1122">
        <v>44090</v>
      </c>
      <c r="R254" s="732">
        <f t="shared" si="54"/>
        <v>9.9999999999999947</v>
      </c>
      <c r="S254" s="673">
        <f>IF(INDEX(Historical!$D$7:$D$1257,MATCH(B254,Historical!$B$7:$B$1281,0))=0,"n/a",(INDEX(Historical!$C$7:$C$1259,MATCH(B254,Historical!$B$7:$B$1281,0))/INDEX(Historical!$D$7:$D$1257,MATCH(B254,Historical!$B$7:$B$1281,0))-1)*100)</f>
        <v>10.526315789473673</v>
      </c>
      <c r="T254" s="673">
        <f>IF(INDEX(Historical!$F$7:$F$1250,MATCH(B254,Historical!$B$7:$B$1281,0))=0,"n/a",((INDEX(Historical!$C$7:$C$1259,MATCH(B254,Historical!$B$7:$B$1281,0))/INDEX(Historical!$F$7:$F$1250,MATCH(B254,Historical!$B$7:$B$1281,0)))^(1/3)-1)*100)</f>
        <v>7.2976287935406337</v>
      </c>
      <c r="U254" s="673">
        <f>IF(INDEX(Historical!$H$7:$H$1250,MATCH(B254,Historical!$B$7:$B$1281,0))=0,"n/a",((INDEX(Historical!$C$7:$C$1259,MATCH(B254,Historical!$B$7:$B$1281,0))/INDEX(Historical!$H$7:$H$1250,MATCH(B254,Historical!$B$7:$B$1281,0)))^(1/5)-1)*100)</f>
        <v>6.9610375725068785</v>
      </c>
      <c r="V254" s="673">
        <f>IF(INDEX(Historical!$O$7:$O$1250,MATCH(B254,Historical!$B$7:$B$1281,0))=0,"n/a",((INDEX(Historical!$C$7:$C$1259,MATCH(B254,Historical!$B$7:$B$1281,0))/INDEX(Historical!$O$7:$O$1250,MATCH(B254,Historical!$B$7:$B$1281,0)))^(1/10)-1)*100)</f>
        <v>7.4359288518188515</v>
      </c>
      <c r="W254" s="674">
        <f t="shared" si="55"/>
        <v>0.93613558053398893</v>
      </c>
      <c r="X254" s="675">
        <f t="shared" si="56"/>
        <v>1.4206199127565058</v>
      </c>
      <c r="Y254" s="1192" t="s">
        <v>4141</v>
      </c>
      <c r="Z254" s="729">
        <f t="shared" si="57"/>
        <v>54.658385093167695</v>
      </c>
      <c r="AA254" s="736">
        <f t="shared" si="58"/>
        <v>36.366459627329192</v>
      </c>
      <c r="AB254" s="731">
        <v>12</v>
      </c>
      <c r="AC254" s="737">
        <v>1.61</v>
      </c>
      <c r="AD254" s="737">
        <v>5.15</v>
      </c>
      <c r="AE254" s="737">
        <v>4.46</v>
      </c>
      <c r="AF254" s="737">
        <v>6.33</v>
      </c>
      <c r="AG254" s="737">
        <v>18.399999999999999</v>
      </c>
      <c r="AH254" s="737">
        <v>18.7</v>
      </c>
      <c r="AI254" s="737">
        <v>15.14</v>
      </c>
      <c r="AJ254" s="737">
        <v>4.9000000000000004</v>
      </c>
      <c r="AK254" s="737">
        <v>7.0000000000000009</v>
      </c>
      <c r="AL254" s="738">
        <v>6140</v>
      </c>
      <c r="AM254" s="739">
        <v>14.299999999999999</v>
      </c>
      <c r="AN254" s="737">
        <v>0.68</v>
      </c>
      <c r="AO254" s="740">
        <f t="shared" si="59"/>
        <v>-27.902433156444857</v>
      </c>
      <c r="AP254" s="741">
        <f t="shared" si="60"/>
        <v>8.4640264708843347</v>
      </c>
      <c r="AQ254" s="742">
        <f t="shared" si="61"/>
        <v>219.86086519748883</v>
      </c>
      <c r="AR254" s="624">
        <f>INDEX(Historical!$C$7:$C$1259,MATCH(B254,Historical!$B$7:$B$1281,0))*IF(AH254="n/a",1.03,IF(AH254&lt;0,1.01,IF(AH254&gt;10,1.1,(1+AH254/100))))</f>
        <v>0.92400000000000004</v>
      </c>
      <c r="AS254" s="736">
        <f t="shared" si="62"/>
        <v>1.0164000000000002</v>
      </c>
      <c r="AT254" s="736">
        <f t="shared" si="68"/>
        <v>1.0875480000000002</v>
      </c>
      <c r="AU254" s="736">
        <f t="shared" si="68"/>
        <v>1.1636763600000002</v>
      </c>
      <c r="AV254" s="736">
        <f t="shared" si="68"/>
        <v>1.2451337052000002</v>
      </c>
      <c r="AW254" s="729">
        <f t="shared" si="63"/>
        <v>5.4367580652000012</v>
      </c>
      <c r="AX254" s="743">
        <f t="shared" si="64"/>
        <v>9.2856670626814708</v>
      </c>
      <c r="AY254" s="901">
        <v>1.1299999999999999</v>
      </c>
      <c r="AZ254" s="739">
        <v>77.42</v>
      </c>
      <c r="BA254" s="739">
        <v>-25.55</v>
      </c>
      <c r="BB254" s="739">
        <v>2.33</v>
      </c>
      <c r="BC254" s="739">
        <v>0.8</v>
      </c>
      <c r="BD254" s="875"/>
      <c r="BE254" s="597">
        <v>2001</v>
      </c>
      <c r="BF254" s="865">
        <f t="shared" si="65"/>
        <v>2</v>
      </c>
      <c r="BG254" s="793">
        <v>7.1</v>
      </c>
    </row>
    <row r="255" spans="1:59" ht="11.25" customHeight="1" x14ac:dyDescent="0.2">
      <c r="A255" s="838" t="s">
        <v>751</v>
      </c>
      <c r="B255" s="842" t="s">
        <v>752</v>
      </c>
      <c r="C255" s="898" t="s">
        <v>112</v>
      </c>
      <c r="D255" s="898" t="s">
        <v>4296</v>
      </c>
      <c r="E255" s="705">
        <v>16</v>
      </c>
      <c r="F255" s="1153">
        <v>230</v>
      </c>
      <c r="G255" s="1153" t="s">
        <v>106</v>
      </c>
      <c r="H255" s="1153" t="s">
        <v>106</v>
      </c>
      <c r="I255" s="841">
        <v>142.68</v>
      </c>
      <c r="J255" s="624">
        <f t="shared" si="52"/>
        <v>0.84104289318755254</v>
      </c>
      <c r="K255" s="844">
        <v>0.3</v>
      </c>
      <c r="L255" s="854">
        <v>4</v>
      </c>
      <c r="M255" s="615">
        <f t="shared" si="53"/>
        <v>1.2</v>
      </c>
      <c r="N255" s="837" t="s">
        <v>239</v>
      </c>
      <c r="O255" s="706">
        <v>0.28000000000000003</v>
      </c>
      <c r="P255" s="1098">
        <v>43643</v>
      </c>
      <c r="Q255" s="1098">
        <v>43658</v>
      </c>
      <c r="R255" s="615">
        <f t="shared" si="54"/>
        <v>7.1428571428571281</v>
      </c>
      <c r="S255" s="673">
        <f>IF(INDEX(Historical!$D$7:$D$1257,MATCH(B255,Historical!$B$7:$B$1281,0))=0,"n/a",(INDEX(Historical!$C$7:$C$1259,MATCH(B255,Historical!$B$7:$B$1281,0))/INDEX(Historical!$D$7:$D$1257,MATCH(B255,Historical!$B$7:$B$1281,0))-1)*100)</f>
        <v>3.4482758620689724</v>
      </c>
      <c r="T255" s="673">
        <f>IF(INDEX(Historical!$F$7:$F$1250,MATCH(B255,Historical!$B$7:$B$1281,0))=0,"n/a",((INDEX(Historical!$C$7:$C$1259,MATCH(B255,Historical!$B$7:$B$1281,0))/INDEX(Historical!$F$7:$F$1250,MATCH(B255,Historical!$B$7:$B$1281,0)))^(1/3)-1)*100)</f>
        <v>6.2658569182611146</v>
      </c>
      <c r="U255" s="673">
        <f>IF(INDEX(Historical!$H$7:$H$1250,MATCH(B255,Historical!$B$7:$B$1281,0))=0,"n/a",((INDEX(Historical!$C$7:$C$1259,MATCH(B255,Historical!$B$7:$B$1281,0))/INDEX(Historical!$H$7:$H$1250,MATCH(B255,Historical!$B$7:$B$1281,0)))^(1/5)-1)*100)</f>
        <v>5.9223841048812176</v>
      </c>
      <c r="V255" s="673">
        <f>IF(INDEX(Historical!$O$7:$O$1250,MATCH(B255,Historical!$B$7:$B$1281,0))=0,"n/a",((INDEX(Historical!$C$7:$C$1259,MATCH(B255,Historical!$B$7:$B$1281,0))/INDEX(Historical!$O$7:$O$1250,MATCH(B255,Historical!$B$7:$B$1281,0)))^(1/10)-1)*100)</f>
        <v>6.1606896218145968</v>
      </c>
      <c r="W255" s="674">
        <f t="shared" si="55"/>
        <v>0.96131836992898412</v>
      </c>
      <c r="X255" s="675">
        <f t="shared" si="56"/>
        <v>0.74966887403559712</v>
      </c>
      <c r="Y255" s="644" t="s">
        <v>4582</v>
      </c>
      <c r="Z255" s="624">
        <f t="shared" si="57"/>
        <v>25.917926565874726</v>
      </c>
      <c r="AA255" s="853">
        <f t="shared" si="58"/>
        <v>30.816414686825055</v>
      </c>
      <c r="AB255" s="854">
        <v>12</v>
      </c>
      <c r="AC255" s="833">
        <v>4.63</v>
      </c>
      <c r="AD255" s="833">
        <v>3.12</v>
      </c>
      <c r="AE255" s="833">
        <v>1.97</v>
      </c>
      <c r="AF255" s="833">
        <v>2.31</v>
      </c>
      <c r="AG255" s="833">
        <v>7.9</v>
      </c>
      <c r="AH255" s="833">
        <v>-18</v>
      </c>
      <c r="AI255" s="833">
        <v>12.27</v>
      </c>
      <c r="AJ255" s="833">
        <v>7.9</v>
      </c>
      <c r="AK255" s="833">
        <v>10</v>
      </c>
      <c r="AL255" s="845">
        <v>5740</v>
      </c>
      <c r="AM255" s="839">
        <v>0.4</v>
      </c>
      <c r="AN255" s="833">
        <v>0.42</v>
      </c>
      <c r="AO255" s="711">
        <f t="shared" si="59"/>
        <v>-24.052987688756286</v>
      </c>
      <c r="AP255" s="712">
        <f t="shared" si="60"/>
        <v>6.7634269980687698</v>
      </c>
      <c r="AQ255" s="855">
        <f t="shared" si="61"/>
        <v>77.871261717963833</v>
      </c>
      <c r="AR255" s="624">
        <f>INDEX(Historical!$C$7:$C$1259,MATCH(B255,Historical!$B$7:$B$1281,0))*IF(AH255="n/a",1.03,IF(AH255&lt;0,1.01,IF(AH255&gt;10,1.1,(1+AH255/100))))</f>
        <v>1.212</v>
      </c>
      <c r="AS255" s="853">
        <f t="shared" si="62"/>
        <v>1.3332000000000002</v>
      </c>
      <c r="AT255" s="853">
        <f t="shared" si="68"/>
        <v>1.4665200000000003</v>
      </c>
      <c r="AU255" s="853">
        <f t="shared" si="68"/>
        <v>1.6131720000000005</v>
      </c>
      <c r="AV255" s="853">
        <f t="shared" si="68"/>
        <v>1.7744892000000008</v>
      </c>
      <c r="AW255" s="624">
        <f t="shared" si="63"/>
        <v>7.3993812000000014</v>
      </c>
      <c r="AX255" s="719">
        <f t="shared" si="64"/>
        <v>5.1859974768713215</v>
      </c>
      <c r="AY255" s="900">
        <v>1.37</v>
      </c>
      <c r="AZ255" s="839">
        <v>154.20000000000002</v>
      </c>
      <c r="BA255" s="839">
        <v>-10.620000000000001</v>
      </c>
      <c r="BB255" s="839">
        <v>3.56</v>
      </c>
      <c r="BC255" s="839">
        <v>27.55</v>
      </c>
      <c r="BE255" s="597">
        <v>2005</v>
      </c>
      <c r="BF255" s="865">
        <f t="shared" si="65"/>
        <v>1</v>
      </c>
      <c r="BG255" s="849">
        <v>4.2</v>
      </c>
    </row>
    <row r="256" spans="1:59" ht="11.25" customHeight="1" x14ac:dyDescent="0.2">
      <c r="A256" s="831" t="s">
        <v>756</v>
      </c>
      <c r="B256" s="842" t="s">
        <v>757</v>
      </c>
      <c r="C256" s="898" t="s">
        <v>108</v>
      </c>
      <c r="D256" s="898" t="s">
        <v>4272</v>
      </c>
      <c r="E256" s="705">
        <v>23</v>
      </c>
      <c r="F256" s="1153">
        <v>155</v>
      </c>
      <c r="G256" s="1153" t="s">
        <v>37</v>
      </c>
      <c r="H256" s="1153" t="s">
        <v>115</v>
      </c>
      <c r="I256" s="841">
        <v>44.29</v>
      </c>
      <c r="J256" s="624">
        <f t="shared" si="52"/>
        <v>2.7816662903589977</v>
      </c>
      <c r="K256" s="851">
        <v>0.308</v>
      </c>
      <c r="L256" s="854">
        <v>4</v>
      </c>
      <c r="M256" s="615">
        <f t="shared" si="53"/>
        <v>1.232</v>
      </c>
      <c r="N256" s="837" t="s">
        <v>455</v>
      </c>
      <c r="O256" s="707">
        <v>0.28599999999999998</v>
      </c>
      <c r="P256" s="606">
        <v>44273</v>
      </c>
      <c r="Q256" s="606">
        <v>44302</v>
      </c>
      <c r="R256" s="615">
        <f t="shared" si="54"/>
        <v>7.6923076923076996</v>
      </c>
      <c r="S256" s="673">
        <f>IF(INDEX(Historical!$D$7:$D$1257,MATCH(B256,Historical!$B$7:$B$1281,0))=0,"n/a",(INDEX(Historical!$C$7:$C$1259,MATCH(B256,Historical!$B$7:$B$1281,0))/INDEX(Historical!$D$7:$D$1257,MATCH(B256,Historical!$B$7:$B$1281,0))-1)*100)</f>
        <v>8.5106382978723527</v>
      </c>
      <c r="T256" s="673">
        <f>IF(INDEX(Historical!$F$7:$F$1250,MATCH(B256,Historical!$B$7:$B$1281,0))=0,"n/a",((INDEX(Historical!$C$7:$C$1259,MATCH(B256,Historical!$B$7:$B$1281,0))/INDEX(Historical!$F$7:$F$1250,MATCH(B256,Historical!$B$7:$B$1281,0)))^(1/3)-1)*100)</f>
        <v>9.3541299792876842</v>
      </c>
      <c r="U256" s="673">
        <f>IF(INDEX(Historical!$H$7:$H$1250,MATCH(B256,Historical!$B$7:$B$1281,0))=0,"n/a",((INDEX(Historical!$C$7:$C$1259,MATCH(B256,Historical!$B$7:$B$1281,0))/INDEX(Historical!$H$7:$H$1250,MATCH(B256,Historical!$B$7:$B$1281,0)))^(1/5)-1)*100)</f>
        <v>7.8202728077545691</v>
      </c>
      <c r="V256" s="673">
        <f>IF(INDEX(Historical!$O$7:$O$1250,MATCH(B256,Historical!$B$7:$B$1281,0))=0,"n/a",((INDEX(Historical!$C$7:$C$1259,MATCH(B256,Historical!$B$7:$B$1281,0))/INDEX(Historical!$O$7:$O$1250,MATCH(B256,Historical!$B$7:$B$1281,0)))^(1/10)-1)*100)</f>
        <v>7.1773462536293131</v>
      </c>
      <c r="W256" s="674">
        <f t="shared" si="55"/>
        <v>1.0895771962792171</v>
      </c>
      <c r="X256" s="675">
        <f t="shared" si="56"/>
        <v>0.41819640683179515</v>
      </c>
      <c r="Y256" s="643"/>
      <c r="Z256" s="624">
        <f t="shared" si="57"/>
        <v>31.189873417721518</v>
      </c>
      <c r="AA256" s="853">
        <f t="shared" si="58"/>
        <v>11.212658227848101</v>
      </c>
      <c r="AB256" s="854">
        <v>12</v>
      </c>
      <c r="AC256" s="833">
        <v>3.95</v>
      </c>
      <c r="AD256" s="833">
        <v>1.1499999999999999</v>
      </c>
      <c r="AE256" s="833">
        <v>3.7</v>
      </c>
      <c r="AF256" s="833">
        <v>1.1599999999999999</v>
      </c>
      <c r="AG256" s="833">
        <v>10.4</v>
      </c>
      <c r="AH256" s="833">
        <v>-8.9</v>
      </c>
      <c r="AI256" s="833">
        <v>-12.1</v>
      </c>
      <c r="AJ256" s="833">
        <v>18.7</v>
      </c>
      <c r="AK256" s="833">
        <v>10</v>
      </c>
      <c r="AL256" s="845">
        <v>934.21</v>
      </c>
      <c r="AM256" s="839">
        <v>2.6</v>
      </c>
      <c r="AN256" s="833">
        <v>0.05</v>
      </c>
      <c r="AO256" s="711">
        <f t="shared" si="59"/>
        <v>-0.61071912973453379</v>
      </c>
      <c r="AP256" s="712">
        <f t="shared" si="60"/>
        <v>10.601939098113567</v>
      </c>
      <c r="AQ256" s="855">
        <f t="shared" si="61"/>
        <v>-23.968767983723961</v>
      </c>
      <c r="AR256" s="624">
        <f>INDEX(Historical!$C$7:$C$1259,MATCH(B256,Historical!$B$7:$B$1281,0))*IF(AH256="n/a",1.03,IF(AH256&lt;0,1.01,IF(AH256&gt;10,1.1,(1+AH256/100))))</f>
        <v>1.1332200000000001</v>
      </c>
      <c r="AS256" s="853">
        <f t="shared" si="62"/>
        <v>1.1445522000000001</v>
      </c>
      <c r="AT256" s="853">
        <f t="shared" si="68"/>
        <v>1.2590074200000003</v>
      </c>
      <c r="AU256" s="853">
        <f t="shared" si="68"/>
        <v>1.3849081620000006</v>
      </c>
      <c r="AV256" s="853">
        <f t="shared" si="68"/>
        <v>1.5233989782000008</v>
      </c>
      <c r="AW256" s="624">
        <f t="shared" si="63"/>
        <v>6.4450867602000024</v>
      </c>
      <c r="AX256" s="719">
        <f t="shared" si="64"/>
        <v>14.552013457213825</v>
      </c>
      <c r="AY256" s="900">
        <v>0.66</v>
      </c>
      <c r="AZ256" s="839">
        <v>63.73</v>
      </c>
      <c r="BA256" s="839">
        <v>-6.7</v>
      </c>
      <c r="BB256" s="839">
        <v>5.46</v>
      </c>
      <c r="BC256" s="839">
        <v>25.290000000000003</v>
      </c>
      <c r="BE256" s="597">
        <v>1999</v>
      </c>
      <c r="BF256" s="865">
        <f t="shared" si="65"/>
        <v>2</v>
      </c>
      <c r="BG256" s="849">
        <v>1.4000000000000001</v>
      </c>
    </row>
    <row r="257" spans="1:59" ht="11.25" customHeight="1" x14ac:dyDescent="0.2">
      <c r="A257" s="831" t="s">
        <v>1594</v>
      </c>
      <c r="B257" s="842" t="s">
        <v>1595</v>
      </c>
      <c r="C257" s="898" t="s">
        <v>108</v>
      </c>
      <c r="D257" s="898" t="s">
        <v>118</v>
      </c>
      <c r="E257" s="705">
        <v>12</v>
      </c>
      <c r="F257" s="1153">
        <v>282</v>
      </c>
      <c r="G257" s="1153" t="s">
        <v>106</v>
      </c>
      <c r="H257" s="1153" t="s">
        <v>106</v>
      </c>
      <c r="I257" s="841">
        <v>126.05</v>
      </c>
      <c r="J257" s="624">
        <f t="shared" si="52"/>
        <v>2.2213407378024592</v>
      </c>
      <c r="K257" s="844">
        <v>0.7</v>
      </c>
      <c r="L257" s="854">
        <v>4</v>
      </c>
      <c r="M257" s="615">
        <f t="shared" si="53"/>
        <v>2.8</v>
      </c>
      <c r="N257" s="837" t="s">
        <v>796</v>
      </c>
      <c r="O257" s="706">
        <v>0.6</v>
      </c>
      <c r="P257" s="904">
        <v>43684</v>
      </c>
      <c r="Q257" s="904">
        <v>43706</v>
      </c>
      <c r="R257" s="615">
        <f t="shared" si="54"/>
        <v>16.666666666666664</v>
      </c>
      <c r="S257" s="673">
        <f>IF(INDEX(Historical!$D$7:$D$1257,MATCH(B257,Historical!$B$7:$B$1281,0))=0,"n/a",(INDEX(Historical!$C$7:$C$1259,MATCH(B257,Historical!$B$7:$B$1281,0))/INDEX(Historical!$D$7:$D$1257,MATCH(B257,Historical!$B$7:$B$1281,0))-1)*100)</f>
        <v>7.6923076923076872</v>
      </c>
      <c r="T257" s="673">
        <f>IF(INDEX(Historical!$F$7:$F$1250,MATCH(B257,Historical!$B$7:$B$1281,0))=0,"n/a",((INDEX(Historical!$C$7:$C$1259,MATCH(B257,Historical!$B$7:$B$1281,0))/INDEX(Historical!$F$7:$F$1250,MATCH(B257,Historical!$B$7:$B$1281,0)))^(1/3)-1)*100)</f>
        <v>15.441567326431937</v>
      </c>
      <c r="U257" s="673">
        <f>IF(INDEX(Historical!$H$7:$H$1250,MATCH(B257,Historical!$B$7:$B$1281,0))=0,"n/a",((INDEX(Historical!$C$7:$C$1259,MATCH(B257,Historical!$B$7:$B$1281,0))/INDEX(Historical!$H$7:$H$1250,MATCH(B257,Historical!$B$7:$B$1281,0)))^(1/5)-1)*100)</f>
        <v>14.869835499703509</v>
      </c>
      <c r="V257" s="673">
        <f>IF(INDEX(Historical!$O$7:$O$1250,MATCH(B257,Historical!$B$7:$B$1281,0))=0,"n/a",((INDEX(Historical!$C$7:$C$1259,MATCH(B257,Historical!$B$7:$B$1281,0))/INDEX(Historical!$O$7:$O$1250,MATCH(B257,Historical!$B$7:$B$1281,0)))^(1/10)-1)*100)</f>
        <v>19.286605283985047</v>
      </c>
      <c r="W257" s="674">
        <f t="shared" si="55"/>
        <v>0.77099288758975759</v>
      </c>
      <c r="X257" s="675" t="str">
        <f t="shared" si="56"/>
        <v>n/a</v>
      </c>
      <c r="Y257" s="646" t="s">
        <v>4573</v>
      </c>
      <c r="Z257" s="624">
        <f t="shared" si="57"/>
        <v>45.602605863192181</v>
      </c>
      <c r="AA257" s="853">
        <f t="shared" si="58"/>
        <v>20.529315960912054</v>
      </c>
      <c r="AB257" s="854">
        <v>12</v>
      </c>
      <c r="AC257" s="833">
        <v>6.14</v>
      </c>
      <c r="AD257" s="833">
        <v>29.72</v>
      </c>
      <c r="AE257" s="833">
        <v>0.57999999999999996</v>
      </c>
      <c r="AF257" s="833">
        <v>0.61</v>
      </c>
      <c r="AG257" s="833">
        <v>3.4000000000000004</v>
      </c>
      <c r="AH257" s="833">
        <v>-53.7</v>
      </c>
      <c r="AI257" s="833">
        <v>47.04</v>
      </c>
      <c r="AJ257" s="833">
        <v>-3.3000000000000003</v>
      </c>
      <c r="AK257" s="833">
        <v>0.70000000000000007</v>
      </c>
      <c r="AL257" s="845">
        <v>8490</v>
      </c>
      <c r="AM257" s="839">
        <v>0.1</v>
      </c>
      <c r="AN257" s="833">
        <v>0.28000000000000003</v>
      </c>
      <c r="AO257" s="711">
        <f t="shared" si="59"/>
        <v>-3.4381397234060849</v>
      </c>
      <c r="AP257" s="712">
        <f t="shared" si="60"/>
        <v>17.091176237505969</v>
      </c>
      <c r="AQ257" s="855">
        <f t="shared" si="61"/>
        <v>-25.396208806026934</v>
      </c>
      <c r="AR257" s="624">
        <f>INDEX(Historical!$C$7:$C$1259,MATCH(B257,Historical!$B$7:$B$1281,0))*IF(AH257="n/a",1.03,IF(AH257&lt;0,1.01,IF(AH257&gt;10,1.1,(1+AH257/100))))</f>
        <v>2.8279999999999998</v>
      </c>
      <c r="AS257" s="853">
        <f t="shared" si="62"/>
        <v>3.1108000000000002</v>
      </c>
      <c r="AT257" s="853">
        <f t="shared" si="68"/>
        <v>3.1325756</v>
      </c>
      <c r="AU257" s="853">
        <f t="shared" si="68"/>
        <v>3.1545036291999997</v>
      </c>
      <c r="AV257" s="853">
        <f t="shared" si="68"/>
        <v>3.1765851546043993</v>
      </c>
      <c r="AW257" s="624">
        <f t="shared" si="63"/>
        <v>15.4024643838044</v>
      </c>
      <c r="AX257" s="719">
        <f t="shared" si="64"/>
        <v>12.219329142248633</v>
      </c>
      <c r="AY257" s="900">
        <v>1.23</v>
      </c>
      <c r="AZ257" s="839">
        <v>88.160000000000011</v>
      </c>
      <c r="BA257" s="839">
        <v>-6.08</v>
      </c>
      <c r="BB257" s="839">
        <v>5.4399999999999995</v>
      </c>
      <c r="BC257" s="839">
        <v>20</v>
      </c>
      <c r="BE257" s="597">
        <v>2009</v>
      </c>
      <c r="BF257" s="865">
        <f t="shared" si="65"/>
        <v>0</v>
      </c>
      <c r="BG257" s="849">
        <v>0.5</v>
      </c>
    </row>
    <row r="258" spans="1:59" ht="11.25" customHeight="1" x14ac:dyDescent="0.2">
      <c r="A258" s="838" t="s">
        <v>761</v>
      </c>
      <c r="B258" s="842" t="s">
        <v>762</v>
      </c>
      <c r="C258" s="898" t="s">
        <v>131</v>
      </c>
      <c r="D258" s="898" t="s">
        <v>4273</v>
      </c>
      <c r="E258" s="705">
        <v>17</v>
      </c>
      <c r="F258" s="1153">
        <v>223</v>
      </c>
      <c r="G258" s="1153" t="s">
        <v>37</v>
      </c>
      <c r="H258" s="1153" t="s">
        <v>37</v>
      </c>
      <c r="I258" s="841">
        <v>22.18</v>
      </c>
      <c r="J258" s="624">
        <f t="shared" si="52"/>
        <v>3.3363390441839496</v>
      </c>
      <c r="K258" s="844">
        <v>0.185</v>
      </c>
      <c r="L258" s="854">
        <v>4</v>
      </c>
      <c r="M258" s="615">
        <f t="shared" si="53"/>
        <v>0.74</v>
      </c>
      <c r="N258" s="837" t="s">
        <v>139</v>
      </c>
      <c r="O258" s="706">
        <v>0.17499999999999999</v>
      </c>
      <c r="P258" s="606">
        <v>44210</v>
      </c>
      <c r="Q258" s="606">
        <v>44228</v>
      </c>
      <c r="R258" s="615">
        <f t="shared" si="54"/>
        <v>5.7142857142857197</v>
      </c>
      <c r="S258" s="673">
        <f>IF(INDEX(Historical!$D$7:$D$1257,MATCH(B258,Historical!$B$7:$B$1281,0))=0,"n/a",(INDEX(Historical!$C$7:$C$1259,MATCH(B258,Historical!$B$7:$B$1281,0))/INDEX(Historical!$D$7:$D$1257,MATCH(B258,Historical!$B$7:$B$1281,0))-1)*100)</f>
        <v>6.0606060606060552</v>
      </c>
      <c r="T258" s="673">
        <f>IF(INDEX(Historical!$F$7:$F$1250,MATCH(B258,Historical!$B$7:$B$1281,0))=0,"n/a",((INDEX(Historical!$C$7:$C$1259,MATCH(B258,Historical!$B$7:$B$1281,0))/INDEX(Historical!$F$7:$F$1250,MATCH(B258,Historical!$B$7:$B$1281,0)))^(1/3)-1)*100)</f>
        <v>6.469042607881903</v>
      </c>
      <c r="U258" s="673">
        <f>IF(INDEX(Historical!$H$7:$H$1250,MATCH(B258,Historical!$B$7:$B$1281,0))=0,"n/a",((INDEX(Historical!$C$7:$C$1259,MATCH(B258,Historical!$B$7:$B$1281,0))/INDEX(Historical!$H$7:$H$1250,MATCH(B258,Historical!$B$7:$B$1281,0)))^(1/5)-1)*100)</f>
        <v>6.3995312815083638</v>
      </c>
      <c r="V258" s="673">
        <f>IF(INDEX(Historical!$O$7:$O$1250,MATCH(B258,Historical!$B$7:$B$1281,0))=0,"n/a",((INDEX(Historical!$C$7:$C$1259,MATCH(B258,Historical!$B$7:$B$1281,0))/INDEX(Historical!$O$7:$O$1250,MATCH(B258,Historical!$B$7:$B$1281,0)))^(1/10)-1)*100)</f>
        <v>4.7525337235331699</v>
      </c>
      <c r="W258" s="674">
        <f t="shared" si="55"/>
        <v>1.3465514720747249</v>
      </c>
      <c r="X258" s="675">
        <f t="shared" si="56"/>
        <v>0.50789930805621941</v>
      </c>
      <c r="Y258" s="640"/>
      <c r="Z258" s="624">
        <f t="shared" si="57"/>
        <v>53.623188405797109</v>
      </c>
      <c r="AA258" s="853">
        <f t="shared" si="58"/>
        <v>16.072463768115941</v>
      </c>
      <c r="AB258" s="854">
        <v>9</v>
      </c>
      <c r="AC258" s="833">
        <v>1.38</v>
      </c>
      <c r="AD258" s="833" t="s">
        <v>136</v>
      </c>
      <c r="AE258" s="833">
        <v>2.88</v>
      </c>
      <c r="AF258" s="833">
        <v>1.95</v>
      </c>
      <c r="AG258" s="833">
        <v>12.5</v>
      </c>
      <c r="AH258" s="833">
        <v>20.399999999999999</v>
      </c>
      <c r="AI258" s="833">
        <v>27.68</v>
      </c>
      <c r="AJ258" s="833">
        <v>12.6</v>
      </c>
      <c r="AK258" s="833" t="s">
        <v>136</v>
      </c>
      <c r="AL258" s="845">
        <v>181</v>
      </c>
      <c r="AM258" s="839">
        <v>3.3000000000000003</v>
      </c>
      <c r="AN258" s="833">
        <v>1.44</v>
      </c>
      <c r="AO258" s="711">
        <f t="shared" si="59"/>
        <v>-6.3365934424236272</v>
      </c>
      <c r="AP258" s="712">
        <f t="shared" si="60"/>
        <v>9.7358703256923143</v>
      </c>
      <c r="AQ258" s="855">
        <f t="shared" si="61"/>
        <v>18.023169755068924</v>
      </c>
      <c r="AR258" s="624">
        <f>INDEX(Historical!$C$7:$C$1259,MATCH(B258,Historical!$B$7:$B$1281,0))*IF(AH258="n/a",1.03,IF(AH258&lt;0,1.01,IF(AH258&gt;10,1.1,(1+AH258/100))))</f>
        <v>0.77</v>
      </c>
      <c r="AS258" s="853">
        <f t="shared" si="62"/>
        <v>0.84700000000000009</v>
      </c>
      <c r="AT258" s="853">
        <f t="shared" si="68"/>
        <v>0.87241000000000013</v>
      </c>
      <c r="AU258" s="853">
        <f t="shared" si="68"/>
        <v>0.89858230000000017</v>
      </c>
      <c r="AV258" s="853">
        <f t="shared" si="68"/>
        <v>0.92553976900000023</v>
      </c>
      <c r="AW258" s="624">
        <f t="shared" si="63"/>
        <v>4.3135320690000007</v>
      </c>
      <c r="AX258" s="719">
        <f t="shared" si="64"/>
        <v>19.447845216411185</v>
      </c>
      <c r="AY258" s="900">
        <v>-0.49</v>
      </c>
      <c r="AZ258" s="839">
        <v>0.44999999999999996</v>
      </c>
      <c r="BA258" s="839">
        <v>-23.330000000000002</v>
      </c>
      <c r="BB258" s="839">
        <v>-4.43</v>
      </c>
      <c r="BC258" s="839">
        <v>-6.64</v>
      </c>
      <c r="BE258" s="597">
        <v>2004</v>
      </c>
      <c r="BF258" s="865">
        <f t="shared" si="65"/>
        <v>1</v>
      </c>
      <c r="BG258" s="849">
        <v>4</v>
      </c>
    </row>
    <row r="259" spans="1:59" ht="11.25" customHeight="1" x14ac:dyDescent="0.2">
      <c r="A259" s="838" t="s">
        <v>773</v>
      </c>
      <c r="B259" s="842" t="s">
        <v>774</v>
      </c>
      <c r="C259" s="898" t="s">
        <v>123</v>
      </c>
      <c r="D259" s="898" t="s">
        <v>4289</v>
      </c>
      <c r="E259" s="705">
        <v>20</v>
      </c>
      <c r="F259" s="1153">
        <v>168</v>
      </c>
      <c r="G259" s="1153" t="s">
        <v>106</v>
      </c>
      <c r="H259" s="1153" t="s">
        <v>106</v>
      </c>
      <c r="I259" s="841">
        <v>107.62</v>
      </c>
      <c r="J259" s="624">
        <f t="shared" si="52"/>
        <v>1.1150343802267235</v>
      </c>
      <c r="K259" s="844">
        <v>0.3</v>
      </c>
      <c r="L259" s="854">
        <v>4</v>
      </c>
      <c r="M259" s="615">
        <f t="shared" si="53"/>
        <v>1.2</v>
      </c>
      <c r="N259" s="837" t="s">
        <v>422</v>
      </c>
      <c r="O259" s="706">
        <v>0.28000000000000003</v>
      </c>
      <c r="P259" s="606">
        <v>44203</v>
      </c>
      <c r="Q259" s="606">
        <v>44218</v>
      </c>
      <c r="R259" s="615">
        <f t="shared" si="54"/>
        <v>7.1428571428571281</v>
      </c>
      <c r="S259" s="673">
        <f>IF(INDEX(Historical!$D$7:$D$1257,MATCH(B259,Historical!$B$7:$B$1281,0))=0,"n/a",(INDEX(Historical!$C$7:$C$1259,MATCH(B259,Historical!$B$7:$B$1281,0))/INDEX(Historical!$D$7:$D$1257,MATCH(B259,Historical!$B$7:$B$1281,0))-1)*100)</f>
        <v>5.6603773584905648</v>
      </c>
      <c r="T259" s="673">
        <f>IF(INDEX(Historical!$F$7:$F$1250,MATCH(B259,Historical!$B$7:$B$1281,0))=0,"n/a",((INDEX(Historical!$C$7:$C$1259,MATCH(B259,Historical!$B$7:$B$1281,0))/INDEX(Historical!$F$7:$F$1250,MATCH(B259,Historical!$B$7:$B$1281,0)))^(1/3)-1)*100)</f>
        <v>5.2726599609396629</v>
      </c>
      <c r="U259" s="673">
        <f>IF(INDEX(Historical!$H$7:$H$1250,MATCH(B259,Historical!$B$7:$B$1281,0))=0,"n/a",((INDEX(Historical!$C$7:$C$1259,MATCH(B259,Historical!$B$7:$B$1281,0))/INDEX(Historical!$H$7:$H$1250,MATCH(B259,Historical!$B$7:$B$1281,0)))^(1/5)-1)*100)</f>
        <v>4.9414522844583919</v>
      </c>
      <c r="V259" s="673">
        <f>IF(INDEX(Historical!$O$7:$O$1250,MATCH(B259,Historical!$B$7:$B$1281,0))=0,"n/a",((INDEX(Historical!$C$7:$C$1259,MATCH(B259,Historical!$B$7:$B$1281,0))/INDEX(Historical!$O$7:$O$1250,MATCH(B259,Historical!$B$7:$B$1281,0)))^(1/10)-1)*100)</f>
        <v>12.01896409875356</v>
      </c>
      <c r="W259" s="674">
        <f t="shared" si="55"/>
        <v>0.41113795197797876</v>
      </c>
      <c r="X259" s="675">
        <f t="shared" si="56"/>
        <v>0.25603379712219648</v>
      </c>
      <c r="Y259" s="634"/>
      <c r="Z259" s="624">
        <f t="shared" si="57"/>
        <v>43.321299638989167</v>
      </c>
      <c r="AA259" s="853">
        <f t="shared" si="58"/>
        <v>38.851985559566785</v>
      </c>
      <c r="AB259" s="854">
        <v>6</v>
      </c>
      <c r="AC259" s="833">
        <v>2.77</v>
      </c>
      <c r="AD259" s="833">
        <v>2.48</v>
      </c>
      <c r="AE259" s="833">
        <v>12.04</v>
      </c>
      <c r="AF259" s="833">
        <v>2.89</v>
      </c>
      <c r="AG259" s="833">
        <v>11</v>
      </c>
      <c r="AH259" s="834">
        <v>34.699999999999996</v>
      </c>
      <c r="AI259" s="834">
        <v>9.25</v>
      </c>
      <c r="AJ259" s="833">
        <v>19.3</v>
      </c>
      <c r="AK259" s="833">
        <v>15.4</v>
      </c>
      <c r="AL259" s="845">
        <v>6760</v>
      </c>
      <c r="AM259" s="839">
        <v>0.36</v>
      </c>
      <c r="AN259" s="833">
        <v>0.08</v>
      </c>
      <c r="AO259" s="711">
        <f t="shared" si="59"/>
        <v>-32.795498894881668</v>
      </c>
      <c r="AP259" s="712">
        <f t="shared" si="60"/>
        <v>6.0564866646851154</v>
      </c>
      <c r="AQ259" s="855">
        <f t="shared" si="61"/>
        <v>123.39027957281701</v>
      </c>
      <c r="AR259" s="624">
        <f>INDEX(Historical!$C$7:$C$1259,MATCH(B259,Historical!$B$7:$B$1281,0))*IF(AH259="n/a",1.03,IF(AH259&lt;0,1.01,IF(AH259&gt;10,1.1,(1+AH259/100))))</f>
        <v>1.2320000000000002</v>
      </c>
      <c r="AS259" s="853">
        <f t="shared" si="62"/>
        <v>1.3459600000000003</v>
      </c>
      <c r="AT259" s="853">
        <f t="shared" si="68"/>
        <v>1.4805560000000004</v>
      </c>
      <c r="AU259" s="853">
        <f t="shared" si="68"/>
        <v>1.6286116000000006</v>
      </c>
      <c r="AV259" s="853">
        <f t="shared" si="68"/>
        <v>1.7914727600000009</v>
      </c>
      <c r="AW259" s="624">
        <f t="shared" si="63"/>
        <v>7.4786003600000033</v>
      </c>
      <c r="AX259" s="719">
        <f t="shared" si="64"/>
        <v>6.9490804311466299</v>
      </c>
      <c r="AY259" s="900">
        <v>0.63</v>
      </c>
      <c r="AZ259" s="839">
        <v>24.75</v>
      </c>
      <c r="BA259" s="839">
        <v>-27.11</v>
      </c>
      <c r="BB259" s="839">
        <v>1.08</v>
      </c>
      <c r="BC259" s="839">
        <v>-8.86</v>
      </c>
      <c r="BE259" s="597">
        <v>2002</v>
      </c>
      <c r="BF259" s="865">
        <f t="shared" si="65"/>
        <v>1</v>
      </c>
      <c r="BG259" s="849">
        <v>9.4</v>
      </c>
    </row>
    <row r="260" spans="1:59" ht="11.25" customHeight="1" x14ac:dyDescent="0.2">
      <c r="A260" s="831" t="s">
        <v>1600</v>
      </c>
      <c r="B260" s="842" t="s">
        <v>4513</v>
      </c>
      <c r="C260" s="898" t="s">
        <v>112</v>
      </c>
      <c r="D260" s="898" t="s">
        <v>4295</v>
      </c>
      <c r="E260" s="705">
        <v>11</v>
      </c>
      <c r="F260" s="1153">
        <v>315</v>
      </c>
      <c r="G260" s="1153" t="s">
        <v>106</v>
      </c>
      <c r="H260" s="1153" t="s">
        <v>106</v>
      </c>
      <c r="I260" s="841">
        <v>13.54</v>
      </c>
      <c r="J260" s="624">
        <f t="shared" si="52"/>
        <v>4.1358936484490405</v>
      </c>
      <c r="K260" s="844">
        <v>0.14000000000000001</v>
      </c>
      <c r="L260" s="854">
        <v>4</v>
      </c>
      <c r="M260" s="615">
        <f t="shared" si="53"/>
        <v>0.56000000000000005</v>
      </c>
      <c r="N260" s="837" t="s">
        <v>705</v>
      </c>
      <c r="O260" s="706">
        <v>0.13</v>
      </c>
      <c r="P260" s="904">
        <v>43698</v>
      </c>
      <c r="Q260" s="904">
        <v>43727</v>
      </c>
      <c r="R260" s="615">
        <f t="shared" si="54"/>
        <v>7.6923076923076987</v>
      </c>
      <c r="S260" s="673">
        <f>IF(INDEX(Historical!$D$7:$D$1257,MATCH(B260,Historical!$B$7:$B$1281,0))=0,"n/a",(INDEX(Historical!$C$7:$C$1259,MATCH(B260,Historical!$B$7:$B$1281,0))/INDEX(Historical!$D$7:$D$1257,MATCH(B260,Historical!$B$7:$B$1281,0))-1)*100)</f>
        <v>3.7037037037036979</v>
      </c>
      <c r="T260" s="673">
        <f>IF(INDEX(Historical!$F$7:$F$1250,MATCH(B260,Historical!$B$7:$B$1281,0))=0,"n/a",((INDEX(Historical!$C$7:$C$1259,MATCH(B260,Historical!$B$7:$B$1281,0))/INDEX(Historical!$F$7:$F$1250,MATCH(B260,Historical!$B$7:$B$1281,0)))^(1/3)-1)*100)</f>
        <v>6.7767583149812571</v>
      </c>
      <c r="U260" s="673">
        <f>IF(INDEX(Historical!$H$7:$H$1250,MATCH(B260,Historical!$B$7:$B$1281,0))=0,"n/a",((INDEX(Historical!$C$7:$C$1259,MATCH(B260,Historical!$B$7:$B$1281,0))/INDEX(Historical!$H$7:$H$1250,MATCH(B260,Historical!$B$7:$B$1281,0)))^(1/5)-1)*100)</f>
        <v>9.2388464140373152</v>
      </c>
      <c r="V260" s="673">
        <f>IF(INDEX(Historical!$O$7:$O$1250,MATCH(B260,Historical!$B$7:$B$1281,0))=0,"n/a",((INDEX(Historical!$C$7:$C$1259,MATCH(B260,Historical!$B$7:$B$1281,0))/INDEX(Historical!$O$7:$O$1250,MATCH(B260,Historical!$B$7:$B$1281,0)))^(1/10)-1)*100)</f>
        <v>21.481404403906691</v>
      </c>
      <c r="W260" s="674">
        <f t="shared" si="55"/>
        <v>0.43008577280715887</v>
      </c>
      <c r="X260" s="675">
        <f t="shared" si="56"/>
        <v>2.3097116035093288</v>
      </c>
      <c r="Y260" s="646" t="s">
        <v>4570</v>
      </c>
      <c r="Z260" s="624">
        <f t="shared" si="57"/>
        <v>147.36842105263159</v>
      </c>
      <c r="AA260" s="853">
        <f t="shared" si="58"/>
        <v>35.631578947368418</v>
      </c>
      <c r="AB260" s="854">
        <v>5</v>
      </c>
      <c r="AC260" s="833">
        <v>0.38</v>
      </c>
      <c r="AD260" s="833">
        <v>4.4400000000000004</v>
      </c>
      <c r="AE260" s="833">
        <v>0.67</v>
      </c>
      <c r="AF260" s="833">
        <v>1.43</v>
      </c>
      <c r="AG260" s="833" t="s">
        <v>136</v>
      </c>
      <c r="AH260" s="833">
        <v>-10.199999999999999</v>
      </c>
      <c r="AI260" s="833">
        <v>62.5</v>
      </c>
      <c r="AJ260" s="833">
        <v>4</v>
      </c>
      <c r="AK260" s="833">
        <v>8</v>
      </c>
      <c r="AL260" s="845">
        <v>435.58</v>
      </c>
      <c r="AM260" s="839">
        <v>1.4000000000000001</v>
      </c>
      <c r="AN260" s="833">
        <v>0.22</v>
      </c>
      <c r="AO260" s="711">
        <f t="shared" si="59"/>
        <v>-22.256838884882061</v>
      </c>
      <c r="AP260" s="712">
        <f t="shared" si="60"/>
        <v>13.374740062486357</v>
      </c>
      <c r="AQ260" s="855">
        <f t="shared" si="61"/>
        <v>50.485374549211159</v>
      </c>
      <c r="AR260" s="624">
        <f>INDEX(Historical!$C$7:$C$1259,MATCH(B260,Historical!$B$7:$B$1281,0))*IF(AH260="n/a",1.03,IF(AH260&lt;0,1.01,IF(AH260&gt;10,1.1,(1+AH260/100))))</f>
        <v>0.5656000000000001</v>
      </c>
      <c r="AS260" s="853">
        <f t="shared" si="62"/>
        <v>0.62216000000000016</v>
      </c>
      <c r="AT260" s="853">
        <f t="shared" si="68"/>
        <v>0.67193280000000022</v>
      </c>
      <c r="AU260" s="853">
        <f t="shared" si="68"/>
        <v>0.7256874240000003</v>
      </c>
      <c r="AV260" s="853">
        <f t="shared" si="68"/>
        <v>0.78374241792000043</v>
      </c>
      <c r="AW260" s="624">
        <f t="shared" si="63"/>
        <v>3.3691226419200015</v>
      </c>
      <c r="AX260" s="719">
        <f t="shared" si="64"/>
        <v>24.882737384933542</v>
      </c>
      <c r="AY260" s="900">
        <v>1.01</v>
      </c>
      <c r="AZ260" s="839">
        <v>47.010000000000005</v>
      </c>
      <c r="BA260" s="839">
        <v>-7.01</v>
      </c>
      <c r="BB260" s="839">
        <v>4.0599999999999996</v>
      </c>
      <c r="BC260" s="839">
        <v>11</v>
      </c>
      <c r="BE260" s="597">
        <v>2010</v>
      </c>
      <c r="BF260" s="865">
        <f t="shared" si="65"/>
        <v>0</v>
      </c>
      <c r="BG260" s="849" t="s">
        <v>136</v>
      </c>
    </row>
    <row r="261" spans="1:59" ht="11.25" customHeight="1" x14ac:dyDescent="0.2">
      <c r="A261" s="838" t="s">
        <v>765</v>
      </c>
      <c r="B261" s="842" t="s">
        <v>766</v>
      </c>
      <c r="C261" s="898" t="s">
        <v>112</v>
      </c>
      <c r="D261" s="898" t="s">
        <v>4295</v>
      </c>
      <c r="E261" s="705">
        <v>18</v>
      </c>
      <c r="F261" s="1153">
        <v>205</v>
      </c>
      <c r="G261" s="1153" t="s">
        <v>106</v>
      </c>
      <c r="H261" s="1153" t="s">
        <v>106</v>
      </c>
      <c r="I261" s="841">
        <v>78.069999999999993</v>
      </c>
      <c r="J261" s="624">
        <f t="shared" si="52"/>
        <v>1.9469706673498146</v>
      </c>
      <c r="K261" s="844">
        <v>0.38</v>
      </c>
      <c r="L261" s="854">
        <v>4</v>
      </c>
      <c r="M261" s="615">
        <f t="shared" si="53"/>
        <v>1.52</v>
      </c>
      <c r="N261" s="837" t="s">
        <v>148</v>
      </c>
      <c r="O261" s="706">
        <v>0.34</v>
      </c>
      <c r="P261" s="606">
        <v>44251</v>
      </c>
      <c r="Q261" s="606">
        <v>44270</v>
      </c>
      <c r="R261" s="615">
        <f t="shared" si="54"/>
        <v>11.764705882352935</v>
      </c>
      <c r="S261" s="673">
        <f>IF(INDEX(Historical!$D$7:$D$1257,MATCH(B261,Historical!$B$7:$B$1281,0))=0,"n/a",(INDEX(Historical!$C$7:$C$1259,MATCH(B261,Historical!$B$7:$B$1281,0))/INDEX(Historical!$D$7:$D$1257,MATCH(B261,Historical!$B$7:$B$1281,0))-1)*100)</f>
        <v>9.6774193548387224</v>
      </c>
      <c r="T261" s="673">
        <f>IF(INDEX(Historical!$F$7:$F$1250,MATCH(B261,Historical!$B$7:$B$1281,0))=0,"n/a",((INDEX(Historical!$C$7:$C$1259,MATCH(B261,Historical!$B$7:$B$1281,0))/INDEX(Historical!$F$7:$F$1250,MATCH(B261,Historical!$B$7:$B$1281,0)))^(1/3)-1)*100)</f>
        <v>12.311068346755549</v>
      </c>
      <c r="U261" s="673">
        <f>IF(INDEX(Historical!$H$7:$H$1250,MATCH(B261,Historical!$B$7:$B$1281,0))=0,"n/a",((INDEX(Historical!$C$7:$C$1259,MATCH(B261,Historical!$B$7:$B$1281,0))/INDEX(Historical!$H$7:$H$1250,MATCH(B261,Historical!$B$7:$B$1281,0)))^(1/5)-1)*100)</f>
        <v>11.196158593857874</v>
      </c>
      <c r="V261" s="673">
        <f>IF(INDEX(Historical!$O$7:$O$1250,MATCH(B261,Historical!$B$7:$B$1281,0))=0,"n/a",((INDEX(Historical!$C$7:$C$1259,MATCH(B261,Historical!$B$7:$B$1281,0))/INDEX(Historical!$O$7:$O$1250,MATCH(B261,Historical!$B$7:$B$1281,0)))^(1/10)-1)*100)</f>
        <v>10.091441045833882</v>
      </c>
      <c r="W261" s="674">
        <f t="shared" si="55"/>
        <v>1.1094707428806769</v>
      </c>
      <c r="X261" s="675">
        <f t="shared" si="56"/>
        <v>111.96158593857874</v>
      </c>
      <c r="Y261" s="842"/>
      <c r="Z261" s="624">
        <f t="shared" si="57"/>
        <v>56.296296296296291</v>
      </c>
      <c r="AA261" s="853">
        <f t="shared" si="58"/>
        <v>28.914814814814811</v>
      </c>
      <c r="AB261" s="854">
        <v>12</v>
      </c>
      <c r="AC261" s="833">
        <v>2.7</v>
      </c>
      <c r="AD261" s="833">
        <v>10.63</v>
      </c>
      <c r="AE261" s="833">
        <v>1.67</v>
      </c>
      <c r="AF261" s="833">
        <v>7.21</v>
      </c>
      <c r="AG261" s="833">
        <v>26.1</v>
      </c>
      <c r="AH261" s="833">
        <v>-30.8</v>
      </c>
      <c r="AI261" s="833">
        <v>16.989999999999998</v>
      </c>
      <c r="AJ261" s="833">
        <v>0.1</v>
      </c>
      <c r="AK261" s="833">
        <v>2.7</v>
      </c>
      <c r="AL261" s="845">
        <v>8550</v>
      </c>
      <c r="AM261" s="839">
        <v>2.4</v>
      </c>
      <c r="AN261" s="833">
        <v>0</v>
      </c>
      <c r="AO261" s="711">
        <f t="shared" si="59"/>
        <v>-15.771685553607123</v>
      </c>
      <c r="AP261" s="712">
        <f t="shared" si="60"/>
        <v>13.143129261207688</v>
      </c>
      <c r="AQ261" s="855">
        <f t="shared" si="61"/>
        <v>204.39434570220462</v>
      </c>
      <c r="AR261" s="624">
        <f>INDEX(Historical!$C$7:$C$1259,MATCH(B261,Historical!$B$7:$B$1281,0))*IF(AH261="n/a",1.03,IF(AH261&lt;0,1.01,IF(AH261&gt;10,1.1,(1+AH261/100))))</f>
        <v>1.3736000000000002</v>
      </c>
      <c r="AS261" s="853">
        <f t="shared" si="62"/>
        <v>1.5109600000000003</v>
      </c>
      <c r="AT261" s="853">
        <f t="shared" si="68"/>
        <v>1.5517559200000002</v>
      </c>
      <c r="AU261" s="853">
        <f t="shared" si="68"/>
        <v>1.59365332984</v>
      </c>
      <c r="AV261" s="853">
        <f t="shared" si="68"/>
        <v>1.6366819697456798</v>
      </c>
      <c r="AW261" s="624">
        <f t="shared" si="63"/>
        <v>7.6666512195856802</v>
      </c>
      <c r="AX261" s="719">
        <f t="shared" si="64"/>
        <v>9.8202270008782904</v>
      </c>
      <c r="AY261" s="900">
        <v>1.59</v>
      </c>
      <c r="AZ261" s="839">
        <v>121.57</v>
      </c>
      <c r="BA261" s="839">
        <v>-6.5</v>
      </c>
      <c r="BB261" s="839">
        <v>5.29</v>
      </c>
      <c r="BC261" s="839">
        <v>28.09</v>
      </c>
      <c r="BE261" s="597">
        <v>2004</v>
      </c>
      <c r="BF261" s="865">
        <f t="shared" si="65"/>
        <v>1</v>
      </c>
      <c r="BG261" s="849">
        <v>12.5</v>
      </c>
    </row>
    <row r="262" spans="1:59" s="744" customFormat="1" ht="11.25" customHeight="1" x14ac:dyDescent="0.2">
      <c r="A262" s="619" t="s">
        <v>1604</v>
      </c>
      <c r="B262" s="751" t="s">
        <v>1605</v>
      </c>
      <c r="C262" s="898" t="s">
        <v>112</v>
      </c>
      <c r="D262" s="898" t="s">
        <v>4296</v>
      </c>
      <c r="E262" s="727">
        <v>11</v>
      </c>
      <c r="F262" s="1153">
        <v>334</v>
      </c>
      <c r="G262" s="1152" t="s">
        <v>37</v>
      </c>
      <c r="H262" s="1152" t="s">
        <v>115</v>
      </c>
      <c r="I262" s="728">
        <v>265.44</v>
      </c>
      <c r="J262" s="729">
        <f t="shared" si="52"/>
        <v>1.6124171187462326</v>
      </c>
      <c r="K262" s="730">
        <v>1.07</v>
      </c>
      <c r="L262" s="731">
        <v>4</v>
      </c>
      <c r="M262" s="732">
        <f t="shared" si="53"/>
        <v>4.28</v>
      </c>
      <c r="N262" s="733" t="s">
        <v>142</v>
      </c>
      <c r="O262" s="734">
        <v>1.02</v>
      </c>
      <c r="P262" s="1122">
        <v>44148</v>
      </c>
      <c r="Q262" s="1122">
        <v>44175</v>
      </c>
      <c r="R262" s="732">
        <f t="shared" si="54"/>
        <v>4.9019607843137294</v>
      </c>
      <c r="S262" s="673">
        <f>IF(INDEX(Historical!$D$7:$D$1257,MATCH(B262,Historical!$B$7:$B$1281,0))=0,"n/a",(INDEX(Historical!$C$7:$C$1259,MATCH(B262,Historical!$B$7:$B$1281,0))/INDEX(Historical!$D$7:$D$1257,MATCH(B262,Historical!$B$7:$B$1281,0))-1)*100)</f>
        <v>5.0890585241730291</v>
      </c>
      <c r="T262" s="673">
        <f>IF(INDEX(Historical!$F$7:$F$1250,MATCH(B262,Historical!$B$7:$B$1281,0))=0,"n/a",((INDEX(Historical!$C$7:$C$1259,MATCH(B262,Historical!$B$7:$B$1281,0))/INDEX(Historical!$F$7:$F$1250,MATCH(B262,Historical!$B$7:$B$1281,0)))^(1/3)-1)*100)</f>
        <v>9.8577416295219997</v>
      </c>
      <c r="U262" s="673">
        <f>IF(INDEX(Historical!$H$7:$H$1250,MATCH(B262,Historical!$B$7:$B$1281,0))=0,"n/a",((INDEX(Historical!$C$7:$C$1259,MATCH(B262,Historical!$B$7:$B$1281,0))/INDEX(Historical!$H$7:$H$1250,MATCH(B262,Historical!$B$7:$B$1281,0)))^(1/5)-1)*100)</f>
        <v>9.0750078864950012</v>
      </c>
      <c r="V262" s="673">
        <f>IF(INDEX(Historical!$O$7:$O$1250,MATCH(B262,Historical!$B$7:$B$1281,0))=0,"n/a",((INDEX(Historical!$C$7:$C$1259,MATCH(B262,Historical!$B$7:$B$1281,0))/INDEX(Historical!$O$7:$O$1250,MATCH(B262,Historical!$B$7:$B$1281,0)))^(1/10)-1)*100)</f>
        <v>12.427876569321938</v>
      </c>
      <c r="W262" s="674">
        <f t="shared" si="55"/>
        <v>0.73021387329325005</v>
      </c>
      <c r="X262" s="675">
        <f t="shared" si="56"/>
        <v>1.2100010515326669</v>
      </c>
      <c r="Y262" s="1021"/>
      <c r="Z262" s="729">
        <f t="shared" si="57"/>
        <v>38.31692032229185</v>
      </c>
      <c r="AA262" s="736">
        <f t="shared" si="58"/>
        <v>23.763652641002686</v>
      </c>
      <c r="AB262" s="731">
        <v>9</v>
      </c>
      <c r="AC262" s="737">
        <v>11.17</v>
      </c>
      <c r="AD262" s="737">
        <v>2.2599999999999998</v>
      </c>
      <c r="AE262" s="737">
        <v>4.84</v>
      </c>
      <c r="AF262" s="737">
        <v>19.940000000000001</v>
      </c>
      <c r="AG262" s="737">
        <v>131.20000000000002</v>
      </c>
      <c r="AH262" s="737">
        <v>50.5</v>
      </c>
      <c r="AI262" s="737">
        <v>7.32</v>
      </c>
      <c r="AJ262" s="737">
        <v>7.5</v>
      </c>
      <c r="AK262" s="737">
        <v>10.6</v>
      </c>
      <c r="AL262" s="738">
        <v>30080</v>
      </c>
      <c r="AM262" s="998">
        <v>0.2</v>
      </c>
      <c r="AN262" s="737">
        <v>1.37</v>
      </c>
      <c r="AO262" s="740">
        <f t="shared" si="59"/>
        <v>-13.076227635761452</v>
      </c>
      <c r="AP262" s="741">
        <f t="shared" si="60"/>
        <v>10.687425005241234</v>
      </c>
      <c r="AQ262" s="742">
        <f t="shared" si="61"/>
        <v>358.91041665695911</v>
      </c>
      <c r="AR262" s="624">
        <f>INDEX(Historical!$C$7:$C$1259,MATCH(B262,Historical!$B$7:$B$1281,0))*IF(AH262="n/a",1.03,IF(AH262&lt;0,1.01,IF(AH262&gt;10,1.1,(1+AH262/100))))</f>
        <v>4.5430000000000001</v>
      </c>
      <c r="AS262" s="736">
        <f t="shared" si="62"/>
        <v>4.8755476</v>
      </c>
      <c r="AT262" s="736">
        <f t="shared" si="68"/>
        <v>5.3631023600000001</v>
      </c>
      <c r="AU262" s="736">
        <f t="shared" si="68"/>
        <v>5.8994125960000003</v>
      </c>
      <c r="AV262" s="736">
        <f t="shared" si="68"/>
        <v>6.489353855600001</v>
      </c>
      <c r="AW262" s="729">
        <f t="shared" si="63"/>
        <v>27.170416411600002</v>
      </c>
      <c r="AX262" s="743">
        <f t="shared" si="64"/>
        <v>10.235991716244726</v>
      </c>
      <c r="AY262" s="901">
        <v>1.38</v>
      </c>
      <c r="AZ262" s="739">
        <v>89.52</v>
      </c>
      <c r="BA262" s="739">
        <v>-3.63</v>
      </c>
      <c r="BB262" s="739">
        <v>4.4400000000000004</v>
      </c>
      <c r="BC262" s="739">
        <v>11.16</v>
      </c>
      <c r="BD262" s="875"/>
      <c r="BE262" s="597">
        <v>2010</v>
      </c>
      <c r="BF262" s="865">
        <f t="shared" si="65"/>
        <v>0</v>
      </c>
      <c r="BG262" s="793">
        <v>17.7</v>
      </c>
    </row>
    <row r="263" spans="1:59" ht="11.25" customHeight="1" x14ac:dyDescent="0.2">
      <c r="A263" s="831" t="s">
        <v>1596</v>
      </c>
      <c r="B263" s="842" t="s">
        <v>1597</v>
      </c>
      <c r="C263" s="898" t="s">
        <v>123</v>
      </c>
      <c r="D263" s="898" t="s">
        <v>4289</v>
      </c>
      <c r="E263" s="705">
        <v>11</v>
      </c>
      <c r="F263" s="1153">
        <v>370</v>
      </c>
      <c r="G263" s="1153" t="s">
        <v>106</v>
      </c>
      <c r="H263" s="1153" t="s">
        <v>106</v>
      </c>
      <c r="I263" s="841">
        <v>152.29</v>
      </c>
      <c r="J263" s="624">
        <f t="shared" ref="J263:J326" si="69">(M263/I263)*100</f>
        <v>1.8057653161730909</v>
      </c>
      <c r="K263" s="844">
        <v>0.6875</v>
      </c>
      <c r="L263" s="854">
        <v>4</v>
      </c>
      <c r="M263" s="615">
        <f t="shared" ref="M263:M326" si="70">K263*L263</f>
        <v>2.75</v>
      </c>
      <c r="N263" s="837" t="s">
        <v>318</v>
      </c>
      <c r="O263" s="706">
        <v>0.625</v>
      </c>
      <c r="P263" s="606">
        <v>44266</v>
      </c>
      <c r="Q263" s="606">
        <v>44281</v>
      </c>
      <c r="R263" s="615">
        <f t="shared" ref="R263:R326" si="71">(K263-O263)/O263*100</f>
        <v>10</v>
      </c>
      <c r="S263" s="673">
        <f>IF(INDEX(Historical!$D$7:$D$1257,MATCH(B263,Historical!$B$7:$B$1281,0))=0,"n/a",(INDEX(Historical!$C$7:$C$1259,MATCH(B263,Historical!$B$7:$B$1281,0))/INDEX(Historical!$D$7:$D$1257,MATCH(B263,Historical!$B$7:$B$1281,0))-1)*100)</f>
        <v>13.636363636363624</v>
      </c>
      <c r="T263" s="673">
        <f>IF(INDEX(Historical!$F$7:$F$1250,MATCH(B263,Historical!$B$7:$B$1281,0))=0,"n/a",((INDEX(Historical!$C$7:$C$1259,MATCH(B263,Historical!$B$7:$B$1281,0))/INDEX(Historical!$F$7:$F$1250,MATCH(B263,Historical!$B$7:$B$1281,0)))^(1/3)-1)*100)</f>
        <v>11.57215834702825</v>
      </c>
      <c r="U263" s="673">
        <f>IF(INDEX(Historical!$H$7:$H$1250,MATCH(B263,Historical!$B$7:$B$1281,0))=0,"n/a",((INDEX(Historical!$C$7:$C$1259,MATCH(B263,Historical!$B$7:$B$1281,0))/INDEX(Historical!$H$7:$H$1250,MATCH(B263,Historical!$B$7:$B$1281,0)))^(1/5)-1)*100)</f>
        <v>9.3362073943278112</v>
      </c>
      <c r="V263" s="673">
        <f>IF(INDEX(Historical!$O$7:$O$1250,MATCH(B263,Historical!$B$7:$B$1281,0))=0,"n/a",((INDEX(Historical!$C$7:$C$1259,MATCH(B263,Historical!$B$7:$B$1281,0))/INDEX(Historical!$O$7:$O$1250,MATCH(B263,Historical!$B$7:$B$1281,0)))^(1/10)-1)*100)</f>
        <v>20.112443398143132</v>
      </c>
      <c r="W263" s="674">
        <f t="shared" ref="W263:W326" si="72">IF(OR(U263&lt;=0,U263="n/a",V263&lt;=0,V263="n/a"),"n/a",U263/V263)</f>
        <v>0.46420055532336618</v>
      </c>
      <c r="X263" s="675">
        <f t="shared" ref="X263:X326" si="73">IF(OR(AJ263&lt;=0,AJ263="n/a",U263&lt;=0,U263="n/a"),"n/a",U263/AJ263)</f>
        <v>1.4819376816393353</v>
      </c>
      <c r="Y263" s="643"/>
      <c r="Z263" s="624">
        <f t="shared" ref="Z263:Z326" si="74">IF(OR(AC263&lt;0.01,AC263="n/a"),"n/a",M263/AC263*100)</f>
        <v>48.41549295774648</v>
      </c>
      <c r="AA263" s="853">
        <f t="shared" ref="AA263:AA326" si="75">IF(OR(AC263&lt;0.01,AC263="n/a"),"n/a",I263/AC263)</f>
        <v>26.81161971830986</v>
      </c>
      <c r="AB263" s="854">
        <v>12</v>
      </c>
      <c r="AC263" s="833">
        <v>5.68</v>
      </c>
      <c r="AD263" s="833">
        <v>2.78</v>
      </c>
      <c r="AE263" s="833">
        <v>1.03</v>
      </c>
      <c r="AF263" s="833">
        <v>1.88</v>
      </c>
      <c r="AG263" s="833">
        <v>7.3999999999999995</v>
      </c>
      <c r="AH263" s="833">
        <v>-45.300000000000004</v>
      </c>
      <c r="AI263" s="833">
        <v>-3.5999999999999996</v>
      </c>
      <c r="AJ263" s="833">
        <v>6.3</v>
      </c>
      <c r="AK263" s="833">
        <v>9.59</v>
      </c>
      <c r="AL263" s="845">
        <v>9070</v>
      </c>
      <c r="AM263" s="839">
        <v>0.70000000000000007</v>
      </c>
      <c r="AN263" s="833">
        <v>0.32</v>
      </c>
      <c r="AO263" s="711">
        <f t="shared" ref="AO263:AO326" si="76">IF(U263="n/a","n/a",IF(AA263&lt;0,"n/a",IF(AA263="n/a","n/a",J263+U263-AA263)))</f>
        <v>-15.669647007808958</v>
      </c>
      <c r="AP263" s="712">
        <f t="shared" ref="AP263:AP326" si="77">IF(U263="n/a","n/a",J263+U263)</f>
        <v>11.141972710500902</v>
      </c>
      <c r="AQ263" s="855">
        <f t="shared" ref="AQ263:AQ326" si="78">IF(OR(AC263&lt;0.01,AF263="n/a"),"n/a",(I263/SQRT(22.5*AC263*(I263/AF263))-1)*100)</f>
        <v>49.674973890349094</v>
      </c>
      <c r="AR263" s="624">
        <f>INDEX(Historical!$C$7:$C$1259,MATCH(B263,Historical!$B$7:$B$1281,0))*IF(AH263="n/a",1.03,IF(AH263&lt;0,1.01,IF(AH263&gt;10,1.1,(1+AH263/100))))</f>
        <v>2.5249999999999999</v>
      </c>
      <c r="AS263" s="853">
        <f t="shared" ref="AS263:AS326" si="79">IF($AI263="n/a",1.03*AR263,IF($AI263&lt;0,1.01*AR263,IF($AI263&gt;10,1.1*AR263,(1+$AI263/100)*AR263)))</f>
        <v>2.5502500000000001</v>
      </c>
      <c r="AT263" s="853">
        <f t="shared" si="68"/>
        <v>2.7948189750000005</v>
      </c>
      <c r="AU263" s="853">
        <f t="shared" si="68"/>
        <v>3.0628421147025007</v>
      </c>
      <c r="AV263" s="853">
        <f t="shared" si="68"/>
        <v>3.3565686735024709</v>
      </c>
      <c r="AW263" s="624">
        <f t="shared" ref="AW263:AW326" si="80">SUM(AR263:AV263)</f>
        <v>14.289479763204971</v>
      </c>
      <c r="AX263" s="719">
        <f t="shared" ref="AX263:AX326" si="81">AW263/I263*100</f>
        <v>9.3830716154737477</v>
      </c>
      <c r="AY263" s="900">
        <v>1.04</v>
      </c>
      <c r="AZ263" s="839">
        <v>94.679999999999993</v>
      </c>
      <c r="BA263" s="839">
        <v>-4</v>
      </c>
      <c r="BB263" s="839">
        <v>12.72</v>
      </c>
      <c r="BC263" s="839">
        <v>31.879999999999995</v>
      </c>
      <c r="BE263" s="597">
        <v>2011</v>
      </c>
      <c r="BF263" s="865">
        <f t="shared" ref="BF263:BF326" si="82">IF(BE263&gt;2008,0,IF(BE263&gt;2001,1,IF(BE263&gt;1990,2,IF(BE263&gt;1980,3,IF(BE263&gt;1973,4,IF(BE263&gt;1970,5,IF(BE263&gt;1960,6,IF(BE263&gt;1958,7,IF(BE263&gt;1953,8,9)))))))))</f>
        <v>0</v>
      </c>
      <c r="BG263" s="849">
        <v>4.5999999999999996</v>
      </c>
    </row>
    <row r="264" spans="1:59" ht="11.25" customHeight="1" x14ac:dyDescent="0.2">
      <c r="A264" s="838" t="s">
        <v>758</v>
      </c>
      <c r="B264" s="842" t="s">
        <v>759</v>
      </c>
      <c r="C264" s="898" t="s">
        <v>112</v>
      </c>
      <c r="D264" s="898" t="s">
        <v>4256</v>
      </c>
      <c r="E264" s="705">
        <v>18</v>
      </c>
      <c r="F264" s="1153">
        <v>195</v>
      </c>
      <c r="G264" s="1153" t="s">
        <v>106</v>
      </c>
      <c r="H264" s="1153" t="s">
        <v>106</v>
      </c>
      <c r="I264" s="841">
        <v>99.35</v>
      </c>
      <c r="J264" s="624">
        <f t="shared" si="69"/>
        <v>1.7111222949169602</v>
      </c>
      <c r="K264" s="844">
        <v>0.42499999999999999</v>
      </c>
      <c r="L264" s="854">
        <v>4</v>
      </c>
      <c r="M264" s="615">
        <f t="shared" si="70"/>
        <v>1.7</v>
      </c>
      <c r="N264" s="837" t="s">
        <v>218</v>
      </c>
      <c r="O264" s="706">
        <v>0.40500000000000003</v>
      </c>
      <c r="P264" s="606">
        <v>44104</v>
      </c>
      <c r="Q264" s="606">
        <v>44119</v>
      </c>
      <c r="R264" s="615">
        <f t="shared" si="71"/>
        <v>4.9382716049382616</v>
      </c>
      <c r="S264" s="673">
        <f>IF(INDEX(Historical!$D$7:$D$1257,MATCH(B264,Historical!$B$7:$B$1281,0))=0,"n/a",(INDEX(Historical!$C$7:$C$1259,MATCH(B264,Historical!$B$7:$B$1281,0))/INDEX(Historical!$D$7:$D$1257,MATCH(B264,Historical!$B$7:$B$1281,0))-1)*100)</f>
        <v>7.1895424836601274</v>
      </c>
      <c r="T264" s="673">
        <f>IF(INDEX(Historical!$F$7:$F$1250,MATCH(B264,Historical!$B$7:$B$1281,0))=0,"n/a",((INDEX(Historical!$C$7:$C$1259,MATCH(B264,Historical!$B$7:$B$1281,0))/INDEX(Historical!$F$7:$F$1250,MATCH(B264,Historical!$B$7:$B$1281,0)))^(1/3)-1)*100)</f>
        <v>7.9139970567847051</v>
      </c>
      <c r="U264" s="673">
        <f>IF(INDEX(Historical!$H$7:$H$1250,MATCH(B264,Historical!$B$7:$B$1281,0))=0,"n/a",((INDEX(Historical!$C$7:$C$1259,MATCH(B264,Historical!$B$7:$B$1281,0))/INDEX(Historical!$H$7:$H$1250,MATCH(B264,Historical!$B$7:$B$1281,0)))^(1/5)-1)*100)</f>
        <v>7.544399604357821</v>
      </c>
      <c r="V264" s="673">
        <f>IF(INDEX(Historical!$O$7:$O$1250,MATCH(B264,Historical!$B$7:$B$1281,0))=0,"n/a",((INDEX(Historical!$C$7:$C$1259,MATCH(B264,Historical!$B$7:$B$1281,0))/INDEX(Historical!$O$7:$O$1250,MATCH(B264,Historical!$B$7:$B$1281,0)))^(1/10)-1)*100)</f>
        <v>7.8537655136687867</v>
      </c>
      <c r="W264" s="674">
        <f t="shared" si="72"/>
        <v>0.96060922511977964</v>
      </c>
      <c r="X264" s="675">
        <f t="shared" si="73"/>
        <v>1.0478332783830309</v>
      </c>
      <c r="Y264" s="842"/>
      <c r="Z264" s="624">
        <f t="shared" si="74"/>
        <v>56.29139072847682</v>
      </c>
      <c r="AA264" s="853">
        <f t="shared" si="75"/>
        <v>32.897350993377479</v>
      </c>
      <c r="AB264" s="854">
        <v>12</v>
      </c>
      <c r="AC264" s="833">
        <v>3.02</v>
      </c>
      <c r="AD264" s="833">
        <v>4.3099999999999996</v>
      </c>
      <c r="AE264" s="833">
        <v>3.09</v>
      </c>
      <c r="AF264" s="833">
        <v>3.78</v>
      </c>
      <c r="AG264" s="833">
        <v>11.700000000000001</v>
      </c>
      <c r="AH264" s="833">
        <v>-9.3000000000000007</v>
      </c>
      <c r="AI264" s="833">
        <v>9.91</v>
      </c>
      <c r="AJ264" s="833">
        <v>7.1999999999999993</v>
      </c>
      <c r="AK264" s="833">
        <v>7.7</v>
      </c>
      <c r="AL264" s="845">
        <v>31330</v>
      </c>
      <c r="AM264" s="839">
        <v>0.2</v>
      </c>
      <c r="AN264" s="833">
        <v>1.05</v>
      </c>
      <c r="AO264" s="711">
        <f t="shared" si="76"/>
        <v>-23.641829094102697</v>
      </c>
      <c r="AP264" s="712">
        <f t="shared" si="77"/>
        <v>9.2555218992747808</v>
      </c>
      <c r="AQ264" s="855">
        <f t="shared" si="78"/>
        <v>135.09051377899993</v>
      </c>
      <c r="AR264" s="624">
        <f>INDEX(Historical!$C$7:$C$1259,MATCH(B264,Historical!$B$7:$B$1281,0))*IF(AH264="n/a",1.03,IF(AH264&lt;0,1.01,IF(AH264&gt;10,1.1,(1+AH264/100))))</f>
        <v>1.6563999999999999</v>
      </c>
      <c r="AS264" s="853">
        <f t="shared" si="79"/>
        <v>1.8205492399999998</v>
      </c>
      <c r="AT264" s="853">
        <f t="shared" si="68"/>
        <v>1.9607315314799998</v>
      </c>
      <c r="AU264" s="853">
        <f t="shared" si="68"/>
        <v>2.1117078594039596</v>
      </c>
      <c r="AV264" s="853">
        <f t="shared" si="68"/>
        <v>2.2743093645780643</v>
      </c>
      <c r="AW264" s="624">
        <f t="shared" si="80"/>
        <v>9.8236979954620232</v>
      </c>
      <c r="AX264" s="719">
        <f t="shared" si="81"/>
        <v>9.8879697991565418</v>
      </c>
      <c r="AY264" s="900">
        <v>0.69</v>
      </c>
      <c r="AZ264" s="839">
        <v>39.300000000000004</v>
      </c>
      <c r="BA264" s="839">
        <v>-4.2799999999999994</v>
      </c>
      <c r="BB264" s="839">
        <v>6.32</v>
      </c>
      <c r="BC264" s="839">
        <v>7.9200000000000008</v>
      </c>
      <c r="BE264" s="597">
        <v>2003</v>
      </c>
      <c r="BF264" s="865">
        <f t="shared" si="82"/>
        <v>1</v>
      </c>
      <c r="BG264" s="849">
        <v>4.2</v>
      </c>
    </row>
    <row r="265" spans="1:59" ht="11.25" customHeight="1" x14ac:dyDescent="0.2">
      <c r="A265" s="838" t="s">
        <v>1618</v>
      </c>
      <c r="B265" s="842" t="s">
        <v>1619</v>
      </c>
      <c r="C265" s="898" t="s">
        <v>108</v>
      </c>
      <c r="D265" s="898" t="s">
        <v>4272</v>
      </c>
      <c r="E265" s="705">
        <v>11</v>
      </c>
      <c r="F265" s="1153">
        <v>357</v>
      </c>
      <c r="G265" s="1153" t="s">
        <v>106</v>
      </c>
      <c r="H265" s="1153" t="s">
        <v>106</v>
      </c>
      <c r="I265" s="841">
        <v>43.43</v>
      </c>
      <c r="J265" s="624">
        <f t="shared" si="69"/>
        <v>2.9472714713331802</v>
      </c>
      <c r="K265" s="844">
        <v>0.32</v>
      </c>
      <c r="L265" s="854">
        <v>4</v>
      </c>
      <c r="M265" s="615">
        <f t="shared" si="70"/>
        <v>1.28</v>
      </c>
      <c r="N265" s="837" t="s">
        <v>963</v>
      </c>
      <c r="O265" s="706">
        <v>0.3</v>
      </c>
      <c r="P265" s="606">
        <v>44243</v>
      </c>
      <c r="Q265" s="606">
        <v>44251</v>
      </c>
      <c r="R265" s="615">
        <f t="shared" si="71"/>
        <v>6.6666666666666732</v>
      </c>
      <c r="S265" s="673">
        <f>IF(INDEX(Historical!$D$7:$D$1257,MATCH(B265,Historical!$B$7:$B$1281,0))=0,"n/a",(INDEX(Historical!$C$7:$C$1259,MATCH(B265,Historical!$B$7:$B$1281,0))/INDEX(Historical!$D$7:$D$1257,MATCH(B265,Historical!$B$7:$B$1281,0))-1)*100)</f>
        <v>1.6949152542372836</v>
      </c>
      <c r="T265" s="673">
        <f>IF(INDEX(Historical!$F$7:$F$1250,MATCH(B265,Historical!$B$7:$B$1281,0))=0,"n/a",((INDEX(Historical!$C$7:$C$1259,MATCH(B265,Historical!$B$7:$B$1281,0))/INDEX(Historical!$F$7:$F$1250,MATCH(B265,Historical!$B$7:$B$1281,0)))^(1/3)-1)*100)</f>
        <v>4.8856246288386806</v>
      </c>
      <c r="U265" s="673">
        <f>IF(INDEX(Historical!$H$7:$H$1250,MATCH(B265,Historical!$B$7:$B$1281,0))=0,"n/a",((INDEX(Historical!$C$7:$C$1259,MATCH(B265,Historical!$B$7:$B$1281,0))/INDEX(Historical!$H$7:$H$1250,MATCH(B265,Historical!$B$7:$B$1281,0)))^(1/5)-1)*100)</f>
        <v>5.9223841048812176</v>
      </c>
      <c r="V265" s="673">
        <f>IF(INDEX(Historical!$O$7:$O$1250,MATCH(B265,Historical!$B$7:$B$1281,0))=0,"n/a",((INDEX(Historical!$C$7:$C$1259,MATCH(B265,Historical!$B$7:$B$1281,0))/INDEX(Historical!$O$7:$O$1250,MATCH(B265,Historical!$B$7:$B$1281,0)))^(1/10)-1)*100)</f>
        <v>40.511582648364609</v>
      </c>
      <c r="W265" s="674">
        <f t="shared" si="72"/>
        <v>0.14618989725202194</v>
      </c>
      <c r="X265" s="675">
        <f t="shared" si="73"/>
        <v>1.6921097442517763</v>
      </c>
      <c r="Y265" s="646" t="s">
        <v>4577</v>
      </c>
      <c r="Z265" s="624">
        <f t="shared" si="74"/>
        <v>63.054187192118235</v>
      </c>
      <c r="AA265" s="853">
        <f t="shared" si="75"/>
        <v>21.39408866995074</v>
      </c>
      <c r="AB265" s="854">
        <v>12</v>
      </c>
      <c r="AC265" s="833">
        <v>2.0299999999999998</v>
      </c>
      <c r="AD265" s="833">
        <v>2.3199999999999998</v>
      </c>
      <c r="AE265" s="833">
        <v>4.76</v>
      </c>
      <c r="AF265" s="833">
        <v>1.41</v>
      </c>
      <c r="AG265" s="833">
        <v>7.1</v>
      </c>
      <c r="AH265" s="833">
        <v>-32.9</v>
      </c>
      <c r="AI265" s="833">
        <v>-1.6099999999999999</v>
      </c>
      <c r="AJ265" s="833">
        <v>3.5000000000000004</v>
      </c>
      <c r="AK265" s="833">
        <v>9.3000000000000007</v>
      </c>
      <c r="AL265" s="845">
        <v>2020</v>
      </c>
      <c r="AM265" s="839">
        <v>1.7000000000000002</v>
      </c>
      <c r="AN265" s="833">
        <v>0.15</v>
      </c>
      <c r="AO265" s="711">
        <f t="shared" si="76"/>
        <v>-12.524433093736342</v>
      </c>
      <c r="AP265" s="712">
        <f t="shared" si="77"/>
        <v>8.8696555762143987</v>
      </c>
      <c r="AQ265" s="855">
        <f t="shared" si="78"/>
        <v>15.788437389789189</v>
      </c>
      <c r="AR265" s="624">
        <f>INDEX(Historical!$C$7:$C$1259,MATCH(B265,Historical!$B$7:$B$1281,0))*IF(AH265="n/a",1.03,IF(AH265&lt;0,1.01,IF(AH265&gt;10,1.1,(1+AH265/100))))</f>
        <v>1.212</v>
      </c>
      <c r="AS265" s="853">
        <f t="shared" si="79"/>
        <v>1.2241199999999999</v>
      </c>
      <c r="AT265" s="853">
        <f t="shared" si="68"/>
        <v>1.3379631599999999</v>
      </c>
      <c r="AU265" s="853">
        <f t="shared" si="68"/>
        <v>1.4623937338799999</v>
      </c>
      <c r="AV265" s="853">
        <f t="shared" si="68"/>
        <v>1.5983963511308399</v>
      </c>
      <c r="AW265" s="624">
        <f t="shared" si="80"/>
        <v>6.83487324501084</v>
      </c>
      <c r="AX265" s="719">
        <f t="shared" si="81"/>
        <v>15.737677285311626</v>
      </c>
      <c r="AY265" s="900">
        <v>1.1399999999999999</v>
      </c>
      <c r="AZ265" s="839">
        <v>131.13</v>
      </c>
      <c r="BA265" s="839">
        <v>-2.97</v>
      </c>
      <c r="BB265" s="839">
        <v>12.72</v>
      </c>
      <c r="BC265" s="839">
        <v>46.93</v>
      </c>
      <c r="BE265" s="597">
        <v>2011</v>
      </c>
      <c r="BF265" s="865">
        <f t="shared" si="82"/>
        <v>0</v>
      </c>
      <c r="BG265" s="849">
        <v>0.8</v>
      </c>
    </row>
    <row r="266" spans="1:59" ht="11.25" customHeight="1" x14ac:dyDescent="0.2">
      <c r="A266" s="831" t="s">
        <v>1679</v>
      </c>
      <c r="B266" s="842" t="s">
        <v>1680</v>
      </c>
      <c r="C266" s="898" t="s">
        <v>245</v>
      </c>
      <c r="D266" s="898" t="s">
        <v>4286</v>
      </c>
      <c r="E266" s="705">
        <v>11</v>
      </c>
      <c r="F266" s="1153">
        <v>333</v>
      </c>
      <c r="G266" s="1153" t="s">
        <v>115</v>
      </c>
      <c r="H266" s="1153" t="s">
        <v>115</v>
      </c>
      <c r="I266" s="841">
        <v>109.27</v>
      </c>
      <c r="J266" s="624">
        <f t="shared" si="69"/>
        <v>1.6472956895762791</v>
      </c>
      <c r="K266" s="844">
        <v>0.45</v>
      </c>
      <c r="L266" s="854">
        <v>4</v>
      </c>
      <c r="M266" s="615">
        <f t="shared" si="70"/>
        <v>1.8</v>
      </c>
      <c r="N266" s="837" t="s">
        <v>119</v>
      </c>
      <c r="O266" s="706">
        <v>0.41</v>
      </c>
      <c r="P266" s="606">
        <v>44145</v>
      </c>
      <c r="Q266" s="606">
        <v>44162</v>
      </c>
      <c r="R266" s="615">
        <f t="shared" si="71"/>
        <v>9.7560975609756184</v>
      </c>
      <c r="S266" s="673">
        <f>IF(INDEX(Historical!$D$7:$D$1257,MATCH(B266,Historical!$B$7:$B$1281,0))=0,"n/a",(INDEX(Historical!$C$7:$C$1259,MATCH(B266,Historical!$B$7:$B$1281,0))/INDEX(Historical!$D$7:$D$1257,MATCH(B266,Historical!$B$7:$B$1281,0))-1)*100)</f>
        <v>12.751677852348987</v>
      </c>
      <c r="T266" s="673">
        <f>IF(INDEX(Historical!$F$7:$F$1250,MATCH(B266,Historical!$B$7:$B$1281,0))=0,"n/a",((INDEX(Historical!$C$7:$C$1259,MATCH(B266,Historical!$B$7:$B$1281,0))/INDEX(Historical!$F$7:$F$1250,MATCH(B266,Historical!$B$7:$B$1281,0)))^(1/3)-1)*100)</f>
        <v>16.960709528514649</v>
      </c>
      <c r="U266" s="673">
        <f>IF(INDEX(Historical!$H$7:$H$1250,MATCH(B266,Historical!$B$7:$B$1281,0))=0,"n/a",((INDEX(Historical!$C$7:$C$1259,MATCH(B266,Historical!$B$7:$B$1281,0))/INDEX(Historical!$H$7:$H$1250,MATCH(B266,Historical!$B$7:$B$1281,0)))^(1/5)-1)*100)</f>
        <v>19.828486453496662</v>
      </c>
      <c r="V266" s="673">
        <f>IF(INDEX(Historical!$O$7:$O$1250,MATCH(B266,Historical!$B$7:$B$1281,0))=0,"n/a",((INDEX(Historical!$C$7:$C$1259,MATCH(B266,Historical!$B$7:$B$1281,0))/INDEX(Historical!$O$7:$O$1250,MATCH(B266,Historical!$B$7:$B$1281,0)))^(1/10)-1)*100)</f>
        <v>25.026961761890831</v>
      </c>
      <c r="W266" s="674">
        <f t="shared" si="72"/>
        <v>0.79228500215675346</v>
      </c>
      <c r="X266" s="675" t="str">
        <f t="shared" si="73"/>
        <v>n/a</v>
      </c>
      <c r="Y266" s="637"/>
      <c r="Z266" s="624">
        <f t="shared" si="74"/>
        <v>321.42857142857139</v>
      </c>
      <c r="AA266" s="853">
        <f t="shared" si="75"/>
        <v>195.12499999999997</v>
      </c>
      <c r="AB266" s="854">
        <v>9</v>
      </c>
      <c r="AC266" s="833">
        <v>0.56000000000000005</v>
      </c>
      <c r="AD266" s="833">
        <v>3.9</v>
      </c>
      <c r="AE266" s="833">
        <v>5.47</v>
      </c>
      <c r="AF266" s="833" t="s">
        <v>136</v>
      </c>
      <c r="AG266" s="833">
        <v>-8.3000000000000007</v>
      </c>
      <c r="AH266" s="833">
        <v>-73.099999999999994</v>
      </c>
      <c r="AI266" s="833">
        <v>21.83</v>
      </c>
      <c r="AJ266" s="833">
        <v>-15.5</v>
      </c>
      <c r="AK266" s="833">
        <v>50.81</v>
      </c>
      <c r="AL266" s="845">
        <v>126810</v>
      </c>
      <c r="AM266" s="839">
        <v>0.2</v>
      </c>
      <c r="AN266" s="833" t="s">
        <v>136</v>
      </c>
      <c r="AO266" s="711">
        <f t="shared" si="76"/>
        <v>-173.64921785692704</v>
      </c>
      <c r="AP266" s="712">
        <f t="shared" si="77"/>
        <v>21.475782143072941</v>
      </c>
      <c r="AQ266" s="855" t="str">
        <f t="shared" si="78"/>
        <v>n/a</v>
      </c>
      <c r="AR266" s="624">
        <f>INDEX(Historical!$C$7:$C$1259,MATCH(B266,Historical!$B$7:$B$1281,0))*IF(AH266="n/a",1.03,IF(AH266&lt;0,1.01,IF(AH266&gt;10,1.1,(1+AH266/100))))</f>
        <v>1.6967999999999999</v>
      </c>
      <c r="AS266" s="853">
        <f t="shared" si="79"/>
        <v>1.8664799999999999</v>
      </c>
      <c r="AT266" s="853">
        <f t="shared" si="68"/>
        <v>2.0531280000000001</v>
      </c>
      <c r="AU266" s="853">
        <f t="shared" si="68"/>
        <v>2.2584408000000002</v>
      </c>
      <c r="AV266" s="853">
        <f t="shared" si="68"/>
        <v>2.4842848800000006</v>
      </c>
      <c r="AW266" s="624">
        <f t="shared" si="80"/>
        <v>10.359133680000001</v>
      </c>
      <c r="AX266" s="719">
        <f t="shared" si="81"/>
        <v>9.4803090326713662</v>
      </c>
      <c r="AY266" s="900">
        <v>0.88</v>
      </c>
      <c r="AZ266" s="839">
        <v>79.430000000000007</v>
      </c>
      <c r="BA266" s="839">
        <v>-2.73</v>
      </c>
      <c r="BB266" s="839">
        <v>3.84</v>
      </c>
      <c r="BC266" s="839">
        <v>18.7</v>
      </c>
      <c r="BD266" s="618"/>
      <c r="BE266" s="597">
        <v>2010</v>
      </c>
      <c r="BF266" s="865">
        <f t="shared" si="82"/>
        <v>0</v>
      </c>
      <c r="BG266" s="849">
        <v>2.2999999999999998</v>
      </c>
    </row>
    <row r="267" spans="1:59" ht="11.25" customHeight="1" x14ac:dyDescent="0.2">
      <c r="A267" s="838" t="s">
        <v>1630</v>
      </c>
      <c r="B267" s="842" t="s">
        <v>1631</v>
      </c>
      <c r="C267" s="898" t="s">
        <v>245</v>
      </c>
      <c r="D267" s="898" t="s">
        <v>4303</v>
      </c>
      <c r="E267" s="705">
        <v>10</v>
      </c>
      <c r="F267" s="1153">
        <v>435</v>
      </c>
      <c r="G267" s="1153" t="s">
        <v>106</v>
      </c>
      <c r="H267" s="1153" t="s">
        <v>106</v>
      </c>
      <c r="I267" s="841">
        <v>51.05</v>
      </c>
      <c r="J267" s="624">
        <f t="shared" si="69"/>
        <v>1.6454456415279137</v>
      </c>
      <c r="K267" s="844">
        <v>0.21</v>
      </c>
      <c r="L267" s="854">
        <v>4</v>
      </c>
      <c r="M267" s="615">
        <f t="shared" si="70"/>
        <v>0.84</v>
      </c>
      <c r="N267" s="837" t="s">
        <v>318</v>
      </c>
      <c r="O267" s="706">
        <v>0.19</v>
      </c>
      <c r="P267" s="606">
        <v>44179</v>
      </c>
      <c r="Q267" s="606">
        <v>44196</v>
      </c>
      <c r="R267" s="615">
        <f t="shared" si="71"/>
        <v>10.52631578947368</v>
      </c>
      <c r="S267" s="673">
        <f>IF(INDEX(Historical!$D$7:$D$1257,MATCH(B267,Historical!$B$7:$B$1281,0))=0,"n/a",(INDEX(Historical!$C$7:$C$1259,MATCH(B267,Historical!$B$7:$B$1281,0))/INDEX(Historical!$D$7:$D$1257,MATCH(B267,Historical!$B$7:$B$1281,0))-1)*100)</f>
        <v>8.3333333333333481</v>
      </c>
      <c r="T267" s="673">
        <f>IF(INDEX(Historical!$F$7:$F$1250,MATCH(B267,Historical!$B$7:$B$1281,0))=0,"n/a",((INDEX(Historical!$C$7:$C$1259,MATCH(B267,Historical!$B$7:$B$1281,0))/INDEX(Historical!$F$7:$F$1250,MATCH(B267,Historical!$B$7:$B$1281,0)))^(1/3)-1)*100)</f>
        <v>10.37961367337601</v>
      </c>
      <c r="U267" s="673">
        <f>IF(INDEX(Historical!$H$7:$H$1250,MATCH(B267,Historical!$B$7:$B$1281,0))=0,"n/a",((INDEX(Historical!$C$7:$C$1259,MATCH(B267,Historical!$B$7:$B$1281,0))/INDEX(Historical!$H$7:$H$1250,MATCH(B267,Historical!$B$7:$B$1281,0)))^(1/5)-1)*100)</f>
        <v>12.131694529164561</v>
      </c>
      <c r="V267" s="673">
        <f>IF(INDEX(Historical!$O$7:$O$1250,MATCH(B267,Historical!$B$7:$B$1281,0))=0,"n/a",((INDEX(Historical!$C$7:$C$1259,MATCH(B267,Historical!$B$7:$B$1281,0))/INDEX(Historical!$O$7:$O$1250,MATCH(B267,Historical!$B$7:$B$1281,0)))^(1/10)-1)*100)</f>
        <v>17.164882683060824</v>
      </c>
      <c r="W267" s="674">
        <f t="shared" si="72"/>
        <v>0.70677410112081518</v>
      </c>
      <c r="X267" s="675">
        <f t="shared" si="73"/>
        <v>0.59762042015588968</v>
      </c>
      <c r="Y267" s="843"/>
      <c r="Z267" s="624">
        <f t="shared" si="74"/>
        <v>28.965517241379313</v>
      </c>
      <c r="AA267" s="853">
        <f t="shared" si="75"/>
        <v>17.603448275862068</v>
      </c>
      <c r="AB267" s="854">
        <v>12</v>
      </c>
      <c r="AC267" s="833">
        <v>2.9</v>
      </c>
      <c r="AD267" s="833">
        <v>1.63</v>
      </c>
      <c r="AE267" s="833">
        <v>2.42</v>
      </c>
      <c r="AF267" s="833">
        <v>5.05</v>
      </c>
      <c r="AG267" s="833">
        <v>29.5</v>
      </c>
      <c r="AH267" s="833">
        <v>44.7</v>
      </c>
      <c r="AI267" s="833">
        <v>-7.04</v>
      </c>
      <c r="AJ267" s="833">
        <v>20.3</v>
      </c>
      <c r="AK267" s="833">
        <v>10.86</v>
      </c>
      <c r="AL267" s="845">
        <v>8490</v>
      </c>
      <c r="AM267" s="839">
        <v>1.6</v>
      </c>
      <c r="AN267" s="833">
        <v>2.14</v>
      </c>
      <c r="AO267" s="711">
        <f t="shared" si="76"/>
        <v>-3.8263081051695931</v>
      </c>
      <c r="AP267" s="712">
        <f t="shared" si="77"/>
        <v>13.777140170692475</v>
      </c>
      <c r="AQ267" s="855">
        <f t="shared" si="78"/>
        <v>98.771128904133747</v>
      </c>
      <c r="AR267" s="624">
        <f>INDEX(Historical!$C$7:$C$1259,MATCH(B267,Historical!$B$7:$B$1281,0))*IF(AH267="n/a",1.03,IF(AH267&lt;0,1.01,IF(AH267&gt;10,1.1,(1+AH267/100))))</f>
        <v>0.8580000000000001</v>
      </c>
      <c r="AS267" s="853">
        <f t="shared" si="79"/>
        <v>0.86658000000000013</v>
      </c>
      <c r="AT267" s="853">
        <f t="shared" ref="AT267:AV286" si="83">IF($AK267="n/a",1.03*AS267,IF($AK267&lt;0,1.01*AS267,IF($AK267&gt;10,1.1*AS267,(1+$AK267/100)*AS267)))</f>
        <v>0.95323800000000025</v>
      </c>
      <c r="AU267" s="853">
        <f t="shared" si="83"/>
        <v>1.0485618000000003</v>
      </c>
      <c r="AV267" s="853">
        <f t="shared" si="83"/>
        <v>1.1534179800000004</v>
      </c>
      <c r="AW267" s="624">
        <f t="shared" si="80"/>
        <v>4.8797977800000005</v>
      </c>
      <c r="AX267" s="719">
        <f t="shared" si="81"/>
        <v>9.5588595102840372</v>
      </c>
      <c r="AY267" s="900">
        <v>0.65</v>
      </c>
      <c r="AZ267" s="839">
        <v>50.460000000000008</v>
      </c>
      <c r="BA267" s="839">
        <v>-6.6199999999999992</v>
      </c>
      <c r="BB267" s="839">
        <v>1.9300000000000002</v>
      </c>
      <c r="BC267" s="839">
        <v>10.47</v>
      </c>
      <c r="BE267" s="597">
        <v>2011</v>
      </c>
      <c r="BF267" s="865">
        <f t="shared" si="82"/>
        <v>0</v>
      </c>
      <c r="BG267" s="849">
        <v>3.8</v>
      </c>
    </row>
    <row r="268" spans="1:59" ht="11.25" customHeight="1" x14ac:dyDescent="0.2">
      <c r="A268" s="838" t="s">
        <v>1634</v>
      </c>
      <c r="B268" s="842" t="s">
        <v>1635</v>
      </c>
      <c r="C268" s="898" t="s">
        <v>245</v>
      </c>
      <c r="D268" s="898" t="s">
        <v>4251</v>
      </c>
      <c r="E268" s="705">
        <v>10</v>
      </c>
      <c r="F268" s="1153">
        <v>463</v>
      </c>
      <c r="G268" s="1153" t="s">
        <v>106</v>
      </c>
      <c r="H268" s="1153" t="s">
        <v>106</v>
      </c>
      <c r="I268" s="841">
        <v>61.88</v>
      </c>
      <c r="J268" s="624">
        <f t="shared" si="69"/>
        <v>0.90497737556561098</v>
      </c>
      <c r="K268" s="844">
        <v>0.14000000000000001</v>
      </c>
      <c r="L268" s="854">
        <v>4</v>
      </c>
      <c r="M268" s="615">
        <f t="shared" si="70"/>
        <v>0.56000000000000005</v>
      </c>
      <c r="N268" s="837" t="s">
        <v>567</v>
      </c>
      <c r="O268" s="706">
        <v>0.09</v>
      </c>
      <c r="P268" s="606">
        <v>44287</v>
      </c>
      <c r="Q268" s="606">
        <v>44305</v>
      </c>
      <c r="R268" s="615">
        <f t="shared" si="71"/>
        <v>55.555555555555578</v>
      </c>
      <c r="S268" s="673">
        <f>IF(INDEX(Historical!$D$7:$D$1257,MATCH(B268,Historical!$B$7:$B$1281,0))=0,"n/a",(INDEX(Historical!$C$7:$C$1259,MATCH(B268,Historical!$B$7:$B$1281,0))/INDEX(Historical!$D$7:$D$1257,MATCH(B268,Historical!$B$7:$B$1281,0))-1)*100)</f>
        <v>6.0606060606060552</v>
      </c>
      <c r="T268" s="673">
        <f>IF(INDEX(Historical!$F$7:$F$1250,MATCH(B268,Historical!$B$7:$B$1281,0))=0,"n/a",((INDEX(Historical!$C$7:$C$1259,MATCH(B268,Historical!$B$7:$B$1281,0))/INDEX(Historical!$F$7:$F$1250,MATCH(B268,Historical!$B$7:$B$1281,0)))^(1/3)-1)*100)</f>
        <v>6.469042607881903</v>
      </c>
      <c r="U268" s="673">
        <f>IF(INDEX(Historical!$H$7:$H$1250,MATCH(B268,Historical!$B$7:$B$1281,0))=0,"n/a",((INDEX(Historical!$C$7:$C$1259,MATCH(B268,Historical!$B$7:$B$1281,0))/INDEX(Historical!$H$7:$H$1250,MATCH(B268,Historical!$B$7:$B$1281,0)))^(1/5)-1)*100)</f>
        <v>6.9610375725068785</v>
      </c>
      <c r="V268" s="673" t="str">
        <f>IF(INDEX(Historical!$O$7:$O$1250,MATCH(B268,Historical!$B$7:$B$1281,0))=0,"n/a",((INDEX(Historical!$C$7:$C$1259,MATCH(B268,Historical!$B$7:$B$1281,0))/INDEX(Historical!$O$7:$O$1250,MATCH(B268,Historical!$B$7:$B$1281,0)))^(1/10)-1)*100)</f>
        <v>n/a</v>
      </c>
      <c r="W268" s="674" t="str">
        <f t="shared" si="72"/>
        <v>n/a</v>
      </c>
      <c r="X268" s="675">
        <f t="shared" si="73"/>
        <v>0.38247459189598237</v>
      </c>
      <c r="Y268" s="842"/>
      <c r="Z268" s="624">
        <f t="shared" si="74"/>
        <v>50.909090909090914</v>
      </c>
      <c r="AA268" s="853">
        <f t="shared" si="75"/>
        <v>56.25454545454545</v>
      </c>
      <c r="AB268" s="854">
        <v>1</v>
      </c>
      <c r="AC268" s="833">
        <v>1.1000000000000001</v>
      </c>
      <c r="AD268" s="833">
        <v>5.61</v>
      </c>
      <c r="AE268" s="833">
        <v>0.86</v>
      </c>
      <c r="AF268" s="833">
        <v>2.87</v>
      </c>
      <c r="AG268" s="833">
        <v>3.8</v>
      </c>
      <c r="AH268" s="833">
        <v>19.400000000000002</v>
      </c>
      <c r="AI268" s="833">
        <v>9.1</v>
      </c>
      <c r="AJ268" s="833">
        <v>18.2</v>
      </c>
      <c r="AK268" s="833">
        <v>10</v>
      </c>
      <c r="AL268" s="845">
        <v>836.23</v>
      </c>
      <c r="AM268" s="839">
        <v>32.5</v>
      </c>
      <c r="AN268" s="833">
        <v>0</v>
      </c>
      <c r="AO268" s="711">
        <f t="shared" si="76"/>
        <v>-48.388530506472961</v>
      </c>
      <c r="AP268" s="712">
        <f t="shared" si="77"/>
        <v>7.8660149480724897</v>
      </c>
      <c r="AQ268" s="855">
        <f t="shared" si="78"/>
        <v>167.87272720416678</v>
      </c>
      <c r="AR268" s="624">
        <f>INDEX(Historical!$C$7:$C$1259,MATCH(B268,Historical!$B$7:$B$1281,0))*IF(AH268="n/a",1.03,IF(AH268&lt;0,1.01,IF(AH268&gt;10,1.1,(1+AH268/100))))</f>
        <v>0.38500000000000001</v>
      </c>
      <c r="AS268" s="853">
        <f t="shared" si="79"/>
        <v>0.42003499999999999</v>
      </c>
      <c r="AT268" s="853">
        <f t="shared" si="83"/>
        <v>0.46203850000000002</v>
      </c>
      <c r="AU268" s="853">
        <f t="shared" si="83"/>
        <v>0.50824235000000006</v>
      </c>
      <c r="AV268" s="853">
        <f t="shared" si="83"/>
        <v>0.55906658500000017</v>
      </c>
      <c r="AW268" s="624">
        <f t="shared" si="80"/>
        <v>2.3343824350000002</v>
      </c>
      <c r="AX268" s="719">
        <f t="shared" si="81"/>
        <v>3.7724344457013581</v>
      </c>
      <c r="AY268" s="900">
        <v>1.44</v>
      </c>
      <c r="AZ268" s="839">
        <v>341.05</v>
      </c>
      <c r="BA268" s="839">
        <v>-1.78</v>
      </c>
      <c r="BB268" s="839">
        <v>22.03</v>
      </c>
      <c r="BC268" s="839">
        <v>64.98</v>
      </c>
      <c r="BE268" s="597">
        <v>2012</v>
      </c>
      <c r="BF268" s="865">
        <f t="shared" si="82"/>
        <v>0</v>
      </c>
      <c r="BG268" s="849">
        <v>1.7000000000000002</v>
      </c>
    </row>
    <row r="269" spans="1:59" ht="11.25" customHeight="1" x14ac:dyDescent="0.2">
      <c r="A269" s="838" t="s">
        <v>1640</v>
      </c>
      <c r="B269" s="842" t="s">
        <v>1641</v>
      </c>
      <c r="C269" s="898" t="s">
        <v>108</v>
      </c>
      <c r="D269" s="898" t="s">
        <v>4272</v>
      </c>
      <c r="E269" s="705">
        <v>10</v>
      </c>
      <c r="F269" s="1153">
        <v>458</v>
      </c>
      <c r="G269" s="1153" t="s">
        <v>106</v>
      </c>
      <c r="H269" s="1153" t="s">
        <v>106</v>
      </c>
      <c r="I269" s="841">
        <v>29.67</v>
      </c>
      <c r="J269" s="624">
        <f t="shared" si="69"/>
        <v>2.426693629929221</v>
      </c>
      <c r="K269" s="844">
        <v>0.18</v>
      </c>
      <c r="L269" s="854">
        <v>4</v>
      </c>
      <c r="M269" s="615">
        <f t="shared" si="70"/>
        <v>0.72</v>
      </c>
      <c r="N269" s="837" t="s">
        <v>501</v>
      </c>
      <c r="O269" s="706">
        <v>0.17</v>
      </c>
      <c r="P269" s="606">
        <v>44267</v>
      </c>
      <c r="Q269" s="606">
        <v>44291</v>
      </c>
      <c r="R269" s="615">
        <f t="shared" si="71"/>
        <v>5.8823529411764595</v>
      </c>
      <c r="S269" s="673">
        <f>IF(INDEX(Historical!$D$7:$D$1257,MATCH(B269,Historical!$B$7:$B$1281,0))=0,"n/a",(INDEX(Historical!$C$7:$C$1259,MATCH(B269,Historical!$B$7:$B$1281,0))/INDEX(Historical!$D$7:$D$1257,MATCH(B269,Historical!$B$7:$B$1281,0))-1)*100)</f>
        <v>6.3492063492063489</v>
      </c>
      <c r="T269" s="673">
        <f>IF(INDEX(Historical!$F$7:$F$1250,MATCH(B269,Historical!$B$7:$B$1281,0))=0,"n/a",((INDEX(Historical!$C$7:$C$1259,MATCH(B269,Historical!$B$7:$B$1281,0))/INDEX(Historical!$F$7:$F$1250,MATCH(B269,Historical!$B$7:$B$1281,0)))^(1/3)-1)*100)</f>
        <v>10.617337559120866</v>
      </c>
      <c r="U269" s="673">
        <f>IF(INDEX(Historical!$H$7:$H$1250,MATCH(B269,Historical!$B$7:$B$1281,0))=0,"n/a",((INDEX(Historical!$C$7:$C$1259,MATCH(B269,Historical!$B$7:$B$1281,0))/INDEX(Historical!$H$7:$H$1250,MATCH(B269,Historical!$B$7:$B$1281,0)))^(1/5)-1)*100)</f>
        <v>8.0469921159303848</v>
      </c>
      <c r="V269" s="673">
        <f>IF(INDEX(Historical!$O$7:$O$1250,MATCH(B269,Historical!$B$7:$B$1281,0))=0,"n/a",((INDEX(Historical!$C$7:$C$1259,MATCH(B269,Historical!$B$7:$B$1281,0))/INDEX(Historical!$O$7:$O$1250,MATCH(B269,Historical!$B$7:$B$1281,0)))^(1/10)-1)*100)</f>
        <v>5.5603981391966206</v>
      </c>
      <c r="W269" s="674">
        <f t="shared" si="72"/>
        <v>1.4471971097186636</v>
      </c>
      <c r="X269" s="675">
        <f t="shared" si="73"/>
        <v>0.6705826763275321</v>
      </c>
      <c r="Y269" s="640"/>
      <c r="Z269" s="624">
        <f t="shared" si="74"/>
        <v>31.168831168831169</v>
      </c>
      <c r="AA269" s="853">
        <f t="shared" si="75"/>
        <v>12.844155844155845</v>
      </c>
      <c r="AB269" s="854">
        <v>12</v>
      </c>
      <c r="AC269" s="833">
        <v>2.31</v>
      </c>
      <c r="AD269" s="833">
        <v>2.62</v>
      </c>
      <c r="AE269" s="833">
        <v>4.18</v>
      </c>
      <c r="AF269" s="833">
        <v>1.1100000000000001</v>
      </c>
      <c r="AG269" s="833">
        <v>8.6999999999999993</v>
      </c>
      <c r="AH269" s="833">
        <v>-3.9</v>
      </c>
      <c r="AI269" s="833">
        <v>-0.63</v>
      </c>
      <c r="AJ269" s="833">
        <v>12</v>
      </c>
      <c r="AK269" s="833">
        <v>5</v>
      </c>
      <c r="AL269" s="845">
        <v>3180</v>
      </c>
      <c r="AM269" s="839">
        <v>1.4000000000000001</v>
      </c>
      <c r="AN269" s="833">
        <v>0.14000000000000001</v>
      </c>
      <c r="AO269" s="711">
        <f t="shared" si="76"/>
        <v>-2.3704700982962397</v>
      </c>
      <c r="AP269" s="712">
        <f t="shared" si="77"/>
        <v>10.473685745859605</v>
      </c>
      <c r="AQ269" s="855">
        <f t="shared" si="78"/>
        <v>-20.398177053221843</v>
      </c>
      <c r="AR269" s="624">
        <f>INDEX(Historical!$C$7:$C$1259,MATCH(B269,Historical!$B$7:$B$1281,0))*IF(AH269="n/a",1.03,IF(AH269&lt;0,1.01,IF(AH269&gt;10,1.1,(1+AH269/100))))</f>
        <v>0.67670000000000008</v>
      </c>
      <c r="AS269" s="853">
        <f t="shared" si="79"/>
        <v>0.68346700000000005</v>
      </c>
      <c r="AT269" s="853">
        <f t="shared" si="83"/>
        <v>0.71764035000000004</v>
      </c>
      <c r="AU269" s="853">
        <f t="shared" si="83"/>
        <v>0.75352236750000012</v>
      </c>
      <c r="AV269" s="853">
        <f t="shared" si="83"/>
        <v>0.79119848587500019</v>
      </c>
      <c r="AW269" s="624">
        <f t="shared" si="80"/>
        <v>3.6225282033750004</v>
      </c>
      <c r="AX269" s="719">
        <f t="shared" si="81"/>
        <v>12.209397382457029</v>
      </c>
      <c r="AY269" s="900">
        <v>0.94</v>
      </c>
      <c r="AZ269" s="839">
        <v>115.78</v>
      </c>
      <c r="BA269" s="839">
        <v>-11.25</v>
      </c>
      <c r="BB269" s="839">
        <v>3.46</v>
      </c>
      <c r="BC269" s="839">
        <v>42.04</v>
      </c>
      <c r="BE269" s="597">
        <v>2012</v>
      </c>
      <c r="BF269" s="865">
        <f t="shared" si="82"/>
        <v>0</v>
      </c>
      <c r="BG269" s="849">
        <v>1.2</v>
      </c>
    </row>
    <row r="270" spans="1:59" s="744" customFormat="1" ht="11.25" customHeight="1" x14ac:dyDescent="0.2">
      <c r="A270" s="619" t="s">
        <v>785</v>
      </c>
      <c r="B270" s="751" t="s">
        <v>786</v>
      </c>
      <c r="C270" s="898" t="s">
        <v>131</v>
      </c>
      <c r="D270" s="898" t="s">
        <v>4273</v>
      </c>
      <c r="E270" s="727">
        <v>22</v>
      </c>
      <c r="F270" s="1153">
        <v>158</v>
      </c>
      <c r="G270" s="1152" t="s">
        <v>37</v>
      </c>
      <c r="H270" s="1152" t="s">
        <v>37</v>
      </c>
      <c r="I270" s="728">
        <v>22.58</v>
      </c>
      <c r="J270" s="729">
        <f t="shared" si="69"/>
        <v>5.3587245349867141</v>
      </c>
      <c r="K270" s="749">
        <v>0.30249999999999999</v>
      </c>
      <c r="L270" s="731">
        <v>4</v>
      </c>
      <c r="M270" s="732">
        <f t="shared" si="70"/>
        <v>1.21</v>
      </c>
      <c r="N270" s="733" t="s">
        <v>194</v>
      </c>
      <c r="O270" s="750">
        <v>0.29499999999999998</v>
      </c>
      <c r="P270" s="1122">
        <v>44174</v>
      </c>
      <c r="Q270" s="1122">
        <v>44194</v>
      </c>
      <c r="R270" s="732">
        <f t="shared" si="71"/>
        <v>2.5423728813559343</v>
      </c>
      <c r="S270" s="673">
        <f>IF(INDEX(Historical!$D$7:$D$1257,MATCH(B270,Historical!$B$7:$B$1281,0))=0,"n/a",(INDEX(Historical!$C$7:$C$1259,MATCH(B270,Historical!$B$7:$B$1281,0))/INDEX(Historical!$D$7:$D$1257,MATCH(B270,Historical!$B$7:$B$1281,0))-1)*100)</f>
        <v>2.591792656587466</v>
      </c>
      <c r="T270" s="673">
        <f>IF(INDEX(Historical!$F$7:$F$1250,MATCH(B270,Historical!$B$7:$B$1281,0))=0,"n/a",((INDEX(Historical!$C$7:$C$1259,MATCH(B270,Historical!$B$7:$B$1281,0))/INDEX(Historical!$F$7:$F$1250,MATCH(B270,Historical!$B$7:$B$1281,0)))^(1/3)-1)*100)</f>
        <v>2.6619942763534521</v>
      </c>
      <c r="U270" s="673">
        <f>IF(INDEX(Historical!$H$7:$H$1250,MATCH(B270,Historical!$B$7:$B$1281,0))=0,"n/a",((INDEX(Historical!$C$7:$C$1259,MATCH(B270,Historical!$B$7:$B$1281,0))/INDEX(Historical!$H$7:$H$1250,MATCH(B270,Historical!$B$7:$B$1281,0)))^(1/5)-1)*100)</f>
        <v>3.3935653077052708</v>
      </c>
      <c r="V270" s="673">
        <f>IF(INDEX(Historical!$O$7:$O$1250,MATCH(B270,Historical!$B$7:$B$1281,0))=0,"n/a",((INDEX(Historical!$C$7:$C$1259,MATCH(B270,Historical!$B$7:$B$1281,0))/INDEX(Historical!$O$7:$O$1250,MATCH(B270,Historical!$B$7:$B$1281,0)))^(1/10)-1)*100)</f>
        <v>5.7724178202168241</v>
      </c>
      <c r="W270" s="674">
        <f t="shared" si="72"/>
        <v>0.58789322141927025</v>
      </c>
      <c r="X270" s="675">
        <f t="shared" si="73"/>
        <v>3.0850593706411558</v>
      </c>
      <c r="Y270" s="748"/>
      <c r="Z270" s="729">
        <f t="shared" si="74"/>
        <v>73.333333333333343</v>
      </c>
      <c r="AA270" s="736">
        <f t="shared" si="75"/>
        <v>13.684848484848484</v>
      </c>
      <c r="AB270" s="731">
        <v>12</v>
      </c>
      <c r="AC270" s="737">
        <v>1.65</v>
      </c>
      <c r="AD270" s="737">
        <v>3.16</v>
      </c>
      <c r="AE270" s="737">
        <v>1.52</v>
      </c>
      <c r="AF270" s="737">
        <v>1.39</v>
      </c>
      <c r="AG270" s="737">
        <v>9.7000000000000011</v>
      </c>
      <c r="AH270" s="746">
        <v>93.899999999999991</v>
      </c>
      <c r="AI270" s="746">
        <v>1.67</v>
      </c>
      <c r="AJ270" s="737">
        <v>1.0999999999999999</v>
      </c>
      <c r="AK270" s="737">
        <v>4.3999999999999995</v>
      </c>
      <c r="AL270" s="738">
        <v>2350</v>
      </c>
      <c r="AM270" s="739">
        <v>0.2</v>
      </c>
      <c r="AN270" s="737">
        <v>2.12</v>
      </c>
      <c r="AO270" s="740">
        <f t="shared" si="76"/>
        <v>-4.9325586421564989</v>
      </c>
      <c r="AP270" s="741">
        <f t="shared" si="77"/>
        <v>8.7522898426919848</v>
      </c>
      <c r="AQ270" s="742">
        <f t="shared" si="78"/>
        <v>-8.0533019288061336</v>
      </c>
      <c r="AR270" s="624">
        <f>INDEX(Historical!$C$7:$C$1259,MATCH(B270,Historical!$B$7:$B$1281,0))*IF(AH270="n/a",1.03,IF(AH270&lt;0,1.01,IF(AH270&gt;10,1.1,(1+AH270/100))))</f>
        <v>1.3062500000000001</v>
      </c>
      <c r="AS270" s="736">
        <f t="shared" si="79"/>
        <v>1.3280643750000001</v>
      </c>
      <c r="AT270" s="736">
        <f t="shared" si="83"/>
        <v>1.3864992075000002</v>
      </c>
      <c r="AU270" s="736">
        <f t="shared" si="83"/>
        <v>1.4475051726300003</v>
      </c>
      <c r="AV270" s="736">
        <f t="shared" si="83"/>
        <v>1.5111954002257204</v>
      </c>
      <c r="AW270" s="729">
        <f t="shared" si="80"/>
        <v>6.9795141553557212</v>
      </c>
      <c r="AX270" s="743">
        <f t="shared" si="81"/>
        <v>30.910160121150227</v>
      </c>
      <c r="AY270" s="901">
        <v>0.87</v>
      </c>
      <c r="AZ270" s="739">
        <v>23.79</v>
      </c>
      <c r="BA270" s="739">
        <v>-25.36</v>
      </c>
      <c r="BB270" s="739">
        <v>-6.11</v>
      </c>
      <c r="BC270" s="739">
        <v>-0.36</v>
      </c>
      <c r="BD270" s="875"/>
      <c r="BE270" s="597">
        <v>2000</v>
      </c>
      <c r="BF270" s="865">
        <f t="shared" si="82"/>
        <v>2</v>
      </c>
      <c r="BG270" s="793">
        <v>2.5</v>
      </c>
    </row>
    <row r="271" spans="1:59" ht="11.25" customHeight="1" x14ac:dyDescent="0.2">
      <c r="A271" s="831" t="s">
        <v>634</v>
      </c>
      <c r="B271" s="842" t="s">
        <v>635</v>
      </c>
      <c r="C271" s="898" t="s">
        <v>128</v>
      </c>
      <c r="D271" s="898" t="s">
        <v>4261</v>
      </c>
      <c r="E271" s="705">
        <v>23</v>
      </c>
      <c r="F271" s="1153">
        <v>148</v>
      </c>
      <c r="G271" s="1153" t="s">
        <v>37</v>
      </c>
      <c r="H271" s="1153" t="s">
        <v>115</v>
      </c>
      <c r="I271" s="841">
        <v>126.53</v>
      </c>
      <c r="J271" s="624">
        <f t="shared" si="69"/>
        <v>2.8451750572986647</v>
      </c>
      <c r="K271" s="851">
        <v>0.9</v>
      </c>
      <c r="L271" s="854">
        <v>4</v>
      </c>
      <c r="M271" s="615">
        <f t="shared" si="70"/>
        <v>3.6</v>
      </c>
      <c r="N271" s="837" t="s">
        <v>119</v>
      </c>
      <c r="O271" s="707">
        <v>0.88</v>
      </c>
      <c r="P271" s="606">
        <v>44056</v>
      </c>
      <c r="Q271" s="606">
        <v>44075</v>
      </c>
      <c r="R271" s="615">
        <f t="shared" si="71"/>
        <v>2.2727272727272747</v>
      </c>
      <c r="S271" s="673">
        <f>IF(INDEX(Historical!$D$7:$D$1257,MATCH(B271,Historical!$B$7:$B$1281,0))=0,"n/a",(INDEX(Historical!$C$7:$C$1259,MATCH(B271,Historical!$B$7:$B$1281,0))/INDEX(Historical!$D$7:$D$1257,MATCH(B271,Historical!$B$7:$B$1281,0))-1)*100)</f>
        <v>2.8901734104046284</v>
      </c>
      <c r="T271" s="673">
        <f>IF(INDEX(Historical!$F$7:$F$1250,MATCH(B271,Historical!$B$7:$B$1281,0))=0,"n/a",((INDEX(Historical!$C$7:$C$1259,MATCH(B271,Historical!$B$7:$B$1281,0))/INDEX(Historical!$F$7:$F$1250,MATCH(B271,Historical!$B$7:$B$1281,0)))^(1/3)-1)*100)</f>
        <v>5.1742742401086783</v>
      </c>
      <c r="U271" s="673">
        <f>IF(INDEX(Historical!$H$7:$H$1250,MATCH(B271,Historical!$B$7:$B$1281,0))=0,"n/a",((INDEX(Historical!$C$7:$C$1259,MATCH(B271,Historical!$B$7:$B$1281,0))/INDEX(Historical!$H$7:$H$1250,MATCH(B271,Historical!$B$7:$B$1281,0)))^(1/5)-1)*100)</f>
        <v>6.323616749092098</v>
      </c>
      <c r="V271" s="673">
        <f>IF(INDEX(Historical!$O$7:$O$1250,MATCH(B271,Historical!$B$7:$B$1281,0))=0,"n/a",((INDEX(Historical!$C$7:$C$1259,MATCH(B271,Historical!$B$7:$B$1281,0))/INDEX(Historical!$O$7:$O$1250,MATCH(B271,Historical!$B$7:$B$1281,0)))^(1/10)-1)*100)</f>
        <v>8.6705412112669578</v>
      </c>
      <c r="W271" s="674">
        <f t="shared" si="72"/>
        <v>0.72932203365516068</v>
      </c>
      <c r="X271" s="675">
        <f t="shared" si="73"/>
        <v>0.40797527413497409</v>
      </c>
      <c r="Y271" s="843"/>
      <c r="Z271" s="624">
        <f t="shared" si="74"/>
        <v>42.857142857142854</v>
      </c>
      <c r="AA271" s="853">
        <f t="shared" si="75"/>
        <v>15.063095238095238</v>
      </c>
      <c r="AB271" s="854">
        <v>4</v>
      </c>
      <c r="AC271" s="833">
        <v>8.4</v>
      </c>
      <c r="AD271" s="833" t="s">
        <v>136</v>
      </c>
      <c r="AE271" s="833">
        <v>1.7</v>
      </c>
      <c r="AF271" s="833">
        <v>1.75</v>
      </c>
      <c r="AG271" s="833">
        <v>11.4</v>
      </c>
      <c r="AH271" s="833">
        <v>51</v>
      </c>
      <c r="AI271" s="833">
        <v>-2.97</v>
      </c>
      <c r="AJ271" s="833">
        <v>15.5</v>
      </c>
      <c r="AK271" s="833">
        <v>-0.42</v>
      </c>
      <c r="AL271" s="845">
        <v>13880</v>
      </c>
      <c r="AM271" s="839">
        <v>0.2</v>
      </c>
      <c r="AN271" s="833">
        <v>0.59</v>
      </c>
      <c r="AO271" s="711">
        <f t="shared" si="76"/>
        <v>-5.8943034317044756</v>
      </c>
      <c r="AP271" s="712">
        <f t="shared" si="77"/>
        <v>9.1687918063907627</v>
      </c>
      <c r="AQ271" s="855">
        <f t="shared" si="78"/>
        <v>8.2392754075004895</v>
      </c>
      <c r="AR271" s="624">
        <f>INDEX(Historical!$C$7:$C$1259,MATCH(B271,Historical!$B$7:$B$1281,0))*IF(AH271="n/a",1.03,IF(AH271&lt;0,1.01,IF(AH271&gt;10,1.1,(1+AH271/100))))</f>
        <v>3.9160000000000004</v>
      </c>
      <c r="AS271" s="853">
        <f t="shared" si="79"/>
        <v>3.9551600000000002</v>
      </c>
      <c r="AT271" s="853">
        <f t="shared" si="83"/>
        <v>3.9947116000000005</v>
      </c>
      <c r="AU271" s="853">
        <f t="shared" si="83"/>
        <v>4.0346587160000009</v>
      </c>
      <c r="AV271" s="853">
        <f t="shared" si="83"/>
        <v>4.0750053031600011</v>
      </c>
      <c r="AW271" s="624">
        <f t="shared" si="80"/>
        <v>19.975535619160006</v>
      </c>
      <c r="AX271" s="719">
        <f t="shared" si="81"/>
        <v>15.787193249948633</v>
      </c>
      <c r="AY271" s="900">
        <v>0.3</v>
      </c>
      <c r="AZ271" s="839">
        <v>24.18</v>
      </c>
      <c r="BA271" s="839">
        <v>-4.42</v>
      </c>
      <c r="BB271" s="839">
        <v>6.75</v>
      </c>
      <c r="BC271" s="839">
        <v>10.37</v>
      </c>
      <c r="BE271" s="597">
        <v>1998</v>
      </c>
      <c r="BF271" s="865">
        <f t="shared" si="82"/>
        <v>2</v>
      </c>
      <c r="BG271" s="849">
        <v>5.7</v>
      </c>
    </row>
    <row r="272" spans="1:59" ht="11.25" customHeight="1" x14ac:dyDescent="0.2">
      <c r="A272" s="838" t="s">
        <v>1648</v>
      </c>
      <c r="B272" s="842" t="s">
        <v>1649</v>
      </c>
      <c r="C272" s="898" t="s">
        <v>4253</v>
      </c>
      <c r="D272" s="898" t="s">
        <v>4254</v>
      </c>
      <c r="E272" s="705">
        <v>10</v>
      </c>
      <c r="F272" s="1153">
        <v>436</v>
      </c>
      <c r="G272" s="1153" t="s">
        <v>37</v>
      </c>
      <c r="H272" s="1153" t="s">
        <v>37</v>
      </c>
      <c r="I272" s="841">
        <v>69.989999999999995</v>
      </c>
      <c r="J272" s="624">
        <f t="shared" si="69"/>
        <v>5.2001714530647236</v>
      </c>
      <c r="K272" s="844">
        <v>0.30330000000000001</v>
      </c>
      <c r="L272" s="854">
        <v>12</v>
      </c>
      <c r="M272" s="615">
        <f t="shared" si="70"/>
        <v>3.6396000000000002</v>
      </c>
      <c r="N272" s="837" t="s">
        <v>218</v>
      </c>
      <c r="O272" s="709">
        <v>0.29499999999999998</v>
      </c>
      <c r="P272" s="606">
        <v>44179</v>
      </c>
      <c r="Q272" s="606">
        <v>44211</v>
      </c>
      <c r="R272" s="615">
        <f t="shared" si="71"/>
        <v>2.8135593220339086</v>
      </c>
      <c r="S272" s="673">
        <f>IF(INDEX(Historical!$D$7:$D$1257,MATCH(B272,Historical!$B$7:$B$1281,0))=0,"n/a",(INDEX(Historical!$C$7:$C$1259,MATCH(B272,Historical!$B$7:$B$1281,0))/INDEX(Historical!$D$7:$D$1257,MATCH(B272,Historical!$B$7:$B$1281,0))-1)*100)</f>
        <v>4.117647058823537</v>
      </c>
      <c r="T272" s="673">
        <f>IF(INDEX(Historical!$F$7:$F$1250,MATCH(B272,Historical!$B$7:$B$1281,0))=0,"n/a",((INDEX(Historical!$C$7:$C$1259,MATCH(B272,Historical!$B$7:$B$1281,0))/INDEX(Historical!$F$7:$F$1250,MATCH(B272,Historical!$B$7:$B$1281,0)))^(1/3)-1)*100)</f>
        <v>4.5234788897860589</v>
      </c>
      <c r="U272" s="673">
        <f>IF(INDEX(Historical!$H$7:$H$1250,MATCH(B272,Historical!$B$7:$B$1281,0))=0,"n/a",((INDEX(Historical!$C$7:$C$1259,MATCH(B272,Historical!$B$7:$B$1281,0))/INDEX(Historical!$H$7:$H$1250,MATCH(B272,Historical!$B$7:$B$1281,0)))^(1/5)-1)*100)</f>
        <v>8.083252207959756</v>
      </c>
      <c r="V272" s="673">
        <f>IF(INDEX(Historical!$O$7:$O$1250,MATCH(B272,Historical!$B$7:$B$1281,0))=0,"n/a",((INDEX(Historical!$C$7:$C$1259,MATCH(B272,Historical!$B$7:$B$1281,0))/INDEX(Historical!$O$7:$O$1250,MATCH(B272,Historical!$B$7:$B$1281,0)))^(1/10)-1)*100)</f>
        <v>24.363898336652245</v>
      </c>
      <c r="W272" s="674">
        <f t="shared" si="72"/>
        <v>0.33177170977599996</v>
      </c>
      <c r="X272" s="675">
        <f t="shared" si="73"/>
        <v>0.61704215327937062</v>
      </c>
      <c r="Y272" s="647" t="s">
        <v>4523</v>
      </c>
      <c r="Z272" s="624">
        <f t="shared" si="74"/>
        <v>97.576407506702424</v>
      </c>
      <c r="AA272" s="853">
        <f t="shared" si="75"/>
        <v>18.764075067024127</v>
      </c>
      <c r="AB272" s="854">
        <v>12</v>
      </c>
      <c r="AC272" s="833">
        <v>3.73</v>
      </c>
      <c r="AD272" s="833" t="s">
        <v>136</v>
      </c>
      <c r="AE272" s="833">
        <v>4.6500000000000004</v>
      </c>
      <c r="AF272" s="833">
        <v>1.08</v>
      </c>
      <c r="AG272" s="833">
        <v>7.3</v>
      </c>
      <c r="AH272" s="833">
        <v>204.8</v>
      </c>
      <c r="AI272" s="833">
        <v>-40.300000000000004</v>
      </c>
      <c r="AJ272" s="833">
        <v>13.100000000000001</v>
      </c>
      <c r="AK272" s="833">
        <v>-10.84</v>
      </c>
      <c r="AL272" s="845">
        <v>4900</v>
      </c>
      <c r="AM272" s="839">
        <v>0.2</v>
      </c>
      <c r="AN272" s="833">
        <v>1.08</v>
      </c>
      <c r="AO272" s="711">
        <f t="shared" si="76"/>
        <v>-5.4806514059996481</v>
      </c>
      <c r="AP272" s="712">
        <f t="shared" si="77"/>
        <v>13.283423661024479</v>
      </c>
      <c r="AQ272" s="855">
        <f t="shared" si="78"/>
        <v>-5.0960694587859461</v>
      </c>
      <c r="AR272" s="624">
        <f>INDEX(Historical!$C$7:$C$1259,MATCH(B272,Historical!$B$7:$B$1281,0))*IF(AH272="n/a",1.03,IF(AH272&lt;0,1.01,IF(AH272&gt;10,1.1,(1+AH272/100))))</f>
        <v>3.8940000000000006</v>
      </c>
      <c r="AS272" s="853">
        <f t="shared" si="79"/>
        <v>3.9329400000000008</v>
      </c>
      <c r="AT272" s="853">
        <f t="shared" si="83"/>
        <v>3.9722694000000009</v>
      </c>
      <c r="AU272" s="853">
        <f t="shared" si="83"/>
        <v>4.0119920940000009</v>
      </c>
      <c r="AV272" s="853">
        <f t="shared" si="83"/>
        <v>4.0521120149400005</v>
      </c>
      <c r="AW272" s="624">
        <f t="shared" si="80"/>
        <v>19.863313508940003</v>
      </c>
      <c r="AX272" s="719">
        <f t="shared" si="81"/>
        <v>28.38021647226747</v>
      </c>
      <c r="AY272" s="900">
        <v>1.66</v>
      </c>
      <c r="AZ272" s="839">
        <v>98.95</v>
      </c>
      <c r="BA272" s="839">
        <v>-10.26</v>
      </c>
      <c r="BB272" s="839">
        <v>2.06</v>
      </c>
      <c r="BC272" s="839">
        <v>25.019999999999996</v>
      </c>
      <c r="BE272" s="597">
        <v>2012</v>
      </c>
      <c r="BF272" s="865">
        <f t="shared" si="82"/>
        <v>0</v>
      </c>
      <c r="BG272" s="849">
        <v>2.8000000000000003</v>
      </c>
    </row>
    <row r="273" spans="1:59" ht="11.25" customHeight="1" x14ac:dyDescent="0.2">
      <c r="A273" s="838" t="s">
        <v>783</v>
      </c>
      <c r="B273" s="842" t="s">
        <v>784</v>
      </c>
      <c r="C273" s="898" t="s">
        <v>123</v>
      </c>
      <c r="D273" s="898" t="s">
        <v>4275</v>
      </c>
      <c r="E273" s="705">
        <v>18</v>
      </c>
      <c r="F273" s="1153">
        <v>208</v>
      </c>
      <c r="G273" s="1153" t="s">
        <v>106</v>
      </c>
      <c r="H273" s="1153" t="s">
        <v>106</v>
      </c>
      <c r="I273" s="841">
        <v>42.03</v>
      </c>
      <c r="J273" s="624">
        <f t="shared" si="69"/>
        <v>1.3323816321674995</v>
      </c>
      <c r="K273" s="844">
        <v>0.14000000000000001</v>
      </c>
      <c r="L273" s="854">
        <v>4</v>
      </c>
      <c r="M273" s="615">
        <f t="shared" si="70"/>
        <v>0.56000000000000005</v>
      </c>
      <c r="N273" s="837" t="s">
        <v>318</v>
      </c>
      <c r="O273" s="706">
        <v>0.12</v>
      </c>
      <c r="P273" s="606">
        <v>44271</v>
      </c>
      <c r="Q273" s="606">
        <v>44286</v>
      </c>
      <c r="R273" s="615">
        <f t="shared" si="71"/>
        <v>16.666666666666682</v>
      </c>
      <c r="S273" s="673">
        <f>IF(INDEX(Historical!$D$7:$D$1257,MATCH(B273,Historical!$B$7:$B$1281,0))=0,"n/a",(INDEX(Historical!$C$7:$C$1259,MATCH(B273,Historical!$B$7:$B$1281,0))/INDEX(Historical!$D$7:$D$1257,MATCH(B273,Historical!$B$7:$B$1281,0))-1)*100)</f>
        <v>9.0909090909090828</v>
      </c>
      <c r="T273" s="673">
        <f>IF(INDEX(Historical!$F$7:$F$1250,MATCH(B273,Historical!$B$7:$B$1281,0))=0,"n/a",((INDEX(Historical!$C$7:$C$1259,MATCH(B273,Historical!$B$7:$B$1281,0))/INDEX(Historical!$F$7:$F$1250,MATCH(B273,Historical!$B$7:$B$1281,0)))^(1/3)-1)*100)</f>
        <v>10.064241629820891</v>
      </c>
      <c r="U273" s="673">
        <f>IF(INDEX(Historical!$H$7:$H$1250,MATCH(B273,Historical!$B$7:$B$1281,0))=0,"n/a",((INDEX(Historical!$C$7:$C$1259,MATCH(B273,Historical!$B$7:$B$1281,0))/INDEX(Historical!$H$7:$H$1250,MATCH(B273,Historical!$B$7:$B$1281,0)))^(1/5)-1)*100)</f>
        <v>8.4471771197698544</v>
      </c>
      <c r="V273" s="673">
        <f>IF(INDEX(Historical!$O$7:$O$1250,MATCH(B273,Historical!$B$7:$B$1281,0))=0,"n/a",((INDEX(Historical!$C$7:$C$1259,MATCH(B273,Historical!$B$7:$B$1281,0))/INDEX(Historical!$O$7:$O$1250,MATCH(B273,Historical!$B$7:$B$1281,0)))^(1/10)-1)*100)</f>
        <v>8.6180981564665249</v>
      </c>
      <c r="W273" s="674">
        <f t="shared" si="72"/>
        <v>0.98016719772814132</v>
      </c>
      <c r="X273" s="675">
        <f t="shared" si="73"/>
        <v>0.58256393929447281</v>
      </c>
      <c r="Y273" s="634"/>
      <c r="Z273" s="624">
        <f t="shared" si="74"/>
        <v>20.216606498194949</v>
      </c>
      <c r="AA273" s="853">
        <f t="shared" si="75"/>
        <v>15.173285198555957</v>
      </c>
      <c r="AB273" s="854">
        <v>12</v>
      </c>
      <c r="AC273" s="833">
        <v>2.77</v>
      </c>
      <c r="AD273" s="833">
        <v>2.82</v>
      </c>
      <c r="AE273" s="833">
        <v>0.95</v>
      </c>
      <c r="AF273" s="833">
        <v>3.76</v>
      </c>
      <c r="AG273" s="833">
        <v>27</v>
      </c>
      <c r="AH273" s="833">
        <v>59.5</v>
      </c>
      <c r="AI273" s="833">
        <v>3.26</v>
      </c>
      <c r="AJ273" s="833">
        <v>14.499999999999998</v>
      </c>
      <c r="AK273" s="833">
        <v>5.47</v>
      </c>
      <c r="AL273" s="845">
        <v>4680</v>
      </c>
      <c r="AM273" s="839">
        <v>9.6</v>
      </c>
      <c r="AN273" s="833">
        <v>2.59</v>
      </c>
      <c r="AO273" s="711">
        <f t="shared" si="76"/>
        <v>-5.3937264466186026</v>
      </c>
      <c r="AP273" s="712">
        <f t="shared" si="77"/>
        <v>9.7795587519373548</v>
      </c>
      <c r="AQ273" s="855">
        <f t="shared" si="78"/>
        <v>59.236445223336418</v>
      </c>
      <c r="AR273" s="624">
        <f>INDEX(Historical!$C$7:$C$1259,MATCH(B273,Historical!$B$7:$B$1281,0))*IF(AH273="n/a",1.03,IF(AH273&lt;0,1.01,IF(AH273&gt;10,1.1,(1+AH273/100))))</f>
        <v>0.52800000000000002</v>
      </c>
      <c r="AS273" s="853">
        <f t="shared" si="79"/>
        <v>0.54521280000000005</v>
      </c>
      <c r="AT273" s="853">
        <f t="shared" si="83"/>
        <v>0.57503594016000004</v>
      </c>
      <c r="AU273" s="853">
        <f t="shared" si="83"/>
        <v>0.60649040608675198</v>
      </c>
      <c r="AV273" s="853">
        <f t="shared" si="83"/>
        <v>0.63966543129969733</v>
      </c>
      <c r="AW273" s="624">
        <f t="shared" si="80"/>
        <v>2.8944045775464495</v>
      </c>
      <c r="AX273" s="719">
        <f t="shared" si="81"/>
        <v>6.8865205271150352</v>
      </c>
      <c r="AY273" s="900">
        <v>0.77</v>
      </c>
      <c r="AZ273" s="839">
        <v>49.6</v>
      </c>
      <c r="BA273" s="839">
        <v>-3.84</v>
      </c>
      <c r="BB273" s="839">
        <v>6.76</v>
      </c>
      <c r="BC273" s="839">
        <v>14.08</v>
      </c>
      <c r="BE273" s="597">
        <v>2004</v>
      </c>
      <c r="BF273" s="865">
        <f t="shared" si="82"/>
        <v>1</v>
      </c>
      <c r="BG273" s="849">
        <v>5</v>
      </c>
    </row>
    <row r="274" spans="1:59" ht="11.25" customHeight="1" x14ac:dyDescent="0.2">
      <c r="A274" s="838" t="s">
        <v>1660</v>
      </c>
      <c r="B274" s="842" t="s">
        <v>1661</v>
      </c>
      <c r="C274" s="898" t="s">
        <v>108</v>
      </c>
      <c r="D274" s="898" t="s">
        <v>4265</v>
      </c>
      <c r="E274" s="705">
        <v>10</v>
      </c>
      <c r="F274" s="1153">
        <v>450</v>
      </c>
      <c r="G274" s="1153" t="s">
        <v>106</v>
      </c>
      <c r="H274" s="1153" t="s">
        <v>106</v>
      </c>
      <c r="I274" s="841">
        <v>39.42</v>
      </c>
      <c r="J274" s="624">
        <f t="shared" si="69"/>
        <v>1.6235413495687467</v>
      </c>
      <c r="K274" s="844">
        <v>0.16</v>
      </c>
      <c r="L274" s="854">
        <v>4</v>
      </c>
      <c r="M274" s="615">
        <f t="shared" si="70"/>
        <v>0.64</v>
      </c>
      <c r="N274" s="837" t="s">
        <v>208</v>
      </c>
      <c r="O274" s="706">
        <v>0.15</v>
      </c>
      <c r="P274" s="606">
        <v>44238</v>
      </c>
      <c r="Q274" s="606">
        <v>44253</v>
      </c>
      <c r="R274" s="615">
        <f t="shared" si="71"/>
        <v>6.6666666666666732</v>
      </c>
      <c r="S274" s="673">
        <f>IF(INDEX(Historical!$D$7:$D$1257,MATCH(B274,Historical!$B$7:$B$1281,0))=0,"n/a",(INDEX(Historical!$C$7:$C$1259,MATCH(B274,Historical!$B$7:$B$1281,0))/INDEX(Historical!$D$7:$D$1257,MATCH(B274,Historical!$B$7:$B$1281,0))-1)*100)</f>
        <v>7.1428571428571397</v>
      </c>
      <c r="T274" s="673">
        <f>IF(INDEX(Historical!$F$7:$F$1250,MATCH(B274,Historical!$B$7:$B$1281,0))=0,"n/a",((INDEX(Historical!$C$7:$C$1259,MATCH(B274,Historical!$B$7:$B$1281,0))/INDEX(Historical!$F$7:$F$1250,MATCH(B274,Historical!$B$7:$B$1281,0)))^(1/3)-1)*100)</f>
        <v>12.624788044360603</v>
      </c>
      <c r="U274" s="673">
        <f>IF(INDEX(Historical!$H$7:$H$1250,MATCH(B274,Historical!$B$7:$B$1281,0))=0,"n/a",((INDEX(Historical!$C$7:$C$1259,MATCH(B274,Historical!$B$7:$B$1281,0))/INDEX(Historical!$H$7:$H$1250,MATCH(B274,Historical!$B$7:$B$1281,0)))^(1/5)-1)*100)</f>
        <v>11.382417860287909</v>
      </c>
      <c r="V274" s="673">
        <f>IF(INDEX(Historical!$O$7:$O$1250,MATCH(B274,Historical!$B$7:$B$1281,0))=0,"n/a",((INDEX(Historical!$C$7:$C$1259,MATCH(B274,Historical!$B$7:$B$1281,0))/INDEX(Historical!$O$7:$O$1250,MATCH(B274,Historical!$B$7:$B$1281,0)))^(1/10)-1)*100)</f>
        <v>9.5958226385217227</v>
      </c>
      <c r="W274" s="674">
        <f t="shared" si="72"/>
        <v>1.186184685677081</v>
      </c>
      <c r="X274" s="675">
        <f t="shared" si="73"/>
        <v>1.0539275796562877</v>
      </c>
      <c r="Y274" s="646" t="s">
        <v>4574</v>
      </c>
      <c r="Z274" s="624">
        <f t="shared" si="74"/>
        <v>17.158176943699733</v>
      </c>
      <c r="AA274" s="853">
        <f t="shared" si="75"/>
        <v>10.568364611260055</v>
      </c>
      <c r="AB274" s="854">
        <v>12</v>
      </c>
      <c r="AC274" s="833">
        <v>3.73</v>
      </c>
      <c r="AD274" s="833" t="s">
        <v>136</v>
      </c>
      <c r="AE274" s="833">
        <v>3.25</v>
      </c>
      <c r="AF274" s="833">
        <v>1.34</v>
      </c>
      <c r="AG274" s="833">
        <v>13.100000000000001</v>
      </c>
      <c r="AH274" s="833">
        <v>-4.7</v>
      </c>
      <c r="AI274" s="833">
        <v>-21.11</v>
      </c>
      <c r="AJ274" s="833">
        <v>10.8</v>
      </c>
      <c r="AK274" s="833" t="s">
        <v>136</v>
      </c>
      <c r="AL274" s="845">
        <v>351.61</v>
      </c>
      <c r="AM274" s="839">
        <v>4</v>
      </c>
      <c r="AN274" s="833">
        <v>0.06</v>
      </c>
      <c r="AO274" s="711">
        <f t="shared" si="76"/>
        <v>2.4375945985966005</v>
      </c>
      <c r="AP274" s="712">
        <f t="shared" si="77"/>
        <v>13.005959209856655</v>
      </c>
      <c r="AQ274" s="855">
        <f t="shared" si="78"/>
        <v>-20.664961981652429</v>
      </c>
      <c r="AR274" s="624">
        <f>INDEX(Historical!$C$7:$C$1259,MATCH(B274,Historical!$B$7:$B$1281,0))*IF(AH274="n/a",1.03,IF(AH274&lt;0,1.01,IF(AH274&gt;10,1.1,(1+AH274/100))))</f>
        <v>0.60599999999999998</v>
      </c>
      <c r="AS274" s="853">
        <f t="shared" si="79"/>
        <v>0.61205999999999994</v>
      </c>
      <c r="AT274" s="853">
        <f t="shared" si="83"/>
        <v>0.63042179999999992</v>
      </c>
      <c r="AU274" s="853">
        <f t="shared" si="83"/>
        <v>0.64933445399999989</v>
      </c>
      <c r="AV274" s="853">
        <f t="shared" si="83"/>
        <v>0.66881448761999995</v>
      </c>
      <c r="AW274" s="624">
        <f t="shared" si="80"/>
        <v>3.1666307416199997</v>
      </c>
      <c r="AX274" s="719">
        <f t="shared" si="81"/>
        <v>8.0330561684931503</v>
      </c>
      <c r="AY274" s="900">
        <v>0.97</v>
      </c>
      <c r="AZ274" s="839">
        <v>127.86</v>
      </c>
      <c r="BA274" s="839">
        <v>-5.47</v>
      </c>
      <c r="BB274" s="839">
        <v>8.0299999999999994</v>
      </c>
      <c r="BC274" s="839">
        <v>39.129999999999995</v>
      </c>
      <c r="BE274" s="597">
        <v>2012</v>
      </c>
      <c r="BF274" s="865">
        <f t="shared" si="82"/>
        <v>0</v>
      </c>
      <c r="BG274" s="849">
        <v>1.3</v>
      </c>
    </row>
    <row r="275" spans="1:59" ht="11.25" customHeight="1" x14ac:dyDescent="0.2">
      <c r="A275" s="838" t="s">
        <v>1624</v>
      </c>
      <c r="B275" s="842" t="s">
        <v>1625</v>
      </c>
      <c r="C275" s="898" t="s">
        <v>123</v>
      </c>
      <c r="D275" s="898" t="s">
        <v>4108</v>
      </c>
      <c r="E275" s="705">
        <v>11</v>
      </c>
      <c r="F275" s="1153">
        <v>328</v>
      </c>
      <c r="G275" s="1153" t="s">
        <v>106</v>
      </c>
      <c r="H275" s="1153" t="s">
        <v>106</v>
      </c>
      <c r="I275" s="841">
        <v>244.97</v>
      </c>
      <c r="J275" s="624">
        <f t="shared" si="69"/>
        <v>1.012368861493244</v>
      </c>
      <c r="K275" s="844">
        <v>0.62</v>
      </c>
      <c r="L275" s="854">
        <v>4</v>
      </c>
      <c r="M275" s="615">
        <f t="shared" si="70"/>
        <v>2.48</v>
      </c>
      <c r="N275" s="837" t="s">
        <v>248</v>
      </c>
      <c r="O275" s="706">
        <v>0.57999999999999996</v>
      </c>
      <c r="P275" s="606">
        <v>44069</v>
      </c>
      <c r="Q275" s="606">
        <v>44084</v>
      </c>
      <c r="R275" s="615">
        <f t="shared" si="71"/>
        <v>6.8965517241379377</v>
      </c>
      <c r="S275" s="673">
        <f>IF(INDEX(Historical!$D$7:$D$1257,MATCH(B275,Historical!$B$7:$B$1281,0))=0,"n/a",(INDEX(Historical!$C$7:$C$1259,MATCH(B275,Historical!$B$7:$B$1281,0))/INDEX(Historical!$D$7:$D$1257,MATCH(B275,Historical!$B$7:$B$1281,0))-1)*100)</f>
        <v>6.1946902654867353</v>
      </c>
      <c r="T275" s="673">
        <f>IF(INDEX(Historical!$F$7:$F$1250,MATCH(B275,Historical!$B$7:$B$1281,0))=0,"n/a",((INDEX(Historical!$C$7:$C$1259,MATCH(B275,Historical!$B$7:$B$1281,0))/INDEX(Historical!$F$7:$F$1250,MATCH(B275,Historical!$B$7:$B$1281,0)))^(1/3)-1)*100)</f>
        <v>5.2239676968420579</v>
      </c>
      <c r="U275" s="673">
        <f>IF(INDEX(Historical!$H$7:$H$1250,MATCH(B275,Historical!$B$7:$B$1281,0))=0,"n/a",((INDEX(Historical!$C$7:$C$1259,MATCH(B275,Historical!$B$7:$B$1281,0))/INDEX(Historical!$H$7:$H$1250,MATCH(B275,Historical!$B$7:$B$1281,0)))^(1/5)-1)*100)</f>
        <v>5.4577943305794463</v>
      </c>
      <c r="V275" s="673">
        <f>IF(INDEX(Historical!$O$7:$O$1250,MATCH(B275,Historical!$B$7:$B$1281,0))=0,"n/a",((INDEX(Historical!$C$7:$C$1259,MATCH(B275,Historical!$B$7:$B$1281,0))/INDEX(Historical!$O$7:$O$1250,MATCH(B275,Historical!$B$7:$B$1281,0)))^(1/10)-1)*100)</f>
        <v>12.334976252295826</v>
      </c>
      <c r="W275" s="674">
        <f t="shared" si="72"/>
        <v>0.4424649240458508</v>
      </c>
      <c r="X275" s="675">
        <f t="shared" si="73"/>
        <v>0.20518023799170851</v>
      </c>
      <c r="Y275" s="637"/>
      <c r="Z275" s="624">
        <f t="shared" si="74"/>
        <v>29.176470588235293</v>
      </c>
      <c r="AA275" s="853">
        <f t="shared" si="75"/>
        <v>28.82</v>
      </c>
      <c r="AB275" s="854">
        <v>9</v>
      </c>
      <c r="AC275" s="833">
        <v>8.5</v>
      </c>
      <c r="AD275" s="833">
        <v>2.85</v>
      </c>
      <c r="AE275" s="833">
        <v>2.95</v>
      </c>
      <c r="AF275" s="833">
        <v>20.28</v>
      </c>
      <c r="AG275" s="833">
        <v>61.199999999999996</v>
      </c>
      <c r="AH275" s="833">
        <v>-12.7</v>
      </c>
      <c r="AI275" s="833">
        <v>1.43</v>
      </c>
      <c r="AJ275" s="833">
        <v>26.6</v>
      </c>
      <c r="AK275" s="833">
        <v>10.100000000000001</v>
      </c>
      <c r="AL275" s="845">
        <v>13310</v>
      </c>
      <c r="AM275" s="840">
        <v>0.5</v>
      </c>
      <c r="AN275" s="833">
        <v>3.22</v>
      </c>
      <c r="AO275" s="711">
        <f t="shared" si="76"/>
        <v>-22.349836807927311</v>
      </c>
      <c r="AP275" s="712">
        <f t="shared" si="77"/>
        <v>6.4701631920726905</v>
      </c>
      <c r="AQ275" s="855">
        <f t="shared" si="78"/>
        <v>409.67074338897129</v>
      </c>
      <c r="AR275" s="624">
        <f>INDEX(Historical!$C$7:$C$1259,MATCH(B275,Historical!$B$7:$B$1281,0))*IF(AH275="n/a",1.03,IF(AH275&lt;0,1.01,IF(AH275&gt;10,1.1,(1+AH275/100))))</f>
        <v>2.4239999999999999</v>
      </c>
      <c r="AS275" s="853">
        <f t="shared" si="79"/>
        <v>2.4586631999999997</v>
      </c>
      <c r="AT275" s="853">
        <f t="shared" si="83"/>
        <v>2.7045295199999999</v>
      </c>
      <c r="AU275" s="853">
        <f t="shared" si="83"/>
        <v>2.9749824720000002</v>
      </c>
      <c r="AV275" s="853">
        <f t="shared" si="83"/>
        <v>3.2724807192000003</v>
      </c>
      <c r="AW275" s="624">
        <f t="shared" si="80"/>
        <v>13.8346559112</v>
      </c>
      <c r="AX275" s="719">
        <f t="shared" si="81"/>
        <v>5.6474898604727111</v>
      </c>
      <c r="AY275" s="900">
        <v>1.18</v>
      </c>
      <c r="AZ275" s="839">
        <v>156.53</v>
      </c>
      <c r="BA275" s="839">
        <v>-2.0099999999999998</v>
      </c>
      <c r="BB275" s="839">
        <v>7.6300000000000008</v>
      </c>
      <c r="BC275" s="839">
        <v>36.909999999999997</v>
      </c>
      <c r="BE275" s="597">
        <v>2010</v>
      </c>
      <c r="BF275" s="865">
        <f t="shared" si="82"/>
        <v>0</v>
      </c>
      <c r="BG275" s="849">
        <v>12.6</v>
      </c>
    </row>
    <row r="276" spans="1:59" ht="11.25" customHeight="1" x14ac:dyDescent="0.2">
      <c r="A276" s="831" t="s">
        <v>1650</v>
      </c>
      <c r="B276" s="842" t="s">
        <v>1651</v>
      </c>
      <c r="C276" s="898" t="s">
        <v>112</v>
      </c>
      <c r="D276" s="898" t="s">
        <v>211</v>
      </c>
      <c r="E276" s="705">
        <v>11</v>
      </c>
      <c r="F276" s="1153">
        <v>335</v>
      </c>
      <c r="G276" s="1153" t="s">
        <v>37</v>
      </c>
      <c r="H276" s="1153" t="s">
        <v>37</v>
      </c>
      <c r="I276" s="841">
        <v>230.74</v>
      </c>
      <c r="J276" s="624">
        <f t="shared" si="69"/>
        <v>2.132270087544422</v>
      </c>
      <c r="K276" s="844">
        <v>1.23</v>
      </c>
      <c r="L276" s="854">
        <v>4</v>
      </c>
      <c r="M276" s="615">
        <f t="shared" si="70"/>
        <v>4.92</v>
      </c>
      <c r="N276" s="837" t="s">
        <v>248</v>
      </c>
      <c r="O276" s="706">
        <v>1.08</v>
      </c>
      <c r="P276" s="606">
        <v>44154</v>
      </c>
      <c r="Q276" s="606">
        <v>44175</v>
      </c>
      <c r="R276" s="615">
        <f t="shared" si="71"/>
        <v>13.888888888888879</v>
      </c>
      <c r="S276" s="673">
        <f>IF(INDEX(Historical!$D$7:$D$1257,MATCH(B276,Historical!$B$7:$B$1281,0))=0,"n/a",(INDEX(Historical!$C$7:$C$1259,MATCH(B276,Historical!$B$7:$B$1281,0))/INDEX(Historical!$D$7:$D$1257,MATCH(B276,Historical!$B$7:$B$1281,0))-1)*100)</f>
        <v>13.740458015267155</v>
      </c>
      <c r="T276" s="673">
        <f>IF(INDEX(Historical!$F$7:$F$1250,MATCH(B276,Historical!$B$7:$B$1281,0))=0,"n/a",((INDEX(Historical!$C$7:$C$1259,MATCH(B276,Historical!$B$7:$B$1281,0))/INDEX(Historical!$F$7:$F$1250,MATCH(B276,Historical!$B$7:$B$1281,0)))^(1/3)-1)*100)</f>
        <v>14.858154977655547</v>
      </c>
      <c r="U276" s="673">
        <f>IF(INDEX(Historical!$H$7:$H$1250,MATCH(B276,Historical!$B$7:$B$1281,0))=0,"n/a",((INDEX(Historical!$C$7:$C$1259,MATCH(B276,Historical!$B$7:$B$1281,0))/INDEX(Historical!$H$7:$H$1250,MATCH(B276,Historical!$B$7:$B$1281,0)))^(1/5)-1)*100)</f>
        <v>15.233026511263326</v>
      </c>
      <c r="V276" s="673">
        <f>IF(INDEX(Historical!$O$7:$O$1250,MATCH(B276,Historical!$B$7:$B$1281,0))=0,"n/a",((INDEX(Historical!$C$7:$C$1259,MATCH(B276,Historical!$B$7:$B$1281,0))/INDEX(Historical!$O$7:$O$1250,MATCH(B276,Historical!$B$7:$B$1281,0)))^(1/10)-1)*100)</f>
        <v>13.86618475318835</v>
      </c>
      <c r="W276" s="674">
        <f t="shared" si="72"/>
        <v>1.0985737448623485</v>
      </c>
      <c r="X276" s="675">
        <f t="shared" si="73"/>
        <v>2.1156981265643511</v>
      </c>
      <c r="Y276" s="842"/>
      <c r="Z276" s="624">
        <f t="shared" si="74"/>
        <v>42.969432314410483</v>
      </c>
      <c r="AA276" s="853">
        <f t="shared" si="75"/>
        <v>20.151965065502186</v>
      </c>
      <c r="AB276" s="854">
        <v>12</v>
      </c>
      <c r="AC276" s="833">
        <v>11.45</v>
      </c>
      <c r="AD276" s="833">
        <v>2.5499999999999998</v>
      </c>
      <c r="AE276" s="833">
        <v>3.13</v>
      </c>
      <c r="AF276" s="833">
        <v>3.28</v>
      </c>
      <c r="AG276" s="833">
        <v>17.599999999999998</v>
      </c>
      <c r="AH276" s="833">
        <v>-7.8</v>
      </c>
      <c r="AI276" s="833">
        <v>5.82</v>
      </c>
      <c r="AJ276" s="833">
        <v>7.1999999999999993</v>
      </c>
      <c r="AK276" s="833">
        <v>7.95</v>
      </c>
      <c r="AL276" s="845">
        <v>12330</v>
      </c>
      <c r="AM276" s="839">
        <v>1.4000000000000001</v>
      </c>
      <c r="AN276" s="833">
        <v>0.38</v>
      </c>
      <c r="AO276" s="711">
        <f t="shared" si="76"/>
        <v>-2.7866684666944366</v>
      </c>
      <c r="AP276" s="712">
        <f t="shared" si="77"/>
        <v>17.365296598807749</v>
      </c>
      <c r="AQ276" s="855">
        <f t="shared" si="78"/>
        <v>71.397452872098356</v>
      </c>
      <c r="AR276" s="624">
        <f>INDEX(Historical!$C$7:$C$1259,MATCH(B276,Historical!$B$7:$B$1281,0))*IF(AH276="n/a",1.03,IF(AH276&lt;0,1.01,IF(AH276&gt;10,1.1,(1+AH276/100))))</f>
        <v>4.5146999999999995</v>
      </c>
      <c r="AS276" s="853">
        <f t="shared" si="79"/>
        <v>4.7774555399999992</v>
      </c>
      <c r="AT276" s="853">
        <f t="shared" si="83"/>
        <v>5.1572632554299984</v>
      </c>
      <c r="AU276" s="853">
        <f t="shared" si="83"/>
        <v>5.5672656842366832</v>
      </c>
      <c r="AV276" s="853">
        <f t="shared" si="83"/>
        <v>6.0098633061334992</v>
      </c>
      <c r="AW276" s="624">
        <f t="shared" si="80"/>
        <v>26.026547785800183</v>
      </c>
      <c r="AX276" s="719">
        <f t="shared" si="81"/>
        <v>11.279599456444561</v>
      </c>
      <c r="AY276" s="900">
        <v>1.29</v>
      </c>
      <c r="AZ276" s="839">
        <v>145.47</v>
      </c>
      <c r="BA276" s="839">
        <v>-1.34</v>
      </c>
      <c r="BB276" s="839">
        <v>14.580000000000002</v>
      </c>
      <c r="BC276" s="839">
        <v>38.190000000000005</v>
      </c>
      <c r="BE276" s="597">
        <v>2011</v>
      </c>
      <c r="BF276" s="865">
        <f t="shared" si="82"/>
        <v>0</v>
      </c>
      <c r="BG276" s="849">
        <v>10.199999999999999</v>
      </c>
    </row>
    <row r="277" spans="1:59" s="744" customFormat="1" ht="11.25" customHeight="1" x14ac:dyDescent="0.2">
      <c r="A277" s="619" t="s">
        <v>787</v>
      </c>
      <c r="B277" s="751" t="s">
        <v>788</v>
      </c>
      <c r="C277" s="898" t="s">
        <v>131</v>
      </c>
      <c r="D277" s="898" t="s">
        <v>4263</v>
      </c>
      <c r="E277" s="727">
        <v>20</v>
      </c>
      <c r="F277" s="1153">
        <v>166</v>
      </c>
      <c r="G277" s="1152" t="s">
        <v>37</v>
      </c>
      <c r="H277" s="1152" t="s">
        <v>115</v>
      </c>
      <c r="I277" s="728">
        <v>62.16</v>
      </c>
      <c r="J277" s="729">
        <f t="shared" si="69"/>
        <v>4.1184041184041194</v>
      </c>
      <c r="K277" s="730">
        <v>0.64</v>
      </c>
      <c r="L277" s="731">
        <v>4</v>
      </c>
      <c r="M277" s="732">
        <f t="shared" si="70"/>
        <v>2.56</v>
      </c>
      <c r="N277" s="733" t="s">
        <v>789</v>
      </c>
      <c r="O277" s="734">
        <v>0.62</v>
      </c>
      <c r="P277" s="1099">
        <v>43966</v>
      </c>
      <c r="Q277" s="1099">
        <v>43990</v>
      </c>
      <c r="R277" s="732">
        <f t="shared" si="71"/>
        <v>3.2258064516129057</v>
      </c>
      <c r="S277" s="673">
        <f>IF(INDEX(Historical!$D$7:$D$1257,MATCH(B277,Historical!$B$7:$B$1281,0))=0,"n/a",(INDEX(Historical!$C$7:$C$1259,MATCH(B277,Historical!$B$7:$B$1281,0))/INDEX(Historical!$D$7:$D$1257,MATCH(B277,Historical!$B$7:$B$1281,0))-1)*100)</f>
        <v>3.2520325203251987</v>
      </c>
      <c r="T277" s="673">
        <f>IF(INDEX(Historical!$F$7:$F$1250,MATCH(B277,Historical!$B$7:$B$1281,0))=0,"n/a",((INDEX(Historical!$C$7:$C$1259,MATCH(B277,Historical!$B$7:$B$1281,0))/INDEX(Historical!$F$7:$F$1250,MATCH(B277,Historical!$B$7:$B$1281,0)))^(1/3)-1)*100)</f>
        <v>3.3638380332860152</v>
      </c>
      <c r="U277" s="673">
        <f>IF(INDEX(Historical!$H$7:$H$1250,MATCH(B277,Historical!$B$7:$B$1281,0))=0,"n/a",((INDEX(Historical!$C$7:$C$1259,MATCH(B277,Historical!$B$7:$B$1281,0))/INDEX(Historical!$H$7:$H$1250,MATCH(B277,Historical!$B$7:$B$1281,0)))^(1/5)-1)*100)</f>
        <v>3.3660953908551949</v>
      </c>
      <c r="V277" s="673">
        <f>IF(INDEX(Historical!$O$7:$O$1250,MATCH(B277,Historical!$B$7:$B$1281,0))=0,"n/a",((INDEX(Historical!$C$7:$C$1259,MATCH(B277,Historical!$B$7:$B$1281,0))/INDEX(Historical!$O$7:$O$1250,MATCH(B277,Historical!$B$7:$B$1281,0)))^(1/10)-1)*100)</f>
        <v>3.4893941085321956</v>
      </c>
      <c r="W277" s="674">
        <f t="shared" si="72"/>
        <v>0.9646647200511077</v>
      </c>
      <c r="X277" s="675">
        <f t="shared" si="73"/>
        <v>1.346438156342078</v>
      </c>
      <c r="Y277" s="751"/>
      <c r="Z277" s="729">
        <f t="shared" si="74"/>
        <v>87.37201365187714</v>
      </c>
      <c r="AA277" s="736">
        <f t="shared" si="75"/>
        <v>21.215017064846414</v>
      </c>
      <c r="AB277" s="731">
        <v>12</v>
      </c>
      <c r="AC277" s="737">
        <v>2.93</v>
      </c>
      <c r="AD277" s="737">
        <v>3.24</v>
      </c>
      <c r="AE277" s="737">
        <v>3.18</v>
      </c>
      <c r="AF277" s="737">
        <v>2.33</v>
      </c>
      <c r="AG277" s="737">
        <v>11.200000000000001</v>
      </c>
      <c r="AH277" s="737">
        <v>-34.9</v>
      </c>
      <c r="AI277" s="737">
        <v>7.2700000000000005</v>
      </c>
      <c r="AJ277" s="737">
        <v>2.5</v>
      </c>
      <c r="AK277" s="737">
        <v>6.5</v>
      </c>
      <c r="AL277" s="738">
        <v>64730.000000000007</v>
      </c>
      <c r="AM277" s="739">
        <v>0.3</v>
      </c>
      <c r="AN277" s="737">
        <v>1.76</v>
      </c>
      <c r="AO277" s="740">
        <f t="shared" si="76"/>
        <v>-13.730517555587099</v>
      </c>
      <c r="AP277" s="741">
        <f t="shared" si="77"/>
        <v>7.4844995092593143</v>
      </c>
      <c r="AQ277" s="742">
        <f t="shared" si="78"/>
        <v>48.220541028251617</v>
      </c>
      <c r="AR277" s="624">
        <f>INDEX(Historical!$C$7:$C$1259,MATCH(B277,Historical!$B$7:$B$1281,0))*IF(AH277="n/a",1.03,IF(AH277&lt;0,1.01,IF(AH277&gt;10,1.1,(1+AH277/100))))</f>
        <v>2.5653999999999999</v>
      </c>
      <c r="AS277" s="736">
        <f t="shared" si="79"/>
        <v>2.7519045799999997</v>
      </c>
      <c r="AT277" s="736">
        <f t="shared" si="83"/>
        <v>2.9307783776999994</v>
      </c>
      <c r="AU277" s="736">
        <f t="shared" si="83"/>
        <v>3.121278972250499</v>
      </c>
      <c r="AV277" s="736">
        <f t="shared" si="83"/>
        <v>3.3241621054467814</v>
      </c>
      <c r="AW277" s="729">
        <f t="shared" si="80"/>
        <v>14.69352403539728</v>
      </c>
      <c r="AX277" s="743">
        <f t="shared" si="81"/>
        <v>23.638230430175806</v>
      </c>
      <c r="AY277" s="901">
        <v>0.41</v>
      </c>
      <c r="AZ277" s="739">
        <v>26.19</v>
      </c>
      <c r="BA277" s="739">
        <v>-4.2700000000000005</v>
      </c>
      <c r="BB277" s="739">
        <v>3.9899999999999998</v>
      </c>
      <c r="BC277" s="739">
        <v>8.08</v>
      </c>
      <c r="BD277" s="875"/>
      <c r="BE277" s="597">
        <v>2001</v>
      </c>
      <c r="BF277" s="865">
        <f t="shared" si="82"/>
        <v>2</v>
      </c>
      <c r="BG277" s="793">
        <v>2.6</v>
      </c>
    </row>
    <row r="278" spans="1:59" ht="11.25" customHeight="1" x14ac:dyDescent="0.2">
      <c r="A278" s="838" t="s">
        <v>1658</v>
      </c>
      <c r="B278" s="842" t="s">
        <v>1659</v>
      </c>
      <c r="C278" s="898" t="s">
        <v>108</v>
      </c>
      <c r="D278" s="898" t="s">
        <v>4272</v>
      </c>
      <c r="E278" s="705">
        <v>10</v>
      </c>
      <c r="F278" s="1153">
        <v>465</v>
      </c>
      <c r="G278" s="1153" t="s">
        <v>106</v>
      </c>
      <c r="H278" s="1153" t="s">
        <v>106</v>
      </c>
      <c r="I278" s="841">
        <v>34.950000000000003</v>
      </c>
      <c r="J278" s="624">
        <f t="shared" si="69"/>
        <v>2.7467811158798279</v>
      </c>
      <c r="K278" s="844">
        <v>0.24</v>
      </c>
      <c r="L278" s="854">
        <v>4</v>
      </c>
      <c r="M278" s="615">
        <f t="shared" si="70"/>
        <v>0.96</v>
      </c>
      <c r="N278" s="837" t="s">
        <v>504</v>
      </c>
      <c r="O278" s="706">
        <v>0.23</v>
      </c>
      <c r="P278" s="606">
        <v>44294</v>
      </c>
      <c r="Q278" s="606">
        <v>44309</v>
      </c>
      <c r="R278" s="615">
        <f t="shared" si="71"/>
        <v>4.3478260869565135</v>
      </c>
      <c r="S278" s="673">
        <f>IF(INDEX(Historical!$D$7:$D$1257,MATCH(B278,Historical!$B$7:$B$1281,0))=0,"n/a",(INDEX(Historical!$C$7:$C$1259,MATCH(B278,Historical!$B$7:$B$1281,0))/INDEX(Historical!$D$7:$D$1257,MATCH(B278,Historical!$B$7:$B$1281,0))-1)*100)</f>
        <v>2.2222222222222143</v>
      </c>
      <c r="T278" s="673">
        <f>IF(INDEX(Historical!$F$7:$F$1250,MATCH(B278,Historical!$B$7:$B$1281,0))=0,"n/a",((INDEX(Historical!$C$7:$C$1259,MATCH(B278,Historical!$B$7:$B$1281,0))/INDEX(Historical!$F$7:$F$1250,MATCH(B278,Historical!$B$7:$B$1281,0)))^(1/3)-1)*100)</f>
        <v>3.9101547621242849</v>
      </c>
      <c r="U278" s="673">
        <f>IF(INDEX(Historical!$H$7:$H$1250,MATCH(B278,Historical!$B$7:$B$1281,0))=0,"n/a",((INDEX(Historical!$C$7:$C$1259,MATCH(B278,Historical!$B$7:$B$1281,0))/INDEX(Historical!$H$7:$H$1250,MATCH(B278,Historical!$B$7:$B$1281,0)))^(1/5)-1)*100)</f>
        <v>8.2129477676936791</v>
      </c>
      <c r="V278" s="673">
        <f>IF(INDEX(Historical!$O$7:$O$1250,MATCH(B278,Historical!$B$7:$B$1281,0))=0,"n/a",((INDEX(Historical!$C$7:$C$1259,MATCH(B278,Historical!$B$7:$B$1281,0))/INDEX(Historical!$O$7:$O$1250,MATCH(B278,Historical!$B$7:$B$1281,0)))^(1/10)-1)*100)</f>
        <v>16.486550074616211</v>
      </c>
      <c r="W278" s="674">
        <f t="shared" si="72"/>
        <v>0.49816048418394576</v>
      </c>
      <c r="X278" s="675" t="str">
        <f t="shared" si="73"/>
        <v>n/a</v>
      </c>
      <c r="Y278" s="646" t="s">
        <v>4574</v>
      </c>
      <c r="Z278" s="624" t="str">
        <f t="shared" si="74"/>
        <v>n/a</v>
      </c>
      <c r="AA278" s="853" t="str">
        <f t="shared" si="75"/>
        <v>n/a</v>
      </c>
      <c r="AB278" s="854">
        <v>12</v>
      </c>
      <c r="AC278" s="833" t="s">
        <v>136</v>
      </c>
      <c r="AD278" s="833" t="s">
        <v>136</v>
      </c>
      <c r="AE278" s="833" t="s">
        <v>136</v>
      </c>
      <c r="AF278" s="833" t="s">
        <v>136</v>
      </c>
      <c r="AG278" s="833" t="s">
        <v>136</v>
      </c>
      <c r="AH278" s="833" t="s">
        <v>136</v>
      </c>
      <c r="AI278" s="833" t="s">
        <v>136</v>
      </c>
      <c r="AJ278" s="833" t="s">
        <v>136</v>
      </c>
      <c r="AK278" s="833" t="s">
        <v>136</v>
      </c>
      <c r="AL278" s="845" t="s">
        <v>136</v>
      </c>
      <c r="AM278" s="839" t="s">
        <v>136</v>
      </c>
      <c r="AN278" s="833" t="s">
        <v>136</v>
      </c>
      <c r="AO278" s="711" t="str">
        <f t="shared" si="76"/>
        <v>n/a</v>
      </c>
      <c r="AP278" s="712">
        <f t="shared" si="77"/>
        <v>10.959728883573508</v>
      </c>
      <c r="AQ278" s="855" t="str">
        <f t="shared" si="78"/>
        <v>n/a</v>
      </c>
      <c r="AR278" s="624">
        <f>INDEX(Historical!$C$7:$C$1259,MATCH(B278,Historical!$B$7:$B$1281,0))*IF(AH278="n/a",1.03,IF(AH278&lt;0,1.01,IF(AH278&gt;10,1.1,(1+AH278/100))))</f>
        <v>0.94760000000000011</v>
      </c>
      <c r="AS278" s="853">
        <f t="shared" si="79"/>
        <v>0.97602800000000012</v>
      </c>
      <c r="AT278" s="853">
        <f t="shared" si="83"/>
        <v>1.0053088400000001</v>
      </c>
      <c r="AU278" s="853">
        <f t="shared" si="83"/>
        <v>1.0354681052000001</v>
      </c>
      <c r="AV278" s="853">
        <f t="shared" si="83"/>
        <v>1.0665321483560002</v>
      </c>
      <c r="AW278" s="624">
        <f t="shared" si="80"/>
        <v>5.0309370935560009</v>
      </c>
      <c r="AX278" s="719">
        <f t="shared" si="81"/>
        <v>14.394669795582264</v>
      </c>
      <c r="AY278" s="900" t="s">
        <v>136</v>
      </c>
      <c r="AZ278" s="839" t="s">
        <v>136</v>
      </c>
      <c r="BA278" s="839" t="s">
        <v>136</v>
      </c>
      <c r="BB278" s="839" t="s">
        <v>136</v>
      </c>
      <c r="BC278" s="839" t="s">
        <v>136</v>
      </c>
      <c r="BD278" s="874" t="s">
        <v>4199</v>
      </c>
      <c r="BE278" s="597">
        <v>2012</v>
      </c>
      <c r="BF278" s="865">
        <f t="shared" si="82"/>
        <v>0</v>
      </c>
      <c r="BG278" s="849" t="s">
        <v>136</v>
      </c>
    </row>
    <row r="279" spans="1:59" ht="11.25" customHeight="1" x14ac:dyDescent="0.2">
      <c r="A279" s="838" t="s">
        <v>1666</v>
      </c>
      <c r="B279" s="842" t="s">
        <v>1667</v>
      </c>
      <c r="C279" s="898" t="s">
        <v>128</v>
      </c>
      <c r="D279" s="898" t="s">
        <v>4269</v>
      </c>
      <c r="E279" s="705">
        <v>11</v>
      </c>
      <c r="F279" s="1153">
        <v>373</v>
      </c>
      <c r="G279" s="1153" t="s">
        <v>106</v>
      </c>
      <c r="H279" s="1153" t="s">
        <v>106</v>
      </c>
      <c r="I279" s="841">
        <v>19.63</v>
      </c>
      <c r="J279" s="624">
        <f t="shared" si="69"/>
        <v>4.0753948038716254</v>
      </c>
      <c r="K279" s="844">
        <v>0.2</v>
      </c>
      <c r="L279" s="854">
        <v>4</v>
      </c>
      <c r="M279" s="615">
        <f t="shared" si="70"/>
        <v>0.8</v>
      </c>
      <c r="N279" s="837" t="s">
        <v>151</v>
      </c>
      <c r="O279" s="706">
        <v>0.1925</v>
      </c>
      <c r="P279" s="606">
        <v>44267</v>
      </c>
      <c r="Q279" s="606">
        <v>44286</v>
      </c>
      <c r="R279" s="615">
        <f t="shared" si="71"/>
        <v>3.8961038961038996</v>
      </c>
      <c r="S279" s="673">
        <f>IF(INDEX(Historical!$D$7:$D$1257,MATCH(B279,Historical!$B$7:$B$1281,0))=0,"n/a",(INDEX(Historical!$C$7:$C$1259,MATCH(B279,Historical!$B$7:$B$1281,0))/INDEX(Historical!$D$7:$D$1257,MATCH(B279,Historical!$B$7:$B$1281,0))-1)*100)</f>
        <v>1.3157894736842035</v>
      </c>
      <c r="T279" s="673">
        <f>IF(INDEX(Historical!$F$7:$F$1250,MATCH(B279,Historical!$B$7:$B$1281,0))=0,"n/a",((INDEX(Historical!$C$7:$C$1259,MATCH(B279,Historical!$B$7:$B$1281,0))/INDEX(Historical!$F$7:$F$1250,MATCH(B279,Historical!$B$7:$B$1281,0)))^(1/3)-1)*100)</f>
        <v>5.2726599609396629</v>
      </c>
      <c r="U279" s="673">
        <f>IF(INDEX(Historical!$H$7:$H$1250,MATCH(B279,Historical!$B$7:$B$1281,0))=0,"n/a",((INDEX(Historical!$C$7:$C$1259,MATCH(B279,Historical!$B$7:$B$1281,0))/INDEX(Historical!$H$7:$H$1250,MATCH(B279,Historical!$B$7:$B$1281,0)))^(1/5)-1)*100)</f>
        <v>7.3542872926286584</v>
      </c>
      <c r="V279" s="673">
        <f>IF(INDEX(Historical!$O$7:$O$1250,MATCH(B279,Historical!$B$7:$B$1281,0))=0,"n/a",((INDEX(Historical!$C$7:$C$1259,MATCH(B279,Historical!$B$7:$B$1281,0))/INDEX(Historical!$O$7:$O$1250,MATCH(B279,Historical!$B$7:$B$1281,0)))^(1/10)-1)*100)</f>
        <v>14.431627033198824</v>
      </c>
      <c r="W279" s="674">
        <f t="shared" si="72"/>
        <v>0.50959516038702346</v>
      </c>
      <c r="X279" s="675">
        <f t="shared" si="73"/>
        <v>1.532143185964304</v>
      </c>
      <c r="Y279" s="842"/>
      <c r="Z279" s="624">
        <f t="shared" si="74"/>
        <v>37.735849056603776</v>
      </c>
      <c r="AA279" s="853">
        <f t="shared" si="75"/>
        <v>9.2594339622641506</v>
      </c>
      <c r="AB279" s="854">
        <v>12</v>
      </c>
      <c r="AC279" s="833">
        <v>2.12</v>
      </c>
      <c r="AD279" s="833">
        <v>0.44</v>
      </c>
      <c r="AE279" s="833">
        <v>0.08</v>
      </c>
      <c r="AF279" s="833">
        <v>0.96</v>
      </c>
      <c r="AG279" s="833">
        <v>10.4</v>
      </c>
      <c r="AH279" s="834">
        <v>-30</v>
      </c>
      <c r="AI279" s="834">
        <v>11.76</v>
      </c>
      <c r="AJ279" s="833">
        <v>4.8</v>
      </c>
      <c r="AK279" s="833">
        <v>21.52</v>
      </c>
      <c r="AL279" s="845">
        <v>720.4</v>
      </c>
      <c r="AM279" s="839">
        <v>2.7</v>
      </c>
      <c r="AN279" s="833">
        <v>0.66</v>
      </c>
      <c r="AO279" s="711">
        <f t="shared" si="76"/>
        <v>2.1702481342361324</v>
      </c>
      <c r="AP279" s="712">
        <f t="shared" si="77"/>
        <v>11.429682096500283</v>
      </c>
      <c r="AQ279" s="855">
        <f t="shared" si="78"/>
        <v>-37.145470935664704</v>
      </c>
      <c r="AR279" s="624">
        <f>INDEX(Historical!$C$7:$C$1259,MATCH(B279,Historical!$B$7:$B$1281,0))*IF(AH279="n/a",1.03,IF(AH279&lt;0,1.01,IF(AH279&gt;10,1.1,(1+AH279/100))))</f>
        <v>0.77770000000000006</v>
      </c>
      <c r="AS279" s="853">
        <f t="shared" si="79"/>
        <v>0.85547000000000017</v>
      </c>
      <c r="AT279" s="853">
        <f t="shared" si="83"/>
        <v>0.94101700000000021</v>
      </c>
      <c r="AU279" s="853">
        <f t="shared" si="83"/>
        <v>1.0351187000000004</v>
      </c>
      <c r="AV279" s="853">
        <f t="shared" si="83"/>
        <v>1.1386305700000006</v>
      </c>
      <c r="AW279" s="624">
        <f t="shared" si="80"/>
        <v>4.7479362700000012</v>
      </c>
      <c r="AX279" s="719">
        <f t="shared" si="81"/>
        <v>24.18714350483954</v>
      </c>
      <c r="AY279" s="900">
        <v>0.84</v>
      </c>
      <c r="AZ279" s="839">
        <v>56.79</v>
      </c>
      <c r="BA279" s="839">
        <v>-18</v>
      </c>
      <c r="BB279" s="839">
        <v>2.46</v>
      </c>
      <c r="BC279" s="839">
        <v>2.16</v>
      </c>
      <c r="BE279" s="597">
        <v>2011</v>
      </c>
      <c r="BF279" s="865">
        <f t="shared" si="82"/>
        <v>0</v>
      </c>
      <c r="BG279" s="849">
        <v>3.2</v>
      </c>
    </row>
    <row r="280" spans="1:59" ht="11.25" customHeight="1" x14ac:dyDescent="0.2">
      <c r="A280" s="838" t="s">
        <v>797</v>
      </c>
      <c r="B280" s="842" t="s">
        <v>798</v>
      </c>
      <c r="C280" s="898" t="s">
        <v>131</v>
      </c>
      <c r="D280" s="898" t="s">
        <v>4273</v>
      </c>
      <c r="E280" s="705">
        <v>18</v>
      </c>
      <c r="F280" s="1153">
        <v>199</v>
      </c>
      <c r="G280" s="1153" t="s">
        <v>37</v>
      </c>
      <c r="H280" s="1153" t="s">
        <v>37</v>
      </c>
      <c r="I280" s="841">
        <v>73.89</v>
      </c>
      <c r="J280" s="624">
        <f t="shared" si="69"/>
        <v>3.5187440790364053</v>
      </c>
      <c r="K280" s="844">
        <v>0.65</v>
      </c>
      <c r="L280" s="854">
        <v>4</v>
      </c>
      <c r="M280" s="615">
        <f t="shared" si="70"/>
        <v>2.6</v>
      </c>
      <c r="N280" s="837" t="s">
        <v>188</v>
      </c>
      <c r="O280" s="706">
        <v>0.62250000000000005</v>
      </c>
      <c r="P280" s="606">
        <v>44175</v>
      </c>
      <c r="Q280" s="606">
        <v>44201</v>
      </c>
      <c r="R280" s="615">
        <f t="shared" si="71"/>
        <v>4.4176706827309182</v>
      </c>
      <c r="S280" s="673">
        <f>IF(INDEX(Historical!$D$7:$D$1257,MATCH(B280,Historical!$B$7:$B$1281,0))=0,"n/a",(INDEX(Historical!$C$7:$C$1259,MATCH(B280,Historical!$B$7:$B$1281,0))/INDEX(Historical!$D$7:$D$1257,MATCH(B280,Historical!$B$7:$B$1281,0))-1)*100)</f>
        <v>5.0632911392405111</v>
      </c>
      <c r="T280" s="673">
        <f>IF(INDEX(Historical!$F$7:$F$1250,MATCH(B280,Historical!$B$7:$B$1281,0))=0,"n/a",((INDEX(Historical!$C$7:$C$1259,MATCH(B280,Historical!$B$7:$B$1281,0))/INDEX(Historical!$F$7:$F$1250,MATCH(B280,Historical!$B$7:$B$1281,0)))^(1/3)-1)*100)</f>
        <v>5.8424824813139153</v>
      </c>
      <c r="U280" s="673">
        <f>IF(INDEX(Historical!$H$7:$H$1250,MATCH(B280,Historical!$B$7:$B$1281,0))=0,"n/a",((INDEX(Historical!$C$7:$C$1259,MATCH(B280,Historical!$B$7:$B$1281,0))/INDEX(Historical!$H$7:$H$1250,MATCH(B280,Historical!$B$7:$B$1281,0)))^(1/5)-1)*100)</f>
        <v>6.2371239129561884</v>
      </c>
      <c r="V280" s="673">
        <f>IF(INDEX(Historical!$O$7:$O$1250,MATCH(B280,Historical!$B$7:$B$1281,0))=0,"n/a",((INDEX(Historical!$C$7:$C$1259,MATCH(B280,Historical!$B$7:$B$1281,0))/INDEX(Historical!$O$7:$O$1250,MATCH(B280,Historical!$B$7:$B$1281,0)))^(1/10)-1)*100)</f>
        <v>4.6536129403462079</v>
      </c>
      <c r="W280" s="674">
        <f t="shared" si="72"/>
        <v>1.3402756079864637</v>
      </c>
      <c r="X280" s="675" t="str">
        <f t="shared" si="73"/>
        <v>n/a</v>
      </c>
      <c r="Y280" s="632"/>
      <c r="Z280" s="624">
        <f t="shared" si="74"/>
        <v>139.78494623655914</v>
      </c>
      <c r="AA280" s="853">
        <f t="shared" si="75"/>
        <v>39.725806451612904</v>
      </c>
      <c r="AB280" s="854">
        <v>9</v>
      </c>
      <c r="AC280" s="833">
        <v>1.86</v>
      </c>
      <c r="AD280" s="833">
        <v>6.97</v>
      </c>
      <c r="AE280" s="833">
        <v>2.1</v>
      </c>
      <c r="AF280" s="833">
        <v>1.62</v>
      </c>
      <c r="AG280" s="833">
        <v>4.1000000000000005</v>
      </c>
      <c r="AH280" s="833">
        <v>-59.199999999999996</v>
      </c>
      <c r="AI280" s="833">
        <v>5.72</v>
      </c>
      <c r="AJ280" s="833">
        <v>-14.499999999999998</v>
      </c>
      <c r="AK280" s="833">
        <v>5.7</v>
      </c>
      <c r="AL280" s="845">
        <v>3780</v>
      </c>
      <c r="AM280" s="839">
        <v>0.5</v>
      </c>
      <c r="AN280" s="833">
        <v>1.42</v>
      </c>
      <c r="AO280" s="711">
        <f t="shared" si="76"/>
        <v>-29.969938459620309</v>
      </c>
      <c r="AP280" s="712">
        <f t="shared" si="77"/>
        <v>9.7558679919925932</v>
      </c>
      <c r="AQ280" s="855">
        <f t="shared" si="78"/>
        <v>69.122974918138482</v>
      </c>
      <c r="AR280" s="624">
        <f>INDEX(Historical!$C$7:$C$1259,MATCH(B280,Historical!$B$7:$B$1281,0))*IF(AH280="n/a",1.03,IF(AH280&lt;0,1.01,IF(AH280&gt;10,1.1,(1+AH280/100))))</f>
        <v>2.5149000000000004</v>
      </c>
      <c r="AS280" s="853">
        <f t="shared" si="79"/>
        <v>2.6587522800000003</v>
      </c>
      <c r="AT280" s="853">
        <f t="shared" si="83"/>
        <v>2.8103011599600003</v>
      </c>
      <c r="AU280" s="853">
        <f t="shared" si="83"/>
        <v>2.97048832607772</v>
      </c>
      <c r="AV280" s="853">
        <f t="shared" si="83"/>
        <v>3.1398061606641496</v>
      </c>
      <c r="AW280" s="624">
        <f t="shared" si="80"/>
        <v>14.094247926701872</v>
      </c>
      <c r="AX280" s="719">
        <f t="shared" si="81"/>
        <v>19.074635169443592</v>
      </c>
      <c r="AY280" s="900">
        <v>0.27</v>
      </c>
      <c r="AZ280" s="839">
        <v>46.089999999999996</v>
      </c>
      <c r="BA280" s="839">
        <v>-9.3000000000000007</v>
      </c>
      <c r="BB280" s="839">
        <v>9.379999999999999</v>
      </c>
      <c r="BC280" s="839">
        <v>18.16</v>
      </c>
      <c r="BE280" s="597">
        <v>2004</v>
      </c>
      <c r="BF280" s="865">
        <f t="shared" si="82"/>
        <v>1</v>
      </c>
      <c r="BG280" s="849">
        <v>1.2</v>
      </c>
    </row>
    <row r="281" spans="1:59" ht="11.25" customHeight="1" x14ac:dyDescent="0.2">
      <c r="A281" s="838" t="s">
        <v>777</v>
      </c>
      <c r="B281" s="842" t="s">
        <v>778</v>
      </c>
      <c r="C281" s="898" t="s">
        <v>131</v>
      </c>
      <c r="D281" s="898" t="s">
        <v>4262</v>
      </c>
      <c r="E281" s="705">
        <v>18</v>
      </c>
      <c r="F281" s="1153">
        <v>210</v>
      </c>
      <c r="G281" s="1153" t="s">
        <v>37</v>
      </c>
      <c r="H281" s="1153" t="s">
        <v>37</v>
      </c>
      <c r="I281" s="841">
        <v>132.58000000000001</v>
      </c>
      <c r="J281" s="624">
        <f t="shared" si="69"/>
        <v>3.3187509428269721</v>
      </c>
      <c r="K281" s="844">
        <v>1.1000000000000001</v>
      </c>
      <c r="L281" s="854">
        <v>4</v>
      </c>
      <c r="M281" s="615">
        <f t="shared" si="70"/>
        <v>4.4000000000000004</v>
      </c>
      <c r="N281" s="837" t="s">
        <v>488</v>
      </c>
      <c r="O281" s="706">
        <v>1.0449999999999999</v>
      </c>
      <c r="P281" s="606">
        <v>44279</v>
      </c>
      <c r="Q281" s="606">
        <v>44301</v>
      </c>
      <c r="R281" s="615">
        <f t="shared" si="71"/>
        <v>5.2631578947368576</v>
      </c>
      <c r="S281" s="673">
        <f>IF(INDEX(Historical!$D$7:$D$1257,MATCH(B281,Historical!$B$7:$B$1281,0))=0,"n/a",(INDEX(Historical!$C$7:$C$1259,MATCH(B281,Historical!$B$7:$B$1281,0))/INDEX(Historical!$D$7:$D$1257,MATCH(B281,Historical!$B$7:$B$1281,0))-1)*100)</f>
        <v>8.0315997366688698</v>
      </c>
      <c r="T281" s="673">
        <f>IF(INDEX(Historical!$F$7:$F$1250,MATCH(B281,Historical!$B$7:$B$1281,0))=0,"n/a",((INDEX(Historical!$C$7:$C$1259,MATCH(B281,Historical!$B$7:$B$1281,0))/INDEX(Historical!$F$7:$F$1250,MATCH(B281,Historical!$B$7:$B$1281,0)))^(1/3)-1)*100)</f>
        <v>8.3806840859269371</v>
      </c>
      <c r="U281" s="673">
        <f>IF(INDEX(Historical!$H$7:$H$1250,MATCH(B281,Historical!$B$7:$B$1281,0))=0,"n/a",((INDEX(Historical!$C$7:$C$1259,MATCH(B281,Historical!$B$7:$B$1281,0))/INDEX(Historical!$H$7:$H$1250,MATCH(B281,Historical!$B$7:$B$1281,0)))^(1/5)-1)*100)</f>
        <v>8.2499991292480637</v>
      </c>
      <c r="V281" s="673">
        <f>IF(INDEX(Historical!$O$7:$O$1250,MATCH(B281,Historical!$B$7:$B$1281,0))=0,"n/a",((INDEX(Historical!$C$7:$C$1259,MATCH(B281,Historical!$B$7:$B$1281,0))/INDEX(Historical!$O$7:$O$1250,MATCH(B281,Historical!$B$7:$B$1281,0)))^(1/10)-1)*100)</f>
        <v>10.152003097263496</v>
      </c>
      <c r="W281" s="674">
        <f t="shared" si="72"/>
        <v>0.81264742043586224</v>
      </c>
      <c r="X281" s="675">
        <f t="shared" si="73"/>
        <v>2.0624997823120159</v>
      </c>
      <c r="Y281" s="842"/>
      <c r="Z281" s="624">
        <f t="shared" si="74"/>
        <v>68.857589984350554</v>
      </c>
      <c r="AA281" s="853">
        <f t="shared" si="75"/>
        <v>20.748043818466357</v>
      </c>
      <c r="AB281" s="854">
        <v>12</v>
      </c>
      <c r="AC281" s="833">
        <v>6.39</v>
      </c>
      <c r="AD281" s="833">
        <v>3.37</v>
      </c>
      <c r="AE281" s="833">
        <v>3.49</v>
      </c>
      <c r="AF281" s="833">
        <v>1.88</v>
      </c>
      <c r="AG281" s="833">
        <v>19.100000000000001</v>
      </c>
      <c r="AH281" s="833">
        <v>9.1999999999999993</v>
      </c>
      <c r="AI281" s="833">
        <v>5.81</v>
      </c>
      <c r="AJ281" s="833">
        <v>4</v>
      </c>
      <c r="AK281" s="833">
        <v>6.1</v>
      </c>
      <c r="AL281" s="845">
        <v>39460</v>
      </c>
      <c r="AM281" s="839">
        <v>6.9999999999999993E-2</v>
      </c>
      <c r="AN281" s="833">
        <v>1.2</v>
      </c>
      <c r="AO281" s="711">
        <f t="shared" si="76"/>
        <v>-9.1792937463913216</v>
      </c>
      <c r="AP281" s="712">
        <f t="shared" si="77"/>
        <v>11.568750072075035</v>
      </c>
      <c r="AQ281" s="855">
        <f t="shared" si="78"/>
        <v>31.666788824781712</v>
      </c>
      <c r="AR281" s="624">
        <f>INDEX(Historical!$C$7:$C$1259,MATCH(B281,Historical!$B$7:$B$1281,0))*IF(AH281="n/a",1.03,IF(AH281&lt;0,1.01,IF(AH281&gt;10,1.1,(1+AH281/100))))</f>
        <v>4.4799300000000004</v>
      </c>
      <c r="AS281" s="853">
        <f t="shared" si="79"/>
        <v>4.7402139330000006</v>
      </c>
      <c r="AT281" s="853">
        <f t="shared" si="83"/>
        <v>5.0293669829130003</v>
      </c>
      <c r="AU281" s="853">
        <f t="shared" si="83"/>
        <v>5.3361583688706933</v>
      </c>
      <c r="AV281" s="853">
        <f t="shared" si="83"/>
        <v>5.6616640293718055</v>
      </c>
      <c r="AW281" s="624">
        <f t="shared" si="80"/>
        <v>25.247333314155501</v>
      </c>
      <c r="AX281" s="719">
        <f t="shared" si="81"/>
        <v>19.043093463686454</v>
      </c>
      <c r="AY281" s="900">
        <v>0.63</v>
      </c>
      <c r="AZ281" s="839">
        <v>31.03</v>
      </c>
      <c r="BA281" s="839">
        <v>-3.56</v>
      </c>
      <c r="BB281" s="839">
        <v>6.1899999999999995</v>
      </c>
      <c r="BC281" s="839">
        <v>6.03</v>
      </c>
      <c r="BE281" s="597">
        <v>2004</v>
      </c>
      <c r="BF281" s="865">
        <f t="shared" si="82"/>
        <v>1</v>
      </c>
      <c r="BG281" s="849">
        <v>5.6000000000000005</v>
      </c>
    </row>
    <row r="282" spans="1:59" ht="11.25" customHeight="1" x14ac:dyDescent="0.2">
      <c r="A282" s="831" t="s">
        <v>1671</v>
      </c>
      <c r="B282" s="842" t="s">
        <v>1672</v>
      </c>
      <c r="C282" s="898" t="s">
        <v>4253</v>
      </c>
      <c r="D282" s="898" t="s">
        <v>4254</v>
      </c>
      <c r="E282" s="705">
        <v>11</v>
      </c>
      <c r="F282" s="1153">
        <v>361</v>
      </c>
      <c r="G282" s="1153" t="s">
        <v>106</v>
      </c>
      <c r="H282" s="1153" t="s">
        <v>106</v>
      </c>
      <c r="I282" s="841">
        <v>33.61</v>
      </c>
      <c r="J282" s="624">
        <f t="shared" si="69"/>
        <v>4.3141922047009817</v>
      </c>
      <c r="K282" s="844">
        <v>0.12083333333333333</v>
      </c>
      <c r="L282" s="854">
        <v>12</v>
      </c>
      <c r="M282" s="615">
        <f t="shared" si="70"/>
        <v>1.45</v>
      </c>
      <c r="N282" s="837" t="s">
        <v>1047</v>
      </c>
      <c r="O282" s="706">
        <v>0.12</v>
      </c>
      <c r="P282" s="606">
        <v>44252</v>
      </c>
      <c r="Q282" s="606">
        <v>44301</v>
      </c>
      <c r="R282" s="615">
        <f t="shared" si="71"/>
        <v>0.69444444444444886</v>
      </c>
      <c r="S282" s="673">
        <f>IF(INDEX(Historical!$D$7:$D$1257,MATCH(B282,Historical!$B$7:$B$1281,0))=0,"n/a",(INDEX(Historical!$C$7:$C$1259,MATCH(B282,Historical!$B$7:$B$1281,0))/INDEX(Historical!$D$7:$D$1257,MATCH(B282,Historical!$B$7:$B$1281,0))-1)*100)</f>
        <v>0.67855893669115375</v>
      </c>
      <c r="T282" s="673">
        <f>IF(INDEX(Historical!$F$7:$F$1250,MATCH(B282,Historical!$B$7:$B$1281,0))=0,"n/a",((INDEX(Historical!$C$7:$C$1259,MATCH(B282,Historical!$B$7:$B$1281,0))/INDEX(Historical!$F$7:$F$1250,MATCH(B282,Historical!$B$7:$B$1281,0)))^(1/3)-1)*100)</f>
        <v>0.8447432212985051</v>
      </c>
      <c r="U282" s="673">
        <f>IF(INDEX(Historical!$H$7:$H$1250,MATCH(B282,Historical!$B$7:$B$1281,0))=0,"n/a",((INDEX(Historical!$C$7:$C$1259,MATCH(B282,Historical!$B$7:$B$1281,0))/INDEX(Historical!$H$7:$H$1250,MATCH(B282,Historical!$B$7:$B$1281,0)))^(1/5)-1)*100)</f>
        <v>1.1384860585549328</v>
      </c>
      <c r="V282" s="673" t="str">
        <f>IF(INDEX(Historical!$O$7:$O$1250,MATCH(B282,Historical!$B$7:$B$1281,0))=0,"n/a",((INDEX(Historical!$C$7:$C$1259,MATCH(B282,Historical!$B$7:$B$1281,0))/INDEX(Historical!$O$7:$O$1250,MATCH(B282,Historical!$B$7:$B$1281,0)))^(1/10)-1)*100)</f>
        <v>n/a</v>
      </c>
      <c r="W282" s="674" t="str">
        <f t="shared" si="72"/>
        <v>n/a</v>
      </c>
      <c r="X282" s="675">
        <f t="shared" si="73"/>
        <v>3.3883513647468236E-2</v>
      </c>
      <c r="Y282" s="843"/>
      <c r="Z282" s="624">
        <f t="shared" si="74"/>
        <v>110.68702290076335</v>
      </c>
      <c r="AA282" s="853">
        <f t="shared" si="75"/>
        <v>25.65648854961832</v>
      </c>
      <c r="AB282" s="854">
        <v>12</v>
      </c>
      <c r="AC282" s="833">
        <v>1.31</v>
      </c>
      <c r="AD282" s="833">
        <v>3.68</v>
      </c>
      <c r="AE282" s="833">
        <v>10.91</v>
      </c>
      <c r="AF282" s="833">
        <v>1.93</v>
      </c>
      <c r="AG282" s="833">
        <v>8.1</v>
      </c>
      <c r="AH282" s="834">
        <v>278.2</v>
      </c>
      <c r="AI282" s="834">
        <v>12.08</v>
      </c>
      <c r="AJ282" s="833">
        <v>33.6</v>
      </c>
      <c r="AK282" s="833">
        <v>7.0000000000000009</v>
      </c>
      <c r="AL282" s="845">
        <v>5280</v>
      </c>
      <c r="AM282" s="839">
        <v>0.2</v>
      </c>
      <c r="AN282" s="833">
        <v>0.64</v>
      </c>
      <c r="AO282" s="711">
        <f t="shared" si="76"/>
        <v>-20.203810286362405</v>
      </c>
      <c r="AP282" s="712">
        <f t="shared" si="77"/>
        <v>5.4526782632559145</v>
      </c>
      <c r="AQ282" s="855">
        <f t="shared" si="78"/>
        <v>48.34947163260339</v>
      </c>
      <c r="AR282" s="624">
        <f>INDEX(Historical!$C$7:$C$1259,MATCH(B282,Historical!$B$7:$B$1281,0))*IF(AH282="n/a",1.03,IF(AH282&lt;0,1.01,IF(AH282&gt;10,1.1,(1+AH282/100))))</f>
        <v>1.5831200000000001</v>
      </c>
      <c r="AS282" s="853">
        <f t="shared" si="79"/>
        <v>1.7414320000000003</v>
      </c>
      <c r="AT282" s="853">
        <f t="shared" si="83"/>
        <v>1.8633322400000005</v>
      </c>
      <c r="AU282" s="853">
        <f t="shared" si="83"/>
        <v>1.9937654968000007</v>
      </c>
      <c r="AV282" s="853">
        <f t="shared" si="83"/>
        <v>2.1333290815760009</v>
      </c>
      <c r="AW282" s="624">
        <f t="shared" si="80"/>
        <v>9.3149788183760016</v>
      </c>
      <c r="AX282" s="719">
        <f t="shared" si="81"/>
        <v>27.714902762201731</v>
      </c>
      <c r="AY282" s="900">
        <v>0.87</v>
      </c>
      <c r="AZ282" s="839">
        <v>62.839999999999996</v>
      </c>
      <c r="BA282" s="839">
        <v>-3.1399999999999997</v>
      </c>
      <c r="BB282" s="839">
        <v>4.38</v>
      </c>
      <c r="BC282" s="839">
        <v>7.0000000000000009</v>
      </c>
      <c r="BE282" s="597">
        <v>2011</v>
      </c>
      <c r="BF282" s="865">
        <f t="shared" si="82"/>
        <v>0</v>
      </c>
      <c r="BG282" s="849">
        <v>4.3999999999999995</v>
      </c>
    </row>
    <row r="283" spans="1:59" ht="11.25" customHeight="1" x14ac:dyDescent="0.2">
      <c r="A283" s="838" t="s">
        <v>799</v>
      </c>
      <c r="B283" s="842" t="s">
        <v>800</v>
      </c>
      <c r="C283" s="898" t="s">
        <v>153</v>
      </c>
      <c r="D283" s="898" t="s">
        <v>4258</v>
      </c>
      <c r="E283" s="705">
        <v>16</v>
      </c>
      <c r="F283" s="1153">
        <v>239</v>
      </c>
      <c r="G283" s="1153" t="s">
        <v>106</v>
      </c>
      <c r="H283" s="1153" t="s">
        <v>106</v>
      </c>
      <c r="I283" s="841">
        <v>190.48</v>
      </c>
      <c r="J283" s="624">
        <f t="shared" si="69"/>
        <v>0.83998320033599327</v>
      </c>
      <c r="K283" s="844">
        <v>0.4</v>
      </c>
      <c r="L283" s="854">
        <v>4</v>
      </c>
      <c r="M283" s="615">
        <f t="shared" si="70"/>
        <v>1.6</v>
      </c>
      <c r="N283" s="837" t="s">
        <v>287</v>
      </c>
      <c r="O283" s="706">
        <v>0.37</v>
      </c>
      <c r="P283" s="606">
        <v>44069</v>
      </c>
      <c r="Q283" s="606">
        <v>44098</v>
      </c>
      <c r="R283" s="615">
        <f t="shared" si="71"/>
        <v>8.1081081081081159</v>
      </c>
      <c r="S283" s="673">
        <f>IF(INDEX(Historical!$D$7:$D$1257,MATCH(B283,Historical!$B$7:$B$1281,0))=0,"n/a",(INDEX(Historical!$C$7:$C$1259,MATCH(B283,Historical!$B$7:$B$1281,0))/INDEX(Historical!$D$7:$D$1257,MATCH(B283,Historical!$B$7:$B$1281,0))-1)*100)</f>
        <v>8.4507042253521227</v>
      </c>
      <c r="T283" s="673">
        <f>IF(INDEX(Historical!$F$7:$F$1250,MATCH(B283,Historical!$B$7:$B$1281,0))=0,"n/a",((INDEX(Historical!$C$7:$C$1259,MATCH(B283,Historical!$B$7:$B$1281,0))/INDEX(Historical!$F$7:$F$1250,MATCH(B283,Historical!$B$7:$B$1281,0)))^(1/3)-1)*100)</f>
        <v>9.2813969149440965</v>
      </c>
      <c r="U283" s="673">
        <f>IF(INDEX(Historical!$H$7:$H$1250,MATCH(B283,Historical!$B$7:$B$1281,0))=0,"n/a",((INDEX(Historical!$C$7:$C$1259,MATCH(B283,Historical!$B$7:$B$1281,0))/INDEX(Historical!$H$7:$H$1250,MATCH(B283,Historical!$B$7:$B$1281,0)))^(1/5)-1)*100)</f>
        <v>9.913211517808417</v>
      </c>
      <c r="V283" s="673">
        <f>IF(INDEX(Historical!$O$7:$O$1250,MATCH(B283,Historical!$B$7:$B$1281,0))=0,"n/a",((INDEX(Historical!$C$7:$C$1259,MATCH(B283,Historical!$B$7:$B$1281,0))/INDEX(Historical!$O$7:$O$1250,MATCH(B283,Historical!$B$7:$B$1281,0)))^(1/10)-1)*100)</f>
        <v>11.468392387883863</v>
      </c>
      <c r="W283" s="674">
        <f t="shared" si="72"/>
        <v>0.86439416986477846</v>
      </c>
      <c r="X283" s="675">
        <f t="shared" si="73"/>
        <v>0.6119266369017542</v>
      </c>
      <c r="Y283" s="842" t="s">
        <v>727</v>
      </c>
      <c r="Z283" s="624">
        <f t="shared" si="74"/>
        <v>31.809145129224653</v>
      </c>
      <c r="AA283" s="853">
        <f t="shared" si="75"/>
        <v>37.868787276341948</v>
      </c>
      <c r="AB283" s="854">
        <v>3</v>
      </c>
      <c r="AC283" s="833">
        <v>5.03</v>
      </c>
      <c r="AD283" s="833">
        <v>3.78</v>
      </c>
      <c r="AE283" s="833">
        <v>5.23</v>
      </c>
      <c r="AF283" s="833">
        <v>4.1900000000000004</v>
      </c>
      <c r="AG283" s="833">
        <v>12</v>
      </c>
      <c r="AH283" s="833">
        <v>33.800000000000004</v>
      </c>
      <c r="AI283" s="833">
        <v>11.57</v>
      </c>
      <c r="AJ283" s="833">
        <v>16.2</v>
      </c>
      <c r="AK283" s="833">
        <v>10</v>
      </c>
      <c r="AL283" s="845">
        <v>15980</v>
      </c>
      <c r="AM283" s="839">
        <v>0.2</v>
      </c>
      <c r="AN283" s="833">
        <v>0</v>
      </c>
      <c r="AO283" s="711">
        <f t="shared" si="76"/>
        <v>-27.115592558197537</v>
      </c>
      <c r="AP283" s="712">
        <f t="shared" si="77"/>
        <v>10.75319471814441</v>
      </c>
      <c r="AQ283" s="855">
        <f t="shared" si="78"/>
        <v>165.55620345721564</v>
      </c>
      <c r="AR283" s="624">
        <f>INDEX(Historical!$C$7:$C$1259,MATCH(B283,Historical!$B$7:$B$1281,0))*IF(AH283="n/a",1.03,IF(AH283&lt;0,1.01,IF(AH283&gt;10,1.1,(1+AH283/100))))</f>
        <v>1.6940000000000002</v>
      </c>
      <c r="AS283" s="853">
        <f t="shared" si="79"/>
        <v>1.8634000000000004</v>
      </c>
      <c r="AT283" s="853">
        <f t="shared" si="83"/>
        <v>2.0497400000000008</v>
      </c>
      <c r="AU283" s="853">
        <f t="shared" si="83"/>
        <v>2.2547140000000012</v>
      </c>
      <c r="AV283" s="853">
        <f t="shared" si="83"/>
        <v>2.4801854000000016</v>
      </c>
      <c r="AW283" s="624">
        <f t="shared" si="80"/>
        <v>10.342039400000004</v>
      </c>
      <c r="AX283" s="719">
        <f t="shared" si="81"/>
        <v>5.4294620957580877</v>
      </c>
      <c r="AY283" s="900">
        <v>0.51</v>
      </c>
      <c r="AZ283" s="839">
        <v>42.370000000000005</v>
      </c>
      <c r="BA283" s="839">
        <v>-6.58</v>
      </c>
      <c r="BB283" s="839">
        <v>3.6700000000000004</v>
      </c>
      <c r="BC283" s="839">
        <v>8.4500000000000011</v>
      </c>
      <c r="BE283" s="597">
        <v>2005</v>
      </c>
      <c r="BF283" s="865">
        <f t="shared" si="82"/>
        <v>1</v>
      </c>
      <c r="BG283" s="849">
        <v>7.6</v>
      </c>
    </row>
    <row r="284" spans="1:59" ht="11.25" customHeight="1" x14ac:dyDescent="0.2">
      <c r="A284" s="848" t="s">
        <v>1683</v>
      </c>
      <c r="B284" s="842" t="s">
        <v>1684</v>
      </c>
      <c r="C284" s="898" t="s">
        <v>123</v>
      </c>
      <c r="D284" s="898" t="s">
        <v>4289</v>
      </c>
      <c r="E284" s="705">
        <v>11</v>
      </c>
      <c r="F284" s="1153">
        <v>378</v>
      </c>
      <c r="G284" s="1153" t="s">
        <v>37</v>
      </c>
      <c r="H284" s="1153" t="s">
        <v>115</v>
      </c>
      <c r="I284" s="841">
        <v>50.76</v>
      </c>
      <c r="J284" s="624">
        <f t="shared" si="69"/>
        <v>2.0488573680063045</v>
      </c>
      <c r="K284" s="844">
        <v>0.26</v>
      </c>
      <c r="L284" s="854">
        <v>4</v>
      </c>
      <c r="M284" s="615">
        <f t="shared" si="70"/>
        <v>1.04</v>
      </c>
      <c r="N284" s="837" t="s">
        <v>239</v>
      </c>
      <c r="O284" s="706">
        <v>0.25</v>
      </c>
      <c r="P284" s="606">
        <v>44285</v>
      </c>
      <c r="Q284" s="606">
        <v>44302</v>
      </c>
      <c r="R284" s="615">
        <f t="shared" si="71"/>
        <v>4.0000000000000036</v>
      </c>
      <c r="S284" s="673">
        <f>IF(INDEX(Historical!$D$7:$D$1257,MATCH(B284,Historical!$B$7:$B$1281,0))=0,"n/a",(INDEX(Historical!$C$7:$C$1259,MATCH(B284,Historical!$B$7:$B$1281,0))/INDEX(Historical!$D$7:$D$1257,MATCH(B284,Historical!$B$7:$B$1281,0))-1)*100)</f>
        <v>9.0909090909090828</v>
      </c>
      <c r="T284" s="673">
        <f>IF(INDEX(Historical!$F$7:$F$1250,MATCH(B284,Historical!$B$7:$B$1281,0))=0,"n/a",((INDEX(Historical!$C$7:$C$1259,MATCH(B284,Historical!$B$7:$B$1281,0))/INDEX(Historical!$F$7:$F$1250,MATCH(B284,Historical!$B$7:$B$1281,0)))^(1/3)-1)*100)</f>
        <v>17.840146380897437</v>
      </c>
      <c r="U284" s="673">
        <f>IF(INDEX(Historical!$H$7:$H$1250,MATCH(B284,Historical!$B$7:$B$1281,0))=0,"n/a",((INDEX(Historical!$C$7:$C$1259,MATCH(B284,Historical!$B$7:$B$1281,0))/INDEX(Historical!$H$7:$H$1250,MATCH(B284,Historical!$B$7:$B$1281,0)))^(1/5)-1)*100)</f>
        <v>13.418146614147307</v>
      </c>
      <c r="V284" s="673">
        <f>IF(INDEX(Historical!$O$7:$O$1250,MATCH(B284,Historical!$B$7:$B$1281,0))=0,"n/a",((INDEX(Historical!$C$7:$C$1259,MATCH(B284,Historical!$B$7:$B$1281,0))/INDEX(Historical!$O$7:$O$1250,MATCH(B284,Historical!$B$7:$B$1281,0)))^(1/10)-1)*100)</f>
        <v>12.681181999924206</v>
      </c>
      <c r="W284" s="674">
        <f t="shared" si="72"/>
        <v>1.0581148203872088</v>
      </c>
      <c r="X284" s="675">
        <f t="shared" si="73"/>
        <v>0.28671253449032708</v>
      </c>
      <c r="Y284" s="637"/>
      <c r="Z284" s="624">
        <f t="shared" si="74"/>
        <v>40.154440154440159</v>
      </c>
      <c r="AA284" s="853">
        <f t="shared" si="75"/>
        <v>19.598455598455597</v>
      </c>
      <c r="AB284" s="854">
        <v>12</v>
      </c>
      <c r="AC284" s="833">
        <v>2.59</v>
      </c>
      <c r="AD284" s="833">
        <v>5.0999999999999996</v>
      </c>
      <c r="AE284" s="833">
        <v>1.06</v>
      </c>
      <c r="AF284" s="833">
        <v>2.4900000000000002</v>
      </c>
      <c r="AG284" s="833">
        <v>13.100000000000001</v>
      </c>
      <c r="AH284" s="834">
        <v>-14.7</v>
      </c>
      <c r="AI284" s="834">
        <v>-45.69</v>
      </c>
      <c r="AJ284" s="833">
        <v>46.800000000000004</v>
      </c>
      <c r="AK284" s="833">
        <v>3.88</v>
      </c>
      <c r="AL284" s="845">
        <v>10210</v>
      </c>
      <c r="AM284" s="839">
        <v>5.0999999999999996</v>
      </c>
      <c r="AN284" s="833">
        <v>0.71</v>
      </c>
      <c r="AO284" s="711">
        <f t="shared" si="76"/>
        <v>-4.1314516163019857</v>
      </c>
      <c r="AP284" s="712">
        <f t="shared" si="77"/>
        <v>15.467003982153612</v>
      </c>
      <c r="AQ284" s="855">
        <f t="shared" si="78"/>
        <v>47.271713268222435</v>
      </c>
      <c r="AR284" s="624">
        <f>INDEX(Historical!$C$7:$C$1259,MATCH(B284,Historical!$B$7:$B$1281,0))*IF(AH284="n/a",1.03,IF(AH284&lt;0,1.01,IF(AH284&gt;10,1.1,(1+AH284/100))))</f>
        <v>0.99990000000000001</v>
      </c>
      <c r="AS284" s="853">
        <f t="shared" si="79"/>
        <v>1.0098990000000001</v>
      </c>
      <c r="AT284" s="853">
        <f t="shared" si="83"/>
        <v>1.0490830812</v>
      </c>
      <c r="AU284" s="853">
        <f t="shared" si="83"/>
        <v>1.0897875047505601</v>
      </c>
      <c r="AV284" s="853">
        <f t="shared" si="83"/>
        <v>1.1320712599348817</v>
      </c>
      <c r="AW284" s="624">
        <f t="shared" si="80"/>
        <v>5.2807408458854415</v>
      </c>
      <c r="AX284" s="719">
        <f t="shared" si="81"/>
        <v>10.403350760215606</v>
      </c>
      <c r="AY284" s="900">
        <v>1.44</v>
      </c>
      <c r="AZ284" s="839">
        <v>147.37</v>
      </c>
      <c r="BA284" s="839">
        <v>-2.3800000000000003</v>
      </c>
      <c r="BB284" s="839">
        <v>19.41</v>
      </c>
      <c r="BC284" s="839">
        <v>47.11</v>
      </c>
      <c r="BE284" s="597">
        <v>2011</v>
      </c>
      <c r="BF284" s="865">
        <f t="shared" si="82"/>
        <v>0</v>
      </c>
      <c r="BG284" s="849">
        <v>6.4</v>
      </c>
    </row>
    <row r="285" spans="1:59" ht="11.25" customHeight="1" x14ac:dyDescent="0.2">
      <c r="A285" s="831" t="s">
        <v>1681</v>
      </c>
      <c r="B285" s="842" t="s">
        <v>1682</v>
      </c>
      <c r="C285" s="898" t="s">
        <v>108</v>
      </c>
      <c r="D285" s="898" t="s">
        <v>4268</v>
      </c>
      <c r="E285" s="705">
        <v>10</v>
      </c>
      <c r="F285" s="1153">
        <v>400</v>
      </c>
      <c r="G285" s="1153" t="s">
        <v>115</v>
      </c>
      <c r="H285" s="1153" t="s">
        <v>115</v>
      </c>
      <c r="I285" s="841">
        <v>84.01</v>
      </c>
      <c r="J285" s="624">
        <f t="shared" si="69"/>
        <v>2.4758957266992025</v>
      </c>
      <c r="K285" s="844">
        <v>0.52</v>
      </c>
      <c r="L285" s="854">
        <v>4</v>
      </c>
      <c r="M285" s="615">
        <f t="shared" si="70"/>
        <v>2.08</v>
      </c>
      <c r="N285" s="837" t="s">
        <v>218</v>
      </c>
      <c r="O285" s="706">
        <v>0.47</v>
      </c>
      <c r="P285" s="904">
        <v>43738</v>
      </c>
      <c r="Q285" s="904">
        <v>43753</v>
      </c>
      <c r="R285" s="615">
        <f t="shared" si="71"/>
        <v>10.638297872340436</v>
      </c>
      <c r="S285" s="673">
        <f>IF(INDEX(Historical!$D$7:$D$1257,MATCH(B285,Historical!$B$7:$B$1281,0))=0,"n/a",(INDEX(Historical!$C$7:$C$1259,MATCH(B285,Historical!$B$7:$B$1281,0))/INDEX(Historical!$D$7:$D$1257,MATCH(B285,Historical!$B$7:$B$1281,0))-1)*100)</f>
        <v>7.7720207253886064</v>
      </c>
      <c r="T285" s="673">
        <f>IF(INDEX(Historical!$F$7:$F$1250,MATCH(B285,Historical!$B$7:$B$1281,0))=0,"n/a",((INDEX(Historical!$C$7:$C$1259,MATCH(B285,Historical!$B$7:$B$1281,0))/INDEX(Historical!$F$7:$F$1250,MATCH(B285,Historical!$B$7:$B$1281,0)))^(1/3)-1)*100)</f>
        <v>10.064241629820891</v>
      </c>
      <c r="U285" s="673">
        <f>IF(INDEX(Historical!$H$7:$H$1250,MATCH(B285,Historical!$B$7:$B$1281,0))=0,"n/a",((INDEX(Historical!$C$7:$C$1259,MATCH(B285,Historical!$B$7:$B$1281,0))/INDEX(Historical!$H$7:$H$1250,MATCH(B285,Historical!$B$7:$B$1281,0)))^(1/5)-1)*100)</f>
        <v>10.197228772148016</v>
      </c>
      <c r="V285" s="673">
        <f>IF(INDEX(Historical!$O$7:$O$1250,MATCH(B285,Historical!$B$7:$B$1281,0))=0,"n/a",((INDEX(Historical!$C$7:$C$1259,MATCH(B285,Historical!$B$7:$B$1281,0))/INDEX(Historical!$O$7:$O$1250,MATCH(B285,Historical!$B$7:$B$1281,0)))^(1/10)-1)*100)</f>
        <v>48.456881802190651</v>
      </c>
      <c r="W285" s="674">
        <f t="shared" si="72"/>
        <v>0.21043922747185553</v>
      </c>
      <c r="X285" s="675">
        <f t="shared" si="73"/>
        <v>1.4162817739094469</v>
      </c>
      <c r="Y285" s="646" t="s">
        <v>4577</v>
      </c>
      <c r="Z285" s="624">
        <f t="shared" si="74"/>
        <v>32.911392405063289</v>
      </c>
      <c r="AA285" s="853">
        <f t="shared" si="75"/>
        <v>13.292721518987342</v>
      </c>
      <c r="AB285" s="854">
        <v>12</v>
      </c>
      <c r="AC285" s="833">
        <v>6.32</v>
      </c>
      <c r="AD285" s="833">
        <v>0.9</v>
      </c>
      <c r="AE285" s="833">
        <v>11.29</v>
      </c>
      <c r="AF285" s="833">
        <v>1.28</v>
      </c>
      <c r="AG285" s="833">
        <v>10</v>
      </c>
      <c r="AH285" s="833">
        <v>17.599999999999998</v>
      </c>
      <c r="AI285" s="833">
        <v>15.870000000000001</v>
      </c>
      <c r="AJ285" s="833">
        <v>7.1999999999999993</v>
      </c>
      <c r="AK285" s="833">
        <v>15.22</v>
      </c>
      <c r="AL285" s="845">
        <v>29120</v>
      </c>
      <c r="AM285" s="839">
        <v>0.3</v>
      </c>
      <c r="AN285" s="833">
        <v>0</v>
      </c>
      <c r="AO285" s="711">
        <f t="shared" si="76"/>
        <v>-0.61959702014012308</v>
      </c>
      <c r="AP285" s="712">
        <f t="shared" si="77"/>
        <v>12.673124498847219</v>
      </c>
      <c r="AQ285" s="855">
        <f t="shared" si="78"/>
        <v>-13.039770151832442</v>
      </c>
      <c r="AR285" s="624">
        <f>INDEX(Historical!$C$7:$C$1259,MATCH(B285,Historical!$B$7:$B$1281,0))*IF(AH285="n/a",1.03,IF(AH285&lt;0,1.01,IF(AH285&gt;10,1.1,(1+AH285/100))))</f>
        <v>2.2880000000000003</v>
      </c>
      <c r="AS285" s="853">
        <f t="shared" si="79"/>
        <v>2.5168000000000004</v>
      </c>
      <c r="AT285" s="853">
        <f t="shared" si="83"/>
        <v>2.7684800000000007</v>
      </c>
      <c r="AU285" s="853">
        <f t="shared" si="83"/>
        <v>3.0453280000000009</v>
      </c>
      <c r="AV285" s="853">
        <f t="shared" si="83"/>
        <v>3.3498608000000014</v>
      </c>
      <c r="AW285" s="624">
        <f t="shared" si="80"/>
        <v>13.968468800000004</v>
      </c>
      <c r="AX285" s="719">
        <f t="shared" si="81"/>
        <v>16.627150101178433</v>
      </c>
      <c r="AY285" s="900">
        <v>1.61</v>
      </c>
      <c r="AZ285" s="839">
        <v>70.89</v>
      </c>
      <c r="BA285" s="839">
        <v>-4.41</v>
      </c>
      <c r="BB285" s="839">
        <v>8.57</v>
      </c>
      <c r="BC285" s="839">
        <v>20.89</v>
      </c>
      <c r="BE285" s="597">
        <v>2011</v>
      </c>
      <c r="BF285" s="865">
        <f t="shared" si="82"/>
        <v>0</v>
      </c>
      <c r="BG285" s="849">
        <v>0.70000000000000007</v>
      </c>
    </row>
    <row r="286" spans="1:59" ht="11.25" customHeight="1" x14ac:dyDescent="0.2">
      <c r="A286" s="838" t="s">
        <v>792</v>
      </c>
      <c r="B286" s="842" t="s">
        <v>793</v>
      </c>
      <c r="C286" s="898" t="s">
        <v>131</v>
      </c>
      <c r="D286" s="898" t="s">
        <v>4273</v>
      </c>
      <c r="E286" s="705">
        <v>15</v>
      </c>
      <c r="F286" s="1153">
        <v>258</v>
      </c>
      <c r="G286" s="1153" t="s">
        <v>37</v>
      </c>
      <c r="H286" s="1153" t="s">
        <v>37</v>
      </c>
      <c r="I286" s="841">
        <v>68.709999999999994</v>
      </c>
      <c r="J286" s="624">
        <f t="shared" si="69"/>
        <v>3.4638335031290932</v>
      </c>
      <c r="K286" s="844">
        <v>0.59499999999999997</v>
      </c>
      <c r="L286" s="854">
        <v>4</v>
      </c>
      <c r="M286" s="615">
        <f t="shared" si="70"/>
        <v>2.38</v>
      </c>
      <c r="N286" s="837" t="s">
        <v>119</v>
      </c>
      <c r="O286" s="706">
        <v>0.56999999999999995</v>
      </c>
      <c r="P286" s="606">
        <v>44330</v>
      </c>
      <c r="Q286" s="606">
        <v>44348</v>
      </c>
      <c r="R286" s="615">
        <f t="shared" si="71"/>
        <v>4.3859649122807065</v>
      </c>
      <c r="S286" s="673">
        <f>IF(INDEX(Historical!$D$7:$D$1257,MATCH(B286,Historical!$B$7:$B$1281,0))=0,"n/a",(INDEX(Historical!$C$7:$C$1259,MATCH(B286,Historical!$B$7:$B$1281,0))/INDEX(Historical!$D$7:$D$1257,MATCH(B286,Historical!$B$7:$B$1281,0))-1)*100)</f>
        <v>4.6403712296983812</v>
      </c>
      <c r="T286" s="673">
        <f>IF(INDEX(Historical!$F$7:$F$1250,MATCH(B286,Historical!$B$7:$B$1281,0))=0,"n/a",((INDEX(Historical!$C$7:$C$1259,MATCH(B286,Historical!$B$7:$B$1281,0))/INDEX(Historical!$F$7:$F$1250,MATCH(B286,Historical!$B$7:$B$1281,0)))^(1/3)-1)*100)</f>
        <v>5.2337852676113572</v>
      </c>
      <c r="U286" s="673">
        <f>IF(INDEX(Historical!$H$7:$H$1250,MATCH(B286,Historical!$B$7:$B$1281,0))=0,"n/a",((INDEX(Historical!$C$7:$C$1259,MATCH(B286,Historical!$B$7:$B$1281,0))/INDEX(Historical!$H$7:$H$1250,MATCH(B286,Historical!$B$7:$B$1281,0)))^(1/5)-1)*100)</f>
        <v>7.3736933472757782</v>
      </c>
      <c r="V286" s="673">
        <f>IF(INDEX(Historical!$O$7:$O$1250,MATCH(B286,Historical!$B$7:$B$1281,0))=0,"n/a",((INDEX(Historical!$C$7:$C$1259,MATCH(B286,Historical!$B$7:$B$1281,0))/INDEX(Historical!$O$7:$O$1250,MATCH(B286,Historical!$B$7:$B$1281,0)))^(1/10)-1)*100)</f>
        <v>8.6077819036775018</v>
      </c>
      <c r="W286" s="674">
        <f t="shared" si="72"/>
        <v>0.85663106126393795</v>
      </c>
      <c r="X286" s="675">
        <f t="shared" si="73"/>
        <v>1.0100949790788738</v>
      </c>
      <c r="Y286" s="637"/>
      <c r="Z286" s="624">
        <f t="shared" si="74"/>
        <v>57.627118644067799</v>
      </c>
      <c r="AA286" s="853">
        <f t="shared" si="75"/>
        <v>16.63680387409201</v>
      </c>
      <c r="AB286" s="854">
        <v>12</v>
      </c>
      <c r="AC286" s="833">
        <v>4.13</v>
      </c>
      <c r="AD286" s="833">
        <v>4.18</v>
      </c>
      <c r="AE286" s="833">
        <v>1.22</v>
      </c>
      <c r="AF286" s="833">
        <v>1.47</v>
      </c>
      <c r="AG286" s="833">
        <v>8.9</v>
      </c>
      <c r="AH286" s="833">
        <v>5.2</v>
      </c>
      <c r="AI286" s="833">
        <v>4.41</v>
      </c>
      <c r="AJ286" s="833">
        <v>7.3</v>
      </c>
      <c r="AK286" s="833">
        <v>4</v>
      </c>
      <c r="AL286" s="845">
        <v>4030.0000000000005</v>
      </c>
      <c r="AM286" s="839">
        <v>0.8</v>
      </c>
      <c r="AN286" s="833">
        <v>1.08</v>
      </c>
      <c r="AO286" s="711">
        <f t="shared" si="76"/>
        <v>-5.7992770236871394</v>
      </c>
      <c r="AP286" s="712">
        <f t="shared" si="77"/>
        <v>10.837526850404871</v>
      </c>
      <c r="AQ286" s="855">
        <f t="shared" si="78"/>
        <v>4.2563117085649083</v>
      </c>
      <c r="AR286" s="624">
        <f>INDEX(Historical!$C$7:$C$1259,MATCH(B286,Historical!$B$7:$B$1281,0))*IF(AH286="n/a",1.03,IF(AH286&lt;0,1.01,IF(AH286&gt;10,1.1,(1+AH286/100))))</f>
        <v>2.3722599999999998</v>
      </c>
      <c r="AS286" s="853">
        <f t="shared" si="79"/>
        <v>2.4768766659999999</v>
      </c>
      <c r="AT286" s="853">
        <f t="shared" si="83"/>
        <v>2.5759517326400001</v>
      </c>
      <c r="AU286" s="853">
        <f t="shared" si="83"/>
        <v>2.6789898019456002</v>
      </c>
      <c r="AV286" s="853">
        <f t="shared" si="83"/>
        <v>2.7861493940234241</v>
      </c>
      <c r="AW286" s="624">
        <f t="shared" si="80"/>
        <v>12.890227594609025</v>
      </c>
      <c r="AX286" s="719">
        <f t="shared" si="81"/>
        <v>18.760337060994068</v>
      </c>
      <c r="AY286" s="900">
        <v>0.13</v>
      </c>
      <c r="AZ286" s="839">
        <v>20.54</v>
      </c>
      <c r="BA286" s="839">
        <v>-15.82</v>
      </c>
      <c r="BB286" s="839">
        <v>7.2900000000000009</v>
      </c>
      <c r="BC286" s="839">
        <v>4.93</v>
      </c>
      <c r="BE286" s="597">
        <v>2007</v>
      </c>
      <c r="BF286" s="865">
        <f t="shared" si="82"/>
        <v>1</v>
      </c>
      <c r="BG286" s="849">
        <v>2.8000000000000003</v>
      </c>
    </row>
    <row r="287" spans="1:59" ht="11.25" customHeight="1" x14ac:dyDescent="0.2">
      <c r="A287" s="838" t="s">
        <v>1675</v>
      </c>
      <c r="B287" s="842" t="s">
        <v>1676</v>
      </c>
      <c r="C287" s="898" t="s">
        <v>112</v>
      </c>
      <c r="D287" s="898" t="s">
        <v>211</v>
      </c>
      <c r="E287" s="705">
        <v>10</v>
      </c>
      <c r="F287" s="1153">
        <v>424</v>
      </c>
      <c r="G287" s="1153" t="s">
        <v>106</v>
      </c>
      <c r="H287" s="1153" t="s">
        <v>106</v>
      </c>
      <c r="I287" s="841">
        <v>95.57</v>
      </c>
      <c r="J287" s="624">
        <f t="shared" si="69"/>
        <v>1.0044993198702521</v>
      </c>
      <c r="K287" s="844">
        <v>0.24</v>
      </c>
      <c r="L287" s="854">
        <v>4</v>
      </c>
      <c r="M287" s="615">
        <f t="shared" si="70"/>
        <v>0.96</v>
      </c>
      <c r="N287" s="837" t="s">
        <v>512</v>
      </c>
      <c r="O287" s="706">
        <v>0.22</v>
      </c>
      <c r="P287" s="606">
        <v>44144</v>
      </c>
      <c r="Q287" s="606">
        <v>44160</v>
      </c>
      <c r="R287" s="615">
        <f t="shared" si="71"/>
        <v>9.0909090909090864</v>
      </c>
      <c r="S287" s="673">
        <f>IF(INDEX(Historical!$D$7:$D$1257,MATCH(B287,Historical!$B$7:$B$1281,0))=0,"n/a",(INDEX(Historical!$C$7:$C$1259,MATCH(B287,Historical!$B$7:$B$1281,0))/INDEX(Historical!$D$7:$D$1257,MATCH(B287,Historical!$B$7:$B$1281,0))-1)*100)</f>
        <v>9.7560975609756184</v>
      </c>
      <c r="T287" s="673">
        <f>IF(INDEX(Historical!$F$7:$F$1250,MATCH(B287,Historical!$B$7:$B$1281,0))=0,"n/a",((INDEX(Historical!$C$7:$C$1259,MATCH(B287,Historical!$B$7:$B$1281,0))/INDEX(Historical!$F$7:$F$1250,MATCH(B287,Historical!$B$7:$B$1281,0)))^(1/3)-1)*100)</f>
        <v>10.891823393038823</v>
      </c>
      <c r="U287" s="673">
        <f>IF(INDEX(Historical!$H$7:$H$1250,MATCH(B287,Historical!$B$7:$B$1281,0))=0,"n/a",((INDEX(Historical!$C$7:$C$1259,MATCH(B287,Historical!$B$7:$B$1281,0))/INDEX(Historical!$H$7:$H$1250,MATCH(B287,Historical!$B$7:$B$1281,0)))^(1/5)-1)*100)</f>
        <v>12.474611314209483</v>
      </c>
      <c r="V287" s="673">
        <f>IF(INDEX(Historical!$O$7:$O$1250,MATCH(B287,Historical!$B$7:$B$1281,0))=0,"n/a",((INDEX(Historical!$C$7:$C$1259,MATCH(B287,Historical!$B$7:$B$1281,0))/INDEX(Historical!$O$7:$O$1250,MATCH(B287,Historical!$B$7:$B$1281,0)))^(1/10)-1)*100)</f>
        <v>15.66509568920158</v>
      </c>
      <c r="W287" s="674">
        <f t="shared" si="72"/>
        <v>0.79633163829370068</v>
      </c>
      <c r="X287" s="675" t="str">
        <f t="shared" si="73"/>
        <v>n/a</v>
      </c>
      <c r="Y287" s="843"/>
      <c r="Z287" s="624">
        <f t="shared" si="74"/>
        <v>29.179331306990878</v>
      </c>
      <c r="AA287" s="853">
        <f t="shared" si="75"/>
        <v>29.048632218844983</v>
      </c>
      <c r="AB287" s="854">
        <v>6</v>
      </c>
      <c r="AC287" s="833">
        <v>3.29</v>
      </c>
      <c r="AD287" s="833">
        <v>2.93</v>
      </c>
      <c r="AE287" s="833">
        <v>1.95</v>
      </c>
      <c r="AF287" s="833">
        <v>2.37</v>
      </c>
      <c r="AG287" s="833">
        <v>3.5000000000000004</v>
      </c>
      <c r="AH287" s="833">
        <v>-15.6</v>
      </c>
      <c r="AI287" s="833">
        <v>11.18</v>
      </c>
      <c r="AJ287" s="833">
        <v>-5.2</v>
      </c>
      <c r="AK287" s="833">
        <v>10</v>
      </c>
      <c r="AL287" s="845">
        <v>1180</v>
      </c>
      <c r="AM287" s="839">
        <v>1.0999999999999999</v>
      </c>
      <c r="AN287" s="833">
        <v>0.4</v>
      </c>
      <c r="AO287" s="711">
        <f t="shared" si="76"/>
        <v>-15.569521584765248</v>
      </c>
      <c r="AP287" s="712">
        <f t="shared" si="77"/>
        <v>13.479110634079735</v>
      </c>
      <c r="AQ287" s="855">
        <f t="shared" si="78"/>
        <v>74.922533150678007</v>
      </c>
      <c r="AR287" s="624">
        <f>INDEX(Historical!$C$7:$C$1259,MATCH(B287,Historical!$B$7:$B$1281,0))*IF(AH287="n/a",1.03,IF(AH287&lt;0,1.01,IF(AH287&gt;10,1.1,(1+AH287/100))))</f>
        <v>0.90900000000000003</v>
      </c>
      <c r="AS287" s="853">
        <f t="shared" si="79"/>
        <v>0.99990000000000012</v>
      </c>
      <c r="AT287" s="853">
        <f t="shared" ref="AT287:AV306" si="84">IF($AK287="n/a",1.03*AS287,IF($AK287&lt;0,1.01*AS287,IF($AK287&gt;10,1.1*AS287,(1+$AK287/100)*AS287)))</f>
        <v>1.0998900000000003</v>
      </c>
      <c r="AU287" s="853">
        <f t="shared" si="84"/>
        <v>1.2098790000000004</v>
      </c>
      <c r="AV287" s="853">
        <f t="shared" si="84"/>
        <v>1.3308669000000004</v>
      </c>
      <c r="AW287" s="624">
        <f t="shared" si="80"/>
        <v>5.5495359000000004</v>
      </c>
      <c r="AX287" s="719">
        <f t="shared" si="81"/>
        <v>5.8067760803599464</v>
      </c>
      <c r="AY287" s="900">
        <v>1.32</v>
      </c>
      <c r="AZ287" s="839">
        <v>137.03</v>
      </c>
      <c r="BA287" s="839">
        <v>-11.65</v>
      </c>
      <c r="BB287" s="839">
        <v>1.0999999999999999</v>
      </c>
      <c r="BC287" s="839">
        <v>32.190000000000005</v>
      </c>
      <c r="BE287" s="597">
        <v>2012</v>
      </c>
      <c r="BF287" s="865">
        <f t="shared" si="82"/>
        <v>0</v>
      </c>
      <c r="BG287" s="849">
        <v>1.7999999999999998</v>
      </c>
    </row>
    <row r="288" spans="1:59" ht="11.25" customHeight="1" x14ac:dyDescent="0.2">
      <c r="A288" s="838" t="s">
        <v>779</v>
      </c>
      <c r="B288" s="842" t="s">
        <v>780</v>
      </c>
      <c r="C288" s="898" t="s">
        <v>123</v>
      </c>
      <c r="D288" s="898" t="s">
        <v>4108</v>
      </c>
      <c r="E288" s="705">
        <v>15</v>
      </c>
      <c r="F288" s="1153">
        <v>252</v>
      </c>
      <c r="G288" s="1153" t="s">
        <v>37</v>
      </c>
      <c r="H288" s="1153" t="s">
        <v>37</v>
      </c>
      <c r="I288" s="841">
        <v>78</v>
      </c>
      <c r="J288" s="624">
        <f t="shared" si="69"/>
        <v>2</v>
      </c>
      <c r="K288" s="844">
        <v>0.39</v>
      </c>
      <c r="L288" s="854">
        <v>4</v>
      </c>
      <c r="M288" s="615">
        <f t="shared" si="70"/>
        <v>1.56</v>
      </c>
      <c r="N288" s="837" t="s">
        <v>119</v>
      </c>
      <c r="O288" s="706">
        <v>0.36</v>
      </c>
      <c r="P288" s="904">
        <v>43770</v>
      </c>
      <c r="Q288" s="904">
        <v>43801</v>
      </c>
      <c r="R288" s="615">
        <f t="shared" si="71"/>
        <v>8.333333333333341</v>
      </c>
      <c r="S288" s="673">
        <f>IF(INDEX(Historical!$D$7:$D$1257,MATCH(B288,Historical!$B$7:$B$1281,0))=0,"n/a",(INDEX(Historical!$C$7:$C$1259,MATCH(B288,Historical!$B$7:$B$1281,0))/INDEX(Historical!$D$7:$D$1257,MATCH(B288,Historical!$B$7:$B$1281,0))-1)*100)</f>
        <v>6.1224489795918435</v>
      </c>
      <c r="T288" s="673">
        <f>IF(INDEX(Historical!$F$7:$F$1250,MATCH(B288,Historical!$B$7:$B$1281,0))=0,"n/a",((INDEX(Historical!$C$7:$C$1259,MATCH(B288,Historical!$B$7:$B$1281,0))/INDEX(Historical!$F$7:$F$1250,MATCH(B288,Historical!$B$7:$B$1281,0)))^(1/3)-1)*100)</f>
        <v>8.2446637382673327</v>
      </c>
      <c r="U288" s="673">
        <f>IF(INDEX(Historical!$H$7:$H$1250,MATCH(B288,Historical!$B$7:$B$1281,0))=0,"n/a",((INDEX(Historical!$C$7:$C$1259,MATCH(B288,Historical!$B$7:$B$1281,0))/INDEX(Historical!$H$7:$H$1250,MATCH(B288,Historical!$B$7:$B$1281,0)))^(1/5)-1)*100)</f>
        <v>8.4471771197698544</v>
      </c>
      <c r="V288" s="673">
        <f>IF(INDEX(Historical!$O$7:$O$1250,MATCH(B288,Historical!$B$7:$B$1281,0))=0,"n/a",((INDEX(Historical!$C$7:$C$1259,MATCH(B288,Historical!$B$7:$B$1281,0))/INDEX(Historical!$O$7:$O$1250,MATCH(B288,Historical!$B$7:$B$1281,0)))^(1/10)-1)*100)</f>
        <v>7.0408996842318494</v>
      </c>
      <c r="W288" s="674">
        <f t="shared" si="72"/>
        <v>1.1997297928682857</v>
      </c>
      <c r="X288" s="675">
        <f t="shared" si="73"/>
        <v>3.8396259635317525</v>
      </c>
      <c r="Y288" s="644" t="s">
        <v>4589</v>
      </c>
      <c r="Z288" s="624">
        <f t="shared" si="74"/>
        <v>60.465116279069761</v>
      </c>
      <c r="AA288" s="853">
        <f t="shared" si="75"/>
        <v>30.232558139534884</v>
      </c>
      <c r="AB288" s="854">
        <v>12</v>
      </c>
      <c r="AC288" s="833">
        <v>2.58</v>
      </c>
      <c r="AD288" s="833">
        <v>7.92</v>
      </c>
      <c r="AE288" s="833">
        <v>2.42</v>
      </c>
      <c r="AF288" s="833">
        <v>3.52</v>
      </c>
      <c r="AG288" s="833">
        <v>12.4</v>
      </c>
      <c r="AH288" s="833">
        <v>33.300000000000004</v>
      </c>
      <c r="AI288" s="833">
        <v>12.45</v>
      </c>
      <c r="AJ288" s="833">
        <v>2.1999999999999997</v>
      </c>
      <c r="AK288" s="833">
        <v>3.8</v>
      </c>
      <c r="AL288" s="845">
        <v>3230</v>
      </c>
      <c r="AM288" s="839">
        <v>0.6</v>
      </c>
      <c r="AN288" s="833">
        <v>0.56000000000000005</v>
      </c>
      <c r="AO288" s="711">
        <f t="shared" si="76"/>
        <v>-19.78538101976503</v>
      </c>
      <c r="AP288" s="712">
        <f t="shared" si="77"/>
        <v>10.447177119769854</v>
      </c>
      <c r="AQ288" s="855">
        <f t="shared" si="78"/>
        <v>117.47909697885683</v>
      </c>
      <c r="AR288" s="624">
        <f>INDEX(Historical!$C$7:$C$1259,MATCH(B288,Historical!$B$7:$B$1281,0))*IF(AH288="n/a",1.03,IF(AH288&lt;0,1.01,IF(AH288&gt;10,1.1,(1+AH288/100))))</f>
        <v>1.7160000000000002</v>
      </c>
      <c r="AS288" s="853">
        <f t="shared" si="79"/>
        <v>1.8876000000000004</v>
      </c>
      <c r="AT288" s="853">
        <f t="shared" si="84"/>
        <v>1.9593288000000004</v>
      </c>
      <c r="AU288" s="853">
        <f t="shared" si="84"/>
        <v>2.0337832944000005</v>
      </c>
      <c r="AV288" s="853">
        <f t="shared" si="84"/>
        <v>2.1110670595872008</v>
      </c>
      <c r="AW288" s="624">
        <f t="shared" si="80"/>
        <v>9.707779153987202</v>
      </c>
      <c r="AX288" s="719">
        <f t="shared" si="81"/>
        <v>12.445870710240001</v>
      </c>
      <c r="AY288" s="900">
        <v>0.95</v>
      </c>
      <c r="AZ288" s="839">
        <v>103.97000000000001</v>
      </c>
      <c r="BA288" s="839">
        <v>-4.88</v>
      </c>
      <c r="BB288" s="839">
        <v>1.37</v>
      </c>
      <c r="BC288" s="839">
        <v>18.05</v>
      </c>
      <c r="BD288" s="618"/>
      <c r="BE288" s="597">
        <v>2007</v>
      </c>
      <c r="BF288" s="865">
        <f t="shared" si="82"/>
        <v>1</v>
      </c>
      <c r="BG288" s="849">
        <v>6.4</v>
      </c>
    </row>
    <row r="289" spans="1:59" ht="11.25" customHeight="1" x14ac:dyDescent="0.2">
      <c r="A289" s="831" t="s">
        <v>1687</v>
      </c>
      <c r="B289" s="842" t="s">
        <v>1688</v>
      </c>
      <c r="C289" s="898" t="s">
        <v>108</v>
      </c>
      <c r="D289" s="898" t="s">
        <v>4272</v>
      </c>
      <c r="E289" s="705">
        <v>11</v>
      </c>
      <c r="F289" s="1153">
        <v>320</v>
      </c>
      <c r="G289" s="1153" t="s">
        <v>37</v>
      </c>
      <c r="H289" s="1153" t="s">
        <v>37</v>
      </c>
      <c r="I289" s="841">
        <v>51.06</v>
      </c>
      <c r="J289" s="624">
        <f t="shared" si="69"/>
        <v>2.1151586368977675</v>
      </c>
      <c r="K289" s="844">
        <v>0.27</v>
      </c>
      <c r="L289" s="854">
        <v>4</v>
      </c>
      <c r="M289" s="615">
        <f t="shared" si="70"/>
        <v>1.08</v>
      </c>
      <c r="N289" s="837" t="s">
        <v>163</v>
      </c>
      <c r="O289" s="706">
        <v>0.26</v>
      </c>
      <c r="P289" s="904">
        <v>43811</v>
      </c>
      <c r="Q289" s="904">
        <v>43829</v>
      </c>
      <c r="R289" s="615">
        <f t="shared" si="71"/>
        <v>3.8461538461538494</v>
      </c>
      <c r="S289" s="673">
        <f>IF(INDEX(Historical!$D$7:$D$1257,MATCH(B289,Historical!$B$7:$B$1281,0))=0,"n/a",(INDEX(Historical!$C$7:$C$1259,MATCH(B289,Historical!$B$7:$B$1281,0))/INDEX(Historical!$D$7:$D$1257,MATCH(B289,Historical!$B$7:$B$1281,0))-1)*100)</f>
        <v>3.8461538461538547</v>
      </c>
      <c r="T289" s="673">
        <f>IF(INDEX(Historical!$F$7:$F$1250,MATCH(B289,Historical!$B$7:$B$1281,0))=0,"n/a",((INDEX(Historical!$C$7:$C$1259,MATCH(B289,Historical!$B$7:$B$1281,0))/INDEX(Historical!$F$7:$F$1250,MATCH(B289,Historical!$B$7:$B$1281,0)))^(1/3)-1)*100)</f>
        <v>10.520944959211608</v>
      </c>
      <c r="U289" s="673">
        <f>IF(INDEX(Historical!$H$7:$H$1250,MATCH(B289,Historical!$B$7:$B$1281,0))=0,"n/a",((INDEX(Historical!$C$7:$C$1259,MATCH(B289,Historical!$B$7:$B$1281,0))/INDEX(Historical!$H$7:$H$1250,MATCH(B289,Historical!$B$7:$B$1281,0)))^(1/5)-1)*100)</f>
        <v>11.032151746146003</v>
      </c>
      <c r="V289" s="673">
        <f>IF(INDEX(Historical!$O$7:$O$1250,MATCH(B289,Historical!$B$7:$B$1281,0))=0,"n/a",((INDEX(Historical!$C$7:$C$1259,MATCH(B289,Historical!$B$7:$B$1281,0))/INDEX(Historical!$O$7:$O$1250,MATCH(B289,Historical!$B$7:$B$1281,0)))^(1/10)-1)*100)</f>
        <v>8.9097076820324972</v>
      </c>
      <c r="W289" s="674">
        <f t="shared" si="72"/>
        <v>1.2382170257273053</v>
      </c>
      <c r="X289" s="675">
        <f t="shared" si="73"/>
        <v>1.1862528759296775</v>
      </c>
      <c r="Y289" s="646" t="s">
        <v>4570</v>
      </c>
      <c r="Z289" s="624">
        <f t="shared" si="74"/>
        <v>41.860465116279073</v>
      </c>
      <c r="AA289" s="853">
        <f t="shared" si="75"/>
        <v>19.790697674418606</v>
      </c>
      <c r="AB289" s="854">
        <v>12</v>
      </c>
      <c r="AC289" s="833">
        <v>2.58</v>
      </c>
      <c r="AD289" s="833">
        <v>1.99</v>
      </c>
      <c r="AE289" s="833">
        <v>7.87</v>
      </c>
      <c r="AF289" s="833">
        <v>2.64</v>
      </c>
      <c r="AG289" s="833">
        <v>13.900000000000002</v>
      </c>
      <c r="AH289" s="833">
        <v>-10.5</v>
      </c>
      <c r="AI289" s="833">
        <v>5.6000000000000005</v>
      </c>
      <c r="AJ289" s="833">
        <v>9.3000000000000007</v>
      </c>
      <c r="AK289" s="833">
        <v>10</v>
      </c>
      <c r="AL289" s="845">
        <v>1160</v>
      </c>
      <c r="AM289" s="839">
        <v>3.3000000000000003</v>
      </c>
      <c r="AN289" s="833">
        <v>0</v>
      </c>
      <c r="AO289" s="711">
        <f t="shared" si="76"/>
        <v>-6.643387291374836</v>
      </c>
      <c r="AP289" s="712">
        <f t="shared" si="77"/>
        <v>13.14731038304377</v>
      </c>
      <c r="AQ289" s="855">
        <f t="shared" si="78"/>
        <v>52.38466219182898</v>
      </c>
      <c r="AR289" s="624">
        <f>INDEX(Historical!$C$7:$C$1259,MATCH(B289,Historical!$B$7:$B$1281,0))*IF(AH289="n/a",1.03,IF(AH289&lt;0,1.01,IF(AH289&gt;10,1.1,(1+AH289/100))))</f>
        <v>1.0908</v>
      </c>
      <c r="AS289" s="853">
        <f t="shared" si="79"/>
        <v>1.1518848000000002</v>
      </c>
      <c r="AT289" s="853">
        <f t="shared" si="84"/>
        <v>1.2670732800000002</v>
      </c>
      <c r="AU289" s="853">
        <f t="shared" si="84"/>
        <v>1.3937806080000004</v>
      </c>
      <c r="AV289" s="853">
        <f t="shared" si="84"/>
        <v>1.5331586688000005</v>
      </c>
      <c r="AW289" s="624">
        <f t="shared" si="80"/>
        <v>6.4366973568000008</v>
      </c>
      <c r="AX289" s="719">
        <f t="shared" si="81"/>
        <v>12.606144451233844</v>
      </c>
      <c r="AY289" s="900">
        <v>0.85</v>
      </c>
      <c r="AZ289" s="839">
        <v>97.45</v>
      </c>
      <c r="BA289" s="839">
        <v>-8.82</v>
      </c>
      <c r="BB289" s="839">
        <v>4.12</v>
      </c>
      <c r="BC289" s="839">
        <v>21.34</v>
      </c>
      <c r="BE289" s="597">
        <v>2010</v>
      </c>
      <c r="BF289" s="865">
        <f t="shared" si="82"/>
        <v>0</v>
      </c>
      <c r="BG289" s="849">
        <v>1.4000000000000001</v>
      </c>
    </row>
    <row r="290" spans="1:59" ht="11.25" customHeight="1" x14ac:dyDescent="0.2">
      <c r="A290" s="838" t="s">
        <v>1706</v>
      </c>
      <c r="B290" s="842" t="s">
        <v>1707</v>
      </c>
      <c r="C290" s="898" t="s">
        <v>108</v>
      </c>
      <c r="D290" s="898" t="s">
        <v>4265</v>
      </c>
      <c r="E290" s="705">
        <v>11</v>
      </c>
      <c r="F290" s="1153">
        <v>318</v>
      </c>
      <c r="G290" s="1153" t="s">
        <v>106</v>
      </c>
      <c r="H290" s="1153" t="s">
        <v>106</v>
      </c>
      <c r="I290" s="841">
        <v>26.46</v>
      </c>
      <c r="J290" s="624">
        <f t="shared" si="69"/>
        <v>3.4769463340891913</v>
      </c>
      <c r="K290" s="844">
        <v>0.23</v>
      </c>
      <c r="L290" s="854">
        <v>4</v>
      </c>
      <c r="M290" s="615">
        <f t="shared" si="70"/>
        <v>0.92</v>
      </c>
      <c r="N290" s="837" t="s">
        <v>431</v>
      </c>
      <c r="O290" s="706">
        <v>0.22</v>
      </c>
      <c r="P290" s="904">
        <v>43775</v>
      </c>
      <c r="Q290" s="904">
        <v>43790</v>
      </c>
      <c r="R290" s="615">
        <f t="shared" si="71"/>
        <v>4.5454545454545494</v>
      </c>
      <c r="S290" s="673">
        <f>IF(INDEX(Historical!$D$7:$D$1257,MATCH(B290,Historical!$B$7:$B$1281,0))=0,"n/a",(INDEX(Historical!$C$7:$C$1259,MATCH(B290,Historical!$B$7:$B$1281,0))/INDEX(Historical!$D$7:$D$1257,MATCH(B290,Historical!$B$7:$B$1281,0))-1)*100)</f>
        <v>3.3707865168539408</v>
      </c>
      <c r="T290" s="673">
        <f>IF(INDEX(Historical!$F$7:$F$1250,MATCH(B290,Historical!$B$7:$B$1281,0))=0,"n/a",((INDEX(Historical!$C$7:$C$1259,MATCH(B290,Historical!$B$7:$B$1281,0))/INDEX(Historical!$F$7:$F$1250,MATCH(B290,Historical!$B$7:$B$1281,0)))^(1/3)-1)*100)</f>
        <v>4.7689553171647248</v>
      </c>
      <c r="U290" s="673">
        <f>IF(INDEX(Historical!$H$7:$H$1250,MATCH(B290,Historical!$B$7:$B$1281,0))=0,"n/a",((INDEX(Historical!$C$7:$C$1259,MATCH(B290,Historical!$B$7:$B$1281,0))/INDEX(Historical!$H$7:$H$1250,MATCH(B290,Historical!$B$7:$B$1281,0)))^(1/5)-1)*100)</f>
        <v>6.8682698374176177</v>
      </c>
      <c r="V290" s="673">
        <f>IF(INDEX(Historical!$O$7:$O$1250,MATCH(B290,Historical!$B$7:$B$1281,0))=0,"n/a",((INDEX(Historical!$C$7:$C$1259,MATCH(B290,Historical!$B$7:$B$1281,0))/INDEX(Historical!$O$7:$O$1250,MATCH(B290,Historical!$B$7:$B$1281,0)))^(1/10)-1)*100)</f>
        <v>14.381992765281604</v>
      </c>
      <c r="W290" s="674">
        <f t="shared" si="72"/>
        <v>0.47756037355252662</v>
      </c>
      <c r="X290" s="675">
        <f t="shared" si="73"/>
        <v>1.4308895494620038</v>
      </c>
      <c r="Y290" s="646" t="s">
        <v>4570</v>
      </c>
      <c r="Z290" s="624">
        <f t="shared" si="74"/>
        <v>45.544554455445549</v>
      </c>
      <c r="AA290" s="853">
        <f t="shared" si="75"/>
        <v>13.099009900990099</v>
      </c>
      <c r="AB290" s="854">
        <v>12</v>
      </c>
      <c r="AC290" s="833">
        <v>2.02</v>
      </c>
      <c r="AD290" s="833">
        <v>3.34</v>
      </c>
      <c r="AE290" s="833">
        <v>3.63</v>
      </c>
      <c r="AF290" s="833">
        <v>0.99</v>
      </c>
      <c r="AG290" s="833">
        <v>7.5</v>
      </c>
      <c r="AH290" s="833">
        <v>-14.000000000000002</v>
      </c>
      <c r="AI290" s="833">
        <v>3.2399999999999998</v>
      </c>
      <c r="AJ290" s="833">
        <v>4.8</v>
      </c>
      <c r="AK290" s="833">
        <v>4</v>
      </c>
      <c r="AL290" s="845">
        <v>253.27</v>
      </c>
      <c r="AM290" s="839">
        <v>4.7</v>
      </c>
      <c r="AN290" s="833">
        <v>0</v>
      </c>
      <c r="AO290" s="711">
        <f t="shared" si="76"/>
        <v>-2.7537937294832897</v>
      </c>
      <c r="AP290" s="712">
        <f t="shared" si="77"/>
        <v>10.345216171506809</v>
      </c>
      <c r="AQ290" s="855">
        <f t="shared" si="78"/>
        <v>-24.081857527757933</v>
      </c>
      <c r="AR290" s="624">
        <f>INDEX(Historical!$C$7:$C$1259,MATCH(B290,Historical!$B$7:$B$1281,0))*IF(AH290="n/a",1.03,IF(AH290&lt;0,1.01,IF(AH290&gt;10,1.1,(1+AH290/100))))</f>
        <v>0.92920000000000003</v>
      </c>
      <c r="AS290" s="853">
        <f t="shared" si="79"/>
        <v>0.95930608000000006</v>
      </c>
      <c r="AT290" s="853">
        <f t="shared" si="84"/>
        <v>0.99767832320000005</v>
      </c>
      <c r="AU290" s="853">
        <f t="shared" si="84"/>
        <v>1.037585456128</v>
      </c>
      <c r="AV290" s="853">
        <f t="shared" si="84"/>
        <v>1.07908887437312</v>
      </c>
      <c r="AW290" s="624">
        <f t="shared" si="80"/>
        <v>5.0028587337011201</v>
      </c>
      <c r="AX290" s="719">
        <f t="shared" si="81"/>
        <v>18.907251450117613</v>
      </c>
      <c r="AY290" s="900">
        <v>0.56999999999999995</v>
      </c>
      <c r="AZ290" s="839">
        <v>38.21</v>
      </c>
      <c r="BA290" s="839">
        <v>-11.92</v>
      </c>
      <c r="BB290" s="839">
        <v>1.78</v>
      </c>
      <c r="BC290" s="839">
        <v>13.930000000000001</v>
      </c>
      <c r="BE290" s="597">
        <v>2010</v>
      </c>
      <c r="BF290" s="865">
        <f t="shared" si="82"/>
        <v>0</v>
      </c>
      <c r="BG290" s="849">
        <v>0.89999999999999991</v>
      </c>
    </row>
    <row r="291" spans="1:59" ht="11.25" customHeight="1" x14ac:dyDescent="0.2">
      <c r="A291" s="831" t="s">
        <v>4415</v>
      </c>
      <c r="B291" s="842" t="s">
        <v>4416</v>
      </c>
      <c r="C291" s="898" t="s">
        <v>108</v>
      </c>
      <c r="D291" s="898" t="s">
        <v>4272</v>
      </c>
      <c r="E291" s="705">
        <v>10</v>
      </c>
      <c r="F291" s="1153">
        <v>393</v>
      </c>
      <c r="G291" s="1153" t="s">
        <v>115</v>
      </c>
      <c r="H291" s="1153" t="s">
        <v>115</v>
      </c>
      <c r="I291" s="841">
        <v>58.32</v>
      </c>
      <c r="J291" s="624">
        <f t="shared" si="69"/>
        <v>3.0864197530864201</v>
      </c>
      <c r="K291" s="844">
        <v>0.45</v>
      </c>
      <c r="L291" s="854">
        <v>4</v>
      </c>
      <c r="M291" s="615">
        <f t="shared" si="70"/>
        <v>1.8</v>
      </c>
      <c r="N291" s="837" t="s">
        <v>119</v>
      </c>
      <c r="O291" s="706">
        <v>0.40500000000000003</v>
      </c>
      <c r="P291" s="904">
        <v>43690</v>
      </c>
      <c r="Q291" s="904">
        <v>43711</v>
      </c>
      <c r="R291" s="615">
        <f t="shared" si="71"/>
        <v>11.111111111111107</v>
      </c>
      <c r="S291" s="673">
        <f>IF(INDEX(Historical!$D$7:$D$1257,MATCH(B291,Historical!$B$7:$B$1281,0))=0,"n/a",(INDEX(Historical!$C$7:$C$1259,MATCH(B291,Historical!$B$7:$B$1281,0))/INDEX(Historical!$D$7:$D$1257,MATCH(B291,Historical!$B$7:$B$1281,0))-1)*100)</f>
        <v>5.2631578947368363</v>
      </c>
      <c r="T291" s="673">
        <f>IF(INDEX(Historical!$F$7:$F$1250,MATCH(B291,Historical!$B$7:$B$1281,0))=0,"n/a",((INDEX(Historical!$C$7:$C$1259,MATCH(B291,Historical!$B$7:$B$1281,0))/INDEX(Historical!$F$7:$F$1250,MATCH(B291,Historical!$B$7:$B$1281,0)))^(1/3)-1)*100)</f>
        <v>12.624788044360603</v>
      </c>
      <c r="U291" s="673">
        <f>IF(INDEX(Historical!$H$7:$H$1250,MATCH(B291,Historical!$B$7:$B$1281,0))=0,"n/a",((INDEX(Historical!$C$7:$C$1259,MATCH(B291,Historical!$B$7:$B$1281,0))/INDEX(Historical!$H$7:$H$1250,MATCH(B291,Historical!$B$7:$B$1281,0)))^(1/5)-1)*100)</f>
        <v>11.382417860287909</v>
      </c>
      <c r="V291" s="673">
        <f>IF(INDEX(Historical!$O$7:$O$1250,MATCH(B291,Historical!$B$7:$B$1281,0))=0,"n/a",((INDEX(Historical!$C$7:$C$1259,MATCH(B291,Historical!$B$7:$B$1281,0))/INDEX(Historical!$O$7:$O$1250,MATCH(B291,Historical!$B$7:$B$1281,0)))^(1/10)-1)*100)</f>
        <v>11.612317403390438</v>
      </c>
      <c r="W291" s="674">
        <f t="shared" si="72"/>
        <v>0.98020209617802845</v>
      </c>
      <c r="X291" s="675">
        <f t="shared" si="73"/>
        <v>2.9953731211283974</v>
      </c>
      <c r="Y291" s="646" t="s">
        <v>4577</v>
      </c>
      <c r="Z291" s="624">
        <f t="shared" si="74"/>
        <v>58.441558441558442</v>
      </c>
      <c r="AA291" s="853">
        <f t="shared" si="75"/>
        <v>18.935064935064936</v>
      </c>
      <c r="AB291" s="854">
        <v>12</v>
      </c>
      <c r="AC291" s="833">
        <v>3.08</v>
      </c>
      <c r="AD291" s="833" t="s">
        <v>136</v>
      </c>
      <c r="AE291" s="833">
        <v>4.92</v>
      </c>
      <c r="AF291" s="833">
        <v>1.26</v>
      </c>
      <c r="AG291" s="833">
        <v>6.8000000000000007</v>
      </c>
      <c r="AH291" s="833">
        <v>-17.100000000000001</v>
      </c>
      <c r="AI291" s="833">
        <v>10.63</v>
      </c>
      <c r="AJ291" s="833">
        <v>3.8</v>
      </c>
      <c r="AK291" s="833">
        <v>-9.1</v>
      </c>
      <c r="AL291" s="845">
        <v>76550</v>
      </c>
      <c r="AM291" s="839">
        <v>0.2</v>
      </c>
      <c r="AN291" s="833">
        <v>0.61</v>
      </c>
      <c r="AO291" s="711">
        <f t="shared" si="76"/>
        <v>-4.4662273216906065</v>
      </c>
      <c r="AP291" s="712">
        <f t="shared" si="77"/>
        <v>14.46883761337433</v>
      </c>
      <c r="AQ291" s="855">
        <f t="shared" si="78"/>
        <v>2.9739596385239819</v>
      </c>
      <c r="AR291" s="624">
        <f>INDEX(Historical!$C$7:$C$1259,MATCH(B291,Historical!$B$7:$B$1281,0))*IF(AH291="n/a",1.03,IF(AH291&lt;0,1.01,IF(AH291&gt;10,1.1,(1+AH291/100))))</f>
        <v>1.8180000000000001</v>
      </c>
      <c r="AS291" s="853">
        <f t="shared" si="79"/>
        <v>1.9998000000000002</v>
      </c>
      <c r="AT291" s="853">
        <f t="shared" si="84"/>
        <v>2.0197980000000002</v>
      </c>
      <c r="AU291" s="853">
        <f t="shared" si="84"/>
        <v>2.03999598</v>
      </c>
      <c r="AV291" s="853">
        <f t="shared" si="84"/>
        <v>2.0603959398000002</v>
      </c>
      <c r="AW291" s="624">
        <f t="shared" si="80"/>
        <v>9.9379899197999997</v>
      </c>
      <c r="AX291" s="719">
        <f t="shared" si="81"/>
        <v>17.040449108024692</v>
      </c>
      <c r="AY291" s="900">
        <v>1.36</v>
      </c>
      <c r="AZ291" s="839">
        <v>120.83</v>
      </c>
      <c r="BA291" s="839">
        <v>-4.8</v>
      </c>
      <c r="BB291" s="839">
        <v>4.97</v>
      </c>
      <c r="BC291" s="839">
        <v>28.73</v>
      </c>
      <c r="BE291" s="597">
        <v>2011</v>
      </c>
      <c r="BF291" s="865">
        <f t="shared" si="82"/>
        <v>0</v>
      </c>
      <c r="BG291" s="849">
        <v>0.8</v>
      </c>
    </row>
    <row r="292" spans="1:59" ht="11.25" customHeight="1" x14ac:dyDescent="0.2">
      <c r="A292" s="838" t="s">
        <v>601</v>
      </c>
      <c r="B292" s="842" t="s">
        <v>602</v>
      </c>
      <c r="C292" s="898" t="s">
        <v>108</v>
      </c>
      <c r="D292" s="898" t="s">
        <v>118</v>
      </c>
      <c r="E292" s="705">
        <v>16</v>
      </c>
      <c r="F292" s="1153">
        <v>247</v>
      </c>
      <c r="G292" s="1153" t="s">
        <v>106</v>
      </c>
      <c r="H292" s="1153" t="s">
        <v>106</v>
      </c>
      <c r="I292" s="841">
        <v>129.46</v>
      </c>
      <c r="J292" s="624">
        <f t="shared" si="69"/>
        <v>2.1628302178279002</v>
      </c>
      <c r="K292" s="844">
        <v>0.7</v>
      </c>
      <c r="L292" s="854">
        <v>4</v>
      </c>
      <c r="M292" s="615">
        <f t="shared" si="70"/>
        <v>2.8</v>
      </c>
      <c r="N292" s="837" t="s">
        <v>151</v>
      </c>
      <c r="O292" s="706">
        <v>0.65</v>
      </c>
      <c r="P292" s="606">
        <v>44182</v>
      </c>
      <c r="Q292" s="606">
        <v>44195</v>
      </c>
      <c r="R292" s="615">
        <f t="shared" si="71"/>
        <v>7.6923076923076819</v>
      </c>
      <c r="S292" s="673">
        <f>IF(INDEX(Historical!$D$7:$D$1257,MATCH(B292,Historical!$B$7:$B$1281,0))=0,"n/a",(INDEX(Historical!$C$7:$C$1259,MATCH(B292,Historical!$B$7:$B$1281,0))/INDEX(Historical!$D$7:$D$1257,MATCH(B292,Historical!$B$7:$B$1281,0))-1)*100)</f>
        <v>8.1632653061224367</v>
      </c>
      <c r="T292" s="673">
        <f>IF(INDEX(Historical!$F$7:$F$1250,MATCH(B292,Historical!$B$7:$B$1281,0))=0,"n/a",((INDEX(Historical!$C$7:$C$1259,MATCH(B292,Historical!$B$7:$B$1281,0))/INDEX(Historical!$F$7:$F$1250,MATCH(B292,Historical!$B$7:$B$1281,0)))^(1/3)-1)*100)</f>
        <v>9.1118456878287226</v>
      </c>
      <c r="U292" s="673">
        <f>IF(INDEX(Historical!$H$7:$H$1250,MATCH(B292,Historical!$B$7:$B$1281,0))=0,"n/a",((INDEX(Historical!$C$7:$C$1259,MATCH(B292,Historical!$B$7:$B$1281,0))/INDEX(Historical!$H$7:$H$1250,MATCH(B292,Historical!$B$7:$B$1281,0)))^(1/5)-1)*100)</f>
        <v>9.4137325543095294</v>
      </c>
      <c r="V292" s="673">
        <f>IF(INDEX(Historical!$O$7:$O$1250,MATCH(B292,Historical!$B$7:$B$1281,0))=0,"n/a",((INDEX(Historical!$C$7:$C$1259,MATCH(B292,Historical!$B$7:$B$1281,0))/INDEX(Historical!$O$7:$O$1250,MATCH(B292,Historical!$B$7:$B$1281,0)))^(1/10)-1)*100)</f>
        <v>10.236289684174494</v>
      </c>
      <c r="W292" s="674">
        <f t="shared" si="72"/>
        <v>0.91964303910462264</v>
      </c>
      <c r="X292" s="675">
        <f t="shared" si="73"/>
        <v>1.8103331835210632</v>
      </c>
      <c r="Y292" s="646"/>
      <c r="Z292" s="624">
        <f t="shared" si="74"/>
        <v>29.166666666666668</v>
      </c>
      <c r="AA292" s="853">
        <f t="shared" si="75"/>
        <v>13.485416666666667</v>
      </c>
      <c r="AB292" s="854">
        <v>12</v>
      </c>
      <c r="AC292" s="833">
        <v>9.6</v>
      </c>
      <c r="AD292" s="833">
        <v>3.25</v>
      </c>
      <c r="AE292" s="833">
        <v>0.99</v>
      </c>
      <c r="AF292" s="833">
        <v>1.51</v>
      </c>
      <c r="AG292" s="833">
        <v>11.799999999999999</v>
      </c>
      <c r="AH292" s="833">
        <v>-10.100000000000001</v>
      </c>
      <c r="AI292" s="833">
        <v>4.21</v>
      </c>
      <c r="AJ292" s="834">
        <v>5.2</v>
      </c>
      <c r="AK292" s="834">
        <v>4.2</v>
      </c>
      <c r="AL292" s="845">
        <v>4780</v>
      </c>
      <c r="AM292" s="839">
        <v>0.70000000000000007</v>
      </c>
      <c r="AN292" s="833">
        <v>0</v>
      </c>
      <c r="AO292" s="711">
        <f t="shared" si="76"/>
        <v>-1.9088538945292388</v>
      </c>
      <c r="AP292" s="712">
        <f t="shared" si="77"/>
        <v>11.576562772137429</v>
      </c>
      <c r="AQ292" s="855">
        <f t="shared" si="78"/>
        <v>-4.8673927458993571</v>
      </c>
      <c r="AR292" s="624">
        <f>INDEX(Historical!$C$7:$C$1259,MATCH(B292,Historical!$B$7:$B$1281,0))*IF(AH292="n/a",1.03,IF(AH292&lt;0,1.01,IF(AH292&gt;10,1.1,(1+AH292/100))))</f>
        <v>2.6764999999999999</v>
      </c>
      <c r="AS292" s="853">
        <f t="shared" si="79"/>
        <v>2.78918065</v>
      </c>
      <c r="AT292" s="853">
        <f t="shared" si="84"/>
        <v>2.9063262373000001</v>
      </c>
      <c r="AU292" s="853">
        <f t="shared" si="84"/>
        <v>3.0283919392666001</v>
      </c>
      <c r="AV292" s="853">
        <f t="shared" si="84"/>
        <v>3.1555844007157976</v>
      </c>
      <c r="AW292" s="624">
        <f t="shared" si="80"/>
        <v>14.555983227282397</v>
      </c>
      <c r="AX292" s="719">
        <f t="shared" si="81"/>
        <v>11.243614419343732</v>
      </c>
      <c r="AY292" s="900">
        <v>0.97</v>
      </c>
      <c r="AZ292" s="839">
        <v>60.25</v>
      </c>
      <c r="BA292" s="839">
        <v>-2.98</v>
      </c>
      <c r="BB292" s="839">
        <v>7.17</v>
      </c>
      <c r="BC292" s="839">
        <v>19.34</v>
      </c>
      <c r="BE292" s="597">
        <v>2006</v>
      </c>
      <c r="BF292" s="865">
        <f t="shared" si="82"/>
        <v>1</v>
      </c>
      <c r="BG292" s="849">
        <v>2.8000000000000003</v>
      </c>
    </row>
    <row r="293" spans="1:59" ht="11.25" customHeight="1" x14ac:dyDescent="0.2">
      <c r="A293" s="831" t="s">
        <v>1710</v>
      </c>
      <c r="B293" s="842" t="s">
        <v>1711</v>
      </c>
      <c r="C293" s="898" t="s">
        <v>245</v>
      </c>
      <c r="D293" s="898" t="s">
        <v>4300</v>
      </c>
      <c r="E293" s="705">
        <v>11</v>
      </c>
      <c r="F293" s="1153">
        <v>330</v>
      </c>
      <c r="G293" s="1153" t="s">
        <v>106</v>
      </c>
      <c r="H293" s="1153" t="s">
        <v>106</v>
      </c>
      <c r="I293" s="841">
        <v>134.74</v>
      </c>
      <c r="J293" s="624">
        <f t="shared" si="69"/>
        <v>1.2171589728365739</v>
      </c>
      <c r="K293" s="844">
        <v>0.41</v>
      </c>
      <c r="L293" s="854">
        <v>4</v>
      </c>
      <c r="M293" s="615">
        <f t="shared" si="70"/>
        <v>1.64</v>
      </c>
      <c r="N293" s="837" t="s">
        <v>562</v>
      </c>
      <c r="O293" s="706">
        <v>0.4</v>
      </c>
      <c r="P293" s="606">
        <v>44126</v>
      </c>
      <c r="Q293" s="606">
        <v>44141</v>
      </c>
      <c r="R293" s="615">
        <f t="shared" si="71"/>
        <v>2.4999999999999885</v>
      </c>
      <c r="S293" s="673">
        <f>IF(INDEX(Historical!$D$7:$D$1257,MATCH(B293,Historical!$B$7:$B$1281,0))=0,"n/a",(INDEX(Historical!$C$7:$C$1259,MATCH(B293,Historical!$B$7:$B$1281,0))/INDEX(Historical!$D$7:$D$1257,MATCH(B293,Historical!$B$7:$B$1281,0))-1)*100)</f>
        <v>2.5477707006369421</v>
      </c>
      <c r="T293" s="673">
        <f>IF(INDEX(Historical!$F$7:$F$1250,MATCH(B293,Historical!$B$7:$B$1281,0))=0,"n/a",((INDEX(Historical!$C$7:$C$1259,MATCH(B293,Historical!$B$7:$B$1281,0))/INDEX(Historical!$F$7:$F$1250,MATCH(B293,Historical!$B$7:$B$1281,0)))^(1/3)-1)*100)</f>
        <v>5.7861932582450759</v>
      </c>
      <c r="U293" s="673">
        <f>IF(INDEX(Historical!$H$7:$H$1250,MATCH(B293,Historical!$B$7:$B$1281,0))=0,"n/a",((INDEX(Historical!$C$7:$C$1259,MATCH(B293,Historical!$B$7:$B$1281,0))/INDEX(Historical!$H$7:$H$1250,MATCH(B293,Historical!$B$7:$B$1281,0)))^(1/5)-1)*100)</f>
        <v>7.7210503590475987</v>
      </c>
      <c r="V293" s="673">
        <f>IF(INDEX(Historical!$O$7:$O$1250,MATCH(B293,Historical!$B$7:$B$1281,0))=0,"n/a",((INDEX(Historical!$C$7:$C$1259,MATCH(B293,Historical!$B$7:$B$1281,0))/INDEX(Historical!$O$7:$O$1250,MATCH(B293,Historical!$B$7:$B$1281,0)))^(1/10)-1)*100)</f>
        <v>17.908853973363037</v>
      </c>
      <c r="W293" s="674">
        <f t="shared" si="72"/>
        <v>0.43113034315493343</v>
      </c>
      <c r="X293" s="675">
        <f t="shared" si="73"/>
        <v>6.4342086325396659</v>
      </c>
      <c r="Y293" s="634"/>
      <c r="Z293" s="624">
        <f t="shared" si="74"/>
        <v>23.395149786019971</v>
      </c>
      <c r="AA293" s="853">
        <f t="shared" si="75"/>
        <v>19.22111269614836</v>
      </c>
      <c r="AB293" s="854">
        <v>7</v>
      </c>
      <c r="AC293" s="833">
        <v>7.01</v>
      </c>
      <c r="AD293" s="833">
        <v>0.79</v>
      </c>
      <c r="AE293" s="833">
        <v>0.79</v>
      </c>
      <c r="AF293" s="833">
        <v>2.93</v>
      </c>
      <c r="AG293" s="833">
        <v>16.600000000000001</v>
      </c>
      <c r="AH293" s="833">
        <v>63.2</v>
      </c>
      <c r="AI293" s="833">
        <v>6.88</v>
      </c>
      <c r="AJ293" s="833">
        <v>1.2</v>
      </c>
      <c r="AK293" s="833">
        <v>24.4</v>
      </c>
      <c r="AL293" s="845">
        <v>7280</v>
      </c>
      <c r="AM293" s="839">
        <v>2.2999999999999998</v>
      </c>
      <c r="AN293" s="833">
        <v>0.73</v>
      </c>
      <c r="AO293" s="711">
        <f t="shared" si="76"/>
        <v>-10.282903364264188</v>
      </c>
      <c r="AP293" s="712">
        <f t="shared" si="77"/>
        <v>8.9382093318841722</v>
      </c>
      <c r="AQ293" s="855">
        <f t="shared" si="78"/>
        <v>58.209228835621651</v>
      </c>
      <c r="AR293" s="624">
        <f>INDEX(Historical!$C$7:$C$1259,MATCH(B293,Historical!$B$7:$B$1281,0))*IF(AH293="n/a",1.03,IF(AH293&lt;0,1.01,IF(AH293&gt;10,1.1,(1+AH293/100))))</f>
        <v>1.7710000000000004</v>
      </c>
      <c r="AS293" s="853">
        <f t="shared" si="79"/>
        <v>1.8928448000000002</v>
      </c>
      <c r="AT293" s="853">
        <f t="shared" si="84"/>
        <v>2.0821292800000002</v>
      </c>
      <c r="AU293" s="853">
        <f t="shared" si="84"/>
        <v>2.2903422080000002</v>
      </c>
      <c r="AV293" s="853">
        <f t="shared" si="84"/>
        <v>2.5193764288000002</v>
      </c>
      <c r="AW293" s="624">
        <f t="shared" si="80"/>
        <v>10.555692716800003</v>
      </c>
      <c r="AX293" s="719">
        <f t="shared" si="81"/>
        <v>7.8341195760724371</v>
      </c>
      <c r="AY293" s="900">
        <v>2.39</v>
      </c>
      <c r="AZ293" s="839">
        <v>280.3</v>
      </c>
      <c r="BA293" s="839">
        <v>-11.469999999999999</v>
      </c>
      <c r="BB293" s="839">
        <v>7.61</v>
      </c>
      <c r="BC293" s="839">
        <v>26.950000000000003</v>
      </c>
      <c r="BE293" s="597">
        <v>2011</v>
      </c>
      <c r="BF293" s="865">
        <f t="shared" si="82"/>
        <v>0</v>
      </c>
      <c r="BG293" s="849">
        <v>6.6000000000000005</v>
      </c>
    </row>
    <row r="294" spans="1:59" ht="11.25" customHeight="1" x14ac:dyDescent="0.2">
      <c r="A294" s="838" t="s">
        <v>809</v>
      </c>
      <c r="B294" s="842" t="s">
        <v>810</v>
      </c>
      <c r="C294" s="898" t="s">
        <v>178</v>
      </c>
      <c r="D294" s="898" t="s">
        <v>4270</v>
      </c>
      <c r="E294" s="705">
        <v>16</v>
      </c>
      <c r="F294" s="1153">
        <v>248</v>
      </c>
      <c r="G294" s="1153" t="s">
        <v>106</v>
      </c>
      <c r="H294" s="1153" t="s">
        <v>106</v>
      </c>
      <c r="I294" s="841">
        <v>1589.43</v>
      </c>
      <c r="J294" s="624">
        <f t="shared" si="69"/>
        <v>0.69207200065432262</v>
      </c>
      <c r="K294" s="844">
        <v>2.75</v>
      </c>
      <c r="L294" s="854">
        <v>4</v>
      </c>
      <c r="M294" s="615">
        <f t="shared" si="70"/>
        <v>11</v>
      </c>
      <c r="N294" s="837" t="s">
        <v>148</v>
      </c>
      <c r="O294" s="706">
        <v>2.5</v>
      </c>
      <c r="P294" s="606">
        <v>44260</v>
      </c>
      <c r="Q294" s="606">
        <v>44270</v>
      </c>
      <c r="R294" s="615">
        <f t="shared" si="71"/>
        <v>10</v>
      </c>
      <c r="S294" s="673">
        <f>IF(INDEX(Historical!$D$7:$D$1257,MATCH(B294,Historical!$B$7:$B$1281,0))=0,"n/a",(INDEX(Historical!$C$7:$C$1259,MATCH(B294,Historical!$B$7:$B$1281,0))/INDEX(Historical!$D$7:$D$1257,MATCH(B294,Historical!$B$7:$B$1281,0))-1)*100)</f>
        <v>471.42857142857144</v>
      </c>
      <c r="T294" s="673">
        <f>IF(INDEX(Historical!$F$7:$F$1250,MATCH(B294,Historical!$B$7:$B$1281,0))=0,"n/a",((INDEX(Historical!$C$7:$C$1259,MATCH(B294,Historical!$B$7:$B$1281,0))/INDEX(Historical!$F$7:$F$1250,MATCH(B294,Historical!$B$7:$B$1281,0)))^(1/3)-1)*100)</f>
        <v>205.71070873287988</v>
      </c>
      <c r="U294" s="673">
        <f>IF(INDEX(Historical!$H$7:$H$1250,MATCH(B294,Historical!$B$7:$B$1281,0))=0,"n/a",((INDEX(Historical!$C$7:$C$1259,MATCH(B294,Historical!$B$7:$B$1281,0))/INDEX(Historical!$H$7:$H$1250,MATCH(B294,Historical!$B$7:$B$1281,0)))^(1/5)-1)*100)</f>
        <v>103.01138795873435</v>
      </c>
      <c r="V294" s="673">
        <f>IF(INDEX(Historical!$O$7:$O$1250,MATCH(B294,Historical!$B$7:$B$1281,0))=0,"n/a",((INDEX(Historical!$C$7:$C$1259,MATCH(B294,Historical!$B$7:$B$1281,0))/INDEX(Historical!$O$7:$O$1250,MATCH(B294,Historical!$B$7:$B$1281,0)))^(1/10)-1)*100)</f>
        <v>47.875763662831375</v>
      </c>
      <c r="W294" s="674">
        <f t="shared" si="72"/>
        <v>2.1516395787271345</v>
      </c>
      <c r="X294" s="675">
        <f t="shared" si="73"/>
        <v>3.4337129319578117</v>
      </c>
      <c r="Y294" s="843"/>
      <c r="Z294" s="624">
        <f t="shared" si="74"/>
        <v>48.458149779735685</v>
      </c>
      <c r="AA294" s="853">
        <f t="shared" si="75"/>
        <v>70.018942731277534</v>
      </c>
      <c r="AB294" s="854">
        <v>12</v>
      </c>
      <c r="AC294" s="833">
        <v>22.7</v>
      </c>
      <c r="AD294" s="833" t="s">
        <v>136</v>
      </c>
      <c r="AE294" s="833">
        <v>38.42</v>
      </c>
      <c r="AF294" s="833">
        <v>24.68</v>
      </c>
      <c r="AG294" s="834">
        <v>36.6</v>
      </c>
      <c r="AH294" s="833">
        <v>-44.800000000000004</v>
      </c>
      <c r="AI294" s="833">
        <v>35.07</v>
      </c>
      <c r="AJ294" s="833">
        <v>30</v>
      </c>
      <c r="AK294" s="833" t="s">
        <v>136</v>
      </c>
      <c r="AL294" s="845">
        <v>11630</v>
      </c>
      <c r="AM294" s="839">
        <v>0.1</v>
      </c>
      <c r="AN294" s="833">
        <v>0</v>
      </c>
      <c r="AO294" s="711">
        <f t="shared" si="76"/>
        <v>33.684517228111133</v>
      </c>
      <c r="AP294" s="712">
        <f t="shared" si="77"/>
        <v>103.70345995938867</v>
      </c>
      <c r="AQ294" s="855">
        <f t="shared" si="78"/>
        <v>776.37320984661426</v>
      </c>
      <c r="AR294" s="624">
        <f>INDEX(Historical!$C$7:$C$1259,MATCH(B294,Historical!$B$7:$B$1281,0))*IF(AH294="n/a",1.03,IF(AH294&lt;0,1.01,IF(AH294&gt;10,1.1,(1+AH294/100))))</f>
        <v>10.1</v>
      </c>
      <c r="AS294" s="853">
        <f t="shared" si="79"/>
        <v>11.110000000000001</v>
      </c>
      <c r="AT294" s="853">
        <f t="shared" si="84"/>
        <v>11.443300000000001</v>
      </c>
      <c r="AU294" s="853">
        <f t="shared" si="84"/>
        <v>11.786599000000001</v>
      </c>
      <c r="AV294" s="853">
        <f t="shared" si="84"/>
        <v>12.140196970000002</v>
      </c>
      <c r="AW294" s="624">
        <f t="shared" si="80"/>
        <v>56.580095970000002</v>
      </c>
      <c r="AX294" s="719">
        <f t="shared" si="81"/>
        <v>3.5597727468337705</v>
      </c>
      <c r="AY294" s="900">
        <v>2.23</v>
      </c>
      <c r="AZ294" s="839">
        <v>367.55</v>
      </c>
      <c r="BA294" s="839">
        <v>-7.08</v>
      </c>
      <c r="BB294" s="839">
        <v>35.730000000000004</v>
      </c>
      <c r="BC294" s="839">
        <v>120.85</v>
      </c>
      <c r="BE294" s="597">
        <v>2004</v>
      </c>
      <c r="BF294" s="865">
        <f t="shared" si="82"/>
        <v>1</v>
      </c>
      <c r="BG294" s="849">
        <v>31</v>
      </c>
    </row>
    <row r="295" spans="1:59" s="744" customFormat="1" ht="11.25" customHeight="1" x14ac:dyDescent="0.2">
      <c r="A295" s="747" t="s">
        <v>1724</v>
      </c>
      <c r="B295" s="751" t="s">
        <v>1725</v>
      </c>
      <c r="C295" s="898" t="s">
        <v>112</v>
      </c>
      <c r="D295" s="898" t="s">
        <v>211</v>
      </c>
      <c r="E295" s="727">
        <v>11</v>
      </c>
      <c r="F295" s="1153">
        <v>348</v>
      </c>
      <c r="G295" s="1152" t="s">
        <v>106</v>
      </c>
      <c r="H295" s="1152" t="s">
        <v>106</v>
      </c>
      <c r="I295" s="728">
        <v>28.49</v>
      </c>
      <c r="J295" s="729">
        <f t="shared" si="69"/>
        <v>2.9484029484029484</v>
      </c>
      <c r="K295" s="730">
        <v>0.21</v>
      </c>
      <c r="L295" s="731">
        <v>4</v>
      </c>
      <c r="M295" s="732">
        <f t="shared" si="70"/>
        <v>0.84</v>
      </c>
      <c r="N295" s="733" t="s">
        <v>160</v>
      </c>
      <c r="O295" s="734">
        <v>0.19</v>
      </c>
      <c r="P295" s="1122">
        <v>44210</v>
      </c>
      <c r="Q295" s="1122">
        <v>44225</v>
      </c>
      <c r="R295" s="732">
        <f t="shared" si="71"/>
        <v>10.52631578947368</v>
      </c>
      <c r="S295" s="673">
        <f>IF(INDEX(Historical!$D$7:$D$1257,MATCH(B295,Historical!$B$7:$B$1281,0))=0,"n/a",(INDEX(Historical!$C$7:$C$1259,MATCH(B295,Historical!$B$7:$B$1281,0))/INDEX(Historical!$D$7:$D$1257,MATCH(B295,Historical!$B$7:$B$1281,0))-1)*100)</f>
        <v>18.75</v>
      </c>
      <c r="T295" s="673">
        <f>IF(INDEX(Historical!$F$7:$F$1250,MATCH(B295,Historical!$B$7:$B$1281,0))=0,"n/a",((INDEX(Historical!$C$7:$C$1259,MATCH(B295,Historical!$B$7:$B$1281,0))/INDEX(Historical!$F$7:$F$1250,MATCH(B295,Historical!$B$7:$B$1281,0)))^(1/3)-1)*100)</f>
        <v>16.553177619681136</v>
      </c>
      <c r="U295" s="673">
        <f>IF(INDEX(Historical!$H$7:$H$1250,MATCH(B295,Historical!$B$7:$B$1281,0))=0,"n/a",((INDEX(Historical!$C$7:$C$1259,MATCH(B295,Historical!$B$7:$B$1281,0))/INDEX(Historical!$H$7:$H$1250,MATCH(B295,Historical!$B$7:$B$1281,0)))^(1/5)-1)*100)</f>
        <v>12.593380967869239</v>
      </c>
      <c r="V295" s="673">
        <f>IF(INDEX(Historical!$O$7:$O$1250,MATCH(B295,Historical!$B$7:$B$1281,0))=0,"n/a",((INDEX(Historical!$C$7:$C$1259,MATCH(B295,Historical!$B$7:$B$1281,0))/INDEX(Historical!$O$7:$O$1250,MATCH(B295,Historical!$B$7:$B$1281,0)))^(1/10)-1)*100)</f>
        <v>16.860936130231497</v>
      </c>
      <c r="W295" s="674">
        <f t="shared" si="72"/>
        <v>0.74689690243766638</v>
      </c>
      <c r="X295" s="675" t="str">
        <f t="shared" si="73"/>
        <v>n/a</v>
      </c>
      <c r="Y295" s="899"/>
      <c r="Z295" s="729" t="str">
        <f t="shared" si="74"/>
        <v>n/a</v>
      </c>
      <c r="AA295" s="736" t="str">
        <f t="shared" si="75"/>
        <v>n/a</v>
      </c>
      <c r="AB295" s="731">
        <v>12</v>
      </c>
      <c r="AC295" s="737">
        <v>-2.85</v>
      </c>
      <c r="AD295" s="737" t="s">
        <v>136</v>
      </c>
      <c r="AE295" s="737">
        <v>1.54</v>
      </c>
      <c r="AF295" s="737">
        <v>1.83</v>
      </c>
      <c r="AG295" s="737">
        <v>-7.9</v>
      </c>
      <c r="AH295" s="737">
        <v>-359</v>
      </c>
      <c r="AI295" s="737">
        <v>69.679999999999993</v>
      </c>
      <c r="AJ295" s="737">
        <v>-20.7</v>
      </c>
      <c r="AK295" s="737">
        <v>10</v>
      </c>
      <c r="AL295" s="738">
        <v>3070</v>
      </c>
      <c r="AM295" s="739">
        <v>0.3</v>
      </c>
      <c r="AN295" s="737">
        <v>2.89</v>
      </c>
      <c r="AO295" s="740" t="str">
        <f t="shared" si="76"/>
        <v>n/a</v>
      </c>
      <c r="AP295" s="741">
        <f t="shared" si="77"/>
        <v>15.541783916272188</v>
      </c>
      <c r="AQ295" s="742" t="str">
        <f t="shared" si="78"/>
        <v>n/a</v>
      </c>
      <c r="AR295" s="624">
        <f>INDEX(Historical!$C$7:$C$1259,MATCH(B295,Historical!$B$7:$B$1281,0))*IF(AH295="n/a",1.03,IF(AH295&lt;0,1.01,IF(AH295&gt;10,1.1,(1+AH295/100))))</f>
        <v>0.76760000000000006</v>
      </c>
      <c r="AS295" s="736">
        <f t="shared" si="79"/>
        <v>0.84436000000000011</v>
      </c>
      <c r="AT295" s="736">
        <f t="shared" si="84"/>
        <v>0.92879600000000018</v>
      </c>
      <c r="AU295" s="736">
        <f t="shared" si="84"/>
        <v>1.0216756000000002</v>
      </c>
      <c r="AV295" s="736">
        <f t="shared" si="84"/>
        <v>1.1238431600000003</v>
      </c>
      <c r="AW295" s="729">
        <f t="shared" si="80"/>
        <v>4.6862747600000016</v>
      </c>
      <c r="AX295" s="743">
        <f t="shared" si="81"/>
        <v>16.448840856440864</v>
      </c>
      <c r="AY295" s="901">
        <v>1.46</v>
      </c>
      <c r="AZ295" s="739">
        <v>96.08</v>
      </c>
      <c r="BA295" s="739">
        <v>-15.64</v>
      </c>
      <c r="BB295" s="739">
        <v>-4.24</v>
      </c>
      <c r="BC295" s="739">
        <v>19.470000000000002</v>
      </c>
      <c r="BD295" s="875"/>
      <c r="BE295" s="597">
        <v>2012</v>
      </c>
      <c r="BF295" s="865">
        <f t="shared" si="82"/>
        <v>0</v>
      </c>
      <c r="BG295" s="793">
        <v>-1.7000000000000002</v>
      </c>
    </row>
    <row r="296" spans="1:59" ht="11.25" customHeight="1" x14ac:dyDescent="0.2">
      <c r="A296" s="838" t="s">
        <v>1704</v>
      </c>
      <c r="B296" s="842" t="s">
        <v>1705</v>
      </c>
      <c r="C296" s="898" t="s">
        <v>4253</v>
      </c>
      <c r="D296" s="898" t="s">
        <v>4254</v>
      </c>
      <c r="E296" s="705">
        <v>10</v>
      </c>
      <c r="F296" s="1153">
        <v>421</v>
      </c>
      <c r="G296" s="1153" t="s">
        <v>106</v>
      </c>
      <c r="H296" s="1153" t="s">
        <v>106</v>
      </c>
      <c r="I296" s="841">
        <v>57.77</v>
      </c>
      <c r="J296" s="624">
        <f t="shared" si="69"/>
        <v>2.0079626103513935</v>
      </c>
      <c r="K296" s="844">
        <v>0.28999999999999998</v>
      </c>
      <c r="L296" s="854">
        <v>4</v>
      </c>
      <c r="M296" s="615">
        <f t="shared" si="70"/>
        <v>1.1599999999999999</v>
      </c>
      <c r="N296" s="837" t="s">
        <v>455</v>
      </c>
      <c r="O296" s="706">
        <v>0.27</v>
      </c>
      <c r="P296" s="606">
        <v>44105</v>
      </c>
      <c r="Q296" s="606">
        <v>44120</v>
      </c>
      <c r="R296" s="615">
        <f t="shared" si="71"/>
        <v>7.4074074074073932</v>
      </c>
      <c r="S296" s="673">
        <f>IF(INDEX(Historical!$D$7:$D$1257,MATCH(B296,Historical!$B$7:$B$1281,0))=0,"n/a",(INDEX(Historical!$C$7:$C$1259,MATCH(B296,Historical!$B$7:$B$1281,0))/INDEX(Historical!$D$7:$D$1257,MATCH(B296,Historical!$B$7:$B$1281,0))-1)*100)</f>
        <v>11.111111111111116</v>
      </c>
      <c r="T296" s="673">
        <f>IF(INDEX(Historical!$F$7:$F$1250,MATCH(B296,Historical!$B$7:$B$1281,0))=0,"n/a",((INDEX(Historical!$C$7:$C$1259,MATCH(B296,Historical!$B$7:$B$1281,0))/INDEX(Historical!$F$7:$F$1250,MATCH(B296,Historical!$B$7:$B$1281,0)))^(1/3)-1)*100)</f>
        <v>10.287496281391139</v>
      </c>
      <c r="U296" s="673">
        <f>IF(INDEX(Historical!$H$7:$H$1250,MATCH(B296,Historical!$B$7:$B$1281,0))=0,"n/a",((INDEX(Historical!$C$7:$C$1259,MATCH(B296,Historical!$B$7:$B$1281,0))/INDEX(Historical!$H$7:$H$1250,MATCH(B296,Historical!$B$7:$B$1281,0)))^(1/5)-1)*100)</f>
        <v>11.440369201675926</v>
      </c>
      <c r="V296" s="673" t="str">
        <f>IF(INDEX(Historical!$O$7:$O$1250,MATCH(B296,Historical!$B$7:$B$1281,0))=0,"n/a",((INDEX(Historical!$C$7:$C$1259,MATCH(B296,Historical!$B$7:$B$1281,0))/INDEX(Historical!$O$7:$O$1250,MATCH(B296,Historical!$B$7:$B$1281,0)))^(1/10)-1)*100)</f>
        <v>n/a</v>
      </c>
      <c r="W296" s="674" t="str">
        <f t="shared" si="72"/>
        <v>n/a</v>
      </c>
      <c r="X296" s="675">
        <f t="shared" si="73"/>
        <v>0.32317427123378323</v>
      </c>
      <c r="Y296" s="843"/>
      <c r="Z296" s="624">
        <f t="shared" si="74"/>
        <v>100</v>
      </c>
      <c r="AA296" s="853">
        <f t="shared" si="75"/>
        <v>49.801724137931039</v>
      </c>
      <c r="AB296" s="854">
        <v>12</v>
      </c>
      <c r="AC296" s="833">
        <v>1.1599999999999999</v>
      </c>
      <c r="AD296" s="833">
        <v>5.04</v>
      </c>
      <c r="AE296" s="833">
        <v>21.16</v>
      </c>
      <c r="AF296" s="833">
        <v>2.52</v>
      </c>
      <c r="AG296" s="833">
        <v>5</v>
      </c>
      <c r="AH296" s="833">
        <v>36.6</v>
      </c>
      <c r="AI296" s="833">
        <v>9.4499999999999993</v>
      </c>
      <c r="AJ296" s="833">
        <v>35.4</v>
      </c>
      <c r="AK296" s="833">
        <v>10</v>
      </c>
      <c r="AL296" s="845">
        <v>3950</v>
      </c>
      <c r="AM296" s="839">
        <v>1.6</v>
      </c>
      <c r="AN296" s="833">
        <v>0.28999999999999998</v>
      </c>
      <c r="AO296" s="711">
        <f t="shared" si="76"/>
        <v>-36.353392325903719</v>
      </c>
      <c r="AP296" s="712">
        <f t="shared" si="77"/>
        <v>13.44833181202732</v>
      </c>
      <c r="AQ296" s="855">
        <f t="shared" si="78"/>
        <v>136.17351891031893</v>
      </c>
      <c r="AR296" s="624">
        <f>INDEX(Historical!$C$7:$C$1259,MATCH(B296,Historical!$B$7:$B$1281,0))*IF(AH296="n/a",1.03,IF(AH296&lt;0,1.01,IF(AH296&gt;10,1.1,(1+AH296/100))))</f>
        <v>1.2100000000000002</v>
      </c>
      <c r="AS296" s="853">
        <f t="shared" si="79"/>
        <v>1.3243450000000003</v>
      </c>
      <c r="AT296" s="853">
        <f t="shared" si="84"/>
        <v>1.4567795000000006</v>
      </c>
      <c r="AU296" s="853">
        <f t="shared" si="84"/>
        <v>1.6024574500000008</v>
      </c>
      <c r="AV296" s="853">
        <f t="shared" si="84"/>
        <v>1.7627031950000012</v>
      </c>
      <c r="AW296" s="624">
        <f t="shared" si="80"/>
        <v>7.3562851450000029</v>
      </c>
      <c r="AX296" s="719">
        <f t="shared" si="81"/>
        <v>12.733746139864985</v>
      </c>
      <c r="AY296" s="900">
        <v>0.56000000000000005</v>
      </c>
      <c r="AZ296" s="839">
        <v>29.73</v>
      </c>
      <c r="BA296" s="839">
        <v>-10.07</v>
      </c>
      <c r="BB296" s="839">
        <v>-0.06</v>
      </c>
      <c r="BC296" s="839">
        <v>0.70000000000000007</v>
      </c>
      <c r="BE296" s="597">
        <v>2011</v>
      </c>
      <c r="BF296" s="865">
        <f t="shared" si="82"/>
        <v>0</v>
      </c>
      <c r="BG296" s="849">
        <v>3.6999999999999997</v>
      </c>
    </row>
    <row r="297" spans="1:59" ht="11.25" customHeight="1" x14ac:dyDescent="0.2">
      <c r="A297" s="838" t="s">
        <v>824</v>
      </c>
      <c r="B297" s="842" t="s">
        <v>825</v>
      </c>
      <c r="C297" s="898" t="s">
        <v>108</v>
      </c>
      <c r="D297" s="898" t="s">
        <v>118</v>
      </c>
      <c r="E297" s="705">
        <v>16</v>
      </c>
      <c r="F297" s="1153">
        <v>236</v>
      </c>
      <c r="G297" s="1153" t="s">
        <v>115</v>
      </c>
      <c r="H297" s="1153" t="s">
        <v>115</v>
      </c>
      <c r="I297" s="841">
        <v>150.4</v>
      </c>
      <c r="J297" s="624">
        <f t="shared" si="69"/>
        <v>2.2606382978723403</v>
      </c>
      <c r="K297" s="844">
        <v>0.85</v>
      </c>
      <c r="L297" s="854">
        <v>4</v>
      </c>
      <c r="M297" s="615">
        <f t="shared" si="70"/>
        <v>3.4</v>
      </c>
      <c r="N297" s="837" t="s">
        <v>151</v>
      </c>
      <c r="O297" s="706">
        <v>0.82</v>
      </c>
      <c r="P297" s="606">
        <v>43991</v>
      </c>
      <c r="Q297" s="606">
        <v>44012</v>
      </c>
      <c r="R297" s="615">
        <f t="shared" si="71"/>
        <v>3.6585365853658569</v>
      </c>
      <c r="S297" s="673">
        <f>IF(INDEX(Historical!$D$7:$D$1257,MATCH(B297,Historical!$B$7:$B$1281,0))=0,"n/a",(INDEX(Historical!$C$7:$C$1259,MATCH(B297,Historical!$B$7:$B$1281,0))/INDEX(Historical!$D$7:$D$1257,MATCH(B297,Historical!$B$7:$B$1281,0))-1)*100)</f>
        <v>4.334365325077405</v>
      </c>
      <c r="T297" s="673">
        <f>IF(INDEX(Historical!$F$7:$F$1250,MATCH(B297,Historical!$B$7:$B$1281,0))=0,"n/a",((INDEX(Historical!$C$7:$C$1259,MATCH(B297,Historical!$B$7:$B$1281,0))/INDEX(Historical!$F$7:$F$1250,MATCH(B297,Historical!$B$7:$B$1281,0)))^(1/3)-1)*100)</f>
        <v>5.9939690661542588</v>
      </c>
      <c r="U297" s="673">
        <f>IF(INDEX(Historical!$H$7:$H$1250,MATCH(B297,Historical!$B$7:$B$1281,0))=0,"n/a",((INDEX(Historical!$C$7:$C$1259,MATCH(B297,Historical!$B$7:$B$1281,0))/INDEX(Historical!$H$7:$H$1250,MATCH(B297,Historical!$B$7:$B$1281,0)))^(1/5)-1)*100)</f>
        <v>7.203900938281782</v>
      </c>
      <c r="V297" s="673">
        <f>IF(INDEX(Historical!$O$7:$O$1250,MATCH(B297,Historical!$B$7:$B$1281,0))=0,"n/a",((INDEX(Historical!$C$7:$C$1259,MATCH(B297,Historical!$B$7:$B$1281,0))/INDEX(Historical!$O$7:$O$1250,MATCH(B297,Historical!$B$7:$B$1281,0)))^(1/10)-1)*100)</f>
        <v>9.1041019257914524</v>
      </c>
      <c r="W297" s="674">
        <f t="shared" si="72"/>
        <v>0.79128078716622241</v>
      </c>
      <c r="X297" s="675" t="str">
        <f t="shared" si="73"/>
        <v>n/a</v>
      </c>
      <c r="Y297" s="842"/>
      <c r="Z297" s="624">
        <f t="shared" si="74"/>
        <v>32.411820781696854</v>
      </c>
      <c r="AA297" s="853">
        <f t="shared" si="75"/>
        <v>14.337464251668255</v>
      </c>
      <c r="AB297" s="854">
        <v>12</v>
      </c>
      <c r="AC297" s="833">
        <v>10.49</v>
      </c>
      <c r="AD297" s="833">
        <v>3</v>
      </c>
      <c r="AE297" s="833">
        <v>1.21</v>
      </c>
      <c r="AF297" s="833">
        <v>1.34</v>
      </c>
      <c r="AG297" s="833">
        <v>9.8000000000000007</v>
      </c>
      <c r="AH297" s="833">
        <v>6</v>
      </c>
      <c r="AI297" s="833">
        <v>8.7200000000000006</v>
      </c>
      <c r="AJ297" s="833">
        <v>-0.70000000000000007</v>
      </c>
      <c r="AK297" s="833">
        <v>4.8899999999999997</v>
      </c>
      <c r="AL297" s="845">
        <v>38630</v>
      </c>
      <c r="AM297" s="839">
        <v>0.4</v>
      </c>
      <c r="AN297" s="833">
        <v>0.22</v>
      </c>
      <c r="AO297" s="711">
        <f t="shared" si="76"/>
        <v>-4.8729250155141326</v>
      </c>
      <c r="AP297" s="712">
        <f t="shared" si="77"/>
        <v>9.4645392361541223</v>
      </c>
      <c r="AQ297" s="855">
        <f t="shared" si="78"/>
        <v>-7.5946079080868483</v>
      </c>
      <c r="AR297" s="624">
        <f>INDEX(Historical!$C$7:$C$1259,MATCH(B297,Historical!$B$7:$B$1281,0))*IF(AH297="n/a",1.03,IF(AH297&lt;0,1.01,IF(AH297&gt;10,1.1,(1+AH297/100))))</f>
        <v>3.5722000000000005</v>
      </c>
      <c r="AS297" s="853">
        <f t="shared" si="79"/>
        <v>3.8836958400000001</v>
      </c>
      <c r="AT297" s="853">
        <f t="shared" si="84"/>
        <v>4.0736085665759996</v>
      </c>
      <c r="AU297" s="853">
        <f t="shared" si="84"/>
        <v>4.2728080254815657</v>
      </c>
      <c r="AV297" s="853">
        <f t="shared" si="84"/>
        <v>4.4817483379276144</v>
      </c>
      <c r="AW297" s="624">
        <f t="shared" si="80"/>
        <v>20.284060769985182</v>
      </c>
      <c r="AX297" s="719">
        <f t="shared" si="81"/>
        <v>13.486742533234827</v>
      </c>
      <c r="AY297" s="900">
        <v>0.77</v>
      </c>
      <c r="AZ297" s="839">
        <v>76.73</v>
      </c>
      <c r="BA297" s="839">
        <v>-6.69</v>
      </c>
      <c r="BB297" s="839">
        <v>1.32</v>
      </c>
      <c r="BC297" s="839">
        <v>16.82</v>
      </c>
      <c r="BE297" s="597">
        <v>2005</v>
      </c>
      <c r="BF297" s="865">
        <f t="shared" si="82"/>
        <v>1</v>
      </c>
      <c r="BG297" s="849">
        <v>2.2999999999999998</v>
      </c>
    </row>
    <row r="298" spans="1:59" ht="11.25" customHeight="1" x14ac:dyDescent="0.2">
      <c r="A298" s="831" t="s">
        <v>1718</v>
      </c>
      <c r="B298" s="842" t="s">
        <v>1719</v>
      </c>
      <c r="C298" s="898" t="s">
        <v>245</v>
      </c>
      <c r="D298" s="898" t="s">
        <v>4251</v>
      </c>
      <c r="E298" s="705">
        <v>12</v>
      </c>
      <c r="F298" s="1153">
        <v>295</v>
      </c>
      <c r="G298" s="1153" t="s">
        <v>106</v>
      </c>
      <c r="H298" s="1153" t="s">
        <v>106</v>
      </c>
      <c r="I298" s="841">
        <v>177.08</v>
      </c>
      <c r="J298" s="624">
        <f t="shared" si="69"/>
        <v>1.1746103456065056</v>
      </c>
      <c r="K298" s="844">
        <v>0.52</v>
      </c>
      <c r="L298" s="854">
        <v>4</v>
      </c>
      <c r="M298" s="615">
        <f t="shared" si="70"/>
        <v>2.08</v>
      </c>
      <c r="N298" s="837" t="s">
        <v>789</v>
      </c>
      <c r="O298" s="706">
        <v>0.4</v>
      </c>
      <c r="P298" s="606">
        <v>44246</v>
      </c>
      <c r="Q298" s="606">
        <v>44264</v>
      </c>
      <c r="R298" s="615">
        <f t="shared" si="71"/>
        <v>30</v>
      </c>
      <c r="S298" s="673">
        <f>IF(INDEX(Historical!$D$7:$D$1257,MATCH(B298,Historical!$B$7:$B$1281,0))=0,"n/a",(INDEX(Historical!$C$7:$C$1259,MATCH(B298,Historical!$B$7:$B$1281,0))/INDEX(Historical!$D$7:$D$1257,MATCH(B298,Historical!$B$7:$B$1281,0))-1)*100)</f>
        <v>10.294117647058808</v>
      </c>
      <c r="T298" s="673">
        <f>IF(INDEX(Historical!$F$7:$F$1250,MATCH(B298,Historical!$B$7:$B$1281,0))=0,"n/a",((INDEX(Historical!$C$7:$C$1259,MATCH(B298,Historical!$B$7:$B$1281,0))/INDEX(Historical!$F$7:$F$1250,MATCH(B298,Historical!$B$7:$B$1281,0)))^(1/3)-1)*100)</f>
        <v>12.624788044360603</v>
      </c>
      <c r="U298" s="673">
        <f>IF(INDEX(Historical!$H$7:$H$1250,MATCH(B298,Historical!$B$7:$B$1281,0))=0,"n/a",((INDEX(Historical!$C$7:$C$1259,MATCH(B298,Historical!$B$7:$B$1281,0))/INDEX(Historical!$H$7:$H$1250,MATCH(B298,Historical!$B$7:$B$1281,0)))^(1/5)-1)*100)</f>
        <v>14.565942786618935</v>
      </c>
      <c r="V298" s="673">
        <f>IF(INDEX(Historical!$O$7:$O$1250,MATCH(B298,Historical!$B$7:$B$1281,0))=0,"n/a",((INDEX(Historical!$C$7:$C$1259,MATCH(B298,Historical!$B$7:$B$1281,0))/INDEX(Historical!$O$7:$O$1250,MATCH(B298,Historical!$B$7:$B$1281,0)))^(1/10)-1)*100)</f>
        <v>26.764113126213807</v>
      </c>
      <c r="W298" s="674">
        <f t="shared" si="72"/>
        <v>0.54423409129714395</v>
      </c>
      <c r="X298" s="675">
        <f t="shared" si="73"/>
        <v>0.89361612187846229</v>
      </c>
      <c r="Y298" s="842"/>
      <c r="Z298" s="624">
        <f t="shared" si="74"/>
        <v>32.550860719874805</v>
      </c>
      <c r="AA298" s="853">
        <f t="shared" si="75"/>
        <v>27.712050078247266</v>
      </c>
      <c r="AB298" s="854">
        <v>12</v>
      </c>
      <c r="AC298" s="833">
        <v>6.39</v>
      </c>
      <c r="AD298" s="833">
        <v>2.5</v>
      </c>
      <c r="AE298" s="833">
        <v>1.87</v>
      </c>
      <c r="AF298" s="833">
        <v>10.72</v>
      </c>
      <c r="AG298" s="833">
        <v>43.7</v>
      </c>
      <c r="AH298" s="833">
        <v>36.9</v>
      </c>
      <c r="AI298" s="833">
        <v>7.2700000000000005</v>
      </c>
      <c r="AJ298" s="833">
        <v>16.3</v>
      </c>
      <c r="AK298" s="833">
        <v>11.08</v>
      </c>
      <c r="AL298" s="845">
        <v>19900</v>
      </c>
      <c r="AM298" s="839">
        <v>0.2</v>
      </c>
      <c r="AN298" s="833">
        <v>0.53</v>
      </c>
      <c r="AO298" s="711">
        <f t="shared" si="76"/>
        <v>-11.971496946021826</v>
      </c>
      <c r="AP298" s="712">
        <f t="shared" si="77"/>
        <v>15.74055313222544</v>
      </c>
      <c r="AQ298" s="855">
        <f t="shared" si="78"/>
        <v>263.3627980950601</v>
      </c>
      <c r="AR298" s="624">
        <f>INDEX(Historical!$C$7:$C$1259,MATCH(B298,Historical!$B$7:$B$1281,0))*IF(AH298="n/a",1.03,IF(AH298&lt;0,1.01,IF(AH298&gt;10,1.1,(1+AH298/100))))</f>
        <v>1.6500000000000001</v>
      </c>
      <c r="AS298" s="853">
        <f t="shared" si="79"/>
        <v>1.7699550000000002</v>
      </c>
      <c r="AT298" s="853">
        <f t="shared" si="84"/>
        <v>1.9469505000000003</v>
      </c>
      <c r="AU298" s="853">
        <f t="shared" si="84"/>
        <v>2.1416455500000002</v>
      </c>
      <c r="AV298" s="853">
        <f t="shared" si="84"/>
        <v>2.3558101050000007</v>
      </c>
      <c r="AW298" s="624">
        <f t="shared" si="80"/>
        <v>9.864361155000001</v>
      </c>
      <c r="AX298" s="719">
        <f t="shared" si="81"/>
        <v>5.5705676276259313</v>
      </c>
      <c r="AY298" s="900">
        <v>1.01</v>
      </c>
      <c r="AZ298" s="839">
        <v>123.52000000000001</v>
      </c>
      <c r="BA298" s="839">
        <v>-1.21</v>
      </c>
      <c r="BB298" s="839">
        <v>9.8000000000000007</v>
      </c>
      <c r="BC298" s="839">
        <v>21.099999999999998</v>
      </c>
      <c r="BE298" s="597">
        <v>2010</v>
      </c>
      <c r="BF298" s="865">
        <f t="shared" si="82"/>
        <v>0</v>
      </c>
      <c r="BG298" s="849">
        <v>11.3</v>
      </c>
    </row>
    <row r="299" spans="1:59" ht="11.25" customHeight="1" x14ac:dyDescent="0.2">
      <c r="A299" s="831" t="s">
        <v>1714</v>
      </c>
      <c r="B299" s="842" t="s">
        <v>1715</v>
      </c>
      <c r="C299" s="898" t="s">
        <v>112</v>
      </c>
      <c r="D299" s="898" t="s">
        <v>211</v>
      </c>
      <c r="E299" s="705">
        <v>12</v>
      </c>
      <c r="F299" s="1153">
        <v>288</v>
      </c>
      <c r="G299" s="1153" t="s">
        <v>37</v>
      </c>
      <c r="H299" s="1153" t="s">
        <v>115</v>
      </c>
      <c r="I299" s="841">
        <v>103.14</v>
      </c>
      <c r="J299" s="624">
        <f t="shared" si="69"/>
        <v>1.0180337405468296</v>
      </c>
      <c r="K299" s="844">
        <v>0.26250000000000001</v>
      </c>
      <c r="L299" s="854">
        <v>4</v>
      </c>
      <c r="M299" s="615">
        <f t="shared" si="70"/>
        <v>1.05</v>
      </c>
      <c r="N299" s="837" t="s">
        <v>127</v>
      </c>
      <c r="O299" s="706">
        <v>0.25</v>
      </c>
      <c r="P299" s="606">
        <v>44186</v>
      </c>
      <c r="Q299" s="606">
        <v>44209</v>
      </c>
      <c r="R299" s="615">
        <f t="shared" si="71"/>
        <v>5.0000000000000044</v>
      </c>
      <c r="S299" s="673">
        <f>IF(INDEX(Historical!$D$7:$D$1257,MATCH(B299,Historical!$B$7:$B$1281,0))=0,"n/a",(INDEX(Historical!$C$7:$C$1259,MATCH(B299,Historical!$B$7:$B$1281,0))/INDEX(Historical!$D$7:$D$1257,MATCH(B299,Historical!$B$7:$B$1281,0))-1)*100)</f>
        <v>11.111111111111116</v>
      </c>
      <c r="T299" s="673">
        <f>IF(INDEX(Historical!$F$7:$F$1250,MATCH(B299,Historical!$B$7:$B$1281,0))=0,"n/a",((INDEX(Historical!$C$7:$C$1259,MATCH(B299,Historical!$B$7:$B$1281,0))/INDEX(Historical!$F$7:$F$1250,MATCH(B299,Historical!$B$7:$B$1281,0)))^(1/3)-1)*100)</f>
        <v>12.624788044360603</v>
      </c>
      <c r="U299" s="673">
        <f>IF(INDEX(Historical!$H$7:$H$1250,MATCH(B299,Historical!$B$7:$B$1281,0))=0,"n/a",((INDEX(Historical!$C$7:$C$1259,MATCH(B299,Historical!$B$7:$B$1281,0))/INDEX(Historical!$H$7:$H$1250,MATCH(B299,Historical!$B$7:$B$1281,0)))^(1/5)-1)*100)</f>
        <v>14.869835499703509</v>
      </c>
      <c r="V299" s="673">
        <f>IF(INDEX(Historical!$O$7:$O$1250,MATCH(B299,Historical!$B$7:$B$1281,0))=0,"n/a",((INDEX(Historical!$C$7:$C$1259,MATCH(B299,Historical!$B$7:$B$1281,0))/INDEX(Historical!$O$7:$O$1250,MATCH(B299,Historical!$B$7:$B$1281,0)))^(1/10)-1)*100)</f>
        <v>18.706021469188027</v>
      </c>
      <c r="W299" s="674">
        <f t="shared" si="72"/>
        <v>0.79492240101384659</v>
      </c>
      <c r="X299" s="675">
        <f t="shared" si="73"/>
        <v>1.3159146459914608</v>
      </c>
      <c r="Y299" s="634"/>
      <c r="Z299" s="624">
        <f t="shared" si="74"/>
        <v>30.791788856304986</v>
      </c>
      <c r="AA299" s="853">
        <f t="shared" si="75"/>
        <v>30.24633431085044</v>
      </c>
      <c r="AB299" s="854">
        <v>10</v>
      </c>
      <c r="AC299" s="833">
        <v>3.41</v>
      </c>
      <c r="AD299" s="833">
        <v>2.63</v>
      </c>
      <c r="AE299" s="833">
        <v>3.18</v>
      </c>
      <c r="AF299" s="833">
        <v>9.5399999999999991</v>
      </c>
      <c r="AG299" s="833">
        <v>34.200000000000003</v>
      </c>
      <c r="AH299" s="833">
        <v>20.100000000000001</v>
      </c>
      <c r="AI299" s="833">
        <v>9.7900000000000009</v>
      </c>
      <c r="AJ299" s="833">
        <v>11.3</v>
      </c>
      <c r="AK299" s="833">
        <v>11.600000000000001</v>
      </c>
      <c r="AL299" s="845">
        <v>11100</v>
      </c>
      <c r="AM299" s="839">
        <v>0.3</v>
      </c>
      <c r="AN299" s="833">
        <v>0.59</v>
      </c>
      <c r="AO299" s="711">
        <f t="shared" si="76"/>
        <v>-14.358465070600101</v>
      </c>
      <c r="AP299" s="712">
        <f t="shared" si="77"/>
        <v>15.887869240250339</v>
      </c>
      <c r="AQ299" s="855">
        <f t="shared" si="78"/>
        <v>258.11235314912813</v>
      </c>
      <c r="AR299" s="624">
        <f>INDEX(Historical!$C$7:$C$1259,MATCH(B299,Historical!$B$7:$B$1281,0))*IF(AH299="n/a",1.03,IF(AH299&lt;0,1.01,IF(AH299&gt;10,1.1,(1+AH299/100))))</f>
        <v>1.1000000000000001</v>
      </c>
      <c r="AS299" s="853">
        <f t="shared" si="79"/>
        <v>1.2076900000000002</v>
      </c>
      <c r="AT299" s="853">
        <f t="shared" si="84"/>
        <v>1.3284590000000003</v>
      </c>
      <c r="AU299" s="853">
        <f t="shared" si="84"/>
        <v>1.4613049000000005</v>
      </c>
      <c r="AV299" s="853">
        <f t="shared" si="84"/>
        <v>1.6074353900000007</v>
      </c>
      <c r="AW299" s="624">
        <f t="shared" si="80"/>
        <v>6.7048892900000023</v>
      </c>
      <c r="AX299" s="719">
        <f t="shared" si="81"/>
        <v>6.5007652608105513</v>
      </c>
      <c r="AY299" s="900">
        <v>0.77</v>
      </c>
      <c r="AZ299" s="839">
        <v>78.17</v>
      </c>
      <c r="BA299" s="839">
        <v>-2.2800000000000002</v>
      </c>
      <c r="BB299" s="839">
        <v>2.94</v>
      </c>
      <c r="BC299" s="839">
        <v>19.689999999999998</v>
      </c>
      <c r="BE299" s="597">
        <v>2010</v>
      </c>
      <c r="BF299" s="865">
        <f t="shared" si="82"/>
        <v>0</v>
      </c>
      <c r="BG299" s="849">
        <v>13.100000000000001</v>
      </c>
    </row>
    <row r="300" spans="1:59" ht="11.25" customHeight="1" x14ac:dyDescent="0.2">
      <c r="A300" s="838" t="s">
        <v>806</v>
      </c>
      <c r="B300" s="842" t="s">
        <v>807</v>
      </c>
      <c r="C300" s="898" t="s">
        <v>4126</v>
      </c>
      <c r="D300" s="898" t="s">
        <v>4260</v>
      </c>
      <c r="E300" s="705">
        <v>17</v>
      </c>
      <c r="F300" s="1153">
        <v>221</v>
      </c>
      <c r="G300" s="1153" t="s">
        <v>37</v>
      </c>
      <c r="H300" s="1153" t="s">
        <v>115</v>
      </c>
      <c r="I300" s="841">
        <v>188.99</v>
      </c>
      <c r="J300" s="624">
        <f t="shared" si="69"/>
        <v>2.1588443833007038</v>
      </c>
      <c r="K300" s="844">
        <v>1.02</v>
      </c>
      <c r="L300" s="854">
        <v>4</v>
      </c>
      <c r="M300" s="615">
        <f t="shared" si="70"/>
        <v>4.08</v>
      </c>
      <c r="N300" s="837" t="s">
        <v>808</v>
      </c>
      <c r="O300" s="706">
        <v>0.9</v>
      </c>
      <c r="P300" s="606">
        <v>44133</v>
      </c>
      <c r="Q300" s="606">
        <v>44151</v>
      </c>
      <c r="R300" s="615">
        <f t="shared" si="71"/>
        <v>13.333333333333334</v>
      </c>
      <c r="S300" s="673">
        <f>IF(INDEX(Historical!$D$7:$D$1257,MATCH(B300,Historical!$B$7:$B$1281,0))=0,"n/a",(INDEX(Historical!$C$7:$C$1259,MATCH(B300,Historical!$B$7:$B$1281,0))/INDEX(Historical!$D$7:$D$1257,MATCH(B300,Historical!$B$7:$B$1281,0))-1)*100)</f>
        <v>15.887850467289732</v>
      </c>
      <c r="T300" s="673">
        <f>IF(INDEX(Historical!$F$7:$F$1250,MATCH(B300,Historical!$B$7:$B$1281,0))=0,"n/a",((INDEX(Historical!$C$7:$C$1259,MATCH(B300,Historical!$B$7:$B$1281,0))/INDEX(Historical!$F$7:$F$1250,MATCH(B300,Historical!$B$7:$B$1281,0)))^(1/3)-1)*100)</f>
        <v>20.615288413354449</v>
      </c>
      <c r="U300" s="673">
        <f>IF(INDEX(Historical!$H$7:$H$1250,MATCH(B300,Historical!$B$7:$B$1281,0))=0,"n/a",((INDEX(Historical!$C$7:$C$1259,MATCH(B300,Historical!$B$7:$B$1281,0))/INDEX(Historical!$H$7:$H$1250,MATCH(B300,Historical!$B$7:$B$1281,0)))^(1/5)-1)*100)</f>
        <v>21.58583476423852</v>
      </c>
      <c r="V300" s="673">
        <f>IF(INDEX(Historical!$O$7:$O$1250,MATCH(B300,Historical!$B$7:$B$1281,0))=0,"n/a",((INDEX(Historical!$C$7:$C$1259,MATCH(B300,Historical!$B$7:$B$1281,0))/INDEX(Historical!$O$7:$O$1250,MATCH(B300,Historical!$B$7:$B$1281,0)))^(1/10)-1)*100)</f>
        <v>22.471401012291903</v>
      </c>
      <c r="W300" s="674">
        <f t="shared" si="72"/>
        <v>0.96059140916185082</v>
      </c>
      <c r="X300" s="675">
        <f t="shared" si="73"/>
        <v>1.3324589360641061</v>
      </c>
      <c r="Y300" s="843"/>
      <c r="Z300" s="624">
        <f t="shared" si="74"/>
        <v>68.341708542713576</v>
      </c>
      <c r="AA300" s="853">
        <f t="shared" si="75"/>
        <v>31.656616415410387</v>
      </c>
      <c r="AB300" s="854">
        <v>12</v>
      </c>
      <c r="AC300" s="833">
        <v>5.97</v>
      </c>
      <c r="AD300" s="833">
        <v>3.11</v>
      </c>
      <c r="AE300" s="833">
        <v>11.26</v>
      </c>
      <c r="AF300" s="833">
        <v>18.63</v>
      </c>
      <c r="AG300" s="833">
        <v>67.7</v>
      </c>
      <c r="AH300" s="833">
        <v>14.000000000000002</v>
      </c>
      <c r="AI300" s="833">
        <v>7.7200000000000006</v>
      </c>
      <c r="AJ300" s="833">
        <v>16.2</v>
      </c>
      <c r="AK300" s="833">
        <v>10</v>
      </c>
      <c r="AL300" s="845">
        <v>162770</v>
      </c>
      <c r="AM300" s="839">
        <v>0.1</v>
      </c>
      <c r="AN300" s="833">
        <v>0.74</v>
      </c>
      <c r="AO300" s="711">
        <f t="shared" si="76"/>
        <v>-7.9119372678711635</v>
      </c>
      <c r="AP300" s="712">
        <f t="shared" si="77"/>
        <v>23.744679147539223</v>
      </c>
      <c r="AQ300" s="855">
        <f t="shared" si="78"/>
        <v>411.97342110660202</v>
      </c>
      <c r="AR300" s="624">
        <f>INDEX(Historical!$C$7:$C$1259,MATCH(B300,Historical!$B$7:$B$1281,0))*IF(AH300="n/a",1.03,IF(AH300&lt;0,1.01,IF(AH300&gt;10,1.1,(1+AH300/100))))</f>
        <v>4.0920000000000005</v>
      </c>
      <c r="AS300" s="853">
        <f t="shared" si="79"/>
        <v>4.4079024000000002</v>
      </c>
      <c r="AT300" s="853">
        <f t="shared" si="84"/>
        <v>4.8486926400000003</v>
      </c>
      <c r="AU300" s="853">
        <f t="shared" si="84"/>
        <v>5.3335619040000006</v>
      </c>
      <c r="AV300" s="853">
        <f t="shared" si="84"/>
        <v>5.8669180944000008</v>
      </c>
      <c r="AW300" s="624">
        <f t="shared" si="80"/>
        <v>24.549075038399998</v>
      </c>
      <c r="AX300" s="719">
        <f t="shared" si="81"/>
        <v>12.989615873009154</v>
      </c>
      <c r="AY300" s="900">
        <v>1.06</v>
      </c>
      <c r="AZ300" s="839">
        <v>96.72</v>
      </c>
      <c r="BA300" s="839">
        <v>0.06</v>
      </c>
      <c r="BB300" s="839">
        <v>8.33</v>
      </c>
      <c r="BC300" s="839">
        <v>23.68</v>
      </c>
      <c r="BE300" s="597">
        <v>2004</v>
      </c>
      <c r="BF300" s="865">
        <f t="shared" si="82"/>
        <v>1</v>
      </c>
      <c r="BG300" s="849">
        <v>30.8</v>
      </c>
    </row>
    <row r="301" spans="1:59" ht="11.25" customHeight="1" x14ac:dyDescent="0.2">
      <c r="A301" s="838" t="s">
        <v>1722</v>
      </c>
      <c r="B301" s="842" t="s">
        <v>1723</v>
      </c>
      <c r="C301" s="898" t="s">
        <v>108</v>
      </c>
      <c r="D301" s="898" t="s">
        <v>4272</v>
      </c>
      <c r="E301" s="705">
        <v>10</v>
      </c>
      <c r="F301" s="1153">
        <v>467</v>
      </c>
      <c r="G301" s="1153" t="s">
        <v>106</v>
      </c>
      <c r="H301" s="1153" t="s">
        <v>106</v>
      </c>
      <c r="I301" s="841">
        <v>66</v>
      </c>
      <c r="J301" s="624">
        <f t="shared" si="69"/>
        <v>2.0909090909090908</v>
      </c>
      <c r="K301" s="844">
        <v>0.69</v>
      </c>
      <c r="L301" s="854">
        <v>2</v>
      </c>
      <c r="M301" s="615">
        <f t="shared" si="70"/>
        <v>1.38</v>
      </c>
      <c r="N301" s="837" t="s">
        <v>608</v>
      </c>
      <c r="O301" s="706">
        <v>0.67</v>
      </c>
      <c r="P301" s="606">
        <v>44300</v>
      </c>
      <c r="Q301" s="606">
        <v>44316</v>
      </c>
      <c r="R301" s="615">
        <f t="shared" si="71"/>
        <v>2.9850746268656576</v>
      </c>
      <c r="S301" s="673">
        <f>IF(INDEX(Historical!$D$7:$D$1257,MATCH(B301,Historical!$B$7:$B$1281,0))=0,"n/a",(INDEX(Historical!$C$7:$C$1259,MATCH(B301,Historical!$B$7:$B$1281,0))/INDEX(Historical!$D$7:$D$1257,MATCH(B301,Historical!$B$7:$B$1281,0))-1)*100)</f>
        <v>7.3770491803278659</v>
      </c>
      <c r="T301" s="673">
        <f>IF(INDEX(Historical!$F$7:$F$1250,MATCH(B301,Historical!$B$7:$B$1281,0))=0,"n/a",((INDEX(Historical!$C$7:$C$1259,MATCH(B301,Historical!$B$7:$B$1281,0))/INDEX(Historical!$F$7:$F$1250,MATCH(B301,Historical!$B$7:$B$1281,0)))^(1/3)-1)*100)</f>
        <v>9.4184181363530008</v>
      </c>
      <c r="U301" s="673">
        <f>IF(INDEX(Historical!$H$7:$H$1250,MATCH(B301,Historical!$B$7:$B$1281,0))=0,"n/a",((INDEX(Historical!$C$7:$C$1259,MATCH(B301,Historical!$B$7:$B$1281,0))/INDEX(Historical!$H$7:$H$1250,MATCH(B301,Historical!$B$7:$B$1281,0)))^(1/5)-1)*100)</f>
        <v>10.366243721270152</v>
      </c>
      <c r="V301" s="673" t="str">
        <f>IF(INDEX(Historical!$O$7:$O$1250,MATCH(B301,Historical!$B$7:$B$1281,0))=0,"n/a",((INDEX(Historical!$C$7:$C$1259,MATCH(B301,Historical!$B$7:$B$1281,0))/INDEX(Historical!$O$7:$O$1250,MATCH(B301,Historical!$B$7:$B$1281,0)))^(1/10)-1)*100)</f>
        <v>n/a</v>
      </c>
      <c r="W301" s="674" t="str">
        <f t="shared" si="72"/>
        <v>n/a</v>
      </c>
      <c r="X301" s="675" t="str">
        <f t="shared" si="73"/>
        <v>n/a</v>
      </c>
      <c r="Y301" s="843"/>
      <c r="Z301" s="624" t="str">
        <f t="shared" si="74"/>
        <v>n/a</v>
      </c>
      <c r="AA301" s="853" t="str">
        <f t="shared" si="75"/>
        <v>n/a</v>
      </c>
      <c r="AB301" s="854">
        <v>12</v>
      </c>
      <c r="AC301" s="833" t="s">
        <v>136</v>
      </c>
      <c r="AD301" s="833" t="s">
        <v>136</v>
      </c>
      <c r="AE301" s="833" t="s">
        <v>136</v>
      </c>
      <c r="AF301" s="833" t="s">
        <v>136</v>
      </c>
      <c r="AG301" s="833" t="s">
        <v>136</v>
      </c>
      <c r="AH301" s="833" t="s">
        <v>136</v>
      </c>
      <c r="AI301" s="833" t="s">
        <v>136</v>
      </c>
      <c r="AJ301" s="833" t="s">
        <v>136</v>
      </c>
      <c r="AK301" s="833" t="s">
        <v>136</v>
      </c>
      <c r="AL301" s="845" t="s">
        <v>136</v>
      </c>
      <c r="AM301" s="839" t="s">
        <v>136</v>
      </c>
      <c r="AN301" s="833" t="s">
        <v>136</v>
      </c>
      <c r="AO301" s="711" t="str">
        <f t="shared" si="76"/>
        <v>n/a</v>
      </c>
      <c r="AP301" s="712">
        <f t="shared" si="77"/>
        <v>12.457152812179242</v>
      </c>
      <c r="AQ301" s="855" t="str">
        <f t="shared" si="78"/>
        <v>n/a</v>
      </c>
      <c r="AR301" s="624">
        <f>INDEX(Historical!$C$7:$C$1259,MATCH(B301,Historical!$B$7:$B$1281,0))*IF(AH301="n/a",1.03,IF(AH301&lt;0,1.01,IF(AH301&gt;10,1.1,(1+AH301/100))))</f>
        <v>1.3493000000000002</v>
      </c>
      <c r="AS301" s="853">
        <f t="shared" si="79"/>
        <v>1.3897790000000001</v>
      </c>
      <c r="AT301" s="853">
        <f t="shared" si="84"/>
        <v>1.43147237</v>
      </c>
      <c r="AU301" s="853">
        <f t="shared" si="84"/>
        <v>1.4744165411000001</v>
      </c>
      <c r="AV301" s="853">
        <f t="shared" si="84"/>
        <v>1.5186490373330002</v>
      </c>
      <c r="AW301" s="624">
        <f t="shared" si="80"/>
        <v>7.1636169484330008</v>
      </c>
      <c r="AX301" s="719">
        <f t="shared" si="81"/>
        <v>10.853965073383334</v>
      </c>
      <c r="AY301" s="900" t="s">
        <v>136</v>
      </c>
      <c r="AZ301" s="839" t="s">
        <v>136</v>
      </c>
      <c r="BA301" s="839" t="s">
        <v>136</v>
      </c>
      <c r="BB301" s="839" t="s">
        <v>136</v>
      </c>
      <c r="BC301" s="839" t="s">
        <v>136</v>
      </c>
      <c r="BD301" s="874" t="s">
        <v>4199</v>
      </c>
      <c r="BE301" s="597">
        <v>2012</v>
      </c>
      <c r="BF301" s="865">
        <f t="shared" si="82"/>
        <v>0</v>
      </c>
      <c r="BG301" s="849" t="s">
        <v>136</v>
      </c>
    </row>
    <row r="302" spans="1:59" ht="11.25" customHeight="1" x14ac:dyDescent="0.2">
      <c r="A302" s="831" t="s">
        <v>1736</v>
      </c>
      <c r="B302" s="842" t="s">
        <v>1737</v>
      </c>
      <c r="C302" s="898" t="s">
        <v>4253</v>
      </c>
      <c r="D302" s="898" t="s">
        <v>4254</v>
      </c>
      <c r="E302" s="705">
        <v>11</v>
      </c>
      <c r="F302" s="1153">
        <v>381</v>
      </c>
      <c r="G302" s="1153" t="s">
        <v>37</v>
      </c>
      <c r="H302" s="1153" t="s">
        <v>37</v>
      </c>
      <c r="I302" s="841">
        <v>43.86</v>
      </c>
      <c r="J302" s="624">
        <f t="shared" si="69"/>
        <v>3.3059735522115821</v>
      </c>
      <c r="K302" s="844">
        <v>0.36249999999999999</v>
      </c>
      <c r="L302" s="854">
        <v>4</v>
      </c>
      <c r="M302" s="615">
        <f t="shared" si="70"/>
        <v>1.45</v>
      </c>
      <c r="N302" s="837" t="s">
        <v>716</v>
      </c>
      <c r="O302" s="706">
        <v>0.36</v>
      </c>
      <c r="P302" s="606">
        <v>44294</v>
      </c>
      <c r="Q302" s="606">
        <v>44316</v>
      </c>
      <c r="R302" s="615">
        <f t="shared" si="71"/>
        <v>0.69444444444444509</v>
      </c>
      <c r="S302" s="673">
        <f>IF(INDEX(Historical!$D$7:$D$1257,MATCH(B302,Historical!$B$7:$B$1281,0))=0,"n/a",(INDEX(Historical!$C$7:$C$1259,MATCH(B302,Historical!$B$7:$B$1281,0))/INDEX(Historical!$D$7:$D$1257,MATCH(B302,Historical!$B$7:$B$1281,0))-1)*100)</f>
        <v>5.3703703703703809</v>
      </c>
      <c r="T302" s="673">
        <f>IF(INDEX(Historical!$F$7:$F$1250,MATCH(B302,Historical!$B$7:$B$1281,0))=0,"n/a",((INDEX(Historical!$C$7:$C$1259,MATCH(B302,Historical!$B$7:$B$1281,0))/INDEX(Historical!$F$7:$F$1250,MATCH(B302,Historical!$B$7:$B$1281,0)))^(1/3)-1)*100)</f>
        <v>5.1087155103978876</v>
      </c>
      <c r="U302" s="673">
        <f>IF(INDEX(Historical!$H$7:$H$1250,MATCH(B302,Historical!$B$7:$B$1281,0))=0,"n/a",((INDEX(Historical!$C$7:$C$1259,MATCH(B302,Historical!$B$7:$B$1281,0))/INDEX(Historical!$H$7:$H$1250,MATCH(B302,Historical!$B$7:$B$1281,0)))^(1/5)-1)*100)</f>
        <v>5.4207656015280214</v>
      </c>
      <c r="V302" s="673">
        <f>IF(INDEX(Historical!$O$7:$O$1250,MATCH(B302,Historical!$B$7:$B$1281,0))=0,"n/a",((INDEX(Historical!$C$7:$C$1259,MATCH(B302,Historical!$B$7:$B$1281,0))/INDEX(Historical!$O$7:$O$1250,MATCH(B302,Historical!$B$7:$B$1281,0)))^(1/10)-1)*100)</f>
        <v>6.9723229627045802</v>
      </c>
      <c r="W302" s="674">
        <f t="shared" si="72"/>
        <v>0.77746909179681689</v>
      </c>
      <c r="X302" s="675" t="str">
        <f t="shared" si="73"/>
        <v>n/a</v>
      </c>
      <c r="Y302" s="638"/>
      <c r="Z302" s="624">
        <f t="shared" si="74"/>
        <v>724.99999999999989</v>
      </c>
      <c r="AA302" s="853">
        <f t="shared" si="75"/>
        <v>219.29999999999998</v>
      </c>
      <c r="AB302" s="854">
        <v>12</v>
      </c>
      <c r="AC302" s="833">
        <v>0.2</v>
      </c>
      <c r="AD302" s="833" t="s">
        <v>136</v>
      </c>
      <c r="AE302" s="833">
        <v>10.51</v>
      </c>
      <c r="AF302" s="833">
        <v>4.0999999999999996</v>
      </c>
      <c r="AG302" s="833">
        <v>1.7999999999999998</v>
      </c>
      <c r="AH302" s="833">
        <v>-67.800000000000011</v>
      </c>
      <c r="AI302" s="833">
        <v>1100</v>
      </c>
      <c r="AJ302" s="833">
        <v>-8.7999999999999989</v>
      </c>
      <c r="AK302" s="833" t="s">
        <v>136</v>
      </c>
      <c r="AL302" s="845">
        <v>13040</v>
      </c>
      <c r="AM302" s="839">
        <v>0.6</v>
      </c>
      <c r="AN302" s="833">
        <v>1.56</v>
      </c>
      <c r="AO302" s="711">
        <f t="shared" si="76"/>
        <v>-210.57326084626038</v>
      </c>
      <c r="AP302" s="712">
        <f t="shared" si="77"/>
        <v>8.7267391537396044</v>
      </c>
      <c r="AQ302" s="855">
        <f t="shared" si="78"/>
        <v>532.14977128314547</v>
      </c>
      <c r="AR302" s="624">
        <f>INDEX(Historical!$C$7:$C$1259,MATCH(B302,Historical!$B$7:$B$1281,0))*IF(AH302="n/a",1.03,IF(AH302&lt;0,1.01,IF(AH302&gt;10,1.1,(1+AH302/100))))</f>
        <v>1.436725</v>
      </c>
      <c r="AS302" s="853">
        <f t="shared" si="79"/>
        <v>1.5803975000000001</v>
      </c>
      <c r="AT302" s="853">
        <f t="shared" si="84"/>
        <v>1.6278094250000001</v>
      </c>
      <c r="AU302" s="853">
        <f t="shared" si="84"/>
        <v>1.6766437077500003</v>
      </c>
      <c r="AV302" s="853">
        <f t="shared" si="84"/>
        <v>1.7269430189825004</v>
      </c>
      <c r="AW302" s="624">
        <f t="shared" si="80"/>
        <v>8.0485186517325005</v>
      </c>
      <c r="AX302" s="719">
        <f t="shared" si="81"/>
        <v>18.350475722144324</v>
      </c>
      <c r="AY302" s="900">
        <v>0.73</v>
      </c>
      <c r="AZ302" s="839">
        <v>49.49</v>
      </c>
      <c r="BA302" s="839">
        <v>-4.71</v>
      </c>
      <c r="BB302" s="839">
        <v>4.3600000000000003</v>
      </c>
      <c r="BC302" s="839">
        <v>16.760000000000002</v>
      </c>
      <c r="BE302" s="597">
        <v>2011</v>
      </c>
      <c r="BF302" s="865">
        <f t="shared" si="82"/>
        <v>0</v>
      </c>
      <c r="BG302" s="849">
        <v>0.6</v>
      </c>
    </row>
    <row r="303" spans="1:59" ht="11.25" customHeight="1" x14ac:dyDescent="0.2">
      <c r="A303" s="831" t="s">
        <v>1748</v>
      </c>
      <c r="B303" s="842" t="s">
        <v>1749</v>
      </c>
      <c r="C303" s="898" t="s">
        <v>153</v>
      </c>
      <c r="D303" s="898" t="s">
        <v>4255</v>
      </c>
      <c r="E303" s="705">
        <v>11</v>
      </c>
      <c r="F303" s="1153">
        <v>323</v>
      </c>
      <c r="G303" s="1153" t="s">
        <v>106</v>
      </c>
      <c r="H303" s="1153" t="s">
        <v>106</v>
      </c>
      <c r="I303" s="841">
        <v>372.07</v>
      </c>
      <c r="J303" s="624">
        <f t="shared" si="69"/>
        <v>1.3438331496761362</v>
      </c>
      <c r="K303" s="844">
        <v>1.25</v>
      </c>
      <c r="L303" s="854">
        <v>4</v>
      </c>
      <c r="M303" s="615">
        <f t="shared" si="70"/>
        <v>5</v>
      </c>
      <c r="N303" s="837" t="s">
        <v>194</v>
      </c>
      <c r="O303" s="706">
        <v>1.08</v>
      </c>
      <c r="P303" s="606">
        <v>44001</v>
      </c>
      <c r="Q303" s="606">
        <v>44012</v>
      </c>
      <c r="R303" s="615">
        <f t="shared" si="71"/>
        <v>15.740740740740733</v>
      </c>
      <c r="S303" s="673">
        <f>IF(INDEX(Historical!$D$7:$D$1257,MATCH(B303,Historical!$B$7:$B$1281,0))=0,"n/a",(INDEX(Historical!$C$7:$C$1259,MATCH(B303,Historical!$B$7:$B$1281,0))/INDEX(Historical!$D$7:$D$1257,MATCH(B303,Historical!$B$7:$B$1281,0))-1)*100)</f>
        <v>21.356783919597987</v>
      </c>
      <c r="T303" s="673">
        <f>IF(INDEX(Historical!$F$7:$F$1250,MATCH(B303,Historical!$B$7:$B$1281,0))=0,"n/a",((INDEX(Historical!$C$7:$C$1259,MATCH(B303,Historical!$B$7:$B$1281,0))/INDEX(Historical!$F$7:$F$1250,MATCH(B303,Historical!$B$7:$B$1281,0)))^(1/3)-1)*100)</f>
        <v>18.878439055262586</v>
      </c>
      <c r="U303" s="673">
        <f>IF(INDEX(Historical!$H$7:$H$1250,MATCH(B303,Historical!$B$7:$B$1281,0))=0,"n/a",((INDEX(Historical!$C$7:$C$1259,MATCH(B303,Historical!$B$7:$B$1281,0))/INDEX(Historical!$H$7:$H$1250,MATCH(B303,Historical!$B$7:$B$1281,0)))^(1/5)-1)*100)</f>
        <v>20.834005411397793</v>
      </c>
      <c r="V303" s="673">
        <f>IF(INDEX(Historical!$O$7:$O$1250,MATCH(B303,Historical!$B$7:$B$1281,0))=0,"n/a",((INDEX(Historical!$C$7:$C$1259,MATCH(B303,Historical!$B$7:$B$1281,0))/INDEX(Historical!$O$7:$O$1250,MATCH(B303,Historical!$B$7:$B$1281,0)))^(1/10)-1)*100)</f>
        <v>28.12952341117969</v>
      </c>
      <c r="W303" s="674">
        <f t="shared" si="72"/>
        <v>0.74064551705549364</v>
      </c>
      <c r="X303" s="675">
        <f t="shared" si="73"/>
        <v>0.96009241527178779</v>
      </c>
      <c r="Y303" s="842"/>
      <c r="Z303" s="624">
        <f t="shared" si="74"/>
        <v>31.191515907673111</v>
      </c>
      <c r="AA303" s="853">
        <f t="shared" si="75"/>
        <v>23.210854647535868</v>
      </c>
      <c r="AB303" s="854">
        <v>12</v>
      </c>
      <c r="AC303" s="833">
        <v>16.03</v>
      </c>
      <c r="AD303" s="833">
        <v>1.88</v>
      </c>
      <c r="AE303" s="833">
        <v>1.35</v>
      </c>
      <c r="AF303" s="833">
        <v>5.41</v>
      </c>
      <c r="AG303" s="833">
        <v>24.5</v>
      </c>
      <c r="AH303" s="833">
        <v>11.899999999999999</v>
      </c>
      <c r="AI303" s="833">
        <v>15.83</v>
      </c>
      <c r="AJ303" s="833">
        <v>21.7</v>
      </c>
      <c r="AK303" s="833">
        <v>12.41</v>
      </c>
      <c r="AL303" s="845">
        <v>348080</v>
      </c>
      <c r="AM303" s="839">
        <v>0.3</v>
      </c>
      <c r="AN303" s="833">
        <v>0.66</v>
      </c>
      <c r="AO303" s="711">
        <f t="shared" si="76"/>
        <v>-1.033016086461938</v>
      </c>
      <c r="AP303" s="712">
        <f t="shared" si="77"/>
        <v>22.17783856107393</v>
      </c>
      <c r="AQ303" s="855">
        <f t="shared" si="78"/>
        <v>136.23973101084235</v>
      </c>
      <c r="AR303" s="624">
        <f>INDEX(Historical!$C$7:$C$1259,MATCH(B303,Historical!$B$7:$B$1281,0))*IF(AH303="n/a",1.03,IF(AH303&lt;0,1.01,IF(AH303&gt;10,1.1,(1+AH303/100))))</f>
        <v>5.3130000000000006</v>
      </c>
      <c r="AS303" s="853">
        <f t="shared" si="79"/>
        <v>5.8443000000000014</v>
      </c>
      <c r="AT303" s="853">
        <f t="shared" si="84"/>
        <v>6.4287300000000016</v>
      </c>
      <c r="AU303" s="853">
        <f t="shared" si="84"/>
        <v>7.0716030000000023</v>
      </c>
      <c r="AV303" s="853">
        <f t="shared" si="84"/>
        <v>7.7787633000000032</v>
      </c>
      <c r="AW303" s="624">
        <f t="shared" si="80"/>
        <v>32.436396300000013</v>
      </c>
      <c r="AX303" s="719">
        <f t="shared" si="81"/>
        <v>8.7178209207944786</v>
      </c>
      <c r="AY303" s="900">
        <v>0.76</v>
      </c>
      <c r="AZ303" s="839">
        <v>64.61</v>
      </c>
      <c r="BA303" s="839">
        <v>-2.2200000000000002</v>
      </c>
      <c r="BB303" s="839">
        <v>8.1100000000000012</v>
      </c>
      <c r="BC303" s="839">
        <v>13.819999999999999</v>
      </c>
      <c r="BE303" s="597">
        <v>2010</v>
      </c>
      <c r="BF303" s="865">
        <f t="shared" si="82"/>
        <v>0</v>
      </c>
      <c r="BG303" s="849">
        <v>8</v>
      </c>
    </row>
    <row r="304" spans="1:59" ht="11.25" customHeight="1" x14ac:dyDescent="0.2">
      <c r="A304" s="831" t="s">
        <v>1752</v>
      </c>
      <c r="B304" s="842" t="s">
        <v>1753</v>
      </c>
      <c r="C304" s="898" t="s">
        <v>108</v>
      </c>
      <c r="D304" s="898" t="s">
        <v>118</v>
      </c>
      <c r="E304" s="705">
        <v>12</v>
      </c>
      <c r="F304" s="1153">
        <v>281</v>
      </c>
      <c r="G304" s="1153" t="s">
        <v>115</v>
      </c>
      <c r="H304" s="1153" t="s">
        <v>115</v>
      </c>
      <c r="I304" s="841">
        <v>27.83</v>
      </c>
      <c r="J304" s="624">
        <f t="shared" si="69"/>
        <v>4.0962989579590365</v>
      </c>
      <c r="K304" s="844">
        <v>0.28499999999999998</v>
      </c>
      <c r="L304" s="854">
        <v>4</v>
      </c>
      <c r="M304" s="615">
        <f t="shared" si="70"/>
        <v>1.1399999999999999</v>
      </c>
      <c r="N304" s="837" t="s">
        <v>236</v>
      </c>
      <c r="O304" s="706">
        <v>0.26</v>
      </c>
      <c r="P304" s="904">
        <v>43672</v>
      </c>
      <c r="Q304" s="904">
        <v>43693</v>
      </c>
      <c r="R304" s="615">
        <f t="shared" si="71"/>
        <v>9.6153846153846025</v>
      </c>
      <c r="S304" s="673">
        <f>IF(INDEX(Historical!$D$7:$D$1257,MATCH(B304,Historical!$B$7:$B$1281,0))=0,"n/a",(INDEX(Historical!$C$7:$C$1259,MATCH(B304,Historical!$B$7:$B$1281,0))/INDEX(Historical!$D$7:$D$1257,MATCH(B304,Historical!$B$7:$B$1281,0))-1)*100)</f>
        <v>4.5871559633027248</v>
      </c>
      <c r="T304" s="673">
        <f>IF(INDEX(Historical!$F$7:$F$1250,MATCH(B304,Historical!$B$7:$B$1281,0))=0,"n/a",((INDEX(Historical!$C$7:$C$1259,MATCH(B304,Historical!$B$7:$B$1281,0))/INDEX(Historical!$F$7:$F$1250,MATCH(B304,Historical!$B$7:$B$1281,0)))^(1/3)-1)*100)</f>
        <v>9.8505241180611325</v>
      </c>
      <c r="U304" s="673">
        <f>IF(INDEX(Historical!$H$7:$H$1250,MATCH(B304,Historical!$B$7:$B$1281,0))=0,"n/a",((INDEX(Historical!$C$7:$C$1259,MATCH(B304,Historical!$B$7:$B$1281,0))/INDEX(Historical!$H$7:$H$1250,MATCH(B304,Historical!$B$7:$B$1281,0)))^(1/5)-1)*100)</f>
        <v>10.245624587374724</v>
      </c>
      <c r="V304" s="673">
        <f>IF(INDEX(Historical!$O$7:$O$1250,MATCH(B304,Historical!$B$7:$B$1281,0))=0,"n/a",((INDEX(Historical!$C$7:$C$1259,MATCH(B304,Historical!$B$7:$B$1281,0))/INDEX(Historical!$O$7:$O$1250,MATCH(B304,Historical!$B$7:$B$1281,0)))^(1/10)-1)*100)</f>
        <v>12.533980472183615</v>
      </c>
      <c r="W304" s="674">
        <f t="shared" si="72"/>
        <v>0.81742784027090298</v>
      </c>
      <c r="X304" s="675">
        <f t="shared" si="73"/>
        <v>4.6571020851703295</v>
      </c>
      <c r="Y304" s="646" t="s">
        <v>4573</v>
      </c>
      <c r="Z304" s="624">
        <f t="shared" si="74"/>
        <v>29.305912596401022</v>
      </c>
      <c r="AA304" s="853">
        <f t="shared" si="75"/>
        <v>7.1542416452442152</v>
      </c>
      <c r="AB304" s="854">
        <v>12</v>
      </c>
      <c r="AC304" s="833">
        <v>3.89</v>
      </c>
      <c r="AD304" s="833">
        <v>5.25</v>
      </c>
      <c r="AE304" s="833">
        <v>0.42</v>
      </c>
      <c r="AF304" s="833">
        <v>0.52</v>
      </c>
      <c r="AG304" s="833">
        <v>7.5</v>
      </c>
      <c r="AH304" s="833">
        <v>-25.8</v>
      </c>
      <c r="AI304" s="833">
        <v>12.93</v>
      </c>
      <c r="AJ304" s="833">
        <v>2.1999999999999997</v>
      </c>
      <c r="AK304" s="833">
        <v>1.37</v>
      </c>
      <c r="AL304" s="845">
        <v>5550</v>
      </c>
      <c r="AM304" s="839">
        <v>0.8</v>
      </c>
      <c r="AN304" s="833">
        <v>0.31</v>
      </c>
      <c r="AO304" s="711">
        <f t="shared" si="76"/>
        <v>7.1876819000895447</v>
      </c>
      <c r="AP304" s="712">
        <f t="shared" si="77"/>
        <v>14.34192354533376</v>
      </c>
      <c r="AQ304" s="855">
        <f t="shared" si="78"/>
        <v>-59.337674245196283</v>
      </c>
      <c r="AR304" s="624">
        <f>INDEX(Historical!$C$7:$C$1259,MATCH(B304,Historical!$B$7:$B$1281,0))*IF(AH304="n/a",1.03,IF(AH304&lt;0,1.01,IF(AH304&gt;10,1.1,(1+AH304/100))))</f>
        <v>1.1514</v>
      </c>
      <c r="AS304" s="853">
        <f t="shared" si="79"/>
        <v>1.26654</v>
      </c>
      <c r="AT304" s="853">
        <f t="shared" si="84"/>
        <v>1.2838915980000001</v>
      </c>
      <c r="AU304" s="853">
        <f t="shared" si="84"/>
        <v>1.3014809128926002</v>
      </c>
      <c r="AV304" s="853">
        <f t="shared" si="84"/>
        <v>1.3193112013992288</v>
      </c>
      <c r="AW304" s="624">
        <f t="shared" si="80"/>
        <v>6.3226237122918292</v>
      </c>
      <c r="AX304" s="719">
        <f t="shared" si="81"/>
        <v>22.718734144059756</v>
      </c>
      <c r="AY304" s="900">
        <v>1.75</v>
      </c>
      <c r="AZ304" s="839">
        <v>120.87</v>
      </c>
      <c r="BA304" s="839">
        <v>-8.27</v>
      </c>
      <c r="BB304" s="839">
        <v>5.65</v>
      </c>
      <c r="BC304" s="839">
        <v>32.06</v>
      </c>
      <c r="BE304" s="597">
        <v>2009</v>
      </c>
      <c r="BF304" s="865">
        <f t="shared" si="82"/>
        <v>0</v>
      </c>
      <c r="BG304" s="849">
        <v>1.2</v>
      </c>
    </row>
    <row r="305" spans="1:59" s="744" customFormat="1" ht="11.25" customHeight="1" x14ac:dyDescent="0.2">
      <c r="A305" s="726" t="s">
        <v>826</v>
      </c>
      <c r="B305" s="751" t="s">
        <v>827</v>
      </c>
      <c r="C305" s="898" t="s">
        <v>112</v>
      </c>
      <c r="D305" s="898" t="s">
        <v>4290</v>
      </c>
      <c r="E305" s="727">
        <v>14</v>
      </c>
      <c r="F305" s="1153">
        <v>259</v>
      </c>
      <c r="G305" s="1152" t="s">
        <v>37</v>
      </c>
      <c r="H305" s="1152" t="s">
        <v>37</v>
      </c>
      <c r="I305" s="728">
        <v>220.41</v>
      </c>
      <c r="J305" s="729">
        <f t="shared" si="69"/>
        <v>1.760355700739531</v>
      </c>
      <c r="K305" s="730">
        <v>0.97</v>
      </c>
      <c r="L305" s="731">
        <v>4</v>
      </c>
      <c r="M305" s="732">
        <f t="shared" si="70"/>
        <v>3.88</v>
      </c>
      <c r="N305" s="733" t="s">
        <v>318</v>
      </c>
      <c r="O305" s="734">
        <v>0.88</v>
      </c>
      <c r="P305" s="1097">
        <v>43706</v>
      </c>
      <c r="Q305" s="1097">
        <v>43738</v>
      </c>
      <c r="R305" s="732">
        <f t="shared" si="71"/>
        <v>10.227272727272723</v>
      </c>
      <c r="S305" s="673">
        <f>IF(INDEX(Historical!$D$7:$D$1257,MATCH(B305,Historical!$B$7:$B$1281,0))=0,"n/a",(INDEX(Historical!$C$7:$C$1259,MATCH(B305,Historical!$B$7:$B$1281,0))/INDEX(Historical!$D$7:$D$1257,MATCH(B305,Historical!$B$7:$B$1281,0))-1)*100)</f>
        <v>4.8648648648648596</v>
      </c>
      <c r="T305" s="673">
        <f>IF(INDEX(Historical!$F$7:$F$1250,MATCH(B305,Historical!$B$7:$B$1281,0))=0,"n/a",((INDEX(Historical!$C$7:$C$1259,MATCH(B305,Historical!$B$7:$B$1281,0))/INDEX(Historical!$F$7:$F$1250,MATCH(B305,Historical!$B$7:$B$1281,0)))^(1/3)-1)*100)</f>
        <v>16.089608946568788</v>
      </c>
      <c r="U305" s="673">
        <f>IF(INDEX(Historical!$H$7:$H$1250,MATCH(B305,Historical!$B$7:$B$1281,0))=0,"n/a",((INDEX(Historical!$C$7:$C$1259,MATCH(B305,Historical!$B$7:$B$1281,0))/INDEX(Historical!$H$7:$H$1250,MATCH(B305,Historical!$B$7:$B$1281,0)))^(1/5)-1)*100)</f>
        <v>12.016451022962894</v>
      </c>
      <c r="V305" s="673">
        <f>IF(INDEX(Historical!$O$7:$O$1250,MATCH(B305,Historical!$B$7:$B$1281,0))=0,"n/a",((INDEX(Historical!$C$7:$C$1259,MATCH(B305,Historical!$B$7:$B$1281,0))/INDEX(Historical!$O$7:$O$1250,MATCH(B305,Historical!$B$7:$B$1281,0)))^(1/10)-1)*100)</f>
        <v>20.52247664710216</v>
      </c>
      <c r="W305" s="674">
        <f t="shared" si="72"/>
        <v>0.58552635871361347</v>
      </c>
      <c r="X305" s="675">
        <f t="shared" si="73"/>
        <v>1.6021934697283859</v>
      </c>
      <c r="Y305" s="899" t="s">
        <v>4588</v>
      </c>
      <c r="Z305" s="729">
        <f t="shared" si="74"/>
        <v>49.238578680203041</v>
      </c>
      <c r="AA305" s="736">
        <f t="shared" si="75"/>
        <v>27.970812182741117</v>
      </c>
      <c r="AB305" s="731">
        <v>12</v>
      </c>
      <c r="AC305" s="737">
        <v>7.88</v>
      </c>
      <c r="AD305" s="737">
        <v>2.19</v>
      </c>
      <c r="AE305" s="737">
        <v>7.35</v>
      </c>
      <c r="AF305" s="737">
        <v>8.76</v>
      </c>
      <c r="AG305" s="737">
        <v>32.1</v>
      </c>
      <c r="AH305" s="737">
        <v>-6</v>
      </c>
      <c r="AI305" s="737">
        <v>11.82</v>
      </c>
      <c r="AJ305" s="737">
        <v>7.5</v>
      </c>
      <c r="AK305" s="737">
        <v>12.85</v>
      </c>
      <c r="AL305" s="738">
        <v>143580</v>
      </c>
      <c r="AM305" s="739">
        <v>0.1</v>
      </c>
      <c r="AN305" s="737">
        <v>1.58</v>
      </c>
      <c r="AO305" s="740">
        <f t="shared" si="76"/>
        <v>-14.194005459038692</v>
      </c>
      <c r="AP305" s="741">
        <f t="shared" si="77"/>
        <v>13.776806723702425</v>
      </c>
      <c r="AQ305" s="742">
        <f t="shared" si="78"/>
        <v>229.99953853221081</v>
      </c>
      <c r="AR305" s="624">
        <f>INDEX(Historical!$C$7:$C$1259,MATCH(B305,Historical!$B$7:$B$1281,0))*IF(AH305="n/a",1.03,IF(AH305&lt;0,1.01,IF(AH305&gt;10,1.1,(1+AH305/100))))</f>
        <v>3.9188000000000001</v>
      </c>
      <c r="AS305" s="736">
        <f t="shared" si="79"/>
        <v>4.3106800000000005</v>
      </c>
      <c r="AT305" s="736">
        <f t="shared" si="84"/>
        <v>4.7417480000000012</v>
      </c>
      <c r="AU305" s="736">
        <f t="shared" si="84"/>
        <v>5.2159228000000013</v>
      </c>
      <c r="AV305" s="736">
        <f t="shared" si="84"/>
        <v>5.7375150800000023</v>
      </c>
      <c r="AW305" s="729">
        <f t="shared" si="80"/>
        <v>23.924665880000006</v>
      </c>
      <c r="AX305" s="743">
        <f t="shared" si="81"/>
        <v>10.854619064470763</v>
      </c>
      <c r="AY305" s="901">
        <v>1.1499999999999999</v>
      </c>
      <c r="AZ305" s="739">
        <v>66.34</v>
      </c>
      <c r="BA305" s="739">
        <v>-1.58</v>
      </c>
      <c r="BB305" s="739">
        <v>5.4399999999999995</v>
      </c>
      <c r="BC305" s="739">
        <v>12.23</v>
      </c>
      <c r="BD305" s="875"/>
      <c r="BE305" s="597">
        <v>2007</v>
      </c>
      <c r="BF305" s="865">
        <f t="shared" si="82"/>
        <v>1</v>
      </c>
      <c r="BG305" s="793">
        <v>8.5</v>
      </c>
    </row>
    <row r="306" spans="1:59" ht="11.25" customHeight="1" x14ac:dyDescent="0.2">
      <c r="A306" s="831" t="s">
        <v>1746</v>
      </c>
      <c r="B306" s="842" t="s">
        <v>1747</v>
      </c>
      <c r="C306" s="898" t="s">
        <v>112</v>
      </c>
      <c r="D306" s="898" t="s">
        <v>4288</v>
      </c>
      <c r="E306" s="705">
        <v>12</v>
      </c>
      <c r="F306" s="1153">
        <v>296</v>
      </c>
      <c r="G306" s="1153" t="s">
        <v>115</v>
      </c>
      <c r="H306" s="1153" t="s">
        <v>115</v>
      </c>
      <c r="I306" s="841">
        <v>169.99</v>
      </c>
      <c r="J306" s="624">
        <f t="shared" si="69"/>
        <v>2.4001411847755749</v>
      </c>
      <c r="K306" s="844">
        <v>1.02</v>
      </c>
      <c r="L306" s="854">
        <v>4</v>
      </c>
      <c r="M306" s="615">
        <f t="shared" si="70"/>
        <v>4.08</v>
      </c>
      <c r="N306" s="837" t="s">
        <v>425</v>
      </c>
      <c r="O306" s="706">
        <v>1.01</v>
      </c>
      <c r="P306" s="606">
        <v>44246</v>
      </c>
      <c r="Q306" s="606">
        <v>44265</v>
      </c>
      <c r="R306" s="615">
        <f t="shared" si="71"/>
        <v>0.99009900990099098</v>
      </c>
      <c r="S306" s="673">
        <f>IF(INDEX(Historical!$D$7:$D$1257,MATCH(B306,Historical!$B$7:$B$1281,0))=0,"n/a",(INDEX(Historical!$C$7:$C$1259,MATCH(B306,Historical!$B$7:$B$1281,0))/INDEX(Historical!$D$7:$D$1257,MATCH(B306,Historical!$B$7:$B$1281,0))-1)*100)</f>
        <v>5.2083333333333481</v>
      </c>
      <c r="T306" s="673">
        <f>IF(INDEX(Historical!$F$7:$F$1250,MATCH(B306,Historical!$B$7:$B$1281,0))=0,"n/a",((INDEX(Historical!$C$7:$C$1259,MATCH(B306,Historical!$B$7:$B$1281,0))/INDEX(Historical!$F$7:$F$1250,MATCH(B306,Historical!$B$7:$B$1281,0)))^(1/3)-1)*100)</f>
        <v>6.7614410348521448</v>
      </c>
      <c r="U306" s="673">
        <f>IF(INDEX(Historical!$H$7:$H$1250,MATCH(B306,Historical!$B$7:$B$1281,0))=0,"n/a",((INDEX(Historical!$C$7:$C$1259,MATCH(B306,Historical!$B$7:$B$1281,0))/INDEX(Historical!$H$7:$H$1250,MATCH(B306,Historical!$B$7:$B$1281,0)))^(1/5)-1)*100)</f>
        <v>6.7086689609233918</v>
      </c>
      <c r="V306" s="673">
        <f>IF(INDEX(Historical!$O$7:$O$1250,MATCH(B306,Historical!$B$7:$B$1281,0))=0,"n/a",((INDEX(Historical!$C$7:$C$1259,MATCH(B306,Historical!$B$7:$B$1281,0))/INDEX(Historical!$O$7:$O$1250,MATCH(B306,Historical!$B$7:$B$1281,0)))^(1/10)-1)*100)</f>
        <v>7.9499266523605616</v>
      </c>
      <c r="W306" s="674">
        <f t="shared" si="72"/>
        <v>0.8438655165367337</v>
      </c>
      <c r="X306" s="675" t="str">
        <f t="shared" si="73"/>
        <v>n/a</v>
      </c>
      <c r="Y306" s="637"/>
      <c r="Z306" s="624">
        <f t="shared" si="74"/>
        <v>264.93506493506493</v>
      </c>
      <c r="AA306" s="853">
        <f t="shared" si="75"/>
        <v>110.38311688311688</v>
      </c>
      <c r="AB306" s="854">
        <v>12</v>
      </c>
      <c r="AC306" s="833">
        <v>1.54</v>
      </c>
      <c r="AD306" s="833">
        <v>10.87</v>
      </c>
      <c r="AE306" s="833">
        <v>1.68</v>
      </c>
      <c r="AF306" s="833">
        <v>221.89</v>
      </c>
      <c r="AG306" s="834">
        <v>38.6</v>
      </c>
      <c r="AH306" s="833">
        <v>-69.8</v>
      </c>
      <c r="AI306" s="833">
        <v>8.01</v>
      </c>
      <c r="AJ306" s="833">
        <v>-22</v>
      </c>
      <c r="AK306" s="833">
        <v>10.059999999999999</v>
      </c>
      <c r="AL306" s="845">
        <v>142100</v>
      </c>
      <c r="AM306" s="840" t="s">
        <v>136</v>
      </c>
      <c r="AN306" s="834">
        <v>37.53</v>
      </c>
      <c r="AO306" s="711">
        <f t="shared" si="76"/>
        <v>-101.27430673741792</v>
      </c>
      <c r="AP306" s="712">
        <f t="shared" si="77"/>
        <v>9.1088101456989676</v>
      </c>
      <c r="AQ306" s="855">
        <f t="shared" si="78"/>
        <v>3199.3541324322387</v>
      </c>
      <c r="AR306" s="624">
        <f>INDEX(Historical!$C$7:$C$1259,MATCH(B306,Historical!$B$7:$B$1281,0))*IF(AH306="n/a",1.03,IF(AH306&lt;0,1.01,IF(AH306&gt;10,1.1,(1+AH306/100))))</f>
        <v>4.0804</v>
      </c>
      <c r="AS306" s="853">
        <f t="shared" si="79"/>
        <v>4.4072400400000005</v>
      </c>
      <c r="AT306" s="853">
        <f t="shared" si="84"/>
        <v>4.8479640440000011</v>
      </c>
      <c r="AU306" s="853">
        <f t="shared" si="84"/>
        <v>5.332760448400002</v>
      </c>
      <c r="AV306" s="853">
        <f t="shared" si="84"/>
        <v>5.8660364932400029</v>
      </c>
      <c r="AW306" s="624">
        <f t="shared" si="80"/>
        <v>24.534401025640008</v>
      </c>
      <c r="AX306" s="719">
        <f t="shared" si="81"/>
        <v>14.432849594470268</v>
      </c>
      <c r="AY306" s="900">
        <v>1</v>
      </c>
      <c r="AZ306" s="839">
        <v>92.41</v>
      </c>
      <c r="BA306" s="839">
        <v>-4.51</v>
      </c>
      <c r="BB306" s="839">
        <v>5.16</v>
      </c>
      <c r="BC306" s="839">
        <v>9.26</v>
      </c>
      <c r="BE306" s="597">
        <v>2010</v>
      </c>
      <c r="BF306" s="865">
        <f t="shared" si="82"/>
        <v>0</v>
      </c>
      <c r="BG306" s="849">
        <v>2.1999999999999997</v>
      </c>
    </row>
    <row r="307" spans="1:59" ht="11.25" customHeight="1" x14ac:dyDescent="0.2">
      <c r="A307" s="838" t="s">
        <v>1734</v>
      </c>
      <c r="B307" s="842" t="s">
        <v>1735</v>
      </c>
      <c r="C307" s="898" t="s">
        <v>108</v>
      </c>
      <c r="D307" s="898" t="s">
        <v>4272</v>
      </c>
      <c r="E307" s="705">
        <v>10</v>
      </c>
      <c r="F307" s="1153">
        <v>399</v>
      </c>
      <c r="G307" s="1153" t="s">
        <v>37</v>
      </c>
      <c r="H307" s="1153" t="s">
        <v>37</v>
      </c>
      <c r="I307" s="841">
        <v>55.31</v>
      </c>
      <c r="J307" s="624">
        <f t="shared" si="69"/>
        <v>3.037425420357982</v>
      </c>
      <c r="K307" s="844">
        <v>0.42</v>
      </c>
      <c r="L307" s="854">
        <v>4</v>
      </c>
      <c r="M307" s="615">
        <f t="shared" si="70"/>
        <v>1.68</v>
      </c>
      <c r="N307" s="837" t="s">
        <v>218</v>
      </c>
      <c r="O307" s="706">
        <v>0.37</v>
      </c>
      <c r="P307" s="904">
        <v>43735</v>
      </c>
      <c r="Q307" s="904">
        <v>43753</v>
      </c>
      <c r="R307" s="615">
        <f t="shared" si="71"/>
        <v>13.513513513513512</v>
      </c>
      <c r="S307" s="673">
        <f>IF(INDEX(Historical!$D$7:$D$1257,MATCH(B307,Historical!$B$7:$B$1281,0))=0,"n/a",(INDEX(Historical!$C$7:$C$1259,MATCH(B307,Historical!$B$7:$B$1281,0))/INDEX(Historical!$D$7:$D$1257,MATCH(B307,Historical!$B$7:$B$1281,0))-1)*100)</f>
        <v>9.8039215686274375</v>
      </c>
      <c r="T307" s="673">
        <f>IF(INDEX(Historical!$F$7:$F$1250,MATCH(B307,Historical!$B$7:$B$1281,0))=0,"n/a",((INDEX(Historical!$C$7:$C$1259,MATCH(B307,Historical!$B$7:$B$1281,0))/INDEX(Historical!$F$7:$F$1250,MATCH(B307,Historical!$B$7:$B$1281,0)))^(1/3)-1)*100)</f>
        <v>13.798047356553834</v>
      </c>
      <c r="U307" s="673">
        <f>IF(INDEX(Historical!$H$7:$H$1250,MATCH(B307,Historical!$B$7:$B$1281,0))=0,"n/a",((INDEX(Historical!$C$7:$C$1259,MATCH(B307,Historical!$B$7:$B$1281,0))/INDEX(Historical!$H$7:$H$1250,MATCH(B307,Historical!$B$7:$B$1281,0)))^(1/5)-1)*100)</f>
        <v>10.933280572585158</v>
      </c>
      <c r="V307" s="673">
        <f>IF(INDEX(Historical!$O$7:$O$1250,MATCH(B307,Historical!$B$7:$B$1281,0))=0,"n/a",((INDEX(Historical!$C$7:$C$1259,MATCH(B307,Historical!$B$7:$B$1281,0))/INDEX(Historical!$O$7:$O$1250,MATCH(B307,Historical!$B$7:$B$1281,0)))^(1/10)-1)*100)</f>
        <v>23.716586458402933</v>
      </c>
      <c r="W307" s="674">
        <f t="shared" si="72"/>
        <v>0.46099722621386896</v>
      </c>
      <c r="X307" s="675" t="str">
        <f t="shared" si="73"/>
        <v>n/a</v>
      </c>
      <c r="Y307" s="646" t="s">
        <v>4577</v>
      </c>
      <c r="Z307" s="624">
        <f t="shared" si="74"/>
        <v>54.901960784313722</v>
      </c>
      <c r="AA307" s="853">
        <f t="shared" si="75"/>
        <v>18.075163398692812</v>
      </c>
      <c r="AB307" s="854">
        <v>12</v>
      </c>
      <c r="AC307" s="833">
        <v>3.06</v>
      </c>
      <c r="AD307" s="833">
        <v>3.04</v>
      </c>
      <c r="AE307" s="833">
        <v>5.52</v>
      </c>
      <c r="AF307" s="833">
        <v>1.79</v>
      </c>
      <c r="AG307" s="833">
        <v>10</v>
      </c>
      <c r="AH307" s="833">
        <v>-26.400000000000002</v>
      </c>
      <c r="AI307" s="833">
        <v>10.09</v>
      </c>
      <c r="AJ307" s="833">
        <v>-0.70000000000000007</v>
      </c>
      <c r="AK307" s="833">
        <v>6</v>
      </c>
      <c r="AL307" s="845">
        <v>81980</v>
      </c>
      <c r="AM307" s="839">
        <v>0.1</v>
      </c>
      <c r="AN307" s="833">
        <v>0.85</v>
      </c>
      <c r="AO307" s="711">
        <f t="shared" si="76"/>
        <v>-4.1044574057496721</v>
      </c>
      <c r="AP307" s="712">
        <f t="shared" si="77"/>
        <v>13.97070599294314</v>
      </c>
      <c r="AQ307" s="855">
        <f t="shared" si="78"/>
        <v>19.915789866908295</v>
      </c>
      <c r="AR307" s="624">
        <f>INDEX(Historical!$C$7:$C$1259,MATCH(B307,Historical!$B$7:$B$1281,0))*IF(AH307="n/a",1.03,IF(AH307&lt;0,1.01,IF(AH307&gt;10,1.1,(1+AH307/100))))</f>
        <v>1.6967999999999999</v>
      </c>
      <c r="AS307" s="853">
        <f t="shared" si="79"/>
        <v>1.8664799999999999</v>
      </c>
      <c r="AT307" s="853">
        <f t="shared" ref="AT307:AV326" si="85">IF($AK307="n/a",1.03*AS307,IF($AK307&lt;0,1.01*AS307,IF($AK307&gt;10,1.1*AS307,(1+$AK307/100)*AS307)))</f>
        <v>1.9784687999999999</v>
      </c>
      <c r="AU307" s="853">
        <f t="shared" si="85"/>
        <v>2.0971769280000001</v>
      </c>
      <c r="AV307" s="853">
        <f t="shared" si="85"/>
        <v>2.2230075436800001</v>
      </c>
      <c r="AW307" s="624">
        <f t="shared" si="80"/>
        <v>9.8619332716799999</v>
      </c>
      <c r="AX307" s="719">
        <f t="shared" si="81"/>
        <v>17.830289769806544</v>
      </c>
      <c r="AY307" s="900">
        <v>1.1599999999999999</v>
      </c>
      <c r="AZ307" s="839">
        <v>95.03</v>
      </c>
      <c r="BA307" s="839">
        <v>-3</v>
      </c>
      <c r="BB307" s="839">
        <v>10.440000000000001</v>
      </c>
      <c r="BC307" s="839">
        <v>30.2</v>
      </c>
      <c r="BE307" s="597">
        <v>2011</v>
      </c>
      <c r="BF307" s="865">
        <f t="shared" si="82"/>
        <v>0</v>
      </c>
      <c r="BG307" s="849">
        <v>0.8</v>
      </c>
    </row>
    <row r="308" spans="1:59" ht="11.25" customHeight="1" x14ac:dyDescent="0.2">
      <c r="A308" s="838" t="s">
        <v>832</v>
      </c>
      <c r="B308" s="842" t="s">
        <v>833</v>
      </c>
      <c r="C308" s="898" t="s">
        <v>153</v>
      </c>
      <c r="D308" s="898" t="s">
        <v>4258</v>
      </c>
      <c r="E308" s="705">
        <v>18</v>
      </c>
      <c r="F308" s="1153">
        <v>200</v>
      </c>
      <c r="G308" s="1153" t="s">
        <v>106</v>
      </c>
      <c r="H308" s="1153" t="s">
        <v>106</v>
      </c>
      <c r="I308" s="841">
        <v>86.6</v>
      </c>
      <c r="J308" s="624">
        <f t="shared" si="69"/>
        <v>1.3163972286374135</v>
      </c>
      <c r="K308" s="844">
        <v>0.28499999999999998</v>
      </c>
      <c r="L308" s="854">
        <v>4</v>
      </c>
      <c r="M308" s="615">
        <f t="shared" si="70"/>
        <v>1.1399999999999999</v>
      </c>
      <c r="N308" s="837" t="s">
        <v>188</v>
      </c>
      <c r="O308" s="706">
        <v>0.28000000000000003</v>
      </c>
      <c r="P308" s="606">
        <v>44179</v>
      </c>
      <c r="Q308" s="606">
        <v>44201</v>
      </c>
      <c r="R308" s="615">
        <f t="shared" si="71"/>
        <v>1.7857142857142672</v>
      </c>
      <c r="S308" s="673">
        <f>IF(INDEX(Historical!$D$7:$D$1257,MATCH(B308,Historical!$B$7:$B$1281,0))=0,"n/a",(INDEX(Historical!$C$7:$C$1259,MATCH(B308,Historical!$B$7:$B$1281,0))/INDEX(Historical!$D$7:$D$1257,MATCH(B308,Historical!$B$7:$B$1281,0))-1)*100)</f>
        <v>1.8181818181818299</v>
      </c>
      <c r="T308" s="673">
        <f>IF(INDEX(Historical!$F$7:$F$1250,MATCH(B308,Historical!$B$7:$B$1281,0))=0,"n/a",((INDEX(Historical!$C$7:$C$1259,MATCH(B308,Historical!$B$7:$B$1281,0))/INDEX(Historical!$F$7:$F$1250,MATCH(B308,Historical!$B$7:$B$1281,0)))^(1/3)-1)*100)</f>
        <v>1.8522715223547648</v>
      </c>
      <c r="U308" s="673">
        <f>IF(INDEX(Historical!$H$7:$H$1250,MATCH(B308,Historical!$B$7:$B$1281,0))=0,"n/a",((INDEX(Historical!$C$7:$C$1259,MATCH(B308,Historical!$B$7:$B$1281,0))/INDEX(Historical!$H$7:$H$1250,MATCH(B308,Historical!$B$7:$B$1281,0)))^(1/5)-1)*100)</f>
        <v>1.7885274215590385</v>
      </c>
      <c r="V308" s="673">
        <f>IF(INDEX(Historical!$O$7:$O$1250,MATCH(B308,Historical!$B$7:$B$1281,0))=0,"n/a",((INDEX(Historical!$C$7:$C$1259,MATCH(B308,Historical!$B$7:$B$1281,0))/INDEX(Historical!$O$7:$O$1250,MATCH(B308,Historical!$B$7:$B$1281,0)))^(1/10)-1)*100)</f>
        <v>1.7674791564427528</v>
      </c>
      <c r="W308" s="674">
        <f t="shared" si="72"/>
        <v>1.0119086355499929</v>
      </c>
      <c r="X308" s="675" t="str">
        <f t="shared" si="73"/>
        <v>n/a</v>
      </c>
      <c r="Y308" s="632"/>
      <c r="Z308" s="624">
        <f t="shared" si="74"/>
        <v>21.55009451795841</v>
      </c>
      <c r="AA308" s="853">
        <f t="shared" si="75"/>
        <v>16.370510396975423</v>
      </c>
      <c r="AB308" s="854">
        <v>12</v>
      </c>
      <c r="AC308" s="833">
        <v>5.29</v>
      </c>
      <c r="AD308" s="833" t="s">
        <v>136</v>
      </c>
      <c r="AE308" s="833">
        <v>7.42</v>
      </c>
      <c r="AF308" s="833">
        <v>3.07</v>
      </c>
      <c r="AG308" s="833">
        <v>11</v>
      </c>
      <c r="AH308" s="833">
        <v>-22.1</v>
      </c>
      <c r="AI308" s="833" t="s">
        <v>136</v>
      </c>
      <c r="AJ308" s="833">
        <v>-0.8</v>
      </c>
      <c r="AK308" s="833" t="s">
        <v>136</v>
      </c>
      <c r="AL308" s="845">
        <v>313.31</v>
      </c>
      <c r="AM308" s="839">
        <v>0.3</v>
      </c>
      <c r="AN308" s="833">
        <v>0</v>
      </c>
      <c r="AO308" s="711">
        <f t="shared" si="76"/>
        <v>-13.265585746778971</v>
      </c>
      <c r="AP308" s="712">
        <f t="shared" si="77"/>
        <v>3.1049246501964518</v>
      </c>
      <c r="AQ308" s="855">
        <f t="shared" si="78"/>
        <v>49.454514698864593</v>
      </c>
      <c r="AR308" s="624">
        <f>INDEX(Historical!$C$7:$C$1259,MATCH(B308,Historical!$B$7:$B$1281,0))*IF(AH308="n/a",1.03,IF(AH308&lt;0,1.01,IF(AH308&gt;10,1.1,(1+AH308/100))))</f>
        <v>1.1312000000000002</v>
      </c>
      <c r="AS308" s="853">
        <f t="shared" si="79"/>
        <v>1.1651360000000002</v>
      </c>
      <c r="AT308" s="853">
        <f t="shared" si="85"/>
        <v>1.2000900800000003</v>
      </c>
      <c r="AU308" s="853">
        <f t="shared" si="85"/>
        <v>1.2360927824000003</v>
      </c>
      <c r="AV308" s="853">
        <f t="shared" si="85"/>
        <v>1.2731755658720003</v>
      </c>
      <c r="AW308" s="624">
        <f t="shared" si="80"/>
        <v>6.0056944282720011</v>
      </c>
      <c r="AX308" s="719">
        <f t="shared" si="81"/>
        <v>6.9349820187898397</v>
      </c>
      <c r="AY308" s="900">
        <v>0.25</v>
      </c>
      <c r="AZ308" s="839">
        <v>12.15</v>
      </c>
      <c r="BA308" s="839">
        <v>-20.549999999999997</v>
      </c>
      <c r="BB308" s="839">
        <v>-1.72</v>
      </c>
      <c r="BC308" s="839">
        <v>0.74</v>
      </c>
      <c r="BE308" s="597">
        <v>2004</v>
      </c>
      <c r="BF308" s="865">
        <f t="shared" si="82"/>
        <v>1</v>
      </c>
      <c r="BG308" s="849">
        <v>10.100000000000001</v>
      </c>
    </row>
    <row r="309" spans="1:59" ht="11.25" customHeight="1" x14ac:dyDescent="0.2">
      <c r="A309" s="831" t="s">
        <v>838</v>
      </c>
      <c r="B309" s="842" t="s">
        <v>839</v>
      </c>
      <c r="C309" s="898" t="s">
        <v>4126</v>
      </c>
      <c r="D309" s="898" t="s">
        <v>4259</v>
      </c>
      <c r="E309" s="705">
        <v>13</v>
      </c>
      <c r="F309" s="1153">
        <v>276</v>
      </c>
      <c r="G309" s="1153" t="s">
        <v>106</v>
      </c>
      <c r="H309" s="1153" t="s">
        <v>106</v>
      </c>
      <c r="I309" s="841">
        <v>211.73</v>
      </c>
      <c r="J309" s="624">
        <f t="shared" si="69"/>
        <v>0.60454352241061737</v>
      </c>
      <c r="K309" s="844">
        <v>0.32</v>
      </c>
      <c r="L309" s="854">
        <v>4</v>
      </c>
      <c r="M309" s="615">
        <f t="shared" si="70"/>
        <v>1.28</v>
      </c>
      <c r="N309" s="837" t="s">
        <v>789</v>
      </c>
      <c r="O309" s="706">
        <v>0.3</v>
      </c>
      <c r="P309" s="606">
        <v>44147</v>
      </c>
      <c r="Q309" s="606">
        <v>44166</v>
      </c>
      <c r="R309" s="615">
        <f t="shared" si="71"/>
        <v>6.6666666666666732</v>
      </c>
      <c r="S309" s="673">
        <f>IF(INDEX(Historical!$D$7:$D$1257,MATCH(B309,Historical!$B$7:$B$1281,0))=0,"n/a",(INDEX(Historical!$C$7:$C$1259,MATCH(B309,Historical!$B$7:$B$1281,0))/INDEX(Historical!$D$7:$D$1257,MATCH(B309,Historical!$B$7:$B$1281,0))-1)*100)</f>
        <v>16.190476190476176</v>
      </c>
      <c r="T309" s="673">
        <f>IF(INDEX(Historical!$F$7:$F$1250,MATCH(B309,Historical!$B$7:$B$1281,0))=0,"n/a",((INDEX(Historical!$C$7:$C$1259,MATCH(B309,Historical!$B$7:$B$1281,0))/INDEX(Historical!$F$7:$F$1250,MATCH(B309,Historical!$B$7:$B$1281,0)))^(1/3)-1)*100)</f>
        <v>20.921515071250528</v>
      </c>
      <c r="U309" s="673">
        <f>IF(INDEX(Historical!$H$7:$H$1250,MATCH(B309,Historical!$B$7:$B$1281,0))=0,"n/a",((INDEX(Historical!$C$7:$C$1259,MATCH(B309,Historical!$B$7:$B$1281,0))/INDEX(Historical!$H$7:$H$1250,MATCH(B309,Historical!$B$7:$B$1281,0)))^(1/5)-1)*100)</f>
        <v>19.530287823712555</v>
      </c>
      <c r="V309" s="673">
        <f>IF(INDEX(Historical!$O$7:$O$1250,MATCH(B309,Historical!$B$7:$B$1281,0))=0,"n/a",((INDEX(Historical!$C$7:$C$1259,MATCH(B309,Historical!$B$7:$B$1281,0))/INDEX(Historical!$O$7:$O$1250,MATCH(B309,Historical!$B$7:$B$1281,0)))^(1/10)-1)*100)</f>
        <v>24.975836374742567</v>
      </c>
      <c r="W309" s="674">
        <f t="shared" si="72"/>
        <v>0.78196731955943799</v>
      </c>
      <c r="X309" s="675">
        <f t="shared" si="73"/>
        <v>1.7917695251112435</v>
      </c>
      <c r="Y309" s="843"/>
      <c r="Z309" s="624">
        <f t="shared" si="74"/>
        <v>29.425287356321846</v>
      </c>
      <c r="AA309" s="853">
        <f t="shared" si="75"/>
        <v>48.673563218390804</v>
      </c>
      <c r="AB309" s="854">
        <v>9</v>
      </c>
      <c r="AC309" s="833">
        <v>4.3499999999999996</v>
      </c>
      <c r="AD309" s="833">
        <v>3.52</v>
      </c>
      <c r="AE309" s="833">
        <v>20.54</v>
      </c>
      <c r="AF309" s="833">
        <v>12.36</v>
      </c>
      <c r="AG309" s="833">
        <v>33.300000000000004</v>
      </c>
      <c r="AH309" s="833">
        <v>-18.600000000000001</v>
      </c>
      <c r="AI309" s="833">
        <v>25.35</v>
      </c>
      <c r="AJ309" s="833">
        <v>10.9</v>
      </c>
      <c r="AK309" s="833">
        <v>13.850000000000001</v>
      </c>
      <c r="AL309" s="845">
        <v>441100</v>
      </c>
      <c r="AM309" s="839">
        <v>0.11</v>
      </c>
      <c r="AN309" s="833">
        <v>0.62</v>
      </c>
      <c r="AO309" s="711">
        <f t="shared" si="76"/>
        <v>-28.538731872267633</v>
      </c>
      <c r="AP309" s="712">
        <f t="shared" si="77"/>
        <v>20.134831346123171</v>
      </c>
      <c r="AQ309" s="855">
        <f t="shared" si="78"/>
        <v>417.0881039819941</v>
      </c>
      <c r="AR309" s="624">
        <f>INDEX(Historical!$C$7:$C$1259,MATCH(B309,Historical!$B$7:$B$1281,0))*IF(AH309="n/a",1.03,IF(AH309&lt;0,1.01,IF(AH309&gt;10,1.1,(1+AH309/100))))</f>
        <v>1.2322</v>
      </c>
      <c r="AS309" s="853">
        <f t="shared" si="79"/>
        <v>1.3554200000000001</v>
      </c>
      <c r="AT309" s="853">
        <f t="shared" si="85"/>
        <v>1.4909620000000001</v>
      </c>
      <c r="AU309" s="853">
        <f t="shared" si="85"/>
        <v>1.6400582000000004</v>
      </c>
      <c r="AV309" s="853">
        <f t="shared" si="85"/>
        <v>1.8040640200000004</v>
      </c>
      <c r="AW309" s="624">
        <f t="shared" si="80"/>
        <v>7.5227042200000014</v>
      </c>
      <c r="AX309" s="719">
        <f t="shared" si="81"/>
        <v>3.5529703962593877</v>
      </c>
      <c r="AY309" s="900">
        <v>0.99</v>
      </c>
      <c r="AZ309" s="839">
        <v>40.589999999999996</v>
      </c>
      <c r="BA309" s="839">
        <v>-7.23</v>
      </c>
      <c r="BB309" s="839">
        <v>0.63</v>
      </c>
      <c r="BC309" s="839">
        <v>3.7199999999999998</v>
      </c>
      <c r="BE309" s="597">
        <v>2008</v>
      </c>
      <c r="BF309" s="865">
        <f t="shared" si="82"/>
        <v>1</v>
      </c>
      <c r="BG309" s="849">
        <v>13.3</v>
      </c>
    </row>
    <row r="310" spans="1:59" ht="11.25" customHeight="1" x14ac:dyDescent="0.2">
      <c r="A310" s="831" t="s">
        <v>1758</v>
      </c>
      <c r="B310" s="842" t="s">
        <v>1759</v>
      </c>
      <c r="C310" s="898" t="s">
        <v>178</v>
      </c>
      <c r="D310" s="898" t="s">
        <v>4270</v>
      </c>
      <c r="E310" s="705">
        <v>10</v>
      </c>
      <c r="F310" s="1153">
        <v>406</v>
      </c>
      <c r="G310" s="1153" t="s">
        <v>106</v>
      </c>
      <c r="H310" s="1153" t="s">
        <v>106</v>
      </c>
      <c r="I310" s="841">
        <v>71.599999999999994</v>
      </c>
      <c r="J310" s="624">
        <f t="shared" si="69"/>
        <v>5.4748603351955314</v>
      </c>
      <c r="K310" s="844">
        <v>0.98</v>
      </c>
      <c r="L310" s="854">
        <v>4</v>
      </c>
      <c r="M310" s="615">
        <f t="shared" si="70"/>
        <v>3.92</v>
      </c>
      <c r="N310" s="837" t="s">
        <v>789</v>
      </c>
      <c r="O310" s="706">
        <v>0.9</v>
      </c>
      <c r="P310" s="904">
        <v>43872</v>
      </c>
      <c r="Q310" s="904">
        <v>43893</v>
      </c>
      <c r="R310" s="615">
        <f t="shared" si="71"/>
        <v>8.888888888888884</v>
      </c>
      <c r="S310" s="673">
        <f>IF(INDEX(Historical!$D$7:$D$1257,MATCH(B310,Historical!$B$7:$B$1281,0))=0,"n/a",(INDEX(Historical!$C$7:$C$1259,MATCH(B310,Historical!$B$7:$B$1281,0))/INDEX(Historical!$D$7:$D$1257,MATCH(B310,Historical!$B$7:$B$1281,0))-1)*100)</f>
        <v>8.8888888888888786</v>
      </c>
      <c r="T310" s="673">
        <f>IF(INDEX(Historical!$F$7:$F$1250,MATCH(B310,Historical!$B$7:$B$1281,0))=0,"n/a",((INDEX(Historical!$C$7:$C$1259,MATCH(B310,Historical!$B$7:$B$1281,0))/INDEX(Historical!$F$7:$F$1250,MATCH(B310,Historical!$B$7:$B$1281,0)))^(1/3)-1)*100)</f>
        <v>11.868894208139679</v>
      </c>
      <c r="U310" s="673">
        <f>IF(INDEX(Historical!$H$7:$H$1250,MATCH(B310,Historical!$B$7:$B$1281,0))=0,"n/a",((INDEX(Historical!$C$7:$C$1259,MATCH(B310,Historical!$B$7:$B$1281,0))/INDEX(Historical!$H$7:$H$1250,MATCH(B310,Historical!$B$7:$B$1281,0)))^(1/5)-1)*100)</f>
        <v>18.18637960169238</v>
      </c>
      <c r="V310" s="673">
        <f>IF(INDEX(Historical!$O$7:$O$1250,MATCH(B310,Historical!$B$7:$B$1281,0))=0,"n/a",((INDEX(Historical!$C$7:$C$1259,MATCH(B310,Historical!$B$7:$B$1281,0))/INDEX(Historical!$O$7:$O$1250,MATCH(B310,Historical!$B$7:$B$1281,0)))^(1/10)-1)*100)</f>
        <v>35.872318930511483</v>
      </c>
      <c r="W310" s="674">
        <f t="shared" si="72"/>
        <v>0.50697529861176083</v>
      </c>
      <c r="X310" s="675" t="str">
        <f t="shared" si="73"/>
        <v>n/a</v>
      </c>
      <c r="Y310" s="843"/>
      <c r="Z310" s="624" t="str">
        <f t="shared" si="74"/>
        <v>n/a</v>
      </c>
      <c r="AA310" s="853" t="str">
        <f t="shared" si="75"/>
        <v>n/a</v>
      </c>
      <c r="AB310" s="854">
        <v>12</v>
      </c>
      <c r="AC310" s="833">
        <v>-3.5</v>
      </c>
      <c r="AD310" s="833" t="s">
        <v>136</v>
      </c>
      <c r="AE310" s="833">
        <v>0.45</v>
      </c>
      <c r="AF310" s="833">
        <v>1.55</v>
      </c>
      <c r="AG310" s="833">
        <v>-7.3999999999999995</v>
      </c>
      <c r="AH310" s="833">
        <v>-160.1</v>
      </c>
      <c r="AI310" s="833">
        <v>310.70000000000005</v>
      </c>
      <c r="AJ310" s="833">
        <v>-19.5</v>
      </c>
      <c r="AK310" s="833">
        <v>-13</v>
      </c>
      <c r="AL310" s="845">
        <v>29060</v>
      </c>
      <c r="AM310" s="839">
        <v>0.3</v>
      </c>
      <c r="AN310" s="833">
        <v>0.78</v>
      </c>
      <c r="AO310" s="711" t="str">
        <f t="shared" si="76"/>
        <v>n/a</v>
      </c>
      <c r="AP310" s="712">
        <f t="shared" si="77"/>
        <v>23.66123993688791</v>
      </c>
      <c r="AQ310" s="855" t="str">
        <f t="shared" si="78"/>
        <v>n/a</v>
      </c>
      <c r="AR310" s="624">
        <f>INDEX(Historical!$C$7:$C$1259,MATCH(B310,Historical!$B$7:$B$1281,0))*IF(AH310="n/a",1.03,IF(AH310&lt;0,1.01,IF(AH310&gt;10,1.1,(1+AH310/100))))</f>
        <v>3.9592000000000001</v>
      </c>
      <c r="AS310" s="853">
        <f t="shared" si="79"/>
        <v>4.3551200000000003</v>
      </c>
      <c r="AT310" s="853">
        <f t="shared" si="85"/>
        <v>4.3986712000000008</v>
      </c>
      <c r="AU310" s="853">
        <f t="shared" si="85"/>
        <v>4.4426579120000005</v>
      </c>
      <c r="AV310" s="853">
        <f t="shared" si="85"/>
        <v>4.487084491120001</v>
      </c>
      <c r="AW310" s="624">
        <f t="shared" si="80"/>
        <v>21.642733603120003</v>
      </c>
      <c r="AX310" s="719">
        <f t="shared" si="81"/>
        <v>30.22728156860336</v>
      </c>
      <c r="AY310" s="900">
        <v>2.21</v>
      </c>
      <c r="AZ310" s="839">
        <v>102.03</v>
      </c>
      <c r="BA310" s="839">
        <v>-15.160000000000002</v>
      </c>
      <c r="BB310" s="839">
        <v>2.56</v>
      </c>
      <c r="BC310" s="839">
        <v>26.740000000000002</v>
      </c>
      <c r="BE310" s="597">
        <v>2011</v>
      </c>
      <c r="BF310" s="865">
        <f t="shared" si="82"/>
        <v>0</v>
      </c>
      <c r="BG310" s="849">
        <v>-2.9000000000000004</v>
      </c>
    </row>
    <row r="311" spans="1:59" ht="11.25" customHeight="1" x14ac:dyDescent="0.2">
      <c r="A311" s="838" t="s">
        <v>840</v>
      </c>
      <c r="B311" s="842" t="s">
        <v>841</v>
      </c>
      <c r="C311" s="898" t="s">
        <v>112</v>
      </c>
      <c r="D311" s="898" t="s">
        <v>4256</v>
      </c>
      <c r="E311" s="705">
        <v>17</v>
      </c>
      <c r="F311" s="1153">
        <v>214</v>
      </c>
      <c r="G311" s="1153" t="s">
        <v>106</v>
      </c>
      <c r="H311" s="1153" t="s">
        <v>106</v>
      </c>
      <c r="I311" s="841">
        <v>39.5</v>
      </c>
      <c r="J311" s="624">
        <f t="shared" si="69"/>
        <v>0.91139240506329122</v>
      </c>
      <c r="K311" s="844">
        <v>0.09</v>
      </c>
      <c r="L311" s="854">
        <v>4</v>
      </c>
      <c r="M311" s="615">
        <f t="shared" si="70"/>
        <v>0.36</v>
      </c>
      <c r="N311" s="837" t="s">
        <v>534</v>
      </c>
      <c r="O311" s="706">
        <v>0.08</v>
      </c>
      <c r="P311" s="904">
        <v>43662</v>
      </c>
      <c r="Q311" s="904">
        <v>43677</v>
      </c>
      <c r="R311" s="615">
        <f t="shared" si="71"/>
        <v>12.499999999999993</v>
      </c>
      <c r="S311" s="673">
        <f>IF(INDEX(Historical!$D$7:$D$1257,MATCH(B311,Historical!$B$7:$B$1281,0))=0,"n/a",(INDEX(Historical!$C$7:$C$1259,MATCH(B311,Historical!$B$7:$B$1281,0))/INDEX(Historical!$D$7:$D$1257,MATCH(B311,Historical!$B$7:$B$1281,0))-1)*100)</f>
        <v>5.8823529411764497</v>
      </c>
      <c r="T311" s="673">
        <f>IF(INDEX(Historical!$F$7:$F$1250,MATCH(B311,Historical!$B$7:$B$1281,0))=0,"n/a",((INDEX(Historical!$C$7:$C$1259,MATCH(B311,Historical!$B$7:$B$1281,0))/INDEX(Historical!$F$7:$F$1250,MATCH(B311,Historical!$B$7:$B$1281,0)))^(1/3)-1)*100)</f>
        <v>11.457607795906144</v>
      </c>
      <c r="U311" s="673">
        <f>IF(INDEX(Historical!$H$7:$H$1250,MATCH(B311,Historical!$B$7:$B$1281,0))=0,"n/a",((INDEX(Historical!$C$7:$C$1259,MATCH(B311,Historical!$B$7:$B$1281,0))/INDEX(Historical!$H$7:$H$1250,MATCH(B311,Historical!$B$7:$B$1281,0)))^(1/5)-1)*100)</f>
        <v>11.382417860287909</v>
      </c>
      <c r="V311" s="673">
        <f>IF(INDEX(Historical!$O$7:$O$1250,MATCH(B311,Historical!$B$7:$B$1281,0))=0,"n/a",((INDEX(Historical!$C$7:$C$1259,MATCH(B311,Historical!$B$7:$B$1281,0))/INDEX(Historical!$O$7:$O$1250,MATCH(B311,Historical!$B$7:$B$1281,0)))^(1/10)-1)*100)</f>
        <v>12.587708899995608</v>
      </c>
      <c r="W311" s="674">
        <f t="shared" si="72"/>
        <v>0.90424857698225614</v>
      </c>
      <c r="X311" s="675" t="str">
        <f t="shared" si="73"/>
        <v>n/a</v>
      </c>
      <c r="Y311" s="646" t="s">
        <v>4576</v>
      </c>
      <c r="Z311" s="624" t="str">
        <f t="shared" si="74"/>
        <v>n/a</v>
      </c>
      <c r="AA311" s="853" t="str">
        <f t="shared" si="75"/>
        <v>n/a</v>
      </c>
      <c r="AB311" s="854">
        <v>12</v>
      </c>
      <c r="AC311" s="833">
        <v>-0.47</v>
      </c>
      <c r="AD311" s="833" t="s">
        <v>136</v>
      </c>
      <c r="AE311" s="833">
        <v>0.74</v>
      </c>
      <c r="AF311" s="833">
        <v>1.21</v>
      </c>
      <c r="AG311" s="833">
        <v>-1.5</v>
      </c>
      <c r="AH311" s="833">
        <v>-113.99999999999999</v>
      </c>
      <c r="AI311" s="833">
        <v>29.509999999999998</v>
      </c>
      <c r="AJ311" s="833">
        <v>-17.100000000000001</v>
      </c>
      <c r="AK311" s="833">
        <v>3.8</v>
      </c>
      <c r="AL311" s="845">
        <v>488.46</v>
      </c>
      <c r="AM311" s="839">
        <v>13.200000000000001</v>
      </c>
      <c r="AN311" s="833">
        <v>0.7</v>
      </c>
      <c r="AO311" s="711" t="str">
        <f t="shared" si="76"/>
        <v>n/a</v>
      </c>
      <c r="AP311" s="712">
        <f t="shared" si="77"/>
        <v>12.293810265351199</v>
      </c>
      <c r="AQ311" s="855" t="str">
        <f t="shared" si="78"/>
        <v>n/a</v>
      </c>
      <c r="AR311" s="624">
        <f>INDEX(Historical!$C$7:$C$1259,MATCH(B311,Historical!$B$7:$B$1281,0))*IF(AH311="n/a",1.03,IF(AH311&lt;0,1.01,IF(AH311&gt;10,1.1,(1+AH311/100))))</f>
        <v>0.36359999999999998</v>
      </c>
      <c r="AS311" s="853">
        <f t="shared" si="79"/>
        <v>0.39995999999999998</v>
      </c>
      <c r="AT311" s="853">
        <f t="shared" si="85"/>
        <v>0.41515848</v>
      </c>
      <c r="AU311" s="853">
        <f t="shared" si="85"/>
        <v>0.43093450224000002</v>
      </c>
      <c r="AV311" s="853">
        <f t="shared" si="85"/>
        <v>0.44731001332512005</v>
      </c>
      <c r="AW311" s="624">
        <f t="shared" si="80"/>
        <v>2.0569629955651201</v>
      </c>
      <c r="AX311" s="719">
        <f t="shared" si="81"/>
        <v>5.2075012545952406</v>
      </c>
      <c r="AY311" s="900">
        <v>1.54</v>
      </c>
      <c r="AZ311" s="839">
        <v>181.54</v>
      </c>
      <c r="BA311" s="839">
        <v>-10.77</v>
      </c>
      <c r="BB311" s="839">
        <v>2.02</v>
      </c>
      <c r="BC311" s="839">
        <v>16.850000000000001</v>
      </c>
      <c r="BE311" s="597">
        <v>2004</v>
      </c>
      <c r="BF311" s="865">
        <f t="shared" si="82"/>
        <v>1</v>
      </c>
      <c r="BG311" s="849">
        <v>-0.70000000000000007</v>
      </c>
    </row>
    <row r="312" spans="1:59" s="744" customFormat="1" ht="11.25" customHeight="1" x14ac:dyDescent="0.2">
      <c r="A312" s="726" t="s">
        <v>836</v>
      </c>
      <c r="B312" s="751" t="s">
        <v>837</v>
      </c>
      <c r="C312" s="898" t="s">
        <v>4276</v>
      </c>
      <c r="D312" s="898" t="s">
        <v>4285</v>
      </c>
      <c r="E312" s="727">
        <v>16</v>
      </c>
      <c r="F312" s="1153">
        <v>241</v>
      </c>
      <c r="G312" s="1152" t="s">
        <v>115</v>
      </c>
      <c r="H312" s="1152" t="s">
        <v>37</v>
      </c>
      <c r="I312" s="728">
        <v>58.15</v>
      </c>
      <c r="J312" s="729">
        <f t="shared" si="69"/>
        <v>4.3164230438521063</v>
      </c>
      <c r="K312" s="730">
        <v>0.62749999999999995</v>
      </c>
      <c r="L312" s="731">
        <v>4</v>
      </c>
      <c r="M312" s="732">
        <f t="shared" si="70"/>
        <v>2.5099999999999998</v>
      </c>
      <c r="N312" s="733" t="s">
        <v>139</v>
      </c>
      <c r="O312" s="734">
        <v>0.61499999999999999</v>
      </c>
      <c r="P312" s="1122">
        <v>44112</v>
      </c>
      <c r="Q312" s="1122">
        <v>44137</v>
      </c>
      <c r="R312" s="732">
        <f t="shared" si="71"/>
        <v>2.0325203252032447</v>
      </c>
      <c r="S312" s="673">
        <f>IF(INDEX(Historical!$D$7:$D$1257,MATCH(B312,Historical!$B$7:$B$1281,0))=0,"n/a",(INDEX(Historical!$C$7:$C$1259,MATCH(B312,Historical!$B$7:$B$1281,0))/INDEX(Historical!$D$7:$D$1257,MATCH(B312,Historical!$B$7:$B$1281,0))-1)*100)</f>
        <v>2.063983488132104</v>
      </c>
      <c r="T312" s="673">
        <f>IF(INDEX(Historical!$F$7:$F$1250,MATCH(B312,Historical!$B$7:$B$1281,0))=0,"n/a",((INDEX(Historical!$C$7:$C$1259,MATCH(B312,Historical!$B$7:$B$1281,0))/INDEX(Historical!$F$7:$F$1250,MATCH(B312,Historical!$B$7:$B$1281,0)))^(1/3)-1)*100)</f>
        <v>2.10809941263157</v>
      </c>
      <c r="U312" s="673">
        <f>IF(INDEX(Historical!$H$7:$H$1250,MATCH(B312,Historical!$B$7:$B$1281,0))=0,"n/a",((INDEX(Historical!$C$7:$C$1259,MATCH(B312,Historical!$B$7:$B$1281,0))/INDEX(Historical!$H$7:$H$1250,MATCH(B312,Historical!$B$7:$B$1281,0)))^(1/5)-1)*100)</f>
        <v>2.2239160058070695</v>
      </c>
      <c r="V312" s="673">
        <f>IF(INDEX(Historical!$O$7:$O$1250,MATCH(B312,Historical!$B$7:$B$1281,0))=0,"n/a",((INDEX(Historical!$C$7:$C$1259,MATCH(B312,Historical!$B$7:$B$1281,0))/INDEX(Historical!$O$7:$O$1250,MATCH(B312,Historical!$B$7:$B$1281,0)))^(1/10)-1)*100)</f>
        <v>2.6014469811880714</v>
      </c>
      <c r="W312" s="674">
        <f t="shared" si="72"/>
        <v>0.85487654443428829</v>
      </c>
      <c r="X312" s="675" t="str">
        <f t="shared" si="73"/>
        <v>n/a</v>
      </c>
      <c r="Y312" s="748"/>
      <c r="Z312" s="729">
        <f t="shared" si="74"/>
        <v>58.372093023255815</v>
      </c>
      <c r="AA312" s="736">
        <f t="shared" si="75"/>
        <v>13.523255813953488</v>
      </c>
      <c r="AB312" s="731">
        <v>12</v>
      </c>
      <c r="AC312" s="737">
        <v>4.3</v>
      </c>
      <c r="AD312" s="737">
        <v>4.1399999999999997</v>
      </c>
      <c r="AE312" s="737">
        <v>1.86</v>
      </c>
      <c r="AF312" s="737">
        <v>3.58</v>
      </c>
      <c r="AG312" s="746">
        <v>27.800000000000004</v>
      </c>
      <c r="AH312" s="737">
        <v>-7.6</v>
      </c>
      <c r="AI312" s="737">
        <v>2.0500000000000003</v>
      </c>
      <c r="AJ312" s="737">
        <v>-0.3</v>
      </c>
      <c r="AK312" s="737">
        <v>3.29</v>
      </c>
      <c r="AL312" s="738">
        <v>239120</v>
      </c>
      <c r="AM312" s="739">
        <v>0.03</v>
      </c>
      <c r="AN312" s="737">
        <v>1.9</v>
      </c>
      <c r="AO312" s="740">
        <f t="shared" si="76"/>
        <v>-6.9829167642943126</v>
      </c>
      <c r="AP312" s="741">
        <f t="shared" si="77"/>
        <v>6.5403390496591758</v>
      </c>
      <c r="AQ312" s="742">
        <f t="shared" si="78"/>
        <v>46.686749858258601</v>
      </c>
      <c r="AR312" s="624">
        <f>INDEX(Historical!$C$7:$C$1259,MATCH(B312,Historical!$B$7:$B$1281,0))*IF(AH312="n/a",1.03,IF(AH312&lt;0,1.01,IF(AH312&gt;10,1.1,(1+AH312/100))))</f>
        <v>2.4972250000000003</v>
      </c>
      <c r="AS312" s="736">
        <f t="shared" si="79"/>
        <v>2.5484181125000003</v>
      </c>
      <c r="AT312" s="736">
        <f t="shared" si="85"/>
        <v>2.6322610684012502</v>
      </c>
      <c r="AU312" s="736">
        <f t="shared" si="85"/>
        <v>2.7188624575516513</v>
      </c>
      <c r="AV312" s="736">
        <f t="shared" si="85"/>
        <v>2.8083130324051004</v>
      </c>
      <c r="AW312" s="729">
        <f t="shared" si="80"/>
        <v>13.205079670858003</v>
      </c>
      <c r="AX312" s="743">
        <f t="shared" si="81"/>
        <v>22.70864947696991</v>
      </c>
      <c r="AY312" s="901">
        <v>0.46</v>
      </c>
      <c r="AZ312" s="739">
        <v>11.48</v>
      </c>
      <c r="BA312" s="739">
        <v>-6.13</v>
      </c>
      <c r="BB312" s="739">
        <v>3.66</v>
      </c>
      <c r="BC312" s="739">
        <v>0.53</v>
      </c>
      <c r="BD312" s="875"/>
      <c r="BE312" s="597">
        <v>2005</v>
      </c>
      <c r="BF312" s="865">
        <f t="shared" si="82"/>
        <v>1</v>
      </c>
      <c r="BG312" s="793">
        <v>5.8999999999999995</v>
      </c>
    </row>
    <row r="313" spans="1:59" ht="11.25" customHeight="1" x14ac:dyDescent="0.2">
      <c r="A313" s="831" t="s">
        <v>1767</v>
      </c>
      <c r="B313" s="842" t="s">
        <v>1768</v>
      </c>
      <c r="C313" s="898" t="s">
        <v>108</v>
      </c>
      <c r="D313" s="898" t="s">
        <v>4265</v>
      </c>
      <c r="E313" s="705">
        <v>11</v>
      </c>
      <c r="F313" s="1153">
        <v>351</v>
      </c>
      <c r="G313" s="1153" t="s">
        <v>106</v>
      </c>
      <c r="H313" s="1153" t="s">
        <v>106</v>
      </c>
      <c r="I313" s="841">
        <v>30.8</v>
      </c>
      <c r="J313" s="624">
        <f t="shared" si="69"/>
        <v>2.9870129870129869</v>
      </c>
      <c r="K313" s="844">
        <v>0.23</v>
      </c>
      <c r="L313" s="854">
        <v>4</v>
      </c>
      <c r="M313" s="615">
        <f t="shared" si="70"/>
        <v>0.92</v>
      </c>
      <c r="N313" s="837" t="s">
        <v>431</v>
      </c>
      <c r="O313" s="706">
        <v>0.22</v>
      </c>
      <c r="P313" s="606">
        <v>44231</v>
      </c>
      <c r="Q313" s="606">
        <v>44246</v>
      </c>
      <c r="R313" s="615">
        <f t="shared" si="71"/>
        <v>4.5454545454545494</v>
      </c>
      <c r="S313" s="673">
        <f>IF(INDEX(Historical!$D$7:$D$1257,MATCH(B313,Historical!$B$7:$B$1281,0))=0,"n/a",(INDEX(Historical!$C$7:$C$1259,MATCH(B313,Historical!$B$7:$B$1281,0))/INDEX(Historical!$D$7:$D$1257,MATCH(B313,Historical!$B$7:$B$1281,0))-1)*100)</f>
        <v>7.3170731707317138</v>
      </c>
      <c r="T313" s="673">
        <f>IF(INDEX(Historical!$F$7:$F$1250,MATCH(B313,Historical!$B$7:$B$1281,0))=0,"n/a",((INDEX(Historical!$C$7:$C$1259,MATCH(B313,Historical!$B$7:$B$1281,0))/INDEX(Historical!$F$7:$F$1250,MATCH(B313,Historical!$B$7:$B$1281,0)))^(1/3)-1)*100)</f>
        <v>13.617128057248994</v>
      </c>
      <c r="U313" s="673">
        <f>IF(INDEX(Historical!$H$7:$H$1250,MATCH(B313,Historical!$B$7:$B$1281,0))=0,"n/a",((INDEX(Historical!$C$7:$C$1259,MATCH(B313,Historical!$B$7:$B$1281,0))/INDEX(Historical!$H$7:$H$1250,MATCH(B313,Historical!$B$7:$B$1281,0)))^(1/5)-1)*100)</f>
        <v>11.09534595426207</v>
      </c>
      <c r="V313" s="673">
        <f>IF(INDEX(Historical!$O$7:$O$1250,MATCH(B313,Historical!$B$7:$B$1281,0))=0,"n/a",((INDEX(Historical!$C$7:$C$1259,MATCH(B313,Historical!$B$7:$B$1281,0))/INDEX(Historical!$O$7:$O$1250,MATCH(B313,Historical!$B$7:$B$1281,0)))^(1/10)-1)*100)</f>
        <v>15.969895987933814</v>
      </c>
      <c r="W313" s="674">
        <f t="shared" si="72"/>
        <v>0.69476632550676909</v>
      </c>
      <c r="X313" s="675">
        <f t="shared" si="73"/>
        <v>1.761166024486043</v>
      </c>
      <c r="Y313" s="638"/>
      <c r="Z313" s="624">
        <f t="shared" si="74"/>
        <v>47.668393782383426</v>
      </c>
      <c r="AA313" s="853">
        <f t="shared" si="75"/>
        <v>15.958549222797929</v>
      </c>
      <c r="AB313" s="854">
        <v>9</v>
      </c>
      <c r="AC313" s="833">
        <v>1.93</v>
      </c>
      <c r="AD313" s="833">
        <v>2.31</v>
      </c>
      <c r="AE313" s="833">
        <v>3.83</v>
      </c>
      <c r="AF313" s="833">
        <v>1.1499999999999999</v>
      </c>
      <c r="AG313" s="833" t="s">
        <v>136</v>
      </c>
      <c r="AH313" s="833">
        <v>-13.5</v>
      </c>
      <c r="AI313" s="833">
        <v>-0.21</v>
      </c>
      <c r="AJ313" s="833">
        <v>6.3</v>
      </c>
      <c r="AK313" s="833">
        <v>7.0000000000000009</v>
      </c>
      <c r="AL313" s="845">
        <v>2320</v>
      </c>
      <c r="AM313" s="839">
        <v>1.2</v>
      </c>
      <c r="AN313" s="833">
        <v>0</v>
      </c>
      <c r="AO313" s="711">
        <f t="shared" si="76"/>
        <v>-1.8761902815228719</v>
      </c>
      <c r="AP313" s="712">
        <f t="shared" si="77"/>
        <v>14.082358941275057</v>
      </c>
      <c r="AQ313" s="855">
        <f t="shared" si="78"/>
        <v>-9.6861482108884562</v>
      </c>
      <c r="AR313" s="624">
        <f>INDEX(Historical!$C$7:$C$1259,MATCH(B313,Historical!$B$7:$B$1281,0))*IF(AH313="n/a",1.03,IF(AH313&lt;0,1.01,IF(AH313&gt;10,1.1,(1+AH313/100))))</f>
        <v>0.88880000000000003</v>
      </c>
      <c r="AS313" s="853">
        <f t="shared" si="79"/>
        <v>0.89768800000000004</v>
      </c>
      <c r="AT313" s="853">
        <f t="shared" si="85"/>
        <v>0.96052616000000013</v>
      </c>
      <c r="AU313" s="853">
        <f t="shared" si="85"/>
        <v>1.0277629912000001</v>
      </c>
      <c r="AV313" s="853">
        <f t="shared" si="85"/>
        <v>1.0997064005840003</v>
      </c>
      <c r="AW313" s="624">
        <f t="shared" si="80"/>
        <v>4.8744835517840004</v>
      </c>
      <c r="AX313" s="719">
        <f t="shared" si="81"/>
        <v>15.826245298</v>
      </c>
      <c r="AY313" s="900">
        <v>0.91</v>
      </c>
      <c r="AZ313" s="839">
        <v>53.92</v>
      </c>
      <c r="BA313" s="839">
        <v>-9.41</v>
      </c>
      <c r="BB313" s="839">
        <v>1.7500000000000002</v>
      </c>
      <c r="BC313" s="839">
        <v>19.96</v>
      </c>
      <c r="BE313" s="597">
        <v>2011</v>
      </c>
      <c r="BF313" s="865">
        <f t="shared" si="82"/>
        <v>0</v>
      </c>
      <c r="BG313" s="849" t="s">
        <v>136</v>
      </c>
    </row>
    <row r="314" spans="1:59" ht="11.25" customHeight="1" x14ac:dyDescent="0.2">
      <c r="A314" s="838" t="s">
        <v>1769</v>
      </c>
      <c r="B314" s="842" t="s">
        <v>1770</v>
      </c>
      <c r="C314" s="898" t="s">
        <v>108</v>
      </c>
      <c r="D314" s="898" t="s">
        <v>4272</v>
      </c>
      <c r="E314" s="705">
        <v>10</v>
      </c>
      <c r="F314" s="1153">
        <v>438</v>
      </c>
      <c r="G314" s="1153" t="s">
        <v>37</v>
      </c>
      <c r="H314" s="1153" t="s">
        <v>37</v>
      </c>
      <c r="I314" s="841">
        <v>51.63</v>
      </c>
      <c r="J314" s="624">
        <f t="shared" si="69"/>
        <v>4.0286655045516175</v>
      </c>
      <c r="K314" s="844">
        <v>0.52</v>
      </c>
      <c r="L314" s="854">
        <v>4</v>
      </c>
      <c r="M314" s="615">
        <f t="shared" si="70"/>
        <v>2.08</v>
      </c>
      <c r="N314" s="837" t="s">
        <v>239</v>
      </c>
      <c r="O314" s="706">
        <v>0.51</v>
      </c>
      <c r="P314" s="606">
        <v>44196</v>
      </c>
      <c r="Q314" s="606">
        <v>44204</v>
      </c>
      <c r="R314" s="615">
        <f t="shared" si="71"/>
        <v>1.9607843137254919</v>
      </c>
      <c r="S314" s="673">
        <f>IF(INDEX(Historical!$D$7:$D$1257,MATCH(B314,Historical!$B$7:$B$1281,0))=0,"n/a",(INDEX(Historical!$C$7:$C$1259,MATCH(B314,Historical!$B$7:$B$1281,0))/INDEX(Historical!$D$7:$D$1257,MATCH(B314,Historical!$B$7:$B$1281,0))-1)*100)</f>
        <v>4.081632653061229</v>
      </c>
      <c r="T314" s="673">
        <f>IF(INDEX(Historical!$F$7:$F$1250,MATCH(B314,Historical!$B$7:$B$1281,0))=0,"n/a",((INDEX(Historical!$C$7:$C$1259,MATCH(B314,Historical!$B$7:$B$1281,0))/INDEX(Historical!$F$7:$F$1250,MATCH(B314,Historical!$B$7:$B$1281,0)))^(1/3)-1)*100)</f>
        <v>9.8254898136122204</v>
      </c>
      <c r="U314" s="673">
        <f>IF(INDEX(Historical!$H$7:$H$1250,MATCH(B314,Historical!$B$7:$B$1281,0))=0,"n/a",((INDEX(Historical!$C$7:$C$1259,MATCH(B314,Historical!$B$7:$B$1281,0))/INDEX(Historical!$H$7:$H$1250,MATCH(B314,Historical!$B$7:$B$1281,0)))^(1/5)-1)*100)</f>
        <v>8.7689844911468242</v>
      </c>
      <c r="V314" s="673">
        <f>IF(INDEX(Historical!$O$7:$O$1250,MATCH(B314,Historical!$B$7:$B$1281,0))=0,"n/a",((INDEX(Historical!$C$7:$C$1259,MATCH(B314,Historical!$B$7:$B$1281,0))/INDEX(Historical!$O$7:$O$1250,MATCH(B314,Historical!$B$7:$B$1281,0)))^(1/10)-1)*100)</f>
        <v>9.2785913533468758</v>
      </c>
      <c r="W314" s="674">
        <f t="shared" si="72"/>
        <v>0.94507713048314912</v>
      </c>
      <c r="X314" s="675">
        <f t="shared" si="73"/>
        <v>0.92305099906808674</v>
      </c>
      <c r="Y314" s="646"/>
      <c r="Z314" s="624">
        <f t="shared" si="74"/>
        <v>51.870324189526187</v>
      </c>
      <c r="AA314" s="853">
        <f t="shared" si="75"/>
        <v>12.875311720698255</v>
      </c>
      <c r="AB314" s="854">
        <v>12</v>
      </c>
      <c r="AC314" s="833">
        <v>4.01</v>
      </c>
      <c r="AD314" s="833">
        <v>2.63</v>
      </c>
      <c r="AE314" s="833">
        <v>5.31</v>
      </c>
      <c r="AF314" s="833">
        <v>1.7</v>
      </c>
      <c r="AG314" s="833">
        <v>13.3</v>
      </c>
      <c r="AH314" s="833">
        <v>1.0999999999999999</v>
      </c>
      <c r="AI314" s="833">
        <v>-6.6199999999999992</v>
      </c>
      <c r="AJ314" s="833">
        <v>9.5</v>
      </c>
      <c r="AK314" s="833">
        <v>5</v>
      </c>
      <c r="AL314" s="845">
        <v>901.53</v>
      </c>
      <c r="AM314" s="839">
        <v>0.2</v>
      </c>
      <c r="AN314" s="833">
        <v>0.04</v>
      </c>
      <c r="AO314" s="711">
        <f t="shared" si="76"/>
        <v>-7.7661724999812165E-2</v>
      </c>
      <c r="AP314" s="712">
        <f t="shared" si="77"/>
        <v>12.797649995698443</v>
      </c>
      <c r="AQ314" s="855">
        <f t="shared" si="78"/>
        <v>-1.3693085288198681</v>
      </c>
      <c r="AR314" s="624">
        <f>INDEX(Historical!$C$7:$C$1259,MATCH(B314,Historical!$B$7:$B$1281,0))*IF(AH314="n/a",1.03,IF(AH314&lt;0,1.01,IF(AH314&gt;10,1.1,(1+AH314/100))))</f>
        <v>2.0624400000000001</v>
      </c>
      <c r="AS314" s="853">
        <f t="shared" si="79"/>
        <v>2.0830644</v>
      </c>
      <c r="AT314" s="853">
        <f t="shared" si="85"/>
        <v>2.1872176200000002</v>
      </c>
      <c r="AU314" s="853">
        <f t="shared" si="85"/>
        <v>2.2965785010000004</v>
      </c>
      <c r="AV314" s="853">
        <f t="shared" si="85"/>
        <v>2.4114074260500007</v>
      </c>
      <c r="AW314" s="624">
        <f t="shared" si="80"/>
        <v>11.040707947050002</v>
      </c>
      <c r="AX314" s="719">
        <f t="shared" si="81"/>
        <v>21.384288101975599</v>
      </c>
      <c r="AY314" s="900">
        <v>0.8</v>
      </c>
      <c r="AZ314" s="839">
        <v>91.79</v>
      </c>
      <c r="BA314" s="839">
        <v>-6.25</v>
      </c>
      <c r="BB314" s="839">
        <v>5.92</v>
      </c>
      <c r="BC314" s="839">
        <v>31.16</v>
      </c>
      <c r="BE314" s="597">
        <v>2011</v>
      </c>
      <c r="BF314" s="865">
        <f t="shared" si="82"/>
        <v>0</v>
      </c>
      <c r="BG314" s="849">
        <v>1.2</v>
      </c>
    </row>
    <row r="315" spans="1:59" ht="11.25" customHeight="1" x14ac:dyDescent="0.2">
      <c r="A315" s="831" t="s">
        <v>1777</v>
      </c>
      <c r="B315" s="842" t="s">
        <v>1778</v>
      </c>
      <c r="C315" s="898" t="s">
        <v>108</v>
      </c>
      <c r="D315" s="898" t="s">
        <v>4272</v>
      </c>
      <c r="E315" s="705">
        <v>10</v>
      </c>
      <c r="F315" s="1153">
        <v>384</v>
      </c>
      <c r="G315" s="1153" t="s">
        <v>37</v>
      </c>
      <c r="H315" s="1153" t="s">
        <v>115</v>
      </c>
      <c r="I315" s="841">
        <v>55.11</v>
      </c>
      <c r="J315" s="624">
        <f t="shared" si="69"/>
        <v>2.9032843404100892</v>
      </c>
      <c r="K315" s="844">
        <v>0.4</v>
      </c>
      <c r="L315" s="854">
        <v>4</v>
      </c>
      <c r="M315" s="615">
        <f t="shared" si="70"/>
        <v>1.6</v>
      </c>
      <c r="N315" s="837" t="s">
        <v>702</v>
      </c>
      <c r="O315" s="706">
        <v>0.33</v>
      </c>
      <c r="P315" s="904">
        <v>43588</v>
      </c>
      <c r="Q315" s="904">
        <v>43605</v>
      </c>
      <c r="R315" s="615">
        <f t="shared" si="71"/>
        <v>21.212121212121211</v>
      </c>
      <c r="S315" s="673">
        <f>IF(INDEX(Historical!$D$7:$D$1257,MATCH(B315,Historical!$B$7:$B$1281,0))=0,"n/a",(INDEX(Historical!$C$7:$C$1259,MATCH(B315,Historical!$B$7:$B$1281,0))/INDEX(Historical!$D$7:$D$1257,MATCH(B315,Historical!$B$7:$B$1281,0))-1)*100)</f>
        <v>4.5751633986928164</v>
      </c>
      <c r="T315" s="673">
        <f>IF(INDEX(Historical!$F$7:$F$1250,MATCH(B315,Historical!$B$7:$B$1281,0))=0,"n/a",((INDEX(Historical!$C$7:$C$1259,MATCH(B315,Historical!$B$7:$B$1281,0))/INDEX(Historical!$F$7:$F$1250,MATCH(B315,Historical!$B$7:$B$1281,0)))^(1/3)-1)*100)</f>
        <v>15.813962058336916</v>
      </c>
      <c r="U315" s="673">
        <f>IF(INDEX(Historical!$H$7:$H$1250,MATCH(B315,Historical!$B$7:$B$1281,0))=0,"n/a",((INDEX(Historical!$C$7:$C$1259,MATCH(B315,Historical!$B$7:$B$1281,0))/INDEX(Historical!$H$7:$H$1250,MATCH(B315,Historical!$B$7:$B$1281,0)))^(1/5)-1)*100)</f>
        <v>12.446513731058296</v>
      </c>
      <c r="V315" s="673">
        <f>IF(INDEX(Historical!$O$7:$O$1250,MATCH(B315,Historical!$B$7:$B$1281,0))=0,"n/a",((INDEX(Historical!$C$7:$C$1259,MATCH(B315,Historical!$B$7:$B$1281,0))/INDEX(Historical!$O$7:$O$1250,MATCH(B315,Historical!$B$7:$B$1281,0)))^(1/10)-1)*100)</f>
        <v>44.612554959192472</v>
      </c>
      <c r="W315" s="674">
        <f t="shared" si="72"/>
        <v>0.27899127818263808</v>
      </c>
      <c r="X315" s="675">
        <f t="shared" si="73"/>
        <v>6.5507967005569983</v>
      </c>
      <c r="Y315" s="646" t="s">
        <v>4577</v>
      </c>
      <c r="Z315" s="624">
        <f t="shared" si="74"/>
        <v>68.085106382978722</v>
      </c>
      <c r="AA315" s="853">
        <f t="shared" si="75"/>
        <v>23.451063829787234</v>
      </c>
      <c r="AB315" s="854">
        <v>12</v>
      </c>
      <c r="AC315" s="833">
        <v>2.35</v>
      </c>
      <c r="AD315" s="833">
        <v>1.24</v>
      </c>
      <c r="AE315" s="833">
        <v>5.03</v>
      </c>
      <c r="AF315" s="833">
        <v>1.64</v>
      </c>
      <c r="AG315" s="833">
        <v>7.0000000000000009</v>
      </c>
      <c r="AH315" s="833">
        <v>-42.199999999999996</v>
      </c>
      <c r="AI315" s="833">
        <v>11.110000000000001</v>
      </c>
      <c r="AJ315" s="833">
        <v>1.9</v>
      </c>
      <c r="AK315" s="833">
        <v>19.400000000000002</v>
      </c>
      <c r="AL315" s="845">
        <v>5040</v>
      </c>
      <c r="AM315" s="839">
        <v>0.6</v>
      </c>
      <c r="AN315" s="833">
        <v>0.18</v>
      </c>
      <c r="AO315" s="711">
        <f t="shared" si="76"/>
        <v>-8.1012657583188492</v>
      </c>
      <c r="AP315" s="712">
        <f t="shared" si="77"/>
        <v>15.349798071468385</v>
      </c>
      <c r="AQ315" s="855">
        <f t="shared" si="78"/>
        <v>30.7410412156643</v>
      </c>
      <c r="AR315" s="624">
        <f>INDEX(Historical!$C$7:$C$1259,MATCH(B315,Historical!$B$7:$B$1281,0))*IF(AH315="n/a",1.03,IF(AH315&lt;0,1.01,IF(AH315&gt;10,1.1,(1+AH315/100))))</f>
        <v>1.6160000000000001</v>
      </c>
      <c r="AS315" s="853">
        <f t="shared" si="79"/>
        <v>1.7776000000000003</v>
      </c>
      <c r="AT315" s="853">
        <f t="shared" si="85"/>
        <v>1.9553600000000004</v>
      </c>
      <c r="AU315" s="853">
        <f t="shared" si="85"/>
        <v>2.1508960000000008</v>
      </c>
      <c r="AV315" s="853">
        <f t="shared" si="85"/>
        <v>2.365985600000001</v>
      </c>
      <c r="AW315" s="624">
        <f t="shared" si="80"/>
        <v>9.8658416000000031</v>
      </c>
      <c r="AX315" s="719">
        <f t="shared" si="81"/>
        <v>17.902089638904016</v>
      </c>
      <c r="AY315" s="900">
        <v>1.63</v>
      </c>
      <c r="AZ315" s="839">
        <v>178.9</v>
      </c>
      <c r="BA315" s="839">
        <v>-13.63</v>
      </c>
      <c r="BB315" s="839">
        <v>1.51</v>
      </c>
      <c r="BC315" s="839">
        <v>45.37</v>
      </c>
      <c r="BE315" s="597">
        <v>2011</v>
      </c>
      <c r="BF315" s="865">
        <f t="shared" si="82"/>
        <v>0</v>
      </c>
      <c r="BG315" s="849">
        <v>0.70000000000000007</v>
      </c>
    </row>
    <row r="316" spans="1:59" ht="11.25" customHeight="1" x14ac:dyDescent="0.2">
      <c r="A316" s="838" t="s">
        <v>1771</v>
      </c>
      <c r="B316" s="842" t="s">
        <v>1772</v>
      </c>
      <c r="C316" s="898" t="s">
        <v>112</v>
      </c>
      <c r="D316" s="898" t="s">
        <v>4256</v>
      </c>
      <c r="E316" s="705">
        <v>11</v>
      </c>
      <c r="F316" s="1153">
        <v>332</v>
      </c>
      <c r="G316" s="1153" t="s">
        <v>106</v>
      </c>
      <c r="H316" s="1153" t="s">
        <v>106</v>
      </c>
      <c r="I316" s="841">
        <v>107.98</v>
      </c>
      <c r="J316" s="624">
        <f t="shared" si="69"/>
        <v>0.75939988886830878</v>
      </c>
      <c r="K316" s="844">
        <v>0.20499999999999999</v>
      </c>
      <c r="L316" s="854">
        <v>4</v>
      </c>
      <c r="M316" s="615">
        <f t="shared" si="70"/>
        <v>0.82</v>
      </c>
      <c r="N316" s="837" t="s">
        <v>439</v>
      </c>
      <c r="O316" s="706">
        <v>0.185</v>
      </c>
      <c r="P316" s="606">
        <v>44144</v>
      </c>
      <c r="Q316" s="606">
        <v>44160</v>
      </c>
      <c r="R316" s="615">
        <f t="shared" si="71"/>
        <v>10.810810810810805</v>
      </c>
      <c r="S316" s="673">
        <f>IF(INDEX(Historical!$D$7:$D$1257,MATCH(B316,Historical!$B$7:$B$1281,0))=0,"n/a",(INDEX(Historical!$C$7:$C$1259,MATCH(B316,Historical!$B$7:$B$1281,0))/INDEX(Historical!$D$7:$D$1257,MATCH(B316,Historical!$B$7:$B$1281,0))-1)*100)</f>
        <v>14.285714285714279</v>
      </c>
      <c r="T316" s="673">
        <f>IF(INDEX(Historical!$F$7:$F$1250,MATCH(B316,Historical!$B$7:$B$1281,0))=0,"n/a",((INDEX(Historical!$C$7:$C$1259,MATCH(B316,Historical!$B$7:$B$1281,0))/INDEX(Historical!$F$7:$F$1250,MATCH(B316,Historical!$B$7:$B$1281,0)))^(1/3)-1)*100)</f>
        <v>14.977941578896626</v>
      </c>
      <c r="U316" s="673">
        <f>IF(INDEX(Historical!$H$7:$H$1250,MATCH(B316,Historical!$B$7:$B$1281,0))=0,"n/a",((INDEX(Historical!$C$7:$C$1259,MATCH(B316,Historical!$B$7:$B$1281,0))/INDEX(Historical!$H$7:$H$1250,MATCH(B316,Historical!$B$7:$B$1281,0)))^(1/5)-1)*100)</f>
        <v>16.33495169857213</v>
      </c>
      <c r="V316" s="673">
        <f>IF(INDEX(Historical!$O$7:$O$1250,MATCH(B316,Historical!$B$7:$B$1281,0))=0,"n/a",((INDEX(Historical!$C$7:$C$1259,MATCH(B316,Historical!$B$7:$B$1281,0))/INDEX(Historical!$O$7:$O$1250,MATCH(B316,Historical!$B$7:$B$1281,0)))^(1/10)-1)*100)</f>
        <v>31.218082893275721</v>
      </c>
      <c r="W316" s="674">
        <f t="shared" si="72"/>
        <v>0.52325287732805104</v>
      </c>
      <c r="X316" s="675" t="str">
        <f t="shared" si="73"/>
        <v>n/a</v>
      </c>
      <c r="Y316" s="842"/>
      <c r="Z316" s="624">
        <f t="shared" si="74"/>
        <v>106.49350649350649</v>
      </c>
      <c r="AA316" s="853">
        <f t="shared" si="75"/>
        <v>140.23376623376623</v>
      </c>
      <c r="AB316" s="854">
        <v>12</v>
      </c>
      <c r="AC316" s="833">
        <v>0.77</v>
      </c>
      <c r="AD316" s="833">
        <v>12.02</v>
      </c>
      <c r="AE316" s="833">
        <v>5.14</v>
      </c>
      <c r="AF316" s="833">
        <v>4.13</v>
      </c>
      <c r="AG316" s="833">
        <v>3.1</v>
      </c>
      <c r="AH316" s="834">
        <v>-63.800000000000004</v>
      </c>
      <c r="AI316" s="834">
        <v>11.01</v>
      </c>
      <c r="AJ316" s="833">
        <v>-12.9</v>
      </c>
      <c r="AK316" s="833">
        <v>11.600000000000001</v>
      </c>
      <c r="AL316" s="845">
        <v>27970</v>
      </c>
      <c r="AM316" s="839">
        <v>1</v>
      </c>
      <c r="AN316" s="833">
        <v>0.69</v>
      </c>
      <c r="AO316" s="711">
        <f t="shared" si="76"/>
        <v>-123.13941464632579</v>
      </c>
      <c r="AP316" s="712">
        <f t="shared" si="77"/>
        <v>17.094351587440439</v>
      </c>
      <c r="AQ316" s="855">
        <f t="shared" si="78"/>
        <v>407.35280494629052</v>
      </c>
      <c r="AR316" s="624">
        <f>INDEX(Historical!$C$7:$C$1259,MATCH(B316,Historical!$B$7:$B$1281,0))*IF(AH316="n/a",1.03,IF(AH316&lt;0,1.01,IF(AH316&gt;10,1.1,(1+AH316/100))))</f>
        <v>0.76760000000000006</v>
      </c>
      <c r="AS316" s="853">
        <f t="shared" si="79"/>
        <v>0.84436000000000011</v>
      </c>
      <c r="AT316" s="853">
        <f t="shared" si="85"/>
        <v>0.92879600000000018</v>
      </c>
      <c r="AU316" s="853">
        <f t="shared" si="85"/>
        <v>1.0216756000000002</v>
      </c>
      <c r="AV316" s="853">
        <f t="shared" si="85"/>
        <v>1.1238431600000003</v>
      </c>
      <c r="AW316" s="624">
        <f t="shared" si="80"/>
        <v>4.6862747600000016</v>
      </c>
      <c r="AX316" s="719">
        <f t="shared" si="81"/>
        <v>4.3399469901833685</v>
      </c>
      <c r="AY316" s="900">
        <v>0.66</v>
      </c>
      <c r="AZ316" s="839">
        <v>47.339999999999996</v>
      </c>
      <c r="BA316" s="839">
        <v>-2.76</v>
      </c>
      <c r="BB316" s="839">
        <v>6.72</v>
      </c>
      <c r="BC316" s="839">
        <v>6.9500000000000011</v>
      </c>
      <c r="BE316" s="597">
        <v>2011</v>
      </c>
      <c r="BF316" s="865">
        <f t="shared" si="82"/>
        <v>0</v>
      </c>
      <c r="BG316" s="849">
        <v>1.5</v>
      </c>
    </row>
    <row r="317" spans="1:59" ht="11.25" customHeight="1" x14ac:dyDescent="0.2">
      <c r="A317" s="831" t="s">
        <v>1775</v>
      </c>
      <c r="B317" s="842" t="s">
        <v>1776</v>
      </c>
      <c r="C317" s="898" t="s">
        <v>128</v>
      </c>
      <c r="D317" s="898" t="s">
        <v>4287</v>
      </c>
      <c r="E317" s="705">
        <v>12</v>
      </c>
      <c r="F317" s="1153">
        <v>311</v>
      </c>
      <c r="G317" s="1153" t="s">
        <v>106</v>
      </c>
      <c r="H317" s="1153" t="s">
        <v>106</v>
      </c>
      <c r="I317" s="841">
        <v>306.18</v>
      </c>
      <c r="J317" s="624">
        <f t="shared" si="69"/>
        <v>0.94062316284538505</v>
      </c>
      <c r="K317" s="844">
        <v>0.72</v>
      </c>
      <c r="L317" s="854">
        <v>4</v>
      </c>
      <c r="M317" s="615">
        <f t="shared" si="70"/>
        <v>2.88</v>
      </c>
      <c r="N317" s="837" t="s">
        <v>160</v>
      </c>
      <c r="O317" s="706">
        <v>0.67</v>
      </c>
      <c r="P317" s="606">
        <v>44301</v>
      </c>
      <c r="Q317" s="606">
        <v>44316</v>
      </c>
      <c r="R317" s="615">
        <f t="shared" si="71"/>
        <v>7.4626865671641687</v>
      </c>
      <c r="S317" s="673">
        <f>IF(INDEX(Historical!$D$7:$D$1257,MATCH(B317,Historical!$B$7:$B$1281,0))=0,"n/a",(INDEX(Historical!$C$7:$C$1259,MATCH(B317,Historical!$B$7:$B$1281,0))/INDEX(Historical!$D$7:$D$1257,MATCH(B317,Historical!$B$7:$B$1281,0))-1)*100)</f>
        <v>9.8360655737705027</v>
      </c>
      <c r="T317" s="673">
        <f>IF(INDEX(Historical!$F$7:$F$1250,MATCH(B317,Historical!$B$7:$B$1281,0))=0,"n/a",((INDEX(Historical!$C$7:$C$1259,MATCH(B317,Historical!$B$7:$B$1281,0))/INDEX(Historical!$F$7:$F$1250,MATCH(B317,Historical!$B$7:$B$1281,0)))^(1/3)-1)*100)</f>
        <v>10.992314452464358</v>
      </c>
      <c r="U317" s="673">
        <f>IF(INDEX(Historical!$H$7:$H$1250,MATCH(B317,Historical!$B$7:$B$1281,0))=0,"n/a",((INDEX(Historical!$C$7:$C$1259,MATCH(B317,Historical!$B$7:$B$1281,0))/INDEX(Historical!$H$7:$H$1250,MATCH(B317,Historical!$B$7:$B$1281,0)))^(1/5)-1)*100)</f>
        <v>12.010372422372351</v>
      </c>
      <c r="V317" s="673">
        <f>IF(INDEX(Historical!$O$7:$O$1250,MATCH(B317,Historical!$B$7:$B$1281,0))=0,"n/a",((INDEX(Historical!$C$7:$C$1259,MATCH(B317,Historical!$B$7:$B$1281,0))/INDEX(Historical!$O$7:$O$1250,MATCH(B317,Historical!$B$7:$B$1281,0)))^(1/10)-1)*100)</f>
        <v>10.142127801601596</v>
      </c>
      <c r="W317" s="674">
        <f t="shared" si="72"/>
        <v>1.1842063773319569</v>
      </c>
      <c r="X317" s="675">
        <f t="shared" si="73"/>
        <v>1.5597886262821234</v>
      </c>
      <c r="Y317" s="634"/>
      <c r="Z317" s="624">
        <f t="shared" si="74"/>
        <v>54.961832061068691</v>
      </c>
      <c r="AA317" s="853">
        <f t="shared" si="75"/>
        <v>58.431297709923662</v>
      </c>
      <c r="AB317" s="854">
        <v>8</v>
      </c>
      <c r="AC317" s="833">
        <v>5.24</v>
      </c>
      <c r="AD317" s="833">
        <v>5.82</v>
      </c>
      <c r="AE317" s="833">
        <v>9.4600000000000009</v>
      </c>
      <c r="AF317" s="833">
        <v>23.9</v>
      </c>
      <c r="AG317" s="833">
        <v>45.800000000000004</v>
      </c>
      <c r="AH317" s="833">
        <v>-5.2</v>
      </c>
      <c r="AI317" s="833">
        <v>6.72</v>
      </c>
      <c r="AJ317" s="833">
        <v>7.7</v>
      </c>
      <c r="AK317" s="833">
        <v>10</v>
      </c>
      <c r="AL317" s="845">
        <v>4110</v>
      </c>
      <c r="AM317" s="839">
        <v>1.6</v>
      </c>
      <c r="AN317" s="833">
        <v>0.66</v>
      </c>
      <c r="AO317" s="711">
        <f t="shared" si="76"/>
        <v>-45.480302124705929</v>
      </c>
      <c r="AP317" s="712">
        <f t="shared" si="77"/>
        <v>12.950995585217736</v>
      </c>
      <c r="AQ317" s="855">
        <f t="shared" si="78"/>
        <v>687.82626828992784</v>
      </c>
      <c r="AR317" s="624">
        <f>INDEX(Historical!$C$7:$C$1259,MATCH(B317,Historical!$B$7:$B$1281,0))*IF(AH317="n/a",1.03,IF(AH317&lt;0,1.01,IF(AH317&gt;10,1.1,(1+AH317/100))))</f>
        <v>2.7068000000000003</v>
      </c>
      <c r="AS317" s="853">
        <f t="shared" si="79"/>
        <v>2.8886969600000003</v>
      </c>
      <c r="AT317" s="853">
        <f t="shared" si="85"/>
        <v>3.1775666560000007</v>
      </c>
      <c r="AU317" s="853">
        <f t="shared" si="85"/>
        <v>3.4953233216000008</v>
      </c>
      <c r="AV317" s="853">
        <f t="shared" si="85"/>
        <v>3.8448556537600012</v>
      </c>
      <c r="AW317" s="624">
        <f t="shared" si="80"/>
        <v>16.113242591360002</v>
      </c>
      <c r="AX317" s="719">
        <f t="shared" si="81"/>
        <v>5.2626698645763934</v>
      </c>
      <c r="AY317" s="900">
        <v>-0.17</v>
      </c>
      <c r="AZ317" s="839">
        <v>102.55000000000001</v>
      </c>
      <c r="BA317" s="839">
        <v>-8.17</v>
      </c>
      <c r="BB317" s="839">
        <v>-0.65</v>
      </c>
      <c r="BC317" s="839">
        <v>26.05</v>
      </c>
      <c r="BE317" s="597">
        <v>2010</v>
      </c>
      <c r="BF317" s="865">
        <f t="shared" si="82"/>
        <v>0</v>
      </c>
      <c r="BG317" s="849">
        <v>19.600000000000001</v>
      </c>
    </row>
    <row r="318" spans="1:59" ht="11.25" customHeight="1" x14ac:dyDescent="0.2">
      <c r="A318" s="838" t="s">
        <v>847</v>
      </c>
      <c r="B318" s="842" t="s">
        <v>848</v>
      </c>
      <c r="C318" s="898" t="s">
        <v>131</v>
      </c>
      <c r="D318" s="898" t="s">
        <v>4262</v>
      </c>
      <c r="E318" s="705">
        <v>18</v>
      </c>
      <c r="F318" s="1153">
        <v>204</v>
      </c>
      <c r="G318" s="1153" t="s">
        <v>37</v>
      </c>
      <c r="H318" s="1153" t="s">
        <v>37</v>
      </c>
      <c r="I318" s="841">
        <v>93.59</v>
      </c>
      <c r="J318" s="624">
        <f t="shared" si="69"/>
        <v>2.8956085051821776</v>
      </c>
      <c r="K318" s="844">
        <v>0.67749999999999999</v>
      </c>
      <c r="L318" s="854">
        <v>4</v>
      </c>
      <c r="M318" s="615">
        <f t="shared" si="70"/>
        <v>2.71</v>
      </c>
      <c r="N318" s="837" t="s">
        <v>119</v>
      </c>
      <c r="O318" s="706">
        <v>0.63249999999999995</v>
      </c>
      <c r="P318" s="606">
        <v>44238</v>
      </c>
      <c r="Q318" s="606">
        <v>44256</v>
      </c>
      <c r="R318" s="615">
        <f t="shared" si="71"/>
        <v>7.1146245059288615</v>
      </c>
      <c r="S318" s="673">
        <f>IF(INDEX(Historical!$D$7:$D$1257,MATCH(B318,Historical!$B$7:$B$1281,0))=0,"n/a",(INDEX(Historical!$C$7:$C$1259,MATCH(B318,Historical!$B$7:$B$1281,0))/INDEX(Historical!$D$7:$D$1257,MATCH(B318,Historical!$B$7:$B$1281,0))-1)*100)</f>
        <v>7.2033898305084776</v>
      </c>
      <c r="T318" s="673">
        <f>IF(INDEX(Historical!$F$7:$F$1250,MATCH(B318,Historical!$B$7:$B$1281,0))=0,"n/a",((INDEX(Historical!$C$7:$C$1259,MATCH(B318,Historical!$B$7:$B$1281,0))/INDEX(Historical!$F$7:$F$1250,MATCH(B318,Historical!$B$7:$B$1281,0)))^(1/3)-1)*100)</f>
        <v>6.7461930306883522</v>
      </c>
      <c r="U318" s="673">
        <f>IF(INDEX(Historical!$H$7:$H$1250,MATCH(B318,Historical!$B$7:$B$1281,0))=0,"n/a",((INDEX(Historical!$C$7:$C$1259,MATCH(B318,Historical!$B$7:$B$1281,0))/INDEX(Historical!$H$7:$H$1250,MATCH(B318,Historical!$B$7:$B$1281,0)))^(1/5)-1)*100)</f>
        <v>7.7384137515249307</v>
      </c>
      <c r="V318" s="673">
        <f>IF(INDEX(Historical!$O$7:$O$1250,MATCH(B318,Historical!$B$7:$B$1281,0))=0,"n/a",((INDEX(Historical!$C$7:$C$1259,MATCH(B318,Historical!$B$7:$B$1281,0))/INDEX(Historical!$O$7:$O$1250,MATCH(B318,Historical!$B$7:$B$1281,0)))^(1/10)-1)*100)</f>
        <v>12.202634296729498</v>
      </c>
      <c r="W318" s="674">
        <f t="shared" si="72"/>
        <v>0.63415927768965019</v>
      </c>
      <c r="X318" s="675">
        <f t="shared" si="73"/>
        <v>0.76617957935890391</v>
      </c>
      <c r="Y318" s="634"/>
      <c r="Z318" s="624">
        <f t="shared" si="74"/>
        <v>71.503957783641155</v>
      </c>
      <c r="AA318" s="853">
        <f t="shared" si="75"/>
        <v>24.693931398416886</v>
      </c>
      <c r="AB318" s="854">
        <v>12</v>
      </c>
      <c r="AC318" s="833">
        <v>3.79</v>
      </c>
      <c r="AD318" s="833">
        <v>4.04</v>
      </c>
      <c r="AE318" s="833">
        <v>4.07</v>
      </c>
      <c r="AF318" s="833">
        <v>2.81</v>
      </c>
      <c r="AG318" s="833">
        <v>11.5</v>
      </c>
      <c r="AH318" s="833">
        <v>5.8999999999999995</v>
      </c>
      <c r="AI318" s="833">
        <v>6.54</v>
      </c>
      <c r="AJ318" s="833">
        <v>10.100000000000001</v>
      </c>
      <c r="AK318" s="833">
        <v>6.11</v>
      </c>
      <c r="AL318" s="845">
        <v>29510</v>
      </c>
      <c r="AM318" s="839">
        <v>0.1</v>
      </c>
      <c r="AN318" s="833">
        <v>1.36</v>
      </c>
      <c r="AO318" s="711">
        <f t="shared" si="76"/>
        <v>-14.059909141709777</v>
      </c>
      <c r="AP318" s="712">
        <f t="shared" si="77"/>
        <v>10.634022256707109</v>
      </c>
      <c r="AQ318" s="855">
        <f t="shared" si="78"/>
        <v>75.613144572003236</v>
      </c>
      <c r="AR318" s="624">
        <f>INDEX(Historical!$C$7:$C$1259,MATCH(B318,Historical!$B$7:$B$1281,0))*IF(AH318="n/a",1.03,IF(AH318&lt;0,1.01,IF(AH318&gt;10,1.1,(1+AH318/100))))</f>
        <v>2.6792699999999998</v>
      </c>
      <c r="AS318" s="853">
        <f t="shared" si="79"/>
        <v>2.8544942579999995</v>
      </c>
      <c r="AT318" s="853">
        <f t="shared" si="85"/>
        <v>3.0289038571637992</v>
      </c>
      <c r="AU318" s="853">
        <f t="shared" si="85"/>
        <v>3.2139698828365071</v>
      </c>
      <c r="AV318" s="853">
        <f t="shared" si="85"/>
        <v>3.4103434426778176</v>
      </c>
      <c r="AW318" s="624">
        <f t="shared" si="80"/>
        <v>15.186981440678123</v>
      </c>
      <c r="AX318" s="719">
        <f t="shared" si="81"/>
        <v>16.227141191022675</v>
      </c>
      <c r="AY318" s="900">
        <v>0.15</v>
      </c>
      <c r="AZ318" s="839">
        <v>16.189999999999998</v>
      </c>
      <c r="BA318" s="839">
        <v>-12.41</v>
      </c>
      <c r="BB318" s="839">
        <v>7.8100000000000005</v>
      </c>
      <c r="BC318" s="839">
        <v>1.34</v>
      </c>
      <c r="BE318" s="597">
        <v>2004</v>
      </c>
      <c r="BF318" s="865">
        <f t="shared" si="82"/>
        <v>1</v>
      </c>
      <c r="BG318" s="849">
        <v>3.4000000000000004</v>
      </c>
    </row>
    <row r="319" spans="1:59" ht="11.25" customHeight="1" x14ac:dyDescent="0.2">
      <c r="A319" s="831" t="s">
        <v>1796</v>
      </c>
      <c r="B319" s="842" t="s">
        <v>1797</v>
      </c>
      <c r="C319" s="898" t="s">
        <v>245</v>
      </c>
      <c r="D319" s="898" t="s">
        <v>4284</v>
      </c>
      <c r="E319" s="705">
        <v>10</v>
      </c>
      <c r="F319" s="1153">
        <v>427</v>
      </c>
      <c r="G319" s="1153" t="s">
        <v>115</v>
      </c>
      <c r="H319" s="1153" t="s">
        <v>115</v>
      </c>
      <c r="I319" s="841">
        <v>220.35</v>
      </c>
      <c r="J319" s="624">
        <f t="shared" si="69"/>
        <v>2.269117313365101</v>
      </c>
      <c r="K319" s="844">
        <v>1.25</v>
      </c>
      <c r="L319" s="854">
        <v>4</v>
      </c>
      <c r="M319" s="615">
        <f t="shared" si="70"/>
        <v>5</v>
      </c>
      <c r="N319" s="837" t="s">
        <v>148</v>
      </c>
      <c r="O319" s="706">
        <v>1.2</v>
      </c>
      <c r="P319" s="606">
        <v>44154</v>
      </c>
      <c r="Q319" s="606">
        <v>44180</v>
      </c>
      <c r="R319" s="615">
        <f t="shared" si="71"/>
        <v>4.1666666666666705</v>
      </c>
      <c r="S319" s="673">
        <f>IF(INDEX(Historical!$D$7:$D$1257,MATCH(B319,Historical!$B$7:$B$1281,0))=0,"n/a",(INDEX(Historical!$C$7:$C$1259,MATCH(B319,Historical!$B$7:$B$1281,0))/INDEX(Historical!$D$7:$D$1257,MATCH(B319,Historical!$B$7:$B$1281,0))-1)*100)</f>
        <v>2.1052631578947212</v>
      </c>
      <c r="T319" s="673">
        <f>IF(INDEX(Historical!$F$7:$F$1250,MATCH(B319,Historical!$B$7:$B$1281,0))=0,"n/a",((INDEX(Historical!$C$7:$C$1259,MATCH(B319,Historical!$B$7:$B$1281,0))/INDEX(Historical!$F$7:$F$1250,MATCH(B319,Historical!$B$7:$B$1281,0)))^(1/3)-1)*100)</f>
        <v>4.0936956641970612</v>
      </c>
      <c r="U319" s="673">
        <f>IF(INDEX(Historical!$H$7:$H$1250,MATCH(B319,Historical!$B$7:$B$1281,0))=0,"n/a",((INDEX(Historical!$C$7:$C$1259,MATCH(B319,Historical!$B$7:$B$1281,0))/INDEX(Historical!$H$7:$H$1250,MATCH(B319,Historical!$B$7:$B$1281,0)))^(1/5)-1)*100)</f>
        <v>7.0494717880876356</v>
      </c>
      <c r="V319" s="673">
        <f>IF(INDEX(Historical!$O$7:$O$1250,MATCH(B319,Historical!$B$7:$B$1281,0))=0,"n/a",((INDEX(Historical!$C$7:$C$1259,MATCH(B319,Historical!$B$7:$B$1281,0))/INDEX(Historical!$O$7:$O$1250,MATCH(B319,Historical!$B$7:$B$1281,0)))^(1/10)-1)*100)</f>
        <v>10.922929064614785</v>
      </c>
      <c r="W319" s="674">
        <f t="shared" si="72"/>
        <v>0.6453829139039865</v>
      </c>
      <c r="X319" s="675">
        <f t="shared" si="73"/>
        <v>0.6025189562468064</v>
      </c>
      <c r="Y319" s="637"/>
      <c r="Z319" s="624">
        <f t="shared" si="74"/>
        <v>29.394473838918277</v>
      </c>
      <c r="AA319" s="853">
        <f t="shared" si="75"/>
        <v>12.954144620811286</v>
      </c>
      <c r="AB319" s="854">
        <v>12</v>
      </c>
      <c r="AC319" s="833">
        <v>17.010000000000002</v>
      </c>
      <c r="AD319" s="833">
        <v>4.32</v>
      </c>
      <c r="AE319" s="833">
        <v>0.69</v>
      </c>
      <c r="AF319" s="833">
        <v>3.65</v>
      </c>
      <c r="AG319" s="833">
        <v>32.6</v>
      </c>
      <c r="AH319" s="833">
        <v>-12.4</v>
      </c>
      <c r="AI319" s="833">
        <v>0.13</v>
      </c>
      <c r="AJ319" s="833">
        <v>11.700000000000001</v>
      </c>
      <c r="AK319" s="833">
        <v>3</v>
      </c>
      <c r="AL319" s="845">
        <v>13390</v>
      </c>
      <c r="AM319" s="839">
        <v>0.2</v>
      </c>
      <c r="AN319" s="833">
        <v>1.41</v>
      </c>
      <c r="AO319" s="711">
        <f t="shared" si="76"/>
        <v>-3.6355555193585491</v>
      </c>
      <c r="AP319" s="712">
        <f t="shared" si="77"/>
        <v>9.3185891014527371</v>
      </c>
      <c r="AQ319" s="855">
        <f t="shared" si="78"/>
        <v>44.963792975213423</v>
      </c>
      <c r="AR319" s="624">
        <f>INDEX(Historical!$C$7:$C$1259,MATCH(B319,Historical!$B$7:$B$1281,0))*IF(AH319="n/a",1.03,IF(AH319&lt;0,1.01,IF(AH319&gt;10,1.1,(1+AH319/100))))</f>
        <v>4.8984999999999994</v>
      </c>
      <c r="AS319" s="853">
        <f t="shared" si="79"/>
        <v>4.9048680500000001</v>
      </c>
      <c r="AT319" s="853">
        <f t="shared" si="85"/>
        <v>5.0520140915000002</v>
      </c>
      <c r="AU319" s="853">
        <f t="shared" si="85"/>
        <v>5.2035745142450001</v>
      </c>
      <c r="AV319" s="853">
        <f t="shared" si="85"/>
        <v>5.3596817496723501</v>
      </c>
      <c r="AW319" s="624">
        <f t="shared" si="80"/>
        <v>25.418638405417351</v>
      </c>
      <c r="AX319" s="719">
        <f t="shared" si="81"/>
        <v>11.535574497579919</v>
      </c>
      <c r="AY319" s="900">
        <v>1.88</v>
      </c>
      <c r="AZ319" s="839">
        <v>179.77</v>
      </c>
      <c r="BA319" s="839">
        <v>-2.2800000000000002</v>
      </c>
      <c r="BB319" s="839">
        <v>9.66</v>
      </c>
      <c r="BC319" s="839">
        <v>21.43</v>
      </c>
      <c r="BE319" s="597">
        <v>2011</v>
      </c>
      <c r="BF319" s="865">
        <f t="shared" si="82"/>
        <v>0</v>
      </c>
      <c r="BG319" s="849">
        <v>5.5</v>
      </c>
    </row>
    <row r="320" spans="1:59" ht="11.25" customHeight="1" x14ac:dyDescent="0.2">
      <c r="A320" s="838" t="s">
        <v>853</v>
      </c>
      <c r="B320" s="842" t="s">
        <v>854</v>
      </c>
      <c r="C320" s="898" t="s">
        <v>123</v>
      </c>
      <c r="D320" s="898" t="s">
        <v>4108</v>
      </c>
      <c r="E320" s="705">
        <v>17</v>
      </c>
      <c r="F320" s="1153">
        <v>220</v>
      </c>
      <c r="G320" s="1153" t="s">
        <v>106</v>
      </c>
      <c r="H320" s="1153" t="s">
        <v>106</v>
      </c>
      <c r="I320" s="841">
        <v>88.79</v>
      </c>
      <c r="J320" s="624">
        <f t="shared" si="69"/>
        <v>1.2163531929271314</v>
      </c>
      <c r="K320" s="844">
        <v>0.27</v>
      </c>
      <c r="L320" s="854">
        <v>4</v>
      </c>
      <c r="M320" s="615">
        <f t="shared" si="70"/>
        <v>1.08</v>
      </c>
      <c r="N320" s="837" t="s">
        <v>377</v>
      </c>
      <c r="O320" s="706">
        <v>0.26250000000000001</v>
      </c>
      <c r="P320" s="606">
        <v>44067</v>
      </c>
      <c r="Q320" s="606">
        <v>44083</v>
      </c>
      <c r="R320" s="615">
        <f t="shared" si="71"/>
        <v>2.8571428571428594</v>
      </c>
      <c r="S320" s="673">
        <f>IF(INDEX(Historical!$D$7:$D$1257,MATCH(B320,Historical!$B$7:$B$1281,0))=0,"n/a",(INDEX(Historical!$C$7:$C$1259,MATCH(B320,Historical!$B$7:$B$1281,0))/INDEX(Historical!$D$7:$D$1257,MATCH(B320,Historical!$B$7:$B$1281,0))-1)*100)</f>
        <v>3.9024390243902474</v>
      </c>
      <c r="T320" s="673">
        <f>IF(INDEX(Historical!$F$7:$F$1250,MATCH(B320,Historical!$B$7:$B$1281,0))=0,"n/a",((INDEX(Historical!$C$7:$C$1259,MATCH(B320,Historical!$B$7:$B$1281,0))/INDEX(Historical!$F$7:$F$1250,MATCH(B320,Historical!$B$7:$B$1281,0)))^(1/3)-1)*100)</f>
        <v>9.951938117233361</v>
      </c>
      <c r="U320" s="673">
        <f>IF(INDEX(Historical!$H$7:$H$1250,MATCH(B320,Historical!$B$7:$B$1281,0))=0,"n/a",((INDEX(Historical!$C$7:$C$1259,MATCH(B320,Historical!$B$7:$B$1281,0))/INDEX(Historical!$H$7:$H$1250,MATCH(B320,Historical!$B$7:$B$1281,0)))^(1/5)-1)*100)</f>
        <v>8.9740959094841486</v>
      </c>
      <c r="V320" s="673">
        <f>IF(INDEX(Historical!$O$7:$O$1250,MATCH(B320,Historical!$B$7:$B$1281,0))=0,"n/a",((INDEX(Historical!$C$7:$C$1259,MATCH(B320,Historical!$B$7:$B$1281,0))/INDEX(Historical!$O$7:$O$1250,MATCH(B320,Historical!$B$7:$B$1281,0)))^(1/10)-1)*100)</f>
        <v>24.29579136350586</v>
      </c>
      <c r="W320" s="674">
        <f t="shared" si="72"/>
        <v>0.36936833113260631</v>
      </c>
      <c r="X320" s="675" t="str">
        <f t="shared" si="73"/>
        <v>n/a</v>
      </c>
      <c r="Y320" s="843"/>
      <c r="Z320" s="624">
        <f t="shared" si="74"/>
        <v>42.023346303501953</v>
      </c>
      <c r="AA320" s="853">
        <f t="shared" si="75"/>
        <v>34.548638132295721</v>
      </c>
      <c r="AB320" s="854">
        <v>12</v>
      </c>
      <c r="AC320" s="833">
        <v>2.57</v>
      </c>
      <c r="AD320" s="833">
        <v>1.19</v>
      </c>
      <c r="AE320" s="833">
        <v>1.52</v>
      </c>
      <c r="AF320" s="833">
        <v>1.91</v>
      </c>
      <c r="AG320" s="833">
        <v>5.5</v>
      </c>
      <c r="AH320" s="833">
        <v>-21.099999999999998</v>
      </c>
      <c r="AI320" s="833">
        <v>-2.42</v>
      </c>
      <c r="AJ320" s="833">
        <v>-12</v>
      </c>
      <c r="AK320" s="833">
        <v>29.630000000000003</v>
      </c>
      <c r="AL320" s="845">
        <v>11420</v>
      </c>
      <c r="AM320" s="839">
        <v>0.5</v>
      </c>
      <c r="AN320" s="833">
        <v>0.59</v>
      </c>
      <c r="AO320" s="711">
        <f t="shared" si="76"/>
        <v>-24.358189029884443</v>
      </c>
      <c r="AP320" s="712">
        <f t="shared" si="77"/>
        <v>10.19044910241128</v>
      </c>
      <c r="AQ320" s="855">
        <f t="shared" si="78"/>
        <v>71.254065752462694</v>
      </c>
      <c r="AR320" s="624">
        <f>INDEX(Historical!$C$7:$C$1259,MATCH(B320,Historical!$B$7:$B$1281,0))*IF(AH320="n/a",1.03,IF(AH320&lt;0,1.01,IF(AH320&gt;10,1.1,(1+AH320/100))))</f>
        <v>1.07565</v>
      </c>
      <c r="AS320" s="853">
        <f t="shared" si="79"/>
        <v>1.0864065000000001</v>
      </c>
      <c r="AT320" s="853">
        <f t="shared" si="85"/>
        <v>1.1950471500000002</v>
      </c>
      <c r="AU320" s="853">
        <f t="shared" si="85"/>
        <v>1.3145518650000003</v>
      </c>
      <c r="AV320" s="853">
        <f t="shared" si="85"/>
        <v>1.4460070515000005</v>
      </c>
      <c r="AW320" s="624">
        <f t="shared" si="80"/>
        <v>6.1176625665000017</v>
      </c>
      <c r="AX320" s="719">
        <f t="shared" si="81"/>
        <v>6.8900355518639502</v>
      </c>
      <c r="AY320" s="900">
        <v>1.47</v>
      </c>
      <c r="AZ320" s="839">
        <v>160.99</v>
      </c>
      <c r="BA320" s="839">
        <v>-8.6999999999999993</v>
      </c>
      <c r="BB320" s="839">
        <v>2.46</v>
      </c>
      <c r="BC320" s="839">
        <v>23.169999999999998</v>
      </c>
      <c r="BE320" s="597">
        <v>2004</v>
      </c>
      <c r="BF320" s="865">
        <f t="shared" si="82"/>
        <v>1</v>
      </c>
      <c r="BG320" s="849">
        <v>2.4</v>
      </c>
    </row>
    <row r="321" spans="1:59" s="744" customFormat="1" ht="11.25" customHeight="1" x14ac:dyDescent="0.2">
      <c r="A321" s="895" t="s">
        <v>1801</v>
      </c>
      <c r="B321" s="751" t="s">
        <v>1802</v>
      </c>
      <c r="C321" s="898" t="s">
        <v>108</v>
      </c>
      <c r="D321" s="898" t="s">
        <v>118</v>
      </c>
      <c r="E321" s="727">
        <v>10</v>
      </c>
      <c r="F321" s="1153">
        <v>437</v>
      </c>
      <c r="G321" s="1152" t="s">
        <v>106</v>
      </c>
      <c r="H321" s="1152" t="s">
        <v>106</v>
      </c>
      <c r="I321" s="728">
        <v>228.88</v>
      </c>
      <c r="J321" s="729">
        <f t="shared" si="69"/>
        <v>1.2408248864033555</v>
      </c>
      <c r="K321" s="730">
        <v>0.71</v>
      </c>
      <c r="L321" s="731">
        <v>4</v>
      </c>
      <c r="M321" s="732">
        <f t="shared" si="70"/>
        <v>2.84</v>
      </c>
      <c r="N321" s="733" t="s">
        <v>218</v>
      </c>
      <c r="O321" s="734">
        <v>0.68</v>
      </c>
      <c r="P321" s="1122">
        <v>44195</v>
      </c>
      <c r="Q321" s="1122">
        <v>44211</v>
      </c>
      <c r="R321" s="732">
        <f t="shared" si="71"/>
        <v>4.4117647058823399</v>
      </c>
      <c r="S321" s="673">
        <f>IF(INDEX(Historical!$D$7:$D$1257,MATCH(B321,Historical!$B$7:$B$1281,0))=0,"n/a",(INDEX(Historical!$C$7:$C$1259,MATCH(B321,Historical!$B$7:$B$1281,0))/INDEX(Historical!$D$7:$D$1257,MATCH(B321,Historical!$B$7:$B$1281,0))-1)*100)</f>
        <v>5.4901960784313752</v>
      </c>
      <c r="T321" s="673">
        <f>IF(INDEX(Historical!$F$7:$F$1250,MATCH(B321,Historical!$B$7:$B$1281,0))=0,"n/a",((INDEX(Historical!$C$7:$C$1259,MATCH(B321,Historical!$B$7:$B$1281,0))/INDEX(Historical!$F$7:$F$1250,MATCH(B321,Historical!$B$7:$B$1281,0)))^(1/3)-1)*100)</f>
        <v>9.1257675814546246</v>
      </c>
      <c r="U321" s="673">
        <f>IF(INDEX(Historical!$H$7:$H$1250,MATCH(B321,Historical!$B$7:$B$1281,0))=0,"n/a",((INDEX(Historical!$C$7:$C$1259,MATCH(B321,Historical!$B$7:$B$1281,0))/INDEX(Historical!$H$7:$H$1250,MATCH(B321,Historical!$B$7:$B$1281,0)))^(1/5)-1)*100)</f>
        <v>16.941708282106948</v>
      </c>
      <c r="V321" s="673">
        <f>IF(INDEX(Historical!$O$7:$O$1250,MATCH(B321,Historical!$B$7:$B$1281,0))=0,"n/a",((INDEX(Historical!$C$7:$C$1259,MATCH(B321,Historical!$B$7:$B$1281,0))/INDEX(Historical!$O$7:$O$1250,MATCH(B321,Historical!$B$7:$B$1281,0)))^(1/10)-1)*100)</f>
        <v>9.9694097608451049</v>
      </c>
      <c r="W321" s="674">
        <f t="shared" si="72"/>
        <v>1.6993692393551294</v>
      </c>
      <c r="X321" s="675">
        <f t="shared" si="73"/>
        <v>1.9931421508361116</v>
      </c>
      <c r="Y321" s="745" t="s">
        <v>801</v>
      </c>
      <c r="Z321" s="729">
        <f t="shared" si="74"/>
        <v>34.932349323493227</v>
      </c>
      <c r="AA321" s="736">
        <f t="shared" si="75"/>
        <v>28.152521525215249</v>
      </c>
      <c r="AB321" s="731">
        <v>12</v>
      </c>
      <c r="AC321" s="737">
        <v>8.1300000000000008</v>
      </c>
      <c r="AD321" s="737">
        <v>5.05</v>
      </c>
      <c r="AE321" s="737">
        <v>3.14</v>
      </c>
      <c r="AF321" s="737">
        <v>2.79</v>
      </c>
      <c r="AG321" s="737">
        <v>9.5</v>
      </c>
      <c r="AH321" s="737">
        <v>1.2</v>
      </c>
      <c r="AI321" s="737">
        <v>7.6300000000000008</v>
      </c>
      <c r="AJ321" s="737">
        <v>8.5</v>
      </c>
      <c r="AK321" s="737">
        <v>5.66</v>
      </c>
      <c r="AL321" s="738">
        <v>29330</v>
      </c>
      <c r="AM321" s="739">
        <v>0.3</v>
      </c>
      <c r="AN321" s="737">
        <v>0.52</v>
      </c>
      <c r="AO321" s="740">
        <f t="shared" si="76"/>
        <v>-9.9699883567049454</v>
      </c>
      <c r="AP321" s="741">
        <f t="shared" si="77"/>
        <v>18.182533168510304</v>
      </c>
      <c r="AQ321" s="742">
        <f t="shared" si="78"/>
        <v>86.839842355068669</v>
      </c>
      <c r="AR321" s="624">
        <f>INDEX(Historical!$C$7:$C$1259,MATCH(B321,Historical!$B$7:$B$1281,0))*IF(AH321="n/a",1.03,IF(AH321&lt;0,1.01,IF(AH321&gt;10,1.1,(1+AH321/100))))</f>
        <v>2.72228</v>
      </c>
      <c r="AS321" s="736">
        <f t="shared" si="79"/>
        <v>2.9299899640000002</v>
      </c>
      <c r="AT321" s="736">
        <f t="shared" si="85"/>
        <v>3.0958273959624001</v>
      </c>
      <c r="AU321" s="736">
        <f t="shared" si="85"/>
        <v>3.271051226573872</v>
      </c>
      <c r="AV321" s="736">
        <f t="shared" si="85"/>
        <v>3.456192725997953</v>
      </c>
      <c r="AW321" s="729">
        <f t="shared" si="80"/>
        <v>15.475341312534226</v>
      </c>
      <c r="AX321" s="743">
        <f t="shared" si="81"/>
        <v>6.7613340233022665</v>
      </c>
      <c r="AY321" s="901">
        <v>0.78</v>
      </c>
      <c r="AZ321" s="739">
        <v>49.47</v>
      </c>
      <c r="BA321" s="739">
        <v>-3.06</v>
      </c>
      <c r="BB321" s="739">
        <v>3.75</v>
      </c>
      <c r="BC321" s="739">
        <v>9.9500000000000011</v>
      </c>
      <c r="BD321" s="875"/>
      <c r="BE321" s="597">
        <v>2012</v>
      </c>
      <c r="BF321" s="865">
        <f t="shared" si="82"/>
        <v>0</v>
      </c>
      <c r="BG321" s="793">
        <v>2.6</v>
      </c>
    </row>
    <row r="322" spans="1:59" ht="11.25" customHeight="1" x14ac:dyDescent="0.2">
      <c r="A322" s="838" t="s">
        <v>760</v>
      </c>
      <c r="B322" s="842" t="s">
        <v>846</v>
      </c>
      <c r="C322" s="898" t="s">
        <v>112</v>
      </c>
      <c r="D322" s="898" t="s">
        <v>4256</v>
      </c>
      <c r="E322" s="705">
        <v>18</v>
      </c>
      <c r="F322" s="1153">
        <v>206</v>
      </c>
      <c r="G322" s="1153" t="s">
        <v>37</v>
      </c>
      <c r="H322" s="1153" t="s">
        <v>115</v>
      </c>
      <c r="I322" s="841">
        <v>129.02000000000001</v>
      </c>
      <c r="J322" s="624">
        <f t="shared" si="69"/>
        <v>1.7826693535885907</v>
      </c>
      <c r="K322" s="844">
        <v>0.57499999999999996</v>
      </c>
      <c r="L322" s="854">
        <v>4</v>
      </c>
      <c r="M322" s="615">
        <f t="shared" si="70"/>
        <v>2.2999999999999998</v>
      </c>
      <c r="N322" s="837" t="s">
        <v>3917</v>
      </c>
      <c r="O322" s="706">
        <v>0.54500000000000004</v>
      </c>
      <c r="P322" s="606">
        <v>44266</v>
      </c>
      <c r="Q322" s="606">
        <v>44281</v>
      </c>
      <c r="R322" s="615">
        <f t="shared" si="71"/>
        <v>5.5045871559632875</v>
      </c>
      <c r="S322" s="673">
        <f>IF(INDEX(Historical!$D$7:$D$1257,MATCH(B322,Historical!$B$7:$B$1281,0))=0,"n/a",(INDEX(Historical!$C$7:$C$1259,MATCH(B322,Historical!$B$7:$B$1281,0))/INDEX(Historical!$D$7:$D$1257,MATCH(B322,Historical!$B$7:$B$1281,0))-1)*100)</f>
        <v>6.3414634146341742</v>
      </c>
      <c r="T322" s="673">
        <f>IF(INDEX(Historical!$F$7:$F$1250,MATCH(B322,Historical!$B$7:$B$1281,0))=0,"n/a",((INDEX(Historical!$C$7:$C$1259,MATCH(B322,Historical!$B$7:$B$1281,0))/INDEX(Historical!$F$7:$F$1250,MATCH(B322,Historical!$B$7:$B$1281,0)))^(1/3)-1)*100)</f>
        <v>8.6431937830855787</v>
      </c>
      <c r="U322" s="673">
        <f>IF(INDEX(Historical!$H$7:$H$1250,MATCH(B322,Historical!$B$7:$B$1281,0))=0,"n/a",((INDEX(Historical!$C$7:$C$1259,MATCH(B322,Historical!$B$7:$B$1281,0))/INDEX(Historical!$H$7:$H$1250,MATCH(B322,Historical!$B$7:$B$1281,0)))^(1/5)-1)*100)</f>
        <v>7.1981164510664053</v>
      </c>
      <c r="V322" s="673">
        <f>IF(INDEX(Historical!$O$7:$O$1250,MATCH(B322,Historical!$B$7:$B$1281,0))=0,"n/a",((INDEX(Historical!$C$7:$C$1259,MATCH(B322,Historical!$B$7:$B$1281,0))/INDEX(Historical!$O$7:$O$1250,MATCH(B322,Historical!$B$7:$B$1281,0)))^(1/10)-1)*100)</f>
        <v>5.6351844198201828</v>
      </c>
      <c r="W322" s="674">
        <f t="shared" si="72"/>
        <v>1.277352419159353</v>
      </c>
      <c r="X322" s="675">
        <f t="shared" si="73"/>
        <v>0.44160223626174266</v>
      </c>
      <c r="Y322" s="644" t="s">
        <v>3940</v>
      </c>
      <c r="Z322" s="624">
        <f t="shared" si="74"/>
        <v>65.527065527065531</v>
      </c>
      <c r="AA322" s="853">
        <f t="shared" si="75"/>
        <v>36.757834757834765</v>
      </c>
      <c r="AB322" s="854">
        <v>12</v>
      </c>
      <c r="AC322" s="833">
        <v>3.51</v>
      </c>
      <c r="AD322" s="833">
        <v>3.3</v>
      </c>
      <c r="AE322" s="833">
        <v>3.53</v>
      </c>
      <c r="AF322" s="833">
        <v>7.36</v>
      </c>
      <c r="AG322" s="833">
        <v>21.2</v>
      </c>
      <c r="AH322" s="833">
        <v>-9.9</v>
      </c>
      <c r="AI322" s="833">
        <v>10.59</v>
      </c>
      <c r="AJ322" s="833">
        <v>16.3</v>
      </c>
      <c r="AK322" s="833">
        <v>11.17</v>
      </c>
      <c r="AL322" s="845">
        <v>53710</v>
      </c>
      <c r="AM322" s="839">
        <v>0.1</v>
      </c>
      <c r="AN322" s="833">
        <v>1.85</v>
      </c>
      <c r="AO322" s="711">
        <f t="shared" si="76"/>
        <v>-27.777048953179769</v>
      </c>
      <c r="AP322" s="712">
        <f t="shared" si="77"/>
        <v>8.980785804654996</v>
      </c>
      <c r="AQ322" s="855">
        <f t="shared" si="78"/>
        <v>246.75490147471527</v>
      </c>
      <c r="AR322" s="624">
        <f>INDEX(Historical!$C$7:$C$1259,MATCH(B322,Historical!$B$7:$B$1281,0))*IF(AH322="n/a",1.03,IF(AH322&lt;0,1.01,IF(AH322&gt;10,1.1,(1+AH322/100))))</f>
        <v>2.2018</v>
      </c>
      <c r="AS322" s="853">
        <f t="shared" si="79"/>
        <v>2.42198</v>
      </c>
      <c r="AT322" s="853">
        <f t="shared" si="85"/>
        <v>2.6641780000000002</v>
      </c>
      <c r="AU322" s="853">
        <f t="shared" si="85"/>
        <v>2.9305958000000003</v>
      </c>
      <c r="AV322" s="853">
        <f t="shared" si="85"/>
        <v>3.2236553800000007</v>
      </c>
      <c r="AW322" s="624">
        <f t="shared" si="80"/>
        <v>13.442209180000001</v>
      </c>
      <c r="AX322" s="719">
        <f t="shared" si="81"/>
        <v>10.418701891179662</v>
      </c>
      <c r="AY322" s="900">
        <v>0.78</v>
      </c>
      <c r="AZ322" s="839">
        <v>48.47</v>
      </c>
      <c r="BA322" s="839">
        <v>-1.7999999999999998</v>
      </c>
      <c r="BB322" s="839">
        <v>10.52</v>
      </c>
      <c r="BC322" s="839">
        <v>13.26</v>
      </c>
      <c r="BE322" s="597">
        <v>2004</v>
      </c>
      <c r="BF322" s="865">
        <f t="shared" si="82"/>
        <v>1</v>
      </c>
      <c r="BG322" s="849">
        <v>5.5</v>
      </c>
    </row>
    <row r="323" spans="1:59" ht="11.25" customHeight="1" x14ac:dyDescent="0.2">
      <c r="A323" s="831" t="s">
        <v>1798</v>
      </c>
      <c r="B323" s="842" t="s">
        <v>1799</v>
      </c>
      <c r="C323" s="898" t="s">
        <v>108</v>
      </c>
      <c r="D323" s="898" t="s">
        <v>4272</v>
      </c>
      <c r="E323" s="705">
        <v>10</v>
      </c>
      <c r="F323" s="1153">
        <v>419</v>
      </c>
      <c r="G323" s="1153" t="s">
        <v>106</v>
      </c>
      <c r="H323" s="1153" t="s">
        <v>106</v>
      </c>
      <c r="I323" s="841">
        <v>11.37</v>
      </c>
      <c r="J323" s="624">
        <f t="shared" si="69"/>
        <v>3.6939313984168867</v>
      </c>
      <c r="K323" s="844">
        <v>0.42</v>
      </c>
      <c r="L323" s="854">
        <v>1</v>
      </c>
      <c r="M323" s="615">
        <f t="shared" si="70"/>
        <v>0.42</v>
      </c>
      <c r="N323" s="837" t="s">
        <v>1800</v>
      </c>
      <c r="O323" s="706">
        <v>0.4</v>
      </c>
      <c r="P323" s="606">
        <v>44043</v>
      </c>
      <c r="Q323" s="606">
        <v>44053</v>
      </c>
      <c r="R323" s="615">
        <f t="shared" si="71"/>
        <v>4.9999999999999902</v>
      </c>
      <c r="S323" s="673">
        <f>IF(INDEX(Historical!$D$7:$D$1257,MATCH(B323,Historical!$B$7:$B$1281,0))=0,"n/a",(INDEX(Historical!$C$7:$C$1259,MATCH(B323,Historical!$B$7:$B$1281,0))/INDEX(Historical!$D$7:$D$1257,MATCH(B323,Historical!$B$7:$B$1281,0))-1)*100)</f>
        <v>4.9999999999999822</v>
      </c>
      <c r="T323" s="673">
        <f>IF(INDEX(Historical!$F$7:$F$1250,MATCH(B323,Historical!$B$7:$B$1281,0))=0,"n/a",((INDEX(Historical!$C$7:$C$1259,MATCH(B323,Historical!$B$7:$B$1281,0))/INDEX(Historical!$F$7:$F$1250,MATCH(B323,Historical!$B$7:$B$1281,0)))^(1/3)-1)*100)</f>
        <v>10.652831653505768</v>
      </c>
      <c r="U323" s="673">
        <f>IF(INDEX(Historical!$H$7:$H$1250,MATCH(B323,Historical!$B$7:$B$1281,0))=0,"n/a",((INDEX(Historical!$C$7:$C$1259,MATCH(B323,Historical!$B$7:$B$1281,0))/INDEX(Historical!$H$7:$H$1250,MATCH(B323,Historical!$B$7:$B$1281,0)))^(1/5)-1)*100)</f>
        <v>9.2388464140372939</v>
      </c>
      <c r="V323" s="673" t="str">
        <f>IF(INDEX(Historical!$O$7:$O$1250,MATCH(B323,Historical!$B$7:$B$1281,0))=0,"n/a",((INDEX(Historical!$C$7:$C$1259,MATCH(B323,Historical!$B$7:$B$1281,0))/INDEX(Historical!$O$7:$O$1250,MATCH(B323,Historical!$B$7:$B$1281,0)))^(1/10)-1)*100)</f>
        <v>n/a</v>
      </c>
      <c r="W323" s="674" t="str">
        <f t="shared" si="72"/>
        <v>n/a</v>
      </c>
      <c r="X323" s="675">
        <f t="shared" si="73"/>
        <v>0.15501420157780696</v>
      </c>
      <c r="Y323" s="843"/>
      <c r="Z323" s="624">
        <f t="shared" si="74"/>
        <v>50.602409638554214</v>
      </c>
      <c r="AA323" s="853">
        <f t="shared" si="75"/>
        <v>13.698795180722891</v>
      </c>
      <c r="AB323" s="854">
        <v>12</v>
      </c>
      <c r="AC323" s="833">
        <v>0.83</v>
      </c>
      <c r="AD323" s="833" t="s">
        <v>136</v>
      </c>
      <c r="AE323" s="833">
        <v>2.56</v>
      </c>
      <c r="AF323" s="833">
        <v>0.52</v>
      </c>
      <c r="AG323" s="833" t="s">
        <v>136</v>
      </c>
      <c r="AH323" s="833">
        <v>6.3</v>
      </c>
      <c r="AI323" s="833" t="s">
        <v>136</v>
      </c>
      <c r="AJ323" s="833">
        <v>59.599999999999994</v>
      </c>
      <c r="AK323" s="833" t="s">
        <v>136</v>
      </c>
      <c r="AL323" s="845">
        <v>50.89</v>
      </c>
      <c r="AM323" s="839">
        <v>72.599999999999994</v>
      </c>
      <c r="AN323" s="833">
        <v>0</v>
      </c>
      <c r="AO323" s="711">
        <f t="shared" si="76"/>
        <v>-0.76601736826871125</v>
      </c>
      <c r="AP323" s="712">
        <f t="shared" si="77"/>
        <v>12.93277781245418</v>
      </c>
      <c r="AQ323" s="855">
        <f t="shared" si="78"/>
        <v>-43.733280039614876</v>
      </c>
      <c r="AR323" s="624">
        <f>INDEX(Historical!$C$7:$C$1259,MATCH(B323,Historical!$B$7:$B$1281,0))*IF(AH323="n/a",1.03,IF(AH323&lt;0,1.01,IF(AH323&gt;10,1.1,(1+AH323/100))))</f>
        <v>0.44645999999999997</v>
      </c>
      <c r="AS323" s="853">
        <f t="shared" si="79"/>
        <v>0.45985379999999998</v>
      </c>
      <c r="AT323" s="853">
        <f t="shared" si="85"/>
        <v>0.47364941399999999</v>
      </c>
      <c r="AU323" s="853">
        <f t="shared" si="85"/>
        <v>0.48785889642000002</v>
      </c>
      <c r="AV323" s="853">
        <f t="shared" si="85"/>
        <v>0.50249466331260007</v>
      </c>
      <c r="AW323" s="624">
        <f t="shared" si="80"/>
        <v>2.3703167737326001</v>
      </c>
      <c r="AX323" s="719">
        <f t="shared" si="81"/>
        <v>20.847113225440637</v>
      </c>
      <c r="AY323" s="900" t="s">
        <v>136</v>
      </c>
      <c r="AZ323" s="839">
        <v>1.0699999999999998</v>
      </c>
      <c r="BA323" s="839">
        <v>-70.850000000000009</v>
      </c>
      <c r="BB323" s="839">
        <v>-66.84</v>
      </c>
      <c r="BC323" s="839">
        <v>-63.629999999999995</v>
      </c>
      <c r="BD323" s="874" t="s">
        <v>4199</v>
      </c>
      <c r="BE323" s="597">
        <v>2011</v>
      </c>
      <c r="BF323" s="865">
        <f t="shared" si="82"/>
        <v>0</v>
      </c>
      <c r="BG323" s="849" t="s">
        <v>136</v>
      </c>
    </row>
    <row r="324" spans="1:59" ht="11.25" customHeight="1" x14ac:dyDescent="0.2">
      <c r="A324" s="847" t="s">
        <v>1805</v>
      </c>
      <c r="B324" s="842" t="s">
        <v>1806</v>
      </c>
      <c r="C324" s="898" t="s">
        <v>123</v>
      </c>
      <c r="D324" s="898" t="s">
        <v>4289</v>
      </c>
      <c r="E324" s="705">
        <v>11</v>
      </c>
      <c r="F324" s="1153">
        <v>383</v>
      </c>
      <c r="G324" s="1153" t="s">
        <v>37</v>
      </c>
      <c r="H324" s="1153" t="s">
        <v>37</v>
      </c>
      <c r="I324" s="841">
        <v>67.09</v>
      </c>
      <c r="J324" s="624">
        <f t="shared" si="69"/>
        <v>1.6693993143538532</v>
      </c>
      <c r="K324" s="844">
        <v>0.28000000000000003</v>
      </c>
      <c r="L324" s="854">
        <v>4</v>
      </c>
      <c r="M324" s="615">
        <f t="shared" si="70"/>
        <v>1.1200000000000001</v>
      </c>
      <c r="N324" s="837" t="s">
        <v>151</v>
      </c>
      <c r="O324" s="706">
        <v>0.25</v>
      </c>
      <c r="P324" s="606">
        <v>44361</v>
      </c>
      <c r="Q324" s="606">
        <v>44376</v>
      </c>
      <c r="R324" s="615">
        <f t="shared" si="71"/>
        <v>12.000000000000011</v>
      </c>
      <c r="S324" s="673">
        <f>IF(INDEX(Historical!$D$7:$D$1257,MATCH(B324,Historical!$B$7:$B$1281,0))=0,"n/a",(INDEX(Historical!$C$7:$C$1259,MATCH(B324,Historical!$B$7:$B$1281,0))/INDEX(Historical!$D$7:$D$1257,MATCH(B324,Historical!$B$7:$B$1281,0))-1)*100)</f>
        <v>8.8888888888888786</v>
      </c>
      <c r="T324" s="673">
        <f>IF(INDEX(Historical!$F$7:$F$1250,MATCH(B324,Historical!$B$7:$B$1281,0))=0,"n/a",((INDEX(Historical!$C$7:$C$1259,MATCH(B324,Historical!$B$7:$B$1281,0))/INDEX(Historical!$F$7:$F$1250,MATCH(B324,Historical!$B$7:$B$1281,0)))^(1/3)-1)*100)</f>
        <v>6.1216696897209211</v>
      </c>
      <c r="U324" s="673">
        <f>IF(INDEX(Historical!$H$7:$H$1250,MATCH(B324,Historical!$B$7:$B$1281,0))=0,"n/a",((INDEX(Historical!$C$7:$C$1259,MATCH(B324,Historical!$B$7:$B$1281,0))/INDEX(Historical!$H$7:$H$1250,MATCH(B324,Historical!$B$7:$B$1281,0)))^(1/5)-1)*100)</f>
        <v>5.7788573117494302</v>
      </c>
      <c r="V324" s="673">
        <f>IF(INDEX(Historical!$O$7:$O$1250,MATCH(B324,Historical!$B$7:$B$1281,0))=0,"n/a",((INDEX(Historical!$C$7:$C$1259,MATCH(B324,Historical!$B$7:$B$1281,0))/INDEX(Historical!$O$7:$O$1250,MATCH(B324,Historical!$B$7:$B$1281,0)))^(1/10)-1)*100)</f>
        <v>9.3746329125196759</v>
      </c>
      <c r="W324" s="674">
        <f t="shared" si="72"/>
        <v>0.61643558373702889</v>
      </c>
      <c r="X324" s="675">
        <f t="shared" si="73"/>
        <v>1.2295441088828574</v>
      </c>
      <c r="Y324" s="637"/>
      <c r="Z324" s="624">
        <f t="shared" si="74"/>
        <v>9.8331870061457423</v>
      </c>
      <c r="AA324" s="853">
        <f t="shared" si="75"/>
        <v>5.8902546093064094</v>
      </c>
      <c r="AB324" s="854">
        <v>5</v>
      </c>
      <c r="AC324" s="833">
        <v>11.39</v>
      </c>
      <c r="AD324" s="833">
        <v>0.14000000000000001</v>
      </c>
      <c r="AE324" s="833">
        <v>1.21</v>
      </c>
      <c r="AF324" s="833">
        <v>2.81</v>
      </c>
      <c r="AG324" s="833">
        <v>65.100000000000009</v>
      </c>
      <c r="AH324" s="833">
        <v>-46</v>
      </c>
      <c r="AI324" s="833">
        <v>-24.73</v>
      </c>
      <c r="AJ324" s="833">
        <v>4.7</v>
      </c>
      <c r="AK324" s="833">
        <v>41.5</v>
      </c>
      <c r="AL324" s="845">
        <v>3380</v>
      </c>
      <c r="AM324" s="839">
        <v>6</v>
      </c>
      <c r="AN324" s="833">
        <v>0.55000000000000004</v>
      </c>
      <c r="AO324" s="711">
        <f t="shared" si="76"/>
        <v>1.5580020167968742</v>
      </c>
      <c r="AP324" s="712">
        <f t="shared" si="77"/>
        <v>7.4482566261032837</v>
      </c>
      <c r="AQ324" s="855">
        <f t="shared" si="78"/>
        <v>-14.231278811624248</v>
      </c>
      <c r="AR324" s="624">
        <f>INDEX(Historical!$C$7:$C$1259,MATCH(B324,Historical!$B$7:$B$1281,0))*IF(AH324="n/a",1.03,IF(AH324&lt;0,1.01,IF(AH324&gt;10,1.1,(1+AH324/100))))</f>
        <v>0.98980000000000001</v>
      </c>
      <c r="AS324" s="853">
        <f t="shared" si="79"/>
        <v>0.99969799999999998</v>
      </c>
      <c r="AT324" s="853">
        <f t="shared" si="85"/>
        <v>1.0996678</v>
      </c>
      <c r="AU324" s="853">
        <f t="shared" si="85"/>
        <v>1.2096345800000001</v>
      </c>
      <c r="AV324" s="853">
        <f t="shared" si="85"/>
        <v>1.3305980380000002</v>
      </c>
      <c r="AW324" s="624">
        <f t="shared" si="80"/>
        <v>5.629398418000001</v>
      </c>
      <c r="AX324" s="719">
        <f t="shared" si="81"/>
        <v>8.3908159457445226</v>
      </c>
      <c r="AY324" s="900">
        <v>1.1100000000000001</v>
      </c>
      <c r="AZ324" s="839">
        <v>200.99</v>
      </c>
      <c r="BA324" s="839">
        <v>-11.08</v>
      </c>
      <c r="BB324" s="839">
        <v>6.18</v>
      </c>
      <c r="BC324" s="839">
        <v>35.53</v>
      </c>
      <c r="BD324" s="618"/>
      <c r="BE324" s="597">
        <v>2011</v>
      </c>
      <c r="BF324" s="865">
        <f t="shared" si="82"/>
        <v>0</v>
      </c>
      <c r="BG324" s="849">
        <v>25.7</v>
      </c>
    </row>
    <row r="325" spans="1:59" ht="11.25" customHeight="1" x14ac:dyDescent="0.2">
      <c r="A325" s="838" t="s">
        <v>842</v>
      </c>
      <c r="B325" s="842" t="s">
        <v>843</v>
      </c>
      <c r="C325" s="898" t="s">
        <v>4253</v>
      </c>
      <c r="D325" s="898" t="s">
        <v>4254</v>
      </c>
      <c r="E325" s="705">
        <v>24</v>
      </c>
      <c r="F325" s="1153">
        <v>145</v>
      </c>
      <c r="G325" s="1153" t="s">
        <v>37</v>
      </c>
      <c r="H325" s="1153" t="s">
        <v>37</v>
      </c>
      <c r="I325" s="841">
        <v>70.760000000000005</v>
      </c>
      <c r="J325" s="624">
        <f t="shared" si="69"/>
        <v>5.9242509892594688</v>
      </c>
      <c r="K325" s="851">
        <v>1.048</v>
      </c>
      <c r="L325" s="854">
        <v>4</v>
      </c>
      <c r="M325" s="615">
        <f t="shared" si="70"/>
        <v>4.1920000000000002</v>
      </c>
      <c r="N325" s="837" t="s">
        <v>218</v>
      </c>
      <c r="O325" s="707">
        <v>1.046</v>
      </c>
      <c r="P325" s="606">
        <v>44285</v>
      </c>
      <c r="Q325" s="606">
        <v>44301</v>
      </c>
      <c r="R325" s="615">
        <f t="shared" si="71"/>
        <v>0.191204588910134</v>
      </c>
      <c r="S325" s="673">
        <f>IF(INDEX(Historical!$D$7:$D$1257,MATCH(B325,Historical!$B$7:$B$1281,0))=0,"n/a",(INDEX(Historical!$C$7:$C$1259,MATCH(B325,Historical!$B$7:$B$1281,0))/INDEX(Historical!$D$7:$D$1257,MATCH(B325,Historical!$B$7:$B$1281,0))-1)*100)</f>
        <v>0.77444336882865894</v>
      </c>
      <c r="T325" s="673">
        <f>IF(INDEX(Historical!$F$7:$F$1250,MATCH(B325,Historical!$B$7:$B$1281,0))=0,"n/a",((INDEX(Historical!$C$7:$C$1259,MATCH(B325,Historical!$B$7:$B$1281,0))/INDEX(Historical!$F$7:$F$1250,MATCH(B325,Historical!$B$7:$B$1281,0)))^(1/3)-1)*100)</f>
        <v>1.1800498984367636</v>
      </c>
      <c r="U325" s="673">
        <f>IF(INDEX(Historical!$H$7:$H$1250,MATCH(B325,Historical!$B$7:$B$1281,0))=0,"n/a",((INDEX(Historical!$C$7:$C$1259,MATCH(B325,Historical!$B$7:$B$1281,0))/INDEX(Historical!$H$7:$H$1250,MATCH(B325,Historical!$B$7:$B$1281,0)))^(1/5)-1)*100)</f>
        <v>1.702224385918627</v>
      </c>
      <c r="V325" s="673">
        <f>IF(INDEX(Historical!$O$7:$O$1250,MATCH(B325,Historical!$B$7:$B$1281,0))=0,"n/a",((INDEX(Historical!$C$7:$C$1259,MATCH(B325,Historical!$B$7:$B$1281,0))/INDEX(Historical!$O$7:$O$1250,MATCH(B325,Historical!$B$7:$B$1281,0)))^(1/10)-1)*100)</f>
        <v>7.5018492689968408</v>
      </c>
      <c r="W325" s="674">
        <f t="shared" si="72"/>
        <v>0.22690730310371207</v>
      </c>
      <c r="X325" s="675">
        <f t="shared" si="73"/>
        <v>0.17369636591006396</v>
      </c>
      <c r="Y325" s="843"/>
      <c r="Z325" s="624">
        <f t="shared" si="74"/>
        <v>163.11284046692609</v>
      </c>
      <c r="AA325" s="853">
        <f t="shared" si="75"/>
        <v>27.533073929961095</v>
      </c>
      <c r="AB325" s="854">
        <v>12</v>
      </c>
      <c r="AC325" s="833">
        <v>2.57</v>
      </c>
      <c r="AD325" s="833" t="s">
        <v>136</v>
      </c>
      <c r="AE325" s="833">
        <v>10.039999999999999</v>
      </c>
      <c r="AF325" s="833">
        <v>1.81</v>
      </c>
      <c r="AG325" s="833">
        <v>6.7</v>
      </c>
      <c r="AH325" s="833">
        <v>44.7</v>
      </c>
      <c r="AI325" s="833">
        <v>11.24</v>
      </c>
      <c r="AJ325" s="833">
        <v>9.8000000000000007</v>
      </c>
      <c r="AK325" s="833" t="s">
        <v>136</v>
      </c>
      <c r="AL325" s="845">
        <v>12150</v>
      </c>
      <c r="AM325" s="839">
        <v>1</v>
      </c>
      <c r="AN325" s="833">
        <v>0.97</v>
      </c>
      <c r="AO325" s="711">
        <f t="shared" si="76"/>
        <v>-19.906598554782999</v>
      </c>
      <c r="AP325" s="712">
        <f t="shared" si="77"/>
        <v>7.6264753751780958</v>
      </c>
      <c r="AQ325" s="855">
        <f t="shared" si="78"/>
        <v>48.824824412580355</v>
      </c>
      <c r="AR325" s="624">
        <f>INDEX(Historical!$C$7:$C$1259,MATCH(B325,Historical!$B$7:$B$1281,0))*IF(AH325="n/a",1.03,IF(AH325&lt;0,1.01,IF(AH325&gt;10,1.1,(1+AH325/100))))</f>
        <v>4.5804</v>
      </c>
      <c r="AS325" s="853">
        <f t="shared" si="79"/>
        <v>5.0384400000000005</v>
      </c>
      <c r="AT325" s="853">
        <f t="shared" si="85"/>
        <v>5.1895932000000009</v>
      </c>
      <c r="AU325" s="853">
        <f t="shared" si="85"/>
        <v>5.3452809960000014</v>
      </c>
      <c r="AV325" s="853">
        <f t="shared" si="85"/>
        <v>5.5056394258800019</v>
      </c>
      <c r="AW325" s="624">
        <f t="shared" si="80"/>
        <v>25.659353621880005</v>
      </c>
      <c r="AX325" s="719">
        <f t="shared" si="81"/>
        <v>36.26251218468061</v>
      </c>
      <c r="AY325" s="900">
        <v>0.75</v>
      </c>
      <c r="AZ325" s="839">
        <v>44.379999999999995</v>
      </c>
      <c r="BA325" s="839">
        <v>-7.04</v>
      </c>
      <c r="BB325" s="839">
        <v>3.04</v>
      </c>
      <c r="BC325" s="839">
        <v>3.26</v>
      </c>
      <c r="BE325" s="597">
        <v>1998</v>
      </c>
      <c r="BF325" s="865">
        <f t="shared" si="82"/>
        <v>2</v>
      </c>
      <c r="BG325" s="849">
        <v>3.2</v>
      </c>
    </row>
    <row r="326" spans="1:59" ht="11.25" customHeight="1" x14ac:dyDescent="0.2">
      <c r="A326" s="831" t="s">
        <v>844</v>
      </c>
      <c r="B326" s="842" t="s">
        <v>845</v>
      </c>
      <c r="C326" s="898" t="s">
        <v>108</v>
      </c>
      <c r="D326" s="898" t="s">
        <v>118</v>
      </c>
      <c r="E326" s="705">
        <v>19</v>
      </c>
      <c r="F326" s="1153">
        <v>175</v>
      </c>
      <c r="G326" s="1153" t="s">
        <v>106</v>
      </c>
      <c r="H326" s="1153" t="s">
        <v>106</v>
      </c>
      <c r="I326" s="841">
        <v>75.349999999999994</v>
      </c>
      <c r="J326" s="624">
        <f t="shared" si="69"/>
        <v>0.6370272063702721</v>
      </c>
      <c r="K326" s="844">
        <v>0.12</v>
      </c>
      <c r="L326" s="854">
        <v>4</v>
      </c>
      <c r="M326" s="615">
        <f t="shared" si="70"/>
        <v>0.48</v>
      </c>
      <c r="N326" s="837" t="s">
        <v>501</v>
      </c>
      <c r="O326" s="709">
        <v>0.11</v>
      </c>
      <c r="P326" s="606">
        <v>44004</v>
      </c>
      <c r="Q326" s="606">
        <v>44012</v>
      </c>
      <c r="R326" s="615">
        <f t="shared" si="71"/>
        <v>9.0909090909090864</v>
      </c>
      <c r="S326" s="673">
        <f>IF(INDEX(Historical!$D$7:$D$1257,MATCH(B326,Historical!$B$7:$B$1281,0))=0,"n/a",(INDEX(Historical!$C$7:$C$1259,MATCH(B326,Historical!$B$7:$B$1281,0))/INDEX(Historical!$D$7:$D$1257,MATCH(B326,Historical!$B$7:$B$1281,0))-1)*100)</f>
        <v>9.302325581395344</v>
      </c>
      <c r="T326" s="673">
        <f>IF(INDEX(Historical!$F$7:$F$1250,MATCH(B326,Historical!$B$7:$B$1281,0))=0,"n/a",((INDEX(Historical!$C$7:$C$1259,MATCH(B326,Historical!$B$7:$B$1281,0))/INDEX(Historical!$F$7:$F$1250,MATCH(B326,Historical!$B$7:$B$1281,0)))^(1/3)-1)*100)</f>
        <v>8.6280897659601674</v>
      </c>
      <c r="U326" s="673">
        <f>IF(INDEX(Historical!$H$7:$H$1250,MATCH(B326,Historical!$B$7:$B$1281,0))=0,"n/a",((INDEX(Historical!$C$7:$C$1259,MATCH(B326,Historical!$B$7:$B$1281,0))/INDEX(Historical!$H$7:$H$1250,MATCH(B326,Historical!$B$7:$B$1281,0)))^(1/5)-1)*100)</f>
        <v>8.4471771197698544</v>
      </c>
      <c r="V326" s="673">
        <f>IF(INDEX(Historical!$O$7:$O$1250,MATCH(B326,Historical!$B$7:$B$1281,0))=0,"n/a",((INDEX(Historical!$C$7:$C$1259,MATCH(B326,Historical!$B$7:$B$1281,0))/INDEX(Historical!$O$7:$O$1250,MATCH(B326,Historical!$B$7:$B$1281,0)))^(1/10)-1)*100)</f>
        <v>10.073439007515983</v>
      </c>
      <c r="W326" s="674">
        <f t="shared" si="72"/>
        <v>0.83855941485993568</v>
      </c>
      <c r="X326" s="675">
        <f t="shared" si="73"/>
        <v>4.9689277175116784</v>
      </c>
      <c r="Y326" s="903" t="s">
        <v>4113</v>
      </c>
      <c r="Z326" s="624">
        <f t="shared" si="74"/>
        <v>16.901408450704224</v>
      </c>
      <c r="AA326" s="853">
        <f t="shared" si="75"/>
        <v>26.531690140845068</v>
      </c>
      <c r="AB326" s="854">
        <v>12</v>
      </c>
      <c r="AC326" s="833">
        <v>2.84</v>
      </c>
      <c r="AD326" s="833">
        <v>1.18</v>
      </c>
      <c r="AE326" s="833">
        <v>1.66</v>
      </c>
      <c r="AF326" s="833">
        <v>2.25</v>
      </c>
      <c r="AG326" s="833">
        <v>9</v>
      </c>
      <c r="AH326" s="833">
        <v>-20.200000000000003</v>
      </c>
      <c r="AI326" s="833">
        <v>16.439999999999998</v>
      </c>
      <c r="AJ326" s="833">
        <v>1.7000000000000002</v>
      </c>
      <c r="AK326" s="833">
        <v>22.84</v>
      </c>
      <c r="AL326" s="845">
        <v>13440</v>
      </c>
      <c r="AM326" s="839">
        <v>23.919999999999998</v>
      </c>
      <c r="AN326" s="833">
        <v>0.43</v>
      </c>
      <c r="AO326" s="711">
        <f t="shared" si="76"/>
        <v>-17.44748581470494</v>
      </c>
      <c r="AP326" s="712">
        <f t="shared" si="77"/>
        <v>9.0842043261401262</v>
      </c>
      <c r="AQ326" s="855">
        <f t="shared" si="78"/>
        <v>62.88551237247917</v>
      </c>
      <c r="AR326" s="624">
        <f>INDEX(Historical!$C$7:$C$1259,MATCH(B326,Historical!$B$7:$B$1281,0))*IF(AH326="n/a",1.03,IF(AH326&lt;0,1.01,IF(AH326&gt;10,1.1,(1+AH326/100))))</f>
        <v>0.47469999999999996</v>
      </c>
      <c r="AS326" s="853">
        <f t="shared" si="79"/>
        <v>0.52217000000000002</v>
      </c>
      <c r="AT326" s="853">
        <f t="shared" si="85"/>
        <v>0.57438700000000009</v>
      </c>
      <c r="AU326" s="853">
        <f t="shared" si="85"/>
        <v>0.63182570000000016</v>
      </c>
      <c r="AV326" s="853">
        <f t="shared" si="85"/>
        <v>0.69500827000000021</v>
      </c>
      <c r="AW326" s="624">
        <f t="shared" si="80"/>
        <v>2.8980909700000006</v>
      </c>
      <c r="AX326" s="719">
        <f t="shared" si="81"/>
        <v>3.8461724883875261</v>
      </c>
      <c r="AY326" s="900">
        <v>0.83</v>
      </c>
      <c r="AZ326" s="839">
        <v>66.52</v>
      </c>
      <c r="BA326" s="839">
        <v>-2.6100000000000003</v>
      </c>
      <c r="BB326" s="839">
        <v>7.7299999999999995</v>
      </c>
      <c r="BC326" s="839">
        <v>16.39</v>
      </c>
      <c r="BE326" s="597">
        <v>2002</v>
      </c>
      <c r="BF326" s="865">
        <f t="shared" si="82"/>
        <v>1</v>
      </c>
      <c r="BG326" s="849">
        <v>1.9</v>
      </c>
    </row>
    <row r="327" spans="1:59" ht="11.25" customHeight="1" x14ac:dyDescent="0.2">
      <c r="A327" s="831" t="s">
        <v>1785</v>
      </c>
      <c r="B327" s="842" t="s">
        <v>1786</v>
      </c>
      <c r="C327" s="898" t="s">
        <v>108</v>
      </c>
      <c r="D327" s="898" t="s">
        <v>4272</v>
      </c>
      <c r="E327" s="705">
        <v>11</v>
      </c>
      <c r="F327" s="1153">
        <v>371</v>
      </c>
      <c r="G327" s="1153" t="s">
        <v>37</v>
      </c>
      <c r="H327" s="1153" t="s">
        <v>37</v>
      </c>
      <c r="I327" s="841">
        <v>36.06</v>
      </c>
      <c r="J327" s="624">
        <f t="shared" ref="J327:J390" si="86">(M327/I327)*100</f>
        <v>3.6605657237936775</v>
      </c>
      <c r="K327" s="844">
        <v>0.33</v>
      </c>
      <c r="L327" s="854">
        <v>4</v>
      </c>
      <c r="M327" s="615">
        <f t="shared" ref="M327:M390" si="87">K327*L327</f>
        <v>1.32</v>
      </c>
      <c r="N327" s="837" t="s">
        <v>163</v>
      </c>
      <c r="O327" s="706">
        <v>0.32</v>
      </c>
      <c r="P327" s="606">
        <v>44266</v>
      </c>
      <c r="Q327" s="606">
        <v>44287</v>
      </c>
      <c r="R327" s="615">
        <f t="shared" ref="R327:R332" si="88">(K327-O327)/O327*100</f>
        <v>3.1250000000000027</v>
      </c>
      <c r="S327" s="673">
        <f>IF(INDEX(Historical!$D$7:$D$1257,MATCH(B327,Historical!$B$7:$B$1281,0))=0,"n/a",(INDEX(Historical!$C$7:$C$1259,MATCH(B327,Historical!$B$7:$B$1281,0))/INDEX(Historical!$D$7:$D$1257,MATCH(B327,Historical!$B$7:$B$1281,0))-1)*100)</f>
        <v>4.0983606557376984</v>
      </c>
      <c r="T327" s="673">
        <f>IF(INDEX(Historical!$F$7:$F$1250,MATCH(B327,Historical!$B$7:$B$1281,0))=0,"n/a",((INDEX(Historical!$C$7:$C$1259,MATCH(B327,Historical!$B$7:$B$1281,0))/INDEX(Historical!$F$7:$F$1250,MATCH(B327,Historical!$B$7:$B$1281,0)))^(1/3)-1)*100)</f>
        <v>7.5807373057610761</v>
      </c>
      <c r="U327" s="673">
        <f>IF(INDEX(Historical!$H$7:$H$1250,MATCH(B327,Historical!$B$7:$B$1281,0))=0,"n/a",((INDEX(Historical!$C$7:$C$1259,MATCH(B327,Historical!$B$7:$B$1281,0))/INDEX(Historical!$H$7:$H$1250,MATCH(B327,Historical!$B$7:$B$1281,0)))^(1/5)-1)*100)</f>
        <v>6.8937875742901333</v>
      </c>
      <c r="V327" s="673">
        <f>IF(INDEX(Historical!$O$7:$O$1250,MATCH(B327,Historical!$B$7:$B$1281,0))=0,"n/a",((INDEX(Historical!$C$7:$C$1259,MATCH(B327,Historical!$B$7:$B$1281,0))/INDEX(Historical!$O$7:$O$1250,MATCH(B327,Historical!$B$7:$B$1281,0)))^(1/10)-1)*100)</f>
        <v>8.532940454248461</v>
      </c>
      <c r="W327" s="674">
        <f t="shared" ref="W327:W390" si="89">IF(OR(U327&lt;=0,U327="n/a",V327&lt;=0,V327="n/a"),"n/a",U327/V327)</f>
        <v>0.80790292763121174</v>
      </c>
      <c r="X327" s="675" t="str">
        <f t="shared" ref="X327:X332" si="90">IF(OR(AJ327&lt;=0,AJ327="n/a",U327&lt;=0,U327="n/a"),"n/a",U327/AJ327)</f>
        <v>n/a</v>
      </c>
      <c r="Y327" s="638"/>
      <c r="Z327" s="624">
        <f t="shared" ref="Z327:Z332" si="91">IF(OR(AC327&lt;0.01,AC327="n/a"),"n/a",M327/AC327*100)</f>
        <v>74.576271186440678</v>
      </c>
      <c r="AA327" s="853">
        <f t="shared" ref="AA327:AA332" si="92">IF(OR(AC327&lt;0.01,AC327="n/a"),"n/a",I327/AC327)</f>
        <v>20.372881355932204</v>
      </c>
      <c r="AB327" s="854">
        <v>12</v>
      </c>
      <c r="AC327" s="833">
        <v>1.77</v>
      </c>
      <c r="AD327" s="833">
        <v>2.04</v>
      </c>
      <c r="AE327" s="833">
        <v>4.34</v>
      </c>
      <c r="AF327" s="833">
        <v>0.93</v>
      </c>
      <c r="AG327" s="833">
        <v>4.5999999999999996</v>
      </c>
      <c r="AH327" s="833">
        <v>-37.200000000000003</v>
      </c>
      <c r="AI327" s="833">
        <v>-2.9899999999999998</v>
      </c>
      <c r="AJ327" s="833">
        <v>-3.8</v>
      </c>
      <c r="AK327" s="833">
        <v>10</v>
      </c>
      <c r="AL327" s="845">
        <v>2350</v>
      </c>
      <c r="AM327" s="839">
        <v>1.6</v>
      </c>
      <c r="AN327" s="833">
        <v>7.0000000000000007E-2</v>
      </c>
      <c r="AO327" s="711">
        <f t="shared" ref="AO327:AO332" si="93">IF(U327="n/a","n/a",IF(AA327&lt;0,"n/a",IF(AA327="n/a","n/a",J327+U327-AA327)))</f>
        <v>-9.8185280578483933</v>
      </c>
      <c r="AP327" s="712">
        <f t="shared" ref="AP327:AP332" si="94">IF(U327="n/a","n/a",J327+U327)</f>
        <v>10.554353298083811</v>
      </c>
      <c r="AQ327" s="855">
        <f t="shared" ref="AQ327:AQ332" si="95">IF(OR(AC327&lt;0.01,AF327="n/a"),"n/a",(I327/SQRT(22.5*AC327*(I327/AF327))-1)*100)</f>
        <v>-8.2351322103498159</v>
      </c>
      <c r="AR327" s="624">
        <f>INDEX(Historical!$C$7:$C$1259,MATCH(B327,Historical!$B$7:$B$1281,0))*IF(AH327="n/a",1.03,IF(AH327&lt;0,1.01,IF(AH327&gt;10,1.1,(1+AH327/100))))</f>
        <v>1.2827</v>
      </c>
      <c r="AS327" s="853">
        <f t="shared" ref="AS327:AS390" si="96">IF($AI327="n/a",1.03*AR327,IF($AI327&lt;0,1.01*AR327,IF($AI327&gt;10,1.1*AR327,(1+$AI327/100)*AR327)))</f>
        <v>1.2955269999999999</v>
      </c>
      <c r="AT327" s="853">
        <f t="shared" ref="AT327:AV346" si="97">IF($AK327="n/a",1.03*AS327,IF($AK327&lt;0,1.01*AS327,IF($AK327&gt;10,1.1*AS327,(1+$AK327/100)*AS327)))</f>
        <v>1.4250796999999999</v>
      </c>
      <c r="AU327" s="853">
        <f t="shared" si="97"/>
        <v>1.56758767</v>
      </c>
      <c r="AV327" s="853">
        <f t="shared" si="97"/>
        <v>1.7243464370000001</v>
      </c>
      <c r="AW327" s="624">
        <f t="shared" ref="AW327:AW390" si="98">SUM(AR327:AV327)</f>
        <v>7.2952408069999999</v>
      </c>
      <c r="AX327" s="719">
        <f t="shared" ref="AX327:AX390" si="99">AW327/I327*100</f>
        <v>20.230839731003879</v>
      </c>
      <c r="AY327" s="900">
        <v>1.1100000000000001</v>
      </c>
      <c r="AZ327" s="839">
        <v>106.52999999999999</v>
      </c>
      <c r="BA327" s="839">
        <v>-6.87</v>
      </c>
      <c r="BB327" s="839">
        <v>9</v>
      </c>
      <c r="BC327" s="839">
        <v>36.03</v>
      </c>
      <c r="BE327" s="597">
        <v>2011</v>
      </c>
      <c r="BF327" s="865">
        <f t="shared" ref="BF327:BF390" si="100">IF(BE327&gt;2008,0,IF(BE327&gt;2001,1,IF(BE327&gt;1990,2,IF(BE327&gt;1980,3,IF(BE327&gt;1973,4,IF(BE327&gt;1970,5,IF(BE327&gt;1960,6,IF(BE327&gt;1958,7,IF(BE327&gt;1953,8,9)))))))))</f>
        <v>0</v>
      </c>
      <c r="BG327" s="849">
        <v>0.70000000000000007</v>
      </c>
    </row>
    <row r="328" spans="1:59" ht="11.25" customHeight="1" x14ac:dyDescent="0.2">
      <c r="A328" s="831" t="s">
        <v>857</v>
      </c>
      <c r="B328" s="842" t="s">
        <v>858</v>
      </c>
      <c r="C328" s="898" t="s">
        <v>245</v>
      </c>
      <c r="D328" s="898" t="s">
        <v>4251</v>
      </c>
      <c r="E328" s="705">
        <v>16</v>
      </c>
      <c r="F328" s="1153">
        <v>250</v>
      </c>
      <c r="G328" s="1153" t="s">
        <v>106</v>
      </c>
      <c r="H328" s="1153" t="s">
        <v>106</v>
      </c>
      <c r="I328" s="841">
        <v>179.2</v>
      </c>
      <c r="J328" s="624">
        <f t="shared" si="86"/>
        <v>1.3169642857142858</v>
      </c>
      <c r="K328" s="844">
        <v>0.59</v>
      </c>
      <c r="L328" s="854">
        <v>4</v>
      </c>
      <c r="M328" s="615">
        <f t="shared" si="87"/>
        <v>2.36</v>
      </c>
      <c r="N328" s="837" t="s">
        <v>985</v>
      </c>
      <c r="O328" s="706">
        <v>0.53</v>
      </c>
      <c r="P328" s="606">
        <v>44308</v>
      </c>
      <c r="Q328" s="606">
        <v>44344</v>
      </c>
      <c r="R328" s="615">
        <f t="shared" si="88"/>
        <v>11.320754716981121</v>
      </c>
      <c r="S328" s="673">
        <f>IF(INDEX(Historical!$D$7:$D$1257,MATCH(B328,Historical!$B$7:$B$1281,0))=0,"n/a",(INDEX(Historical!$C$7:$C$1259,MATCH(B328,Historical!$B$7:$B$1281,0))/INDEX(Historical!$D$7:$D$1257,MATCH(B328,Historical!$B$7:$B$1281,0))-1)*100)</f>
        <v>5.3475935828876997</v>
      </c>
      <c r="T328" s="673">
        <f>IF(INDEX(Historical!$F$7:$F$1250,MATCH(B328,Historical!$B$7:$B$1281,0))=0,"n/a",((INDEX(Historical!$C$7:$C$1259,MATCH(B328,Historical!$B$7:$B$1281,0))/INDEX(Historical!$F$7:$F$1250,MATCH(B328,Historical!$B$7:$B$1281,0)))^(1/3)-1)*100)</f>
        <v>8.5546675808561456</v>
      </c>
      <c r="U328" s="673">
        <f>IF(INDEX(Historical!$H$7:$H$1250,MATCH(B328,Historical!$B$7:$B$1281,0))=0,"n/a",((INDEX(Historical!$C$7:$C$1259,MATCH(B328,Historical!$B$7:$B$1281,0))/INDEX(Historical!$H$7:$H$1250,MATCH(B328,Historical!$B$7:$B$1281,0)))^(1/5)-1)*100)</f>
        <v>7.3785235039921293</v>
      </c>
      <c r="V328" s="673">
        <f>IF(INDEX(Historical!$O$7:$O$1250,MATCH(B328,Historical!$B$7:$B$1281,0))=0,"n/a",((INDEX(Historical!$C$7:$C$1259,MATCH(B328,Historical!$B$7:$B$1281,0))/INDEX(Historical!$O$7:$O$1250,MATCH(B328,Historical!$B$7:$B$1281,0)))^(1/10)-1)*100)</f>
        <v>13.608376497073603</v>
      </c>
      <c r="W328" s="674">
        <f t="shared" si="89"/>
        <v>0.5422045389160739</v>
      </c>
      <c r="X328" s="675">
        <f t="shared" si="90"/>
        <v>1.1012721647749446</v>
      </c>
      <c r="Y328" s="842"/>
      <c r="Z328" s="624">
        <f t="shared" si="91"/>
        <v>27.409988385598144</v>
      </c>
      <c r="AA328" s="853">
        <f t="shared" si="92"/>
        <v>20.8130081300813</v>
      </c>
      <c r="AB328" s="854">
        <v>1</v>
      </c>
      <c r="AC328" s="833">
        <v>8.61</v>
      </c>
      <c r="AD328" s="833">
        <v>2.25</v>
      </c>
      <c r="AE328" s="833">
        <v>2</v>
      </c>
      <c r="AF328" s="833">
        <v>10.17</v>
      </c>
      <c r="AG328" s="833">
        <v>31.7</v>
      </c>
      <c r="AH328" s="833">
        <v>14.499999999999998</v>
      </c>
      <c r="AI328" s="833">
        <v>4.09</v>
      </c>
      <c r="AJ328" s="833">
        <v>6.7</v>
      </c>
      <c r="AK328" s="833">
        <v>9.5</v>
      </c>
      <c r="AL328" s="845">
        <v>13580</v>
      </c>
      <c r="AM328" s="839">
        <v>0.6</v>
      </c>
      <c r="AN328" s="833">
        <v>0.21</v>
      </c>
      <c r="AO328" s="711">
        <f t="shared" si="93"/>
        <v>-12.117520340374885</v>
      </c>
      <c r="AP328" s="712">
        <f t="shared" si="94"/>
        <v>8.6954877897064158</v>
      </c>
      <c r="AQ328" s="855">
        <f t="shared" si="95"/>
        <v>206.71615012575955</v>
      </c>
      <c r="AR328" s="624">
        <f>INDEX(Historical!$C$7:$C$1259,MATCH(B328,Historical!$B$7:$B$1281,0))*IF(AH328="n/a",1.03,IF(AH328&lt;0,1.01,IF(AH328&gt;10,1.1,(1+AH328/100))))</f>
        <v>2.1670000000000003</v>
      </c>
      <c r="AS328" s="853">
        <f t="shared" si="96"/>
        <v>2.2556303</v>
      </c>
      <c r="AT328" s="853">
        <f t="shared" si="97"/>
        <v>2.4699151785</v>
      </c>
      <c r="AU328" s="853">
        <f t="shared" si="97"/>
        <v>2.7045571204574999</v>
      </c>
      <c r="AV328" s="853">
        <f t="shared" si="97"/>
        <v>2.9614900469009622</v>
      </c>
      <c r="AW328" s="624">
        <f t="shared" si="98"/>
        <v>12.558592645858463</v>
      </c>
      <c r="AX328" s="719">
        <f t="shared" si="99"/>
        <v>7.0081432175549461</v>
      </c>
      <c r="AY328" s="900">
        <v>1.65</v>
      </c>
      <c r="AZ328" s="839">
        <v>390.42</v>
      </c>
      <c r="BA328" s="839">
        <v>-3.25</v>
      </c>
      <c r="BB328" s="839">
        <v>29.349999999999998</v>
      </c>
      <c r="BC328" s="839">
        <v>68.19</v>
      </c>
      <c r="BE328" s="597">
        <v>2006</v>
      </c>
      <c r="BF328" s="865">
        <f t="shared" si="100"/>
        <v>1</v>
      </c>
      <c r="BG328" s="849">
        <v>9.5</v>
      </c>
    </row>
    <row r="329" spans="1:59" ht="11.25" customHeight="1" x14ac:dyDescent="0.2">
      <c r="A329" s="831" t="s">
        <v>1787</v>
      </c>
      <c r="B329" s="842" t="s">
        <v>1788</v>
      </c>
      <c r="C329" s="898" t="s">
        <v>108</v>
      </c>
      <c r="D329" s="898" t="s">
        <v>4272</v>
      </c>
      <c r="E329" s="705">
        <v>11</v>
      </c>
      <c r="F329" s="1153">
        <v>352</v>
      </c>
      <c r="G329" s="1153" t="s">
        <v>106</v>
      </c>
      <c r="H329" s="1153" t="s">
        <v>106</v>
      </c>
      <c r="I329" s="841">
        <v>24.09</v>
      </c>
      <c r="J329" s="624">
        <f t="shared" si="86"/>
        <v>3.6529680365296802</v>
      </c>
      <c r="K329" s="844">
        <v>0.22</v>
      </c>
      <c r="L329" s="854">
        <v>4</v>
      </c>
      <c r="M329" s="615">
        <f t="shared" si="87"/>
        <v>0.88</v>
      </c>
      <c r="N329" s="837" t="s">
        <v>431</v>
      </c>
      <c r="O329" s="706">
        <v>0.21</v>
      </c>
      <c r="P329" s="606">
        <v>44236</v>
      </c>
      <c r="Q329" s="606">
        <v>44251</v>
      </c>
      <c r="R329" s="615">
        <f t="shared" si="88"/>
        <v>4.7619047619047663</v>
      </c>
      <c r="S329" s="673">
        <f>IF(INDEX(Historical!$D$7:$D$1257,MATCH(B329,Historical!$B$7:$B$1281,0))=0,"n/a",(INDEX(Historical!$C$7:$C$1259,MATCH(B329,Historical!$B$7:$B$1281,0))/INDEX(Historical!$D$7:$D$1257,MATCH(B329,Historical!$B$7:$B$1281,0))-1)*100)</f>
        <v>1.2048192771084265</v>
      </c>
      <c r="T329" s="673">
        <f>IF(INDEX(Historical!$F$7:$F$1250,MATCH(B329,Historical!$B$7:$B$1281,0))=0,"n/a",((INDEX(Historical!$C$7:$C$1259,MATCH(B329,Historical!$B$7:$B$1281,0))/INDEX(Historical!$F$7:$F$1250,MATCH(B329,Historical!$B$7:$B$1281,0)))^(1/3)-1)*100)</f>
        <v>5.7645954231698715</v>
      </c>
      <c r="U329" s="673">
        <f>IF(INDEX(Historical!$H$7:$H$1250,MATCH(B329,Historical!$B$7:$B$1281,0))=0,"n/a",((INDEX(Historical!$C$7:$C$1259,MATCH(B329,Historical!$B$7:$B$1281,0))/INDEX(Historical!$H$7:$H$1250,MATCH(B329,Historical!$B$7:$B$1281,0)))^(1/5)-1)*100)</f>
        <v>6.2618858899870622</v>
      </c>
      <c r="V329" s="673">
        <f>IF(INDEX(Historical!$O$7:$O$1250,MATCH(B329,Historical!$B$7:$B$1281,0))=0,"n/a",((INDEX(Historical!$C$7:$C$1259,MATCH(B329,Historical!$B$7:$B$1281,0))/INDEX(Historical!$O$7:$O$1250,MATCH(B329,Historical!$B$7:$B$1281,0)))^(1/10)-1)*100)</f>
        <v>32.596154241693199</v>
      </c>
      <c r="W329" s="674">
        <f t="shared" si="89"/>
        <v>0.19210505152100391</v>
      </c>
      <c r="X329" s="675">
        <f t="shared" si="90"/>
        <v>0.78273573624838277</v>
      </c>
      <c r="Y329" s="646" t="s">
        <v>4577</v>
      </c>
      <c r="Z329" s="624">
        <f t="shared" si="91"/>
        <v>44.44444444444445</v>
      </c>
      <c r="AA329" s="853">
        <f t="shared" si="92"/>
        <v>12.166666666666666</v>
      </c>
      <c r="AB329" s="854">
        <v>12</v>
      </c>
      <c r="AC329" s="833">
        <v>1.98</v>
      </c>
      <c r="AD329" s="833" t="s">
        <v>136</v>
      </c>
      <c r="AE329" s="833">
        <v>3.95</v>
      </c>
      <c r="AF329" s="833">
        <v>1.81</v>
      </c>
      <c r="AG329" s="833">
        <v>15.4</v>
      </c>
      <c r="AH329" s="833">
        <v>13.8</v>
      </c>
      <c r="AI329" s="833">
        <v>-3.09</v>
      </c>
      <c r="AJ329" s="833">
        <v>8</v>
      </c>
      <c r="AK329" s="833" t="s">
        <v>136</v>
      </c>
      <c r="AL329" s="845">
        <v>395.42</v>
      </c>
      <c r="AM329" s="839">
        <v>2.7</v>
      </c>
      <c r="AN329" s="833">
        <v>0.19</v>
      </c>
      <c r="AO329" s="711">
        <f t="shared" si="93"/>
        <v>-2.2518127401499246</v>
      </c>
      <c r="AP329" s="712">
        <f t="shared" si="94"/>
        <v>9.9148539265167415</v>
      </c>
      <c r="AQ329" s="855">
        <f t="shared" si="95"/>
        <v>-1.0686732758151685</v>
      </c>
      <c r="AR329" s="624">
        <f>INDEX(Historical!$C$7:$C$1259,MATCH(B329,Historical!$B$7:$B$1281,0))*IF(AH329="n/a",1.03,IF(AH329&lt;0,1.01,IF(AH329&gt;10,1.1,(1+AH329/100))))</f>
        <v>0.92400000000000004</v>
      </c>
      <c r="AS329" s="853">
        <f t="shared" si="96"/>
        <v>0.93324000000000007</v>
      </c>
      <c r="AT329" s="853">
        <f t="shared" si="97"/>
        <v>0.96123720000000012</v>
      </c>
      <c r="AU329" s="853">
        <f t="shared" si="97"/>
        <v>0.99007431600000018</v>
      </c>
      <c r="AV329" s="853">
        <f t="shared" si="97"/>
        <v>1.0197765454800003</v>
      </c>
      <c r="AW329" s="624">
        <f t="shared" si="98"/>
        <v>4.8283280614800006</v>
      </c>
      <c r="AX329" s="719">
        <f t="shared" si="99"/>
        <v>20.042872816438358</v>
      </c>
      <c r="AY329" s="900">
        <v>0.99</v>
      </c>
      <c r="AZ329" s="839">
        <v>66.14</v>
      </c>
      <c r="BA329" s="839">
        <v>-10.040000000000001</v>
      </c>
      <c r="BB329" s="839">
        <v>3.92</v>
      </c>
      <c r="BC329" s="839">
        <v>25.3</v>
      </c>
      <c r="BE329" s="597">
        <v>2011</v>
      </c>
      <c r="BF329" s="865">
        <f t="shared" si="100"/>
        <v>0</v>
      </c>
      <c r="BG329" s="849">
        <v>1.2</v>
      </c>
    </row>
    <row r="330" spans="1:59" ht="11.25" customHeight="1" x14ac:dyDescent="0.2">
      <c r="A330" s="831" t="s">
        <v>859</v>
      </c>
      <c r="B330" s="842" t="s">
        <v>860</v>
      </c>
      <c r="C330" s="898" t="s">
        <v>131</v>
      </c>
      <c r="D330" s="898" t="s">
        <v>4263</v>
      </c>
      <c r="E330" s="705">
        <v>18</v>
      </c>
      <c r="F330" s="1153">
        <v>207</v>
      </c>
      <c r="G330" s="1153" t="s">
        <v>37</v>
      </c>
      <c r="H330" s="1153" t="s">
        <v>115</v>
      </c>
      <c r="I330" s="841">
        <v>66.510000000000005</v>
      </c>
      <c r="J330" s="624">
        <f t="shared" si="86"/>
        <v>2.7514659449706809</v>
      </c>
      <c r="K330" s="844">
        <v>0.45750000000000002</v>
      </c>
      <c r="L330" s="854">
        <v>4</v>
      </c>
      <c r="M330" s="615">
        <f t="shared" si="87"/>
        <v>1.83</v>
      </c>
      <c r="N330" s="837" t="s">
        <v>455</v>
      </c>
      <c r="O330" s="706">
        <v>0.43</v>
      </c>
      <c r="P330" s="606">
        <v>44267</v>
      </c>
      <c r="Q330" s="606">
        <v>44306</v>
      </c>
      <c r="R330" s="615">
        <f t="shared" si="88"/>
        <v>6.3953488372093084</v>
      </c>
      <c r="S330" s="673">
        <f>IF(INDEX(Historical!$D$7:$D$1257,MATCH(B330,Historical!$B$7:$B$1281,0))=0,"n/a",(INDEX(Historical!$C$7:$C$1259,MATCH(B330,Historical!$B$7:$B$1281,0))/INDEX(Historical!$D$7:$D$1257,MATCH(B330,Historical!$B$7:$B$1281,0))-1)*100)</f>
        <v>6.2695924764890387</v>
      </c>
      <c r="T330" s="673">
        <f>IF(INDEX(Historical!$F$7:$F$1250,MATCH(B330,Historical!$B$7:$B$1281,0))=0,"n/a",((INDEX(Historical!$C$7:$C$1259,MATCH(B330,Historical!$B$7:$B$1281,0))/INDEX(Historical!$F$7:$F$1250,MATCH(B330,Historical!$B$7:$B$1281,0)))^(1/3)-1)*100)</f>
        <v>6.0784387922021121</v>
      </c>
      <c r="U330" s="673">
        <f>IF(INDEX(Historical!$H$7:$H$1250,MATCH(B330,Historical!$B$7:$B$1281,0))=0,"n/a",((INDEX(Historical!$C$7:$C$1259,MATCH(B330,Historical!$B$7:$B$1281,0))/INDEX(Historical!$H$7:$H$1250,MATCH(B330,Historical!$B$7:$B$1281,0)))^(1/5)-1)*100)</f>
        <v>6.1108592903658776</v>
      </c>
      <c r="V330" s="673">
        <f>IF(INDEX(Historical!$O$7:$O$1250,MATCH(B330,Historical!$B$7:$B$1281,0))=0,"n/a",((INDEX(Historical!$C$7:$C$1259,MATCH(B330,Historical!$B$7:$B$1281,0))/INDEX(Historical!$O$7:$O$1250,MATCH(B330,Historical!$B$7:$B$1281,0)))^(1/10)-1)*100)</f>
        <v>5.4713882016016013</v>
      </c>
      <c r="W330" s="674">
        <f t="shared" si="89"/>
        <v>1.1168754738654969</v>
      </c>
      <c r="X330" s="675">
        <f t="shared" si="90"/>
        <v>0.80406043294287866</v>
      </c>
      <c r="Y330" s="842"/>
      <c r="Z330" s="624">
        <f t="shared" si="91"/>
        <v>65.591397849462368</v>
      </c>
      <c r="AA330" s="853">
        <f t="shared" si="92"/>
        <v>23.838709677419356</v>
      </c>
      <c r="AB330" s="854">
        <v>12</v>
      </c>
      <c r="AC330" s="833">
        <v>2.79</v>
      </c>
      <c r="AD330" s="833">
        <v>3.76</v>
      </c>
      <c r="AE330" s="833">
        <v>3.06</v>
      </c>
      <c r="AF330" s="833">
        <v>2.4</v>
      </c>
      <c r="AG330" s="833">
        <v>10.7</v>
      </c>
      <c r="AH330" s="833">
        <v>5.7</v>
      </c>
      <c r="AI330" s="833">
        <v>6.94</v>
      </c>
      <c r="AJ330" s="833">
        <v>7.6</v>
      </c>
      <c r="AK330" s="833">
        <v>6.3</v>
      </c>
      <c r="AL330" s="845">
        <v>35320</v>
      </c>
      <c r="AM330" s="839">
        <v>0.3</v>
      </c>
      <c r="AN330" s="833">
        <v>1.42</v>
      </c>
      <c r="AO330" s="711">
        <f t="shared" si="93"/>
        <v>-14.976384442082797</v>
      </c>
      <c r="AP330" s="712">
        <f t="shared" si="94"/>
        <v>8.8623252353365594</v>
      </c>
      <c r="AQ330" s="855">
        <f t="shared" si="95"/>
        <v>59.46145925974502</v>
      </c>
      <c r="AR330" s="624">
        <f>INDEX(Historical!$C$7:$C$1259,MATCH(B330,Historical!$B$7:$B$1281,0))*IF(AH330="n/a",1.03,IF(AH330&lt;0,1.01,IF(AH330&gt;10,1.1,(1+AH330/100))))</f>
        <v>1.791615</v>
      </c>
      <c r="AS330" s="853">
        <f t="shared" si="96"/>
        <v>1.9159530809999998</v>
      </c>
      <c r="AT330" s="853">
        <f t="shared" si="97"/>
        <v>2.0366581251029996</v>
      </c>
      <c r="AU330" s="853">
        <f t="shared" si="97"/>
        <v>2.1649675869844884</v>
      </c>
      <c r="AV330" s="853">
        <f t="shared" si="97"/>
        <v>2.3013605449645111</v>
      </c>
      <c r="AW330" s="624">
        <f t="shared" si="98"/>
        <v>10.210554338051999</v>
      </c>
      <c r="AX330" s="719">
        <f t="shared" si="99"/>
        <v>15.351908492034278</v>
      </c>
      <c r="AY330" s="900">
        <v>0.27</v>
      </c>
      <c r="AZ330" s="839">
        <v>18.62</v>
      </c>
      <c r="BA330" s="839">
        <v>-12.989999999999998</v>
      </c>
      <c r="BB330" s="839">
        <v>5.91</v>
      </c>
      <c r="BC330" s="839">
        <v>-0.57000000000000006</v>
      </c>
      <c r="BE330" s="597">
        <v>2004</v>
      </c>
      <c r="BF330" s="865">
        <f t="shared" si="100"/>
        <v>1</v>
      </c>
      <c r="BG330" s="849">
        <v>2.8000000000000003</v>
      </c>
    </row>
    <row r="331" spans="1:59" ht="11.25" customHeight="1" x14ac:dyDescent="0.2">
      <c r="A331" s="847" t="s">
        <v>1812</v>
      </c>
      <c r="B331" s="842" t="s">
        <v>1813</v>
      </c>
      <c r="C331" s="1022" t="s">
        <v>112</v>
      </c>
      <c r="D331" s="1022" t="s">
        <v>211</v>
      </c>
      <c r="E331" s="705">
        <v>11</v>
      </c>
      <c r="F331" s="1153">
        <v>358</v>
      </c>
      <c r="G331" s="1153" t="s">
        <v>37</v>
      </c>
      <c r="H331" s="1153" t="s">
        <v>37</v>
      </c>
      <c r="I331" s="841">
        <v>105.18</v>
      </c>
      <c r="J331" s="624">
        <f t="shared" si="86"/>
        <v>1.0648412245674084</v>
      </c>
      <c r="K331" s="844">
        <v>0.28000000000000003</v>
      </c>
      <c r="L331" s="854">
        <v>4</v>
      </c>
      <c r="M331" s="615">
        <f t="shared" si="87"/>
        <v>1.1200000000000001</v>
      </c>
      <c r="N331" s="837" t="s">
        <v>148</v>
      </c>
      <c r="O331" s="706">
        <v>0.26</v>
      </c>
      <c r="P331" s="606">
        <v>44244</v>
      </c>
      <c r="Q331" s="606">
        <v>44273</v>
      </c>
      <c r="R331" s="615">
        <f t="shared" si="88"/>
        <v>7.6923076923076987</v>
      </c>
      <c r="S331" s="673">
        <f>IF(INDEX(Historical!$D$7:$D$1257,MATCH(B331,Historical!$B$7:$B$1281,0))=0,"n/a",(INDEX(Historical!$C$7:$C$1259,MATCH(B331,Historical!$B$7:$B$1281,0))/INDEX(Historical!$D$7:$D$1257,MATCH(B331,Historical!$B$7:$B$1281,0))-1)*100)</f>
        <v>8.3333333333333481</v>
      </c>
      <c r="T331" s="673">
        <f>IF(INDEX(Historical!$F$7:$F$1250,MATCH(B331,Historical!$B$7:$B$1281,0))=0,"n/a",((INDEX(Historical!$C$7:$C$1259,MATCH(B331,Historical!$B$7:$B$1281,0))/INDEX(Historical!$F$7:$F$1250,MATCH(B331,Historical!$B$7:$B$1281,0)))^(1/3)-1)*100)</f>
        <v>13.040381433805571</v>
      </c>
      <c r="U331" s="673">
        <f>IF(INDEX(Historical!$H$7:$H$1250,MATCH(B331,Historical!$B$7:$B$1281,0))=0,"n/a",((INDEX(Historical!$C$7:$C$1259,MATCH(B331,Historical!$B$7:$B$1281,0))/INDEX(Historical!$H$7:$H$1250,MATCH(B331,Historical!$B$7:$B$1281,0)))^(1/5)-1)*100)</f>
        <v>13.050929808694377</v>
      </c>
      <c r="V331" s="673" t="str">
        <f>IF(INDEX(Historical!$O$7:$O$1250,MATCH(B331,Historical!$B$7:$B$1281,0))=0,"n/a",((INDEX(Historical!$C$7:$C$1259,MATCH(B331,Historical!$B$7:$B$1281,0))/INDEX(Historical!$O$7:$O$1250,MATCH(B331,Historical!$B$7:$B$1281,0)))^(1/10)-1)*100)</f>
        <v>n/a</v>
      </c>
      <c r="W331" s="674" t="str">
        <f t="shared" si="89"/>
        <v>n/a</v>
      </c>
      <c r="X331" s="675" t="str">
        <f t="shared" si="90"/>
        <v>n/a</v>
      </c>
      <c r="Y331" s="645"/>
      <c r="Z331" s="624">
        <f t="shared" si="91"/>
        <v>80.000000000000014</v>
      </c>
      <c r="AA331" s="853">
        <f t="shared" si="92"/>
        <v>75.128571428571433</v>
      </c>
      <c r="AB331" s="854">
        <v>12</v>
      </c>
      <c r="AC331" s="833">
        <v>1.4</v>
      </c>
      <c r="AD331" s="833">
        <v>4.12</v>
      </c>
      <c r="AE331" s="833">
        <v>3.77</v>
      </c>
      <c r="AF331" s="833">
        <v>6.36</v>
      </c>
      <c r="AG331" s="833">
        <v>8.7999999999999989</v>
      </c>
      <c r="AH331" s="833">
        <v>-36.6</v>
      </c>
      <c r="AI331" s="833">
        <v>19.809999999999999</v>
      </c>
      <c r="AJ331" s="833">
        <v>-5.6000000000000005</v>
      </c>
      <c r="AK331" s="833">
        <v>18.16</v>
      </c>
      <c r="AL331" s="845">
        <v>18410</v>
      </c>
      <c r="AM331" s="839">
        <v>0.3</v>
      </c>
      <c r="AN331" s="833">
        <v>1.04</v>
      </c>
      <c r="AO331" s="711">
        <f t="shared" si="93"/>
        <v>-61.012800395309647</v>
      </c>
      <c r="AP331" s="712">
        <f t="shared" si="94"/>
        <v>14.115771033261785</v>
      </c>
      <c r="AQ331" s="855">
        <f t="shared" si="95"/>
        <v>360.8290665435814</v>
      </c>
      <c r="AR331" s="624">
        <f>INDEX(Historical!$C$7:$C$1259,MATCH(B331,Historical!$B$7:$B$1281,0))*IF(AH331="n/a",1.03,IF(AH331&lt;0,1.01,IF(AH331&gt;10,1.1,(1+AH331/100))))</f>
        <v>1.0504</v>
      </c>
      <c r="AS331" s="853">
        <f t="shared" si="96"/>
        <v>1.15544</v>
      </c>
      <c r="AT331" s="853">
        <f t="shared" si="97"/>
        <v>1.2709840000000001</v>
      </c>
      <c r="AU331" s="853">
        <f t="shared" si="97"/>
        <v>1.3980824000000003</v>
      </c>
      <c r="AV331" s="853">
        <f t="shared" si="97"/>
        <v>1.5378906400000005</v>
      </c>
      <c r="AW331" s="624">
        <f t="shared" si="98"/>
        <v>6.4127970400000009</v>
      </c>
      <c r="AX331" s="719">
        <f t="shared" si="99"/>
        <v>6.0969737972998672</v>
      </c>
      <c r="AY331" s="900">
        <v>1.03</v>
      </c>
      <c r="AZ331" s="839">
        <v>85.72999999999999</v>
      </c>
      <c r="BA331" s="839">
        <v>-3.36</v>
      </c>
      <c r="BB331" s="839">
        <v>4.46</v>
      </c>
      <c r="BC331" s="839">
        <v>17.82</v>
      </c>
      <c r="BE331" s="597">
        <v>2011</v>
      </c>
      <c r="BF331" s="865">
        <f t="shared" si="100"/>
        <v>0</v>
      </c>
      <c r="BG331" s="849">
        <v>3.1</v>
      </c>
    </row>
    <row r="332" spans="1:59" ht="11.25" customHeight="1" x14ac:dyDescent="0.2">
      <c r="A332" s="838" t="s">
        <v>863</v>
      </c>
      <c r="B332" s="842" t="s">
        <v>864</v>
      </c>
      <c r="C332" s="898" t="s">
        <v>131</v>
      </c>
      <c r="D332" s="898" t="s">
        <v>4274</v>
      </c>
      <c r="E332" s="705">
        <v>23</v>
      </c>
      <c r="F332" s="1153">
        <v>150</v>
      </c>
      <c r="G332" s="1153" t="s">
        <v>37</v>
      </c>
      <c r="H332" s="1153" t="s">
        <v>37</v>
      </c>
      <c r="I332" s="841">
        <v>48.97</v>
      </c>
      <c r="J332" s="624">
        <f t="shared" si="86"/>
        <v>1.5307331018991222</v>
      </c>
      <c r="K332" s="851">
        <v>0.18740000000000001</v>
      </c>
      <c r="L332" s="854">
        <v>4</v>
      </c>
      <c r="M332" s="615">
        <f t="shared" si="87"/>
        <v>0.74960000000000004</v>
      </c>
      <c r="N332" s="837" t="s">
        <v>218</v>
      </c>
      <c r="O332" s="707">
        <v>0.1802</v>
      </c>
      <c r="P332" s="606">
        <v>44195</v>
      </c>
      <c r="Q332" s="606">
        <v>44211</v>
      </c>
      <c r="R332" s="615">
        <f t="shared" si="88"/>
        <v>3.9955604883462885</v>
      </c>
      <c r="S332" s="673">
        <f>IF(INDEX(Historical!$D$7:$D$1257,MATCH(B332,Historical!$B$7:$B$1281,0))=0,"n/a",(INDEX(Historical!$C$7:$C$1259,MATCH(B332,Historical!$B$7:$B$1281,0))/INDEX(Historical!$D$7:$D$1257,MATCH(B332,Historical!$B$7:$B$1281,0))-1)*100)</f>
        <v>3.9815349105597253</v>
      </c>
      <c r="T332" s="673">
        <f>IF(INDEX(Historical!$F$7:$F$1250,MATCH(B332,Historical!$B$7:$B$1281,0))=0,"n/a",((INDEX(Historical!$C$7:$C$1259,MATCH(B332,Historical!$B$7:$B$1281,0))/INDEX(Historical!$F$7:$F$1250,MATCH(B332,Historical!$B$7:$B$1281,0)))^(1/3)-1)*100)</f>
        <v>3.9993819326145763</v>
      </c>
      <c r="U332" s="673">
        <f>IF(INDEX(Historical!$H$7:$H$1250,MATCH(B332,Historical!$B$7:$B$1281,0))=0,"n/a",((INDEX(Historical!$C$7:$C$1259,MATCH(B332,Historical!$B$7:$B$1281,0))/INDEX(Historical!$H$7:$H$1250,MATCH(B332,Historical!$B$7:$B$1281,0)))^(1/5)-1)*100)</f>
        <v>3.8060626913014595</v>
      </c>
      <c r="V332" s="673">
        <f>IF(INDEX(Historical!$O$7:$O$1250,MATCH(B332,Historical!$B$7:$B$1281,0))=0,"n/a",((INDEX(Historical!$C$7:$C$1259,MATCH(B332,Historical!$B$7:$B$1281,0))/INDEX(Historical!$O$7:$O$1250,MATCH(B332,Historical!$B$7:$B$1281,0)))^(1/10)-1)*100)</f>
        <v>3.4795381486522947</v>
      </c>
      <c r="W332" s="674">
        <f t="shared" si="89"/>
        <v>1.0938413458049412</v>
      </c>
      <c r="X332" s="675">
        <f t="shared" si="90"/>
        <v>0.69201139841844717</v>
      </c>
      <c r="Y332" s="632"/>
      <c r="Z332" s="624">
        <f t="shared" si="91"/>
        <v>59.023622047244096</v>
      </c>
      <c r="AA332" s="853">
        <f t="shared" si="92"/>
        <v>38.559055118110237</v>
      </c>
      <c r="AB332" s="854">
        <v>12</v>
      </c>
      <c r="AC332" s="833">
        <v>1.27</v>
      </c>
      <c r="AD332" s="833">
        <v>7.7</v>
      </c>
      <c r="AE332" s="833">
        <v>11.58</v>
      </c>
      <c r="AF332" s="833">
        <v>4.38</v>
      </c>
      <c r="AG332" s="833">
        <v>11.899999999999999</v>
      </c>
      <c r="AH332" s="833">
        <v>14.6</v>
      </c>
      <c r="AI332" s="833">
        <v>4.58</v>
      </c>
      <c r="AJ332" s="833">
        <v>5.5</v>
      </c>
      <c r="AK332" s="833">
        <v>4.9000000000000004</v>
      </c>
      <c r="AL332" s="845">
        <v>624</v>
      </c>
      <c r="AM332" s="839">
        <v>1</v>
      </c>
      <c r="AN332" s="833">
        <v>0.86</v>
      </c>
      <c r="AO332" s="711">
        <f t="shared" si="93"/>
        <v>-33.222259324909658</v>
      </c>
      <c r="AP332" s="712">
        <f t="shared" si="94"/>
        <v>5.3367957932005812</v>
      </c>
      <c r="AQ332" s="855">
        <f t="shared" si="95"/>
        <v>173.97377118364437</v>
      </c>
      <c r="AR332" s="624">
        <f>INDEX(Historical!$C$7:$C$1259,MATCH(B332,Historical!$B$7:$B$1281,0))*IF(AH332="n/a",1.03,IF(AH332&lt;0,1.01,IF(AH332&gt;10,1.1,(1+AH332/100))))</f>
        <v>0.79288000000000003</v>
      </c>
      <c r="AS332" s="853">
        <f t="shared" si="96"/>
        <v>0.82919390400000004</v>
      </c>
      <c r="AT332" s="853">
        <f t="shared" si="97"/>
        <v>0.86982440529600002</v>
      </c>
      <c r="AU332" s="853">
        <f t="shared" si="97"/>
        <v>0.912445801155504</v>
      </c>
      <c r="AV332" s="853">
        <f t="shared" si="97"/>
        <v>0.95715564541212361</v>
      </c>
      <c r="AW332" s="624">
        <f t="shared" si="98"/>
        <v>4.3614997558636279</v>
      </c>
      <c r="AX332" s="719">
        <f t="shared" si="99"/>
        <v>8.9064728524885197</v>
      </c>
      <c r="AY332" s="900">
        <v>0.17</v>
      </c>
      <c r="AZ332" s="839">
        <v>29.14</v>
      </c>
      <c r="BA332" s="839">
        <v>-5.65</v>
      </c>
      <c r="BB332" s="839">
        <v>8.1100000000000012</v>
      </c>
      <c r="BC332" s="839">
        <v>7.03</v>
      </c>
      <c r="BE332" s="597">
        <v>1998</v>
      </c>
      <c r="BF332" s="865">
        <f t="shared" si="100"/>
        <v>2</v>
      </c>
      <c r="BG332" s="849">
        <v>4.3</v>
      </c>
    </row>
    <row r="333" spans="1:59" s="687" customFormat="1" ht="13.5" thickBot="1" x14ac:dyDescent="0.25">
      <c r="B333" s="795"/>
      <c r="E333" s="796"/>
      <c r="F333" s="783"/>
      <c r="J333" s="702"/>
      <c r="L333" s="784"/>
      <c r="M333" s="783"/>
      <c r="N333" s="783"/>
      <c r="O333" s="702"/>
      <c r="R333" s="783"/>
      <c r="S333" s="785"/>
      <c r="T333" s="785"/>
      <c r="U333" s="785"/>
      <c r="V333" s="785"/>
      <c r="W333" s="785"/>
      <c r="X333" s="785"/>
      <c r="Y333" s="795"/>
      <c r="Z333" s="702"/>
      <c r="AC333" s="786"/>
      <c r="AD333" s="786"/>
      <c r="AE333" s="786"/>
      <c r="AF333" s="786"/>
      <c r="AG333" s="786"/>
      <c r="AH333" s="786"/>
      <c r="AI333" s="786"/>
      <c r="AJ333" s="786"/>
      <c r="AK333" s="786"/>
      <c r="AL333" s="786"/>
      <c r="AM333" s="786"/>
      <c r="AN333" s="786"/>
      <c r="AO333" s="702"/>
      <c r="AR333" s="787"/>
      <c r="AS333" s="788"/>
      <c r="AT333" s="788"/>
      <c r="AU333" s="788"/>
      <c r="AV333" s="788"/>
      <c r="AW333" s="787"/>
      <c r="AX333" s="788"/>
      <c r="AY333" s="702"/>
      <c r="BD333" s="796"/>
      <c r="BE333" s="783"/>
      <c r="BF333" s="783"/>
    </row>
    <row r="334" spans="1:59" x14ac:dyDescent="0.2">
      <c r="A334" s="831" t="s">
        <v>4226</v>
      </c>
      <c r="B334" s="630">
        <f>COUNTA(B7:B332)</f>
        <v>326</v>
      </c>
      <c r="E334" s="801">
        <f>AVERAGE(E7:E332)</f>
        <v>13.64723926380368</v>
      </c>
      <c r="I334" s="789">
        <f>AVERAGE(I7:I332)</f>
        <v>112.55552147239258</v>
      </c>
      <c r="J334" s="790">
        <f>AVERAGE(J7:J332)</f>
        <v>2.5437385597365236</v>
      </c>
      <c r="K334" s="797">
        <f>AVERAGE(K7:K332)</f>
        <v>0.55153783231083864</v>
      </c>
      <c r="M334" s="789">
        <f>AVERAGE(M7:M332)</f>
        <v>2.1273079754601234</v>
      </c>
      <c r="O334" s="797">
        <f>AVERAGE(O7:O332)</f>
        <v>0.51258622553315791</v>
      </c>
      <c r="R334" s="789">
        <f t="shared" ref="R334:X334" si="101">AVERAGE(R7:R332)</f>
        <v>7.6479243096699241</v>
      </c>
      <c r="S334" s="798">
        <f t="shared" si="101"/>
        <v>8.3996116445804656</v>
      </c>
      <c r="T334" s="798">
        <f t="shared" si="101"/>
        <v>10.342401280463447</v>
      </c>
      <c r="U334" s="798">
        <f t="shared" si="101"/>
        <v>10.227367791537381</v>
      </c>
      <c r="V334" s="798">
        <f t="shared" si="101"/>
        <v>13.64097449542947</v>
      </c>
      <c r="W334" s="799">
        <f t="shared" si="101"/>
        <v>0.80815495128202164</v>
      </c>
      <c r="X334" s="800">
        <f t="shared" si="101"/>
        <v>2.3390160090253054</v>
      </c>
      <c r="Z334" s="790">
        <f>AVERAGE(Z7:Z332)</f>
        <v>91.296741298324775</v>
      </c>
      <c r="AA334" s="789">
        <f>AVERAGE(AA7:AA332)</f>
        <v>41.160136742924905</v>
      </c>
      <c r="AB334" s="678"/>
      <c r="AC334" s="789">
        <f t="shared" ref="AC334:BC334" si="102">AVERAGE(AC7:AC332)</f>
        <v>4.0157419354838693</v>
      </c>
      <c r="AD334" s="789">
        <f t="shared" si="102"/>
        <v>6.9860743801652889</v>
      </c>
      <c r="AE334" s="789">
        <f t="shared" si="102"/>
        <v>4.309193548387098</v>
      </c>
      <c r="AF334" s="789">
        <f t="shared" si="102"/>
        <v>6.1059933774834434</v>
      </c>
      <c r="AG334" s="789">
        <f t="shared" si="102"/>
        <v>15.485333333333331</v>
      </c>
      <c r="AH334" s="789">
        <f t="shared" si="102"/>
        <v>-16.6512987012987</v>
      </c>
      <c r="AI334" s="789">
        <f t="shared" si="102"/>
        <v>19.081202749140889</v>
      </c>
      <c r="AJ334" s="789">
        <f t="shared" si="102"/>
        <v>5.1102605863192183</v>
      </c>
      <c r="AK334" s="789">
        <f t="shared" si="102"/>
        <v>9.4715272727272737</v>
      </c>
      <c r="AL334" s="927">
        <f t="shared" si="102"/>
        <v>36975.871483870971</v>
      </c>
      <c r="AM334" s="789">
        <f t="shared" si="102"/>
        <v>2.6536688311688326</v>
      </c>
      <c r="AN334" s="789">
        <f t="shared" si="102"/>
        <v>1.3420469798657713</v>
      </c>
      <c r="AO334" s="882">
        <f t="shared" si="102"/>
        <v>-28.270250028825824</v>
      </c>
      <c r="AP334" s="789">
        <f t="shared" si="102"/>
        <v>12.771106351273888</v>
      </c>
      <c r="AQ334" s="916">
        <f t="shared" si="102"/>
        <v>161.61258867409583</v>
      </c>
      <c r="AR334" s="915">
        <f t="shared" si="102"/>
        <v>2.1144136157610278</v>
      </c>
      <c r="AS334" s="789">
        <f t="shared" si="102"/>
        <v>2.2606473951455173</v>
      </c>
      <c r="AT334" s="789">
        <f t="shared" si="102"/>
        <v>2.4122593249391793</v>
      </c>
      <c r="AU334" s="789">
        <f t="shared" si="102"/>
        <v>2.5763911104937867</v>
      </c>
      <c r="AV334" s="789">
        <f t="shared" si="102"/>
        <v>2.7541642208136969</v>
      </c>
      <c r="AW334" s="789">
        <f t="shared" si="102"/>
        <v>12.117875667153205</v>
      </c>
      <c r="AX334" s="916">
        <f t="shared" si="102"/>
        <v>14.379557582062008</v>
      </c>
      <c r="AY334" s="915">
        <f t="shared" si="102"/>
        <v>0.96253289473684178</v>
      </c>
      <c r="AZ334" s="789">
        <f t="shared" si="102"/>
        <v>86.20809677419355</v>
      </c>
      <c r="BA334" s="789">
        <f t="shared" si="102"/>
        <v>-8.1728709677419413</v>
      </c>
      <c r="BB334" s="789">
        <f t="shared" si="102"/>
        <v>4.4586774193548404</v>
      </c>
      <c r="BC334" s="916">
        <f t="shared" si="102"/>
        <v>18.684064516129041</v>
      </c>
      <c r="BD334" s="789"/>
      <c r="BE334" s="678">
        <f>AVERAGE(BE7:BE332)</f>
        <v>2007.920245398773</v>
      </c>
      <c r="BF334" s="789">
        <f>AVERAGE(BF7:BF332)</f>
        <v>0.49386503067484661</v>
      </c>
      <c r="BG334" s="789">
        <f>AVERAGE(BG7:BG332)</f>
        <v>4.8807308970099648</v>
      </c>
    </row>
    <row r="335" spans="1:59" x14ac:dyDescent="0.2">
      <c r="O335" s="911"/>
      <c r="W335" s="926"/>
      <c r="X335" s="926"/>
      <c r="AC335" s="832"/>
      <c r="AD335" s="832"/>
      <c r="AE335" s="832"/>
      <c r="AF335" s="832"/>
      <c r="AG335" s="832"/>
      <c r="AH335" s="832"/>
      <c r="AI335" s="832"/>
      <c r="AJ335" s="832"/>
      <c r="AK335" s="832"/>
      <c r="AL335" s="928"/>
      <c r="AM335" s="832"/>
      <c r="AN335" s="630"/>
      <c r="AO335" s="832"/>
      <c r="AQ335" s="630"/>
      <c r="AR335" s="832"/>
      <c r="AS335" s="832"/>
      <c r="AT335" s="832"/>
      <c r="AU335" s="832"/>
      <c r="AV335" s="832"/>
      <c r="AW335" s="832"/>
      <c r="AX335" s="630"/>
      <c r="AY335" s="832"/>
      <c r="BC335" s="630"/>
      <c r="BD335" s="832"/>
      <c r="BE335" s="914"/>
      <c r="BF335" s="832"/>
    </row>
    <row r="336" spans="1:59" x14ac:dyDescent="0.2">
      <c r="A336" s="832" t="s">
        <v>4326</v>
      </c>
      <c r="I336" s="630"/>
      <c r="J336" s="832"/>
      <c r="O336" s="911"/>
      <c r="W336" s="926"/>
      <c r="X336" s="926"/>
      <c r="AC336" s="832"/>
      <c r="AD336" s="832"/>
      <c r="AE336" s="832"/>
      <c r="AF336" s="832"/>
      <c r="AG336" s="832"/>
      <c r="AH336" s="832"/>
      <c r="AI336" s="832"/>
      <c r="AJ336" s="832"/>
      <c r="AK336" s="832"/>
      <c r="AL336" s="928"/>
      <c r="AM336" s="832"/>
      <c r="AN336" s="630"/>
      <c r="AO336" s="832"/>
      <c r="AQ336" s="630"/>
      <c r="AR336" s="832"/>
      <c r="AS336" s="832"/>
      <c r="AT336" s="832"/>
      <c r="AU336" s="832"/>
      <c r="AV336" s="832"/>
      <c r="AW336" s="832"/>
      <c r="AX336" s="630"/>
      <c r="AY336" s="832"/>
      <c r="BC336" s="630"/>
      <c r="BD336" s="832"/>
      <c r="BE336" s="914"/>
      <c r="BF336" s="832"/>
    </row>
    <row r="337" spans="1:59" x14ac:dyDescent="0.2">
      <c r="A337" s="832" t="s">
        <v>4276</v>
      </c>
      <c r="B337" s="630">
        <f t="shared" ref="B337:B347" si="103">COUNTIF($C$7:$C$332,"="&amp;$A337)</f>
        <v>5</v>
      </c>
      <c r="E337" s="801">
        <f t="shared" ref="E337:E347" si="104">AVERAGEIFS($E$7:$E$332,$C$7:$C$332,"="&amp;$A337)</f>
        <v>12.8</v>
      </c>
      <c r="I337" s="909">
        <f t="shared" ref="I337:K347" si="105">AVERAGEIFS(I$7:I$332,$C$7:$C$332,"="&amp;$A337)</f>
        <v>69.633999999999986</v>
      </c>
      <c r="J337" s="789">
        <f t="shared" si="105"/>
        <v>2.9676209016906854</v>
      </c>
      <c r="K337" s="797">
        <f t="shared" si="105"/>
        <v>0.5605</v>
      </c>
      <c r="L337" s="801"/>
      <c r="M337" s="789">
        <f t="shared" ref="M337:M347" si="106">AVERAGEIFS(M$7:M$332,$C$7:$C$332,"="&amp;$A337)</f>
        <v>1.9600000000000002</v>
      </c>
      <c r="N337" s="801"/>
      <c r="O337" s="797">
        <f t="shared" ref="O337:O347" si="107">AVERAGEIFS(O$7:O$332,$C$7:$C$332,"="&amp;$A337)</f>
        <v>0.52699999999999991</v>
      </c>
      <c r="P337" s="801"/>
      <c r="Q337" s="801"/>
      <c r="R337" s="789">
        <f t="shared" ref="R337:X347" si="108">AVERAGEIFS(R$7:R$332,$C$7:$C$332,"="&amp;$A337)</f>
        <v>7.2958568134267905</v>
      </c>
      <c r="S337" s="789">
        <f t="shared" si="108"/>
        <v>7.6642368740730715</v>
      </c>
      <c r="T337" s="789">
        <f t="shared" si="108"/>
        <v>9.6345116652426555</v>
      </c>
      <c r="U337" s="789">
        <f t="shared" si="108"/>
        <v>9.3237916504314668</v>
      </c>
      <c r="V337" s="789">
        <f t="shared" si="108"/>
        <v>10.811462486957506</v>
      </c>
      <c r="W337" s="800">
        <f t="shared" si="108"/>
        <v>0.79892790092218946</v>
      </c>
      <c r="X337" s="800">
        <f t="shared" si="108"/>
        <v>1.9262800834841689</v>
      </c>
      <c r="Y337" s="630"/>
      <c r="Z337" s="789">
        <f t="shared" ref="Z337:AA347" si="109">AVERAGEIFS(Z$7:Z$332,$C$7:$C$332,"="&amp;$A337)</f>
        <v>501.19793312383962</v>
      </c>
      <c r="AA337" s="789">
        <f t="shared" si="109"/>
        <v>123.20178861536597</v>
      </c>
      <c r="AB337" s="789"/>
      <c r="AC337" s="789">
        <f t="shared" ref="AC337:AL347" si="110">AVERAGEIFS(AC$7:AC$332,$C$7:$C$332,"="&amp;$A337)</f>
        <v>2.782</v>
      </c>
      <c r="AD337" s="789">
        <f t="shared" si="110"/>
        <v>2.3499999999999996</v>
      </c>
      <c r="AE337" s="789">
        <f t="shared" si="110"/>
        <v>3.9299999999999997</v>
      </c>
      <c r="AF337" s="789">
        <f t="shared" si="110"/>
        <v>4.0975000000000001</v>
      </c>
      <c r="AG337" s="789">
        <f t="shared" si="110"/>
        <v>17.8</v>
      </c>
      <c r="AH337" s="789">
        <f t="shared" si="110"/>
        <v>-18.78</v>
      </c>
      <c r="AI337" s="789">
        <f t="shared" si="110"/>
        <v>17.150000000000002</v>
      </c>
      <c r="AJ337" s="789">
        <f t="shared" si="110"/>
        <v>5.86</v>
      </c>
      <c r="AK337" s="789">
        <f t="shared" si="110"/>
        <v>11.3725</v>
      </c>
      <c r="AL337" s="927">
        <f t="shared" si="110"/>
        <v>117218</v>
      </c>
      <c r="AM337" s="789">
        <f t="shared" ref="AM337:AV347" si="111">AVERAGEIFS(AM$7:AM$332,$C$7:$C$332,"="&amp;$A337)</f>
        <v>2.3459999999999992</v>
      </c>
      <c r="AN337" s="912">
        <f t="shared" si="111"/>
        <v>1.3075000000000001</v>
      </c>
      <c r="AO337" s="789">
        <f t="shared" si="111"/>
        <v>-110.9103760632438</v>
      </c>
      <c r="AP337" s="789">
        <f t="shared" si="111"/>
        <v>12.291412552122154</v>
      </c>
      <c r="AQ337" s="912">
        <f t="shared" si="111"/>
        <v>95.245483521093689</v>
      </c>
      <c r="AR337" s="789">
        <f t="shared" si="111"/>
        <v>1.8571950000000002</v>
      </c>
      <c r="AS337" s="789">
        <f t="shared" si="111"/>
        <v>1.9897109825000001</v>
      </c>
      <c r="AT337" s="789">
        <f t="shared" si="111"/>
        <v>2.1101915149602504</v>
      </c>
      <c r="AU337" s="789">
        <f t="shared" si="111"/>
        <v>2.2401894701157707</v>
      </c>
      <c r="AV337" s="789">
        <f t="shared" si="111"/>
        <v>2.3805698883637936</v>
      </c>
      <c r="AW337" s="789">
        <f t="shared" ref="AW337:BC347" si="112">AVERAGEIFS(AW$7:AW$332,$C$7:$C$332,"="&amp;$A337)</f>
        <v>10.577856855939816</v>
      </c>
      <c r="AX337" s="912">
        <f t="shared" si="112"/>
        <v>15.981300554194902</v>
      </c>
      <c r="AY337" s="789">
        <f t="shared" si="112"/>
        <v>0.63200000000000001</v>
      </c>
      <c r="AZ337" s="789">
        <f t="shared" si="112"/>
        <v>47.837999999999994</v>
      </c>
      <c r="BA337" s="789">
        <f t="shared" si="112"/>
        <v>-11.138</v>
      </c>
      <c r="BB337" s="789">
        <f t="shared" si="112"/>
        <v>4.2300000000000004</v>
      </c>
      <c r="BC337" s="912">
        <f t="shared" si="112"/>
        <v>10.930000000000001</v>
      </c>
      <c r="BD337" s="789"/>
      <c r="BE337" s="678">
        <f t="shared" ref="BE337:BG347" si="113">AVERAGEIFS(BE$7:BE$332,$C$7:$C$332,"="&amp;$A337)</f>
        <v>2009</v>
      </c>
      <c r="BF337" s="789">
        <f t="shared" si="113"/>
        <v>0.4</v>
      </c>
      <c r="BG337" s="789">
        <f t="shared" si="113"/>
        <v>4.9399999999999995</v>
      </c>
    </row>
    <row r="338" spans="1:59" x14ac:dyDescent="0.2">
      <c r="A338" s="832" t="s">
        <v>245</v>
      </c>
      <c r="B338" s="630">
        <f t="shared" si="103"/>
        <v>21</v>
      </c>
      <c r="E338" s="801">
        <f t="shared" si="104"/>
        <v>12.19047619047619</v>
      </c>
      <c r="I338" s="909">
        <f t="shared" si="105"/>
        <v>139.08190476190475</v>
      </c>
      <c r="J338" s="789">
        <f t="shared" si="105"/>
        <v>1.5401446538818702</v>
      </c>
      <c r="K338" s="797">
        <f t="shared" si="105"/>
        <v>0.46795238095238095</v>
      </c>
      <c r="L338" s="801"/>
      <c r="M338" s="789">
        <f t="shared" si="106"/>
        <v>1.7829523809523811</v>
      </c>
      <c r="N338" s="801"/>
      <c r="O338" s="797">
        <f t="shared" si="107"/>
        <v>0.42314285714285721</v>
      </c>
      <c r="P338" s="801"/>
      <c r="Q338" s="801"/>
      <c r="R338" s="789">
        <f t="shared" si="108"/>
        <v>13.608141369281539</v>
      </c>
      <c r="S338" s="789">
        <f t="shared" si="108"/>
        <v>7.9125161304185543</v>
      </c>
      <c r="T338" s="789">
        <f t="shared" si="108"/>
        <v>11.033802895953565</v>
      </c>
      <c r="U338" s="789">
        <f t="shared" si="108"/>
        <v>12.125155268242196</v>
      </c>
      <c r="V338" s="789">
        <f t="shared" si="108"/>
        <v>16.03736153124175</v>
      </c>
      <c r="W338" s="800">
        <f t="shared" si="108"/>
        <v>0.80446652900582416</v>
      </c>
      <c r="X338" s="800">
        <f t="shared" si="108"/>
        <v>1.4024905439574868</v>
      </c>
      <c r="Y338" s="630"/>
      <c r="Z338" s="789">
        <f t="shared" si="109"/>
        <v>73.869316378032138</v>
      </c>
      <c r="AA338" s="789">
        <f t="shared" si="109"/>
        <v>73.937037318813736</v>
      </c>
      <c r="AB338" s="789"/>
      <c r="AC338" s="789">
        <f t="shared" si="110"/>
        <v>4.6738095238095241</v>
      </c>
      <c r="AD338" s="789">
        <f t="shared" si="110"/>
        <v>3.7794736842105263</v>
      </c>
      <c r="AE338" s="789">
        <f t="shared" si="110"/>
        <v>2.3047619047619046</v>
      </c>
      <c r="AF338" s="789">
        <f t="shared" si="110"/>
        <v>11.803500000000001</v>
      </c>
      <c r="AG338" s="789">
        <f t="shared" si="110"/>
        <v>16.875</v>
      </c>
      <c r="AH338" s="789">
        <f t="shared" si="110"/>
        <v>-18.985714285714284</v>
      </c>
      <c r="AI338" s="789">
        <f t="shared" si="110"/>
        <v>25.546666666666667</v>
      </c>
      <c r="AJ338" s="789">
        <f t="shared" si="110"/>
        <v>3.9000000000000004</v>
      </c>
      <c r="AK338" s="789">
        <f t="shared" si="110"/>
        <v>17.2425</v>
      </c>
      <c r="AL338" s="927">
        <f t="shared" si="110"/>
        <v>39524.492380952383</v>
      </c>
      <c r="AM338" s="789">
        <f t="shared" si="111"/>
        <v>3.647619047619048</v>
      </c>
      <c r="AN338" s="912">
        <f t="shared" si="111"/>
        <v>1.401</v>
      </c>
      <c r="AO338" s="789">
        <f t="shared" si="111"/>
        <v>-60.646905384102375</v>
      </c>
      <c r="AP338" s="789">
        <f t="shared" si="111"/>
        <v>13.665299922124063</v>
      </c>
      <c r="AQ338" s="912">
        <f t="shared" si="111"/>
        <v>366.81145548507851</v>
      </c>
      <c r="AR338" s="789">
        <f t="shared" si="111"/>
        <v>1.7282080952380956</v>
      </c>
      <c r="AS338" s="789">
        <f t="shared" si="111"/>
        <v>1.8567194452380951</v>
      </c>
      <c r="AT338" s="789">
        <f t="shared" si="111"/>
        <v>2.0152990189857145</v>
      </c>
      <c r="AU338" s="789">
        <f t="shared" si="111"/>
        <v>2.1885368008826815</v>
      </c>
      <c r="AV338" s="789">
        <f t="shared" si="111"/>
        <v>2.3778298854689206</v>
      </c>
      <c r="AW338" s="789">
        <f t="shared" si="112"/>
        <v>10.166593245813507</v>
      </c>
      <c r="AX338" s="912">
        <f t="shared" si="112"/>
        <v>8.8251279000057608</v>
      </c>
      <c r="AY338" s="789">
        <f t="shared" si="112"/>
        <v>1.2057142857142855</v>
      </c>
      <c r="AZ338" s="789">
        <f t="shared" si="112"/>
        <v>169.80523809523811</v>
      </c>
      <c r="BA338" s="789">
        <f t="shared" si="112"/>
        <v>-8.9276190476190465</v>
      </c>
      <c r="BB338" s="789">
        <f t="shared" si="112"/>
        <v>6.3395238095238096</v>
      </c>
      <c r="BC338" s="912">
        <f t="shared" si="112"/>
        <v>26.753809523809526</v>
      </c>
      <c r="BD338" s="789"/>
      <c r="BE338" s="678">
        <f t="shared" si="113"/>
        <v>2009.3809523809523</v>
      </c>
      <c r="BF338" s="789">
        <f t="shared" si="113"/>
        <v>0.23809523809523808</v>
      </c>
      <c r="BG338" s="789">
        <f t="shared" si="113"/>
        <v>6.2619047619047619</v>
      </c>
    </row>
    <row r="339" spans="1:59" x14ac:dyDescent="0.2">
      <c r="A339" s="832" t="s">
        <v>128</v>
      </c>
      <c r="B339" s="630">
        <f t="shared" si="103"/>
        <v>15</v>
      </c>
      <c r="E339" s="801">
        <f t="shared" si="104"/>
        <v>16.133333333333333</v>
      </c>
      <c r="I339" s="909">
        <f t="shared" si="105"/>
        <v>116.84400000000001</v>
      </c>
      <c r="J339" s="789">
        <f t="shared" si="105"/>
        <v>2.5635192267660161</v>
      </c>
      <c r="K339" s="797">
        <f t="shared" si="105"/>
        <v>0.52293333333333336</v>
      </c>
      <c r="L339" s="801"/>
      <c r="M339" s="789">
        <f t="shared" si="106"/>
        <v>2.0917333333333334</v>
      </c>
      <c r="N339" s="801"/>
      <c r="O339" s="797">
        <f t="shared" si="107"/>
        <v>0.49936666666666668</v>
      </c>
      <c r="P339" s="801"/>
      <c r="Q339" s="801"/>
      <c r="R339" s="789">
        <f t="shared" si="108"/>
        <v>5.2372640568377511</v>
      </c>
      <c r="S339" s="789">
        <f t="shared" si="108"/>
        <v>5.3406774116911873</v>
      </c>
      <c r="T339" s="789">
        <f t="shared" si="108"/>
        <v>6.6169561454599828</v>
      </c>
      <c r="U339" s="789">
        <f t="shared" si="108"/>
        <v>7.0970970212899465</v>
      </c>
      <c r="V339" s="789">
        <f t="shared" si="108"/>
        <v>10.907216471024968</v>
      </c>
      <c r="W339" s="800">
        <f t="shared" si="108"/>
        <v>0.67295413018206685</v>
      </c>
      <c r="X339" s="800">
        <f t="shared" si="108"/>
        <v>0.95995148964242139</v>
      </c>
      <c r="Y339" s="630"/>
      <c r="Z339" s="789">
        <f t="shared" si="109"/>
        <v>167.68482537622873</v>
      </c>
      <c r="AA339" s="789">
        <f t="shared" si="109"/>
        <v>97.923227770500759</v>
      </c>
      <c r="AB339" s="789"/>
      <c r="AC339" s="789">
        <f t="shared" si="110"/>
        <v>4.3579999999999997</v>
      </c>
      <c r="AD339" s="789">
        <f t="shared" si="110"/>
        <v>17.74923076923077</v>
      </c>
      <c r="AE339" s="789">
        <f t="shared" si="110"/>
        <v>2.0539999999999998</v>
      </c>
      <c r="AF339" s="789">
        <f t="shared" si="110"/>
        <v>5.765714285714286</v>
      </c>
      <c r="AG339" s="789">
        <f t="shared" si="110"/>
        <v>16.353333333333335</v>
      </c>
      <c r="AH339" s="789">
        <f t="shared" si="110"/>
        <v>-1.4600000000000006</v>
      </c>
      <c r="AI339" s="789">
        <f t="shared" si="110"/>
        <v>13.087857142857143</v>
      </c>
      <c r="AJ339" s="789">
        <f t="shared" si="110"/>
        <v>6.879999999999999</v>
      </c>
      <c r="AK339" s="789">
        <f t="shared" si="110"/>
        <v>7.3699999999999992</v>
      </c>
      <c r="AL339" s="927">
        <f t="shared" si="110"/>
        <v>27687.543333333335</v>
      </c>
      <c r="AM339" s="789">
        <f t="shared" si="111"/>
        <v>2.3133333333333335</v>
      </c>
      <c r="AN339" s="912">
        <f t="shared" si="111"/>
        <v>0.87642857142857156</v>
      </c>
      <c r="AO339" s="789">
        <f t="shared" si="111"/>
        <v>-88.2626115224448</v>
      </c>
      <c r="AP339" s="789">
        <f t="shared" si="111"/>
        <v>9.6606162480559625</v>
      </c>
      <c r="AQ339" s="912">
        <f t="shared" si="111"/>
        <v>219.73898161216337</v>
      </c>
      <c r="AR339" s="789">
        <f t="shared" si="111"/>
        <v>2.1889266666666667</v>
      </c>
      <c r="AS339" s="789">
        <f t="shared" si="111"/>
        <v>2.3288245946666661</v>
      </c>
      <c r="AT339" s="789">
        <f t="shared" si="111"/>
        <v>2.4763331688795338</v>
      </c>
      <c r="AU339" s="789">
        <f t="shared" si="111"/>
        <v>2.6356890927157139</v>
      </c>
      <c r="AV339" s="789">
        <f t="shared" si="111"/>
        <v>2.8079276865457574</v>
      </c>
      <c r="AW339" s="789">
        <f t="shared" si="112"/>
        <v>12.437701209474339</v>
      </c>
      <c r="AX339" s="912">
        <f t="shared" si="112"/>
        <v>15.120224320910497</v>
      </c>
      <c r="AY339" s="789">
        <f t="shared" si="112"/>
        <v>0.59</v>
      </c>
      <c r="AZ339" s="789">
        <f t="shared" si="112"/>
        <v>54.212666666666657</v>
      </c>
      <c r="BA339" s="789">
        <f t="shared" si="112"/>
        <v>-8.8086666666666655</v>
      </c>
      <c r="BB339" s="789">
        <f t="shared" si="112"/>
        <v>2.7446666666666668</v>
      </c>
      <c r="BC339" s="912">
        <f t="shared" si="112"/>
        <v>9.413333333333334</v>
      </c>
      <c r="BD339" s="789"/>
      <c r="BE339" s="678">
        <f t="shared" si="113"/>
        <v>2005.0666666666666</v>
      </c>
      <c r="BF339" s="789">
        <f t="shared" si="113"/>
        <v>0.93333333333333335</v>
      </c>
      <c r="BG339" s="789">
        <f t="shared" si="113"/>
        <v>7.9933333333333341</v>
      </c>
    </row>
    <row r="340" spans="1:59" x14ac:dyDescent="0.2">
      <c r="A340" s="832" t="s">
        <v>178</v>
      </c>
      <c r="B340" s="630">
        <f t="shared" si="103"/>
        <v>6</v>
      </c>
      <c r="E340" s="801">
        <f t="shared" si="104"/>
        <v>16.333333333333332</v>
      </c>
      <c r="I340" s="909">
        <f t="shared" si="105"/>
        <v>305.09333333333331</v>
      </c>
      <c r="J340" s="789">
        <f t="shared" si="105"/>
        <v>5.9233185301713371</v>
      </c>
      <c r="K340" s="797">
        <f t="shared" si="105"/>
        <v>1.1204166666666666</v>
      </c>
      <c r="L340" s="801"/>
      <c r="M340" s="789">
        <f t="shared" si="106"/>
        <v>4.4816666666666665</v>
      </c>
      <c r="N340" s="801"/>
      <c r="O340" s="797">
        <f t="shared" si="107"/>
        <v>1.0516666666666667</v>
      </c>
      <c r="P340" s="801"/>
      <c r="Q340" s="801"/>
      <c r="R340" s="789">
        <f t="shared" si="108"/>
        <v>5.3945888543386049</v>
      </c>
      <c r="S340" s="789">
        <f t="shared" si="108"/>
        <v>83.163944760695969</v>
      </c>
      <c r="T340" s="789">
        <f t="shared" si="108"/>
        <v>41.898651896465289</v>
      </c>
      <c r="U340" s="789">
        <f t="shared" si="108"/>
        <v>25.988657086862801</v>
      </c>
      <c r="V340" s="789">
        <f t="shared" si="108"/>
        <v>23.197556582263548</v>
      </c>
      <c r="W340" s="800">
        <f t="shared" si="108"/>
        <v>0.91667891615285679</v>
      </c>
      <c r="X340" s="800">
        <f t="shared" si="108"/>
        <v>10.523195895122935</v>
      </c>
      <c r="Y340" s="630"/>
      <c r="Z340" s="789">
        <f t="shared" si="109"/>
        <v>135.06248000165237</v>
      </c>
      <c r="AA340" s="789">
        <f t="shared" si="109"/>
        <v>32.963034614000222</v>
      </c>
      <c r="AB340" s="789"/>
      <c r="AC340" s="789">
        <f t="shared" si="110"/>
        <v>1.4866666666666664</v>
      </c>
      <c r="AD340" s="789">
        <f t="shared" si="110"/>
        <v>2.7850000000000001</v>
      </c>
      <c r="AE340" s="789">
        <f t="shared" si="110"/>
        <v>7.911666666666668</v>
      </c>
      <c r="AF340" s="789">
        <f t="shared" si="110"/>
        <v>6.2783333333333333</v>
      </c>
      <c r="AG340" s="789">
        <f t="shared" si="110"/>
        <v>7.616666666666668</v>
      </c>
      <c r="AH340" s="789">
        <f t="shared" si="110"/>
        <v>-168.63333333333335</v>
      </c>
      <c r="AI340" s="789">
        <f t="shared" si="110"/>
        <v>198.34</v>
      </c>
      <c r="AJ340" s="789">
        <f t="shared" si="110"/>
        <v>-3.1</v>
      </c>
      <c r="AK340" s="789">
        <f t="shared" si="110"/>
        <v>-2.0019999999999998</v>
      </c>
      <c r="AL340" s="927">
        <f t="shared" si="110"/>
        <v>25523.333333333332</v>
      </c>
      <c r="AM340" s="789">
        <f t="shared" si="111"/>
        <v>0.26666666666666672</v>
      </c>
      <c r="AN340" s="912">
        <f t="shared" si="111"/>
        <v>0.96499999999999997</v>
      </c>
      <c r="AO340" s="789">
        <f t="shared" si="111"/>
        <v>4.0877818694284684</v>
      </c>
      <c r="AP340" s="789">
        <f t="shared" si="111"/>
        <v>31.911975617034141</v>
      </c>
      <c r="AQ340" s="912">
        <f t="shared" si="111"/>
        <v>244.759125959323</v>
      </c>
      <c r="AR340" s="789">
        <f t="shared" si="111"/>
        <v>4.3547833333333328</v>
      </c>
      <c r="AS340" s="789">
        <f t="shared" si="111"/>
        <v>4.7365465000000002</v>
      </c>
      <c r="AT340" s="789">
        <f t="shared" si="111"/>
        <v>4.8586745310933344</v>
      </c>
      <c r="AU340" s="789">
        <f t="shared" si="111"/>
        <v>4.9854953081031903</v>
      </c>
      <c r="AV340" s="789">
        <f t="shared" si="111"/>
        <v>5.1172635082961913</v>
      </c>
      <c r="AW340" s="789">
        <f t="shared" si="112"/>
        <v>24.052763180826048</v>
      </c>
      <c r="AX340" s="912">
        <f t="shared" si="112"/>
        <v>32.808557954016941</v>
      </c>
      <c r="AY340" s="789">
        <f t="shared" si="112"/>
        <v>1.8383333333333336</v>
      </c>
      <c r="AZ340" s="789">
        <f t="shared" si="112"/>
        <v>154.16833333333332</v>
      </c>
      <c r="BA340" s="789">
        <f t="shared" si="112"/>
        <v>-9.2750000000000004</v>
      </c>
      <c r="BB340" s="789">
        <f t="shared" si="112"/>
        <v>8.4566666666666688</v>
      </c>
      <c r="BC340" s="912">
        <f t="shared" si="112"/>
        <v>40.623333333333335</v>
      </c>
      <c r="BD340" s="789"/>
      <c r="BE340" s="678">
        <f t="shared" si="113"/>
        <v>2004.6666666666667</v>
      </c>
      <c r="BF340" s="789">
        <f t="shared" si="113"/>
        <v>1</v>
      </c>
      <c r="BG340" s="789">
        <f t="shared" si="113"/>
        <v>5.8500000000000005</v>
      </c>
    </row>
    <row r="341" spans="1:59" x14ac:dyDescent="0.2">
      <c r="A341" s="832" t="s">
        <v>108</v>
      </c>
      <c r="B341" s="630">
        <f t="shared" si="103"/>
        <v>116</v>
      </c>
      <c r="E341" s="801">
        <f t="shared" si="104"/>
        <v>12.96551724137931</v>
      </c>
      <c r="I341" s="909">
        <f t="shared" si="105"/>
        <v>82.699482758620675</v>
      </c>
      <c r="J341" s="789">
        <f t="shared" si="105"/>
        <v>2.7837437646992558</v>
      </c>
      <c r="K341" s="797">
        <f t="shared" si="105"/>
        <v>0.50108189655172419</v>
      </c>
      <c r="L341" s="801"/>
      <c r="M341" s="789">
        <f t="shared" si="106"/>
        <v>1.8182931034482761</v>
      </c>
      <c r="N341" s="801"/>
      <c r="O341" s="797">
        <f t="shared" si="107"/>
        <v>0.46281444991789811</v>
      </c>
      <c r="P341" s="801"/>
      <c r="Q341" s="801"/>
      <c r="R341" s="789">
        <f t="shared" si="108"/>
        <v>7.6227130955095506</v>
      </c>
      <c r="S341" s="789">
        <f t="shared" si="108"/>
        <v>6.6072286724312308</v>
      </c>
      <c r="T341" s="789">
        <f t="shared" si="108"/>
        <v>10.685163733230251</v>
      </c>
      <c r="U341" s="789">
        <f t="shared" si="108"/>
        <v>10.398336598715279</v>
      </c>
      <c r="V341" s="789">
        <f t="shared" si="108"/>
        <v>15.144568600715308</v>
      </c>
      <c r="W341" s="800">
        <f t="shared" si="108"/>
        <v>0.80703472868467352</v>
      </c>
      <c r="X341" s="800">
        <f t="shared" si="108"/>
        <v>1.8152273933746379</v>
      </c>
      <c r="Y341" s="630"/>
      <c r="Z341" s="789">
        <f t="shared" si="109"/>
        <v>52.572910800458011</v>
      </c>
      <c r="AA341" s="789">
        <f t="shared" si="109"/>
        <v>19.731894469617359</v>
      </c>
      <c r="AB341" s="789"/>
      <c r="AC341" s="789">
        <f t="shared" si="110"/>
        <v>4.492700000000001</v>
      </c>
      <c r="AD341" s="789">
        <f t="shared" si="110"/>
        <v>3.5180555555555566</v>
      </c>
      <c r="AE341" s="789">
        <f t="shared" si="110"/>
        <v>4.5281000000000002</v>
      </c>
      <c r="AF341" s="789">
        <f t="shared" si="110"/>
        <v>2.4939</v>
      </c>
      <c r="AG341" s="789">
        <f t="shared" si="110"/>
        <v>12.955670103092782</v>
      </c>
      <c r="AH341" s="789">
        <f t="shared" si="110"/>
        <v>-7.9280000000000017</v>
      </c>
      <c r="AI341" s="789">
        <f t="shared" si="110"/>
        <v>5.6307865168539326</v>
      </c>
      <c r="AJ341" s="789">
        <f t="shared" si="110"/>
        <v>7.5754545454545443</v>
      </c>
      <c r="AK341" s="789">
        <f t="shared" si="110"/>
        <v>7.6156626506024097</v>
      </c>
      <c r="AL341" s="927">
        <f t="shared" si="110"/>
        <v>18276.007399999999</v>
      </c>
      <c r="AM341" s="789">
        <f t="shared" si="111"/>
        <v>3.6805000000000008</v>
      </c>
      <c r="AN341" s="912">
        <f t="shared" si="111"/>
        <v>0.86040404040404006</v>
      </c>
      <c r="AO341" s="789">
        <f t="shared" si="111"/>
        <v>-6.1580044704107211</v>
      </c>
      <c r="AP341" s="789">
        <f t="shared" si="111"/>
        <v>13.182080363414533</v>
      </c>
      <c r="AQ341" s="912">
        <f t="shared" si="111"/>
        <v>34.833501729307507</v>
      </c>
      <c r="AR341" s="789">
        <f t="shared" si="111"/>
        <v>1.7989149589490971</v>
      </c>
      <c r="AS341" s="789">
        <f t="shared" si="111"/>
        <v>1.9045068997865355</v>
      </c>
      <c r="AT341" s="789">
        <f t="shared" si="111"/>
        <v>2.0194497981025314</v>
      </c>
      <c r="AU341" s="789">
        <f t="shared" si="111"/>
        <v>2.1435258805937885</v>
      </c>
      <c r="AV341" s="789">
        <f t="shared" si="111"/>
        <v>2.2775489245722489</v>
      </c>
      <c r="AW341" s="789">
        <f t="shared" si="112"/>
        <v>10.143946462004202</v>
      </c>
      <c r="AX341" s="912">
        <f t="shared" si="112"/>
        <v>15.377552358672496</v>
      </c>
      <c r="AY341" s="789">
        <f t="shared" si="112"/>
        <v>1.0738775510204075</v>
      </c>
      <c r="AZ341" s="789">
        <f t="shared" si="112"/>
        <v>95.382099999999994</v>
      </c>
      <c r="BA341" s="789">
        <f t="shared" si="112"/>
        <v>-8.1661999999999999</v>
      </c>
      <c r="BB341" s="789">
        <f t="shared" si="112"/>
        <v>4.7223000000000006</v>
      </c>
      <c r="BC341" s="912">
        <f t="shared" si="112"/>
        <v>24.819499999999998</v>
      </c>
      <c r="BD341" s="789"/>
      <c r="BE341" s="678">
        <f t="shared" si="113"/>
        <v>2008.6120689655172</v>
      </c>
      <c r="BF341" s="789">
        <f t="shared" si="113"/>
        <v>0.39655172413793105</v>
      </c>
      <c r="BG341" s="789">
        <f t="shared" si="113"/>
        <v>2.3752577319587624</v>
      </c>
    </row>
    <row r="342" spans="1:59" x14ac:dyDescent="0.2">
      <c r="A342" s="832" t="s">
        <v>153</v>
      </c>
      <c r="B342" s="630">
        <f t="shared" si="103"/>
        <v>21</v>
      </c>
      <c r="E342" s="801">
        <f t="shared" si="104"/>
        <v>13.619047619047619</v>
      </c>
      <c r="I342" s="909">
        <f t="shared" si="105"/>
        <v>188.31238095238098</v>
      </c>
      <c r="J342" s="789">
        <f t="shared" si="105"/>
        <v>1.6932347481537808</v>
      </c>
      <c r="K342" s="797">
        <f t="shared" si="105"/>
        <v>0.59368571428571437</v>
      </c>
      <c r="L342" s="801"/>
      <c r="M342" s="789">
        <f t="shared" si="106"/>
        <v>2.3747428571428575</v>
      </c>
      <c r="N342" s="801"/>
      <c r="O342" s="797">
        <f t="shared" si="107"/>
        <v>0.54076666666666662</v>
      </c>
      <c r="P342" s="801"/>
      <c r="Q342" s="801"/>
      <c r="R342" s="789">
        <f t="shared" si="108"/>
        <v>8.1452741860269118</v>
      </c>
      <c r="S342" s="789">
        <f t="shared" si="108"/>
        <v>8.5317991442656336</v>
      </c>
      <c r="T342" s="789">
        <f t="shared" si="108"/>
        <v>9.4548096336782077</v>
      </c>
      <c r="U342" s="789">
        <f t="shared" si="108"/>
        <v>9.8107561904194753</v>
      </c>
      <c r="V342" s="789">
        <f t="shared" si="108"/>
        <v>11.2494937558491</v>
      </c>
      <c r="W342" s="800">
        <f t="shared" si="108"/>
        <v>0.83035189641395668</v>
      </c>
      <c r="X342" s="800">
        <f t="shared" si="108"/>
        <v>1.261175184873027</v>
      </c>
      <c r="Y342" s="630"/>
      <c r="Z342" s="789">
        <f t="shared" si="109"/>
        <v>40.666478230253432</v>
      </c>
      <c r="AA342" s="789">
        <f t="shared" si="109"/>
        <v>27.224904350691219</v>
      </c>
      <c r="AB342" s="789"/>
      <c r="AC342" s="789">
        <f t="shared" si="110"/>
        <v>4.8947619047619053</v>
      </c>
      <c r="AD342" s="789">
        <f t="shared" si="110"/>
        <v>2.6484615384615391</v>
      </c>
      <c r="AE342" s="789">
        <f t="shared" si="110"/>
        <v>3.2152380952380959</v>
      </c>
      <c r="AF342" s="789">
        <f t="shared" si="110"/>
        <v>5.2968421052631571</v>
      </c>
      <c r="AG342" s="789">
        <f t="shared" si="110"/>
        <v>3.9476190476190465</v>
      </c>
      <c r="AH342" s="789">
        <f t="shared" si="110"/>
        <v>-58.842857142857142</v>
      </c>
      <c r="AI342" s="789">
        <f t="shared" si="110"/>
        <v>7.1661111111111131</v>
      </c>
      <c r="AJ342" s="789">
        <f t="shared" si="110"/>
        <v>4.6190476190476186</v>
      </c>
      <c r="AK342" s="789">
        <f t="shared" si="110"/>
        <v>9.3605555555555569</v>
      </c>
      <c r="AL342" s="927">
        <f t="shared" si="110"/>
        <v>63362.037619047624</v>
      </c>
      <c r="AM342" s="789">
        <f t="shared" si="111"/>
        <v>1.6285714285714283</v>
      </c>
      <c r="AN342" s="912">
        <f t="shared" si="111"/>
        <v>0.79526315789473689</v>
      </c>
      <c r="AO342" s="789">
        <f t="shared" si="111"/>
        <v>-15.426048163479607</v>
      </c>
      <c r="AP342" s="789">
        <f t="shared" si="111"/>
        <v>11.503990938573256</v>
      </c>
      <c r="AQ342" s="912">
        <f t="shared" si="111"/>
        <v>147.53517446878391</v>
      </c>
      <c r="AR342" s="789">
        <f t="shared" si="111"/>
        <v>2.3001257142857146</v>
      </c>
      <c r="AS342" s="789">
        <f t="shared" si="111"/>
        <v>2.4628334348571435</v>
      </c>
      <c r="AT342" s="789">
        <f t="shared" si="111"/>
        <v>2.6537628782629721</v>
      </c>
      <c r="AU342" s="789">
        <f t="shared" si="111"/>
        <v>2.8612959019754189</v>
      </c>
      <c r="AV342" s="789">
        <f t="shared" si="111"/>
        <v>3.0869525236502979</v>
      </c>
      <c r="AW342" s="789">
        <f t="shared" si="112"/>
        <v>13.36497045303155</v>
      </c>
      <c r="AX342" s="912">
        <f t="shared" si="112"/>
        <v>9.5329171918423672</v>
      </c>
      <c r="AY342" s="789">
        <f t="shared" si="112"/>
        <v>0.73761904761904751</v>
      </c>
      <c r="AZ342" s="789">
        <f t="shared" si="112"/>
        <v>51.94285714285715</v>
      </c>
      <c r="BA342" s="789">
        <f t="shared" si="112"/>
        <v>-9.4385714285714304</v>
      </c>
      <c r="BB342" s="789">
        <f t="shared" si="112"/>
        <v>4.1485714285714277</v>
      </c>
      <c r="BC342" s="912">
        <f t="shared" si="112"/>
        <v>10.050952380952381</v>
      </c>
      <c r="BD342" s="789"/>
      <c r="BE342" s="678">
        <f t="shared" si="113"/>
        <v>2008.047619047619</v>
      </c>
      <c r="BF342" s="789">
        <f t="shared" si="113"/>
        <v>0.47619047619047616</v>
      </c>
      <c r="BG342" s="789">
        <f t="shared" si="113"/>
        <v>5.9476190476190478</v>
      </c>
    </row>
    <row r="343" spans="1:59" x14ac:dyDescent="0.2">
      <c r="A343" s="832" t="s">
        <v>112</v>
      </c>
      <c r="B343" s="630">
        <f t="shared" si="103"/>
        <v>45</v>
      </c>
      <c r="E343" s="801">
        <f t="shared" si="104"/>
        <v>14.466666666666667</v>
      </c>
      <c r="I343" s="909">
        <f t="shared" si="105"/>
        <v>129.04266666666666</v>
      </c>
      <c r="J343" s="789">
        <f t="shared" si="105"/>
        <v>1.7875037211091296</v>
      </c>
      <c r="K343" s="797">
        <f t="shared" si="105"/>
        <v>0.55836111111111097</v>
      </c>
      <c r="L343" s="801"/>
      <c r="M343" s="789">
        <f t="shared" si="106"/>
        <v>2.1778888888888881</v>
      </c>
      <c r="N343" s="801"/>
      <c r="O343" s="797">
        <f t="shared" si="107"/>
        <v>0.51557777777777791</v>
      </c>
      <c r="P343" s="801"/>
      <c r="Q343" s="801"/>
      <c r="R343" s="789">
        <f t="shared" si="108"/>
        <v>8.4473226790936593</v>
      </c>
      <c r="S343" s="789">
        <f t="shared" si="108"/>
        <v>7.9140126084714213</v>
      </c>
      <c r="T343" s="789">
        <f t="shared" si="108"/>
        <v>10.755235484685358</v>
      </c>
      <c r="U343" s="789">
        <f t="shared" si="108"/>
        <v>10.156709901184527</v>
      </c>
      <c r="V343" s="789">
        <f t="shared" si="108"/>
        <v>12.322893590890999</v>
      </c>
      <c r="W343" s="800">
        <f t="shared" si="108"/>
        <v>0.84303658157581485</v>
      </c>
      <c r="X343" s="800">
        <f t="shared" si="108"/>
        <v>5.4340496963755607</v>
      </c>
      <c r="Y343" s="630"/>
      <c r="Z343" s="789">
        <f t="shared" si="109"/>
        <v>78.24815135512543</v>
      </c>
      <c r="AA343" s="789">
        <f t="shared" si="109"/>
        <v>45.761077999855431</v>
      </c>
      <c r="AB343" s="789"/>
      <c r="AC343" s="789">
        <f t="shared" si="110"/>
        <v>4.0771111111111109</v>
      </c>
      <c r="AD343" s="789">
        <f t="shared" si="110"/>
        <v>5.9522500000000012</v>
      </c>
      <c r="AE343" s="789">
        <f t="shared" si="110"/>
        <v>2.7935555555555558</v>
      </c>
      <c r="AF343" s="789">
        <f t="shared" si="110"/>
        <v>12.026590909090908</v>
      </c>
      <c r="AG343" s="789">
        <f t="shared" si="110"/>
        <v>24.579069767441862</v>
      </c>
      <c r="AH343" s="789">
        <f t="shared" si="110"/>
        <v>-36.402222222222221</v>
      </c>
      <c r="AI343" s="789">
        <f t="shared" si="110"/>
        <v>16.426888888888886</v>
      </c>
      <c r="AJ343" s="789">
        <f t="shared" si="110"/>
        <v>1.411111111111111</v>
      </c>
      <c r="AK343" s="789">
        <f t="shared" si="110"/>
        <v>11.020909090909093</v>
      </c>
      <c r="AL343" s="927">
        <f t="shared" si="110"/>
        <v>26100.089777777779</v>
      </c>
      <c r="AM343" s="789">
        <f t="shared" si="111"/>
        <v>1.6659090909090908</v>
      </c>
      <c r="AN343" s="912">
        <f t="shared" si="111"/>
        <v>1.8790909090909091</v>
      </c>
      <c r="AO343" s="789">
        <f t="shared" si="111"/>
        <v>-33.583327613933967</v>
      </c>
      <c r="AP343" s="789">
        <f t="shared" si="111"/>
        <v>11.944213622293654</v>
      </c>
      <c r="AQ343" s="912">
        <f t="shared" si="111"/>
        <v>290.09214208839455</v>
      </c>
      <c r="AR343" s="789">
        <f t="shared" si="111"/>
        <v>2.1658292222222233</v>
      </c>
      <c r="AS343" s="789">
        <f t="shared" si="111"/>
        <v>2.3569714542777782</v>
      </c>
      <c r="AT343" s="789">
        <f t="shared" si="111"/>
        <v>2.5546084467671117</v>
      </c>
      <c r="AU343" s="789">
        <f t="shared" si="111"/>
        <v>2.7698621541514572</v>
      </c>
      <c r="AV343" s="789">
        <f t="shared" si="111"/>
        <v>3.0043606423363314</v>
      </c>
      <c r="AW343" s="789">
        <f t="shared" si="112"/>
        <v>12.851631919754896</v>
      </c>
      <c r="AX343" s="912">
        <f t="shared" si="112"/>
        <v>10.561025970546991</v>
      </c>
      <c r="AY343" s="789">
        <f t="shared" si="112"/>
        <v>1.1333333333333331</v>
      </c>
      <c r="AZ343" s="789">
        <f t="shared" si="112"/>
        <v>93.542444444444442</v>
      </c>
      <c r="BA343" s="789">
        <f t="shared" si="112"/>
        <v>-6.599555555555555</v>
      </c>
      <c r="BB343" s="789">
        <f t="shared" si="112"/>
        <v>4.58</v>
      </c>
      <c r="BC343" s="912">
        <f t="shared" si="112"/>
        <v>18.058222222222224</v>
      </c>
      <c r="BD343" s="789"/>
      <c r="BE343" s="678">
        <f t="shared" si="113"/>
        <v>2007.1111111111111</v>
      </c>
      <c r="BF343" s="789">
        <f t="shared" si="113"/>
        <v>0.6</v>
      </c>
      <c r="BG343" s="789">
        <f t="shared" si="113"/>
        <v>6.5232558139534884</v>
      </c>
    </row>
    <row r="344" spans="1:59" x14ac:dyDescent="0.2">
      <c r="A344" s="832" t="s">
        <v>4126</v>
      </c>
      <c r="B344" s="630">
        <f t="shared" si="103"/>
        <v>22</v>
      </c>
      <c r="E344" s="801">
        <f t="shared" si="104"/>
        <v>13.409090909090908</v>
      </c>
      <c r="I344" s="909">
        <f t="shared" si="105"/>
        <v>181.20454545454547</v>
      </c>
      <c r="J344" s="789">
        <f t="shared" si="105"/>
        <v>1.6757578009983043</v>
      </c>
      <c r="K344" s="797">
        <f t="shared" si="105"/>
        <v>0.66130909090909107</v>
      </c>
      <c r="L344" s="801"/>
      <c r="M344" s="789">
        <f t="shared" si="106"/>
        <v>2.6452363636363643</v>
      </c>
      <c r="N344" s="801"/>
      <c r="O344" s="797">
        <f t="shared" si="107"/>
        <v>0.60055454545454545</v>
      </c>
      <c r="P344" s="801"/>
      <c r="Q344" s="801"/>
      <c r="R344" s="789">
        <f t="shared" si="108"/>
        <v>10.355284391463723</v>
      </c>
      <c r="S344" s="789">
        <f t="shared" si="108"/>
        <v>10.960890474635347</v>
      </c>
      <c r="T344" s="789">
        <f t="shared" si="108"/>
        <v>14.105052304713745</v>
      </c>
      <c r="U344" s="789">
        <f t="shared" si="108"/>
        <v>14.629057137401286</v>
      </c>
      <c r="V344" s="789">
        <f t="shared" si="108"/>
        <v>19.84046382841699</v>
      </c>
      <c r="W344" s="800">
        <f t="shared" si="108"/>
        <v>0.7776215905287881</v>
      </c>
      <c r="X344" s="800">
        <f t="shared" si="108"/>
        <v>1.7387552725262705</v>
      </c>
      <c r="Y344" s="630"/>
      <c r="Z344" s="789">
        <f t="shared" si="109"/>
        <v>61.954707924511055</v>
      </c>
      <c r="AA344" s="789">
        <f t="shared" si="109"/>
        <v>40.701341327097978</v>
      </c>
      <c r="AB344" s="789"/>
      <c r="AC344" s="789">
        <f t="shared" si="110"/>
        <v>4.7749999999999995</v>
      </c>
      <c r="AD344" s="789">
        <f t="shared" si="110"/>
        <v>4.5880952380952369</v>
      </c>
      <c r="AE344" s="789">
        <f t="shared" si="110"/>
        <v>7.3290909090909082</v>
      </c>
      <c r="AF344" s="789">
        <f t="shared" si="110"/>
        <v>12.701000000000002</v>
      </c>
      <c r="AG344" s="789">
        <f t="shared" si="110"/>
        <v>26.577272727272728</v>
      </c>
      <c r="AH344" s="789">
        <f t="shared" si="110"/>
        <v>2.6181818181818177</v>
      </c>
      <c r="AI344" s="789">
        <f t="shared" si="110"/>
        <v>11.34047619047619</v>
      </c>
      <c r="AJ344" s="789">
        <f t="shared" si="110"/>
        <v>11.122727272727273</v>
      </c>
      <c r="AK344" s="789">
        <f t="shared" si="110"/>
        <v>11.332380952380952</v>
      </c>
      <c r="AL344" s="927">
        <f t="shared" si="110"/>
        <v>181589.13454545455</v>
      </c>
      <c r="AM344" s="789">
        <f t="shared" si="111"/>
        <v>3.3963636363636356</v>
      </c>
      <c r="AN344" s="912">
        <f t="shared" si="111"/>
        <v>1.3370000000000002</v>
      </c>
      <c r="AO344" s="789">
        <f t="shared" si="111"/>
        <v>-24.396526388698387</v>
      </c>
      <c r="AP344" s="789">
        <f t="shared" si="111"/>
        <v>16.304814938399588</v>
      </c>
      <c r="AQ344" s="912">
        <f t="shared" si="111"/>
        <v>334.32688711316786</v>
      </c>
      <c r="AR344" s="789">
        <f t="shared" si="111"/>
        <v>2.581059909090909</v>
      </c>
      <c r="AS344" s="789">
        <f t="shared" si="111"/>
        <v>2.7987399106000002</v>
      </c>
      <c r="AT344" s="789">
        <f t="shared" si="111"/>
        <v>3.0447162146899998</v>
      </c>
      <c r="AU344" s="789">
        <f t="shared" si="111"/>
        <v>3.3132581842503623</v>
      </c>
      <c r="AV344" s="789">
        <f t="shared" si="111"/>
        <v>3.6064877428745863</v>
      </c>
      <c r="AW344" s="789">
        <f t="shared" si="112"/>
        <v>15.344261961505858</v>
      </c>
      <c r="AX344" s="912">
        <f t="shared" si="112"/>
        <v>9.5454992678141561</v>
      </c>
      <c r="AY344" s="789">
        <f t="shared" si="112"/>
        <v>1.0372727272727273</v>
      </c>
      <c r="AZ344" s="789">
        <f t="shared" si="112"/>
        <v>83.145909090909086</v>
      </c>
      <c r="BA344" s="789">
        <f t="shared" si="112"/>
        <v>-6.3077272727272717</v>
      </c>
      <c r="BB344" s="789">
        <f t="shared" si="112"/>
        <v>3.4277272727272727</v>
      </c>
      <c r="BC344" s="912">
        <f t="shared" si="112"/>
        <v>16.245909090909091</v>
      </c>
      <c r="BD344" s="789"/>
      <c r="BE344" s="678">
        <f t="shared" si="113"/>
        <v>2008.1818181818182</v>
      </c>
      <c r="BF344" s="789">
        <f t="shared" si="113"/>
        <v>0.40909090909090912</v>
      </c>
      <c r="BG344" s="789">
        <f t="shared" si="113"/>
        <v>11.436363636363636</v>
      </c>
    </row>
    <row r="345" spans="1:59" x14ac:dyDescent="0.2">
      <c r="A345" s="832" t="s">
        <v>123</v>
      </c>
      <c r="B345" s="630">
        <f t="shared" si="103"/>
        <v>23</v>
      </c>
      <c r="E345" s="801">
        <f t="shared" si="104"/>
        <v>12.956521739130435</v>
      </c>
      <c r="I345" s="909">
        <f t="shared" si="105"/>
        <v>120.82304347826089</v>
      </c>
      <c r="J345" s="789">
        <f t="shared" si="105"/>
        <v>1.9162074845150499</v>
      </c>
      <c r="K345" s="797">
        <f t="shared" si="105"/>
        <v>0.53597826086956513</v>
      </c>
      <c r="L345" s="801"/>
      <c r="M345" s="789">
        <f t="shared" si="106"/>
        <v>2.0682608695652176</v>
      </c>
      <c r="N345" s="801"/>
      <c r="O345" s="797">
        <f t="shared" si="107"/>
        <v>0.50206521739130416</v>
      </c>
      <c r="P345" s="801"/>
      <c r="Q345" s="801"/>
      <c r="R345" s="789">
        <f t="shared" si="108"/>
        <v>6.8744210184824732</v>
      </c>
      <c r="S345" s="789">
        <f t="shared" si="108"/>
        <v>5.5301504885240398</v>
      </c>
      <c r="T345" s="789">
        <f t="shared" si="108"/>
        <v>8.0980683698177156</v>
      </c>
      <c r="U345" s="789">
        <f t="shared" si="108"/>
        <v>8.5382243075232278</v>
      </c>
      <c r="V345" s="789">
        <f t="shared" si="108"/>
        <v>13.80723195636717</v>
      </c>
      <c r="W345" s="800">
        <f t="shared" si="108"/>
        <v>0.66688618221322826</v>
      </c>
      <c r="X345" s="800">
        <f t="shared" si="108"/>
        <v>0.99645188453831079</v>
      </c>
      <c r="Y345" s="630"/>
      <c r="Z345" s="789">
        <f t="shared" si="109"/>
        <v>59.587631257585244</v>
      </c>
      <c r="AA345" s="789">
        <f t="shared" si="109"/>
        <v>35.331644103195039</v>
      </c>
      <c r="AB345" s="789"/>
      <c r="AC345" s="789">
        <f t="shared" si="110"/>
        <v>4.4430434782608685</v>
      </c>
      <c r="AD345" s="789">
        <f t="shared" si="110"/>
        <v>3.6344444444444446</v>
      </c>
      <c r="AE345" s="789">
        <f t="shared" si="110"/>
        <v>3.5034782608695649</v>
      </c>
      <c r="AF345" s="789">
        <f t="shared" si="110"/>
        <v>4.2082608695652173</v>
      </c>
      <c r="AG345" s="789">
        <f t="shared" si="110"/>
        <v>18.968181818181819</v>
      </c>
      <c r="AH345" s="789">
        <f t="shared" si="110"/>
        <v>2.0304347826086926</v>
      </c>
      <c r="AI345" s="789">
        <f t="shared" si="110"/>
        <v>7.1909090909090914</v>
      </c>
      <c r="AJ345" s="789">
        <f t="shared" si="110"/>
        <v>4.3613043478260867</v>
      </c>
      <c r="AK345" s="789">
        <f t="shared" si="110"/>
        <v>12.615454545454543</v>
      </c>
      <c r="AL345" s="927">
        <f t="shared" si="110"/>
        <v>10816.04956521739</v>
      </c>
      <c r="AM345" s="789">
        <f t="shared" si="111"/>
        <v>2.8321739130434791</v>
      </c>
      <c r="AN345" s="912">
        <f t="shared" si="111"/>
        <v>0.92454545454545456</v>
      </c>
      <c r="AO345" s="789">
        <f t="shared" si="111"/>
        <v>-24.95673490614675</v>
      </c>
      <c r="AP345" s="789">
        <f t="shared" si="111"/>
        <v>10.454431792038282</v>
      </c>
      <c r="AQ345" s="912">
        <f t="shared" si="111"/>
        <v>134.04361670627216</v>
      </c>
      <c r="AR345" s="789">
        <f t="shared" si="111"/>
        <v>2.0937039130434782</v>
      </c>
      <c r="AS345" s="789">
        <f t="shared" si="111"/>
        <v>2.2170365824347824</v>
      </c>
      <c r="AT345" s="789">
        <f t="shared" si="111"/>
        <v>2.3723717973406964</v>
      </c>
      <c r="AU345" s="789">
        <f t="shared" si="111"/>
        <v>2.5409226672753</v>
      </c>
      <c r="AV345" s="789">
        <f t="shared" si="111"/>
        <v>2.7238849915606198</v>
      </c>
      <c r="AW345" s="789">
        <f t="shared" si="112"/>
        <v>11.94791995165488</v>
      </c>
      <c r="AX345" s="912">
        <f t="shared" si="112"/>
        <v>10.981383659438995</v>
      </c>
      <c r="AY345" s="789">
        <f t="shared" si="112"/>
        <v>1.1404545454545454</v>
      </c>
      <c r="AZ345" s="789">
        <f t="shared" si="112"/>
        <v>102.32956521739131</v>
      </c>
      <c r="BA345" s="789">
        <f t="shared" si="112"/>
        <v>-9.4786956521739132</v>
      </c>
      <c r="BB345" s="789">
        <f t="shared" si="112"/>
        <v>4.1634782608695646</v>
      </c>
      <c r="BC345" s="912">
        <f t="shared" si="112"/>
        <v>20.609130434782607</v>
      </c>
      <c r="BD345" s="789"/>
      <c r="BE345" s="678">
        <f t="shared" si="113"/>
        <v>2008.608695652174</v>
      </c>
      <c r="BF345" s="789">
        <f t="shared" si="113"/>
        <v>0.39130434782608697</v>
      </c>
      <c r="BG345" s="789">
        <f t="shared" si="113"/>
        <v>6.4181818181818189</v>
      </c>
    </row>
    <row r="346" spans="1:59" x14ac:dyDescent="0.2">
      <c r="A346" s="832" t="s">
        <v>4253</v>
      </c>
      <c r="B346" s="630">
        <f t="shared" si="103"/>
        <v>20</v>
      </c>
      <c r="E346" s="801">
        <f t="shared" si="104"/>
        <v>12.7</v>
      </c>
      <c r="I346" s="909">
        <f t="shared" si="105"/>
        <v>83.431000000000012</v>
      </c>
      <c r="J346" s="789">
        <f t="shared" si="105"/>
        <v>3.9839310956313723</v>
      </c>
      <c r="K346" s="797">
        <f t="shared" si="105"/>
        <v>0.68615666666666664</v>
      </c>
      <c r="L346" s="801"/>
      <c r="M346" s="789">
        <f t="shared" si="106"/>
        <v>2.9142800000000002</v>
      </c>
      <c r="N346" s="801"/>
      <c r="O346" s="797">
        <f t="shared" si="107"/>
        <v>0.66372500000000001</v>
      </c>
      <c r="P346" s="801"/>
      <c r="Q346" s="801"/>
      <c r="R346" s="789">
        <f t="shared" si="108"/>
        <v>3.6403713645021982</v>
      </c>
      <c r="S346" s="789">
        <f t="shared" si="108"/>
        <v>5.2284830110784197</v>
      </c>
      <c r="T346" s="789">
        <f t="shared" si="108"/>
        <v>6.3170340546355259</v>
      </c>
      <c r="U346" s="789">
        <f t="shared" si="108"/>
        <v>8.6152791091456145</v>
      </c>
      <c r="V346" s="789">
        <f t="shared" si="108"/>
        <v>13.951532214573012</v>
      </c>
      <c r="W346" s="800">
        <f t="shared" si="108"/>
        <v>0.570273377301586</v>
      </c>
      <c r="X346" s="800">
        <f t="shared" si="108"/>
        <v>1.9599452760266562</v>
      </c>
      <c r="Y346" s="630"/>
      <c r="Z346" s="789">
        <f t="shared" si="109"/>
        <v>218.99530249114932</v>
      </c>
      <c r="AA346" s="789">
        <f t="shared" si="109"/>
        <v>60.723186937640882</v>
      </c>
      <c r="AB346" s="789"/>
      <c r="AC346" s="789">
        <f t="shared" si="110"/>
        <v>1.8510000000000002</v>
      </c>
      <c r="AD346" s="789">
        <f t="shared" si="110"/>
        <v>34.155333333333331</v>
      </c>
      <c r="AE346" s="789">
        <f t="shared" si="110"/>
        <v>9.9019999999999975</v>
      </c>
      <c r="AF346" s="789">
        <f t="shared" si="110"/>
        <v>8.5190000000000019</v>
      </c>
      <c r="AG346" s="789">
        <f t="shared" si="110"/>
        <v>14.626315789473686</v>
      </c>
      <c r="AH346" s="789">
        <f t="shared" si="110"/>
        <v>-2.1300000000000017</v>
      </c>
      <c r="AI346" s="789">
        <f t="shared" si="110"/>
        <v>80.078000000000003</v>
      </c>
      <c r="AJ346" s="789">
        <f t="shared" si="110"/>
        <v>8.2526315789473692</v>
      </c>
      <c r="AK346" s="789">
        <f t="shared" si="110"/>
        <v>7.796875</v>
      </c>
      <c r="AL346" s="927">
        <f t="shared" si="110"/>
        <v>15350.5</v>
      </c>
      <c r="AM346" s="789">
        <f t="shared" si="111"/>
        <v>1.0000000000000002</v>
      </c>
      <c r="AN346" s="912">
        <f t="shared" si="111"/>
        <v>3.3275000000000006</v>
      </c>
      <c r="AO346" s="789">
        <f t="shared" si="111"/>
        <v>-48.030736387622781</v>
      </c>
      <c r="AP346" s="789">
        <f t="shared" si="111"/>
        <v>12.599210204776986</v>
      </c>
      <c r="AQ346" s="912">
        <f t="shared" si="111"/>
        <v>271.87995690338425</v>
      </c>
      <c r="AR346" s="789">
        <f t="shared" si="111"/>
        <v>2.9494891250000004</v>
      </c>
      <c r="AS346" s="789">
        <f t="shared" si="111"/>
        <v>3.168814921750001</v>
      </c>
      <c r="AT346" s="789">
        <f t="shared" si="111"/>
        <v>3.3390276708850002</v>
      </c>
      <c r="AU346" s="789">
        <f t="shared" si="111"/>
        <v>3.522904475057731</v>
      </c>
      <c r="AV346" s="789">
        <f t="shared" si="111"/>
        <v>3.7216683508895394</v>
      </c>
      <c r="AW346" s="789">
        <f t="shared" si="112"/>
        <v>16.701904543582273</v>
      </c>
      <c r="AX346" s="912">
        <f t="shared" si="112"/>
        <v>23.109516629554303</v>
      </c>
      <c r="AY346" s="789">
        <f t="shared" si="112"/>
        <v>0.67315789473684207</v>
      </c>
      <c r="AZ346" s="789">
        <f t="shared" si="112"/>
        <v>49.102500000000006</v>
      </c>
      <c r="BA346" s="789">
        <f t="shared" si="112"/>
        <v>-7.5364999999999993</v>
      </c>
      <c r="BB346" s="789">
        <f t="shared" si="112"/>
        <v>3.0514999999999999</v>
      </c>
      <c r="BC346" s="912">
        <f t="shared" si="112"/>
        <v>9.8029999999999973</v>
      </c>
      <c r="BD346" s="789"/>
      <c r="BE346" s="678">
        <f t="shared" si="113"/>
        <v>2008.9</v>
      </c>
      <c r="BF346" s="789">
        <f t="shared" si="113"/>
        <v>0.3</v>
      </c>
      <c r="BG346" s="789">
        <f t="shared" si="113"/>
        <v>3.0210526315789474</v>
      </c>
    </row>
    <row r="347" spans="1:59" x14ac:dyDescent="0.2">
      <c r="A347" s="832" t="s">
        <v>131</v>
      </c>
      <c r="B347" s="630">
        <f t="shared" si="103"/>
        <v>32</v>
      </c>
      <c r="E347" s="801">
        <f t="shared" si="104"/>
        <v>15.65625</v>
      </c>
      <c r="I347" s="909">
        <f t="shared" si="105"/>
        <v>64.134999999999991</v>
      </c>
      <c r="J347" s="789">
        <f t="shared" si="105"/>
        <v>3.3924059095914032</v>
      </c>
      <c r="K347" s="797">
        <f t="shared" si="105"/>
        <v>0.50896093750000004</v>
      </c>
      <c r="L347" s="801"/>
      <c r="M347" s="789">
        <f t="shared" si="106"/>
        <v>2.0358437500000002</v>
      </c>
      <c r="N347" s="801"/>
      <c r="O347" s="797">
        <f t="shared" si="107"/>
        <v>0.48449479166666665</v>
      </c>
      <c r="P347" s="801"/>
      <c r="Q347" s="801"/>
      <c r="R347" s="789">
        <f t="shared" si="108"/>
        <v>5.1842566649850736</v>
      </c>
      <c r="S347" s="789">
        <f t="shared" si="108"/>
        <v>5.6267486241286573</v>
      </c>
      <c r="T347" s="789">
        <f t="shared" si="108"/>
        <v>6.1303483829418415</v>
      </c>
      <c r="U347" s="789">
        <f t="shared" si="108"/>
        <v>6.5836691885485825</v>
      </c>
      <c r="V347" s="789">
        <f t="shared" si="108"/>
        <v>6.6547050038705118</v>
      </c>
      <c r="W347" s="800">
        <f t="shared" si="108"/>
        <v>1.0309391305751432</v>
      </c>
      <c r="X347" s="800">
        <f t="shared" si="108"/>
        <v>2.1805786281169768</v>
      </c>
      <c r="Y347" s="630"/>
      <c r="Z347" s="789">
        <f t="shared" si="109"/>
        <v>125.25342781453672</v>
      </c>
      <c r="AA347" s="789">
        <f t="shared" si="109"/>
        <v>42.559011383699911</v>
      </c>
      <c r="AB347" s="789"/>
      <c r="AC347" s="789">
        <f t="shared" si="110"/>
        <v>2.4606249999999998</v>
      </c>
      <c r="AD347" s="789">
        <f t="shared" si="110"/>
        <v>6.9276</v>
      </c>
      <c r="AE347" s="789">
        <f t="shared" si="110"/>
        <v>3.2381249999999997</v>
      </c>
      <c r="AF347" s="789">
        <f t="shared" si="110"/>
        <v>2.2740624999999999</v>
      </c>
      <c r="AG347" s="789">
        <f t="shared" si="110"/>
        <v>8.3899999999999988</v>
      </c>
      <c r="AH347" s="789">
        <f t="shared" si="110"/>
        <v>8.6666666666666295E-2</v>
      </c>
      <c r="AI347" s="789">
        <f t="shared" si="110"/>
        <v>6.3293333333333335</v>
      </c>
      <c r="AJ347" s="789">
        <f t="shared" si="110"/>
        <v>-1.2654838709677416</v>
      </c>
      <c r="AK347" s="789">
        <f t="shared" si="110"/>
        <v>6.977857142857145</v>
      </c>
      <c r="AL347" s="927">
        <f t="shared" si="110"/>
        <v>18578.59375</v>
      </c>
      <c r="AM347" s="789">
        <f t="shared" si="111"/>
        <v>1.8480645161290321</v>
      </c>
      <c r="AN347" s="912">
        <f t="shared" si="111"/>
        <v>1.7340000000000002</v>
      </c>
      <c r="AO347" s="789">
        <f t="shared" si="111"/>
        <v>-32.796535117830544</v>
      </c>
      <c r="AP347" s="789">
        <f t="shared" si="111"/>
        <v>9.9760750981399848</v>
      </c>
      <c r="AQ347" s="912">
        <f t="shared" si="111"/>
        <v>92.00226129147353</v>
      </c>
      <c r="AR347" s="789">
        <f t="shared" si="111"/>
        <v>2.07470353125</v>
      </c>
      <c r="AS347" s="789">
        <f t="shared" si="111"/>
        <v>2.1885407444062497</v>
      </c>
      <c r="AT347" s="789">
        <f t="shared" si="111"/>
        <v>2.3111193634145879</v>
      </c>
      <c r="AU347" s="789">
        <f t="shared" si="111"/>
        <v>2.441374052604091</v>
      </c>
      <c r="AV347" s="789">
        <f t="shared" si="111"/>
        <v>2.5798251025480252</v>
      </c>
      <c r="AW347" s="789">
        <f t="shared" si="112"/>
        <v>11.595562794222955</v>
      </c>
      <c r="AX347" s="912">
        <f t="shared" si="112"/>
        <v>19.214069580748514</v>
      </c>
      <c r="AY347" s="789">
        <f t="shared" si="112"/>
        <v>0.39399999999999996</v>
      </c>
      <c r="AZ347" s="789">
        <f t="shared" si="112"/>
        <v>36.810937500000009</v>
      </c>
      <c r="BA347" s="789">
        <f t="shared" si="112"/>
        <v>-8.8537499999999998</v>
      </c>
      <c r="BB347" s="789">
        <f t="shared" si="112"/>
        <v>4.3234375000000007</v>
      </c>
      <c r="BC347" s="912">
        <f t="shared" si="112"/>
        <v>8.0475000000000012</v>
      </c>
      <c r="BD347" s="789"/>
      <c r="BE347" s="678">
        <f t="shared" si="113"/>
        <v>2006</v>
      </c>
      <c r="BF347" s="789">
        <f t="shared" si="113"/>
        <v>0.84375</v>
      </c>
      <c r="BG347" s="789">
        <f t="shared" si="113"/>
        <v>2.3966666666666669</v>
      </c>
    </row>
    <row r="348" spans="1:59" x14ac:dyDescent="0.2">
      <c r="I348" s="630"/>
      <c r="J348" s="832"/>
      <c r="K348" s="911"/>
      <c r="L348" s="832"/>
      <c r="M348" s="832"/>
      <c r="N348" s="832"/>
      <c r="R348" s="832"/>
      <c r="S348" s="832"/>
      <c r="T348" s="832"/>
      <c r="U348" s="832"/>
      <c r="V348" s="832"/>
      <c r="W348" s="832"/>
      <c r="X348" s="832"/>
      <c r="AN348" s="913"/>
      <c r="AO348" s="832"/>
      <c r="BC348" s="630"/>
      <c r="BD348" s="597"/>
    </row>
    <row r="349" spans="1:59" x14ac:dyDescent="0.2">
      <c r="I349" s="910"/>
      <c r="J349" s="908"/>
      <c r="K349" s="911"/>
      <c r="L349" s="908"/>
      <c r="M349" s="908"/>
      <c r="N349" s="908"/>
      <c r="O349" s="908"/>
      <c r="P349" s="908"/>
      <c r="Q349" s="908"/>
      <c r="R349" s="908"/>
      <c r="S349" s="908"/>
      <c r="T349" s="908"/>
      <c r="U349" s="908"/>
      <c r="V349" s="908"/>
      <c r="W349" s="908"/>
      <c r="X349" s="908"/>
    </row>
    <row r="350" spans="1:59" x14ac:dyDescent="0.2">
      <c r="I350" s="910"/>
      <c r="J350" s="908"/>
      <c r="K350" s="911"/>
      <c r="L350" s="908"/>
      <c r="M350" s="908"/>
      <c r="N350" s="908"/>
      <c r="O350" s="908"/>
      <c r="P350" s="908"/>
      <c r="Q350" s="908"/>
      <c r="R350" s="908"/>
      <c r="S350" s="908"/>
      <c r="T350" s="908"/>
      <c r="U350" s="908"/>
      <c r="V350" s="908"/>
      <c r="W350" s="908"/>
      <c r="X350" s="908"/>
    </row>
    <row r="351" spans="1:59" x14ac:dyDescent="0.2">
      <c r="K351" s="907"/>
    </row>
    <row r="352" spans="1:59" x14ac:dyDescent="0.2">
      <c r="K352" s="572"/>
    </row>
    <row r="353" spans="11:11" x14ac:dyDescent="0.2">
      <c r="K353" s="572"/>
    </row>
    <row r="354" spans="11:11" x14ac:dyDescent="0.2">
      <c r="K354" s="572"/>
    </row>
    <row r="355" spans="11:11" x14ac:dyDescent="0.2">
      <c r="K355" s="572"/>
    </row>
  </sheetData>
  <sheetProtection selectLockedCells="1" selectUnlockedCells="1"/>
  <mergeCells count="2">
    <mergeCell ref="AZ4:BC4"/>
    <mergeCell ref="P5:Q5"/>
  </mergeCells>
  <conditionalFormatting sqref="R7:V332">
    <cfRule type="cellIs" dxfId="61" priority="25" stopIfTrue="1" operator="lessThan">
      <formula>2</formula>
    </cfRule>
  </conditionalFormatting>
  <conditionalFormatting sqref="A193 A195 A277">
    <cfRule type="cellIs" dxfId="60" priority="24" stopIfTrue="1" operator="lessThan">
      <formula>2</formula>
    </cfRule>
  </conditionalFormatting>
  <conditionalFormatting sqref="AQ7:AQ332">
    <cfRule type="cellIs" dxfId="59" priority="23" stopIfTrue="1" operator="lessThan">
      <formula>0</formula>
    </cfRule>
  </conditionalFormatting>
  <conditionalFormatting sqref="AP7:AP332">
    <cfRule type="cellIs" dxfId="58" priority="21" stopIfTrue="1" operator="greaterThan">
      <formula>11.99</formula>
    </cfRule>
    <cfRule type="cellIs" dxfId="57" priority="22" stopIfTrue="1" operator="lessThan">
      <formula>8</formula>
    </cfRule>
  </conditionalFormatting>
  <conditionalFormatting sqref="J7:J332">
    <cfRule type="cellIs" dxfId="56" priority="19" stopIfTrue="1" operator="greaterThan">
      <formula>10</formula>
    </cfRule>
    <cfRule type="cellIs" dxfId="55" priority="20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07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25.5703125" style="832" customWidth="1"/>
    <col min="2" max="2" width="6" style="630" customWidth="1"/>
    <col min="3" max="3" width="12.28515625" style="832" customWidth="1"/>
    <col min="4" max="4" width="13.85546875" style="832" customWidth="1"/>
    <col min="5" max="5" width="4.85546875" style="597" customWidth="1"/>
    <col min="6" max="6" width="3.7109375" style="597" customWidth="1"/>
    <col min="7" max="7" width="3.85546875" style="832" customWidth="1"/>
    <col min="8" max="8" width="4" style="832" customWidth="1"/>
    <col min="9" max="9" width="7.140625" style="832" customWidth="1"/>
    <col min="10" max="10" width="5.42578125" style="579" customWidth="1"/>
    <col min="11" max="11" width="8.42578125" style="832" customWidth="1"/>
    <col min="12" max="12" width="7.5703125" style="678" customWidth="1"/>
    <col min="13" max="13" width="8.7109375" style="597" customWidth="1"/>
    <col min="14" max="14" width="4.5703125" style="597" customWidth="1"/>
    <col min="15" max="15" width="7.5703125" style="832" customWidth="1"/>
    <col min="16" max="17" width="7.7109375" style="832" customWidth="1"/>
    <col min="18" max="18" width="6.42578125" style="597" customWidth="1"/>
    <col min="19" max="22" width="6" style="657" customWidth="1"/>
    <col min="23" max="24" width="7.42578125" style="657" customWidth="1"/>
    <col min="25" max="25" width="12.5703125" style="832" customWidth="1"/>
    <col min="26" max="26" width="7.85546875" style="579" customWidth="1"/>
    <col min="27" max="27" width="6.140625" style="832" customWidth="1"/>
    <col min="28" max="28" width="4.5703125" style="832" customWidth="1"/>
    <col min="29" max="29" width="5.42578125" style="562" customWidth="1"/>
    <col min="30" max="30" width="6.140625" style="562" customWidth="1"/>
    <col min="31" max="31" width="7.140625" style="562" customWidth="1"/>
    <col min="32" max="32" width="7.7109375" style="562" customWidth="1"/>
    <col min="33" max="33" width="8.7109375" style="562" customWidth="1"/>
    <col min="34" max="35" width="8.5703125" style="562" customWidth="1"/>
    <col min="36" max="37" width="8" style="562" customWidth="1"/>
    <col min="38" max="38" width="9.7109375" style="562" customWidth="1"/>
    <col min="39" max="39" width="6" style="562" customWidth="1"/>
    <col min="40" max="40" width="6.42578125" style="562" customWidth="1"/>
    <col min="41" max="41" width="7" style="579" customWidth="1"/>
    <col min="42" max="43" width="7" style="832" customWidth="1"/>
    <col min="44" max="44" width="5.28515625" style="720" customWidth="1"/>
    <col min="45" max="48" width="5.28515625" style="721" customWidth="1"/>
    <col min="49" max="49" width="5.42578125" style="721" customWidth="1"/>
    <col min="50" max="50" width="5.85546875" style="721" customWidth="1"/>
    <col min="51" max="51" width="5.28515625" style="579" customWidth="1"/>
    <col min="52" max="55" width="6.7109375" style="832" customWidth="1"/>
    <col min="56" max="56" width="8.85546875" style="874" customWidth="1"/>
    <col min="57" max="58" width="8.85546875" style="597" customWidth="1"/>
    <col min="59" max="59" width="8.85546875" style="832" customWidth="1"/>
    <col min="60" max="16384" width="8.85546875" style="832"/>
  </cols>
  <sheetData>
    <row r="1" spans="1:59" ht="12.75" customHeight="1" x14ac:dyDescent="0.2">
      <c r="A1" s="113" t="s">
        <v>865</v>
      </c>
      <c r="B1" s="629"/>
      <c r="C1" s="556" t="s">
        <v>1</v>
      </c>
      <c r="E1" s="622"/>
      <c r="G1" s="545"/>
      <c r="H1" s="383"/>
      <c r="I1" s="383"/>
      <c r="J1" s="650" t="s">
        <v>3631</v>
      </c>
      <c r="K1" s="517"/>
      <c r="L1" s="559"/>
      <c r="N1" s="616"/>
      <c r="P1" s="517"/>
      <c r="Q1" s="615"/>
      <c r="R1" s="558"/>
      <c r="S1" s="656"/>
      <c r="T1" s="656"/>
      <c r="W1" s="656"/>
      <c r="Y1" s="517"/>
      <c r="Z1" s="650" t="s">
        <v>2</v>
      </c>
      <c r="AC1" s="561" t="s">
        <v>4109</v>
      </c>
      <c r="AG1" s="662"/>
      <c r="AJ1" s="561"/>
      <c r="AK1" s="561"/>
      <c r="AL1" s="663"/>
      <c r="AO1" s="693" t="s">
        <v>4091</v>
      </c>
      <c r="AP1" s="383"/>
      <c r="AQ1" s="613"/>
      <c r="AR1" s="714" t="s">
        <v>5</v>
      </c>
      <c r="AS1" s="573"/>
      <c r="AT1" s="573"/>
      <c r="AU1" s="573"/>
      <c r="AV1" s="573"/>
      <c r="AW1" s="573"/>
      <c r="AX1" s="573"/>
      <c r="AY1" s="698" t="s">
        <v>6</v>
      </c>
      <c r="BD1" s="873" t="s">
        <v>1844</v>
      </c>
    </row>
    <row r="2" spans="1:59" ht="12.75" customHeight="1" x14ac:dyDescent="0.2">
      <c r="A2" s="557" t="s">
        <v>7</v>
      </c>
      <c r="B2" s="629"/>
      <c r="C2" s="12" t="s">
        <v>4139</v>
      </c>
      <c r="D2" s="557"/>
      <c r="E2" s="620"/>
      <c r="F2" s="620"/>
      <c r="G2" s="383"/>
      <c r="H2" s="383"/>
      <c r="I2" s="383"/>
      <c r="J2" s="697" t="s">
        <v>4134</v>
      </c>
      <c r="K2" s="517"/>
      <c r="L2" s="559"/>
      <c r="N2" s="616"/>
      <c r="P2" s="517"/>
      <c r="Q2" s="558"/>
      <c r="R2" s="620"/>
      <c r="S2" s="658"/>
      <c r="T2" s="1023"/>
      <c r="W2" s="658"/>
      <c r="Y2" s="517"/>
      <c r="Z2" s="697" t="s">
        <v>4135</v>
      </c>
      <c r="AO2" s="694" t="s">
        <v>10</v>
      </c>
      <c r="AP2" s="383"/>
      <c r="AR2" s="694" t="s">
        <v>11</v>
      </c>
      <c r="AS2" s="573"/>
      <c r="AT2" s="573"/>
      <c r="AU2" s="573"/>
      <c r="AV2" s="573"/>
      <c r="AW2" s="573"/>
      <c r="AX2" s="573"/>
      <c r="AY2" s="690" t="s">
        <v>14</v>
      </c>
    </row>
    <row r="3" spans="1:59" ht="12.75" customHeight="1" x14ac:dyDescent="0.2">
      <c r="A3" s="1055">
        <v>44286</v>
      </c>
      <c r="B3" s="688"/>
      <c r="D3" s="557"/>
      <c r="E3" s="620"/>
      <c r="F3" s="620"/>
      <c r="G3" s="383"/>
      <c r="H3" s="383"/>
      <c r="I3" s="383"/>
      <c r="J3" s="703" t="s">
        <v>12</v>
      </c>
      <c r="K3" s="517"/>
      <c r="L3" s="832"/>
      <c r="N3" s="620"/>
      <c r="P3" s="517"/>
      <c r="Q3" s="652" t="s">
        <v>8</v>
      </c>
      <c r="R3" s="620"/>
      <c r="S3" s="659"/>
      <c r="T3" s="659"/>
      <c r="W3" s="659"/>
      <c r="X3" s="660"/>
      <c r="Y3" s="517"/>
      <c r="AE3" s="563"/>
      <c r="AF3" s="563"/>
      <c r="AG3" s="563"/>
      <c r="AH3" s="563"/>
      <c r="AI3" s="563"/>
      <c r="AJ3" s="563"/>
      <c r="AK3" s="563"/>
      <c r="AL3" s="563"/>
      <c r="AM3" s="563"/>
      <c r="AN3" s="563"/>
      <c r="AO3" s="623"/>
      <c r="AP3" s="383"/>
      <c r="AR3" s="715" t="s">
        <v>13</v>
      </c>
      <c r="AS3" s="573"/>
      <c r="AT3" s="573"/>
      <c r="AU3" s="573"/>
      <c r="AV3" s="573"/>
      <c r="AW3" s="573"/>
      <c r="AX3" s="573"/>
      <c r="BA3" s="560"/>
      <c r="BB3" s="560"/>
      <c r="BC3" s="560"/>
    </row>
    <row r="4" spans="1:59" ht="12.75" customHeight="1" x14ac:dyDescent="0.2">
      <c r="A4" s="664"/>
      <c r="B4" s="517"/>
      <c r="C4" s="831"/>
      <c r="D4" s="517"/>
      <c r="E4" s="665"/>
      <c r="F4" s="665"/>
      <c r="G4" s="517"/>
      <c r="H4" s="517"/>
      <c r="I4" s="517"/>
      <c r="J4" s="704" t="s">
        <v>4566</v>
      </c>
      <c r="K4" s="831"/>
      <c r="L4" s="832"/>
      <c r="N4" s="1153"/>
      <c r="O4" s="617"/>
      <c r="P4" s="831"/>
      <c r="R4" s="1153"/>
      <c r="T4" s="659"/>
      <c r="W4" s="659"/>
      <c r="Y4" s="831"/>
      <c r="Z4" s="691" t="s">
        <v>15</v>
      </c>
      <c r="AA4" s="831"/>
      <c r="AB4" s="831"/>
      <c r="AC4" s="846"/>
      <c r="AD4" s="846"/>
      <c r="AE4" s="846"/>
      <c r="AF4" s="846"/>
      <c r="AG4" s="846"/>
      <c r="AH4" s="846"/>
      <c r="AI4" s="846"/>
      <c r="AJ4" s="846"/>
      <c r="AK4" s="846"/>
      <c r="AL4" s="846"/>
      <c r="AM4" s="846"/>
      <c r="AN4" s="846"/>
      <c r="AO4" s="623"/>
      <c r="AP4" s="383"/>
      <c r="AQ4" s="666"/>
      <c r="AR4" s="917" t="s">
        <v>4622</v>
      </c>
      <c r="AS4" s="716"/>
      <c r="AT4" s="716"/>
      <c r="AU4" s="716"/>
      <c r="AV4" s="716"/>
      <c r="AW4" s="667" t="s">
        <v>19</v>
      </c>
      <c r="AX4" s="716"/>
      <c r="AZ4" s="1197" t="s">
        <v>20</v>
      </c>
      <c r="BA4" s="1198"/>
      <c r="BB4" s="1198"/>
      <c r="BC4" s="1199"/>
    </row>
    <row r="5" spans="1:59" ht="12.75" customHeight="1" x14ac:dyDescent="0.2">
      <c r="A5" s="831" t="s">
        <v>21</v>
      </c>
      <c r="B5" s="626" t="s">
        <v>22</v>
      </c>
      <c r="C5" s="531"/>
      <c r="D5" s="831"/>
      <c r="E5" s="668" t="s">
        <v>23</v>
      </c>
      <c r="F5" s="668" t="s">
        <v>24</v>
      </c>
      <c r="G5" s="667" t="s">
        <v>25</v>
      </c>
      <c r="H5" s="531"/>
      <c r="I5" s="669">
        <v>44286</v>
      </c>
      <c r="J5" s="618" t="s">
        <v>26</v>
      </c>
      <c r="K5" s="1153" t="s">
        <v>4131</v>
      </c>
      <c r="L5" s="854" t="s">
        <v>4089</v>
      </c>
      <c r="M5" s="531"/>
      <c r="N5" s="1153" t="s">
        <v>28</v>
      </c>
      <c r="O5" s="1153" t="s">
        <v>4132</v>
      </c>
      <c r="P5" s="1200" t="s">
        <v>4137</v>
      </c>
      <c r="Q5" s="1200"/>
      <c r="R5" s="1153" t="s">
        <v>27</v>
      </c>
      <c r="S5" s="621" t="s">
        <v>42</v>
      </c>
      <c r="T5" s="621" t="s">
        <v>42</v>
      </c>
      <c r="U5" s="621" t="s">
        <v>42</v>
      </c>
      <c r="V5" s="621" t="s">
        <v>42</v>
      </c>
      <c r="W5" s="621" t="s">
        <v>41</v>
      </c>
      <c r="X5" s="621" t="s">
        <v>36</v>
      </c>
      <c r="Y5" s="670" t="s">
        <v>29</v>
      </c>
      <c r="Z5" s="618" t="s">
        <v>30</v>
      </c>
      <c r="AA5" s="1153" t="s">
        <v>32</v>
      </c>
      <c r="AB5" s="1153" t="s">
        <v>33</v>
      </c>
      <c r="AC5" s="654" t="s">
        <v>32</v>
      </c>
      <c r="AD5" s="654"/>
      <c r="AE5" s="654" t="s">
        <v>32</v>
      </c>
      <c r="AF5" s="654" t="s">
        <v>35</v>
      </c>
      <c r="AG5" s="654" t="s">
        <v>32</v>
      </c>
      <c r="AH5" s="654" t="s">
        <v>32</v>
      </c>
      <c r="AI5" s="654" t="s">
        <v>4110</v>
      </c>
      <c r="AJ5" s="654" t="s">
        <v>36</v>
      </c>
      <c r="AK5" s="654" t="s">
        <v>4111</v>
      </c>
      <c r="AL5" s="654" t="s">
        <v>38</v>
      </c>
      <c r="AM5" s="654" t="s">
        <v>39</v>
      </c>
      <c r="AN5" s="654" t="s">
        <v>40</v>
      </c>
      <c r="AO5" s="695" t="s">
        <v>47</v>
      </c>
      <c r="AP5" s="531" t="s">
        <v>48</v>
      </c>
      <c r="AQ5" s="1153" t="s">
        <v>31</v>
      </c>
      <c r="AR5" s="697" t="s">
        <v>49</v>
      </c>
      <c r="AS5" s="716"/>
      <c r="AT5" s="716"/>
      <c r="AU5" s="716"/>
      <c r="AV5" s="716"/>
      <c r="AW5" s="667" t="s">
        <v>50</v>
      </c>
      <c r="AX5" s="716"/>
      <c r="AY5" s="699" t="s">
        <v>51</v>
      </c>
      <c r="AZ5" s="722" t="s">
        <v>52</v>
      </c>
      <c r="BA5" s="672" t="s">
        <v>52</v>
      </c>
      <c r="BB5" s="672" t="s">
        <v>53</v>
      </c>
      <c r="BC5" s="723" t="s">
        <v>54</v>
      </c>
      <c r="BE5" s="531" t="s">
        <v>4201</v>
      </c>
      <c r="BF5" s="531" t="s">
        <v>4203</v>
      </c>
      <c r="BG5" s="597" t="s">
        <v>32</v>
      </c>
    </row>
    <row r="6" spans="1:59" s="687" customFormat="1" ht="12.75" customHeight="1" thickBot="1" x14ac:dyDescent="0.25">
      <c r="A6" s="679" t="s">
        <v>55</v>
      </c>
      <c r="B6" s="689" t="s">
        <v>56</v>
      </c>
      <c r="C6" s="680" t="s">
        <v>95</v>
      </c>
      <c r="D6" s="680" t="s">
        <v>57</v>
      </c>
      <c r="E6" s="681" t="s">
        <v>58</v>
      </c>
      <c r="F6" s="681" t="s">
        <v>59</v>
      </c>
      <c r="G6" s="682" t="s">
        <v>60</v>
      </c>
      <c r="H6" s="682" t="s">
        <v>61</v>
      </c>
      <c r="I6" s="680" t="s">
        <v>62</v>
      </c>
      <c r="J6" s="692" t="s">
        <v>63</v>
      </c>
      <c r="K6" s="680" t="s">
        <v>71</v>
      </c>
      <c r="L6" s="683" t="s">
        <v>4090</v>
      </c>
      <c r="M6" s="682" t="s">
        <v>4133</v>
      </c>
      <c r="N6" s="682" t="s">
        <v>69</v>
      </c>
      <c r="O6" s="680" t="s">
        <v>72</v>
      </c>
      <c r="P6" s="680" t="s">
        <v>67</v>
      </c>
      <c r="Q6" s="680" t="s">
        <v>68</v>
      </c>
      <c r="R6" s="680" t="s">
        <v>66</v>
      </c>
      <c r="S6" s="684" t="s">
        <v>87</v>
      </c>
      <c r="T6" s="684" t="s">
        <v>88</v>
      </c>
      <c r="U6" s="684" t="s">
        <v>51</v>
      </c>
      <c r="V6" s="684" t="s">
        <v>89</v>
      </c>
      <c r="W6" s="684" t="s">
        <v>86</v>
      </c>
      <c r="X6" s="684" t="s">
        <v>85</v>
      </c>
      <c r="Y6" s="679" t="s">
        <v>1845</v>
      </c>
      <c r="Z6" s="692" t="s">
        <v>72</v>
      </c>
      <c r="AA6" s="680" t="s">
        <v>74</v>
      </c>
      <c r="AB6" s="680" t="s">
        <v>75</v>
      </c>
      <c r="AC6" s="685" t="s">
        <v>76</v>
      </c>
      <c r="AD6" s="685" t="s">
        <v>34</v>
      </c>
      <c r="AE6" s="685" t="s">
        <v>77</v>
      </c>
      <c r="AF6" s="685" t="s">
        <v>78</v>
      </c>
      <c r="AG6" s="685" t="s">
        <v>79</v>
      </c>
      <c r="AH6" s="685" t="s">
        <v>80</v>
      </c>
      <c r="AI6" s="685" t="s">
        <v>80</v>
      </c>
      <c r="AJ6" s="685" t="s">
        <v>80</v>
      </c>
      <c r="AK6" s="685" t="s">
        <v>80</v>
      </c>
      <c r="AL6" s="685" t="s">
        <v>82</v>
      </c>
      <c r="AM6" s="685" t="s">
        <v>83</v>
      </c>
      <c r="AN6" s="685" t="s">
        <v>84</v>
      </c>
      <c r="AO6" s="696" t="s">
        <v>96</v>
      </c>
      <c r="AP6" s="682" t="s">
        <v>97</v>
      </c>
      <c r="AQ6" s="680" t="s">
        <v>73</v>
      </c>
      <c r="AR6" s="717">
        <v>2020</v>
      </c>
      <c r="AS6" s="718">
        <v>2021</v>
      </c>
      <c r="AT6" s="717">
        <v>2022</v>
      </c>
      <c r="AU6" s="718">
        <v>2023</v>
      </c>
      <c r="AV6" s="717">
        <v>2024</v>
      </c>
      <c r="AW6" s="682" t="s">
        <v>98</v>
      </c>
      <c r="AX6" s="682" t="s">
        <v>99</v>
      </c>
      <c r="AY6" s="700" t="s">
        <v>100</v>
      </c>
      <c r="AZ6" s="724" t="s">
        <v>101</v>
      </c>
      <c r="BA6" s="686" t="s">
        <v>102</v>
      </c>
      <c r="BB6" s="686" t="s">
        <v>103</v>
      </c>
      <c r="BC6" s="725" t="s">
        <v>103</v>
      </c>
      <c r="BD6" s="692" t="s">
        <v>4199</v>
      </c>
      <c r="BE6" s="682" t="s">
        <v>4202</v>
      </c>
      <c r="BF6" s="682" t="s">
        <v>4204</v>
      </c>
      <c r="BG6" s="783" t="s">
        <v>4319</v>
      </c>
    </row>
    <row r="7" spans="1:59" ht="11.25" customHeight="1" x14ac:dyDescent="0.2">
      <c r="A7" s="838" t="s">
        <v>1183</v>
      </c>
      <c r="B7" s="842" t="s">
        <v>1184</v>
      </c>
      <c r="C7" s="898" t="s">
        <v>108</v>
      </c>
      <c r="D7" s="898" t="s">
        <v>4272</v>
      </c>
      <c r="E7" s="705">
        <v>9</v>
      </c>
      <c r="F7" s="1153">
        <v>468</v>
      </c>
      <c r="G7" s="1153" t="s">
        <v>37</v>
      </c>
      <c r="H7" s="1153" t="s">
        <v>37</v>
      </c>
      <c r="I7" s="841">
        <v>29.99</v>
      </c>
      <c r="J7" s="624">
        <f t="shared" ref="J7:J70" si="0">(M7/I7)*100</f>
        <v>3.3344448149383128</v>
      </c>
      <c r="K7" s="844">
        <v>0.25</v>
      </c>
      <c r="L7" s="854">
        <v>4</v>
      </c>
      <c r="M7" s="615">
        <f t="shared" ref="M7:M70" si="1">K7*L7</f>
        <v>1</v>
      </c>
      <c r="N7" s="837" t="s">
        <v>236</v>
      </c>
      <c r="O7" s="706">
        <v>0.21</v>
      </c>
      <c r="P7" s="904">
        <v>43587</v>
      </c>
      <c r="Q7" s="904">
        <v>43602</v>
      </c>
      <c r="R7" s="615">
        <f t="shared" ref="R7:R70" si="2">(K7-O7)/O7*100</f>
        <v>19.047619047619051</v>
      </c>
      <c r="S7" s="673">
        <f>IF(INDEX(Historical!$D$7:$D$1257,MATCH(B7,Historical!$B$7:$B$1281,0))=0,"n/a",(INDEX(Historical!$C$7:$C$1259,MATCH(B7,Historical!$B$7:$B$1281,0))/INDEX(Historical!$D$7:$D$1257,MATCH(B7,Historical!$B$7:$B$1281,0))-1)*100)</f>
        <v>4.1666666666666741</v>
      </c>
      <c r="T7" s="673">
        <f>IF(INDEX(Historical!$F$7:$F$1250,MATCH(B7,Historical!$B$7:$B$1281,0))=0,"n/a",((INDEX(Historical!$C$7:$C$1259,MATCH(B7,Historical!$B$7:$B$1281,0))/INDEX(Historical!$F$7:$F$1250,MATCH(B7,Historical!$B$7:$B$1281,0)))^(1/3)-1)*100)</f>
        <v>13.71830097629767</v>
      </c>
      <c r="U7" s="673">
        <f>IF(INDEX(Historical!$H$7:$H$1250,MATCH(B7,Historical!$B$7:$B$1281,0))=0,"n/a",((INDEX(Historical!$C$7:$C$1259,MATCH(B7,Historical!$B$7:$B$1281,0))/INDEX(Historical!$H$7:$H$1250,MATCH(B7,Historical!$B$7:$B$1281,0)))^(1/5)-1)*100)</f>
        <v>13.115273009052952</v>
      </c>
      <c r="V7" s="673">
        <f>IF(INDEX(Historical!$O$7:$O$1250,MATCH(B7,Historical!$B$7:$B$1281,0))=0,"n/a",((INDEX(Historical!$C$7:$C$1259,MATCH(B7,Historical!$B$7:$B$1281,0))/INDEX(Historical!$O$7:$O$1250,MATCH(B7,Historical!$B$7:$B$1281,0)))^(1/10)-1)*100)</f>
        <v>9.5958226385217227</v>
      </c>
      <c r="W7" s="674">
        <f t="shared" ref="W7:W70" si="3">IF(OR(U7&lt;=0,U7="n/a",V7&lt;=0,V7="n/a"),"n/a",U7/V7)</f>
        <v>1.3667690101318313</v>
      </c>
      <c r="X7" s="675">
        <f t="shared" ref="X7:X70" si="4">IF(OR(AJ7&lt;=0,AJ7="n/a",U7&lt;=0,U7="n/a"),"n/a",U7/AJ7)</f>
        <v>1.4412387922036212</v>
      </c>
      <c r="Y7" s="646" t="s">
        <v>4574</v>
      </c>
      <c r="Z7" s="624">
        <f t="shared" ref="Z7:Z70" si="5">IF(OR(AC7&lt;0.01,AC7="n/a"),"n/a",M7/AC7*100)</f>
        <v>49.504950495049506</v>
      </c>
      <c r="AA7" s="853">
        <f t="shared" ref="AA7:AA70" si="6">IF(OR(AC7&lt;0.01,AC7="n/a"),"n/a",I7/AC7)</f>
        <v>14.846534653465346</v>
      </c>
      <c r="AB7" s="854">
        <v>12</v>
      </c>
      <c r="AC7" s="833">
        <v>2.02</v>
      </c>
      <c r="AD7" s="833">
        <v>2.95</v>
      </c>
      <c r="AE7" s="833">
        <v>4.4400000000000004</v>
      </c>
      <c r="AF7" s="833">
        <v>1.23</v>
      </c>
      <c r="AG7" s="833">
        <v>8.6</v>
      </c>
      <c r="AH7" s="833">
        <v>-18.099999999999998</v>
      </c>
      <c r="AI7" s="833">
        <v>-4.17</v>
      </c>
      <c r="AJ7" s="833">
        <v>9.1</v>
      </c>
      <c r="AK7" s="833">
        <v>5</v>
      </c>
      <c r="AL7" s="845">
        <v>505.88</v>
      </c>
      <c r="AM7" s="839">
        <v>2.6</v>
      </c>
      <c r="AN7" s="833">
        <v>0</v>
      </c>
      <c r="AO7" s="711">
        <f t="shared" ref="AO7:AO70" si="7">IF(U7="n/a","n/a",IF(AA7&lt;0,"n/a",IF(AA7="n/a","n/a",J7+U7-AA7)))</f>
        <v>1.6031831705259183</v>
      </c>
      <c r="AP7" s="712">
        <f t="shared" ref="AP7:AP70" si="8">IF(U7="n/a","n/a",J7+U7)</f>
        <v>16.449717823991264</v>
      </c>
      <c r="AQ7" s="855">
        <f t="shared" ref="AQ7:AQ70" si="9">IF(OR(AC7&lt;0.01,AF7="n/a"),"n/a",(I7/SQRT(22.5*AC7*(I7/AF7))-1)*100)</f>
        <v>-9.9105688187506864</v>
      </c>
      <c r="AR7" s="624">
        <f>INDEX(Historical!$C$7:$C$1259,MATCH(B7,Historical!$B$7:$B$1281,0))*IF(AH7="n/a",1.03,IF(AH7&lt;0,1.01,IF(AH7&gt;10,1.1,(1+AH7/100))))</f>
        <v>1.01</v>
      </c>
      <c r="AS7" s="853">
        <f t="shared" ref="AS7:AS70" si="10">IF($AI7="n/a",1.03*AR7,IF($AI7&lt;0,1.01*AR7,IF($AI7&gt;10,1.1*AR7,(1+$AI7/100)*AR7)))</f>
        <v>1.0201</v>
      </c>
      <c r="AT7" s="853">
        <f t="shared" ref="AT7:AV26" si="11">IF($AK7="n/a",1.03*AS7,IF($AK7&lt;0,1.01*AS7,IF($AK7&gt;10,1.1*AS7,(1+$AK7/100)*AS7)))</f>
        <v>1.071105</v>
      </c>
      <c r="AU7" s="853">
        <f t="shared" si="11"/>
        <v>1.12466025</v>
      </c>
      <c r="AV7" s="853">
        <f t="shared" si="11"/>
        <v>1.1808932625000002</v>
      </c>
      <c r="AW7" s="624">
        <f t="shared" ref="AW7:AW70" si="12">SUM(AR7:AV7)</f>
        <v>5.4067585124999997</v>
      </c>
      <c r="AX7" s="719">
        <f t="shared" ref="AX7:AX70" si="13">AW7/I7*100</f>
        <v>18.028537887629209</v>
      </c>
      <c r="AY7" s="900">
        <v>0.56999999999999995</v>
      </c>
      <c r="AZ7" s="839">
        <v>74.260000000000005</v>
      </c>
      <c r="BA7" s="839">
        <v>-2.94</v>
      </c>
      <c r="BB7" s="839">
        <v>15.47</v>
      </c>
      <c r="BC7" s="839">
        <v>36.76</v>
      </c>
      <c r="BE7" s="597">
        <v>2012</v>
      </c>
      <c r="BF7" s="865">
        <f t="shared" ref="BF7:BF70" si="14">IF(BE7&gt;2008,0,IF(BE7&gt;2001,1,IF(BE7&gt;1990,2,IF(BE7&gt;1980,3,IF(BE7&gt;1973,4,IF(BE7&gt;1970,5,IF(BE7&gt;1960,6,IF(BE7&gt;1958,7,IF(BE7&gt;1953,8,9)))))))))</f>
        <v>0</v>
      </c>
      <c r="BG7" s="849">
        <v>1.2</v>
      </c>
    </row>
    <row r="8" spans="1:59" ht="11.25" customHeight="1" x14ac:dyDescent="0.2">
      <c r="A8" s="838" t="s">
        <v>1199</v>
      </c>
      <c r="B8" s="842" t="s">
        <v>1200</v>
      </c>
      <c r="C8" s="898" t="s">
        <v>108</v>
      </c>
      <c r="D8" s="898" t="s">
        <v>4272</v>
      </c>
      <c r="E8" s="705">
        <v>9</v>
      </c>
      <c r="F8" s="1153">
        <v>469</v>
      </c>
      <c r="G8" s="1153" t="s">
        <v>106</v>
      </c>
      <c r="H8" s="1153" t="s">
        <v>106</v>
      </c>
      <c r="I8" s="841">
        <v>46.5</v>
      </c>
      <c r="J8" s="624">
        <f t="shared" si="0"/>
        <v>2.236559139784946</v>
      </c>
      <c r="K8" s="844">
        <v>0.26</v>
      </c>
      <c r="L8" s="854">
        <v>4</v>
      </c>
      <c r="M8" s="615">
        <f t="shared" si="1"/>
        <v>1.04</v>
      </c>
      <c r="N8" s="837" t="s">
        <v>590</v>
      </c>
      <c r="O8" s="706">
        <v>0.22</v>
      </c>
      <c r="P8" s="904">
        <v>43602</v>
      </c>
      <c r="Q8" s="904">
        <v>43637</v>
      </c>
      <c r="R8" s="615">
        <f t="shared" si="2"/>
        <v>18.181818181818183</v>
      </c>
      <c r="S8" s="673">
        <f>IF(INDEX(Historical!$D$7:$D$1257,MATCH(B8,Historical!$B$7:$B$1281,0))=0,"n/a",(INDEX(Historical!$C$7:$C$1259,MATCH(B8,Historical!$B$7:$B$1281,0))/INDEX(Historical!$D$7:$D$1257,MATCH(B8,Historical!$B$7:$B$1281,0))-1)*100)</f>
        <v>4.0000000000000036</v>
      </c>
      <c r="T8" s="673">
        <f>IF(INDEX(Historical!$F$7:$F$1250,MATCH(B8,Historical!$B$7:$B$1281,0))=0,"n/a",((INDEX(Historical!$C$7:$C$1259,MATCH(B8,Historical!$B$7:$B$1281,0))/INDEX(Historical!$F$7:$F$1250,MATCH(B8,Historical!$B$7:$B$1281,0)))^(1/3)-1)*100)</f>
        <v>14.655462231782046</v>
      </c>
      <c r="U8" s="673">
        <f>IF(INDEX(Historical!$H$7:$H$1250,MATCH(B8,Historical!$B$7:$B$1281,0))=0,"n/a",((INDEX(Historical!$C$7:$C$1259,MATCH(B8,Historical!$B$7:$B$1281,0))/INDEX(Historical!$H$7:$H$1250,MATCH(B8,Historical!$B$7:$B$1281,0)))^(1/5)-1)*100)</f>
        <v>20.461952053243415</v>
      </c>
      <c r="V8" s="673">
        <f>IF(INDEX(Historical!$O$7:$O$1250,MATCH(B8,Historical!$B$7:$B$1281,0))=0,"n/a",((INDEX(Historical!$C$7:$C$1259,MATCH(B8,Historical!$B$7:$B$1281,0))/INDEX(Historical!$O$7:$O$1250,MATCH(B8,Historical!$B$7:$B$1281,0)))^(1/10)-1)*100)</f>
        <v>38.515168542124158</v>
      </c>
      <c r="W8" s="674">
        <f t="shared" si="3"/>
        <v>0.53126996006428262</v>
      </c>
      <c r="X8" s="675">
        <f t="shared" si="4"/>
        <v>2.1314533388795227</v>
      </c>
      <c r="Y8" s="646" t="s">
        <v>4574</v>
      </c>
      <c r="Z8" s="624">
        <f t="shared" si="5"/>
        <v>38.235294117647058</v>
      </c>
      <c r="AA8" s="853">
        <f t="shared" si="6"/>
        <v>17.095588235294116</v>
      </c>
      <c r="AB8" s="854">
        <v>12</v>
      </c>
      <c r="AC8" s="833">
        <v>2.72</v>
      </c>
      <c r="AD8" s="833">
        <v>2.4900000000000002</v>
      </c>
      <c r="AE8" s="833">
        <v>5.52</v>
      </c>
      <c r="AF8" s="833">
        <v>1.36</v>
      </c>
      <c r="AG8" s="833">
        <v>8.1</v>
      </c>
      <c r="AH8" s="833">
        <v>-14.799999999999999</v>
      </c>
      <c r="AI8" s="833">
        <v>5.99</v>
      </c>
      <c r="AJ8" s="833">
        <v>9.6</v>
      </c>
      <c r="AK8" s="833">
        <v>7.0000000000000009</v>
      </c>
      <c r="AL8" s="845">
        <v>2480</v>
      </c>
      <c r="AM8" s="839">
        <v>1.0999999999999999</v>
      </c>
      <c r="AN8" s="833">
        <v>0.06</v>
      </c>
      <c r="AO8" s="711">
        <f t="shared" si="7"/>
        <v>5.6029229577342434</v>
      </c>
      <c r="AP8" s="712">
        <f t="shared" si="8"/>
        <v>22.698511193028359</v>
      </c>
      <c r="AQ8" s="855">
        <f t="shared" si="9"/>
        <v>1.6530045465127152</v>
      </c>
      <c r="AR8" s="624">
        <f>INDEX(Historical!$C$7:$C$1259,MATCH(B8,Historical!$B$7:$B$1281,0))*IF(AH8="n/a",1.03,IF(AH8&lt;0,1.01,IF(AH8&gt;10,1.1,(1+AH8/100))))</f>
        <v>1.0504</v>
      </c>
      <c r="AS8" s="853">
        <f t="shared" si="10"/>
        <v>1.11331896</v>
      </c>
      <c r="AT8" s="853">
        <f t="shared" si="11"/>
        <v>1.1912512872000001</v>
      </c>
      <c r="AU8" s="853">
        <f t="shared" si="11"/>
        <v>1.2746388773040001</v>
      </c>
      <c r="AV8" s="853">
        <f t="shared" si="11"/>
        <v>1.3638635987152801</v>
      </c>
      <c r="AW8" s="624">
        <f t="shared" si="12"/>
        <v>5.9934727232192806</v>
      </c>
      <c r="AX8" s="719">
        <f t="shared" si="13"/>
        <v>12.889188652084474</v>
      </c>
      <c r="AY8" s="900">
        <v>1.34</v>
      </c>
      <c r="AZ8" s="839">
        <v>119.55</v>
      </c>
      <c r="BA8" s="839">
        <v>-8.19</v>
      </c>
      <c r="BB8" s="839">
        <v>6.6199999999999992</v>
      </c>
      <c r="BC8" s="839">
        <v>43.32</v>
      </c>
      <c r="BE8" s="597">
        <v>2012</v>
      </c>
      <c r="BF8" s="865">
        <f t="shared" si="14"/>
        <v>0</v>
      </c>
      <c r="BG8" s="849">
        <v>1.0999999999999999</v>
      </c>
    </row>
    <row r="9" spans="1:59" ht="11.25" customHeight="1" x14ac:dyDescent="0.2">
      <c r="A9" s="838" t="s">
        <v>1547</v>
      </c>
      <c r="B9" s="842" t="s">
        <v>1548</v>
      </c>
      <c r="C9" s="898" t="s">
        <v>178</v>
      </c>
      <c r="D9" s="898" t="s">
        <v>4270</v>
      </c>
      <c r="E9" s="705">
        <v>9</v>
      </c>
      <c r="F9" s="1153">
        <v>470</v>
      </c>
      <c r="G9" s="1153" t="s">
        <v>37</v>
      </c>
      <c r="H9" s="1153" t="s">
        <v>37</v>
      </c>
      <c r="I9" s="841">
        <v>81.540000000000006</v>
      </c>
      <c r="J9" s="624">
        <f t="shared" si="0"/>
        <v>4.4150110375275933</v>
      </c>
      <c r="K9" s="844">
        <v>0.9</v>
      </c>
      <c r="L9" s="854">
        <v>4</v>
      </c>
      <c r="M9" s="615">
        <f t="shared" si="1"/>
        <v>3.6</v>
      </c>
      <c r="N9" s="837" t="s">
        <v>119</v>
      </c>
      <c r="O9" s="706">
        <v>0.8</v>
      </c>
      <c r="P9" s="904">
        <v>43602</v>
      </c>
      <c r="Q9" s="904">
        <v>43619</v>
      </c>
      <c r="R9" s="615">
        <f t="shared" si="2"/>
        <v>12.499999999999996</v>
      </c>
      <c r="S9" s="673">
        <f>IF(INDEX(Historical!$D$7:$D$1257,MATCH(B9,Historical!$B$7:$B$1281,0))=0,"n/a",(INDEX(Historical!$C$7:$C$1259,MATCH(B9,Historical!$B$7:$B$1281,0))/INDEX(Historical!$D$7:$D$1257,MATCH(B9,Historical!$B$7:$B$1281,0))-1)*100)</f>
        <v>2.8571428571428692</v>
      </c>
      <c r="T9" s="673">
        <f>IF(INDEX(Historical!$F$7:$F$1250,MATCH(B9,Historical!$B$7:$B$1281,0))=0,"n/a",((INDEX(Historical!$C$7:$C$1259,MATCH(B9,Historical!$B$7:$B$1281,0))/INDEX(Historical!$F$7:$F$1250,MATCH(B9,Historical!$B$7:$B$1281,0)))^(1/3)-1)*100)</f>
        <v>9.659590029610122</v>
      </c>
      <c r="U9" s="673">
        <f>IF(INDEX(Historical!$H$7:$H$1250,MATCH(B9,Historical!$B$7:$B$1281,0))=0,"n/a",((INDEX(Historical!$C$7:$C$1259,MATCH(B9,Historical!$B$7:$B$1281,0))/INDEX(Historical!$H$7:$H$1250,MATCH(B9,Historical!$B$7:$B$1281,0)))^(1/5)-1)*100)</f>
        <v>10.552661237713789</v>
      </c>
      <c r="V9" s="673" t="str">
        <f>IF(INDEX(Historical!$O$7:$O$1250,MATCH(B9,Historical!$B$7:$B$1281,0))=0,"n/a",((INDEX(Historical!$C$7:$C$1259,MATCH(B9,Historical!$B$7:$B$1281,0))/INDEX(Historical!$O$7:$O$1250,MATCH(B9,Historical!$B$7:$B$1281,0)))^(1/10)-1)*100)</f>
        <v>n/a</v>
      </c>
      <c r="W9" s="674" t="str">
        <f t="shared" si="3"/>
        <v>n/a</v>
      </c>
      <c r="X9" s="675" t="str">
        <f t="shared" si="4"/>
        <v>n/a</v>
      </c>
      <c r="Y9" s="646" t="s">
        <v>4574</v>
      </c>
      <c r="Z9" s="624" t="str">
        <f t="shared" si="5"/>
        <v>n/a</v>
      </c>
      <c r="AA9" s="853" t="str">
        <f t="shared" si="6"/>
        <v>n/a</v>
      </c>
      <c r="AB9" s="854">
        <v>12</v>
      </c>
      <c r="AC9" s="833">
        <v>-9.0399999999999991</v>
      </c>
      <c r="AD9" s="833" t="s">
        <v>136</v>
      </c>
      <c r="AE9" s="833">
        <v>0.55000000000000004</v>
      </c>
      <c r="AF9" s="833">
        <v>1.9</v>
      </c>
      <c r="AG9" s="833">
        <v>-19.7</v>
      </c>
      <c r="AH9" s="833">
        <v>-231.99999999999997</v>
      </c>
      <c r="AI9" s="833">
        <v>100.05999999999999</v>
      </c>
      <c r="AJ9" s="833">
        <v>-26</v>
      </c>
      <c r="AK9" s="833">
        <v>-7.75</v>
      </c>
      <c r="AL9" s="845">
        <v>35170</v>
      </c>
      <c r="AM9" s="839">
        <v>0.3</v>
      </c>
      <c r="AN9" s="833">
        <v>0.84</v>
      </c>
      <c r="AO9" s="711" t="str">
        <f t="shared" si="7"/>
        <v>n/a</v>
      </c>
      <c r="AP9" s="712">
        <f t="shared" si="8"/>
        <v>14.967672275241382</v>
      </c>
      <c r="AQ9" s="855" t="str">
        <f t="shared" si="9"/>
        <v>n/a</v>
      </c>
      <c r="AR9" s="624">
        <f>INDEX(Historical!$C$7:$C$1259,MATCH(B9,Historical!$B$7:$B$1281,0))*IF(AH9="n/a",1.03,IF(AH9&lt;0,1.01,IF(AH9&gt;10,1.1,(1+AH9/100))))</f>
        <v>3.6360000000000001</v>
      </c>
      <c r="AS9" s="853">
        <f t="shared" si="10"/>
        <v>3.9996000000000005</v>
      </c>
      <c r="AT9" s="853">
        <f t="shared" si="11"/>
        <v>4.0395960000000004</v>
      </c>
      <c r="AU9" s="853">
        <f t="shared" si="11"/>
        <v>4.0799919600000001</v>
      </c>
      <c r="AV9" s="853">
        <f t="shared" si="11"/>
        <v>4.1207918796000005</v>
      </c>
      <c r="AW9" s="624">
        <f t="shared" si="12"/>
        <v>19.875979839599999</v>
      </c>
      <c r="AX9" s="719">
        <f t="shared" si="13"/>
        <v>24.375741770419424</v>
      </c>
      <c r="AY9" s="900">
        <v>1.73</v>
      </c>
      <c r="AZ9" s="839">
        <v>88.44</v>
      </c>
      <c r="BA9" s="839">
        <v>-9.99</v>
      </c>
      <c r="BB9" s="839">
        <v>2.29</v>
      </c>
      <c r="BC9" s="839">
        <v>23.16</v>
      </c>
      <c r="BE9" s="597">
        <v>2012</v>
      </c>
      <c r="BF9" s="865">
        <f t="shared" si="14"/>
        <v>0</v>
      </c>
      <c r="BG9" s="849">
        <v>-7.3</v>
      </c>
    </row>
    <row r="10" spans="1:59" ht="11.25" customHeight="1" x14ac:dyDescent="0.2">
      <c r="A10" s="831" t="s">
        <v>1551</v>
      </c>
      <c r="B10" s="842" t="s">
        <v>1552</v>
      </c>
      <c r="C10" s="898" t="s">
        <v>108</v>
      </c>
      <c r="D10" s="898" t="s">
        <v>4272</v>
      </c>
      <c r="E10" s="705">
        <v>9</v>
      </c>
      <c r="F10" s="1153">
        <v>471</v>
      </c>
      <c r="G10" s="1153" t="s">
        <v>106</v>
      </c>
      <c r="H10" s="1153" t="s">
        <v>106</v>
      </c>
      <c r="I10" s="841">
        <v>25.76</v>
      </c>
      <c r="J10" s="624">
        <f t="shared" si="0"/>
        <v>2.1739130434782608</v>
      </c>
      <c r="K10" s="844">
        <v>0.14000000000000001</v>
      </c>
      <c r="L10" s="854">
        <v>4</v>
      </c>
      <c r="M10" s="615">
        <f t="shared" si="1"/>
        <v>0.56000000000000005</v>
      </c>
      <c r="N10" s="837" t="s">
        <v>992</v>
      </c>
      <c r="O10" s="706">
        <v>0.125</v>
      </c>
      <c r="P10" s="904">
        <v>43608</v>
      </c>
      <c r="Q10" s="904">
        <v>43623</v>
      </c>
      <c r="R10" s="615">
        <f t="shared" si="2"/>
        <v>12.000000000000011</v>
      </c>
      <c r="S10" s="673">
        <f>IF(INDEX(Historical!$D$7:$D$1257,MATCH(B10,Historical!$B$7:$B$1281,0))=0,"n/a",(INDEX(Historical!$C$7:$C$1259,MATCH(B10,Historical!$B$7:$B$1281,0))/INDEX(Historical!$D$7:$D$1257,MATCH(B10,Historical!$B$7:$B$1281,0))-1)*100)</f>
        <v>2.7522935779816571</v>
      </c>
      <c r="T10" s="673">
        <f>IF(INDEX(Historical!$F$7:$F$1250,MATCH(B10,Historical!$B$7:$B$1281,0))=0,"n/a",((INDEX(Historical!$C$7:$C$1259,MATCH(B10,Historical!$B$7:$B$1281,0))/INDEX(Historical!$F$7:$F$1250,MATCH(B10,Historical!$B$7:$B$1281,0)))^(1/3)-1)*100)</f>
        <v>11.868894208139679</v>
      </c>
      <c r="U10" s="673">
        <f>IF(INDEX(Historical!$H$7:$H$1250,MATCH(B10,Historical!$B$7:$B$1281,0))=0,"n/a",((INDEX(Historical!$C$7:$C$1259,MATCH(B10,Historical!$B$7:$B$1281,0))/INDEX(Historical!$H$7:$H$1250,MATCH(B10,Historical!$B$7:$B$1281,0)))^(1/5)-1)*100)</f>
        <v>10.494795379650323</v>
      </c>
      <c r="V10" s="673">
        <f>IF(INDEX(Historical!$O$7:$O$1250,MATCH(B10,Historical!$B$7:$B$1281,0))=0,"n/a",((INDEX(Historical!$C$7:$C$1259,MATCH(B10,Historical!$B$7:$B$1281,0))/INDEX(Historical!$O$7:$O$1250,MATCH(B10,Historical!$B$7:$B$1281,0)))^(1/10)-1)*100)</f>
        <v>27.327379859867463</v>
      </c>
      <c r="W10" s="674">
        <f t="shared" si="3"/>
        <v>0.38403957618574353</v>
      </c>
      <c r="X10" s="675" t="str">
        <f t="shared" si="4"/>
        <v>n/a</v>
      </c>
      <c r="Y10" s="646" t="s">
        <v>4574</v>
      </c>
      <c r="Z10" s="624" t="str">
        <f t="shared" si="5"/>
        <v>n/a</v>
      </c>
      <c r="AA10" s="853" t="str">
        <f t="shared" si="6"/>
        <v>n/a</v>
      </c>
      <c r="AB10" s="854">
        <v>12</v>
      </c>
      <c r="AC10" s="833" t="s">
        <v>136</v>
      </c>
      <c r="AD10" s="833" t="s">
        <v>136</v>
      </c>
      <c r="AE10" s="833" t="s">
        <v>136</v>
      </c>
      <c r="AF10" s="833" t="s">
        <v>136</v>
      </c>
      <c r="AG10" s="833" t="s">
        <v>136</v>
      </c>
      <c r="AH10" s="833" t="s">
        <v>136</v>
      </c>
      <c r="AI10" s="833" t="s">
        <v>136</v>
      </c>
      <c r="AJ10" s="833" t="s">
        <v>136</v>
      </c>
      <c r="AK10" s="833" t="s">
        <v>136</v>
      </c>
      <c r="AL10" s="845" t="s">
        <v>136</v>
      </c>
      <c r="AM10" s="839" t="s">
        <v>136</v>
      </c>
      <c r="AN10" s="833" t="s">
        <v>136</v>
      </c>
      <c r="AO10" s="711" t="str">
        <f t="shared" si="7"/>
        <v>n/a</v>
      </c>
      <c r="AP10" s="712">
        <f t="shared" si="8"/>
        <v>12.668708423128585</v>
      </c>
      <c r="AQ10" s="855" t="str">
        <f t="shared" si="9"/>
        <v>n/a</v>
      </c>
      <c r="AR10" s="624">
        <f>INDEX(Historical!$C$7:$C$1259,MATCH(B10,Historical!$B$7:$B$1281,0))*IF(AH10="n/a",1.03,IF(AH10&lt;0,1.01,IF(AH10&gt;10,1.1,(1+AH10/100))))</f>
        <v>0.57680000000000009</v>
      </c>
      <c r="AS10" s="853">
        <f t="shared" si="10"/>
        <v>0.59410400000000008</v>
      </c>
      <c r="AT10" s="853">
        <f t="shared" si="11"/>
        <v>0.61192712000000005</v>
      </c>
      <c r="AU10" s="853">
        <f t="shared" si="11"/>
        <v>0.63028493360000004</v>
      </c>
      <c r="AV10" s="853">
        <f t="shared" si="11"/>
        <v>0.64919348160800006</v>
      </c>
      <c r="AW10" s="624">
        <f t="shared" si="12"/>
        <v>3.0623095352080005</v>
      </c>
      <c r="AX10" s="719">
        <f t="shared" si="13"/>
        <v>11.887847574565219</v>
      </c>
      <c r="AY10" s="900" t="s">
        <v>136</v>
      </c>
      <c r="AZ10" s="839" t="s">
        <v>136</v>
      </c>
      <c r="BA10" s="839" t="s">
        <v>136</v>
      </c>
      <c r="BB10" s="839" t="s">
        <v>136</v>
      </c>
      <c r="BC10" s="839" t="s">
        <v>136</v>
      </c>
      <c r="BD10" s="874" t="s">
        <v>4199</v>
      </c>
      <c r="BE10" s="597">
        <v>2012</v>
      </c>
      <c r="BF10" s="865">
        <f t="shared" si="14"/>
        <v>0</v>
      </c>
      <c r="BG10" s="849" t="s">
        <v>136</v>
      </c>
    </row>
    <row r="11" spans="1:59" ht="11.25" customHeight="1" x14ac:dyDescent="0.2">
      <c r="A11" s="838" t="s">
        <v>1019</v>
      </c>
      <c r="B11" s="842" t="s">
        <v>1020</v>
      </c>
      <c r="C11" s="898" t="s">
        <v>123</v>
      </c>
      <c r="D11" s="898" t="s">
        <v>4108</v>
      </c>
      <c r="E11" s="705">
        <v>9</v>
      </c>
      <c r="F11" s="1153">
        <v>472</v>
      </c>
      <c r="G11" s="1153" t="s">
        <v>106</v>
      </c>
      <c r="H11" s="1153" t="s">
        <v>106</v>
      </c>
      <c r="I11" s="841">
        <v>52.44</v>
      </c>
      <c r="J11" s="624">
        <f t="shared" si="0"/>
        <v>2.6697177726926014</v>
      </c>
      <c r="K11" s="844">
        <v>0.35</v>
      </c>
      <c r="L11" s="854">
        <v>4</v>
      </c>
      <c r="M11" s="615">
        <f t="shared" si="1"/>
        <v>1.4</v>
      </c>
      <c r="N11" s="837" t="s">
        <v>226</v>
      </c>
      <c r="O11" s="706">
        <v>0.33</v>
      </c>
      <c r="P11" s="904">
        <v>43615</v>
      </c>
      <c r="Q11" s="904">
        <v>43630</v>
      </c>
      <c r="R11" s="615">
        <f t="shared" si="2"/>
        <v>6.060606060606049</v>
      </c>
      <c r="S11" s="673">
        <f>IF(INDEX(Historical!$D$7:$D$1257,MATCH(B11,Historical!$B$7:$B$1281,0))=0,"n/a",(INDEX(Historical!$C$7:$C$1259,MATCH(B11,Historical!$B$7:$B$1281,0))/INDEX(Historical!$D$7:$D$1257,MATCH(B11,Historical!$B$7:$B$1281,0))-1)*100)</f>
        <v>1.449275362318847</v>
      </c>
      <c r="T11" s="673">
        <f>IF(INDEX(Historical!$F$7:$F$1250,MATCH(B11,Historical!$B$7:$B$1281,0))=0,"n/a",((INDEX(Historical!$C$7:$C$1259,MATCH(B11,Historical!$B$7:$B$1281,0))/INDEX(Historical!$F$7:$F$1250,MATCH(B11,Historical!$B$7:$B$1281,0)))^(1/3)-1)*100)</f>
        <v>3.9887189430314995</v>
      </c>
      <c r="U11" s="673">
        <f>IF(INDEX(Historical!$H$7:$H$1250,MATCH(B11,Historical!$B$7:$B$1281,0))=0,"n/a",((INDEX(Historical!$C$7:$C$1259,MATCH(B11,Historical!$B$7:$B$1281,0))/INDEX(Historical!$H$7:$H$1250,MATCH(B11,Historical!$B$7:$B$1281,0)))^(1/5)-1)*100)</f>
        <v>9.7309332149995154</v>
      </c>
      <c r="V11" s="673">
        <f>IF(INDEX(Historical!$O$7:$O$1250,MATCH(B11,Historical!$B$7:$B$1281,0))=0,"n/a",((INDEX(Historical!$C$7:$C$1259,MATCH(B11,Historical!$B$7:$B$1281,0))/INDEX(Historical!$O$7:$O$1250,MATCH(B11,Historical!$B$7:$B$1281,0)))^(1/10)-1)*100)</f>
        <v>6.8758431498721739</v>
      </c>
      <c r="W11" s="674">
        <f t="shared" si="3"/>
        <v>1.4152349032540714</v>
      </c>
      <c r="X11" s="675">
        <f t="shared" si="4"/>
        <v>2.4327333037498788</v>
      </c>
      <c r="Y11" s="646" t="s">
        <v>4574</v>
      </c>
      <c r="Z11" s="624" t="str">
        <f t="shared" si="5"/>
        <v>n/a</v>
      </c>
      <c r="AA11" s="853" t="str">
        <f t="shared" si="6"/>
        <v>n/a</v>
      </c>
      <c r="AB11" s="854">
        <v>9</v>
      </c>
      <c r="AC11" s="833">
        <v>-3.95</v>
      </c>
      <c r="AD11" s="833" t="s">
        <v>136</v>
      </c>
      <c r="AE11" s="833">
        <v>1.1000000000000001</v>
      </c>
      <c r="AF11" s="833">
        <v>3.6</v>
      </c>
      <c r="AG11" s="833">
        <v>-26</v>
      </c>
      <c r="AH11" s="833">
        <v>-264.2</v>
      </c>
      <c r="AI11" s="833">
        <v>8.01</v>
      </c>
      <c r="AJ11" s="833">
        <v>4</v>
      </c>
      <c r="AK11" s="833">
        <v>30.75</v>
      </c>
      <c r="AL11" s="845">
        <v>2900</v>
      </c>
      <c r="AM11" s="839">
        <v>1</v>
      </c>
      <c r="AN11" s="833">
        <v>1.34</v>
      </c>
      <c r="AO11" s="711" t="str">
        <f t="shared" si="7"/>
        <v>n/a</v>
      </c>
      <c r="AP11" s="712">
        <f t="shared" si="8"/>
        <v>12.400650987692117</v>
      </c>
      <c r="AQ11" s="855" t="str">
        <f t="shared" si="9"/>
        <v>n/a</v>
      </c>
      <c r="AR11" s="624">
        <f>INDEX(Historical!$C$7:$C$1259,MATCH(B11,Historical!$B$7:$B$1281,0))*IF(AH11="n/a",1.03,IF(AH11&lt;0,1.01,IF(AH11&gt;10,1.1,(1+AH11/100))))</f>
        <v>1.4139999999999999</v>
      </c>
      <c r="AS11" s="853">
        <f t="shared" si="10"/>
        <v>1.5272614</v>
      </c>
      <c r="AT11" s="853">
        <f t="shared" si="11"/>
        <v>1.6799875400000002</v>
      </c>
      <c r="AU11" s="853">
        <f t="shared" si="11"/>
        <v>1.8479862940000003</v>
      </c>
      <c r="AV11" s="853">
        <f t="shared" si="11"/>
        <v>2.0327849234000004</v>
      </c>
      <c r="AW11" s="624">
        <f t="shared" si="12"/>
        <v>8.5020201574000005</v>
      </c>
      <c r="AX11" s="719">
        <f t="shared" si="13"/>
        <v>16.212853084286806</v>
      </c>
      <c r="AY11" s="900">
        <v>1.68</v>
      </c>
      <c r="AZ11" s="839">
        <v>109.68</v>
      </c>
      <c r="BA11" s="839">
        <v>-4.4799999999999995</v>
      </c>
      <c r="BB11" s="839">
        <v>5.8500000000000005</v>
      </c>
      <c r="BC11" s="839">
        <v>23.580000000000002</v>
      </c>
      <c r="BE11" s="597">
        <v>2012</v>
      </c>
      <c r="BF11" s="865">
        <f t="shared" si="14"/>
        <v>0</v>
      </c>
      <c r="BG11" s="849">
        <v>-7.3999999999999995</v>
      </c>
    </row>
    <row r="12" spans="1:59" s="744" customFormat="1" ht="11.25" customHeight="1" x14ac:dyDescent="0.2">
      <c r="A12" s="726" t="s">
        <v>1308</v>
      </c>
      <c r="B12" s="751" t="s">
        <v>1309</v>
      </c>
      <c r="C12" s="898" t="s">
        <v>112</v>
      </c>
      <c r="D12" s="898" t="s">
        <v>211</v>
      </c>
      <c r="E12" s="727">
        <v>9</v>
      </c>
      <c r="F12" s="1153">
        <v>473</v>
      </c>
      <c r="G12" s="1152" t="s">
        <v>106</v>
      </c>
      <c r="H12" s="1152" t="s">
        <v>106</v>
      </c>
      <c r="I12" s="728">
        <v>87.12</v>
      </c>
      <c r="J12" s="729">
        <f t="shared" si="0"/>
        <v>1.4577594123048667</v>
      </c>
      <c r="K12" s="730">
        <v>0.3175</v>
      </c>
      <c r="L12" s="731">
        <v>4</v>
      </c>
      <c r="M12" s="732">
        <f t="shared" si="1"/>
        <v>1.27</v>
      </c>
      <c r="N12" s="733" t="s">
        <v>148</v>
      </c>
      <c r="O12" s="734">
        <v>0.31</v>
      </c>
      <c r="P12" s="1097">
        <v>43615</v>
      </c>
      <c r="Q12" s="1097">
        <v>43630</v>
      </c>
      <c r="R12" s="732">
        <f t="shared" si="2"/>
        <v>2.4193548387096793</v>
      </c>
      <c r="S12" s="673">
        <f>IF(INDEX(Historical!$D$7:$D$1257,MATCH(B12,Historical!$B$7:$B$1281,0))=0,"n/a",(INDEX(Historical!$C$7:$C$1259,MATCH(B12,Historical!$B$7:$B$1281,0))/INDEX(Historical!$D$7:$D$1257,MATCH(B12,Historical!$B$7:$B$1281,0))-1)*100)</f>
        <v>0.59405940594059459</v>
      </c>
      <c r="T12" s="673">
        <f>IF(INDEX(Historical!$F$7:$F$1250,MATCH(B12,Historical!$B$7:$B$1281,0))=0,"n/a",((INDEX(Historical!$C$7:$C$1259,MATCH(B12,Historical!$B$7:$B$1281,0))/INDEX(Historical!$F$7:$F$1250,MATCH(B12,Historical!$B$7:$B$1281,0)))^(1/3)-1)*100)</f>
        <v>1.8371441982763193</v>
      </c>
      <c r="U12" s="673">
        <f>IF(INDEX(Historical!$H$7:$H$1250,MATCH(B12,Historical!$B$7:$B$1281,0))=0,"n/a",((INDEX(Historical!$C$7:$C$1259,MATCH(B12,Historical!$B$7:$B$1281,0))/INDEX(Historical!$H$7:$H$1250,MATCH(B12,Historical!$B$7:$B$1281,0)))^(1/5)-1)*100)</f>
        <v>2.3634831904984166</v>
      </c>
      <c r="V12" s="673" t="str">
        <f>IF(INDEX(Historical!$O$7:$O$1250,MATCH(B12,Historical!$B$7:$B$1281,0))=0,"n/a",((INDEX(Historical!$C$7:$C$1259,MATCH(B12,Historical!$B$7:$B$1281,0))/INDEX(Historical!$O$7:$O$1250,MATCH(B12,Historical!$B$7:$B$1281,0)))^(1/10)-1)*100)</f>
        <v>n/a</v>
      </c>
      <c r="W12" s="674" t="str">
        <f t="shared" si="3"/>
        <v>n/a</v>
      </c>
      <c r="X12" s="675" t="str">
        <f t="shared" si="4"/>
        <v>n/a</v>
      </c>
      <c r="Y12" s="899" t="s">
        <v>4574</v>
      </c>
      <c r="Z12" s="729">
        <f t="shared" si="5"/>
        <v>57.466063348416299</v>
      </c>
      <c r="AA12" s="736">
        <f t="shared" si="6"/>
        <v>39.420814479638011</v>
      </c>
      <c r="AB12" s="731">
        <v>12</v>
      </c>
      <c r="AC12" s="737">
        <v>2.21</v>
      </c>
      <c r="AD12" s="737">
        <v>2.59</v>
      </c>
      <c r="AE12" s="737">
        <v>0.49</v>
      </c>
      <c r="AF12" s="737">
        <v>2.34</v>
      </c>
      <c r="AG12" s="737">
        <v>6.7</v>
      </c>
      <c r="AH12" s="737">
        <v>3.2</v>
      </c>
      <c r="AI12" s="737">
        <v>23.13</v>
      </c>
      <c r="AJ12" s="737">
        <v>-13.5</v>
      </c>
      <c r="AK12" s="737">
        <v>15</v>
      </c>
      <c r="AL12" s="738">
        <v>1390</v>
      </c>
      <c r="AM12" s="739">
        <v>0.8</v>
      </c>
      <c r="AN12" s="737">
        <v>0.47</v>
      </c>
      <c r="AO12" s="740">
        <f t="shared" si="7"/>
        <v>-35.59957187683473</v>
      </c>
      <c r="AP12" s="741">
        <f t="shared" si="8"/>
        <v>3.8212426028032835</v>
      </c>
      <c r="AQ12" s="742">
        <f t="shared" si="9"/>
        <v>102.4787570557058</v>
      </c>
      <c r="AR12" s="624">
        <f>INDEX(Historical!$C$7:$C$1259,MATCH(B12,Historical!$B$7:$B$1281,0))*IF(AH12="n/a",1.03,IF(AH12&lt;0,1.01,IF(AH12&gt;10,1.1,(1+AH12/100))))</f>
        <v>1.31064</v>
      </c>
      <c r="AS12" s="736">
        <f t="shared" si="10"/>
        <v>1.4417040000000001</v>
      </c>
      <c r="AT12" s="736">
        <f t="shared" si="11"/>
        <v>1.5858744000000002</v>
      </c>
      <c r="AU12" s="736">
        <f t="shared" si="11"/>
        <v>1.7444618400000005</v>
      </c>
      <c r="AV12" s="736">
        <f t="shared" si="11"/>
        <v>1.9189080240000007</v>
      </c>
      <c r="AW12" s="729">
        <f t="shared" si="12"/>
        <v>8.0015882640000022</v>
      </c>
      <c r="AX12" s="743">
        <f t="shared" si="13"/>
        <v>9.1845595316804438</v>
      </c>
      <c r="AY12" s="901">
        <v>1.21</v>
      </c>
      <c r="AZ12" s="739">
        <v>188</v>
      </c>
      <c r="BA12" s="739">
        <v>-14.729999999999999</v>
      </c>
      <c r="BB12" s="739">
        <v>-4.58</v>
      </c>
      <c r="BC12" s="739">
        <v>52.05</v>
      </c>
      <c r="BD12" s="875"/>
      <c r="BE12" s="597">
        <v>2012</v>
      </c>
      <c r="BF12" s="865">
        <f t="shared" si="14"/>
        <v>0</v>
      </c>
      <c r="BG12" s="793">
        <v>2.1</v>
      </c>
    </row>
    <row r="13" spans="1:59" ht="11.25" customHeight="1" x14ac:dyDescent="0.2">
      <c r="A13" s="847" t="s">
        <v>1716</v>
      </c>
      <c r="B13" s="842" t="s">
        <v>1717</v>
      </c>
      <c r="C13" s="898" t="s">
        <v>108</v>
      </c>
      <c r="D13" s="898" t="s">
        <v>4272</v>
      </c>
      <c r="E13" s="705">
        <v>9</v>
      </c>
      <c r="F13" s="1153">
        <v>474</v>
      </c>
      <c r="G13" s="1153" t="s">
        <v>37</v>
      </c>
      <c r="H13" s="1153" t="s">
        <v>37</v>
      </c>
      <c r="I13" s="841">
        <v>30.4</v>
      </c>
      <c r="J13" s="624">
        <f t="shared" si="0"/>
        <v>2.3684210526315792</v>
      </c>
      <c r="K13" s="844">
        <v>0.18</v>
      </c>
      <c r="L13" s="854">
        <v>4</v>
      </c>
      <c r="M13" s="615">
        <f t="shared" si="1"/>
        <v>0.72</v>
      </c>
      <c r="N13" s="837" t="s">
        <v>462</v>
      </c>
      <c r="O13" s="706">
        <v>0.16</v>
      </c>
      <c r="P13" s="1098">
        <v>43643</v>
      </c>
      <c r="Q13" s="1098">
        <v>43656</v>
      </c>
      <c r="R13" s="615">
        <f t="shared" si="2"/>
        <v>12.499999999999993</v>
      </c>
      <c r="S13" s="673">
        <f>IF(INDEX(Historical!$D$7:$D$1257,MATCH(B13,Historical!$B$7:$B$1281,0))=0,"n/a",(INDEX(Historical!$C$7:$C$1259,MATCH(B13,Historical!$B$7:$B$1281,0))/INDEX(Historical!$D$7:$D$1257,MATCH(B13,Historical!$B$7:$B$1281,0))-1)*100)</f>
        <v>5.8823529411764497</v>
      </c>
      <c r="T13" s="673">
        <f>IF(INDEX(Historical!$F$7:$F$1250,MATCH(B13,Historical!$B$7:$B$1281,0))=0,"n/a",((INDEX(Historical!$C$7:$C$1259,MATCH(B13,Historical!$B$7:$B$1281,0))/INDEX(Historical!$F$7:$F$1250,MATCH(B13,Historical!$B$7:$B$1281,0)))^(1/3)-1)*100)</f>
        <v>10.064241629820891</v>
      </c>
      <c r="U13" s="673">
        <f>IF(INDEX(Historical!$H$7:$H$1250,MATCH(B13,Historical!$B$7:$B$1281,0))=0,"n/a",((INDEX(Historical!$C$7:$C$1259,MATCH(B13,Historical!$B$7:$B$1281,0))/INDEX(Historical!$H$7:$H$1250,MATCH(B13,Historical!$B$7:$B$1281,0)))^(1/5)-1)*100)</f>
        <v>9.3742109514389114</v>
      </c>
      <c r="V13" s="673">
        <f>IF(INDEX(Historical!$O$7:$O$1250,MATCH(B13,Historical!$B$7:$B$1281,0))=0,"n/a",((INDEX(Historical!$C$7:$C$1259,MATCH(B13,Historical!$B$7:$B$1281,0))/INDEX(Historical!$O$7:$O$1250,MATCH(B13,Historical!$B$7:$B$1281,0)))^(1/10)-1)*100)</f>
        <v>8.7681946209592141</v>
      </c>
      <c r="W13" s="674">
        <f t="shared" si="3"/>
        <v>1.0691152918790254</v>
      </c>
      <c r="X13" s="675">
        <f t="shared" si="4"/>
        <v>0.89278199537513436</v>
      </c>
      <c r="Y13" s="646" t="s">
        <v>4574</v>
      </c>
      <c r="Z13" s="624">
        <f t="shared" si="5"/>
        <v>35.820895522388064</v>
      </c>
      <c r="AA13" s="853">
        <f t="shared" si="6"/>
        <v>15.124378109452737</v>
      </c>
      <c r="AB13" s="854">
        <v>12</v>
      </c>
      <c r="AC13" s="833">
        <v>2.0099999999999998</v>
      </c>
      <c r="AD13" s="833" t="s">
        <v>136</v>
      </c>
      <c r="AE13" s="833">
        <v>4.72</v>
      </c>
      <c r="AF13" s="833">
        <v>1.25</v>
      </c>
      <c r="AG13" s="833">
        <v>8.5</v>
      </c>
      <c r="AH13" s="833">
        <v>4.5999999999999996</v>
      </c>
      <c r="AI13" s="833">
        <v>-10.029999999999999</v>
      </c>
      <c r="AJ13" s="833">
        <v>10.5</v>
      </c>
      <c r="AK13" s="833" t="s">
        <v>136</v>
      </c>
      <c r="AL13" s="845">
        <v>2170</v>
      </c>
      <c r="AM13" s="839">
        <v>5.2</v>
      </c>
      <c r="AN13" s="833">
        <v>0.24</v>
      </c>
      <c r="AO13" s="711">
        <f t="shared" si="7"/>
        <v>-3.3817461053822466</v>
      </c>
      <c r="AP13" s="712">
        <f t="shared" si="8"/>
        <v>11.74263200407049</v>
      </c>
      <c r="AQ13" s="855">
        <f t="shared" si="9"/>
        <v>-8.3352178695149099</v>
      </c>
      <c r="AR13" s="624">
        <f>INDEX(Historical!$C$7:$C$1259,MATCH(B13,Historical!$B$7:$B$1281,0))*IF(AH13="n/a",1.03,IF(AH13&lt;0,1.01,IF(AH13&gt;10,1.1,(1+AH13/100))))</f>
        <v>0.75312000000000001</v>
      </c>
      <c r="AS13" s="853">
        <f t="shared" si="10"/>
        <v>0.76065119999999997</v>
      </c>
      <c r="AT13" s="853">
        <f t="shared" si="11"/>
        <v>0.78347073599999995</v>
      </c>
      <c r="AU13" s="853">
        <f t="shared" si="11"/>
        <v>0.80697485807999991</v>
      </c>
      <c r="AV13" s="853">
        <f t="shared" si="11"/>
        <v>0.83118410382239993</v>
      </c>
      <c r="AW13" s="624">
        <f t="shared" si="12"/>
        <v>3.9354008979023996</v>
      </c>
      <c r="AX13" s="719">
        <f t="shared" si="13"/>
        <v>12.945397690468422</v>
      </c>
      <c r="AY13" s="900">
        <v>1.18</v>
      </c>
      <c r="AZ13" s="839">
        <v>100.79</v>
      </c>
      <c r="BA13" s="839">
        <v>-7.26</v>
      </c>
      <c r="BB13" s="839">
        <v>7.5200000000000005</v>
      </c>
      <c r="BC13" s="839">
        <v>39.89</v>
      </c>
      <c r="BE13" s="597">
        <v>2012</v>
      </c>
      <c r="BF13" s="865">
        <f t="shared" si="14"/>
        <v>0</v>
      </c>
      <c r="BG13" s="849">
        <v>1</v>
      </c>
    </row>
    <row r="14" spans="1:59" ht="11.25" customHeight="1" x14ac:dyDescent="0.2">
      <c r="A14" s="838" t="s">
        <v>1598</v>
      </c>
      <c r="B14" s="842" t="s">
        <v>1599</v>
      </c>
      <c r="C14" s="898" t="s">
        <v>153</v>
      </c>
      <c r="D14" s="898" t="s">
        <v>4258</v>
      </c>
      <c r="E14" s="705">
        <v>9</v>
      </c>
      <c r="F14" s="1153">
        <v>475</v>
      </c>
      <c r="G14" s="1153" t="s">
        <v>106</v>
      </c>
      <c r="H14" s="1153" t="s">
        <v>106</v>
      </c>
      <c r="I14" s="841">
        <v>194.02</v>
      </c>
      <c r="J14" s="624">
        <f t="shared" si="0"/>
        <v>0.80404082053396553</v>
      </c>
      <c r="K14" s="844">
        <v>0.39</v>
      </c>
      <c r="L14" s="854">
        <v>4</v>
      </c>
      <c r="M14" s="615">
        <f t="shared" si="1"/>
        <v>1.56</v>
      </c>
      <c r="N14" s="837" t="s">
        <v>705</v>
      </c>
      <c r="O14" s="706">
        <v>0.37</v>
      </c>
      <c r="P14" s="904">
        <v>43691</v>
      </c>
      <c r="Q14" s="904">
        <v>43727</v>
      </c>
      <c r="R14" s="615">
        <f t="shared" si="2"/>
        <v>5.4054054054054106</v>
      </c>
      <c r="S14" s="673">
        <f>IF(INDEX(Historical!$D$7:$D$1257,MATCH(B14,Historical!$B$7:$B$1281,0))=0,"n/a",(INDEX(Historical!$C$7:$C$1259,MATCH(B14,Historical!$B$7:$B$1281,0))/INDEX(Historical!$D$7:$D$1257,MATCH(B14,Historical!$B$7:$B$1281,0))-1)*100)</f>
        <v>2.6315789473684292</v>
      </c>
      <c r="T14" s="673">
        <f>IF(INDEX(Historical!$F$7:$F$1250,MATCH(B14,Historical!$B$7:$B$1281,0))=0,"n/a",((INDEX(Historical!$C$7:$C$1259,MATCH(B14,Historical!$B$7:$B$1281,0))/INDEX(Historical!$F$7:$F$1250,MATCH(B14,Historical!$B$7:$B$1281,0)))^(1/3)-1)*100)</f>
        <v>4.6795619671746724</v>
      </c>
      <c r="U14" s="673">
        <f>IF(INDEX(Historical!$H$7:$H$1250,MATCH(B14,Historical!$B$7:$B$1281,0))=0,"n/a",((INDEX(Historical!$C$7:$C$1259,MATCH(B14,Historical!$B$7:$B$1281,0))/INDEX(Historical!$H$7:$H$1250,MATCH(B14,Historical!$B$7:$B$1281,0)))^(1/5)-1)*100)</f>
        <v>6.1043824021231208</v>
      </c>
      <c r="V14" s="673" t="str">
        <f>IF(INDEX(Historical!$O$7:$O$1250,MATCH(B14,Historical!$B$7:$B$1281,0))=0,"n/a",((INDEX(Historical!$C$7:$C$1259,MATCH(B14,Historical!$B$7:$B$1281,0))/INDEX(Historical!$O$7:$O$1250,MATCH(B14,Historical!$B$7:$B$1281,0)))^(1/10)-1)*100)</f>
        <v>n/a</v>
      </c>
      <c r="W14" s="674" t="str">
        <f t="shared" si="3"/>
        <v>n/a</v>
      </c>
      <c r="X14" s="675">
        <f t="shared" si="4"/>
        <v>0.53081586105418443</v>
      </c>
      <c r="Y14" s="646" t="s">
        <v>4574</v>
      </c>
      <c r="Z14" s="624">
        <f t="shared" si="5"/>
        <v>32.635983263598327</v>
      </c>
      <c r="AA14" s="853">
        <f t="shared" si="6"/>
        <v>40.589958158995813</v>
      </c>
      <c r="AB14" s="854">
        <v>6</v>
      </c>
      <c r="AC14" s="833">
        <v>4.78</v>
      </c>
      <c r="AD14" s="833">
        <v>1.79</v>
      </c>
      <c r="AE14" s="833">
        <v>8.75</v>
      </c>
      <c r="AF14" s="833">
        <v>9.6</v>
      </c>
      <c r="AG14" s="833">
        <v>27.1</v>
      </c>
      <c r="AH14" s="833">
        <v>50.2</v>
      </c>
      <c r="AI14" s="833">
        <v>6.370000000000001</v>
      </c>
      <c r="AJ14" s="833">
        <v>11.5</v>
      </c>
      <c r="AK14" s="833">
        <v>22.1</v>
      </c>
      <c r="AL14" s="845">
        <v>27060</v>
      </c>
      <c r="AM14" s="839">
        <v>1</v>
      </c>
      <c r="AN14" s="833">
        <v>0.28999999999999998</v>
      </c>
      <c r="AO14" s="711">
        <f t="shared" si="7"/>
        <v>-33.681534936338728</v>
      </c>
      <c r="AP14" s="712">
        <f t="shared" si="8"/>
        <v>6.9084232226570865</v>
      </c>
      <c r="AQ14" s="855">
        <f t="shared" si="9"/>
        <v>316.1536032264795</v>
      </c>
      <c r="AR14" s="624">
        <f>INDEX(Historical!$C$7:$C$1259,MATCH(B14,Historical!$B$7:$B$1281,0))*IF(AH14="n/a",1.03,IF(AH14&lt;0,1.01,IF(AH14&gt;10,1.1,(1+AH14/100))))</f>
        <v>1.7160000000000002</v>
      </c>
      <c r="AS14" s="853">
        <f t="shared" si="10"/>
        <v>1.8253092000000004</v>
      </c>
      <c r="AT14" s="853">
        <f t="shared" si="11"/>
        <v>2.0078401200000005</v>
      </c>
      <c r="AU14" s="853">
        <f t="shared" si="11"/>
        <v>2.2086241320000006</v>
      </c>
      <c r="AV14" s="853">
        <f t="shared" si="11"/>
        <v>2.429486545200001</v>
      </c>
      <c r="AW14" s="624">
        <f t="shared" si="12"/>
        <v>10.187259997200004</v>
      </c>
      <c r="AX14" s="719">
        <f t="shared" si="13"/>
        <v>5.2506236456035476</v>
      </c>
      <c r="AY14" s="900">
        <v>0.32</v>
      </c>
      <c r="AZ14" s="839">
        <v>40.43</v>
      </c>
      <c r="BA14" s="839">
        <v>-13.55</v>
      </c>
      <c r="BB14" s="839">
        <v>-1.8599999999999999</v>
      </c>
      <c r="BC14" s="839">
        <v>0.1</v>
      </c>
      <c r="BE14" s="597">
        <v>2012</v>
      </c>
      <c r="BF14" s="865">
        <f t="shared" si="14"/>
        <v>0</v>
      </c>
      <c r="BG14" s="849">
        <v>15.299999999999999</v>
      </c>
    </row>
    <row r="15" spans="1:59" ht="11.25" customHeight="1" x14ac:dyDescent="0.2">
      <c r="A15" s="838" t="s">
        <v>4387</v>
      </c>
      <c r="B15" s="842" t="s">
        <v>4388</v>
      </c>
      <c r="C15" s="898" t="s">
        <v>108</v>
      </c>
      <c r="D15" s="898" t="s">
        <v>4272</v>
      </c>
      <c r="E15" s="705">
        <v>9</v>
      </c>
      <c r="F15" s="1153">
        <v>476</v>
      </c>
      <c r="G15" s="1153" t="s">
        <v>37</v>
      </c>
      <c r="H15" s="1153" t="s">
        <v>37</v>
      </c>
      <c r="I15" s="841">
        <v>46.46</v>
      </c>
      <c r="J15" s="624">
        <f t="shared" si="0"/>
        <v>3.0133448127421434</v>
      </c>
      <c r="K15" s="844">
        <v>0.35</v>
      </c>
      <c r="L15" s="854">
        <v>4</v>
      </c>
      <c r="M15" s="615">
        <f t="shared" si="1"/>
        <v>1.4</v>
      </c>
      <c r="N15" s="837" t="s">
        <v>148</v>
      </c>
      <c r="O15" s="706">
        <v>0.34</v>
      </c>
      <c r="P15" s="904">
        <v>43691</v>
      </c>
      <c r="Q15" s="904">
        <v>43711</v>
      </c>
      <c r="R15" s="615">
        <f t="shared" si="2"/>
        <v>2.9411764705882213</v>
      </c>
      <c r="S15" s="673">
        <f>IF(INDEX(Historical!$D$7:$D$1257,MATCH(B15,Historical!$B$7:$B$1281,0))=0,"n/a",(INDEX(Historical!$C$7:$C$1259,MATCH(B15,Historical!$B$7:$B$1281,0))/INDEX(Historical!$D$7:$D$1257,MATCH(B15,Historical!$B$7:$B$1281,0))-1)*100)</f>
        <v>1.449275362318847</v>
      </c>
      <c r="T15" s="673">
        <f>IF(INDEX(Historical!$F$7:$F$1250,MATCH(B15,Historical!$B$7:$B$1281,0))=0,"n/a",((INDEX(Historical!$C$7:$C$1259,MATCH(B15,Historical!$B$7:$B$1281,0))/INDEX(Historical!$F$7:$F$1250,MATCH(B15,Historical!$B$7:$B$1281,0)))^(1/3)-1)*100)</f>
        <v>8.3706762661827092</v>
      </c>
      <c r="U15" s="673">
        <f>IF(INDEX(Historical!$H$7:$H$1250,MATCH(B15,Historical!$B$7:$B$1281,0))=0,"n/a",((INDEX(Historical!$C$7:$C$1259,MATCH(B15,Historical!$B$7:$B$1281,0))/INDEX(Historical!$H$7:$H$1250,MATCH(B15,Historical!$B$7:$B$1281,0)))^(1/5)-1)*100)</f>
        <v>6.9610375725068785</v>
      </c>
      <c r="V15" s="673">
        <f>IF(INDEX(Historical!$O$7:$O$1250,MATCH(B15,Historical!$B$7:$B$1281,0))=0,"n/a",((INDEX(Historical!$C$7:$C$1259,MATCH(B15,Historical!$B$7:$B$1281,0))/INDEX(Historical!$O$7:$O$1250,MATCH(B15,Historical!$B$7:$B$1281,0)))^(1/10)-1)*100)</f>
        <v>5.7557050338252314</v>
      </c>
      <c r="W15" s="674">
        <f t="shared" si="3"/>
        <v>1.2094152726031175</v>
      </c>
      <c r="X15" s="675" t="str">
        <f t="shared" si="4"/>
        <v>n/a</v>
      </c>
      <c r="Y15" s="646" t="s">
        <v>4574</v>
      </c>
      <c r="Z15" s="624">
        <f t="shared" si="5"/>
        <v>100</v>
      </c>
      <c r="AA15" s="853">
        <f t="shared" si="6"/>
        <v>33.18571428571429</v>
      </c>
      <c r="AB15" s="854">
        <v>12</v>
      </c>
      <c r="AC15" s="833">
        <v>1.4</v>
      </c>
      <c r="AD15" s="833" t="s">
        <v>136</v>
      </c>
      <c r="AE15" s="833">
        <v>4.01</v>
      </c>
      <c r="AF15" s="833">
        <v>1.31</v>
      </c>
      <c r="AG15" s="833">
        <v>3.9</v>
      </c>
      <c r="AH15" s="833">
        <v>-45.1</v>
      </c>
      <c r="AI15" s="833">
        <v>5.34</v>
      </c>
      <c r="AJ15" s="833">
        <v>-10.100000000000001</v>
      </c>
      <c r="AK15" s="833">
        <v>-2.7</v>
      </c>
      <c r="AL15" s="845">
        <v>7080</v>
      </c>
      <c r="AM15" s="839">
        <v>0.89999999999999991</v>
      </c>
      <c r="AN15" s="833">
        <v>0.12</v>
      </c>
      <c r="AO15" s="711">
        <f t="shared" si="7"/>
        <v>-23.211331900465268</v>
      </c>
      <c r="AP15" s="712">
        <f t="shared" si="8"/>
        <v>9.9743823852490223</v>
      </c>
      <c r="AQ15" s="855">
        <f t="shared" si="9"/>
        <v>39.001655808340338</v>
      </c>
      <c r="AR15" s="624">
        <f>INDEX(Historical!$C$7:$C$1259,MATCH(B15,Historical!$B$7:$B$1281,0))*IF(AH15="n/a",1.03,IF(AH15&lt;0,1.01,IF(AH15&gt;10,1.1,(1+AH15/100))))</f>
        <v>1.4139999999999999</v>
      </c>
      <c r="AS15" s="853">
        <f t="shared" si="10"/>
        <v>1.4895075999999998</v>
      </c>
      <c r="AT15" s="853">
        <f t="shared" si="11"/>
        <v>1.5044026759999998</v>
      </c>
      <c r="AU15" s="853">
        <f t="shared" si="11"/>
        <v>1.5194467027599998</v>
      </c>
      <c r="AV15" s="853">
        <f t="shared" si="11"/>
        <v>1.5346411697875999</v>
      </c>
      <c r="AW15" s="624">
        <f t="shared" si="12"/>
        <v>7.4619981485475986</v>
      </c>
      <c r="AX15" s="719">
        <f t="shared" si="13"/>
        <v>16.061123866869561</v>
      </c>
      <c r="AY15" s="900">
        <v>2</v>
      </c>
      <c r="AZ15" s="839">
        <v>129.21</v>
      </c>
      <c r="BA15" s="839">
        <v>-7.32</v>
      </c>
      <c r="BB15" s="839">
        <v>4.2700000000000005</v>
      </c>
      <c r="BC15" s="839">
        <v>37.49</v>
      </c>
      <c r="BE15" s="597">
        <v>2012</v>
      </c>
      <c r="BF15" s="865">
        <f t="shared" si="14"/>
        <v>0</v>
      </c>
      <c r="BG15" s="849">
        <v>0.4</v>
      </c>
    </row>
    <row r="16" spans="1:59" ht="11.25" customHeight="1" x14ac:dyDescent="0.2">
      <c r="A16" s="838" t="s">
        <v>1496</v>
      </c>
      <c r="B16" s="842" t="s">
        <v>1497</v>
      </c>
      <c r="C16" s="898" t="s">
        <v>108</v>
      </c>
      <c r="D16" s="898" t="s">
        <v>4268</v>
      </c>
      <c r="E16" s="705">
        <v>9</v>
      </c>
      <c r="F16" s="1153">
        <v>477</v>
      </c>
      <c r="G16" s="1153" t="s">
        <v>106</v>
      </c>
      <c r="H16" s="1153" t="s">
        <v>106</v>
      </c>
      <c r="I16" s="841">
        <v>105.11</v>
      </c>
      <c r="J16" s="624">
        <f t="shared" si="0"/>
        <v>2.6638759394919607</v>
      </c>
      <c r="K16" s="844">
        <v>0.7</v>
      </c>
      <c r="L16" s="854">
        <v>4</v>
      </c>
      <c r="M16" s="615">
        <f t="shared" si="1"/>
        <v>2.8</v>
      </c>
      <c r="N16" s="837" t="s">
        <v>145</v>
      </c>
      <c r="O16" s="706">
        <v>0.6</v>
      </c>
      <c r="P16" s="904">
        <v>43720</v>
      </c>
      <c r="Q16" s="904">
        <v>43739</v>
      </c>
      <c r="R16" s="615">
        <f t="shared" si="2"/>
        <v>16.666666666666664</v>
      </c>
      <c r="S16" s="673">
        <f>IF(INDEX(Historical!$D$7:$D$1257,MATCH(B16,Historical!$B$7:$B$1281,0))=0,"n/a",(INDEX(Historical!$C$7:$C$1259,MATCH(B16,Historical!$B$7:$B$1281,0))/INDEX(Historical!$D$7:$D$1257,MATCH(B16,Historical!$B$7:$B$1281,0))-1)*100)</f>
        <v>14.285714285714279</v>
      </c>
      <c r="T16" s="673">
        <f>IF(INDEX(Historical!$F$7:$F$1250,MATCH(B16,Historical!$B$7:$B$1281,0))=0,"n/a",((INDEX(Historical!$C$7:$C$1259,MATCH(B16,Historical!$B$7:$B$1281,0))/INDEX(Historical!$F$7:$F$1250,MATCH(B16,Historical!$B$7:$B$1281,0)))^(1/3)-1)*100)</f>
        <v>21.528408625133899</v>
      </c>
      <c r="U16" s="673">
        <f>IF(INDEX(Historical!$H$7:$H$1250,MATCH(B16,Historical!$B$7:$B$1281,0))=0,"n/a",((INDEX(Historical!$C$7:$C$1259,MATCH(B16,Historical!$B$7:$B$1281,0))/INDEX(Historical!$H$7:$H$1250,MATCH(B16,Historical!$B$7:$B$1281,0)))^(1/5)-1)*100)</f>
        <v>15.200877980413008</v>
      </c>
      <c r="V16" s="673">
        <f>IF(INDEX(Historical!$O$7:$O$1250,MATCH(B16,Historical!$B$7:$B$1281,0))=0,"n/a",((INDEX(Historical!$C$7:$C$1259,MATCH(B16,Historical!$B$7:$B$1281,0))/INDEX(Historical!$O$7:$O$1250,MATCH(B16,Historical!$B$7:$B$1281,0)))^(1/10)-1)*100)</f>
        <v>9.5958226385217227</v>
      </c>
      <c r="W16" s="674">
        <f t="shared" si="3"/>
        <v>1.5841141039216589</v>
      </c>
      <c r="X16" s="675">
        <f t="shared" si="4"/>
        <v>2.3385966123712318</v>
      </c>
      <c r="Y16" s="646" t="s">
        <v>4574</v>
      </c>
      <c r="Z16" s="624">
        <f t="shared" si="5"/>
        <v>51.282051282051277</v>
      </c>
      <c r="AA16" s="853">
        <f t="shared" si="6"/>
        <v>19.250915750915752</v>
      </c>
      <c r="AB16" s="854">
        <v>12</v>
      </c>
      <c r="AC16" s="833">
        <v>5.46</v>
      </c>
      <c r="AD16" s="833">
        <v>2.87</v>
      </c>
      <c r="AE16" s="833">
        <v>3.51</v>
      </c>
      <c r="AF16" s="833">
        <v>2.06</v>
      </c>
      <c r="AG16" s="833">
        <v>10.9</v>
      </c>
      <c r="AH16" s="833">
        <v>-17.599999999999998</v>
      </c>
      <c r="AI16" s="833">
        <v>10.549999999999999</v>
      </c>
      <c r="AJ16" s="833">
        <v>6.5</v>
      </c>
      <c r="AK16" s="833">
        <v>6.83</v>
      </c>
      <c r="AL16" s="845">
        <v>21640</v>
      </c>
      <c r="AM16" s="839">
        <v>0.3</v>
      </c>
      <c r="AN16" s="834">
        <v>14.14</v>
      </c>
      <c r="AO16" s="711">
        <f t="shared" si="7"/>
        <v>-1.3861618310107815</v>
      </c>
      <c r="AP16" s="712">
        <f t="shared" si="8"/>
        <v>17.86475391990497</v>
      </c>
      <c r="AQ16" s="855">
        <f t="shared" si="9"/>
        <v>32.760245801530786</v>
      </c>
      <c r="AR16" s="624">
        <f>INDEX(Historical!$C$7:$C$1259,MATCH(B16,Historical!$B$7:$B$1281,0))*IF(AH16="n/a",1.03,IF(AH16&lt;0,1.01,IF(AH16&gt;10,1.1,(1+AH16/100))))</f>
        <v>2.8279999999999998</v>
      </c>
      <c r="AS16" s="853">
        <f t="shared" si="10"/>
        <v>3.1108000000000002</v>
      </c>
      <c r="AT16" s="853">
        <f t="shared" si="11"/>
        <v>3.3232676400000005</v>
      </c>
      <c r="AU16" s="853">
        <f t="shared" si="11"/>
        <v>3.5502468198120005</v>
      </c>
      <c r="AV16" s="853">
        <f t="shared" si="11"/>
        <v>3.7927286776051603</v>
      </c>
      <c r="AW16" s="624">
        <f t="shared" si="12"/>
        <v>16.605043137417162</v>
      </c>
      <c r="AX16" s="719">
        <f t="shared" si="13"/>
        <v>15.797776745711314</v>
      </c>
      <c r="AY16" s="900">
        <v>1.0900000000000001</v>
      </c>
      <c r="AZ16" s="839">
        <v>55.879999999999995</v>
      </c>
      <c r="BA16" s="839">
        <v>-2.64</v>
      </c>
      <c r="BB16" s="839">
        <v>6.97</v>
      </c>
      <c r="BC16" s="839">
        <v>19.220000000000002</v>
      </c>
      <c r="BE16" s="597">
        <v>2012</v>
      </c>
      <c r="BF16" s="865">
        <f t="shared" si="14"/>
        <v>0</v>
      </c>
      <c r="BG16" s="849">
        <v>0.70000000000000007</v>
      </c>
    </row>
    <row r="17" spans="1:59" ht="11.25" customHeight="1" x14ac:dyDescent="0.2">
      <c r="A17" s="838" t="s">
        <v>1106</v>
      </c>
      <c r="B17" s="842" t="s">
        <v>1107</v>
      </c>
      <c r="C17" s="898" t="s">
        <v>153</v>
      </c>
      <c r="D17" s="898" t="s">
        <v>4258</v>
      </c>
      <c r="E17" s="705">
        <v>9</v>
      </c>
      <c r="F17" s="1153">
        <v>478</v>
      </c>
      <c r="G17" s="1153" t="s">
        <v>106</v>
      </c>
      <c r="H17" s="1153" t="s">
        <v>106</v>
      </c>
      <c r="I17" s="841">
        <v>63.81</v>
      </c>
      <c r="J17" s="624">
        <f t="shared" si="0"/>
        <v>0.62686099357467484</v>
      </c>
      <c r="K17" s="844">
        <v>0.1</v>
      </c>
      <c r="L17" s="854">
        <v>4</v>
      </c>
      <c r="M17" s="615">
        <f t="shared" si="1"/>
        <v>0.4</v>
      </c>
      <c r="N17" s="837" t="s">
        <v>239</v>
      </c>
      <c r="O17" s="706">
        <v>8.7499999999999994E-2</v>
      </c>
      <c r="P17" s="904">
        <v>43734</v>
      </c>
      <c r="Q17" s="904">
        <v>43749</v>
      </c>
      <c r="R17" s="615">
        <f t="shared" si="2"/>
        <v>14.285714285714299</v>
      </c>
      <c r="S17" s="673">
        <f>IF(INDEX(Historical!$D$7:$D$1257,MATCH(B17,Historical!$B$7:$B$1281,0))=0,"n/a",(INDEX(Historical!$C$7:$C$1259,MATCH(B17,Historical!$B$7:$B$1281,0))/INDEX(Historical!$D$7:$D$1257,MATCH(B17,Historical!$B$7:$B$1281,0))-1)*100)</f>
        <v>6.6666666666666652</v>
      </c>
      <c r="T17" s="673">
        <f>IF(INDEX(Historical!$F$7:$F$1250,MATCH(B17,Historical!$B$7:$B$1281,0))=0,"n/a",((INDEX(Historical!$C$7:$C$1259,MATCH(B17,Historical!$B$7:$B$1281,0))/INDEX(Historical!$F$7:$F$1250,MATCH(B17,Historical!$B$7:$B$1281,0)))^(1/3)-1)*100)</f>
        <v>5.5667191978000963</v>
      </c>
      <c r="U17" s="673">
        <f>IF(INDEX(Historical!$H$7:$H$1250,MATCH(B17,Historical!$B$7:$B$1281,0))=0,"n/a",((INDEX(Historical!$C$7:$C$1259,MATCH(B17,Historical!$B$7:$B$1281,0))/INDEX(Historical!$H$7:$H$1250,MATCH(B17,Historical!$B$7:$B$1281,0)))^(1/5)-1)*100)</f>
        <v>7.1087187443503286</v>
      </c>
      <c r="V17" s="673">
        <f>IF(INDEX(Historical!$O$7:$O$1250,MATCH(B17,Historical!$B$7:$B$1281,0))=0,"n/a",((INDEX(Historical!$C$7:$C$1259,MATCH(B17,Historical!$B$7:$B$1281,0))/INDEX(Historical!$O$7:$O$1250,MATCH(B17,Historical!$B$7:$B$1281,0)))^(1/10)-1)*100)</f>
        <v>7.1773462536293131</v>
      </c>
      <c r="W17" s="674">
        <f t="shared" si="3"/>
        <v>0.99043831705286867</v>
      </c>
      <c r="X17" s="675" t="str">
        <f t="shared" si="4"/>
        <v>n/a</v>
      </c>
      <c r="Y17" s="646" t="s">
        <v>4574</v>
      </c>
      <c r="Z17" s="624" t="str">
        <f t="shared" si="5"/>
        <v>n/a</v>
      </c>
      <c r="AA17" s="853" t="str">
        <f t="shared" si="6"/>
        <v>n/a</v>
      </c>
      <c r="AB17" s="854">
        <v>12</v>
      </c>
      <c r="AC17" s="833">
        <v>-0.37</v>
      </c>
      <c r="AD17" s="833" t="s">
        <v>136</v>
      </c>
      <c r="AE17" s="833">
        <v>4.12</v>
      </c>
      <c r="AF17" s="833">
        <v>2.8</v>
      </c>
      <c r="AG17" s="833">
        <v>-1.7000000000000002</v>
      </c>
      <c r="AH17" s="834">
        <v>-132.29999999999998</v>
      </c>
      <c r="AI17" s="834">
        <v>13.11</v>
      </c>
      <c r="AJ17" s="833">
        <v>-17.2</v>
      </c>
      <c r="AK17" s="833">
        <v>22.720000000000002</v>
      </c>
      <c r="AL17" s="845">
        <v>13750</v>
      </c>
      <c r="AM17" s="839">
        <v>0.3</v>
      </c>
      <c r="AN17" s="833">
        <v>0.46</v>
      </c>
      <c r="AO17" s="711" t="str">
        <f t="shared" si="7"/>
        <v>n/a</v>
      </c>
      <c r="AP17" s="712">
        <f t="shared" si="8"/>
        <v>7.7355797379250033</v>
      </c>
      <c r="AQ17" s="855" t="str">
        <f t="shared" si="9"/>
        <v>n/a</v>
      </c>
      <c r="AR17" s="624">
        <f>INDEX(Historical!$C$7:$C$1259,MATCH(B17,Historical!$B$7:$B$1281,0))*IF(AH17="n/a",1.03,IF(AH17&lt;0,1.01,IF(AH17&gt;10,1.1,(1+AH17/100))))</f>
        <v>0.40400000000000003</v>
      </c>
      <c r="AS17" s="853">
        <f t="shared" si="10"/>
        <v>0.44440000000000007</v>
      </c>
      <c r="AT17" s="853">
        <f t="shared" si="11"/>
        <v>0.48884000000000011</v>
      </c>
      <c r="AU17" s="853">
        <f t="shared" si="11"/>
        <v>0.5377240000000002</v>
      </c>
      <c r="AV17" s="853">
        <f t="shared" si="11"/>
        <v>0.59149640000000026</v>
      </c>
      <c r="AW17" s="624">
        <f t="shared" si="12"/>
        <v>2.4664604000000008</v>
      </c>
      <c r="AX17" s="719">
        <f t="shared" si="13"/>
        <v>3.8653195423914757</v>
      </c>
      <c r="AY17" s="900">
        <v>0.9</v>
      </c>
      <c r="AZ17" s="839">
        <v>82.26</v>
      </c>
      <c r="BA17" s="839">
        <v>-0.67999999999999994</v>
      </c>
      <c r="BB17" s="839">
        <v>10.18</v>
      </c>
      <c r="BC17" s="839">
        <v>27.77</v>
      </c>
      <c r="BE17" s="597">
        <v>2013</v>
      </c>
      <c r="BF17" s="865">
        <f t="shared" si="14"/>
        <v>0</v>
      </c>
      <c r="BG17" s="849">
        <v>-1</v>
      </c>
    </row>
    <row r="18" spans="1:59" ht="11.25" customHeight="1" x14ac:dyDescent="0.2">
      <c r="A18" s="831" t="s">
        <v>903</v>
      </c>
      <c r="B18" s="842" t="s">
        <v>904</v>
      </c>
      <c r="C18" s="898" t="s">
        <v>108</v>
      </c>
      <c r="D18" s="898" t="s">
        <v>4277</v>
      </c>
      <c r="E18" s="705">
        <v>9</v>
      </c>
      <c r="F18" s="1153">
        <v>479</v>
      </c>
      <c r="G18" s="1153" t="s">
        <v>115</v>
      </c>
      <c r="H18" s="1153" t="s">
        <v>115</v>
      </c>
      <c r="I18" s="841">
        <v>141.44</v>
      </c>
      <c r="J18" s="624">
        <f t="shared" si="0"/>
        <v>1.2160633484162897</v>
      </c>
      <c r="K18" s="844">
        <v>0.43</v>
      </c>
      <c r="L18" s="854">
        <v>4</v>
      </c>
      <c r="M18" s="615">
        <f t="shared" si="1"/>
        <v>1.72</v>
      </c>
      <c r="N18" s="837" t="s">
        <v>689</v>
      </c>
      <c r="O18" s="706">
        <v>0.39</v>
      </c>
      <c r="P18" s="904">
        <v>43741</v>
      </c>
      <c r="Q18" s="904">
        <v>43777</v>
      </c>
      <c r="R18" s="615">
        <f t="shared" si="2"/>
        <v>10.25641025641025</v>
      </c>
      <c r="S18" s="673">
        <f>IF(INDEX(Historical!$D$7:$D$1257,MATCH(B18,Historical!$B$7:$B$1281,0))=0,"n/a",(INDEX(Historical!$C$7:$C$1259,MATCH(B18,Historical!$B$7:$B$1281,0))/INDEX(Historical!$D$7:$D$1257,MATCH(B18,Historical!$B$7:$B$1281,0))-1)*100)</f>
        <v>7.4999999999999956</v>
      </c>
      <c r="T18" s="673">
        <f>IF(INDEX(Historical!$F$7:$F$1250,MATCH(B18,Historical!$B$7:$B$1281,0))=0,"n/a",((INDEX(Historical!$C$7:$C$1259,MATCH(B18,Historical!$B$7:$B$1281,0))/INDEX(Historical!$F$7:$F$1250,MATCH(B18,Historical!$B$7:$B$1281,0)))^(1/3)-1)*100)</f>
        <v>9.5012433360109672</v>
      </c>
      <c r="U18" s="673">
        <f>IF(INDEX(Historical!$H$7:$H$1250,MATCH(B18,Historical!$B$7:$B$1281,0))=0,"n/a",((INDEX(Historical!$C$7:$C$1259,MATCH(B18,Historical!$B$7:$B$1281,0))/INDEX(Historical!$H$7:$H$1250,MATCH(B18,Historical!$B$7:$B$1281,0)))^(1/5)-1)*100)</f>
        <v>9.3521062182361661</v>
      </c>
      <c r="V18" s="673">
        <f>IF(INDEX(Historical!$O$7:$O$1250,MATCH(B18,Historical!$B$7:$B$1281,0))=0,"n/a",((INDEX(Historical!$C$7:$C$1259,MATCH(B18,Historical!$B$7:$B$1281,0))/INDEX(Historical!$O$7:$O$1250,MATCH(B18,Historical!$B$7:$B$1281,0)))^(1/10)-1)*100)</f>
        <v>9.0987048738200293</v>
      </c>
      <c r="W18" s="674">
        <f t="shared" si="3"/>
        <v>1.0278502652773425</v>
      </c>
      <c r="X18" s="675" t="str">
        <f t="shared" si="4"/>
        <v>n/a</v>
      </c>
      <c r="Y18" s="646" t="s">
        <v>4574</v>
      </c>
      <c r="Z18" s="624">
        <f t="shared" si="5"/>
        <v>45.623342175066313</v>
      </c>
      <c r="AA18" s="853">
        <f t="shared" si="6"/>
        <v>37.517241379310342</v>
      </c>
      <c r="AB18" s="854">
        <v>12</v>
      </c>
      <c r="AC18" s="833">
        <v>3.77</v>
      </c>
      <c r="AD18" s="833">
        <v>2.44</v>
      </c>
      <c r="AE18" s="833">
        <v>3.08</v>
      </c>
      <c r="AF18" s="833">
        <v>5.03</v>
      </c>
      <c r="AG18" s="833">
        <v>14.000000000000002</v>
      </c>
      <c r="AH18" s="833">
        <v>-52.900000000000006</v>
      </c>
      <c r="AI18" s="833">
        <v>37.119999999999997</v>
      </c>
      <c r="AJ18" s="833">
        <v>-5.7</v>
      </c>
      <c r="AK18" s="833">
        <v>15.6</v>
      </c>
      <c r="AL18" s="845">
        <v>114120</v>
      </c>
      <c r="AM18" s="839">
        <v>0.1</v>
      </c>
      <c r="AN18" s="833">
        <v>5.73</v>
      </c>
      <c r="AO18" s="711">
        <f t="shared" si="7"/>
        <v>-26.949071812657884</v>
      </c>
      <c r="AP18" s="712">
        <f t="shared" si="8"/>
        <v>10.568169566652456</v>
      </c>
      <c r="AQ18" s="855">
        <f t="shared" si="9"/>
        <v>189.60641808260402</v>
      </c>
      <c r="AR18" s="624">
        <f>INDEX(Historical!$C$7:$C$1259,MATCH(B18,Historical!$B$7:$B$1281,0))*IF(AH18="n/a",1.03,IF(AH18&lt;0,1.01,IF(AH18&gt;10,1.1,(1+AH18/100))))</f>
        <v>1.7372000000000001</v>
      </c>
      <c r="AS18" s="853">
        <f t="shared" si="10"/>
        <v>1.9109200000000002</v>
      </c>
      <c r="AT18" s="853">
        <f t="shared" si="11"/>
        <v>2.1020120000000002</v>
      </c>
      <c r="AU18" s="853">
        <f t="shared" si="11"/>
        <v>2.3122132000000004</v>
      </c>
      <c r="AV18" s="853">
        <f t="shared" si="11"/>
        <v>2.5434345200000008</v>
      </c>
      <c r="AW18" s="624">
        <f t="shared" si="12"/>
        <v>10.605779720000001</v>
      </c>
      <c r="AX18" s="719">
        <f t="shared" si="13"/>
        <v>7.4984302319004534</v>
      </c>
      <c r="AY18" s="900">
        <v>1.29</v>
      </c>
      <c r="AZ18" s="839">
        <v>94.789999999999992</v>
      </c>
      <c r="BA18" s="839">
        <v>-6.6199999999999992</v>
      </c>
      <c r="BB18" s="839">
        <v>5.4899999999999993</v>
      </c>
      <c r="BC18" s="839">
        <v>25.759999999999998</v>
      </c>
      <c r="BE18" s="597">
        <v>2012</v>
      </c>
      <c r="BF18" s="865">
        <f t="shared" si="14"/>
        <v>0</v>
      </c>
      <c r="BG18" s="849">
        <v>1.6</v>
      </c>
    </row>
    <row r="19" spans="1:59" s="744" customFormat="1" ht="11.25" customHeight="1" x14ac:dyDescent="0.2">
      <c r="A19" s="747" t="s">
        <v>1164</v>
      </c>
      <c r="B19" s="751" t="s">
        <v>1165</v>
      </c>
      <c r="C19" s="898" t="s">
        <v>108</v>
      </c>
      <c r="D19" s="898" t="s">
        <v>4272</v>
      </c>
      <c r="E19" s="727">
        <v>9</v>
      </c>
      <c r="F19" s="1153">
        <v>480</v>
      </c>
      <c r="G19" s="1152" t="s">
        <v>106</v>
      </c>
      <c r="H19" s="1152" t="s">
        <v>106</v>
      </c>
      <c r="I19" s="728">
        <v>27.3</v>
      </c>
      <c r="J19" s="729">
        <f t="shared" si="0"/>
        <v>3.8095238095238098</v>
      </c>
      <c r="K19" s="730">
        <v>0.26</v>
      </c>
      <c r="L19" s="731">
        <v>4</v>
      </c>
      <c r="M19" s="732">
        <f t="shared" si="1"/>
        <v>1.04</v>
      </c>
      <c r="N19" s="733" t="s">
        <v>963</v>
      </c>
      <c r="O19" s="734">
        <v>0.25</v>
      </c>
      <c r="P19" s="1097">
        <v>43769</v>
      </c>
      <c r="Q19" s="1097">
        <v>43784</v>
      </c>
      <c r="R19" s="732">
        <f t="shared" si="2"/>
        <v>4.0000000000000036</v>
      </c>
      <c r="S19" s="673">
        <f>IF(INDEX(Historical!$D$7:$D$1257,MATCH(B19,Historical!$B$7:$B$1281,0))=0,"n/a",(INDEX(Historical!$C$7:$C$1259,MATCH(B19,Historical!$B$7:$B$1281,0))/INDEX(Historical!$D$7:$D$1257,MATCH(B19,Historical!$B$7:$B$1281,0))-1)*100)</f>
        <v>2.9702970297029729</v>
      </c>
      <c r="T19" s="673">
        <f>IF(INDEX(Historical!$F$7:$F$1250,MATCH(B19,Historical!$B$7:$B$1281,0))=0,"n/a",((INDEX(Historical!$C$7:$C$1259,MATCH(B19,Historical!$B$7:$B$1281,0))/INDEX(Historical!$F$7:$F$1250,MATCH(B19,Historical!$B$7:$B$1281,0)))^(1/3)-1)*100)</f>
        <v>4.5515917149420382</v>
      </c>
      <c r="U19" s="673">
        <f>IF(INDEX(Historical!$H$7:$H$1250,MATCH(B19,Historical!$B$7:$B$1281,0))=0,"n/a",((INDEX(Historical!$C$7:$C$1259,MATCH(B19,Historical!$B$7:$B$1281,0))/INDEX(Historical!$H$7:$H$1250,MATCH(B19,Historical!$B$7:$B$1281,0)))^(1/5)-1)*100)</f>
        <v>7.0435057025694414</v>
      </c>
      <c r="V19" s="673">
        <f>IF(INDEX(Historical!$O$7:$O$1250,MATCH(B19,Historical!$B$7:$B$1281,0))=0,"n/a",((INDEX(Historical!$C$7:$C$1259,MATCH(B19,Historical!$B$7:$B$1281,0))/INDEX(Historical!$O$7:$O$1250,MATCH(B19,Historical!$B$7:$B$1281,0)))^(1/10)-1)*100)</f>
        <v>5.6545510370553886</v>
      </c>
      <c r="W19" s="674">
        <f t="shared" si="3"/>
        <v>1.2456348269583135</v>
      </c>
      <c r="X19" s="675" t="str">
        <f t="shared" si="4"/>
        <v>n/a</v>
      </c>
      <c r="Y19" s="899" t="s">
        <v>4574</v>
      </c>
      <c r="Z19" s="729" t="str">
        <f t="shared" si="5"/>
        <v>n/a</v>
      </c>
      <c r="AA19" s="736" t="str">
        <f t="shared" si="6"/>
        <v>n/a</v>
      </c>
      <c r="AB19" s="731">
        <v>12</v>
      </c>
      <c r="AC19" s="737" t="s">
        <v>136</v>
      </c>
      <c r="AD19" s="737" t="s">
        <v>136</v>
      </c>
      <c r="AE19" s="737" t="s">
        <v>136</v>
      </c>
      <c r="AF19" s="737" t="s">
        <v>136</v>
      </c>
      <c r="AG19" s="737" t="s">
        <v>136</v>
      </c>
      <c r="AH19" s="737" t="s">
        <v>136</v>
      </c>
      <c r="AI19" s="737" t="s">
        <v>136</v>
      </c>
      <c r="AJ19" s="737" t="s">
        <v>136</v>
      </c>
      <c r="AK19" s="737" t="s">
        <v>136</v>
      </c>
      <c r="AL19" s="738" t="s">
        <v>136</v>
      </c>
      <c r="AM19" s="739" t="s">
        <v>136</v>
      </c>
      <c r="AN19" s="737" t="s">
        <v>136</v>
      </c>
      <c r="AO19" s="740" t="str">
        <f t="shared" si="7"/>
        <v>n/a</v>
      </c>
      <c r="AP19" s="741">
        <f t="shared" si="8"/>
        <v>10.853029512093251</v>
      </c>
      <c r="AQ19" s="742" t="str">
        <f t="shared" si="9"/>
        <v>n/a</v>
      </c>
      <c r="AR19" s="624">
        <f>INDEX(Historical!$C$7:$C$1259,MATCH(B19,Historical!$B$7:$B$1281,0))*IF(AH19="n/a",1.03,IF(AH19&lt;0,1.01,IF(AH19&gt;10,1.1,(1+AH19/100))))</f>
        <v>1.0712000000000002</v>
      </c>
      <c r="AS19" s="736">
        <f t="shared" si="10"/>
        <v>1.1033360000000001</v>
      </c>
      <c r="AT19" s="736">
        <f t="shared" si="11"/>
        <v>1.1364360800000002</v>
      </c>
      <c r="AU19" s="736">
        <f t="shared" si="11"/>
        <v>1.1705291624000003</v>
      </c>
      <c r="AV19" s="736">
        <f t="shared" si="11"/>
        <v>1.2056450372720002</v>
      </c>
      <c r="AW19" s="729">
        <f t="shared" si="12"/>
        <v>5.6871462796720005</v>
      </c>
      <c r="AX19" s="743">
        <f t="shared" si="13"/>
        <v>20.832037654476192</v>
      </c>
      <c r="AY19" s="901" t="s">
        <v>136</v>
      </c>
      <c r="AZ19" s="739" t="s">
        <v>136</v>
      </c>
      <c r="BA19" s="739" t="s">
        <v>136</v>
      </c>
      <c r="BB19" s="739" t="s">
        <v>136</v>
      </c>
      <c r="BC19" s="739" t="s">
        <v>136</v>
      </c>
      <c r="BD19" s="875" t="s">
        <v>4199</v>
      </c>
      <c r="BE19" s="597">
        <v>2012</v>
      </c>
      <c r="BF19" s="865">
        <f t="shared" si="14"/>
        <v>0</v>
      </c>
      <c r="BG19" s="793" t="s">
        <v>136</v>
      </c>
    </row>
    <row r="20" spans="1:59" ht="11.25" customHeight="1" x14ac:dyDescent="0.2">
      <c r="A20" s="831" t="s">
        <v>949</v>
      </c>
      <c r="B20" s="842" t="s">
        <v>950</v>
      </c>
      <c r="C20" s="898" t="s">
        <v>108</v>
      </c>
      <c r="D20" s="898" t="s">
        <v>4272</v>
      </c>
      <c r="E20" s="705">
        <v>9</v>
      </c>
      <c r="F20" s="1153">
        <v>481</v>
      </c>
      <c r="G20" s="1153" t="s">
        <v>115</v>
      </c>
      <c r="H20" s="1153" t="s">
        <v>115</v>
      </c>
      <c r="I20" s="841">
        <v>21.34</v>
      </c>
      <c r="J20" s="624">
        <f t="shared" si="0"/>
        <v>3.3739456419868787</v>
      </c>
      <c r="K20" s="844">
        <v>0.18</v>
      </c>
      <c r="L20" s="854">
        <v>4</v>
      </c>
      <c r="M20" s="615">
        <f t="shared" si="1"/>
        <v>0.72</v>
      </c>
      <c r="N20" s="837" t="s">
        <v>148</v>
      </c>
      <c r="O20" s="706">
        <v>0.17</v>
      </c>
      <c r="P20" s="904">
        <v>43798</v>
      </c>
      <c r="Q20" s="904">
        <v>43815</v>
      </c>
      <c r="R20" s="615">
        <f t="shared" si="2"/>
        <v>5.8823529411764595</v>
      </c>
      <c r="S20" s="673">
        <f>IF(INDEX(Historical!$D$7:$D$1257,MATCH(B20,Historical!$B$7:$B$1281,0))=0,"n/a",(INDEX(Historical!$C$7:$C$1259,MATCH(B20,Historical!$B$7:$B$1281,0))/INDEX(Historical!$D$7:$D$1257,MATCH(B20,Historical!$B$7:$B$1281,0))-1)*100)</f>
        <v>4.3478260869565188</v>
      </c>
      <c r="T20" s="673">
        <f>IF(INDEX(Historical!$F$7:$F$1250,MATCH(B20,Historical!$B$7:$B$1281,0))=0,"n/a",((INDEX(Historical!$C$7:$C$1259,MATCH(B20,Historical!$B$7:$B$1281,0))/INDEX(Historical!$F$7:$F$1250,MATCH(B20,Historical!$B$7:$B$1281,0)))^(1/3)-1)*100)</f>
        <v>12.924323465723408</v>
      </c>
      <c r="U20" s="673">
        <f>IF(INDEX(Historical!$H$7:$H$1250,MATCH(B20,Historical!$B$7:$B$1281,0))=0,"n/a",((INDEX(Historical!$C$7:$C$1259,MATCH(B20,Historical!$B$7:$B$1281,0))/INDEX(Historical!$H$7:$H$1250,MATCH(B20,Historical!$B$7:$B$1281,0)))^(1/5)-1)*100)</f>
        <v>11.920522230371034</v>
      </c>
      <c r="V20" s="673">
        <f>IF(INDEX(Historical!$O$7:$O$1250,MATCH(B20,Historical!$B$7:$B$1281,0))=0,"n/a",((INDEX(Historical!$C$7:$C$1259,MATCH(B20,Historical!$B$7:$B$1281,0))/INDEX(Historical!$O$7:$O$1250,MATCH(B20,Historical!$B$7:$B$1281,0)))^(1/10)-1)*100)</f>
        <v>33.5141362540313</v>
      </c>
      <c r="W20" s="674">
        <f t="shared" si="3"/>
        <v>0.3556863927512724</v>
      </c>
      <c r="X20" s="675">
        <f t="shared" si="4"/>
        <v>1.268140662805429</v>
      </c>
      <c r="Y20" s="646" t="s">
        <v>4574</v>
      </c>
      <c r="Z20" s="624">
        <f t="shared" si="5"/>
        <v>38.502673796791441</v>
      </c>
      <c r="AA20" s="853">
        <f t="shared" si="6"/>
        <v>11.411764705882351</v>
      </c>
      <c r="AB20" s="854">
        <v>12</v>
      </c>
      <c r="AC20" s="833">
        <v>1.87</v>
      </c>
      <c r="AD20" s="833">
        <v>1.94</v>
      </c>
      <c r="AE20" s="833">
        <v>3.56</v>
      </c>
      <c r="AF20" s="833">
        <v>0.89</v>
      </c>
      <c r="AG20" s="833">
        <v>7.8</v>
      </c>
      <c r="AH20" s="833">
        <v>-2.5</v>
      </c>
      <c r="AI20" s="833">
        <v>6.32</v>
      </c>
      <c r="AJ20" s="833">
        <v>9.4</v>
      </c>
      <c r="AK20" s="833">
        <v>6</v>
      </c>
      <c r="AL20" s="845">
        <v>3250</v>
      </c>
      <c r="AM20" s="839">
        <v>1.5</v>
      </c>
      <c r="AN20" s="833">
        <v>0.15</v>
      </c>
      <c r="AO20" s="711">
        <f t="shared" si="7"/>
        <v>3.8827031664755616</v>
      </c>
      <c r="AP20" s="712">
        <f t="shared" si="8"/>
        <v>15.294467872357913</v>
      </c>
      <c r="AQ20" s="855">
        <f t="shared" si="9"/>
        <v>-32.813789152054603</v>
      </c>
      <c r="AR20" s="624">
        <f>INDEX(Historical!$C$7:$C$1259,MATCH(B20,Historical!$B$7:$B$1281,0))*IF(AH20="n/a",1.03,IF(AH20&lt;0,1.01,IF(AH20&gt;10,1.1,(1+AH20/100))))</f>
        <v>0.72719999999999996</v>
      </c>
      <c r="AS20" s="853">
        <f t="shared" si="10"/>
        <v>0.77315903999999991</v>
      </c>
      <c r="AT20" s="853">
        <f t="shared" si="11"/>
        <v>0.81954858239999995</v>
      </c>
      <c r="AU20" s="853">
        <f t="shared" si="11"/>
        <v>0.86872149734399995</v>
      </c>
      <c r="AV20" s="853">
        <f t="shared" si="11"/>
        <v>0.92084478718464002</v>
      </c>
      <c r="AW20" s="624">
        <f t="shared" si="12"/>
        <v>4.1094739069286401</v>
      </c>
      <c r="AX20" s="719">
        <f t="shared" si="13"/>
        <v>19.257141082139832</v>
      </c>
      <c r="AY20" s="900">
        <v>1.25</v>
      </c>
      <c r="AZ20" s="839">
        <v>91.73</v>
      </c>
      <c r="BA20" s="839">
        <v>-10.879999999999999</v>
      </c>
      <c r="BB20" s="839">
        <v>4.43</v>
      </c>
      <c r="BC20" s="839">
        <v>33.31</v>
      </c>
      <c r="BE20" s="597">
        <v>2012</v>
      </c>
      <c r="BF20" s="865">
        <f t="shared" si="14"/>
        <v>0</v>
      </c>
      <c r="BG20" s="849">
        <v>0.8</v>
      </c>
    </row>
    <row r="21" spans="1:59" ht="11.25" customHeight="1" x14ac:dyDescent="0.2">
      <c r="A21" s="831" t="s">
        <v>1017</v>
      </c>
      <c r="B21" s="842" t="s">
        <v>1018</v>
      </c>
      <c r="C21" s="898" t="s">
        <v>108</v>
      </c>
      <c r="D21" s="898" t="s">
        <v>4272</v>
      </c>
      <c r="E21" s="705">
        <v>9</v>
      </c>
      <c r="F21" s="1153">
        <v>482</v>
      </c>
      <c r="G21" s="1153" t="s">
        <v>37</v>
      </c>
      <c r="H21" s="1153" t="s">
        <v>37</v>
      </c>
      <c r="I21" s="841">
        <v>44.29</v>
      </c>
      <c r="J21" s="624">
        <f t="shared" si="0"/>
        <v>3.4319259426507114</v>
      </c>
      <c r="K21" s="844">
        <v>0.38</v>
      </c>
      <c r="L21" s="854">
        <v>4</v>
      </c>
      <c r="M21" s="615">
        <f t="shared" si="1"/>
        <v>1.52</v>
      </c>
      <c r="N21" s="837" t="s">
        <v>145</v>
      </c>
      <c r="O21" s="706">
        <v>0.37</v>
      </c>
      <c r="P21" s="904">
        <v>43810</v>
      </c>
      <c r="Q21" s="904">
        <v>43830</v>
      </c>
      <c r="R21" s="615">
        <f t="shared" si="2"/>
        <v>2.7027027027027053</v>
      </c>
      <c r="S21" s="673">
        <f>IF(INDEX(Historical!$D$7:$D$1257,MATCH(B21,Historical!$B$7:$B$1281,0))=0,"n/a",(INDEX(Historical!$C$7:$C$1259,MATCH(B21,Historical!$B$7:$B$1281,0))/INDEX(Historical!$D$7:$D$1257,MATCH(B21,Historical!$B$7:$B$1281,0))-1)*100)</f>
        <v>2.7027027027026973</v>
      </c>
      <c r="T21" s="673">
        <f>IF(INDEX(Historical!$F$7:$F$1250,MATCH(B21,Historical!$B$7:$B$1281,0))=0,"n/a",((INDEX(Historical!$C$7:$C$1259,MATCH(B21,Historical!$B$7:$B$1281,0))/INDEX(Historical!$F$7:$F$1250,MATCH(B21,Historical!$B$7:$B$1281,0)))^(1/3)-1)*100)</f>
        <v>4.8149469628073316</v>
      </c>
      <c r="U21" s="673">
        <f>IF(INDEX(Historical!$H$7:$H$1250,MATCH(B21,Historical!$B$7:$B$1281,0))=0,"n/a",((INDEX(Historical!$C$7:$C$1259,MATCH(B21,Historical!$B$7:$B$1281,0))/INDEX(Historical!$H$7:$H$1250,MATCH(B21,Historical!$B$7:$B$1281,0)))^(1/5)-1)*100)</f>
        <v>4.8413171284721557</v>
      </c>
      <c r="V21" s="673">
        <f>IF(INDEX(Historical!$O$7:$O$1250,MATCH(B21,Historical!$B$7:$B$1281,0))=0,"n/a",((INDEX(Historical!$C$7:$C$1259,MATCH(B21,Historical!$B$7:$B$1281,0))/INDEX(Historical!$O$7:$O$1250,MATCH(B21,Historical!$B$7:$B$1281,0)))^(1/10)-1)*100)</f>
        <v>4.2759988957705941</v>
      </c>
      <c r="W21" s="674">
        <f t="shared" si="3"/>
        <v>1.1322072915548973</v>
      </c>
      <c r="X21" s="675">
        <f t="shared" si="4"/>
        <v>0.46107782175925294</v>
      </c>
      <c r="Y21" s="646" t="s">
        <v>4574</v>
      </c>
      <c r="Z21" s="624">
        <f t="shared" si="5"/>
        <v>25.082508250825086</v>
      </c>
      <c r="AA21" s="853">
        <f t="shared" si="6"/>
        <v>7.3085808580858087</v>
      </c>
      <c r="AB21" s="854">
        <v>12</v>
      </c>
      <c r="AC21" s="833">
        <v>6.06</v>
      </c>
      <c r="AD21" s="833" t="s">
        <v>136</v>
      </c>
      <c r="AE21" s="833">
        <v>1.76</v>
      </c>
      <c r="AF21" s="833">
        <v>0.87</v>
      </c>
      <c r="AG21" s="833">
        <v>11.899999999999999</v>
      </c>
      <c r="AH21" s="833">
        <v>10.9</v>
      </c>
      <c r="AI21" s="833" t="s">
        <v>136</v>
      </c>
      <c r="AJ21" s="833">
        <v>10.5</v>
      </c>
      <c r="AK21" s="833" t="s">
        <v>136</v>
      </c>
      <c r="AL21" s="845">
        <v>170.11</v>
      </c>
      <c r="AM21" s="839">
        <v>5.8999999999999995</v>
      </c>
      <c r="AN21" s="833">
        <v>0.28999999999999998</v>
      </c>
      <c r="AO21" s="711">
        <f t="shared" si="7"/>
        <v>0.9646622130370579</v>
      </c>
      <c r="AP21" s="712">
        <f t="shared" si="8"/>
        <v>8.2732430711228666</v>
      </c>
      <c r="AQ21" s="855">
        <f t="shared" si="9"/>
        <v>-46.840009420054955</v>
      </c>
      <c r="AR21" s="624">
        <f>INDEX(Historical!$C$7:$C$1259,MATCH(B21,Historical!$B$7:$B$1281,0))*IF(AH21="n/a",1.03,IF(AH21&lt;0,1.01,IF(AH21&gt;10,1.1,(1+AH21/100))))</f>
        <v>1.6720000000000002</v>
      </c>
      <c r="AS21" s="853">
        <f t="shared" si="10"/>
        <v>1.7221600000000001</v>
      </c>
      <c r="AT21" s="853">
        <f t="shared" si="11"/>
        <v>1.7738248000000001</v>
      </c>
      <c r="AU21" s="853">
        <f t="shared" si="11"/>
        <v>1.8270395440000002</v>
      </c>
      <c r="AV21" s="853">
        <f t="shared" si="11"/>
        <v>1.8818507303200003</v>
      </c>
      <c r="AW21" s="624">
        <f t="shared" si="12"/>
        <v>8.8768750743200009</v>
      </c>
      <c r="AX21" s="719">
        <f t="shared" si="13"/>
        <v>20.042617011334389</v>
      </c>
      <c r="AY21" s="900">
        <v>0.64</v>
      </c>
      <c r="AZ21" s="839">
        <v>58.18</v>
      </c>
      <c r="BA21" s="839">
        <v>-16.5</v>
      </c>
      <c r="BB21" s="839">
        <v>1.32</v>
      </c>
      <c r="BC21" s="839">
        <v>23.41</v>
      </c>
      <c r="BE21" s="597">
        <v>2012</v>
      </c>
      <c r="BF21" s="865">
        <f t="shared" si="14"/>
        <v>0</v>
      </c>
      <c r="BG21" s="849">
        <v>1.0999999999999999</v>
      </c>
    </row>
    <row r="22" spans="1:59" ht="11.25" customHeight="1" x14ac:dyDescent="0.2">
      <c r="A22" s="831" t="s">
        <v>1656</v>
      </c>
      <c r="B22" s="842" t="s">
        <v>1657</v>
      </c>
      <c r="C22" s="898" t="s">
        <v>108</v>
      </c>
      <c r="D22" s="898" t="s">
        <v>4272</v>
      </c>
      <c r="E22" s="705">
        <v>9</v>
      </c>
      <c r="F22" s="1153">
        <v>483</v>
      </c>
      <c r="G22" s="1153" t="s">
        <v>106</v>
      </c>
      <c r="H22" s="1153" t="s">
        <v>106</v>
      </c>
      <c r="I22" s="841">
        <v>78.510000000000005</v>
      </c>
      <c r="J22" s="624">
        <f t="shared" si="0"/>
        <v>2.3945994140873772</v>
      </c>
      <c r="K22" s="844">
        <v>0.47</v>
      </c>
      <c r="L22" s="854">
        <v>4</v>
      </c>
      <c r="M22" s="615">
        <f t="shared" si="1"/>
        <v>1.88</v>
      </c>
      <c r="N22" s="837" t="s">
        <v>236</v>
      </c>
      <c r="O22" s="706">
        <v>0.46</v>
      </c>
      <c r="P22" s="904">
        <v>43867</v>
      </c>
      <c r="Q22" s="904">
        <v>43875</v>
      </c>
      <c r="R22" s="615">
        <f t="shared" si="2"/>
        <v>2.1739130434782505</v>
      </c>
      <c r="S22" s="673">
        <f>IF(INDEX(Historical!$D$7:$D$1257,MATCH(B22,Historical!$B$7:$B$1281,0))=0,"n/a",(INDEX(Historical!$C$7:$C$1259,MATCH(B22,Historical!$B$7:$B$1281,0))/INDEX(Historical!$D$7:$D$1257,MATCH(B22,Historical!$B$7:$B$1281,0))-1)*100)</f>
        <v>12.574850299401197</v>
      </c>
      <c r="T22" s="673">
        <f>IF(INDEX(Historical!$F$7:$F$1250,MATCH(B22,Historical!$B$7:$B$1281,0))=0,"n/a",((INDEX(Historical!$C$7:$C$1259,MATCH(B22,Historical!$B$7:$B$1281,0))/INDEX(Historical!$F$7:$F$1250,MATCH(B22,Historical!$B$7:$B$1281,0)))^(1/3)-1)*100)</f>
        <v>12.510910526821718</v>
      </c>
      <c r="U22" s="673">
        <f>IF(INDEX(Historical!$H$7:$H$1250,MATCH(B22,Historical!$B$7:$B$1281,0))=0,"n/a",((INDEX(Historical!$C$7:$C$1259,MATCH(B22,Historical!$B$7:$B$1281,0))/INDEX(Historical!$H$7:$H$1250,MATCH(B22,Historical!$B$7:$B$1281,0)))^(1/5)-1)*100)</f>
        <v>13.91642697303983</v>
      </c>
      <c r="V22" s="673">
        <f>IF(INDEX(Historical!$O$7:$O$1250,MATCH(B22,Historical!$B$7:$B$1281,0))=0,"n/a",((INDEX(Historical!$C$7:$C$1259,MATCH(B22,Historical!$B$7:$B$1281,0))/INDEX(Historical!$O$7:$O$1250,MATCH(B22,Historical!$B$7:$B$1281,0)))^(1/10)-1)*100)</f>
        <v>10.704402852259133</v>
      </c>
      <c r="W22" s="674">
        <f t="shared" si="3"/>
        <v>1.3000656986767654</v>
      </c>
      <c r="X22" s="675" t="str">
        <f t="shared" si="4"/>
        <v>n/a</v>
      </c>
      <c r="Y22" s="843"/>
      <c r="Z22" s="624">
        <f t="shared" si="5"/>
        <v>144.61538461538461</v>
      </c>
      <c r="AA22" s="853">
        <f t="shared" si="6"/>
        <v>60.392307692307696</v>
      </c>
      <c r="AB22" s="854">
        <v>12</v>
      </c>
      <c r="AC22" s="833">
        <v>1.3</v>
      </c>
      <c r="AD22" s="833">
        <v>5.0599999999999996</v>
      </c>
      <c r="AE22" s="833">
        <v>6.03</v>
      </c>
      <c r="AF22" s="833">
        <v>1.21</v>
      </c>
      <c r="AG22" s="833">
        <v>3</v>
      </c>
      <c r="AH22" s="833">
        <v>-59.099999999999994</v>
      </c>
      <c r="AI22" s="833">
        <v>2.6</v>
      </c>
      <c r="AJ22" s="833">
        <v>-11.799999999999999</v>
      </c>
      <c r="AK22" s="833">
        <v>12</v>
      </c>
      <c r="AL22" s="845">
        <v>5480</v>
      </c>
      <c r="AM22" s="839">
        <v>0.8</v>
      </c>
      <c r="AN22" s="833">
        <v>0.08</v>
      </c>
      <c r="AO22" s="711">
        <f t="shared" si="7"/>
        <v>-44.081281305180489</v>
      </c>
      <c r="AP22" s="712">
        <f t="shared" si="8"/>
        <v>16.311026387127207</v>
      </c>
      <c r="AQ22" s="855">
        <f t="shared" si="9"/>
        <v>80.215540466523109</v>
      </c>
      <c r="AR22" s="624">
        <f>INDEX(Historical!$C$7:$C$1259,MATCH(B22,Historical!$B$7:$B$1281,0))*IF(AH22="n/a",1.03,IF(AH22&lt;0,1.01,IF(AH22&gt;10,1.1,(1+AH22/100))))</f>
        <v>1.8987999999999998</v>
      </c>
      <c r="AS22" s="853">
        <f t="shared" si="10"/>
        <v>1.9481687999999999</v>
      </c>
      <c r="AT22" s="853">
        <f t="shared" si="11"/>
        <v>2.1429856800000002</v>
      </c>
      <c r="AU22" s="853">
        <f t="shared" si="11"/>
        <v>2.3572842480000005</v>
      </c>
      <c r="AV22" s="853">
        <f t="shared" si="11"/>
        <v>2.5930126728000009</v>
      </c>
      <c r="AW22" s="624">
        <f t="shared" si="12"/>
        <v>10.940251400800001</v>
      </c>
      <c r="AX22" s="719">
        <f t="shared" si="13"/>
        <v>13.934850848044835</v>
      </c>
      <c r="AY22" s="900">
        <v>1.0900000000000001</v>
      </c>
      <c r="AZ22" s="839">
        <v>94.24</v>
      </c>
      <c r="BA22" s="839">
        <v>-15.82</v>
      </c>
      <c r="BB22" s="839">
        <v>-2.77</v>
      </c>
      <c r="BC22" s="839">
        <v>21.47</v>
      </c>
      <c r="BE22" s="597">
        <v>2012</v>
      </c>
      <c r="BF22" s="865">
        <f t="shared" si="14"/>
        <v>0</v>
      </c>
      <c r="BG22" s="849">
        <v>0.4</v>
      </c>
    </row>
    <row r="23" spans="1:59" ht="11.25" customHeight="1" x14ac:dyDescent="0.2">
      <c r="A23" s="831" t="s">
        <v>1092</v>
      </c>
      <c r="B23" s="842" t="s">
        <v>1093</v>
      </c>
      <c r="C23" s="898" t="s">
        <v>108</v>
      </c>
      <c r="D23" s="898" t="s">
        <v>4272</v>
      </c>
      <c r="E23" s="705">
        <v>9</v>
      </c>
      <c r="F23" s="1153">
        <v>484</v>
      </c>
      <c r="G23" s="1153" t="s">
        <v>106</v>
      </c>
      <c r="H23" s="1153" t="s">
        <v>106</v>
      </c>
      <c r="I23" s="841">
        <v>22.07</v>
      </c>
      <c r="J23" s="624">
        <f t="shared" si="0"/>
        <v>2.5373810602628004</v>
      </c>
      <c r="K23" s="844">
        <v>0.14000000000000001</v>
      </c>
      <c r="L23" s="854">
        <v>4</v>
      </c>
      <c r="M23" s="615">
        <f t="shared" si="1"/>
        <v>0.56000000000000005</v>
      </c>
      <c r="N23" s="837" t="s">
        <v>119</v>
      </c>
      <c r="O23" s="706">
        <v>0.12</v>
      </c>
      <c r="P23" s="904">
        <v>43868</v>
      </c>
      <c r="Q23" s="904">
        <v>43891</v>
      </c>
      <c r="R23" s="615">
        <f t="shared" si="2"/>
        <v>16.666666666666682</v>
      </c>
      <c r="S23" s="673">
        <f>IF(INDEX(Historical!$D$7:$D$1257,MATCH(B23,Historical!$B$7:$B$1281,0))=0,"n/a",(INDEX(Historical!$C$7:$C$1259,MATCH(B23,Historical!$B$7:$B$1281,0))/INDEX(Historical!$D$7:$D$1257,MATCH(B23,Historical!$B$7:$B$1281,0))-1)*100)</f>
        <v>24.444444444444446</v>
      </c>
      <c r="T23" s="673">
        <f>IF(INDEX(Historical!$F$7:$F$1250,MATCH(B23,Historical!$B$7:$B$1281,0))=0,"n/a",((INDEX(Historical!$C$7:$C$1259,MATCH(B23,Historical!$B$7:$B$1281,0))/INDEX(Historical!$F$7:$F$1250,MATCH(B23,Historical!$B$7:$B$1281,0)))^(1/3)-1)*100)</f>
        <v>20.507113208761506</v>
      </c>
      <c r="U23" s="673">
        <f>IF(INDEX(Historical!$H$7:$H$1250,MATCH(B23,Historical!$B$7:$B$1281,0))=0,"n/a",((INDEX(Historical!$C$7:$C$1259,MATCH(B23,Historical!$B$7:$B$1281,0))/INDEX(Historical!$H$7:$H$1250,MATCH(B23,Historical!$B$7:$B$1281,0)))^(1/5)-1)*100)</f>
        <v>18.466445254224407</v>
      </c>
      <c r="V23" s="673" t="str">
        <f>IF(INDEX(Historical!$O$7:$O$1250,MATCH(B23,Historical!$B$7:$B$1281,0))=0,"n/a",((INDEX(Historical!$C$7:$C$1259,MATCH(B23,Historical!$B$7:$B$1281,0))/INDEX(Historical!$O$7:$O$1250,MATCH(B23,Historical!$B$7:$B$1281,0)))^(1/10)-1)*100)</f>
        <v>n/a</v>
      </c>
      <c r="W23" s="674" t="str">
        <f t="shared" si="3"/>
        <v>n/a</v>
      </c>
      <c r="X23" s="675" t="str">
        <f t="shared" si="4"/>
        <v>n/a</v>
      </c>
      <c r="Y23" s="843"/>
      <c r="Z23" s="624" t="str">
        <f t="shared" si="5"/>
        <v>n/a</v>
      </c>
      <c r="AA23" s="853" t="str">
        <f t="shared" si="6"/>
        <v>n/a</v>
      </c>
      <c r="AB23" s="854">
        <v>12</v>
      </c>
      <c r="AC23" s="833" t="s">
        <v>136</v>
      </c>
      <c r="AD23" s="833" t="s">
        <v>136</v>
      </c>
      <c r="AE23" s="833" t="s">
        <v>136</v>
      </c>
      <c r="AF23" s="833" t="s">
        <v>136</v>
      </c>
      <c r="AG23" s="833" t="s">
        <v>136</v>
      </c>
      <c r="AH23" s="833" t="s">
        <v>136</v>
      </c>
      <c r="AI23" s="833" t="s">
        <v>136</v>
      </c>
      <c r="AJ23" s="833" t="s">
        <v>136</v>
      </c>
      <c r="AK23" s="833" t="s">
        <v>136</v>
      </c>
      <c r="AL23" s="845" t="s">
        <v>136</v>
      </c>
      <c r="AM23" s="839" t="s">
        <v>136</v>
      </c>
      <c r="AN23" s="833" t="s">
        <v>136</v>
      </c>
      <c r="AO23" s="711" t="str">
        <f t="shared" si="7"/>
        <v>n/a</v>
      </c>
      <c r="AP23" s="712">
        <f t="shared" si="8"/>
        <v>21.003826314487206</v>
      </c>
      <c r="AQ23" s="855" t="str">
        <f t="shared" si="9"/>
        <v>n/a</v>
      </c>
      <c r="AR23" s="624">
        <f>INDEX(Historical!$C$7:$C$1259,MATCH(B23,Historical!$B$7:$B$1281,0))*IF(AH23="n/a",1.03,IF(AH23&lt;0,1.01,IF(AH23&gt;10,1.1,(1+AH23/100))))</f>
        <v>0.57680000000000009</v>
      </c>
      <c r="AS23" s="853">
        <f t="shared" si="10"/>
        <v>0.59410400000000008</v>
      </c>
      <c r="AT23" s="853">
        <f t="shared" si="11"/>
        <v>0.61192712000000005</v>
      </c>
      <c r="AU23" s="853">
        <f t="shared" si="11"/>
        <v>0.63028493360000004</v>
      </c>
      <c r="AV23" s="853">
        <f t="shared" si="11"/>
        <v>0.64919348160800006</v>
      </c>
      <c r="AW23" s="624">
        <f t="shared" si="12"/>
        <v>3.0623095352080005</v>
      </c>
      <c r="AX23" s="719">
        <f t="shared" si="13"/>
        <v>13.875439670176712</v>
      </c>
      <c r="AY23" s="900" t="s">
        <v>136</v>
      </c>
      <c r="AZ23" s="839" t="s">
        <v>136</v>
      </c>
      <c r="BA23" s="839" t="s">
        <v>136</v>
      </c>
      <c r="BB23" s="839" t="s">
        <v>136</v>
      </c>
      <c r="BC23" s="839" t="s">
        <v>136</v>
      </c>
      <c r="BD23" s="874" t="s">
        <v>4199</v>
      </c>
      <c r="BE23" s="597">
        <v>2012</v>
      </c>
      <c r="BF23" s="865">
        <f t="shared" si="14"/>
        <v>0</v>
      </c>
      <c r="BG23" s="849" t="s">
        <v>136</v>
      </c>
    </row>
    <row r="24" spans="1:59" ht="11.25" customHeight="1" x14ac:dyDescent="0.2">
      <c r="A24" s="847" t="s">
        <v>1242</v>
      </c>
      <c r="B24" s="842" t="s">
        <v>1243</v>
      </c>
      <c r="C24" s="898" t="s">
        <v>108</v>
      </c>
      <c r="D24" s="898" t="s">
        <v>4268</v>
      </c>
      <c r="E24" s="705">
        <v>9</v>
      </c>
      <c r="F24" s="1153">
        <v>485</v>
      </c>
      <c r="G24" s="1153" t="s">
        <v>106</v>
      </c>
      <c r="H24" s="1153" t="s">
        <v>106</v>
      </c>
      <c r="I24" s="841">
        <v>12.23</v>
      </c>
      <c r="J24" s="624">
        <f t="shared" si="0"/>
        <v>6.8683565004088285</v>
      </c>
      <c r="K24" s="844">
        <v>6.9999999999999993E-2</v>
      </c>
      <c r="L24" s="854">
        <v>12</v>
      </c>
      <c r="M24" s="615">
        <f t="shared" si="1"/>
        <v>0.83999999999999986</v>
      </c>
      <c r="N24" s="837" t="s">
        <v>1047</v>
      </c>
      <c r="O24" s="706">
        <v>6.8000000000000005E-2</v>
      </c>
      <c r="P24" s="904">
        <v>43879</v>
      </c>
      <c r="Q24" s="904">
        <v>43920</v>
      </c>
      <c r="R24" s="615">
        <f t="shared" si="2"/>
        <v>2.9411764705882173</v>
      </c>
      <c r="S24" s="673">
        <f>IF(INDEX(Historical!$D$7:$D$1257,MATCH(B24,Historical!$B$7:$B$1281,0))=0,"n/a",(INDEX(Historical!$C$7:$C$1259,MATCH(B24,Historical!$B$7:$B$1281,0))/INDEX(Historical!$D$7:$D$1257,MATCH(B24,Historical!$B$7:$B$1281,0))-1)*100)</f>
        <v>2.941176470588247</v>
      </c>
      <c r="T24" s="673">
        <f>IF(INDEX(Historical!$F$7:$F$1250,MATCH(B24,Historical!$B$7:$B$1281,0))=0,"n/a",((INDEX(Historical!$C$7:$C$1259,MATCH(B24,Historical!$B$7:$B$1281,0))/INDEX(Historical!$F$7:$F$1250,MATCH(B24,Historical!$B$7:$B$1281,0)))^(1/3)-1)*100)</f>
        <v>2.8983243803804237</v>
      </c>
      <c r="U24" s="673">
        <f>IF(INDEX(Historical!$H$7:$H$1250,MATCH(B24,Historical!$B$7:$B$1281,0))=0,"n/a",((INDEX(Historical!$C$7:$C$1259,MATCH(B24,Historical!$B$7:$B$1281,0))/INDEX(Historical!$H$7:$H$1250,MATCH(B24,Historical!$B$7:$B$1281,0)))^(1/5)-1)*100)</f>
        <v>2.3607873572748295</v>
      </c>
      <c r="V24" s="673">
        <f>IF(INDEX(Historical!$O$7:$O$1250,MATCH(B24,Historical!$B$7:$B$1281,0))=0,"n/a",((INDEX(Historical!$C$7:$C$1259,MATCH(B24,Historical!$B$7:$B$1281,0))/INDEX(Historical!$O$7:$O$1250,MATCH(B24,Historical!$B$7:$B$1281,0)))^(1/10)-1)*100)</f>
        <v>5.7557050338252314</v>
      </c>
      <c r="W24" s="674">
        <f t="shared" si="3"/>
        <v>0.41016475712374273</v>
      </c>
      <c r="X24" s="675">
        <f t="shared" si="4"/>
        <v>0.74238596140717905</v>
      </c>
      <c r="Y24" s="646"/>
      <c r="Z24" s="624" t="str">
        <f t="shared" si="5"/>
        <v>n/a</v>
      </c>
      <c r="AA24" s="853" t="str">
        <f t="shared" si="6"/>
        <v>n/a</v>
      </c>
      <c r="AB24" s="854">
        <v>3</v>
      </c>
      <c r="AC24" s="833">
        <v>-0.47</v>
      </c>
      <c r="AD24" s="833" t="s">
        <v>136</v>
      </c>
      <c r="AE24" s="833">
        <v>7.91</v>
      </c>
      <c r="AF24" s="833">
        <v>1.1100000000000001</v>
      </c>
      <c r="AG24" s="833" t="s">
        <v>136</v>
      </c>
      <c r="AH24" s="833">
        <v>-39.6</v>
      </c>
      <c r="AI24" s="833">
        <v>11.899999999999999</v>
      </c>
      <c r="AJ24" s="833">
        <v>3.18</v>
      </c>
      <c r="AK24" s="833">
        <v>7.0000000000000009</v>
      </c>
      <c r="AL24" s="845">
        <v>410.75</v>
      </c>
      <c r="AM24" s="839">
        <v>2.21</v>
      </c>
      <c r="AN24" s="833" t="s">
        <v>136</v>
      </c>
      <c r="AO24" s="711" t="str">
        <f t="shared" si="7"/>
        <v>n/a</v>
      </c>
      <c r="AP24" s="712">
        <f t="shared" si="8"/>
        <v>9.229143857683658</v>
      </c>
      <c r="AQ24" s="855" t="str">
        <f t="shared" si="9"/>
        <v>n/a</v>
      </c>
      <c r="AR24" s="624">
        <f>INDEX(Historical!$C$7:$C$1259,MATCH(B24,Historical!$B$7:$B$1281,0))*IF(AH24="n/a",1.03,IF(AH24&lt;0,1.01,IF(AH24&gt;10,1.1,(1+AH24/100))))</f>
        <v>0.84839999999999993</v>
      </c>
      <c r="AS24" s="853">
        <f t="shared" si="10"/>
        <v>0.93323999999999996</v>
      </c>
      <c r="AT24" s="853">
        <f t="shared" si="11"/>
        <v>0.99856679999999998</v>
      </c>
      <c r="AU24" s="853">
        <f t="shared" si="11"/>
        <v>1.068466476</v>
      </c>
      <c r="AV24" s="853">
        <f t="shared" si="11"/>
        <v>1.1432591293200001</v>
      </c>
      <c r="AW24" s="624">
        <f t="shared" si="12"/>
        <v>4.99193240532</v>
      </c>
      <c r="AX24" s="719">
        <f t="shared" si="13"/>
        <v>40.817108792477512</v>
      </c>
      <c r="AY24" s="900" t="s">
        <v>136</v>
      </c>
      <c r="AZ24" s="839">
        <v>82.63000000000001</v>
      </c>
      <c r="BA24" s="839">
        <v>-4</v>
      </c>
      <c r="BB24" s="839">
        <v>4.4400000000000004</v>
      </c>
      <c r="BC24" s="839">
        <v>20.309999999999999</v>
      </c>
      <c r="BE24" s="597">
        <v>2012</v>
      </c>
      <c r="BF24" s="865">
        <f t="shared" si="14"/>
        <v>0</v>
      </c>
      <c r="BG24" s="849" t="s">
        <v>136</v>
      </c>
    </row>
    <row r="25" spans="1:59" ht="11.25" customHeight="1" x14ac:dyDescent="0.2">
      <c r="A25" s="838" t="s">
        <v>1193</v>
      </c>
      <c r="B25" s="842" t="s">
        <v>1194</v>
      </c>
      <c r="C25" s="898" t="s">
        <v>108</v>
      </c>
      <c r="D25" s="898" t="s">
        <v>4272</v>
      </c>
      <c r="E25" s="705">
        <v>9</v>
      </c>
      <c r="F25" s="1153">
        <v>486</v>
      </c>
      <c r="G25" s="1153" t="s">
        <v>106</v>
      </c>
      <c r="H25" s="1153" t="s">
        <v>106</v>
      </c>
      <c r="I25" s="841">
        <v>16.91</v>
      </c>
      <c r="J25" s="624">
        <f t="shared" si="0"/>
        <v>3.5481963335304552</v>
      </c>
      <c r="K25" s="844">
        <v>0.15</v>
      </c>
      <c r="L25" s="854">
        <v>4</v>
      </c>
      <c r="M25" s="615">
        <f t="shared" si="1"/>
        <v>0.6</v>
      </c>
      <c r="N25" s="837" t="s">
        <v>163</v>
      </c>
      <c r="O25" s="706">
        <v>0.14000000000000001</v>
      </c>
      <c r="P25" s="904">
        <v>43902</v>
      </c>
      <c r="Q25" s="904">
        <v>43921</v>
      </c>
      <c r="R25" s="615">
        <f t="shared" si="2"/>
        <v>7.1428571428571281</v>
      </c>
      <c r="S25" s="673">
        <f>IF(INDEX(Historical!$D$7:$D$1257,MATCH(B25,Historical!$B$7:$B$1281,0))=0,"n/a",(INDEX(Historical!$C$7:$C$1259,MATCH(B25,Historical!$B$7:$B$1281,0))/INDEX(Historical!$D$7:$D$1257,MATCH(B25,Historical!$B$7:$B$1281,0))-1)*100)</f>
        <v>9.259259259259256</v>
      </c>
      <c r="T25" s="673">
        <f>IF(INDEX(Historical!$F$7:$F$1250,MATCH(B25,Historical!$B$7:$B$1281,0))=0,"n/a",((INDEX(Historical!$C$7:$C$1259,MATCH(B25,Historical!$B$7:$B$1281,0))/INDEX(Historical!$F$7:$F$1250,MATCH(B25,Historical!$B$7:$B$1281,0)))^(1/3)-1)*100)</f>
        <v>20.168608298627831</v>
      </c>
      <c r="U25" s="673">
        <f>IF(INDEX(Historical!$H$7:$H$1250,MATCH(B25,Historical!$B$7:$B$1281,0))=0,"n/a",((INDEX(Historical!$C$7:$C$1259,MATCH(B25,Historical!$B$7:$B$1281,0))/INDEX(Historical!$H$7:$H$1250,MATCH(B25,Historical!$B$7:$B$1281,0)))^(1/5)-1)*100)</f>
        <v>20.732678332895937</v>
      </c>
      <c r="V25" s="673" t="str">
        <f>IF(INDEX(Historical!$O$7:$O$1250,MATCH(B25,Historical!$B$7:$B$1281,0))=0,"n/a",((INDEX(Historical!$C$7:$C$1259,MATCH(B25,Historical!$B$7:$B$1281,0))/INDEX(Historical!$O$7:$O$1250,MATCH(B25,Historical!$B$7:$B$1281,0)))^(1/10)-1)*100)</f>
        <v>n/a</v>
      </c>
      <c r="W25" s="674" t="str">
        <f t="shared" si="3"/>
        <v>n/a</v>
      </c>
      <c r="X25" s="675">
        <f t="shared" si="4"/>
        <v>0.5032203478858237</v>
      </c>
      <c r="Y25" s="637"/>
      <c r="Z25" s="624">
        <f t="shared" si="5"/>
        <v>37.974683544303794</v>
      </c>
      <c r="AA25" s="853">
        <f t="shared" si="6"/>
        <v>10.70253164556962</v>
      </c>
      <c r="AB25" s="854">
        <v>12</v>
      </c>
      <c r="AC25" s="833">
        <v>1.58</v>
      </c>
      <c r="AD25" s="833">
        <v>1.1499999999999999</v>
      </c>
      <c r="AE25" s="833">
        <v>4.88</v>
      </c>
      <c r="AF25" s="833">
        <v>1.26</v>
      </c>
      <c r="AG25" s="833">
        <v>13.600000000000001</v>
      </c>
      <c r="AH25" s="833">
        <v>37.5</v>
      </c>
      <c r="AI25" s="833">
        <v>0.66</v>
      </c>
      <c r="AJ25" s="833">
        <v>41.199999999999996</v>
      </c>
      <c r="AK25" s="833">
        <v>9.5</v>
      </c>
      <c r="AL25" s="845">
        <v>9260</v>
      </c>
      <c r="AM25" s="839">
        <v>1</v>
      </c>
      <c r="AN25" s="833">
        <v>0.22</v>
      </c>
      <c r="AO25" s="711">
        <f t="shared" si="7"/>
        <v>13.578343020856773</v>
      </c>
      <c r="AP25" s="712">
        <f t="shared" si="8"/>
        <v>24.280874666426392</v>
      </c>
      <c r="AQ25" s="855">
        <f t="shared" si="9"/>
        <v>-22.582833160086601</v>
      </c>
      <c r="AR25" s="624">
        <f>INDEX(Historical!$C$7:$C$1259,MATCH(B25,Historical!$B$7:$B$1281,0))*IF(AH25="n/a",1.03,IF(AH25&lt;0,1.01,IF(AH25&gt;10,1.1,(1+AH25/100))))</f>
        <v>0.64900000000000002</v>
      </c>
      <c r="AS25" s="853">
        <f t="shared" si="10"/>
        <v>0.65328339999999996</v>
      </c>
      <c r="AT25" s="853">
        <f t="shared" si="11"/>
        <v>0.71534532299999998</v>
      </c>
      <c r="AU25" s="853">
        <f t="shared" si="11"/>
        <v>0.78330312868499996</v>
      </c>
      <c r="AV25" s="853">
        <f t="shared" si="11"/>
        <v>0.85771692591007498</v>
      </c>
      <c r="AW25" s="624">
        <f t="shared" si="12"/>
        <v>3.6586487775950749</v>
      </c>
      <c r="AX25" s="719">
        <f t="shared" si="13"/>
        <v>21.636006963897543</v>
      </c>
      <c r="AY25" s="900">
        <v>1.54</v>
      </c>
      <c r="AZ25" s="839">
        <v>144.01</v>
      </c>
      <c r="BA25" s="839">
        <v>-8.2000000000000011</v>
      </c>
      <c r="BB25" s="839">
        <v>5.37</v>
      </c>
      <c r="BC25" s="839">
        <v>39.72</v>
      </c>
      <c r="BE25" s="597">
        <v>2012</v>
      </c>
      <c r="BF25" s="865">
        <f t="shared" si="14"/>
        <v>0</v>
      </c>
      <c r="BG25" s="849">
        <v>1.2</v>
      </c>
    </row>
    <row r="26" spans="1:59" ht="11.25" customHeight="1" x14ac:dyDescent="0.2">
      <c r="A26" s="831" t="s">
        <v>955</v>
      </c>
      <c r="B26" s="842" t="s">
        <v>956</v>
      </c>
      <c r="C26" s="898" t="s">
        <v>4253</v>
      </c>
      <c r="D26" s="898" t="s">
        <v>4254</v>
      </c>
      <c r="E26" s="705">
        <v>9</v>
      </c>
      <c r="F26" s="1153">
        <v>487</v>
      </c>
      <c r="G26" s="1153" t="s">
        <v>37</v>
      </c>
      <c r="H26" s="1153" t="s">
        <v>37</v>
      </c>
      <c r="I26" s="841">
        <v>184.51</v>
      </c>
      <c r="J26" s="624">
        <f t="shared" si="0"/>
        <v>3.446967644030134</v>
      </c>
      <c r="K26" s="844">
        <v>1.59</v>
      </c>
      <c r="L26" s="854">
        <v>4</v>
      </c>
      <c r="M26" s="615">
        <f t="shared" si="1"/>
        <v>6.36</v>
      </c>
      <c r="N26" s="837" t="s">
        <v>218</v>
      </c>
      <c r="O26" s="706">
        <v>1.52</v>
      </c>
      <c r="P26" s="904">
        <v>43920</v>
      </c>
      <c r="Q26" s="904">
        <v>43936</v>
      </c>
      <c r="R26" s="615">
        <f t="shared" si="2"/>
        <v>4.6052631578947407</v>
      </c>
      <c r="S26" s="673">
        <f>IF(INDEX(Historical!$D$7:$D$1257,MATCH(B26,Historical!$B$7:$B$1281,0))=0,"n/a",(INDEX(Historical!$C$7:$C$1259,MATCH(B26,Historical!$B$7:$B$1281,0))/INDEX(Historical!$D$7:$D$1257,MATCH(B26,Historical!$B$7:$B$1281,0))-1)*100)</f>
        <v>4.3117744610281949</v>
      </c>
      <c r="T26" s="673">
        <f>IF(INDEX(Historical!$F$7:$F$1250,MATCH(B26,Historical!$B$7:$B$1281,0))=0,"n/a",((INDEX(Historical!$C$7:$C$1259,MATCH(B26,Historical!$B$7:$B$1281,0))/INDEX(Historical!$F$7:$F$1250,MATCH(B26,Historical!$B$7:$B$1281,0)))^(1/3)-1)*100)</f>
        <v>3.8873324124418351</v>
      </c>
      <c r="U26" s="673">
        <f>IF(INDEX(Historical!$H$7:$H$1250,MATCH(B26,Historical!$B$7:$B$1281,0))=0,"n/a",((INDEX(Historical!$C$7:$C$1259,MATCH(B26,Historical!$B$7:$B$1281,0))/INDEX(Historical!$H$7:$H$1250,MATCH(B26,Historical!$B$7:$B$1281,0)))^(1/5)-1)*100)</f>
        <v>5.0784917925331685</v>
      </c>
      <c r="V26" s="673">
        <f>IF(INDEX(Historical!$O$7:$O$1250,MATCH(B26,Historical!$B$7:$B$1281,0))=0,"n/a",((INDEX(Historical!$C$7:$C$1259,MATCH(B26,Historical!$B$7:$B$1281,0))/INDEX(Historical!$O$7:$O$1250,MATCH(B26,Historical!$B$7:$B$1281,0)))^(1/10)-1)*100)</f>
        <v>5.8274284018819733</v>
      </c>
      <c r="W26" s="674">
        <f t="shared" si="3"/>
        <v>0.87148077029879334</v>
      </c>
      <c r="X26" s="675">
        <f t="shared" si="4"/>
        <v>3.9065321481024373</v>
      </c>
      <c r="Y26" s="633"/>
      <c r="Z26" s="624">
        <f t="shared" si="5"/>
        <v>107.97962648556879</v>
      </c>
      <c r="AA26" s="853">
        <f t="shared" si="6"/>
        <v>31.32597623089983</v>
      </c>
      <c r="AB26" s="854">
        <v>12</v>
      </c>
      <c r="AC26" s="833">
        <v>5.89</v>
      </c>
      <c r="AD26" s="833">
        <v>12.53</v>
      </c>
      <c r="AE26" s="833">
        <v>11.25</v>
      </c>
      <c r="AF26" s="833">
        <v>2.4300000000000002</v>
      </c>
      <c r="AG26" s="833">
        <v>7.6</v>
      </c>
      <c r="AH26" s="833">
        <v>4.7</v>
      </c>
      <c r="AI26" s="833">
        <v>11.21</v>
      </c>
      <c r="AJ26" s="833">
        <v>1.3</v>
      </c>
      <c r="AK26" s="833">
        <v>2.54</v>
      </c>
      <c r="AL26" s="845">
        <v>25900</v>
      </c>
      <c r="AM26" s="839">
        <v>0.3</v>
      </c>
      <c r="AN26" s="833">
        <v>0.71</v>
      </c>
      <c r="AO26" s="711">
        <f t="shared" si="7"/>
        <v>-22.800516794336527</v>
      </c>
      <c r="AP26" s="712">
        <f t="shared" si="8"/>
        <v>8.5254594365633025</v>
      </c>
      <c r="AQ26" s="855">
        <f t="shared" si="9"/>
        <v>83.93491873315358</v>
      </c>
      <c r="AR26" s="624">
        <f>INDEX(Historical!$C$7:$C$1259,MATCH(B26,Historical!$B$7:$B$1281,0))*IF(AH26="n/a",1.03,IF(AH26&lt;0,1.01,IF(AH26&gt;10,1.1,(1+AH26/100))))</f>
        <v>6.5856299999999992</v>
      </c>
      <c r="AS26" s="853">
        <f t="shared" si="10"/>
        <v>7.2441930000000001</v>
      </c>
      <c r="AT26" s="853">
        <f t="shared" si="11"/>
        <v>7.4281955022000004</v>
      </c>
      <c r="AU26" s="853">
        <f t="shared" si="11"/>
        <v>7.6168716679558814</v>
      </c>
      <c r="AV26" s="853">
        <f t="shared" si="11"/>
        <v>7.8103402083219615</v>
      </c>
      <c r="AW26" s="624">
        <f t="shared" si="12"/>
        <v>36.68523037847784</v>
      </c>
      <c r="AX26" s="719">
        <f t="shared" si="13"/>
        <v>19.88251605792523</v>
      </c>
      <c r="AY26" s="900">
        <v>0.96</v>
      </c>
      <c r="AZ26" s="839">
        <v>41.63</v>
      </c>
      <c r="BA26" s="839">
        <v>-5.6000000000000005</v>
      </c>
      <c r="BB26" s="839">
        <v>3.6999999999999997</v>
      </c>
      <c r="BC26" s="839">
        <v>14.14</v>
      </c>
      <c r="BE26" s="597">
        <v>2012</v>
      </c>
      <c r="BF26" s="865">
        <f t="shared" si="14"/>
        <v>0</v>
      </c>
      <c r="BG26" s="849">
        <v>4.3</v>
      </c>
    </row>
    <row r="27" spans="1:59" ht="11.25" customHeight="1" x14ac:dyDescent="0.2">
      <c r="A27" s="838" t="s">
        <v>1205</v>
      </c>
      <c r="B27" s="842" t="s">
        <v>1206</v>
      </c>
      <c r="C27" s="898" t="s">
        <v>108</v>
      </c>
      <c r="D27" s="898" t="s">
        <v>4272</v>
      </c>
      <c r="E27" s="705">
        <v>9</v>
      </c>
      <c r="F27" s="1153">
        <v>488</v>
      </c>
      <c r="G27" s="1153" t="s">
        <v>106</v>
      </c>
      <c r="H27" s="1153" t="s">
        <v>106</v>
      </c>
      <c r="I27" s="841">
        <v>166.75</v>
      </c>
      <c r="J27" s="624">
        <f t="shared" si="0"/>
        <v>0.47976011994003004</v>
      </c>
      <c r="K27" s="844">
        <v>0.2</v>
      </c>
      <c r="L27" s="854">
        <v>4</v>
      </c>
      <c r="M27" s="615">
        <f t="shared" si="1"/>
        <v>0.8</v>
      </c>
      <c r="N27" s="837" t="s">
        <v>689</v>
      </c>
      <c r="O27" s="706">
        <v>0.19</v>
      </c>
      <c r="P27" s="1029">
        <v>43950</v>
      </c>
      <c r="Q27" s="1029">
        <v>43965</v>
      </c>
      <c r="R27" s="615">
        <f t="shared" si="2"/>
        <v>5.2631578947368469</v>
      </c>
      <c r="S27" s="673">
        <f>IF(INDEX(Historical!$D$7:$D$1257,MATCH(B27,Historical!$B$7:$B$1281,0))=0,"n/a",(INDEX(Historical!$C$7:$C$1259,MATCH(B27,Historical!$B$7:$B$1281,0))/INDEX(Historical!$D$7:$D$1257,MATCH(B27,Historical!$B$7:$B$1281,0))-1)*100)</f>
        <v>5.3333333333333455</v>
      </c>
      <c r="T27" s="673">
        <f>IF(INDEX(Historical!$F$7:$F$1250,MATCH(B27,Historical!$B$7:$B$1281,0))=0,"n/a",((INDEX(Historical!$C$7:$C$1259,MATCH(B27,Historical!$B$7:$B$1281,0))/INDEX(Historical!$F$7:$F$1250,MATCH(B27,Historical!$B$7:$B$1281,0)))^(1/3)-1)*100)</f>
        <v>5.6454416126542117</v>
      </c>
      <c r="U27" s="673">
        <f>IF(INDEX(Historical!$H$7:$H$1250,MATCH(B27,Historical!$B$7:$B$1281,0))=0,"n/a",((INDEX(Historical!$C$7:$C$1259,MATCH(B27,Historical!$B$7:$B$1281,0))/INDEX(Historical!$H$7:$H$1250,MATCH(B27,Historical!$B$7:$B$1281,0)))^(1/5)-1)*100)</f>
        <v>6.0119970792216204</v>
      </c>
      <c r="V27" s="673" t="str">
        <f>IF(INDEX(Historical!$O$7:$O$1250,MATCH(B27,Historical!$B$7:$B$1281,0))=0,"n/a",((INDEX(Historical!$C$7:$C$1259,MATCH(B27,Historical!$B$7:$B$1281,0))/INDEX(Historical!$O$7:$O$1250,MATCH(B27,Historical!$B$7:$B$1281,0)))^(1/10)-1)*100)</f>
        <v>n/a</v>
      </c>
      <c r="W27" s="674" t="str">
        <f t="shared" si="3"/>
        <v>n/a</v>
      </c>
      <c r="X27" s="675">
        <f t="shared" si="4"/>
        <v>0.54162135848843429</v>
      </c>
      <c r="Y27" s="637"/>
      <c r="Z27" s="624">
        <f t="shared" si="5"/>
        <v>13.76936316695353</v>
      </c>
      <c r="AA27" s="853">
        <f t="shared" si="6"/>
        <v>28.700516351118761</v>
      </c>
      <c r="AB27" s="854">
        <v>12</v>
      </c>
      <c r="AC27" s="833">
        <v>5.81</v>
      </c>
      <c r="AD27" s="833">
        <v>2.63</v>
      </c>
      <c r="AE27" s="833">
        <v>7.5</v>
      </c>
      <c r="AF27" s="833">
        <v>2.98</v>
      </c>
      <c r="AG27" s="833">
        <v>9.8000000000000007</v>
      </c>
      <c r="AH27" s="833">
        <v>8.1</v>
      </c>
      <c r="AI27" s="833">
        <v>11.219999999999999</v>
      </c>
      <c r="AJ27" s="833">
        <v>11.1</v>
      </c>
      <c r="AK27" s="833">
        <v>10.99</v>
      </c>
      <c r="AL27" s="845">
        <v>28910</v>
      </c>
      <c r="AM27" s="839">
        <v>0.3</v>
      </c>
      <c r="AN27" s="833">
        <v>0.18</v>
      </c>
      <c r="AO27" s="711">
        <f t="shared" si="7"/>
        <v>-22.208759151957111</v>
      </c>
      <c r="AP27" s="712">
        <f t="shared" si="8"/>
        <v>6.4917571991616505</v>
      </c>
      <c r="AQ27" s="855">
        <f t="shared" si="9"/>
        <v>94.967277854326568</v>
      </c>
      <c r="AR27" s="624">
        <f>INDEX(Historical!$C$7:$C$1259,MATCH(B27,Historical!$B$7:$B$1281,0))*IF(AH27="n/a",1.03,IF(AH27&lt;0,1.01,IF(AH27&gt;10,1.1,(1+AH27/100))))</f>
        <v>0.85399000000000003</v>
      </c>
      <c r="AS27" s="853">
        <f t="shared" si="10"/>
        <v>0.93938900000000014</v>
      </c>
      <c r="AT27" s="853">
        <f t="shared" ref="AT27:AV46" si="15">IF($AK27="n/a",1.03*AS27,IF($AK27&lt;0,1.01*AS27,IF($AK27&gt;10,1.1*AS27,(1+$AK27/100)*AS27)))</f>
        <v>1.0333279000000002</v>
      </c>
      <c r="AU27" s="853">
        <f t="shared" si="15"/>
        <v>1.1366606900000003</v>
      </c>
      <c r="AV27" s="853">
        <f t="shared" si="15"/>
        <v>1.2503267590000005</v>
      </c>
      <c r="AW27" s="624">
        <f t="shared" si="12"/>
        <v>5.2136943490000007</v>
      </c>
      <c r="AX27" s="719">
        <f t="shared" si="13"/>
        <v>3.1266532827586215</v>
      </c>
      <c r="AY27" s="900">
        <v>1.1100000000000001</v>
      </c>
      <c r="AZ27" s="839">
        <v>112.94</v>
      </c>
      <c r="BA27" s="839">
        <v>-7.5399999999999991</v>
      </c>
      <c r="BB27" s="839">
        <v>2.4299999999999997</v>
      </c>
      <c r="BC27" s="839">
        <v>26.090000000000003</v>
      </c>
      <c r="BE27" s="597">
        <v>2012</v>
      </c>
      <c r="BF27" s="865">
        <f t="shared" si="14"/>
        <v>0</v>
      </c>
      <c r="BG27" s="849">
        <v>0.70000000000000007</v>
      </c>
    </row>
    <row r="28" spans="1:59" ht="11.25" customHeight="1" x14ac:dyDescent="0.2">
      <c r="A28" s="838" t="s">
        <v>931</v>
      </c>
      <c r="B28" s="842" t="s">
        <v>932</v>
      </c>
      <c r="C28" s="898" t="s">
        <v>4126</v>
      </c>
      <c r="D28" s="898" t="s">
        <v>4252</v>
      </c>
      <c r="E28" s="705">
        <v>9</v>
      </c>
      <c r="F28" s="1153">
        <v>489</v>
      </c>
      <c r="G28" s="1153" t="s">
        <v>106</v>
      </c>
      <c r="H28" s="1153" t="s">
        <v>106</v>
      </c>
      <c r="I28" s="841">
        <v>122.15</v>
      </c>
      <c r="J28" s="624">
        <f t="shared" si="0"/>
        <v>0.67130577159230442</v>
      </c>
      <c r="K28" s="844">
        <v>0.20499999999999999</v>
      </c>
      <c r="L28" s="854">
        <v>4</v>
      </c>
      <c r="M28" s="615">
        <f t="shared" si="1"/>
        <v>0.82</v>
      </c>
      <c r="N28" s="837" t="s">
        <v>236</v>
      </c>
      <c r="O28" s="706">
        <v>0.1925</v>
      </c>
      <c r="P28" s="1029">
        <v>43959</v>
      </c>
      <c r="Q28" s="1029">
        <v>43965</v>
      </c>
      <c r="R28" s="615">
        <f t="shared" si="2"/>
        <v>6.4935064935064846</v>
      </c>
      <c r="S28" s="673">
        <f>IF(INDEX(Historical!$D$7:$D$1257,MATCH(B28,Historical!$B$7:$B$1281,0))=0,"n/a",(INDEX(Historical!$C$7:$C$1259,MATCH(B28,Historical!$B$7:$B$1281,0))/INDEX(Historical!$D$7:$D$1257,MATCH(B28,Historical!$B$7:$B$1281,0))-1)*100)</f>
        <v>6.25</v>
      </c>
      <c r="T28" s="673">
        <f>IF(INDEX(Historical!$F$7:$F$1250,MATCH(B28,Historical!$B$7:$B$1281,0))=0,"n/a",((INDEX(Historical!$C$7:$C$1259,MATCH(B28,Historical!$B$7:$B$1281,0))/INDEX(Historical!$F$7:$F$1250,MATCH(B28,Historical!$B$7:$B$1281,0)))^(1/3)-1)*100)</f>
        <v>9.502105978450448</v>
      </c>
      <c r="U28" s="673">
        <f>IF(INDEX(Historical!$H$7:$H$1250,MATCH(B28,Historical!$B$7:$B$1281,0))=0,"n/a",((INDEX(Historical!$C$7:$C$1259,MATCH(B28,Historical!$B$7:$B$1281,0))/INDEX(Historical!$H$7:$H$1250,MATCH(B28,Historical!$B$7:$B$1281,0)))^(1/5)-1)*100)</f>
        <v>9.734021878083631</v>
      </c>
      <c r="V28" s="673" t="str">
        <f>IF(INDEX(Historical!$O$7:$O$1250,MATCH(B28,Historical!$B$7:$B$1281,0))=0,"n/a",((INDEX(Historical!$C$7:$C$1259,MATCH(B28,Historical!$B$7:$B$1281,0))/INDEX(Historical!$O$7:$O$1250,MATCH(B28,Historical!$B$7:$B$1281,0)))^(1/10)-1)*100)</f>
        <v>n/a</v>
      </c>
      <c r="W28" s="674" t="str">
        <f t="shared" si="3"/>
        <v>n/a</v>
      </c>
      <c r="X28" s="675">
        <f t="shared" si="4"/>
        <v>1.3334276545320043</v>
      </c>
      <c r="Y28" s="1048" t="s">
        <v>4113</v>
      </c>
      <c r="Z28" s="624">
        <f t="shared" si="5"/>
        <v>22.162162162162161</v>
      </c>
      <c r="AA28" s="853">
        <f t="shared" si="6"/>
        <v>33.013513513513516</v>
      </c>
      <c r="AB28" s="854">
        <v>9</v>
      </c>
      <c r="AC28" s="833">
        <v>3.7</v>
      </c>
      <c r="AD28" s="833">
        <v>2.21</v>
      </c>
      <c r="AE28" s="833">
        <v>6.81</v>
      </c>
      <c r="AF28" s="833">
        <v>30.66</v>
      </c>
      <c r="AG28" s="833">
        <v>90.600000000000009</v>
      </c>
      <c r="AH28" s="833">
        <v>10.199999999999999</v>
      </c>
      <c r="AI28" s="833">
        <v>5.2299999999999995</v>
      </c>
      <c r="AJ28" s="833">
        <v>7.3</v>
      </c>
      <c r="AK28" s="833">
        <v>14.69</v>
      </c>
      <c r="AL28" s="845">
        <v>2002600</v>
      </c>
      <c r="AM28" s="839">
        <v>6.9999999999999993E-2</v>
      </c>
      <c r="AN28" s="833">
        <v>1.69</v>
      </c>
      <c r="AO28" s="711">
        <f t="shared" si="7"/>
        <v>-22.60818586383758</v>
      </c>
      <c r="AP28" s="712">
        <f t="shared" si="8"/>
        <v>10.405327649675936</v>
      </c>
      <c r="AQ28" s="855">
        <f t="shared" si="9"/>
        <v>570.71912462978435</v>
      </c>
      <c r="AR28" s="624">
        <f>INDEX(Historical!$C$7:$C$1259,MATCH(B28,Historical!$B$7:$B$1281,0))*IF(AH28="n/a",1.03,IF(AH28&lt;0,1.01,IF(AH28&gt;10,1.1,(1+AH28/100))))</f>
        <v>0.8882500000000001</v>
      </c>
      <c r="AS28" s="853">
        <f t="shared" si="10"/>
        <v>0.93470547500000012</v>
      </c>
      <c r="AT28" s="853">
        <f t="shared" si="15"/>
        <v>1.0281760225000003</v>
      </c>
      <c r="AU28" s="853">
        <f t="shared" si="15"/>
        <v>1.1309936247500003</v>
      </c>
      <c r="AV28" s="853">
        <f t="shared" si="15"/>
        <v>1.2440929872250004</v>
      </c>
      <c r="AW28" s="624">
        <f t="shared" si="12"/>
        <v>5.2262181094750009</v>
      </c>
      <c r="AX28" s="719">
        <f t="shared" si="13"/>
        <v>4.2785248542570615</v>
      </c>
      <c r="AY28" s="900">
        <v>1.23</v>
      </c>
      <c r="AZ28" s="839">
        <v>106.25</v>
      </c>
      <c r="BA28" s="839">
        <v>-15.809999999999999</v>
      </c>
      <c r="BB28" s="839">
        <v>-4.7600000000000007</v>
      </c>
      <c r="BC28" s="839">
        <v>4.1399999999999997</v>
      </c>
      <c r="BE28" s="597">
        <v>2012</v>
      </c>
      <c r="BF28" s="865">
        <f t="shared" si="14"/>
        <v>0</v>
      </c>
      <c r="BG28" s="849">
        <v>19.400000000000002</v>
      </c>
    </row>
    <row r="29" spans="1:59" s="744" customFormat="1" ht="11.25" customHeight="1" x14ac:dyDescent="0.2">
      <c r="A29" s="726" t="s">
        <v>1068</v>
      </c>
      <c r="B29" s="751" t="s">
        <v>1069</v>
      </c>
      <c r="C29" s="898" t="s">
        <v>108</v>
      </c>
      <c r="D29" s="898" t="s">
        <v>118</v>
      </c>
      <c r="E29" s="727">
        <v>9</v>
      </c>
      <c r="F29" s="1153">
        <v>490</v>
      </c>
      <c r="G29" s="1152" t="s">
        <v>106</v>
      </c>
      <c r="H29" s="1152" t="s">
        <v>106</v>
      </c>
      <c r="I29" s="728">
        <v>24.29</v>
      </c>
      <c r="J29" s="729">
        <f t="shared" si="0"/>
        <v>1.9761218608480857</v>
      </c>
      <c r="K29" s="730">
        <v>0.12</v>
      </c>
      <c r="L29" s="731">
        <v>4</v>
      </c>
      <c r="M29" s="732">
        <f t="shared" si="1"/>
        <v>0.48</v>
      </c>
      <c r="N29" s="733" t="s">
        <v>593</v>
      </c>
      <c r="O29" s="734">
        <v>0.11</v>
      </c>
      <c r="P29" s="1122">
        <v>43991</v>
      </c>
      <c r="Q29" s="1122">
        <v>44006</v>
      </c>
      <c r="R29" s="732">
        <f t="shared" si="2"/>
        <v>9.0909090909090864</v>
      </c>
      <c r="S29" s="673">
        <f>IF(INDEX(Historical!$D$7:$D$1257,MATCH(B29,Historical!$B$7:$B$1281,0))=0,"n/a",(INDEX(Historical!$C$7:$C$1259,MATCH(B29,Historical!$B$7:$B$1281,0))/INDEX(Historical!$D$7:$D$1257,MATCH(B29,Historical!$B$7:$B$1281,0))-1)*100)</f>
        <v>9.302325581395344</v>
      </c>
      <c r="T29" s="673">
        <f>IF(INDEX(Historical!$F$7:$F$1250,MATCH(B29,Historical!$B$7:$B$1281,0))=0,"n/a",((INDEX(Historical!$C$7:$C$1259,MATCH(B29,Historical!$B$7:$B$1281,0))/INDEX(Historical!$F$7:$F$1250,MATCH(B29,Historical!$B$7:$B$1281,0)))^(1/3)-1)*100)</f>
        <v>10.325677865290107</v>
      </c>
      <c r="U29" s="673">
        <f>IF(INDEX(Historical!$H$7:$H$1250,MATCH(B29,Historical!$B$7:$B$1281,0))=0,"n/a",((INDEX(Historical!$C$7:$C$1259,MATCH(B29,Historical!$B$7:$B$1281,0))/INDEX(Historical!$H$7:$H$1250,MATCH(B29,Historical!$B$7:$B$1281,0)))^(1/5)-1)*100)</f>
        <v>11.724088138874865</v>
      </c>
      <c r="V29" s="673" t="str">
        <f>IF(INDEX(Historical!$O$7:$O$1250,MATCH(B29,Historical!$B$7:$B$1281,0))=0,"n/a",((INDEX(Historical!$C$7:$C$1259,MATCH(B29,Historical!$B$7:$B$1281,0))/INDEX(Historical!$O$7:$O$1250,MATCH(B29,Historical!$B$7:$B$1281,0)))^(1/10)-1)*100)</f>
        <v>n/a</v>
      </c>
      <c r="W29" s="674" t="str">
        <f t="shared" si="3"/>
        <v>n/a</v>
      </c>
      <c r="X29" s="675">
        <f t="shared" si="4"/>
        <v>1.8909819578830427</v>
      </c>
      <c r="Y29" s="748"/>
      <c r="Z29" s="729">
        <f t="shared" si="5"/>
        <v>25.263157894736842</v>
      </c>
      <c r="AA29" s="736">
        <f t="shared" si="6"/>
        <v>12.784210526315789</v>
      </c>
      <c r="AB29" s="731">
        <v>12</v>
      </c>
      <c r="AC29" s="737">
        <v>1.9</v>
      </c>
      <c r="AD29" s="737">
        <v>1.32</v>
      </c>
      <c r="AE29" s="737">
        <v>0.87</v>
      </c>
      <c r="AF29" s="737">
        <v>0.63</v>
      </c>
      <c r="AG29" s="737">
        <v>6.3</v>
      </c>
      <c r="AH29" s="737">
        <v>-28.199999999999996</v>
      </c>
      <c r="AI29" s="737">
        <v>5.58</v>
      </c>
      <c r="AJ29" s="737">
        <v>6.2</v>
      </c>
      <c r="AK29" s="737">
        <v>10</v>
      </c>
      <c r="AL29" s="738">
        <v>3340</v>
      </c>
      <c r="AM29" s="739">
        <v>0.89999999999999991</v>
      </c>
      <c r="AN29" s="737">
        <v>0.72</v>
      </c>
      <c r="AO29" s="740">
        <f t="shared" si="7"/>
        <v>0.9159994734071617</v>
      </c>
      <c r="AP29" s="741">
        <f t="shared" si="8"/>
        <v>13.700209999722951</v>
      </c>
      <c r="AQ29" s="742">
        <f t="shared" si="9"/>
        <v>-40.170417456174569</v>
      </c>
      <c r="AR29" s="624">
        <f>INDEX(Historical!$C$7:$C$1259,MATCH(B29,Historical!$B$7:$B$1281,0))*IF(AH29="n/a",1.03,IF(AH29&lt;0,1.01,IF(AH29&gt;10,1.1,(1+AH29/100))))</f>
        <v>0.47469999999999996</v>
      </c>
      <c r="AS29" s="736">
        <f t="shared" si="10"/>
        <v>0.50118825999999994</v>
      </c>
      <c r="AT29" s="736">
        <f t="shared" si="15"/>
        <v>0.551307086</v>
      </c>
      <c r="AU29" s="736">
        <f t="shared" si="15"/>
        <v>0.60643779460000002</v>
      </c>
      <c r="AV29" s="736">
        <f t="shared" si="15"/>
        <v>0.66708157406000013</v>
      </c>
      <c r="AW29" s="729">
        <f t="shared" si="12"/>
        <v>2.8007147146599998</v>
      </c>
      <c r="AX29" s="743">
        <f t="shared" si="13"/>
        <v>11.530319945080279</v>
      </c>
      <c r="AY29" s="901">
        <v>1.47</v>
      </c>
      <c r="AZ29" s="739">
        <v>133.78</v>
      </c>
      <c r="BA29" s="739">
        <v>-8.82</v>
      </c>
      <c r="BB29" s="739">
        <v>1.3299999999999998</v>
      </c>
      <c r="BC29" s="739">
        <v>23.31</v>
      </c>
      <c r="BD29" s="875"/>
      <c r="BE29" s="597">
        <v>2012</v>
      </c>
      <c r="BF29" s="865">
        <f t="shared" si="14"/>
        <v>0</v>
      </c>
      <c r="BG29" s="793">
        <v>0.89999999999999991</v>
      </c>
    </row>
    <row r="30" spans="1:59" ht="11.25" customHeight="1" x14ac:dyDescent="0.2">
      <c r="A30" s="838" t="s">
        <v>1480</v>
      </c>
      <c r="B30" s="842" t="s">
        <v>1481</v>
      </c>
      <c r="C30" s="898" t="s">
        <v>108</v>
      </c>
      <c r="D30" s="898" t="s">
        <v>4268</v>
      </c>
      <c r="E30" s="705">
        <v>9</v>
      </c>
      <c r="F30" s="1153">
        <v>491</v>
      </c>
      <c r="G30" s="1153" t="s">
        <v>106</v>
      </c>
      <c r="H30" s="1153" t="s">
        <v>106</v>
      </c>
      <c r="I30" s="841">
        <v>147.46</v>
      </c>
      <c r="J30" s="624">
        <f t="shared" si="0"/>
        <v>1.32917401329174</v>
      </c>
      <c r="K30" s="844">
        <v>0.49</v>
      </c>
      <c r="L30" s="854">
        <v>4</v>
      </c>
      <c r="M30" s="615">
        <f t="shared" si="1"/>
        <v>1.96</v>
      </c>
      <c r="N30" s="837" t="s">
        <v>151</v>
      </c>
      <c r="O30" s="706">
        <v>0.47</v>
      </c>
      <c r="P30" s="606">
        <v>43993</v>
      </c>
      <c r="Q30" s="606">
        <v>44008</v>
      </c>
      <c r="R30" s="615">
        <f t="shared" si="2"/>
        <v>4.2553191489361746</v>
      </c>
      <c r="S30" s="673">
        <f>IF(INDEX(Historical!$D$7:$D$1257,MATCH(B30,Historical!$B$7:$B$1281,0))=0,"n/a",(INDEX(Historical!$C$7:$C$1259,MATCH(B30,Historical!$B$7:$B$1281,0))/INDEX(Historical!$D$7:$D$1257,MATCH(B30,Historical!$B$7:$B$1281,0))-1)*100)</f>
        <v>4.8648648648648596</v>
      </c>
      <c r="T30" s="673">
        <f>IF(INDEX(Historical!$F$7:$F$1250,MATCH(B30,Historical!$B$7:$B$1281,0))=0,"n/a",((INDEX(Historical!$C$7:$C$1259,MATCH(B30,Historical!$B$7:$B$1281,0))/INDEX(Historical!$F$7:$F$1250,MATCH(B30,Historical!$B$7:$B$1281,0)))^(1/3)-1)*100)</f>
        <v>9.9384538155088631</v>
      </c>
      <c r="U30" s="673">
        <f>IF(INDEX(Historical!$H$7:$H$1250,MATCH(B30,Historical!$B$7:$B$1281,0))=0,"n/a",((INDEX(Historical!$C$7:$C$1259,MATCH(B30,Historical!$B$7:$B$1281,0))/INDEX(Historical!$H$7:$H$1250,MATCH(B30,Historical!$B$7:$B$1281,0)))^(1/5)-1)*100)</f>
        <v>16.603569159440568</v>
      </c>
      <c r="V30" s="673" t="str">
        <f>IF(INDEX(Historical!$O$7:$O$1250,MATCH(B30,Historical!$B$7:$B$1281,0))=0,"n/a",((INDEX(Historical!$C$7:$C$1259,MATCH(B30,Historical!$B$7:$B$1281,0))/INDEX(Historical!$O$7:$O$1250,MATCH(B30,Historical!$B$7:$B$1281,0)))^(1/10)-1)*100)</f>
        <v>n/a</v>
      </c>
      <c r="W30" s="674" t="str">
        <f t="shared" si="3"/>
        <v>n/a</v>
      </c>
      <c r="X30" s="675">
        <f t="shared" si="4"/>
        <v>0.94877538053946098</v>
      </c>
      <c r="Y30" s="637"/>
      <c r="Z30" s="624">
        <f t="shared" si="5"/>
        <v>35.062611806797854</v>
      </c>
      <c r="AA30" s="853">
        <f t="shared" si="6"/>
        <v>26.379248658318428</v>
      </c>
      <c r="AB30" s="854">
        <v>12</v>
      </c>
      <c r="AC30" s="833">
        <v>5.59</v>
      </c>
      <c r="AD30" s="833">
        <v>4.08</v>
      </c>
      <c r="AE30" s="833">
        <v>4.2</v>
      </c>
      <c r="AF30" s="833">
        <v>3.77</v>
      </c>
      <c r="AG30" s="833">
        <v>15.8</v>
      </c>
      <c r="AH30" s="833">
        <v>20.599999999999998</v>
      </c>
      <c r="AI30" s="833">
        <v>8.16</v>
      </c>
      <c r="AJ30" s="833">
        <v>17.5</v>
      </c>
      <c r="AK30" s="833">
        <v>6.4600000000000009</v>
      </c>
      <c r="AL30" s="845">
        <v>23630</v>
      </c>
      <c r="AM30" s="839">
        <v>0.4</v>
      </c>
      <c r="AN30" s="833">
        <v>0.86</v>
      </c>
      <c r="AO30" s="711">
        <f t="shared" si="7"/>
        <v>-8.446505485586119</v>
      </c>
      <c r="AP30" s="712">
        <f t="shared" si="8"/>
        <v>17.932743172732309</v>
      </c>
      <c r="AQ30" s="855">
        <f t="shared" si="9"/>
        <v>110.23771460141703</v>
      </c>
      <c r="AR30" s="624">
        <f>INDEX(Historical!$C$7:$C$1259,MATCH(B30,Historical!$B$7:$B$1281,0))*IF(AH30="n/a",1.03,IF(AH30&lt;0,1.01,IF(AH30&gt;10,1.1,(1+AH30/100))))</f>
        <v>2.1339999999999999</v>
      </c>
      <c r="AS30" s="853">
        <f t="shared" si="10"/>
        <v>2.3081343999999997</v>
      </c>
      <c r="AT30" s="853">
        <f t="shared" si="15"/>
        <v>2.4572398822399997</v>
      </c>
      <c r="AU30" s="853">
        <f t="shared" si="15"/>
        <v>2.6159775786327035</v>
      </c>
      <c r="AV30" s="853">
        <f t="shared" si="15"/>
        <v>2.7849697302123761</v>
      </c>
      <c r="AW30" s="624">
        <f t="shared" si="12"/>
        <v>12.300321591085078</v>
      </c>
      <c r="AX30" s="719">
        <f t="shared" si="13"/>
        <v>8.3414631704089768</v>
      </c>
      <c r="AY30" s="900">
        <v>0.84</v>
      </c>
      <c r="AZ30" s="839">
        <v>63.839999999999996</v>
      </c>
      <c r="BA30" s="839">
        <v>-2.64</v>
      </c>
      <c r="BB30" s="839">
        <v>2.98</v>
      </c>
      <c r="BC30" s="839">
        <v>12.24</v>
      </c>
      <c r="BE30" s="597">
        <v>2012</v>
      </c>
      <c r="BF30" s="865">
        <f t="shared" si="14"/>
        <v>0</v>
      </c>
      <c r="BG30" s="849">
        <v>6</v>
      </c>
    </row>
    <row r="31" spans="1:59" ht="11.25" customHeight="1" x14ac:dyDescent="0.2">
      <c r="A31" s="847" t="s">
        <v>1266</v>
      </c>
      <c r="B31" s="842" t="s">
        <v>1267</v>
      </c>
      <c r="C31" s="898" t="s">
        <v>4253</v>
      </c>
      <c r="D31" s="898" t="s">
        <v>4254</v>
      </c>
      <c r="E31" s="705">
        <v>9</v>
      </c>
      <c r="F31" s="1153">
        <v>492</v>
      </c>
      <c r="G31" s="1153" t="s">
        <v>106</v>
      </c>
      <c r="H31" s="1153" t="s">
        <v>106</v>
      </c>
      <c r="I31" s="841">
        <v>27.58</v>
      </c>
      <c r="J31" s="624">
        <f t="shared" si="0"/>
        <v>4.6410442349528642</v>
      </c>
      <c r="K31" s="844">
        <v>0.32</v>
      </c>
      <c r="L31" s="854">
        <v>4</v>
      </c>
      <c r="M31" s="615">
        <f t="shared" si="1"/>
        <v>1.28</v>
      </c>
      <c r="N31" s="837" t="s">
        <v>583</v>
      </c>
      <c r="O31" s="706">
        <v>0.315</v>
      </c>
      <c r="P31" s="606">
        <v>44013</v>
      </c>
      <c r="Q31" s="606">
        <v>44113</v>
      </c>
      <c r="R31" s="615">
        <f t="shared" si="2"/>
        <v>1.5873015873015885</v>
      </c>
      <c r="S31" s="673">
        <f>IF(INDEX(Historical!$D$7:$D$1257,MATCH(B31,Historical!$B$7:$B$1281,0))=0,"n/a",(INDEX(Historical!$C$7:$C$1259,MATCH(B31,Historical!$B$7:$B$1281,0))/INDEX(Historical!$D$7:$D$1257,MATCH(B31,Historical!$B$7:$B$1281,0))-1)*100)</f>
        <v>1.6064257028112205</v>
      </c>
      <c r="T31" s="673">
        <f>IF(INDEX(Historical!$F$7:$F$1250,MATCH(B31,Historical!$B$7:$B$1281,0))=0,"n/a",((INDEX(Historical!$C$7:$C$1259,MATCH(B31,Historical!$B$7:$B$1281,0))/INDEX(Historical!$F$7:$F$1250,MATCH(B31,Historical!$B$7:$B$1281,0)))^(1/3)-1)*100)</f>
        <v>1.6329409353402102</v>
      </c>
      <c r="U31" s="673">
        <f>IF(INDEX(Historical!$H$7:$H$1250,MATCH(B31,Historical!$B$7:$B$1281,0))=0,"n/a",((INDEX(Historical!$C$7:$C$1259,MATCH(B31,Historical!$B$7:$B$1281,0))/INDEX(Historical!$H$7:$H$1250,MATCH(B31,Historical!$B$7:$B$1281,0)))^(1/5)-1)*100)</f>
        <v>1.6606588607677386</v>
      </c>
      <c r="V31" s="673" t="str">
        <f>IF(INDEX(Historical!$O$7:$O$1250,MATCH(B31,Historical!$B$7:$B$1281,0))=0,"n/a",((INDEX(Historical!$C$7:$C$1259,MATCH(B31,Historical!$B$7:$B$1281,0))/INDEX(Historical!$O$7:$O$1250,MATCH(B31,Historical!$B$7:$B$1281,0)))^(1/10)-1)*100)</f>
        <v>n/a</v>
      </c>
      <c r="W31" s="674" t="str">
        <f t="shared" si="3"/>
        <v>n/a</v>
      </c>
      <c r="X31" s="675" t="str">
        <f t="shared" si="4"/>
        <v>n/a</v>
      </c>
      <c r="Y31" s="633"/>
      <c r="Z31" s="624">
        <f t="shared" si="5"/>
        <v>533.33333333333337</v>
      </c>
      <c r="AA31" s="853">
        <f t="shared" si="6"/>
        <v>114.91666666666666</v>
      </c>
      <c r="AB31" s="854">
        <v>12</v>
      </c>
      <c r="AC31" s="833">
        <v>0.24</v>
      </c>
      <c r="AD31" s="833" t="s">
        <v>136</v>
      </c>
      <c r="AE31" s="833">
        <v>8.2899999999999991</v>
      </c>
      <c r="AF31" s="833">
        <v>1.95</v>
      </c>
      <c r="AG31" s="833">
        <v>1.6</v>
      </c>
      <c r="AH31" s="833">
        <v>65</v>
      </c>
      <c r="AI31" s="833">
        <v>11.67</v>
      </c>
      <c r="AJ31" s="833">
        <v>-1.6</v>
      </c>
      <c r="AK31" s="833" t="s">
        <v>136</v>
      </c>
      <c r="AL31" s="845">
        <v>6130</v>
      </c>
      <c r="AM31" s="839">
        <v>0.3</v>
      </c>
      <c r="AN31" s="833">
        <v>0.95</v>
      </c>
      <c r="AO31" s="711">
        <f t="shared" si="7"/>
        <v>-108.61496357094606</v>
      </c>
      <c r="AP31" s="712">
        <f t="shared" si="8"/>
        <v>6.3017030957206028</v>
      </c>
      <c r="AQ31" s="855">
        <f t="shared" si="9"/>
        <v>215.58587491274767</v>
      </c>
      <c r="AR31" s="624">
        <f>INDEX(Historical!$C$7:$C$1259,MATCH(B31,Historical!$B$7:$B$1281,0))*IF(AH31="n/a",1.03,IF(AH31&lt;0,1.01,IF(AH31&gt;10,1.1,(1+AH31/100))))</f>
        <v>1.3915</v>
      </c>
      <c r="AS31" s="853">
        <f t="shared" si="10"/>
        <v>1.5306500000000001</v>
      </c>
      <c r="AT31" s="853">
        <f t="shared" si="15"/>
        <v>1.5765695000000002</v>
      </c>
      <c r="AU31" s="853">
        <f t="shared" si="15"/>
        <v>1.6238665850000003</v>
      </c>
      <c r="AV31" s="853">
        <f t="shared" si="15"/>
        <v>1.6725825825500003</v>
      </c>
      <c r="AW31" s="624">
        <f t="shared" si="12"/>
        <v>7.7951686675500005</v>
      </c>
      <c r="AX31" s="719">
        <f t="shared" si="13"/>
        <v>28.263845785170417</v>
      </c>
      <c r="AY31" s="900">
        <v>0.59</v>
      </c>
      <c r="AZ31" s="839">
        <v>27.98</v>
      </c>
      <c r="BA31" s="839">
        <v>-6.41</v>
      </c>
      <c r="BB31" s="839">
        <v>-1.9800000000000002</v>
      </c>
      <c r="BC31" s="839">
        <v>2.6599999999999997</v>
      </c>
      <c r="BE31" s="597">
        <v>2012</v>
      </c>
      <c r="BF31" s="865">
        <f t="shared" si="14"/>
        <v>0</v>
      </c>
      <c r="BG31" s="849">
        <v>0.8</v>
      </c>
    </row>
    <row r="32" spans="1:59" ht="11.25" customHeight="1" x14ac:dyDescent="0.2">
      <c r="A32" s="676" t="s">
        <v>3843</v>
      </c>
      <c r="B32" s="754" t="s">
        <v>3844</v>
      </c>
      <c r="C32" s="898" t="s">
        <v>112</v>
      </c>
      <c r="D32" s="898" t="s">
        <v>4302</v>
      </c>
      <c r="E32" s="705">
        <v>9</v>
      </c>
      <c r="F32" s="1153">
        <v>493</v>
      </c>
      <c r="G32" s="1153" t="s">
        <v>106</v>
      </c>
      <c r="H32" s="1153" t="s">
        <v>106</v>
      </c>
      <c r="I32" s="850">
        <v>66.7</v>
      </c>
      <c r="J32" s="624">
        <f t="shared" si="0"/>
        <v>1.3793103448275863</v>
      </c>
      <c r="K32" s="831">
        <v>0.23</v>
      </c>
      <c r="L32" s="1153">
        <v>4</v>
      </c>
      <c r="M32" s="615">
        <f t="shared" si="1"/>
        <v>0.92</v>
      </c>
      <c r="N32" s="1153" t="s">
        <v>4106</v>
      </c>
      <c r="O32" s="578">
        <v>0.22</v>
      </c>
      <c r="P32" s="606">
        <v>44048</v>
      </c>
      <c r="Q32" s="606">
        <v>44077</v>
      </c>
      <c r="R32" s="615">
        <f t="shared" si="2"/>
        <v>4.5454545454545494</v>
      </c>
      <c r="S32" s="673">
        <f>IF(INDEX(Historical!$D$7:$D$1257,MATCH(B32,Historical!$B$7:$B$1281,0))=0,"n/a",(INDEX(Historical!$C$7:$C$1259,MATCH(B32,Historical!$B$7:$B$1281,0))/INDEX(Historical!$D$7:$D$1257,MATCH(B32,Historical!$B$7:$B$1281,0))-1)*100)</f>
        <v>4.6511627906976827</v>
      </c>
      <c r="T32" s="673">
        <f>IF(INDEX(Historical!$F$7:$F$1250,MATCH(B32,Historical!$B$7:$B$1281,0))=0,"n/a",((INDEX(Historical!$C$7:$C$1259,MATCH(B32,Historical!$B$7:$B$1281,0))/INDEX(Historical!$F$7:$F$1250,MATCH(B32,Historical!$B$7:$B$1281,0)))^(1/3)-1)*100)</f>
        <v>4.8856246288386806</v>
      </c>
      <c r="U32" s="673">
        <f>IF(INDEX(Historical!$H$7:$H$1250,MATCH(B32,Historical!$B$7:$B$1281,0))=0,"n/a",((INDEX(Historical!$C$7:$C$1259,MATCH(B32,Historical!$B$7:$B$1281,0))/INDEX(Historical!$H$7:$H$1250,MATCH(B32,Historical!$B$7:$B$1281,0)))^(1/5)-1)*100)</f>
        <v>5.1547496797280434</v>
      </c>
      <c r="V32" s="673" t="str">
        <f>IF(INDEX(Historical!$O$7:$O$1250,MATCH(B32,Historical!$B$7:$B$1281,0))=0,"n/a",((INDEX(Historical!$C$7:$C$1259,MATCH(B32,Historical!$B$7:$B$1281,0))/INDEX(Historical!$O$7:$O$1250,MATCH(B32,Historical!$B$7:$B$1281,0)))^(1/10)-1)*100)</f>
        <v>n/a</v>
      </c>
      <c r="W32" s="674" t="str">
        <f t="shared" si="3"/>
        <v>n/a</v>
      </c>
      <c r="X32" s="675">
        <f t="shared" si="4"/>
        <v>0.37625910071007612</v>
      </c>
      <c r="Y32" s="625"/>
      <c r="Z32" s="624">
        <f t="shared" si="5"/>
        <v>20.767494356659142</v>
      </c>
      <c r="AA32" s="853">
        <f t="shared" si="6"/>
        <v>15.056433408577879</v>
      </c>
      <c r="AB32" s="854">
        <v>12</v>
      </c>
      <c r="AC32" s="849">
        <v>4.43</v>
      </c>
      <c r="AD32" s="849">
        <v>1.02</v>
      </c>
      <c r="AE32" s="833">
        <v>1.22</v>
      </c>
      <c r="AF32" s="833">
        <v>3.05</v>
      </c>
      <c r="AG32" s="833">
        <v>22.3</v>
      </c>
      <c r="AH32" s="833">
        <v>140.9</v>
      </c>
      <c r="AI32" s="833">
        <v>-17.669999999999998</v>
      </c>
      <c r="AJ32" s="653">
        <v>13.700000000000001</v>
      </c>
      <c r="AK32" s="653">
        <v>15</v>
      </c>
      <c r="AL32" s="849">
        <v>2910</v>
      </c>
      <c r="AM32" s="849">
        <v>1.9</v>
      </c>
      <c r="AN32" s="849">
        <v>0.77</v>
      </c>
      <c r="AO32" s="711">
        <f t="shared" si="7"/>
        <v>-8.5223733840222486</v>
      </c>
      <c r="AP32" s="712">
        <f t="shared" si="8"/>
        <v>6.5340600245556297</v>
      </c>
      <c r="AQ32" s="855">
        <f t="shared" si="9"/>
        <v>42.862983147665012</v>
      </c>
      <c r="AR32" s="624">
        <f>INDEX(Historical!$C$7:$C$1259,MATCH(B32,Historical!$B$7:$B$1281,0))*IF(AH32="n/a",1.03,IF(AH32&lt;0,1.01,IF(AH32&gt;10,1.1,(1+AH32/100))))</f>
        <v>0.9900000000000001</v>
      </c>
      <c r="AS32" s="853">
        <f t="shared" si="10"/>
        <v>0.99990000000000012</v>
      </c>
      <c r="AT32" s="853">
        <f t="shared" si="15"/>
        <v>1.0998900000000003</v>
      </c>
      <c r="AU32" s="853">
        <f t="shared" si="15"/>
        <v>1.2098790000000004</v>
      </c>
      <c r="AV32" s="853">
        <f t="shared" si="15"/>
        <v>1.3308669000000004</v>
      </c>
      <c r="AW32" s="624">
        <f t="shared" si="12"/>
        <v>5.6305359000000017</v>
      </c>
      <c r="AX32" s="719">
        <f t="shared" si="13"/>
        <v>8.4415830584707674</v>
      </c>
      <c r="AY32" s="701">
        <v>1.02</v>
      </c>
      <c r="AZ32" s="833">
        <v>180.84</v>
      </c>
      <c r="BA32" s="833">
        <v>-15.620000000000001</v>
      </c>
      <c r="BB32" s="833">
        <v>-4.3</v>
      </c>
      <c r="BC32" s="833">
        <v>28.610000000000003</v>
      </c>
      <c r="BE32" s="597">
        <v>2012</v>
      </c>
      <c r="BF32" s="865">
        <f t="shared" si="14"/>
        <v>0</v>
      </c>
      <c r="BG32" s="849">
        <v>6.8000000000000007</v>
      </c>
    </row>
    <row r="33" spans="1:59" ht="11.25" customHeight="1" x14ac:dyDescent="0.2">
      <c r="A33" s="838" t="s">
        <v>1124</v>
      </c>
      <c r="B33" s="842" t="s">
        <v>1125</v>
      </c>
      <c r="C33" s="898" t="s">
        <v>4253</v>
      </c>
      <c r="D33" s="898" t="s">
        <v>4254</v>
      </c>
      <c r="E33" s="705">
        <v>9</v>
      </c>
      <c r="F33" s="1153">
        <v>494</v>
      </c>
      <c r="G33" s="1153" t="s">
        <v>106</v>
      </c>
      <c r="H33" s="1153" t="s">
        <v>106</v>
      </c>
      <c r="I33" s="841">
        <v>143.28</v>
      </c>
      <c r="J33" s="624">
        <f t="shared" si="0"/>
        <v>2.2054718034617533</v>
      </c>
      <c r="K33" s="844">
        <v>0.79</v>
      </c>
      <c r="L33" s="854">
        <v>4</v>
      </c>
      <c r="M33" s="615">
        <f t="shared" si="1"/>
        <v>3.16</v>
      </c>
      <c r="N33" s="837" t="s">
        <v>151</v>
      </c>
      <c r="O33" s="706">
        <v>0.75</v>
      </c>
      <c r="P33" s="606">
        <v>44103</v>
      </c>
      <c r="Q33" s="606">
        <v>44119</v>
      </c>
      <c r="R33" s="615">
        <f t="shared" si="2"/>
        <v>5.3333333333333375</v>
      </c>
      <c r="S33" s="673">
        <f>IF(INDEX(Historical!$D$7:$D$1257,MATCH(B33,Historical!$B$7:$B$1281,0))=0,"n/a",(INDEX(Historical!$C$7:$C$1259,MATCH(B33,Historical!$B$7:$B$1281,0))/INDEX(Historical!$D$7:$D$1257,MATCH(B33,Historical!$B$7:$B$1281,0))-1)*100)</f>
        <v>4.4673539518900407</v>
      </c>
      <c r="T33" s="673">
        <f>IF(INDEX(Historical!$F$7:$F$1250,MATCH(B33,Historical!$B$7:$B$1281,0))=0,"n/a",((INDEX(Historical!$C$7:$C$1259,MATCH(B33,Historical!$B$7:$B$1281,0))/INDEX(Historical!$F$7:$F$1250,MATCH(B33,Historical!$B$7:$B$1281,0)))^(1/3)-1)*100)</f>
        <v>6.4529450807832456</v>
      </c>
      <c r="U33" s="673">
        <f>IF(INDEX(Historical!$H$7:$H$1250,MATCH(B33,Historical!$B$7:$B$1281,0))=0,"n/a",((INDEX(Historical!$C$7:$C$1259,MATCH(B33,Historical!$B$7:$B$1281,0))/INDEX(Historical!$H$7:$H$1250,MATCH(B33,Historical!$B$7:$B$1281,0)))^(1/5)-1)*100)</f>
        <v>5.3735339147338301</v>
      </c>
      <c r="V33" s="673">
        <f>IF(INDEX(Historical!$O$7:$O$1250,MATCH(B33,Historical!$B$7:$B$1281,0))=0,"n/a",((INDEX(Historical!$C$7:$C$1259,MATCH(B33,Historical!$B$7:$B$1281,0))/INDEX(Historical!$O$7:$O$1250,MATCH(B33,Historical!$B$7:$B$1281,0)))^(1/10)-1)*100)</f>
        <v>3.8678219643779377</v>
      </c>
      <c r="W33" s="674">
        <f t="shared" si="3"/>
        <v>1.3892919488599202</v>
      </c>
      <c r="X33" s="675">
        <f t="shared" si="4"/>
        <v>0.40708590263135075</v>
      </c>
      <c r="Y33" s="638"/>
      <c r="Z33" s="624">
        <f t="shared" si="5"/>
        <v>114.49275362318842</v>
      </c>
      <c r="AA33" s="853">
        <f t="shared" si="6"/>
        <v>51.913043478260875</v>
      </c>
      <c r="AB33" s="854">
        <v>12</v>
      </c>
      <c r="AC33" s="833">
        <v>2.76</v>
      </c>
      <c r="AD33" s="833">
        <v>6.82</v>
      </c>
      <c r="AE33" s="833">
        <v>15.3</v>
      </c>
      <c r="AF33" s="833">
        <v>4.5</v>
      </c>
      <c r="AG33" s="833">
        <v>8.7999999999999989</v>
      </c>
      <c r="AH33" s="833">
        <v>-14.899999999999999</v>
      </c>
      <c r="AI33" s="833">
        <v>10.11</v>
      </c>
      <c r="AJ33" s="833">
        <v>13.200000000000001</v>
      </c>
      <c r="AK33" s="833">
        <v>7.7</v>
      </c>
      <c r="AL33" s="845">
        <v>5550</v>
      </c>
      <c r="AM33" s="839">
        <v>1.2</v>
      </c>
      <c r="AN33" s="833">
        <v>1.04</v>
      </c>
      <c r="AO33" s="711">
        <f t="shared" si="7"/>
        <v>-44.334037760065293</v>
      </c>
      <c r="AP33" s="712">
        <f t="shared" si="8"/>
        <v>7.5790057181955834</v>
      </c>
      <c r="AQ33" s="855">
        <f t="shared" si="9"/>
        <v>222.22055638416637</v>
      </c>
      <c r="AR33" s="624">
        <f>INDEX(Historical!$C$7:$C$1259,MATCH(B33,Historical!$B$7:$B$1281,0))*IF(AH33="n/a",1.03,IF(AH33&lt;0,1.01,IF(AH33&gt;10,1.1,(1+AH33/100))))</f>
        <v>3.0704000000000002</v>
      </c>
      <c r="AS33" s="853">
        <f t="shared" si="10"/>
        <v>3.3774400000000004</v>
      </c>
      <c r="AT33" s="853">
        <f t="shared" si="15"/>
        <v>3.6375028800000004</v>
      </c>
      <c r="AU33" s="853">
        <f t="shared" si="15"/>
        <v>3.9175906017600002</v>
      </c>
      <c r="AV33" s="853">
        <f t="shared" si="15"/>
        <v>4.2192450780955202</v>
      </c>
      <c r="AW33" s="624">
        <f t="shared" si="12"/>
        <v>18.222178559855521</v>
      </c>
      <c r="AX33" s="719">
        <f t="shared" si="13"/>
        <v>12.717880066900838</v>
      </c>
      <c r="AY33" s="900">
        <v>0.7</v>
      </c>
      <c r="AZ33" s="839">
        <v>58.51</v>
      </c>
      <c r="BA33" s="839">
        <v>-6.5100000000000007</v>
      </c>
      <c r="BB33" s="839">
        <v>1.52</v>
      </c>
      <c r="BC33" s="839">
        <v>6.370000000000001</v>
      </c>
      <c r="BE33" s="597">
        <v>2012</v>
      </c>
      <c r="BF33" s="865">
        <f t="shared" si="14"/>
        <v>0</v>
      </c>
      <c r="BG33" s="849">
        <v>4.1000000000000005</v>
      </c>
    </row>
    <row r="34" spans="1:59" ht="11.25" customHeight="1" x14ac:dyDescent="0.2">
      <c r="A34" s="676" t="s">
        <v>3852</v>
      </c>
      <c r="B34" s="754" t="s">
        <v>3853</v>
      </c>
      <c r="C34" s="898" t="s">
        <v>128</v>
      </c>
      <c r="D34" s="898" t="s">
        <v>4261</v>
      </c>
      <c r="E34" s="705">
        <v>9</v>
      </c>
      <c r="F34" s="1153">
        <v>495</v>
      </c>
      <c r="G34" s="1153" t="s">
        <v>106</v>
      </c>
      <c r="H34" s="1153" t="s">
        <v>106</v>
      </c>
      <c r="I34" s="850">
        <v>58.53</v>
      </c>
      <c r="J34" s="624">
        <f t="shared" si="0"/>
        <v>2.1527421834956431</v>
      </c>
      <c r="K34" s="831">
        <v>0.315</v>
      </c>
      <c r="L34" s="1153">
        <v>4</v>
      </c>
      <c r="M34" s="615">
        <f t="shared" si="1"/>
        <v>1.26</v>
      </c>
      <c r="N34" s="1153" t="s">
        <v>127</v>
      </c>
      <c r="O34" s="578">
        <v>0.28499999999999998</v>
      </c>
      <c r="P34" s="606">
        <v>44103</v>
      </c>
      <c r="Q34" s="606">
        <v>44118</v>
      </c>
      <c r="R34" s="615">
        <f t="shared" si="2"/>
        <v>10.526315789473696</v>
      </c>
      <c r="S34" s="673">
        <f>IF(INDEX(Historical!$D$7:$D$1257,MATCH(B34,Historical!$B$7:$B$1281,0))=0,"n/a",(INDEX(Historical!$C$7:$C$1259,MATCH(B34,Historical!$B$7:$B$1281,0))/INDEX(Historical!$D$7:$D$1257,MATCH(B34,Historical!$B$7:$B$1281,0))-1)*100)</f>
        <v>9.8591549295774747</v>
      </c>
      <c r="T34" s="673">
        <f>IF(INDEX(Historical!$F$7:$F$1250,MATCH(B34,Historical!$B$7:$B$1281,0))=0,"n/a",((INDEX(Historical!$C$7:$C$1259,MATCH(B34,Historical!$B$7:$B$1281,0))/INDEX(Historical!$F$7:$F$1250,MATCH(B34,Historical!$B$7:$B$1281,0)))^(1/3)-1)*100)</f>
        <v>12.578986986831463</v>
      </c>
      <c r="U34" s="673">
        <f>IF(INDEX(Historical!$H$7:$H$1250,MATCH(B34,Historical!$B$7:$B$1281,0))=0,"n/a",((INDEX(Historical!$C$7:$C$1259,MATCH(B34,Historical!$B$7:$B$1281,0))/INDEX(Historical!$H$7:$H$1250,MATCH(B34,Historical!$B$7:$B$1281,0)))^(1/5)-1)*100)</f>
        <v>12.823918076917762</v>
      </c>
      <c r="V34" s="673" t="str">
        <f>IF(INDEX(Historical!$O$7:$O$1250,MATCH(B34,Historical!$B$7:$B$1281,0))=0,"n/a",((INDEX(Historical!$C$7:$C$1259,MATCH(B34,Historical!$B$7:$B$1281,0))/INDEX(Historical!$O$7:$O$1250,MATCH(B34,Historical!$B$7:$B$1281,0)))^(1/10)-1)*100)</f>
        <v>n/a</v>
      </c>
      <c r="W34" s="674" t="str">
        <f t="shared" si="3"/>
        <v>n/a</v>
      </c>
      <c r="X34" s="675" t="str">
        <f t="shared" si="4"/>
        <v>n/a</v>
      </c>
      <c r="Y34" s="625"/>
      <c r="Z34" s="624">
        <f t="shared" si="5"/>
        <v>51.012145748987848</v>
      </c>
      <c r="AA34" s="853">
        <f t="shared" si="6"/>
        <v>23.696356275303643</v>
      </c>
      <c r="AB34" s="854">
        <v>12</v>
      </c>
      <c r="AC34" s="849">
        <v>2.4700000000000002</v>
      </c>
      <c r="AD34" s="849">
        <v>2.52</v>
      </c>
      <c r="AE34" s="833">
        <v>3.08</v>
      </c>
      <c r="AF34" s="833">
        <v>3.04</v>
      </c>
      <c r="AG34" s="833">
        <v>13.4</v>
      </c>
      <c r="AH34" s="833">
        <v>-8.6</v>
      </c>
      <c r="AI34" s="833">
        <v>7.5200000000000005</v>
      </c>
      <c r="AJ34" s="653">
        <v>-11.1</v>
      </c>
      <c r="AK34" s="653">
        <v>9.4499999999999993</v>
      </c>
      <c r="AL34" s="849">
        <v>81780</v>
      </c>
      <c r="AM34" s="849">
        <v>0.1</v>
      </c>
      <c r="AN34" s="849">
        <v>0.73</v>
      </c>
      <c r="AO34" s="711">
        <f t="shared" si="7"/>
        <v>-8.7196960148902374</v>
      </c>
      <c r="AP34" s="712">
        <f t="shared" si="8"/>
        <v>14.976660260413405</v>
      </c>
      <c r="AQ34" s="855">
        <f t="shared" si="9"/>
        <v>78.931300382046786</v>
      </c>
      <c r="AR34" s="624">
        <f>INDEX(Historical!$C$7:$C$1259,MATCH(B34,Historical!$B$7:$B$1281,0))*IF(AH34="n/a",1.03,IF(AH34&lt;0,1.01,IF(AH34&gt;10,1.1,(1+AH34/100))))</f>
        <v>1.1817</v>
      </c>
      <c r="AS34" s="853">
        <f t="shared" si="10"/>
        <v>1.2705638399999999</v>
      </c>
      <c r="AT34" s="853">
        <f t="shared" si="15"/>
        <v>1.3906321228799998</v>
      </c>
      <c r="AU34" s="853">
        <f t="shared" si="15"/>
        <v>1.5220468584921598</v>
      </c>
      <c r="AV34" s="853">
        <f t="shared" si="15"/>
        <v>1.6658802866196689</v>
      </c>
      <c r="AW34" s="624">
        <f t="shared" si="12"/>
        <v>7.0308231079918277</v>
      </c>
      <c r="AX34" s="719">
        <f t="shared" si="13"/>
        <v>12.012340864499963</v>
      </c>
      <c r="AY34" s="701">
        <v>0.65</v>
      </c>
      <c r="AZ34" s="833">
        <v>21.94</v>
      </c>
      <c r="BA34" s="833">
        <v>-2.82</v>
      </c>
      <c r="BB34" s="833">
        <v>4.1900000000000004</v>
      </c>
      <c r="BC34" s="833">
        <v>4.2799999999999994</v>
      </c>
      <c r="BE34" s="597">
        <v>2012</v>
      </c>
      <c r="BF34" s="865">
        <f t="shared" si="14"/>
        <v>0</v>
      </c>
      <c r="BG34" s="849">
        <v>5.4</v>
      </c>
    </row>
    <row r="35" spans="1:59" ht="11.25" customHeight="1" x14ac:dyDescent="0.2">
      <c r="A35" s="838" t="s">
        <v>923</v>
      </c>
      <c r="B35" s="842" t="s">
        <v>924</v>
      </c>
      <c r="C35" s="898" t="s">
        <v>108</v>
      </c>
      <c r="D35" s="898" t="s">
        <v>118</v>
      </c>
      <c r="E35" s="705">
        <v>9</v>
      </c>
      <c r="F35" s="1153">
        <v>496</v>
      </c>
      <c r="G35" s="1153" t="s">
        <v>106</v>
      </c>
      <c r="H35" s="1153" t="s">
        <v>106</v>
      </c>
      <c r="I35" s="841">
        <v>230.11</v>
      </c>
      <c r="J35" s="624">
        <f t="shared" si="0"/>
        <v>0.79961757420364177</v>
      </c>
      <c r="K35" s="844">
        <v>0.46</v>
      </c>
      <c r="L35" s="854">
        <v>4</v>
      </c>
      <c r="M35" s="615">
        <f t="shared" si="1"/>
        <v>1.84</v>
      </c>
      <c r="N35" s="837" t="s">
        <v>107</v>
      </c>
      <c r="O35" s="706">
        <v>0.44</v>
      </c>
      <c r="P35" s="606">
        <v>44134</v>
      </c>
      <c r="Q35" s="606">
        <v>44148</v>
      </c>
      <c r="R35" s="615">
        <f t="shared" si="2"/>
        <v>4.5454545454545494</v>
      </c>
      <c r="S35" s="673">
        <f>IF(INDEX(Historical!$D$7:$D$1257,MATCH(B35,Historical!$B$7:$B$1281,0))=0,"n/a",(INDEX(Historical!$C$7:$C$1259,MATCH(B35,Historical!$B$7:$B$1281,0))/INDEX(Historical!$D$7:$D$1257,MATCH(B35,Historical!$B$7:$B$1281,0))-1)*100)</f>
        <v>3.488372093023262</v>
      </c>
      <c r="T35" s="673">
        <f>IF(INDEX(Historical!$F$7:$F$1250,MATCH(B35,Historical!$B$7:$B$1281,0))=0,"n/a",((INDEX(Historical!$C$7:$C$1259,MATCH(B35,Historical!$B$7:$B$1281,0))/INDEX(Historical!$F$7:$F$1250,MATCH(B35,Historical!$B$7:$B$1281,0)))^(1/3)-1)*100)</f>
        <v>8.0770868121179831</v>
      </c>
      <c r="U35" s="673">
        <f>IF(INDEX(Historical!$H$7:$H$1250,MATCH(B35,Historical!$B$7:$B$1281,0))=0,"n/a",((INDEX(Historical!$C$7:$C$1259,MATCH(B35,Historical!$B$7:$B$1281,0))/INDEX(Historical!$H$7:$H$1250,MATCH(B35,Historical!$B$7:$B$1281,0)))^(1/5)-1)*100)</f>
        <v>9.1300696521203086</v>
      </c>
      <c r="V35" s="673">
        <f>IF(INDEX(Historical!$O$7:$O$1250,MATCH(B35,Historical!$B$7:$B$1281,0))=0,"n/a",((INDEX(Historical!$C$7:$C$1259,MATCH(B35,Historical!$B$7:$B$1281,0))/INDEX(Historical!$O$7:$O$1250,MATCH(B35,Historical!$B$7:$B$1281,0)))^(1/10)-1)*100)</f>
        <v>11.487679250054761</v>
      </c>
      <c r="W35" s="674">
        <f t="shared" si="3"/>
        <v>0.79477059320548027</v>
      </c>
      <c r="X35" s="675">
        <f t="shared" si="4"/>
        <v>1.4265733831437981</v>
      </c>
      <c r="Y35" s="843" t="s">
        <v>801</v>
      </c>
      <c r="Z35" s="624">
        <f t="shared" si="5"/>
        <v>21.800947867298582</v>
      </c>
      <c r="AA35" s="853">
        <f t="shared" si="6"/>
        <v>27.264218009478675</v>
      </c>
      <c r="AB35" s="854">
        <v>12</v>
      </c>
      <c r="AC35" s="833">
        <v>8.44</v>
      </c>
      <c r="AD35" s="833">
        <v>2.59</v>
      </c>
      <c r="AE35" s="833">
        <v>4.67</v>
      </c>
      <c r="AF35" s="833">
        <v>15.24</v>
      </c>
      <c r="AG35" s="833">
        <v>51.6</v>
      </c>
      <c r="AH35" s="833">
        <v>37.1</v>
      </c>
      <c r="AI35" s="833">
        <v>11.62</v>
      </c>
      <c r="AJ35" s="833">
        <v>6.4</v>
      </c>
      <c r="AK35" s="833">
        <v>10.63</v>
      </c>
      <c r="AL35" s="845">
        <v>51700</v>
      </c>
      <c r="AM35" s="839">
        <v>0.4</v>
      </c>
      <c r="AN35" s="833">
        <v>2.2000000000000002</v>
      </c>
      <c r="AO35" s="711">
        <f t="shared" si="7"/>
        <v>-17.334530783154726</v>
      </c>
      <c r="AP35" s="712">
        <f t="shared" si="8"/>
        <v>9.9296872263239511</v>
      </c>
      <c r="AQ35" s="855">
        <f t="shared" si="9"/>
        <v>329.73205215677001</v>
      </c>
      <c r="AR35" s="624">
        <f>INDEX(Historical!$C$7:$C$1259,MATCH(B35,Historical!$B$7:$B$1281,0))*IF(AH35="n/a",1.03,IF(AH35&lt;0,1.01,IF(AH35&gt;10,1.1,(1+AH35/100))))</f>
        <v>1.9580000000000002</v>
      </c>
      <c r="AS35" s="853">
        <f t="shared" si="10"/>
        <v>2.1538000000000004</v>
      </c>
      <c r="AT35" s="853">
        <f t="shared" si="15"/>
        <v>2.3691800000000005</v>
      </c>
      <c r="AU35" s="853">
        <f t="shared" si="15"/>
        <v>2.6060980000000007</v>
      </c>
      <c r="AV35" s="853">
        <f t="shared" si="15"/>
        <v>2.8667078000000008</v>
      </c>
      <c r="AW35" s="624">
        <f t="shared" si="12"/>
        <v>11.953785800000002</v>
      </c>
      <c r="AX35" s="719">
        <f t="shared" si="13"/>
        <v>5.1948136977967065</v>
      </c>
      <c r="AY35" s="900">
        <v>0.83</v>
      </c>
      <c r="AZ35" s="839">
        <v>52.349999999999994</v>
      </c>
      <c r="BA35" s="839">
        <v>-2.4500000000000002</v>
      </c>
      <c r="BB35" s="839">
        <v>3.2399999999999998</v>
      </c>
      <c r="BC35" s="839">
        <v>11.39</v>
      </c>
      <c r="BE35" s="597">
        <v>2012</v>
      </c>
      <c r="BF35" s="865">
        <f t="shared" si="14"/>
        <v>0</v>
      </c>
      <c r="BG35" s="849">
        <v>5.7</v>
      </c>
    </row>
    <row r="36" spans="1:59" ht="11.25" customHeight="1" x14ac:dyDescent="0.2">
      <c r="A36" s="838" t="s">
        <v>1555</v>
      </c>
      <c r="B36" s="842" t="s">
        <v>1556</v>
      </c>
      <c r="C36" s="898" t="s">
        <v>131</v>
      </c>
      <c r="D36" s="898" t="s">
        <v>4263</v>
      </c>
      <c r="E36" s="705">
        <v>9</v>
      </c>
      <c r="F36" s="1153">
        <v>497</v>
      </c>
      <c r="G36" s="1153" t="s">
        <v>37</v>
      </c>
      <c r="H36" s="1153" t="s">
        <v>37</v>
      </c>
      <c r="I36" s="841">
        <v>81.349999999999994</v>
      </c>
      <c r="J36" s="624">
        <f t="shared" si="0"/>
        <v>4.081130915795943</v>
      </c>
      <c r="K36" s="844">
        <v>0.83</v>
      </c>
      <c r="L36" s="854">
        <v>4</v>
      </c>
      <c r="M36" s="615">
        <f t="shared" si="1"/>
        <v>3.32</v>
      </c>
      <c r="N36" s="837" t="s">
        <v>119</v>
      </c>
      <c r="O36" s="706">
        <v>0.78249999999999997</v>
      </c>
      <c r="P36" s="606">
        <v>44134</v>
      </c>
      <c r="Q36" s="606">
        <v>44166</v>
      </c>
      <c r="R36" s="615">
        <f t="shared" si="2"/>
        <v>6.0702875399361007</v>
      </c>
      <c r="S36" s="673">
        <f>IF(INDEX(Historical!$D$7:$D$1257,MATCH(B36,Historical!$B$7:$B$1281,0))=0,"n/a",(INDEX(Historical!$C$7:$C$1259,MATCH(B36,Historical!$B$7:$B$1281,0))/INDEX(Historical!$D$7:$D$1257,MATCH(B36,Historical!$B$7:$B$1281,0))-1)*100)</f>
        <v>6.0934891485809661</v>
      </c>
      <c r="T36" s="673">
        <f>IF(INDEX(Historical!$F$7:$F$1250,MATCH(B36,Historical!$B$7:$B$1281,0))=0,"n/a",((INDEX(Historical!$C$7:$C$1259,MATCH(B36,Historical!$B$7:$B$1281,0))/INDEX(Historical!$F$7:$F$1250,MATCH(B36,Historical!$B$7:$B$1281,0)))^(1/3)-1)*100)</f>
        <v>6.104704662912086</v>
      </c>
      <c r="U36" s="673">
        <f>IF(INDEX(Historical!$H$7:$H$1250,MATCH(B36,Historical!$B$7:$B$1281,0))=0,"n/a",((INDEX(Historical!$C$7:$C$1259,MATCH(B36,Historical!$B$7:$B$1281,0))/INDEX(Historical!$H$7:$H$1250,MATCH(B36,Historical!$B$7:$B$1281,0)))^(1/5)-1)*100)</f>
        <v>5.6850855591307425</v>
      </c>
      <c r="V36" s="673">
        <f>IF(INDEX(Historical!$O$7:$O$1250,MATCH(B36,Historical!$B$7:$B$1281,0))=0,"n/a",((INDEX(Historical!$C$7:$C$1259,MATCH(B36,Historical!$B$7:$B$1281,0))/INDEX(Historical!$O$7:$O$1250,MATCH(B36,Historical!$B$7:$B$1281,0)))^(1/10)-1)*100)</f>
        <v>4.228533303694415</v>
      </c>
      <c r="W36" s="674">
        <f t="shared" si="3"/>
        <v>1.3444580309119847</v>
      </c>
      <c r="X36" s="675">
        <f t="shared" si="4"/>
        <v>2.274034223652297</v>
      </c>
      <c r="Y36" s="627"/>
      <c r="Z36" s="624">
        <f t="shared" si="5"/>
        <v>74.943566591422126</v>
      </c>
      <c r="AA36" s="853">
        <f t="shared" si="6"/>
        <v>18.363431151241535</v>
      </c>
      <c r="AB36" s="854">
        <v>12</v>
      </c>
      <c r="AC36" s="833">
        <v>4.43</v>
      </c>
      <c r="AD36" s="833">
        <v>5.21</v>
      </c>
      <c r="AE36" s="833">
        <v>2.54</v>
      </c>
      <c r="AF36" s="833">
        <v>1.62</v>
      </c>
      <c r="AG36" s="833">
        <v>9.8000000000000007</v>
      </c>
      <c r="AH36" s="833">
        <v>20.5</v>
      </c>
      <c r="AI36" s="833">
        <v>3.55</v>
      </c>
      <c r="AJ36" s="833">
        <v>2.5</v>
      </c>
      <c r="AK36" s="833">
        <v>3.5000000000000004</v>
      </c>
      <c r="AL36" s="845">
        <v>9100</v>
      </c>
      <c r="AM36" s="839">
        <v>0.1</v>
      </c>
      <c r="AN36" s="833">
        <v>1.1499999999999999</v>
      </c>
      <c r="AO36" s="711">
        <f t="shared" si="7"/>
        <v>-8.5972146763148487</v>
      </c>
      <c r="AP36" s="712">
        <f t="shared" si="8"/>
        <v>9.7662164749266864</v>
      </c>
      <c r="AQ36" s="855">
        <f t="shared" si="9"/>
        <v>14.985522692615106</v>
      </c>
      <c r="AR36" s="624">
        <f>INDEX(Historical!$C$7:$C$1259,MATCH(B36,Historical!$B$7:$B$1281,0))*IF(AH36="n/a",1.03,IF(AH36&lt;0,1.01,IF(AH36&gt;10,1.1,(1+AH36/100))))</f>
        <v>3.4952500000000004</v>
      </c>
      <c r="AS36" s="853">
        <f t="shared" si="10"/>
        <v>3.6193313750000007</v>
      </c>
      <c r="AT36" s="853">
        <f t="shared" si="15"/>
        <v>3.7460079731250002</v>
      </c>
      <c r="AU36" s="853">
        <f t="shared" si="15"/>
        <v>3.877118252184375</v>
      </c>
      <c r="AV36" s="853">
        <f t="shared" si="15"/>
        <v>4.0128173910108282</v>
      </c>
      <c r="AW36" s="624">
        <f t="shared" si="12"/>
        <v>18.750524991320205</v>
      </c>
      <c r="AX36" s="719">
        <f t="shared" si="13"/>
        <v>23.049200972735349</v>
      </c>
      <c r="AY36" s="900">
        <v>0.26</v>
      </c>
      <c r="AZ36" s="839">
        <v>20.89</v>
      </c>
      <c r="BA36" s="839">
        <v>-11.459999999999999</v>
      </c>
      <c r="BB36" s="839">
        <v>5.48</v>
      </c>
      <c r="BC36" s="839">
        <v>3.63</v>
      </c>
      <c r="BE36" s="597">
        <v>2013</v>
      </c>
      <c r="BF36" s="865">
        <f t="shared" si="14"/>
        <v>0</v>
      </c>
      <c r="BG36" s="849">
        <v>2.8000000000000003</v>
      </c>
    </row>
    <row r="37" spans="1:59" ht="11.25" customHeight="1" x14ac:dyDescent="0.2">
      <c r="A37" s="838" t="s">
        <v>1310</v>
      </c>
      <c r="B37" s="842" t="s">
        <v>1311</v>
      </c>
      <c r="C37" s="898" t="s">
        <v>131</v>
      </c>
      <c r="D37" s="898" t="s">
        <v>4263</v>
      </c>
      <c r="E37" s="705">
        <v>9</v>
      </c>
      <c r="F37" s="1153">
        <v>498</v>
      </c>
      <c r="G37" s="1153" t="s">
        <v>37</v>
      </c>
      <c r="H37" s="1153" t="s">
        <v>37</v>
      </c>
      <c r="I37" s="841">
        <v>99.97</v>
      </c>
      <c r="J37" s="624">
        <f t="shared" si="0"/>
        <v>2.8408522556767029</v>
      </c>
      <c r="K37" s="844">
        <v>0.71</v>
      </c>
      <c r="L37" s="854">
        <v>4</v>
      </c>
      <c r="M37" s="615">
        <f t="shared" si="1"/>
        <v>2.84</v>
      </c>
      <c r="N37" s="837" t="s">
        <v>515</v>
      </c>
      <c r="O37" s="706">
        <v>0.67</v>
      </c>
      <c r="P37" s="606">
        <v>44139</v>
      </c>
      <c r="Q37" s="606">
        <v>44165</v>
      </c>
      <c r="R37" s="615">
        <f t="shared" si="2"/>
        <v>5.9701492537313312</v>
      </c>
      <c r="S37" s="673">
        <f>IF(INDEX(Historical!$D$7:$D$1257,MATCH(B37,Historical!$B$7:$B$1281,0))=0,"n/a",(INDEX(Historical!$C$7:$C$1259,MATCH(B37,Historical!$B$7:$B$1281,0))/INDEX(Historical!$D$7:$D$1257,MATCH(B37,Historical!$B$7:$B$1281,0))-1)*100)</f>
        <v>6.25</v>
      </c>
      <c r="T37" s="673">
        <f>IF(INDEX(Historical!$F$7:$F$1250,MATCH(B37,Historical!$B$7:$B$1281,0))=0,"n/a",((INDEX(Historical!$C$7:$C$1259,MATCH(B37,Historical!$B$7:$B$1281,0))/INDEX(Historical!$F$7:$F$1250,MATCH(B37,Historical!$B$7:$B$1281,0)))^(1/3)-1)*100)</f>
        <v>6.6858844342181811</v>
      </c>
      <c r="U37" s="673">
        <f>IF(INDEX(Historical!$H$7:$H$1250,MATCH(B37,Historical!$B$7:$B$1281,0))=0,"n/a",((INDEX(Historical!$C$7:$C$1259,MATCH(B37,Historical!$B$7:$B$1281,0))/INDEX(Historical!$H$7:$H$1250,MATCH(B37,Historical!$B$7:$B$1281,0)))^(1/5)-1)*100)</f>
        <v>7.2145025900850923</v>
      </c>
      <c r="V37" s="673">
        <f>IF(INDEX(Historical!$O$7:$O$1250,MATCH(B37,Historical!$B$7:$B$1281,0))=0,"n/a",((INDEX(Historical!$C$7:$C$1259,MATCH(B37,Historical!$B$7:$B$1281,0))/INDEX(Historical!$O$7:$O$1250,MATCH(B37,Historical!$B$7:$B$1281,0)))^(1/10)-1)*100)</f>
        <v>8.5272418407742698</v>
      </c>
      <c r="W37" s="674">
        <f t="shared" si="3"/>
        <v>0.84605347482791915</v>
      </c>
      <c r="X37" s="675">
        <f t="shared" si="4"/>
        <v>1.8498724589961775</v>
      </c>
      <c r="Y37" s="637"/>
      <c r="Z37" s="624">
        <f t="shared" si="5"/>
        <v>60.554371002132193</v>
      </c>
      <c r="AA37" s="853">
        <f t="shared" si="6"/>
        <v>21.315565031982942</v>
      </c>
      <c r="AB37" s="854">
        <v>12</v>
      </c>
      <c r="AC37" s="833">
        <v>4.6900000000000004</v>
      </c>
      <c r="AD37" s="833">
        <v>8.17</v>
      </c>
      <c r="AE37" s="833">
        <v>3.67</v>
      </c>
      <c r="AF37" s="833">
        <v>1.97</v>
      </c>
      <c r="AG37" s="833">
        <v>9.4</v>
      </c>
      <c r="AH37" s="833">
        <v>1.9</v>
      </c>
      <c r="AI37" s="833">
        <v>3.27</v>
      </c>
      <c r="AJ37" s="833">
        <v>3.9</v>
      </c>
      <c r="AK37" s="833">
        <v>2.6</v>
      </c>
      <c r="AL37" s="845">
        <v>4960</v>
      </c>
      <c r="AM37" s="839">
        <v>0.6</v>
      </c>
      <c r="AN37" s="833">
        <v>0.78</v>
      </c>
      <c r="AO37" s="711">
        <f t="shared" si="7"/>
        <v>-11.260210186221148</v>
      </c>
      <c r="AP37" s="712">
        <f t="shared" si="8"/>
        <v>10.055354845761794</v>
      </c>
      <c r="AQ37" s="855">
        <f t="shared" si="9"/>
        <v>36.612449592115873</v>
      </c>
      <c r="AR37" s="624">
        <f>INDEX(Historical!$C$7:$C$1259,MATCH(B37,Historical!$B$7:$B$1281,0))*IF(AH37="n/a",1.03,IF(AH37&lt;0,1.01,IF(AH37&gt;10,1.1,(1+AH37/100))))</f>
        <v>2.7716799999999999</v>
      </c>
      <c r="AS37" s="853">
        <f t="shared" si="10"/>
        <v>2.8623139359999996</v>
      </c>
      <c r="AT37" s="853">
        <f t="shared" si="15"/>
        <v>2.9367340983359997</v>
      </c>
      <c r="AU37" s="853">
        <f t="shared" si="15"/>
        <v>3.0130891848927357</v>
      </c>
      <c r="AV37" s="853">
        <f t="shared" si="15"/>
        <v>3.0914295036999468</v>
      </c>
      <c r="AW37" s="624">
        <f t="shared" si="12"/>
        <v>14.675246722928682</v>
      </c>
      <c r="AX37" s="719">
        <f t="shared" si="13"/>
        <v>14.679650618114115</v>
      </c>
      <c r="AY37" s="900">
        <v>0.47</v>
      </c>
      <c r="AZ37" s="839">
        <v>26.69</v>
      </c>
      <c r="BA37" s="839">
        <v>-2.9000000000000004</v>
      </c>
      <c r="BB37" s="839">
        <v>9.24</v>
      </c>
      <c r="BC37" s="839">
        <v>11.200000000000001</v>
      </c>
      <c r="BE37" s="597">
        <v>2013</v>
      </c>
      <c r="BF37" s="865">
        <f t="shared" si="14"/>
        <v>0</v>
      </c>
      <c r="BG37" s="849">
        <v>3.4000000000000004</v>
      </c>
    </row>
    <row r="38" spans="1:59" ht="11.25" customHeight="1" x14ac:dyDescent="0.2">
      <c r="A38" s="831" t="s">
        <v>1021</v>
      </c>
      <c r="B38" s="842" t="s">
        <v>1022</v>
      </c>
      <c r="C38" s="898" t="s">
        <v>128</v>
      </c>
      <c r="D38" s="898" t="s">
        <v>4261</v>
      </c>
      <c r="E38" s="705">
        <v>9</v>
      </c>
      <c r="F38" s="1153">
        <v>499</v>
      </c>
      <c r="G38" s="1153" t="s">
        <v>106</v>
      </c>
      <c r="H38" s="1153" t="s">
        <v>106</v>
      </c>
      <c r="I38" s="841">
        <v>77.64</v>
      </c>
      <c r="J38" s="624">
        <f t="shared" si="0"/>
        <v>1.4811952601751672</v>
      </c>
      <c r="K38" s="844">
        <v>1.1499999999999999</v>
      </c>
      <c r="L38" s="854">
        <v>1</v>
      </c>
      <c r="M38" s="615">
        <f t="shared" si="1"/>
        <v>1.1499999999999999</v>
      </c>
      <c r="N38" s="837" t="s">
        <v>171</v>
      </c>
      <c r="O38" s="706">
        <v>1.1000000000000001</v>
      </c>
      <c r="P38" s="606">
        <v>44147</v>
      </c>
      <c r="Q38" s="606">
        <v>44169</v>
      </c>
      <c r="R38" s="615">
        <f t="shared" si="2"/>
        <v>4.545454545454529</v>
      </c>
      <c r="S38" s="673">
        <f>IF(INDEX(Historical!$D$7:$D$1257,MATCH(B38,Historical!$B$7:$B$1281,0))=0,"n/a",(INDEX(Historical!$C$7:$C$1259,MATCH(B38,Historical!$B$7:$B$1281,0))/INDEX(Historical!$D$7:$D$1257,MATCH(B38,Historical!$B$7:$B$1281,0))-1)*100)</f>
        <v>4.5454545454545192</v>
      </c>
      <c r="T38" s="673">
        <f>IF(INDEX(Historical!$F$7:$F$1250,MATCH(B38,Historical!$B$7:$B$1281,0))=0,"n/a",((INDEX(Historical!$C$7:$C$1259,MATCH(B38,Historical!$B$7:$B$1281,0))/INDEX(Historical!$F$7:$F$1250,MATCH(B38,Historical!$B$7:$B$1281,0)))^(1/3)-1)*100)</f>
        <v>6.5756716652330516</v>
      </c>
      <c r="U38" s="673">
        <f>IF(INDEX(Historical!$H$7:$H$1250,MATCH(B38,Historical!$B$7:$B$1281,0))=0,"n/a",((INDEX(Historical!$C$7:$C$1259,MATCH(B38,Historical!$B$7:$B$1281,0))/INDEX(Historical!$H$7:$H$1250,MATCH(B38,Historical!$B$7:$B$1281,0)))^(1/5)-1)*100)</f>
        <v>7.5280006405569644</v>
      </c>
      <c r="V38" s="673">
        <f>IF(INDEX(Historical!$O$7:$O$1250,MATCH(B38,Historical!$B$7:$B$1281,0))=0,"n/a",((INDEX(Historical!$C$7:$C$1259,MATCH(B38,Historical!$B$7:$B$1281,0))/INDEX(Historical!$O$7:$O$1250,MATCH(B38,Historical!$B$7:$B$1281,0)))^(1/10)-1)*100)</f>
        <v>7.6548289095374811</v>
      </c>
      <c r="W38" s="674">
        <f t="shared" si="3"/>
        <v>0.98343159978108774</v>
      </c>
      <c r="X38" s="675" t="str">
        <f t="shared" si="4"/>
        <v>n/a</v>
      </c>
      <c r="Y38" s="843"/>
      <c r="Z38" s="624" t="str">
        <f t="shared" si="5"/>
        <v>n/a</v>
      </c>
      <c r="AA38" s="853" t="str">
        <f t="shared" si="6"/>
        <v>n/a</v>
      </c>
      <c r="AB38" s="854">
        <v>10</v>
      </c>
      <c r="AC38" s="833">
        <v>-0.42</v>
      </c>
      <c r="AD38" s="833" t="s">
        <v>136</v>
      </c>
      <c r="AE38" s="833">
        <v>1.33</v>
      </c>
      <c r="AF38" s="833">
        <v>5.24</v>
      </c>
      <c r="AG38" s="833">
        <v>-2.8000000000000003</v>
      </c>
      <c r="AH38" s="833">
        <v>-137.20000000000002</v>
      </c>
      <c r="AI38" s="833">
        <v>40.380000000000003</v>
      </c>
      <c r="AJ38" s="833">
        <v>-20.100000000000001</v>
      </c>
      <c r="AK38" s="833">
        <v>14.299999999999999</v>
      </c>
      <c r="AL38" s="845">
        <v>1340</v>
      </c>
      <c r="AM38" s="839">
        <v>3.4000000000000004</v>
      </c>
      <c r="AN38" s="833">
        <v>0.17</v>
      </c>
      <c r="AO38" s="711" t="str">
        <f t="shared" si="7"/>
        <v>n/a</v>
      </c>
      <c r="AP38" s="712">
        <f t="shared" si="8"/>
        <v>9.0091959007321307</v>
      </c>
      <c r="AQ38" s="855" t="str">
        <f t="shared" si="9"/>
        <v>n/a</v>
      </c>
      <c r="AR38" s="624">
        <f>INDEX(Historical!$C$7:$C$1259,MATCH(B38,Historical!$B$7:$B$1281,0))*IF(AH38="n/a",1.03,IF(AH38&lt;0,1.01,IF(AH38&gt;10,1.1,(1+AH38/100))))</f>
        <v>1.1615</v>
      </c>
      <c r="AS38" s="853">
        <f t="shared" si="10"/>
        <v>1.2776500000000002</v>
      </c>
      <c r="AT38" s="853">
        <f t="shared" si="15"/>
        <v>1.4054150000000003</v>
      </c>
      <c r="AU38" s="853">
        <f t="shared" si="15"/>
        <v>1.5459565000000004</v>
      </c>
      <c r="AV38" s="853">
        <f t="shared" si="15"/>
        <v>1.7005521500000005</v>
      </c>
      <c r="AW38" s="624">
        <f t="shared" si="12"/>
        <v>7.0910736500000002</v>
      </c>
      <c r="AX38" s="719">
        <f t="shared" si="13"/>
        <v>9.1332736347243682</v>
      </c>
      <c r="AY38" s="900">
        <v>0.86</v>
      </c>
      <c r="AZ38" s="839">
        <v>48.11</v>
      </c>
      <c r="BA38" s="839">
        <v>-9.08</v>
      </c>
      <c r="BB38" s="839">
        <v>0.13</v>
      </c>
      <c r="BC38" s="839">
        <v>12.02</v>
      </c>
      <c r="BE38" s="597">
        <v>2013</v>
      </c>
      <c r="BF38" s="865">
        <f t="shared" si="14"/>
        <v>0</v>
      </c>
      <c r="BG38" s="849">
        <v>-1.7000000000000002</v>
      </c>
    </row>
    <row r="39" spans="1:59" ht="11.25" customHeight="1" x14ac:dyDescent="0.2">
      <c r="A39" s="838" t="s">
        <v>1304</v>
      </c>
      <c r="B39" s="842" t="s">
        <v>1305</v>
      </c>
      <c r="C39" s="898" t="s">
        <v>112</v>
      </c>
      <c r="D39" s="898" t="s">
        <v>4278</v>
      </c>
      <c r="E39" s="705">
        <v>9</v>
      </c>
      <c r="F39" s="1153">
        <v>500</v>
      </c>
      <c r="G39" s="1153" t="s">
        <v>106</v>
      </c>
      <c r="H39" s="1153" t="s">
        <v>106</v>
      </c>
      <c r="I39" s="841">
        <v>205.85</v>
      </c>
      <c r="J39" s="624">
        <f t="shared" si="0"/>
        <v>2.215205246538742</v>
      </c>
      <c r="K39" s="844">
        <v>1.1399999999999999</v>
      </c>
      <c r="L39" s="854">
        <v>4</v>
      </c>
      <c r="M39" s="615">
        <f t="shared" si="1"/>
        <v>4.5599999999999996</v>
      </c>
      <c r="N39" s="837" t="s">
        <v>248</v>
      </c>
      <c r="O39" s="706">
        <v>1.03</v>
      </c>
      <c r="P39" s="606">
        <v>44160</v>
      </c>
      <c r="Q39" s="606">
        <v>44176</v>
      </c>
      <c r="R39" s="615">
        <f t="shared" si="2"/>
        <v>10.679611650485425</v>
      </c>
      <c r="S39" s="673">
        <f>IF(INDEX(Historical!$D$7:$D$1257,MATCH(B39,Historical!$B$7:$B$1281,0))=0,"n/a",(INDEX(Historical!$C$7:$C$1259,MATCH(B39,Historical!$B$7:$B$1281,0))/INDEX(Historical!$D$7:$D$1257,MATCH(B39,Historical!$B$7:$B$1281,0))-1)*100)</f>
        <v>17.174515235457079</v>
      </c>
      <c r="T39" s="673">
        <f>IF(INDEX(Historical!$F$7:$F$1250,MATCH(B39,Historical!$B$7:$B$1281,0))=0,"n/a",((INDEX(Historical!$C$7:$C$1259,MATCH(B39,Historical!$B$7:$B$1281,0))/INDEX(Historical!$F$7:$F$1250,MATCH(B39,Historical!$B$7:$B$1281,0)))^(1/3)-1)*100)</f>
        <v>18.844733797131873</v>
      </c>
      <c r="U39" s="673">
        <f>IF(INDEX(Historical!$H$7:$H$1250,MATCH(B39,Historical!$B$7:$B$1281,0))=0,"n/a",((INDEX(Historical!$C$7:$C$1259,MATCH(B39,Historical!$B$7:$B$1281,0))/INDEX(Historical!$H$7:$H$1250,MATCH(B39,Historical!$B$7:$B$1281,0)))^(1/5)-1)*100)</f>
        <v>19.999182995411079</v>
      </c>
      <c r="V39" s="673" t="str">
        <f>IF(INDEX(Historical!$O$7:$O$1250,MATCH(B39,Historical!$B$7:$B$1281,0))=0,"n/a",((INDEX(Historical!$C$7:$C$1259,MATCH(B39,Historical!$B$7:$B$1281,0))/INDEX(Historical!$O$7:$O$1250,MATCH(B39,Historical!$B$7:$B$1281,0)))^(1/10)-1)*100)</f>
        <v>n/a</v>
      </c>
      <c r="W39" s="674" t="str">
        <f t="shared" si="3"/>
        <v>n/a</v>
      </c>
      <c r="X39" s="675">
        <f t="shared" si="4"/>
        <v>1.2986482464552649</v>
      </c>
      <c r="Y39" s="637"/>
      <c r="Z39" s="624">
        <f t="shared" si="5"/>
        <v>26.635514018691588</v>
      </c>
      <c r="AA39" s="853">
        <f t="shared" si="6"/>
        <v>12.02394859813084</v>
      </c>
      <c r="AB39" s="854">
        <v>12</v>
      </c>
      <c r="AC39" s="833">
        <v>17.12</v>
      </c>
      <c r="AD39" s="833">
        <v>31.62</v>
      </c>
      <c r="AE39" s="833">
        <v>0.87</v>
      </c>
      <c r="AF39" s="833">
        <v>4.3899999999999997</v>
      </c>
      <c r="AG39" s="833">
        <v>39.200000000000003</v>
      </c>
      <c r="AH39" s="833">
        <v>29.299999999999997</v>
      </c>
      <c r="AI39" s="833">
        <v>19.05</v>
      </c>
      <c r="AJ39" s="833">
        <v>15.4</v>
      </c>
      <c r="AK39" s="833">
        <v>0.38</v>
      </c>
      <c r="AL39" s="845">
        <v>8170</v>
      </c>
      <c r="AM39" s="839">
        <v>2</v>
      </c>
      <c r="AN39" s="833">
        <v>0</v>
      </c>
      <c r="AO39" s="711">
        <f t="shared" si="7"/>
        <v>10.19043964381898</v>
      </c>
      <c r="AP39" s="712">
        <f t="shared" si="8"/>
        <v>22.21438824194982</v>
      </c>
      <c r="AQ39" s="855">
        <f t="shared" si="9"/>
        <v>53.166770904272667</v>
      </c>
      <c r="AR39" s="624">
        <f>INDEX(Historical!$C$7:$C$1259,MATCH(B39,Historical!$B$7:$B$1281,0))*IF(AH39="n/a",1.03,IF(AH39&lt;0,1.01,IF(AH39&gt;10,1.1,(1+AH39/100))))</f>
        <v>4.6530000000000005</v>
      </c>
      <c r="AS39" s="853">
        <f t="shared" si="10"/>
        <v>5.1183000000000005</v>
      </c>
      <c r="AT39" s="853">
        <f t="shared" si="15"/>
        <v>5.1377495400000006</v>
      </c>
      <c r="AU39" s="853">
        <f t="shared" si="15"/>
        <v>5.157272988252001</v>
      </c>
      <c r="AV39" s="853">
        <f t="shared" si="15"/>
        <v>5.1768706256073589</v>
      </c>
      <c r="AW39" s="624">
        <f t="shared" si="12"/>
        <v>25.243193153859359</v>
      </c>
      <c r="AX39" s="719">
        <f t="shared" si="13"/>
        <v>12.262906560048267</v>
      </c>
      <c r="AY39" s="900">
        <v>0.99</v>
      </c>
      <c r="AZ39" s="839">
        <v>50.870000000000005</v>
      </c>
      <c r="BA39" s="839">
        <v>-1.96</v>
      </c>
      <c r="BB39" s="839">
        <v>14.21</v>
      </c>
      <c r="BC39" s="839">
        <v>23.62</v>
      </c>
      <c r="BE39" s="597">
        <v>2013</v>
      </c>
      <c r="BF39" s="865">
        <f t="shared" si="14"/>
        <v>0</v>
      </c>
      <c r="BG39" s="849">
        <v>8.6</v>
      </c>
    </row>
    <row r="40" spans="1:59" ht="11.25" customHeight="1" x14ac:dyDescent="0.2">
      <c r="A40" s="838" t="s">
        <v>1732</v>
      </c>
      <c r="B40" s="842" t="s">
        <v>1733</v>
      </c>
      <c r="C40" s="898" t="s">
        <v>128</v>
      </c>
      <c r="D40" s="898" t="s">
        <v>4261</v>
      </c>
      <c r="E40" s="705">
        <v>9</v>
      </c>
      <c r="F40" s="1153">
        <v>501</v>
      </c>
      <c r="G40" s="1153" t="s">
        <v>37</v>
      </c>
      <c r="H40" s="1153" t="s">
        <v>115</v>
      </c>
      <c r="I40" s="841">
        <v>74.3</v>
      </c>
      <c r="J40" s="624">
        <f t="shared" si="0"/>
        <v>2.3956931359353972</v>
      </c>
      <c r="K40" s="844">
        <v>0.44500000000000001</v>
      </c>
      <c r="L40" s="854">
        <v>4</v>
      </c>
      <c r="M40" s="615">
        <f t="shared" si="1"/>
        <v>1.78</v>
      </c>
      <c r="N40" s="837" t="s">
        <v>148</v>
      </c>
      <c r="O40" s="706">
        <v>0.42</v>
      </c>
      <c r="P40" s="606">
        <v>44165</v>
      </c>
      <c r="Q40" s="606">
        <v>44270</v>
      </c>
      <c r="R40" s="615">
        <f t="shared" si="2"/>
        <v>5.9523809523809579</v>
      </c>
      <c r="S40" s="673">
        <f>IF(INDEX(Historical!$D$7:$D$1257,MATCH(B40,Historical!$B$7:$B$1281,0))=0,"n/a",(INDEX(Historical!$C$7:$C$1259,MATCH(B40,Historical!$B$7:$B$1281,0))/INDEX(Historical!$D$7:$D$1257,MATCH(B40,Historical!$B$7:$B$1281,0))-1)*100)</f>
        <v>10.355987055016191</v>
      </c>
      <c r="T40" s="673">
        <f>IF(INDEX(Historical!$F$7:$F$1250,MATCH(B40,Historical!$B$7:$B$1281,0))=0,"n/a",((INDEX(Historical!$C$7:$C$1259,MATCH(B40,Historical!$B$7:$B$1281,0))/INDEX(Historical!$F$7:$F$1250,MATCH(B40,Historical!$B$7:$B$1281,0)))^(1/3)-1)*100)</f>
        <v>20.477678153069622</v>
      </c>
      <c r="U40" s="673">
        <f>IF(INDEX(Historical!$H$7:$H$1250,MATCH(B40,Historical!$B$7:$B$1281,0))=0,"n/a",((INDEX(Historical!$C$7:$C$1259,MATCH(B40,Historical!$B$7:$B$1281,0))/INDEX(Historical!$H$7:$H$1250,MATCH(B40,Historical!$B$7:$B$1281,0)))^(1/5)-1)*100)</f>
        <v>30.527606359941363</v>
      </c>
      <c r="V40" s="673">
        <f>IF(INDEX(Historical!$O$7:$O$1250,MATCH(B40,Historical!$B$7:$B$1281,0))=0,"n/a",((INDEX(Historical!$C$7:$C$1259,MATCH(B40,Historical!$B$7:$B$1281,0))/INDEX(Historical!$O$7:$O$1250,MATCH(B40,Historical!$B$7:$B$1281,0)))^(1/10)-1)*100)</f>
        <v>26.695281286930239</v>
      </c>
      <c r="W40" s="674">
        <f t="shared" si="3"/>
        <v>1.1435581454197823</v>
      </c>
      <c r="X40" s="675">
        <f t="shared" si="4"/>
        <v>2.2121453884015478</v>
      </c>
      <c r="Y40" s="843"/>
      <c r="Z40" s="624">
        <f t="shared" si="5"/>
        <v>32.780847145488032</v>
      </c>
      <c r="AA40" s="853">
        <f t="shared" si="6"/>
        <v>13.683241252302025</v>
      </c>
      <c r="AB40" s="854">
        <v>9</v>
      </c>
      <c r="AC40" s="833">
        <v>5.43</v>
      </c>
      <c r="AD40" s="833">
        <v>3.5</v>
      </c>
      <c r="AE40" s="833">
        <v>0.64</v>
      </c>
      <c r="AF40" s="833">
        <v>1.76</v>
      </c>
      <c r="AG40" s="833">
        <v>13.100000000000001</v>
      </c>
      <c r="AH40" s="833">
        <v>4.3999999999999995</v>
      </c>
      <c r="AI40" s="833">
        <v>11.91</v>
      </c>
      <c r="AJ40" s="833">
        <v>13.8</v>
      </c>
      <c r="AK40" s="833">
        <v>4</v>
      </c>
      <c r="AL40" s="845">
        <v>27470</v>
      </c>
      <c r="AM40" s="839">
        <v>1.4000000000000001</v>
      </c>
      <c r="AN40" s="833">
        <v>0.73</v>
      </c>
      <c r="AO40" s="711">
        <f t="shared" si="7"/>
        <v>19.240058243574737</v>
      </c>
      <c r="AP40" s="712">
        <f t="shared" si="8"/>
        <v>32.923299495876762</v>
      </c>
      <c r="AQ40" s="855">
        <f t="shared" si="9"/>
        <v>3.4569252374072601</v>
      </c>
      <c r="AR40" s="624">
        <f>INDEX(Historical!$C$7:$C$1259,MATCH(B40,Historical!$B$7:$B$1281,0))*IF(AH40="n/a",1.03,IF(AH40&lt;0,1.01,IF(AH40&gt;10,1.1,(1+AH40/100))))</f>
        <v>1.7800200000000002</v>
      </c>
      <c r="AS40" s="853">
        <f t="shared" si="10"/>
        <v>1.9580220000000004</v>
      </c>
      <c r="AT40" s="853">
        <f t="shared" si="15"/>
        <v>2.0363428800000003</v>
      </c>
      <c r="AU40" s="853">
        <f t="shared" si="15"/>
        <v>2.1177965952000002</v>
      </c>
      <c r="AV40" s="853">
        <f t="shared" si="15"/>
        <v>2.2025084590080004</v>
      </c>
      <c r="AW40" s="624">
        <f t="shared" si="12"/>
        <v>10.094689934208002</v>
      </c>
      <c r="AX40" s="719">
        <f t="shared" si="13"/>
        <v>13.586392912796775</v>
      </c>
      <c r="AY40" s="900">
        <v>0.83</v>
      </c>
      <c r="AZ40" s="839">
        <v>41.980000000000004</v>
      </c>
      <c r="BA40" s="839">
        <v>-4.91</v>
      </c>
      <c r="BB40" s="839">
        <v>6.3299999999999992</v>
      </c>
      <c r="BC40" s="839">
        <v>16.079999999999998</v>
      </c>
      <c r="BE40" s="597">
        <v>2013</v>
      </c>
      <c r="BF40" s="865">
        <f t="shared" si="14"/>
        <v>0</v>
      </c>
      <c r="BG40" s="849">
        <v>5.7</v>
      </c>
    </row>
    <row r="41" spans="1:59" ht="11.25" customHeight="1" x14ac:dyDescent="0.2">
      <c r="A41" s="838" t="s">
        <v>914</v>
      </c>
      <c r="B41" s="842" t="s">
        <v>915</v>
      </c>
      <c r="C41" s="898" t="s">
        <v>4126</v>
      </c>
      <c r="D41" s="898" t="s">
        <v>4271</v>
      </c>
      <c r="E41" s="705">
        <v>9</v>
      </c>
      <c r="F41" s="1153">
        <v>502</v>
      </c>
      <c r="G41" s="1153" t="s">
        <v>106</v>
      </c>
      <c r="H41" s="1153" t="s">
        <v>106</v>
      </c>
      <c r="I41" s="841">
        <v>65.97</v>
      </c>
      <c r="J41" s="624">
        <f t="shared" si="0"/>
        <v>1.7583750189480065</v>
      </c>
      <c r="K41" s="844">
        <v>0.28999999999999998</v>
      </c>
      <c r="L41" s="854">
        <v>4</v>
      </c>
      <c r="M41" s="615">
        <f t="shared" si="1"/>
        <v>1.1599999999999999</v>
      </c>
      <c r="N41" s="837" t="s">
        <v>127</v>
      </c>
      <c r="O41" s="706">
        <v>0.25</v>
      </c>
      <c r="P41" s="606">
        <v>44179</v>
      </c>
      <c r="Q41" s="606">
        <v>44202</v>
      </c>
      <c r="R41" s="615">
        <f t="shared" si="2"/>
        <v>15.999999999999993</v>
      </c>
      <c r="S41" s="673">
        <f>IF(INDEX(Historical!$D$7:$D$1257,MATCH(B41,Historical!$B$7:$B$1281,0))=0,"n/a",(INDEX(Historical!$C$7:$C$1259,MATCH(B41,Historical!$B$7:$B$1281,0))/INDEX(Historical!$D$7:$D$1257,MATCH(B41,Historical!$B$7:$B$1281,0))-1)*100)</f>
        <v>4.1666666666666741</v>
      </c>
      <c r="T41" s="673">
        <f>IF(INDEX(Historical!$F$7:$F$1250,MATCH(B41,Historical!$B$7:$B$1281,0))=0,"n/a",((INDEX(Historical!$C$7:$C$1259,MATCH(B41,Historical!$B$7:$B$1281,0))/INDEX(Historical!$F$7:$F$1250,MATCH(B41,Historical!$B$7:$B$1281,0)))^(1/3)-1)*100)</f>
        <v>14.281272037710213</v>
      </c>
      <c r="U41" s="673">
        <f>IF(INDEX(Historical!$H$7:$H$1250,MATCH(B41,Historical!$B$7:$B$1281,0))=0,"n/a",((INDEX(Historical!$C$7:$C$1259,MATCH(B41,Historical!$B$7:$B$1281,0))/INDEX(Historical!$H$7:$H$1250,MATCH(B41,Historical!$B$7:$B$1281,0)))^(1/5)-1)*100)</f>
        <v>14.192755887659825</v>
      </c>
      <c r="V41" s="673">
        <f>IF(INDEX(Historical!$O$7:$O$1250,MATCH(B41,Historical!$B$7:$B$1281,0))=0,"n/a",((INDEX(Historical!$C$7:$C$1259,MATCH(B41,Historical!$B$7:$B$1281,0))/INDEX(Historical!$O$7:$O$1250,MATCH(B41,Historical!$B$7:$B$1281,0)))^(1/10)-1)*100)</f>
        <v>41.999846372956796</v>
      </c>
      <c r="W41" s="674">
        <f t="shared" si="3"/>
        <v>0.33792399528390588</v>
      </c>
      <c r="X41" s="675">
        <f t="shared" si="4"/>
        <v>1.3914466556529241</v>
      </c>
      <c r="Y41" s="843"/>
      <c r="Z41" s="624">
        <f t="shared" si="5"/>
        <v>59.487179487179489</v>
      </c>
      <c r="AA41" s="853">
        <f t="shared" si="6"/>
        <v>33.830769230769228</v>
      </c>
      <c r="AB41" s="854">
        <v>12</v>
      </c>
      <c r="AC41" s="833">
        <v>1.95</v>
      </c>
      <c r="AD41" s="833">
        <v>3</v>
      </c>
      <c r="AE41" s="833">
        <v>4.43</v>
      </c>
      <c r="AF41" s="833">
        <v>7.29</v>
      </c>
      <c r="AG41" s="833">
        <v>24.6</v>
      </c>
      <c r="AH41" s="833">
        <v>4.3</v>
      </c>
      <c r="AI41" s="833">
        <v>11.129999999999999</v>
      </c>
      <c r="AJ41" s="833">
        <v>10.199999999999999</v>
      </c>
      <c r="AK41" s="833">
        <v>11.200000000000001</v>
      </c>
      <c r="AL41" s="845">
        <v>38120</v>
      </c>
      <c r="AM41" s="839">
        <v>0.1</v>
      </c>
      <c r="AN41" s="833">
        <v>0.72</v>
      </c>
      <c r="AO41" s="711">
        <f t="shared" si="7"/>
        <v>-17.879638324161398</v>
      </c>
      <c r="AP41" s="712">
        <f t="shared" si="8"/>
        <v>15.951130906607832</v>
      </c>
      <c r="AQ41" s="855">
        <f t="shared" si="9"/>
        <v>231.07656562748789</v>
      </c>
      <c r="AR41" s="624">
        <f>INDEX(Historical!$C$7:$C$1259,MATCH(B41,Historical!$B$7:$B$1281,0))*IF(AH41="n/a",1.03,IF(AH41&lt;0,1.01,IF(AH41&gt;10,1.1,(1+AH41/100))))</f>
        <v>1.0429999999999999</v>
      </c>
      <c r="AS41" s="853">
        <f t="shared" si="10"/>
        <v>1.1473</v>
      </c>
      <c r="AT41" s="853">
        <f t="shared" si="15"/>
        <v>1.26203</v>
      </c>
      <c r="AU41" s="853">
        <f t="shared" si="15"/>
        <v>1.3882330000000001</v>
      </c>
      <c r="AV41" s="853">
        <f t="shared" si="15"/>
        <v>1.5270563000000001</v>
      </c>
      <c r="AW41" s="624">
        <f t="shared" si="12"/>
        <v>6.3676192999999994</v>
      </c>
      <c r="AX41" s="719">
        <f t="shared" si="13"/>
        <v>9.6522954373199941</v>
      </c>
      <c r="AY41" s="900">
        <v>1.27</v>
      </c>
      <c r="AZ41" s="839">
        <v>95.58</v>
      </c>
      <c r="BA41" s="839">
        <v>-4.53</v>
      </c>
      <c r="BB41" s="839">
        <v>2.1399999999999997</v>
      </c>
      <c r="BC41" s="839">
        <v>11.99</v>
      </c>
      <c r="BE41" s="597">
        <v>2012</v>
      </c>
      <c r="BF41" s="865">
        <f t="shared" si="14"/>
        <v>0</v>
      </c>
      <c r="BG41" s="849">
        <v>10.199999999999999</v>
      </c>
    </row>
    <row r="42" spans="1:59" ht="11.25" customHeight="1" x14ac:dyDescent="0.2">
      <c r="A42" s="838" t="s">
        <v>4116</v>
      </c>
      <c r="B42" s="842" t="s">
        <v>4117</v>
      </c>
      <c r="C42" s="898" t="s">
        <v>108</v>
      </c>
      <c r="D42" s="898" t="s">
        <v>4272</v>
      </c>
      <c r="E42" s="705">
        <v>9</v>
      </c>
      <c r="F42" s="1153">
        <v>503</v>
      </c>
      <c r="G42" s="1153" t="s">
        <v>37</v>
      </c>
      <c r="H42" s="1153" t="s">
        <v>37</v>
      </c>
      <c r="I42" s="841">
        <v>21.29</v>
      </c>
      <c r="J42" s="624">
        <f t="shared" si="0"/>
        <v>2.4424612494128701</v>
      </c>
      <c r="K42" s="844">
        <v>0.13</v>
      </c>
      <c r="L42" s="854">
        <v>4</v>
      </c>
      <c r="M42" s="615">
        <f t="shared" si="1"/>
        <v>0.52</v>
      </c>
      <c r="N42" s="837" t="s">
        <v>145</v>
      </c>
      <c r="O42" s="706">
        <v>0.12</v>
      </c>
      <c r="P42" s="606">
        <v>44179</v>
      </c>
      <c r="Q42" s="606">
        <v>44197</v>
      </c>
      <c r="R42" s="615">
        <f t="shared" si="2"/>
        <v>8.333333333333341</v>
      </c>
      <c r="S42" s="673">
        <f>IF(INDEX(Historical!$D$7:$D$1257,MATCH(B42,Historical!$B$7:$B$1281,0))=0,"n/a",(INDEX(Historical!$C$7:$C$1259,MATCH(B42,Historical!$B$7:$B$1281,0))/INDEX(Historical!$D$7:$D$1257,MATCH(B42,Historical!$B$7:$B$1281,0))-1)*100)</f>
        <v>9.0909090909090828</v>
      </c>
      <c r="T42" s="673">
        <f>IF(INDEX(Historical!$F$7:$F$1250,MATCH(B42,Historical!$B$7:$B$1281,0))=0,"n/a",((INDEX(Historical!$C$7:$C$1259,MATCH(B42,Historical!$B$7:$B$1281,0))/INDEX(Historical!$F$7:$F$1250,MATCH(B42,Historical!$B$7:$B$1281,0)))^(1/3)-1)*100)</f>
        <v>21.488531250875198</v>
      </c>
      <c r="U42" s="673">
        <f>IF(INDEX(Historical!$H$7:$H$1250,MATCH(B42,Historical!$B$7:$B$1281,0))=0,"n/a",((INDEX(Historical!$C$7:$C$1259,MATCH(B42,Historical!$B$7:$B$1281,0))/INDEX(Historical!$H$7:$H$1250,MATCH(B42,Historical!$B$7:$B$1281,0)))^(1/5)-1)*100)</f>
        <v>20.786774471951119</v>
      </c>
      <c r="V42" s="673">
        <f>IF(INDEX(Historical!$O$7:$O$1250,MATCH(B42,Historical!$B$7:$B$1281,0))=0,"n/a",((INDEX(Historical!$C$7:$C$1259,MATCH(B42,Historical!$B$7:$B$1281,0))/INDEX(Historical!$O$7:$O$1250,MATCH(B42,Historical!$B$7:$B$1281,0)))^(1/10)-1)*100)</f>
        <v>6.9696874357621619</v>
      </c>
      <c r="W42" s="674">
        <f t="shared" si="3"/>
        <v>2.9824543300596384</v>
      </c>
      <c r="X42" s="675">
        <f t="shared" si="4"/>
        <v>1.8726823848604612</v>
      </c>
      <c r="Y42" s="647"/>
      <c r="Z42" s="624">
        <f t="shared" si="5"/>
        <v>23.636363636363637</v>
      </c>
      <c r="AA42" s="853">
        <f t="shared" si="6"/>
        <v>9.6772727272727259</v>
      </c>
      <c r="AB42" s="854">
        <v>12</v>
      </c>
      <c r="AC42" s="833">
        <v>2.2000000000000002</v>
      </c>
      <c r="AD42" s="833" t="s">
        <v>136</v>
      </c>
      <c r="AE42" s="833">
        <v>2.11</v>
      </c>
      <c r="AF42" s="833">
        <v>1.06</v>
      </c>
      <c r="AG42" s="833">
        <v>11.600000000000001</v>
      </c>
      <c r="AH42" s="833">
        <v>-10.9</v>
      </c>
      <c r="AI42" s="833" t="s">
        <v>136</v>
      </c>
      <c r="AJ42" s="833">
        <v>11.1</v>
      </c>
      <c r="AK42" s="833" t="s">
        <v>136</v>
      </c>
      <c r="AL42" s="845">
        <v>133.1</v>
      </c>
      <c r="AM42" s="839">
        <v>0.6</v>
      </c>
      <c r="AN42" s="833">
        <v>0.38</v>
      </c>
      <c r="AO42" s="711">
        <f t="shared" si="7"/>
        <v>13.551962994091262</v>
      </c>
      <c r="AP42" s="712">
        <f t="shared" si="8"/>
        <v>23.229235721363988</v>
      </c>
      <c r="AQ42" s="855">
        <f t="shared" si="9"/>
        <v>-32.479109106360973</v>
      </c>
      <c r="AR42" s="624">
        <f>INDEX(Historical!$C$7:$C$1259,MATCH(B42,Historical!$B$7:$B$1281,0))*IF(AH42="n/a",1.03,IF(AH42&lt;0,1.01,IF(AH42&gt;10,1.1,(1+AH42/100))))</f>
        <v>0.48480000000000001</v>
      </c>
      <c r="AS42" s="853">
        <f t="shared" si="10"/>
        <v>0.49934400000000001</v>
      </c>
      <c r="AT42" s="853">
        <f t="shared" si="15"/>
        <v>0.51432432000000006</v>
      </c>
      <c r="AU42" s="853">
        <f t="shared" si="15"/>
        <v>0.52975404960000005</v>
      </c>
      <c r="AV42" s="853">
        <f t="shared" si="15"/>
        <v>0.54564667108800002</v>
      </c>
      <c r="AW42" s="624">
        <f t="shared" si="12"/>
        <v>2.5738690406880003</v>
      </c>
      <c r="AX42" s="719">
        <f t="shared" si="13"/>
        <v>12.08956806335369</v>
      </c>
      <c r="AY42" s="900">
        <v>0.59</v>
      </c>
      <c r="AZ42" s="839">
        <v>45.57</v>
      </c>
      <c r="BA42" s="839">
        <v>-18.3</v>
      </c>
      <c r="BB42" s="839">
        <v>1.8499999999999999</v>
      </c>
      <c r="BC42" s="839">
        <v>7.31</v>
      </c>
      <c r="BE42" s="597">
        <v>2012</v>
      </c>
      <c r="BF42" s="865">
        <f t="shared" si="14"/>
        <v>0</v>
      </c>
      <c r="BG42" s="849">
        <v>0.89999999999999991</v>
      </c>
    </row>
    <row r="43" spans="1:59" ht="11.25" customHeight="1" x14ac:dyDescent="0.2">
      <c r="A43" s="838" t="s">
        <v>1175</v>
      </c>
      <c r="B43" s="842" t="s">
        <v>1176</v>
      </c>
      <c r="C43" s="898" t="s">
        <v>108</v>
      </c>
      <c r="D43" s="898" t="s">
        <v>118</v>
      </c>
      <c r="E43" s="705">
        <v>9</v>
      </c>
      <c r="F43" s="1153">
        <v>504</v>
      </c>
      <c r="G43" s="1153" t="s">
        <v>106</v>
      </c>
      <c r="H43" s="1153" t="s">
        <v>106</v>
      </c>
      <c r="I43" s="841">
        <v>40.659999999999997</v>
      </c>
      <c r="J43" s="624">
        <f t="shared" si="0"/>
        <v>3.5415641908509592</v>
      </c>
      <c r="K43" s="844">
        <v>0.36</v>
      </c>
      <c r="L43" s="854">
        <v>4</v>
      </c>
      <c r="M43" s="615">
        <f t="shared" si="1"/>
        <v>1.44</v>
      </c>
      <c r="N43" s="837" t="s">
        <v>318</v>
      </c>
      <c r="O43" s="710">
        <v>0.33</v>
      </c>
      <c r="P43" s="606">
        <v>44181</v>
      </c>
      <c r="Q43" s="606">
        <v>44196</v>
      </c>
      <c r="R43" s="615">
        <f t="shared" si="2"/>
        <v>9.0909090909090811</v>
      </c>
      <c r="S43" s="673">
        <f>IF(INDEX(Historical!$D$7:$D$1257,MATCH(B43,Historical!$B$7:$B$1281,0))=0,"n/a",(INDEX(Historical!$C$7:$C$1259,MATCH(B43,Historical!$B$7:$B$1281,0))/INDEX(Historical!$D$7:$D$1257,MATCH(B43,Historical!$B$7:$B$1281,0))-1)*100)</f>
        <v>7.1428571428571397</v>
      </c>
      <c r="T43" s="673">
        <f>IF(INDEX(Historical!$F$7:$F$1250,MATCH(B43,Historical!$B$7:$B$1281,0))=0,"n/a",((INDEX(Historical!$C$7:$C$1259,MATCH(B43,Historical!$B$7:$B$1281,0))/INDEX(Historical!$F$7:$F$1250,MATCH(B43,Historical!$B$7:$B$1281,0)))^(1/3)-1)*100)</f>
        <v>18.939621345895596</v>
      </c>
      <c r="U43" s="673">
        <f>IF(INDEX(Historical!$H$7:$H$1250,MATCH(B43,Historical!$B$7:$B$1281,0))=0,"n/a",((INDEX(Historical!$C$7:$C$1259,MATCH(B43,Historical!$B$7:$B$1281,0))/INDEX(Historical!$H$7:$H$1250,MATCH(B43,Historical!$B$7:$B$1281,0)))^(1/5)-1)*100)</f>
        <v>16.492500615880324</v>
      </c>
      <c r="V43" s="673">
        <f>IF(INDEX(Historical!$O$7:$O$1250,MATCH(B43,Historical!$B$7:$B$1281,0))=0,"n/a",((INDEX(Historical!$C$7:$C$1259,MATCH(B43,Historical!$B$7:$B$1281,0))/INDEX(Historical!$O$7:$O$1250,MATCH(B43,Historical!$B$7:$B$1281,0)))^(1/10)-1)*100)</f>
        <v>11.722803360429435</v>
      </c>
      <c r="W43" s="674">
        <f t="shared" si="3"/>
        <v>1.4068734336661401</v>
      </c>
      <c r="X43" s="675">
        <f t="shared" si="4"/>
        <v>0.51539064424626013</v>
      </c>
      <c r="Y43" s="633" t="s">
        <v>946</v>
      </c>
      <c r="Z43" s="624">
        <f t="shared" si="5"/>
        <v>28.85771543086172</v>
      </c>
      <c r="AA43" s="853">
        <f t="shared" si="6"/>
        <v>8.1482965931863713</v>
      </c>
      <c r="AB43" s="854">
        <v>12</v>
      </c>
      <c r="AC43" s="833">
        <v>4.99</v>
      </c>
      <c r="AD43" s="833">
        <v>1.01</v>
      </c>
      <c r="AE43" s="833">
        <v>1.08</v>
      </c>
      <c r="AF43" s="833">
        <v>1.43</v>
      </c>
      <c r="AG43" s="833">
        <v>21.2</v>
      </c>
      <c r="AH43" s="833">
        <v>32.4</v>
      </c>
      <c r="AI43" s="833">
        <v>-6</v>
      </c>
      <c r="AJ43" s="833">
        <v>32</v>
      </c>
      <c r="AK43" s="833">
        <v>8.1</v>
      </c>
      <c r="AL43" s="845">
        <v>11670</v>
      </c>
      <c r="AM43" s="839">
        <v>2.7</v>
      </c>
      <c r="AN43" s="833">
        <v>0.32</v>
      </c>
      <c r="AO43" s="711">
        <f t="shared" si="7"/>
        <v>11.885768213544912</v>
      </c>
      <c r="AP43" s="712">
        <f t="shared" si="8"/>
        <v>20.034064806731283</v>
      </c>
      <c r="AQ43" s="855">
        <f t="shared" si="9"/>
        <v>-28.036848539589343</v>
      </c>
      <c r="AR43" s="624">
        <f>INDEX(Historical!$C$7:$C$1259,MATCH(B43,Historical!$B$7:$B$1281,0))*IF(AH43="n/a",1.03,IF(AH43&lt;0,1.01,IF(AH43&gt;10,1.1,(1+AH43/100))))</f>
        <v>1.4850000000000003</v>
      </c>
      <c r="AS43" s="853">
        <f t="shared" si="10"/>
        <v>1.4998500000000003</v>
      </c>
      <c r="AT43" s="853">
        <f t="shared" si="15"/>
        <v>1.6213378500000004</v>
      </c>
      <c r="AU43" s="853">
        <f t="shared" si="15"/>
        <v>1.7526662158500004</v>
      </c>
      <c r="AV43" s="853">
        <f t="shared" si="15"/>
        <v>1.8946321793338503</v>
      </c>
      <c r="AW43" s="624">
        <f t="shared" si="12"/>
        <v>8.2534862451838524</v>
      </c>
      <c r="AX43" s="719">
        <f t="shared" si="13"/>
        <v>20.298785649738939</v>
      </c>
      <c r="AY43" s="900">
        <v>1.39</v>
      </c>
      <c r="AZ43" s="839">
        <v>75.87</v>
      </c>
      <c r="BA43" s="839">
        <v>-4.6399999999999997</v>
      </c>
      <c r="BB43" s="839">
        <v>2.9499999999999997</v>
      </c>
      <c r="BC43" s="839">
        <v>14.95</v>
      </c>
      <c r="BE43" s="597">
        <v>2012</v>
      </c>
      <c r="BF43" s="865">
        <f t="shared" si="14"/>
        <v>0</v>
      </c>
      <c r="BG43" s="849">
        <v>3.5999999999999996</v>
      </c>
    </row>
    <row r="44" spans="1:59" ht="11.25" customHeight="1" x14ac:dyDescent="0.2">
      <c r="A44" s="831" t="s">
        <v>880</v>
      </c>
      <c r="B44" s="842" t="s">
        <v>881</v>
      </c>
      <c r="C44" s="898" t="s">
        <v>112</v>
      </c>
      <c r="D44" s="898" t="s">
        <v>4266</v>
      </c>
      <c r="E44" s="705">
        <v>9</v>
      </c>
      <c r="F44" s="1153">
        <v>505</v>
      </c>
      <c r="G44" s="1153" t="s">
        <v>106</v>
      </c>
      <c r="H44" s="1153" t="s">
        <v>106</v>
      </c>
      <c r="I44" s="841">
        <v>49</v>
      </c>
      <c r="J44" s="624">
        <f t="shared" si="0"/>
        <v>1.306122448979592</v>
      </c>
      <c r="K44" s="844">
        <v>0.16</v>
      </c>
      <c r="L44" s="854">
        <v>4</v>
      </c>
      <c r="M44" s="615">
        <f t="shared" si="1"/>
        <v>0.64</v>
      </c>
      <c r="N44" s="837" t="s">
        <v>264</v>
      </c>
      <c r="O44" s="706">
        <v>0.15</v>
      </c>
      <c r="P44" s="606">
        <v>44182</v>
      </c>
      <c r="Q44" s="606">
        <v>44202</v>
      </c>
      <c r="R44" s="615">
        <f t="shared" si="2"/>
        <v>6.6666666666666732</v>
      </c>
      <c r="S44" s="673">
        <f>IF(INDEX(Historical!$D$7:$D$1257,MATCH(B44,Historical!$B$7:$B$1281,0))=0,"n/a",(INDEX(Historical!$C$7:$C$1259,MATCH(B44,Historical!$B$7:$B$1281,0))/INDEX(Historical!$D$7:$D$1257,MATCH(B44,Historical!$B$7:$B$1281,0))-1)*100)</f>
        <v>15.384615384615374</v>
      </c>
      <c r="T44" s="673">
        <f>IF(INDEX(Historical!$F$7:$F$1250,MATCH(B44,Historical!$B$7:$B$1281,0))=0,"n/a",((INDEX(Historical!$C$7:$C$1259,MATCH(B44,Historical!$B$7:$B$1281,0))/INDEX(Historical!$F$7:$F$1250,MATCH(B44,Historical!$B$7:$B$1281,0)))^(1/3)-1)*100)</f>
        <v>25.99210498948732</v>
      </c>
      <c r="U44" s="673">
        <f>IF(INDEX(Historical!$H$7:$H$1250,MATCH(B44,Historical!$B$7:$B$1281,0))=0,"n/a",((INDEX(Historical!$C$7:$C$1259,MATCH(B44,Historical!$B$7:$B$1281,0))/INDEX(Historical!$H$7:$H$1250,MATCH(B44,Historical!$B$7:$B$1281,0)))^(1/5)-1)*100)</f>
        <v>30.258554234867606</v>
      </c>
      <c r="V44" s="673" t="str">
        <f>IF(INDEX(Historical!$O$7:$O$1250,MATCH(B44,Historical!$B$7:$B$1281,0))=0,"n/a",((INDEX(Historical!$C$7:$C$1259,MATCH(B44,Historical!$B$7:$B$1281,0))/INDEX(Historical!$O$7:$O$1250,MATCH(B44,Historical!$B$7:$B$1281,0)))^(1/10)-1)*100)</f>
        <v>n/a</v>
      </c>
      <c r="W44" s="674" t="str">
        <f t="shared" si="3"/>
        <v>n/a</v>
      </c>
      <c r="X44" s="675">
        <f t="shared" si="4"/>
        <v>2.2581010623035525</v>
      </c>
      <c r="Y44" s="634"/>
      <c r="Z44" s="624">
        <f t="shared" si="5"/>
        <v>14.545454545454545</v>
      </c>
      <c r="AA44" s="853">
        <f t="shared" si="6"/>
        <v>11.136363636363635</v>
      </c>
      <c r="AB44" s="854">
        <v>12</v>
      </c>
      <c r="AC44" s="833">
        <v>4.4000000000000004</v>
      </c>
      <c r="AD44" s="833">
        <v>1.17</v>
      </c>
      <c r="AE44" s="833">
        <v>2.76</v>
      </c>
      <c r="AF44" s="833">
        <v>0.94</v>
      </c>
      <c r="AG44" s="833">
        <v>8.5</v>
      </c>
      <c r="AH44" s="833">
        <v>-13.600000000000001</v>
      </c>
      <c r="AI44" s="833">
        <v>27.950000000000003</v>
      </c>
      <c r="AJ44" s="833">
        <v>13.4</v>
      </c>
      <c r="AK44" s="833">
        <v>9.7000000000000011</v>
      </c>
      <c r="AL44" s="845">
        <v>5570</v>
      </c>
      <c r="AM44" s="839">
        <v>2.6</v>
      </c>
      <c r="AN44" s="833">
        <v>2.72</v>
      </c>
      <c r="AO44" s="711">
        <f t="shared" si="7"/>
        <v>20.428313047483563</v>
      </c>
      <c r="AP44" s="712">
        <f t="shared" si="8"/>
        <v>31.5646766838472</v>
      </c>
      <c r="AQ44" s="855">
        <f t="shared" si="9"/>
        <v>-31.790577978366851</v>
      </c>
      <c r="AR44" s="624">
        <f>INDEX(Historical!$C$7:$C$1259,MATCH(B44,Historical!$B$7:$B$1281,0))*IF(AH44="n/a",1.03,IF(AH44&lt;0,1.01,IF(AH44&gt;10,1.1,(1+AH44/100))))</f>
        <v>0.60599999999999998</v>
      </c>
      <c r="AS44" s="853">
        <f t="shared" si="10"/>
        <v>0.66660000000000008</v>
      </c>
      <c r="AT44" s="853">
        <f t="shared" si="15"/>
        <v>0.73126020000000003</v>
      </c>
      <c r="AU44" s="853">
        <f t="shared" si="15"/>
        <v>0.80219243939999996</v>
      </c>
      <c r="AV44" s="853">
        <f t="shared" si="15"/>
        <v>0.88000510602179993</v>
      </c>
      <c r="AW44" s="624">
        <f t="shared" si="12"/>
        <v>3.6860577454217998</v>
      </c>
      <c r="AX44" s="719">
        <f t="shared" si="13"/>
        <v>7.5225668273914277</v>
      </c>
      <c r="AY44" s="900">
        <v>2.2400000000000002</v>
      </c>
      <c r="AZ44" s="839">
        <v>178.25</v>
      </c>
      <c r="BA44" s="839">
        <v>-7.48</v>
      </c>
      <c r="BB44" s="839">
        <v>6.98</v>
      </c>
      <c r="BC44" s="839">
        <v>34.729999999999997</v>
      </c>
      <c r="BE44" s="597">
        <v>2013</v>
      </c>
      <c r="BF44" s="865">
        <f t="shared" si="14"/>
        <v>0</v>
      </c>
      <c r="BG44" s="849">
        <v>2.1</v>
      </c>
    </row>
    <row r="45" spans="1:59" s="744" customFormat="1" ht="11.25" customHeight="1" x14ac:dyDescent="0.2">
      <c r="A45" s="619" t="s">
        <v>878</v>
      </c>
      <c r="B45" s="751" t="s">
        <v>879</v>
      </c>
      <c r="C45" s="898" t="s">
        <v>4253</v>
      </c>
      <c r="D45" s="898" t="s">
        <v>4254</v>
      </c>
      <c r="E45" s="727">
        <v>9</v>
      </c>
      <c r="F45" s="1153">
        <v>506</v>
      </c>
      <c r="G45" s="1152" t="s">
        <v>37</v>
      </c>
      <c r="H45" s="1152" t="s">
        <v>37</v>
      </c>
      <c r="I45" s="728">
        <v>67.31</v>
      </c>
      <c r="J45" s="729">
        <f t="shared" si="0"/>
        <v>3.690387758134007</v>
      </c>
      <c r="K45" s="730">
        <v>0.20699999999999999</v>
      </c>
      <c r="L45" s="731">
        <v>12</v>
      </c>
      <c r="M45" s="732">
        <f t="shared" si="1"/>
        <v>2.484</v>
      </c>
      <c r="N45" s="733" t="s">
        <v>1047</v>
      </c>
      <c r="O45" s="734">
        <v>0.2</v>
      </c>
      <c r="P45" s="1122">
        <v>44187</v>
      </c>
      <c r="Q45" s="1122">
        <v>44202</v>
      </c>
      <c r="R45" s="732">
        <f t="shared" si="2"/>
        <v>3.4999999999999893</v>
      </c>
      <c r="S45" s="673">
        <f>IF(INDEX(Historical!$D$7:$D$1257,MATCH(B45,Historical!$B$7:$B$1281,0))=0,"n/a",(INDEX(Historical!$C$7:$C$1259,MATCH(B45,Historical!$B$7:$B$1281,0))/INDEX(Historical!$D$7:$D$1257,MATCH(B45,Historical!$B$7:$B$1281,0))-1)*100)</f>
        <v>5.8035714285714191</v>
      </c>
      <c r="T45" s="673">
        <f>IF(INDEX(Historical!$F$7:$F$1250,MATCH(B45,Historical!$B$7:$B$1281,0))=0,"n/a",((INDEX(Historical!$C$7:$C$1259,MATCH(B45,Historical!$B$7:$B$1281,0))/INDEX(Historical!$F$7:$F$1250,MATCH(B45,Historical!$B$7:$B$1281,0)))^(1/3)-1)*100)</f>
        <v>5.470820729692516</v>
      </c>
      <c r="U45" s="673">
        <f>IF(INDEX(Historical!$H$7:$H$1250,MATCH(B45,Historical!$B$7:$B$1281,0))=0,"n/a",((INDEX(Historical!$C$7:$C$1259,MATCH(B45,Historical!$B$7:$B$1281,0))/INDEX(Historical!$H$7:$H$1250,MATCH(B45,Historical!$B$7:$B$1281,0)))^(1/5)-1)*100)</f>
        <v>5.3075360122292414</v>
      </c>
      <c r="V45" s="673">
        <f>IF(INDEX(Historical!$O$7:$O$1250,MATCH(B45,Historical!$B$7:$B$1281,0))=0,"n/a",((INDEX(Historical!$C$7:$C$1259,MATCH(B45,Historical!$B$7:$B$1281,0))/INDEX(Historical!$O$7:$O$1250,MATCH(B45,Historical!$B$7:$B$1281,0)))^(1/10)-1)*100)</f>
        <v>1.5106988907206853</v>
      </c>
      <c r="W45" s="674">
        <f t="shared" si="3"/>
        <v>3.5132984109740484</v>
      </c>
      <c r="X45" s="675" t="str">
        <f t="shared" si="4"/>
        <v>n/a</v>
      </c>
      <c r="Y45" s="735"/>
      <c r="Z45" s="729">
        <f t="shared" si="5"/>
        <v>141.94285714285715</v>
      </c>
      <c r="AA45" s="736">
        <f t="shared" si="6"/>
        <v>38.462857142857146</v>
      </c>
      <c r="AB45" s="731">
        <v>12</v>
      </c>
      <c r="AC45" s="737">
        <v>1.75</v>
      </c>
      <c r="AD45" s="737" t="s">
        <v>136</v>
      </c>
      <c r="AE45" s="737">
        <v>17</v>
      </c>
      <c r="AF45" s="737">
        <v>1.47</v>
      </c>
      <c r="AG45" s="737">
        <v>4.2</v>
      </c>
      <c r="AH45" s="737">
        <v>-10.100000000000001</v>
      </c>
      <c r="AI45" s="737">
        <v>4.1900000000000004</v>
      </c>
      <c r="AJ45" s="737">
        <v>-4.2</v>
      </c>
      <c r="AK45" s="737">
        <v>-0.89999999999999991</v>
      </c>
      <c r="AL45" s="738">
        <v>4230</v>
      </c>
      <c r="AM45" s="739">
        <v>1.9</v>
      </c>
      <c r="AN45" s="737">
        <v>0.48</v>
      </c>
      <c r="AO45" s="740">
        <f t="shared" si="7"/>
        <v>-29.464933372493896</v>
      </c>
      <c r="AP45" s="741">
        <f t="shared" si="8"/>
        <v>8.9979237703632489</v>
      </c>
      <c r="AQ45" s="742">
        <f t="shared" si="9"/>
        <v>58.521502221833209</v>
      </c>
      <c r="AR45" s="624">
        <f>INDEX(Historical!$C$7:$C$1259,MATCH(B45,Historical!$B$7:$B$1281,0))*IF(AH45="n/a",1.03,IF(AH45&lt;0,1.01,IF(AH45&gt;10,1.1,(1+AH45/100))))</f>
        <v>2.3936999999999999</v>
      </c>
      <c r="AS45" s="736">
        <f t="shared" si="10"/>
        <v>2.4939960299999999</v>
      </c>
      <c r="AT45" s="736">
        <f t="shared" si="15"/>
        <v>2.5189359903000001</v>
      </c>
      <c r="AU45" s="736">
        <f t="shared" si="15"/>
        <v>2.5441253502030001</v>
      </c>
      <c r="AV45" s="736">
        <f t="shared" si="15"/>
        <v>2.56956660370503</v>
      </c>
      <c r="AW45" s="729">
        <f t="shared" si="12"/>
        <v>12.520323974208029</v>
      </c>
      <c r="AX45" s="743">
        <f t="shared" si="13"/>
        <v>18.600986442145341</v>
      </c>
      <c r="AY45" s="901">
        <v>0.32</v>
      </c>
      <c r="AZ45" s="739">
        <v>22.52</v>
      </c>
      <c r="BA45" s="739">
        <v>-7.39</v>
      </c>
      <c r="BB45" s="739">
        <v>2.96</v>
      </c>
      <c r="BC45" s="739">
        <v>2.65</v>
      </c>
      <c r="BD45" s="875"/>
      <c r="BE45" s="597">
        <v>2013</v>
      </c>
      <c r="BF45" s="865">
        <f t="shared" si="14"/>
        <v>0</v>
      </c>
      <c r="BG45" s="793">
        <v>2.7</v>
      </c>
    </row>
    <row r="46" spans="1:59" ht="11.25" customHeight="1" x14ac:dyDescent="0.2">
      <c r="A46" s="838" t="s">
        <v>1236</v>
      </c>
      <c r="B46" s="842" t="s">
        <v>1237</v>
      </c>
      <c r="C46" s="898" t="s">
        <v>4253</v>
      </c>
      <c r="D46" s="898" t="s">
        <v>4254</v>
      </c>
      <c r="E46" s="705">
        <v>9</v>
      </c>
      <c r="F46" s="1153">
        <v>507</v>
      </c>
      <c r="G46" s="1153" t="s">
        <v>37</v>
      </c>
      <c r="H46" s="1153" t="s">
        <v>115</v>
      </c>
      <c r="I46" s="841">
        <v>28.32</v>
      </c>
      <c r="J46" s="624">
        <f t="shared" si="0"/>
        <v>5.508474576271186</v>
      </c>
      <c r="K46" s="844">
        <v>0.39</v>
      </c>
      <c r="L46" s="854">
        <v>4</v>
      </c>
      <c r="M46" s="615">
        <f t="shared" si="1"/>
        <v>1.56</v>
      </c>
      <c r="N46" s="837" t="s">
        <v>264</v>
      </c>
      <c r="O46" s="706">
        <v>0.37</v>
      </c>
      <c r="P46" s="606">
        <v>44188</v>
      </c>
      <c r="Q46" s="606">
        <v>44203</v>
      </c>
      <c r="R46" s="615">
        <f t="shared" si="2"/>
        <v>5.4054054054054106</v>
      </c>
      <c r="S46" s="673">
        <f>IF(INDEX(Historical!$D$7:$D$1257,MATCH(B46,Historical!$B$7:$B$1281,0))=0,"n/a",(INDEX(Historical!$C$7:$C$1259,MATCH(B46,Historical!$B$7:$B$1281,0))/INDEX(Historical!$D$7:$D$1257,MATCH(B46,Historical!$B$7:$B$1281,0))-1)*100)</f>
        <v>5.7142857142857162</v>
      </c>
      <c r="T46" s="673">
        <f>IF(INDEX(Historical!$F$7:$F$1250,MATCH(B46,Historical!$B$7:$B$1281,0))=0,"n/a",((INDEX(Historical!$C$7:$C$1259,MATCH(B46,Historical!$B$7:$B$1281,0))/INDEX(Historical!$F$7:$F$1250,MATCH(B46,Historical!$B$7:$B$1281,0)))^(1/3)-1)*100)</f>
        <v>9.735689700133566</v>
      </c>
      <c r="U46" s="673">
        <f>IF(INDEX(Historical!$H$7:$H$1250,MATCH(B46,Historical!$B$7:$B$1281,0))=0,"n/a",((INDEX(Historical!$C$7:$C$1259,MATCH(B46,Historical!$B$7:$B$1281,0))/INDEX(Historical!$H$7:$H$1250,MATCH(B46,Historical!$B$7:$B$1281,0)))^(1/5)-1)*100)</f>
        <v>10.459695374033062</v>
      </c>
      <c r="V46" s="673">
        <f>IF(INDEX(Historical!$O$7:$O$1250,MATCH(B46,Historical!$B$7:$B$1281,0))=0,"n/a",((INDEX(Historical!$C$7:$C$1259,MATCH(B46,Historical!$B$7:$B$1281,0))/INDEX(Historical!$O$7:$O$1250,MATCH(B46,Historical!$B$7:$B$1281,0)))^(1/10)-1)*100)</f>
        <v>-2.4928026837225503</v>
      </c>
      <c r="W46" s="674" t="str">
        <f t="shared" si="3"/>
        <v>n/a</v>
      </c>
      <c r="X46" s="675">
        <f t="shared" si="4"/>
        <v>1.5611485632885167</v>
      </c>
      <c r="Y46" s="634"/>
      <c r="Z46" s="624">
        <f t="shared" si="5"/>
        <v>97.5</v>
      </c>
      <c r="AA46" s="853">
        <f t="shared" si="6"/>
        <v>17.7</v>
      </c>
      <c r="AB46" s="854">
        <v>12</v>
      </c>
      <c r="AC46" s="833">
        <v>1.6</v>
      </c>
      <c r="AD46" s="833" t="s">
        <v>136</v>
      </c>
      <c r="AE46" s="833">
        <v>8.5399999999999991</v>
      </c>
      <c r="AF46" s="833">
        <v>1.89</v>
      </c>
      <c r="AG46" s="833">
        <v>11.1</v>
      </c>
      <c r="AH46" s="833">
        <v>36.4</v>
      </c>
      <c r="AI46" s="833">
        <v>4.99</v>
      </c>
      <c r="AJ46" s="833">
        <v>6.7</v>
      </c>
      <c r="AK46" s="833" t="s">
        <v>136</v>
      </c>
      <c r="AL46" s="845">
        <v>1260</v>
      </c>
      <c r="AM46" s="839">
        <v>0.70000000000000007</v>
      </c>
      <c r="AN46" s="833">
        <v>0.84</v>
      </c>
      <c r="AO46" s="711">
        <f t="shared" si="7"/>
        <v>-1.7318300496957519</v>
      </c>
      <c r="AP46" s="712">
        <f t="shared" si="8"/>
        <v>15.968169950304247</v>
      </c>
      <c r="AQ46" s="855">
        <f t="shared" si="9"/>
        <v>21.934408597409451</v>
      </c>
      <c r="AR46" s="624">
        <f>INDEX(Historical!$C$7:$C$1259,MATCH(B46,Historical!$B$7:$B$1281,0))*IF(AH46="n/a",1.03,IF(AH46&lt;0,1.01,IF(AH46&gt;10,1.1,(1+AH46/100))))</f>
        <v>1.6280000000000001</v>
      </c>
      <c r="AS46" s="853">
        <f t="shared" si="10"/>
        <v>1.7092372000000002</v>
      </c>
      <c r="AT46" s="853">
        <f t="shared" si="15"/>
        <v>1.7605143160000003</v>
      </c>
      <c r="AU46" s="853">
        <f t="shared" si="15"/>
        <v>1.8133297454800004</v>
      </c>
      <c r="AV46" s="853">
        <f t="shared" si="15"/>
        <v>1.8677296378444004</v>
      </c>
      <c r="AW46" s="624">
        <f t="shared" si="12"/>
        <v>8.7788108993244016</v>
      </c>
      <c r="AX46" s="719">
        <f t="shared" si="13"/>
        <v>30.998626056936445</v>
      </c>
      <c r="AY46" s="900">
        <v>0.8</v>
      </c>
      <c r="AZ46" s="839">
        <v>57.509999999999991</v>
      </c>
      <c r="BA46" s="839">
        <v>-11.219999999999999</v>
      </c>
      <c r="BB46" s="839">
        <v>0.44</v>
      </c>
      <c r="BC46" s="839">
        <v>-0.01</v>
      </c>
      <c r="BE46" s="597">
        <v>2013</v>
      </c>
      <c r="BF46" s="865">
        <f t="shared" si="14"/>
        <v>0</v>
      </c>
      <c r="BG46" s="849">
        <v>5.2</v>
      </c>
    </row>
    <row r="47" spans="1:59" ht="11.25" customHeight="1" x14ac:dyDescent="0.2">
      <c r="A47" s="838" t="s">
        <v>1590</v>
      </c>
      <c r="B47" s="842" t="s">
        <v>1591</v>
      </c>
      <c r="C47" s="898" t="s">
        <v>108</v>
      </c>
      <c r="D47" s="898" t="s">
        <v>4268</v>
      </c>
      <c r="E47" s="705">
        <v>9</v>
      </c>
      <c r="F47" s="1153">
        <v>508</v>
      </c>
      <c r="G47" s="1153" t="s">
        <v>106</v>
      </c>
      <c r="H47" s="1153" t="s">
        <v>106</v>
      </c>
      <c r="I47" s="841">
        <v>122.56</v>
      </c>
      <c r="J47" s="624">
        <f t="shared" si="0"/>
        <v>1.2728459530026108</v>
      </c>
      <c r="K47" s="844">
        <v>0.39</v>
      </c>
      <c r="L47" s="854">
        <v>4</v>
      </c>
      <c r="M47" s="615">
        <f t="shared" si="1"/>
        <v>1.56</v>
      </c>
      <c r="N47" s="837" t="s">
        <v>567</v>
      </c>
      <c r="O47" s="706">
        <v>0.37</v>
      </c>
      <c r="P47" s="606">
        <v>44200</v>
      </c>
      <c r="Q47" s="606">
        <v>44215</v>
      </c>
      <c r="R47" s="615">
        <f t="shared" si="2"/>
        <v>5.4054054054054106</v>
      </c>
      <c r="S47" s="673">
        <f>IF(INDEX(Historical!$D$7:$D$1257,MATCH(B47,Historical!$B$7:$B$1281,0))=0,"n/a",(INDEX(Historical!$C$7:$C$1259,MATCH(B47,Historical!$B$7:$B$1281,0))/INDEX(Historical!$D$7:$D$1257,MATCH(B47,Historical!$B$7:$B$1281,0))-1)*100)</f>
        <v>8.8235294117646959</v>
      </c>
      <c r="T47" s="673">
        <f>IF(INDEX(Historical!$F$7:$F$1250,MATCH(B47,Historical!$B$7:$B$1281,0))=0,"n/a",((INDEX(Historical!$C$7:$C$1259,MATCH(B47,Historical!$B$7:$B$1281,0))/INDEX(Historical!$F$7:$F$1250,MATCH(B47,Historical!$B$7:$B$1281,0)))^(1/3)-1)*100)</f>
        <v>18.92130903339455</v>
      </c>
      <c r="U47" s="673">
        <f>IF(INDEX(Historical!$H$7:$H$1250,MATCH(B47,Historical!$B$7:$B$1281,0))=0,"n/a",((INDEX(Historical!$C$7:$C$1259,MATCH(B47,Historical!$B$7:$B$1281,0))/INDEX(Historical!$H$7:$H$1250,MATCH(B47,Historical!$B$7:$B$1281,0)))^(1/5)-1)*100)</f>
        <v>15.501026450272271</v>
      </c>
      <c r="V47" s="673">
        <f>IF(INDEX(Historical!$O$7:$O$1250,MATCH(B47,Historical!$B$7:$B$1281,0))=0,"n/a",((INDEX(Historical!$C$7:$C$1259,MATCH(B47,Historical!$B$7:$B$1281,0))/INDEX(Historical!$O$7:$O$1250,MATCH(B47,Historical!$B$7:$B$1281,0)))^(1/10)-1)*100)</f>
        <v>12.896610659322395</v>
      </c>
      <c r="W47" s="674">
        <f t="shared" si="3"/>
        <v>1.2019457561175004</v>
      </c>
      <c r="X47" s="675">
        <f t="shared" si="4"/>
        <v>1.3840202187743098</v>
      </c>
      <c r="Y47" s="634"/>
      <c r="Z47" s="624">
        <f t="shared" si="5"/>
        <v>25.28363047001621</v>
      </c>
      <c r="AA47" s="853">
        <f t="shared" si="6"/>
        <v>19.863857374392222</v>
      </c>
      <c r="AB47" s="854">
        <v>9</v>
      </c>
      <c r="AC47" s="833">
        <v>6.17</v>
      </c>
      <c r="AD47" s="833">
        <v>1.77</v>
      </c>
      <c r="AE47" s="833">
        <v>1.98</v>
      </c>
      <c r="AF47" s="833">
        <v>2.2799999999999998</v>
      </c>
      <c r="AG47" s="833">
        <v>12.2</v>
      </c>
      <c r="AH47" s="833">
        <v>-18.7</v>
      </c>
      <c r="AI47" s="833">
        <v>6.18</v>
      </c>
      <c r="AJ47" s="833">
        <v>11.200000000000001</v>
      </c>
      <c r="AK47" s="833">
        <v>11.26</v>
      </c>
      <c r="AL47" s="845">
        <v>16590</v>
      </c>
      <c r="AM47" s="839">
        <v>0.4</v>
      </c>
      <c r="AN47" s="833">
        <v>4.21</v>
      </c>
      <c r="AO47" s="711">
        <f t="shared" si="7"/>
        <v>-3.0899849711173388</v>
      </c>
      <c r="AP47" s="712">
        <f t="shared" si="8"/>
        <v>16.773872403274883</v>
      </c>
      <c r="AQ47" s="855">
        <f t="shared" si="9"/>
        <v>41.875680812642393</v>
      </c>
      <c r="AR47" s="624">
        <f>INDEX(Historical!$C$7:$C$1259,MATCH(B47,Historical!$B$7:$B$1281,0))*IF(AH47="n/a",1.03,IF(AH47&lt;0,1.01,IF(AH47&gt;10,1.1,(1+AH47/100))))</f>
        <v>1.4947999999999999</v>
      </c>
      <c r="AS47" s="853">
        <f t="shared" si="10"/>
        <v>1.5871786400000001</v>
      </c>
      <c r="AT47" s="853">
        <f t="shared" ref="AT47:AV66" si="16">IF($AK47="n/a",1.03*AS47,IF($AK47&lt;0,1.01*AS47,IF($AK47&gt;10,1.1*AS47,(1+$AK47/100)*AS47)))</f>
        <v>1.7458965040000003</v>
      </c>
      <c r="AU47" s="853">
        <f t="shared" si="16"/>
        <v>1.9204861544000005</v>
      </c>
      <c r="AV47" s="853">
        <f t="shared" si="16"/>
        <v>2.1125347698400008</v>
      </c>
      <c r="AW47" s="624">
        <f t="shared" si="12"/>
        <v>8.8608960682400024</v>
      </c>
      <c r="AX47" s="719">
        <f t="shared" si="13"/>
        <v>7.2298433977154062</v>
      </c>
      <c r="AY47" s="900">
        <v>1.25</v>
      </c>
      <c r="AZ47" s="839">
        <v>116.71000000000001</v>
      </c>
      <c r="BA47" s="839">
        <v>-1.17</v>
      </c>
      <c r="BB47" s="839">
        <v>7.7</v>
      </c>
      <c r="BC47" s="839">
        <v>38.57</v>
      </c>
      <c r="BE47" s="597">
        <v>2013</v>
      </c>
      <c r="BF47" s="865">
        <f t="shared" si="14"/>
        <v>0</v>
      </c>
      <c r="BG47" s="849">
        <v>1.7999999999999998</v>
      </c>
    </row>
    <row r="48" spans="1:59" ht="11.25" customHeight="1" x14ac:dyDescent="0.2">
      <c r="A48" s="832" t="s">
        <v>866</v>
      </c>
      <c r="B48" s="842" t="s">
        <v>867</v>
      </c>
      <c r="C48" s="898" t="s">
        <v>153</v>
      </c>
      <c r="D48" s="898" t="s">
        <v>913</v>
      </c>
      <c r="E48" s="705">
        <v>9</v>
      </c>
      <c r="F48" s="1153">
        <v>509</v>
      </c>
      <c r="G48" s="1153" t="s">
        <v>37</v>
      </c>
      <c r="H48" s="1153" t="s">
        <v>37</v>
      </c>
      <c r="I48" s="841">
        <v>108.22</v>
      </c>
      <c r="J48" s="624">
        <f t="shared" si="0"/>
        <v>4.8050267972648308</v>
      </c>
      <c r="K48" s="844">
        <v>1.3</v>
      </c>
      <c r="L48" s="854">
        <v>4</v>
      </c>
      <c r="M48" s="615">
        <f t="shared" si="1"/>
        <v>5.2</v>
      </c>
      <c r="N48" s="837" t="s">
        <v>107</v>
      </c>
      <c r="O48" s="706">
        <v>1.18</v>
      </c>
      <c r="P48" s="606">
        <v>44210</v>
      </c>
      <c r="Q48" s="606">
        <v>44243</v>
      </c>
      <c r="R48" s="615">
        <f t="shared" si="2"/>
        <v>10.169491525423737</v>
      </c>
      <c r="S48" s="673">
        <f>IF(INDEX(Historical!$D$7:$D$1257,MATCH(B48,Historical!$B$7:$B$1281,0))=0,"n/a",(INDEX(Historical!$C$7:$C$1259,MATCH(B48,Historical!$B$7:$B$1281,0))/INDEX(Historical!$D$7:$D$1257,MATCH(B48,Historical!$B$7:$B$1281,0))-1)*100)</f>
        <v>10.280373831775691</v>
      </c>
      <c r="T48" s="673">
        <f>IF(INDEX(Historical!$F$7:$F$1250,MATCH(B48,Historical!$B$7:$B$1281,0))=0,"n/a",((INDEX(Historical!$C$7:$C$1259,MATCH(B48,Historical!$B$7:$B$1281,0))/INDEX(Historical!$F$7:$F$1250,MATCH(B48,Historical!$B$7:$B$1281,0)))^(1/3)-1)*100)</f>
        <v>22.621703288100402</v>
      </c>
      <c r="U48" s="673">
        <f>IF(INDEX(Historical!$H$7:$H$1250,MATCH(B48,Historical!$B$7:$B$1281,0))=0,"n/a",((INDEX(Historical!$C$7:$C$1259,MATCH(B48,Historical!$B$7:$B$1281,0))/INDEX(Historical!$H$7:$H$1250,MATCH(B48,Historical!$B$7:$B$1281,0)))^(1/5)-1)*100)</f>
        <v>18.499938741414248</v>
      </c>
      <c r="V48" s="673" t="str">
        <f>IF(INDEX(Historical!$O$7:$O$1250,MATCH(B48,Historical!$B$7:$B$1281,0))=0,"n/a",((INDEX(Historical!$C$7:$C$1259,MATCH(B48,Historical!$B$7:$B$1281,0))/INDEX(Historical!$O$7:$O$1250,MATCH(B48,Historical!$B$7:$B$1281,0)))^(1/10)-1)*100)</f>
        <v>n/a</v>
      </c>
      <c r="W48" s="674" t="str">
        <f t="shared" si="3"/>
        <v>n/a</v>
      </c>
      <c r="X48" s="675" t="str">
        <f t="shared" si="4"/>
        <v>n/a</v>
      </c>
      <c r="Y48" s="843"/>
      <c r="Z48" s="624">
        <f t="shared" si="5"/>
        <v>191.8819188191882</v>
      </c>
      <c r="AA48" s="853">
        <f t="shared" si="6"/>
        <v>39.933579335793361</v>
      </c>
      <c r="AB48" s="854">
        <v>12</v>
      </c>
      <c r="AC48" s="833">
        <v>2.71</v>
      </c>
      <c r="AD48" s="833">
        <v>8.27</v>
      </c>
      <c r="AE48" s="833">
        <v>4.03</v>
      </c>
      <c r="AF48" s="833">
        <v>14.45</v>
      </c>
      <c r="AG48" s="834">
        <v>51.1</v>
      </c>
      <c r="AH48" s="833">
        <v>-48.5</v>
      </c>
      <c r="AI48" s="833">
        <v>10.8</v>
      </c>
      <c r="AJ48" s="833">
        <v>-2.8000000000000003</v>
      </c>
      <c r="AK48" s="833">
        <v>4.7699999999999996</v>
      </c>
      <c r="AL48" s="845">
        <v>184730</v>
      </c>
      <c r="AM48" s="839">
        <v>0.1</v>
      </c>
      <c r="AN48" s="833">
        <v>6.58</v>
      </c>
      <c r="AO48" s="711">
        <f t="shared" si="7"/>
        <v>-16.628613797114284</v>
      </c>
      <c r="AP48" s="712">
        <f t="shared" si="8"/>
        <v>23.304965538679077</v>
      </c>
      <c r="AQ48" s="855">
        <f t="shared" si="9"/>
        <v>406.4210902235472</v>
      </c>
      <c r="AR48" s="624">
        <f>INDEX(Historical!$C$7:$C$1259,MATCH(B48,Historical!$B$7:$B$1281,0))*IF(AH48="n/a",1.03,IF(AH48&lt;0,1.01,IF(AH48&gt;10,1.1,(1+AH48/100))))</f>
        <v>4.7671999999999999</v>
      </c>
      <c r="AS48" s="853">
        <f t="shared" si="10"/>
        <v>5.2439200000000001</v>
      </c>
      <c r="AT48" s="853">
        <f t="shared" si="16"/>
        <v>5.4940549840000008</v>
      </c>
      <c r="AU48" s="853">
        <f t="shared" si="16"/>
        <v>5.7561214067368009</v>
      </c>
      <c r="AV48" s="853">
        <f t="shared" si="16"/>
        <v>6.0306883978381469</v>
      </c>
      <c r="AW48" s="624">
        <f t="shared" si="12"/>
        <v>27.29198478857495</v>
      </c>
      <c r="AX48" s="719">
        <f t="shared" si="13"/>
        <v>25.218984280701299</v>
      </c>
      <c r="AY48" s="900">
        <v>0.81</v>
      </c>
      <c r="AZ48" s="839">
        <v>51.5</v>
      </c>
      <c r="BA48" s="839">
        <v>-4.58</v>
      </c>
      <c r="BB48" s="839">
        <v>1.49</v>
      </c>
      <c r="BC48" s="839">
        <v>9.6</v>
      </c>
      <c r="BE48" s="597">
        <v>2013</v>
      </c>
      <c r="BF48" s="865">
        <f t="shared" si="14"/>
        <v>0</v>
      </c>
      <c r="BG48" s="849">
        <v>3.4000000000000004</v>
      </c>
    </row>
    <row r="49" spans="1:59" ht="11.25" customHeight="1" x14ac:dyDescent="0.2">
      <c r="A49" s="838" t="s">
        <v>1062</v>
      </c>
      <c r="B49" s="842" t="s">
        <v>1063</v>
      </c>
      <c r="C49" s="898" t="s">
        <v>108</v>
      </c>
      <c r="D49" s="898" t="s">
        <v>4272</v>
      </c>
      <c r="E49" s="705">
        <v>9</v>
      </c>
      <c r="F49" s="1153">
        <v>510</v>
      </c>
      <c r="G49" s="1153" t="s">
        <v>37</v>
      </c>
      <c r="H49" s="1153" t="s">
        <v>37</v>
      </c>
      <c r="I49" s="841">
        <v>81.78</v>
      </c>
      <c r="J49" s="624">
        <f t="shared" si="0"/>
        <v>2.8368794326241136</v>
      </c>
      <c r="K49" s="844">
        <v>0.57999999999999996</v>
      </c>
      <c r="L49" s="854">
        <v>4</v>
      </c>
      <c r="M49" s="615">
        <f t="shared" si="1"/>
        <v>2.3199999999999998</v>
      </c>
      <c r="N49" s="837" t="s">
        <v>160</v>
      </c>
      <c r="O49" s="706">
        <v>0.56999999999999995</v>
      </c>
      <c r="P49" s="606">
        <v>44210</v>
      </c>
      <c r="Q49" s="606">
        <v>44225</v>
      </c>
      <c r="R49" s="615">
        <f t="shared" si="2"/>
        <v>1.7543859649122824</v>
      </c>
      <c r="S49" s="673">
        <f>IF(INDEX(Historical!$D$7:$D$1257,MATCH(B49,Historical!$B$7:$B$1281,0))=0,"n/a",(INDEX(Historical!$C$7:$C$1259,MATCH(B49,Historical!$B$7:$B$1281,0))/INDEX(Historical!$D$7:$D$1257,MATCH(B49,Historical!$B$7:$B$1281,0))-1)*100)</f>
        <v>5.5555555555555358</v>
      </c>
      <c r="T49" s="673">
        <f>IF(INDEX(Historical!$F$7:$F$1250,MATCH(B49,Historical!$B$7:$B$1281,0))=0,"n/a",((INDEX(Historical!$C$7:$C$1259,MATCH(B49,Historical!$B$7:$B$1281,0))/INDEX(Historical!$F$7:$F$1250,MATCH(B49,Historical!$B$7:$B$1281,0)))^(1/3)-1)*100)</f>
        <v>9.2191853246208488</v>
      </c>
      <c r="U49" s="673">
        <f>IF(INDEX(Historical!$H$7:$H$1250,MATCH(B49,Historical!$B$7:$B$1281,0))=0,"n/a",((INDEX(Historical!$C$7:$C$1259,MATCH(B49,Historical!$B$7:$B$1281,0))/INDEX(Historical!$H$7:$H$1250,MATCH(B49,Historical!$B$7:$B$1281,0)))^(1/5)-1)*100)</f>
        <v>6.5529190372265678</v>
      </c>
      <c r="V49" s="673">
        <f>IF(INDEX(Historical!$O$7:$O$1250,MATCH(B49,Historical!$B$7:$B$1281,0))=0,"n/a",((INDEX(Historical!$C$7:$C$1259,MATCH(B49,Historical!$B$7:$B$1281,0))/INDEX(Historical!$O$7:$O$1250,MATCH(B49,Historical!$B$7:$B$1281,0)))^(1/10)-1)*100)</f>
        <v>5.302721110359232</v>
      </c>
      <c r="W49" s="674">
        <f t="shared" si="3"/>
        <v>1.2357653553427481</v>
      </c>
      <c r="X49" s="675">
        <f t="shared" si="4"/>
        <v>0.68978095128700712</v>
      </c>
      <c r="Y49" s="646"/>
      <c r="Z49" s="624">
        <f t="shared" si="5"/>
        <v>41.801801801801801</v>
      </c>
      <c r="AA49" s="853">
        <f t="shared" si="6"/>
        <v>14.735135135135137</v>
      </c>
      <c r="AB49" s="854">
        <v>12</v>
      </c>
      <c r="AC49" s="833">
        <v>5.55</v>
      </c>
      <c r="AD49" s="833">
        <v>1.86</v>
      </c>
      <c r="AE49" s="833">
        <v>7.19</v>
      </c>
      <c r="AF49" s="833">
        <v>1.85</v>
      </c>
      <c r="AG49" s="833">
        <v>12.8</v>
      </c>
      <c r="AH49" s="833">
        <v>2.2999999999999998</v>
      </c>
      <c r="AI49" s="833">
        <v>3.26</v>
      </c>
      <c r="AJ49" s="833">
        <v>9.5</v>
      </c>
      <c r="AK49" s="833">
        <v>8</v>
      </c>
      <c r="AL49" s="845">
        <v>1280</v>
      </c>
      <c r="AM49" s="839">
        <v>2.4</v>
      </c>
      <c r="AN49" s="833">
        <v>0</v>
      </c>
      <c r="AO49" s="711">
        <f t="shared" si="7"/>
        <v>-5.3453366652844547</v>
      </c>
      <c r="AP49" s="712">
        <f t="shared" si="8"/>
        <v>9.3897984698506818</v>
      </c>
      <c r="AQ49" s="855">
        <f t="shared" si="9"/>
        <v>10.070684360348903</v>
      </c>
      <c r="AR49" s="624">
        <f>INDEX(Historical!$C$7:$C$1259,MATCH(B49,Historical!$B$7:$B$1281,0))*IF(AH49="n/a",1.03,IF(AH49&lt;0,1.01,IF(AH49&gt;10,1.1,(1+AH49/100))))</f>
        <v>2.3324399999999996</v>
      </c>
      <c r="AS49" s="853">
        <f t="shared" si="10"/>
        <v>2.4084775439999997</v>
      </c>
      <c r="AT49" s="853">
        <f t="shared" si="16"/>
        <v>2.60115574752</v>
      </c>
      <c r="AU49" s="853">
        <f t="shared" si="16"/>
        <v>2.8092482073216001</v>
      </c>
      <c r="AV49" s="853">
        <f t="shared" si="16"/>
        <v>3.0339880639073282</v>
      </c>
      <c r="AW49" s="624">
        <f t="shared" si="12"/>
        <v>13.185309562748929</v>
      </c>
      <c r="AX49" s="719">
        <f t="shared" si="13"/>
        <v>16.122902375579518</v>
      </c>
      <c r="AY49" s="900">
        <v>0.66</v>
      </c>
      <c r="AZ49" s="839">
        <v>54.13</v>
      </c>
      <c r="BA49" s="839">
        <v>-7.580000000000001</v>
      </c>
      <c r="BB49" s="839">
        <v>6.2600000000000007</v>
      </c>
      <c r="BC49" s="839">
        <v>21.43</v>
      </c>
      <c r="BE49" s="597">
        <v>2012</v>
      </c>
      <c r="BF49" s="865">
        <f t="shared" si="14"/>
        <v>0</v>
      </c>
      <c r="BG49" s="849">
        <v>1.6</v>
      </c>
    </row>
    <row r="50" spans="1:59" ht="11.25" customHeight="1" x14ac:dyDescent="0.2">
      <c r="A50" s="847" t="s">
        <v>1824</v>
      </c>
      <c r="B50" s="842" t="s">
        <v>1825</v>
      </c>
      <c r="C50" s="898" t="s">
        <v>153</v>
      </c>
      <c r="D50" s="898" t="s">
        <v>4282</v>
      </c>
      <c r="E50" s="705">
        <v>9</v>
      </c>
      <c r="F50" s="1153">
        <v>511</v>
      </c>
      <c r="G50" s="1153" t="s">
        <v>106</v>
      </c>
      <c r="H50" s="1153" t="s">
        <v>106</v>
      </c>
      <c r="I50" s="841">
        <v>157.47999999999999</v>
      </c>
      <c r="J50" s="624">
        <f t="shared" si="0"/>
        <v>0.63500127000254003</v>
      </c>
      <c r="K50" s="844">
        <v>0.25</v>
      </c>
      <c r="L50" s="854">
        <v>4</v>
      </c>
      <c r="M50" s="615">
        <f t="shared" si="1"/>
        <v>1</v>
      </c>
      <c r="N50" s="837" t="s">
        <v>119</v>
      </c>
      <c r="O50" s="706">
        <v>0.2</v>
      </c>
      <c r="P50" s="606">
        <v>44215</v>
      </c>
      <c r="Q50" s="606">
        <v>44256</v>
      </c>
      <c r="R50" s="615">
        <f t="shared" si="2"/>
        <v>24.999999999999993</v>
      </c>
      <c r="S50" s="673">
        <f>IF(INDEX(Historical!$D$7:$D$1257,MATCH(B50,Historical!$B$7:$B$1281,0))=0,"n/a",(INDEX(Historical!$C$7:$C$1259,MATCH(B50,Historical!$B$7:$B$1281,0))/INDEX(Historical!$D$7:$D$1257,MATCH(B50,Historical!$B$7:$B$1281,0))-1)*100)</f>
        <v>21.95121951219512</v>
      </c>
      <c r="T50" s="673">
        <f>IF(INDEX(Historical!$F$7:$F$1250,MATCH(B50,Historical!$B$7:$B$1281,0))=0,"n/a",((INDEX(Historical!$C$7:$C$1259,MATCH(B50,Historical!$B$7:$B$1281,0))/INDEX(Historical!$F$7:$F$1250,MATCH(B50,Historical!$B$7:$B$1281,0)))^(1/3)-1)*100)</f>
        <v>23.959618848218689</v>
      </c>
      <c r="U50" s="673">
        <f>IF(INDEX(Historical!$H$7:$H$1250,MATCH(B50,Historical!$B$7:$B$1281,0))=0,"n/a",((INDEX(Historical!$C$7:$C$1259,MATCH(B50,Historical!$B$7:$B$1281,0))/INDEX(Historical!$H$7:$H$1250,MATCH(B50,Historical!$B$7:$B$1281,0)))^(1/5)-1)*100)</f>
        <v>19.231327862406111</v>
      </c>
      <c r="V50" s="673" t="str">
        <f>IF(INDEX(Historical!$O$7:$O$1250,MATCH(B50,Historical!$B$7:$B$1281,0))=0,"n/a",((INDEX(Historical!$C$7:$C$1259,MATCH(B50,Historical!$B$7:$B$1281,0))/INDEX(Historical!$O$7:$O$1250,MATCH(B50,Historical!$B$7:$B$1281,0)))^(1/10)-1)*100)</f>
        <v>n/a</v>
      </c>
      <c r="W50" s="674" t="str">
        <f t="shared" si="3"/>
        <v>n/a</v>
      </c>
      <c r="X50" s="675">
        <f t="shared" si="4"/>
        <v>0.50212344288266608</v>
      </c>
      <c r="Y50" s="634"/>
      <c r="Z50" s="624">
        <f t="shared" si="5"/>
        <v>29.239766081871345</v>
      </c>
      <c r="AA50" s="853">
        <f t="shared" si="6"/>
        <v>46.046783625730995</v>
      </c>
      <c r="AB50" s="854">
        <v>12</v>
      </c>
      <c r="AC50" s="833">
        <v>3.42</v>
      </c>
      <c r="AD50" s="833">
        <v>4.01</v>
      </c>
      <c r="AE50" s="833">
        <v>10.95</v>
      </c>
      <c r="AF50" s="833">
        <v>19.8</v>
      </c>
      <c r="AG50" s="833">
        <v>50</v>
      </c>
      <c r="AH50" s="833">
        <v>9.9</v>
      </c>
      <c r="AI50" s="833">
        <v>12.18</v>
      </c>
      <c r="AJ50" s="833">
        <v>38.299999999999997</v>
      </c>
      <c r="AK50" s="833">
        <v>11.43</v>
      </c>
      <c r="AL50" s="845">
        <v>73060</v>
      </c>
      <c r="AM50" s="839">
        <v>0.1</v>
      </c>
      <c r="AN50" s="833">
        <v>1.91</v>
      </c>
      <c r="AO50" s="711">
        <f t="shared" si="7"/>
        <v>-26.180454493322344</v>
      </c>
      <c r="AP50" s="712">
        <f t="shared" si="8"/>
        <v>19.866329132408652</v>
      </c>
      <c r="AQ50" s="855">
        <f t="shared" si="9"/>
        <v>536.56240535114284</v>
      </c>
      <c r="AR50" s="624">
        <f>INDEX(Historical!$C$7:$C$1259,MATCH(B50,Historical!$B$7:$B$1281,0))*IF(AH50="n/a",1.03,IF(AH50&lt;0,1.01,IF(AH50&gt;10,1.1,(1+AH50/100))))</f>
        <v>0.87919999999999998</v>
      </c>
      <c r="AS50" s="853">
        <f t="shared" si="10"/>
        <v>0.96712000000000009</v>
      </c>
      <c r="AT50" s="853">
        <f t="shared" si="16"/>
        <v>1.0638320000000001</v>
      </c>
      <c r="AU50" s="853">
        <f t="shared" si="16"/>
        <v>1.1702152000000001</v>
      </c>
      <c r="AV50" s="853">
        <f t="shared" si="16"/>
        <v>1.2872367200000003</v>
      </c>
      <c r="AW50" s="624">
        <f t="shared" si="12"/>
        <v>5.3676039200000005</v>
      </c>
      <c r="AX50" s="719">
        <f t="shared" si="13"/>
        <v>3.4084353060706127</v>
      </c>
      <c r="AY50" s="900">
        <v>0.62</v>
      </c>
      <c r="AZ50" s="839">
        <v>42.199999999999996</v>
      </c>
      <c r="BA50" s="839">
        <v>-10.85</v>
      </c>
      <c r="BB50" s="839">
        <v>0.22</v>
      </c>
      <c r="BC50" s="839">
        <v>0.38</v>
      </c>
      <c r="BE50" s="597">
        <v>2013</v>
      </c>
      <c r="BF50" s="865">
        <f t="shared" si="14"/>
        <v>0</v>
      </c>
      <c r="BG50" s="849">
        <v>12.6</v>
      </c>
    </row>
    <row r="51" spans="1:59" ht="11.25" customHeight="1" x14ac:dyDescent="0.2">
      <c r="A51" s="838" t="s">
        <v>1636</v>
      </c>
      <c r="B51" s="842" t="s">
        <v>1637</v>
      </c>
      <c r="C51" s="898" t="s">
        <v>108</v>
      </c>
      <c r="D51" s="898" t="s">
        <v>4272</v>
      </c>
      <c r="E51" s="705">
        <v>9</v>
      </c>
      <c r="F51" s="1153">
        <v>512</v>
      </c>
      <c r="G51" s="1153" t="s">
        <v>106</v>
      </c>
      <c r="H51" s="1153" t="s">
        <v>106</v>
      </c>
      <c r="I51" s="841">
        <v>26.8</v>
      </c>
      <c r="J51" s="624">
        <f t="shared" si="0"/>
        <v>3.1343283582089549</v>
      </c>
      <c r="K51" s="844">
        <v>0.21</v>
      </c>
      <c r="L51" s="854">
        <v>4</v>
      </c>
      <c r="M51" s="615">
        <f t="shared" si="1"/>
        <v>0.84</v>
      </c>
      <c r="N51" s="837" t="s">
        <v>107</v>
      </c>
      <c r="O51" s="706">
        <v>0.2</v>
      </c>
      <c r="P51" s="606">
        <v>44224</v>
      </c>
      <c r="Q51" s="606">
        <v>44239</v>
      </c>
      <c r="R51" s="615">
        <f t="shared" si="2"/>
        <v>4.9999999999999902</v>
      </c>
      <c r="S51" s="673">
        <f>IF(INDEX(Historical!$D$7:$D$1257,MATCH(B51,Historical!$B$7:$B$1281,0))=0,"n/a",(INDEX(Historical!$C$7:$C$1259,MATCH(B51,Historical!$B$7:$B$1281,0))/INDEX(Historical!$D$7:$D$1257,MATCH(B51,Historical!$B$7:$B$1281,0))-1)*100)</f>
        <v>8.1081081081081141</v>
      </c>
      <c r="T51" s="673">
        <f>IF(INDEX(Historical!$F$7:$F$1250,MATCH(B51,Historical!$B$7:$B$1281,0))=0,"n/a",((INDEX(Historical!$C$7:$C$1259,MATCH(B51,Historical!$B$7:$B$1281,0))/INDEX(Historical!$F$7:$F$1250,MATCH(B51,Historical!$B$7:$B$1281,0)))^(1/3)-1)*100)</f>
        <v>12.624788044360603</v>
      </c>
      <c r="U51" s="673">
        <f>IF(INDEX(Historical!$H$7:$H$1250,MATCH(B51,Historical!$B$7:$B$1281,0))=0,"n/a",((INDEX(Historical!$C$7:$C$1259,MATCH(B51,Historical!$B$7:$B$1281,0))/INDEX(Historical!$H$7:$H$1250,MATCH(B51,Historical!$B$7:$B$1281,0)))^(1/5)-1)*100)</f>
        <v>13.754383035188301</v>
      </c>
      <c r="V51" s="673">
        <f>IF(INDEX(Historical!$O$7:$O$1250,MATCH(B51,Historical!$B$7:$B$1281,0))=0,"n/a",((INDEX(Historical!$C$7:$C$1259,MATCH(B51,Historical!$B$7:$B$1281,0))/INDEX(Historical!$O$7:$O$1250,MATCH(B51,Historical!$B$7:$B$1281,0)))^(1/10)-1)*100)</f>
        <v>12.79448730054995</v>
      </c>
      <c r="W51" s="674">
        <f t="shared" si="3"/>
        <v>1.0750241656496147</v>
      </c>
      <c r="X51" s="675">
        <f t="shared" si="4"/>
        <v>1.1656256809481611</v>
      </c>
      <c r="Y51" s="637"/>
      <c r="Z51" s="624">
        <f t="shared" si="5"/>
        <v>36.206896551724135</v>
      </c>
      <c r="AA51" s="853">
        <f t="shared" si="6"/>
        <v>11.551724137931036</v>
      </c>
      <c r="AB51" s="854">
        <v>12</v>
      </c>
      <c r="AC51" s="833">
        <v>2.3199999999999998</v>
      </c>
      <c r="AD51" s="833">
        <v>1.45</v>
      </c>
      <c r="AE51" s="833">
        <v>3.64</v>
      </c>
      <c r="AF51" s="833">
        <v>1.19</v>
      </c>
      <c r="AG51" s="833">
        <v>10.7</v>
      </c>
      <c r="AH51" s="833">
        <v>-0.4</v>
      </c>
      <c r="AI51" s="833">
        <v>2.39</v>
      </c>
      <c r="AJ51" s="833">
        <v>11.799999999999999</v>
      </c>
      <c r="AK51" s="833">
        <v>8</v>
      </c>
      <c r="AL51" s="845">
        <v>400.99</v>
      </c>
      <c r="AM51" s="839">
        <v>7.3999999999999995</v>
      </c>
      <c r="AN51" s="833">
        <v>0.1</v>
      </c>
      <c r="AO51" s="711">
        <f t="shared" si="7"/>
        <v>5.3369872554662194</v>
      </c>
      <c r="AP51" s="712">
        <f t="shared" si="8"/>
        <v>16.888711393397255</v>
      </c>
      <c r="AQ51" s="855">
        <f t="shared" si="9"/>
        <v>-21.836206949372638</v>
      </c>
      <c r="AR51" s="624">
        <f>INDEX(Historical!$C$7:$C$1259,MATCH(B51,Historical!$B$7:$B$1281,0))*IF(AH51="n/a",1.03,IF(AH51&lt;0,1.01,IF(AH51&gt;10,1.1,(1+AH51/100))))</f>
        <v>0.80800000000000005</v>
      </c>
      <c r="AS51" s="853">
        <f t="shared" si="10"/>
        <v>0.82731120000000002</v>
      </c>
      <c r="AT51" s="853">
        <f t="shared" si="16"/>
        <v>0.89349609600000013</v>
      </c>
      <c r="AU51" s="853">
        <f t="shared" si="16"/>
        <v>0.96497578368000025</v>
      </c>
      <c r="AV51" s="853">
        <f t="shared" si="16"/>
        <v>1.0421738463744004</v>
      </c>
      <c r="AW51" s="624">
        <f t="shared" si="12"/>
        <v>4.5359569260544008</v>
      </c>
      <c r="AX51" s="719">
        <f t="shared" si="13"/>
        <v>16.925212410650751</v>
      </c>
      <c r="AY51" s="900">
        <v>1.27</v>
      </c>
      <c r="AZ51" s="839">
        <v>80.41</v>
      </c>
      <c r="BA51" s="839">
        <v>-8.89</v>
      </c>
      <c r="BB51" s="839">
        <v>6.6199999999999992</v>
      </c>
      <c r="BC51" s="839">
        <v>26.47</v>
      </c>
      <c r="BE51" s="597">
        <v>2013</v>
      </c>
      <c r="BF51" s="865">
        <f t="shared" si="14"/>
        <v>0</v>
      </c>
      <c r="BG51" s="849">
        <v>1.2</v>
      </c>
    </row>
    <row r="52" spans="1:59" ht="11.25" customHeight="1" x14ac:dyDescent="0.2">
      <c r="A52" s="847" t="s">
        <v>1740</v>
      </c>
      <c r="B52" s="842" t="s">
        <v>1741</v>
      </c>
      <c r="C52" s="898" t="s">
        <v>108</v>
      </c>
      <c r="D52" s="898" t="s">
        <v>4272</v>
      </c>
      <c r="E52" s="705">
        <v>9</v>
      </c>
      <c r="F52" s="1153">
        <v>513</v>
      </c>
      <c r="G52" s="1153" t="s">
        <v>106</v>
      </c>
      <c r="H52" s="1153" t="s">
        <v>106</v>
      </c>
      <c r="I52" s="841">
        <v>30</v>
      </c>
      <c r="J52" s="624">
        <f t="shared" si="0"/>
        <v>4.4000000000000004</v>
      </c>
      <c r="K52" s="844">
        <v>0.33</v>
      </c>
      <c r="L52" s="854">
        <v>4</v>
      </c>
      <c r="M52" s="615">
        <f t="shared" si="1"/>
        <v>1.32</v>
      </c>
      <c r="N52" s="837" t="s">
        <v>122</v>
      </c>
      <c r="O52" s="706">
        <v>0.32</v>
      </c>
      <c r="P52" s="606">
        <v>44225</v>
      </c>
      <c r="Q52" s="606">
        <v>44232</v>
      </c>
      <c r="R52" s="615">
        <f t="shared" si="2"/>
        <v>3.1250000000000027</v>
      </c>
      <c r="S52" s="673">
        <f>IF(INDEX(Historical!$D$7:$D$1257,MATCH(B52,Historical!$B$7:$B$1281,0))=0,"n/a",(INDEX(Historical!$C$7:$C$1259,MATCH(B52,Historical!$B$7:$B$1281,0))/INDEX(Historical!$D$7:$D$1257,MATCH(B52,Historical!$B$7:$B$1281,0))-1)*100)</f>
        <v>3.2258064516129004</v>
      </c>
      <c r="T52" s="673">
        <f>IF(INDEX(Historical!$F$7:$F$1250,MATCH(B52,Historical!$B$7:$B$1281,0))=0,"n/a",((INDEX(Historical!$C$7:$C$1259,MATCH(B52,Historical!$B$7:$B$1281,0))/INDEX(Historical!$F$7:$F$1250,MATCH(B52,Historical!$B$7:$B$1281,0)))^(1/3)-1)*100)</f>
        <v>3.3357652893651002</v>
      </c>
      <c r="U52" s="673">
        <f>IF(INDEX(Historical!$H$7:$H$1250,MATCH(B52,Historical!$B$7:$B$1281,0))=0,"n/a",((INDEX(Historical!$C$7:$C$1259,MATCH(B52,Historical!$B$7:$B$1281,0))/INDEX(Historical!$H$7:$H$1250,MATCH(B52,Historical!$B$7:$B$1281,0)))^(1/5)-1)*100)</f>
        <v>3.4563715943573214</v>
      </c>
      <c r="V52" s="673">
        <f>IF(INDEX(Historical!$O$7:$O$1250,MATCH(B52,Historical!$B$7:$B$1281,0))=0,"n/a",((INDEX(Historical!$C$7:$C$1259,MATCH(B52,Historical!$B$7:$B$1281,0))/INDEX(Historical!$O$7:$O$1250,MATCH(B52,Historical!$B$7:$B$1281,0)))^(1/10)-1)*100)</f>
        <v>2.4993230105207598</v>
      </c>
      <c r="W52" s="674">
        <f t="shared" si="3"/>
        <v>1.3829231275060965</v>
      </c>
      <c r="X52" s="675">
        <f t="shared" si="4"/>
        <v>0.34563715943573214</v>
      </c>
      <c r="Y52" s="637"/>
      <c r="Z52" s="624">
        <f t="shared" si="5"/>
        <v>46.315789473684212</v>
      </c>
      <c r="AA52" s="853">
        <f t="shared" si="6"/>
        <v>10.526315789473683</v>
      </c>
      <c r="AB52" s="854">
        <v>12</v>
      </c>
      <c r="AC52" s="833">
        <v>2.85</v>
      </c>
      <c r="AD52" s="833" t="s">
        <v>136</v>
      </c>
      <c r="AE52" s="833">
        <v>3.6</v>
      </c>
      <c r="AF52" s="833">
        <v>1.65</v>
      </c>
      <c r="AG52" s="833">
        <v>16.600000000000001</v>
      </c>
      <c r="AH52" s="833">
        <v>19.900000000000002</v>
      </c>
      <c r="AI52" s="833" t="s">
        <v>136</v>
      </c>
      <c r="AJ52" s="833">
        <v>10</v>
      </c>
      <c r="AK52" s="833" t="s">
        <v>136</v>
      </c>
      <c r="AL52" s="845">
        <v>132.31</v>
      </c>
      <c r="AM52" s="839">
        <v>2.6</v>
      </c>
      <c r="AN52" s="833">
        <v>0</v>
      </c>
      <c r="AO52" s="711">
        <f t="shared" si="7"/>
        <v>-2.6699441951163614</v>
      </c>
      <c r="AP52" s="712">
        <f t="shared" si="8"/>
        <v>7.8563715943573218</v>
      </c>
      <c r="AQ52" s="855">
        <f t="shared" si="9"/>
        <v>-12.140462978604116</v>
      </c>
      <c r="AR52" s="624">
        <f>INDEX(Historical!$C$7:$C$1259,MATCH(B52,Historical!$B$7:$B$1281,0))*IF(AH52="n/a",1.03,IF(AH52&lt;0,1.01,IF(AH52&gt;10,1.1,(1+AH52/100))))</f>
        <v>1.4080000000000001</v>
      </c>
      <c r="AS52" s="853">
        <f t="shared" si="10"/>
        <v>1.4502400000000002</v>
      </c>
      <c r="AT52" s="853">
        <f t="shared" si="16"/>
        <v>1.4937472000000003</v>
      </c>
      <c r="AU52" s="853">
        <f t="shared" si="16"/>
        <v>1.5385596160000004</v>
      </c>
      <c r="AV52" s="853">
        <f t="shared" si="16"/>
        <v>1.5847164044800004</v>
      </c>
      <c r="AW52" s="624">
        <f t="shared" si="12"/>
        <v>7.4752632204800022</v>
      </c>
      <c r="AX52" s="719">
        <f t="shared" si="13"/>
        <v>24.917544068266675</v>
      </c>
      <c r="AY52" s="900">
        <v>0.99</v>
      </c>
      <c r="AZ52" s="839">
        <v>75.75</v>
      </c>
      <c r="BA52" s="839">
        <v>-1.48</v>
      </c>
      <c r="BB52" s="839">
        <v>7.31</v>
      </c>
      <c r="BC52" s="839">
        <v>28.360000000000003</v>
      </c>
      <c r="BE52" s="597">
        <v>2013</v>
      </c>
      <c r="BF52" s="865">
        <f t="shared" si="14"/>
        <v>0</v>
      </c>
      <c r="BG52" s="849">
        <v>1.3</v>
      </c>
    </row>
    <row r="53" spans="1:59" ht="11.25" customHeight="1" x14ac:dyDescent="0.2">
      <c r="A53" s="838" t="s">
        <v>1102</v>
      </c>
      <c r="B53" s="842" t="s">
        <v>1103</v>
      </c>
      <c r="C53" s="898" t="s">
        <v>178</v>
      </c>
      <c r="D53" s="898" t="s">
        <v>4270</v>
      </c>
      <c r="E53" s="705">
        <v>9</v>
      </c>
      <c r="F53" s="1153">
        <v>514</v>
      </c>
      <c r="G53" s="1153" t="s">
        <v>106</v>
      </c>
      <c r="H53" s="1153" t="s">
        <v>106</v>
      </c>
      <c r="I53" s="841">
        <v>35.99</v>
      </c>
      <c r="J53" s="624">
        <f t="shared" si="0"/>
        <v>10.113920533481522</v>
      </c>
      <c r="K53" s="844">
        <v>0.91</v>
      </c>
      <c r="L53" s="854">
        <v>4</v>
      </c>
      <c r="M53" s="615">
        <f t="shared" si="1"/>
        <v>3.64</v>
      </c>
      <c r="N53" s="837" t="s">
        <v>107</v>
      </c>
      <c r="O53" s="706">
        <v>0.90500000000000003</v>
      </c>
      <c r="P53" s="606">
        <v>44228</v>
      </c>
      <c r="Q53" s="606">
        <v>44236</v>
      </c>
      <c r="R53" s="615">
        <f t="shared" si="2"/>
        <v>0.55248618784530434</v>
      </c>
      <c r="S53" s="673">
        <f>IF(INDEX(Historical!$D$7:$D$1257,MATCH(B53,Historical!$B$7:$B$1281,0))=0,"n/a",(INDEX(Historical!$C$7:$C$1259,MATCH(B53,Historical!$B$7:$B$1281,0))/INDEX(Historical!$D$7:$D$1257,MATCH(B53,Historical!$B$7:$B$1281,0))-1)*100)</f>
        <v>6.5476190476190466</v>
      </c>
      <c r="T53" s="673">
        <f>IF(INDEX(Historical!$F$7:$F$1250,MATCH(B53,Historical!$B$7:$B$1281,0))=0,"n/a",((INDEX(Historical!$C$7:$C$1259,MATCH(B53,Historical!$B$7:$B$1281,0))/INDEX(Historical!$F$7:$F$1250,MATCH(B53,Historical!$B$7:$B$1281,0)))^(1/3)-1)*100)</f>
        <v>8.6658148844481087</v>
      </c>
      <c r="U53" s="673">
        <f>IF(INDEX(Historical!$H$7:$H$1250,MATCH(B53,Historical!$B$7:$B$1281,0))=0,"n/a",((INDEX(Historical!$C$7:$C$1259,MATCH(B53,Historical!$B$7:$B$1281,0))/INDEX(Historical!$H$7:$H$1250,MATCH(B53,Historical!$B$7:$B$1281,0)))^(1/5)-1)*100)</f>
        <v>10.633297009492937</v>
      </c>
      <c r="V53" s="673" t="str">
        <f>IF(INDEX(Historical!$O$7:$O$1250,MATCH(B53,Historical!$B$7:$B$1281,0))=0,"n/a",((INDEX(Historical!$C$7:$C$1259,MATCH(B53,Historical!$B$7:$B$1281,0))/INDEX(Historical!$O$7:$O$1250,MATCH(B53,Historical!$B$7:$B$1281,0)))^(1/10)-1)*100)</f>
        <v>n/a</v>
      </c>
      <c r="W53" s="674" t="str">
        <f t="shared" si="3"/>
        <v>n/a</v>
      </c>
      <c r="X53" s="675">
        <f t="shared" si="4"/>
        <v>0.98456453791601262</v>
      </c>
      <c r="Y53" s="843"/>
      <c r="Z53" s="624">
        <f t="shared" si="5"/>
        <v>87.922705314009676</v>
      </c>
      <c r="AA53" s="853">
        <f t="shared" si="6"/>
        <v>8.6932367149758463</v>
      </c>
      <c r="AB53" s="854">
        <v>12</v>
      </c>
      <c r="AC53" s="833">
        <v>4.1399999999999997</v>
      </c>
      <c r="AD53" s="833">
        <v>3.21</v>
      </c>
      <c r="AE53" s="833">
        <v>2.68</v>
      </c>
      <c r="AF53" s="833" t="s">
        <v>136</v>
      </c>
      <c r="AG53" s="833">
        <v>-167.1</v>
      </c>
      <c r="AH53" s="833">
        <v>60.4</v>
      </c>
      <c r="AI53" s="833">
        <v>11.12</v>
      </c>
      <c r="AJ53" s="833">
        <v>10.8</v>
      </c>
      <c r="AK53" s="833">
        <v>2.67</v>
      </c>
      <c r="AL53" s="845">
        <v>1510</v>
      </c>
      <c r="AM53" s="839">
        <v>0.4</v>
      </c>
      <c r="AN53" s="833" t="s">
        <v>136</v>
      </c>
      <c r="AO53" s="711">
        <f t="shared" si="7"/>
        <v>12.053980827998615</v>
      </c>
      <c r="AP53" s="712">
        <f t="shared" si="8"/>
        <v>20.747217542974461</v>
      </c>
      <c r="AQ53" s="855" t="str">
        <f t="shared" si="9"/>
        <v>n/a</v>
      </c>
      <c r="AR53" s="624">
        <f>INDEX(Historical!$C$7:$C$1259,MATCH(B53,Historical!$B$7:$B$1281,0))*IF(AH53="n/a",1.03,IF(AH53&lt;0,1.01,IF(AH53&gt;10,1.1,(1+AH53/100))))</f>
        <v>3.9380000000000006</v>
      </c>
      <c r="AS53" s="853">
        <f t="shared" si="10"/>
        <v>4.3318000000000012</v>
      </c>
      <c r="AT53" s="853">
        <f t="shared" si="16"/>
        <v>4.4474590600000008</v>
      </c>
      <c r="AU53" s="853">
        <f t="shared" si="16"/>
        <v>4.5662062169020006</v>
      </c>
      <c r="AV53" s="853">
        <f t="shared" si="16"/>
        <v>4.6881239228932836</v>
      </c>
      <c r="AW53" s="624">
        <f t="shared" si="12"/>
        <v>21.971589199795286</v>
      </c>
      <c r="AX53" s="719">
        <f t="shared" si="13"/>
        <v>61.049150318964394</v>
      </c>
      <c r="AY53" s="900">
        <v>2.97</v>
      </c>
      <c r="AZ53" s="839">
        <v>351.85</v>
      </c>
      <c r="BA53" s="839">
        <v>-16.59</v>
      </c>
      <c r="BB53" s="839">
        <v>-4.7</v>
      </c>
      <c r="BC53" s="839">
        <v>14.96</v>
      </c>
      <c r="BE53" s="597">
        <v>2013</v>
      </c>
      <c r="BF53" s="865">
        <f t="shared" si="14"/>
        <v>0</v>
      </c>
      <c r="BG53" s="849">
        <v>14.7</v>
      </c>
    </row>
    <row r="54" spans="1:59" ht="11.25" customHeight="1" x14ac:dyDescent="0.2">
      <c r="A54" s="838" t="s">
        <v>1181</v>
      </c>
      <c r="B54" s="842" t="s">
        <v>1182</v>
      </c>
      <c r="C54" s="898" t="s">
        <v>108</v>
      </c>
      <c r="D54" s="898" t="s">
        <v>4272</v>
      </c>
      <c r="E54" s="705">
        <v>9</v>
      </c>
      <c r="F54" s="1153">
        <v>515</v>
      </c>
      <c r="G54" s="1153" t="s">
        <v>106</v>
      </c>
      <c r="H54" s="1153" t="s">
        <v>106</v>
      </c>
      <c r="I54" s="841">
        <v>24.73</v>
      </c>
      <c r="J54" s="624">
        <f t="shared" si="0"/>
        <v>2.9114435907804284</v>
      </c>
      <c r="K54" s="844">
        <v>0.18</v>
      </c>
      <c r="L54" s="854">
        <v>4</v>
      </c>
      <c r="M54" s="615">
        <f t="shared" si="1"/>
        <v>0.72</v>
      </c>
      <c r="N54" s="837" t="s">
        <v>107</v>
      </c>
      <c r="O54" s="706">
        <v>0.16500000000000001</v>
      </c>
      <c r="P54" s="606">
        <v>44232</v>
      </c>
      <c r="Q54" s="606">
        <v>44245</v>
      </c>
      <c r="R54" s="615">
        <f t="shared" si="2"/>
        <v>9.0909090909090811</v>
      </c>
      <c r="S54" s="673">
        <f>IF(INDEX(Historical!$D$7:$D$1257,MATCH(B54,Historical!$B$7:$B$1281,0))=0,"n/a",(INDEX(Historical!$C$7:$C$1259,MATCH(B54,Historical!$B$7:$B$1281,0))/INDEX(Historical!$D$7:$D$1257,MATCH(B54,Historical!$B$7:$B$1281,0))-1)*100)</f>
        <v>10.000000000000009</v>
      </c>
      <c r="T54" s="673">
        <f>IF(INDEX(Historical!$F$7:$F$1250,MATCH(B54,Historical!$B$7:$B$1281,0))=0,"n/a",((INDEX(Historical!$C$7:$C$1259,MATCH(B54,Historical!$B$7:$B$1281,0))/INDEX(Historical!$F$7:$F$1250,MATCH(B54,Historical!$B$7:$B$1281,0)))^(1/3)-1)*100)</f>
        <v>8.2713447015707828</v>
      </c>
      <c r="U54" s="673">
        <f>IF(INDEX(Historical!$H$7:$H$1250,MATCH(B54,Historical!$B$7:$B$1281,0))=0,"n/a",((INDEX(Historical!$C$7:$C$1259,MATCH(B54,Historical!$B$7:$B$1281,0))/INDEX(Historical!$H$7:$H$1250,MATCH(B54,Historical!$B$7:$B$1281,0)))^(1/5)-1)*100)</f>
        <v>8.4471771197698544</v>
      </c>
      <c r="V54" s="673">
        <f>IF(INDEX(Historical!$O$7:$O$1250,MATCH(B54,Historical!$B$7:$B$1281,0))=0,"n/a",((INDEX(Historical!$C$7:$C$1259,MATCH(B54,Historical!$B$7:$B$1281,0))/INDEX(Historical!$O$7:$O$1250,MATCH(B54,Historical!$B$7:$B$1281,0)))^(1/10)-1)*100)</f>
        <v>16.772772052465768</v>
      </c>
      <c r="W54" s="674">
        <f t="shared" si="3"/>
        <v>0.50362439156430516</v>
      </c>
      <c r="X54" s="675">
        <f t="shared" si="4"/>
        <v>10.558971399712318</v>
      </c>
      <c r="Y54" s="637"/>
      <c r="Z54" s="624">
        <f t="shared" si="5"/>
        <v>36.548223350253807</v>
      </c>
      <c r="AA54" s="853">
        <f t="shared" si="6"/>
        <v>12.553299492385786</v>
      </c>
      <c r="AB54" s="854">
        <v>12</v>
      </c>
      <c r="AC54" s="833">
        <v>1.97</v>
      </c>
      <c r="AD54" s="833">
        <v>1.6</v>
      </c>
      <c r="AE54" s="833">
        <v>2.31</v>
      </c>
      <c r="AF54" s="833">
        <v>1.03</v>
      </c>
      <c r="AG54" s="833">
        <v>8.3000000000000007</v>
      </c>
      <c r="AH54" s="833">
        <v>-26.3</v>
      </c>
      <c r="AI54" s="833">
        <v>8.51</v>
      </c>
      <c r="AJ54" s="833">
        <v>0.8</v>
      </c>
      <c r="AK54" s="833">
        <v>8</v>
      </c>
      <c r="AL54" s="845">
        <v>217.65</v>
      </c>
      <c r="AM54" s="839">
        <v>3.2</v>
      </c>
      <c r="AN54" s="833">
        <v>0.17</v>
      </c>
      <c r="AO54" s="711">
        <f t="shared" si="7"/>
        <v>-1.1946787818355027</v>
      </c>
      <c r="AP54" s="712">
        <f t="shared" si="8"/>
        <v>11.358620710550284</v>
      </c>
      <c r="AQ54" s="855">
        <f t="shared" si="9"/>
        <v>-24.19352570259402</v>
      </c>
      <c r="AR54" s="624">
        <f>INDEX(Historical!$C$7:$C$1259,MATCH(B54,Historical!$B$7:$B$1281,0))*IF(AH54="n/a",1.03,IF(AH54&lt;0,1.01,IF(AH54&gt;10,1.1,(1+AH54/100))))</f>
        <v>0.66660000000000008</v>
      </c>
      <c r="AS54" s="853">
        <f t="shared" si="10"/>
        <v>0.72332766000000004</v>
      </c>
      <c r="AT54" s="853">
        <f t="shared" si="16"/>
        <v>0.78119387280000008</v>
      </c>
      <c r="AU54" s="853">
        <f t="shared" si="16"/>
        <v>0.84368938262400017</v>
      </c>
      <c r="AV54" s="853">
        <f t="shared" si="16"/>
        <v>0.91118453323392024</v>
      </c>
      <c r="AW54" s="624">
        <f t="shared" si="12"/>
        <v>3.9259954486579205</v>
      </c>
      <c r="AX54" s="719">
        <f t="shared" si="13"/>
        <v>15.875436508928106</v>
      </c>
      <c r="AY54" s="900">
        <v>1.05</v>
      </c>
      <c r="AZ54" s="839">
        <v>88.78</v>
      </c>
      <c r="BA54" s="839">
        <v>-10.040000000000001</v>
      </c>
      <c r="BB54" s="839">
        <v>7.57</v>
      </c>
      <c r="BC54" s="839">
        <v>34.01</v>
      </c>
      <c r="BE54" s="597">
        <v>2013</v>
      </c>
      <c r="BF54" s="865">
        <f t="shared" si="14"/>
        <v>0</v>
      </c>
      <c r="BG54" s="849">
        <v>0.70000000000000007</v>
      </c>
    </row>
    <row r="55" spans="1:59" s="744" customFormat="1" ht="11.25" customHeight="1" x14ac:dyDescent="0.2">
      <c r="A55" s="726" t="s">
        <v>1233</v>
      </c>
      <c r="B55" s="751" t="s">
        <v>1234</v>
      </c>
      <c r="C55" s="898" t="s">
        <v>108</v>
      </c>
      <c r="D55" s="898" t="s">
        <v>4272</v>
      </c>
      <c r="E55" s="727">
        <v>9</v>
      </c>
      <c r="F55" s="1153">
        <v>516</v>
      </c>
      <c r="G55" s="1152" t="s">
        <v>106</v>
      </c>
      <c r="H55" s="1152" t="s">
        <v>106</v>
      </c>
      <c r="I55" s="728">
        <v>46.22</v>
      </c>
      <c r="J55" s="729">
        <f t="shared" si="0"/>
        <v>1.8173950670705323</v>
      </c>
      <c r="K55" s="730">
        <v>0.21</v>
      </c>
      <c r="L55" s="731">
        <v>4</v>
      </c>
      <c r="M55" s="732">
        <f t="shared" si="1"/>
        <v>0.84</v>
      </c>
      <c r="N55" s="733" t="s">
        <v>1235</v>
      </c>
      <c r="O55" s="734">
        <v>0.19</v>
      </c>
      <c r="P55" s="1122">
        <v>44236</v>
      </c>
      <c r="Q55" s="1122">
        <v>44247</v>
      </c>
      <c r="R55" s="732">
        <f t="shared" si="2"/>
        <v>10.52631578947368</v>
      </c>
      <c r="S55" s="673">
        <f>IF(INDEX(Historical!$D$7:$D$1257,MATCH(B55,Historical!$B$7:$B$1281,0))=0,"n/a",(INDEX(Historical!$C$7:$C$1259,MATCH(B55,Historical!$B$7:$B$1281,0))/INDEX(Historical!$D$7:$D$1257,MATCH(B55,Historical!$B$7:$B$1281,0))-1)*100)</f>
        <v>11.764705882352944</v>
      </c>
      <c r="T55" s="673">
        <f>IF(INDEX(Historical!$F$7:$F$1250,MATCH(B55,Historical!$B$7:$B$1281,0))=0,"n/a",((INDEX(Historical!$C$7:$C$1259,MATCH(B55,Historical!$B$7:$B$1281,0))/INDEX(Historical!$F$7:$F$1250,MATCH(B55,Historical!$B$7:$B$1281,0)))^(1/3)-1)*100)</f>
        <v>13.728057896734258</v>
      </c>
      <c r="U55" s="673">
        <f>IF(INDEX(Historical!$H$7:$H$1250,MATCH(B55,Historical!$B$7:$B$1281,0))=0,"n/a",((INDEX(Historical!$C$7:$C$1259,MATCH(B55,Historical!$B$7:$B$1281,0))/INDEX(Historical!$H$7:$H$1250,MATCH(B55,Historical!$B$7:$B$1281,0)))^(1/5)-1)*100)</f>
        <v>10.886630732460944</v>
      </c>
      <c r="V55" s="673">
        <f>IF(INDEX(Historical!$O$7:$O$1250,MATCH(B55,Historical!$B$7:$B$1281,0))=0,"n/a",((INDEX(Historical!$C$7:$C$1259,MATCH(B55,Historical!$B$7:$B$1281,0))/INDEX(Historical!$O$7:$O$1250,MATCH(B55,Historical!$B$7:$B$1281,0)))^(1/10)-1)*100)</f>
        <v>7.3672136029840241</v>
      </c>
      <c r="W55" s="674">
        <f t="shared" si="3"/>
        <v>1.4777134638869995</v>
      </c>
      <c r="X55" s="675">
        <f t="shared" si="4"/>
        <v>1.183329427441407</v>
      </c>
      <c r="Y55" s="745"/>
      <c r="Z55" s="729">
        <f t="shared" si="5"/>
        <v>35.744680851063826</v>
      </c>
      <c r="AA55" s="736">
        <f t="shared" si="6"/>
        <v>19.668085106382978</v>
      </c>
      <c r="AB55" s="731">
        <v>12</v>
      </c>
      <c r="AC55" s="737">
        <v>2.35</v>
      </c>
      <c r="AD55" s="737">
        <v>2.19</v>
      </c>
      <c r="AE55" s="737">
        <v>6.91</v>
      </c>
      <c r="AF55" s="737">
        <v>1.96</v>
      </c>
      <c r="AG55" s="737">
        <v>10.299999999999999</v>
      </c>
      <c r="AH55" s="737">
        <v>2.1999999999999997</v>
      </c>
      <c r="AI55" s="737">
        <v>-0.54999999999999993</v>
      </c>
      <c r="AJ55" s="737">
        <v>9.1999999999999993</v>
      </c>
      <c r="AK55" s="737">
        <v>9</v>
      </c>
      <c r="AL55" s="738">
        <v>1200</v>
      </c>
      <c r="AM55" s="739">
        <v>2.9000000000000004</v>
      </c>
      <c r="AN55" s="737">
        <v>0.01</v>
      </c>
      <c r="AO55" s="740">
        <f t="shared" si="7"/>
        <v>-6.9640593068515031</v>
      </c>
      <c r="AP55" s="741">
        <f t="shared" si="8"/>
        <v>12.704025799531475</v>
      </c>
      <c r="AQ55" s="742">
        <f t="shared" si="9"/>
        <v>30.893420271796579</v>
      </c>
      <c r="AR55" s="624">
        <f>INDEX(Historical!$C$7:$C$1259,MATCH(B55,Historical!$B$7:$B$1281,0))*IF(AH55="n/a",1.03,IF(AH55&lt;0,1.01,IF(AH55&gt;10,1.1,(1+AH55/100))))</f>
        <v>0.77672000000000008</v>
      </c>
      <c r="AS55" s="736">
        <f t="shared" si="10"/>
        <v>0.78448720000000005</v>
      </c>
      <c r="AT55" s="736">
        <f t="shared" si="16"/>
        <v>0.85509104800000013</v>
      </c>
      <c r="AU55" s="736">
        <f t="shared" si="16"/>
        <v>0.93204924232000019</v>
      </c>
      <c r="AV55" s="736">
        <f t="shared" si="16"/>
        <v>1.0159336741288003</v>
      </c>
      <c r="AW55" s="729">
        <f t="shared" si="12"/>
        <v>4.3642811644488013</v>
      </c>
      <c r="AX55" s="743">
        <f t="shared" si="13"/>
        <v>9.4424084042596306</v>
      </c>
      <c r="AY55" s="901">
        <v>0.8</v>
      </c>
      <c r="AZ55" s="739">
        <v>89.429999999999993</v>
      </c>
      <c r="BA55" s="739">
        <v>-9.5699999999999985</v>
      </c>
      <c r="BB55" s="739">
        <v>14.95</v>
      </c>
      <c r="BC55" s="739">
        <v>40.520000000000003</v>
      </c>
      <c r="BD55" s="875"/>
      <c r="BE55" s="597">
        <v>2013</v>
      </c>
      <c r="BF55" s="865">
        <f t="shared" si="14"/>
        <v>0</v>
      </c>
      <c r="BG55" s="793">
        <v>1.3</v>
      </c>
    </row>
    <row r="56" spans="1:59" ht="11.25" customHeight="1" x14ac:dyDescent="0.2">
      <c r="A56" s="838" t="s">
        <v>1654</v>
      </c>
      <c r="B56" s="842" t="s">
        <v>1655</v>
      </c>
      <c r="C56" s="898" t="s">
        <v>108</v>
      </c>
      <c r="D56" s="898" t="s">
        <v>4272</v>
      </c>
      <c r="E56" s="705">
        <v>9</v>
      </c>
      <c r="F56" s="1153">
        <v>517</v>
      </c>
      <c r="G56" s="1153" t="s">
        <v>106</v>
      </c>
      <c r="H56" s="1153" t="s">
        <v>106</v>
      </c>
      <c r="I56" s="841">
        <v>41.63</v>
      </c>
      <c r="J56" s="624">
        <f t="shared" si="0"/>
        <v>1.6334374249339418</v>
      </c>
      <c r="K56" s="844">
        <v>0.17</v>
      </c>
      <c r="L56" s="854">
        <v>4</v>
      </c>
      <c r="M56" s="615">
        <f t="shared" si="1"/>
        <v>0.68</v>
      </c>
      <c r="N56" s="837" t="s">
        <v>985</v>
      </c>
      <c r="O56" s="706">
        <v>0.15</v>
      </c>
      <c r="P56" s="606">
        <v>44236</v>
      </c>
      <c r="Q56" s="606">
        <v>44251</v>
      </c>
      <c r="R56" s="615">
        <f t="shared" si="2"/>
        <v>13.333333333333346</v>
      </c>
      <c r="S56" s="673">
        <f>IF(INDEX(Historical!$D$7:$D$1257,MATCH(B56,Historical!$B$7:$B$1281,0))=0,"n/a",(INDEX(Historical!$C$7:$C$1259,MATCH(B56,Historical!$B$7:$B$1281,0))/INDEX(Historical!$D$7:$D$1257,MATCH(B56,Historical!$B$7:$B$1281,0))-1)*100)</f>
        <v>7.1428571428571397</v>
      </c>
      <c r="T56" s="673">
        <f>IF(INDEX(Historical!$F$7:$F$1250,MATCH(B56,Historical!$B$7:$B$1281,0))=0,"n/a",((INDEX(Historical!$C$7:$C$1259,MATCH(B56,Historical!$B$7:$B$1281,0))/INDEX(Historical!$F$7:$F$1250,MATCH(B56,Historical!$B$7:$B$1281,0)))^(1/3)-1)*100)</f>
        <v>14.471424255333186</v>
      </c>
      <c r="U56" s="673">
        <f>IF(INDEX(Historical!$H$7:$H$1250,MATCH(B56,Historical!$B$7:$B$1281,0))=0,"n/a",((INDEX(Historical!$C$7:$C$1259,MATCH(B56,Historical!$B$7:$B$1281,0))/INDEX(Historical!$H$7:$H$1250,MATCH(B56,Historical!$B$7:$B$1281,0)))^(1/5)-1)*100)</f>
        <v>21.139194869152256</v>
      </c>
      <c r="V56" s="673">
        <f>IF(INDEX(Historical!$O$7:$O$1250,MATCH(B56,Historical!$B$7:$B$1281,0))=0,"n/a",((INDEX(Historical!$C$7:$C$1259,MATCH(B56,Historical!$B$7:$B$1281,0))/INDEX(Historical!$O$7:$O$1250,MATCH(B56,Historical!$B$7:$B$1281,0)))^(1/10)-1)*100)</f>
        <v>40.511582648364609</v>
      </c>
      <c r="W56" s="674">
        <f t="shared" si="3"/>
        <v>0.52180619682617146</v>
      </c>
      <c r="X56" s="675">
        <f t="shared" si="4"/>
        <v>2.1792984401187891</v>
      </c>
      <c r="Y56" s="646"/>
      <c r="Z56" s="624">
        <f t="shared" si="5"/>
        <v>19.710144927536234</v>
      </c>
      <c r="AA56" s="853">
        <f t="shared" si="6"/>
        <v>12.066666666666666</v>
      </c>
      <c r="AB56" s="854">
        <v>12</v>
      </c>
      <c r="AC56" s="833">
        <v>3.45</v>
      </c>
      <c r="AD56" s="833" t="s">
        <v>136</v>
      </c>
      <c r="AE56" s="833">
        <v>3.17</v>
      </c>
      <c r="AF56" s="833">
        <v>1.31</v>
      </c>
      <c r="AG56" s="833">
        <v>8.2000000000000011</v>
      </c>
      <c r="AH56" s="833">
        <v>13.700000000000001</v>
      </c>
      <c r="AI56" s="833" t="s">
        <v>136</v>
      </c>
      <c r="AJ56" s="833">
        <v>9.7000000000000011</v>
      </c>
      <c r="AK56" s="833" t="s">
        <v>136</v>
      </c>
      <c r="AL56" s="845">
        <v>110.46</v>
      </c>
      <c r="AM56" s="839">
        <v>6</v>
      </c>
      <c r="AN56" s="833">
        <v>0.14000000000000001</v>
      </c>
      <c r="AO56" s="711">
        <f t="shared" si="7"/>
        <v>10.705965627419531</v>
      </c>
      <c r="AP56" s="712">
        <f t="shared" si="8"/>
        <v>22.772632294086197</v>
      </c>
      <c r="AQ56" s="855">
        <f t="shared" si="9"/>
        <v>-16.181854700300825</v>
      </c>
      <c r="AR56" s="624">
        <f>INDEX(Historical!$C$7:$C$1259,MATCH(B56,Historical!$B$7:$B$1281,0))*IF(AH56="n/a",1.03,IF(AH56&lt;0,1.01,IF(AH56&gt;10,1.1,(1+AH56/100))))</f>
        <v>0.66</v>
      </c>
      <c r="AS56" s="853">
        <f t="shared" si="10"/>
        <v>0.67980000000000007</v>
      </c>
      <c r="AT56" s="853">
        <f t="shared" si="16"/>
        <v>0.70019400000000009</v>
      </c>
      <c r="AU56" s="853">
        <f t="shared" si="16"/>
        <v>0.72119982000000016</v>
      </c>
      <c r="AV56" s="853">
        <f t="shared" si="16"/>
        <v>0.74283581460000014</v>
      </c>
      <c r="AW56" s="624">
        <f t="shared" si="12"/>
        <v>3.5040296346000006</v>
      </c>
      <c r="AX56" s="719">
        <f t="shared" si="13"/>
        <v>8.4170781518135964</v>
      </c>
      <c r="AY56" s="900">
        <v>1.08</v>
      </c>
      <c r="AZ56" s="839">
        <v>145.63</v>
      </c>
      <c r="BA56" s="839">
        <v>-3.19</v>
      </c>
      <c r="BB56" s="839">
        <v>16.329999999999998</v>
      </c>
      <c r="BC56" s="839">
        <v>44.16</v>
      </c>
      <c r="BE56" s="597">
        <v>2013</v>
      </c>
      <c r="BF56" s="865">
        <f t="shared" si="14"/>
        <v>0</v>
      </c>
      <c r="BG56" s="849">
        <v>0.8</v>
      </c>
    </row>
    <row r="57" spans="1:59" ht="11.25" customHeight="1" x14ac:dyDescent="0.2">
      <c r="A57" s="847" t="s">
        <v>973</v>
      </c>
      <c r="B57" s="842" t="s">
        <v>974</v>
      </c>
      <c r="C57" s="898" t="s">
        <v>108</v>
      </c>
      <c r="D57" s="898" t="s">
        <v>4272</v>
      </c>
      <c r="E57" s="705">
        <v>9</v>
      </c>
      <c r="F57" s="1153">
        <v>518</v>
      </c>
      <c r="G57" s="1153" t="s">
        <v>106</v>
      </c>
      <c r="H57" s="1153" t="s">
        <v>106</v>
      </c>
      <c r="I57" s="841">
        <v>27.6</v>
      </c>
      <c r="J57" s="624">
        <f t="shared" si="0"/>
        <v>2.6086956521739131</v>
      </c>
      <c r="K57" s="844">
        <v>0.18</v>
      </c>
      <c r="L57" s="854">
        <v>4</v>
      </c>
      <c r="M57" s="615">
        <f t="shared" si="1"/>
        <v>0.72</v>
      </c>
      <c r="N57" s="837" t="s">
        <v>963</v>
      </c>
      <c r="O57" s="706">
        <v>0.17499999999999999</v>
      </c>
      <c r="P57" s="606">
        <v>44237</v>
      </c>
      <c r="Q57" s="606">
        <v>44245</v>
      </c>
      <c r="R57" s="615">
        <f t="shared" si="2"/>
        <v>2.8571428571428599</v>
      </c>
      <c r="S57" s="673">
        <f>IF(INDEX(Historical!$D$7:$D$1257,MATCH(B57,Historical!$B$7:$B$1281,0))=0,"n/a",(INDEX(Historical!$C$7:$C$1259,MATCH(B57,Historical!$B$7:$B$1281,0))/INDEX(Historical!$D$7:$D$1257,MATCH(B57,Historical!$B$7:$B$1281,0))-1)*100)</f>
        <v>9.375</v>
      </c>
      <c r="T57" s="673">
        <f>IF(INDEX(Historical!$F$7:$F$1250,MATCH(B57,Historical!$B$7:$B$1281,0))=0,"n/a",((INDEX(Historical!$C$7:$C$1259,MATCH(B57,Historical!$B$7:$B$1281,0))/INDEX(Historical!$F$7:$F$1250,MATCH(B57,Historical!$B$7:$B$1281,0)))^(1/3)-1)*100)</f>
        <v>7.7217345015941685</v>
      </c>
      <c r="U57" s="673">
        <f>IF(INDEX(Historical!$H$7:$H$1250,MATCH(B57,Historical!$B$7:$B$1281,0))=0,"n/a",((INDEX(Historical!$C$7:$C$1259,MATCH(B57,Historical!$B$7:$B$1281,0))/INDEX(Historical!$H$7:$H$1250,MATCH(B57,Historical!$B$7:$B$1281,0)))^(1/5)-1)*100)</f>
        <v>11.842691472014465</v>
      </c>
      <c r="V57" s="673" t="str">
        <f>IF(INDEX(Historical!$O$7:$O$1250,MATCH(B57,Historical!$B$7:$B$1281,0))=0,"n/a",((INDEX(Historical!$C$7:$C$1259,MATCH(B57,Historical!$B$7:$B$1281,0))/INDEX(Historical!$O$7:$O$1250,MATCH(B57,Historical!$B$7:$B$1281,0)))^(1/10)-1)*100)</f>
        <v>n/a</v>
      </c>
      <c r="W57" s="674" t="str">
        <f t="shared" si="3"/>
        <v>n/a</v>
      </c>
      <c r="X57" s="675" t="str">
        <f t="shared" si="4"/>
        <v>n/a</v>
      </c>
      <c r="Y57" s="843"/>
      <c r="Z57" s="624" t="str">
        <f t="shared" si="5"/>
        <v>n/a</v>
      </c>
      <c r="AA57" s="853" t="str">
        <f t="shared" si="6"/>
        <v>n/a</v>
      </c>
      <c r="AB57" s="854">
        <v>12</v>
      </c>
      <c r="AC57" s="833" t="s">
        <v>136</v>
      </c>
      <c r="AD57" s="833" t="s">
        <v>136</v>
      </c>
      <c r="AE57" s="833" t="s">
        <v>136</v>
      </c>
      <c r="AF57" s="833" t="s">
        <v>136</v>
      </c>
      <c r="AG57" s="833" t="s">
        <v>136</v>
      </c>
      <c r="AH57" s="833" t="s">
        <v>136</v>
      </c>
      <c r="AI57" s="833" t="s">
        <v>136</v>
      </c>
      <c r="AJ57" s="833" t="s">
        <v>136</v>
      </c>
      <c r="AK57" s="833" t="s">
        <v>136</v>
      </c>
      <c r="AL57" s="845" t="s">
        <v>136</v>
      </c>
      <c r="AM57" s="839" t="s">
        <v>136</v>
      </c>
      <c r="AN57" s="833" t="s">
        <v>136</v>
      </c>
      <c r="AO57" s="711" t="str">
        <f t="shared" si="7"/>
        <v>n/a</v>
      </c>
      <c r="AP57" s="712">
        <f t="shared" si="8"/>
        <v>14.451387124188379</v>
      </c>
      <c r="AQ57" s="855" t="str">
        <f t="shared" si="9"/>
        <v>n/a</v>
      </c>
      <c r="AR57" s="624">
        <f>INDEX(Historical!$C$7:$C$1259,MATCH(B57,Historical!$B$7:$B$1281,0))*IF(AH57="n/a",1.03,IF(AH57&lt;0,1.01,IF(AH57&gt;10,1.1,(1+AH57/100))))</f>
        <v>0.72099999999999997</v>
      </c>
      <c r="AS57" s="853">
        <f t="shared" si="10"/>
        <v>0.74263000000000001</v>
      </c>
      <c r="AT57" s="853">
        <f t="shared" si="16"/>
        <v>0.7649089</v>
      </c>
      <c r="AU57" s="853">
        <f t="shared" si="16"/>
        <v>0.78785616700000005</v>
      </c>
      <c r="AV57" s="853">
        <f t="shared" si="16"/>
        <v>0.81149185201000007</v>
      </c>
      <c r="AW57" s="624">
        <f t="shared" si="12"/>
        <v>3.8278869190100004</v>
      </c>
      <c r="AX57" s="719">
        <f t="shared" si="13"/>
        <v>13.869155503659423</v>
      </c>
      <c r="AY57" s="900" t="s">
        <v>136</v>
      </c>
      <c r="AZ57" s="839" t="s">
        <v>136</v>
      </c>
      <c r="BA57" s="839" t="s">
        <v>136</v>
      </c>
      <c r="BB57" s="839" t="s">
        <v>136</v>
      </c>
      <c r="BC57" s="839" t="s">
        <v>136</v>
      </c>
      <c r="BD57" s="874" t="s">
        <v>4199</v>
      </c>
      <c r="BE57" s="597">
        <v>2013</v>
      </c>
      <c r="BF57" s="865">
        <f t="shared" si="14"/>
        <v>0</v>
      </c>
      <c r="BG57" s="849" t="s">
        <v>136</v>
      </c>
    </row>
    <row r="58" spans="1:59" ht="11.25" customHeight="1" x14ac:dyDescent="0.2">
      <c r="A58" s="838" t="s">
        <v>1221</v>
      </c>
      <c r="B58" s="842" t="s">
        <v>1222</v>
      </c>
      <c r="C58" s="898" t="s">
        <v>108</v>
      </c>
      <c r="D58" s="898" t="s">
        <v>4265</v>
      </c>
      <c r="E58" s="705">
        <v>9</v>
      </c>
      <c r="F58" s="1153">
        <v>519</v>
      </c>
      <c r="G58" s="1153" t="s">
        <v>106</v>
      </c>
      <c r="H58" s="1153" t="s">
        <v>106</v>
      </c>
      <c r="I58" s="841">
        <v>67.2</v>
      </c>
      <c r="J58" s="624">
        <f t="shared" si="0"/>
        <v>1.5476190476190477</v>
      </c>
      <c r="K58" s="844">
        <v>0.26</v>
      </c>
      <c r="L58" s="854">
        <v>4</v>
      </c>
      <c r="M58" s="615">
        <f t="shared" si="1"/>
        <v>1.04</v>
      </c>
      <c r="N58" s="837" t="s">
        <v>555</v>
      </c>
      <c r="O58" s="706">
        <v>0.21</v>
      </c>
      <c r="P58" s="606">
        <v>44237</v>
      </c>
      <c r="Q58" s="606">
        <v>44252</v>
      </c>
      <c r="R58" s="615">
        <f t="shared" si="2"/>
        <v>23.809523809523821</v>
      </c>
      <c r="S58" s="673">
        <f>IF(INDEX(Historical!$D$7:$D$1257,MATCH(B58,Historical!$B$7:$B$1281,0))=0,"n/a",(INDEX(Historical!$C$7:$C$1259,MATCH(B58,Historical!$B$7:$B$1281,0))/INDEX(Historical!$D$7:$D$1257,MATCH(B58,Historical!$B$7:$B$1281,0))-1)*100)</f>
        <v>29.230769230769216</v>
      </c>
      <c r="T58" s="673">
        <f>IF(INDEX(Historical!$F$7:$F$1250,MATCH(B58,Historical!$B$7:$B$1281,0))=0,"n/a",((INDEX(Historical!$C$7:$C$1259,MATCH(B58,Historical!$B$7:$B$1281,0))/INDEX(Historical!$F$7:$F$1250,MATCH(B58,Historical!$B$7:$B$1281,0)))^(1/3)-1)*100)</f>
        <v>25.007751457293836</v>
      </c>
      <c r="U58" s="673">
        <f>IF(INDEX(Historical!$H$7:$H$1250,MATCH(B58,Historical!$B$7:$B$1281,0))=0,"n/a",((INDEX(Historical!$C$7:$C$1259,MATCH(B58,Historical!$B$7:$B$1281,0))/INDEX(Historical!$H$7:$H$1250,MATCH(B58,Historical!$B$7:$B$1281,0)))^(1/5)-1)*100)</f>
        <v>25.482483177578395</v>
      </c>
      <c r="V58" s="673" t="str">
        <f>IF(INDEX(Historical!$O$7:$O$1250,MATCH(B58,Historical!$B$7:$B$1281,0))=0,"n/a",((INDEX(Historical!$C$7:$C$1259,MATCH(B58,Historical!$B$7:$B$1281,0))/INDEX(Historical!$O$7:$O$1250,MATCH(B58,Historical!$B$7:$B$1281,0)))^(1/10)-1)*100)</f>
        <v>n/a</v>
      </c>
      <c r="W58" s="674" t="str">
        <f t="shared" si="3"/>
        <v>n/a</v>
      </c>
      <c r="X58" s="675">
        <f t="shared" si="4"/>
        <v>1.015238373608701</v>
      </c>
      <c r="Y58" s="843"/>
      <c r="Z58" s="624">
        <f t="shared" si="5"/>
        <v>11.466372657111357</v>
      </c>
      <c r="AA58" s="853">
        <f t="shared" si="6"/>
        <v>7.4090407938257998</v>
      </c>
      <c r="AB58" s="854">
        <v>12</v>
      </c>
      <c r="AC58" s="833">
        <v>9.07</v>
      </c>
      <c r="AD58" s="833">
        <v>1.07</v>
      </c>
      <c r="AE58" s="833">
        <v>3.25</v>
      </c>
      <c r="AF58" s="833">
        <v>1.25</v>
      </c>
      <c r="AG58" s="833">
        <v>18.2</v>
      </c>
      <c r="AH58" s="833">
        <v>79.2</v>
      </c>
      <c r="AI58" s="833">
        <v>-6.5500000000000007</v>
      </c>
      <c r="AJ58" s="833">
        <v>25.1</v>
      </c>
      <c r="AK58" s="833">
        <v>7.0000000000000009</v>
      </c>
      <c r="AL58" s="845">
        <v>289</v>
      </c>
      <c r="AM58" s="839">
        <v>0.5</v>
      </c>
      <c r="AN58" s="833">
        <v>0.04</v>
      </c>
      <c r="AO58" s="711">
        <f t="shared" si="7"/>
        <v>19.621061431371643</v>
      </c>
      <c r="AP58" s="712">
        <f t="shared" si="8"/>
        <v>27.030102225197442</v>
      </c>
      <c r="AQ58" s="855">
        <f t="shared" si="9"/>
        <v>-35.842897709235146</v>
      </c>
      <c r="AR58" s="624">
        <f>INDEX(Historical!$C$7:$C$1259,MATCH(B58,Historical!$B$7:$B$1281,0))*IF(AH58="n/a",1.03,IF(AH58&lt;0,1.01,IF(AH58&gt;10,1.1,(1+AH58/100))))</f>
        <v>0.92400000000000004</v>
      </c>
      <c r="AS58" s="853">
        <f t="shared" si="10"/>
        <v>0.93324000000000007</v>
      </c>
      <c r="AT58" s="853">
        <f t="shared" si="16"/>
        <v>0.99856680000000009</v>
      </c>
      <c r="AU58" s="853">
        <f t="shared" si="16"/>
        <v>1.0684664760000002</v>
      </c>
      <c r="AV58" s="853">
        <f t="shared" si="16"/>
        <v>1.1432591293200003</v>
      </c>
      <c r="AW58" s="624">
        <f t="shared" si="12"/>
        <v>5.0675324053200006</v>
      </c>
      <c r="AX58" s="719">
        <f t="shared" si="13"/>
        <v>7.5409708412500009</v>
      </c>
      <c r="AY58" s="900">
        <v>1.32</v>
      </c>
      <c r="AZ58" s="839">
        <v>127.8</v>
      </c>
      <c r="BA58" s="839">
        <v>-8.7200000000000006</v>
      </c>
      <c r="BB58" s="839">
        <v>7.3400000000000007</v>
      </c>
      <c r="BC58" s="839">
        <v>35.99</v>
      </c>
      <c r="BE58" s="597">
        <v>2013</v>
      </c>
      <c r="BF58" s="865">
        <f t="shared" si="14"/>
        <v>0</v>
      </c>
      <c r="BG58" s="849">
        <v>1.9</v>
      </c>
    </row>
    <row r="59" spans="1:59" ht="11.25" customHeight="1" x14ac:dyDescent="0.2">
      <c r="A59" s="838" t="s">
        <v>1490</v>
      </c>
      <c r="B59" s="842" t="s">
        <v>1491</v>
      </c>
      <c r="C59" s="898" t="s">
        <v>4276</v>
      </c>
      <c r="D59" s="898" t="s">
        <v>518</v>
      </c>
      <c r="E59" s="705">
        <v>9</v>
      </c>
      <c r="F59" s="1153">
        <v>520</v>
      </c>
      <c r="G59" s="1153" t="s">
        <v>106</v>
      </c>
      <c r="H59" s="1153" t="s">
        <v>106</v>
      </c>
      <c r="I59" s="841">
        <v>140.43</v>
      </c>
      <c r="J59" s="624">
        <f t="shared" si="0"/>
        <v>1.9938759524318161</v>
      </c>
      <c r="K59" s="844">
        <v>0.7</v>
      </c>
      <c r="L59" s="854">
        <v>4</v>
      </c>
      <c r="M59" s="615">
        <f t="shared" si="1"/>
        <v>2.8</v>
      </c>
      <c r="N59" s="837" t="s">
        <v>992</v>
      </c>
      <c r="O59" s="706">
        <v>0.56000000000000005</v>
      </c>
      <c r="P59" s="606">
        <v>44238</v>
      </c>
      <c r="Q59" s="606">
        <v>44253</v>
      </c>
      <c r="R59" s="615">
        <f t="shared" si="2"/>
        <v>24.999999999999982</v>
      </c>
      <c r="S59" s="673">
        <f>IF(INDEX(Historical!$D$7:$D$1257,MATCH(B59,Historical!$B$7:$B$1281,0))=0,"n/a",(INDEX(Historical!$C$7:$C$1259,MATCH(B59,Historical!$B$7:$B$1281,0))/INDEX(Historical!$D$7:$D$1257,MATCH(B59,Historical!$B$7:$B$1281,0))-1)*100)</f>
        <v>24.444444444444446</v>
      </c>
      <c r="T59" s="673">
        <f>IF(INDEX(Historical!$F$7:$F$1250,MATCH(B59,Historical!$B$7:$B$1281,0))=0,"n/a",((INDEX(Historical!$C$7:$C$1259,MATCH(B59,Historical!$B$7:$B$1281,0))/INDEX(Historical!$F$7:$F$1250,MATCH(B59,Historical!$B$7:$B$1281,0)))^(1/3)-1)*100)</f>
        <v>23.127650029855573</v>
      </c>
      <c r="U59" s="673">
        <f>IF(INDEX(Historical!$H$7:$H$1250,MATCH(B59,Historical!$B$7:$B$1281,0))=0,"n/a",((INDEX(Historical!$C$7:$C$1259,MATCH(B59,Historical!$B$7:$B$1281,0))/INDEX(Historical!$H$7:$H$1250,MATCH(B59,Historical!$B$7:$B$1281,0)))^(1/5)-1)*100)</f>
        <v>24.132895337960147</v>
      </c>
      <c r="V59" s="673" t="str">
        <f>IF(INDEX(Historical!$O$7:$O$1250,MATCH(B59,Historical!$B$7:$B$1281,0))=0,"n/a",((INDEX(Historical!$C$7:$C$1259,MATCH(B59,Historical!$B$7:$B$1281,0))/INDEX(Historical!$O$7:$O$1250,MATCH(B59,Historical!$B$7:$B$1281,0)))^(1/10)-1)*100)</f>
        <v>n/a</v>
      </c>
      <c r="W59" s="674" t="str">
        <f t="shared" si="3"/>
        <v>n/a</v>
      </c>
      <c r="X59" s="675">
        <f t="shared" si="4"/>
        <v>0.49964586621035501</v>
      </c>
      <c r="Y59" s="637"/>
      <c r="Z59" s="624">
        <f t="shared" si="5"/>
        <v>16.027475672581566</v>
      </c>
      <c r="AA59" s="853">
        <f t="shared" si="6"/>
        <v>8.0383514596451064</v>
      </c>
      <c r="AB59" s="854">
        <v>12</v>
      </c>
      <c r="AC59" s="833">
        <v>17.47</v>
      </c>
      <c r="AD59" s="833" t="s">
        <v>136</v>
      </c>
      <c r="AE59" s="833">
        <v>1.41</v>
      </c>
      <c r="AF59" s="833">
        <v>2.4700000000000002</v>
      </c>
      <c r="AG59" s="833">
        <v>36</v>
      </c>
      <c r="AH59" s="833">
        <v>261.5</v>
      </c>
      <c r="AI59" s="833">
        <v>48.699999999999996</v>
      </c>
      <c r="AJ59" s="833">
        <v>48.3</v>
      </c>
      <c r="AK59" s="833" t="s">
        <v>136</v>
      </c>
      <c r="AL59" s="845">
        <v>6350</v>
      </c>
      <c r="AM59" s="839">
        <v>1.7000000000000002</v>
      </c>
      <c r="AN59" s="834">
        <v>3.05</v>
      </c>
      <c r="AO59" s="711">
        <f t="shared" si="7"/>
        <v>18.088419830746858</v>
      </c>
      <c r="AP59" s="712">
        <f t="shared" si="8"/>
        <v>26.126771290391964</v>
      </c>
      <c r="AQ59" s="855">
        <f t="shared" si="9"/>
        <v>-6.0621290300553854</v>
      </c>
      <c r="AR59" s="624">
        <f>INDEX(Historical!$C$7:$C$1259,MATCH(B59,Historical!$B$7:$B$1281,0))*IF(AH59="n/a",1.03,IF(AH59&lt;0,1.01,IF(AH59&gt;10,1.1,(1+AH59/100))))</f>
        <v>2.4640000000000004</v>
      </c>
      <c r="AS59" s="853">
        <f t="shared" si="10"/>
        <v>2.7104000000000008</v>
      </c>
      <c r="AT59" s="853">
        <f t="shared" si="16"/>
        <v>2.7917120000000009</v>
      </c>
      <c r="AU59" s="853">
        <f t="shared" si="16"/>
        <v>2.8754633600000008</v>
      </c>
      <c r="AV59" s="853">
        <f t="shared" si="16"/>
        <v>2.9617272608000009</v>
      </c>
      <c r="AW59" s="624">
        <f t="shared" si="12"/>
        <v>13.803302620800004</v>
      </c>
      <c r="AX59" s="719">
        <f t="shared" si="13"/>
        <v>9.8293118427686412</v>
      </c>
      <c r="AY59" s="900">
        <v>1.91</v>
      </c>
      <c r="AZ59" s="839">
        <v>186.58999999999997</v>
      </c>
      <c r="BA59" s="839">
        <v>-14.17</v>
      </c>
      <c r="BB59" s="839">
        <v>4.4799999999999995</v>
      </c>
      <c r="BC59" s="839">
        <v>34.4</v>
      </c>
      <c r="BE59" s="597">
        <v>2013</v>
      </c>
      <c r="BF59" s="865">
        <f t="shared" si="14"/>
        <v>0</v>
      </c>
      <c r="BG59" s="849">
        <v>6</v>
      </c>
    </row>
    <row r="60" spans="1:59" ht="11.25" customHeight="1" x14ac:dyDescent="0.2">
      <c r="A60" s="838" t="s">
        <v>1712</v>
      </c>
      <c r="B60" s="842" t="s">
        <v>1713</v>
      </c>
      <c r="C60" s="898" t="s">
        <v>108</v>
      </c>
      <c r="D60" s="898" t="s">
        <v>4265</v>
      </c>
      <c r="E60" s="705">
        <v>9</v>
      </c>
      <c r="F60" s="1153">
        <v>521</v>
      </c>
      <c r="G60" s="1153" t="s">
        <v>106</v>
      </c>
      <c r="H60" s="1153" t="s">
        <v>106</v>
      </c>
      <c r="I60" s="841">
        <v>27.81</v>
      </c>
      <c r="J60" s="624">
        <f t="shared" si="0"/>
        <v>3.0204962243797198</v>
      </c>
      <c r="K60" s="844">
        <v>0.21</v>
      </c>
      <c r="L60" s="854">
        <v>4</v>
      </c>
      <c r="M60" s="615">
        <f t="shared" si="1"/>
        <v>0.84</v>
      </c>
      <c r="N60" s="837" t="s">
        <v>512</v>
      </c>
      <c r="O60" s="706">
        <v>0.2</v>
      </c>
      <c r="P60" s="606">
        <v>44238</v>
      </c>
      <c r="Q60" s="606">
        <v>44253</v>
      </c>
      <c r="R60" s="615">
        <f t="shared" si="2"/>
        <v>4.9999999999999902</v>
      </c>
      <c r="S60" s="673">
        <f>IF(INDEX(Historical!$D$7:$D$1257,MATCH(B60,Historical!$B$7:$B$1281,0))=0,"n/a",(INDEX(Historical!$C$7:$C$1259,MATCH(B60,Historical!$B$7:$B$1281,0))/INDEX(Historical!$D$7:$D$1257,MATCH(B60,Historical!$B$7:$B$1281,0))-1)*100)</f>
        <v>33.33333333333335</v>
      </c>
      <c r="T60" s="673">
        <f>IF(INDEX(Historical!$F$7:$F$1250,MATCH(B60,Historical!$B$7:$B$1281,0))=0,"n/a",((INDEX(Historical!$C$7:$C$1259,MATCH(B60,Historical!$B$7:$B$1281,0))/INDEX(Historical!$F$7:$F$1250,MATCH(B60,Historical!$B$7:$B$1281,0)))^(1/3)-1)*100)</f>
        <v>22.052244447028492</v>
      </c>
      <c r="U60" s="673">
        <f>IF(INDEX(Historical!$H$7:$H$1250,MATCH(B60,Historical!$B$7:$B$1281,0))=0,"n/a",((INDEX(Historical!$C$7:$C$1259,MATCH(B60,Historical!$B$7:$B$1281,0))/INDEX(Historical!$H$7:$H$1250,MATCH(B60,Historical!$B$7:$B$1281,0)))^(1/5)-1)*100)</f>
        <v>25.205477200705872</v>
      </c>
      <c r="V60" s="673">
        <f>IF(INDEX(Historical!$O$7:$O$1250,MATCH(B60,Historical!$B$7:$B$1281,0))=0,"n/a",((INDEX(Historical!$C$7:$C$1259,MATCH(B60,Historical!$B$7:$B$1281,0))/INDEX(Historical!$O$7:$O$1250,MATCH(B60,Historical!$B$7:$B$1281,0)))^(1/10)-1)*100)</f>
        <v>54.991898754833699</v>
      </c>
      <c r="W60" s="674">
        <f t="shared" si="3"/>
        <v>0.45834891632088537</v>
      </c>
      <c r="X60" s="675">
        <f t="shared" si="4"/>
        <v>1.2794658477515672</v>
      </c>
      <c r="Y60" s="634" t="s">
        <v>4085</v>
      </c>
      <c r="Z60" s="624">
        <f t="shared" si="5"/>
        <v>28.378378378378379</v>
      </c>
      <c r="AA60" s="853">
        <f t="shared" si="6"/>
        <v>9.3952702702702702</v>
      </c>
      <c r="AB60" s="854">
        <v>12</v>
      </c>
      <c r="AC60" s="833">
        <v>2.96</v>
      </c>
      <c r="AD60" s="833">
        <v>0.72</v>
      </c>
      <c r="AE60" s="833">
        <v>4.17</v>
      </c>
      <c r="AF60" s="833">
        <v>1.2</v>
      </c>
      <c r="AG60" s="833">
        <v>13.4</v>
      </c>
      <c r="AH60" s="833">
        <v>1.6</v>
      </c>
      <c r="AI60" s="833" t="s">
        <v>136</v>
      </c>
      <c r="AJ60" s="833">
        <v>19.7</v>
      </c>
      <c r="AK60" s="833">
        <v>13</v>
      </c>
      <c r="AL60" s="845">
        <v>230.74</v>
      </c>
      <c r="AM60" s="839">
        <v>2.8000000000000003</v>
      </c>
      <c r="AN60" s="833">
        <v>0</v>
      </c>
      <c r="AO60" s="711">
        <f t="shared" si="7"/>
        <v>18.830703154815321</v>
      </c>
      <c r="AP60" s="712">
        <f t="shared" si="8"/>
        <v>28.225973425085591</v>
      </c>
      <c r="AQ60" s="855">
        <f t="shared" si="9"/>
        <v>-29.212919181457909</v>
      </c>
      <c r="AR60" s="624">
        <f>INDEX(Historical!$C$7:$C$1259,MATCH(B60,Historical!$B$7:$B$1281,0))*IF(AH60="n/a",1.03,IF(AH60&lt;0,1.01,IF(AH60&gt;10,1.1,(1+AH60/100))))</f>
        <v>0.81280000000000008</v>
      </c>
      <c r="AS60" s="853">
        <f t="shared" si="10"/>
        <v>0.83718400000000015</v>
      </c>
      <c r="AT60" s="853">
        <f t="shared" si="16"/>
        <v>0.92090240000000023</v>
      </c>
      <c r="AU60" s="853">
        <f t="shared" si="16"/>
        <v>1.0129926400000004</v>
      </c>
      <c r="AV60" s="853">
        <f t="shared" si="16"/>
        <v>1.1142919040000006</v>
      </c>
      <c r="AW60" s="624">
        <f t="shared" si="12"/>
        <v>4.6981709440000019</v>
      </c>
      <c r="AX60" s="719">
        <f t="shared" si="13"/>
        <v>16.89381856886013</v>
      </c>
      <c r="AY60" s="900">
        <v>1.42</v>
      </c>
      <c r="AZ60" s="839">
        <v>92.490000000000009</v>
      </c>
      <c r="BA60" s="839">
        <v>-9.56</v>
      </c>
      <c r="BB60" s="839">
        <v>-0.22999999999999998</v>
      </c>
      <c r="BC60" s="839">
        <v>27.339999999999996</v>
      </c>
      <c r="BE60" s="597">
        <v>2013</v>
      </c>
      <c r="BF60" s="865">
        <f t="shared" si="14"/>
        <v>0</v>
      </c>
      <c r="BG60" s="849">
        <v>1.7000000000000002</v>
      </c>
    </row>
    <row r="61" spans="1:59" ht="11.25" customHeight="1" x14ac:dyDescent="0.2">
      <c r="A61" s="838" t="s">
        <v>1215</v>
      </c>
      <c r="B61" s="842" t="s">
        <v>1216</v>
      </c>
      <c r="C61" s="898" t="s">
        <v>112</v>
      </c>
      <c r="D61" s="898" t="s">
        <v>1217</v>
      </c>
      <c r="E61" s="705">
        <v>9</v>
      </c>
      <c r="F61" s="1153">
        <v>522</v>
      </c>
      <c r="G61" s="1153" t="s">
        <v>106</v>
      </c>
      <c r="H61" s="1153" t="s">
        <v>106</v>
      </c>
      <c r="I61" s="841">
        <v>95.82</v>
      </c>
      <c r="J61" s="624">
        <f t="shared" si="0"/>
        <v>1.0853683990816114</v>
      </c>
      <c r="K61" s="844">
        <v>0.26</v>
      </c>
      <c r="L61" s="854">
        <v>4</v>
      </c>
      <c r="M61" s="615">
        <f t="shared" si="1"/>
        <v>1.04</v>
      </c>
      <c r="N61" s="837" t="s">
        <v>135</v>
      </c>
      <c r="O61" s="706">
        <v>0.24</v>
      </c>
      <c r="P61" s="606">
        <v>44252</v>
      </c>
      <c r="Q61" s="606">
        <v>44272</v>
      </c>
      <c r="R61" s="615">
        <f t="shared" si="2"/>
        <v>8.333333333333341</v>
      </c>
      <c r="S61" s="673">
        <f>IF(INDEX(Historical!$D$7:$D$1257,MATCH(B61,Historical!$B$7:$B$1281,0))=0,"n/a",(INDEX(Historical!$C$7:$C$1259,MATCH(B61,Historical!$B$7:$B$1281,0))/INDEX(Historical!$D$7:$D$1257,MATCH(B61,Historical!$B$7:$B$1281,0))-1)*100)</f>
        <v>9.0909090909090828</v>
      </c>
      <c r="T61" s="673">
        <f>IF(INDEX(Historical!$F$7:$F$1250,MATCH(B61,Historical!$B$7:$B$1281,0))=0,"n/a",((INDEX(Historical!$C$7:$C$1259,MATCH(B61,Historical!$B$7:$B$1281,0))/INDEX(Historical!$F$7:$F$1250,MATCH(B61,Historical!$B$7:$B$1281,0)))^(1/3)-1)*100)</f>
        <v>10.064241629820891</v>
      </c>
      <c r="U61" s="673">
        <f>IF(INDEX(Historical!$H$7:$H$1250,MATCH(B61,Historical!$B$7:$B$1281,0))=0,"n/a",((INDEX(Historical!$C$7:$C$1259,MATCH(B61,Historical!$B$7:$B$1281,0))/INDEX(Historical!$H$7:$H$1250,MATCH(B61,Historical!$B$7:$B$1281,0)))^(1/5)-1)*100)</f>
        <v>11.382417860287886</v>
      </c>
      <c r="V61" s="673" t="str">
        <f>IF(INDEX(Historical!$O$7:$O$1250,MATCH(B61,Historical!$B$7:$B$1281,0))=0,"n/a",((INDEX(Historical!$C$7:$C$1259,MATCH(B61,Historical!$B$7:$B$1281,0))/INDEX(Historical!$O$7:$O$1250,MATCH(B61,Historical!$B$7:$B$1281,0)))^(1/10)-1)*100)</f>
        <v>n/a</v>
      </c>
      <c r="W61" s="674" t="str">
        <f t="shared" si="3"/>
        <v>n/a</v>
      </c>
      <c r="X61" s="675">
        <f t="shared" si="4"/>
        <v>0.71140111626799285</v>
      </c>
      <c r="Y61" s="634"/>
      <c r="Z61" s="624">
        <f t="shared" si="5"/>
        <v>26.395939086294419</v>
      </c>
      <c r="AA61" s="853">
        <f t="shared" si="6"/>
        <v>24.319796954314718</v>
      </c>
      <c r="AB61" s="854">
        <v>12</v>
      </c>
      <c r="AC61" s="833">
        <v>3.94</v>
      </c>
      <c r="AD61" s="833">
        <v>2.64</v>
      </c>
      <c r="AE61" s="833">
        <v>2.11</v>
      </c>
      <c r="AF61" s="833">
        <v>4.8099999999999996</v>
      </c>
      <c r="AG61" s="833">
        <v>21.6</v>
      </c>
      <c r="AH61" s="833">
        <v>29.099999999999998</v>
      </c>
      <c r="AI61" s="833">
        <v>10.050000000000001</v>
      </c>
      <c r="AJ61" s="833">
        <v>16</v>
      </c>
      <c r="AK61" s="833">
        <v>9.25</v>
      </c>
      <c r="AL61" s="845">
        <v>12830</v>
      </c>
      <c r="AM61" s="839">
        <v>0.4</v>
      </c>
      <c r="AN61" s="833">
        <v>0.93</v>
      </c>
      <c r="AO61" s="711">
        <f t="shared" si="7"/>
        <v>-11.852010694945221</v>
      </c>
      <c r="AP61" s="712">
        <f t="shared" si="8"/>
        <v>12.467786259369497</v>
      </c>
      <c r="AQ61" s="855">
        <f t="shared" si="9"/>
        <v>128.01386249305477</v>
      </c>
      <c r="AR61" s="624">
        <f>INDEX(Historical!$C$7:$C$1259,MATCH(B61,Historical!$B$7:$B$1281,0))*IF(AH61="n/a",1.03,IF(AH61&lt;0,1.01,IF(AH61&gt;10,1.1,(1+AH61/100))))</f>
        <v>1.056</v>
      </c>
      <c r="AS61" s="853">
        <f t="shared" si="10"/>
        <v>1.1616000000000002</v>
      </c>
      <c r="AT61" s="853">
        <f t="shared" si="16"/>
        <v>1.2690480000000002</v>
      </c>
      <c r="AU61" s="853">
        <f t="shared" si="16"/>
        <v>1.3864349400000002</v>
      </c>
      <c r="AV61" s="853">
        <f t="shared" si="16"/>
        <v>1.5146801719500003</v>
      </c>
      <c r="AW61" s="624">
        <f t="shared" si="12"/>
        <v>6.3877631119500009</v>
      </c>
      <c r="AX61" s="719">
        <f t="shared" si="13"/>
        <v>6.6664194447401393</v>
      </c>
      <c r="AY61" s="900">
        <v>1.63</v>
      </c>
      <c r="AZ61" s="839">
        <v>172.14000000000001</v>
      </c>
      <c r="BA61" s="839">
        <v>-0.44999999999999996</v>
      </c>
      <c r="BB61" s="839">
        <v>8.06</v>
      </c>
      <c r="BC61" s="839">
        <v>15.989999999999998</v>
      </c>
      <c r="BE61" s="597">
        <v>2013</v>
      </c>
      <c r="BF61" s="865">
        <f t="shared" si="14"/>
        <v>0</v>
      </c>
      <c r="BG61" s="849">
        <v>8.3000000000000007</v>
      </c>
    </row>
    <row r="62" spans="1:59" ht="11.25" customHeight="1" x14ac:dyDescent="0.2">
      <c r="A62" s="831" t="s">
        <v>1567</v>
      </c>
      <c r="B62" s="842" t="s">
        <v>1568</v>
      </c>
      <c r="C62" s="898" t="s">
        <v>4126</v>
      </c>
      <c r="D62" s="898" t="s">
        <v>4260</v>
      </c>
      <c r="E62" s="705">
        <v>9</v>
      </c>
      <c r="F62" s="1153">
        <v>523</v>
      </c>
      <c r="G62" s="1153" t="s">
        <v>106</v>
      </c>
      <c r="H62" s="1153" t="s">
        <v>106</v>
      </c>
      <c r="I62" s="841">
        <v>81.48</v>
      </c>
      <c r="J62" s="624">
        <f t="shared" si="0"/>
        <v>0.63819342169857629</v>
      </c>
      <c r="K62" s="844">
        <v>0.13</v>
      </c>
      <c r="L62" s="854">
        <v>4</v>
      </c>
      <c r="M62" s="615">
        <f t="shared" si="1"/>
        <v>0.52</v>
      </c>
      <c r="N62" s="837" t="s">
        <v>318</v>
      </c>
      <c r="O62" s="709">
        <v>0.11</v>
      </c>
      <c r="P62" s="606">
        <v>44252</v>
      </c>
      <c r="Q62" s="606">
        <v>44286</v>
      </c>
      <c r="R62" s="615">
        <f t="shared" si="2"/>
        <v>18.181818181818183</v>
      </c>
      <c r="S62" s="673">
        <f>IF(INDEX(Historical!$D$7:$D$1257,MATCH(B62,Historical!$B$7:$B$1281,0))=0,"n/a",(INDEX(Historical!$C$7:$C$1259,MATCH(B62,Historical!$B$7:$B$1281,0))/INDEX(Historical!$D$7:$D$1257,MATCH(B62,Historical!$B$7:$B$1281,0))-1)*100)</f>
        <v>19.999999999999996</v>
      </c>
      <c r="T62" s="673">
        <f>IF(INDEX(Historical!$F$7:$F$1250,MATCH(B62,Historical!$B$7:$B$1281,0))=0,"n/a",((INDEX(Historical!$C$7:$C$1259,MATCH(B62,Historical!$B$7:$B$1281,0))/INDEX(Historical!$F$7:$F$1250,MATCH(B62,Historical!$B$7:$B$1281,0)))^(1/3)-1)*100)</f>
        <v>14.471424255333186</v>
      </c>
      <c r="U62" s="673">
        <f>IF(INDEX(Historical!$H$7:$H$1250,MATCH(B62,Historical!$B$7:$B$1281,0))=0,"n/a",((INDEX(Historical!$C$7:$C$1259,MATCH(B62,Historical!$B$7:$B$1281,0))/INDEX(Historical!$H$7:$H$1250,MATCH(B62,Historical!$B$7:$B$1281,0)))^(1/5)-1)*100)</f>
        <v>11.842691472014465</v>
      </c>
      <c r="V62" s="673">
        <f>IF(INDEX(Historical!$O$7:$O$1250,MATCH(B62,Historical!$B$7:$B$1281,0))=0,"n/a",((INDEX(Historical!$C$7:$C$1259,MATCH(B62,Historical!$B$7:$B$1281,0))/INDEX(Historical!$O$7:$O$1250,MATCH(B62,Historical!$B$7:$B$1281,0)))^(1/10)-1)*100)</f>
        <v>15.431656766005775</v>
      </c>
      <c r="W62" s="674">
        <f t="shared" si="3"/>
        <v>0.76742838773491895</v>
      </c>
      <c r="X62" s="675">
        <f t="shared" si="4"/>
        <v>0.97071241573889067</v>
      </c>
      <c r="Y62" s="1060" t="s">
        <v>4113</v>
      </c>
      <c r="Z62" s="624">
        <f t="shared" si="5"/>
        <v>44.44444444444445</v>
      </c>
      <c r="AA62" s="853">
        <f t="shared" si="6"/>
        <v>69.641025641025649</v>
      </c>
      <c r="AB62" s="854">
        <v>12</v>
      </c>
      <c r="AC62" s="833">
        <v>1.17</v>
      </c>
      <c r="AD62" s="833">
        <v>4.95</v>
      </c>
      <c r="AE62" s="833">
        <v>9.2200000000000006</v>
      </c>
      <c r="AF62" s="833">
        <v>5.85</v>
      </c>
      <c r="AG62" s="833">
        <v>9.1999999999999993</v>
      </c>
      <c r="AH62" s="833">
        <v>-63.9</v>
      </c>
      <c r="AI62" s="833">
        <v>9.8699999999999992</v>
      </c>
      <c r="AJ62" s="833">
        <v>12.2</v>
      </c>
      <c r="AK62" s="833">
        <v>13.669999999999998</v>
      </c>
      <c r="AL62" s="845">
        <v>4500</v>
      </c>
      <c r="AM62" s="839">
        <v>1.0999999999999999</v>
      </c>
      <c r="AN62" s="833">
        <v>0</v>
      </c>
      <c r="AO62" s="711">
        <f t="shared" si="7"/>
        <v>-57.16014074731261</v>
      </c>
      <c r="AP62" s="712">
        <f t="shared" si="8"/>
        <v>12.480884893713041</v>
      </c>
      <c r="AQ62" s="855">
        <f t="shared" si="9"/>
        <v>325.51929059287863</v>
      </c>
      <c r="AR62" s="624">
        <f>INDEX(Historical!$C$7:$C$1259,MATCH(B62,Historical!$B$7:$B$1281,0))*IF(AH62="n/a",1.03,IF(AH62&lt;0,1.01,IF(AH62&gt;10,1.1,(1+AH62/100))))</f>
        <v>0.42419999999999997</v>
      </c>
      <c r="AS62" s="853">
        <f t="shared" si="10"/>
        <v>0.46606853999999998</v>
      </c>
      <c r="AT62" s="853">
        <f t="shared" si="16"/>
        <v>0.51267539400000006</v>
      </c>
      <c r="AU62" s="853">
        <f t="shared" si="16"/>
        <v>0.56394293340000012</v>
      </c>
      <c r="AV62" s="853">
        <f t="shared" si="16"/>
        <v>0.62033722674000014</v>
      </c>
      <c r="AW62" s="624">
        <f t="shared" si="12"/>
        <v>2.5872240941400002</v>
      </c>
      <c r="AX62" s="719">
        <f t="shared" si="13"/>
        <v>3.1752873025773196</v>
      </c>
      <c r="AY62" s="900">
        <v>0.98</v>
      </c>
      <c r="AZ62" s="839">
        <v>106.92999999999999</v>
      </c>
      <c r="BA62" s="839">
        <v>-17.740000000000002</v>
      </c>
      <c r="BB62" s="839">
        <v>-5.6899999999999995</v>
      </c>
      <c r="BC62" s="839">
        <v>16.66</v>
      </c>
      <c r="BE62" s="597">
        <v>2013</v>
      </c>
      <c r="BF62" s="865">
        <f t="shared" si="14"/>
        <v>0</v>
      </c>
      <c r="BG62" s="849">
        <v>8.2000000000000011</v>
      </c>
    </row>
    <row r="63" spans="1:59" ht="11.25" customHeight="1" x14ac:dyDescent="0.2">
      <c r="A63" s="838" t="s">
        <v>1331</v>
      </c>
      <c r="B63" s="842" t="s">
        <v>1332</v>
      </c>
      <c r="C63" s="898" t="s">
        <v>4276</v>
      </c>
      <c r="D63" s="898" t="s">
        <v>518</v>
      </c>
      <c r="E63" s="705">
        <v>9</v>
      </c>
      <c r="F63" s="1153">
        <v>524</v>
      </c>
      <c r="G63" s="1153" t="s">
        <v>115</v>
      </c>
      <c r="H63" s="1153" t="s">
        <v>115</v>
      </c>
      <c r="I63" s="841">
        <v>29.2</v>
      </c>
      <c r="J63" s="624">
        <f t="shared" si="0"/>
        <v>3.6986301369863015</v>
      </c>
      <c r="K63" s="844">
        <v>0.27</v>
      </c>
      <c r="L63" s="854">
        <v>4</v>
      </c>
      <c r="M63" s="615">
        <f t="shared" si="1"/>
        <v>1.08</v>
      </c>
      <c r="N63" s="837" t="s">
        <v>148</v>
      </c>
      <c r="O63" s="706">
        <v>0.255</v>
      </c>
      <c r="P63" s="606">
        <v>44253</v>
      </c>
      <c r="Q63" s="606">
        <v>44270</v>
      </c>
      <c r="R63" s="615">
        <f t="shared" si="2"/>
        <v>5.8823529411764754</v>
      </c>
      <c r="S63" s="673">
        <f>IF(INDEX(Historical!$D$7:$D$1257,MATCH(B63,Historical!$B$7:$B$1281,0))=0,"n/a",(INDEX(Historical!$C$7:$C$1259,MATCH(B63,Historical!$B$7:$B$1281,0))/INDEX(Historical!$D$7:$D$1257,MATCH(B63,Historical!$B$7:$B$1281,0))-1)*100)</f>
        <v>8.5106382978723527</v>
      </c>
      <c r="T63" s="673">
        <f>IF(INDEX(Historical!$F$7:$F$1250,MATCH(B63,Historical!$B$7:$B$1281,0))=0,"n/a",((INDEX(Historical!$C$7:$C$1259,MATCH(B63,Historical!$B$7:$B$1281,0))/INDEX(Historical!$F$7:$F$1250,MATCH(B63,Historical!$B$7:$B$1281,0)))^(1/3)-1)*100)</f>
        <v>12.311068346755549</v>
      </c>
      <c r="U63" s="673">
        <f>IF(INDEX(Historical!$H$7:$H$1250,MATCH(B63,Historical!$B$7:$B$1281,0))=0,"n/a",((INDEX(Historical!$C$7:$C$1259,MATCH(B63,Historical!$B$7:$B$1281,0))/INDEX(Historical!$H$7:$H$1250,MATCH(B63,Historical!$B$7:$B$1281,0)))^(1/5)-1)*100)</f>
        <v>16.271101521949817</v>
      </c>
      <c r="V63" s="673" t="str">
        <f>IF(INDEX(Historical!$O$7:$O$1250,MATCH(B63,Historical!$B$7:$B$1281,0))=0,"n/a",((INDEX(Historical!$C$7:$C$1259,MATCH(B63,Historical!$B$7:$B$1281,0))/INDEX(Historical!$O$7:$O$1250,MATCH(B63,Historical!$B$7:$B$1281,0)))^(1/10)-1)*100)</f>
        <v>n/a</v>
      </c>
      <c r="W63" s="674" t="str">
        <f t="shared" si="3"/>
        <v>n/a</v>
      </c>
      <c r="X63" s="675" t="str">
        <f t="shared" si="4"/>
        <v>n/a</v>
      </c>
      <c r="Y63" s="842"/>
      <c r="Z63" s="624">
        <f t="shared" si="5"/>
        <v>121.34831460674158</v>
      </c>
      <c r="AA63" s="853">
        <f t="shared" si="6"/>
        <v>32.80898876404494</v>
      </c>
      <c r="AB63" s="854">
        <v>12</v>
      </c>
      <c r="AC63" s="833">
        <v>0.89</v>
      </c>
      <c r="AD63" s="833">
        <v>6.53</v>
      </c>
      <c r="AE63" s="833">
        <v>1.27</v>
      </c>
      <c r="AF63" s="833">
        <v>3.96</v>
      </c>
      <c r="AG63" s="833">
        <v>13.200000000000001</v>
      </c>
      <c r="AH63" s="833">
        <v>-46.800000000000004</v>
      </c>
      <c r="AI63" s="833">
        <v>10.42</v>
      </c>
      <c r="AJ63" s="833">
        <v>-4</v>
      </c>
      <c r="AK63" s="833">
        <v>5.0500000000000007</v>
      </c>
      <c r="AL63" s="845">
        <v>11490</v>
      </c>
      <c r="AM63" s="839">
        <v>0.4</v>
      </c>
      <c r="AN63" s="833">
        <v>1.2</v>
      </c>
      <c r="AO63" s="711">
        <f t="shared" si="7"/>
        <v>-12.839257105108821</v>
      </c>
      <c r="AP63" s="712">
        <f t="shared" si="8"/>
        <v>19.969731658936119</v>
      </c>
      <c r="AQ63" s="855">
        <f t="shared" si="9"/>
        <v>140.29943866917188</v>
      </c>
      <c r="AR63" s="624">
        <f>INDEX(Historical!$C$7:$C$1259,MATCH(B63,Historical!$B$7:$B$1281,0))*IF(AH63="n/a",1.03,IF(AH63&lt;0,1.01,IF(AH63&gt;10,1.1,(1+AH63/100))))</f>
        <v>1.0302</v>
      </c>
      <c r="AS63" s="853">
        <f t="shared" si="10"/>
        <v>1.1332200000000001</v>
      </c>
      <c r="AT63" s="853">
        <f t="shared" si="16"/>
        <v>1.1904476100000001</v>
      </c>
      <c r="AU63" s="853">
        <f t="shared" si="16"/>
        <v>1.2505652143050001</v>
      </c>
      <c r="AV63" s="853">
        <f t="shared" si="16"/>
        <v>1.3137187576274025</v>
      </c>
      <c r="AW63" s="624">
        <f t="shared" si="12"/>
        <v>5.9181515819324026</v>
      </c>
      <c r="AX63" s="719">
        <f t="shared" si="13"/>
        <v>20.267642403878092</v>
      </c>
      <c r="AY63" s="900">
        <v>1.02</v>
      </c>
      <c r="AZ63" s="839">
        <v>118.24</v>
      </c>
      <c r="BA63" s="839">
        <v>-4.03</v>
      </c>
      <c r="BB63" s="839">
        <v>9.1800000000000015</v>
      </c>
      <c r="BC63" s="839">
        <v>36.78</v>
      </c>
      <c r="BE63" s="597">
        <v>2013</v>
      </c>
      <c r="BF63" s="865">
        <f t="shared" si="14"/>
        <v>0</v>
      </c>
      <c r="BG63" s="849">
        <v>2.1</v>
      </c>
    </row>
    <row r="64" spans="1:59" ht="11.25" customHeight="1" x14ac:dyDescent="0.2">
      <c r="A64" s="831" t="s">
        <v>1750</v>
      </c>
      <c r="B64" s="842" t="s">
        <v>1751</v>
      </c>
      <c r="C64" s="898" t="s">
        <v>112</v>
      </c>
      <c r="D64" s="898" t="s">
        <v>1217</v>
      </c>
      <c r="E64" s="705">
        <v>9</v>
      </c>
      <c r="F64" s="1153">
        <v>525</v>
      </c>
      <c r="G64" s="1153" t="s">
        <v>106</v>
      </c>
      <c r="H64" s="1153" t="s">
        <v>106</v>
      </c>
      <c r="I64" s="841">
        <v>75.84</v>
      </c>
      <c r="J64" s="624">
        <f t="shared" si="0"/>
        <v>0.791139240506329</v>
      </c>
      <c r="K64" s="844">
        <v>0.15</v>
      </c>
      <c r="L64" s="854">
        <v>4</v>
      </c>
      <c r="M64" s="615">
        <f t="shared" si="1"/>
        <v>0.6</v>
      </c>
      <c r="N64" s="837" t="s">
        <v>148</v>
      </c>
      <c r="O64" s="706">
        <v>0.125</v>
      </c>
      <c r="P64" s="606">
        <v>44253</v>
      </c>
      <c r="Q64" s="606">
        <v>44270</v>
      </c>
      <c r="R64" s="615">
        <f t="shared" si="2"/>
        <v>19.999999999999996</v>
      </c>
      <c r="S64" s="673">
        <f>IF(INDEX(Historical!$D$7:$D$1257,MATCH(B64,Historical!$B$7:$B$1281,0))=0,"n/a",(INDEX(Historical!$C$7:$C$1259,MATCH(B64,Historical!$B$7:$B$1281,0))/INDEX(Historical!$D$7:$D$1257,MATCH(B64,Historical!$B$7:$B$1281,0))-1)*100)</f>
        <v>25</v>
      </c>
      <c r="T64" s="673">
        <f>IF(INDEX(Historical!$F$7:$F$1250,MATCH(B64,Historical!$B$7:$B$1281,0))=0,"n/a",((INDEX(Historical!$C$7:$C$1259,MATCH(B64,Historical!$B$7:$B$1281,0))/INDEX(Historical!$F$7:$F$1250,MATCH(B64,Historical!$B$7:$B$1281,0)))^(1/3)-1)*100)</f>
        <v>16.039720840319482</v>
      </c>
      <c r="U64" s="673">
        <f>IF(INDEX(Historical!$H$7:$H$1250,MATCH(B64,Historical!$B$7:$B$1281,0))=0,"n/a",((INDEX(Historical!$C$7:$C$1259,MATCH(B64,Historical!$B$7:$B$1281,0))/INDEX(Historical!$H$7:$H$1250,MATCH(B64,Historical!$B$7:$B$1281,0)))^(1/5)-1)*100)</f>
        <v>12.838026357723709</v>
      </c>
      <c r="V64" s="673">
        <f>IF(INDEX(Historical!$O$7:$O$1250,MATCH(B64,Historical!$B$7:$B$1281,0))=0,"n/a",((INDEX(Historical!$C$7:$C$1259,MATCH(B64,Historical!$B$7:$B$1281,0))/INDEX(Historical!$O$7:$O$1250,MATCH(B64,Historical!$B$7:$B$1281,0)))^(1/10)-1)*100)</f>
        <v>14.130869721941398</v>
      </c>
      <c r="W64" s="674">
        <f t="shared" si="3"/>
        <v>0.90850928572285583</v>
      </c>
      <c r="X64" s="675">
        <f t="shared" si="4"/>
        <v>0.51352105430894834</v>
      </c>
      <c r="Y64" s="843"/>
      <c r="Z64" s="624">
        <f t="shared" si="5"/>
        <v>14.962593516209477</v>
      </c>
      <c r="AA64" s="853">
        <f t="shared" si="6"/>
        <v>18.91271820448878</v>
      </c>
      <c r="AB64" s="854">
        <v>12</v>
      </c>
      <c r="AC64" s="833">
        <v>4.01</v>
      </c>
      <c r="AD64" s="833">
        <v>1.0900000000000001</v>
      </c>
      <c r="AE64" s="833">
        <v>0.85</v>
      </c>
      <c r="AF64" s="833">
        <v>3.05</v>
      </c>
      <c r="AG64" s="833">
        <v>17.599999999999998</v>
      </c>
      <c r="AH64" s="833">
        <v>37.4</v>
      </c>
      <c r="AI64" s="833">
        <v>9.9</v>
      </c>
      <c r="AJ64" s="833">
        <v>25</v>
      </c>
      <c r="AK64" s="833">
        <v>17</v>
      </c>
      <c r="AL64" s="845">
        <v>4390</v>
      </c>
      <c r="AM64" s="839">
        <v>2.1999999999999997</v>
      </c>
      <c r="AN64" s="833">
        <v>0.21</v>
      </c>
      <c r="AO64" s="711">
        <f t="shared" si="7"/>
        <v>-5.2835526062587412</v>
      </c>
      <c r="AP64" s="712">
        <f t="shared" si="8"/>
        <v>13.629165598230038</v>
      </c>
      <c r="AQ64" s="855">
        <f t="shared" si="9"/>
        <v>60.11633343526028</v>
      </c>
      <c r="AR64" s="624">
        <f>INDEX(Historical!$C$7:$C$1259,MATCH(B64,Historical!$B$7:$B$1281,0))*IF(AH64="n/a",1.03,IF(AH64&lt;0,1.01,IF(AH64&gt;10,1.1,(1+AH64/100))))</f>
        <v>0.55000000000000004</v>
      </c>
      <c r="AS64" s="853">
        <f t="shared" si="10"/>
        <v>0.60445000000000004</v>
      </c>
      <c r="AT64" s="853">
        <f t="shared" si="16"/>
        <v>0.66489500000000012</v>
      </c>
      <c r="AU64" s="853">
        <f t="shared" si="16"/>
        <v>0.73138450000000022</v>
      </c>
      <c r="AV64" s="853">
        <f t="shared" si="16"/>
        <v>0.80452295000000029</v>
      </c>
      <c r="AW64" s="624">
        <f t="shared" si="12"/>
        <v>3.3552524500000009</v>
      </c>
      <c r="AX64" s="719">
        <f t="shared" si="13"/>
        <v>4.4241197916666675</v>
      </c>
      <c r="AY64" s="900">
        <v>1.5</v>
      </c>
      <c r="AZ64" s="839">
        <v>133.07</v>
      </c>
      <c r="BA64" s="839">
        <v>1.1599999999999999</v>
      </c>
      <c r="BB64" s="839">
        <v>19.46</v>
      </c>
      <c r="BC64" s="839">
        <v>32.58</v>
      </c>
      <c r="BE64" s="597">
        <v>2013</v>
      </c>
      <c r="BF64" s="865">
        <f t="shared" si="14"/>
        <v>0</v>
      </c>
      <c r="BG64" s="849">
        <v>11</v>
      </c>
    </row>
    <row r="65" spans="1:59" s="744" customFormat="1" ht="11.25" customHeight="1" x14ac:dyDescent="0.2">
      <c r="A65" s="726" t="s">
        <v>1539</v>
      </c>
      <c r="B65" s="751" t="s">
        <v>1540</v>
      </c>
      <c r="C65" s="898" t="s">
        <v>108</v>
      </c>
      <c r="D65" s="898" t="s">
        <v>4272</v>
      </c>
      <c r="E65" s="727">
        <v>9</v>
      </c>
      <c r="F65" s="1153">
        <v>526</v>
      </c>
      <c r="G65" s="1152" t="s">
        <v>37</v>
      </c>
      <c r="H65" s="1152" t="s">
        <v>115</v>
      </c>
      <c r="I65" s="728">
        <v>23.64</v>
      </c>
      <c r="J65" s="729">
        <f t="shared" si="0"/>
        <v>2.7072758037225042</v>
      </c>
      <c r="K65" s="730">
        <v>0.16</v>
      </c>
      <c r="L65" s="731">
        <v>4</v>
      </c>
      <c r="M65" s="732">
        <f t="shared" si="1"/>
        <v>0.64</v>
      </c>
      <c r="N65" s="733" t="s">
        <v>148</v>
      </c>
      <c r="O65" s="1186">
        <v>0.15</v>
      </c>
      <c r="P65" s="1122">
        <v>44257</v>
      </c>
      <c r="Q65" s="1122">
        <v>44270</v>
      </c>
      <c r="R65" s="732">
        <f t="shared" si="2"/>
        <v>6.6666666666666732</v>
      </c>
      <c r="S65" s="673">
        <f>IF(INDEX(Historical!$D$7:$D$1257,MATCH(B65,Historical!$B$7:$B$1281,0))=0,"n/a",(INDEX(Historical!$C$7:$C$1259,MATCH(B65,Historical!$B$7:$B$1281,0))/INDEX(Historical!$D$7:$D$1257,MATCH(B65,Historical!$B$7:$B$1281,0))-1)*100)</f>
        <v>7.1428571428571397</v>
      </c>
      <c r="T65" s="673">
        <f>IF(INDEX(Historical!$F$7:$F$1250,MATCH(B65,Historical!$B$7:$B$1281,0))=0,"n/a",((INDEX(Historical!$C$7:$C$1259,MATCH(B65,Historical!$B$7:$B$1281,0))/INDEX(Historical!$F$7:$F$1250,MATCH(B65,Historical!$B$7:$B$1281,0)))^(1/3)-1)*100)</f>
        <v>11.199004528465784</v>
      </c>
      <c r="U65" s="673">
        <f>IF(INDEX(Historical!$H$7:$H$1250,MATCH(B65,Historical!$B$7:$B$1281,0))=0,"n/a",((INDEX(Historical!$C$7:$C$1259,MATCH(B65,Historical!$B$7:$B$1281,0))/INDEX(Historical!$H$7:$H$1250,MATCH(B65,Historical!$B$7:$B$1281,0)))^(1/5)-1)*100)</f>
        <v>18.707232699504715</v>
      </c>
      <c r="V65" s="673">
        <f>IF(INDEX(Historical!$O$7:$O$1250,MATCH(B65,Historical!$B$7:$B$1281,0))=0,"n/a",((INDEX(Historical!$C$7:$C$1259,MATCH(B65,Historical!$B$7:$B$1281,0))/INDEX(Historical!$O$7:$O$1250,MATCH(B65,Historical!$B$7:$B$1281,0)))^(1/10)-1)*100)</f>
        <v>23.493868371626792</v>
      </c>
      <c r="W65" s="674">
        <f t="shared" si="3"/>
        <v>0.79626021579729167</v>
      </c>
      <c r="X65" s="675">
        <f t="shared" si="4"/>
        <v>4.1571628221121593</v>
      </c>
      <c r="Y65" s="1188" t="s">
        <v>436</v>
      </c>
      <c r="Z65" s="729">
        <f t="shared" si="5"/>
        <v>32.820512820512818</v>
      </c>
      <c r="AA65" s="736">
        <f t="shared" si="6"/>
        <v>12.123076923076924</v>
      </c>
      <c r="AB65" s="731">
        <v>12</v>
      </c>
      <c r="AC65" s="737">
        <v>1.95</v>
      </c>
      <c r="AD65" s="737" t="s">
        <v>136</v>
      </c>
      <c r="AE65" s="737">
        <v>2.93</v>
      </c>
      <c r="AF65" s="737">
        <v>1</v>
      </c>
      <c r="AG65" s="737">
        <v>8.3000000000000007</v>
      </c>
      <c r="AH65" s="737">
        <v>-17.299999999999997</v>
      </c>
      <c r="AI65" s="737" t="s">
        <v>136</v>
      </c>
      <c r="AJ65" s="737">
        <v>4.5</v>
      </c>
      <c r="AK65" s="737" t="s">
        <v>136</v>
      </c>
      <c r="AL65" s="738">
        <v>140.72</v>
      </c>
      <c r="AM65" s="739">
        <v>8</v>
      </c>
      <c r="AN65" s="737">
        <v>0.11</v>
      </c>
      <c r="AO65" s="740">
        <f t="shared" si="7"/>
        <v>9.2914315801502934</v>
      </c>
      <c r="AP65" s="741">
        <f t="shared" si="8"/>
        <v>21.414508503227218</v>
      </c>
      <c r="AQ65" s="742">
        <f t="shared" si="9"/>
        <v>-26.596769907352247</v>
      </c>
      <c r="AR65" s="624">
        <f>INDEX(Historical!$C$7:$C$1259,MATCH(B65,Historical!$B$7:$B$1281,0))*IF(AH65="n/a",1.03,IF(AH65&lt;0,1.01,IF(AH65&gt;10,1.1,(1+AH65/100))))</f>
        <v>0.60599999999999998</v>
      </c>
      <c r="AS65" s="736">
        <f t="shared" si="10"/>
        <v>0.62417999999999996</v>
      </c>
      <c r="AT65" s="736">
        <f t="shared" si="16"/>
        <v>0.64290539999999996</v>
      </c>
      <c r="AU65" s="736">
        <f t="shared" si="16"/>
        <v>0.66219256199999998</v>
      </c>
      <c r="AV65" s="736">
        <f t="shared" si="16"/>
        <v>0.68205833886</v>
      </c>
      <c r="AW65" s="729">
        <f t="shared" si="12"/>
        <v>3.21733630086</v>
      </c>
      <c r="AX65" s="743">
        <f t="shared" si="13"/>
        <v>13.609713624619287</v>
      </c>
      <c r="AY65" s="901">
        <v>0.97</v>
      </c>
      <c r="AZ65" s="739">
        <v>77.739999999999995</v>
      </c>
      <c r="BA65" s="739">
        <v>-20.380000000000003</v>
      </c>
      <c r="BB65" s="739">
        <v>-1.32</v>
      </c>
      <c r="BC65" s="739">
        <v>15.299999999999999</v>
      </c>
      <c r="BD65" s="875"/>
      <c r="BE65" s="597">
        <v>2013</v>
      </c>
      <c r="BF65" s="865">
        <f t="shared" si="14"/>
        <v>0</v>
      </c>
      <c r="BG65" s="793">
        <v>0.8</v>
      </c>
    </row>
    <row r="66" spans="1:59" ht="11.25" customHeight="1" x14ac:dyDescent="0.2">
      <c r="A66" s="838" t="s">
        <v>1726</v>
      </c>
      <c r="B66" s="842" t="s">
        <v>1727</v>
      </c>
      <c r="C66" s="898" t="s">
        <v>108</v>
      </c>
      <c r="D66" s="898" t="s">
        <v>4272</v>
      </c>
      <c r="E66" s="705">
        <v>9</v>
      </c>
      <c r="F66" s="1153">
        <v>527</v>
      </c>
      <c r="G66" s="1153" t="s">
        <v>106</v>
      </c>
      <c r="H66" s="1153" t="s">
        <v>106</v>
      </c>
      <c r="I66" s="841">
        <v>51.5</v>
      </c>
      <c r="J66" s="624">
        <f t="shared" si="0"/>
        <v>2.3300970873786406</v>
      </c>
      <c r="K66" s="844">
        <v>0.3</v>
      </c>
      <c r="L66" s="854">
        <v>4</v>
      </c>
      <c r="M66" s="615">
        <f t="shared" si="1"/>
        <v>1.2</v>
      </c>
      <c r="N66" s="837" t="s">
        <v>151</v>
      </c>
      <c r="O66" s="706">
        <v>0.28000000000000003</v>
      </c>
      <c r="P66" s="606">
        <v>44263</v>
      </c>
      <c r="Q66" s="606">
        <v>44280</v>
      </c>
      <c r="R66" s="615">
        <f t="shared" si="2"/>
        <v>7.1428571428571281</v>
      </c>
      <c r="S66" s="673">
        <f>IF(INDEX(Historical!$D$7:$D$1257,MATCH(B66,Historical!$B$7:$B$1281,0))=0,"n/a",(INDEX(Historical!$C$7:$C$1259,MATCH(B66,Historical!$B$7:$B$1281,0))/INDEX(Historical!$D$7:$D$1257,MATCH(B66,Historical!$B$7:$B$1281,0))-1)*100)</f>
        <v>12.000000000000011</v>
      </c>
      <c r="T66" s="673">
        <f>IF(INDEX(Historical!$F$7:$F$1250,MATCH(B66,Historical!$B$7:$B$1281,0))=0,"n/a",((INDEX(Historical!$C$7:$C$1259,MATCH(B66,Historical!$B$7:$B$1281,0))/INDEX(Historical!$F$7:$F$1250,MATCH(B66,Historical!$B$7:$B$1281,0)))^(1/3)-1)*100)</f>
        <v>11.868894208139679</v>
      </c>
      <c r="U66" s="673">
        <f>IF(INDEX(Historical!$H$7:$H$1250,MATCH(B66,Historical!$B$7:$B$1281,0))=0,"n/a",((INDEX(Historical!$C$7:$C$1259,MATCH(B66,Historical!$B$7:$B$1281,0))/INDEX(Historical!$H$7:$H$1250,MATCH(B66,Historical!$B$7:$B$1281,0)))^(1/5)-1)*100)</f>
        <v>13.295681060117071</v>
      </c>
      <c r="V66" s="673" t="str">
        <f>IF(INDEX(Historical!$O$7:$O$1250,MATCH(B66,Historical!$B$7:$B$1281,0))=0,"n/a",((INDEX(Historical!$C$7:$C$1259,MATCH(B66,Historical!$B$7:$B$1281,0))/INDEX(Historical!$O$7:$O$1250,MATCH(B66,Historical!$B$7:$B$1281,0)))^(1/10)-1)*100)</f>
        <v>n/a</v>
      </c>
      <c r="W66" s="674" t="str">
        <f t="shared" si="3"/>
        <v>n/a</v>
      </c>
      <c r="X66" s="675" t="str">
        <f t="shared" si="4"/>
        <v>n/a</v>
      </c>
      <c r="Y66" s="636"/>
      <c r="Z66" s="624" t="str">
        <f t="shared" si="5"/>
        <v>n/a</v>
      </c>
      <c r="AA66" s="853" t="str">
        <f t="shared" si="6"/>
        <v>n/a</v>
      </c>
      <c r="AB66" s="854">
        <v>12</v>
      </c>
      <c r="AC66" s="833" t="s">
        <v>136</v>
      </c>
      <c r="AD66" s="833" t="s">
        <v>136</v>
      </c>
      <c r="AE66" s="833" t="s">
        <v>136</v>
      </c>
      <c r="AF66" s="833" t="s">
        <v>136</v>
      </c>
      <c r="AG66" s="833" t="s">
        <v>136</v>
      </c>
      <c r="AH66" s="833" t="s">
        <v>136</v>
      </c>
      <c r="AI66" s="833" t="s">
        <v>136</v>
      </c>
      <c r="AJ66" s="833" t="s">
        <v>136</v>
      </c>
      <c r="AK66" s="833" t="s">
        <v>136</v>
      </c>
      <c r="AL66" s="845" t="s">
        <v>136</v>
      </c>
      <c r="AM66" s="839" t="s">
        <v>136</v>
      </c>
      <c r="AN66" s="833" t="s">
        <v>136</v>
      </c>
      <c r="AO66" s="711" t="str">
        <f t="shared" si="7"/>
        <v>n/a</v>
      </c>
      <c r="AP66" s="712">
        <f t="shared" si="8"/>
        <v>15.625778147495712</v>
      </c>
      <c r="AQ66" s="855" t="str">
        <f t="shared" si="9"/>
        <v>n/a</v>
      </c>
      <c r="AR66" s="624">
        <f>INDEX(Historical!$C$7:$C$1259,MATCH(B66,Historical!$B$7:$B$1281,0))*IF(AH66="n/a",1.03,IF(AH66&lt;0,1.01,IF(AH66&gt;10,1.1,(1+AH66/100))))</f>
        <v>1.1536000000000002</v>
      </c>
      <c r="AS66" s="853">
        <f t="shared" si="10"/>
        <v>1.1882080000000002</v>
      </c>
      <c r="AT66" s="853">
        <f t="shared" si="16"/>
        <v>1.2238542400000001</v>
      </c>
      <c r="AU66" s="853">
        <f t="shared" si="16"/>
        <v>1.2605698672000001</v>
      </c>
      <c r="AV66" s="853">
        <f t="shared" si="16"/>
        <v>1.2983869632160001</v>
      </c>
      <c r="AW66" s="624">
        <f t="shared" si="12"/>
        <v>6.1246190704160011</v>
      </c>
      <c r="AX66" s="719">
        <f t="shared" si="13"/>
        <v>11.892464214400002</v>
      </c>
      <c r="AY66" s="900" t="s">
        <v>136</v>
      </c>
      <c r="AZ66" s="839" t="s">
        <v>136</v>
      </c>
      <c r="BA66" s="839" t="s">
        <v>136</v>
      </c>
      <c r="BB66" s="839" t="s">
        <v>136</v>
      </c>
      <c r="BC66" s="839" t="s">
        <v>136</v>
      </c>
      <c r="BD66" s="874" t="s">
        <v>4199</v>
      </c>
      <c r="BE66" s="597">
        <v>2013</v>
      </c>
      <c r="BF66" s="865">
        <f t="shared" si="14"/>
        <v>0</v>
      </c>
      <c r="BG66" s="849" t="s">
        <v>136</v>
      </c>
    </row>
    <row r="67" spans="1:59" ht="11.25" customHeight="1" x14ac:dyDescent="0.2">
      <c r="A67" s="838" t="s">
        <v>907</v>
      </c>
      <c r="B67" s="842" t="s">
        <v>908</v>
      </c>
      <c r="C67" s="898" t="s">
        <v>108</v>
      </c>
      <c r="D67" s="898" t="s">
        <v>118</v>
      </c>
      <c r="E67" s="705">
        <v>9</v>
      </c>
      <c r="F67" s="1153">
        <v>528</v>
      </c>
      <c r="G67" s="1153" t="s">
        <v>106</v>
      </c>
      <c r="H67" s="1153" t="s">
        <v>106</v>
      </c>
      <c r="I67" s="841">
        <v>64</v>
      </c>
      <c r="J67" s="624">
        <f t="shared" si="0"/>
        <v>1.8124999999999998</v>
      </c>
      <c r="K67" s="844">
        <v>0.28999999999999998</v>
      </c>
      <c r="L67" s="854">
        <v>4</v>
      </c>
      <c r="M67" s="615">
        <f t="shared" si="1"/>
        <v>1.1599999999999999</v>
      </c>
      <c r="N67" s="837" t="s">
        <v>593</v>
      </c>
      <c r="O67" s="706">
        <v>0.27</v>
      </c>
      <c r="P67" s="606">
        <v>44266</v>
      </c>
      <c r="Q67" s="606">
        <v>44281</v>
      </c>
      <c r="R67" s="615">
        <f t="shared" si="2"/>
        <v>7.4074074074073932</v>
      </c>
      <c r="S67" s="673">
        <f>IF(INDEX(Historical!$D$7:$D$1257,MATCH(B67,Historical!$B$7:$B$1281,0))=0,"n/a",(INDEX(Historical!$C$7:$C$1259,MATCH(B67,Historical!$B$7:$B$1281,0))/INDEX(Historical!$D$7:$D$1257,MATCH(B67,Historical!$B$7:$B$1281,0))-1)*100)</f>
        <v>8.0000000000000071</v>
      </c>
      <c r="T67" s="673">
        <f>IF(INDEX(Historical!$F$7:$F$1250,MATCH(B67,Historical!$B$7:$B$1281,0))=0,"n/a",((INDEX(Historical!$C$7:$C$1259,MATCH(B67,Historical!$B$7:$B$1281,0))/INDEX(Historical!$F$7:$F$1250,MATCH(B67,Historical!$B$7:$B$1281,0)))^(1/3)-1)*100)</f>
        <v>10.520944959211608</v>
      </c>
      <c r="U67" s="673">
        <f>IF(INDEX(Historical!$H$7:$H$1250,MATCH(B67,Historical!$B$7:$B$1281,0))=0,"n/a",((INDEX(Historical!$C$7:$C$1259,MATCH(B67,Historical!$B$7:$B$1281,0))/INDEX(Historical!$H$7:$H$1250,MATCH(B67,Historical!$B$7:$B$1281,0)))^(1/5)-1)*100)</f>
        <v>12.474611314209483</v>
      </c>
      <c r="V67" s="673" t="str">
        <f>IF(INDEX(Historical!$O$7:$O$1250,MATCH(B67,Historical!$B$7:$B$1281,0))=0,"n/a",((INDEX(Historical!$C$7:$C$1259,MATCH(B67,Historical!$B$7:$B$1281,0))/INDEX(Historical!$O$7:$O$1250,MATCH(B67,Historical!$B$7:$B$1281,0)))^(1/10)-1)*100)</f>
        <v>n/a</v>
      </c>
      <c r="W67" s="674" t="str">
        <f t="shared" si="3"/>
        <v>n/a</v>
      </c>
      <c r="X67" s="675">
        <f t="shared" si="4"/>
        <v>3.1986182856947392</v>
      </c>
      <c r="Y67" s="637"/>
      <c r="Z67" s="624">
        <f t="shared" si="5"/>
        <v>25.950782997762861</v>
      </c>
      <c r="AA67" s="853">
        <f t="shared" si="6"/>
        <v>14.317673378076064</v>
      </c>
      <c r="AB67" s="854">
        <v>12</v>
      </c>
      <c r="AC67" s="833">
        <v>4.47</v>
      </c>
      <c r="AD67" s="833">
        <v>1.45</v>
      </c>
      <c r="AE67" s="833">
        <v>3.65</v>
      </c>
      <c r="AF67" s="833">
        <v>2.84</v>
      </c>
      <c r="AG67" s="833">
        <v>19</v>
      </c>
      <c r="AH67" s="833">
        <v>-6.7</v>
      </c>
      <c r="AI67" s="833">
        <v>-1.6099999999999999</v>
      </c>
      <c r="AJ67" s="833">
        <v>3.9</v>
      </c>
      <c r="AK67" s="833">
        <v>10</v>
      </c>
      <c r="AL67" s="845">
        <v>1240</v>
      </c>
      <c r="AM67" s="839">
        <v>0.4</v>
      </c>
      <c r="AN67" s="833">
        <v>0</v>
      </c>
      <c r="AO67" s="711">
        <f t="shared" si="7"/>
        <v>-3.0562063866581113E-2</v>
      </c>
      <c r="AP67" s="712">
        <f t="shared" si="8"/>
        <v>14.287111314209483</v>
      </c>
      <c r="AQ67" s="855">
        <f t="shared" si="9"/>
        <v>34.432457049356643</v>
      </c>
      <c r="AR67" s="624">
        <f>INDEX(Historical!$C$7:$C$1259,MATCH(B67,Historical!$B$7:$B$1281,0))*IF(AH67="n/a",1.03,IF(AH67&lt;0,1.01,IF(AH67&gt;10,1.1,(1+AH67/100))))</f>
        <v>1.0908</v>
      </c>
      <c r="AS67" s="853">
        <f t="shared" si="10"/>
        <v>1.1017079999999999</v>
      </c>
      <c r="AT67" s="853">
        <f t="shared" ref="AT67:AV86" si="17">IF($AK67="n/a",1.03*AS67,IF($AK67&lt;0,1.01*AS67,IF($AK67&gt;10,1.1*AS67,(1+$AK67/100)*AS67)))</f>
        <v>1.2118788</v>
      </c>
      <c r="AU67" s="853">
        <f t="shared" si="17"/>
        <v>1.3330666800000002</v>
      </c>
      <c r="AV67" s="853">
        <f t="shared" si="17"/>
        <v>1.4663733480000003</v>
      </c>
      <c r="AW67" s="624">
        <f t="shared" si="12"/>
        <v>6.2038268280000004</v>
      </c>
      <c r="AX67" s="719">
        <f t="shared" si="13"/>
        <v>9.69347941875</v>
      </c>
      <c r="AY67" s="900">
        <v>0.37</v>
      </c>
      <c r="AZ67" s="839">
        <v>24.13</v>
      </c>
      <c r="BA67" s="839">
        <v>-3.37</v>
      </c>
      <c r="BB67" s="839">
        <v>6.4600000000000009</v>
      </c>
      <c r="BC67" s="839">
        <v>9.42</v>
      </c>
      <c r="BE67" s="597">
        <v>2013</v>
      </c>
      <c r="BF67" s="865">
        <f t="shared" si="14"/>
        <v>0</v>
      </c>
      <c r="BG67" s="849">
        <v>5.7</v>
      </c>
    </row>
    <row r="68" spans="1:59" ht="11.25" customHeight="1" x14ac:dyDescent="0.2">
      <c r="A68" s="838" t="s">
        <v>1160</v>
      </c>
      <c r="B68" s="842" t="s">
        <v>1161</v>
      </c>
      <c r="C68" s="898" t="s">
        <v>112</v>
      </c>
      <c r="D68" s="898" t="s">
        <v>4295</v>
      </c>
      <c r="E68" s="705">
        <v>9</v>
      </c>
      <c r="F68" s="1153">
        <v>529</v>
      </c>
      <c r="G68" s="1153" t="s">
        <v>106</v>
      </c>
      <c r="H68" s="1153" t="s">
        <v>106</v>
      </c>
      <c r="I68" s="841">
        <v>97.45</v>
      </c>
      <c r="J68" s="624">
        <f t="shared" si="0"/>
        <v>0.82093381221139039</v>
      </c>
      <c r="K68" s="852">
        <v>0.2</v>
      </c>
      <c r="L68" s="854">
        <v>4</v>
      </c>
      <c r="M68" s="615">
        <f t="shared" si="1"/>
        <v>0.8</v>
      </c>
      <c r="N68" s="837" t="s">
        <v>593</v>
      </c>
      <c r="O68" s="709">
        <v>0.19</v>
      </c>
      <c r="P68" s="606">
        <v>44266</v>
      </c>
      <c r="Q68" s="606">
        <v>44281</v>
      </c>
      <c r="R68" s="615">
        <f t="shared" si="2"/>
        <v>5.2631578947368469</v>
      </c>
      <c r="S68" s="673">
        <f>IF(INDEX(Historical!$D$7:$D$1257,MATCH(B68,Historical!$B$7:$B$1281,0))=0,"n/a",(INDEX(Historical!$C$7:$C$1259,MATCH(B68,Historical!$B$7:$B$1281,0))/INDEX(Historical!$D$7:$D$1257,MATCH(B68,Historical!$B$7:$B$1281,0))-1)*100)</f>
        <v>18.75</v>
      </c>
      <c r="T68" s="673">
        <f>IF(INDEX(Historical!$F$7:$F$1250,MATCH(B68,Historical!$B$7:$B$1281,0))=0,"n/a",((INDEX(Historical!$C$7:$C$1259,MATCH(B68,Historical!$B$7:$B$1281,0))/INDEX(Historical!$F$7:$F$1250,MATCH(B68,Historical!$B$7:$B$1281,0)))^(1/3)-1)*100)</f>
        <v>21.858202395720227</v>
      </c>
      <c r="U68" s="673">
        <f>IF(INDEX(Historical!$H$7:$H$1250,MATCH(B68,Historical!$B$7:$B$1281,0))=0,"n/a",((INDEX(Historical!$C$7:$C$1259,MATCH(B68,Historical!$B$7:$B$1281,0))/INDEX(Historical!$H$7:$H$1250,MATCH(B68,Historical!$B$7:$B$1281,0)))^(1/5)-1)*100)</f>
        <v>20.431048521198434</v>
      </c>
      <c r="V68" s="673" t="str">
        <f>IF(INDEX(Historical!$O$7:$O$1250,MATCH(B68,Historical!$B$7:$B$1281,0))=0,"n/a",((INDEX(Historical!$C$7:$C$1259,MATCH(B68,Historical!$B$7:$B$1281,0))/INDEX(Historical!$O$7:$O$1250,MATCH(B68,Historical!$B$7:$B$1281,0)))^(1/10)-1)*100)</f>
        <v>n/a</v>
      </c>
      <c r="W68" s="674" t="str">
        <f t="shared" si="3"/>
        <v>n/a</v>
      </c>
      <c r="X68" s="675">
        <f t="shared" si="4"/>
        <v>1.449010533418329</v>
      </c>
      <c r="Y68" s="647" t="s">
        <v>4113</v>
      </c>
      <c r="Z68" s="624">
        <f t="shared" si="5"/>
        <v>51.612903225806448</v>
      </c>
      <c r="AA68" s="853">
        <f t="shared" si="6"/>
        <v>62.87096774193548</v>
      </c>
      <c r="AB68" s="854">
        <v>12</v>
      </c>
      <c r="AC68" s="833">
        <v>1.55</v>
      </c>
      <c r="AD68" s="833">
        <v>4.1500000000000004</v>
      </c>
      <c r="AE68" s="833">
        <v>12.2</v>
      </c>
      <c r="AF68" s="833">
        <v>13.95</v>
      </c>
      <c r="AG68" s="833">
        <v>24.3</v>
      </c>
      <c r="AH68" s="833">
        <v>1.2</v>
      </c>
      <c r="AI68" s="833">
        <v>12.950000000000001</v>
      </c>
      <c r="AJ68" s="833">
        <v>14.099999999999998</v>
      </c>
      <c r="AK68" s="833">
        <v>15</v>
      </c>
      <c r="AL68" s="845">
        <v>4880</v>
      </c>
      <c r="AM68" s="839">
        <v>1</v>
      </c>
      <c r="AN68" s="833">
        <v>0</v>
      </c>
      <c r="AO68" s="711">
        <f t="shared" si="7"/>
        <v>-41.61898540852566</v>
      </c>
      <c r="AP68" s="712">
        <f t="shared" si="8"/>
        <v>21.251982333409824</v>
      </c>
      <c r="AQ68" s="855">
        <f t="shared" si="9"/>
        <v>524.33965115151864</v>
      </c>
      <c r="AR68" s="624">
        <f>INDEX(Historical!$C$7:$C$1259,MATCH(B68,Historical!$B$7:$B$1281,0))*IF(AH68="n/a",1.03,IF(AH68&lt;0,1.01,IF(AH68&gt;10,1.1,(1+AH68/100))))</f>
        <v>0.76912000000000003</v>
      </c>
      <c r="AS68" s="853">
        <f t="shared" si="10"/>
        <v>0.84603200000000012</v>
      </c>
      <c r="AT68" s="853">
        <f t="shared" si="17"/>
        <v>0.93063520000000022</v>
      </c>
      <c r="AU68" s="853">
        <f t="shared" si="17"/>
        <v>1.0236987200000003</v>
      </c>
      <c r="AV68" s="853">
        <f t="shared" si="17"/>
        <v>1.1260685920000004</v>
      </c>
      <c r="AW68" s="624">
        <f t="shared" si="12"/>
        <v>4.6955545120000011</v>
      </c>
      <c r="AX68" s="719">
        <f t="shared" si="13"/>
        <v>4.8184243324781946</v>
      </c>
      <c r="AY68" s="900">
        <v>0.33</v>
      </c>
      <c r="AZ68" s="839">
        <v>58.53</v>
      </c>
      <c r="BA68" s="839">
        <v>-3.46</v>
      </c>
      <c r="BB68" s="839">
        <v>3.73</v>
      </c>
      <c r="BC68" s="839">
        <v>16.34</v>
      </c>
      <c r="BE68" s="597">
        <v>2013</v>
      </c>
      <c r="BF68" s="865">
        <f t="shared" si="14"/>
        <v>0</v>
      </c>
      <c r="BG68" s="849">
        <v>15.6</v>
      </c>
    </row>
    <row r="69" spans="1:59" ht="11.25" customHeight="1" x14ac:dyDescent="0.2">
      <c r="A69" s="838" t="s">
        <v>1082</v>
      </c>
      <c r="B69" s="842" t="s">
        <v>1083</v>
      </c>
      <c r="C69" s="898" t="s">
        <v>112</v>
      </c>
      <c r="D69" s="898" t="s">
        <v>4298</v>
      </c>
      <c r="E69" s="705">
        <v>9</v>
      </c>
      <c r="F69" s="1153">
        <v>530</v>
      </c>
      <c r="G69" s="1153" t="s">
        <v>106</v>
      </c>
      <c r="H69" s="1153" t="s">
        <v>106</v>
      </c>
      <c r="I69" s="841">
        <v>74.77</v>
      </c>
      <c r="J69" s="624">
        <f t="shared" si="0"/>
        <v>0.61522000802460886</v>
      </c>
      <c r="K69" s="844">
        <v>0.115</v>
      </c>
      <c r="L69" s="854">
        <v>4</v>
      </c>
      <c r="M69" s="615">
        <f t="shared" si="1"/>
        <v>0.46</v>
      </c>
      <c r="N69" s="837" t="s">
        <v>985</v>
      </c>
      <c r="O69" s="706">
        <v>0.11</v>
      </c>
      <c r="P69" s="606">
        <v>44266</v>
      </c>
      <c r="Q69" s="606">
        <v>44278</v>
      </c>
      <c r="R69" s="615">
        <f t="shared" si="2"/>
        <v>4.5454545454545494</v>
      </c>
      <c r="S69" s="673">
        <f>IF(INDEX(Historical!$D$7:$D$1257,MATCH(B69,Historical!$B$7:$B$1281,0))=0,"n/a",(INDEX(Historical!$C$7:$C$1259,MATCH(B69,Historical!$B$7:$B$1281,0))/INDEX(Historical!$D$7:$D$1257,MATCH(B69,Historical!$B$7:$B$1281,0))-1)*100)</f>
        <v>7.5949367088607556</v>
      </c>
      <c r="T69" s="673">
        <f>IF(INDEX(Historical!$F$7:$F$1250,MATCH(B69,Historical!$B$7:$B$1281,0))=0,"n/a",((INDEX(Historical!$C$7:$C$1259,MATCH(B69,Historical!$B$7:$B$1281,0))/INDEX(Historical!$F$7:$F$1250,MATCH(B69,Historical!$B$7:$B$1281,0)))^(1/3)-1)*100)</f>
        <v>12.942042644339313</v>
      </c>
      <c r="U69" s="673">
        <f>IF(INDEX(Historical!$H$7:$H$1250,MATCH(B69,Historical!$B$7:$B$1281,0))=0,"n/a",((INDEX(Historical!$C$7:$C$1259,MATCH(B69,Historical!$B$7:$B$1281,0))/INDEX(Historical!$H$7:$H$1250,MATCH(B69,Historical!$B$7:$B$1281,0)))^(1/5)-1)*100)</f>
        <v>11.196158593857874</v>
      </c>
      <c r="V69" s="673">
        <f>IF(INDEX(Historical!$O$7:$O$1250,MATCH(B69,Historical!$B$7:$B$1281,0))=0,"n/a",((INDEX(Historical!$C$7:$C$1259,MATCH(B69,Historical!$B$7:$B$1281,0))/INDEX(Historical!$O$7:$O$1250,MATCH(B69,Historical!$B$7:$B$1281,0)))^(1/10)-1)*100)</f>
        <v>7.8290784167006633</v>
      </c>
      <c r="W69" s="674">
        <f t="shared" si="3"/>
        <v>1.4300736303745145</v>
      </c>
      <c r="X69" s="675">
        <f t="shared" si="4"/>
        <v>0.43564819431353596</v>
      </c>
      <c r="Y69" s="843"/>
      <c r="Z69" s="624">
        <f t="shared" si="5"/>
        <v>11.246943765281173</v>
      </c>
      <c r="AA69" s="853">
        <f t="shared" si="6"/>
        <v>18.281173594132028</v>
      </c>
      <c r="AB69" s="854">
        <v>12</v>
      </c>
      <c r="AC69" s="833">
        <v>4.09</v>
      </c>
      <c r="AD69" s="833">
        <v>1.84</v>
      </c>
      <c r="AE69" s="833">
        <v>0.92</v>
      </c>
      <c r="AF69" s="833">
        <v>3.92</v>
      </c>
      <c r="AG69" s="833">
        <v>23.200000000000003</v>
      </c>
      <c r="AH69" s="833">
        <v>32.700000000000003</v>
      </c>
      <c r="AI69" s="833">
        <v>8.61</v>
      </c>
      <c r="AJ69" s="833">
        <v>25.7</v>
      </c>
      <c r="AK69" s="833">
        <v>10</v>
      </c>
      <c r="AL69" s="845">
        <v>2630</v>
      </c>
      <c r="AM69" s="839">
        <v>1.9</v>
      </c>
      <c r="AN69" s="833">
        <v>0</v>
      </c>
      <c r="AO69" s="711">
        <f t="shared" si="7"/>
        <v>-6.469794992249545</v>
      </c>
      <c r="AP69" s="712">
        <f t="shared" si="8"/>
        <v>11.811378601882483</v>
      </c>
      <c r="AQ69" s="855">
        <f t="shared" si="9"/>
        <v>78.46531002970552</v>
      </c>
      <c r="AR69" s="624">
        <f>INDEX(Historical!$C$7:$C$1259,MATCH(B69,Historical!$B$7:$B$1281,0))*IF(AH69="n/a",1.03,IF(AH69&lt;0,1.01,IF(AH69&gt;10,1.1,(1+AH69/100))))</f>
        <v>0.46750000000000003</v>
      </c>
      <c r="AS69" s="853">
        <f t="shared" si="10"/>
        <v>0.50775175000000006</v>
      </c>
      <c r="AT69" s="853">
        <f t="shared" si="17"/>
        <v>0.55852692500000012</v>
      </c>
      <c r="AU69" s="853">
        <f t="shared" si="17"/>
        <v>0.61437961750000014</v>
      </c>
      <c r="AV69" s="853">
        <f t="shared" si="17"/>
        <v>0.67581757925000019</v>
      </c>
      <c r="AW69" s="624">
        <f t="shared" si="12"/>
        <v>2.8239758717500005</v>
      </c>
      <c r="AX69" s="719">
        <f t="shared" si="13"/>
        <v>3.7768836053898629</v>
      </c>
      <c r="AY69" s="900">
        <v>1.06</v>
      </c>
      <c r="AZ69" s="839">
        <v>171.5</v>
      </c>
      <c r="BA69" s="839">
        <v>-1.5699999999999998</v>
      </c>
      <c r="BB69" s="839">
        <v>14.46</v>
      </c>
      <c r="BC69" s="839">
        <v>39.550000000000004</v>
      </c>
      <c r="BE69" s="597">
        <v>2013</v>
      </c>
      <c r="BF69" s="865">
        <f t="shared" si="14"/>
        <v>0</v>
      </c>
      <c r="BG69" s="849">
        <v>8.9</v>
      </c>
    </row>
    <row r="70" spans="1:59" ht="11.25" customHeight="1" x14ac:dyDescent="0.2">
      <c r="A70" s="847" t="s">
        <v>1720</v>
      </c>
      <c r="B70" s="842" t="s">
        <v>1721</v>
      </c>
      <c r="C70" s="898" t="s">
        <v>108</v>
      </c>
      <c r="D70" s="898" t="s">
        <v>4272</v>
      </c>
      <c r="E70" s="705">
        <v>9</v>
      </c>
      <c r="F70" s="1153">
        <v>531</v>
      </c>
      <c r="G70" s="1153" t="s">
        <v>106</v>
      </c>
      <c r="H70" s="1153" t="s">
        <v>106</v>
      </c>
      <c r="I70" s="841">
        <v>47.37</v>
      </c>
      <c r="J70" s="624">
        <f t="shared" si="0"/>
        <v>2.1110407430863414</v>
      </c>
      <c r="K70" s="844">
        <v>0.25</v>
      </c>
      <c r="L70" s="854">
        <v>4</v>
      </c>
      <c r="M70" s="615">
        <f t="shared" si="1"/>
        <v>1</v>
      </c>
      <c r="N70" s="837" t="s">
        <v>318</v>
      </c>
      <c r="O70" s="706">
        <v>0.22</v>
      </c>
      <c r="P70" s="606">
        <v>44266</v>
      </c>
      <c r="Q70" s="606">
        <v>44281</v>
      </c>
      <c r="R70" s="615">
        <f t="shared" si="2"/>
        <v>13.636363636363635</v>
      </c>
      <c r="S70" s="673">
        <f>IF(INDEX(Historical!$D$7:$D$1257,MATCH(B70,Historical!$B$7:$B$1281,0))=0,"n/a",(INDEX(Historical!$C$7:$C$1259,MATCH(B70,Historical!$B$7:$B$1281,0))/INDEX(Historical!$D$7:$D$1257,MATCH(B70,Historical!$B$7:$B$1281,0))-1)*100)</f>
        <v>7.3170731707317138</v>
      </c>
      <c r="T70" s="673">
        <f>IF(INDEX(Historical!$F$7:$F$1250,MATCH(B70,Historical!$B$7:$B$1281,0))=0,"n/a",((INDEX(Historical!$C$7:$C$1259,MATCH(B70,Historical!$B$7:$B$1281,0))/INDEX(Historical!$F$7:$F$1250,MATCH(B70,Historical!$B$7:$B$1281,0)))^(1/3)-1)*100)</f>
        <v>10.064241629820891</v>
      </c>
      <c r="U70" s="673">
        <f>IF(INDEX(Historical!$H$7:$H$1250,MATCH(B70,Historical!$B$7:$B$1281,0))=0,"n/a",((INDEX(Historical!$C$7:$C$1259,MATCH(B70,Historical!$B$7:$B$1281,0))/INDEX(Historical!$H$7:$H$1250,MATCH(B70,Historical!$B$7:$B$1281,0)))^(1/5)-1)*100)</f>
        <v>11.09534595426207</v>
      </c>
      <c r="V70" s="673">
        <f>IF(INDEX(Historical!$O$7:$O$1250,MATCH(B70,Historical!$B$7:$B$1281,0))=0,"n/a",((INDEX(Historical!$C$7:$C$1259,MATCH(B70,Historical!$B$7:$B$1281,0))/INDEX(Historical!$O$7:$O$1250,MATCH(B70,Historical!$B$7:$B$1281,0)))^(1/10)-1)*100)</f>
        <v>8.2037389818342845</v>
      </c>
      <c r="W70" s="674">
        <f t="shared" si="3"/>
        <v>1.3524742777446641</v>
      </c>
      <c r="X70" s="675">
        <f t="shared" si="4"/>
        <v>4.4381383817048281</v>
      </c>
      <c r="Y70" s="646" t="s">
        <v>4572</v>
      </c>
      <c r="Z70" s="624">
        <f t="shared" si="5"/>
        <v>46.296296296296291</v>
      </c>
      <c r="AA70" s="853">
        <f t="shared" si="6"/>
        <v>21.930555555555554</v>
      </c>
      <c r="AB70" s="854">
        <v>12</v>
      </c>
      <c r="AC70" s="833">
        <v>2.16</v>
      </c>
      <c r="AD70" s="833">
        <v>3.2</v>
      </c>
      <c r="AE70" s="833">
        <v>5.24</v>
      </c>
      <c r="AF70" s="833">
        <v>1.56</v>
      </c>
      <c r="AG70" s="833">
        <v>7.1999999999999993</v>
      </c>
      <c r="AH70" s="833">
        <v>-28.199999999999996</v>
      </c>
      <c r="AI70" s="833">
        <v>-3.34</v>
      </c>
      <c r="AJ70" s="833">
        <v>2.5</v>
      </c>
      <c r="AK70" s="833">
        <v>7.0000000000000009</v>
      </c>
      <c r="AL70" s="845">
        <v>1400</v>
      </c>
      <c r="AM70" s="839">
        <v>0.1</v>
      </c>
      <c r="AN70" s="833">
        <v>0.06</v>
      </c>
      <c r="AO70" s="711">
        <f t="shared" si="7"/>
        <v>-8.7241688582071415</v>
      </c>
      <c r="AP70" s="712">
        <f t="shared" si="8"/>
        <v>13.206386697348412</v>
      </c>
      <c r="AQ70" s="855">
        <f t="shared" si="9"/>
        <v>23.30930696904101</v>
      </c>
      <c r="AR70" s="624">
        <f>INDEX(Historical!$C$7:$C$1259,MATCH(B70,Historical!$B$7:$B$1281,0))*IF(AH70="n/a",1.03,IF(AH70&lt;0,1.01,IF(AH70&gt;10,1.1,(1+AH70/100))))</f>
        <v>0.88880000000000003</v>
      </c>
      <c r="AS70" s="853">
        <f t="shared" si="10"/>
        <v>0.89768800000000004</v>
      </c>
      <c r="AT70" s="853">
        <f t="shared" si="17"/>
        <v>0.96052616000000013</v>
      </c>
      <c r="AU70" s="853">
        <f t="shared" si="17"/>
        <v>1.0277629912000001</v>
      </c>
      <c r="AV70" s="853">
        <f t="shared" si="17"/>
        <v>1.0997064005840003</v>
      </c>
      <c r="AW70" s="624">
        <f t="shared" si="12"/>
        <v>4.8744835517840004</v>
      </c>
      <c r="AX70" s="719">
        <f t="shared" si="13"/>
        <v>10.290233379320245</v>
      </c>
      <c r="AY70" s="900">
        <v>0.74</v>
      </c>
      <c r="AZ70" s="839">
        <v>105.5</v>
      </c>
      <c r="BA70" s="839">
        <v>-8.3000000000000007</v>
      </c>
      <c r="BB70" s="839">
        <v>8.07</v>
      </c>
      <c r="BC70" s="839">
        <v>40.849999999999994</v>
      </c>
      <c r="BE70" s="597">
        <v>2014</v>
      </c>
      <c r="BF70" s="865">
        <f t="shared" si="14"/>
        <v>0</v>
      </c>
      <c r="BG70" s="849">
        <v>0.89999999999999991</v>
      </c>
    </row>
    <row r="71" spans="1:59" ht="11.25" customHeight="1" x14ac:dyDescent="0.2">
      <c r="A71" s="838" t="s">
        <v>1112</v>
      </c>
      <c r="B71" s="842" t="s">
        <v>1113</v>
      </c>
      <c r="C71" s="898" t="s">
        <v>245</v>
      </c>
      <c r="D71" s="898" t="s">
        <v>4286</v>
      </c>
      <c r="E71" s="705">
        <v>9</v>
      </c>
      <c r="F71" s="1153">
        <v>532</v>
      </c>
      <c r="G71" s="1153" t="s">
        <v>115</v>
      </c>
      <c r="H71" s="1153" t="s">
        <v>115</v>
      </c>
      <c r="I71" s="841">
        <v>367.79</v>
      </c>
      <c r="J71" s="624">
        <f t="shared" ref="J71:J134" si="18">(M71/I71)*100</f>
        <v>1.0223225210038336</v>
      </c>
      <c r="K71" s="844">
        <v>0.94</v>
      </c>
      <c r="L71" s="854">
        <v>4</v>
      </c>
      <c r="M71" s="615">
        <f t="shared" ref="M71:M134" si="19">K71*L71</f>
        <v>3.76</v>
      </c>
      <c r="N71" s="837" t="s">
        <v>318</v>
      </c>
      <c r="O71" s="706">
        <v>0.78</v>
      </c>
      <c r="P71" s="606">
        <v>44267</v>
      </c>
      <c r="Q71" s="606">
        <v>44285</v>
      </c>
      <c r="R71" s="615">
        <f t="shared" ref="R71:R134" si="20">(K71-O71)/O71*100</f>
        <v>20.5128205128205</v>
      </c>
      <c r="S71" s="673">
        <f>IF(INDEX(Historical!$D$7:$D$1257,MATCH(B71,Historical!$B$7:$B$1281,0))=0,"n/a",(INDEX(Historical!$C$7:$C$1259,MATCH(B71,Historical!$B$7:$B$1281,0))/INDEX(Historical!$D$7:$D$1257,MATCH(B71,Historical!$B$7:$B$1281,0))-1)*100)</f>
        <v>19.999999999999996</v>
      </c>
      <c r="T71" s="673">
        <f>IF(INDEX(Historical!$F$7:$F$1250,MATCH(B71,Historical!$B$7:$B$1281,0))=0,"n/a",((INDEX(Historical!$C$7:$C$1259,MATCH(B71,Historical!$B$7:$B$1281,0))/INDEX(Historical!$F$7:$F$1250,MATCH(B71,Historical!$B$7:$B$1281,0)))^(1/3)-1)*100)</f>
        <v>19.246486106434201</v>
      </c>
      <c r="U71" s="673">
        <f>IF(INDEX(Historical!$H$7:$H$1250,MATCH(B71,Historical!$B$7:$B$1281,0))=0,"n/a",((INDEX(Historical!$C$7:$C$1259,MATCH(B71,Historical!$B$7:$B$1281,0))/INDEX(Historical!$H$7:$H$1250,MATCH(B71,Historical!$B$7:$B$1281,0)))^(1/5)-1)*100)</f>
        <v>20.26702877915536</v>
      </c>
      <c r="V71" s="673" t="str">
        <f>IF(INDEX(Historical!$O$7:$O$1250,MATCH(B71,Historical!$B$7:$B$1281,0))=0,"n/a",((INDEX(Historical!$C$7:$C$1259,MATCH(B71,Historical!$B$7:$B$1281,0))/INDEX(Historical!$O$7:$O$1250,MATCH(B71,Historical!$B$7:$B$1281,0)))^(1/10)-1)*100)</f>
        <v>n/a</v>
      </c>
      <c r="W71" s="674" t="str">
        <f t="shared" ref="W71:W134" si="21">IF(OR(U71&lt;=0,U71="n/a",V71&lt;=0,V71="n/a"),"n/a",U71/V71)</f>
        <v>n/a</v>
      </c>
      <c r="X71" s="675">
        <f t="shared" ref="X71:X134" si="22">IF(OR(AJ71&lt;=0,AJ71="n/a",U71&lt;=0,U71="n/a"),"n/a",U71/AJ71)</f>
        <v>0.69886306135018494</v>
      </c>
      <c r="Y71" s="634"/>
      <c r="Z71" s="624">
        <f t="shared" ref="Z71:Z134" si="23">IF(OR(AC71&lt;0.01,AC71="n/a"),"n/a",M71/AC71*100)</f>
        <v>30.322580645161288</v>
      </c>
      <c r="AA71" s="853">
        <f t="shared" ref="AA71:AA134" si="24">IF(OR(AC71&lt;0.01,AC71="n/a"),"n/a",I71/AC71)</f>
        <v>29.660483870967742</v>
      </c>
      <c r="AB71" s="854">
        <v>12</v>
      </c>
      <c r="AC71" s="833">
        <v>12.4</v>
      </c>
      <c r="AD71" s="833">
        <v>2.73</v>
      </c>
      <c r="AE71" s="833">
        <v>3.43</v>
      </c>
      <c r="AF71" s="833" t="s">
        <v>136</v>
      </c>
      <c r="AG71" s="833">
        <v>-14.899999999999999</v>
      </c>
      <c r="AH71" s="833">
        <v>29.7</v>
      </c>
      <c r="AI71" s="833">
        <v>15.160000000000002</v>
      </c>
      <c r="AJ71" s="833">
        <v>28.999999999999996</v>
      </c>
      <c r="AK71" s="833">
        <v>10.879999999999999</v>
      </c>
      <c r="AL71" s="845">
        <v>14120</v>
      </c>
      <c r="AM71" s="839">
        <v>0.3</v>
      </c>
      <c r="AN71" s="833" t="s">
        <v>136</v>
      </c>
      <c r="AO71" s="711">
        <f t="shared" ref="AO71:AO134" si="25">IF(U71="n/a","n/a",IF(AA71&lt;0,"n/a",IF(AA71="n/a","n/a",J71+U71-AA71)))</f>
        <v>-8.3711325708085482</v>
      </c>
      <c r="AP71" s="712">
        <f t="shared" ref="AP71:AP134" si="26">IF(U71="n/a","n/a",J71+U71)</f>
        <v>21.289351300159193</v>
      </c>
      <c r="AQ71" s="855" t="str">
        <f t="shared" ref="AQ71:AQ134" si="27">IF(OR(AC71&lt;0.01,AF71="n/a"),"n/a",(I71/SQRT(22.5*AC71*(I71/AF71))-1)*100)</f>
        <v>n/a</v>
      </c>
      <c r="AR71" s="624">
        <f>INDEX(Historical!$C$7:$C$1259,MATCH(B71,Historical!$B$7:$B$1281,0))*IF(AH71="n/a",1.03,IF(AH71&lt;0,1.01,IF(AH71&gt;10,1.1,(1+AH71/100))))</f>
        <v>3.4320000000000004</v>
      </c>
      <c r="AS71" s="853">
        <f t="shared" ref="AS71:AS134" si="28">IF($AI71="n/a",1.03*AR71,IF($AI71&lt;0,1.01*AR71,IF($AI71&gt;10,1.1*AR71,(1+$AI71/100)*AR71)))</f>
        <v>3.7752000000000008</v>
      </c>
      <c r="AT71" s="853">
        <f t="shared" si="17"/>
        <v>4.1527200000000013</v>
      </c>
      <c r="AU71" s="853">
        <f t="shared" si="17"/>
        <v>4.5679920000000021</v>
      </c>
      <c r="AV71" s="853">
        <f t="shared" si="17"/>
        <v>5.0247912000000028</v>
      </c>
      <c r="AW71" s="624">
        <f t="shared" ref="AW71:AW134" si="29">SUM(AR71:AV71)</f>
        <v>20.952703200000009</v>
      </c>
      <c r="AX71" s="719">
        <f t="shared" ref="AX71:AX134" si="30">AW71/I71*100</f>
        <v>5.6969203077843353</v>
      </c>
      <c r="AY71" s="900">
        <v>0.45</v>
      </c>
      <c r="AZ71" s="839">
        <v>18.509999999999998</v>
      </c>
      <c r="BA71" s="839">
        <v>-15.559999999999999</v>
      </c>
      <c r="BB71" s="839">
        <v>0.38999999999999996</v>
      </c>
      <c r="BC71" s="839">
        <v>-4.82</v>
      </c>
      <c r="BE71" s="597">
        <v>2013</v>
      </c>
      <c r="BF71" s="865">
        <f t="shared" ref="BF71:BF134" si="31">IF(BE71&gt;2008,0,IF(BE71&gt;2001,1,IF(BE71&gt;1990,2,IF(BE71&gt;1980,3,IF(BE71&gt;1973,4,IF(BE71&gt;1970,5,IF(BE71&gt;1960,6,IF(BE71&gt;1958,7,IF(BE71&gt;1953,8,9)))))))))</f>
        <v>0</v>
      </c>
      <c r="BG71" s="849">
        <v>31.900000000000002</v>
      </c>
    </row>
    <row r="72" spans="1:59" s="744" customFormat="1" ht="11.25" customHeight="1" x14ac:dyDescent="0.2">
      <c r="A72" s="726" t="s">
        <v>1323</v>
      </c>
      <c r="B72" s="751" t="s">
        <v>1324</v>
      </c>
      <c r="C72" s="898" t="s">
        <v>108</v>
      </c>
      <c r="D72" s="898" t="s">
        <v>4268</v>
      </c>
      <c r="E72" s="727">
        <v>9</v>
      </c>
      <c r="F72" s="1153">
        <v>533</v>
      </c>
      <c r="G72" s="1152" t="s">
        <v>106</v>
      </c>
      <c r="H72" s="1152" t="s">
        <v>106</v>
      </c>
      <c r="I72" s="728">
        <v>111.68</v>
      </c>
      <c r="J72" s="729">
        <f t="shared" si="18"/>
        <v>1.1819484240687679</v>
      </c>
      <c r="K72" s="730">
        <v>0.33</v>
      </c>
      <c r="L72" s="731">
        <v>4</v>
      </c>
      <c r="M72" s="732">
        <f t="shared" si="19"/>
        <v>1.32</v>
      </c>
      <c r="N72" s="733" t="s">
        <v>151</v>
      </c>
      <c r="O72" s="734">
        <v>0.3</v>
      </c>
      <c r="P72" s="1122">
        <v>44271</v>
      </c>
      <c r="Q72" s="1122">
        <v>44286</v>
      </c>
      <c r="R72" s="732">
        <f t="shared" si="20"/>
        <v>10.000000000000009</v>
      </c>
      <c r="S72" s="673">
        <f>IF(INDEX(Historical!$D$7:$D$1257,MATCH(B72,Historical!$B$7:$B$1281,0))=0,"n/a",(INDEX(Historical!$C$7:$C$1259,MATCH(B72,Historical!$B$7:$B$1281,0))/INDEX(Historical!$D$7:$D$1257,MATCH(B72,Historical!$B$7:$B$1281,0))-1)*100)</f>
        <v>9.0909090909090828</v>
      </c>
      <c r="T72" s="673">
        <f>IF(INDEX(Historical!$F$7:$F$1250,MATCH(B72,Historical!$B$7:$B$1281,0))=0,"n/a",((INDEX(Historical!$C$7:$C$1259,MATCH(B72,Historical!$B$7:$B$1281,0))/INDEX(Historical!$F$7:$F$1250,MATCH(B72,Historical!$B$7:$B$1281,0)))^(1/3)-1)*100)</f>
        <v>14.471424255333186</v>
      </c>
      <c r="U72" s="673">
        <f>IF(INDEX(Historical!$H$7:$H$1250,MATCH(B72,Historical!$B$7:$B$1281,0))=0,"n/a",((INDEX(Historical!$C$7:$C$1259,MATCH(B72,Historical!$B$7:$B$1281,0))/INDEX(Historical!$H$7:$H$1250,MATCH(B72,Historical!$B$7:$B$1281,0)))^(1/5)-1)*100)</f>
        <v>15.651335043291613</v>
      </c>
      <c r="V72" s="673" t="str">
        <f>IF(INDEX(Historical!$O$7:$O$1250,MATCH(B72,Historical!$B$7:$B$1281,0))=0,"n/a",((INDEX(Historical!$C$7:$C$1259,MATCH(B72,Historical!$B$7:$B$1281,0))/INDEX(Historical!$O$7:$O$1250,MATCH(B72,Historical!$B$7:$B$1281,0)))^(1/10)-1)*100)</f>
        <v>n/a</v>
      </c>
      <c r="W72" s="674" t="str">
        <f t="shared" si="21"/>
        <v>n/a</v>
      </c>
      <c r="X72" s="675">
        <f t="shared" si="22"/>
        <v>1.4765410418199636</v>
      </c>
      <c r="Y72" s="735"/>
      <c r="Z72" s="729">
        <f t="shared" si="23"/>
        <v>35.10638297872341</v>
      </c>
      <c r="AA72" s="736">
        <f t="shared" si="24"/>
        <v>29.702127659574472</v>
      </c>
      <c r="AB72" s="731">
        <v>12</v>
      </c>
      <c r="AC72" s="737">
        <v>3.76</v>
      </c>
      <c r="AD72" s="737">
        <v>2.75</v>
      </c>
      <c r="AE72" s="737">
        <v>10.23</v>
      </c>
      <c r="AF72" s="737">
        <v>3.2</v>
      </c>
      <c r="AG72" s="737">
        <v>11.5</v>
      </c>
      <c r="AH72" s="737">
        <v>10</v>
      </c>
      <c r="AI72" s="737">
        <v>7.26</v>
      </c>
      <c r="AJ72" s="737">
        <v>10.6</v>
      </c>
      <c r="AK72" s="737">
        <v>10.73</v>
      </c>
      <c r="AL72" s="738">
        <v>61730</v>
      </c>
      <c r="AM72" s="739">
        <v>0.4</v>
      </c>
      <c r="AN72" s="737">
        <v>0.85</v>
      </c>
      <c r="AO72" s="740">
        <f t="shared" si="25"/>
        <v>-12.868844192214091</v>
      </c>
      <c r="AP72" s="741">
        <f t="shared" si="26"/>
        <v>16.833283467360381</v>
      </c>
      <c r="AQ72" s="742">
        <f t="shared" si="27"/>
        <v>105.53108281894529</v>
      </c>
      <c r="AR72" s="624">
        <f>INDEX(Historical!$C$7:$C$1259,MATCH(B72,Historical!$B$7:$B$1281,0))*IF(AH72="n/a",1.03,IF(AH72&lt;0,1.01,IF(AH72&gt;10,1.1,(1+AH72/100))))</f>
        <v>1.32</v>
      </c>
      <c r="AS72" s="736">
        <f t="shared" si="28"/>
        <v>1.415832</v>
      </c>
      <c r="AT72" s="736">
        <f t="shared" si="17"/>
        <v>1.5574152000000001</v>
      </c>
      <c r="AU72" s="736">
        <f t="shared" si="17"/>
        <v>1.7131567200000002</v>
      </c>
      <c r="AV72" s="736">
        <f t="shared" si="17"/>
        <v>1.8844723920000004</v>
      </c>
      <c r="AW72" s="729">
        <f t="shared" si="29"/>
        <v>7.8908763120000005</v>
      </c>
      <c r="AX72" s="743">
        <f t="shared" si="30"/>
        <v>7.0656127435530083</v>
      </c>
      <c r="AY72" s="901">
        <v>0.74</v>
      </c>
      <c r="AZ72" s="739">
        <v>44.72</v>
      </c>
      <c r="BA72" s="739">
        <v>-6.17</v>
      </c>
      <c r="BB72" s="739">
        <v>-1.1400000000000001</v>
      </c>
      <c r="BC72" s="739">
        <v>7.0000000000000009</v>
      </c>
      <c r="BD72" s="875"/>
      <c r="BE72" s="597">
        <v>2013</v>
      </c>
      <c r="BF72" s="865">
        <f t="shared" si="31"/>
        <v>0</v>
      </c>
      <c r="BG72" s="793">
        <v>1.6</v>
      </c>
    </row>
    <row r="73" spans="1:59" ht="11.25" customHeight="1" x14ac:dyDescent="0.2">
      <c r="A73" s="838" t="s">
        <v>1341</v>
      </c>
      <c r="B73" s="842" t="s">
        <v>1342</v>
      </c>
      <c r="C73" s="898" t="s">
        <v>112</v>
      </c>
      <c r="D73" s="898" t="s">
        <v>211</v>
      </c>
      <c r="E73" s="705">
        <v>9</v>
      </c>
      <c r="F73" s="1153">
        <v>534</v>
      </c>
      <c r="G73" s="1153" t="s">
        <v>37</v>
      </c>
      <c r="H73" s="1153" t="s">
        <v>37</v>
      </c>
      <c r="I73" s="841">
        <v>90.91</v>
      </c>
      <c r="J73" s="624">
        <f t="shared" si="18"/>
        <v>0.96799032009679908</v>
      </c>
      <c r="K73" s="844">
        <v>0.22</v>
      </c>
      <c r="L73" s="854">
        <v>4</v>
      </c>
      <c r="M73" s="615">
        <f t="shared" si="19"/>
        <v>0.88</v>
      </c>
      <c r="N73" s="837" t="s">
        <v>163</v>
      </c>
      <c r="O73" s="706">
        <v>0.16900000000000001</v>
      </c>
      <c r="P73" s="606">
        <v>44271</v>
      </c>
      <c r="Q73" s="606">
        <v>44291</v>
      </c>
      <c r="R73" s="615">
        <f t="shared" si="20"/>
        <v>30.177514792899402</v>
      </c>
      <c r="S73" s="673">
        <f>IF(INDEX(Historical!$D$7:$D$1257,MATCH(B73,Historical!$B$7:$B$1281,0))=0,"n/a",(INDEX(Historical!$C$7:$C$1259,MATCH(B73,Historical!$B$7:$B$1281,0))/INDEX(Historical!$D$7:$D$1257,MATCH(B73,Historical!$B$7:$B$1281,0))-1)*100)</f>
        <v>14.96598639455784</v>
      </c>
      <c r="T73" s="673">
        <f>IF(INDEX(Historical!$F$7:$F$1250,MATCH(B73,Historical!$B$7:$B$1281,0))=0,"n/a",((INDEX(Historical!$C$7:$C$1259,MATCH(B73,Historical!$B$7:$B$1281,0))/INDEX(Historical!$F$7:$F$1250,MATCH(B73,Historical!$B$7:$B$1281,0)))^(1/3)-1)*100)</f>
        <v>9.9919735580715106</v>
      </c>
      <c r="U73" s="673">
        <f>IF(INDEX(Historical!$H$7:$H$1250,MATCH(B73,Historical!$B$7:$B$1281,0))=0,"n/a",((INDEX(Historical!$C$7:$C$1259,MATCH(B73,Historical!$B$7:$B$1281,0))/INDEX(Historical!$H$7:$H$1250,MATCH(B73,Historical!$B$7:$B$1281,0)))^(1/5)-1)*100)</f>
        <v>7.4486440960438216</v>
      </c>
      <c r="V73" s="673">
        <f>IF(INDEX(Historical!$O$7:$O$1250,MATCH(B73,Historical!$B$7:$B$1281,0))=0,"n/a",((INDEX(Historical!$C$7:$C$1259,MATCH(B73,Historical!$B$7:$B$1281,0))/INDEX(Historical!$O$7:$O$1250,MATCH(B73,Historical!$B$7:$B$1281,0)))^(1/10)-1)*100)</f>
        <v>5.8460833148064051</v>
      </c>
      <c r="W73" s="674">
        <f t="shared" si="21"/>
        <v>1.2741255461034233</v>
      </c>
      <c r="X73" s="675" t="str">
        <f t="shared" si="22"/>
        <v>n/a</v>
      </c>
      <c r="Y73" s="644"/>
      <c r="Z73" s="624">
        <f t="shared" si="23"/>
        <v>135.38461538461536</v>
      </c>
      <c r="AA73" s="853">
        <f t="shared" si="24"/>
        <v>139.86153846153846</v>
      </c>
      <c r="AB73" s="854">
        <v>12</v>
      </c>
      <c r="AC73" s="833">
        <v>0.65</v>
      </c>
      <c r="AD73" s="833">
        <v>10.06</v>
      </c>
      <c r="AE73" s="833">
        <v>3.03</v>
      </c>
      <c r="AF73" s="833">
        <v>3.68</v>
      </c>
      <c r="AG73" s="833">
        <v>3.5000000000000004</v>
      </c>
      <c r="AH73" s="833">
        <v>-81.899999999999991</v>
      </c>
      <c r="AI73" s="833">
        <v>15.02</v>
      </c>
      <c r="AJ73" s="833">
        <v>-28.1</v>
      </c>
      <c r="AK73" s="833">
        <v>13.900000000000002</v>
      </c>
      <c r="AL73" s="845">
        <v>7520</v>
      </c>
      <c r="AM73" s="839">
        <v>0.3</v>
      </c>
      <c r="AN73" s="833">
        <v>0.06</v>
      </c>
      <c r="AO73" s="711">
        <f t="shared" si="25"/>
        <v>-131.44490404539783</v>
      </c>
      <c r="AP73" s="712">
        <f t="shared" si="26"/>
        <v>8.4166344161406208</v>
      </c>
      <c r="AQ73" s="855">
        <f t="shared" si="27"/>
        <v>378.27953775936959</v>
      </c>
      <c r="AR73" s="624">
        <f>INDEX(Historical!$C$7:$C$1259,MATCH(B73,Historical!$B$7:$B$1281,0))*IF(AH73="n/a",1.03,IF(AH73&lt;0,1.01,IF(AH73&gt;10,1.1,(1+AH73/100))))</f>
        <v>0.68276000000000003</v>
      </c>
      <c r="AS73" s="853">
        <f t="shared" si="28"/>
        <v>0.75103600000000015</v>
      </c>
      <c r="AT73" s="853">
        <f t="shared" si="17"/>
        <v>0.8261396000000002</v>
      </c>
      <c r="AU73" s="853">
        <f t="shared" si="17"/>
        <v>0.90875356000000029</v>
      </c>
      <c r="AV73" s="853">
        <f t="shared" si="17"/>
        <v>0.99962891600000037</v>
      </c>
      <c r="AW73" s="624">
        <f t="shared" si="29"/>
        <v>4.1683180760000011</v>
      </c>
      <c r="AX73" s="719">
        <f t="shared" si="30"/>
        <v>4.5851040325596761</v>
      </c>
      <c r="AY73" s="900">
        <v>1.58</v>
      </c>
      <c r="AZ73" s="839">
        <v>117.22999999999999</v>
      </c>
      <c r="BA73" s="839">
        <v>-0.83</v>
      </c>
      <c r="BB73" s="839">
        <v>9.82</v>
      </c>
      <c r="BC73" s="839">
        <v>30.130000000000003</v>
      </c>
      <c r="BD73" s="618"/>
      <c r="BE73" s="597">
        <v>2013</v>
      </c>
      <c r="BF73" s="865">
        <f t="shared" si="31"/>
        <v>0</v>
      </c>
      <c r="BG73" s="849">
        <v>1.7000000000000002</v>
      </c>
    </row>
    <row r="74" spans="1:59" ht="11.25" customHeight="1" x14ac:dyDescent="0.2">
      <c r="A74" s="838" t="s">
        <v>1094</v>
      </c>
      <c r="B74" s="842" t="s">
        <v>1095</v>
      </c>
      <c r="C74" s="898" t="s">
        <v>4126</v>
      </c>
      <c r="D74" s="898" t="s">
        <v>4259</v>
      </c>
      <c r="E74" s="705">
        <v>9</v>
      </c>
      <c r="F74" s="1153">
        <v>535</v>
      </c>
      <c r="G74" s="1153" t="s">
        <v>106</v>
      </c>
      <c r="H74" s="1153" t="s">
        <v>106</v>
      </c>
      <c r="I74" s="841">
        <v>44.89</v>
      </c>
      <c r="J74" s="624">
        <f t="shared" si="18"/>
        <v>2.2276676319893074</v>
      </c>
      <c r="K74" s="844">
        <v>0.25</v>
      </c>
      <c r="L74" s="854">
        <v>4</v>
      </c>
      <c r="M74" s="615">
        <f t="shared" si="19"/>
        <v>1</v>
      </c>
      <c r="N74" s="837" t="s">
        <v>151</v>
      </c>
      <c r="O74" s="706">
        <v>0.23499999999999999</v>
      </c>
      <c r="P74" s="606">
        <v>44274</v>
      </c>
      <c r="Q74" s="606">
        <v>44285</v>
      </c>
      <c r="R74" s="615">
        <f t="shared" si="20"/>
        <v>6.3829787234042614</v>
      </c>
      <c r="S74" s="673">
        <f>IF(INDEX(Historical!$D$7:$D$1257,MATCH(B74,Historical!$B$7:$B$1281,0))=0,"n/a",(INDEX(Historical!$C$7:$C$1259,MATCH(B74,Historical!$B$7:$B$1281,0))/INDEX(Historical!$D$7:$D$1257,MATCH(B74,Historical!$B$7:$B$1281,0))-1)*100)</f>
        <v>5.6179775280898792</v>
      </c>
      <c r="T74" s="673">
        <f>IF(INDEX(Historical!$F$7:$F$1250,MATCH(B74,Historical!$B$7:$B$1281,0))=0,"n/a",((INDEX(Historical!$C$7:$C$1259,MATCH(B74,Historical!$B$7:$B$1281,0))/INDEX(Historical!$F$7:$F$1250,MATCH(B74,Historical!$B$7:$B$1281,0)))^(1/3)-1)*100)</f>
        <v>5.9660926828629668</v>
      </c>
      <c r="U74" s="673">
        <f>IF(INDEX(Historical!$H$7:$H$1250,MATCH(B74,Historical!$B$7:$B$1281,0))=0,"n/a",((INDEX(Historical!$C$7:$C$1259,MATCH(B74,Historical!$B$7:$B$1281,0))/INDEX(Historical!$H$7:$H$1250,MATCH(B74,Historical!$B$7:$B$1281,0)))^(1/5)-1)*100)</f>
        <v>6.0732713038533337</v>
      </c>
      <c r="V74" s="673" t="str">
        <f>IF(INDEX(Historical!$O$7:$O$1250,MATCH(B74,Historical!$B$7:$B$1281,0))=0,"n/a",((INDEX(Historical!$C$7:$C$1259,MATCH(B74,Historical!$B$7:$B$1281,0))/INDEX(Historical!$O$7:$O$1250,MATCH(B74,Historical!$B$7:$B$1281,0)))^(1/10)-1)*100)</f>
        <v>n/a</v>
      </c>
      <c r="W74" s="674" t="str">
        <f t="shared" si="21"/>
        <v>n/a</v>
      </c>
      <c r="X74" s="675" t="str">
        <f t="shared" si="22"/>
        <v>n/a</v>
      </c>
      <c r="Y74" s="637"/>
      <c r="Z74" s="624">
        <f t="shared" si="23"/>
        <v>54.945054945054942</v>
      </c>
      <c r="AA74" s="853">
        <f t="shared" si="24"/>
        <v>24.664835164835164</v>
      </c>
      <c r="AB74" s="854">
        <v>12</v>
      </c>
      <c r="AC74" s="833">
        <v>1.82</v>
      </c>
      <c r="AD74" s="833" t="s">
        <v>136</v>
      </c>
      <c r="AE74" s="833">
        <v>1.5</v>
      </c>
      <c r="AF74" s="833">
        <v>3.49</v>
      </c>
      <c r="AG74" s="833">
        <v>14.499999999999998</v>
      </c>
      <c r="AH74" s="833">
        <v>-28.7</v>
      </c>
      <c r="AI74" s="833">
        <v>3.1</v>
      </c>
      <c r="AJ74" s="833">
        <v>-0.6</v>
      </c>
      <c r="AK74" s="833">
        <v>-5</v>
      </c>
      <c r="AL74" s="845">
        <v>1480</v>
      </c>
      <c r="AM74" s="839">
        <v>2.4</v>
      </c>
      <c r="AN74" s="833">
        <v>0.83</v>
      </c>
      <c r="AO74" s="711">
        <f t="shared" si="25"/>
        <v>-16.363896228992523</v>
      </c>
      <c r="AP74" s="712">
        <f t="shared" si="26"/>
        <v>8.3009389358426411</v>
      </c>
      <c r="AQ74" s="855">
        <f t="shared" si="27"/>
        <v>95.596267545932179</v>
      </c>
      <c r="AR74" s="624">
        <f>INDEX(Historical!$C$7:$C$1259,MATCH(B74,Historical!$B$7:$B$1281,0))*IF(AH74="n/a",1.03,IF(AH74&lt;0,1.01,IF(AH74&gt;10,1.1,(1+AH74/100))))</f>
        <v>0.94939999999999991</v>
      </c>
      <c r="AS74" s="853">
        <f t="shared" si="28"/>
        <v>0.9788313999999998</v>
      </c>
      <c r="AT74" s="853">
        <f t="shared" si="17"/>
        <v>0.98861971399999982</v>
      </c>
      <c r="AU74" s="853">
        <f t="shared" si="17"/>
        <v>0.99850591113999987</v>
      </c>
      <c r="AV74" s="853">
        <f t="shared" si="17"/>
        <v>1.0084909702513998</v>
      </c>
      <c r="AW74" s="624">
        <f t="shared" si="29"/>
        <v>4.9238479953913998</v>
      </c>
      <c r="AX74" s="719">
        <f t="shared" si="30"/>
        <v>10.968696804168857</v>
      </c>
      <c r="AY74" s="900">
        <v>0.92</v>
      </c>
      <c r="AZ74" s="839">
        <v>19.670000000000002</v>
      </c>
      <c r="BA74" s="839">
        <v>-12.049999999999999</v>
      </c>
      <c r="BB74" s="839">
        <v>-3.25</v>
      </c>
      <c r="BC74" s="839">
        <v>3.5000000000000004</v>
      </c>
      <c r="BE74" s="597">
        <v>2013</v>
      </c>
      <c r="BF74" s="865">
        <f t="shared" si="31"/>
        <v>0</v>
      </c>
      <c r="BG74" s="849">
        <v>4.5999999999999996</v>
      </c>
    </row>
    <row r="75" spans="1:59" ht="11.25" customHeight="1" x14ac:dyDescent="0.2">
      <c r="A75" s="847" t="s">
        <v>1270</v>
      </c>
      <c r="B75" s="842" t="s">
        <v>1271</v>
      </c>
      <c r="C75" s="898" t="s">
        <v>108</v>
      </c>
      <c r="D75" s="898" t="s">
        <v>4272</v>
      </c>
      <c r="E75" s="705">
        <v>9</v>
      </c>
      <c r="F75" s="1153">
        <v>536</v>
      </c>
      <c r="G75" s="1153" t="s">
        <v>106</v>
      </c>
      <c r="H75" s="1153" t="s">
        <v>106</v>
      </c>
      <c r="I75" s="841">
        <v>95.5</v>
      </c>
      <c r="J75" s="624">
        <f t="shared" si="18"/>
        <v>2.6261780104712042</v>
      </c>
      <c r="K75" s="844">
        <v>0.627</v>
      </c>
      <c r="L75" s="854">
        <v>4</v>
      </c>
      <c r="M75" s="615">
        <f t="shared" si="19"/>
        <v>2.508</v>
      </c>
      <c r="N75" s="837" t="s">
        <v>127</v>
      </c>
      <c r="O75" s="706">
        <v>0.56999999999999995</v>
      </c>
      <c r="P75" s="606">
        <v>44279</v>
      </c>
      <c r="Q75" s="606">
        <v>44296</v>
      </c>
      <c r="R75" s="615">
        <f t="shared" si="20"/>
        <v>10.000000000000011</v>
      </c>
      <c r="S75" s="673">
        <f>IF(INDEX(Historical!$D$7:$D$1257,MATCH(B75,Historical!$B$7:$B$1281,0))=0,"n/a",(INDEX(Historical!$C$7:$C$1259,MATCH(B75,Historical!$B$7:$B$1281,0))/INDEX(Historical!$D$7:$D$1257,MATCH(B75,Historical!$B$7:$B$1281,0))-1)*100)</f>
        <v>9.6847179184496479</v>
      </c>
      <c r="T75" s="673">
        <f>IF(INDEX(Historical!$F$7:$F$1250,MATCH(B75,Historical!$B$7:$B$1281,0))=0,"n/a",((INDEX(Historical!$C$7:$C$1259,MATCH(B75,Historical!$B$7:$B$1281,0))/INDEX(Historical!$F$7:$F$1250,MATCH(B75,Historical!$B$7:$B$1281,0)))^(1/3)-1)*100)</f>
        <v>9.8718785584940285</v>
      </c>
      <c r="U75" s="673">
        <f>IF(INDEX(Historical!$H$7:$H$1250,MATCH(B75,Historical!$B$7:$B$1281,0))=0,"n/a",((INDEX(Historical!$C$7:$C$1259,MATCH(B75,Historical!$B$7:$B$1281,0))/INDEX(Historical!$H$7:$H$1250,MATCH(B75,Historical!$B$7:$B$1281,0)))^(1/5)-1)*100)</f>
        <v>8.6639058882178368</v>
      </c>
      <c r="V75" s="673">
        <f>IF(INDEX(Historical!$O$7:$O$1250,MATCH(B75,Historical!$B$7:$B$1281,0))=0,"n/a",((INDEX(Historical!$C$7:$C$1259,MATCH(B75,Historical!$B$7:$B$1281,0))/INDEX(Historical!$O$7:$O$1250,MATCH(B75,Historical!$B$7:$B$1281,0)))^(1/10)-1)*100)</f>
        <v>5.6524034417506419</v>
      </c>
      <c r="W75" s="674">
        <f t="shared" si="21"/>
        <v>1.5327826432598879</v>
      </c>
      <c r="X75" s="675" t="str">
        <f t="shared" si="22"/>
        <v>n/a</v>
      </c>
      <c r="Y75" s="637"/>
      <c r="Z75" s="624" t="str">
        <f t="shared" si="23"/>
        <v>n/a</v>
      </c>
      <c r="AA75" s="853" t="str">
        <f t="shared" si="24"/>
        <v>n/a</v>
      </c>
      <c r="AB75" s="854">
        <v>12</v>
      </c>
      <c r="AC75" s="833" t="s">
        <v>136</v>
      </c>
      <c r="AD75" s="833" t="s">
        <v>136</v>
      </c>
      <c r="AE75" s="833" t="s">
        <v>136</v>
      </c>
      <c r="AF75" s="833" t="s">
        <v>136</v>
      </c>
      <c r="AG75" s="833" t="s">
        <v>136</v>
      </c>
      <c r="AH75" s="833" t="s">
        <v>136</v>
      </c>
      <c r="AI75" s="833" t="s">
        <v>136</v>
      </c>
      <c r="AJ75" s="833" t="s">
        <v>136</v>
      </c>
      <c r="AK75" s="833" t="s">
        <v>136</v>
      </c>
      <c r="AL75" s="845" t="s">
        <v>136</v>
      </c>
      <c r="AM75" s="839" t="s">
        <v>136</v>
      </c>
      <c r="AN75" s="833" t="s">
        <v>136</v>
      </c>
      <c r="AO75" s="711" t="str">
        <f t="shared" si="25"/>
        <v>n/a</v>
      </c>
      <c r="AP75" s="712">
        <f t="shared" si="26"/>
        <v>11.290083898689041</v>
      </c>
      <c r="AQ75" s="855" t="str">
        <f t="shared" si="27"/>
        <v>n/a</v>
      </c>
      <c r="AR75" s="624">
        <f>INDEX(Historical!$C$7:$C$1259,MATCH(B75,Historical!$B$7:$B$1281,0))*IF(AH75="n/a",1.03,IF(AH75&lt;0,1.01,IF(AH75&gt;10,1.1,(1+AH75/100))))</f>
        <v>2.2968999999999999</v>
      </c>
      <c r="AS75" s="853">
        <f t="shared" si="28"/>
        <v>2.3658070000000002</v>
      </c>
      <c r="AT75" s="853">
        <f t="shared" si="17"/>
        <v>2.4367812100000004</v>
      </c>
      <c r="AU75" s="853">
        <f t="shared" si="17"/>
        <v>2.5098846463000006</v>
      </c>
      <c r="AV75" s="853">
        <f t="shared" si="17"/>
        <v>2.5851811856890006</v>
      </c>
      <c r="AW75" s="624">
        <f t="shared" si="29"/>
        <v>12.194554041989003</v>
      </c>
      <c r="AX75" s="719">
        <f t="shared" si="30"/>
        <v>12.769166536114138</v>
      </c>
      <c r="AY75" s="900" t="s">
        <v>136</v>
      </c>
      <c r="AZ75" s="839" t="s">
        <v>136</v>
      </c>
      <c r="BA75" s="839" t="s">
        <v>136</v>
      </c>
      <c r="BB75" s="839" t="s">
        <v>136</v>
      </c>
      <c r="BC75" s="839" t="s">
        <v>136</v>
      </c>
      <c r="BD75" s="874" t="s">
        <v>4199</v>
      </c>
      <c r="BE75" s="597">
        <v>2013</v>
      </c>
      <c r="BF75" s="865">
        <f t="shared" si="31"/>
        <v>0</v>
      </c>
      <c r="BG75" s="849" t="s">
        <v>136</v>
      </c>
    </row>
    <row r="76" spans="1:59" ht="11.25" customHeight="1" x14ac:dyDescent="0.2">
      <c r="A76" s="838" t="s">
        <v>1306</v>
      </c>
      <c r="B76" s="842" t="s">
        <v>1307</v>
      </c>
      <c r="C76" s="898" t="s">
        <v>112</v>
      </c>
      <c r="D76" s="898" t="s">
        <v>211</v>
      </c>
      <c r="E76" s="705">
        <v>9</v>
      </c>
      <c r="F76" s="1153">
        <v>537</v>
      </c>
      <c r="G76" s="1153" t="s">
        <v>106</v>
      </c>
      <c r="H76" s="1153" t="s">
        <v>106</v>
      </c>
      <c r="I76" s="841">
        <v>35.299999999999997</v>
      </c>
      <c r="J76" s="624">
        <f t="shared" si="18"/>
        <v>1.5864022662889519</v>
      </c>
      <c r="K76" s="844">
        <v>0.14000000000000001</v>
      </c>
      <c r="L76" s="854">
        <v>4</v>
      </c>
      <c r="M76" s="615">
        <f t="shared" si="19"/>
        <v>0.56000000000000005</v>
      </c>
      <c r="N76" s="837" t="s">
        <v>218</v>
      </c>
      <c r="O76" s="706">
        <v>0.13</v>
      </c>
      <c r="P76" s="606">
        <v>44281</v>
      </c>
      <c r="Q76" s="606">
        <v>44298</v>
      </c>
      <c r="R76" s="615">
        <f t="shared" si="20"/>
        <v>7.6923076923076987</v>
      </c>
      <c r="S76" s="673">
        <f>IF(INDEX(Historical!$D$7:$D$1257,MATCH(B76,Historical!$B$7:$B$1281,0))=0,"n/a",(INDEX(Historical!$C$7:$C$1259,MATCH(B76,Historical!$B$7:$B$1281,0))/INDEX(Historical!$D$7:$D$1257,MATCH(B76,Historical!$B$7:$B$1281,0))-1)*100)</f>
        <v>8.5106382978723527</v>
      </c>
      <c r="T76" s="673">
        <f>IF(INDEX(Historical!$F$7:$F$1250,MATCH(B76,Historical!$B$7:$B$1281,0))=0,"n/a",((INDEX(Historical!$C$7:$C$1259,MATCH(B76,Historical!$B$7:$B$1281,0))/INDEX(Historical!$F$7:$F$1250,MATCH(B76,Historical!$B$7:$B$1281,0)))^(1/3)-1)*100)</f>
        <v>9.3541299792876842</v>
      </c>
      <c r="U76" s="673">
        <f>IF(INDEX(Historical!$H$7:$H$1250,MATCH(B76,Historical!$B$7:$B$1281,0))=0,"n/a",((INDEX(Historical!$C$7:$C$1259,MATCH(B76,Historical!$B$7:$B$1281,0))/INDEX(Historical!$H$7:$H$1250,MATCH(B76,Historical!$B$7:$B$1281,0)))^(1/5)-1)*100)</f>
        <v>10.469324008713388</v>
      </c>
      <c r="V76" s="673" t="str">
        <f>IF(INDEX(Historical!$O$7:$O$1250,MATCH(B76,Historical!$B$7:$B$1281,0))=0,"n/a",((INDEX(Historical!$C$7:$C$1259,MATCH(B76,Historical!$B$7:$B$1281,0))/INDEX(Historical!$O$7:$O$1250,MATCH(B76,Historical!$B$7:$B$1281,0)))^(1/10)-1)*100)</f>
        <v>n/a</v>
      </c>
      <c r="W76" s="674" t="str">
        <f t="shared" si="21"/>
        <v>n/a</v>
      </c>
      <c r="X76" s="675" t="str">
        <f t="shared" si="22"/>
        <v>n/a</v>
      </c>
      <c r="Y76" s="637"/>
      <c r="Z76" s="624" t="str">
        <f t="shared" si="23"/>
        <v>n/a</v>
      </c>
      <c r="AA76" s="853" t="str">
        <f t="shared" si="24"/>
        <v>n/a</v>
      </c>
      <c r="AB76" s="854">
        <v>6</v>
      </c>
      <c r="AC76" s="833">
        <v>-0.69</v>
      </c>
      <c r="AD76" s="833" t="s">
        <v>136</v>
      </c>
      <c r="AE76" s="833">
        <v>1.23</v>
      </c>
      <c r="AF76" s="833">
        <v>0.98</v>
      </c>
      <c r="AG76" s="833">
        <v>-2</v>
      </c>
      <c r="AH76" s="833">
        <v>-136.4</v>
      </c>
      <c r="AI76" s="833" t="s">
        <v>136</v>
      </c>
      <c r="AJ76" s="833">
        <v>-18.899999999999999</v>
      </c>
      <c r="AK76" s="833" t="s">
        <v>136</v>
      </c>
      <c r="AL76" s="845">
        <v>223.46</v>
      </c>
      <c r="AM76" s="839">
        <v>4.7</v>
      </c>
      <c r="AN76" s="833">
        <v>0</v>
      </c>
      <c r="AO76" s="711" t="str">
        <f t="shared" si="25"/>
        <v>n/a</v>
      </c>
      <c r="AP76" s="712">
        <f t="shared" si="26"/>
        <v>12.055726275002339</v>
      </c>
      <c r="AQ76" s="855" t="str">
        <f t="shared" si="27"/>
        <v>n/a</v>
      </c>
      <c r="AR76" s="624">
        <f>INDEX(Historical!$C$7:$C$1259,MATCH(B76,Historical!$B$7:$B$1281,0))*IF(AH76="n/a",1.03,IF(AH76&lt;0,1.01,IF(AH76&gt;10,1.1,(1+AH76/100))))</f>
        <v>0.5151</v>
      </c>
      <c r="AS76" s="853">
        <f t="shared" si="28"/>
        <v>0.53055300000000005</v>
      </c>
      <c r="AT76" s="853">
        <f t="shared" si="17"/>
        <v>0.54646959000000006</v>
      </c>
      <c r="AU76" s="853">
        <f t="shared" si="17"/>
        <v>0.56286367770000012</v>
      </c>
      <c r="AV76" s="853">
        <f t="shared" si="17"/>
        <v>0.57974958803100018</v>
      </c>
      <c r="AW76" s="624">
        <f t="shared" si="29"/>
        <v>2.7347358557310004</v>
      </c>
      <c r="AX76" s="719">
        <f t="shared" si="30"/>
        <v>7.7471270700594923</v>
      </c>
      <c r="AY76" s="900">
        <v>0.56000000000000005</v>
      </c>
      <c r="AZ76" s="839">
        <v>46.72</v>
      </c>
      <c r="BA76" s="839">
        <v>-9.09</v>
      </c>
      <c r="BB76" s="839">
        <v>8.23</v>
      </c>
      <c r="BC76" s="839">
        <v>16.259999999999998</v>
      </c>
      <c r="BE76" s="597">
        <v>2013</v>
      </c>
      <c r="BF76" s="865">
        <f t="shared" si="31"/>
        <v>0</v>
      </c>
      <c r="BG76" s="849">
        <v>-1.6</v>
      </c>
    </row>
    <row r="77" spans="1:59" ht="11.25" customHeight="1" x14ac:dyDescent="0.2">
      <c r="A77" s="838" t="s">
        <v>1195</v>
      </c>
      <c r="B77" s="842" t="s">
        <v>1196</v>
      </c>
      <c r="C77" s="898" t="s">
        <v>4253</v>
      </c>
      <c r="D77" s="898" t="s">
        <v>4254</v>
      </c>
      <c r="E77" s="705">
        <v>9</v>
      </c>
      <c r="F77" s="1153">
        <v>538</v>
      </c>
      <c r="G77" s="1153" t="s">
        <v>37</v>
      </c>
      <c r="H77" s="1153" t="s">
        <v>37</v>
      </c>
      <c r="I77" s="841">
        <v>45.79</v>
      </c>
      <c r="J77" s="624">
        <f t="shared" si="18"/>
        <v>2.3585935793841455</v>
      </c>
      <c r="K77" s="844">
        <v>0.27</v>
      </c>
      <c r="L77" s="854">
        <v>4</v>
      </c>
      <c r="M77" s="615">
        <f t="shared" si="19"/>
        <v>1.08</v>
      </c>
      <c r="N77" s="837" t="s">
        <v>218</v>
      </c>
      <c r="O77" s="706">
        <v>0.25</v>
      </c>
      <c r="P77" s="606">
        <v>44285</v>
      </c>
      <c r="Q77" s="606">
        <v>44305</v>
      </c>
      <c r="R77" s="615">
        <f t="shared" si="20"/>
        <v>8.0000000000000071</v>
      </c>
      <c r="S77" s="673">
        <f>IF(INDEX(Historical!$D$7:$D$1257,MATCH(B77,Historical!$B$7:$B$1281,0))=0,"n/a",(INDEX(Historical!$C$7:$C$1259,MATCH(B77,Historical!$B$7:$B$1281,0))/INDEX(Historical!$D$7:$D$1257,MATCH(B77,Historical!$B$7:$B$1281,0))-1)*100)</f>
        <v>7.9889807162534465</v>
      </c>
      <c r="T77" s="673">
        <f>IF(INDEX(Historical!$F$7:$F$1250,MATCH(B77,Historical!$B$7:$B$1281,0))=0,"n/a",((INDEX(Historical!$C$7:$C$1259,MATCH(B77,Historical!$B$7:$B$1281,0))/INDEX(Historical!$F$7:$F$1250,MATCH(B77,Historical!$B$7:$B$1281,0)))^(1/3)-1)*100)</f>
        <v>6.1216696897209211</v>
      </c>
      <c r="U77" s="673">
        <f>IF(INDEX(Historical!$H$7:$H$1250,MATCH(B77,Historical!$B$7:$B$1281,0))=0,"n/a",((INDEX(Historical!$C$7:$C$1259,MATCH(B77,Historical!$B$7:$B$1281,0))/INDEX(Historical!$H$7:$H$1250,MATCH(B77,Historical!$B$7:$B$1281,0)))^(1/5)-1)*100)</f>
        <v>15.200877980413008</v>
      </c>
      <c r="V77" s="673" t="str">
        <f>IF(INDEX(Historical!$O$7:$O$1250,MATCH(B77,Historical!$B$7:$B$1281,0))=0,"n/a",((INDEX(Historical!$C$7:$C$1259,MATCH(B77,Historical!$B$7:$B$1281,0))/INDEX(Historical!$O$7:$O$1250,MATCH(B77,Historical!$B$7:$B$1281,0)))^(1/10)-1)*100)</f>
        <v>n/a</v>
      </c>
      <c r="W77" s="674" t="str">
        <f t="shared" si="21"/>
        <v>n/a</v>
      </c>
      <c r="X77" s="675">
        <f t="shared" si="22"/>
        <v>0.83521307584686855</v>
      </c>
      <c r="Y77" s="843"/>
      <c r="Z77" s="624">
        <f t="shared" si="23"/>
        <v>70.588235294117652</v>
      </c>
      <c r="AA77" s="853">
        <f t="shared" si="24"/>
        <v>29.928104575163399</v>
      </c>
      <c r="AB77" s="854">
        <v>12</v>
      </c>
      <c r="AC77" s="833">
        <v>1.53</v>
      </c>
      <c r="AD77" s="833">
        <v>3.04</v>
      </c>
      <c r="AE77" s="833">
        <v>13.05</v>
      </c>
      <c r="AF77" s="833">
        <v>3.15</v>
      </c>
      <c r="AG77" s="833">
        <v>10.8</v>
      </c>
      <c r="AH77" s="833">
        <v>-18.7</v>
      </c>
      <c r="AI77" s="833">
        <v>8.6300000000000008</v>
      </c>
      <c r="AJ77" s="833">
        <v>18.2</v>
      </c>
      <c r="AK77" s="833">
        <v>10</v>
      </c>
      <c r="AL77" s="845">
        <v>5850</v>
      </c>
      <c r="AM77" s="839">
        <v>0.5</v>
      </c>
      <c r="AN77" s="833">
        <v>0.84</v>
      </c>
      <c r="AO77" s="711">
        <f t="shared" si="25"/>
        <v>-12.368633015366246</v>
      </c>
      <c r="AP77" s="712">
        <f t="shared" si="26"/>
        <v>17.559471559797153</v>
      </c>
      <c r="AQ77" s="855">
        <f t="shared" si="27"/>
        <v>104.69329838865944</v>
      </c>
      <c r="AR77" s="624">
        <f>INDEX(Historical!$C$7:$C$1259,MATCH(B77,Historical!$B$7:$B$1281,0))*IF(AH77="n/a",1.03,IF(AH77&lt;0,1.01,IF(AH77&gt;10,1.1,(1+AH77/100))))</f>
        <v>0.98980000000000001</v>
      </c>
      <c r="AS77" s="853">
        <f t="shared" si="28"/>
        <v>1.0752197400000001</v>
      </c>
      <c r="AT77" s="853">
        <f t="shared" si="17"/>
        <v>1.1827417140000003</v>
      </c>
      <c r="AU77" s="853">
        <f t="shared" si="17"/>
        <v>1.3010158854000005</v>
      </c>
      <c r="AV77" s="853">
        <f t="shared" si="17"/>
        <v>1.4311174739400006</v>
      </c>
      <c r="AW77" s="624">
        <f t="shared" si="29"/>
        <v>5.9798948133400014</v>
      </c>
      <c r="AX77" s="719">
        <f t="shared" si="30"/>
        <v>13.059390289015072</v>
      </c>
      <c r="AY77" s="900">
        <v>0.86</v>
      </c>
      <c r="AZ77" s="839">
        <v>58.440000000000005</v>
      </c>
      <c r="BA77" s="839">
        <v>-3.54</v>
      </c>
      <c r="BB77" s="839">
        <v>5.3</v>
      </c>
      <c r="BC77" s="839">
        <v>9.4499999999999993</v>
      </c>
      <c r="BE77" s="597">
        <v>2013</v>
      </c>
      <c r="BF77" s="865">
        <f t="shared" si="31"/>
        <v>0</v>
      </c>
      <c r="BG77" s="849">
        <v>5.3</v>
      </c>
    </row>
    <row r="78" spans="1:59" ht="11.25" customHeight="1" x14ac:dyDescent="0.2">
      <c r="A78" s="838" t="s">
        <v>1354</v>
      </c>
      <c r="B78" s="842" t="s">
        <v>1355</v>
      </c>
      <c r="C78" s="898" t="s">
        <v>112</v>
      </c>
      <c r="D78" s="898" t="s">
        <v>211</v>
      </c>
      <c r="E78" s="705">
        <v>9</v>
      </c>
      <c r="F78" s="1153">
        <v>539</v>
      </c>
      <c r="G78" s="1153" t="s">
        <v>106</v>
      </c>
      <c r="H78" s="1153" t="s">
        <v>106</v>
      </c>
      <c r="I78" s="841">
        <v>185.01</v>
      </c>
      <c r="J78" s="624">
        <f t="shared" si="18"/>
        <v>0.54051132371223176</v>
      </c>
      <c r="K78" s="844">
        <v>0.25</v>
      </c>
      <c r="L78" s="854">
        <v>4</v>
      </c>
      <c r="M78" s="615">
        <f t="shared" si="19"/>
        <v>1</v>
      </c>
      <c r="N78" s="837" t="s">
        <v>689</v>
      </c>
      <c r="O78" s="706">
        <v>0.24</v>
      </c>
      <c r="P78" s="606">
        <v>44299</v>
      </c>
      <c r="Q78" s="606">
        <v>44328</v>
      </c>
      <c r="R78" s="615">
        <f t="shared" si="20"/>
        <v>4.1666666666666705</v>
      </c>
      <c r="S78" s="673">
        <f>IF(INDEX(Historical!$D$7:$D$1257,MATCH(B78,Historical!$B$7:$B$1281,0))=0,"n/a",(INDEX(Historical!$C$7:$C$1259,MATCH(B78,Historical!$B$7:$B$1281,0))/INDEX(Historical!$D$7:$D$1257,MATCH(B78,Historical!$B$7:$B$1281,0))-1)*100)</f>
        <v>4.39560439560438</v>
      </c>
      <c r="T78" s="673">
        <f>IF(INDEX(Historical!$F$7:$F$1250,MATCH(B78,Historical!$B$7:$B$1281,0))=0,"n/a",((INDEX(Historical!$C$7:$C$1259,MATCH(B78,Historical!$B$7:$B$1281,0))/INDEX(Historical!$F$7:$F$1250,MATCH(B78,Historical!$B$7:$B$1281,0)))^(1/3)-1)*100)</f>
        <v>5.0275539286758431</v>
      </c>
      <c r="U78" s="673">
        <f>IF(INDEX(Historical!$H$7:$H$1250,MATCH(B78,Historical!$B$7:$B$1281,0))=0,"n/a",((INDEX(Historical!$C$7:$C$1259,MATCH(B78,Historical!$B$7:$B$1281,0))/INDEX(Historical!$H$7:$H$1250,MATCH(B78,Historical!$B$7:$B$1281,0)))^(1/5)-1)*100)</f>
        <v>7.5563198440216084</v>
      </c>
      <c r="V78" s="673" t="str">
        <f>IF(INDEX(Historical!$O$7:$O$1250,MATCH(B78,Historical!$B$7:$B$1281,0))=0,"n/a",((INDEX(Historical!$C$7:$C$1259,MATCH(B78,Historical!$B$7:$B$1281,0))/INDEX(Historical!$O$7:$O$1250,MATCH(B78,Historical!$B$7:$B$1281,0)))^(1/10)-1)*100)</f>
        <v>n/a</v>
      </c>
      <c r="W78" s="674" t="str">
        <f t="shared" si="21"/>
        <v>n/a</v>
      </c>
      <c r="X78" s="675">
        <f t="shared" si="22"/>
        <v>0.83036481802435258</v>
      </c>
      <c r="Y78" s="645"/>
      <c r="Z78" s="624">
        <f t="shared" si="23"/>
        <v>20.964360587002098</v>
      </c>
      <c r="AA78" s="853">
        <f t="shared" si="24"/>
        <v>38.786163522012579</v>
      </c>
      <c r="AB78" s="854">
        <v>12</v>
      </c>
      <c r="AC78" s="833">
        <v>4.7699999999999996</v>
      </c>
      <c r="AD78" s="833">
        <v>4.7300000000000004</v>
      </c>
      <c r="AE78" s="833">
        <v>3.19</v>
      </c>
      <c r="AF78" s="833">
        <v>4.2</v>
      </c>
      <c r="AG78" s="833">
        <v>12.1</v>
      </c>
      <c r="AH78" s="834">
        <v>5</v>
      </c>
      <c r="AI78" s="834">
        <v>13.13</v>
      </c>
      <c r="AJ78" s="833">
        <v>9.1</v>
      </c>
      <c r="AK78" s="833">
        <v>8</v>
      </c>
      <c r="AL78" s="845">
        <v>2020</v>
      </c>
      <c r="AM78" s="839">
        <v>1.6</v>
      </c>
      <c r="AN78" s="833">
        <v>0.47</v>
      </c>
      <c r="AO78" s="711">
        <f t="shared" si="25"/>
        <v>-30.68933235427874</v>
      </c>
      <c r="AP78" s="712">
        <f t="shared" si="26"/>
        <v>8.0968311677338409</v>
      </c>
      <c r="AQ78" s="855">
        <f t="shared" si="27"/>
        <v>169.07403920561248</v>
      </c>
      <c r="AR78" s="624">
        <f>INDEX(Historical!$C$7:$C$1259,MATCH(B78,Historical!$B$7:$B$1281,0))*IF(AH78="n/a",1.03,IF(AH78&lt;0,1.01,IF(AH78&gt;10,1.1,(1+AH78/100))))</f>
        <v>0.99749999999999994</v>
      </c>
      <c r="AS78" s="853">
        <f t="shared" si="28"/>
        <v>1.0972500000000001</v>
      </c>
      <c r="AT78" s="853">
        <f t="shared" si="17"/>
        <v>1.1850300000000002</v>
      </c>
      <c r="AU78" s="853">
        <f t="shared" si="17"/>
        <v>1.2798324000000003</v>
      </c>
      <c r="AV78" s="853">
        <f t="shared" si="17"/>
        <v>1.3822189920000005</v>
      </c>
      <c r="AW78" s="624">
        <f t="shared" si="29"/>
        <v>5.941831392000001</v>
      </c>
      <c r="AX78" s="719">
        <f t="shared" si="30"/>
        <v>3.2116271509648131</v>
      </c>
      <c r="AY78" s="900">
        <v>1.35</v>
      </c>
      <c r="AZ78" s="839">
        <v>181.43</v>
      </c>
      <c r="BA78" s="839">
        <v>0.57999999999999996</v>
      </c>
      <c r="BB78" s="839">
        <v>13.889999999999999</v>
      </c>
      <c r="BC78" s="839">
        <v>41.28</v>
      </c>
      <c r="BE78" s="597">
        <v>2013</v>
      </c>
      <c r="BF78" s="865">
        <f t="shared" si="31"/>
        <v>0</v>
      </c>
      <c r="BG78" s="849">
        <v>6</v>
      </c>
    </row>
    <row r="79" spans="1:59" ht="11.25" customHeight="1" x14ac:dyDescent="0.2">
      <c r="A79" s="831" t="s">
        <v>1699</v>
      </c>
      <c r="B79" s="842" t="s">
        <v>1700</v>
      </c>
      <c r="C79" s="898" t="s">
        <v>4126</v>
      </c>
      <c r="D79" s="898" t="s">
        <v>4271</v>
      </c>
      <c r="E79" s="705">
        <v>9</v>
      </c>
      <c r="F79" s="1153">
        <v>540</v>
      </c>
      <c r="G79" s="1153" t="s">
        <v>106</v>
      </c>
      <c r="H79" s="1153" t="s">
        <v>106</v>
      </c>
      <c r="I79" s="841">
        <v>129.11000000000001</v>
      </c>
      <c r="J79" s="624">
        <f t="shared" si="18"/>
        <v>1.5490666873208891</v>
      </c>
      <c r="K79" s="844">
        <v>0.5</v>
      </c>
      <c r="L79" s="854">
        <v>4</v>
      </c>
      <c r="M79" s="615">
        <f t="shared" si="19"/>
        <v>2</v>
      </c>
      <c r="N79" s="837" t="s">
        <v>226</v>
      </c>
      <c r="O79" s="706">
        <v>0.48</v>
      </c>
      <c r="P79" s="606">
        <v>44336</v>
      </c>
      <c r="Q79" s="606">
        <v>44624</v>
      </c>
      <c r="R79" s="615">
        <f t="shared" si="20"/>
        <v>4.1666666666666705</v>
      </c>
      <c r="S79" s="673">
        <f>IF(INDEX(Historical!$D$7:$D$1257,MATCH(B79,Historical!$B$7:$B$1281,0))=0,"n/a",(INDEX(Historical!$C$7:$C$1259,MATCH(B79,Historical!$B$7:$B$1281,0))/INDEX(Historical!$D$7:$D$1257,MATCH(B79,Historical!$B$7:$B$1281,0))-1)*100)</f>
        <v>4.39560439560438</v>
      </c>
      <c r="T79" s="673">
        <f>IF(INDEX(Historical!$F$7:$F$1250,MATCH(B79,Historical!$B$7:$B$1281,0))=0,"n/a",((INDEX(Historical!$C$7:$C$1259,MATCH(B79,Historical!$B$7:$B$1281,0))/INDEX(Historical!$F$7:$F$1250,MATCH(B79,Historical!$B$7:$B$1281,0)))^(1/3)-1)*100)</f>
        <v>6.5658326999200156</v>
      </c>
      <c r="U79" s="673">
        <f>IF(INDEX(Historical!$H$7:$H$1250,MATCH(B79,Historical!$B$7:$B$1281,0))=0,"n/a",((INDEX(Historical!$C$7:$C$1259,MATCH(B79,Historical!$B$7:$B$1281,0))/INDEX(Historical!$H$7:$H$1250,MATCH(B79,Historical!$B$7:$B$1281,0)))^(1/5)-1)*100)</f>
        <v>8.2202981921446039</v>
      </c>
      <c r="V79" s="673">
        <f>IF(INDEX(Historical!$O$7:$O$1250,MATCH(B79,Historical!$B$7:$B$1281,0))=0,"n/a",((INDEX(Historical!$C$7:$C$1259,MATCH(B79,Historical!$B$7:$B$1281,0))/INDEX(Historical!$O$7:$O$1250,MATCH(B79,Historical!$B$7:$B$1281,0)))^(1/10)-1)*100)</f>
        <v>11.495505968000842</v>
      </c>
      <c r="W79" s="674">
        <f t="shared" si="21"/>
        <v>0.71508798438509946</v>
      </c>
      <c r="X79" s="675" t="str">
        <f t="shared" si="22"/>
        <v>n/a</v>
      </c>
      <c r="Y79" s="843" t="s">
        <v>1701</v>
      </c>
      <c r="Z79" s="624">
        <f t="shared" si="23"/>
        <v>689.65517241379314</v>
      </c>
      <c r="AA79" s="853">
        <f t="shared" si="24"/>
        <v>445.20689655172424</v>
      </c>
      <c r="AB79" s="854">
        <v>9</v>
      </c>
      <c r="AC79" s="833">
        <v>0.28999999999999998</v>
      </c>
      <c r="AD79" s="833">
        <v>39.96</v>
      </c>
      <c r="AE79" s="833">
        <v>3.29</v>
      </c>
      <c r="AF79" s="833">
        <v>4.28</v>
      </c>
      <c r="AG79" s="833">
        <v>1.2</v>
      </c>
      <c r="AH79" s="833">
        <v>-113.6</v>
      </c>
      <c r="AI79" s="833">
        <v>10.23</v>
      </c>
      <c r="AJ79" s="833">
        <v>-17.7</v>
      </c>
      <c r="AK79" s="833">
        <v>11</v>
      </c>
      <c r="AL79" s="845">
        <v>41250</v>
      </c>
      <c r="AM79" s="839">
        <v>0.2</v>
      </c>
      <c r="AN79" s="833">
        <v>0.43</v>
      </c>
      <c r="AO79" s="711">
        <f t="shared" si="25"/>
        <v>-435.43753167225873</v>
      </c>
      <c r="AP79" s="712">
        <f t="shared" si="26"/>
        <v>9.7693648794654937</v>
      </c>
      <c r="AQ79" s="855">
        <f t="shared" si="27"/>
        <v>820.26216487872625</v>
      </c>
      <c r="AR79" s="624">
        <f>INDEX(Historical!$C$7:$C$1259,MATCH(B79,Historical!$B$7:$B$1281,0))*IF(AH79="n/a",1.03,IF(AH79&lt;0,1.01,IF(AH79&gt;10,1.1,(1+AH79/100))))</f>
        <v>1.9189999999999998</v>
      </c>
      <c r="AS79" s="853">
        <f t="shared" si="28"/>
        <v>2.1109</v>
      </c>
      <c r="AT79" s="853">
        <f t="shared" si="17"/>
        <v>2.32199</v>
      </c>
      <c r="AU79" s="853">
        <f t="shared" si="17"/>
        <v>2.554189</v>
      </c>
      <c r="AV79" s="853">
        <f t="shared" si="17"/>
        <v>2.8096079000000005</v>
      </c>
      <c r="AW79" s="624">
        <f t="shared" si="29"/>
        <v>11.715686899999998</v>
      </c>
      <c r="AX79" s="719">
        <f t="shared" si="30"/>
        <v>9.074190147935866</v>
      </c>
      <c r="AY79" s="900">
        <v>1.38</v>
      </c>
      <c r="AZ79" s="839">
        <v>124.42</v>
      </c>
      <c r="BA79" s="839">
        <v>-5.07</v>
      </c>
      <c r="BB79" s="839">
        <v>0.36</v>
      </c>
      <c r="BC79" s="839">
        <v>19.45</v>
      </c>
      <c r="BE79" s="597">
        <v>2013</v>
      </c>
      <c r="BF79" s="865">
        <f t="shared" si="31"/>
        <v>0</v>
      </c>
      <c r="BG79" s="849">
        <v>0.6</v>
      </c>
    </row>
    <row r="80" spans="1:59" ht="11.25" customHeight="1" x14ac:dyDescent="0.2">
      <c r="A80" s="848" t="s">
        <v>4372</v>
      </c>
      <c r="B80" s="842" t="s">
        <v>4367</v>
      </c>
      <c r="C80" s="898" t="s">
        <v>108</v>
      </c>
      <c r="D80" s="898" t="s">
        <v>4272</v>
      </c>
      <c r="E80" s="705">
        <v>8</v>
      </c>
      <c r="F80" s="1153">
        <v>541</v>
      </c>
      <c r="G80" s="1153" t="s">
        <v>106</v>
      </c>
      <c r="H80" s="1153" t="s">
        <v>106</v>
      </c>
      <c r="I80" s="841">
        <v>22.09</v>
      </c>
      <c r="J80" s="624">
        <f t="shared" si="18"/>
        <v>3.2593933906745134</v>
      </c>
      <c r="K80" s="844">
        <v>0.18</v>
      </c>
      <c r="L80" s="854">
        <v>4</v>
      </c>
      <c r="M80" s="615">
        <f t="shared" si="19"/>
        <v>0.72</v>
      </c>
      <c r="N80" s="837" t="s">
        <v>455</v>
      </c>
      <c r="O80" s="706">
        <v>0.14000000000000001</v>
      </c>
      <c r="P80" s="904">
        <v>43557</v>
      </c>
      <c r="Q80" s="904">
        <v>43572</v>
      </c>
      <c r="R80" s="615">
        <f t="shared" si="20"/>
        <v>28.571428571428552</v>
      </c>
      <c r="S80" s="673">
        <f>IF(INDEX(Historical!$D$7:$D$1257,MATCH(B80,Historical!$B$7:$B$1281,0))=0,"n/a",(INDEX(Historical!$C$7:$C$1259,MATCH(B80,Historical!$B$7:$B$1281,0))/INDEX(Historical!$D$7:$D$1257,MATCH(B80,Historical!$B$7:$B$1281,0))-1)*100)</f>
        <v>5.8823529411764497</v>
      </c>
      <c r="T80" s="673">
        <f>IF(INDEX(Historical!$F$7:$F$1250,MATCH(B80,Historical!$B$7:$B$1281,0))=0,"n/a",((INDEX(Historical!$C$7:$C$1259,MATCH(B80,Historical!$B$7:$B$1281,0))/INDEX(Historical!$F$7:$F$1250,MATCH(B80,Historical!$B$7:$B$1281,0)))^(1/3)-1)*100)</f>
        <v>11.457607795906144</v>
      </c>
      <c r="U80" s="673">
        <f>IF(INDEX(Historical!$H$7:$H$1250,MATCH(B80,Historical!$B$7:$B$1281,0))=0,"n/a",((INDEX(Historical!$C$7:$C$1259,MATCH(B80,Historical!$B$7:$B$1281,0))/INDEX(Historical!$H$7:$H$1250,MATCH(B80,Historical!$B$7:$B$1281,0)))^(1/5)-1)*100)</f>
        <v>9.3742109514389114</v>
      </c>
      <c r="V80" s="673">
        <f>IF(INDEX(Historical!$O$7:$O$1250,MATCH(B80,Historical!$B$7:$B$1281,0))=0,"n/a",((INDEX(Historical!$C$7:$C$1259,MATCH(B80,Historical!$B$7:$B$1281,0))/INDEX(Historical!$O$7:$O$1250,MATCH(B80,Historical!$B$7:$B$1281,0)))^(1/10)-1)*100)</f>
        <v>7.7917090923967924</v>
      </c>
      <c r="W80" s="674">
        <f t="shared" si="21"/>
        <v>1.2031007369854627</v>
      </c>
      <c r="X80" s="675">
        <f t="shared" si="22"/>
        <v>1.3585812973099871</v>
      </c>
      <c r="Y80" s="646" t="s">
        <v>4572</v>
      </c>
      <c r="Z80" s="624">
        <f t="shared" si="23"/>
        <v>55.38461538461538</v>
      </c>
      <c r="AA80" s="853">
        <f t="shared" si="24"/>
        <v>16.992307692307691</v>
      </c>
      <c r="AB80" s="854">
        <v>12</v>
      </c>
      <c r="AC80" s="833">
        <v>1.3</v>
      </c>
      <c r="AD80" s="833">
        <v>1.72</v>
      </c>
      <c r="AE80" s="833">
        <v>6.89</v>
      </c>
      <c r="AF80" s="833">
        <v>1.51</v>
      </c>
      <c r="AG80" s="833">
        <v>9</v>
      </c>
      <c r="AH80" s="833">
        <v>-12.5</v>
      </c>
      <c r="AI80" s="833">
        <v>-0.5</v>
      </c>
      <c r="AJ80" s="833">
        <v>6.9</v>
      </c>
      <c r="AK80" s="833">
        <v>10</v>
      </c>
      <c r="AL80" s="845">
        <v>2970</v>
      </c>
      <c r="AM80" s="839">
        <v>0.5</v>
      </c>
      <c r="AN80" s="833">
        <v>0.01</v>
      </c>
      <c r="AO80" s="711">
        <f t="shared" si="25"/>
        <v>-4.3587033501942649</v>
      </c>
      <c r="AP80" s="712">
        <f t="shared" si="26"/>
        <v>12.633604342113426</v>
      </c>
      <c r="AQ80" s="855">
        <f t="shared" si="27"/>
        <v>6.7882320095547621</v>
      </c>
      <c r="AR80" s="624">
        <f>INDEX(Historical!$C$7:$C$1259,MATCH(B80,Historical!$B$7:$B$1281,0))*IF(AH80="n/a",1.03,IF(AH80&lt;0,1.01,IF(AH80&gt;10,1.1,(1+AH80/100))))</f>
        <v>0.72719999999999996</v>
      </c>
      <c r="AS80" s="853">
        <f t="shared" si="28"/>
        <v>0.73447200000000001</v>
      </c>
      <c r="AT80" s="853">
        <f t="shared" si="17"/>
        <v>0.80791920000000006</v>
      </c>
      <c r="AU80" s="853">
        <f t="shared" si="17"/>
        <v>0.88871112000000019</v>
      </c>
      <c r="AV80" s="853">
        <f t="shared" si="17"/>
        <v>0.97758223200000027</v>
      </c>
      <c r="AW80" s="624">
        <f t="shared" si="29"/>
        <v>4.1358845520000012</v>
      </c>
      <c r="AX80" s="719">
        <f t="shared" si="30"/>
        <v>18.722881629696701</v>
      </c>
      <c r="AY80" s="900">
        <v>0.55000000000000004</v>
      </c>
      <c r="AZ80" s="839">
        <v>41.88</v>
      </c>
      <c r="BA80" s="839">
        <v>-11.64</v>
      </c>
      <c r="BB80" s="839">
        <v>1.02</v>
      </c>
      <c r="BC80" s="839">
        <v>13.88</v>
      </c>
      <c r="BE80" s="597">
        <v>2015</v>
      </c>
      <c r="BF80" s="865">
        <f t="shared" si="31"/>
        <v>0</v>
      </c>
      <c r="BG80" s="849">
        <v>1.3</v>
      </c>
    </row>
    <row r="81" spans="1:59" ht="11.25" customHeight="1" x14ac:dyDescent="0.2">
      <c r="A81" s="847" t="s">
        <v>979</v>
      </c>
      <c r="B81" s="842" t="s">
        <v>980</v>
      </c>
      <c r="C81" s="898" t="s">
        <v>108</v>
      </c>
      <c r="D81" s="898" t="s">
        <v>4272</v>
      </c>
      <c r="E81" s="705">
        <v>8</v>
      </c>
      <c r="F81" s="1153">
        <v>542</v>
      </c>
      <c r="G81" s="1153" t="s">
        <v>106</v>
      </c>
      <c r="H81" s="1153" t="s">
        <v>106</v>
      </c>
      <c r="I81" s="841">
        <v>53.33</v>
      </c>
      <c r="J81" s="624">
        <f t="shared" si="18"/>
        <v>3.0751921995124696</v>
      </c>
      <c r="K81" s="844">
        <v>0.41</v>
      </c>
      <c r="L81" s="854">
        <v>4</v>
      </c>
      <c r="M81" s="615">
        <f t="shared" si="19"/>
        <v>1.64</v>
      </c>
      <c r="N81" s="837" t="s">
        <v>422</v>
      </c>
      <c r="O81" s="706">
        <v>0.38</v>
      </c>
      <c r="P81" s="904">
        <v>43563</v>
      </c>
      <c r="Q81" s="904">
        <v>43573</v>
      </c>
      <c r="R81" s="615">
        <f t="shared" si="20"/>
        <v>7.8947368421052557</v>
      </c>
      <c r="S81" s="673">
        <f>IF(INDEX(Historical!$D$7:$D$1257,MATCH(B81,Historical!$B$7:$B$1281,0))=0,"n/a",(INDEX(Historical!$C$7:$C$1259,MATCH(B81,Historical!$B$7:$B$1281,0))/INDEX(Historical!$D$7:$D$1257,MATCH(B81,Historical!$B$7:$B$1281,0))-1)*100)</f>
        <v>1.8633540372670732</v>
      </c>
      <c r="T81" s="673">
        <f>IF(INDEX(Historical!$F$7:$F$1250,MATCH(B81,Historical!$B$7:$B$1281,0))=0,"n/a",((INDEX(Historical!$C$7:$C$1259,MATCH(B81,Historical!$B$7:$B$1281,0))/INDEX(Historical!$F$7:$F$1250,MATCH(B81,Historical!$B$7:$B$1281,0)))^(1/3)-1)*100)</f>
        <v>18.724201530058536</v>
      </c>
      <c r="U81" s="673">
        <f>IF(INDEX(Historical!$H$7:$H$1250,MATCH(B81,Historical!$B$7:$B$1281,0))=0,"n/a",((INDEX(Historical!$C$7:$C$1259,MATCH(B81,Historical!$B$7:$B$1281,0))/INDEX(Historical!$H$7:$H$1250,MATCH(B81,Historical!$B$7:$B$1281,0)))^(1/5)-1)*100)</f>
        <v>17.896868641918239</v>
      </c>
      <c r="V81" s="673">
        <f>IF(INDEX(Historical!$O$7:$O$1250,MATCH(B81,Historical!$B$7:$B$1281,0))=0,"n/a",((INDEX(Historical!$C$7:$C$1259,MATCH(B81,Historical!$B$7:$B$1281,0))/INDEX(Historical!$O$7:$O$1250,MATCH(B81,Historical!$B$7:$B$1281,0)))^(1/10)-1)*100)</f>
        <v>44.970082371356355</v>
      </c>
      <c r="W81" s="674">
        <f t="shared" si="21"/>
        <v>0.39797277874940318</v>
      </c>
      <c r="X81" s="675">
        <f t="shared" si="22"/>
        <v>1.556249447123325</v>
      </c>
      <c r="Y81" s="646" t="s">
        <v>4572</v>
      </c>
      <c r="Z81" s="624">
        <f t="shared" si="23"/>
        <v>50.15290519877675</v>
      </c>
      <c r="AA81" s="853">
        <f t="shared" si="24"/>
        <v>16.308868501529052</v>
      </c>
      <c r="AB81" s="854">
        <v>12</v>
      </c>
      <c r="AC81" s="833">
        <v>3.27</v>
      </c>
      <c r="AD81" s="833">
        <v>2.39</v>
      </c>
      <c r="AE81" s="833">
        <v>3.53</v>
      </c>
      <c r="AF81" s="833">
        <v>1.1599999999999999</v>
      </c>
      <c r="AG81" s="833">
        <v>7.1</v>
      </c>
      <c r="AH81" s="833">
        <v>-22</v>
      </c>
      <c r="AI81" s="833">
        <v>-3.52</v>
      </c>
      <c r="AJ81" s="833">
        <v>11.5</v>
      </c>
      <c r="AK81" s="833">
        <v>7.0000000000000009</v>
      </c>
      <c r="AL81" s="845">
        <v>1830</v>
      </c>
      <c r="AM81" s="839">
        <v>1.6</v>
      </c>
      <c r="AN81" s="833">
        <v>0.13</v>
      </c>
      <c r="AO81" s="711">
        <f t="shared" si="25"/>
        <v>4.6631923399016557</v>
      </c>
      <c r="AP81" s="712">
        <f t="shared" si="26"/>
        <v>20.972060841430707</v>
      </c>
      <c r="AQ81" s="855">
        <f t="shared" si="27"/>
        <v>-8.3041562512874201</v>
      </c>
      <c r="AR81" s="624">
        <f>INDEX(Historical!$C$7:$C$1259,MATCH(B81,Historical!$B$7:$B$1281,0))*IF(AH81="n/a",1.03,IF(AH81&lt;0,1.01,IF(AH81&gt;10,1.1,(1+AH81/100))))</f>
        <v>1.6563999999999999</v>
      </c>
      <c r="AS81" s="853">
        <f t="shared" si="28"/>
        <v>1.6729639999999999</v>
      </c>
      <c r="AT81" s="853">
        <f t="shared" si="17"/>
        <v>1.7900714799999999</v>
      </c>
      <c r="AU81" s="853">
        <f t="shared" si="17"/>
        <v>1.9153764836</v>
      </c>
      <c r="AV81" s="853">
        <f t="shared" si="17"/>
        <v>2.0494528374520002</v>
      </c>
      <c r="AW81" s="624">
        <f t="shared" si="29"/>
        <v>9.0842648010520008</v>
      </c>
      <c r="AX81" s="719">
        <f t="shared" si="30"/>
        <v>17.034061130793177</v>
      </c>
      <c r="AY81" s="900">
        <v>1.1200000000000001</v>
      </c>
      <c r="AZ81" s="839">
        <v>92.11</v>
      </c>
      <c r="BA81" s="839">
        <v>-11.73</v>
      </c>
      <c r="BB81" s="839">
        <v>1.8399999999999999</v>
      </c>
      <c r="BC81" s="839">
        <v>26.05</v>
      </c>
      <c r="BE81" s="597">
        <v>2013</v>
      </c>
      <c r="BF81" s="865">
        <f t="shared" si="31"/>
        <v>0</v>
      </c>
      <c r="BG81" s="849">
        <v>0.8</v>
      </c>
    </row>
    <row r="82" spans="1:59" ht="11.25" customHeight="1" x14ac:dyDescent="0.2">
      <c r="A82" s="838" t="s">
        <v>1498</v>
      </c>
      <c r="B82" s="842" t="s">
        <v>1499</v>
      </c>
      <c r="C82" s="898" t="s">
        <v>108</v>
      </c>
      <c r="D82" s="898" t="s">
        <v>4265</v>
      </c>
      <c r="E82" s="705">
        <v>8</v>
      </c>
      <c r="F82" s="1153">
        <v>543</v>
      </c>
      <c r="G82" s="1153" t="s">
        <v>106</v>
      </c>
      <c r="H82" s="1153" t="s">
        <v>106</v>
      </c>
      <c r="I82" s="841">
        <v>15.92</v>
      </c>
      <c r="J82" s="624">
        <f t="shared" si="18"/>
        <v>2.7638190954773871</v>
      </c>
      <c r="K82" s="844">
        <v>0.11</v>
      </c>
      <c r="L82" s="854">
        <v>4</v>
      </c>
      <c r="M82" s="615">
        <f t="shared" si="19"/>
        <v>0.44</v>
      </c>
      <c r="N82" s="837" t="s">
        <v>439</v>
      </c>
      <c r="O82" s="706">
        <v>0.1</v>
      </c>
      <c r="P82" s="904">
        <v>43592</v>
      </c>
      <c r="Q82" s="904">
        <v>43607</v>
      </c>
      <c r="R82" s="615">
        <f t="shared" si="20"/>
        <v>9.9999999999999947</v>
      </c>
      <c r="S82" s="673">
        <f>IF(INDEX(Historical!$D$7:$D$1257,MATCH(B82,Historical!$B$7:$B$1281,0))=0,"n/a",(INDEX(Historical!$C$7:$C$1259,MATCH(B82,Historical!$B$7:$B$1281,0))/INDEX(Historical!$D$7:$D$1257,MATCH(B82,Historical!$B$7:$B$1281,0))-1)*100)</f>
        <v>2.3255813953488413</v>
      </c>
      <c r="T82" s="673">
        <f>IF(INDEX(Historical!$F$7:$F$1250,MATCH(B82,Historical!$B$7:$B$1281,0))=0,"n/a",((INDEX(Historical!$C$7:$C$1259,MATCH(B82,Historical!$B$7:$B$1281,0))/INDEX(Historical!$F$7:$F$1250,MATCH(B82,Historical!$B$7:$B$1281,0)))^(1/3)-1)*100)</f>
        <v>8.9744250818549531</v>
      </c>
      <c r="U82" s="673">
        <f>IF(INDEX(Historical!$H$7:$H$1250,MATCH(B82,Historical!$B$7:$B$1281,0))=0,"n/a",((INDEX(Historical!$C$7:$C$1259,MATCH(B82,Historical!$B$7:$B$1281,0))/INDEX(Historical!$H$7:$H$1250,MATCH(B82,Historical!$B$7:$B$1281,0)))^(1/5)-1)*100)</f>
        <v>9.4608784223157549</v>
      </c>
      <c r="V82" s="673">
        <f>IF(INDEX(Historical!$O$7:$O$1250,MATCH(B82,Historical!$B$7:$B$1281,0))=0,"n/a",((INDEX(Historical!$C$7:$C$1259,MATCH(B82,Historical!$B$7:$B$1281,0))/INDEX(Historical!$O$7:$O$1250,MATCH(B82,Historical!$B$7:$B$1281,0)))^(1/10)-1)*100)</f>
        <v>12.516311828126492</v>
      </c>
      <c r="W82" s="674">
        <f t="shared" si="21"/>
        <v>0.75588388594277378</v>
      </c>
      <c r="X82" s="675">
        <f t="shared" si="22"/>
        <v>0.86007985657415953</v>
      </c>
      <c r="Y82" s="646" t="s">
        <v>4572</v>
      </c>
      <c r="Z82" s="624">
        <f t="shared" si="23"/>
        <v>57.894736842105267</v>
      </c>
      <c r="AA82" s="853">
        <f t="shared" si="24"/>
        <v>20.94736842105263</v>
      </c>
      <c r="AB82" s="854">
        <v>12</v>
      </c>
      <c r="AC82" s="833">
        <v>0.76</v>
      </c>
      <c r="AD82" s="833">
        <v>2.67</v>
      </c>
      <c r="AE82" s="833">
        <v>4.83</v>
      </c>
      <c r="AF82" s="833">
        <v>1.08</v>
      </c>
      <c r="AG82" s="833">
        <v>5.0999999999999996</v>
      </c>
      <c r="AH82" s="833">
        <v>-11.1</v>
      </c>
      <c r="AI82" s="833">
        <v>7.5399999999999991</v>
      </c>
      <c r="AJ82" s="833">
        <v>11</v>
      </c>
      <c r="AK82" s="833">
        <v>8</v>
      </c>
      <c r="AL82" s="845">
        <v>811.44</v>
      </c>
      <c r="AM82" s="839">
        <v>3.1</v>
      </c>
      <c r="AN82" s="833">
        <v>0.69</v>
      </c>
      <c r="AO82" s="711">
        <f t="shared" si="25"/>
        <v>-8.7226709032594876</v>
      </c>
      <c r="AP82" s="712">
        <f t="shared" si="26"/>
        <v>12.224697517793143</v>
      </c>
      <c r="AQ82" s="855">
        <f t="shared" si="27"/>
        <v>0.27331071678675656</v>
      </c>
      <c r="AR82" s="624">
        <f>INDEX(Historical!$C$7:$C$1259,MATCH(B82,Historical!$B$7:$B$1281,0))*IF(AH82="n/a",1.03,IF(AH82&lt;0,1.01,IF(AH82&gt;10,1.1,(1+AH82/100))))</f>
        <v>0.44440000000000002</v>
      </c>
      <c r="AS82" s="853">
        <f t="shared" si="28"/>
        <v>0.47790775999999996</v>
      </c>
      <c r="AT82" s="853">
        <f t="shared" si="17"/>
        <v>0.51614038080000002</v>
      </c>
      <c r="AU82" s="853">
        <f t="shared" si="17"/>
        <v>0.55743161126400009</v>
      </c>
      <c r="AV82" s="853">
        <f t="shared" si="17"/>
        <v>0.60202614016512013</v>
      </c>
      <c r="AW82" s="624">
        <f t="shared" si="29"/>
        <v>2.5979058922291203</v>
      </c>
      <c r="AX82" s="719">
        <f t="shared" si="30"/>
        <v>16.318504348172866</v>
      </c>
      <c r="AY82" s="900">
        <v>0.76</v>
      </c>
      <c r="AZ82" s="839">
        <v>82.57</v>
      </c>
      <c r="BA82" s="839">
        <v>-2.5100000000000002</v>
      </c>
      <c r="BB82" s="839">
        <v>11.93</v>
      </c>
      <c r="BC82" s="839">
        <v>37.799999999999997</v>
      </c>
      <c r="BE82" s="597">
        <v>2014</v>
      </c>
      <c r="BF82" s="865">
        <f t="shared" si="31"/>
        <v>0</v>
      </c>
      <c r="BG82" s="849">
        <v>0.70000000000000007</v>
      </c>
    </row>
    <row r="83" spans="1:59" ht="11.25" customHeight="1" x14ac:dyDescent="0.2">
      <c r="A83" s="838" t="s">
        <v>899</v>
      </c>
      <c r="B83" s="842" t="s">
        <v>900</v>
      </c>
      <c r="C83" s="898" t="s">
        <v>4253</v>
      </c>
      <c r="D83" s="898" t="s">
        <v>4254</v>
      </c>
      <c r="E83" s="705">
        <v>8</v>
      </c>
      <c r="F83" s="1153">
        <v>544</v>
      </c>
      <c r="G83" s="1153" t="s">
        <v>106</v>
      </c>
      <c r="H83" s="1153" t="s">
        <v>106</v>
      </c>
      <c r="I83" s="841">
        <v>43.17</v>
      </c>
      <c r="J83" s="624">
        <f t="shared" si="18"/>
        <v>4.3548760713458412</v>
      </c>
      <c r="K83" s="844">
        <v>0.47</v>
      </c>
      <c r="L83" s="854">
        <v>4</v>
      </c>
      <c r="M83" s="615">
        <f t="shared" si="19"/>
        <v>1.88</v>
      </c>
      <c r="N83" s="837" t="s">
        <v>523</v>
      </c>
      <c r="O83" s="706">
        <v>0.46</v>
      </c>
      <c r="P83" s="904">
        <v>43595</v>
      </c>
      <c r="Q83" s="904">
        <v>43609</v>
      </c>
      <c r="R83" s="615">
        <f t="shared" si="20"/>
        <v>2.1739130434782505</v>
      </c>
      <c r="S83" s="673">
        <f>IF(INDEX(Historical!$D$7:$D$1257,MATCH(B83,Historical!$B$7:$B$1281,0))=0,"n/a",(INDEX(Historical!$C$7:$C$1259,MATCH(B83,Historical!$B$7:$B$1281,0))/INDEX(Historical!$D$7:$D$1257,MATCH(B83,Historical!$B$7:$B$1281,0))-1)*100)</f>
        <v>0.53475935828874999</v>
      </c>
      <c r="T83" s="673">
        <f>IF(INDEX(Historical!$F$7:$F$1250,MATCH(B83,Historical!$B$7:$B$1281,0))=0,"n/a",((INDEX(Historical!$C$7:$C$1259,MATCH(B83,Historical!$B$7:$B$1281,0))/INDEX(Historical!$F$7:$F$1250,MATCH(B83,Historical!$B$7:$B$1281,0)))^(1/3)-1)*100)</f>
        <v>2.6131139172558271</v>
      </c>
      <c r="U83" s="673">
        <f>IF(INDEX(Historical!$H$7:$H$1250,MATCH(B83,Historical!$B$7:$B$1281,0))=0,"n/a",((INDEX(Historical!$C$7:$C$1259,MATCH(B83,Historical!$B$7:$B$1281,0))/INDEX(Historical!$H$7:$H$1250,MATCH(B83,Historical!$B$7:$B$1281,0)))^(1/5)-1)*100)</f>
        <v>3.5380907891770397</v>
      </c>
      <c r="V83" s="673">
        <f>IF(INDEX(Historical!$O$7:$O$1250,MATCH(B83,Historical!$B$7:$B$1281,0))=0,"n/a",((INDEX(Historical!$C$7:$C$1259,MATCH(B83,Historical!$B$7:$B$1281,0))/INDEX(Historical!$O$7:$O$1250,MATCH(B83,Historical!$B$7:$B$1281,0)))^(1/10)-1)*100)</f>
        <v>3.3671180687434132</v>
      </c>
      <c r="W83" s="674">
        <f t="shared" si="21"/>
        <v>1.0507771681726126</v>
      </c>
      <c r="X83" s="675" t="str">
        <f t="shared" si="22"/>
        <v>n/a</v>
      </c>
      <c r="Y83" s="646" t="s">
        <v>4572</v>
      </c>
      <c r="Z83" s="624">
        <f t="shared" si="23"/>
        <v>368.62745098039215</v>
      </c>
      <c r="AA83" s="853">
        <f t="shared" si="24"/>
        <v>84.64705882352942</v>
      </c>
      <c r="AB83" s="854">
        <v>12</v>
      </c>
      <c r="AC83" s="833">
        <v>0.51</v>
      </c>
      <c r="AD83" s="833">
        <v>4.82</v>
      </c>
      <c r="AE83" s="833">
        <v>6.74</v>
      </c>
      <c r="AF83" s="833">
        <v>1.9</v>
      </c>
      <c r="AG83" s="833">
        <v>2.1999999999999997</v>
      </c>
      <c r="AH83" s="833">
        <v>-15.2</v>
      </c>
      <c r="AI83" s="833">
        <v>257.05</v>
      </c>
      <c r="AJ83" s="833">
        <v>-12.8</v>
      </c>
      <c r="AK83" s="833">
        <v>17.62</v>
      </c>
      <c r="AL83" s="845">
        <v>5870</v>
      </c>
      <c r="AM83" s="839">
        <v>0.8</v>
      </c>
      <c r="AN83" s="833">
        <v>1.1499999999999999</v>
      </c>
      <c r="AO83" s="711">
        <f t="shared" si="25"/>
        <v>-76.754091963006545</v>
      </c>
      <c r="AP83" s="712">
        <f t="shared" si="26"/>
        <v>7.8929668605228809</v>
      </c>
      <c r="AQ83" s="855">
        <f t="shared" si="27"/>
        <v>167.35694971721136</v>
      </c>
      <c r="AR83" s="624">
        <f>INDEX(Historical!$C$7:$C$1259,MATCH(B83,Historical!$B$7:$B$1281,0))*IF(AH83="n/a",1.03,IF(AH83&lt;0,1.01,IF(AH83&gt;10,1.1,(1+AH83/100))))</f>
        <v>1.8987999999999998</v>
      </c>
      <c r="AS83" s="853">
        <f t="shared" si="28"/>
        <v>2.0886800000000001</v>
      </c>
      <c r="AT83" s="853">
        <f t="shared" si="17"/>
        <v>2.2975480000000004</v>
      </c>
      <c r="AU83" s="853">
        <f t="shared" si="17"/>
        <v>2.5273028000000006</v>
      </c>
      <c r="AV83" s="853">
        <f t="shared" si="17"/>
        <v>2.7800330800000008</v>
      </c>
      <c r="AW83" s="624">
        <f t="shared" si="29"/>
        <v>11.592363880000002</v>
      </c>
      <c r="AX83" s="719">
        <f t="shared" si="30"/>
        <v>26.852823442205239</v>
      </c>
      <c r="AY83" s="900">
        <v>0.93</v>
      </c>
      <c r="AZ83" s="839">
        <v>77.36</v>
      </c>
      <c r="BA83" s="839">
        <v>-6.2700000000000005</v>
      </c>
      <c r="BB83" s="839">
        <v>1.46</v>
      </c>
      <c r="BC83" s="839">
        <v>11.559999999999999</v>
      </c>
      <c r="BE83" s="597">
        <v>2013</v>
      </c>
      <c r="BF83" s="865">
        <f t="shared" si="31"/>
        <v>0</v>
      </c>
      <c r="BG83" s="849">
        <v>0.89999999999999991</v>
      </c>
    </row>
    <row r="84" spans="1:59" ht="11.25" customHeight="1" x14ac:dyDescent="0.2">
      <c r="A84" s="831" t="s">
        <v>875</v>
      </c>
      <c r="B84" s="842" t="s">
        <v>876</v>
      </c>
      <c r="C84" s="898" t="s">
        <v>112</v>
      </c>
      <c r="D84" s="898" t="s">
        <v>211</v>
      </c>
      <c r="E84" s="705">
        <v>8</v>
      </c>
      <c r="F84" s="1153">
        <v>545</v>
      </c>
      <c r="G84" s="1153" t="s">
        <v>106</v>
      </c>
      <c r="H84" s="1153" t="s">
        <v>106</v>
      </c>
      <c r="I84" s="841">
        <v>143.65</v>
      </c>
      <c r="J84" s="624">
        <f t="shared" si="18"/>
        <v>0.44552732335537759</v>
      </c>
      <c r="K84" s="844">
        <v>0.16</v>
      </c>
      <c r="L84" s="854">
        <v>4</v>
      </c>
      <c r="M84" s="615">
        <f t="shared" si="19"/>
        <v>0.64</v>
      </c>
      <c r="N84" s="837" t="s">
        <v>148</v>
      </c>
      <c r="O84" s="706">
        <v>0.15</v>
      </c>
      <c r="P84" s="904">
        <v>43599</v>
      </c>
      <c r="Q84" s="904">
        <v>43630</v>
      </c>
      <c r="R84" s="615">
        <f t="shared" si="20"/>
        <v>6.6666666666666732</v>
      </c>
      <c r="S84" s="673">
        <f>IF(INDEX(Historical!$D$7:$D$1257,MATCH(B84,Historical!$B$7:$B$1281,0))=0,"n/a",(INDEX(Historical!$C$7:$C$1259,MATCH(B84,Historical!$B$7:$B$1281,0))/INDEX(Historical!$D$7:$D$1257,MATCH(B84,Historical!$B$7:$B$1281,0))-1)*100)</f>
        <v>1.5873015873015817</v>
      </c>
      <c r="T84" s="673">
        <f>IF(INDEX(Historical!$F$7:$F$1250,MATCH(B84,Historical!$B$7:$B$1281,0))=0,"n/a",((INDEX(Historical!$C$7:$C$1259,MATCH(B84,Historical!$B$7:$B$1281,0))/INDEX(Historical!$F$7:$F$1250,MATCH(B84,Historical!$B$7:$B$1281,0)))^(1/3)-1)*100)</f>
        <v>4.5515917149420382</v>
      </c>
      <c r="U84" s="673">
        <f>IF(INDEX(Historical!$H$7:$H$1250,MATCH(B84,Historical!$B$7:$B$1281,0))=0,"n/a",((INDEX(Historical!$C$7:$C$1259,MATCH(B84,Historical!$B$7:$B$1281,0))/INDEX(Historical!$H$7:$H$1250,MATCH(B84,Historical!$B$7:$B$1281,0)))^(1/5)-1)*100)</f>
        <v>5.9223841048812176</v>
      </c>
      <c r="V84" s="673" t="str">
        <f>IF(INDEX(Historical!$O$7:$O$1250,MATCH(B84,Historical!$B$7:$B$1281,0))=0,"n/a",((INDEX(Historical!$C$7:$C$1259,MATCH(B84,Historical!$B$7:$B$1281,0))/INDEX(Historical!$O$7:$O$1250,MATCH(B84,Historical!$B$7:$B$1281,0)))^(1/10)-1)*100)</f>
        <v>n/a</v>
      </c>
      <c r="W84" s="674" t="str">
        <f t="shared" si="21"/>
        <v>n/a</v>
      </c>
      <c r="X84" s="675">
        <f t="shared" si="22"/>
        <v>0.45209038968558907</v>
      </c>
      <c r="Y84" s="646" t="s">
        <v>4572</v>
      </c>
      <c r="Z84" s="624">
        <f t="shared" si="23"/>
        <v>11.327433628318584</v>
      </c>
      <c r="AA84" s="853">
        <f t="shared" si="24"/>
        <v>25.424778761061948</v>
      </c>
      <c r="AB84" s="854">
        <v>12</v>
      </c>
      <c r="AC84" s="833">
        <v>5.65</v>
      </c>
      <c r="AD84" s="833">
        <v>1.1599999999999999</v>
      </c>
      <c r="AE84" s="833">
        <v>1.17</v>
      </c>
      <c r="AF84" s="833">
        <v>3.61</v>
      </c>
      <c r="AG84" s="833">
        <v>15.4</v>
      </c>
      <c r="AH84" s="833">
        <v>320.7</v>
      </c>
      <c r="AI84" s="833">
        <v>12.58</v>
      </c>
      <c r="AJ84" s="833">
        <v>13.100000000000001</v>
      </c>
      <c r="AK84" s="833">
        <v>21.92</v>
      </c>
      <c r="AL84" s="845">
        <v>10680</v>
      </c>
      <c r="AM84" s="839">
        <v>1.4000000000000001</v>
      </c>
      <c r="AN84" s="833">
        <v>0.55000000000000004</v>
      </c>
      <c r="AO84" s="711">
        <f t="shared" si="25"/>
        <v>-19.056867332825352</v>
      </c>
      <c r="AP84" s="712">
        <f t="shared" si="26"/>
        <v>6.367911428236595</v>
      </c>
      <c r="AQ84" s="855">
        <f t="shared" si="27"/>
        <v>101.97189169390613</v>
      </c>
      <c r="AR84" s="624">
        <f>INDEX(Historical!$C$7:$C$1259,MATCH(B84,Historical!$B$7:$B$1281,0))*IF(AH84="n/a",1.03,IF(AH84&lt;0,1.01,IF(AH84&gt;10,1.1,(1+AH84/100))))</f>
        <v>0.70400000000000007</v>
      </c>
      <c r="AS84" s="853">
        <f t="shared" si="28"/>
        <v>0.77440000000000009</v>
      </c>
      <c r="AT84" s="853">
        <f t="shared" si="17"/>
        <v>0.85184000000000015</v>
      </c>
      <c r="AU84" s="853">
        <f t="shared" si="17"/>
        <v>0.93702400000000019</v>
      </c>
      <c r="AV84" s="853">
        <f t="shared" si="17"/>
        <v>1.0307264000000003</v>
      </c>
      <c r="AW84" s="624">
        <f t="shared" si="29"/>
        <v>4.2979904000000007</v>
      </c>
      <c r="AX84" s="719">
        <f t="shared" si="30"/>
        <v>2.9919877479986079</v>
      </c>
      <c r="AY84" s="900">
        <v>1.34</v>
      </c>
      <c r="AZ84" s="839">
        <v>235.32000000000002</v>
      </c>
      <c r="BA84" s="839">
        <v>-3.2399999999999998</v>
      </c>
      <c r="BB84" s="839">
        <v>13.25</v>
      </c>
      <c r="BC84" s="839">
        <v>58.15</v>
      </c>
      <c r="BE84" s="597">
        <v>2013</v>
      </c>
      <c r="BF84" s="865">
        <f t="shared" si="31"/>
        <v>0</v>
      </c>
      <c r="BG84" s="849">
        <v>5.4</v>
      </c>
    </row>
    <row r="85" spans="1:59" ht="11.25" customHeight="1" x14ac:dyDescent="0.2">
      <c r="A85" s="831" t="s">
        <v>1041</v>
      </c>
      <c r="B85" s="842" t="s">
        <v>1042</v>
      </c>
      <c r="C85" s="898" t="s">
        <v>108</v>
      </c>
      <c r="D85" s="898" t="s">
        <v>4272</v>
      </c>
      <c r="E85" s="705">
        <v>8</v>
      </c>
      <c r="F85" s="1153">
        <v>546</v>
      </c>
      <c r="G85" s="1153" t="s">
        <v>106</v>
      </c>
      <c r="H85" s="1153" t="s">
        <v>106</v>
      </c>
      <c r="I85" s="841">
        <v>26.68</v>
      </c>
      <c r="J85" s="624">
        <f t="shared" si="18"/>
        <v>3.4482758620689653</v>
      </c>
      <c r="K85" s="844">
        <v>0.23</v>
      </c>
      <c r="L85" s="854">
        <v>4</v>
      </c>
      <c r="M85" s="615">
        <f t="shared" si="19"/>
        <v>0.92</v>
      </c>
      <c r="N85" s="837" t="s">
        <v>148</v>
      </c>
      <c r="O85" s="706">
        <v>0.21</v>
      </c>
      <c r="P85" s="904">
        <v>43615</v>
      </c>
      <c r="Q85" s="904">
        <v>43633</v>
      </c>
      <c r="R85" s="615">
        <f t="shared" si="20"/>
        <v>9.5238095238095326</v>
      </c>
      <c r="S85" s="673">
        <f>IF(INDEX(Historical!$D$7:$D$1257,MATCH(B85,Historical!$B$7:$B$1281,0))=0,"n/a",(INDEX(Historical!$C$7:$C$1259,MATCH(B85,Historical!$B$7:$B$1281,0))/INDEX(Historical!$D$7:$D$1257,MATCH(B85,Historical!$B$7:$B$1281,0))-1)*100)</f>
        <v>2.2222222222222143</v>
      </c>
      <c r="T85" s="673">
        <f>IF(INDEX(Historical!$F$7:$F$1250,MATCH(B85,Historical!$B$7:$B$1281,0))=0,"n/a",((INDEX(Historical!$C$7:$C$1259,MATCH(B85,Historical!$B$7:$B$1281,0))/INDEX(Historical!$F$7:$F$1250,MATCH(B85,Historical!$B$7:$B$1281,0)))^(1/3)-1)*100)</f>
        <v>9.5376104072121279</v>
      </c>
      <c r="U85" s="673">
        <f>IF(INDEX(Historical!$H$7:$H$1250,MATCH(B85,Historical!$B$7:$B$1281,0))=0,"n/a",((INDEX(Historical!$C$7:$C$1259,MATCH(B85,Historical!$B$7:$B$1281,0))/INDEX(Historical!$H$7:$H$1250,MATCH(B85,Historical!$B$7:$B$1281,0)))^(1/5)-1)*100)</f>
        <v>12.970113373747605</v>
      </c>
      <c r="V85" s="673" t="str">
        <f>IF(INDEX(Historical!$O$7:$O$1250,MATCH(B85,Historical!$B$7:$B$1281,0))=0,"n/a",((INDEX(Historical!$C$7:$C$1259,MATCH(B85,Historical!$B$7:$B$1281,0))/INDEX(Historical!$O$7:$O$1250,MATCH(B85,Historical!$B$7:$B$1281,0)))^(1/10)-1)*100)</f>
        <v>n/a</v>
      </c>
      <c r="W85" s="674" t="str">
        <f t="shared" si="21"/>
        <v>n/a</v>
      </c>
      <c r="X85" s="675" t="str">
        <f t="shared" si="22"/>
        <v>n/a</v>
      </c>
      <c r="Y85" s="646" t="s">
        <v>4572</v>
      </c>
      <c r="Z85" s="624">
        <f t="shared" si="23"/>
        <v>69.696969696969703</v>
      </c>
      <c r="AA85" s="853">
        <f t="shared" si="24"/>
        <v>20.212121212121211</v>
      </c>
      <c r="AB85" s="854">
        <v>12</v>
      </c>
      <c r="AC85" s="833">
        <v>1.32</v>
      </c>
      <c r="AD85" s="833">
        <v>2.5499999999999998</v>
      </c>
      <c r="AE85" s="833">
        <v>3.52</v>
      </c>
      <c r="AF85" s="833">
        <v>1.38</v>
      </c>
      <c r="AG85" s="833">
        <v>6.9</v>
      </c>
      <c r="AH85" s="833">
        <v>-35</v>
      </c>
      <c r="AI85" s="833">
        <v>0</v>
      </c>
      <c r="AJ85" s="833">
        <v>-1.2</v>
      </c>
      <c r="AK85" s="833">
        <v>8</v>
      </c>
      <c r="AL85" s="845">
        <v>747.05</v>
      </c>
      <c r="AM85" s="839">
        <v>1</v>
      </c>
      <c r="AN85" s="833">
        <v>0.19</v>
      </c>
      <c r="AO85" s="711">
        <f t="shared" si="25"/>
        <v>-3.7937319763046418</v>
      </c>
      <c r="AP85" s="712">
        <f t="shared" si="26"/>
        <v>16.418389235816569</v>
      </c>
      <c r="AQ85" s="855">
        <f t="shared" si="27"/>
        <v>11.34077275090053</v>
      </c>
      <c r="AR85" s="624">
        <f>INDEX(Historical!$C$7:$C$1259,MATCH(B85,Historical!$B$7:$B$1281,0))*IF(AH85="n/a",1.03,IF(AH85&lt;0,1.01,IF(AH85&gt;10,1.1,(1+AH85/100))))</f>
        <v>0.92920000000000003</v>
      </c>
      <c r="AS85" s="853">
        <f t="shared" si="28"/>
        <v>0.92920000000000003</v>
      </c>
      <c r="AT85" s="853">
        <f t="shared" si="17"/>
        <v>1.003536</v>
      </c>
      <c r="AU85" s="853">
        <f t="shared" si="17"/>
        <v>1.0838188800000002</v>
      </c>
      <c r="AV85" s="853">
        <f t="shared" si="17"/>
        <v>1.1705243904000002</v>
      </c>
      <c r="AW85" s="624">
        <f t="shared" si="29"/>
        <v>5.1162792703999997</v>
      </c>
      <c r="AX85" s="719">
        <f t="shared" si="30"/>
        <v>19.176459034482757</v>
      </c>
      <c r="AY85" s="900">
        <v>1.33</v>
      </c>
      <c r="AZ85" s="839">
        <v>110.42</v>
      </c>
      <c r="BA85" s="839">
        <v>-3.8899999999999997</v>
      </c>
      <c r="BB85" s="839">
        <v>14.760000000000002</v>
      </c>
      <c r="BC85" s="839">
        <v>49.54</v>
      </c>
      <c r="BE85" s="597">
        <v>2013</v>
      </c>
      <c r="BF85" s="865">
        <f t="shared" si="31"/>
        <v>0</v>
      </c>
      <c r="BG85" s="849">
        <v>0.6</v>
      </c>
    </row>
    <row r="86" spans="1:59" ht="11.25" customHeight="1" x14ac:dyDescent="0.2">
      <c r="A86" s="838" t="s">
        <v>1773</v>
      </c>
      <c r="B86" s="842" t="s">
        <v>1774</v>
      </c>
      <c r="C86" s="898" t="s">
        <v>112</v>
      </c>
      <c r="D86" s="898" t="s">
        <v>211</v>
      </c>
      <c r="E86" s="705">
        <v>8</v>
      </c>
      <c r="F86" s="1153">
        <v>547</v>
      </c>
      <c r="G86" s="1153" t="s">
        <v>106</v>
      </c>
      <c r="H86" s="1153" t="s">
        <v>106</v>
      </c>
      <c r="I86" s="841">
        <v>118.81</v>
      </c>
      <c r="J86" s="624">
        <f t="shared" si="18"/>
        <v>0.77434559380523527</v>
      </c>
      <c r="K86" s="844">
        <v>0.23</v>
      </c>
      <c r="L86" s="854">
        <v>4</v>
      </c>
      <c r="M86" s="615">
        <f t="shared" si="19"/>
        <v>0.92</v>
      </c>
      <c r="N86" s="837" t="s">
        <v>590</v>
      </c>
      <c r="O86" s="706">
        <v>0.21</v>
      </c>
      <c r="P86" s="904">
        <v>43615</v>
      </c>
      <c r="Q86" s="904">
        <v>43630</v>
      </c>
      <c r="R86" s="615">
        <f t="shared" si="20"/>
        <v>9.5238095238095326</v>
      </c>
      <c r="S86" s="673">
        <f>IF(INDEX(Historical!$D$7:$D$1257,MATCH(B86,Historical!$B$7:$B$1281,0))=0,"n/a",(INDEX(Historical!$C$7:$C$1259,MATCH(B86,Historical!$B$7:$B$1281,0))/INDEX(Historical!$D$7:$D$1257,MATCH(B86,Historical!$B$7:$B$1281,0))-1)*100)</f>
        <v>2.2222222222222143</v>
      </c>
      <c r="T86" s="673">
        <f>IF(INDEX(Historical!$F$7:$F$1250,MATCH(B86,Historical!$B$7:$B$1281,0))=0,"n/a",((INDEX(Historical!$C$7:$C$1259,MATCH(B86,Historical!$B$7:$B$1281,0))/INDEX(Historical!$F$7:$F$1250,MATCH(B86,Historical!$B$7:$B$1281,0)))^(1/3)-1)*100)</f>
        <v>7.0472515754160359</v>
      </c>
      <c r="U86" s="673">
        <f>IF(INDEX(Historical!$H$7:$H$1250,MATCH(B86,Historical!$B$7:$B$1281,0))=0,"n/a",((INDEX(Historical!$C$7:$C$1259,MATCH(B86,Historical!$B$7:$B$1281,0))/INDEX(Historical!$H$7:$H$1250,MATCH(B86,Historical!$B$7:$B$1281,0)))^(1/5)-1)*100)</f>
        <v>6.8682698374176177</v>
      </c>
      <c r="V86" s="673">
        <f>IF(INDEX(Historical!$O$7:$O$1250,MATCH(B86,Historical!$B$7:$B$1281,0))=0,"n/a",((INDEX(Historical!$C$7:$C$1259,MATCH(B86,Historical!$B$7:$B$1281,0))/INDEX(Historical!$O$7:$O$1250,MATCH(B86,Historical!$B$7:$B$1281,0)))^(1/10)-1)*100)</f>
        <v>7.6548289095374811</v>
      </c>
      <c r="W86" s="674">
        <f t="shared" si="21"/>
        <v>0.89724668161559362</v>
      </c>
      <c r="X86" s="675">
        <f t="shared" si="22"/>
        <v>0.27583413001677182</v>
      </c>
      <c r="Y86" s="644" t="s">
        <v>4572</v>
      </c>
      <c r="Z86" s="624">
        <f t="shared" si="23"/>
        <v>27.380952380952383</v>
      </c>
      <c r="AA86" s="853">
        <f t="shared" si="24"/>
        <v>35.360119047619051</v>
      </c>
      <c r="AB86" s="854">
        <v>12</v>
      </c>
      <c r="AC86" s="833">
        <v>3.36</v>
      </c>
      <c r="AD86" s="833">
        <v>4.45</v>
      </c>
      <c r="AE86" s="833">
        <v>2.63</v>
      </c>
      <c r="AF86" s="833">
        <v>3.79</v>
      </c>
      <c r="AG86" s="833">
        <v>11.3</v>
      </c>
      <c r="AH86" s="833">
        <v>-12.6</v>
      </c>
      <c r="AI86" s="833">
        <v>11.26</v>
      </c>
      <c r="AJ86" s="833">
        <v>24.9</v>
      </c>
      <c r="AK86" s="833">
        <v>8</v>
      </c>
      <c r="AL86" s="845">
        <v>3970</v>
      </c>
      <c r="AM86" s="839">
        <v>1</v>
      </c>
      <c r="AN86" s="833">
        <v>0.19</v>
      </c>
      <c r="AO86" s="711">
        <f t="shared" si="25"/>
        <v>-27.717503616396197</v>
      </c>
      <c r="AP86" s="712">
        <f t="shared" si="26"/>
        <v>7.6426154312228531</v>
      </c>
      <c r="AQ86" s="855">
        <f t="shared" si="27"/>
        <v>144.05359264853303</v>
      </c>
      <c r="AR86" s="624">
        <f>INDEX(Historical!$C$7:$C$1259,MATCH(B86,Historical!$B$7:$B$1281,0))*IF(AH86="n/a",1.03,IF(AH86&lt;0,1.01,IF(AH86&gt;10,1.1,(1+AH86/100))))</f>
        <v>0.92920000000000003</v>
      </c>
      <c r="AS86" s="853">
        <f t="shared" si="28"/>
        <v>1.0221200000000001</v>
      </c>
      <c r="AT86" s="853">
        <f t="shared" si="17"/>
        <v>1.1038896000000002</v>
      </c>
      <c r="AU86" s="853">
        <f t="shared" si="17"/>
        <v>1.1922007680000004</v>
      </c>
      <c r="AV86" s="853">
        <f t="shared" si="17"/>
        <v>1.2875768294400005</v>
      </c>
      <c r="AW86" s="624">
        <f t="shared" si="29"/>
        <v>5.5349871974400013</v>
      </c>
      <c r="AX86" s="719">
        <f t="shared" si="30"/>
        <v>4.6586879870717963</v>
      </c>
      <c r="AY86" s="900">
        <v>0.87</v>
      </c>
      <c r="AZ86" s="839">
        <v>67.31</v>
      </c>
      <c r="BA86" s="839">
        <v>-9.66</v>
      </c>
      <c r="BB86" s="839">
        <v>-1.92</v>
      </c>
      <c r="BC86" s="839">
        <v>10.7</v>
      </c>
      <c r="BE86" s="597">
        <v>2013</v>
      </c>
      <c r="BF86" s="865">
        <f t="shared" si="31"/>
        <v>0</v>
      </c>
      <c r="BG86" s="849">
        <v>6.7</v>
      </c>
    </row>
    <row r="87" spans="1:59" ht="11.25" customHeight="1" x14ac:dyDescent="0.2">
      <c r="A87" s="838" t="s">
        <v>3900</v>
      </c>
      <c r="B87" s="842" t="s">
        <v>3901</v>
      </c>
      <c r="C87" s="898" t="s">
        <v>108</v>
      </c>
      <c r="D87" s="898" t="s">
        <v>4272</v>
      </c>
      <c r="E87" s="705">
        <v>8</v>
      </c>
      <c r="F87" s="1153">
        <v>548</v>
      </c>
      <c r="G87" s="1153" t="s">
        <v>106</v>
      </c>
      <c r="H87" s="1153" t="s">
        <v>106</v>
      </c>
      <c r="I87" s="841">
        <v>22</v>
      </c>
      <c r="J87" s="624">
        <f t="shared" si="18"/>
        <v>1.4545454545454546</v>
      </c>
      <c r="K87" s="844">
        <v>0.08</v>
      </c>
      <c r="L87" s="854">
        <v>4</v>
      </c>
      <c r="M87" s="615">
        <f t="shared" si="19"/>
        <v>0.32</v>
      </c>
      <c r="N87" s="837" t="s">
        <v>151</v>
      </c>
      <c r="O87" s="706">
        <v>7.0000000000000007E-2</v>
      </c>
      <c r="P87" s="1098">
        <v>43629</v>
      </c>
      <c r="Q87" s="1098">
        <v>43644</v>
      </c>
      <c r="R87" s="615">
        <f t="shared" si="20"/>
        <v>14.285714285714276</v>
      </c>
      <c r="S87" s="673">
        <f>IF(INDEX(Historical!$D$7:$D$1257,MATCH(B87,Historical!$B$7:$B$1281,0))=0,"n/a",(INDEX(Historical!$C$7:$C$1259,MATCH(B87,Historical!$B$7:$B$1281,0))/INDEX(Historical!$D$7:$D$1257,MATCH(B87,Historical!$B$7:$B$1281,0))-1)*100)</f>
        <v>3.2258064516129004</v>
      </c>
      <c r="T87" s="673">
        <f>IF(INDEX(Historical!$F$7:$F$1250,MATCH(B87,Historical!$B$7:$B$1281,0))=0,"n/a",((INDEX(Historical!$C$7:$C$1259,MATCH(B87,Historical!$B$7:$B$1281,0))/INDEX(Historical!$F$7:$F$1250,MATCH(B87,Historical!$B$7:$B$1281,0)))^(1/3)-1)*100)</f>
        <v>11.636800399929626</v>
      </c>
      <c r="U87" s="673">
        <f>IF(INDEX(Historical!$H$7:$H$1250,MATCH(B87,Historical!$B$7:$B$1281,0))=0,"n/a",((INDEX(Historical!$C$7:$C$1259,MATCH(B87,Historical!$B$7:$B$1281,0))/INDEX(Historical!$H$7:$H$1250,MATCH(B87,Historical!$B$7:$B$1281,0)))^(1/5)-1)*100)</f>
        <v>17.978912471277987</v>
      </c>
      <c r="V87" s="673" t="str">
        <f>IF(INDEX(Historical!$O$7:$O$1250,MATCH(B87,Historical!$B$7:$B$1281,0))=0,"n/a",((INDEX(Historical!$C$7:$C$1259,MATCH(B87,Historical!$B$7:$B$1281,0))/INDEX(Historical!$O$7:$O$1250,MATCH(B87,Historical!$B$7:$B$1281,0)))^(1/10)-1)*100)</f>
        <v>n/a</v>
      </c>
      <c r="W87" s="674" t="str">
        <f t="shared" si="21"/>
        <v>n/a</v>
      </c>
      <c r="X87" s="675">
        <f t="shared" si="22"/>
        <v>1.0896310588653326</v>
      </c>
      <c r="Y87" s="646" t="s">
        <v>4572</v>
      </c>
      <c r="Z87" s="624">
        <f t="shared" si="23"/>
        <v>15.609756097560979</v>
      </c>
      <c r="AA87" s="853">
        <f t="shared" si="24"/>
        <v>10.731707317073171</v>
      </c>
      <c r="AB87" s="854">
        <v>12</v>
      </c>
      <c r="AC87" s="833">
        <v>2.0499999999999998</v>
      </c>
      <c r="AD87" s="833" t="s">
        <v>136</v>
      </c>
      <c r="AE87" s="833">
        <v>3.04</v>
      </c>
      <c r="AF87" s="833">
        <v>1.34</v>
      </c>
      <c r="AG87" s="833">
        <v>14.000000000000002</v>
      </c>
      <c r="AH87" s="833">
        <v>1.9</v>
      </c>
      <c r="AI87" s="833">
        <v>3.66</v>
      </c>
      <c r="AJ87" s="833">
        <v>16.5</v>
      </c>
      <c r="AK87" s="833" t="s">
        <v>136</v>
      </c>
      <c r="AL87" s="845">
        <v>236.58</v>
      </c>
      <c r="AM87" s="839">
        <v>9.1</v>
      </c>
      <c r="AN87" s="833">
        <v>0.06</v>
      </c>
      <c r="AO87" s="711">
        <f t="shared" si="25"/>
        <v>8.7017506087502685</v>
      </c>
      <c r="AP87" s="712">
        <f t="shared" si="26"/>
        <v>19.43345792582344</v>
      </c>
      <c r="AQ87" s="855">
        <f t="shared" si="27"/>
        <v>-20.054218915072607</v>
      </c>
      <c r="AR87" s="624">
        <f>INDEX(Historical!$C$7:$C$1259,MATCH(B87,Historical!$B$7:$B$1281,0))*IF(AH87="n/a",1.03,IF(AH87&lt;0,1.01,IF(AH87&gt;10,1.1,(1+AH87/100))))</f>
        <v>0.32607999999999998</v>
      </c>
      <c r="AS87" s="853">
        <f t="shared" si="28"/>
        <v>0.33801452799999998</v>
      </c>
      <c r="AT87" s="853">
        <f t="shared" ref="AT87:AV106" si="32">IF($AK87="n/a",1.03*AS87,IF($AK87&lt;0,1.01*AS87,IF($AK87&gt;10,1.1*AS87,(1+$AK87/100)*AS87)))</f>
        <v>0.34815496384</v>
      </c>
      <c r="AU87" s="853">
        <f t="shared" si="32"/>
        <v>0.35859961275520003</v>
      </c>
      <c r="AV87" s="853">
        <f t="shared" si="32"/>
        <v>0.36935760113785604</v>
      </c>
      <c r="AW87" s="624">
        <f t="shared" si="29"/>
        <v>1.7402067057330561</v>
      </c>
      <c r="AX87" s="719">
        <f t="shared" si="30"/>
        <v>7.9100304806048003</v>
      </c>
      <c r="AY87" s="900">
        <v>1.39</v>
      </c>
      <c r="AZ87" s="839">
        <v>151.14000000000001</v>
      </c>
      <c r="BA87" s="839">
        <v>-5.84</v>
      </c>
      <c r="BB87" s="839">
        <v>8.3000000000000007</v>
      </c>
      <c r="BC87" s="839">
        <v>36.29</v>
      </c>
      <c r="BE87" s="597">
        <v>2013</v>
      </c>
      <c r="BF87" s="865">
        <f t="shared" si="31"/>
        <v>0</v>
      </c>
      <c r="BG87" s="849">
        <v>1.3</v>
      </c>
    </row>
    <row r="88" spans="1:59" ht="11.25" customHeight="1" x14ac:dyDescent="0.2">
      <c r="A88" s="847" t="s">
        <v>1203</v>
      </c>
      <c r="B88" s="842" t="s">
        <v>1204</v>
      </c>
      <c r="C88" s="898" t="s">
        <v>108</v>
      </c>
      <c r="D88" s="898" t="s">
        <v>4272</v>
      </c>
      <c r="E88" s="705">
        <v>8</v>
      </c>
      <c r="F88" s="1153">
        <v>549</v>
      </c>
      <c r="G88" s="1153" t="s">
        <v>106</v>
      </c>
      <c r="H88" s="1153" t="s">
        <v>106</v>
      </c>
      <c r="I88" s="841">
        <v>21.91</v>
      </c>
      <c r="J88" s="624">
        <f t="shared" si="18"/>
        <v>2.5559105431309908</v>
      </c>
      <c r="K88" s="844">
        <v>0.14000000000000001</v>
      </c>
      <c r="L88" s="854">
        <v>4</v>
      </c>
      <c r="M88" s="615">
        <f t="shared" si="19"/>
        <v>0.56000000000000005</v>
      </c>
      <c r="N88" s="837" t="s">
        <v>127</v>
      </c>
      <c r="O88" s="706">
        <v>0.12</v>
      </c>
      <c r="P88" s="1098">
        <v>43643</v>
      </c>
      <c r="Q88" s="1098">
        <v>43655</v>
      </c>
      <c r="R88" s="615">
        <f t="shared" si="20"/>
        <v>16.666666666666682</v>
      </c>
      <c r="S88" s="673">
        <f>IF(INDEX(Historical!$D$7:$D$1257,MATCH(B88,Historical!$B$7:$B$1281,0))=0,"n/a",(INDEX(Historical!$C$7:$C$1259,MATCH(B88,Historical!$B$7:$B$1281,0))/INDEX(Historical!$D$7:$D$1257,MATCH(B88,Historical!$B$7:$B$1281,0))-1)*100)</f>
        <v>7.6923076923077094</v>
      </c>
      <c r="T88" s="673">
        <f>IF(INDEX(Historical!$F$7:$F$1250,MATCH(B88,Historical!$B$7:$B$1281,0))=0,"n/a",((INDEX(Historical!$C$7:$C$1259,MATCH(B88,Historical!$B$7:$B$1281,0))/INDEX(Historical!$F$7:$F$1250,MATCH(B88,Historical!$B$7:$B$1281,0)))^(1/3)-1)*100)</f>
        <v>13.798047356553855</v>
      </c>
      <c r="U88" s="673">
        <f>IF(INDEX(Historical!$H$7:$H$1250,MATCH(B88,Historical!$B$7:$B$1281,0))=0,"n/a",((INDEX(Historical!$C$7:$C$1259,MATCH(B88,Historical!$B$7:$B$1281,0))/INDEX(Historical!$H$7:$H$1250,MATCH(B88,Historical!$B$7:$B$1281,0)))^(1/5)-1)*100)</f>
        <v>9.8560543306117854</v>
      </c>
      <c r="V88" s="673">
        <f>IF(INDEX(Historical!$O$7:$O$1250,MATCH(B88,Historical!$B$7:$B$1281,0))=0,"n/a",((INDEX(Historical!$C$7:$C$1259,MATCH(B88,Historical!$B$7:$B$1281,0))/INDEX(Historical!$O$7:$O$1250,MATCH(B88,Historical!$B$7:$B$1281,0)))^(1/10)-1)*100)</f>
        <v>30.200545431746772</v>
      </c>
      <c r="W88" s="674">
        <f t="shared" si="21"/>
        <v>0.32635352076294338</v>
      </c>
      <c r="X88" s="675" t="str">
        <f t="shared" si="22"/>
        <v>n/a</v>
      </c>
      <c r="Y88" s="646" t="s">
        <v>4572</v>
      </c>
      <c r="Z88" s="624">
        <f t="shared" si="23"/>
        <v>64.36781609195404</v>
      </c>
      <c r="AA88" s="853">
        <f t="shared" si="24"/>
        <v>25.183908045977013</v>
      </c>
      <c r="AB88" s="854">
        <v>12</v>
      </c>
      <c r="AC88" s="833">
        <v>0.87</v>
      </c>
      <c r="AD88" s="833">
        <v>3.67</v>
      </c>
      <c r="AE88" s="833">
        <v>3.82</v>
      </c>
      <c r="AF88" s="833">
        <v>1.02</v>
      </c>
      <c r="AG88" s="833">
        <v>4</v>
      </c>
      <c r="AH88" s="833">
        <v>-52.400000000000006</v>
      </c>
      <c r="AI88" s="833">
        <v>-2.69</v>
      </c>
      <c r="AJ88" s="833">
        <v>-3.8</v>
      </c>
      <c r="AK88" s="833">
        <v>7.0000000000000009</v>
      </c>
      <c r="AL88" s="845">
        <v>2490</v>
      </c>
      <c r="AM88" s="839">
        <v>0.89999999999999991</v>
      </c>
      <c r="AN88" s="833">
        <v>0.1</v>
      </c>
      <c r="AO88" s="711">
        <f t="shared" si="25"/>
        <v>-12.771943172234238</v>
      </c>
      <c r="AP88" s="712">
        <f t="shared" si="26"/>
        <v>12.411964873742775</v>
      </c>
      <c r="AQ88" s="855">
        <f t="shared" si="27"/>
        <v>6.8489821235696802</v>
      </c>
      <c r="AR88" s="624">
        <f>INDEX(Historical!$C$7:$C$1259,MATCH(B88,Historical!$B$7:$B$1281,0))*IF(AH88="n/a",1.03,IF(AH88&lt;0,1.01,IF(AH88&gt;10,1.1,(1+AH88/100))))</f>
        <v>0.5656000000000001</v>
      </c>
      <c r="AS88" s="853">
        <f t="shared" si="28"/>
        <v>0.5712560000000001</v>
      </c>
      <c r="AT88" s="853">
        <f t="shared" si="32"/>
        <v>0.61124392000000016</v>
      </c>
      <c r="AU88" s="853">
        <f t="shared" si="32"/>
        <v>0.65403099440000023</v>
      </c>
      <c r="AV88" s="853">
        <f t="shared" si="32"/>
        <v>0.69981316400800031</v>
      </c>
      <c r="AW88" s="624">
        <f t="shared" si="29"/>
        <v>3.101944078408001</v>
      </c>
      <c r="AX88" s="719">
        <f t="shared" si="30"/>
        <v>14.157663525367417</v>
      </c>
      <c r="AY88" s="900">
        <v>1.31</v>
      </c>
      <c r="AZ88" s="839">
        <v>112.51</v>
      </c>
      <c r="BA88" s="839">
        <v>-9.76</v>
      </c>
      <c r="BB88" s="839">
        <v>10.02</v>
      </c>
      <c r="BC88" s="839">
        <v>46.12</v>
      </c>
      <c r="BE88" s="597">
        <v>2013</v>
      </c>
      <c r="BF88" s="865">
        <f t="shared" si="31"/>
        <v>0</v>
      </c>
      <c r="BG88" s="849">
        <v>0.5</v>
      </c>
    </row>
    <row r="89" spans="1:59" ht="11.25" customHeight="1" x14ac:dyDescent="0.2">
      <c r="A89" s="838" t="s">
        <v>1486</v>
      </c>
      <c r="B89" s="842" t="s">
        <v>1487</v>
      </c>
      <c r="C89" s="898" t="s">
        <v>4126</v>
      </c>
      <c r="D89" s="898" t="s">
        <v>4252</v>
      </c>
      <c r="E89" s="705">
        <v>8</v>
      </c>
      <c r="F89" s="1153">
        <v>550</v>
      </c>
      <c r="G89" s="1153" t="s">
        <v>106</v>
      </c>
      <c r="H89" s="1153" t="s">
        <v>106</v>
      </c>
      <c r="I89" s="841">
        <v>72.67</v>
      </c>
      <c r="J89" s="624">
        <f t="shared" si="18"/>
        <v>2.6420806385028208</v>
      </c>
      <c r="K89" s="844">
        <v>0.48</v>
      </c>
      <c r="L89" s="854">
        <v>4</v>
      </c>
      <c r="M89" s="615">
        <f t="shared" si="19"/>
        <v>1.92</v>
      </c>
      <c r="N89" s="837" t="s">
        <v>283</v>
      </c>
      <c r="O89" s="706">
        <v>0.4</v>
      </c>
      <c r="P89" s="904">
        <v>43649</v>
      </c>
      <c r="Q89" s="904">
        <v>43670</v>
      </c>
      <c r="R89" s="615">
        <f t="shared" si="20"/>
        <v>19.999999999999989</v>
      </c>
      <c r="S89" s="673">
        <f>IF(INDEX(Historical!$D$7:$D$1257,MATCH(B89,Historical!$B$7:$B$1281,0))=0,"n/a",(INDEX(Historical!$C$7:$C$1259,MATCH(B89,Historical!$B$7:$B$1281,0))/INDEX(Historical!$D$7:$D$1257,MATCH(B89,Historical!$B$7:$B$1281,0))-1)*100)</f>
        <v>9.0909090909090828</v>
      </c>
      <c r="T89" s="673">
        <f>IF(INDEX(Historical!$F$7:$F$1250,MATCH(B89,Historical!$B$7:$B$1281,0))=0,"n/a",((INDEX(Historical!$C$7:$C$1259,MATCH(B89,Historical!$B$7:$B$1281,0))/INDEX(Historical!$F$7:$F$1250,MATCH(B89,Historical!$B$7:$B$1281,0)))^(1/3)-1)*100)</f>
        <v>35.02127623583273</v>
      </c>
      <c r="U89" s="673">
        <f>IF(INDEX(Historical!$H$7:$H$1250,MATCH(B89,Historical!$B$7:$B$1281,0))=0,"n/a",((INDEX(Historical!$C$7:$C$1259,MATCH(B89,Historical!$B$7:$B$1281,0))/INDEX(Historical!$H$7:$H$1250,MATCH(B89,Historical!$B$7:$B$1281,0)))^(1/5)-1)*100)</f>
        <v>22.712958756084944</v>
      </c>
      <c r="V89" s="673" t="str">
        <f>IF(INDEX(Historical!$O$7:$O$1250,MATCH(B89,Historical!$B$7:$B$1281,0))=0,"n/a",((INDEX(Historical!$C$7:$C$1259,MATCH(B89,Historical!$B$7:$B$1281,0))/INDEX(Historical!$O$7:$O$1250,MATCH(B89,Historical!$B$7:$B$1281,0)))^(1/10)-1)*100)</f>
        <v>n/a</v>
      </c>
      <c r="W89" s="674" t="str">
        <f t="shared" si="21"/>
        <v>n/a</v>
      </c>
      <c r="X89" s="675">
        <f t="shared" si="22"/>
        <v>1.5141972504056629</v>
      </c>
      <c r="Y89" s="646" t="s">
        <v>4572</v>
      </c>
      <c r="Z89" s="624">
        <f t="shared" si="23"/>
        <v>73.00380228136882</v>
      </c>
      <c r="AA89" s="853">
        <f t="shared" si="24"/>
        <v>27.631178707224336</v>
      </c>
      <c r="AB89" s="854">
        <v>4</v>
      </c>
      <c r="AC89" s="833">
        <v>2.63</v>
      </c>
      <c r="AD89" s="833">
        <v>3.58</v>
      </c>
      <c r="AE89" s="833">
        <v>2.7</v>
      </c>
      <c r="AF89" s="833">
        <v>33.75</v>
      </c>
      <c r="AG89" s="833" t="s">
        <v>136</v>
      </c>
      <c r="AH89" s="833">
        <v>-22.1</v>
      </c>
      <c r="AI89" s="833">
        <v>12.46</v>
      </c>
      <c r="AJ89" s="833">
        <v>15</v>
      </c>
      <c r="AK89" s="833">
        <v>7.66</v>
      </c>
      <c r="AL89" s="845">
        <v>15110</v>
      </c>
      <c r="AM89" s="839">
        <v>0.1</v>
      </c>
      <c r="AN89" s="833">
        <v>5.51</v>
      </c>
      <c r="AO89" s="711">
        <f t="shared" si="25"/>
        <v>-2.2761393126365697</v>
      </c>
      <c r="AP89" s="712">
        <f t="shared" si="26"/>
        <v>25.355039394587767</v>
      </c>
      <c r="AQ89" s="855">
        <f t="shared" si="27"/>
        <v>543.79164378575547</v>
      </c>
      <c r="AR89" s="624">
        <f>INDEX(Historical!$C$7:$C$1259,MATCH(B89,Historical!$B$7:$B$1281,0))*IF(AH89="n/a",1.03,IF(AH89&lt;0,1.01,IF(AH89&gt;10,1.1,(1+AH89/100))))</f>
        <v>1.9392</v>
      </c>
      <c r="AS89" s="853">
        <f t="shared" si="28"/>
        <v>2.1331200000000003</v>
      </c>
      <c r="AT89" s="853">
        <f t="shared" si="32"/>
        <v>2.2965169920000004</v>
      </c>
      <c r="AU89" s="853">
        <f t="shared" si="32"/>
        <v>2.4724301935872006</v>
      </c>
      <c r="AV89" s="853">
        <f t="shared" si="32"/>
        <v>2.6618183464159801</v>
      </c>
      <c r="AW89" s="624">
        <f t="shared" si="29"/>
        <v>11.503085532003182</v>
      </c>
      <c r="AX89" s="719">
        <f t="shared" si="30"/>
        <v>15.829208107889336</v>
      </c>
      <c r="AY89" s="900">
        <v>1.28</v>
      </c>
      <c r="AZ89" s="839">
        <v>95.98</v>
      </c>
      <c r="BA89" s="839">
        <v>-3.85</v>
      </c>
      <c r="BB89" s="839">
        <v>7.64</v>
      </c>
      <c r="BC89" s="839">
        <v>35.589999999999996</v>
      </c>
      <c r="BE89" s="597">
        <v>2013</v>
      </c>
      <c r="BF89" s="865">
        <f t="shared" si="31"/>
        <v>0</v>
      </c>
      <c r="BG89" s="849" t="s">
        <v>136</v>
      </c>
    </row>
    <row r="90" spans="1:59" ht="11.25" customHeight="1" x14ac:dyDescent="0.2">
      <c r="A90" s="848" t="s">
        <v>1822</v>
      </c>
      <c r="B90" s="842" t="s">
        <v>1823</v>
      </c>
      <c r="C90" s="898" t="s">
        <v>108</v>
      </c>
      <c r="D90" s="898" t="s">
        <v>4272</v>
      </c>
      <c r="E90" s="705">
        <v>8</v>
      </c>
      <c r="F90" s="1153">
        <v>551</v>
      </c>
      <c r="G90" s="1153" t="s">
        <v>37</v>
      </c>
      <c r="H90" s="1153" t="s">
        <v>37</v>
      </c>
      <c r="I90" s="841">
        <v>54.96</v>
      </c>
      <c r="J90" s="624">
        <f t="shared" si="18"/>
        <v>2.4745269286754001</v>
      </c>
      <c r="K90" s="844">
        <v>0.34</v>
      </c>
      <c r="L90" s="854">
        <v>4</v>
      </c>
      <c r="M90" s="615">
        <f t="shared" si="19"/>
        <v>1.36</v>
      </c>
      <c r="N90" s="837" t="s">
        <v>640</v>
      </c>
      <c r="O90" s="706">
        <v>0.3</v>
      </c>
      <c r="P90" s="904">
        <v>43691</v>
      </c>
      <c r="Q90" s="904">
        <v>43699</v>
      </c>
      <c r="R90" s="615">
        <f t="shared" si="20"/>
        <v>13.333333333333346</v>
      </c>
      <c r="S90" s="673">
        <f>IF(INDEX(Historical!$D$7:$D$1257,MATCH(B90,Historical!$B$7:$B$1281,0))=0,"n/a",(INDEX(Historical!$C$7:$C$1259,MATCH(B90,Historical!$B$7:$B$1281,0))/INDEX(Historical!$D$7:$D$1257,MATCH(B90,Historical!$B$7:$B$1281,0))-1)*100)</f>
        <v>6.25</v>
      </c>
      <c r="T90" s="673">
        <f>IF(INDEX(Historical!$F$7:$F$1250,MATCH(B90,Historical!$B$7:$B$1281,0))=0,"n/a",((INDEX(Historical!$C$7:$C$1259,MATCH(B90,Historical!$B$7:$B$1281,0))/INDEX(Historical!$F$7:$F$1250,MATCH(B90,Historical!$B$7:$B$1281,0)))^(1/3)-1)*100)</f>
        <v>45.667302284535147</v>
      </c>
      <c r="U90" s="673">
        <f>IF(INDEX(Historical!$H$7:$H$1250,MATCH(B90,Historical!$B$7:$B$1281,0))=0,"n/a",((INDEX(Historical!$C$7:$C$1259,MATCH(B90,Historical!$B$7:$B$1281,0))/INDEX(Historical!$H$7:$H$1250,MATCH(B90,Historical!$B$7:$B$1281,0)))^(1/5)-1)*100)</f>
        <v>43.953837096754533</v>
      </c>
      <c r="V90" s="673">
        <f>IF(INDEX(Historical!$O$7:$O$1250,MATCH(B90,Historical!$B$7:$B$1281,0))=0,"n/a",((INDEX(Historical!$C$7:$C$1259,MATCH(B90,Historical!$B$7:$B$1281,0))/INDEX(Historical!$O$7:$O$1250,MATCH(B90,Historical!$B$7:$B$1281,0)))^(1/10)-1)*100)</f>
        <v>42.281321982187279</v>
      </c>
      <c r="W90" s="674">
        <f t="shared" si="21"/>
        <v>1.0395568311528165</v>
      </c>
      <c r="X90" s="675">
        <f t="shared" si="22"/>
        <v>2.1652136500864301</v>
      </c>
      <c r="Y90" s="646" t="s">
        <v>4572</v>
      </c>
      <c r="Z90" s="624">
        <f t="shared" si="23"/>
        <v>44.736842105263158</v>
      </c>
      <c r="AA90" s="853">
        <f t="shared" si="24"/>
        <v>18.078947368421051</v>
      </c>
      <c r="AB90" s="854">
        <v>12</v>
      </c>
      <c r="AC90" s="833">
        <v>3.04</v>
      </c>
      <c r="AD90" s="833" t="s">
        <v>136</v>
      </c>
      <c r="AE90" s="833">
        <v>3.79</v>
      </c>
      <c r="AF90" s="833">
        <v>1.25</v>
      </c>
      <c r="AG90" s="833">
        <v>7.1</v>
      </c>
      <c r="AH90" s="833">
        <v>-27.3</v>
      </c>
      <c r="AI90" s="833">
        <v>-3.6999999999999997</v>
      </c>
      <c r="AJ90" s="833">
        <v>20.3</v>
      </c>
      <c r="AK90" s="833" t="s">
        <v>136</v>
      </c>
      <c r="AL90" s="845">
        <v>8970</v>
      </c>
      <c r="AM90" s="839">
        <v>1.2</v>
      </c>
      <c r="AN90" s="833">
        <v>0.18</v>
      </c>
      <c r="AO90" s="711">
        <f t="shared" si="25"/>
        <v>28.349416657008884</v>
      </c>
      <c r="AP90" s="712">
        <f t="shared" si="26"/>
        <v>46.428364025429936</v>
      </c>
      <c r="AQ90" s="855">
        <f t="shared" si="27"/>
        <v>0.21905831289179556</v>
      </c>
      <c r="AR90" s="624">
        <f>INDEX(Historical!$C$7:$C$1259,MATCH(B90,Historical!$B$7:$B$1281,0))*IF(AH90="n/a",1.03,IF(AH90&lt;0,1.01,IF(AH90&gt;10,1.1,(1+AH90/100))))</f>
        <v>1.3736000000000002</v>
      </c>
      <c r="AS90" s="853">
        <f t="shared" si="28"/>
        <v>1.3873360000000001</v>
      </c>
      <c r="AT90" s="853">
        <f t="shared" si="32"/>
        <v>1.4289560800000001</v>
      </c>
      <c r="AU90" s="853">
        <f t="shared" si="32"/>
        <v>1.4718247624</v>
      </c>
      <c r="AV90" s="853">
        <f t="shared" si="32"/>
        <v>1.515979505272</v>
      </c>
      <c r="AW90" s="624">
        <f t="shared" si="29"/>
        <v>7.1776963476719997</v>
      </c>
      <c r="AX90" s="719">
        <f t="shared" si="30"/>
        <v>13.059855072183405</v>
      </c>
      <c r="AY90" s="900">
        <v>1.6</v>
      </c>
      <c r="AZ90" s="839">
        <v>125.15</v>
      </c>
      <c r="BA90" s="839">
        <v>-8.73</v>
      </c>
      <c r="BB90" s="839">
        <v>5.6000000000000005</v>
      </c>
      <c r="BC90" s="839">
        <v>38.54</v>
      </c>
      <c r="BE90" s="597">
        <v>2013</v>
      </c>
      <c r="BF90" s="865">
        <f t="shared" si="31"/>
        <v>0</v>
      </c>
      <c r="BG90" s="849">
        <v>0.6</v>
      </c>
    </row>
    <row r="91" spans="1:59" ht="11.25" customHeight="1" x14ac:dyDescent="0.2">
      <c r="A91" s="838" t="s">
        <v>1592</v>
      </c>
      <c r="B91" s="842" t="s">
        <v>1593</v>
      </c>
      <c r="C91" s="898" t="s">
        <v>108</v>
      </c>
      <c r="D91" s="898" t="s">
        <v>4272</v>
      </c>
      <c r="E91" s="705">
        <v>8</v>
      </c>
      <c r="F91" s="1153">
        <v>552</v>
      </c>
      <c r="G91" s="1153" t="s">
        <v>115</v>
      </c>
      <c r="H91" s="1153" t="s">
        <v>115</v>
      </c>
      <c r="I91" s="841">
        <v>20.66</v>
      </c>
      <c r="J91" s="624">
        <f t="shared" si="18"/>
        <v>3.0009680542110355</v>
      </c>
      <c r="K91" s="844">
        <v>0.155</v>
      </c>
      <c r="L91" s="854">
        <v>4</v>
      </c>
      <c r="M91" s="615">
        <f t="shared" si="19"/>
        <v>0.62</v>
      </c>
      <c r="N91" s="837" t="s">
        <v>151</v>
      </c>
      <c r="O91" s="706">
        <v>0.14000000000000001</v>
      </c>
      <c r="P91" s="904">
        <v>43713</v>
      </c>
      <c r="Q91" s="904">
        <v>43739</v>
      </c>
      <c r="R91" s="615">
        <f t="shared" si="20"/>
        <v>10.714285714285703</v>
      </c>
      <c r="S91" s="673">
        <f>IF(INDEX(Historical!$D$7:$D$1257,MATCH(B91,Historical!$B$7:$B$1281,0))=0,"n/a",(INDEX(Historical!$C$7:$C$1259,MATCH(B91,Historical!$B$7:$B$1281,0))/INDEX(Historical!$D$7:$D$1257,MATCH(B91,Historical!$B$7:$B$1281,0))-1)*100)</f>
        <v>7.8260869565217384</v>
      </c>
      <c r="T91" s="673">
        <f>IF(INDEX(Historical!$F$7:$F$1250,MATCH(B91,Historical!$B$7:$B$1281,0))=0,"n/a",((INDEX(Historical!$C$7:$C$1259,MATCH(B91,Historical!$B$7:$B$1281,0))/INDEX(Historical!$F$7:$F$1250,MATCH(B91,Historical!$B$7:$B$1281,0)))^(1/3)-1)*100)</f>
        <v>25.321921543192083</v>
      </c>
      <c r="U91" s="673">
        <f>IF(INDEX(Historical!$H$7:$H$1250,MATCH(B91,Historical!$B$7:$B$1281,0))=0,"n/a",((INDEX(Historical!$C$7:$C$1259,MATCH(B91,Historical!$B$7:$B$1281,0))/INDEX(Historical!$H$7:$H$1250,MATCH(B91,Historical!$B$7:$B$1281,0)))^(1/5)-1)*100)</f>
        <v>23.025121250227865</v>
      </c>
      <c r="V91" s="673">
        <f>IF(INDEX(Historical!$O$7:$O$1250,MATCH(B91,Historical!$B$7:$B$1281,0))=0,"n/a",((INDEX(Historical!$C$7:$C$1259,MATCH(B91,Historical!$B$7:$B$1281,0))/INDEX(Historical!$O$7:$O$1250,MATCH(B91,Historical!$B$7:$B$1281,0)))^(1/10)-1)*100)</f>
        <v>31.532528806926251</v>
      </c>
      <c r="W91" s="674">
        <f t="shared" si="21"/>
        <v>0.73020217919123254</v>
      </c>
      <c r="X91" s="675">
        <f t="shared" si="22"/>
        <v>3.65478115082982</v>
      </c>
      <c r="Y91" s="646" t="s">
        <v>4572</v>
      </c>
      <c r="Z91" s="624">
        <f t="shared" si="23"/>
        <v>60.194174757281552</v>
      </c>
      <c r="AA91" s="853">
        <f t="shared" si="24"/>
        <v>20.058252427184467</v>
      </c>
      <c r="AB91" s="854">
        <v>12</v>
      </c>
      <c r="AC91" s="833">
        <v>1.03</v>
      </c>
      <c r="AD91" s="833" t="s">
        <v>136</v>
      </c>
      <c r="AE91" s="833">
        <v>4.66</v>
      </c>
      <c r="AF91" s="833">
        <v>1.22</v>
      </c>
      <c r="AG91" s="833">
        <v>6.1</v>
      </c>
      <c r="AH91" s="833">
        <v>-31.5</v>
      </c>
      <c r="AI91" s="833">
        <v>1.34</v>
      </c>
      <c r="AJ91" s="833">
        <v>6.3</v>
      </c>
      <c r="AK91" s="833" t="s">
        <v>136</v>
      </c>
      <c r="AL91" s="845">
        <v>19860</v>
      </c>
      <c r="AM91" s="839">
        <v>0.2</v>
      </c>
      <c r="AN91" s="833">
        <v>0.22</v>
      </c>
      <c r="AO91" s="711">
        <f t="shared" si="25"/>
        <v>5.9678368772544346</v>
      </c>
      <c r="AP91" s="712">
        <f t="shared" si="26"/>
        <v>26.026089304438901</v>
      </c>
      <c r="AQ91" s="855">
        <f t="shared" si="27"/>
        <v>4.288207410820144</v>
      </c>
      <c r="AR91" s="624">
        <f>INDEX(Historical!$C$7:$C$1259,MATCH(B91,Historical!$B$7:$B$1281,0))*IF(AH91="n/a",1.03,IF(AH91&lt;0,1.01,IF(AH91&gt;10,1.1,(1+AH91/100))))</f>
        <v>0.62619999999999998</v>
      </c>
      <c r="AS91" s="853">
        <f t="shared" si="28"/>
        <v>0.63459107999999997</v>
      </c>
      <c r="AT91" s="853">
        <f t="shared" si="32"/>
        <v>0.65362881240000004</v>
      </c>
      <c r="AU91" s="853">
        <f t="shared" si="32"/>
        <v>0.67323767677200008</v>
      </c>
      <c r="AV91" s="853">
        <f t="shared" si="32"/>
        <v>0.69343480707516014</v>
      </c>
      <c r="AW91" s="624">
        <f t="shared" si="29"/>
        <v>3.2810923762471607</v>
      </c>
      <c r="AX91" s="719">
        <f t="shared" si="30"/>
        <v>15.881376458117913</v>
      </c>
      <c r="AY91" s="900">
        <v>1.58</v>
      </c>
      <c r="AZ91" s="839">
        <v>161.52000000000001</v>
      </c>
      <c r="BA91" s="839">
        <v>-8.6199999999999992</v>
      </c>
      <c r="BB91" s="839">
        <v>3.73</v>
      </c>
      <c r="BC91" s="839">
        <v>39.97</v>
      </c>
      <c r="BE91" s="597">
        <v>2013</v>
      </c>
      <c r="BF91" s="865">
        <f t="shared" si="31"/>
        <v>0</v>
      </c>
      <c r="BG91" s="849">
        <v>0.70000000000000007</v>
      </c>
    </row>
    <row r="92" spans="1:59" ht="11.25" customHeight="1" x14ac:dyDescent="0.2">
      <c r="A92" s="838" t="s">
        <v>959</v>
      </c>
      <c r="B92" s="842" t="s">
        <v>960</v>
      </c>
      <c r="C92" s="898" t="s">
        <v>4126</v>
      </c>
      <c r="D92" s="898" t="s">
        <v>4271</v>
      </c>
      <c r="E92" s="705">
        <v>8</v>
      </c>
      <c r="F92" s="1153">
        <v>553</v>
      </c>
      <c r="G92" s="1153" t="s">
        <v>106</v>
      </c>
      <c r="H92" s="1153" t="s">
        <v>106</v>
      </c>
      <c r="I92" s="841">
        <v>41.51</v>
      </c>
      <c r="J92" s="624">
        <f t="shared" si="18"/>
        <v>2.0236087689713322</v>
      </c>
      <c r="K92" s="844">
        <v>0.21</v>
      </c>
      <c r="L92" s="854">
        <v>4</v>
      </c>
      <c r="M92" s="615">
        <f t="shared" si="19"/>
        <v>0.84</v>
      </c>
      <c r="N92" s="837" t="s">
        <v>194</v>
      </c>
      <c r="O92" s="706">
        <v>0.2</v>
      </c>
      <c r="P92" s="904">
        <v>43718</v>
      </c>
      <c r="Q92" s="904">
        <v>43733</v>
      </c>
      <c r="R92" s="615">
        <f t="shared" si="20"/>
        <v>4.9999999999999902</v>
      </c>
      <c r="S92" s="673">
        <f>IF(INDEX(Historical!$D$7:$D$1257,MATCH(B92,Historical!$B$7:$B$1281,0))=0,"n/a",(INDEX(Historical!$C$7:$C$1259,MATCH(B92,Historical!$B$7:$B$1281,0))/INDEX(Historical!$D$7:$D$1257,MATCH(B92,Historical!$B$7:$B$1281,0))-1)*100)</f>
        <v>2.4390243902439046</v>
      </c>
      <c r="T92" s="673">
        <f>IF(INDEX(Historical!$F$7:$F$1250,MATCH(B92,Historical!$B$7:$B$1281,0))=0,"n/a",((INDEX(Historical!$C$7:$C$1259,MATCH(B92,Historical!$B$7:$B$1281,0))/INDEX(Historical!$F$7:$F$1250,MATCH(B92,Historical!$B$7:$B$1281,0)))^(1/3)-1)*100)</f>
        <v>5.2726599609396629</v>
      </c>
      <c r="U92" s="673">
        <f>IF(INDEX(Historical!$H$7:$H$1250,MATCH(B92,Historical!$B$7:$B$1281,0))=0,"n/a",((INDEX(Historical!$C$7:$C$1259,MATCH(B92,Historical!$B$7:$B$1281,0))/INDEX(Historical!$H$7:$H$1250,MATCH(B92,Historical!$B$7:$B$1281,0)))^(1/5)-1)*100)</f>
        <v>4.9414522844583919</v>
      </c>
      <c r="V92" s="673" t="str">
        <f>IF(INDEX(Historical!$O$7:$O$1250,MATCH(B92,Historical!$B$7:$B$1281,0))=0,"n/a",((INDEX(Historical!$C$7:$C$1259,MATCH(B92,Historical!$B$7:$B$1281,0))/INDEX(Historical!$O$7:$O$1250,MATCH(B92,Historical!$B$7:$B$1281,0)))^(1/10)-1)*100)</f>
        <v>n/a</v>
      </c>
      <c r="W92" s="674" t="str">
        <f t="shared" si="21"/>
        <v>n/a</v>
      </c>
      <c r="X92" s="675" t="str">
        <f t="shared" si="22"/>
        <v>n/a</v>
      </c>
      <c r="Y92" s="646" t="s">
        <v>4572</v>
      </c>
      <c r="Z92" s="624" t="str">
        <f t="shared" si="23"/>
        <v>n/a</v>
      </c>
      <c r="AA92" s="853" t="str">
        <f t="shared" si="24"/>
        <v>n/a</v>
      </c>
      <c r="AB92" s="854">
        <v>6</v>
      </c>
      <c r="AC92" s="833">
        <v>-0.77</v>
      </c>
      <c r="AD92" s="833" t="s">
        <v>136</v>
      </c>
      <c r="AE92" s="833">
        <v>0.22</v>
      </c>
      <c r="AF92" s="833">
        <v>1.04</v>
      </c>
      <c r="AG92" s="833">
        <v>-2</v>
      </c>
      <c r="AH92" s="834">
        <v>-117.10000000000001</v>
      </c>
      <c r="AI92" s="834">
        <v>40.03</v>
      </c>
      <c r="AJ92" s="833">
        <v>-15.8</v>
      </c>
      <c r="AK92" s="833">
        <v>10.4</v>
      </c>
      <c r="AL92" s="845">
        <v>3950</v>
      </c>
      <c r="AM92" s="839">
        <v>0.70000000000000007</v>
      </c>
      <c r="AN92" s="833">
        <v>0.31</v>
      </c>
      <c r="AO92" s="711" t="str">
        <f t="shared" si="25"/>
        <v>n/a</v>
      </c>
      <c r="AP92" s="712">
        <f t="shared" si="26"/>
        <v>6.9650610534297241</v>
      </c>
      <c r="AQ92" s="855" t="str">
        <f t="shared" si="27"/>
        <v>n/a</v>
      </c>
      <c r="AR92" s="624">
        <f>INDEX(Historical!$C$7:$C$1259,MATCH(B92,Historical!$B$7:$B$1281,0))*IF(AH92="n/a",1.03,IF(AH92&lt;0,1.01,IF(AH92&gt;10,1.1,(1+AH92/100))))</f>
        <v>0.84839999999999993</v>
      </c>
      <c r="AS92" s="853">
        <f t="shared" si="28"/>
        <v>0.93323999999999996</v>
      </c>
      <c r="AT92" s="853">
        <f t="shared" si="32"/>
        <v>1.026564</v>
      </c>
      <c r="AU92" s="853">
        <f t="shared" si="32"/>
        <v>1.1292204000000001</v>
      </c>
      <c r="AV92" s="853">
        <f t="shared" si="32"/>
        <v>1.2421424400000003</v>
      </c>
      <c r="AW92" s="624">
        <f t="shared" si="29"/>
        <v>5.1795668400000006</v>
      </c>
      <c r="AX92" s="719">
        <f t="shared" si="30"/>
        <v>12.477877234401351</v>
      </c>
      <c r="AY92" s="900">
        <v>1.54</v>
      </c>
      <c r="AZ92" s="839">
        <v>76.490000000000009</v>
      </c>
      <c r="BA92" s="839">
        <v>-2.31</v>
      </c>
      <c r="BB92" s="839">
        <v>6.9599999999999991</v>
      </c>
      <c r="BC92" s="839">
        <v>32.25</v>
      </c>
      <c r="BE92" s="597">
        <v>2013</v>
      </c>
      <c r="BF92" s="865">
        <f t="shared" si="31"/>
        <v>0</v>
      </c>
      <c r="BG92" s="849">
        <v>-0.89999999999999991</v>
      </c>
    </row>
    <row r="93" spans="1:59" ht="11.25" customHeight="1" x14ac:dyDescent="0.2">
      <c r="A93" s="847" t="s">
        <v>1420</v>
      </c>
      <c r="B93" s="842" t="s">
        <v>1421</v>
      </c>
      <c r="C93" s="898" t="s">
        <v>108</v>
      </c>
      <c r="D93" s="898" t="s">
        <v>4272</v>
      </c>
      <c r="E93" s="705">
        <v>8</v>
      </c>
      <c r="F93" s="1153">
        <v>554</v>
      </c>
      <c r="G93" s="1153" t="s">
        <v>106</v>
      </c>
      <c r="H93" s="1153" t="s">
        <v>106</v>
      </c>
      <c r="I93" s="841">
        <v>14.02</v>
      </c>
      <c r="J93" s="624">
        <f t="shared" si="18"/>
        <v>3.9942938659058491</v>
      </c>
      <c r="K93" s="844">
        <v>0.14000000000000001</v>
      </c>
      <c r="L93" s="854">
        <v>4</v>
      </c>
      <c r="M93" s="615">
        <f t="shared" si="19"/>
        <v>0.56000000000000005</v>
      </c>
      <c r="N93" s="837" t="s">
        <v>617</v>
      </c>
      <c r="O93" s="706">
        <v>0.12</v>
      </c>
      <c r="P93" s="904">
        <v>43734</v>
      </c>
      <c r="Q93" s="904">
        <v>43746</v>
      </c>
      <c r="R93" s="615">
        <f t="shared" si="20"/>
        <v>16.666666666666682</v>
      </c>
      <c r="S93" s="673">
        <f>IF(INDEX(Historical!$D$7:$D$1257,MATCH(B93,Historical!$B$7:$B$1281,0))=0,"n/a",(INDEX(Historical!$C$7:$C$1259,MATCH(B93,Historical!$B$7:$B$1281,0))/INDEX(Historical!$D$7:$D$1257,MATCH(B93,Historical!$B$7:$B$1281,0))-1)*100)</f>
        <v>12.000000000000011</v>
      </c>
      <c r="T93" s="673">
        <f>IF(INDEX(Historical!$F$7:$F$1250,MATCH(B93,Historical!$B$7:$B$1281,0))=0,"n/a",((INDEX(Historical!$C$7:$C$1259,MATCH(B93,Historical!$B$7:$B$1281,0))/INDEX(Historical!$F$7:$F$1250,MATCH(B93,Historical!$B$7:$B$1281,0)))^(1/3)-1)*100)</f>
        <v>6.7767583149812571</v>
      </c>
      <c r="U93" s="673">
        <f>IF(INDEX(Historical!$H$7:$H$1250,MATCH(B93,Historical!$B$7:$B$1281,0))=0,"n/a",((INDEX(Historical!$C$7:$C$1259,MATCH(B93,Historical!$B$7:$B$1281,0))/INDEX(Historical!$H$7:$H$1250,MATCH(B93,Historical!$B$7:$B$1281,0)))^(1/5)-1)*100)</f>
        <v>11.496422620900493</v>
      </c>
      <c r="V93" s="673" t="str">
        <f>IF(INDEX(Historical!$O$7:$O$1250,MATCH(B93,Historical!$B$7:$B$1281,0))=0,"n/a",((INDEX(Historical!$C$7:$C$1259,MATCH(B93,Historical!$B$7:$B$1281,0))/INDEX(Historical!$O$7:$O$1250,MATCH(B93,Historical!$B$7:$B$1281,0)))^(1/10)-1)*100)</f>
        <v>n/a</v>
      </c>
      <c r="W93" s="674" t="str">
        <f t="shared" si="21"/>
        <v>n/a</v>
      </c>
      <c r="X93" s="675">
        <f t="shared" si="22"/>
        <v>1.5535706244460126</v>
      </c>
      <c r="Y93" s="646" t="s">
        <v>4572</v>
      </c>
      <c r="Z93" s="624">
        <f t="shared" si="23"/>
        <v>44.094488188976385</v>
      </c>
      <c r="AA93" s="853">
        <f t="shared" si="24"/>
        <v>11.039370078740157</v>
      </c>
      <c r="AB93" s="854">
        <v>12</v>
      </c>
      <c r="AC93" s="833">
        <v>1.27</v>
      </c>
      <c r="AD93" s="833">
        <v>1.1499999999999999</v>
      </c>
      <c r="AE93" s="833">
        <v>2.4</v>
      </c>
      <c r="AF93" s="833">
        <v>0.92</v>
      </c>
      <c r="AG93" s="833">
        <v>8.2000000000000011</v>
      </c>
      <c r="AH93" s="833">
        <v>-1.0999999999999999</v>
      </c>
      <c r="AI93" s="833">
        <v>-15.110000000000001</v>
      </c>
      <c r="AJ93" s="833">
        <v>7.3999999999999995</v>
      </c>
      <c r="AK93" s="833">
        <v>10</v>
      </c>
      <c r="AL93" s="845">
        <v>148.97999999999999</v>
      </c>
      <c r="AM93" s="839">
        <v>4.1000000000000005</v>
      </c>
      <c r="AN93" s="833">
        <v>0</v>
      </c>
      <c r="AO93" s="711">
        <f t="shared" si="25"/>
        <v>4.4513464080661844</v>
      </c>
      <c r="AP93" s="712">
        <f t="shared" si="26"/>
        <v>15.490716486806342</v>
      </c>
      <c r="AQ93" s="855">
        <f t="shared" si="27"/>
        <v>-32.81461642939508</v>
      </c>
      <c r="AR93" s="624">
        <f>INDEX(Historical!$C$7:$C$1259,MATCH(B93,Historical!$B$7:$B$1281,0))*IF(AH93="n/a",1.03,IF(AH93&lt;0,1.01,IF(AH93&gt;10,1.1,(1+AH93/100))))</f>
        <v>0.5656000000000001</v>
      </c>
      <c r="AS93" s="853">
        <f t="shared" si="28"/>
        <v>0.5712560000000001</v>
      </c>
      <c r="AT93" s="853">
        <f t="shared" si="32"/>
        <v>0.62838160000000021</v>
      </c>
      <c r="AU93" s="853">
        <f t="shared" si="32"/>
        <v>0.69121976000000029</v>
      </c>
      <c r="AV93" s="853">
        <f t="shared" si="32"/>
        <v>0.76034173600000043</v>
      </c>
      <c r="AW93" s="624">
        <f t="shared" si="29"/>
        <v>3.2167990960000012</v>
      </c>
      <c r="AX93" s="719">
        <f t="shared" si="30"/>
        <v>22.944358744650508</v>
      </c>
      <c r="AY93" s="900">
        <v>0.94</v>
      </c>
      <c r="AZ93" s="839">
        <v>73.509999999999991</v>
      </c>
      <c r="BA93" s="839">
        <v>-10.01</v>
      </c>
      <c r="BB93" s="839">
        <v>3.64</v>
      </c>
      <c r="BC93" s="839">
        <v>22.18</v>
      </c>
      <c r="BE93" s="597">
        <v>2014</v>
      </c>
      <c r="BF93" s="865">
        <f t="shared" si="31"/>
        <v>0</v>
      </c>
      <c r="BG93" s="849">
        <v>0.89999999999999991</v>
      </c>
    </row>
    <row r="94" spans="1:59" ht="11.25" customHeight="1" x14ac:dyDescent="0.2">
      <c r="A94" s="838" t="s">
        <v>3952</v>
      </c>
      <c r="B94" s="842" t="s">
        <v>3951</v>
      </c>
      <c r="C94" s="898" t="s">
        <v>153</v>
      </c>
      <c r="D94" s="898" t="s">
        <v>4255</v>
      </c>
      <c r="E94" s="705">
        <v>8</v>
      </c>
      <c r="F94" s="1153">
        <v>555</v>
      </c>
      <c r="G94" s="1153" t="s">
        <v>106</v>
      </c>
      <c r="H94" s="1153" t="s">
        <v>106</v>
      </c>
      <c r="I94" s="841">
        <v>81.900000000000006</v>
      </c>
      <c r="J94" s="624">
        <f t="shared" si="18"/>
        <v>1.3675213675213675</v>
      </c>
      <c r="K94" s="844">
        <v>0.28000000000000003</v>
      </c>
      <c r="L94" s="854">
        <v>4</v>
      </c>
      <c r="M94" s="615">
        <f t="shared" si="19"/>
        <v>1.1200000000000001</v>
      </c>
      <c r="N94" s="837" t="s">
        <v>218</v>
      </c>
      <c r="O94" s="706">
        <v>0.27</v>
      </c>
      <c r="P94" s="904">
        <v>43738</v>
      </c>
      <c r="Q94" s="904">
        <v>43753</v>
      </c>
      <c r="R94" s="615">
        <f t="shared" si="20"/>
        <v>3.7037037037037068</v>
      </c>
      <c r="S94" s="673">
        <f>IF(INDEX(Historical!$D$7:$D$1257,MATCH(B94,Historical!$B$7:$B$1281,0))=0,"n/a",(INDEX(Historical!$C$7:$C$1259,MATCH(B94,Historical!$B$7:$B$1281,0))/INDEX(Historical!$D$7:$D$1257,MATCH(B94,Historical!$B$7:$B$1281,0))-1)*100)</f>
        <v>2.7522935779816571</v>
      </c>
      <c r="T94" s="673">
        <f>IF(INDEX(Historical!$F$7:$F$1250,MATCH(B94,Historical!$B$7:$B$1281,0))=0,"n/a",((INDEX(Historical!$C$7:$C$1259,MATCH(B94,Historical!$B$7:$B$1281,0))/INDEX(Historical!$F$7:$F$1250,MATCH(B94,Historical!$B$7:$B$1281,0)))^(1/3)-1)*100)</f>
        <v>4.9096479060481979</v>
      </c>
      <c r="U94" s="673">
        <f>IF(INDEX(Historical!$H$7:$H$1250,MATCH(B94,Historical!$B$7:$B$1281,0))=0,"n/a",((INDEX(Historical!$C$7:$C$1259,MATCH(B94,Historical!$B$7:$B$1281,0))/INDEX(Historical!$H$7:$H$1250,MATCH(B94,Historical!$B$7:$B$1281,0)))^(1/5)-1)*100)</f>
        <v>5.6719737751172117</v>
      </c>
      <c r="V94" s="673" t="str">
        <f>IF(INDEX(Historical!$O$7:$O$1250,MATCH(B94,Historical!$B$7:$B$1281,0))=0,"n/a",((INDEX(Historical!$C$7:$C$1259,MATCH(B94,Historical!$B$7:$B$1281,0))/INDEX(Historical!$O$7:$O$1250,MATCH(B94,Historical!$B$7:$B$1281,0)))^(1/10)-1)*100)</f>
        <v>n/a</v>
      </c>
      <c r="W94" s="674" t="str">
        <f t="shared" si="21"/>
        <v>n/a</v>
      </c>
      <c r="X94" s="675">
        <f t="shared" si="22"/>
        <v>0.68337033435147121</v>
      </c>
      <c r="Y94" s="644" t="s">
        <v>4572</v>
      </c>
      <c r="Z94" s="624">
        <f t="shared" si="23"/>
        <v>39.298245614035089</v>
      </c>
      <c r="AA94" s="853">
        <f t="shared" si="24"/>
        <v>28.736842105263158</v>
      </c>
      <c r="AB94" s="854">
        <v>12</v>
      </c>
      <c r="AC94" s="833">
        <v>2.85</v>
      </c>
      <c r="AD94" s="833">
        <v>3.91</v>
      </c>
      <c r="AE94" s="833">
        <v>1.76</v>
      </c>
      <c r="AF94" s="833">
        <v>5.16</v>
      </c>
      <c r="AG94" s="833">
        <v>18.8</v>
      </c>
      <c r="AH94" s="833">
        <v>-21.2</v>
      </c>
      <c r="AI94" s="833">
        <v>17.11</v>
      </c>
      <c r="AJ94" s="833">
        <v>8.3000000000000007</v>
      </c>
      <c r="AK94" s="833">
        <v>7.4300000000000006</v>
      </c>
      <c r="AL94" s="845">
        <v>8150</v>
      </c>
      <c r="AM94" s="839">
        <v>1.7999999999999998</v>
      </c>
      <c r="AN94" s="833">
        <v>2.0699999999999998</v>
      </c>
      <c r="AO94" s="711">
        <f t="shared" si="25"/>
        <v>-21.697346962624579</v>
      </c>
      <c r="AP94" s="712">
        <f t="shared" si="26"/>
        <v>7.0394951426385788</v>
      </c>
      <c r="AQ94" s="855">
        <f t="shared" si="27"/>
        <v>156.71610369187368</v>
      </c>
      <c r="AR94" s="624">
        <f>INDEX(Historical!$C$7:$C$1259,MATCH(B94,Historical!$B$7:$B$1281,0))*IF(AH94="n/a",1.03,IF(AH94&lt;0,1.01,IF(AH94&gt;10,1.1,(1+AH94/100))))</f>
        <v>1.1312000000000002</v>
      </c>
      <c r="AS94" s="853">
        <f t="shared" si="28"/>
        <v>1.2443200000000003</v>
      </c>
      <c r="AT94" s="853">
        <f t="shared" si="32"/>
        <v>1.3367729760000004</v>
      </c>
      <c r="AU94" s="853">
        <f t="shared" si="32"/>
        <v>1.4360952081168006</v>
      </c>
      <c r="AV94" s="853">
        <f t="shared" si="32"/>
        <v>1.5427970820798789</v>
      </c>
      <c r="AW94" s="624">
        <f t="shared" si="29"/>
        <v>6.6911852661966815</v>
      </c>
      <c r="AX94" s="719">
        <f t="shared" si="30"/>
        <v>8.1699453799715265</v>
      </c>
      <c r="AY94" s="900">
        <v>1.1499999999999999</v>
      </c>
      <c r="AZ94" s="839">
        <v>39.31</v>
      </c>
      <c r="BA94" s="839">
        <v>-7.37</v>
      </c>
      <c r="BB94" s="839">
        <v>0.4</v>
      </c>
      <c r="BC94" s="839">
        <v>12.659999999999998</v>
      </c>
      <c r="BE94" s="597">
        <v>2013</v>
      </c>
      <c r="BF94" s="865">
        <f t="shared" si="31"/>
        <v>0</v>
      </c>
      <c r="BG94" s="849">
        <v>4.3999999999999995</v>
      </c>
    </row>
    <row r="95" spans="1:59" s="744" customFormat="1" ht="11.25" customHeight="1" x14ac:dyDescent="0.2">
      <c r="A95" s="726" t="s">
        <v>1612</v>
      </c>
      <c r="B95" s="751" t="s">
        <v>1613</v>
      </c>
      <c r="C95" s="898" t="s">
        <v>108</v>
      </c>
      <c r="D95" s="898" t="s">
        <v>4272</v>
      </c>
      <c r="E95" s="727">
        <v>8</v>
      </c>
      <c r="F95" s="1153">
        <v>556</v>
      </c>
      <c r="G95" s="1152" t="s">
        <v>115</v>
      </c>
      <c r="H95" s="1152" t="s">
        <v>115</v>
      </c>
      <c r="I95" s="728">
        <v>33.5</v>
      </c>
      <c r="J95" s="729">
        <f t="shared" si="18"/>
        <v>3.3432835820895526</v>
      </c>
      <c r="K95" s="730">
        <v>0.28000000000000003</v>
      </c>
      <c r="L95" s="731">
        <v>4</v>
      </c>
      <c r="M95" s="732">
        <f t="shared" si="19"/>
        <v>1.1200000000000001</v>
      </c>
      <c r="N95" s="733" t="s">
        <v>168</v>
      </c>
      <c r="O95" s="734">
        <v>0.27</v>
      </c>
      <c r="P95" s="1097">
        <v>43775</v>
      </c>
      <c r="Q95" s="1097">
        <v>43790</v>
      </c>
      <c r="R95" s="732">
        <f t="shared" si="20"/>
        <v>3.7037037037037068</v>
      </c>
      <c r="S95" s="673">
        <f>IF(INDEX(Historical!$D$7:$D$1257,MATCH(B95,Historical!$B$7:$B$1281,0))=0,"n/a",(INDEX(Historical!$C$7:$C$1259,MATCH(B95,Historical!$B$7:$B$1281,0))/INDEX(Historical!$D$7:$D$1257,MATCH(B95,Historical!$B$7:$B$1281,0))-1)*100)</f>
        <v>2.7522935779816571</v>
      </c>
      <c r="T95" s="673">
        <f>IF(INDEX(Historical!$F$7:$F$1250,MATCH(B95,Historical!$B$7:$B$1281,0))=0,"n/a",((INDEX(Historical!$C$7:$C$1259,MATCH(B95,Historical!$B$7:$B$1281,0))/INDEX(Historical!$F$7:$F$1250,MATCH(B95,Historical!$B$7:$B$1281,0)))^(1/3)-1)*100)</f>
        <v>10.951894815076436</v>
      </c>
      <c r="U95" s="673">
        <f>IF(INDEX(Historical!$H$7:$H$1250,MATCH(B95,Historical!$B$7:$B$1281,0))=0,"n/a",((INDEX(Historical!$C$7:$C$1259,MATCH(B95,Historical!$B$7:$B$1281,0))/INDEX(Historical!$H$7:$H$1250,MATCH(B95,Historical!$B$7:$B$1281,0)))^(1/5)-1)*100)</f>
        <v>8.9379083788233551</v>
      </c>
      <c r="V95" s="673">
        <f>IF(INDEX(Historical!$O$7:$O$1250,MATCH(B95,Historical!$B$7:$B$1281,0))=0,"n/a",((INDEX(Historical!$C$7:$C$1259,MATCH(B95,Historical!$B$7:$B$1281,0))/INDEX(Historical!$O$7:$O$1250,MATCH(B95,Historical!$B$7:$B$1281,0)))^(1/10)-1)*100)</f>
        <v>6.4404439393772384</v>
      </c>
      <c r="W95" s="674">
        <f t="shared" si="21"/>
        <v>1.3877783058053619</v>
      </c>
      <c r="X95" s="675" t="str">
        <f t="shared" si="22"/>
        <v>n/a</v>
      </c>
      <c r="Y95" s="899" t="s">
        <v>4572</v>
      </c>
      <c r="Z95" s="729">
        <f t="shared" si="23"/>
        <v>207.40740740740739</v>
      </c>
      <c r="AA95" s="736">
        <f t="shared" si="24"/>
        <v>62.037037037037031</v>
      </c>
      <c r="AB95" s="731">
        <v>12</v>
      </c>
      <c r="AC95" s="737">
        <v>0.54</v>
      </c>
      <c r="AD95" s="737">
        <v>6.24</v>
      </c>
      <c r="AE95" s="737">
        <v>3.95</v>
      </c>
      <c r="AF95" s="737">
        <v>1.1299999999999999</v>
      </c>
      <c r="AG95" s="737">
        <v>1.7999999999999998</v>
      </c>
      <c r="AH95" s="737">
        <v>-81</v>
      </c>
      <c r="AI95" s="737">
        <v>15.939999999999998</v>
      </c>
      <c r="AJ95" s="737">
        <v>-22.900000000000002</v>
      </c>
      <c r="AK95" s="737">
        <v>10</v>
      </c>
      <c r="AL95" s="738">
        <v>1270</v>
      </c>
      <c r="AM95" s="739">
        <v>1.7000000000000002</v>
      </c>
      <c r="AN95" s="737">
        <v>0.08</v>
      </c>
      <c r="AO95" s="740">
        <f t="shared" si="25"/>
        <v>-49.755845076124125</v>
      </c>
      <c r="AP95" s="741">
        <f t="shared" si="26"/>
        <v>12.281191960912908</v>
      </c>
      <c r="AQ95" s="742">
        <f t="shared" si="27"/>
        <v>76.511695365556548</v>
      </c>
      <c r="AR95" s="624">
        <f>INDEX(Historical!$C$7:$C$1259,MATCH(B95,Historical!$B$7:$B$1281,0))*IF(AH95="n/a",1.03,IF(AH95&lt;0,1.01,IF(AH95&gt;10,1.1,(1+AH95/100))))</f>
        <v>1.1312000000000002</v>
      </c>
      <c r="AS95" s="736">
        <f t="shared" si="28"/>
        <v>1.2443200000000003</v>
      </c>
      <c r="AT95" s="736">
        <f t="shared" si="32"/>
        <v>1.3687520000000004</v>
      </c>
      <c r="AU95" s="736">
        <f t="shared" si="32"/>
        <v>1.5056272000000006</v>
      </c>
      <c r="AV95" s="736">
        <f t="shared" si="32"/>
        <v>1.6561899200000008</v>
      </c>
      <c r="AW95" s="729">
        <f t="shared" si="29"/>
        <v>6.9060891200000025</v>
      </c>
      <c r="AX95" s="743">
        <f t="shared" si="30"/>
        <v>20.615191402985079</v>
      </c>
      <c r="AY95" s="901">
        <v>0.69</v>
      </c>
      <c r="AZ95" s="739">
        <v>97.289999999999992</v>
      </c>
      <c r="BA95" s="739">
        <v>-6.41</v>
      </c>
      <c r="BB95" s="739">
        <v>11.379999999999999</v>
      </c>
      <c r="BC95" s="739">
        <v>39.729999999999997</v>
      </c>
      <c r="BD95" s="875"/>
      <c r="BE95" s="597">
        <v>2013</v>
      </c>
      <c r="BF95" s="865">
        <f t="shared" si="31"/>
        <v>0</v>
      </c>
      <c r="BG95" s="793">
        <v>0.2</v>
      </c>
    </row>
    <row r="96" spans="1:59" ht="11.25" customHeight="1" x14ac:dyDescent="0.2">
      <c r="A96" s="847" t="s">
        <v>4051</v>
      </c>
      <c r="B96" s="842" t="s">
        <v>4052</v>
      </c>
      <c r="C96" s="898" t="s">
        <v>108</v>
      </c>
      <c r="D96" s="898" t="s">
        <v>4272</v>
      </c>
      <c r="E96" s="705">
        <v>8</v>
      </c>
      <c r="F96" s="1153">
        <v>557</v>
      </c>
      <c r="G96" s="1153" t="s">
        <v>106</v>
      </c>
      <c r="H96" s="1153" t="s">
        <v>106</v>
      </c>
      <c r="I96" s="841">
        <v>39.9</v>
      </c>
      <c r="J96" s="624">
        <f t="shared" si="18"/>
        <v>2.7067669172932334</v>
      </c>
      <c r="K96" s="844">
        <v>0.27</v>
      </c>
      <c r="L96" s="854">
        <v>4</v>
      </c>
      <c r="M96" s="615">
        <f t="shared" si="19"/>
        <v>1.08</v>
      </c>
      <c r="N96" s="837" t="s">
        <v>148</v>
      </c>
      <c r="O96" s="706">
        <v>0.26</v>
      </c>
      <c r="P96" s="904">
        <v>43796</v>
      </c>
      <c r="Q96" s="904">
        <v>43812</v>
      </c>
      <c r="R96" s="615">
        <f t="shared" si="20"/>
        <v>3.8461538461538494</v>
      </c>
      <c r="S96" s="673">
        <f>IF(INDEX(Historical!$D$7:$D$1257,MATCH(B96,Historical!$B$7:$B$1281,0))=0,"n/a",(INDEX(Historical!$C$7:$C$1259,MATCH(B96,Historical!$B$7:$B$1281,0))/INDEX(Historical!$D$7:$D$1257,MATCH(B96,Historical!$B$7:$B$1281,0))-1)*100)</f>
        <v>2.8571428571428692</v>
      </c>
      <c r="T96" s="673">
        <f>IF(INDEX(Historical!$F$7:$F$1250,MATCH(B96,Historical!$B$7:$B$1281,0))=0,"n/a",((INDEX(Historical!$C$7:$C$1259,MATCH(B96,Historical!$B$7:$B$1281,0))/INDEX(Historical!$F$7:$F$1250,MATCH(B96,Historical!$B$7:$B$1281,0)))^(1/3)-1)*100)</f>
        <v>5.4901660750877879</v>
      </c>
      <c r="U96" s="673">
        <f>IF(INDEX(Historical!$H$7:$H$1250,MATCH(B96,Historical!$B$7:$B$1281,0))=0,"n/a",((INDEX(Historical!$C$7:$C$1259,MATCH(B96,Historical!$B$7:$B$1281,0))/INDEX(Historical!$H$7:$H$1250,MATCH(B96,Historical!$B$7:$B$1281,0)))^(1/5)-1)*100)</f>
        <v>4.4193295943856237</v>
      </c>
      <c r="V96" s="673">
        <f>IF(INDEX(Historical!$O$7:$O$1250,MATCH(B96,Historical!$B$7:$B$1281,0))=0,"n/a",((INDEX(Historical!$C$7:$C$1259,MATCH(B96,Historical!$B$7:$B$1281,0))/INDEX(Historical!$O$7:$O$1250,MATCH(B96,Historical!$B$7:$B$1281,0)))^(1/10)-1)*100)</f>
        <v>3.0465311786347593</v>
      </c>
      <c r="W96" s="674">
        <f t="shared" si="21"/>
        <v>1.4506103286840661</v>
      </c>
      <c r="X96" s="675">
        <f t="shared" si="22"/>
        <v>0.66959539308873084</v>
      </c>
      <c r="Y96" s="646" t="s">
        <v>4572</v>
      </c>
      <c r="Z96" s="624">
        <f t="shared" si="23"/>
        <v>45.569620253164558</v>
      </c>
      <c r="AA96" s="853">
        <f t="shared" si="24"/>
        <v>16.835443037974681</v>
      </c>
      <c r="AB96" s="854">
        <v>12</v>
      </c>
      <c r="AC96" s="833">
        <v>2.37</v>
      </c>
      <c r="AD96" s="833">
        <v>3.4</v>
      </c>
      <c r="AE96" s="833">
        <v>4.91</v>
      </c>
      <c r="AF96" s="833">
        <v>1.48</v>
      </c>
      <c r="AG96" s="833">
        <v>9.1</v>
      </c>
      <c r="AH96" s="833">
        <v>-13.5</v>
      </c>
      <c r="AI96" s="833">
        <v>0.59</v>
      </c>
      <c r="AJ96" s="833">
        <v>6.6000000000000005</v>
      </c>
      <c r="AK96" s="833">
        <v>5</v>
      </c>
      <c r="AL96" s="845">
        <v>1710</v>
      </c>
      <c r="AM96" s="839">
        <v>1.5</v>
      </c>
      <c r="AN96" s="833">
        <v>0.2</v>
      </c>
      <c r="AO96" s="711">
        <f t="shared" si="25"/>
        <v>-9.7093465262958247</v>
      </c>
      <c r="AP96" s="712">
        <f t="shared" si="26"/>
        <v>7.126096511678857</v>
      </c>
      <c r="AQ96" s="855">
        <f t="shared" si="27"/>
        <v>5.2329810915919373</v>
      </c>
      <c r="AR96" s="624">
        <f>INDEX(Historical!$C$7:$C$1259,MATCH(B96,Historical!$B$7:$B$1281,0))*IF(AH96="n/a",1.03,IF(AH96&lt;0,1.01,IF(AH96&gt;10,1.1,(1+AH96/100))))</f>
        <v>1.0908</v>
      </c>
      <c r="AS96" s="853">
        <f t="shared" si="28"/>
        <v>1.09723572</v>
      </c>
      <c r="AT96" s="853">
        <f t="shared" si="32"/>
        <v>1.152097506</v>
      </c>
      <c r="AU96" s="853">
        <f t="shared" si="32"/>
        <v>1.2097023813000001</v>
      </c>
      <c r="AV96" s="853">
        <f t="shared" si="32"/>
        <v>1.2701875003650001</v>
      </c>
      <c r="AW96" s="624">
        <f t="shared" si="29"/>
        <v>5.8200231076650004</v>
      </c>
      <c r="AX96" s="719">
        <f t="shared" si="30"/>
        <v>14.586524079360904</v>
      </c>
      <c r="AY96" s="900">
        <v>0.71</v>
      </c>
      <c r="AZ96" s="839">
        <v>52.87</v>
      </c>
      <c r="BA96" s="839">
        <v>-6.75</v>
      </c>
      <c r="BB96" s="839">
        <v>7.16</v>
      </c>
      <c r="BC96" s="839">
        <v>25.1</v>
      </c>
      <c r="BE96" s="597">
        <v>2013</v>
      </c>
      <c r="BF96" s="865">
        <f t="shared" si="31"/>
        <v>0</v>
      </c>
      <c r="BG96" s="849">
        <v>1</v>
      </c>
    </row>
    <row r="97" spans="1:59" ht="11.25" customHeight="1" x14ac:dyDescent="0.2">
      <c r="A97" s="838" t="s">
        <v>1154</v>
      </c>
      <c r="B97" s="842" t="s">
        <v>1155</v>
      </c>
      <c r="C97" s="898" t="s">
        <v>108</v>
      </c>
      <c r="D97" s="898" t="s">
        <v>118</v>
      </c>
      <c r="E97" s="705">
        <v>8</v>
      </c>
      <c r="F97" s="1153">
        <v>558</v>
      </c>
      <c r="G97" s="1153" t="s">
        <v>106</v>
      </c>
      <c r="H97" s="1153" t="s">
        <v>106</v>
      </c>
      <c r="I97" s="841">
        <v>247.81</v>
      </c>
      <c r="J97" s="624">
        <f t="shared" si="18"/>
        <v>2.5019167910899478</v>
      </c>
      <c r="K97" s="844">
        <v>1.55</v>
      </c>
      <c r="L97" s="854">
        <v>4</v>
      </c>
      <c r="M97" s="615">
        <f t="shared" si="19"/>
        <v>6.2</v>
      </c>
      <c r="N97" s="837" t="s">
        <v>261</v>
      </c>
      <c r="O97" s="706">
        <v>1.4</v>
      </c>
      <c r="P97" s="904">
        <v>43801</v>
      </c>
      <c r="Q97" s="904">
        <v>43822</v>
      </c>
      <c r="R97" s="615">
        <f t="shared" si="20"/>
        <v>10.714285714285724</v>
      </c>
      <c r="S97" s="673">
        <f>IF(INDEX(Historical!$D$7:$D$1257,MATCH(B97,Historical!$B$7:$B$1281,0))=0,"n/a",(INDEX(Historical!$C$7:$C$1259,MATCH(B97,Historical!$B$7:$B$1281,0))/INDEX(Historical!$D$7:$D$1257,MATCH(B97,Historical!$B$7:$B$1281,0))-1)*100)</f>
        <v>7.8260869565217384</v>
      </c>
      <c r="T97" s="673">
        <f>IF(INDEX(Historical!$F$7:$F$1250,MATCH(B97,Historical!$B$7:$B$1281,0))=0,"n/a",((INDEX(Historical!$C$7:$C$1259,MATCH(B97,Historical!$B$7:$B$1281,0))/INDEX(Historical!$F$7:$F$1250,MATCH(B97,Historical!$B$7:$B$1281,0)))^(1/3)-1)*100)</f>
        <v>7.0779637422353936</v>
      </c>
      <c r="U97" s="673">
        <f>IF(INDEX(Historical!$H$7:$H$1250,MATCH(B97,Historical!$B$7:$B$1281,0))=0,"n/a",((INDEX(Historical!$C$7:$C$1259,MATCH(B97,Historical!$B$7:$B$1281,0))/INDEX(Historical!$H$7:$H$1250,MATCH(B97,Historical!$B$7:$B$1281,0)))^(1/5)-1)*100)</f>
        <v>9.1607069589288557</v>
      </c>
      <c r="V97" s="673">
        <f>IF(INDEX(Historical!$O$7:$O$1250,MATCH(B97,Historical!$B$7:$B$1281,0))=0,"n/a",((INDEX(Historical!$C$7:$C$1259,MATCH(B97,Historical!$B$7:$B$1281,0))/INDEX(Historical!$O$7:$O$1250,MATCH(B97,Historical!$B$7:$B$1281,0)))^(1/10)-1)*100)</f>
        <v>12.436947357381701</v>
      </c>
      <c r="W97" s="674">
        <f t="shared" si="21"/>
        <v>0.73657198150731906</v>
      </c>
      <c r="X97" s="675" t="str">
        <f t="shared" si="22"/>
        <v>n/a</v>
      </c>
      <c r="Y97" s="646" t="s">
        <v>4593</v>
      </c>
      <c r="Z97" s="624">
        <f t="shared" si="23"/>
        <v>51.666666666666671</v>
      </c>
      <c r="AA97" s="853">
        <f t="shared" si="24"/>
        <v>20.650833333333335</v>
      </c>
      <c r="AB97" s="854">
        <v>12</v>
      </c>
      <c r="AC97" s="833">
        <v>12</v>
      </c>
      <c r="AD97" s="833">
        <v>0.66</v>
      </c>
      <c r="AE97" s="833">
        <v>1.05</v>
      </c>
      <c r="AF97" s="833">
        <v>1.03</v>
      </c>
      <c r="AG97" s="833">
        <v>5.5</v>
      </c>
      <c r="AH97" s="833">
        <v>-51.6</v>
      </c>
      <c r="AI97" s="833">
        <v>18.240000000000002</v>
      </c>
      <c r="AJ97" s="833">
        <v>-11.5</v>
      </c>
      <c r="AK97" s="833">
        <v>32.22</v>
      </c>
      <c r="AL97" s="845">
        <v>10080</v>
      </c>
      <c r="AM97" s="839">
        <v>1.4000000000000001</v>
      </c>
      <c r="AN97" s="833">
        <v>0</v>
      </c>
      <c r="AO97" s="711">
        <f t="shared" si="25"/>
        <v>-8.9882095833145321</v>
      </c>
      <c r="AP97" s="712">
        <f t="shared" si="26"/>
        <v>11.662623750018803</v>
      </c>
      <c r="AQ97" s="855">
        <f t="shared" si="27"/>
        <v>-2.770927225481612</v>
      </c>
      <c r="AR97" s="624">
        <f>INDEX(Historical!$C$7:$C$1259,MATCH(B97,Historical!$B$7:$B$1281,0))*IF(AH97="n/a",1.03,IF(AH97&lt;0,1.01,IF(AH97&gt;10,1.1,(1+AH97/100))))</f>
        <v>6.2620000000000005</v>
      </c>
      <c r="AS97" s="853">
        <f t="shared" si="28"/>
        <v>6.8882000000000012</v>
      </c>
      <c r="AT97" s="853">
        <f t="shared" si="32"/>
        <v>7.5770200000000019</v>
      </c>
      <c r="AU97" s="853">
        <f t="shared" si="32"/>
        <v>8.3347220000000029</v>
      </c>
      <c r="AV97" s="853">
        <f t="shared" si="32"/>
        <v>9.1681942000000038</v>
      </c>
      <c r="AW97" s="624">
        <f t="shared" si="29"/>
        <v>38.230136200000011</v>
      </c>
      <c r="AX97" s="719">
        <f t="shared" si="30"/>
        <v>15.427196723296078</v>
      </c>
      <c r="AY97" s="900">
        <v>0.63</v>
      </c>
      <c r="AZ97" s="839">
        <v>57.52</v>
      </c>
      <c r="BA97" s="839">
        <v>-3.55</v>
      </c>
      <c r="BB97" s="839">
        <v>3.93</v>
      </c>
      <c r="BC97" s="839">
        <v>11.020000000000001</v>
      </c>
      <c r="BE97" s="597">
        <v>2014</v>
      </c>
      <c r="BF97" s="865">
        <f t="shared" si="31"/>
        <v>0</v>
      </c>
      <c r="BG97" s="849">
        <v>1.7000000000000002</v>
      </c>
    </row>
    <row r="98" spans="1:59" ht="11.25" customHeight="1" x14ac:dyDescent="0.2">
      <c r="A98" s="838" t="s">
        <v>1185</v>
      </c>
      <c r="B98" s="842" t="s">
        <v>1186</v>
      </c>
      <c r="C98" s="898" t="s">
        <v>108</v>
      </c>
      <c r="D98" s="898" t="s">
        <v>4272</v>
      </c>
      <c r="E98" s="705">
        <v>8</v>
      </c>
      <c r="F98" s="1153">
        <v>559</v>
      </c>
      <c r="G98" s="1153" t="s">
        <v>37</v>
      </c>
      <c r="H98" s="1153" t="s">
        <v>37</v>
      </c>
      <c r="I98" s="841">
        <v>19.95</v>
      </c>
      <c r="J98" s="624">
        <f t="shared" si="18"/>
        <v>2.4060150375939853</v>
      </c>
      <c r="K98" s="844">
        <v>0.12</v>
      </c>
      <c r="L98" s="854">
        <v>4</v>
      </c>
      <c r="M98" s="615">
        <f t="shared" si="19"/>
        <v>0.48</v>
      </c>
      <c r="N98" s="837" t="s">
        <v>107</v>
      </c>
      <c r="O98" s="706">
        <v>0.11</v>
      </c>
      <c r="P98" s="904">
        <v>43860</v>
      </c>
      <c r="Q98" s="904">
        <v>43874</v>
      </c>
      <c r="R98" s="615">
        <f t="shared" si="20"/>
        <v>9.0909090909090864</v>
      </c>
      <c r="S98" s="673">
        <f>IF(INDEX(Historical!$D$7:$D$1257,MATCH(B98,Historical!$B$7:$B$1281,0))=0,"n/a",(INDEX(Historical!$C$7:$C$1259,MATCH(B98,Historical!$B$7:$B$1281,0))/INDEX(Historical!$D$7:$D$1257,MATCH(B98,Historical!$B$7:$B$1281,0))-1)*100)</f>
        <v>9.0909090909090828</v>
      </c>
      <c r="T98" s="673">
        <f>IF(INDEX(Historical!$F$7:$F$1250,MATCH(B98,Historical!$B$7:$B$1281,0))=0,"n/a",((INDEX(Historical!$C$7:$C$1259,MATCH(B98,Historical!$B$7:$B$1281,0))/INDEX(Historical!$F$7:$F$1250,MATCH(B98,Historical!$B$7:$B$1281,0)))^(1/3)-1)*100)</f>
        <v>10.064241629820891</v>
      </c>
      <c r="U98" s="673">
        <f>IF(INDEX(Historical!$H$7:$H$1250,MATCH(B98,Historical!$B$7:$B$1281,0))=0,"n/a",((INDEX(Historical!$C$7:$C$1259,MATCH(B98,Historical!$B$7:$B$1281,0))/INDEX(Historical!$H$7:$H$1250,MATCH(B98,Historical!$B$7:$B$1281,0)))^(1/5)-1)*100)</f>
        <v>11.382417860287886</v>
      </c>
      <c r="V98" s="673">
        <f>IF(INDEX(Historical!$O$7:$O$1250,MATCH(B98,Historical!$B$7:$B$1281,0))=0,"n/a",((INDEX(Historical!$C$7:$C$1259,MATCH(B98,Historical!$B$7:$B$1281,0))/INDEX(Historical!$O$7:$O$1250,MATCH(B98,Historical!$B$7:$B$1281,0)))^(1/10)-1)*100)</f>
        <v>11.612317403390438</v>
      </c>
      <c r="W98" s="674">
        <f t="shared" si="21"/>
        <v>0.98020209617802656</v>
      </c>
      <c r="X98" s="675">
        <f t="shared" si="22"/>
        <v>1.388099739059498</v>
      </c>
      <c r="Y98" s="638"/>
      <c r="Z98" s="624">
        <f t="shared" si="23"/>
        <v>35.55555555555555</v>
      </c>
      <c r="AA98" s="853">
        <f t="shared" si="24"/>
        <v>14.777777777777777</v>
      </c>
      <c r="AB98" s="854">
        <v>12</v>
      </c>
      <c r="AC98" s="833">
        <v>1.35</v>
      </c>
      <c r="AD98" s="833" t="s">
        <v>136</v>
      </c>
      <c r="AE98" s="833">
        <v>3.54</v>
      </c>
      <c r="AF98" s="833">
        <v>1.1399999999999999</v>
      </c>
      <c r="AG98" s="833">
        <v>7.7</v>
      </c>
      <c r="AH98" s="833">
        <v>-6.6000000000000005</v>
      </c>
      <c r="AI98" s="833">
        <v>-1.3599999999999999</v>
      </c>
      <c r="AJ98" s="833">
        <v>8.2000000000000011</v>
      </c>
      <c r="AK98" s="833" t="s">
        <v>136</v>
      </c>
      <c r="AL98" s="845">
        <v>155</v>
      </c>
      <c r="AM98" s="839">
        <v>5.0999999999999996</v>
      </c>
      <c r="AN98" s="833">
        <v>0.11</v>
      </c>
      <c r="AO98" s="711">
        <f t="shared" si="25"/>
        <v>-0.98934487989590636</v>
      </c>
      <c r="AP98" s="712">
        <f t="shared" si="26"/>
        <v>13.78843289788187</v>
      </c>
      <c r="AQ98" s="855">
        <f t="shared" si="27"/>
        <v>-13.470193531896735</v>
      </c>
      <c r="AR98" s="624">
        <f>INDEX(Historical!$C$7:$C$1259,MATCH(B98,Historical!$B$7:$B$1281,0))*IF(AH98="n/a",1.03,IF(AH98&lt;0,1.01,IF(AH98&gt;10,1.1,(1+AH98/100))))</f>
        <v>0.48480000000000001</v>
      </c>
      <c r="AS98" s="853">
        <f t="shared" si="28"/>
        <v>0.48964800000000003</v>
      </c>
      <c r="AT98" s="853">
        <f t="shared" si="32"/>
        <v>0.50433744000000003</v>
      </c>
      <c r="AU98" s="853">
        <f t="shared" si="32"/>
        <v>0.51946756320000009</v>
      </c>
      <c r="AV98" s="853">
        <f t="shared" si="32"/>
        <v>0.53505159009600012</v>
      </c>
      <c r="AW98" s="624">
        <f t="shared" si="29"/>
        <v>2.5333045932960001</v>
      </c>
      <c r="AX98" s="719">
        <f t="shared" si="30"/>
        <v>12.698268638075188</v>
      </c>
      <c r="AY98" s="900">
        <v>0.76</v>
      </c>
      <c r="AZ98" s="839">
        <v>63.12</v>
      </c>
      <c r="BA98" s="839">
        <v>-9.32</v>
      </c>
      <c r="BB98" s="839">
        <v>6.9500000000000011</v>
      </c>
      <c r="BC98" s="839">
        <v>25.19</v>
      </c>
      <c r="BE98" s="597">
        <v>2013</v>
      </c>
      <c r="BF98" s="865">
        <f t="shared" si="31"/>
        <v>0</v>
      </c>
      <c r="BG98" s="849">
        <v>0.8</v>
      </c>
    </row>
    <row r="99" spans="1:59" ht="11.25" customHeight="1" x14ac:dyDescent="0.2">
      <c r="A99" s="838" t="s">
        <v>1549</v>
      </c>
      <c r="B99" s="842" t="s">
        <v>1550</v>
      </c>
      <c r="C99" s="898" t="s">
        <v>178</v>
      </c>
      <c r="D99" s="898" t="s">
        <v>4270</v>
      </c>
      <c r="E99" s="705">
        <v>8</v>
      </c>
      <c r="F99" s="1153">
        <v>560</v>
      </c>
      <c r="G99" s="1153" t="s">
        <v>106</v>
      </c>
      <c r="H99" s="1153" t="s">
        <v>106</v>
      </c>
      <c r="I99" s="841">
        <v>31.67</v>
      </c>
      <c r="J99" s="624">
        <f t="shared" si="18"/>
        <v>11.051468266498263</v>
      </c>
      <c r="K99" s="844">
        <v>0.875</v>
      </c>
      <c r="L99" s="854">
        <v>4</v>
      </c>
      <c r="M99" s="615">
        <f t="shared" si="19"/>
        <v>3.5</v>
      </c>
      <c r="N99" s="837" t="s">
        <v>555</v>
      </c>
      <c r="O99" s="706">
        <v>0.86499999999999999</v>
      </c>
      <c r="P99" s="904">
        <v>43860</v>
      </c>
      <c r="Q99" s="904">
        <v>43873</v>
      </c>
      <c r="R99" s="615">
        <f t="shared" si="20"/>
        <v>1.1560693641618507</v>
      </c>
      <c r="S99" s="673">
        <f>IF(INDEX(Historical!$D$7:$D$1257,MATCH(B99,Historical!$B$7:$B$1281,0))=0,"n/a",(INDEX(Historical!$C$7:$C$1259,MATCH(B99,Historical!$B$7:$B$1281,0))/INDEX(Historical!$D$7:$D$1257,MATCH(B99,Historical!$B$7:$B$1281,0))-1)*100)</f>
        <v>2.941176470588247</v>
      </c>
      <c r="T99" s="673">
        <f>IF(INDEX(Historical!$F$7:$F$1250,MATCH(B99,Historical!$B$7:$B$1281,0))=0,"n/a",((INDEX(Historical!$C$7:$C$1259,MATCH(B99,Historical!$B$7:$B$1281,0))/INDEX(Historical!$F$7:$F$1250,MATCH(B99,Historical!$B$7:$B$1281,0)))^(1/3)-1)*100)</f>
        <v>13.322893399290091</v>
      </c>
      <c r="U99" s="673">
        <f>IF(INDEX(Historical!$H$7:$H$1250,MATCH(B99,Historical!$B$7:$B$1281,0))=0,"n/a",((INDEX(Historical!$C$7:$C$1259,MATCH(B99,Historical!$B$7:$B$1281,0))/INDEX(Historical!$H$7:$H$1250,MATCH(B99,Historical!$B$7:$B$1281,0)))^(1/5)-1)*100)</f>
        <v>17.87517263005045</v>
      </c>
      <c r="V99" s="673" t="str">
        <f>IF(INDEX(Historical!$O$7:$O$1250,MATCH(B99,Historical!$B$7:$B$1281,0))=0,"n/a",((INDEX(Historical!$C$7:$C$1259,MATCH(B99,Historical!$B$7:$B$1281,0))/INDEX(Historical!$O$7:$O$1250,MATCH(B99,Historical!$B$7:$B$1281,0)))^(1/10)-1)*100)</f>
        <v>n/a</v>
      </c>
      <c r="W99" s="674" t="str">
        <f t="shared" si="21"/>
        <v>n/a</v>
      </c>
      <c r="X99" s="675">
        <f t="shared" si="22"/>
        <v>1.7187665990433125</v>
      </c>
      <c r="Y99" s="843"/>
      <c r="Z99" s="624">
        <f t="shared" si="23"/>
        <v>103.55029585798816</v>
      </c>
      <c r="AA99" s="853">
        <f t="shared" si="24"/>
        <v>9.3698224852071021</v>
      </c>
      <c r="AB99" s="854">
        <v>12</v>
      </c>
      <c r="AC99" s="833">
        <v>3.38</v>
      </c>
      <c r="AD99" s="833">
        <v>3.01</v>
      </c>
      <c r="AE99" s="833">
        <v>6.36</v>
      </c>
      <c r="AF99" s="833">
        <v>3.45</v>
      </c>
      <c r="AG99" s="833">
        <v>35.4</v>
      </c>
      <c r="AH99" s="833">
        <v>-36.4</v>
      </c>
      <c r="AI99" s="833">
        <v>4.79</v>
      </c>
      <c r="AJ99" s="833">
        <v>10.4</v>
      </c>
      <c r="AK99" s="833">
        <v>3.0300000000000002</v>
      </c>
      <c r="AL99" s="845">
        <v>6620</v>
      </c>
      <c r="AM99" s="839">
        <v>0.1</v>
      </c>
      <c r="AN99" s="833">
        <v>1.91</v>
      </c>
      <c r="AO99" s="711">
        <f t="shared" si="25"/>
        <v>19.556818411341609</v>
      </c>
      <c r="AP99" s="712">
        <f t="shared" si="26"/>
        <v>28.926640896548712</v>
      </c>
      <c r="AQ99" s="855">
        <f t="shared" si="27"/>
        <v>19.86267619231694</v>
      </c>
      <c r="AR99" s="624">
        <f>INDEX(Historical!$C$7:$C$1259,MATCH(B99,Historical!$B$7:$B$1281,0))*IF(AH99="n/a",1.03,IF(AH99&lt;0,1.01,IF(AH99&gt;10,1.1,(1+AH99/100))))</f>
        <v>3.5350000000000001</v>
      </c>
      <c r="AS99" s="853">
        <f t="shared" si="28"/>
        <v>3.7043265000000005</v>
      </c>
      <c r="AT99" s="853">
        <f t="shared" si="32"/>
        <v>3.8165675929500007</v>
      </c>
      <c r="AU99" s="853">
        <f t="shared" si="32"/>
        <v>3.9322095910163859</v>
      </c>
      <c r="AV99" s="853">
        <f t="shared" si="32"/>
        <v>4.051355541624182</v>
      </c>
      <c r="AW99" s="624">
        <f t="shared" si="29"/>
        <v>19.039459225590569</v>
      </c>
      <c r="AX99" s="719">
        <f t="shared" si="30"/>
        <v>60.118279840829082</v>
      </c>
      <c r="AY99" s="900">
        <v>1.1399999999999999</v>
      </c>
      <c r="AZ99" s="839">
        <v>48.83</v>
      </c>
      <c r="BA99" s="839">
        <v>-34.71</v>
      </c>
      <c r="BB99" s="839">
        <v>12.479999999999999</v>
      </c>
      <c r="BC99" s="839">
        <v>13.48</v>
      </c>
      <c r="BE99" s="597">
        <v>2013</v>
      </c>
      <c r="BF99" s="865">
        <f t="shared" si="31"/>
        <v>0</v>
      </c>
      <c r="BG99" s="849">
        <v>10.4</v>
      </c>
    </row>
    <row r="100" spans="1:59" ht="11.25" customHeight="1" x14ac:dyDescent="0.2">
      <c r="A100" s="838" t="s">
        <v>1478</v>
      </c>
      <c r="B100" s="842" t="s">
        <v>1479</v>
      </c>
      <c r="C100" s="898" t="s">
        <v>178</v>
      </c>
      <c r="D100" s="898" t="s">
        <v>4270</v>
      </c>
      <c r="E100" s="705">
        <v>8</v>
      </c>
      <c r="F100" s="1153">
        <v>561</v>
      </c>
      <c r="G100" s="1153" t="s">
        <v>106</v>
      </c>
      <c r="H100" s="1153" t="s">
        <v>106</v>
      </c>
      <c r="I100" s="841">
        <v>25.63</v>
      </c>
      <c r="J100" s="624">
        <f t="shared" si="18"/>
        <v>10.72961373390558</v>
      </c>
      <c r="K100" s="844">
        <v>0.6875</v>
      </c>
      <c r="L100" s="854">
        <v>4</v>
      </c>
      <c r="M100" s="615">
        <f t="shared" si="19"/>
        <v>2.75</v>
      </c>
      <c r="N100" s="837" t="s">
        <v>107</v>
      </c>
      <c r="O100" s="706">
        <v>0.67749999999999999</v>
      </c>
      <c r="P100" s="904">
        <v>43864</v>
      </c>
      <c r="Q100" s="904">
        <v>43874</v>
      </c>
      <c r="R100" s="615">
        <f t="shared" si="20"/>
        <v>1.4760147601476028</v>
      </c>
      <c r="S100" s="673">
        <f>IF(INDEX(Historical!$D$7:$D$1257,MATCH(B100,Historical!$B$7:$B$1281,0))=0,"n/a",(INDEX(Historical!$C$7:$C$1259,MATCH(B100,Historical!$B$7:$B$1281,0))/INDEX(Historical!$D$7:$D$1257,MATCH(B100,Historical!$B$7:$B$1281,0))-1)*100)</f>
        <v>3.7735849056603765</v>
      </c>
      <c r="T100" s="673">
        <f>IF(INDEX(Historical!$F$7:$F$1250,MATCH(B100,Historical!$B$7:$B$1281,0))=0,"n/a",((INDEX(Historical!$C$7:$C$1259,MATCH(B100,Historical!$B$7:$B$1281,0))/INDEX(Historical!$F$7:$F$1250,MATCH(B100,Historical!$B$7:$B$1281,0)))^(1/3)-1)*100)</f>
        <v>7.5590126005448566</v>
      </c>
      <c r="U100" s="673">
        <f>IF(INDEX(Historical!$H$7:$H$1250,MATCH(B100,Historical!$B$7:$B$1281,0))=0,"n/a",((INDEX(Historical!$C$7:$C$1259,MATCH(B100,Historical!$B$7:$B$1281,0))/INDEX(Historical!$H$7:$H$1250,MATCH(B100,Historical!$B$7:$B$1281,0)))^(1/5)-1)*100)</f>
        <v>10.064968758074722</v>
      </c>
      <c r="V100" s="673" t="str">
        <f>IF(INDEX(Historical!$O$7:$O$1250,MATCH(B100,Historical!$B$7:$B$1281,0))=0,"n/a",((INDEX(Historical!$C$7:$C$1259,MATCH(B100,Historical!$B$7:$B$1281,0))/INDEX(Historical!$O$7:$O$1250,MATCH(B100,Historical!$B$7:$B$1281,0)))^(1/10)-1)*100)</f>
        <v>n/a</v>
      </c>
      <c r="W100" s="674" t="str">
        <f t="shared" si="21"/>
        <v>n/a</v>
      </c>
      <c r="X100" s="675" t="str">
        <f t="shared" si="22"/>
        <v>n/a</v>
      </c>
      <c r="Y100" s="843"/>
      <c r="Z100" s="624" t="str">
        <f t="shared" si="23"/>
        <v>n/a</v>
      </c>
      <c r="AA100" s="853" t="str">
        <f t="shared" si="24"/>
        <v>n/a</v>
      </c>
      <c r="AB100" s="854">
        <v>12</v>
      </c>
      <c r="AC100" s="833">
        <v>-0.78</v>
      </c>
      <c r="AD100" s="833" t="s">
        <v>136</v>
      </c>
      <c r="AE100" s="833">
        <v>3.4</v>
      </c>
      <c r="AF100" s="833">
        <v>2.17</v>
      </c>
      <c r="AG100" s="833">
        <v>-6.8000000000000007</v>
      </c>
      <c r="AH100" s="833">
        <v>-177.7</v>
      </c>
      <c r="AI100" s="833">
        <v>4.41</v>
      </c>
      <c r="AJ100" s="833">
        <v>-22.8</v>
      </c>
      <c r="AK100" s="833">
        <v>35.4</v>
      </c>
      <c r="AL100" s="845">
        <v>25760</v>
      </c>
      <c r="AM100" s="839">
        <v>0.1</v>
      </c>
      <c r="AN100" s="833">
        <v>1.74</v>
      </c>
      <c r="AO100" s="711" t="str">
        <f t="shared" si="25"/>
        <v>n/a</v>
      </c>
      <c r="AP100" s="712">
        <f t="shared" si="26"/>
        <v>20.7945824919803</v>
      </c>
      <c r="AQ100" s="855" t="str">
        <f t="shared" si="27"/>
        <v>n/a</v>
      </c>
      <c r="AR100" s="624">
        <f>INDEX(Historical!$C$7:$C$1259,MATCH(B100,Historical!$B$7:$B$1281,0))*IF(AH100="n/a",1.03,IF(AH100&lt;0,1.01,IF(AH100&gt;10,1.1,(1+AH100/100))))</f>
        <v>2.7774999999999999</v>
      </c>
      <c r="AS100" s="853">
        <f t="shared" si="28"/>
        <v>2.8999877499999998</v>
      </c>
      <c r="AT100" s="853">
        <f t="shared" si="32"/>
        <v>3.1899865250000001</v>
      </c>
      <c r="AU100" s="853">
        <f t="shared" si="32"/>
        <v>3.5089851775000005</v>
      </c>
      <c r="AV100" s="853">
        <f t="shared" si="32"/>
        <v>3.8598836952500011</v>
      </c>
      <c r="AW100" s="624">
        <f t="shared" si="29"/>
        <v>16.236343147750002</v>
      </c>
      <c r="AX100" s="719">
        <f t="shared" si="30"/>
        <v>63.34897833690988</v>
      </c>
      <c r="AY100" s="900">
        <v>1.87</v>
      </c>
      <c r="AZ100" s="839">
        <v>154.4</v>
      </c>
      <c r="BA100" s="839">
        <v>-4.12</v>
      </c>
      <c r="BB100" s="839">
        <v>4.03</v>
      </c>
      <c r="BC100" s="839">
        <v>24.82</v>
      </c>
      <c r="BE100" s="597">
        <v>2013</v>
      </c>
      <c r="BF100" s="865">
        <f t="shared" si="31"/>
        <v>0</v>
      </c>
      <c r="BG100" s="849">
        <v>-2.2999999999999998</v>
      </c>
    </row>
    <row r="101" spans="1:59" ht="11.25" customHeight="1" x14ac:dyDescent="0.2">
      <c r="A101" s="838" t="s">
        <v>1272</v>
      </c>
      <c r="B101" s="842" t="s">
        <v>1273</v>
      </c>
      <c r="C101" s="898" t="s">
        <v>108</v>
      </c>
      <c r="D101" s="898" t="s">
        <v>4272</v>
      </c>
      <c r="E101" s="705">
        <v>8</v>
      </c>
      <c r="F101" s="1153">
        <v>562</v>
      </c>
      <c r="G101" s="1153" t="s">
        <v>106</v>
      </c>
      <c r="H101" s="1153" t="s">
        <v>106</v>
      </c>
      <c r="I101" s="841">
        <v>12.22</v>
      </c>
      <c r="J101" s="624">
        <f t="shared" si="18"/>
        <v>4.2553191489361701</v>
      </c>
      <c r="K101" s="844">
        <v>0.13</v>
      </c>
      <c r="L101" s="854">
        <v>4</v>
      </c>
      <c r="M101" s="615">
        <f t="shared" si="19"/>
        <v>0.52</v>
      </c>
      <c r="N101" s="837" t="s">
        <v>439</v>
      </c>
      <c r="O101" s="706">
        <v>0.12</v>
      </c>
      <c r="P101" s="904">
        <v>43865</v>
      </c>
      <c r="Q101" s="904">
        <v>43879</v>
      </c>
      <c r="R101" s="615">
        <f t="shared" si="20"/>
        <v>8.333333333333341</v>
      </c>
      <c r="S101" s="673">
        <f>IF(INDEX(Historical!$D$7:$D$1257,MATCH(B101,Historical!$B$7:$B$1281,0))=0,"n/a",(INDEX(Historical!$C$7:$C$1259,MATCH(B101,Historical!$B$7:$B$1281,0))/INDEX(Historical!$D$7:$D$1257,MATCH(B101,Historical!$B$7:$B$1281,0))-1)*100)</f>
        <v>8.3333333333333481</v>
      </c>
      <c r="T101" s="673">
        <f>IF(INDEX(Historical!$F$7:$F$1250,MATCH(B101,Historical!$B$7:$B$1281,0))=0,"n/a",((INDEX(Historical!$C$7:$C$1259,MATCH(B101,Historical!$B$7:$B$1281,0))/INDEX(Historical!$F$7:$F$1250,MATCH(B101,Historical!$B$7:$B$1281,0)))^(1/3)-1)*100)</f>
        <v>9.1392883061105934</v>
      </c>
      <c r="U101" s="673">
        <f>IF(INDEX(Historical!$H$7:$H$1250,MATCH(B101,Historical!$B$7:$B$1281,0))=0,"n/a",((INDEX(Historical!$C$7:$C$1259,MATCH(B101,Historical!$B$7:$B$1281,0))/INDEX(Historical!$H$7:$H$1250,MATCH(B101,Historical!$B$7:$B$1281,0)))^(1/5)-1)*100)</f>
        <v>10.197228772148016</v>
      </c>
      <c r="V101" s="673" t="str">
        <f>IF(INDEX(Historical!$O$7:$O$1250,MATCH(B101,Historical!$B$7:$B$1281,0))=0,"n/a",((INDEX(Historical!$C$7:$C$1259,MATCH(B101,Historical!$B$7:$B$1281,0))/INDEX(Historical!$O$7:$O$1250,MATCH(B101,Historical!$B$7:$B$1281,0)))^(1/10)-1)*100)</f>
        <v>n/a</v>
      </c>
      <c r="W101" s="674" t="str">
        <f t="shared" si="21"/>
        <v>n/a</v>
      </c>
      <c r="X101" s="675">
        <f t="shared" si="22"/>
        <v>2.487128968816589</v>
      </c>
      <c r="Y101" s="637"/>
      <c r="Z101" s="624">
        <f t="shared" si="23"/>
        <v>88.13559322033899</v>
      </c>
      <c r="AA101" s="853">
        <f t="shared" si="24"/>
        <v>20.711864406779664</v>
      </c>
      <c r="AB101" s="854">
        <v>12</v>
      </c>
      <c r="AC101" s="833">
        <v>0.59</v>
      </c>
      <c r="AD101" s="833">
        <v>2.95</v>
      </c>
      <c r="AE101" s="833">
        <v>4.6100000000000003</v>
      </c>
      <c r="AF101" s="833">
        <v>1.25</v>
      </c>
      <c r="AG101" s="833">
        <v>6.1</v>
      </c>
      <c r="AH101" s="833">
        <v>-30.5</v>
      </c>
      <c r="AI101" s="833">
        <v>-2.69</v>
      </c>
      <c r="AJ101" s="833">
        <v>4.1000000000000005</v>
      </c>
      <c r="AK101" s="833">
        <v>7.0000000000000009</v>
      </c>
      <c r="AL101" s="845">
        <v>693.23</v>
      </c>
      <c r="AM101" s="839">
        <v>1.6</v>
      </c>
      <c r="AN101" s="833">
        <v>7.0000000000000007E-2</v>
      </c>
      <c r="AO101" s="711">
        <f t="shared" si="25"/>
        <v>-6.2593164856954786</v>
      </c>
      <c r="AP101" s="712">
        <f t="shared" si="26"/>
        <v>14.452547921084186</v>
      </c>
      <c r="AQ101" s="855">
        <f t="shared" si="27"/>
        <v>7.2687808129644704</v>
      </c>
      <c r="AR101" s="624">
        <f>INDEX(Historical!$C$7:$C$1259,MATCH(B101,Historical!$B$7:$B$1281,0))*IF(AH101="n/a",1.03,IF(AH101&lt;0,1.01,IF(AH101&gt;10,1.1,(1+AH101/100))))</f>
        <v>0.5252</v>
      </c>
      <c r="AS101" s="853">
        <f t="shared" si="28"/>
        <v>0.53045200000000003</v>
      </c>
      <c r="AT101" s="853">
        <f t="shared" si="32"/>
        <v>0.56758364000000006</v>
      </c>
      <c r="AU101" s="853">
        <f t="shared" si="32"/>
        <v>0.6073144948000001</v>
      </c>
      <c r="AV101" s="853">
        <f t="shared" si="32"/>
        <v>0.64982650943600018</v>
      </c>
      <c r="AW101" s="624">
        <f t="shared" si="29"/>
        <v>2.8803766442360001</v>
      </c>
      <c r="AX101" s="719">
        <f t="shared" si="30"/>
        <v>23.571003635319148</v>
      </c>
      <c r="AY101" s="900">
        <v>1.19</v>
      </c>
      <c r="AZ101" s="839">
        <v>99.350000000000009</v>
      </c>
      <c r="BA101" s="839">
        <v>-0.24</v>
      </c>
      <c r="BB101" s="839">
        <v>21.59</v>
      </c>
      <c r="BC101" s="839">
        <v>48.36</v>
      </c>
      <c r="BE101" s="597">
        <v>2013</v>
      </c>
      <c r="BF101" s="865">
        <f t="shared" si="31"/>
        <v>0</v>
      </c>
      <c r="BG101" s="849">
        <v>0.8</v>
      </c>
    </row>
    <row r="102" spans="1:59" ht="11.25" customHeight="1" x14ac:dyDescent="0.2">
      <c r="A102" s="847" t="s">
        <v>1009</v>
      </c>
      <c r="B102" s="842" t="s">
        <v>1010</v>
      </c>
      <c r="C102" s="898" t="s">
        <v>4253</v>
      </c>
      <c r="D102" s="898" t="s">
        <v>4283</v>
      </c>
      <c r="E102" s="705">
        <v>8</v>
      </c>
      <c r="F102" s="1153">
        <v>563</v>
      </c>
      <c r="G102" s="1153" t="s">
        <v>106</v>
      </c>
      <c r="H102" s="1153" t="s">
        <v>106</v>
      </c>
      <c r="I102" s="841">
        <v>17.79</v>
      </c>
      <c r="J102" s="624">
        <f t="shared" si="18"/>
        <v>7.4761101742551999</v>
      </c>
      <c r="K102" s="844">
        <v>0.33250000000000002</v>
      </c>
      <c r="L102" s="854">
        <v>4</v>
      </c>
      <c r="M102" s="615">
        <f t="shared" si="19"/>
        <v>1.33</v>
      </c>
      <c r="N102" s="837" t="s">
        <v>151</v>
      </c>
      <c r="O102" s="706">
        <v>0.33</v>
      </c>
      <c r="P102" s="904">
        <v>43888</v>
      </c>
      <c r="Q102" s="904">
        <v>43921</v>
      </c>
      <c r="R102" s="615">
        <f t="shared" si="20"/>
        <v>0.75757575757575824</v>
      </c>
      <c r="S102" s="673">
        <f>IF(INDEX(Historical!$D$7:$D$1257,MATCH(B102,Historical!$B$7:$B$1281,0))=0,"n/a",(INDEX(Historical!$C$7:$C$1259,MATCH(B102,Historical!$B$7:$B$1281,0))/INDEX(Historical!$D$7:$D$1257,MATCH(B102,Historical!$B$7:$B$1281,0))-1)*100)</f>
        <v>0.7575757575757569</v>
      </c>
      <c r="T102" s="673">
        <f>IF(INDEX(Historical!$F$7:$F$1250,MATCH(B102,Historical!$B$7:$B$1281,0))=0,"n/a",((INDEX(Historical!$C$7:$C$1259,MATCH(B102,Historical!$B$7:$B$1281,0))/INDEX(Historical!$F$7:$F$1250,MATCH(B102,Historical!$B$7:$B$1281,0)))^(1/3)-1)*100)</f>
        <v>4.0694384665429961</v>
      </c>
      <c r="U102" s="673">
        <f>IF(INDEX(Historical!$H$7:$H$1250,MATCH(B102,Historical!$B$7:$B$1281,0))=0,"n/a",((INDEX(Historical!$C$7:$C$1259,MATCH(B102,Historical!$B$7:$B$1281,0))/INDEX(Historical!$H$7:$H$1250,MATCH(B102,Historical!$B$7:$B$1281,0)))^(1/5)-1)*100)</f>
        <v>4.642752601986877</v>
      </c>
      <c r="V102" s="673" t="str">
        <f>IF(INDEX(Historical!$O$7:$O$1250,MATCH(B102,Historical!$B$7:$B$1281,0))=0,"n/a",((INDEX(Historical!$C$7:$C$1259,MATCH(B102,Historical!$B$7:$B$1281,0))/INDEX(Historical!$O$7:$O$1250,MATCH(B102,Historical!$B$7:$B$1281,0)))^(1/10)-1)*100)</f>
        <v>n/a</v>
      </c>
      <c r="W102" s="674" t="str">
        <f t="shared" si="21"/>
        <v>n/a</v>
      </c>
      <c r="X102" s="675" t="str">
        <f t="shared" si="22"/>
        <v>n/a</v>
      </c>
      <c r="Y102" s="842" t="s">
        <v>472</v>
      </c>
      <c r="Z102" s="624" t="str">
        <f t="shared" si="23"/>
        <v>n/a</v>
      </c>
      <c r="AA102" s="853" t="str">
        <f t="shared" si="24"/>
        <v>n/a</v>
      </c>
      <c r="AB102" s="854">
        <v>12</v>
      </c>
      <c r="AC102" s="833">
        <v>-2.39</v>
      </c>
      <c r="AD102" s="833" t="s">
        <v>136</v>
      </c>
      <c r="AE102" s="833">
        <v>2.5499999999999998</v>
      </c>
      <c r="AF102" s="833">
        <v>0.77</v>
      </c>
      <c r="AG102" s="833">
        <v>-10.100000000000001</v>
      </c>
      <c r="AH102" s="833">
        <v>-226.79999999999998</v>
      </c>
      <c r="AI102" s="833">
        <v>472</v>
      </c>
      <c r="AJ102" s="833">
        <v>-21.6</v>
      </c>
      <c r="AK102" s="833" t="s">
        <v>136</v>
      </c>
      <c r="AL102" s="845">
        <v>16840</v>
      </c>
      <c r="AM102" s="839">
        <v>0.84</v>
      </c>
      <c r="AN102" s="833">
        <v>4.8099999999999996</v>
      </c>
      <c r="AO102" s="711" t="str">
        <f t="shared" si="25"/>
        <v>n/a</v>
      </c>
      <c r="AP102" s="712">
        <f t="shared" si="26"/>
        <v>12.118862776242077</v>
      </c>
      <c r="AQ102" s="855" t="str">
        <f t="shared" si="27"/>
        <v>n/a</v>
      </c>
      <c r="AR102" s="624">
        <f>INDEX(Historical!$C$7:$C$1259,MATCH(B102,Historical!$B$7:$B$1281,0))*IF(AH102="n/a",1.03,IF(AH102&lt;0,1.01,IF(AH102&gt;10,1.1,(1+AH102/100))))</f>
        <v>1.3433000000000002</v>
      </c>
      <c r="AS102" s="853">
        <f t="shared" si="28"/>
        <v>1.4776300000000002</v>
      </c>
      <c r="AT102" s="853">
        <f t="shared" si="32"/>
        <v>1.5219589000000002</v>
      </c>
      <c r="AU102" s="853">
        <f t="shared" si="32"/>
        <v>1.5676176670000004</v>
      </c>
      <c r="AV102" s="853">
        <f t="shared" si="32"/>
        <v>1.6146461970100003</v>
      </c>
      <c r="AW102" s="624">
        <f t="shared" si="29"/>
        <v>7.5251527640100022</v>
      </c>
      <c r="AX102" s="719">
        <f t="shared" si="30"/>
        <v>42.299903114165275</v>
      </c>
      <c r="AY102" s="900">
        <v>1.41</v>
      </c>
      <c r="AZ102" s="839">
        <v>150.56</v>
      </c>
      <c r="BA102" s="839">
        <v>-2.63</v>
      </c>
      <c r="BB102" s="839">
        <v>1.46</v>
      </c>
      <c r="BC102" s="839">
        <v>25.169999999999998</v>
      </c>
      <c r="BE102" s="597">
        <v>2013</v>
      </c>
      <c r="BF102" s="865">
        <f t="shared" si="31"/>
        <v>0</v>
      </c>
      <c r="BG102" s="849">
        <v>-1.0999999999999999</v>
      </c>
    </row>
    <row r="103" spans="1:59" ht="11.25" customHeight="1" x14ac:dyDescent="0.2">
      <c r="A103" s="838" t="s">
        <v>1156</v>
      </c>
      <c r="B103" s="842" t="s">
        <v>1157</v>
      </c>
      <c r="C103" s="898" t="s">
        <v>108</v>
      </c>
      <c r="D103" s="898" t="s">
        <v>4272</v>
      </c>
      <c r="E103" s="705">
        <v>8</v>
      </c>
      <c r="F103" s="1153">
        <v>564</v>
      </c>
      <c r="G103" s="1153" t="s">
        <v>106</v>
      </c>
      <c r="H103" s="1153" t="s">
        <v>106</v>
      </c>
      <c r="I103" s="841">
        <v>165</v>
      </c>
      <c r="J103" s="624">
        <f t="shared" si="18"/>
        <v>2.9090909090909092</v>
      </c>
      <c r="K103" s="844">
        <v>1.2</v>
      </c>
      <c r="L103" s="854">
        <v>4</v>
      </c>
      <c r="M103" s="615">
        <f t="shared" si="19"/>
        <v>4.8</v>
      </c>
      <c r="N103" s="837" t="s">
        <v>135</v>
      </c>
      <c r="O103" s="706">
        <v>1.1499999999999999</v>
      </c>
      <c r="P103" s="904">
        <v>43895</v>
      </c>
      <c r="Q103" s="904">
        <v>43910</v>
      </c>
      <c r="R103" s="615">
        <f t="shared" si="20"/>
        <v>4.3478260869565259</v>
      </c>
      <c r="S103" s="673">
        <f>IF(INDEX(Historical!$D$7:$D$1257,MATCH(B103,Historical!$B$7:$B$1281,0))=0,"n/a",(INDEX(Historical!$C$7:$C$1259,MATCH(B103,Historical!$B$7:$B$1281,0))/INDEX(Historical!$D$7:$D$1257,MATCH(B103,Historical!$B$7:$B$1281,0))-1)*100)</f>
        <v>9.0909090909090828</v>
      </c>
      <c r="T103" s="673">
        <f>IF(INDEX(Historical!$F$7:$F$1250,MATCH(B103,Historical!$B$7:$B$1281,0))=0,"n/a",((INDEX(Historical!$C$7:$C$1259,MATCH(B103,Historical!$B$7:$B$1281,0))/INDEX(Historical!$F$7:$F$1250,MATCH(B103,Historical!$B$7:$B$1281,0)))^(1/3)-1)*100)</f>
        <v>12.181378776036711</v>
      </c>
      <c r="U103" s="673">
        <f>IF(INDEX(Historical!$H$7:$H$1250,MATCH(B103,Historical!$B$7:$B$1281,0))=0,"n/a",((INDEX(Historical!$C$7:$C$1259,MATCH(B103,Historical!$B$7:$B$1281,0))/INDEX(Historical!$H$7:$H$1250,MATCH(B103,Historical!$B$7:$B$1281,0)))^(1/5)-1)*100)</f>
        <v>16.8863268921301</v>
      </c>
      <c r="V103" s="673" t="str">
        <f>IF(INDEX(Historical!$O$7:$O$1250,MATCH(B103,Historical!$B$7:$B$1281,0))=0,"n/a",((INDEX(Historical!$C$7:$C$1259,MATCH(B103,Historical!$B$7:$B$1281,0))/INDEX(Historical!$O$7:$O$1250,MATCH(B103,Historical!$B$7:$B$1281,0)))^(1/10)-1)*100)</f>
        <v>n/a</v>
      </c>
      <c r="W103" s="674" t="str">
        <f t="shared" si="21"/>
        <v>n/a</v>
      </c>
      <c r="X103" s="675" t="str">
        <f t="shared" si="22"/>
        <v>n/a</v>
      </c>
      <c r="Y103" s="843"/>
      <c r="Z103" s="624" t="str">
        <f t="shared" si="23"/>
        <v>n/a</v>
      </c>
      <c r="AA103" s="853" t="str">
        <f t="shared" si="24"/>
        <v>n/a</v>
      </c>
      <c r="AB103" s="854">
        <v>12</v>
      </c>
      <c r="AC103" s="833" t="s">
        <v>136</v>
      </c>
      <c r="AD103" s="833" t="s">
        <v>136</v>
      </c>
      <c r="AE103" s="833" t="s">
        <v>136</v>
      </c>
      <c r="AF103" s="833" t="s">
        <v>136</v>
      </c>
      <c r="AG103" s="833" t="s">
        <v>136</v>
      </c>
      <c r="AH103" s="833" t="s">
        <v>136</v>
      </c>
      <c r="AI103" s="833" t="s">
        <v>136</v>
      </c>
      <c r="AJ103" s="833" t="s">
        <v>136</v>
      </c>
      <c r="AK103" s="833" t="s">
        <v>136</v>
      </c>
      <c r="AL103" s="845" t="s">
        <v>136</v>
      </c>
      <c r="AM103" s="839" t="s">
        <v>136</v>
      </c>
      <c r="AN103" s="833" t="s">
        <v>136</v>
      </c>
      <c r="AO103" s="711" t="str">
        <f t="shared" si="25"/>
        <v>n/a</v>
      </c>
      <c r="AP103" s="712">
        <f t="shared" si="26"/>
        <v>19.79541780122101</v>
      </c>
      <c r="AQ103" s="855" t="str">
        <f t="shared" si="27"/>
        <v>n/a</v>
      </c>
      <c r="AR103" s="624">
        <f>INDEX(Historical!$C$7:$C$1259,MATCH(B103,Historical!$B$7:$B$1281,0))*IF(AH103="n/a",1.03,IF(AH103&lt;0,1.01,IF(AH103&gt;10,1.1,(1+AH103/100))))</f>
        <v>4.944</v>
      </c>
      <c r="AS103" s="853">
        <f t="shared" si="28"/>
        <v>5.09232</v>
      </c>
      <c r="AT103" s="853">
        <f t="shared" si="32"/>
        <v>5.2450896</v>
      </c>
      <c r="AU103" s="853">
        <f t="shared" si="32"/>
        <v>5.4024422880000005</v>
      </c>
      <c r="AV103" s="853">
        <f t="shared" si="32"/>
        <v>5.5645155566400009</v>
      </c>
      <c r="AW103" s="624">
        <f t="shared" si="29"/>
        <v>26.248367444639999</v>
      </c>
      <c r="AX103" s="719">
        <f t="shared" si="30"/>
        <v>15.908101481600001</v>
      </c>
      <c r="AY103" s="900" t="s">
        <v>136</v>
      </c>
      <c r="AZ103" s="839" t="s">
        <v>136</v>
      </c>
      <c r="BA103" s="839" t="s">
        <v>136</v>
      </c>
      <c r="BB103" s="839" t="s">
        <v>136</v>
      </c>
      <c r="BC103" s="839" t="s">
        <v>136</v>
      </c>
      <c r="BD103" s="874" t="s">
        <v>4199</v>
      </c>
      <c r="BE103" s="597">
        <v>2013</v>
      </c>
      <c r="BF103" s="865">
        <f t="shared" si="31"/>
        <v>0</v>
      </c>
      <c r="BG103" s="849" t="s">
        <v>136</v>
      </c>
    </row>
    <row r="104" spans="1:59" ht="11.25" customHeight="1" x14ac:dyDescent="0.2">
      <c r="A104" s="838" t="s">
        <v>1762</v>
      </c>
      <c r="B104" s="842" t="s">
        <v>1763</v>
      </c>
      <c r="C104" s="898" t="s">
        <v>108</v>
      </c>
      <c r="D104" s="898" t="s">
        <v>4272</v>
      </c>
      <c r="E104" s="705">
        <v>8</v>
      </c>
      <c r="F104" s="1153">
        <v>565</v>
      </c>
      <c r="G104" s="1153" t="s">
        <v>106</v>
      </c>
      <c r="H104" s="1153" t="s">
        <v>106</v>
      </c>
      <c r="I104" s="841">
        <v>1009</v>
      </c>
      <c r="J104" s="624">
        <f t="shared" si="18"/>
        <v>0.73339940535183357</v>
      </c>
      <c r="K104" s="844">
        <v>1.85</v>
      </c>
      <c r="L104" s="854">
        <v>4</v>
      </c>
      <c r="M104" s="615">
        <f t="shared" si="19"/>
        <v>7.4</v>
      </c>
      <c r="N104" s="837" t="s">
        <v>590</v>
      </c>
      <c r="O104" s="706">
        <v>1.75</v>
      </c>
      <c r="P104" s="904">
        <v>43896</v>
      </c>
      <c r="Q104" s="904">
        <v>43903</v>
      </c>
      <c r="R104" s="615">
        <f t="shared" si="20"/>
        <v>5.7142857142857197</v>
      </c>
      <c r="S104" s="673">
        <f>IF(INDEX(Historical!$D$7:$D$1257,MATCH(B104,Historical!$B$7:$B$1281,0))=0,"n/a",(INDEX(Historical!$C$7:$C$1259,MATCH(B104,Historical!$B$7:$B$1281,0))/INDEX(Historical!$D$7:$D$1257,MATCH(B104,Historical!$B$7:$B$1281,0))-1)*100)</f>
        <v>5.7142857142857162</v>
      </c>
      <c r="T104" s="673">
        <f>IF(INDEX(Historical!$F$7:$F$1250,MATCH(B104,Historical!$B$7:$B$1281,0))=0,"n/a",((INDEX(Historical!$C$7:$C$1259,MATCH(B104,Historical!$B$7:$B$1281,0))/INDEX(Historical!$F$7:$F$1250,MATCH(B104,Historical!$B$7:$B$1281,0)))^(1/3)-1)*100)</f>
        <v>30.106046652668073</v>
      </c>
      <c r="U104" s="673">
        <f>IF(INDEX(Historical!$H$7:$H$1250,MATCH(B104,Historical!$B$7:$B$1281,0))=0,"n/a",((INDEX(Historical!$C$7:$C$1259,MATCH(B104,Historical!$B$7:$B$1281,0))/INDEX(Historical!$H$7:$H$1250,MATCH(B104,Historical!$B$7:$B$1281,0)))^(1/5)-1)*100)</f>
        <v>22.160995493000748</v>
      </c>
      <c r="V104" s="673" t="str">
        <f>IF(INDEX(Historical!$O$7:$O$1250,MATCH(B104,Historical!$B$7:$B$1281,0))=0,"n/a",((INDEX(Historical!$C$7:$C$1259,MATCH(B104,Historical!$B$7:$B$1281,0))/INDEX(Historical!$O$7:$O$1250,MATCH(B104,Historical!$B$7:$B$1281,0)))^(1/10)-1)*100)</f>
        <v>n/a</v>
      </c>
      <c r="W104" s="674" t="str">
        <f t="shared" si="21"/>
        <v>n/a</v>
      </c>
      <c r="X104" s="675" t="str">
        <f t="shared" si="22"/>
        <v>n/a</v>
      </c>
      <c r="Y104" s="843"/>
      <c r="Z104" s="624" t="str">
        <f t="shared" si="23"/>
        <v>n/a</v>
      </c>
      <c r="AA104" s="853" t="str">
        <f t="shared" si="24"/>
        <v>n/a</v>
      </c>
      <c r="AB104" s="854">
        <v>12</v>
      </c>
      <c r="AC104" s="833" t="s">
        <v>136</v>
      </c>
      <c r="AD104" s="833" t="s">
        <v>136</v>
      </c>
      <c r="AE104" s="833" t="s">
        <v>136</v>
      </c>
      <c r="AF104" s="833" t="s">
        <v>136</v>
      </c>
      <c r="AG104" s="833" t="s">
        <v>136</v>
      </c>
      <c r="AH104" s="833" t="s">
        <v>136</v>
      </c>
      <c r="AI104" s="833" t="s">
        <v>136</v>
      </c>
      <c r="AJ104" s="833" t="s">
        <v>136</v>
      </c>
      <c r="AK104" s="833" t="s">
        <v>136</v>
      </c>
      <c r="AL104" s="845" t="s">
        <v>136</v>
      </c>
      <c r="AM104" s="839" t="s">
        <v>136</v>
      </c>
      <c r="AN104" s="833" t="s">
        <v>136</v>
      </c>
      <c r="AO104" s="711" t="str">
        <f t="shared" si="25"/>
        <v>n/a</v>
      </c>
      <c r="AP104" s="712">
        <f t="shared" si="26"/>
        <v>22.89439489835258</v>
      </c>
      <c r="AQ104" s="855" t="str">
        <f t="shared" si="27"/>
        <v>n/a</v>
      </c>
      <c r="AR104" s="624">
        <f>INDEX(Historical!$C$7:$C$1259,MATCH(B104,Historical!$B$7:$B$1281,0))*IF(AH104="n/a",1.03,IF(AH104&lt;0,1.01,IF(AH104&gt;10,1.1,(1+AH104/100))))</f>
        <v>7.6220000000000008</v>
      </c>
      <c r="AS104" s="853">
        <f t="shared" si="28"/>
        <v>7.8506600000000013</v>
      </c>
      <c r="AT104" s="853">
        <f t="shared" si="32"/>
        <v>8.0861798000000018</v>
      </c>
      <c r="AU104" s="853">
        <f t="shared" si="32"/>
        <v>8.3287651940000025</v>
      </c>
      <c r="AV104" s="853">
        <f t="shared" si="32"/>
        <v>8.5786281498200037</v>
      </c>
      <c r="AW104" s="624">
        <f t="shared" si="29"/>
        <v>40.466233143820006</v>
      </c>
      <c r="AX104" s="719">
        <f t="shared" si="30"/>
        <v>4.010528557365709</v>
      </c>
      <c r="AY104" s="900" t="s">
        <v>136</v>
      </c>
      <c r="AZ104" s="839" t="s">
        <v>136</v>
      </c>
      <c r="BA104" s="839" t="s">
        <v>136</v>
      </c>
      <c r="BB104" s="839" t="s">
        <v>136</v>
      </c>
      <c r="BC104" s="839" t="s">
        <v>136</v>
      </c>
      <c r="BD104" s="874" t="s">
        <v>4199</v>
      </c>
      <c r="BE104" s="597">
        <v>2013</v>
      </c>
      <c r="BF104" s="865">
        <f t="shared" si="31"/>
        <v>0</v>
      </c>
      <c r="BG104" s="849" t="s">
        <v>136</v>
      </c>
    </row>
    <row r="105" spans="1:59" ht="11.25" customHeight="1" x14ac:dyDescent="0.2">
      <c r="A105" s="838" t="s">
        <v>4380</v>
      </c>
      <c r="B105" s="842" t="s">
        <v>1678</v>
      </c>
      <c r="C105" s="898" t="s">
        <v>131</v>
      </c>
      <c r="D105" s="898" t="s">
        <v>4273</v>
      </c>
      <c r="E105" s="705">
        <v>8</v>
      </c>
      <c r="F105" s="1153">
        <v>566</v>
      </c>
      <c r="G105" s="1153" t="s">
        <v>106</v>
      </c>
      <c r="H105" s="1153" t="s">
        <v>106</v>
      </c>
      <c r="I105" s="841">
        <v>10.59</v>
      </c>
      <c r="J105" s="624">
        <f t="shared" si="18"/>
        <v>5.0047214353163367</v>
      </c>
      <c r="K105" s="844">
        <v>0.13250000000000001</v>
      </c>
      <c r="L105" s="854">
        <v>4</v>
      </c>
      <c r="M105" s="615">
        <f t="shared" si="19"/>
        <v>0.53</v>
      </c>
      <c r="N105" s="837" t="s">
        <v>562</v>
      </c>
      <c r="O105" s="706">
        <v>0.125</v>
      </c>
      <c r="P105" s="1029">
        <v>43952</v>
      </c>
      <c r="Q105" s="1029">
        <v>43963</v>
      </c>
      <c r="R105" s="615">
        <f t="shared" si="20"/>
        <v>6.0000000000000053</v>
      </c>
      <c r="S105" s="673">
        <f>IF(INDEX(Historical!$D$7:$D$1257,MATCH(B105,Historical!$B$7:$B$1281,0))=0,"n/a",(INDEX(Historical!$C$7:$C$1259,MATCH(B105,Historical!$B$7:$B$1281,0))/INDEX(Historical!$D$7:$D$1257,MATCH(B105,Historical!$B$7:$B$1281,0))-1)*100)</f>
        <v>6.0913705583756306</v>
      </c>
      <c r="T105" s="673">
        <f>IF(INDEX(Historical!$F$7:$F$1250,MATCH(B105,Historical!$B$7:$B$1281,0))=0,"n/a",((INDEX(Historical!$C$7:$C$1259,MATCH(B105,Historical!$B$7:$B$1281,0))/INDEX(Historical!$F$7:$F$1250,MATCH(B105,Historical!$B$7:$B$1281,0)))^(1/3)-1)*100)</f>
        <v>6.5041983121399527</v>
      </c>
      <c r="U105" s="673">
        <f>IF(INDEX(Historical!$H$7:$H$1250,MATCH(B105,Historical!$B$7:$B$1281,0))=0,"n/a",((INDEX(Historical!$C$7:$C$1259,MATCH(B105,Historical!$B$7:$B$1281,0))/INDEX(Historical!$H$7:$H$1250,MATCH(B105,Historical!$B$7:$B$1281,0)))^(1/5)-1)*100)</f>
        <v>7.0020266773092477</v>
      </c>
      <c r="V105" s="673">
        <f>IF(INDEX(Historical!$O$7:$O$1250,MATCH(B105,Historical!$B$7:$B$1281,0))=0,"n/a",((INDEX(Historical!$C$7:$C$1259,MATCH(B105,Historical!$B$7:$B$1281,0))/INDEX(Historical!$O$7:$O$1250,MATCH(B105,Historical!$B$7:$B$1281,0)))^(1/10)-1)*100)</f>
        <v>6.0642022191530032</v>
      </c>
      <c r="W105" s="674">
        <f t="shared" si="21"/>
        <v>1.1546492719510979</v>
      </c>
      <c r="X105" s="675">
        <f t="shared" si="22"/>
        <v>0.67327179589511998</v>
      </c>
      <c r="Y105" s="843"/>
      <c r="Z105" s="624">
        <f t="shared" si="23"/>
        <v>41.085271317829459</v>
      </c>
      <c r="AA105" s="853">
        <f t="shared" si="24"/>
        <v>8.2093023255813957</v>
      </c>
      <c r="AB105" s="854">
        <v>9</v>
      </c>
      <c r="AC105" s="833">
        <v>1.29</v>
      </c>
      <c r="AD105" s="833" t="s">
        <v>136</v>
      </c>
      <c r="AE105" s="833">
        <v>0.32</v>
      </c>
      <c r="AF105" s="833">
        <v>1.69</v>
      </c>
      <c r="AG105" s="833" t="s">
        <v>136</v>
      </c>
      <c r="AH105" s="833">
        <v>209.20000000000002</v>
      </c>
      <c r="AI105" s="833" t="s">
        <v>136</v>
      </c>
      <c r="AJ105" s="833">
        <v>10.4</v>
      </c>
      <c r="AK105" s="833" t="s">
        <v>136</v>
      </c>
      <c r="AL105" s="845">
        <v>423.15</v>
      </c>
      <c r="AM105" s="839">
        <v>5.12</v>
      </c>
      <c r="AN105" s="833">
        <v>0.67</v>
      </c>
      <c r="AO105" s="711">
        <f t="shared" si="25"/>
        <v>3.7974457870441878</v>
      </c>
      <c r="AP105" s="712">
        <f t="shared" si="26"/>
        <v>12.006748112625584</v>
      </c>
      <c r="AQ105" s="855">
        <f t="shared" si="27"/>
        <v>-21.475493053350093</v>
      </c>
      <c r="AR105" s="624">
        <f>INDEX(Historical!$C$7:$C$1259,MATCH(B105,Historical!$B$7:$B$1281,0))*IF(AH105="n/a",1.03,IF(AH105&lt;0,1.01,IF(AH105&gt;10,1.1,(1+AH105/100))))</f>
        <v>0.57474999999999998</v>
      </c>
      <c r="AS105" s="853">
        <f t="shared" si="28"/>
        <v>0.59199250000000003</v>
      </c>
      <c r="AT105" s="853">
        <f t="shared" si="32"/>
        <v>0.60975227500000007</v>
      </c>
      <c r="AU105" s="853">
        <f t="shared" si="32"/>
        <v>0.6280448432500001</v>
      </c>
      <c r="AV105" s="853">
        <f t="shared" si="32"/>
        <v>0.64688618854750013</v>
      </c>
      <c r="AW105" s="624">
        <f t="shared" si="29"/>
        <v>3.0514258067975004</v>
      </c>
      <c r="AX105" s="719">
        <f t="shared" si="30"/>
        <v>28.814219138786594</v>
      </c>
      <c r="AY105" s="900">
        <v>0.38</v>
      </c>
      <c r="AZ105" s="839">
        <v>51.39</v>
      </c>
      <c r="BA105" s="839">
        <v>-1.03</v>
      </c>
      <c r="BB105" s="839">
        <v>5.9499999999999993</v>
      </c>
      <c r="BC105" s="839">
        <v>11.08</v>
      </c>
      <c r="BE105" s="597">
        <v>2013</v>
      </c>
      <c r="BF105" s="865">
        <f t="shared" si="31"/>
        <v>0</v>
      </c>
      <c r="BG105" s="849" t="s">
        <v>136</v>
      </c>
    </row>
    <row r="106" spans="1:59" ht="11.25" customHeight="1" x14ac:dyDescent="0.2">
      <c r="A106" s="838" t="s">
        <v>1458</v>
      </c>
      <c r="B106" s="842" t="s">
        <v>1459</v>
      </c>
      <c r="C106" s="898" t="s">
        <v>108</v>
      </c>
      <c r="D106" s="898" t="s">
        <v>118</v>
      </c>
      <c r="E106" s="705">
        <v>8</v>
      </c>
      <c r="F106" s="1153">
        <v>567</v>
      </c>
      <c r="G106" s="1153" t="s">
        <v>106</v>
      </c>
      <c r="H106" s="1153" t="s">
        <v>106</v>
      </c>
      <c r="I106" s="841">
        <v>60.79</v>
      </c>
      <c r="J106" s="624">
        <f t="shared" si="18"/>
        <v>3.0268136206612932</v>
      </c>
      <c r="K106" s="844">
        <v>0.46</v>
      </c>
      <c r="L106" s="854">
        <v>4</v>
      </c>
      <c r="M106" s="615">
        <f t="shared" si="19"/>
        <v>1.84</v>
      </c>
      <c r="N106" s="837" t="s">
        <v>261</v>
      </c>
      <c r="O106" s="706">
        <v>0.44</v>
      </c>
      <c r="P106" s="1029">
        <v>43958</v>
      </c>
      <c r="Q106" s="1029">
        <v>43994</v>
      </c>
      <c r="R106" s="615">
        <f t="shared" si="20"/>
        <v>4.5454545454545494</v>
      </c>
      <c r="S106" s="673">
        <f>IF(INDEX(Historical!$D$7:$D$1257,MATCH(B106,Historical!$B$7:$B$1281,0))=0,"n/a",(INDEX(Historical!$C$7:$C$1259,MATCH(B106,Historical!$B$7:$B$1281,0))/INDEX(Historical!$D$7:$D$1257,MATCH(B106,Historical!$B$7:$B$1281,0))-1)*100)</f>
        <v>4.5977011494252817</v>
      </c>
      <c r="T106" s="673">
        <f>IF(INDEX(Historical!$F$7:$F$1250,MATCH(B106,Historical!$B$7:$B$1281,0))=0,"n/a",((INDEX(Historical!$C$7:$C$1259,MATCH(B106,Historical!$B$7:$B$1281,0))/INDEX(Historical!$F$7:$F$1250,MATCH(B106,Historical!$B$7:$B$1281,0)))^(1/3)-1)*100)</f>
        <v>4.387973933172451</v>
      </c>
      <c r="U106" s="673">
        <f>IF(INDEX(Historical!$H$7:$H$1250,MATCH(B106,Historical!$B$7:$B$1281,0))=0,"n/a",((INDEX(Historical!$C$7:$C$1259,MATCH(B106,Historical!$B$7:$B$1281,0))/INDEX(Historical!$H$7:$H$1250,MATCH(B106,Historical!$B$7:$B$1281,0)))^(1/5)-1)*100)</f>
        <v>4.293171310462518</v>
      </c>
      <c r="V106" s="673">
        <f>IF(INDEX(Historical!$O$7:$O$1250,MATCH(B106,Historical!$B$7:$B$1281,0))=0,"n/a",((INDEX(Historical!$C$7:$C$1259,MATCH(B106,Historical!$B$7:$B$1281,0))/INDEX(Historical!$O$7:$O$1250,MATCH(B106,Historical!$B$7:$B$1281,0)))^(1/10)-1)*100)</f>
        <v>10.68353593314464</v>
      </c>
      <c r="W106" s="674">
        <f t="shared" si="21"/>
        <v>0.40184928822519966</v>
      </c>
      <c r="X106" s="675">
        <f t="shared" si="22"/>
        <v>0.40887345813928744</v>
      </c>
      <c r="Y106" s="641"/>
      <c r="Z106" s="624">
        <f t="shared" si="23"/>
        <v>32.56637168141593</v>
      </c>
      <c r="AA106" s="853">
        <f t="shared" si="24"/>
        <v>10.759292035398229</v>
      </c>
      <c r="AB106" s="854">
        <v>12</v>
      </c>
      <c r="AC106" s="833">
        <v>5.65</v>
      </c>
      <c r="AD106" s="833">
        <v>2.59</v>
      </c>
      <c r="AE106" s="833">
        <v>0.79</v>
      </c>
      <c r="AF106" s="833">
        <v>0.74</v>
      </c>
      <c r="AG106" s="833">
        <v>7.1</v>
      </c>
      <c r="AH106" s="833">
        <v>-6.2</v>
      </c>
      <c r="AI106" s="833">
        <v>12.16</v>
      </c>
      <c r="AJ106" s="833">
        <v>10.5</v>
      </c>
      <c r="AK106" s="833">
        <v>4.2</v>
      </c>
      <c r="AL106" s="845">
        <v>53640</v>
      </c>
      <c r="AM106" s="839">
        <v>0.1</v>
      </c>
      <c r="AN106" s="833">
        <v>0.24</v>
      </c>
      <c r="AO106" s="711">
        <f t="shared" si="25"/>
        <v>-3.4393071042744179</v>
      </c>
      <c r="AP106" s="712">
        <f t="shared" si="26"/>
        <v>7.3199849311238108</v>
      </c>
      <c r="AQ106" s="855">
        <f t="shared" si="27"/>
        <v>-40.513769637392592</v>
      </c>
      <c r="AR106" s="624">
        <f>INDEX(Historical!$C$7:$C$1259,MATCH(B106,Historical!$B$7:$B$1281,0))*IF(AH106="n/a",1.03,IF(AH106&lt;0,1.01,IF(AH106&gt;10,1.1,(1+AH106/100))))</f>
        <v>1.8382000000000001</v>
      </c>
      <c r="AS106" s="853">
        <f t="shared" si="28"/>
        <v>2.0220200000000004</v>
      </c>
      <c r="AT106" s="853">
        <f t="shared" si="32"/>
        <v>2.1069448400000006</v>
      </c>
      <c r="AU106" s="853">
        <f t="shared" si="32"/>
        <v>2.1954365232800006</v>
      </c>
      <c r="AV106" s="853">
        <f t="shared" si="32"/>
        <v>2.2876448572577606</v>
      </c>
      <c r="AW106" s="624">
        <f t="shared" si="29"/>
        <v>10.45024622053776</v>
      </c>
      <c r="AX106" s="719">
        <f t="shared" si="30"/>
        <v>17.190732391080378</v>
      </c>
      <c r="AY106" s="900">
        <v>1.33</v>
      </c>
      <c r="AZ106" s="839">
        <v>126.63</v>
      </c>
      <c r="BA106" s="839">
        <v>-2.98</v>
      </c>
      <c r="BB106" s="839">
        <v>8.1</v>
      </c>
      <c r="BC106" s="839">
        <v>35.83</v>
      </c>
      <c r="BE106" s="597">
        <v>2013</v>
      </c>
      <c r="BF106" s="865">
        <f t="shared" si="31"/>
        <v>0</v>
      </c>
      <c r="BG106" s="849">
        <v>0.70000000000000007</v>
      </c>
    </row>
    <row r="107" spans="1:59" ht="11.25" customHeight="1" x14ac:dyDescent="0.2">
      <c r="A107" s="838" t="s">
        <v>1448</v>
      </c>
      <c r="B107" s="842" t="s">
        <v>1449</v>
      </c>
      <c r="C107" s="898" t="s">
        <v>123</v>
      </c>
      <c r="D107" s="898" t="s">
        <v>4289</v>
      </c>
      <c r="E107" s="705">
        <v>8</v>
      </c>
      <c r="F107" s="1153">
        <v>568</v>
      </c>
      <c r="G107" s="1153" t="s">
        <v>106</v>
      </c>
      <c r="H107" s="1153" t="s">
        <v>106</v>
      </c>
      <c r="I107" s="841">
        <v>66.239999999999995</v>
      </c>
      <c r="J107" s="624">
        <f t="shared" si="18"/>
        <v>0.69444444444444453</v>
      </c>
      <c r="K107" s="844">
        <v>0.115</v>
      </c>
      <c r="L107" s="854">
        <v>4</v>
      </c>
      <c r="M107" s="615">
        <f t="shared" si="19"/>
        <v>0.46</v>
      </c>
      <c r="N107" s="837" t="s">
        <v>992</v>
      </c>
      <c r="O107" s="706">
        <v>0.11</v>
      </c>
      <c r="P107" s="1029">
        <v>43979</v>
      </c>
      <c r="Q107" s="1029">
        <v>43992</v>
      </c>
      <c r="R107" s="615">
        <f t="shared" si="20"/>
        <v>4.5454545454545494</v>
      </c>
      <c r="S107" s="673">
        <f>IF(INDEX(Historical!$D$7:$D$1257,MATCH(B107,Historical!$B$7:$B$1281,0))=0,"n/a",(INDEX(Historical!$C$7:$C$1259,MATCH(B107,Historical!$B$7:$B$1281,0))/INDEX(Historical!$D$7:$D$1257,MATCH(B107,Historical!$B$7:$B$1281,0))-1)*100)</f>
        <v>4.5977011494252817</v>
      </c>
      <c r="T107" s="673">
        <f>IF(INDEX(Historical!$F$7:$F$1250,MATCH(B107,Historical!$B$7:$B$1281,0))=0,"n/a",((INDEX(Historical!$C$7:$C$1259,MATCH(B107,Historical!$B$7:$B$1281,0))/INDEX(Historical!$F$7:$F$1250,MATCH(B107,Historical!$B$7:$B$1281,0)))^(1/3)-1)*100)</f>
        <v>4.8265840170789165</v>
      </c>
      <c r="U107" s="673">
        <f>IF(INDEX(Historical!$H$7:$H$1250,MATCH(B107,Historical!$B$7:$B$1281,0))=0,"n/a",((INDEX(Historical!$C$7:$C$1259,MATCH(B107,Historical!$B$7:$B$1281,0))/INDEX(Historical!$H$7:$H$1250,MATCH(B107,Historical!$B$7:$B$1281,0)))^(1/5)-1)*100)</f>
        <v>5.088842545712402</v>
      </c>
      <c r="V107" s="673" t="str">
        <f>IF(INDEX(Historical!$O$7:$O$1250,MATCH(B107,Historical!$B$7:$B$1281,0))=0,"n/a",((INDEX(Historical!$C$7:$C$1259,MATCH(B107,Historical!$B$7:$B$1281,0))/INDEX(Historical!$O$7:$O$1250,MATCH(B107,Historical!$B$7:$B$1281,0)))^(1/10)-1)*100)</f>
        <v>n/a</v>
      </c>
      <c r="W107" s="674" t="str">
        <f t="shared" si="21"/>
        <v>n/a</v>
      </c>
      <c r="X107" s="675" t="str">
        <f t="shared" si="22"/>
        <v>n/a</v>
      </c>
      <c r="Y107" s="843"/>
      <c r="Z107" s="624">
        <f t="shared" si="23"/>
        <v>61.333333333333343</v>
      </c>
      <c r="AA107" s="853">
        <f t="shared" si="24"/>
        <v>88.32</v>
      </c>
      <c r="AB107" s="854">
        <v>12</v>
      </c>
      <c r="AC107" s="833">
        <v>0.75</v>
      </c>
      <c r="AD107" s="833">
        <v>7.33</v>
      </c>
      <c r="AE107" s="833">
        <v>1.1100000000000001</v>
      </c>
      <c r="AF107" s="833">
        <v>2.04</v>
      </c>
      <c r="AG107" s="833">
        <v>2.5</v>
      </c>
      <c r="AH107" s="833">
        <v>-71</v>
      </c>
      <c r="AI107" s="833">
        <v>31.130000000000003</v>
      </c>
      <c r="AJ107" s="833">
        <v>-13.8</v>
      </c>
      <c r="AK107" s="833">
        <v>12</v>
      </c>
      <c r="AL107" s="845">
        <v>1300</v>
      </c>
      <c r="AM107" s="839">
        <v>0.70000000000000007</v>
      </c>
      <c r="AN107" s="833">
        <v>0.09</v>
      </c>
      <c r="AO107" s="711">
        <f t="shared" si="25"/>
        <v>-82.53671300984314</v>
      </c>
      <c r="AP107" s="712">
        <f t="shared" si="26"/>
        <v>5.7832869901568467</v>
      </c>
      <c r="AQ107" s="855">
        <f t="shared" si="27"/>
        <v>182.97844440875704</v>
      </c>
      <c r="AR107" s="624">
        <f>INDEX(Historical!$C$7:$C$1259,MATCH(B107,Historical!$B$7:$B$1281,0))*IF(AH107="n/a",1.03,IF(AH107&lt;0,1.01,IF(AH107&gt;10,1.1,(1+AH107/100))))</f>
        <v>0.45955000000000001</v>
      </c>
      <c r="AS107" s="853">
        <f t="shared" si="28"/>
        <v>0.50550500000000009</v>
      </c>
      <c r="AT107" s="853">
        <f t="shared" ref="AT107:AV126" si="33">IF($AK107="n/a",1.03*AS107,IF($AK107&lt;0,1.01*AS107,IF($AK107&gt;10,1.1*AS107,(1+$AK107/100)*AS107)))</f>
        <v>0.55605550000000015</v>
      </c>
      <c r="AU107" s="853">
        <f t="shared" si="33"/>
        <v>0.61166105000000026</v>
      </c>
      <c r="AV107" s="853">
        <f t="shared" si="33"/>
        <v>0.67282715500000034</v>
      </c>
      <c r="AW107" s="624">
        <f t="shared" si="29"/>
        <v>2.8055987050000009</v>
      </c>
      <c r="AX107" s="719">
        <f t="shared" si="30"/>
        <v>4.2355052913647357</v>
      </c>
      <c r="AY107" s="900">
        <v>1.46</v>
      </c>
      <c r="AZ107" s="839">
        <v>101.27999999999999</v>
      </c>
      <c r="BA107" s="839">
        <v>-17.919999999999998</v>
      </c>
      <c r="BB107" s="839">
        <v>-5.07</v>
      </c>
      <c r="BC107" s="839">
        <v>8.82</v>
      </c>
      <c r="BE107" s="597">
        <v>2013</v>
      </c>
      <c r="BF107" s="865">
        <f t="shared" si="31"/>
        <v>0</v>
      </c>
      <c r="BG107" s="849">
        <v>1.5</v>
      </c>
    </row>
    <row r="108" spans="1:59" ht="11.25" customHeight="1" x14ac:dyDescent="0.2">
      <c r="A108" s="838" t="s">
        <v>1100</v>
      </c>
      <c r="B108" s="842" t="s">
        <v>1101</v>
      </c>
      <c r="C108" s="898" t="s">
        <v>4253</v>
      </c>
      <c r="D108" s="898" t="s">
        <v>4254</v>
      </c>
      <c r="E108" s="705">
        <v>8</v>
      </c>
      <c r="F108" s="1153">
        <v>569</v>
      </c>
      <c r="G108" s="1153" t="s">
        <v>106</v>
      </c>
      <c r="H108" s="1153" t="s">
        <v>106</v>
      </c>
      <c r="I108" s="841">
        <v>67.72</v>
      </c>
      <c r="J108" s="624">
        <f t="shared" si="18"/>
        <v>3.0124040165386887</v>
      </c>
      <c r="K108" s="844">
        <v>0.51</v>
      </c>
      <c r="L108" s="854">
        <v>4</v>
      </c>
      <c r="M108" s="615">
        <f t="shared" si="19"/>
        <v>2.04</v>
      </c>
      <c r="N108" s="837" t="s">
        <v>239</v>
      </c>
      <c r="O108" s="706">
        <v>0.5</v>
      </c>
      <c r="P108" s="606">
        <v>44098</v>
      </c>
      <c r="Q108" s="606">
        <v>44113</v>
      </c>
      <c r="R108" s="615">
        <f t="shared" si="20"/>
        <v>2.0000000000000018</v>
      </c>
      <c r="S108" s="673">
        <f>IF(INDEX(Historical!$D$7:$D$1257,MATCH(B108,Historical!$B$7:$B$1281,0))=0,"n/a",(INDEX(Historical!$C$7:$C$1259,MATCH(B108,Historical!$B$7:$B$1281,0))/INDEX(Historical!$D$7:$D$1257,MATCH(B108,Historical!$B$7:$B$1281,0))-1)*100)</f>
        <v>4.6875</v>
      </c>
      <c r="T108" s="673">
        <f>IF(INDEX(Historical!$F$7:$F$1250,MATCH(B108,Historical!$B$7:$B$1281,0))=0,"n/a",((INDEX(Historical!$C$7:$C$1259,MATCH(B108,Historical!$B$7:$B$1281,0))/INDEX(Historical!$F$7:$F$1250,MATCH(B108,Historical!$B$7:$B$1281,0)))^(1/3)-1)*100)</f>
        <v>7.0164983468230524</v>
      </c>
      <c r="U108" s="673">
        <f>IF(INDEX(Historical!$H$7:$H$1250,MATCH(B108,Historical!$B$7:$B$1281,0))=0,"n/a",((INDEX(Historical!$C$7:$C$1259,MATCH(B108,Historical!$B$7:$B$1281,0))/INDEX(Historical!$H$7:$H$1250,MATCH(B108,Historical!$B$7:$B$1281,0)))^(1/5)-1)*100)</f>
        <v>11.71791314916495</v>
      </c>
      <c r="V108" s="673" t="str">
        <f>IF(INDEX(Historical!$O$7:$O$1250,MATCH(B108,Historical!$B$7:$B$1281,0))=0,"n/a",((INDEX(Historical!$C$7:$C$1259,MATCH(B108,Historical!$B$7:$B$1281,0))/INDEX(Historical!$O$7:$O$1250,MATCH(B108,Historical!$B$7:$B$1281,0)))^(1/10)-1)*100)</f>
        <v>n/a</v>
      </c>
      <c r="W108" s="674" t="str">
        <f t="shared" si="21"/>
        <v>n/a</v>
      </c>
      <c r="X108" s="675">
        <f t="shared" si="22"/>
        <v>0.45418268020019187</v>
      </c>
      <c r="Y108" s="634"/>
      <c r="Z108" s="624">
        <f t="shared" si="23"/>
        <v>566.66666666666674</v>
      </c>
      <c r="AA108" s="853">
        <f t="shared" si="24"/>
        <v>188.11111111111111</v>
      </c>
      <c r="AB108" s="854">
        <v>12</v>
      </c>
      <c r="AC108" s="833">
        <v>0.36</v>
      </c>
      <c r="AD108" s="833" t="s">
        <v>136</v>
      </c>
      <c r="AE108" s="833">
        <v>7.7</v>
      </c>
      <c r="AF108" s="833">
        <v>3.21</v>
      </c>
      <c r="AG108" s="833">
        <v>1.6</v>
      </c>
      <c r="AH108" s="834">
        <v>-3.9</v>
      </c>
      <c r="AI108" s="834">
        <v>129.46</v>
      </c>
      <c r="AJ108" s="833">
        <v>25.8</v>
      </c>
      <c r="AK108" s="833" t="s">
        <v>136</v>
      </c>
      <c r="AL108" s="845">
        <v>7960</v>
      </c>
      <c r="AM108" s="839">
        <v>0.1</v>
      </c>
      <c r="AN108" s="833">
        <v>0</v>
      </c>
      <c r="AO108" s="711">
        <f t="shared" si="25"/>
        <v>-173.38079394540748</v>
      </c>
      <c r="AP108" s="712">
        <f t="shared" si="26"/>
        <v>14.730317165703639</v>
      </c>
      <c r="AQ108" s="855">
        <f t="shared" si="27"/>
        <v>418.04618698707924</v>
      </c>
      <c r="AR108" s="624">
        <f>INDEX(Historical!$C$7:$C$1259,MATCH(B108,Historical!$B$7:$B$1281,0))*IF(AH108="n/a",1.03,IF(AH108&lt;0,1.01,IF(AH108&gt;10,1.1,(1+AH108/100))))</f>
        <v>2.0301</v>
      </c>
      <c r="AS108" s="853">
        <f t="shared" si="28"/>
        <v>2.2331100000000004</v>
      </c>
      <c r="AT108" s="853">
        <f t="shared" si="33"/>
        <v>2.3001033000000004</v>
      </c>
      <c r="AU108" s="853">
        <f t="shared" si="33"/>
        <v>2.3691063990000005</v>
      </c>
      <c r="AV108" s="853">
        <f t="shared" si="33"/>
        <v>2.4401795909700006</v>
      </c>
      <c r="AW108" s="624">
        <f t="shared" si="29"/>
        <v>11.372599289970001</v>
      </c>
      <c r="AX108" s="719">
        <f t="shared" si="30"/>
        <v>16.793560676269937</v>
      </c>
      <c r="AY108" s="900">
        <v>0.41</v>
      </c>
      <c r="AZ108" s="839">
        <v>17.61</v>
      </c>
      <c r="BA108" s="839">
        <v>-21.95</v>
      </c>
      <c r="BB108" s="839">
        <v>-2.29</v>
      </c>
      <c r="BC108" s="839">
        <v>-8.0500000000000007</v>
      </c>
      <c r="BE108" s="597">
        <v>2013</v>
      </c>
      <c r="BF108" s="865">
        <f t="shared" si="31"/>
        <v>0</v>
      </c>
      <c r="BG108" s="849">
        <v>0.6</v>
      </c>
    </row>
    <row r="109" spans="1:59" ht="11.25" customHeight="1" x14ac:dyDescent="0.2">
      <c r="A109" s="838" t="s">
        <v>1347</v>
      </c>
      <c r="B109" s="842" t="s">
        <v>1348</v>
      </c>
      <c r="C109" s="898" t="s">
        <v>245</v>
      </c>
      <c r="D109" s="898" t="s">
        <v>4279</v>
      </c>
      <c r="E109" s="705">
        <v>8</v>
      </c>
      <c r="F109" s="1153">
        <v>570</v>
      </c>
      <c r="G109" s="1153" t="s">
        <v>106</v>
      </c>
      <c r="H109" s="1153" t="s">
        <v>106</v>
      </c>
      <c r="I109" s="841">
        <v>142.75</v>
      </c>
      <c r="J109" s="624">
        <f t="shared" si="18"/>
        <v>0.58844133099824869</v>
      </c>
      <c r="K109" s="844">
        <v>0.21</v>
      </c>
      <c r="L109" s="854">
        <v>4</v>
      </c>
      <c r="M109" s="615">
        <f t="shared" si="19"/>
        <v>0.84</v>
      </c>
      <c r="N109" s="837" t="s">
        <v>3917</v>
      </c>
      <c r="O109" s="706">
        <v>0.17</v>
      </c>
      <c r="P109" s="606">
        <v>44112</v>
      </c>
      <c r="Q109" s="606">
        <v>44127</v>
      </c>
      <c r="R109" s="615">
        <f t="shared" si="20"/>
        <v>23.52941176470587</v>
      </c>
      <c r="S109" s="673">
        <f>IF(INDEX(Historical!$D$7:$D$1257,MATCH(B109,Historical!$B$7:$B$1281,0))=0,"n/a",(INDEX(Historical!$C$7:$C$1259,MATCH(B109,Historical!$B$7:$B$1281,0))/INDEX(Historical!$D$7:$D$1257,MATCH(B109,Historical!$B$7:$B$1281,0))-1)*100)</f>
        <v>22.033898305084755</v>
      </c>
      <c r="T109" s="673">
        <f>IF(INDEX(Historical!$F$7:$F$1250,MATCH(B109,Historical!$B$7:$B$1281,0))=0,"n/a",((INDEX(Historical!$C$7:$C$1259,MATCH(B109,Historical!$B$7:$B$1281,0))/INDEX(Historical!$F$7:$F$1250,MATCH(B109,Historical!$B$7:$B$1281,0)))^(1/3)-1)*100)</f>
        <v>24.846658815615498</v>
      </c>
      <c r="U109" s="673">
        <f>IF(INDEX(Historical!$H$7:$H$1250,MATCH(B109,Historical!$B$7:$B$1281,0))=0,"n/a",((INDEX(Historical!$C$7:$C$1259,MATCH(B109,Historical!$B$7:$B$1281,0))/INDEX(Historical!$H$7:$H$1250,MATCH(B109,Historical!$B$7:$B$1281,0)))^(1/5)-1)*100)</f>
        <v>18.742593811736906</v>
      </c>
      <c r="V109" s="673" t="str">
        <f>IF(INDEX(Historical!$O$7:$O$1250,MATCH(B109,Historical!$B$7:$B$1281,0))=0,"n/a",((INDEX(Historical!$C$7:$C$1259,MATCH(B109,Historical!$B$7:$B$1281,0))/INDEX(Historical!$O$7:$O$1250,MATCH(B109,Historical!$B$7:$B$1281,0)))^(1/10)-1)*100)</f>
        <v>n/a</v>
      </c>
      <c r="W109" s="674" t="str">
        <f t="shared" si="21"/>
        <v>n/a</v>
      </c>
      <c r="X109" s="675">
        <f t="shared" si="22"/>
        <v>0.49193159610858023</v>
      </c>
      <c r="Y109" s="627"/>
      <c r="Z109" s="624">
        <f t="shared" si="23"/>
        <v>12.334801762114537</v>
      </c>
      <c r="AA109" s="853">
        <f t="shared" si="24"/>
        <v>20.961820851688696</v>
      </c>
      <c r="AB109" s="854">
        <v>9</v>
      </c>
      <c r="AC109" s="833">
        <v>6.81</v>
      </c>
      <c r="AD109" s="833">
        <v>1.47</v>
      </c>
      <c r="AE109" s="833">
        <v>2.1800000000000002</v>
      </c>
      <c r="AF109" s="833">
        <v>3.54</v>
      </c>
      <c r="AG109" s="833">
        <v>18.5</v>
      </c>
      <c r="AH109" s="833">
        <v>7.0000000000000009</v>
      </c>
      <c r="AI109" s="833">
        <v>4.75</v>
      </c>
      <c r="AJ109" s="833">
        <v>38.1</v>
      </c>
      <c r="AK109" s="833">
        <v>14.000000000000002</v>
      </c>
      <c r="AL109" s="845">
        <v>1380</v>
      </c>
      <c r="AM109" s="839">
        <v>4.9000000000000004</v>
      </c>
      <c r="AN109" s="833">
        <v>0</v>
      </c>
      <c r="AO109" s="711">
        <f t="shared" si="25"/>
        <v>-1.6307857089535425</v>
      </c>
      <c r="AP109" s="712">
        <f t="shared" si="26"/>
        <v>19.331035142735153</v>
      </c>
      <c r="AQ109" s="855">
        <f t="shared" si="27"/>
        <v>81.603776043681293</v>
      </c>
      <c r="AR109" s="624">
        <f>INDEX(Historical!$C$7:$C$1259,MATCH(B109,Historical!$B$7:$B$1281,0))*IF(AH109="n/a",1.03,IF(AH109&lt;0,1.01,IF(AH109&gt;10,1.1,(1+AH109/100))))</f>
        <v>0.77039999999999997</v>
      </c>
      <c r="AS109" s="853">
        <f t="shared" si="28"/>
        <v>0.8069940000000001</v>
      </c>
      <c r="AT109" s="853">
        <f t="shared" si="33"/>
        <v>0.88769340000000019</v>
      </c>
      <c r="AU109" s="853">
        <f t="shared" si="33"/>
        <v>0.97646274000000033</v>
      </c>
      <c r="AV109" s="853">
        <f t="shared" si="33"/>
        <v>1.0741090140000005</v>
      </c>
      <c r="AW109" s="624">
        <f t="shared" si="29"/>
        <v>4.5156591540000006</v>
      </c>
      <c r="AX109" s="719">
        <f t="shared" si="30"/>
        <v>3.1633339082311736</v>
      </c>
      <c r="AY109" s="900">
        <v>0.93</v>
      </c>
      <c r="AZ109" s="839">
        <v>155.47999999999999</v>
      </c>
      <c r="BA109" s="839">
        <v>-5.1499999999999995</v>
      </c>
      <c r="BB109" s="839">
        <v>11.98</v>
      </c>
      <c r="BC109" s="839">
        <v>43.39</v>
      </c>
      <c r="BE109" s="597">
        <v>2013</v>
      </c>
      <c r="BF109" s="865">
        <f t="shared" si="31"/>
        <v>0</v>
      </c>
      <c r="BG109" s="849">
        <v>12.8</v>
      </c>
    </row>
    <row r="110" spans="1:59" s="744" customFormat="1" ht="11.25" customHeight="1" x14ac:dyDescent="0.2">
      <c r="A110" s="726" t="s">
        <v>1620</v>
      </c>
      <c r="B110" s="751" t="s">
        <v>1621</v>
      </c>
      <c r="C110" s="898" t="s">
        <v>108</v>
      </c>
      <c r="D110" s="898" t="s">
        <v>4272</v>
      </c>
      <c r="E110" s="727">
        <v>8</v>
      </c>
      <c r="F110" s="1153">
        <v>571</v>
      </c>
      <c r="G110" s="1152" t="s">
        <v>106</v>
      </c>
      <c r="H110" s="1152" t="s">
        <v>106</v>
      </c>
      <c r="I110" s="728">
        <v>18.260000000000002</v>
      </c>
      <c r="J110" s="729">
        <f t="shared" si="18"/>
        <v>2.3001095290251916</v>
      </c>
      <c r="K110" s="730">
        <v>0.105</v>
      </c>
      <c r="L110" s="731">
        <v>4</v>
      </c>
      <c r="M110" s="732">
        <f t="shared" si="19"/>
        <v>0.42</v>
      </c>
      <c r="N110" s="733" t="s">
        <v>985</v>
      </c>
      <c r="O110" s="734">
        <v>0.1</v>
      </c>
      <c r="P110" s="1122">
        <v>44140</v>
      </c>
      <c r="Q110" s="1122">
        <v>44155</v>
      </c>
      <c r="R110" s="732">
        <f t="shared" si="20"/>
        <v>4.9999999999999902</v>
      </c>
      <c r="S110" s="673">
        <f>IF(INDEX(Historical!$D$7:$D$1257,MATCH(B110,Historical!$B$7:$B$1281,0))=0,"n/a",(INDEX(Historical!$C$7:$C$1259,MATCH(B110,Historical!$B$7:$B$1281,0))/INDEX(Historical!$D$7:$D$1257,MATCH(B110,Historical!$B$7:$B$1281,0))-1)*100)</f>
        <v>11.111111111111116</v>
      </c>
      <c r="T110" s="673">
        <f>IF(INDEX(Historical!$F$7:$F$1250,MATCH(B110,Historical!$B$7:$B$1281,0))=0,"n/a",((INDEX(Historical!$C$7:$C$1259,MATCH(B110,Historical!$B$7:$B$1281,0))/INDEX(Historical!$F$7:$F$1250,MATCH(B110,Historical!$B$7:$B$1281,0)))^(1/3)-1)*100)</f>
        <v>12.624788044360603</v>
      </c>
      <c r="U110" s="673">
        <f>IF(INDEX(Historical!$H$7:$H$1250,MATCH(B110,Historical!$B$7:$B$1281,0))=0,"n/a",((INDEX(Historical!$C$7:$C$1259,MATCH(B110,Historical!$B$7:$B$1281,0))/INDEX(Historical!$H$7:$H$1250,MATCH(B110,Historical!$B$7:$B$1281,0)))^(1/5)-1)*100)</f>
        <v>14.869835499703509</v>
      </c>
      <c r="V110" s="673" t="str">
        <f>IF(INDEX(Historical!$O$7:$O$1250,MATCH(B110,Historical!$B$7:$B$1281,0))=0,"n/a",((INDEX(Historical!$C$7:$C$1259,MATCH(B110,Historical!$B$7:$B$1281,0))/INDEX(Historical!$O$7:$O$1250,MATCH(B110,Historical!$B$7:$B$1281,0)))^(1/10)-1)*100)</f>
        <v>n/a</v>
      </c>
      <c r="W110" s="674" t="str">
        <f t="shared" si="21"/>
        <v>n/a</v>
      </c>
      <c r="X110" s="675">
        <f t="shared" si="22"/>
        <v>1.101469296274334</v>
      </c>
      <c r="Y110" s="745"/>
      <c r="Z110" s="729">
        <f t="shared" si="23"/>
        <v>21.319796954314722</v>
      </c>
      <c r="AA110" s="736">
        <f t="shared" si="24"/>
        <v>9.2690355329949252</v>
      </c>
      <c r="AB110" s="731">
        <v>12</v>
      </c>
      <c r="AC110" s="737">
        <v>1.97</v>
      </c>
      <c r="AD110" s="737" t="s">
        <v>136</v>
      </c>
      <c r="AE110" s="737">
        <v>3.21</v>
      </c>
      <c r="AF110" s="737">
        <v>0.97</v>
      </c>
      <c r="AG110" s="737">
        <v>10.7</v>
      </c>
      <c r="AH110" s="737">
        <v>40.9</v>
      </c>
      <c r="AI110" s="737" t="s">
        <v>136</v>
      </c>
      <c r="AJ110" s="737">
        <v>13.5</v>
      </c>
      <c r="AK110" s="737" t="s">
        <v>136</v>
      </c>
      <c r="AL110" s="738">
        <v>136.63</v>
      </c>
      <c r="AM110" s="739">
        <v>2.4</v>
      </c>
      <c r="AN110" s="737">
        <v>7.0000000000000007E-2</v>
      </c>
      <c r="AO110" s="740">
        <f t="shared" si="25"/>
        <v>7.9009094957337762</v>
      </c>
      <c r="AP110" s="741">
        <f t="shared" si="26"/>
        <v>17.169945028728701</v>
      </c>
      <c r="AQ110" s="742">
        <f t="shared" si="27"/>
        <v>-36.786202395696776</v>
      </c>
      <c r="AR110" s="624">
        <f>INDEX(Historical!$C$7:$C$1259,MATCH(B110,Historical!$B$7:$B$1281,0))*IF(AH110="n/a",1.03,IF(AH110&lt;0,1.01,IF(AH110&gt;10,1.1,(1+AH110/100))))</f>
        <v>0.44000000000000006</v>
      </c>
      <c r="AS110" s="736">
        <f t="shared" si="28"/>
        <v>0.45320000000000005</v>
      </c>
      <c r="AT110" s="736">
        <f t="shared" si="33"/>
        <v>0.46679600000000004</v>
      </c>
      <c r="AU110" s="736">
        <f t="shared" si="33"/>
        <v>0.48079988000000007</v>
      </c>
      <c r="AV110" s="736">
        <f t="shared" si="33"/>
        <v>0.4952238764000001</v>
      </c>
      <c r="AW110" s="729">
        <f t="shared" si="29"/>
        <v>2.3360197564000007</v>
      </c>
      <c r="AX110" s="743">
        <f t="shared" si="30"/>
        <v>12.7930983373494</v>
      </c>
      <c r="AY110" s="901">
        <v>1.27</v>
      </c>
      <c r="AZ110" s="739">
        <v>77.97</v>
      </c>
      <c r="BA110" s="739">
        <v>-8.61</v>
      </c>
      <c r="BB110" s="739">
        <v>-1</v>
      </c>
      <c r="BC110" s="739">
        <v>11.05</v>
      </c>
      <c r="BD110" s="875"/>
      <c r="BE110" s="597">
        <v>2013</v>
      </c>
      <c r="BF110" s="865">
        <f t="shared" si="31"/>
        <v>0</v>
      </c>
      <c r="BG110" s="793">
        <v>1.3</v>
      </c>
    </row>
    <row r="111" spans="1:59" ht="11.25" customHeight="1" x14ac:dyDescent="0.2">
      <c r="A111" s="831" t="s">
        <v>1632</v>
      </c>
      <c r="B111" s="842" t="s">
        <v>1633</v>
      </c>
      <c r="C111" s="898" t="s">
        <v>4276</v>
      </c>
      <c r="D111" s="898" t="s">
        <v>4304</v>
      </c>
      <c r="E111" s="705">
        <v>8</v>
      </c>
      <c r="F111" s="1153">
        <v>572</v>
      </c>
      <c r="G111" s="1153" t="s">
        <v>106</v>
      </c>
      <c r="H111" s="1153" t="s">
        <v>106</v>
      </c>
      <c r="I111" s="841">
        <v>48.81</v>
      </c>
      <c r="J111" s="624">
        <f t="shared" si="18"/>
        <v>0.69657856996517109</v>
      </c>
      <c r="K111" s="844">
        <v>0.34</v>
      </c>
      <c r="L111" s="854">
        <v>1</v>
      </c>
      <c r="M111" s="615">
        <f t="shared" si="19"/>
        <v>0.34</v>
      </c>
      <c r="N111" s="837" t="s">
        <v>171</v>
      </c>
      <c r="O111" s="706">
        <v>0.28999999999999998</v>
      </c>
      <c r="P111" s="606">
        <v>44145</v>
      </c>
      <c r="Q111" s="606">
        <v>44166</v>
      </c>
      <c r="R111" s="615">
        <f t="shared" si="20"/>
        <v>17.241379310344847</v>
      </c>
      <c r="S111" s="673">
        <f>IF(INDEX(Historical!$D$7:$D$1257,MATCH(B111,Historical!$B$7:$B$1281,0))=0,"n/a",(INDEX(Historical!$C$7:$C$1259,MATCH(B111,Historical!$B$7:$B$1281,0))/INDEX(Historical!$D$7:$D$1257,MATCH(B111,Historical!$B$7:$B$1281,0))-1)*100)</f>
        <v>17.24137931034484</v>
      </c>
      <c r="T111" s="673">
        <f>IF(INDEX(Historical!$F$7:$F$1250,MATCH(B111,Historical!$B$7:$B$1281,0))=0,"n/a",((INDEX(Historical!$C$7:$C$1259,MATCH(B111,Historical!$B$7:$B$1281,0))/INDEX(Historical!$F$7:$F$1250,MATCH(B111,Historical!$B$7:$B$1281,0)))^(1/3)-1)*100)</f>
        <v>9.3541299792876842</v>
      </c>
      <c r="U111" s="673">
        <f>IF(INDEX(Historical!$H$7:$H$1250,MATCH(B111,Historical!$B$7:$B$1281,0))=0,"n/a",((INDEX(Historical!$C$7:$C$1259,MATCH(B111,Historical!$B$7:$B$1281,0))/INDEX(Historical!$H$7:$H$1250,MATCH(B111,Historical!$B$7:$B$1281,0)))^(1/5)-1)*100)</f>
        <v>7.2145025900850923</v>
      </c>
      <c r="V111" s="673">
        <f>IF(INDEX(Historical!$O$7:$O$1250,MATCH(B111,Historical!$B$7:$B$1281,0))=0,"n/a",((INDEX(Historical!$C$7:$C$1259,MATCH(B111,Historical!$B$7:$B$1281,0))/INDEX(Historical!$O$7:$O$1250,MATCH(B111,Historical!$B$7:$B$1281,0)))^(1/10)-1)*100)</f>
        <v>7.4977804479825272</v>
      </c>
      <c r="W111" s="674">
        <f t="shared" si="21"/>
        <v>0.96221843786134631</v>
      </c>
      <c r="X111" s="675" t="str">
        <f t="shared" si="22"/>
        <v>n/a</v>
      </c>
      <c r="Y111" s="843"/>
      <c r="Z111" s="624">
        <f t="shared" si="23"/>
        <v>680</v>
      </c>
      <c r="AA111" s="853">
        <f t="shared" si="24"/>
        <v>976.2</v>
      </c>
      <c r="AB111" s="854">
        <v>12</v>
      </c>
      <c r="AC111" s="833">
        <v>0.05</v>
      </c>
      <c r="AD111" s="833">
        <v>38.31</v>
      </c>
      <c r="AE111" s="833">
        <v>10.91</v>
      </c>
      <c r="AF111" s="833">
        <v>4.17</v>
      </c>
      <c r="AG111" s="833">
        <v>23.9</v>
      </c>
      <c r="AH111" s="834">
        <v>10.100000000000001</v>
      </c>
      <c r="AI111" s="834">
        <v>-58.07</v>
      </c>
      <c r="AJ111" s="833">
        <v>-33.900000000000006</v>
      </c>
      <c r="AK111" s="833">
        <v>24.4</v>
      </c>
      <c r="AL111" s="845">
        <v>2410</v>
      </c>
      <c r="AM111" s="839">
        <v>0.89999999999999991</v>
      </c>
      <c r="AN111" s="833">
        <v>1.18</v>
      </c>
      <c r="AO111" s="711">
        <f t="shared" si="25"/>
        <v>-968.28891883994982</v>
      </c>
      <c r="AP111" s="712">
        <f t="shared" si="26"/>
        <v>7.9110811600502631</v>
      </c>
      <c r="AQ111" s="855">
        <f t="shared" si="27"/>
        <v>1245.0739756608184</v>
      </c>
      <c r="AR111" s="624">
        <f>INDEX(Historical!$C$7:$C$1259,MATCH(B111,Historical!$B$7:$B$1281,0))*IF(AH111="n/a",1.03,IF(AH111&lt;0,1.01,IF(AH111&gt;10,1.1,(1+AH111/100))))</f>
        <v>0.37400000000000005</v>
      </c>
      <c r="AS111" s="853">
        <f t="shared" si="28"/>
        <v>0.37774000000000008</v>
      </c>
      <c r="AT111" s="853">
        <f t="shared" si="33"/>
        <v>0.41551400000000011</v>
      </c>
      <c r="AU111" s="853">
        <f t="shared" si="33"/>
        <v>0.45706540000000018</v>
      </c>
      <c r="AV111" s="853">
        <f t="shared" si="33"/>
        <v>0.50277194000000025</v>
      </c>
      <c r="AW111" s="624">
        <f t="shared" si="29"/>
        <v>2.1270913400000007</v>
      </c>
      <c r="AX111" s="719">
        <f t="shared" si="30"/>
        <v>4.3579007170661761</v>
      </c>
      <c r="AY111" s="900">
        <v>0.38</v>
      </c>
      <c r="AZ111" s="839">
        <v>25.900000000000002</v>
      </c>
      <c r="BA111" s="839">
        <v>-18.55</v>
      </c>
      <c r="BB111" s="839">
        <v>6.1400000000000006</v>
      </c>
      <c r="BC111" s="839">
        <v>2.88</v>
      </c>
      <c r="BE111" s="597">
        <v>2014</v>
      </c>
      <c r="BF111" s="865">
        <f t="shared" si="31"/>
        <v>0</v>
      </c>
      <c r="BG111" s="849">
        <v>6.5</v>
      </c>
    </row>
    <row r="112" spans="1:59" ht="11.25" customHeight="1" x14ac:dyDescent="0.2">
      <c r="A112" s="676" t="s">
        <v>4101</v>
      </c>
      <c r="B112" s="754" t="s">
        <v>4098</v>
      </c>
      <c r="C112" s="898" t="s">
        <v>4253</v>
      </c>
      <c r="D112" s="898" t="s">
        <v>4283</v>
      </c>
      <c r="E112" s="705">
        <v>8</v>
      </c>
      <c r="F112" s="1153">
        <v>573</v>
      </c>
      <c r="G112" s="1153" t="s">
        <v>106</v>
      </c>
      <c r="H112" s="1153" t="s">
        <v>106</v>
      </c>
      <c r="I112" s="850">
        <v>52.01</v>
      </c>
      <c r="J112" s="624">
        <f t="shared" si="18"/>
        <v>7.6908286867910016</v>
      </c>
      <c r="K112" s="831">
        <v>1</v>
      </c>
      <c r="L112" s="1153">
        <v>4</v>
      </c>
      <c r="M112" s="615">
        <f t="shared" si="19"/>
        <v>4</v>
      </c>
      <c r="N112" s="1153" t="s">
        <v>512</v>
      </c>
      <c r="O112" s="578">
        <v>0.4</v>
      </c>
      <c r="P112" s="606">
        <v>44148</v>
      </c>
      <c r="Q112" s="606">
        <v>44165</v>
      </c>
      <c r="R112" s="615">
        <f t="shared" si="20"/>
        <v>149.99999999999997</v>
      </c>
      <c r="S112" s="673">
        <f>IF(INDEX(Historical!$D$7:$D$1257,MATCH(B112,Historical!$B$7:$B$1281,0))=0,"n/a",(INDEX(Historical!$C$7:$C$1259,MATCH(B112,Historical!$B$7:$B$1281,0))/INDEX(Historical!$D$7:$D$1257,MATCH(B112,Historical!$B$7:$B$1281,0))-1)*100)</f>
        <v>331.81818181818181</v>
      </c>
      <c r="T112" s="673">
        <f>IF(INDEX(Historical!$F$7:$F$1250,MATCH(B112,Historical!$B$7:$B$1281,0))=0,"n/a",((INDEX(Historical!$C$7:$C$1259,MATCH(B112,Historical!$B$7:$B$1281,0))/INDEX(Historical!$F$7:$F$1250,MATCH(B112,Historical!$B$7:$B$1281,0)))^(1/3)-1)*100)</f>
        <v>119.36147884137979</v>
      </c>
      <c r="U112" s="673">
        <f>IF(INDEX(Historical!$H$7:$H$1250,MATCH(B112,Historical!$B$7:$B$1281,0))=0,"n/a",((INDEX(Historical!$C$7:$C$1259,MATCH(B112,Historical!$B$7:$B$1281,0))/INDEX(Historical!$H$7:$H$1250,MATCH(B112,Historical!$B$7:$B$1281,0)))^(1/5)-1)*100)</f>
        <v>88.422483102492009</v>
      </c>
      <c r="V112" s="673">
        <f>IF(INDEX(Historical!$O$7:$O$1250,MATCH(B112,Historical!$B$7:$B$1281,0))=0,"n/a",((INDEX(Historical!$C$7:$C$1259,MATCH(B112,Historical!$B$7:$B$1281,0))/INDEX(Historical!$O$7:$O$1250,MATCH(B112,Historical!$B$7:$B$1281,0)))^(1/10)-1)*100)</f>
        <v>47.119202140403551</v>
      </c>
      <c r="W112" s="674">
        <f t="shared" si="21"/>
        <v>1.8765700412119652</v>
      </c>
      <c r="X112" s="675">
        <f t="shared" si="22"/>
        <v>3.5798576154855066</v>
      </c>
      <c r="Y112" s="625"/>
      <c r="Z112" s="624">
        <f t="shared" si="23"/>
        <v>29.985007496251875</v>
      </c>
      <c r="AA112" s="853">
        <f t="shared" si="24"/>
        <v>3.89880059970015</v>
      </c>
      <c r="AB112" s="854">
        <v>12</v>
      </c>
      <c r="AC112" s="849">
        <v>13.34</v>
      </c>
      <c r="AD112" s="849" t="s">
        <v>136</v>
      </c>
      <c r="AE112" s="833">
        <v>5.56</v>
      </c>
      <c r="AF112" s="833">
        <v>1.08</v>
      </c>
      <c r="AG112" s="833">
        <v>35</v>
      </c>
      <c r="AH112" s="833">
        <v>22.6</v>
      </c>
      <c r="AI112" s="833">
        <v>-64.19</v>
      </c>
      <c r="AJ112" s="653">
        <v>24.7</v>
      </c>
      <c r="AK112" s="653" t="s">
        <v>136</v>
      </c>
      <c r="AL112" s="849">
        <v>313.39999999999998</v>
      </c>
      <c r="AM112" s="849">
        <v>4.3</v>
      </c>
      <c r="AN112" s="849">
        <v>0.99</v>
      </c>
      <c r="AO112" s="711">
        <f t="shared" si="25"/>
        <v>92.214511189582865</v>
      </c>
      <c r="AP112" s="712">
        <f t="shared" si="26"/>
        <v>96.113311789283017</v>
      </c>
      <c r="AQ112" s="855">
        <f t="shared" si="27"/>
        <v>-56.740038281846893</v>
      </c>
      <c r="AR112" s="624">
        <f>INDEX(Historical!$C$7:$C$1259,MATCH(B112,Historical!$B$7:$B$1281,0))*IF(AH112="n/a",1.03,IF(AH112&lt;0,1.01,IF(AH112&gt;10,1.1,(1+AH112/100))))</f>
        <v>2.09</v>
      </c>
      <c r="AS112" s="853">
        <f t="shared" si="28"/>
        <v>2.1109</v>
      </c>
      <c r="AT112" s="853">
        <f t="shared" si="33"/>
        <v>2.1742270000000001</v>
      </c>
      <c r="AU112" s="853">
        <f t="shared" si="33"/>
        <v>2.2394538100000001</v>
      </c>
      <c r="AV112" s="853">
        <f t="shared" si="33"/>
        <v>2.3066374243000003</v>
      </c>
      <c r="AW112" s="624">
        <f t="shared" si="29"/>
        <v>10.921218234299999</v>
      </c>
      <c r="AX112" s="719">
        <f t="shared" si="30"/>
        <v>20.998304622764852</v>
      </c>
      <c r="AY112" s="701">
        <v>0.76</v>
      </c>
      <c r="AZ112" s="833">
        <v>95.6</v>
      </c>
      <c r="BA112" s="833">
        <v>-8.59</v>
      </c>
      <c r="BB112" s="833">
        <v>5.1400000000000006</v>
      </c>
      <c r="BC112" s="833">
        <v>31.89</v>
      </c>
      <c r="BE112" s="597">
        <v>2013</v>
      </c>
      <c r="BF112" s="865">
        <f t="shared" si="31"/>
        <v>0</v>
      </c>
      <c r="BG112" s="849">
        <v>14.099999999999998</v>
      </c>
    </row>
    <row r="113" spans="1:59" ht="11.25" customHeight="1" x14ac:dyDescent="0.2">
      <c r="A113" s="838" t="s">
        <v>1517</v>
      </c>
      <c r="B113" s="842" t="s">
        <v>1518</v>
      </c>
      <c r="C113" s="898" t="s">
        <v>112</v>
      </c>
      <c r="D113" s="898" t="s">
        <v>211</v>
      </c>
      <c r="E113" s="705">
        <v>8</v>
      </c>
      <c r="F113" s="1153">
        <v>574</v>
      </c>
      <c r="G113" s="1153" t="s">
        <v>106</v>
      </c>
      <c r="H113" s="1153" t="s">
        <v>106</v>
      </c>
      <c r="I113" s="841">
        <v>118.66</v>
      </c>
      <c r="J113" s="624">
        <f t="shared" si="18"/>
        <v>1.1124220461823697</v>
      </c>
      <c r="K113" s="844">
        <v>0.33</v>
      </c>
      <c r="L113" s="854">
        <v>4</v>
      </c>
      <c r="M113" s="615">
        <f t="shared" si="19"/>
        <v>1.32</v>
      </c>
      <c r="N113" s="837" t="s">
        <v>515</v>
      </c>
      <c r="O113" s="706">
        <v>0.3</v>
      </c>
      <c r="P113" s="606">
        <v>44148</v>
      </c>
      <c r="Q113" s="606">
        <v>44165</v>
      </c>
      <c r="R113" s="615">
        <f t="shared" si="20"/>
        <v>10.000000000000009</v>
      </c>
      <c r="S113" s="673">
        <f>IF(INDEX(Historical!$D$7:$D$1257,MATCH(B113,Historical!$B$7:$B$1281,0))=0,"n/a",(INDEX(Historical!$C$7:$C$1259,MATCH(B113,Historical!$B$7:$B$1281,0))/INDEX(Historical!$D$7:$D$1257,MATCH(B113,Historical!$B$7:$B$1281,0))-1)*100)</f>
        <v>10.810810810810789</v>
      </c>
      <c r="T113" s="673">
        <f>IF(INDEX(Historical!$F$7:$F$1250,MATCH(B113,Historical!$B$7:$B$1281,0))=0,"n/a",((INDEX(Historical!$C$7:$C$1259,MATCH(B113,Historical!$B$7:$B$1281,0))/INDEX(Historical!$F$7:$F$1250,MATCH(B113,Historical!$B$7:$B$1281,0)))^(1/3)-1)*100)</f>
        <v>12.23507977934435</v>
      </c>
      <c r="U113" s="673">
        <f>IF(INDEX(Historical!$H$7:$H$1250,MATCH(B113,Historical!$B$7:$B$1281,0))=0,"n/a",((INDEX(Historical!$C$7:$C$1259,MATCH(B113,Historical!$B$7:$B$1281,0))/INDEX(Historical!$H$7:$H$1250,MATCH(B113,Historical!$B$7:$B$1281,0)))^(1/5)-1)*100)</f>
        <v>11.933842930847227</v>
      </c>
      <c r="V113" s="673" t="str">
        <f>IF(INDEX(Historical!$O$7:$O$1250,MATCH(B113,Historical!$B$7:$B$1281,0))=0,"n/a",((INDEX(Historical!$C$7:$C$1259,MATCH(B113,Historical!$B$7:$B$1281,0))/INDEX(Historical!$O$7:$O$1250,MATCH(B113,Historical!$B$7:$B$1281,0)))^(1/10)-1)*100)</f>
        <v>n/a</v>
      </c>
      <c r="W113" s="674" t="str">
        <f t="shared" si="21"/>
        <v>n/a</v>
      </c>
      <c r="X113" s="675">
        <f t="shared" si="22"/>
        <v>1.1699846010634538</v>
      </c>
      <c r="Y113" s="637"/>
      <c r="Z113" s="624">
        <f t="shared" si="23"/>
        <v>28.509719222462206</v>
      </c>
      <c r="AA113" s="853">
        <f t="shared" si="24"/>
        <v>25.62850971922246</v>
      </c>
      <c r="AB113" s="854">
        <v>9</v>
      </c>
      <c r="AC113" s="833">
        <v>4.63</v>
      </c>
      <c r="AD113" s="833">
        <v>1.43</v>
      </c>
      <c r="AE113" s="833">
        <v>1.18</v>
      </c>
      <c r="AF113" s="833">
        <v>2.79</v>
      </c>
      <c r="AG113" s="833">
        <v>11.3</v>
      </c>
      <c r="AH113" s="833">
        <v>-43.2</v>
      </c>
      <c r="AI113" s="833">
        <v>30.09</v>
      </c>
      <c r="AJ113" s="833">
        <v>10.199999999999999</v>
      </c>
      <c r="AK113" s="833">
        <v>18.149999999999999</v>
      </c>
      <c r="AL113" s="845">
        <v>7940</v>
      </c>
      <c r="AM113" s="839">
        <v>0.8</v>
      </c>
      <c r="AN113" s="833">
        <v>0.28000000000000003</v>
      </c>
      <c r="AO113" s="711">
        <f t="shared" si="25"/>
        <v>-12.582244742192863</v>
      </c>
      <c r="AP113" s="712">
        <f t="shared" si="26"/>
        <v>13.046264977029598</v>
      </c>
      <c r="AQ113" s="855">
        <f t="shared" si="27"/>
        <v>78.267641628636156</v>
      </c>
      <c r="AR113" s="624">
        <f>INDEX(Historical!$C$7:$C$1259,MATCH(B113,Historical!$B$7:$B$1281,0))*IF(AH113="n/a",1.03,IF(AH113&lt;0,1.01,IF(AH113&gt;10,1.1,(1+AH113/100))))</f>
        <v>1.2423</v>
      </c>
      <c r="AS113" s="853">
        <f t="shared" si="28"/>
        <v>1.36653</v>
      </c>
      <c r="AT113" s="853">
        <f t="shared" si="33"/>
        <v>1.5031830000000002</v>
      </c>
      <c r="AU113" s="853">
        <f t="shared" si="33"/>
        <v>1.6535013000000003</v>
      </c>
      <c r="AV113" s="853">
        <f t="shared" si="33"/>
        <v>1.8188514300000005</v>
      </c>
      <c r="AW113" s="624">
        <f t="shared" si="29"/>
        <v>7.5843657300000009</v>
      </c>
      <c r="AX113" s="719">
        <f t="shared" si="30"/>
        <v>6.3916785184560938</v>
      </c>
      <c r="AY113" s="900">
        <v>1.56</v>
      </c>
      <c r="AZ113" s="839">
        <v>114.48</v>
      </c>
      <c r="BA113" s="839">
        <v>-3.91</v>
      </c>
      <c r="BB113" s="839">
        <v>12.36</v>
      </c>
      <c r="BC113" s="839">
        <v>38.89</v>
      </c>
      <c r="BE113" s="597">
        <v>2014</v>
      </c>
      <c r="BF113" s="865">
        <f t="shared" si="31"/>
        <v>0</v>
      </c>
      <c r="BG113" s="849">
        <v>5.4</v>
      </c>
    </row>
    <row r="114" spans="1:59" ht="11.25" customHeight="1" x14ac:dyDescent="0.2">
      <c r="A114" s="831" t="s">
        <v>1011</v>
      </c>
      <c r="B114" s="842" t="s">
        <v>1012</v>
      </c>
      <c r="C114" s="898" t="s">
        <v>245</v>
      </c>
      <c r="D114" s="898" t="s">
        <v>4279</v>
      </c>
      <c r="E114" s="705">
        <v>8</v>
      </c>
      <c r="F114" s="1153">
        <v>575</v>
      </c>
      <c r="G114" s="1153" t="s">
        <v>115</v>
      </c>
      <c r="H114" s="1153" t="s">
        <v>115</v>
      </c>
      <c r="I114" s="841">
        <v>95.37</v>
      </c>
      <c r="J114" s="624">
        <f t="shared" si="18"/>
        <v>1.132431582258572</v>
      </c>
      <c r="K114" s="844">
        <v>0.27</v>
      </c>
      <c r="L114" s="854">
        <v>4</v>
      </c>
      <c r="M114" s="615">
        <f t="shared" si="19"/>
        <v>1.08</v>
      </c>
      <c r="N114" s="837" t="s">
        <v>148</v>
      </c>
      <c r="O114" s="706">
        <v>0.24</v>
      </c>
      <c r="P114" s="606">
        <v>44158</v>
      </c>
      <c r="Q114" s="606">
        <v>44183</v>
      </c>
      <c r="R114" s="615">
        <f t="shared" si="20"/>
        <v>12.500000000000011</v>
      </c>
      <c r="S114" s="673">
        <f>IF(INDEX(Historical!$D$7:$D$1257,MATCH(B114,Historical!$B$7:$B$1281,0))=0,"n/a",(INDEX(Historical!$C$7:$C$1259,MATCH(B114,Historical!$B$7:$B$1281,0))/INDEX(Historical!$D$7:$D$1257,MATCH(B114,Historical!$B$7:$B$1281,0))-1)*100)</f>
        <v>13.793103448275868</v>
      </c>
      <c r="T114" s="673">
        <f>IF(INDEX(Historical!$F$7:$F$1250,MATCH(B114,Historical!$B$7:$B$1281,0))=0,"n/a",((INDEX(Historical!$C$7:$C$1259,MATCH(B114,Historical!$B$7:$B$1281,0))/INDEX(Historical!$F$7:$F$1250,MATCH(B114,Historical!$B$7:$B$1281,0)))^(1/3)-1)*100)</f>
        <v>13.061534200286173</v>
      </c>
      <c r="U114" s="673">
        <f>IF(INDEX(Historical!$H$7:$H$1250,MATCH(B114,Historical!$B$7:$B$1281,0))=0,"n/a",((INDEX(Historical!$C$7:$C$1259,MATCH(B114,Historical!$B$7:$B$1281,0))/INDEX(Historical!$H$7:$H$1250,MATCH(B114,Historical!$B$7:$B$1281,0)))^(1/5)-1)*100)</f>
        <v>13.525958735328958</v>
      </c>
      <c r="V114" s="673">
        <f>IF(INDEX(Historical!$O$7:$O$1250,MATCH(B114,Historical!$B$7:$B$1281,0))=0,"n/a",((INDEX(Historical!$C$7:$C$1259,MATCH(B114,Historical!$B$7:$B$1281,0))/INDEX(Historical!$O$7:$O$1250,MATCH(B114,Historical!$B$7:$B$1281,0)))^(1/10)-1)*100)</f>
        <v>34.792745431752593</v>
      </c>
      <c r="W114" s="674">
        <f t="shared" si="21"/>
        <v>0.38875801743960348</v>
      </c>
      <c r="X114" s="675">
        <f t="shared" si="22"/>
        <v>0.97309055649848608</v>
      </c>
      <c r="Y114" s="627"/>
      <c r="Z114" s="624">
        <f t="shared" si="23"/>
        <v>22.978723404255319</v>
      </c>
      <c r="AA114" s="853">
        <f t="shared" si="24"/>
        <v>20.291489361702126</v>
      </c>
      <c r="AB114" s="854">
        <v>12</v>
      </c>
      <c r="AC114" s="833">
        <v>4.7</v>
      </c>
      <c r="AD114" s="833">
        <v>1.38</v>
      </c>
      <c r="AE114" s="833">
        <v>1.71</v>
      </c>
      <c r="AF114" s="833">
        <v>5.0599999999999996</v>
      </c>
      <c r="AG114" s="833">
        <v>26.400000000000002</v>
      </c>
      <c r="AH114" s="833">
        <v>26.200000000000003</v>
      </c>
      <c r="AI114" s="833">
        <v>12.09</v>
      </c>
      <c r="AJ114" s="833">
        <v>13.900000000000002</v>
      </c>
      <c r="AK114" s="833">
        <v>15</v>
      </c>
      <c r="AL114" s="845">
        <v>7430</v>
      </c>
      <c r="AM114" s="839">
        <v>0.70000000000000007</v>
      </c>
      <c r="AN114" s="833">
        <v>0.63</v>
      </c>
      <c r="AO114" s="711">
        <f t="shared" si="25"/>
        <v>-5.6330990441145961</v>
      </c>
      <c r="AP114" s="712">
        <f t="shared" si="26"/>
        <v>14.65839031758753</v>
      </c>
      <c r="AQ114" s="855">
        <f t="shared" si="27"/>
        <v>113.61953319989024</v>
      </c>
      <c r="AR114" s="624">
        <f>INDEX(Historical!$C$7:$C$1259,MATCH(B114,Historical!$B$7:$B$1281,0))*IF(AH114="n/a",1.03,IF(AH114&lt;0,1.01,IF(AH114&gt;10,1.1,(1+AH114/100))))</f>
        <v>1.089</v>
      </c>
      <c r="AS114" s="853">
        <f t="shared" si="28"/>
        <v>1.1979</v>
      </c>
      <c r="AT114" s="853">
        <f t="shared" si="33"/>
        <v>1.31769</v>
      </c>
      <c r="AU114" s="853">
        <f t="shared" si="33"/>
        <v>1.4494590000000001</v>
      </c>
      <c r="AV114" s="853">
        <f t="shared" si="33"/>
        <v>1.5944049000000002</v>
      </c>
      <c r="AW114" s="624">
        <f t="shared" si="29"/>
        <v>6.6484538999999998</v>
      </c>
      <c r="AX114" s="719">
        <f t="shared" si="30"/>
        <v>6.9712214532871961</v>
      </c>
      <c r="AY114" s="900">
        <v>1.87</v>
      </c>
      <c r="AZ114" s="839">
        <v>272.39</v>
      </c>
      <c r="BA114" s="839">
        <v>-11.57</v>
      </c>
      <c r="BB114" s="839">
        <v>2.4299999999999997</v>
      </c>
      <c r="BC114" s="839">
        <v>28.58</v>
      </c>
      <c r="BE114" s="597">
        <v>2014</v>
      </c>
      <c r="BF114" s="865">
        <f t="shared" si="31"/>
        <v>0</v>
      </c>
      <c r="BG114" s="849">
        <v>9.9</v>
      </c>
    </row>
    <row r="115" spans="1:59" ht="11.25" customHeight="1" x14ac:dyDescent="0.2">
      <c r="A115" s="831" t="s">
        <v>1035</v>
      </c>
      <c r="B115" s="842" t="s">
        <v>1036</v>
      </c>
      <c r="C115" s="898" t="s">
        <v>4126</v>
      </c>
      <c r="D115" s="898" t="s">
        <v>4271</v>
      </c>
      <c r="E115" s="705">
        <v>8</v>
      </c>
      <c r="F115" s="1153">
        <v>576</v>
      </c>
      <c r="G115" s="1153" t="s">
        <v>106</v>
      </c>
      <c r="H115" s="1153" t="s">
        <v>106</v>
      </c>
      <c r="I115" s="841">
        <v>165.75</v>
      </c>
      <c r="J115" s="624">
        <f t="shared" si="18"/>
        <v>0.96530920060331826</v>
      </c>
      <c r="K115" s="844">
        <v>0.4</v>
      </c>
      <c r="L115" s="854">
        <v>4</v>
      </c>
      <c r="M115" s="615">
        <f t="shared" si="19"/>
        <v>1.6</v>
      </c>
      <c r="N115" s="837" t="s">
        <v>142</v>
      </c>
      <c r="O115" s="706">
        <v>0.38</v>
      </c>
      <c r="P115" s="606">
        <v>44159</v>
      </c>
      <c r="Q115" s="606">
        <v>44175</v>
      </c>
      <c r="R115" s="615">
        <f t="shared" si="20"/>
        <v>5.2631578947368469</v>
      </c>
      <c r="S115" s="673">
        <f>IF(INDEX(Historical!$D$7:$D$1257,MATCH(B115,Historical!$B$7:$B$1281,0))=0,"n/a",(INDEX(Historical!$C$7:$C$1259,MATCH(B115,Historical!$B$7:$B$1281,0))/INDEX(Historical!$D$7:$D$1257,MATCH(B115,Historical!$B$7:$B$1281,0))-1)*100)</f>
        <v>21.739130434782616</v>
      </c>
      <c r="T115" s="673">
        <f>IF(INDEX(Historical!$F$7:$F$1250,MATCH(B115,Historical!$B$7:$B$1281,0))=0,"n/a",((INDEX(Historical!$C$7:$C$1259,MATCH(B115,Historical!$B$7:$B$1281,0))/INDEX(Historical!$F$7:$F$1250,MATCH(B115,Historical!$B$7:$B$1281,0)))^(1/3)-1)*100)</f>
        <v>30.684438646932797</v>
      </c>
      <c r="U115" s="673">
        <f>IF(INDEX(Historical!$H$7:$H$1250,MATCH(B115,Historical!$B$7:$B$1281,0))=0,"n/a",((INDEX(Historical!$C$7:$C$1259,MATCH(B115,Historical!$B$7:$B$1281,0))/INDEX(Historical!$H$7:$H$1250,MATCH(B115,Historical!$B$7:$B$1281,0)))^(1/5)-1)*100)</f>
        <v>37.794475294556619</v>
      </c>
      <c r="V115" s="673" t="str">
        <f>IF(INDEX(Historical!$O$7:$O$1250,MATCH(B115,Historical!$B$7:$B$1281,0))=0,"n/a",((INDEX(Historical!$C$7:$C$1259,MATCH(B115,Historical!$B$7:$B$1281,0))/INDEX(Historical!$O$7:$O$1250,MATCH(B115,Historical!$B$7:$B$1281,0)))^(1/10)-1)*100)</f>
        <v>n/a</v>
      </c>
      <c r="W115" s="674" t="str">
        <f t="shared" si="21"/>
        <v>n/a</v>
      </c>
      <c r="X115" s="675">
        <f t="shared" si="22"/>
        <v>2.0652718740194875</v>
      </c>
      <c r="Y115" s="628"/>
      <c r="Z115" s="624">
        <f t="shared" si="23"/>
        <v>29.357798165137616</v>
      </c>
      <c r="AA115" s="853">
        <f t="shared" si="24"/>
        <v>30.412844036697248</v>
      </c>
      <c r="AB115" s="854">
        <v>12</v>
      </c>
      <c r="AC115" s="833">
        <v>5.45</v>
      </c>
      <c r="AD115" s="833">
        <v>2.61</v>
      </c>
      <c r="AE115" s="833">
        <v>1.2</v>
      </c>
      <c r="AF115" s="833">
        <v>18.11</v>
      </c>
      <c r="AG115" s="833">
        <v>70.399999999999991</v>
      </c>
      <c r="AH115" s="833">
        <v>9.1999999999999993</v>
      </c>
      <c r="AI115" s="833">
        <v>10.639999999999999</v>
      </c>
      <c r="AJ115" s="833">
        <v>18.3</v>
      </c>
      <c r="AK115" s="833">
        <v>11.59</v>
      </c>
      <c r="AL115" s="845">
        <v>22090</v>
      </c>
      <c r="AM115" s="839">
        <v>0.3</v>
      </c>
      <c r="AN115" s="833">
        <v>3.03</v>
      </c>
      <c r="AO115" s="711">
        <f t="shared" si="25"/>
        <v>8.3469404584626865</v>
      </c>
      <c r="AP115" s="712">
        <f t="shared" si="26"/>
        <v>38.759784495159934</v>
      </c>
      <c r="AQ115" s="855">
        <f t="shared" si="27"/>
        <v>394.76216755779046</v>
      </c>
      <c r="AR115" s="624">
        <f>INDEX(Historical!$C$7:$C$1259,MATCH(B115,Historical!$B$7:$B$1281,0))*IF(AH115="n/a",1.03,IF(AH115&lt;0,1.01,IF(AH115&gt;10,1.1,(1+AH115/100))))</f>
        <v>1.6816800000000001</v>
      </c>
      <c r="AS115" s="853">
        <f t="shared" si="28"/>
        <v>1.8498480000000002</v>
      </c>
      <c r="AT115" s="853">
        <f t="shared" si="33"/>
        <v>2.0348328000000002</v>
      </c>
      <c r="AU115" s="853">
        <f t="shared" si="33"/>
        <v>2.2383160800000006</v>
      </c>
      <c r="AV115" s="853">
        <f t="shared" si="33"/>
        <v>2.4621476880000008</v>
      </c>
      <c r="AW115" s="624">
        <f t="shared" si="29"/>
        <v>10.266824568000001</v>
      </c>
      <c r="AX115" s="719">
        <f t="shared" si="30"/>
        <v>6.1941626352941181</v>
      </c>
      <c r="AY115" s="900">
        <v>1.1100000000000001</v>
      </c>
      <c r="AZ115" s="839">
        <v>93.23</v>
      </c>
      <c r="BA115" s="839">
        <v>-1.9</v>
      </c>
      <c r="BB115" s="839">
        <v>8.76</v>
      </c>
      <c r="BC115" s="839">
        <v>27.400000000000002</v>
      </c>
      <c r="BE115" s="597">
        <v>2014</v>
      </c>
      <c r="BF115" s="865">
        <f t="shared" si="31"/>
        <v>0</v>
      </c>
      <c r="BG115" s="849">
        <v>8.9</v>
      </c>
    </row>
    <row r="116" spans="1:59" s="744" customFormat="1" ht="11.25" customHeight="1" x14ac:dyDescent="0.2">
      <c r="A116" s="726" t="s">
        <v>1513</v>
      </c>
      <c r="B116" s="751" t="s">
        <v>1514</v>
      </c>
      <c r="C116" s="898" t="s">
        <v>4126</v>
      </c>
      <c r="D116" s="898" t="s">
        <v>4301</v>
      </c>
      <c r="E116" s="727">
        <v>8</v>
      </c>
      <c r="F116" s="1153">
        <v>577</v>
      </c>
      <c r="G116" s="1152" t="s">
        <v>106</v>
      </c>
      <c r="H116" s="1152" t="s">
        <v>106</v>
      </c>
      <c r="I116" s="728">
        <v>47.71</v>
      </c>
      <c r="J116" s="729">
        <f t="shared" si="18"/>
        <v>1.6835045063927898</v>
      </c>
      <c r="K116" s="730">
        <v>0.20080000000000001</v>
      </c>
      <c r="L116" s="731">
        <v>4</v>
      </c>
      <c r="M116" s="732">
        <f t="shared" si="19"/>
        <v>0.80320000000000003</v>
      </c>
      <c r="N116" s="733" t="s">
        <v>590</v>
      </c>
      <c r="O116" s="734">
        <v>0.17460000000000001</v>
      </c>
      <c r="P116" s="1122">
        <v>44168</v>
      </c>
      <c r="Q116" s="1122">
        <v>44187</v>
      </c>
      <c r="R116" s="732">
        <f t="shared" si="20"/>
        <v>15.005727376861397</v>
      </c>
      <c r="S116" s="673">
        <f>IF(INDEX(Historical!$D$7:$D$1257,MATCH(B116,Historical!$B$7:$B$1281,0))=0,"n/a",(INDEX(Historical!$C$7:$C$1259,MATCH(B116,Historical!$B$7:$B$1281,0))/INDEX(Historical!$D$7:$D$1257,MATCH(B116,Historical!$B$7:$B$1281,0))-1)*100)</f>
        <v>7.2528123149792734</v>
      </c>
      <c r="T116" s="673">
        <f>IF(INDEX(Historical!$F$7:$F$1250,MATCH(B116,Historical!$B$7:$B$1281,0))=0,"n/a",((INDEX(Historical!$C$7:$C$1259,MATCH(B116,Historical!$B$7:$B$1281,0))/INDEX(Historical!$F$7:$F$1250,MATCH(B116,Historical!$B$7:$B$1281,0)))^(1/3)-1)*100)</f>
        <v>12.346395507588248</v>
      </c>
      <c r="U116" s="673">
        <f>IF(INDEX(Historical!$H$7:$H$1250,MATCH(B116,Historical!$B$7:$B$1281,0))=0,"n/a",((INDEX(Historical!$C$7:$C$1259,MATCH(B116,Historical!$B$7:$B$1281,0))/INDEX(Historical!$H$7:$H$1250,MATCH(B116,Historical!$B$7:$B$1281,0)))^(1/5)-1)*100)</f>
        <v>13.393919290016321</v>
      </c>
      <c r="V116" s="673" t="str">
        <f>IF(INDEX(Historical!$O$7:$O$1250,MATCH(B116,Historical!$B$7:$B$1281,0))=0,"n/a",((INDEX(Historical!$C$7:$C$1259,MATCH(B116,Historical!$B$7:$B$1281,0))/INDEX(Historical!$O$7:$O$1250,MATCH(B116,Historical!$B$7:$B$1281,0)))^(1/10)-1)*100)</f>
        <v>n/a</v>
      </c>
      <c r="W116" s="674" t="str">
        <f t="shared" si="21"/>
        <v>n/a</v>
      </c>
      <c r="X116" s="675" t="str">
        <f t="shared" si="22"/>
        <v>n/a</v>
      </c>
      <c r="Y116" s="745" t="s">
        <v>815</v>
      </c>
      <c r="Z116" s="729">
        <f t="shared" si="23"/>
        <v>243.39393939393941</v>
      </c>
      <c r="AA116" s="736">
        <f t="shared" si="24"/>
        <v>144.57575757575756</v>
      </c>
      <c r="AB116" s="731">
        <v>6</v>
      </c>
      <c r="AC116" s="737">
        <v>0.33</v>
      </c>
      <c r="AD116" s="737">
        <v>18.239999999999998</v>
      </c>
      <c r="AE116" s="737">
        <v>3.89</v>
      </c>
      <c r="AF116" s="737">
        <v>3.23</v>
      </c>
      <c r="AG116" s="737">
        <v>2.1999999999999997</v>
      </c>
      <c r="AH116" s="737">
        <v>-18.5</v>
      </c>
      <c r="AI116" s="737">
        <v>4.62</v>
      </c>
      <c r="AJ116" s="737">
        <v>-2</v>
      </c>
      <c r="AK116" s="737">
        <v>7.85</v>
      </c>
      <c r="AL116" s="738">
        <v>12830</v>
      </c>
      <c r="AM116" s="739">
        <v>2.2999999999999998</v>
      </c>
      <c r="AN116" s="737">
        <v>0.9</v>
      </c>
      <c r="AO116" s="740">
        <f t="shared" si="25"/>
        <v>-129.49833377934846</v>
      </c>
      <c r="AP116" s="741">
        <f t="shared" si="26"/>
        <v>15.077423796409111</v>
      </c>
      <c r="AQ116" s="742">
        <f t="shared" si="27"/>
        <v>355.57275158478473</v>
      </c>
      <c r="AR116" s="624">
        <f>INDEX(Historical!$C$7:$C$1259,MATCH(B116,Historical!$B$7:$B$1281,0))*IF(AH116="n/a",1.03,IF(AH116&lt;0,1.01,IF(AH116&gt;10,1.1,(1+AH116/100))))</f>
        <v>0.731846</v>
      </c>
      <c r="AS116" s="736">
        <f t="shared" si="28"/>
        <v>0.76565728519999998</v>
      </c>
      <c r="AT116" s="736">
        <f t="shared" si="33"/>
        <v>0.82576138208820005</v>
      </c>
      <c r="AU116" s="736">
        <f t="shared" si="33"/>
        <v>0.89058365058212374</v>
      </c>
      <c r="AV116" s="736">
        <f t="shared" si="33"/>
        <v>0.9604944671528205</v>
      </c>
      <c r="AW116" s="729">
        <f t="shared" si="29"/>
        <v>4.1743427850231445</v>
      </c>
      <c r="AX116" s="743">
        <f t="shared" si="30"/>
        <v>8.749408478354944</v>
      </c>
      <c r="AY116" s="901">
        <v>0.94</v>
      </c>
      <c r="AZ116" s="739">
        <v>42.04</v>
      </c>
      <c r="BA116" s="739">
        <v>-4.5600000000000005</v>
      </c>
      <c r="BB116" s="739">
        <v>1.3599999999999999</v>
      </c>
      <c r="BC116" s="739">
        <v>7.79</v>
      </c>
      <c r="BD116" s="875"/>
      <c r="BE116" s="597">
        <v>2013</v>
      </c>
      <c r="BF116" s="865">
        <f t="shared" si="31"/>
        <v>0</v>
      </c>
      <c r="BG116" s="793">
        <v>0.89999999999999991</v>
      </c>
    </row>
    <row r="117" spans="1:59" ht="11.25" customHeight="1" x14ac:dyDescent="0.2">
      <c r="A117" s="831" t="s">
        <v>971</v>
      </c>
      <c r="B117" s="842" t="s">
        <v>972</v>
      </c>
      <c r="C117" s="898" t="s">
        <v>108</v>
      </c>
      <c r="D117" s="898" t="s">
        <v>4272</v>
      </c>
      <c r="E117" s="705">
        <v>8</v>
      </c>
      <c r="F117" s="1153">
        <v>578</v>
      </c>
      <c r="G117" s="1153" t="s">
        <v>115</v>
      </c>
      <c r="H117" s="1153" t="s">
        <v>115</v>
      </c>
      <c r="I117" s="841">
        <v>32.479999999999997</v>
      </c>
      <c r="J117" s="624">
        <f t="shared" si="18"/>
        <v>2.3399014778325125</v>
      </c>
      <c r="K117" s="844">
        <v>0.19</v>
      </c>
      <c r="L117" s="854">
        <v>4</v>
      </c>
      <c r="M117" s="615">
        <f t="shared" si="19"/>
        <v>0.76</v>
      </c>
      <c r="N117" s="837" t="s">
        <v>163</v>
      </c>
      <c r="O117" s="706">
        <v>0.185</v>
      </c>
      <c r="P117" s="606">
        <v>44179</v>
      </c>
      <c r="Q117" s="606">
        <v>44200</v>
      </c>
      <c r="R117" s="615">
        <f t="shared" si="20"/>
        <v>2.7027027027027053</v>
      </c>
      <c r="S117" s="673">
        <f>IF(INDEX(Historical!$D$7:$D$1257,MATCH(B117,Historical!$B$7:$B$1281,0))=0,"n/a",(INDEX(Historical!$C$7:$C$1259,MATCH(B117,Historical!$B$7:$B$1281,0))/INDEX(Historical!$D$7:$D$1257,MATCH(B117,Historical!$B$7:$B$1281,0))-1)*100)</f>
        <v>6.4748201438848962</v>
      </c>
      <c r="T117" s="673">
        <f>IF(INDEX(Historical!$F$7:$F$1250,MATCH(B117,Historical!$B$7:$B$1281,0))=0,"n/a",((INDEX(Historical!$C$7:$C$1259,MATCH(B117,Historical!$B$7:$B$1281,0))/INDEX(Historical!$F$7:$F$1250,MATCH(B117,Historical!$B$7:$B$1281,0)))^(1/3)-1)*100)</f>
        <v>12.843053683447692</v>
      </c>
      <c r="U117" s="673">
        <f>IF(INDEX(Historical!$H$7:$H$1250,MATCH(B117,Historical!$B$7:$B$1281,0))=0,"n/a",((INDEX(Historical!$C$7:$C$1259,MATCH(B117,Historical!$B$7:$B$1281,0))/INDEX(Historical!$H$7:$H$1250,MATCH(B117,Historical!$B$7:$B$1281,0)))^(1/5)-1)*100)</f>
        <v>17.888019518599883</v>
      </c>
      <c r="V117" s="673">
        <f>IF(INDEX(Historical!$O$7:$O$1250,MATCH(B117,Historical!$B$7:$B$1281,0))=0,"n/a",((INDEX(Historical!$C$7:$C$1259,MATCH(B117,Historical!$B$7:$B$1281,0))/INDEX(Historical!$O$7:$O$1250,MATCH(B117,Historical!$B$7:$B$1281,0)))^(1/10)-1)*100)</f>
        <v>-1.7177919963036858</v>
      </c>
      <c r="W117" s="674" t="str">
        <f t="shared" si="21"/>
        <v>n/a</v>
      </c>
      <c r="X117" s="675">
        <f t="shared" si="22"/>
        <v>1.2686538665673677</v>
      </c>
      <c r="Y117" s="637"/>
      <c r="Z117" s="624">
        <f t="shared" si="23"/>
        <v>35.849056603773583</v>
      </c>
      <c r="AA117" s="853">
        <f t="shared" si="24"/>
        <v>15.32075471698113</v>
      </c>
      <c r="AB117" s="854">
        <v>12</v>
      </c>
      <c r="AC117" s="833">
        <v>2.12</v>
      </c>
      <c r="AD117" s="833">
        <v>3.09</v>
      </c>
      <c r="AE117" s="833">
        <v>4.1500000000000004</v>
      </c>
      <c r="AF117" s="833">
        <v>1.27</v>
      </c>
      <c r="AG117" s="833">
        <v>8.4</v>
      </c>
      <c r="AH117" s="833">
        <v>-8.1</v>
      </c>
      <c r="AI117" s="833">
        <v>0.96</v>
      </c>
      <c r="AJ117" s="833">
        <v>14.099999999999998</v>
      </c>
      <c r="AK117" s="833">
        <v>5</v>
      </c>
      <c r="AL117" s="845">
        <v>3320</v>
      </c>
      <c r="AM117" s="839">
        <v>18.14</v>
      </c>
      <c r="AN117" s="833">
        <v>0.11</v>
      </c>
      <c r="AO117" s="711">
        <f t="shared" si="25"/>
        <v>4.9071662794512658</v>
      </c>
      <c r="AP117" s="712">
        <f t="shared" si="26"/>
        <v>20.227920996432395</v>
      </c>
      <c r="AQ117" s="855">
        <f t="shared" si="27"/>
        <v>-7.0069094787359116</v>
      </c>
      <c r="AR117" s="624">
        <f>INDEX(Historical!$C$7:$C$1259,MATCH(B117,Historical!$B$7:$B$1281,0))*IF(AH117="n/a",1.03,IF(AH117&lt;0,1.01,IF(AH117&gt;10,1.1,(1+AH117/100))))</f>
        <v>0.74739999999999995</v>
      </c>
      <c r="AS117" s="853">
        <f t="shared" si="28"/>
        <v>0.75457503999999997</v>
      </c>
      <c r="AT117" s="853">
        <f t="shared" si="33"/>
        <v>0.79230379200000001</v>
      </c>
      <c r="AU117" s="853">
        <f t="shared" si="33"/>
        <v>0.8319189816</v>
      </c>
      <c r="AV117" s="853">
        <f t="shared" si="33"/>
        <v>0.87351493068000008</v>
      </c>
      <c r="AW117" s="624">
        <f t="shared" si="29"/>
        <v>3.99971274428</v>
      </c>
      <c r="AX117" s="719">
        <f t="shared" si="30"/>
        <v>12.314386527955666</v>
      </c>
      <c r="AY117" s="900">
        <v>1.31</v>
      </c>
      <c r="AZ117" s="839">
        <v>88.73</v>
      </c>
      <c r="BA117" s="839">
        <v>-8.74</v>
      </c>
      <c r="BB117" s="839">
        <v>4.5999999999999996</v>
      </c>
      <c r="BC117" s="839">
        <v>27.38</v>
      </c>
      <c r="BE117" s="597">
        <v>2013</v>
      </c>
      <c r="BF117" s="865">
        <f t="shared" si="31"/>
        <v>0</v>
      </c>
      <c r="BG117" s="849">
        <v>1</v>
      </c>
    </row>
    <row r="118" spans="1:59" ht="11.25" customHeight="1" x14ac:dyDescent="0.2">
      <c r="A118" s="847" t="s">
        <v>4015</v>
      </c>
      <c r="B118" s="842" t="s">
        <v>4016</v>
      </c>
      <c r="C118" s="898" t="s">
        <v>108</v>
      </c>
      <c r="D118" s="898" t="s">
        <v>4272</v>
      </c>
      <c r="E118" s="705">
        <v>8</v>
      </c>
      <c r="F118" s="1153">
        <v>579</v>
      </c>
      <c r="G118" s="1153" t="s">
        <v>106</v>
      </c>
      <c r="H118" s="1153" t="s">
        <v>106</v>
      </c>
      <c r="I118" s="841">
        <v>61.33</v>
      </c>
      <c r="J118" s="624">
        <f t="shared" si="18"/>
        <v>1.3044187184086091</v>
      </c>
      <c r="K118" s="844">
        <v>0.2</v>
      </c>
      <c r="L118" s="854">
        <v>4</v>
      </c>
      <c r="M118" s="615">
        <f t="shared" si="19"/>
        <v>0.8</v>
      </c>
      <c r="N118" s="837" t="s">
        <v>239</v>
      </c>
      <c r="O118" s="706">
        <v>0.17499999999999999</v>
      </c>
      <c r="P118" s="606">
        <v>44195</v>
      </c>
      <c r="Q118" s="606">
        <v>44204</v>
      </c>
      <c r="R118" s="615">
        <f t="shared" si="20"/>
        <v>14.285714285714299</v>
      </c>
      <c r="S118" s="673">
        <f>IF(INDEX(Historical!$D$7:$D$1257,MATCH(B118,Historical!$B$7:$B$1281,0))=0,"n/a",(INDEX(Historical!$C$7:$C$1259,MATCH(B118,Historical!$B$7:$B$1281,0))/INDEX(Historical!$D$7:$D$1257,MATCH(B118,Historical!$B$7:$B$1281,0))-1)*100)</f>
        <v>16.666666666666675</v>
      </c>
      <c r="T118" s="673">
        <f>IF(INDEX(Historical!$F$7:$F$1250,MATCH(B118,Historical!$B$7:$B$1281,0))=0,"n/a",((INDEX(Historical!$C$7:$C$1259,MATCH(B118,Historical!$B$7:$B$1281,0))/INDEX(Historical!$F$7:$F$1250,MATCH(B118,Historical!$B$7:$B$1281,0)))^(1/3)-1)*100)</f>
        <v>54.4477122393656</v>
      </c>
      <c r="U118" s="673">
        <f>IF(INDEX(Historical!$H$7:$H$1250,MATCH(B118,Historical!$B$7:$B$1281,0))=0,"n/a",((INDEX(Historical!$C$7:$C$1259,MATCH(B118,Historical!$B$7:$B$1281,0))/INDEX(Historical!$H$7:$H$1250,MATCH(B118,Historical!$B$7:$B$1281,0)))^(1/5)-1)*100)</f>
        <v>43.509297971072478</v>
      </c>
      <c r="V118" s="673" t="str">
        <f>IF(INDEX(Historical!$O$7:$O$1250,MATCH(B118,Historical!$B$7:$B$1281,0))=0,"n/a",((INDEX(Historical!$C$7:$C$1259,MATCH(B118,Historical!$B$7:$B$1281,0))/INDEX(Historical!$O$7:$O$1250,MATCH(B118,Historical!$B$7:$B$1281,0)))^(1/10)-1)*100)</f>
        <v>n/a</v>
      </c>
      <c r="W118" s="674" t="str">
        <f t="shared" si="21"/>
        <v>n/a</v>
      </c>
      <c r="X118" s="675">
        <f t="shared" si="22"/>
        <v>2.052325375993985</v>
      </c>
      <c r="Y118" s="637"/>
      <c r="Z118" s="624">
        <f t="shared" si="23"/>
        <v>25.559105431309909</v>
      </c>
      <c r="AA118" s="853">
        <f t="shared" si="24"/>
        <v>19.594249201277954</v>
      </c>
      <c r="AB118" s="854">
        <v>12</v>
      </c>
      <c r="AC118" s="833">
        <v>3.13</v>
      </c>
      <c r="AD118" s="833" t="s">
        <v>136</v>
      </c>
      <c r="AE118" s="833">
        <v>8.39</v>
      </c>
      <c r="AF118" s="833">
        <v>3.39</v>
      </c>
      <c r="AG118" s="833">
        <v>18.099999999999998</v>
      </c>
      <c r="AH118" s="833">
        <v>13.4</v>
      </c>
      <c r="AI118" s="833">
        <v>-1.51</v>
      </c>
      <c r="AJ118" s="833">
        <v>21.2</v>
      </c>
      <c r="AK118" s="833" t="s">
        <v>136</v>
      </c>
      <c r="AL118" s="845">
        <v>3260</v>
      </c>
      <c r="AM118" s="839">
        <v>5.6000000000000005</v>
      </c>
      <c r="AN118" s="833">
        <v>7.0000000000000007E-2</v>
      </c>
      <c r="AO118" s="711">
        <f t="shared" si="25"/>
        <v>25.219467488203129</v>
      </c>
      <c r="AP118" s="712">
        <f t="shared" si="26"/>
        <v>44.813716689481083</v>
      </c>
      <c r="AQ118" s="855">
        <f t="shared" si="27"/>
        <v>71.819679111344684</v>
      </c>
      <c r="AR118" s="624">
        <f>INDEX(Historical!$C$7:$C$1259,MATCH(B118,Historical!$B$7:$B$1281,0))*IF(AH118="n/a",1.03,IF(AH118&lt;0,1.01,IF(AH118&gt;10,1.1,(1+AH118/100))))</f>
        <v>0.77</v>
      </c>
      <c r="AS118" s="853">
        <f t="shared" si="28"/>
        <v>0.77770000000000006</v>
      </c>
      <c r="AT118" s="853">
        <f t="shared" si="33"/>
        <v>0.80103100000000005</v>
      </c>
      <c r="AU118" s="853">
        <f t="shared" si="33"/>
        <v>0.82506193000000005</v>
      </c>
      <c r="AV118" s="853">
        <f t="shared" si="33"/>
        <v>0.84981378790000006</v>
      </c>
      <c r="AW118" s="624">
        <f t="shared" si="29"/>
        <v>4.0236067178999999</v>
      </c>
      <c r="AX118" s="719">
        <f t="shared" si="30"/>
        <v>6.5605848979292354</v>
      </c>
      <c r="AY118" s="900">
        <v>1.1599999999999999</v>
      </c>
      <c r="AZ118" s="839">
        <v>135.88</v>
      </c>
      <c r="BA118" s="839">
        <v>-4.41</v>
      </c>
      <c r="BB118" s="839">
        <v>20.77</v>
      </c>
      <c r="BC118" s="839">
        <v>50.21</v>
      </c>
      <c r="BE118" s="597">
        <v>2014</v>
      </c>
      <c r="BF118" s="865">
        <f t="shared" si="31"/>
        <v>0</v>
      </c>
      <c r="BG118" s="849">
        <v>1.6</v>
      </c>
    </row>
    <row r="119" spans="1:59" ht="11.25" customHeight="1" x14ac:dyDescent="0.2">
      <c r="A119" s="831" t="s">
        <v>1818</v>
      </c>
      <c r="B119" s="842" t="s">
        <v>1819</v>
      </c>
      <c r="C119" s="898" t="s">
        <v>112</v>
      </c>
      <c r="D119" s="898" t="s">
        <v>1217</v>
      </c>
      <c r="E119" s="705">
        <v>8</v>
      </c>
      <c r="F119" s="1153">
        <v>580</v>
      </c>
      <c r="G119" s="1153" t="s">
        <v>106</v>
      </c>
      <c r="H119" s="1153" t="s">
        <v>106</v>
      </c>
      <c r="I119" s="841">
        <v>92.09</v>
      </c>
      <c r="J119" s="624">
        <f t="shared" si="18"/>
        <v>1.1293300032576827</v>
      </c>
      <c r="K119" s="844">
        <v>0.26</v>
      </c>
      <c r="L119" s="854">
        <v>4</v>
      </c>
      <c r="M119" s="615">
        <f t="shared" si="19"/>
        <v>1.04</v>
      </c>
      <c r="N119" s="837" t="s">
        <v>567</v>
      </c>
      <c r="O119" s="706">
        <v>0.24</v>
      </c>
      <c r="P119" s="606">
        <v>44203</v>
      </c>
      <c r="Q119" s="606">
        <v>44218</v>
      </c>
      <c r="R119" s="615">
        <f t="shared" si="20"/>
        <v>8.333333333333341</v>
      </c>
      <c r="S119" s="673">
        <f>IF(INDEX(Historical!$D$7:$D$1257,MATCH(B119,Historical!$B$7:$B$1281,0))=0,"n/a",(INDEX(Historical!$C$7:$C$1259,MATCH(B119,Historical!$B$7:$B$1281,0))/INDEX(Historical!$D$7:$D$1257,MATCH(B119,Historical!$B$7:$B$1281,0))-1)*100)</f>
        <v>9.0909090909090828</v>
      </c>
      <c r="T119" s="673">
        <f>IF(INDEX(Historical!$F$7:$F$1250,MATCH(B119,Historical!$B$7:$B$1281,0))=0,"n/a",((INDEX(Historical!$C$7:$C$1259,MATCH(B119,Historical!$B$7:$B$1281,0))/INDEX(Historical!$F$7:$F$1250,MATCH(B119,Historical!$B$7:$B$1281,0)))^(1/3)-1)*100)</f>
        <v>6.2658569182611146</v>
      </c>
      <c r="U119" s="673">
        <f>IF(INDEX(Historical!$H$7:$H$1250,MATCH(B119,Historical!$B$7:$B$1281,0))=0,"n/a",((INDEX(Historical!$C$7:$C$1259,MATCH(B119,Historical!$B$7:$B$1281,0))/INDEX(Historical!$H$7:$H$1250,MATCH(B119,Historical!$B$7:$B$1281,0)))^(1/5)-1)*100)</f>
        <v>7.4581318351847781</v>
      </c>
      <c r="V119" s="673" t="str">
        <f>IF(INDEX(Historical!$O$7:$O$1250,MATCH(B119,Historical!$B$7:$B$1281,0))=0,"n/a",((INDEX(Historical!$C$7:$C$1259,MATCH(B119,Historical!$B$7:$B$1281,0))/INDEX(Historical!$O$7:$O$1250,MATCH(B119,Historical!$B$7:$B$1281,0)))^(1/10)-1)*100)</f>
        <v>n/a</v>
      </c>
      <c r="W119" s="674" t="str">
        <f t="shared" si="21"/>
        <v>n/a</v>
      </c>
      <c r="X119" s="675" t="str">
        <f t="shared" si="22"/>
        <v>n/a</v>
      </c>
      <c r="Y119" s="634"/>
      <c r="Z119" s="624" t="str">
        <f t="shared" si="23"/>
        <v>n/a</v>
      </c>
      <c r="AA119" s="853" t="str">
        <f t="shared" si="24"/>
        <v>n/a</v>
      </c>
      <c r="AB119" s="854">
        <v>12</v>
      </c>
      <c r="AC119" s="833">
        <v>-3.52</v>
      </c>
      <c r="AD119" s="833" t="s">
        <v>136</v>
      </c>
      <c r="AE119" s="833">
        <v>1.33</v>
      </c>
      <c r="AF119" s="833">
        <v>2.56</v>
      </c>
      <c r="AG119" s="833">
        <v>-10.299999999999999</v>
      </c>
      <c r="AH119" s="833">
        <v>-195.9</v>
      </c>
      <c r="AI119" s="833">
        <v>7.9399999999999995</v>
      </c>
      <c r="AJ119" s="833">
        <v>-26.700000000000003</v>
      </c>
      <c r="AK119" s="833">
        <v>8.6</v>
      </c>
      <c r="AL119" s="845">
        <v>9350</v>
      </c>
      <c r="AM119" s="839">
        <v>0.70000000000000007</v>
      </c>
      <c r="AN119" s="833">
        <v>0</v>
      </c>
      <c r="AO119" s="711" t="str">
        <f t="shared" si="25"/>
        <v>n/a</v>
      </c>
      <c r="AP119" s="712">
        <f t="shared" si="26"/>
        <v>8.5874618384424615</v>
      </c>
      <c r="AQ119" s="855" t="str">
        <f t="shared" si="27"/>
        <v>n/a</v>
      </c>
      <c r="AR119" s="624">
        <f>INDEX(Historical!$C$7:$C$1259,MATCH(B119,Historical!$B$7:$B$1281,0))*IF(AH119="n/a",1.03,IF(AH119&lt;0,1.01,IF(AH119&gt;10,1.1,(1+AH119/100))))</f>
        <v>0.96960000000000002</v>
      </c>
      <c r="AS119" s="853">
        <f t="shared" si="28"/>
        <v>1.0465862399999999</v>
      </c>
      <c r="AT119" s="853">
        <f t="shared" si="33"/>
        <v>1.13659265664</v>
      </c>
      <c r="AU119" s="853">
        <f t="shared" si="33"/>
        <v>1.2343396251110401</v>
      </c>
      <c r="AV119" s="853">
        <f t="shared" si="33"/>
        <v>1.3404928328705896</v>
      </c>
      <c r="AW119" s="624">
        <f t="shared" si="29"/>
        <v>5.7276113546216294</v>
      </c>
      <c r="AX119" s="719">
        <f t="shared" si="30"/>
        <v>6.2195801440130625</v>
      </c>
      <c r="AY119" s="900">
        <v>1.56</v>
      </c>
      <c r="AZ119" s="839">
        <v>170.14000000000001</v>
      </c>
      <c r="BA119" s="839">
        <v>-1.96</v>
      </c>
      <c r="BB119" s="839">
        <v>8.9700000000000006</v>
      </c>
      <c r="BC119" s="839">
        <v>27.46</v>
      </c>
      <c r="BE119" s="597">
        <v>2014</v>
      </c>
      <c r="BF119" s="865">
        <f t="shared" si="31"/>
        <v>0</v>
      </c>
      <c r="BG119" s="849">
        <v>-4.1000000000000005</v>
      </c>
    </row>
    <row r="120" spans="1:59" ht="11.25" customHeight="1" x14ac:dyDescent="0.2">
      <c r="A120" s="831" t="s">
        <v>1852</v>
      </c>
      <c r="B120" s="842" t="s">
        <v>1853</v>
      </c>
      <c r="C120" s="898" t="s">
        <v>153</v>
      </c>
      <c r="D120" s="898" t="s">
        <v>4258</v>
      </c>
      <c r="E120" s="705">
        <v>8</v>
      </c>
      <c r="F120" s="1153">
        <v>581</v>
      </c>
      <c r="G120" s="1153" t="s">
        <v>37</v>
      </c>
      <c r="H120" s="1153" t="s">
        <v>37</v>
      </c>
      <c r="I120" s="841">
        <v>119.84</v>
      </c>
      <c r="J120" s="624">
        <f t="shared" si="18"/>
        <v>1.5020026702269693</v>
      </c>
      <c r="K120" s="844">
        <v>0.45</v>
      </c>
      <c r="L120" s="854">
        <v>4</v>
      </c>
      <c r="M120" s="615">
        <f t="shared" si="19"/>
        <v>1.8</v>
      </c>
      <c r="N120" s="837" t="s">
        <v>107</v>
      </c>
      <c r="O120" s="706">
        <v>0.36</v>
      </c>
      <c r="P120" s="606">
        <v>44210</v>
      </c>
      <c r="Q120" s="606">
        <v>44243</v>
      </c>
      <c r="R120" s="615">
        <f t="shared" si="20"/>
        <v>25.000000000000007</v>
      </c>
      <c r="S120" s="673">
        <f>IF(INDEX(Historical!$D$7:$D$1257,MATCH(B120,Historical!$B$7:$B$1281,0))=0,"n/a",(INDEX(Historical!$C$7:$C$1259,MATCH(B120,Historical!$B$7:$B$1281,0))/INDEX(Historical!$D$7:$D$1257,MATCH(B120,Historical!$B$7:$B$1281,0))-1)*100)</f>
        <v>12.5</v>
      </c>
      <c r="T120" s="673">
        <f>IF(INDEX(Historical!$F$7:$F$1250,MATCH(B120,Historical!$B$7:$B$1281,0))=0,"n/a",((INDEX(Historical!$C$7:$C$1259,MATCH(B120,Historical!$B$7:$B$1281,0))/INDEX(Historical!$F$7:$F$1250,MATCH(B120,Historical!$B$7:$B$1281,0)))^(1/3)-1)*100)</f>
        <v>10.75216099916998</v>
      </c>
      <c r="U120" s="673">
        <f>IF(INDEX(Historical!$H$7:$H$1250,MATCH(B120,Historical!$B$7:$B$1281,0))=0,"n/a",((INDEX(Historical!$C$7:$C$1259,MATCH(B120,Historical!$B$7:$B$1281,0))/INDEX(Historical!$H$7:$H$1250,MATCH(B120,Historical!$B$7:$B$1281,0)))^(1/5)-1)*100)</f>
        <v>8.4471771197698544</v>
      </c>
      <c r="V120" s="673">
        <f>IF(INDEX(Historical!$O$7:$O$1250,MATCH(B120,Historical!$B$7:$B$1281,0))=0,"n/a",((INDEX(Historical!$C$7:$C$1259,MATCH(B120,Historical!$B$7:$B$1281,0))/INDEX(Historical!$O$7:$O$1250,MATCH(B120,Historical!$B$7:$B$1281,0)))^(1/10)-1)*100)</f>
        <v>5.7250005088769873</v>
      </c>
      <c r="W120" s="674">
        <f t="shared" si="21"/>
        <v>1.47548932208337</v>
      </c>
      <c r="X120" s="675">
        <f t="shared" si="22"/>
        <v>1.0829714256115197</v>
      </c>
      <c r="Y120" s="634"/>
      <c r="Z120" s="624">
        <f t="shared" si="23"/>
        <v>71.428571428571431</v>
      </c>
      <c r="AA120" s="853">
        <f t="shared" si="24"/>
        <v>47.555555555555557</v>
      </c>
      <c r="AB120" s="854">
        <v>12</v>
      </c>
      <c r="AC120" s="833">
        <v>2.52</v>
      </c>
      <c r="AD120" s="833">
        <v>3.02</v>
      </c>
      <c r="AE120" s="833">
        <v>5.98</v>
      </c>
      <c r="AF120" s="833">
        <v>6.49</v>
      </c>
      <c r="AG120" s="833">
        <v>14.399999999999999</v>
      </c>
      <c r="AH120" s="833">
        <v>24.5</v>
      </c>
      <c r="AI120" s="833">
        <v>6.08</v>
      </c>
      <c r="AJ120" s="833">
        <v>7.8</v>
      </c>
      <c r="AK120" s="833">
        <v>15.740000000000002</v>
      </c>
      <c r="AL120" s="845">
        <v>206890</v>
      </c>
      <c r="AM120" s="839">
        <v>0.3</v>
      </c>
      <c r="AN120" s="833">
        <v>0.56999999999999995</v>
      </c>
      <c r="AO120" s="711">
        <f t="shared" si="25"/>
        <v>-37.606375765558731</v>
      </c>
      <c r="AP120" s="712">
        <f t="shared" si="26"/>
        <v>9.9491797899968244</v>
      </c>
      <c r="AQ120" s="855">
        <f t="shared" si="27"/>
        <v>270.36651849848869</v>
      </c>
      <c r="AR120" s="624">
        <f>INDEX(Historical!$C$7:$C$1259,MATCH(B120,Historical!$B$7:$B$1281,0))*IF(AH120="n/a",1.03,IF(AH120&lt;0,1.01,IF(AH120&gt;10,1.1,(1+AH120/100))))</f>
        <v>1.5840000000000001</v>
      </c>
      <c r="AS120" s="853">
        <f t="shared" si="28"/>
        <v>1.6803072000000001</v>
      </c>
      <c r="AT120" s="853">
        <f t="shared" si="33"/>
        <v>1.8483379200000003</v>
      </c>
      <c r="AU120" s="853">
        <f t="shared" si="33"/>
        <v>2.0331717120000006</v>
      </c>
      <c r="AV120" s="853">
        <f t="shared" si="33"/>
        <v>2.2364888832000007</v>
      </c>
      <c r="AW120" s="624">
        <f t="shared" si="29"/>
        <v>9.3823057152000011</v>
      </c>
      <c r="AX120" s="719">
        <f t="shared" si="30"/>
        <v>7.8290267983978641</v>
      </c>
      <c r="AY120" s="900">
        <v>0.71</v>
      </c>
      <c r="AZ120" s="839">
        <v>59.040000000000006</v>
      </c>
      <c r="BA120" s="839">
        <v>-6.77</v>
      </c>
      <c r="BB120" s="839">
        <v>-0.16</v>
      </c>
      <c r="BC120" s="839">
        <v>10.780000000000001</v>
      </c>
      <c r="BE120" s="597">
        <v>2014</v>
      </c>
      <c r="BF120" s="865">
        <f t="shared" si="31"/>
        <v>0</v>
      </c>
      <c r="BG120" s="849">
        <v>6.5</v>
      </c>
    </row>
    <row r="121" spans="1:59" ht="11.25" customHeight="1" x14ac:dyDescent="0.2">
      <c r="A121" s="838" t="s">
        <v>3806</v>
      </c>
      <c r="B121" s="842" t="s">
        <v>3807</v>
      </c>
      <c r="C121" s="898" t="s">
        <v>108</v>
      </c>
      <c r="D121" s="898" t="s">
        <v>4272</v>
      </c>
      <c r="E121" s="705">
        <v>8</v>
      </c>
      <c r="F121" s="1153">
        <v>582</v>
      </c>
      <c r="G121" s="1153" t="s">
        <v>106</v>
      </c>
      <c r="H121" s="1153" t="s">
        <v>106</v>
      </c>
      <c r="I121" s="841">
        <v>25.65</v>
      </c>
      <c r="J121" s="624">
        <f t="shared" si="18"/>
        <v>3.5867446393762186</v>
      </c>
      <c r="K121" s="844">
        <v>0.23</v>
      </c>
      <c r="L121" s="854">
        <v>4</v>
      </c>
      <c r="M121" s="615">
        <f t="shared" si="19"/>
        <v>0.92</v>
      </c>
      <c r="N121" s="837" t="s">
        <v>534</v>
      </c>
      <c r="O121" s="706">
        <v>0.22</v>
      </c>
      <c r="P121" s="606">
        <v>44217</v>
      </c>
      <c r="Q121" s="606">
        <v>44225</v>
      </c>
      <c r="R121" s="615">
        <f t="shared" si="20"/>
        <v>4.5454545454545494</v>
      </c>
      <c r="S121" s="673">
        <f>IF(INDEX(Historical!$D$7:$D$1257,MATCH(B121,Historical!$B$7:$B$1281,0))=0,"n/a",(INDEX(Historical!$C$7:$C$1259,MATCH(B121,Historical!$B$7:$B$1281,0))/INDEX(Historical!$D$7:$D$1257,MATCH(B121,Historical!$B$7:$B$1281,0))-1)*100)</f>
        <v>4.7619047619047672</v>
      </c>
      <c r="T121" s="673">
        <f>IF(INDEX(Historical!$F$7:$F$1250,MATCH(B121,Historical!$B$7:$B$1281,0))=0,"n/a",((INDEX(Historical!$C$7:$C$1259,MATCH(B121,Historical!$B$7:$B$1281,0))/INDEX(Historical!$F$7:$F$1250,MATCH(B121,Historical!$B$7:$B$1281,0)))^(1/3)-1)*100)</f>
        <v>6.917810999860885</v>
      </c>
      <c r="U121" s="673">
        <f>IF(INDEX(Historical!$H$7:$H$1250,MATCH(B121,Historical!$B$7:$B$1281,0))=0,"n/a",((INDEX(Historical!$C$7:$C$1259,MATCH(B121,Historical!$B$7:$B$1281,0))/INDEX(Historical!$H$7:$H$1250,MATCH(B121,Historical!$B$7:$B$1281,0)))^(1/5)-1)*100)</f>
        <v>7.2551603577834634</v>
      </c>
      <c r="V121" s="673">
        <f>IF(INDEX(Historical!$O$7:$O$1250,MATCH(B121,Historical!$B$7:$B$1281,0))=0,"n/a",((INDEX(Historical!$C$7:$C$1259,MATCH(B121,Historical!$B$7:$B$1281,0))/INDEX(Historical!$O$7:$O$1250,MATCH(B121,Historical!$B$7:$B$1281,0)))^(1/10)-1)*100)</f>
        <v>6.2488268514150569</v>
      </c>
      <c r="W121" s="674">
        <f t="shared" si="21"/>
        <v>1.1610435895084084</v>
      </c>
      <c r="X121" s="675">
        <f t="shared" si="22"/>
        <v>1.0669353467328622</v>
      </c>
      <c r="Y121" s="637"/>
      <c r="Z121" s="624">
        <f t="shared" si="23"/>
        <v>50.27322404371585</v>
      </c>
      <c r="AA121" s="853">
        <f t="shared" si="24"/>
        <v>14.016393442622949</v>
      </c>
      <c r="AB121" s="854">
        <v>12</v>
      </c>
      <c r="AC121" s="833">
        <v>1.83</v>
      </c>
      <c r="AD121" s="833">
        <v>2.35</v>
      </c>
      <c r="AE121" s="833">
        <v>4.21</v>
      </c>
      <c r="AF121" s="833">
        <v>1.1100000000000001</v>
      </c>
      <c r="AG121" s="833">
        <v>8.1</v>
      </c>
      <c r="AH121" s="833">
        <v>-2</v>
      </c>
      <c r="AI121" s="833">
        <v>3.3099999999999996</v>
      </c>
      <c r="AJ121" s="833">
        <v>6.8000000000000007</v>
      </c>
      <c r="AK121" s="833">
        <v>6</v>
      </c>
      <c r="AL121" s="845">
        <v>1370</v>
      </c>
      <c r="AM121" s="839">
        <v>2.8000000000000003</v>
      </c>
      <c r="AN121" s="833">
        <v>0.23</v>
      </c>
      <c r="AO121" s="711">
        <f t="shared" si="25"/>
        <v>-3.1744884454632665</v>
      </c>
      <c r="AP121" s="712">
        <f t="shared" si="26"/>
        <v>10.841904997159682</v>
      </c>
      <c r="AQ121" s="855">
        <f t="shared" si="27"/>
        <v>-16.844999558892091</v>
      </c>
      <c r="AR121" s="624">
        <f>INDEX(Historical!$C$7:$C$1259,MATCH(B121,Historical!$B$7:$B$1281,0))*IF(AH121="n/a",1.03,IF(AH121&lt;0,1.01,IF(AH121&gt;10,1.1,(1+AH121/100))))</f>
        <v>0.88880000000000003</v>
      </c>
      <c r="AS121" s="853">
        <f t="shared" si="28"/>
        <v>0.91821927999999997</v>
      </c>
      <c r="AT121" s="853">
        <f t="shared" si="33"/>
        <v>0.97331243680000001</v>
      </c>
      <c r="AU121" s="853">
        <f t="shared" si="33"/>
        <v>1.0317111830080001</v>
      </c>
      <c r="AV121" s="853">
        <f t="shared" si="33"/>
        <v>1.0936138539884801</v>
      </c>
      <c r="AW121" s="624">
        <f t="shared" si="29"/>
        <v>4.9056567537964808</v>
      </c>
      <c r="AX121" s="719">
        <f t="shared" si="30"/>
        <v>19.125367461194859</v>
      </c>
      <c r="AY121" s="900">
        <v>1.1100000000000001</v>
      </c>
      <c r="AZ121" s="839">
        <v>80</v>
      </c>
      <c r="BA121" s="839">
        <v>-4.58</v>
      </c>
      <c r="BB121" s="839">
        <v>8.27</v>
      </c>
      <c r="BC121" s="839">
        <v>28.37</v>
      </c>
      <c r="BE121" s="597">
        <v>2014</v>
      </c>
      <c r="BF121" s="865">
        <f t="shared" si="31"/>
        <v>0</v>
      </c>
      <c r="BG121" s="849">
        <v>1</v>
      </c>
    </row>
    <row r="122" spans="1:59" ht="11.25" customHeight="1" x14ac:dyDescent="0.2">
      <c r="A122" s="838" t="s">
        <v>3862</v>
      </c>
      <c r="B122" s="842" t="s">
        <v>3863</v>
      </c>
      <c r="C122" s="898" t="s">
        <v>108</v>
      </c>
      <c r="D122" s="898" t="s">
        <v>4272</v>
      </c>
      <c r="E122" s="705">
        <v>8</v>
      </c>
      <c r="F122" s="1153">
        <v>583</v>
      </c>
      <c r="G122" s="1153" t="s">
        <v>106</v>
      </c>
      <c r="H122" s="1153" t="s">
        <v>106</v>
      </c>
      <c r="I122" s="841">
        <v>17.149999999999999</v>
      </c>
      <c r="J122" s="624">
        <f t="shared" si="18"/>
        <v>1.6909620991253644</v>
      </c>
      <c r="K122" s="844">
        <v>0.14499999999999999</v>
      </c>
      <c r="L122" s="854">
        <v>2</v>
      </c>
      <c r="M122" s="615">
        <f t="shared" si="19"/>
        <v>0.28999999999999998</v>
      </c>
      <c r="N122" s="837" t="s">
        <v>271</v>
      </c>
      <c r="O122" s="706">
        <v>0.14000000000000001</v>
      </c>
      <c r="P122" s="606">
        <v>44225</v>
      </c>
      <c r="Q122" s="606">
        <v>44239</v>
      </c>
      <c r="R122" s="615">
        <f t="shared" si="20"/>
        <v>3.5714285714285547</v>
      </c>
      <c r="S122" s="673">
        <f>IF(INDEX(Historical!$D$7:$D$1257,MATCH(B122,Historical!$B$7:$B$1281,0))=0,"n/a",(INDEX(Historical!$C$7:$C$1259,MATCH(B122,Historical!$B$7:$B$1281,0))/INDEX(Historical!$D$7:$D$1257,MATCH(B122,Historical!$B$7:$B$1281,0))-1)*100)</f>
        <v>3.7037037037036979</v>
      </c>
      <c r="T122" s="673">
        <f>IF(INDEX(Historical!$F$7:$F$1250,MATCH(B122,Historical!$B$7:$B$1281,0))=0,"n/a",((INDEX(Historical!$C$7:$C$1259,MATCH(B122,Historical!$B$7:$B$1281,0))/INDEX(Historical!$F$7:$F$1250,MATCH(B122,Historical!$B$7:$B$1281,0)))^(1/3)-1)*100)</f>
        <v>3.8498820370220788</v>
      </c>
      <c r="U122" s="673">
        <f>IF(INDEX(Historical!$H$7:$H$1250,MATCH(B122,Historical!$B$7:$B$1281,0))=0,"n/a",((INDEX(Historical!$C$7:$C$1259,MATCH(B122,Historical!$B$7:$B$1281,0))/INDEX(Historical!$H$7:$H$1250,MATCH(B122,Historical!$B$7:$B$1281,0)))^(1/5)-1)*100)</f>
        <v>5.9223841048812176</v>
      </c>
      <c r="V122" s="673" t="str">
        <f>IF(INDEX(Historical!$O$7:$O$1250,MATCH(B122,Historical!$B$7:$B$1281,0))=0,"n/a",((INDEX(Historical!$C$7:$C$1259,MATCH(B122,Historical!$B$7:$B$1281,0))/INDEX(Historical!$O$7:$O$1250,MATCH(B122,Historical!$B$7:$B$1281,0)))^(1/10)-1)*100)</f>
        <v>n/a</v>
      </c>
      <c r="W122" s="674" t="str">
        <f t="shared" si="21"/>
        <v>n/a</v>
      </c>
      <c r="X122" s="675">
        <f t="shared" si="22"/>
        <v>0.51498992216358419</v>
      </c>
      <c r="Y122" s="843"/>
      <c r="Z122" s="624">
        <f t="shared" si="23"/>
        <v>17.261904761904763</v>
      </c>
      <c r="AA122" s="853">
        <f t="shared" si="24"/>
        <v>10.208333333333332</v>
      </c>
      <c r="AB122" s="854">
        <v>12</v>
      </c>
      <c r="AC122" s="833">
        <v>1.68</v>
      </c>
      <c r="AD122" s="833" t="s">
        <v>136</v>
      </c>
      <c r="AE122" s="833">
        <v>3.04</v>
      </c>
      <c r="AF122" s="833">
        <v>1.1399999999999999</v>
      </c>
      <c r="AG122" s="833">
        <v>10</v>
      </c>
      <c r="AH122" s="833">
        <v>8</v>
      </c>
      <c r="AI122" s="833" t="s">
        <v>136</v>
      </c>
      <c r="AJ122" s="833">
        <v>11.5</v>
      </c>
      <c r="AK122" s="833" t="s">
        <v>136</v>
      </c>
      <c r="AL122" s="845">
        <v>139.33000000000001</v>
      </c>
      <c r="AM122" s="839">
        <v>11</v>
      </c>
      <c r="AN122" s="833">
        <v>0</v>
      </c>
      <c r="AO122" s="711">
        <f t="shared" si="25"/>
        <v>-2.5949871293267499</v>
      </c>
      <c r="AP122" s="712">
        <f t="shared" si="26"/>
        <v>7.6133462040065822</v>
      </c>
      <c r="AQ122" s="855">
        <f t="shared" si="27"/>
        <v>-28.081836632028612</v>
      </c>
      <c r="AR122" s="624">
        <f>INDEX(Historical!$C$7:$C$1259,MATCH(B122,Historical!$B$7:$B$1281,0))*IF(AH122="n/a",1.03,IF(AH122&lt;0,1.01,IF(AH122&gt;10,1.1,(1+AH122/100))))</f>
        <v>0.30240000000000006</v>
      </c>
      <c r="AS122" s="853">
        <f t="shared" si="28"/>
        <v>0.31147200000000008</v>
      </c>
      <c r="AT122" s="853">
        <f t="shared" si="33"/>
        <v>0.32081616000000007</v>
      </c>
      <c r="AU122" s="853">
        <f t="shared" si="33"/>
        <v>0.33044064480000007</v>
      </c>
      <c r="AV122" s="853">
        <f t="shared" si="33"/>
        <v>0.3403538641440001</v>
      </c>
      <c r="AW122" s="624">
        <f t="shared" si="29"/>
        <v>1.6054826689440005</v>
      </c>
      <c r="AX122" s="719">
        <f t="shared" si="30"/>
        <v>9.3614149792653105</v>
      </c>
      <c r="AY122" s="900">
        <v>0.53</v>
      </c>
      <c r="AZ122" s="839">
        <v>55.34</v>
      </c>
      <c r="BA122" s="839">
        <v>-16.55</v>
      </c>
      <c r="BB122" s="839">
        <v>0.83</v>
      </c>
      <c r="BC122" s="839">
        <v>12.520000000000001</v>
      </c>
      <c r="BE122" s="597">
        <v>2014</v>
      </c>
      <c r="BF122" s="865">
        <f t="shared" si="31"/>
        <v>0</v>
      </c>
      <c r="BG122" s="849">
        <v>0.89999999999999991</v>
      </c>
    </row>
    <row r="123" spans="1:59" ht="11.25" customHeight="1" x14ac:dyDescent="0.2">
      <c r="A123" s="838" t="s">
        <v>3830</v>
      </c>
      <c r="B123" s="842" t="s">
        <v>3831</v>
      </c>
      <c r="C123" s="898" t="s">
        <v>108</v>
      </c>
      <c r="D123" s="898" t="s">
        <v>4272</v>
      </c>
      <c r="E123" s="705">
        <v>8</v>
      </c>
      <c r="F123" s="1153">
        <v>584</v>
      </c>
      <c r="G123" s="1153" t="s">
        <v>115</v>
      </c>
      <c r="H123" s="1153" t="s">
        <v>115</v>
      </c>
      <c r="I123" s="841">
        <v>23.64</v>
      </c>
      <c r="J123" s="624">
        <f t="shared" si="18"/>
        <v>3.5532994923857864</v>
      </c>
      <c r="K123" s="844">
        <v>0.21</v>
      </c>
      <c r="L123" s="854">
        <v>4</v>
      </c>
      <c r="M123" s="615">
        <f t="shared" si="19"/>
        <v>0.84</v>
      </c>
      <c r="N123" s="837" t="s">
        <v>107</v>
      </c>
      <c r="O123" s="706">
        <v>0.2</v>
      </c>
      <c r="P123" s="606">
        <v>44231</v>
      </c>
      <c r="Q123" s="606">
        <v>44243</v>
      </c>
      <c r="R123" s="615">
        <f t="shared" si="20"/>
        <v>4.9999999999999902</v>
      </c>
      <c r="S123" s="673">
        <f>IF(INDEX(Historical!$D$7:$D$1257,MATCH(B123,Historical!$B$7:$B$1281,0))=0,"n/a",(INDEX(Historical!$C$7:$C$1259,MATCH(B123,Historical!$B$7:$B$1281,0))/INDEX(Historical!$D$7:$D$1257,MATCH(B123,Historical!$B$7:$B$1281,0))-1)*100)</f>
        <v>11.111111111111116</v>
      </c>
      <c r="T123" s="673">
        <f>IF(INDEX(Historical!$F$7:$F$1250,MATCH(B123,Historical!$B$7:$B$1281,0))=0,"n/a",((INDEX(Historical!$C$7:$C$1259,MATCH(B123,Historical!$B$7:$B$1281,0))/INDEX(Historical!$F$7:$F$1250,MATCH(B123,Historical!$B$7:$B$1281,0)))^(1/3)-1)*100)</f>
        <v>23.959618848218689</v>
      </c>
      <c r="U123" s="673">
        <f>IF(INDEX(Historical!$H$7:$H$1250,MATCH(B123,Historical!$B$7:$B$1281,0))=0,"n/a",((INDEX(Historical!$C$7:$C$1259,MATCH(B123,Historical!$B$7:$B$1281,0))/INDEX(Historical!$H$7:$H$1250,MATCH(B123,Historical!$B$7:$B$1281,0)))^(1/5)-1)*100)</f>
        <v>25.205477200705872</v>
      </c>
      <c r="V123" s="673" t="str">
        <f>IF(INDEX(Historical!$O$7:$O$1250,MATCH(B123,Historical!$B$7:$B$1281,0))=0,"n/a",((INDEX(Historical!$C$7:$C$1259,MATCH(B123,Historical!$B$7:$B$1281,0))/INDEX(Historical!$O$7:$O$1250,MATCH(B123,Historical!$B$7:$B$1281,0)))^(1/10)-1)*100)</f>
        <v>n/a</v>
      </c>
      <c r="W123" s="674" t="str">
        <f t="shared" si="21"/>
        <v>n/a</v>
      </c>
      <c r="X123" s="675">
        <f t="shared" si="22"/>
        <v>1.0502282166960779</v>
      </c>
      <c r="Y123" s="843"/>
      <c r="Z123" s="624">
        <f t="shared" si="23"/>
        <v>33.070866141732282</v>
      </c>
      <c r="AA123" s="853">
        <f t="shared" si="24"/>
        <v>9.3070866141732278</v>
      </c>
      <c r="AB123" s="854">
        <v>12</v>
      </c>
      <c r="AC123" s="833">
        <v>2.54</v>
      </c>
      <c r="AD123" s="833">
        <v>1.17</v>
      </c>
      <c r="AE123" s="833">
        <v>3.56</v>
      </c>
      <c r="AF123" s="833">
        <v>1.33</v>
      </c>
      <c r="AG123" s="833">
        <v>15.5</v>
      </c>
      <c r="AH123" s="833">
        <v>26.200000000000003</v>
      </c>
      <c r="AI123" s="833">
        <v>-6.83</v>
      </c>
      <c r="AJ123" s="833">
        <v>24</v>
      </c>
      <c r="AK123" s="833">
        <v>8</v>
      </c>
      <c r="AL123" s="845">
        <v>497.44</v>
      </c>
      <c r="AM123" s="839">
        <v>1.6</v>
      </c>
      <c r="AN123" s="833">
        <v>0.2</v>
      </c>
      <c r="AO123" s="711">
        <f t="shared" si="25"/>
        <v>19.451690078918432</v>
      </c>
      <c r="AP123" s="712">
        <f t="shared" si="26"/>
        <v>28.758776693091658</v>
      </c>
      <c r="AQ123" s="855">
        <f t="shared" si="27"/>
        <v>-25.827752429151197</v>
      </c>
      <c r="AR123" s="624">
        <f>INDEX(Historical!$C$7:$C$1259,MATCH(B123,Historical!$B$7:$B$1281,0))*IF(AH123="n/a",1.03,IF(AH123&lt;0,1.01,IF(AH123&gt;10,1.1,(1+AH123/100))))</f>
        <v>0.88000000000000012</v>
      </c>
      <c r="AS123" s="853">
        <f t="shared" si="28"/>
        <v>0.88880000000000015</v>
      </c>
      <c r="AT123" s="853">
        <f t="shared" si="33"/>
        <v>0.9599040000000002</v>
      </c>
      <c r="AU123" s="853">
        <f t="shared" si="33"/>
        <v>1.0366963200000003</v>
      </c>
      <c r="AV123" s="853">
        <f t="shared" si="33"/>
        <v>1.1196320256000005</v>
      </c>
      <c r="AW123" s="624">
        <f t="shared" si="29"/>
        <v>4.8850323456000009</v>
      </c>
      <c r="AX123" s="719">
        <f t="shared" si="30"/>
        <v>20.664265421319801</v>
      </c>
      <c r="AY123" s="900">
        <v>1.1399999999999999</v>
      </c>
      <c r="AZ123" s="839">
        <v>116.78</v>
      </c>
      <c r="BA123" s="839">
        <v>-4.41</v>
      </c>
      <c r="BB123" s="839">
        <v>10.67</v>
      </c>
      <c r="BC123" s="839">
        <v>39.68</v>
      </c>
      <c r="BE123" s="597">
        <v>2014</v>
      </c>
      <c r="BF123" s="865">
        <f t="shared" si="31"/>
        <v>0</v>
      </c>
      <c r="BG123" s="849">
        <v>1.4000000000000001</v>
      </c>
    </row>
    <row r="124" spans="1:59" ht="11.25" customHeight="1" x14ac:dyDescent="0.2">
      <c r="A124" s="838" t="s">
        <v>3860</v>
      </c>
      <c r="B124" s="842" t="s">
        <v>3861</v>
      </c>
      <c r="C124" s="898" t="s">
        <v>131</v>
      </c>
      <c r="D124" s="898" t="s">
        <v>4264</v>
      </c>
      <c r="E124" s="705">
        <v>8</v>
      </c>
      <c r="F124" s="1153">
        <v>585</v>
      </c>
      <c r="G124" s="1153" t="s">
        <v>106</v>
      </c>
      <c r="H124" s="1153" t="s">
        <v>106</v>
      </c>
      <c r="I124" s="841">
        <v>72.88</v>
      </c>
      <c r="J124" s="624">
        <f t="shared" si="18"/>
        <v>3.3754116355653134</v>
      </c>
      <c r="K124" s="844">
        <v>0.61499999999999999</v>
      </c>
      <c r="L124" s="854">
        <v>4</v>
      </c>
      <c r="M124" s="615">
        <f t="shared" si="19"/>
        <v>2.46</v>
      </c>
      <c r="N124" s="837" t="s">
        <v>107</v>
      </c>
      <c r="O124" s="706">
        <v>0.59499999999999997</v>
      </c>
      <c r="P124" s="606">
        <v>44231</v>
      </c>
      <c r="Q124" s="606">
        <v>44239</v>
      </c>
      <c r="R124" s="615">
        <f t="shared" si="20"/>
        <v>3.3613445378151292</v>
      </c>
      <c r="S124" s="673">
        <f>IF(INDEX(Historical!$D$7:$D$1257,MATCH(B124,Historical!$B$7:$B$1281,0))=0,"n/a",(INDEX(Historical!$C$7:$C$1259,MATCH(B124,Historical!$B$7:$B$1281,0))/INDEX(Historical!$D$7:$D$1257,MATCH(B124,Historical!$B$7:$B$1281,0))-1)*100)</f>
        <v>14.993646759847534</v>
      </c>
      <c r="T124" s="673">
        <f>IF(INDEX(Historical!$F$7:$F$1250,MATCH(B124,Historical!$B$7:$B$1281,0))=0,"n/a",((INDEX(Historical!$C$7:$C$1259,MATCH(B124,Historical!$B$7:$B$1281,0))/INDEX(Historical!$F$7:$F$1250,MATCH(B124,Historical!$B$7:$B$1281,0)))^(1/3)-1)*100)</f>
        <v>14.939006744920214</v>
      </c>
      <c r="U124" s="673">
        <f>IF(INDEX(Historical!$H$7:$H$1250,MATCH(B124,Historical!$B$7:$B$1281,0))=0,"n/a",((INDEX(Historical!$C$7:$C$1259,MATCH(B124,Historical!$B$7:$B$1281,0))/INDEX(Historical!$H$7:$H$1250,MATCH(B124,Historical!$B$7:$B$1281,0)))^(1/5)-1)*100)</f>
        <v>20.112443398143132</v>
      </c>
      <c r="V124" s="673" t="str">
        <f>IF(INDEX(Historical!$O$7:$O$1250,MATCH(B124,Historical!$B$7:$B$1281,0))=0,"n/a",((INDEX(Historical!$C$7:$C$1259,MATCH(B124,Historical!$B$7:$B$1281,0))/INDEX(Historical!$O$7:$O$1250,MATCH(B124,Historical!$B$7:$B$1281,0)))^(1/10)-1)*100)</f>
        <v>n/a</v>
      </c>
      <c r="W124" s="674" t="str">
        <f t="shared" si="21"/>
        <v>n/a</v>
      </c>
      <c r="X124" s="675" t="str">
        <f t="shared" si="22"/>
        <v>n/a</v>
      </c>
      <c r="Y124" s="843"/>
      <c r="Z124" s="624" t="str">
        <f t="shared" si="23"/>
        <v>n/a</v>
      </c>
      <c r="AA124" s="853" t="str">
        <f t="shared" si="24"/>
        <v>n/a</v>
      </c>
      <c r="AB124" s="854">
        <v>12</v>
      </c>
      <c r="AC124" s="833">
        <v>-1.18</v>
      </c>
      <c r="AD124" s="833" t="s">
        <v>136</v>
      </c>
      <c r="AE124" s="833">
        <v>5.92</v>
      </c>
      <c r="AF124" s="833">
        <v>2.2999999999999998</v>
      </c>
      <c r="AG124" s="833">
        <v>-2.7</v>
      </c>
      <c r="AH124" s="834">
        <v>46.300000000000004</v>
      </c>
      <c r="AI124" s="834">
        <v>14.879999999999999</v>
      </c>
      <c r="AJ124" s="833">
        <v>-30.8</v>
      </c>
      <c r="AK124" s="833">
        <v>41.9</v>
      </c>
      <c r="AL124" s="845">
        <v>5420</v>
      </c>
      <c r="AM124" s="839">
        <v>0.5</v>
      </c>
      <c r="AN124" s="833">
        <v>1.44</v>
      </c>
      <c r="AO124" s="711" t="str">
        <f t="shared" si="25"/>
        <v>n/a</v>
      </c>
      <c r="AP124" s="712">
        <f t="shared" si="26"/>
        <v>23.487855033708446</v>
      </c>
      <c r="AQ124" s="855" t="str">
        <f t="shared" si="27"/>
        <v>n/a</v>
      </c>
      <c r="AR124" s="624">
        <f>INDEX(Historical!$C$7:$C$1259,MATCH(B124,Historical!$B$7:$B$1281,0))*IF(AH124="n/a",1.03,IF(AH124&lt;0,1.01,IF(AH124&gt;10,1.1,(1+AH124/100))))</f>
        <v>2.4887500000000005</v>
      </c>
      <c r="AS124" s="853">
        <f t="shared" si="28"/>
        <v>2.7376250000000009</v>
      </c>
      <c r="AT124" s="853">
        <f t="shared" si="33"/>
        <v>3.011387500000001</v>
      </c>
      <c r="AU124" s="853">
        <f t="shared" si="33"/>
        <v>3.3125262500000012</v>
      </c>
      <c r="AV124" s="853">
        <f t="shared" si="33"/>
        <v>3.6437788750000015</v>
      </c>
      <c r="AW124" s="624">
        <f t="shared" si="29"/>
        <v>15.194067625000006</v>
      </c>
      <c r="AX124" s="719">
        <f t="shared" si="30"/>
        <v>20.848062054061479</v>
      </c>
      <c r="AY124" s="900">
        <v>0.73</v>
      </c>
      <c r="AZ124" s="839">
        <v>95.44</v>
      </c>
      <c r="BA124" s="839">
        <v>-17.46</v>
      </c>
      <c r="BB124" s="839">
        <v>-5.01</v>
      </c>
      <c r="BC124" s="839">
        <v>10.879999999999999</v>
      </c>
      <c r="BE124" s="597">
        <v>2014</v>
      </c>
      <c r="BF124" s="865">
        <f t="shared" si="31"/>
        <v>0</v>
      </c>
      <c r="BG124" s="849">
        <v>-0.4</v>
      </c>
    </row>
    <row r="125" spans="1:59" s="744" customFormat="1" ht="11.25" customHeight="1" x14ac:dyDescent="0.2">
      <c r="A125" s="726" t="s">
        <v>2533</v>
      </c>
      <c r="B125" s="751" t="s">
        <v>2534</v>
      </c>
      <c r="C125" s="898" t="s">
        <v>4126</v>
      </c>
      <c r="D125" s="898" t="s">
        <v>4271</v>
      </c>
      <c r="E125" s="727">
        <v>8</v>
      </c>
      <c r="F125" s="1153">
        <v>586</v>
      </c>
      <c r="G125" s="1152" t="s">
        <v>106</v>
      </c>
      <c r="H125" s="1152" t="s">
        <v>106</v>
      </c>
      <c r="I125" s="728">
        <v>43.19</v>
      </c>
      <c r="J125" s="729">
        <f t="shared" si="18"/>
        <v>2.5005788376939111</v>
      </c>
      <c r="K125" s="730">
        <v>0.27</v>
      </c>
      <c r="L125" s="731">
        <v>4</v>
      </c>
      <c r="M125" s="732">
        <f t="shared" si="19"/>
        <v>1.08</v>
      </c>
      <c r="N125" s="733" t="s">
        <v>303</v>
      </c>
      <c r="O125" s="734">
        <v>0.26</v>
      </c>
      <c r="P125" s="1122">
        <v>44232</v>
      </c>
      <c r="Q125" s="1122">
        <v>44256</v>
      </c>
      <c r="R125" s="732">
        <f t="shared" si="20"/>
        <v>3.8461538461538494</v>
      </c>
      <c r="S125" s="673">
        <f>IF(INDEX(Historical!$D$7:$D$1257,MATCH(B125,Historical!$B$7:$B$1281,0))=0,"n/a",(INDEX(Historical!$C$7:$C$1259,MATCH(B125,Historical!$B$7:$B$1281,0))/INDEX(Historical!$D$7:$D$1257,MATCH(B125,Historical!$B$7:$B$1281,0))-1)*100)</f>
        <v>4.0000000000000036</v>
      </c>
      <c r="T125" s="673">
        <f>IF(INDEX(Historical!$F$7:$F$1250,MATCH(B125,Historical!$B$7:$B$1281,0))=0,"n/a",((INDEX(Historical!$C$7:$C$1259,MATCH(B125,Historical!$B$7:$B$1281,0))/INDEX(Historical!$F$7:$F$1250,MATCH(B125,Historical!$B$7:$B$1281,0)))^(1/3)-1)*100)</f>
        <v>7.3786693294802586</v>
      </c>
      <c r="U125" s="673">
        <f>IF(INDEX(Historical!$H$7:$H$1250,MATCH(B125,Historical!$B$7:$B$1281,0))=0,"n/a",((INDEX(Historical!$C$7:$C$1259,MATCH(B125,Historical!$B$7:$B$1281,0))/INDEX(Historical!$H$7:$H$1250,MATCH(B125,Historical!$B$7:$B$1281,0)))^(1/5)-1)*100)</f>
        <v>6.4740930444701084</v>
      </c>
      <c r="V125" s="673">
        <f>IF(INDEX(Historical!$O$7:$O$1250,MATCH(B125,Historical!$B$7:$B$1281,0))=0,"n/a",((INDEX(Historical!$C$7:$C$1259,MATCH(B125,Historical!$B$7:$B$1281,0))/INDEX(Historical!$O$7:$O$1250,MATCH(B125,Historical!$B$7:$B$1281,0)))^(1/10)-1)*100)</f>
        <v>11.611888134327231</v>
      </c>
      <c r="W125" s="674">
        <f t="shared" si="21"/>
        <v>0.55754008043974357</v>
      </c>
      <c r="X125" s="675">
        <f t="shared" si="22"/>
        <v>0.80926163055876355</v>
      </c>
      <c r="Y125" s="745"/>
      <c r="Z125" s="729">
        <f t="shared" si="23"/>
        <v>99.082568807339442</v>
      </c>
      <c r="AA125" s="736">
        <f t="shared" si="24"/>
        <v>39.62385321100917</v>
      </c>
      <c r="AB125" s="731">
        <v>12</v>
      </c>
      <c r="AC125" s="737">
        <v>1.0900000000000001</v>
      </c>
      <c r="AD125" s="737">
        <v>6.74</v>
      </c>
      <c r="AE125" s="737">
        <v>4.24</v>
      </c>
      <c r="AF125" s="737">
        <v>4.57</v>
      </c>
      <c r="AG125" s="737">
        <v>11.5</v>
      </c>
      <c r="AH125" s="737">
        <v>-10.8</v>
      </c>
      <c r="AI125" s="737">
        <v>35.03</v>
      </c>
      <c r="AJ125" s="737">
        <v>8</v>
      </c>
      <c r="AK125" s="737">
        <v>5.79</v>
      </c>
      <c r="AL125" s="738">
        <v>5460</v>
      </c>
      <c r="AM125" s="739">
        <v>0.4</v>
      </c>
      <c r="AN125" s="737">
        <v>0.08</v>
      </c>
      <c r="AO125" s="740">
        <f t="shared" si="25"/>
        <v>-30.649181328845152</v>
      </c>
      <c r="AP125" s="741">
        <f t="shared" si="26"/>
        <v>8.974671882164019</v>
      </c>
      <c r="AQ125" s="742">
        <f t="shared" si="27"/>
        <v>183.69076213707842</v>
      </c>
      <c r="AR125" s="624">
        <f>INDEX(Historical!$C$7:$C$1259,MATCH(B125,Historical!$B$7:$B$1281,0))*IF(AH125="n/a",1.03,IF(AH125&lt;0,1.01,IF(AH125&gt;10,1.1,(1+AH125/100))))</f>
        <v>1.0504</v>
      </c>
      <c r="AS125" s="736">
        <f t="shared" si="28"/>
        <v>1.15544</v>
      </c>
      <c r="AT125" s="736">
        <f t="shared" si="33"/>
        <v>1.222339976</v>
      </c>
      <c r="AU125" s="736">
        <f t="shared" si="33"/>
        <v>1.2931134606104</v>
      </c>
      <c r="AV125" s="736">
        <f t="shared" si="33"/>
        <v>1.3679847299797423</v>
      </c>
      <c r="AW125" s="729">
        <f t="shared" si="29"/>
        <v>6.0892781665901428</v>
      </c>
      <c r="AX125" s="743">
        <f t="shared" si="30"/>
        <v>14.098814926117488</v>
      </c>
      <c r="AY125" s="901">
        <v>1.1499999999999999</v>
      </c>
      <c r="AZ125" s="739">
        <v>41.959999999999994</v>
      </c>
      <c r="BA125" s="739">
        <v>-8.89</v>
      </c>
      <c r="BB125" s="739">
        <v>-1.1199999999999999</v>
      </c>
      <c r="BC125" s="739">
        <v>10.5</v>
      </c>
      <c r="BD125" s="875"/>
      <c r="BE125" s="597">
        <v>2014</v>
      </c>
      <c r="BF125" s="865">
        <f t="shared" si="31"/>
        <v>0</v>
      </c>
      <c r="BG125" s="793">
        <v>7.8</v>
      </c>
    </row>
    <row r="126" spans="1:59" ht="11.25" customHeight="1" x14ac:dyDescent="0.2">
      <c r="A126" s="838" t="s">
        <v>1460</v>
      </c>
      <c r="B126" s="842" t="s">
        <v>1461</v>
      </c>
      <c r="C126" s="898" t="s">
        <v>108</v>
      </c>
      <c r="D126" s="898" t="s">
        <v>4272</v>
      </c>
      <c r="E126" s="705">
        <v>8</v>
      </c>
      <c r="F126" s="1153">
        <v>587</v>
      </c>
      <c r="G126" s="1153" t="s">
        <v>37</v>
      </c>
      <c r="H126" s="1153" t="s">
        <v>37</v>
      </c>
      <c r="I126" s="841">
        <v>26.81</v>
      </c>
      <c r="J126" s="624">
        <f t="shared" si="18"/>
        <v>2.8347631480790754</v>
      </c>
      <c r="K126" s="844">
        <v>0.19</v>
      </c>
      <c r="L126" s="854">
        <v>4</v>
      </c>
      <c r="M126" s="615">
        <f t="shared" si="19"/>
        <v>0.76</v>
      </c>
      <c r="N126" s="837" t="s">
        <v>462</v>
      </c>
      <c r="O126" s="706">
        <v>0.18</v>
      </c>
      <c r="P126" s="606">
        <v>44236</v>
      </c>
      <c r="Q126" s="606">
        <v>44249</v>
      </c>
      <c r="R126" s="615">
        <f t="shared" si="20"/>
        <v>5.5555555555555607</v>
      </c>
      <c r="S126" s="673">
        <f>IF(INDEX(Historical!$D$7:$D$1257,MATCH(B126,Historical!$B$7:$B$1281,0))=0,"n/a",(INDEX(Historical!$C$7:$C$1259,MATCH(B126,Historical!$B$7:$B$1281,0))/INDEX(Historical!$D$7:$D$1257,MATCH(B126,Historical!$B$7:$B$1281,0))-1)*100)</f>
        <v>4.3478260869565188</v>
      </c>
      <c r="T126" s="673">
        <f>IF(INDEX(Historical!$F$7:$F$1250,MATCH(B126,Historical!$B$7:$B$1281,0))=0,"n/a",((INDEX(Historical!$C$7:$C$1259,MATCH(B126,Historical!$B$7:$B$1281,0))/INDEX(Historical!$F$7:$F$1250,MATCH(B126,Historical!$B$7:$B$1281,0)))^(1/3)-1)*100)</f>
        <v>11.457607795906144</v>
      </c>
      <c r="U126" s="673">
        <f>IF(INDEX(Historical!$H$7:$H$1250,MATCH(B126,Historical!$B$7:$B$1281,0))=0,"n/a",((INDEX(Historical!$C$7:$C$1259,MATCH(B126,Historical!$B$7:$B$1281,0))/INDEX(Historical!$H$7:$H$1250,MATCH(B126,Historical!$B$7:$B$1281,0)))^(1/5)-1)*100)</f>
        <v>10.350921459993479</v>
      </c>
      <c r="V126" s="673" t="str">
        <f>IF(INDEX(Historical!$O$7:$O$1250,MATCH(B126,Historical!$B$7:$B$1281,0))=0,"n/a",((INDEX(Historical!$C$7:$C$1259,MATCH(B126,Historical!$B$7:$B$1281,0))/INDEX(Historical!$O$7:$O$1250,MATCH(B126,Historical!$B$7:$B$1281,0)))^(1/10)-1)*100)</f>
        <v>n/a</v>
      </c>
      <c r="W126" s="674" t="str">
        <f t="shared" si="21"/>
        <v>n/a</v>
      </c>
      <c r="X126" s="675">
        <f t="shared" si="22"/>
        <v>0.64291437639711047</v>
      </c>
      <c r="Y126" s="1100" t="s">
        <v>4580</v>
      </c>
      <c r="Z126" s="624">
        <f t="shared" si="23"/>
        <v>24.437299035369776</v>
      </c>
      <c r="AA126" s="853">
        <f t="shared" si="24"/>
        <v>8.620578778135048</v>
      </c>
      <c r="AB126" s="854">
        <v>12</v>
      </c>
      <c r="AC126" s="833">
        <v>3.11</v>
      </c>
      <c r="AD126" s="833" t="s">
        <v>136</v>
      </c>
      <c r="AE126" s="833">
        <v>2.17</v>
      </c>
      <c r="AF126" s="833">
        <v>0.92</v>
      </c>
      <c r="AG126" s="833">
        <v>10.6</v>
      </c>
      <c r="AH126" s="833">
        <v>48.9</v>
      </c>
      <c r="AI126" s="833">
        <v>-9.5500000000000007</v>
      </c>
      <c r="AJ126" s="833">
        <v>16.100000000000001</v>
      </c>
      <c r="AK126" s="833" t="s">
        <v>136</v>
      </c>
      <c r="AL126" s="845">
        <v>234.07</v>
      </c>
      <c r="AM126" s="839">
        <v>4.3</v>
      </c>
      <c r="AN126" s="833">
        <v>0.47</v>
      </c>
      <c r="AO126" s="711">
        <f t="shared" si="25"/>
        <v>4.5651058299375062</v>
      </c>
      <c r="AP126" s="712">
        <f t="shared" si="26"/>
        <v>13.185684608072554</v>
      </c>
      <c r="AQ126" s="855">
        <f t="shared" si="27"/>
        <v>-40.629478036901389</v>
      </c>
      <c r="AR126" s="624">
        <f>INDEX(Historical!$C$7:$C$1259,MATCH(B126,Historical!$B$7:$B$1281,0))*IF(AH126="n/a",1.03,IF(AH126&lt;0,1.01,IF(AH126&gt;10,1.1,(1+AH126/100))))</f>
        <v>0.79200000000000004</v>
      </c>
      <c r="AS126" s="853">
        <f t="shared" si="28"/>
        <v>0.79992000000000008</v>
      </c>
      <c r="AT126" s="853">
        <f t="shared" si="33"/>
        <v>0.82391760000000014</v>
      </c>
      <c r="AU126" s="853">
        <f t="shared" si="33"/>
        <v>0.84863512800000018</v>
      </c>
      <c r="AV126" s="853">
        <f t="shared" si="33"/>
        <v>0.87409418184000021</v>
      </c>
      <c r="AW126" s="624">
        <f t="shared" si="29"/>
        <v>4.1385669098400006</v>
      </c>
      <c r="AX126" s="719">
        <f t="shared" si="30"/>
        <v>15.43665389720254</v>
      </c>
      <c r="AY126" s="900">
        <v>0.68</v>
      </c>
      <c r="AZ126" s="839">
        <v>72.11</v>
      </c>
      <c r="BA126" s="839">
        <v>-10.24</v>
      </c>
      <c r="BB126" s="839">
        <v>7.8100000000000005</v>
      </c>
      <c r="BC126" s="839">
        <v>24.54</v>
      </c>
      <c r="BE126" s="597">
        <v>2014</v>
      </c>
      <c r="BF126" s="865">
        <f t="shared" si="31"/>
        <v>0</v>
      </c>
      <c r="BG126" s="849">
        <v>0.89999999999999991</v>
      </c>
    </row>
    <row r="127" spans="1:59" ht="11.25" customHeight="1" x14ac:dyDescent="0.2">
      <c r="A127" s="838" t="s">
        <v>3908</v>
      </c>
      <c r="B127" s="842" t="s">
        <v>3909</v>
      </c>
      <c r="C127" s="898" t="s">
        <v>108</v>
      </c>
      <c r="D127" s="898" t="s">
        <v>4272</v>
      </c>
      <c r="E127" s="705">
        <v>8</v>
      </c>
      <c r="F127" s="1153">
        <v>588</v>
      </c>
      <c r="G127" s="1153" t="s">
        <v>106</v>
      </c>
      <c r="H127" s="1153" t="s">
        <v>106</v>
      </c>
      <c r="I127" s="841">
        <v>75.8</v>
      </c>
      <c r="J127" s="624">
        <f t="shared" si="18"/>
        <v>1.6358839050131926</v>
      </c>
      <c r="K127" s="844">
        <v>0.31</v>
      </c>
      <c r="L127" s="854">
        <v>4</v>
      </c>
      <c r="M127" s="615">
        <f t="shared" si="19"/>
        <v>1.24</v>
      </c>
      <c r="N127" s="837" t="s">
        <v>439</v>
      </c>
      <c r="O127" s="706">
        <v>0.28000000000000003</v>
      </c>
      <c r="P127" s="606">
        <v>44237</v>
      </c>
      <c r="Q127" s="606">
        <v>44252</v>
      </c>
      <c r="R127" s="615">
        <f t="shared" si="20"/>
        <v>10.714285714285703</v>
      </c>
      <c r="S127" s="673">
        <f>IF(INDEX(Historical!$D$7:$D$1257,MATCH(B127,Historical!$B$7:$B$1281,0))=0,"n/a",(INDEX(Historical!$C$7:$C$1259,MATCH(B127,Historical!$B$7:$B$1281,0))/INDEX(Historical!$D$7:$D$1257,MATCH(B127,Historical!$B$7:$B$1281,0))-1)*100)</f>
        <v>12.000000000000011</v>
      </c>
      <c r="T127" s="673">
        <f>IF(INDEX(Historical!$F$7:$F$1250,MATCH(B127,Historical!$B$7:$B$1281,0))=0,"n/a",((INDEX(Historical!$C$7:$C$1259,MATCH(B127,Historical!$B$7:$B$1281,0))/INDEX(Historical!$F$7:$F$1250,MATCH(B127,Historical!$B$7:$B$1281,0)))^(1/3)-1)*100)</f>
        <v>25.99210498948732</v>
      </c>
      <c r="U127" s="673">
        <f>IF(INDEX(Historical!$H$7:$H$1250,MATCH(B127,Historical!$B$7:$B$1281,0))=0,"n/a",((INDEX(Historical!$C$7:$C$1259,MATCH(B127,Historical!$B$7:$B$1281,0))/INDEX(Historical!$H$7:$H$1250,MATCH(B127,Historical!$B$7:$B$1281,0)))^(1/5)-1)*100)</f>
        <v>20.546073610157212</v>
      </c>
      <c r="V127" s="673">
        <f>IF(INDEX(Historical!$O$7:$O$1250,MATCH(B127,Historical!$B$7:$B$1281,0))=0,"n/a",((INDEX(Historical!$C$7:$C$1259,MATCH(B127,Historical!$B$7:$B$1281,0))/INDEX(Historical!$O$7:$O$1250,MATCH(B127,Historical!$B$7:$B$1281,0)))^(1/10)-1)*100)</f>
        <v>20.058953021849835</v>
      </c>
      <c r="W127" s="674">
        <f t="shared" si="21"/>
        <v>1.0242844473376436</v>
      </c>
      <c r="X127" s="675">
        <f t="shared" si="22"/>
        <v>2.0342647138769512</v>
      </c>
      <c r="Y127" s="637"/>
      <c r="Z127" s="624">
        <f t="shared" si="23"/>
        <v>26.495726495726498</v>
      </c>
      <c r="AA127" s="853">
        <f t="shared" si="24"/>
        <v>16.196581196581196</v>
      </c>
      <c r="AB127" s="854">
        <v>12</v>
      </c>
      <c r="AC127" s="833">
        <v>4.68</v>
      </c>
      <c r="AD127" s="833">
        <v>1.68</v>
      </c>
      <c r="AE127" s="833">
        <v>3.4</v>
      </c>
      <c r="AF127" s="833">
        <v>1.21</v>
      </c>
      <c r="AG127" s="833">
        <v>7.5</v>
      </c>
      <c r="AH127" s="833">
        <v>-22.400000000000002</v>
      </c>
      <c r="AI127" s="833">
        <v>0.38</v>
      </c>
      <c r="AJ127" s="833">
        <v>10.100000000000001</v>
      </c>
      <c r="AK127" s="833">
        <v>10</v>
      </c>
      <c r="AL127" s="845">
        <v>4400</v>
      </c>
      <c r="AM127" s="839">
        <v>1.3</v>
      </c>
      <c r="AN127" s="833">
        <v>0.32</v>
      </c>
      <c r="AO127" s="711">
        <f t="shared" si="25"/>
        <v>5.985376318589207</v>
      </c>
      <c r="AP127" s="712">
        <f t="shared" si="26"/>
        <v>22.181957515170403</v>
      </c>
      <c r="AQ127" s="855">
        <f t="shared" si="27"/>
        <v>-6.6717543104190984</v>
      </c>
      <c r="AR127" s="624">
        <f>INDEX(Historical!$C$7:$C$1259,MATCH(B127,Historical!$B$7:$B$1281,0))*IF(AH127="n/a",1.03,IF(AH127&lt;0,1.01,IF(AH127&gt;10,1.1,(1+AH127/100))))</f>
        <v>1.1312000000000002</v>
      </c>
      <c r="AS127" s="853">
        <f t="shared" si="28"/>
        <v>1.1354985600000003</v>
      </c>
      <c r="AT127" s="853">
        <f t="shared" ref="AT127:AV146" si="34">IF($AK127="n/a",1.03*AS127,IF($AK127&lt;0,1.01*AS127,IF($AK127&gt;10,1.1*AS127,(1+$AK127/100)*AS127)))</f>
        <v>1.2490484160000004</v>
      </c>
      <c r="AU127" s="853">
        <f t="shared" si="34"/>
        <v>1.3739532576000004</v>
      </c>
      <c r="AV127" s="853">
        <f t="shared" si="34"/>
        <v>1.5113485833600007</v>
      </c>
      <c r="AW127" s="624">
        <f t="shared" si="29"/>
        <v>6.4010488169600013</v>
      </c>
      <c r="AX127" s="719">
        <f t="shared" si="30"/>
        <v>8.4446554313456481</v>
      </c>
      <c r="AY127" s="900">
        <v>1.63</v>
      </c>
      <c r="AZ127" s="839">
        <v>159.5</v>
      </c>
      <c r="BA127" s="839">
        <v>-13.71</v>
      </c>
      <c r="BB127" s="839">
        <v>4.42</v>
      </c>
      <c r="BC127" s="839">
        <v>37.81</v>
      </c>
      <c r="BE127" s="597">
        <v>2014</v>
      </c>
      <c r="BF127" s="865">
        <f t="shared" si="31"/>
        <v>0</v>
      </c>
      <c r="BG127" s="849">
        <v>0.6</v>
      </c>
    </row>
    <row r="128" spans="1:59" ht="11.25" customHeight="1" x14ac:dyDescent="0.2">
      <c r="A128" s="831" t="s">
        <v>2621</v>
      </c>
      <c r="B128" s="842" t="s">
        <v>2622</v>
      </c>
      <c r="C128" s="898" t="s">
        <v>131</v>
      </c>
      <c r="D128" s="898" t="s">
        <v>4263</v>
      </c>
      <c r="E128" s="705">
        <v>8</v>
      </c>
      <c r="F128" s="1153">
        <v>589</v>
      </c>
      <c r="G128" s="1153" t="s">
        <v>37</v>
      </c>
      <c r="H128" s="1153" t="s">
        <v>37</v>
      </c>
      <c r="I128" s="841">
        <v>46.17</v>
      </c>
      <c r="J128" s="624">
        <f t="shared" si="18"/>
        <v>3.378817413905133</v>
      </c>
      <c r="K128" s="844">
        <v>0.39</v>
      </c>
      <c r="L128" s="854">
        <v>4</v>
      </c>
      <c r="M128" s="615">
        <f t="shared" si="19"/>
        <v>1.56</v>
      </c>
      <c r="N128" s="837" t="s">
        <v>294</v>
      </c>
      <c r="O128" s="706">
        <v>0.37</v>
      </c>
      <c r="P128" s="606">
        <v>44238</v>
      </c>
      <c r="Q128" s="606">
        <v>44265</v>
      </c>
      <c r="R128" s="615">
        <f t="shared" si="20"/>
        <v>5.4054054054054106</v>
      </c>
      <c r="S128" s="673">
        <f>IF(INDEX(Historical!$D$7:$D$1257,MATCH(B128,Historical!$B$7:$B$1281,0))=0,"n/a",(INDEX(Historical!$C$7:$C$1259,MATCH(B128,Historical!$B$7:$B$1281,0))/INDEX(Historical!$D$7:$D$1257,MATCH(B128,Historical!$B$7:$B$1281,0))-1)*100)</f>
        <v>5.7142857142857162</v>
      </c>
      <c r="T128" s="673">
        <f>IF(INDEX(Historical!$F$7:$F$1250,MATCH(B128,Historical!$B$7:$B$1281,0))=0,"n/a",((INDEX(Historical!$C$7:$C$1259,MATCH(B128,Historical!$B$7:$B$1281,0))/INDEX(Historical!$F$7:$F$1250,MATCH(B128,Historical!$B$7:$B$1281,0)))^(1/3)-1)*100)</f>
        <v>4.9584113452102008</v>
      </c>
      <c r="U128" s="673">
        <f>IF(INDEX(Historical!$H$7:$H$1250,MATCH(B128,Historical!$B$7:$B$1281,0))=0,"n/a",((INDEX(Historical!$C$7:$C$1259,MATCH(B128,Historical!$B$7:$B$1281,0))/INDEX(Historical!$H$7:$H$1250,MATCH(B128,Historical!$B$7:$B$1281,0)))^(1/5)-1)*100)</f>
        <v>3.7698814998377017</v>
      </c>
      <c r="V128" s="673">
        <f>IF(INDEX(Historical!$O$7:$O$1250,MATCH(B128,Historical!$B$7:$B$1281,0))=0,"n/a",((INDEX(Historical!$C$7:$C$1259,MATCH(B128,Historical!$B$7:$B$1281,0))/INDEX(Historical!$O$7:$O$1250,MATCH(B128,Historical!$B$7:$B$1281,0)))^(1/10)-1)*100)</f>
        <v>2.2048429929436342</v>
      </c>
      <c r="W128" s="674">
        <f t="shared" si="21"/>
        <v>1.7098185729790316</v>
      </c>
      <c r="X128" s="675">
        <f t="shared" si="22"/>
        <v>0.44351547056914137</v>
      </c>
      <c r="Y128" s="627"/>
      <c r="Z128" s="624">
        <f t="shared" si="23"/>
        <v>66.38297872340425</v>
      </c>
      <c r="AA128" s="853">
        <f t="shared" si="24"/>
        <v>19.646808510638298</v>
      </c>
      <c r="AB128" s="854">
        <v>12</v>
      </c>
      <c r="AC128" s="833">
        <v>2.35</v>
      </c>
      <c r="AD128" s="833">
        <v>2.19</v>
      </c>
      <c r="AE128" s="833">
        <v>2.13</v>
      </c>
      <c r="AF128" s="833">
        <v>2.1800000000000002</v>
      </c>
      <c r="AG128" s="833">
        <v>11.5</v>
      </c>
      <c r="AH128" s="833">
        <v>7.8</v>
      </c>
      <c r="AI128" s="833">
        <v>5.58</v>
      </c>
      <c r="AJ128" s="833">
        <v>8.5</v>
      </c>
      <c r="AK128" s="833">
        <v>9</v>
      </c>
      <c r="AL128" s="845">
        <v>1890</v>
      </c>
      <c r="AM128" s="839">
        <v>0.89999999999999991</v>
      </c>
      <c r="AN128" s="833">
        <v>0.97</v>
      </c>
      <c r="AO128" s="711">
        <f t="shared" si="25"/>
        <v>-12.498109596895464</v>
      </c>
      <c r="AP128" s="712">
        <f t="shared" si="26"/>
        <v>7.1486989137428347</v>
      </c>
      <c r="AQ128" s="855">
        <f t="shared" si="27"/>
        <v>37.969469333201047</v>
      </c>
      <c r="AR128" s="624">
        <f>INDEX(Historical!$C$7:$C$1259,MATCH(B128,Historical!$B$7:$B$1281,0))*IF(AH128="n/a",1.03,IF(AH128&lt;0,1.01,IF(AH128&gt;10,1.1,(1+AH128/100))))</f>
        <v>1.5954400000000002</v>
      </c>
      <c r="AS128" s="853">
        <f t="shared" si="28"/>
        <v>1.6844655520000003</v>
      </c>
      <c r="AT128" s="853">
        <f t="shared" si="34"/>
        <v>1.8360674516800004</v>
      </c>
      <c r="AU128" s="853">
        <f t="shared" si="34"/>
        <v>2.0013135223312006</v>
      </c>
      <c r="AV128" s="853">
        <f t="shared" si="34"/>
        <v>2.1814317393410088</v>
      </c>
      <c r="AW128" s="624">
        <f t="shared" si="29"/>
        <v>9.2987182653522105</v>
      </c>
      <c r="AX128" s="719">
        <f t="shared" si="30"/>
        <v>20.140173847416527</v>
      </c>
      <c r="AY128" s="900">
        <v>0.35</v>
      </c>
      <c r="AZ128" s="839">
        <v>30.570000000000004</v>
      </c>
      <c r="BA128" s="839">
        <v>-4.25</v>
      </c>
      <c r="BB128" s="839">
        <v>7.89</v>
      </c>
      <c r="BC128" s="839">
        <v>14.01</v>
      </c>
      <c r="BE128" s="597">
        <v>2014</v>
      </c>
      <c r="BF128" s="865">
        <f t="shared" si="31"/>
        <v>0</v>
      </c>
      <c r="BG128" s="849">
        <v>3.9</v>
      </c>
    </row>
    <row r="129" spans="1:59" ht="11.25" customHeight="1" x14ac:dyDescent="0.2">
      <c r="A129" s="838" t="s">
        <v>3866</v>
      </c>
      <c r="B129" s="842" t="s">
        <v>3867</v>
      </c>
      <c r="C129" s="898" t="s">
        <v>131</v>
      </c>
      <c r="D129" s="898" t="s">
        <v>4273</v>
      </c>
      <c r="E129" s="705">
        <v>8</v>
      </c>
      <c r="F129" s="1153">
        <v>590</v>
      </c>
      <c r="G129" s="1153" t="s">
        <v>115</v>
      </c>
      <c r="H129" s="1153" t="s">
        <v>115</v>
      </c>
      <c r="I129" s="841">
        <v>76.91</v>
      </c>
      <c r="J129" s="624">
        <f t="shared" si="18"/>
        <v>3.0165128071772203</v>
      </c>
      <c r="K129" s="844">
        <v>0.57999999999999996</v>
      </c>
      <c r="L129" s="854">
        <v>4</v>
      </c>
      <c r="M129" s="615">
        <f t="shared" si="19"/>
        <v>2.3199999999999998</v>
      </c>
      <c r="N129" s="837" t="s">
        <v>226</v>
      </c>
      <c r="O129" s="706">
        <v>0.54</v>
      </c>
      <c r="P129" s="606">
        <v>44245</v>
      </c>
      <c r="Q129" s="606">
        <v>44260</v>
      </c>
      <c r="R129" s="615">
        <f t="shared" si="20"/>
        <v>7.4074074074073932</v>
      </c>
      <c r="S129" s="673">
        <f>IF(INDEX(Historical!$D$7:$D$1257,MATCH(B129,Historical!$B$7:$B$1281,0))=0,"n/a",(INDEX(Historical!$C$7:$C$1259,MATCH(B129,Historical!$B$7:$B$1281,0))/INDEX(Historical!$D$7:$D$1257,MATCH(B129,Historical!$B$7:$B$1281,0))-1)*100)</f>
        <v>8.0000000000000071</v>
      </c>
      <c r="T129" s="673">
        <f>IF(INDEX(Historical!$F$7:$F$1250,MATCH(B129,Historical!$B$7:$B$1281,0))=0,"n/a",((INDEX(Historical!$C$7:$C$1259,MATCH(B129,Historical!$B$7:$B$1281,0))/INDEX(Historical!$F$7:$F$1250,MATCH(B129,Historical!$B$7:$B$1281,0)))^(1/3)-1)*100)</f>
        <v>8.7380373002892142</v>
      </c>
      <c r="U129" s="673">
        <f>IF(INDEX(Historical!$H$7:$H$1250,MATCH(B129,Historical!$B$7:$B$1281,0))=0,"n/a",((INDEX(Historical!$C$7:$C$1259,MATCH(B129,Historical!$B$7:$B$1281,0))/INDEX(Historical!$H$7:$H$1250,MATCH(B129,Historical!$B$7:$B$1281,0)))^(1/5)-1)*100)</f>
        <v>12.474611314209483</v>
      </c>
      <c r="V129" s="673" t="str">
        <f>IF(INDEX(Historical!$O$7:$O$1250,MATCH(B129,Historical!$B$7:$B$1281,0))=0,"n/a",((INDEX(Historical!$C$7:$C$1259,MATCH(B129,Historical!$B$7:$B$1281,0))/INDEX(Historical!$O$7:$O$1250,MATCH(B129,Historical!$B$7:$B$1281,0)))^(1/10)-1)*100)</f>
        <v>n/a</v>
      </c>
      <c r="W129" s="674" t="str">
        <f t="shared" si="21"/>
        <v>n/a</v>
      </c>
      <c r="X129" s="675">
        <f t="shared" si="22"/>
        <v>1.1880582204009031</v>
      </c>
      <c r="Y129" s="627"/>
      <c r="Z129" s="624">
        <f t="shared" si="23"/>
        <v>63.043478260869556</v>
      </c>
      <c r="AA129" s="853">
        <f t="shared" si="24"/>
        <v>20.899456521739129</v>
      </c>
      <c r="AB129" s="854">
        <v>12</v>
      </c>
      <c r="AC129" s="833">
        <v>3.68</v>
      </c>
      <c r="AD129" s="833">
        <v>4.13</v>
      </c>
      <c r="AE129" s="833">
        <v>2.65</v>
      </c>
      <c r="AF129" s="833">
        <v>1.81</v>
      </c>
      <c r="AG129" s="833">
        <v>8.9</v>
      </c>
      <c r="AH129" s="833">
        <v>4.9000000000000004</v>
      </c>
      <c r="AI129" s="833">
        <v>8.14</v>
      </c>
      <c r="AJ129" s="833">
        <v>10.5</v>
      </c>
      <c r="AK129" s="833">
        <v>5</v>
      </c>
      <c r="AL129" s="845">
        <v>4059.9999999999995</v>
      </c>
      <c r="AM129" s="839">
        <v>1.2</v>
      </c>
      <c r="AN129" s="833">
        <v>0.9</v>
      </c>
      <c r="AO129" s="711">
        <f t="shared" si="25"/>
        <v>-5.4083324003524265</v>
      </c>
      <c r="AP129" s="712">
        <f t="shared" si="26"/>
        <v>15.491124121386703</v>
      </c>
      <c r="AQ129" s="855">
        <f t="shared" si="27"/>
        <v>29.662838511353186</v>
      </c>
      <c r="AR129" s="624">
        <f>INDEX(Historical!$C$7:$C$1259,MATCH(B129,Historical!$B$7:$B$1281,0))*IF(AH129="n/a",1.03,IF(AH129&lt;0,1.01,IF(AH129&gt;10,1.1,(1+AH129/100))))</f>
        <v>2.2658399999999999</v>
      </c>
      <c r="AS129" s="853">
        <f t="shared" si="28"/>
        <v>2.4502793759999997</v>
      </c>
      <c r="AT129" s="853">
        <f t="shared" si="34"/>
        <v>2.5727933447999995</v>
      </c>
      <c r="AU129" s="853">
        <f t="shared" si="34"/>
        <v>2.7014330120399999</v>
      </c>
      <c r="AV129" s="853">
        <f t="shared" si="34"/>
        <v>2.8365046626420001</v>
      </c>
      <c r="AW129" s="624">
        <f t="shared" si="29"/>
        <v>12.826850395481998</v>
      </c>
      <c r="AX129" s="719">
        <f t="shared" si="30"/>
        <v>16.677740730050704</v>
      </c>
      <c r="AY129" s="900">
        <v>0.39</v>
      </c>
      <c r="AZ129" s="839">
        <v>17.399999999999999</v>
      </c>
      <c r="BA129" s="839">
        <v>-16.400000000000002</v>
      </c>
      <c r="BB129" s="839">
        <v>5.62</v>
      </c>
      <c r="BC129" s="839">
        <v>3.6799999999999997</v>
      </c>
      <c r="BE129" s="597">
        <v>2014</v>
      </c>
      <c r="BF129" s="865">
        <f t="shared" si="31"/>
        <v>0</v>
      </c>
      <c r="BG129" s="849">
        <v>3.4000000000000004</v>
      </c>
    </row>
    <row r="130" spans="1:59" ht="11.25" customHeight="1" x14ac:dyDescent="0.2">
      <c r="A130" s="838" t="s">
        <v>3810</v>
      </c>
      <c r="B130" s="842" t="s">
        <v>3811</v>
      </c>
      <c r="C130" s="898" t="s">
        <v>108</v>
      </c>
      <c r="D130" s="898" t="s">
        <v>4272</v>
      </c>
      <c r="E130" s="705">
        <v>8</v>
      </c>
      <c r="F130" s="1153">
        <v>591</v>
      </c>
      <c r="G130" s="1153" t="s">
        <v>106</v>
      </c>
      <c r="H130" s="1153" t="s">
        <v>106</v>
      </c>
      <c r="I130" s="841">
        <v>17.829999999999998</v>
      </c>
      <c r="J130" s="624">
        <f t="shared" si="18"/>
        <v>2.6920919798093101</v>
      </c>
      <c r="K130" s="844">
        <v>0.12</v>
      </c>
      <c r="L130" s="854">
        <v>4</v>
      </c>
      <c r="M130" s="615">
        <f t="shared" si="19"/>
        <v>0.48</v>
      </c>
      <c r="N130" s="837" t="s">
        <v>590</v>
      </c>
      <c r="O130" s="706">
        <v>0.11</v>
      </c>
      <c r="P130" s="606">
        <v>44252</v>
      </c>
      <c r="Q130" s="606">
        <v>44267</v>
      </c>
      <c r="R130" s="615">
        <f t="shared" si="20"/>
        <v>9.0909090909090864</v>
      </c>
      <c r="S130" s="673">
        <f>IF(INDEX(Historical!$D$7:$D$1257,MATCH(B130,Historical!$B$7:$B$1281,0))=0,"n/a",(INDEX(Historical!$C$7:$C$1259,MATCH(B130,Historical!$B$7:$B$1281,0))/INDEX(Historical!$D$7:$D$1257,MATCH(B130,Historical!$B$7:$B$1281,0))-1)*100)</f>
        <v>22.222222222222232</v>
      </c>
      <c r="T130" s="673">
        <f>IF(INDEX(Historical!$F$7:$F$1250,MATCH(B130,Historical!$B$7:$B$1281,0))=0,"n/a",((INDEX(Historical!$C$7:$C$1259,MATCH(B130,Historical!$B$7:$B$1281,0))/INDEX(Historical!$F$7:$F$1250,MATCH(B130,Historical!$B$7:$B$1281,0)))^(1/3)-1)*100)</f>
        <v>46.478836033945761</v>
      </c>
      <c r="U130" s="673">
        <f>IF(INDEX(Historical!$H$7:$H$1250,MATCH(B130,Historical!$B$7:$B$1281,0))=0,"n/a",((INDEX(Historical!$C$7:$C$1259,MATCH(B130,Historical!$B$7:$B$1281,0))/INDEX(Historical!$H$7:$H$1250,MATCH(B130,Historical!$B$7:$B$1281,0)))^(1/5)-1)*100)</f>
        <v>34.490167754521849</v>
      </c>
      <c r="V130" s="673">
        <f>IF(INDEX(Historical!$O$7:$O$1250,MATCH(B130,Historical!$B$7:$B$1281,0))=0,"n/a",((INDEX(Historical!$C$7:$C$1259,MATCH(B130,Historical!$B$7:$B$1281,0))/INDEX(Historical!$O$7:$O$1250,MATCH(B130,Historical!$B$7:$B$1281,0)))^(1/10)-1)*100)</f>
        <v>-2.3827733597007295</v>
      </c>
      <c r="W130" s="674" t="str">
        <f t="shared" si="21"/>
        <v>n/a</v>
      </c>
      <c r="X130" s="675" t="str">
        <f t="shared" si="22"/>
        <v>n/a</v>
      </c>
      <c r="Y130" s="843"/>
      <c r="Z130" s="624" t="str">
        <f t="shared" si="23"/>
        <v>n/a</v>
      </c>
      <c r="AA130" s="853" t="str">
        <f t="shared" si="24"/>
        <v>n/a</v>
      </c>
      <c r="AB130" s="854">
        <v>12</v>
      </c>
      <c r="AC130" s="833" t="s">
        <v>136</v>
      </c>
      <c r="AD130" s="833" t="s">
        <v>136</v>
      </c>
      <c r="AE130" s="833" t="s">
        <v>136</v>
      </c>
      <c r="AF130" s="833" t="s">
        <v>136</v>
      </c>
      <c r="AG130" s="833" t="s">
        <v>136</v>
      </c>
      <c r="AH130" s="833" t="s">
        <v>136</v>
      </c>
      <c r="AI130" s="833" t="s">
        <v>136</v>
      </c>
      <c r="AJ130" s="833" t="s">
        <v>136</v>
      </c>
      <c r="AK130" s="833" t="s">
        <v>136</v>
      </c>
      <c r="AL130" s="845" t="s">
        <v>136</v>
      </c>
      <c r="AM130" s="839" t="s">
        <v>136</v>
      </c>
      <c r="AN130" s="833" t="s">
        <v>136</v>
      </c>
      <c r="AO130" s="711" t="str">
        <f t="shared" si="25"/>
        <v>n/a</v>
      </c>
      <c r="AP130" s="712">
        <f t="shared" si="26"/>
        <v>37.182259734331161</v>
      </c>
      <c r="AQ130" s="855" t="str">
        <f t="shared" si="27"/>
        <v>n/a</v>
      </c>
      <c r="AR130" s="624">
        <f>INDEX(Historical!$C$7:$C$1259,MATCH(B130,Historical!$B$7:$B$1281,0))*IF(AH130="n/a",1.03,IF(AH130&lt;0,1.01,IF(AH130&gt;10,1.1,(1+AH130/100))))</f>
        <v>0.45319999999999999</v>
      </c>
      <c r="AS130" s="853">
        <f t="shared" si="28"/>
        <v>0.46679599999999999</v>
      </c>
      <c r="AT130" s="853">
        <f t="shared" si="34"/>
        <v>0.48079988000000001</v>
      </c>
      <c r="AU130" s="853">
        <f t="shared" si="34"/>
        <v>0.49522387640000004</v>
      </c>
      <c r="AV130" s="853">
        <f t="shared" si="34"/>
        <v>0.51008059269200001</v>
      </c>
      <c r="AW130" s="624">
        <f t="shared" si="29"/>
        <v>2.4061003490920001</v>
      </c>
      <c r="AX130" s="719">
        <f t="shared" si="30"/>
        <v>13.494673859181159</v>
      </c>
      <c r="AY130" s="900" t="s">
        <v>136</v>
      </c>
      <c r="AZ130" s="839" t="s">
        <v>136</v>
      </c>
      <c r="BA130" s="839" t="s">
        <v>136</v>
      </c>
      <c r="BB130" s="839" t="s">
        <v>136</v>
      </c>
      <c r="BC130" s="839" t="s">
        <v>136</v>
      </c>
      <c r="BD130" s="874" t="s">
        <v>4199</v>
      </c>
      <c r="BE130" s="597">
        <v>2014</v>
      </c>
      <c r="BF130" s="865">
        <f t="shared" si="31"/>
        <v>0</v>
      </c>
      <c r="BG130" s="849" t="s">
        <v>136</v>
      </c>
    </row>
    <row r="131" spans="1:59" ht="11.25" customHeight="1" x14ac:dyDescent="0.2">
      <c r="A131" s="831" t="s">
        <v>2942</v>
      </c>
      <c r="B131" s="842" t="s">
        <v>2943</v>
      </c>
      <c r="C131" s="898" t="s">
        <v>123</v>
      </c>
      <c r="D131" s="898" t="s">
        <v>4305</v>
      </c>
      <c r="E131" s="705">
        <v>8</v>
      </c>
      <c r="F131" s="1153">
        <v>592</v>
      </c>
      <c r="G131" s="1153" t="s">
        <v>106</v>
      </c>
      <c r="H131" s="1153" t="s">
        <v>106</v>
      </c>
      <c r="I131" s="841">
        <v>168.75</v>
      </c>
      <c r="J131" s="624">
        <f t="shared" si="18"/>
        <v>0.87703703703703706</v>
      </c>
      <c r="K131" s="844">
        <v>0.37</v>
      </c>
      <c r="L131" s="854">
        <v>4</v>
      </c>
      <c r="M131" s="615">
        <f t="shared" si="19"/>
        <v>1.48</v>
      </c>
      <c r="N131" s="837" t="s">
        <v>226</v>
      </c>
      <c r="O131" s="706">
        <v>0.34</v>
      </c>
      <c r="P131" s="606">
        <v>44253</v>
      </c>
      <c r="Q131" s="606">
        <v>44270</v>
      </c>
      <c r="R131" s="615">
        <f t="shared" si="20"/>
        <v>8.8235294117646959</v>
      </c>
      <c r="S131" s="673">
        <f>IF(INDEX(Historical!$D$7:$D$1257,MATCH(B131,Historical!$B$7:$B$1281,0))=0,"n/a",(INDEX(Historical!$C$7:$C$1259,MATCH(B131,Historical!$B$7:$B$1281,0))/INDEX(Historical!$D$7:$D$1257,MATCH(B131,Historical!$B$7:$B$1281,0))-1)*100)</f>
        <v>9.6774193548387224</v>
      </c>
      <c r="T131" s="673">
        <f>IF(INDEX(Historical!$F$7:$F$1250,MATCH(B131,Historical!$B$7:$B$1281,0))=0,"n/a",((INDEX(Historical!$C$7:$C$1259,MATCH(B131,Historical!$B$7:$B$1281,0))/INDEX(Historical!$F$7:$F$1250,MATCH(B131,Historical!$B$7:$B$1281,0)))^(1/3)-1)*100)</f>
        <v>10.793165135089279</v>
      </c>
      <c r="U131" s="673">
        <f>IF(INDEX(Historical!$H$7:$H$1250,MATCH(B131,Historical!$B$7:$B$1281,0))=0,"n/a",((INDEX(Historical!$C$7:$C$1259,MATCH(B131,Historical!$B$7:$B$1281,0))/INDEX(Historical!$H$7:$H$1250,MATCH(B131,Historical!$B$7:$B$1281,0)))^(1/5)-1)*100)</f>
        <v>27.730844458753978</v>
      </c>
      <c r="V131" s="673">
        <f>IF(INDEX(Historical!$O$7:$O$1250,MATCH(B131,Historical!$B$7:$B$1281,0))=0,"n/a",((INDEX(Historical!$C$7:$C$1259,MATCH(B131,Historical!$B$7:$B$1281,0))/INDEX(Historical!$O$7:$O$1250,MATCH(B131,Historical!$B$7:$B$1281,0)))^(1/10)-1)*100)</f>
        <v>3.1226086938676012</v>
      </c>
      <c r="W131" s="674">
        <f t="shared" si="21"/>
        <v>8.8806658718441938</v>
      </c>
      <c r="X131" s="675">
        <f t="shared" si="22"/>
        <v>1.3396543216789363</v>
      </c>
      <c r="Y131" s="634"/>
      <c r="Z131" s="624">
        <f t="shared" si="23"/>
        <v>33.560090702947839</v>
      </c>
      <c r="AA131" s="853">
        <f t="shared" si="24"/>
        <v>38.265306122448976</v>
      </c>
      <c r="AB131" s="854">
        <v>12</v>
      </c>
      <c r="AC131" s="833">
        <v>4.41</v>
      </c>
      <c r="AD131" s="833">
        <v>2.86</v>
      </c>
      <c r="AE131" s="833">
        <v>4.57</v>
      </c>
      <c r="AF131" s="833">
        <v>3.79</v>
      </c>
      <c r="AG131" s="833">
        <v>10</v>
      </c>
      <c r="AH131" s="833">
        <v>-5.4</v>
      </c>
      <c r="AI131" s="833">
        <v>17.45</v>
      </c>
      <c r="AJ131" s="833">
        <v>20.7</v>
      </c>
      <c r="AK131" s="833">
        <v>13.65</v>
      </c>
      <c r="AL131" s="845">
        <v>22190</v>
      </c>
      <c r="AM131" s="839">
        <v>0.2</v>
      </c>
      <c r="AN131" s="833">
        <v>0.55000000000000004</v>
      </c>
      <c r="AO131" s="711">
        <f t="shared" si="25"/>
        <v>-9.65742462665796</v>
      </c>
      <c r="AP131" s="712">
        <f t="shared" si="26"/>
        <v>28.607881495791016</v>
      </c>
      <c r="AQ131" s="855">
        <f t="shared" si="27"/>
        <v>153.88143357269192</v>
      </c>
      <c r="AR131" s="624">
        <f>INDEX(Historical!$C$7:$C$1259,MATCH(B131,Historical!$B$7:$B$1281,0))*IF(AH131="n/a",1.03,IF(AH131&lt;0,1.01,IF(AH131&gt;10,1.1,(1+AH131/100))))</f>
        <v>1.3736000000000002</v>
      </c>
      <c r="AS131" s="853">
        <f t="shared" si="28"/>
        <v>1.5109600000000003</v>
      </c>
      <c r="AT131" s="853">
        <f t="shared" si="34"/>
        <v>1.6620560000000004</v>
      </c>
      <c r="AU131" s="853">
        <f t="shared" si="34"/>
        <v>1.8282616000000007</v>
      </c>
      <c r="AV131" s="853">
        <f t="shared" si="34"/>
        <v>2.011087760000001</v>
      </c>
      <c r="AW131" s="624">
        <f t="shared" si="29"/>
        <v>8.3859653600000019</v>
      </c>
      <c r="AX131" s="719">
        <f t="shared" si="30"/>
        <v>4.9694609540740755</v>
      </c>
      <c r="AY131" s="900">
        <v>0.57999999999999996</v>
      </c>
      <c r="AZ131" s="839">
        <v>90.46</v>
      </c>
      <c r="BA131" s="839">
        <v>-3.6700000000000004</v>
      </c>
      <c r="BB131" s="839">
        <v>3.7699999999999996</v>
      </c>
      <c r="BC131" s="839">
        <v>19.23</v>
      </c>
      <c r="BE131" s="597">
        <v>2014</v>
      </c>
      <c r="BF131" s="865">
        <f t="shared" si="31"/>
        <v>0</v>
      </c>
      <c r="BG131" s="849">
        <v>5.2</v>
      </c>
    </row>
    <row r="132" spans="1:59" ht="11.25" customHeight="1" x14ac:dyDescent="0.2">
      <c r="A132" s="838" t="s">
        <v>3879</v>
      </c>
      <c r="B132" s="842" t="s">
        <v>3880</v>
      </c>
      <c r="C132" s="898" t="s">
        <v>4253</v>
      </c>
      <c r="D132" s="898" t="s">
        <v>4283</v>
      </c>
      <c r="E132" s="705">
        <v>8</v>
      </c>
      <c r="F132" s="1153">
        <v>593</v>
      </c>
      <c r="G132" s="1153" t="s">
        <v>106</v>
      </c>
      <c r="H132" s="1153" t="s">
        <v>106</v>
      </c>
      <c r="I132" s="841">
        <v>39.39</v>
      </c>
      <c r="J132" s="624">
        <f t="shared" si="18"/>
        <v>2.3356181772023357</v>
      </c>
      <c r="K132" s="844">
        <v>0.23</v>
      </c>
      <c r="L132" s="854">
        <v>4</v>
      </c>
      <c r="M132" s="615">
        <f t="shared" si="19"/>
        <v>0.92</v>
      </c>
      <c r="N132" s="837" t="s">
        <v>705</v>
      </c>
      <c r="O132" s="706">
        <v>0.22</v>
      </c>
      <c r="P132" s="606">
        <v>44257</v>
      </c>
      <c r="Q132" s="606">
        <v>44272</v>
      </c>
      <c r="R132" s="615">
        <f t="shared" si="20"/>
        <v>4.5454545454545494</v>
      </c>
      <c r="S132" s="673">
        <f>IF(INDEX(Historical!$D$7:$D$1257,MATCH(B132,Historical!$B$7:$B$1281,0))=0,"n/a",(INDEX(Historical!$C$7:$C$1259,MATCH(B132,Historical!$B$7:$B$1281,0))/INDEX(Historical!$D$7:$D$1257,MATCH(B132,Historical!$B$7:$B$1281,0))-1)*100)</f>
        <v>4.7619047619047672</v>
      </c>
      <c r="T132" s="673">
        <f>IF(INDEX(Historical!$F$7:$F$1250,MATCH(B132,Historical!$B$7:$B$1281,0))=0,"n/a",((INDEX(Historical!$C$7:$C$1259,MATCH(B132,Historical!$B$7:$B$1281,0))/INDEX(Historical!$F$7:$F$1250,MATCH(B132,Historical!$B$7:$B$1281,0)))^(1/3)-1)*100)</f>
        <v>6.917810999860885</v>
      </c>
      <c r="U132" s="673">
        <f>IF(INDEX(Historical!$H$7:$H$1250,MATCH(B132,Historical!$B$7:$B$1281,0))=0,"n/a",((INDEX(Historical!$C$7:$C$1259,MATCH(B132,Historical!$B$7:$B$1281,0))/INDEX(Historical!$H$7:$H$1250,MATCH(B132,Historical!$B$7:$B$1281,0)))^(1/5)-1)*100)</f>
        <v>11.970220528043152</v>
      </c>
      <c r="V132" s="673" t="str">
        <f>IF(INDEX(Historical!$O$7:$O$1250,MATCH(B132,Historical!$B$7:$B$1281,0))=0,"n/a",((INDEX(Historical!$C$7:$C$1259,MATCH(B132,Historical!$B$7:$B$1281,0))/INDEX(Historical!$O$7:$O$1250,MATCH(B132,Historical!$B$7:$B$1281,0)))^(1/10)-1)*100)</f>
        <v>n/a</v>
      </c>
      <c r="W132" s="674" t="str">
        <f t="shared" si="21"/>
        <v>n/a</v>
      </c>
      <c r="X132" s="675" t="str">
        <f t="shared" si="22"/>
        <v>n/a</v>
      </c>
      <c r="Y132" s="637"/>
      <c r="Z132" s="624">
        <f t="shared" si="23"/>
        <v>153.33333333333334</v>
      </c>
      <c r="AA132" s="853">
        <f t="shared" si="24"/>
        <v>65.650000000000006</v>
      </c>
      <c r="AB132" s="854">
        <v>12</v>
      </c>
      <c r="AC132" s="833">
        <v>0.6</v>
      </c>
      <c r="AD132" s="833" t="s">
        <v>136</v>
      </c>
      <c r="AE132" s="833">
        <v>2.67</v>
      </c>
      <c r="AF132" s="833">
        <v>1.39</v>
      </c>
      <c r="AG132" s="833">
        <v>2.1999999999999997</v>
      </c>
      <c r="AH132" s="833">
        <v>-57.3</v>
      </c>
      <c r="AI132" s="833">
        <v>10.18</v>
      </c>
      <c r="AJ132" s="833">
        <v>-14.099999999999998</v>
      </c>
      <c r="AK132" s="833" t="s">
        <v>136</v>
      </c>
      <c r="AL132" s="845">
        <v>710.53</v>
      </c>
      <c r="AM132" s="839">
        <v>2.9000000000000004</v>
      </c>
      <c r="AN132" s="833">
        <v>0.43</v>
      </c>
      <c r="AO132" s="711">
        <f t="shared" si="25"/>
        <v>-51.344161294754514</v>
      </c>
      <c r="AP132" s="712">
        <f t="shared" si="26"/>
        <v>14.305838705245488</v>
      </c>
      <c r="AQ132" s="855">
        <f t="shared" si="27"/>
        <v>101.38796168368928</v>
      </c>
      <c r="AR132" s="624">
        <f>INDEX(Historical!$C$7:$C$1259,MATCH(B132,Historical!$B$7:$B$1281,0))*IF(AH132="n/a",1.03,IF(AH132&lt;0,1.01,IF(AH132&gt;10,1.1,(1+AH132/100))))</f>
        <v>0.88880000000000003</v>
      </c>
      <c r="AS132" s="853">
        <f t="shared" si="28"/>
        <v>0.9776800000000001</v>
      </c>
      <c r="AT132" s="853">
        <f t="shared" si="34"/>
        <v>1.0070104000000002</v>
      </c>
      <c r="AU132" s="853">
        <f t="shared" si="34"/>
        <v>1.0372207120000003</v>
      </c>
      <c r="AV132" s="853">
        <f t="shared" si="34"/>
        <v>1.0683373333600004</v>
      </c>
      <c r="AW132" s="624">
        <f t="shared" si="29"/>
        <v>4.979048445360001</v>
      </c>
      <c r="AX132" s="719">
        <f t="shared" si="30"/>
        <v>12.640387015384619</v>
      </c>
      <c r="AY132" s="900">
        <v>1.57</v>
      </c>
      <c r="AZ132" s="839">
        <v>138.01000000000002</v>
      </c>
      <c r="BA132" s="839">
        <v>-10.17</v>
      </c>
      <c r="BB132" s="839">
        <v>-0.28999999999999998</v>
      </c>
      <c r="BC132" s="839">
        <v>11.55</v>
      </c>
      <c r="BE132" s="597">
        <v>2014</v>
      </c>
      <c r="BF132" s="865">
        <f t="shared" si="31"/>
        <v>0</v>
      </c>
      <c r="BG132" s="849">
        <v>2</v>
      </c>
    </row>
    <row r="133" spans="1:59" ht="11.25" customHeight="1" x14ac:dyDescent="0.2">
      <c r="A133" s="847" t="s">
        <v>4235</v>
      </c>
      <c r="B133" s="570" t="s">
        <v>3784</v>
      </c>
      <c r="C133" s="898" t="s">
        <v>131</v>
      </c>
      <c r="D133" s="898" t="s">
        <v>4262</v>
      </c>
      <c r="E133" s="705">
        <v>8</v>
      </c>
      <c r="F133" s="1153">
        <v>594</v>
      </c>
      <c r="G133" s="1153" t="s">
        <v>106</v>
      </c>
      <c r="H133" s="1153" t="s">
        <v>106</v>
      </c>
      <c r="I133" s="841">
        <v>81.36</v>
      </c>
      <c r="J133" s="624">
        <f t="shared" si="18"/>
        <v>2.7040314650934123</v>
      </c>
      <c r="K133" s="844">
        <v>0.55000000000000004</v>
      </c>
      <c r="L133" s="854">
        <v>4</v>
      </c>
      <c r="M133" s="615">
        <f t="shared" si="19"/>
        <v>2.2000000000000002</v>
      </c>
      <c r="N133" s="837" t="s">
        <v>318</v>
      </c>
      <c r="O133" s="706">
        <v>0.51500000000000001</v>
      </c>
      <c r="P133" s="606">
        <v>44264</v>
      </c>
      <c r="Q133" s="606">
        <v>44286</v>
      </c>
      <c r="R133" s="615">
        <f t="shared" si="20"/>
        <v>6.7961165048543739</v>
      </c>
      <c r="S133" s="673">
        <f>IF(INDEX(Historical!$D$7:$D$1257,MATCH(B133,Historical!$B$7:$B$1281,0))=0,"n/a",(INDEX(Historical!$C$7:$C$1259,MATCH(B133,Historical!$B$7:$B$1281,0))/INDEX(Historical!$D$7:$D$1257,MATCH(B133,Historical!$B$7:$B$1281,0))-1)*100)</f>
        <v>4.1666666666666741</v>
      </c>
      <c r="T133" s="673">
        <f>IF(INDEX(Historical!$F$7:$F$1250,MATCH(B133,Historical!$B$7:$B$1281,0))=0,"n/a",((INDEX(Historical!$C$7:$C$1259,MATCH(B133,Historical!$B$7:$B$1281,0))/INDEX(Historical!$F$7:$F$1250,MATCH(B133,Historical!$B$7:$B$1281,0)))^(1/3)-1)*100)</f>
        <v>4.0096086018784893</v>
      </c>
      <c r="U133" s="673">
        <f>IF(INDEX(Historical!$H$7:$H$1250,MATCH(B133,Historical!$B$7:$B$1281,0))=0,"n/a",((INDEX(Historical!$C$7:$C$1259,MATCH(B133,Historical!$B$7:$B$1281,0))/INDEX(Historical!$H$7:$H$1250,MATCH(B133,Historical!$B$7:$B$1281,0)))^(1/5)-1)*100)</f>
        <v>3.8595411390277556</v>
      </c>
      <c r="V133" s="673">
        <f>IF(INDEX(Historical!$O$7:$O$1250,MATCH(B133,Historical!$B$7:$B$1281,0))=0,"n/a",((INDEX(Historical!$C$7:$C$1259,MATCH(B133,Historical!$B$7:$B$1281,0))/INDEX(Historical!$O$7:$O$1250,MATCH(B133,Historical!$B$7:$B$1281,0)))^(1/10)-1)*100)</f>
        <v>2.6481029363708553</v>
      </c>
      <c r="W133" s="674">
        <f t="shared" si="21"/>
        <v>1.4574739848735412</v>
      </c>
      <c r="X133" s="675">
        <f t="shared" si="22"/>
        <v>0.476486560373797</v>
      </c>
      <c r="Y133" s="634"/>
      <c r="Z133" s="624">
        <f t="shared" si="23"/>
        <v>62.857142857142868</v>
      </c>
      <c r="AA133" s="853">
        <f t="shared" si="24"/>
        <v>23.245714285714286</v>
      </c>
      <c r="AB133" s="854">
        <v>12</v>
      </c>
      <c r="AC133" s="833">
        <v>3.5</v>
      </c>
      <c r="AD133" s="833">
        <v>3.52</v>
      </c>
      <c r="AE133" s="833">
        <v>3.59</v>
      </c>
      <c r="AF133" s="833">
        <v>2.25</v>
      </c>
      <c r="AG133" s="833">
        <v>10.299999999999999</v>
      </c>
      <c r="AH133" s="833">
        <v>4.5</v>
      </c>
      <c r="AI133" s="833">
        <v>7.26</v>
      </c>
      <c r="AJ133" s="833">
        <v>8.1</v>
      </c>
      <c r="AK133" s="833">
        <v>6.6000000000000005</v>
      </c>
      <c r="AL133" s="845">
        <v>20810</v>
      </c>
      <c r="AM133" s="839">
        <v>0.6</v>
      </c>
      <c r="AN133" s="833">
        <v>1.3</v>
      </c>
      <c r="AO133" s="711">
        <f t="shared" si="25"/>
        <v>-16.682141681593116</v>
      </c>
      <c r="AP133" s="712">
        <f t="shared" si="26"/>
        <v>6.5635726041211679</v>
      </c>
      <c r="AQ133" s="855">
        <f t="shared" si="27"/>
        <v>52.465452761319952</v>
      </c>
      <c r="AR133" s="624">
        <f>INDEX(Historical!$C$7:$C$1259,MATCH(B133,Historical!$B$7:$B$1281,0))*IF(AH133="n/a",1.03,IF(AH133&lt;0,1.01,IF(AH133&gt;10,1.1,(1+AH133/100))))</f>
        <v>2.09</v>
      </c>
      <c r="AS133" s="853">
        <f t="shared" si="28"/>
        <v>2.2417339999999997</v>
      </c>
      <c r="AT133" s="853">
        <f t="shared" si="34"/>
        <v>2.3896884439999999</v>
      </c>
      <c r="AU133" s="853">
        <f t="shared" si="34"/>
        <v>2.5474078813040002</v>
      </c>
      <c r="AV133" s="853">
        <f t="shared" si="34"/>
        <v>2.7155368014700643</v>
      </c>
      <c r="AW133" s="624">
        <f t="shared" si="29"/>
        <v>11.984367126774062</v>
      </c>
      <c r="AX133" s="719">
        <f t="shared" si="30"/>
        <v>14.730048090921905</v>
      </c>
      <c r="AY133" s="900">
        <v>0.24</v>
      </c>
      <c r="AZ133" s="839">
        <v>23.47</v>
      </c>
      <c r="BA133" s="839">
        <v>-6.38</v>
      </c>
      <c r="BB133" s="839">
        <v>8.83</v>
      </c>
      <c r="BC133" s="839">
        <v>5.08</v>
      </c>
      <c r="BE133" s="597">
        <v>2014</v>
      </c>
      <c r="BF133" s="865">
        <f t="shared" si="31"/>
        <v>0</v>
      </c>
      <c r="BG133" s="849">
        <v>2.9000000000000004</v>
      </c>
    </row>
    <row r="134" spans="1:59" ht="11.25" customHeight="1" x14ac:dyDescent="0.2">
      <c r="A134" s="838" t="s">
        <v>3898</v>
      </c>
      <c r="B134" s="842" t="s">
        <v>3899</v>
      </c>
      <c r="C134" s="898" t="s">
        <v>108</v>
      </c>
      <c r="D134" s="898" t="s">
        <v>4272</v>
      </c>
      <c r="E134" s="705">
        <v>8</v>
      </c>
      <c r="F134" s="1153">
        <v>595</v>
      </c>
      <c r="G134" s="1153" t="s">
        <v>106</v>
      </c>
      <c r="H134" s="1153" t="s">
        <v>106</v>
      </c>
      <c r="I134" s="841">
        <v>34.119999999999997</v>
      </c>
      <c r="J134" s="624">
        <f t="shared" si="18"/>
        <v>2.2274325908558033</v>
      </c>
      <c r="K134" s="844">
        <v>0.19</v>
      </c>
      <c r="L134" s="854">
        <v>4</v>
      </c>
      <c r="M134" s="615">
        <f t="shared" si="19"/>
        <v>0.76</v>
      </c>
      <c r="N134" s="837" t="s">
        <v>501</v>
      </c>
      <c r="O134" s="706">
        <v>0.18</v>
      </c>
      <c r="P134" s="606">
        <v>44267</v>
      </c>
      <c r="Q134" s="606">
        <v>44291</v>
      </c>
      <c r="R134" s="615">
        <f t="shared" si="20"/>
        <v>5.5555555555555607</v>
      </c>
      <c r="S134" s="673">
        <f>IF(INDEX(Historical!$D$7:$D$1257,MATCH(B134,Historical!$B$7:$B$1281,0))=0,"n/a",(INDEX(Historical!$C$7:$C$1259,MATCH(B134,Historical!$B$7:$B$1281,0))/INDEX(Historical!$D$7:$D$1257,MATCH(B134,Historical!$B$7:$B$1281,0))-1)*100)</f>
        <v>9.0909090909090828</v>
      </c>
      <c r="T134" s="673">
        <f>IF(INDEX(Historical!$F$7:$F$1250,MATCH(B134,Historical!$B$7:$B$1281,0))=0,"n/a",((INDEX(Historical!$C$7:$C$1259,MATCH(B134,Historical!$B$7:$B$1281,0))/INDEX(Historical!$F$7:$F$1250,MATCH(B134,Historical!$B$7:$B$1281,0)))^(1/3)-1)*100)</f>
        <v>25.99210498948732</v>
      </c>
      <c r="U134" s="673">
        <f>IF(INDEX(Historical!$H$7:$H$1250,MATCH(B134,Historical!$B$7:$B$1281,0))=0,"n/a",((INDEX(Historical!$C$7:$C$1259,MATCH(B134,Historical!$B$7:$B$1281,0))/INDEX(Historical!$H$7:$H$1250,MATCH(B134,Historical!$B$7:$B$1281,0)))^(1/5)-1)*100)</f>
        <v>27.944800171705086</v>
      </c>
      <c r="V134" s="673" t="str">
        <f>IF(INDEX(Historical!$O$7:$O$1250,MATCH(B134,Historical!$B$7:$B$1281,0))=0,"n/a",((INDEX(Historical!$C$7:$C$1259,MATCH(B134,Historical!$B$7:$B$1281,0))/INDEX(Historical!$O$7:$O$1250,MATCH(B134,Historical!$B$7:$B$1281,0)))^(1/10)-1)*100)</f>
        <v>n/a</v>
      </c>
      <c r="W134" s="674" t="str">
        <f t="shared" si="21"/>
        <v>n/a</v>
      </c>
      <c r="X134" s="675">
        <f t="shared" si="22"/>
        <v>2.3483025354374023</v>
      </c>
      <c r="Y134" s="843"/>
      <c r="Z134" s="624">
        <f t="shared" si="23"/>
        <v>40.211640211640216</v>
      </c>
      <c r="AA134" s="853">
        <f t="shared" si="24"/>
        <v>18.052910052910054</v>
      </c>
      <c r="AB134" s="854">
        <v>12</v>
      </c>
      <c r="AC134" s="833">
        <v>1.89</v>
      </c>
      <c r="AD134" s="833">
        <v>18.190000000000001</v>
      </c>
      <c r="AE134" s="833">
        <v>5.17</v>
      </c>
      <c r="AF134" s="833">
        <v>1.57</v>
      </c>
      <c r="AG134" s="833">
        <v>9</v>
      </c>
      <c r="AH134" s="833">
        <v>-17.299999999999997</v>
      </c>
      <c r="AI134" s="833">
        <v>1.1299999999999999</v>
      </c>
      <c r="AJ134" s="833">
        <v>11.899999999999999</v>
      </c>
      <c r="AK134" s="833">
        <v>1</v>
      </c>
      <c r="AL134" s="845">
        <v>2880</v>
      </c>
      <c r="AM134" s="839">
        <v>0.5</v>
      </c>
      <c r="AN134" s="833">
        <v>0.17</v>
      </c>
      <c r="AO134" s="711">
        <f t="shared" si="25"/>
        <v>12.119322709650834</v>
      </c>
      <c r="AP134" s="712">
        <f t="shared" si="26"/>
        <v>30.172232762560888</v>
      </c>
      <c r="AQ134" s="855">
        <f t="shared" si="27"/>
        <v>12.235998944820192</v>
      </c>
      <c r="AR134" s="624">
        <f>INDEX(Historical!$C$7:$C$1259,MATCH(B134,Historical!$B$7:$B$1281,0))*IF(AH134="n/a",1.03,IF(AH134&lt;0,1.01,IF(AH134&gt;10,1.1,(1+AH134/100))))</f>
        <v>0.72719999999999996</v>
      </c>
      <c r="AS134" s="853">
        <f t="shared" si="28"/>
        <v>0.73541736000000002</v>
      </c>
      <c r="AT134" s="853">
        <f t="shared" si="34"/>
        <v>0.74277153360000003</v>
      </c>
      <c r="AU134" s="853">
        <f t="shared" si="34"/>
        <v>0.75019924893599998</v>
      </c>
      <c r="AV134" s="853">
        <f t="shared" si="34"/>
        <v>0.75770124142535999</v>
      </c>
      <c r="AW134" s="624">
        <f t="shared" si="29"/>
        <v>3.7132893839613601</v>
      </c>
      <c r="AX134" s="719">
        <f t="shared" si="30"/>
        <v>10.883028675150529</v>
      </c>
      <c r="AY134" s="900">
        <v>1.33</v>
      </c>
      <c r="AZ134" s="839">
        <v>128.22999999999999</v>
      </c>
      <c r="BA134" s="839">
        <v>-6.9500000000000011</v>
      </c>
      <c r="BB134" s="839">
        <v>2.71</v>
      </c>
      <c r="BC134" s="839">
        <v>40.200000000000003</v>
      </c>
      <c r="BE134" s="597">
        <v>2014</v>
      </c>
      <c r="BF134" s="865">
        <f t="shared" si="31"/>
        <v>0</v>
      </c>
      <c r="BG134" s="849">
        <v>1</v>
      </c>
    </row>
    <row r="135" spans="1:59" ht="11.25" customHeight="1" x14ac:dyDescent="0.2">
      <c r="A135" s="831" t="s">
        <v>3782</v>
      </c>
      <c r="B135" s="842" t="s">
        <v>3783</v>
      </c>
      <c r="C135" s="898" t="s">
        <v>112</v>
      </c>
      <c r="D135" s="898" t="s">
        <v>1217</v>
      </c>
      <c r="E135" s="705">
        <v>8</v>
      </c>
      <c r="F135" s="1153">
        <v>596</v>
      </c>
      <c r="G135" s="1153" t="s">
        <v>106</v>
      </c>
      <c r="H135" s="1153" t="s">
        <v>106</v>
      </c>
      <c r="I135" s="841">
        <v>125.62</v>
      </c>
      <c r="J135" s="624">
        <f t="shared" ref="J135:J198" si="35">(M135/I135)*100</f>
        <v>1.1463142811654194</v>
      </c>
      <c r="K135" s="844">
        <v>0.36</v>
      </c>
      <c r="L135" s="854">
        <v>4</v>
      </c>
      <c r="M135" s="615">
        <f t="shared" ref="M135:M198" si="36">K135*L135</f>
        <v>1.44</v>
      </c>
      <c r="N135" s="837" t="s">
        <v>151</v>
      </c>
      <c r="O135" s="706">
        <v>0.32</v>
      </c>
      <c r="P135" s="606">
        <v>44271</v>
      </c>
      <c r="Q135" s="606">
        <v>44286</v>
      </c>
      <c r="R135" s="615">
        <f t="shared" ref="R135:R198" si="37">(K135-O135)/O135*100</f>
        <v>12.499999999999993</v>
      </c>
      <c r="S135" s="673">
        <f>IF(INDEX(Historical!$D$7:$D$1257,MATCH(B135,Historical!$B$7:$B$1281,0))=0,"n/a",(INDEX(Historical!$C$7:$C$1259,MATCH(B135,Historical!$B$7:$B$1281,0))/INDEX(Historical!$D$7:$D$1257,MATCH(B135,Historical!$B$7:$B$1281,0))-1)*100)</f>
        <v>18.518518518518512</v>
      </c>
      <c r="T135" s="673">
        <f>IF(INDEX(Historical!$F$7:$F$1250,MATCH(B135,Historical!$B$7:$B$1281,0))=0,"n/a",((INDEX(Historical!$C$7:$C$1259,MATCH(B135,Historical!$B$7:$B$1281,0))/INDEX(Historical!$F$7:$F$1250,MATCH(B135,Historical!$B$7:$B$1281,0)))^(1/3)-1)*100)</f>
        <v>25.99210498948732</v>
      </c>
      <c r="U135" s="673">
        <f>IF(INDEX(Historical!$H$7:$H$1250,MATCH(B135,Historical!$B$7:$B$1281,0))=0,"n/a",((INDEX(Historical!$C$7:$C$1259,MATCH(B135,Historical!$B$7:$B$1281,0))/INDEX(Historical!$H$7:$H$1250,MATCH(B135,Historical!$B$7:$B$1281,0)))^(1/5)-1)*100)</f>
        <v>26.19146889603865</v>
      </c>
      <c r="V135" s="673" t="str">
        <f>IF(INDEX(Historical!$O$7:$O$1250,MATCH(B135,Historical!$B$7:$B$1281,0))=0,"n/a",((INDEX(Historical!$C$7:$C$1259,MATCH(B135,Historical!$B$7:$B$1281,0))/INDEX(Historical!$O$7:$O$1250,MATCH(B135,Historical!$B$7:$B$1281,0)))^(1/10)-1)*100)</f>
        <v>n/a</v>
      </c>
      <c r="W135" s="674" t="str">
        <f t="shared" ref="W135:W198" si="38">IF(OR(U135&lt;=0,U135="n/a",V135&lt;=0,V135="n/a"),"n/a",U135/V135)</f>
        <v>n/a</v>
      </c>
      <c r="X135" s="675">
        <f t="shared" ref="X135:X198" si="39">IF(OR(AJ135&lt;=0,AJ135="n/a",U135&lt;=0,U135="n/a"),"n/a",U135/AJ135)</f>
        <v>1.6068385825790583</v>
      </c>
      <c r="Y135" s="843" t="s">
        <v>4005</v>
      </c>
      <c r="Z135" s="624">
        <f t="shared" ref="Z135:Z198" si="40">IF(OR(AC135&lt;0.01,AC135="n/a"),"n/a",M135/AC135*100)</f>
        <v>42.477876106194692</v>
      </c>
      <c r="AA135" s="853">
        <f t="shared" ref="AA135:AA198" si="41">IF(OR(AC135&lt;0.01,AC135="n/a"),"n/a",I135/AC135)</f>
        <v>37.056047197640119</v>
      </c>
      <c r="AB135" s="854">
        <v>12</v>
      </c>
      <c r="AC135" s="833">
        <v>3.39</v>
      </c>
      <c r="AD135" s="833">
        <v>21.72</v>
      </c>
      <c r="AE135" s="833">
        <v>4.07</v>
      </c>
      <c r="AF135" s="833">
        <v>13.89</v>
      </c>
      <c r="AG135" s="834">
        <v>42.699999999999996</v>
      </c>
      <c r="AH135" s="833">
        <v>-20.5</v>
      </c>
      <c r="AI135" s="833">
        <v>8.94</v>
      </c>
      <c r="AJ135" s="833">
        <v>16.3</v>
      </c>
      <c r="AK135" s="833">
        <v>1.7000000000000002</v>
      </c>
      <c r="AL135" s="845">
        <v>11070</v>
      </c>
      <c r="AM135" s="839">
        <v>0.4</v>
      </c>
      <c r="AN135" s="833">
        <v>1.72</v>
      </c>
      <c r="AO135" s="711">
        <f t="shared" ref="AO135:AO198" si="42">IF(U135="n/a","n/a",IF(AA135&lt;0,"n/a",IF(AA135="n/a","n/a",J135+U135-AA135)))</f>
        <v>-9.7182640204360489</v>
      </c>
      <c r="AP135" s="712">
        <f t="shared" ref="AP135:AP198" si="43">IF(U135="n/a","n/a",J135+U135)</f>
        <v>27.33778317720407</v>
      </c>
      <c r="AQ135" s="855">
        <f t="shared" ref="AQ135:AQ198" si="44">IF(OR(AC135&lt;0.01,AF135="n/a"),"n/a",(I135/SQRT(22.5*AC135*(I135/AF135))-1)*100)</f>
        <v>378.28791681032988</v>
      </c>
      <c r="AR135" s="624">
        <f>INDEX(Historical!$C$7:$C$1259,MATCH(B135,Historical!$B$7:$B$1281,0))*IF(AH135="n/a",1.03,IF(AH135&lt;0,1.01,IF(AH135&gt;10,1.1,(1+AH135/100))))</f>
        <v>1.2927999999999999</v>
      </c>
      <c r="AS135" s="853">
        <f t="shared" ref="AS135:AS198" si="45">IF($AI135="n/a",1.03*AR135,IF($AI135&lt;0,1.01*AR135,IF($AI135&gt;10,1.1*AR135,(1+$AI135/100)*AR135)))</f>
        <v>1.4083763199999999</v>
      </c>
      <c r="AT135" s="853">
        <f t="shared" si="34"/>
        <v>1.4323187174399998</v>
      </c>
      <c r="AU135" s="853">
        <f t="shared" si="34"/>
        <v>1.4566681356364797</v>
      </c>
      <c r="AV135" s="853">
        <f t="shared" si="34"/>
        <v>1.4814314939422997</v>
      </c>
      <c r="AW135" s="624">
        <f t="shared" ref="AW135:AW198" si="46">SUM(AR135:AV135)</f>
        <v>7.071594667018779</v>
      </c>
      <c r="AX135" s="719">
        <f t="shared" ref="AX135:AX198" si="47">AW135/I135*100</f>
        <v>5.6293541370950315</v>
      </c>
      <c r="AY135" s="900">
        <v>1.18</v>
      </c>
      <c r="AZ135" s="839">
        <v>52.82</v>
      </c>
      <c r="BA135" s="839">
        <v>-2.17</v>
      </c>
      <c r="BB135" s="839">
        <v>9.34</v>
      </c>
      <c r="BC135" s="839">
        <v>16.37</v>
      </c>
      <c r="BE135" s="597">
        <v>2014</v>
      </c>
      <c r="BF135" s="865">
        <f t="shared" ref="BF135:BF198" si="48">IF(BE135&gt;2008,0,IF(BE135&gt;2001,1,IF(BE135&gt;1990,2,IF(BE135&gt;1980,3,IF(BE135&gt;1973,4,IF(BE135&gt;1970,5,IF(BE135&gt;1960,6,IF(BE135&gt;1958,7,IF(BE135&gt;1953,8,9)))))))))</f>
        <v>0</v>
      </c>
      <c r="BG135" s="849">
        <v>10.8</v>
      </c>
    </row>
    <row r="136" spans="1:59" ht="11.25" customHeight="1" x14ac:dyDescent="0.2">
      <c r="A136" s="838" t="s">
        <v>3812</v>
      </c>
      <c r="B136" s="842" t="s">
        <v>3813</v>
      </c>
      <c r="C136" s="898" t="s">
        <v>108</v>
      </c>
      <c r="D136" s="898" t="s">
        <v>4272</v>
      </c>
      <c r="E136" s="705">
        <v>8</v>
      </c>
      <c r="F136" s="1153">
        <v>597</v>
      </c>
      <c r="G136" s="1153" t="s">
        <v>106</v>
      </c>
      <c r="H136" s="1153" t="s">
        <v>106</v>
      </c>
      <c r="I136" s="841">
        <v>67.14</v>
      </c>
      <c r="J136" s="624">
        <f t="shared" si="35"/>
        <v>1.0723860589812333</v>
      </c>
      <c r="K136" s="844">
        <v>0.18</v>
      </c>
      <c r="L136" s="854">
        <v>4</v>
      </c>
      <c r="M136" s="615">
        <f t="shared" si="36"/>
        <v>0.72</v>
      </c>
      <c r="N136" s="837" t="s">
        <v>318</v>
      </c>
      <c r="O136" s="706">
        <v>0.17</v>
      </c>
      <c r="P136" s="606">
        <v>44271</v>
      </c>
      <c r="Q136" s="606">
        <v>44286</v>
      </c>
      <c r="R136" s="615">
        <f t="shared" si="37"/>
        <v>5.8823529411764595</v>
      </c>
      <c r="S136" s="673">
        <f>IF(INDEX(Historical!$D$7:$D$1257,MATCH(B136,Historical!$B$7:$B$1281,0))=0,"n/a",(INDEX(Historical!$C$7:$C$1259,MATCH(B136,Historical!$B$7:$B$1281,0))/INDEX(Historical!$D$7:$D$1257,MATCH(B136,Historical!$B$7:$B$1281,0))-1)*100)</f>
        <v>6.25</v>
      </c>
      <c r="T136" s="673">
        <f>IF(INDEX(Historical!$F$7:$F$1250,MATCH(B136,Historical!$B$7:$B$1281,0))=0,"n/a",((INDEX(Historical!$C$7:$C$1259,MATCH(B136,Historical!$B$7:$B$1281,0))/INDEX(Historical!$F$7:$F$1250,MATCH(B136,Historical!$B$7:$B$1281,0)))^(1/3)-1)*100)</f>
        <v>6.6858844342181811</v>
      </c>
      <c r="U136" s="673">
        <f>IF(INDEX(Historical!$H$7:$H$1250,MATCH(B136,Historical!$B$7:$B$1281,0))=0,"n/a",((INDEX(Historical!$C$7:$C$1259,MATCH(B136,Historical!$B$7:$B$1281,0))/INDEX(Historical!$H$7:$H$1250,MATCH(B136,Historical!$B$7:$B$1281,0)))^(1/5)-1)*100)</f>
        <v>7.2145025900850923</v>
      </c>
      <c r="V136" s="673" t="str">
        <f>IF(INDEX(Historical!$O$7:$O$1250,MATCH(B136,Historical!$B$7:$B$1281,0))=0,"n/a",((INDEX(Historical!$C$7:$C$1259,MATCH(B136,Historical!$B$7:$B$1281,0))/INDEX(Historical!$O$7:$O$1250,MATCH(B136,Historical!$B$7:$B$1281,0)))^(1/10)-1)*100)</f>
        <v>n/a</v>
      </c>
      <c r="W136" s="674" t="str">
        <f t="shared" si="38"/>
        <v>n/a</v>
      </c>
      <c r="X136" s="675">
        <f t="shared" si="39"/>
        <v>0.19604626603492101</v>
      </c>
      <c r="Y136" s="637"/>
      <c r="Z136" s="624">
        <f t="shared" si="40"/>
        <v>4.2882668254913634</v>
      </c>
      <c r="AA136" s="853">
        <f t="shared" si="41"/>
        <v>3.9988088147706971</v>
      </c>
      <c r="AB136" s="854">
        <v>12</v>
      </c>
      <c r="AC136" s="833">
        <v>16.79</v>
      </c>
      <c r="AD136" s="833" t="s">
        <v>136</v>
      </c>
      <c r="AE136" s="833">
        <v>2.58</v>
      </c>
      <c r="AF136" s="833">
        <v>0.96</v>
      </c>
      <c r="AG136" s="833">
        <v>27.400000000000002</v>
      </c>
      <c r="AH136" s="833">
        <v>105.80000000000001</v>
      </c>
      <c r="AI136" s="833">
        <v>-38.53</v>
      </c>
      <c r="AJ136" s="833">
        <v>36.799999999999997</v>
      </c>
      <c r="AK136" s="833" t="s">
        <v>136</v>
      </c>
      <c r="AL136" s="845">
        <v>160.36000000000001</v>
      </c>
      <c r="AM136" s="839">
        <v>6.8000000000000007</v>
      </c>
      <c r="AN136" s="833">
        <v>0.12</v>
      </c>
      <c r="AO136" s="711">
        <f t="shared" si="42"/>
        <v>4.2880798342956279</v>
      </c>
      <c r="AP136" s="712">
        <f t="shared" si="43"/>
        <v>8.2868886490663254</v>
      </c>
      <c r="AQ136" s="855">
        <f t="shared" si="44"/>
        <v>-58.694329352551392</v>
      </c>
      <c r="AR136" s="624">
        <f>INDEX(Historical!$C$7:$C$1259,MATCH(B136,Historical!$B$7:$B$1281,0))*IF(AH136="n/a",1.03,IF(AH136&lt;0,1.01,IF(AH136&gt;10,1.1,(1+AH136/100))))</f>
        <v>0.74800000000000011</v>
      </c>
      <c r="AS136" s="853">
        <f t="shared" si="45"/>
        <v>0.75548000000000015</v>
      </c>
      <c r="AT136" s="853">
        <f t="shared" si="34"/>
        <v>0.77814440000000018</v>
      </c>
      <c r="AU136" s="853">
        <f t="shared" si="34"/>
        <v>0.80148873200000026</v>
      </c>
      <c r="AV136" s="853">
        <f t="shared" si="34"/>
        <v>0.82553339396000025</v>
      </c>
      <c r="AW136" s="624">
        <f t="shared" si="46"/>
        <v>3.9086465259600005</v>
      </c>
      <c r="AX136" s="719">
        <f t="shared" si="47"/>
        <v>5.8216361721179632</v>
      </c>
      <c r="AY136" s="900">
        <v>0.89</v>
      </c>
      <c r="AZ136" s="839">
        <v>82.55</v>
      </c>
      <c r="BA136" s="839">
        <v>-9.27</v>
      </c>
      <c r="BB136" s="839">
        <v>4.55</v>
      </c>
      <c r="BC136" s="839">
        <v>20.89</v>
      </c>
      <c r="BE136" s="597">
        <v>2014</v>
      </c>
      <c r="BF136" s="865">
        <f t="shared" si="48"/>
        <v>0</v>
      </c>
      <c r="BG136" s="849">
        <v>2.4</v>
      </c>
    </row>
    <row r="137" spans="1:59" ht="11.25" customHeight="1" x14ac:dyDescent="0.2">
      <c r="A137" s="838" t="s">
        <v>3845</v>
      </c>
      <c r="B137" s="842" t="s">
        <v>3846</v>
      </c>
      <c r="C137" s="898" t="s">
        <v>4253</v>
      </c>
      <c r="D137" s="898" t="s">
        <v>4254</v>
      </c>
      <c r="E137" s="705">
        <v>8</v>
      </c>
      <c r="F137" s="1153">
        <v>598</v>
      </c>
      <c r="G137" s="1153" t="s">
        <v>106</v>
      </c>
      <c r="H137" s="1153" t="s">
        <v>106</v>
      </c>
      <c r="I137" s="841">
        <v>21.28</v>
      </c>
      <c r="J137" s="624">
        <f t="shared" si="35"/>
        <v>5.2631578947368425</v>
      </c>
      <c r="K137" s="844">
        <v>0.28000000000000003</v>
      </c>
      <c r="L137" s="854">
        <v>4</v>
      </c>
      <c r="M137" s="615">
        <f t="shared" si="36"/>
        <v>1.1200000000000001</v>
      </c>
      <c r="N137" s="837" t="s">
        <v>462</v>
      </c>
      <c r="O137" s="706">
        <v>0.27</v>
      </c>
      <c r="P137" s="606">
        <v>44272</v>
      </c>
      <c r="Q137" s="606">
        <v>44294</v>
      </c>
      <c r="R137" s="615">
        <f t="shared" si="37"/>
        <v>3.7037037037037068</v>
      </c>
      <c r="S137" s="673">
        <f>IF(INDEX(Historical!$D$7:$D$1257,MATCH(B137,Historical!$B$7:$B$1281,0))=0,"n/a",(INDEX(Historical!$C$7:$C$1259,MATCH(B137,Historical!$B$7:$B$1281,0))/INDEX(Historical!$D$7:$D$1257,MATCH(B137,Historical!$B$7:$B$1281,0))-1)*100)</f>
        <v>5.9405940594059459</v>
      </c>
      <c r="T137" s="673">
        <f>IF(INDEX(Historical!$F$7:$F$1250,MATCH(B137,Historical!$B$7:$B$1281,0))=0,"n/a",((INDEX(Historical!$C$7:$C$1259,MATCH(B137,Historical!$B$7:$B$1281,0))/INDEX(Historical!$F$7:$F$1250,MATCH(B137,Historical!$B$7:$B$1281,0)))^(1/3)-1)*100)</f>
        <v>4.0447227978333222</v>
      </c>
      <c r="U137" s="673">
        <f>IF(INDEX(Historical!$H$7:$H$1250,MATCH(B137,Historical!$B$7:$B$1281,0))=0,"n/a",((INDEX(Historical!$C$7:$C$1259,MATCH(B137,Historical!$B$7:$B$1281,0))/INDEX(Historical!$H$7:$H$1250,MATCH(B137,Historical!$B$7:$B$1281,0)))^(1/5)-1)*100)</f>
        <v>4.2252402787883891</v>
      </c>
      <c r="V137" s="673">
        <f>IF(INDEX(Historical!$O$7:$O$1250,MATCH(B137,Historical!$B$7:$B$1281,0))=0,"n/a",((INDEX(Historical!$C$7:$C$1259,MATCH(B137,Historical!$B$7:$B$1281,0))/INDEX(Historical!$O$7:$O$1250,MATCH(B137,Historical!$B$7:$B$1281,0)))^(1/10)-1)*100)</f>
        <v>2.9507178206666707</v>
      </c>
      <c r="W137" s="674">
        <f t="shared" si="38"/>
        <v>1.4319364085562607</v>
      </c>
      <c r="X137" s="675">
        <f t="shared" si="39"/>
        <v>0.84504805575767783</v>
      </c>
      <c r="Y137" s="843"/>
      <c r="Z137" s="624">
        <f t="shared" si="40"/>
        <v>138.27160493827162</v>
      </c>
      <c r="AA137" s="853">
        <f t="shared" si="41"/>
        <v>26.271604938271604</v>
      </c>
      <c r="AB137" s="854">
        <v>12</v>
      </c>
      <c r="AC137" s="833">
        <v>0.81</v>
      </c>
      <c r="AD137" s="833" t="s">
        <v>136</v>
      </c>
      <c r="AE137" s="833">
        <v>9.81</v>
      </c>
      <c r="AF137" s="833">
        <v>1.55</v>
      </c>
      <c r="AG137" s="833">
        <v>6</v>
      </c>
      <c r="AH137" s="833">
        <v>-6.9</v>
      </c>
      <c r="AI137" s="833">
        <v>9.879999999999999</v>
      </c>
      <c r="AJ137" s="833">
        <v>5</v>
      </c>
      <c r="AK137" s="833" t="s">
        <v>136</v>
      </c>
      <c r="AL137" s="845">
        <v>12260</v>
      </c>
      <c r="AM137" s="839">
        <v>1.4000000000000001</v>
      </c>
      <c r="AN137" s="833">
        <v>1.21</v>
      </c>
      <c r="AO137" s="711">
        <f t="shared" si="42"/>
        <v>-16.783206764746375</v>
      </c>
      <c r="AP137" s="712">
        <f t="shared" si="43"/>
        <v>9.4883981735252316</v>
      </c>
      <c r="AQ137" s="855">
        <f t="shared" si="44"/>
        <v>34.529612856254708</v>
      </c>
      <c r="AR137" s="624">
        <f>INDEX(Historical!$C$7:$C$1259,MATCH(B137,Historical!$B$7:$B$1281,0))*IF(AH137="n/a",1.03,IF(AH137&lt;0,1.01,IF(AH137&gt;10,1.1,(1+AH137/100))))</f>
        <v>1.0807</v>
      </c>
      <c r="AS137" s="853">
        <f t="shared" si="45"/>
        <v>1.1874731599999999</v>
      </c>
      <c r="AT137" s="853">
        <f t="shared" si="34"/>
        <v>1.2230973547999999</v>
      </c>
      <c r="AU137" s="853">
        <f t="shared" si="34"/>
        <v>1.259790275444</v>
      </c>
      <c r="AV137" s="853">
        <f t="shared" si="34"/>
        <v>1.29758398370732</v>
      </c>
      <c r="AW137" s="624">
        <f t="shared" si="46"/>
        <v>6.0486447739513203</v>
      </c>
      <c r="AX137" s="719">
        <f t="shared" si="47"/>
        <v>28.424082584357706</v>
      </c>
      <c r="AY137" s="900">
        <v>0.54</v>
      </c>
      <c r="AZ137" s="839">
        <v>49.86</v>
      </c>
      <c r="BA137" s="839">
        <v>-6.4600000000000009</v>
      </c>
      <c r="BB137" s="839">
        <v>-1.6</v>
      </c>
      <c r="BC137" s="839">
        <v>7.5600000000000005</v>
      </c>
      <c r="BE137" s="597">
        <v>2014</v>
      </c>
      <c r="BF137" s="865">
        <f t="shared" si="48"/>
        <v>0</v>
      </c>
      <c r="BG137" s="849">
        <v>2.7</v>
      </c>
    </row>
    <row r="138" spans="1:59" ht="11.25" customHeight="1" x14ac:dyDescent="0.2">
      <c r="A138" s="847" t="s">
        <v>3958</v>
      </c>
      <c r="B138" s="842" t="s">
        <v>3959</v>
      </c>
      <c r="C138" s="898" t="s">
        <v>108</v>
      </c>
      <c r="D138" s="898" t="s">
        <v>4272</v>
      </c>
      <c r="E138" s="705">
        <v>8</v>
      </c>
      <c r="F138" s="1153">
        <v>599</v>
      </c>
      <c r="G138" s="1153" t="s">
        <v>106</v>
      </c>
      <c r="H138" s="1153" t="s">
        <v>106</v>
      </c>
      <c r="I138" s="841">
        <v>37.74</v>
      </c>
      <c r="J138" s="624">
        <f t="shared" si="35"/>
        <v>2.8616852146263914</v>
      </c>
      <c r="K138" s="844">
        <v>0.27</v>
      </c>
      <c r="L138" s="854">
        <v>4</v>
      </c>
      <c r="M138" s="615">
        <f t="shared" si="36"/>
        <v>1.08</v>
      </c>
      <c r="N138" s="837" t="s">
        <v>163</v>
      </c>
      <c r="O138" s="706">
        <v>0.26</v>
      </c>
      <c r="P138" s="606">
        <v>44273</v>
      </c>
      <c r="Q138" s="606">
        <v>44287</v>
      </c>
      <c r="R138" s="615">
        <f t="shared" si="37"/>
        <v>3.8461538461538494</v>
      </c>
      <c r="S138" s="673">
        <f>IF(INDEX(Historical!$D$7:$D$1257,MATCH(B138,Historical!$B$7:$B$1281,0))=0,"n/a",(INDEX(Historical!$C$7:$C$1259,MATCH(B138,Historical!$B$7:$B$1281,0))/INDEX(Historical!$D$7:$D$1257,MATCH(B138,Historical!$B$7:$B$1281,0))-1)*100)</f>
        <v>3.0000000000000027</v>
      </c>
      <c r="T138" s="673">
        <f>IF(INDEX(Historical!$F$7:$F$1250,MATCH(B138,Historical!$B$7:$B$1281,0))=0,"n/a",((INDEX(Historical!$C$7:$C$1259,MATCH(B138,Historical!$B$7:$B$1281,0))/INDEX(Historical!$F$7:$F$1250,MATCH(B138,Historical!$B$7:$B$1281,0)))^(1/3)-1)*100)</f>
        <v>36.079640418767298</v>
      </c>
      <c r="U138" s="673">
        <f>IF(INDEX(Historical!$H$7:$H$1250,MATCH(B138,Historical!$B$7:$B$1281,0))=0,"n/a",((INDEX(Historical!$C$7:$C$1259,MATCH(B138,Historical!$B$7:$B$1281,0))/INDEX(Historical!$H$7:$H$1250,MATCH(B138,Historical!$B$7:$B$1281,0)))^(1/5)-1)*100)</f>
        <v>26.939773351401143</v>
      </c>
      <c r="V138" s="673" t="str">
        <f>IF(INDEX(Historical!$O$7:$O$1250,MATCH(B138,Historical!$B$7:$B$1281,0))=0,"n/a",((INDEX(Historical!$C$7:$C$1259,MATCH(B138,Historical!$B$7:$B$1281,0))/INDEX(Historical!$O$7:$O$1250,MATCH(B138,Historical!$B$7:$B$1281,0)))^(1/10)-1)*100)</f>
        <v>n/a</v>
      </c>
      <c r="W138" s="674" t="str">
        <f t="shared" si="38"/>
        <v>n/a</v>
      </c>
      <c r="X138" s="675" t="str">
        <f t="shared" si="39"/>
        <v>n/a</v>
      </c>
      <c r="Y138" s="843"/>
      <c r="Z138" s="624" t="str">
        <f t="shared" si="40"/>
        <v>n/a</v>
      </c>
      <c r="AA138" s="853" t="str">
        <f t="shared" si="41"/>
        <v>n/a</v>
      </c>
      <c r="AB138" s="854">
        <v>12</v>
      </c>
      <c r="AC138" s="833" t="s">
        <v>136</v>
      </c>
      <c r="AD138" s="833" t="s">
        <v>136</v>
      </c>
      <c r="AE138" s="833" t="s">
        <v>136</v>
      </c>
      <c r="AF138" s="833" t="s">
        <v>136</v>
      </c>
      <c r="AG138" s="833" t="s">
        <v>136</v>
      </c>
      <c r="AH138" s="833" t="s">
        <v>136</v>
      </c>
      <c r="AI138" s="833" t="s">
        <v>136</v>
      </c>
      <c r="AJ138" s="833" t="s">
        <v>136</v>
      </c>
      <c r="AK138" s="833" t="s">
        <v>136</v>
      </c>
      <c r="AL138" s="845" t="s">
        <v>136</v>
      </c>
      <c r="AM138" s="839" t="s">
        <v>136</v>
      </c>
      <c r="AN138" s="833" t="s">
        <v>136</v>
      </c>
      <c r="AO138" s="711" t="str">
        <f t="shared" si="42"/>
        <v>n/a</v>
      </c>
      <c r="AP138" s="712">
        <f t="shared" si="43"/>
        <v>29.801458566027534</v>
      </c>
      <c r="AQ138" s="855" t="str">
        <f t="shared" si="44"/>
        <v>n/a</v>
      </c>
      <c r="AR138" s="624">
        <f>INDEX(Historical!$C$7:$C$1259,MATCH(B138,Historical!$B$7:$B$1281,0))*IF(AH138="n/a",1.03,IF(AH138&lt;0,1.01,IF(AH138&gt;10,1.1,(1+AH138/100))))</f>
        <v>1.0609</v>
      </c>
      <c r="AS138" s="853">
        <f t="shared" si="45"/>
        <v>1.092727</v>
      </c>
      <c r="AT138" s="853">
        <f t="shared" si="34"/>
        <v>1.1255088100000001</v>
      </c>
      <c r="AU138" s="853">
        <f t="shared" si="34"/>
        <v>1.1592740743000001</v>
      </c>
      <c r="AV138" s="853">
        <f t="shared" si="34"/>
        <v>1.1940522965290001</v>
      </c>
      <c r="AW138" s="624">
        <f t="shared" si="46"/>
        <v>5.6324621808290001</v>
      </c>
      <c r="AX138" s="719">
        <f t="shared" si="47"/>
        <v>14.924383097056173</v>
      </c>
      <c r="AY138" s="900" t="s">
        <v>136</v>
      </c>
      <c r="AZ138" s="839" t="s">
        <v>136</v>
      </c>
      <c r="BA138" s="839" t="s">
        <v>136</v>
      </c>
      <c r="BB138" s="839" t="s">
        <v>136</v>
      </c>
      <c r="BC138" s="839" t="s">
        <v>136</v>
      </c>
      <c r="BD138" s="874" t="s">
        <v>4199</v>
      </c>
      <c r="BE138" s="597">
        <v>2014</v>
      </c>
      <c r="BF138" s="865">
        <f t="shared" si="48"/>
        <v>0</v>
      </c>
      <c r="BG138" s="849" t="s">
        <v>136</v>
      </c>
    </row>
    <row r="139" spans="1:59" ht="11.25" customHeight="1" x14ac:dyDescent="0.2">
      <c r="A139" s="831" t="s">
        <v>3874</v>
      </c>
      <c r="B139" s="842" t="s">
        <v>3875</v>
      </c>
      <c r="C139" s="898" t="s">
        <v>4253</v>
      </c>
      <c r="D139" s="898" t="s">
        <v>4254</v>
      </c>
      <c r="E139" s="705">
        <v>8</v>
      </c>
      <c r="F139" s="1153">
        <v>600</v>
      </c>
      <c r="G139" s="1153" t="s">
        <v>106</v>
      </c>
      <c r="H139" s="1153" t="s">
        <v>106</v>
      </c>
      <c r="I139" s="841">
        <v>106</v>
      </c>
      <c r="J139" s="624">
        <f t="shared" si="35"/>
        <v>2.3773584905660377</v>
      </c>
      <c r="K139" s="844">
        <v>0.63</v>
      </c>
      <c r="L139" s="854">
        <v>4</v>
      </c>
      <c r="M139" s="615">
        <f t="shared" si="36"/>
        <v>2.52</v>
      </c>
      <c r="N139" s="837" t="s">
        <v>151</v>
      </c>
      <c r="O139" s="706">
        <v>0.57999999999999996</v>
      </c>
      <c r="P139" s="606">
        <v>44273</v>
      </c>
      <c r="Q139" s="606">
        <v>44286</v>
      </c>
      <c r="R139" s="615">
        <f t="shared" si="37"/>
        <v>8.6206896551724235</v>
      </c>
      <c r="S139" s="673">
        <f>IF(INDEX(Historical!$D$7:$D$1257,MATCH(B139,Historical!$B$7:$B$1281,0))=0,"n/a",(INDEX(Historical!$C$7:$C$1259,MATCH(B139,Historical!$B$7:$B$1281,0))/INDEX(Historical!$D$7:$D$1257,MATCH(B139,Historical!$B$7:$B$1281,0))-1)*100)</f>
        <v>9.4339622641509422</v>
      </c>
      <c r="T139" s="673">
        <f>IF(INDEX(Historical!$F$7:$F$1250,MATCH(B139,Historical!$B$7:$B$1281,0))=0,"n/a",((INDEX(Historical!$C$7:$C$1259,MATCH(B139,Historical!$B$7:$B$1281,0))/INDEX(Historical!$F$7:$F$1250,MATCH(B139,Historical!$B$7:$B$1281,0)))^(1/3)-1)*100)</f>
        <v>9.6457423731894245</v>
      </c>
      <c r="U139" s="673">
        <f>IF(INDEX(Historical!$H$7:$H$1250,MATCH(B139,Historical!$B$7:$B$1281,0))=0,"n/a",((INDEX(Historical!$C$7:$C$1259,MATCH(B139,Historical!$B$7:$B$1281,0))/INDEX(Historical!$H$7:$H$1250,MATCH(B139,Historical!$B$7:$B$1281,0)))^(1/5)-1)*100)</f>
        <v>8.8250510077843671</v>
      </c>
      <c r="V139" s="673">
        <f>IF(INDEX(Historical!$O$7:$O$1250,MATCH(B139,Historical!$B$7:$B$1281,0))=0,"n/a",((INDEX(Historical!$C$7:$C$1259,MATCH(B139,Historical!$B$7:$B$1281,0))/INDEX(Historical!$O$7:$O$1250,MATCH(B139,Historical!$B$7:$B$1281,0)))^(1/10)-1)*100)</f>
        <v>7.5541063708897793</v>
      </c>
      <c r="W139" s="674">
        <f t="shared" si="38"/>
        <v>1.1682455309065083</v>
      </c>
      <c r="X139" s="675">
        <f t="shared" si="39"/>
        <v>2.1012026209010397</v>
      </c>
      <c r="Y139" s="646"/>
      <c r="Z139" s="624">
        <f t="shared" si="40"/>
        <v>124.75247524752476</v>
      </c>
      <c r="AA139" s="853">
        <f t="shared" si="41"/>
        <v>52.475247524752476</v>
      </c>
      <c r="AB139" s="854">
        <v>12</v>
      </c>
      <c r="AC139" s="833">
        <v>2.02</v>
      </c>
      <c r="AD139" s="833" t="s">
        <v>136</v>
      </c>
      <c r="AE139" s="833">
        <v>17.399999999999999</v>
      </c>
      <c r="AF139" s="833">
        <v>2.4700000000000002</v>
      </c>
      <c r="AG139" s="833">
        <v>4.5999999999999996</v>
      </c>
      <c r="AH139" s="833">
        <v>-18.5</v>
      </c>
      <c r="AI139" s="833">
        <v>13.83</v>
      </c>
      <c r="AJ139" s="833">
        <v>4.2</v>
      </c>
      <c r="AK139" s="833">
        <v>-6.05</v>
      </c>
      <c r="AL139" s="845">
        <v>77240</v>
      </c>
      <c r="AM139" s="839">
        <v>0.52</v>
      </c>
      <c r="AN139" s="833">
        <v>0.53</v>
      </c>
      <c r="AO139" s="711">
        <f t="shared" si="42"/>
        <v>-41.27283802640207</v>
      </c>
      <c r="AP139" s="712">
        <f t="shared" si="43"/>
        <v>11.202409498350406</v>
      </c>
      <c r="AQ139" s="855">
        <f t="shared" si="44"/>
        <v>140.01283427363131</v>
      </c>
      <c r="AR139" s="624">
        <f>INDEX(Historical!$C$7:$C$1259,MATCH(B139,Historical!$B$7:$B$1281,0))*IF(AH139="n/a",1.03,IF(AH139&lt;0,1.01,IF(AH139&gt;10,1.1,(1+AH139/100))))</f>
        <v>2.3431999999999999</v>
      </c>
      <c r="AS139" s="853">
        <f t="shared" si="45"/>
        <v>2.5775200000000003</v>
      </c>
      <c r="AT139" s="853">
        <f t="shared" si="34"/>
        <v>2.6032952000000003</v>
      </c>
      <c r="AU139" s="853">
        <f t="shared" si="34"/>
        <v>2.6293281520000003</v>
      </c>
      <c r="AV139" s="853">
        <f t="shared" si="34"/>
        <v>2.6556214335200004</v>
      </c>
      <c r="AW139" s="624">
        <f t="shared" si="46"/>
        <v>12.808964785520001</v>
      </c>
      <c r="AX139" s="719">
        <f t="shared" si="47"/>
        <v>12.083929042943396</v>
      </c>
      <c r="AY139" s="900">
        <v>0.73</v>
      </c>
      <c r="AZ139" s="839">
        <v>53.620000000000005</v>
      </c>
      <c r="BA139" s="839">
        <v>-5.67</v>
      </c>
      <c r="BB139" s="839">
        <v>2.83</v>
      </c>
      <c r="BC139" s="839">
        <v>5.4399999999999995</v>
      </c>
      <c r="BE139" s="597">
        <v>2014</v>
      </c>
      <c r="BF139" s="865">
        <f t="shared" si="48"/>
        <v>0</v>
      </c>
      <c r="BG139" s="849">
        <v>2.7</v>
      </c>
    </row>
    <row r="140" spans="1:59" ht="11.25" customHeight="1" x14ac:dyDescent="0.2">
      <c r="A140" s="831" t="s">
        <v>3877</v>
      </c>
      <c r="B140" s="842" t="s">
        <v>3878</v>
      </c>
      <c r="C140" s="898" t="s">
        <v>4253</v>
      </c>
      <c r="D140" s="898" t="s">
        <v>4254</v>
      </c>
      <c r="E140" s="705">
        <v>8</v>
      </c>
      <c r="F140" s="1153">
        <v>601</v>
      </c>
      <c r="G140" s="1153" t="s">
        <v>106</v>
      </c>
      <c r="H140" s="1153" t="s">
        <v>106</v>
      </c>
      <c r="I140" s="841">
        <v>62.04</v>
      </c>
      <c r="J140" s="624">
        <f t="shared" si="35"/>
        <v>3.2237266279819474</v>
      </c>
      <c r="K140" s="844">
        <v>0.5</v>
      </c>
      <c r="L140" s="854">
        <v>4</v>
      </c>
      <c r="M140" s="615">
        <f t="shared" si="36"/>
        <v>2</v>
      </c>
      <c r="N140" s="837" t="s">
        <v>501</v>
      </c>
      <c r="O140" s="706">
        <v>0.47</v>
      </c>
      <c r="P140" s="606">
        <v>44273</v>
      </c>
      <c r="Q140" s="606">
        <v>44292</v>
      </c>
      <c r="R140" s="615">
        <f t="shared" si="37"/>
        <v>6.3829787234042614</v>
      </c>
      <c r="S140" s="673">
        <f>IF(INDEX(Historical!$D$7:$D$1257,MATCH(B140,Historical!$B$7:$B$1281,0))=0,"n/a",(INDEX(Historical!$C$7:$C$1259,MATCH(B140,Historical!$B$7:$B$1281,0))/INDEX(Historical!$D$7:$D$1257,MATCH(B140,Historical!$B$7:$B$1281,0))-1)*100)</f>
        <v>6.9364161849710948</v>
      </c>
      <c r="T140" s="673">
        <f>IF(INDEX(Historical!$F$7:$F$1250,MATCH(B140,Historical!$B$7:$B$1281,0))=0,"n/a",((INDEX(Historical!$C$7:$C$1259,MATCH(B140,Historical!$B$7:$B$1281,0))/INDEX(Historical!$F$7:$F$1250,MATCH(B140,Historical!$B$7:$B$1281,0)))^(1/3)-1)*100)</f>
        <v>6.5352753108788297</v>
      </c>
      <c r="U140" s="673">
        <f>IF(INDEX(Historical!$H$7:$H$1250,MATCH(B140,Historical!$B$7:$B$1281,0))=0,"n/a",((INDEX(Historical!$C$7:$C$1259,MATCH(B140,Historical!$B$7:$B$1281,0))/INDEX(Historical!$H$7:$H$1250,MATCH(B140,Historical!$B$7:$B$1281,0)))^(1/5)-1)*100)</f>
        <v>8.8622413283707679</v>
      </c>
      <c r="V140" s="673" t="str">
        <f>IF(INDEX(Historical!$O$7:$O$1250,MATCH(B140,Historical!$B$7:$B$1281,0))=0,"n/a",((INDEX(Historical!$C$7:$C$1259,MATCH(B140,Historical!$B$7:$B$1281,0))/INDEX(Historical!$O$7:$O$1250,MATCH(B140,Historical!$B$7:$B$1281,0)))^(1/10)-1)*100)</f>
        <v>n/a</v>
      </c>
      <c r="W140" s="674" t="str">
        <f t="shared" si="38"/>
        <v>n/a</v>
      </c>
      <c r="X140" s="675" t="str">
        <f t="shared" si="39"/>
        <v>n/a</v>
      </c>
      <c r="Y140" s="843"/>
      <c r="Z140" s="624" t="str">
        <f t="shared" si="40"/>
        <v>n/a</v>
      </c>
      <c r="AA140" s="853" t="str">
        <f t="shared" si="41"/>
        <v>n/a</v>
      </c>
      <c r="AB140" s="854">
        <v>12</v>
      </c>
      <c r="AC140" s="833">
        <v>-0.46</v>
      </c>
      <c r="AD140" s="833" t="s">
        <v>136</v>
      </c>
      <c r="AE140" s="833">
        <v>7.39</v>
      </c>
      <c r="AF140" s="833">
        <v>3.78</v>
      </c>
      <c r="AG140" s="833">
        <v>-2.8000000000000003</v>
      </c>
      <c r="AH140" s="834">
        <v>-446</v>
      </c>
      <c r="AI140" s="834">
        <v>283.67</v>
      </c>
      <c r="AJ140" s="833">
        <v>-25</v>
      </c>
      <c r="AK140" s="833" t="s">
        <v>136</v>
      </c>
      <c r="AL140" s="845">
        <v>3990</v>
      </c>
      <c r="AM140" s="839">
        <v>1</v>
      </c>
      <c r="AN140" s="833">
        <v>1.75</v>
      </c>
      <c r="AO140" s="711" t="str">
        <f t="shared" si="42"/>
        <v>n/a</v>
      </c>
      <c r="AP140" s="712">
        <f t="shared" si="43"/>
        <v>12.085967956352714</v>
      </c>
      <c r="AQ140" s="855" t="str">
        <f t="shared" si="44"/>
        <v>n/a</v>
      </c>
      <c r="AR140" s="624">
        <f>INDEX(Historical!$C$7:$C$1259,MATCH(B140,Historical!$B$7:$B$1281,0))*IF(AH140="n/a",1.03,IF(AH140&lt;0,1.01,IF(AH140&gt;10,1.1,(1+AH140/100))))</f>
        <v>1.8685</v>
      </c>
      <c r="AS140" s="853">
        <f t="shared" si="45"/>
        <v>2.0553500000000002</v>
      </c>
      <c r="AT140" s="853">
        <f t="shared" si="34"/>
        <v>2.1170105000000001</v>
      </c>
      <c r="AU140" s="853">
        <f t="shared" si="34"/>
        <v>2.1805208150000004</v>
      </c>
      <c r="AV140" s="853">
        <f t="shared" si="34"/>
        <v>2.2459364394500003</v>
      </c>
      <c r="AW140" s="624">
        <f t="shared" si="46"/>
        <v>10.467317754450002</v>
      </c>
      <c r="AX140" s="719">
        <f t="shared" si="47"/>
        <v>16.871885484284338</v>
      </c>
      <c r="AY140" s="900">
        <v>0.53</v>
      </c>
      <c r="AZ140" s="839">
        <v>17.32</v>
      </c>
      <c r="BA140" s="839">
        <v>-14.549999999999999</v>
      </c>
      <c r="BB140" s="839">
        <v>-1.41</v>
      </c>
      <c r="BC140" s="839">
        <v>-2.88</v>
      </c>
      <c r="BE140" s="597">
        <v>2014</v>
      </c>
      <c r="BF140" s="865">
        <f t="shared" si="48"/>
        <v>0</v>
      </c>
      <c r="BG140" s="849">
        <v>-0.8</v>
      </c>
    </row>
    <row r="141" spans="1:59" ht="11.25" customHeight="1" x14ac:dyDescent="0.2">
      <c r="A141" s="838" t="s">
        <v>2151</v>
      </c>
      <c r="B141" s="842" t="s">
        <v>2152</v>
      </c>
      <c r="C141" s="898" t="s">
        <v>153</v>
      </c>
      <c r="D141" s="898" t="s">
        <v>4258</v>
      </c>
      <c r="E141" s="705">
        <v>8</v>
      </c>
      <c r="F141" s="1153">
        <v>602</v>
      </c>
      <c r="G141" s="1153" t="s">
        <v>106</v>
      </c>
      <c r="H141" s="1153" t="s">
        <v>106</v>
      </c>
      <c r="I141" s="841">
        <v>225.08</v>
      </c>
      <c r="J141" s="624">
        <f t="shared" si="35"/>
        <v>0.37320063977252527</v>
      </c>
      <c r="K141" s="844">
        <v>0.21</v>
      </c>
      <c r="L141" s="854">
        <v>4</v>
      </c>
      <c r="M141" s="615">
        <f t="shared" si="36"/>
        <v>0.84</v>
      </c>
      <c r="N141" s="837" t="s">
        <v>4004</v>
      </c>
      <c r="O141" s="706">
        <v>0.18</v>
      </c>
      <c r="P141" s="606">
        <v>44280</v>
      </c>
      <c r="Q141" s="606">
        <v>44316</v>
      </c>
      <c r="R141" s="615">
        <f t="shared" si="37"/>
        <v>16.666666666666664</v>
      </c>
      <c r="S141" s="673">
        <f>IF(INDEX(Historical!$D$7:$D$1257,MATCH(B141,Historical!$B$7:$B$1281,0))=0,"n/a",(INDEX(Historical!$C$7:$C$1259,MATCH(B141,Historical!$B$7:$B$1281,0))/INDEX(Historical!$D$7:$D$1257,MATCH(B141,Historical!$B$7:$B$1281,0))-1)*100)</f>
        <v>5.9701492537313383</v>
      </c>
      <c r="T141" s="673">
        <f>IF(INDEX(Historical!$F$7:$F$1250,MATCH(B141,Historical!$B$7:$B$1281,0))=0,"n/a",((INDEX(Historical!$C$7:$C$1259,MATCH(B141,Historical!$B$7:$B$1281,0))/INDEX(Historical!$F$7:$F$1250,MATCH(B141,Historical!$B$7:$B$1281,0)))^(1/3)-1)*100)</f>
        <v>9.2162553896642621</v>
      </c>
      <c r="U141" s="673">
        <f>IF(INDEX(Historical!$H$7:$H$1250,MATCH(B141,Historical!$B$7:$B$1281,0))=0,"n/a",((INDEX(Historical!$C$7:$C$1259,MATCH(B141,Historical!$B$7:$B$1281,0))/INDEX(Historical!$H$7:$H$1250,MATCH(B141,Historical!$B$7:$B$1281,0)))^(1/5)-1)*100)</f>
        <v>14.262605786960902</v>
      </c>
      <c r="V141" s="673">
        <f>IF(INDEX(Historical!$O$7:$O$1250,MATCH(B141,Historical!$B$7:$B$1281,0))=0,"n/a",((INDEX(Historical!$C$7:$C$1259,MATCH(B141,Historical!$B$7:$B$1281,0))/INDEX(Historical!$O$7:$O$1250,MATCH(B141,Historical!$B$7:$B$1281,0)))^(1/10)-1)*100)</f>
        <v>31.484450336163604</v>
      </c>
      <c r="W141" s="674">
        <f t="shared" si="38"/>
        <v>0.45300475741762014</v>
      </c>
      <c r="X141" s="675">
        <f t="shared" si="39"/>
        <v>0.97689080732608924</v>
      </c>
      <c r="Y141" s="645"/>
      <c r="Z141" s="624">
        <f t="shared" si="40"/>
        <v>17.21311475409836</v>
      </c>
      <c r="AA141" s="853">
        <f t="shared" si="41"/>
        <v>46.122950819672134</v>
      </c>
      <c r="AB141" s="854">
        <v>12</v>
      </c>
      <c r="AC141" s="833">
        <v>4.88</v>
      </c>
      <c r="AD141" s="833">
        <v>3.75</v>
      </c>
      <c r="AE141" s="833">
        <v>6.89</v>
      </c>
      <c r="AF141" s="833">
        <v>4.3499999999999996</v>
      </c>
      <c r="AG141" s="833">
        <v>10.5</v>
      </c>
      <c r="AH141" s="833">
        <v>49.8</v>
      </c>
      <c r="AI141" s="833">
        <v>6.7299999999999995</v>
      </c>
      <c r="AJ141" s="833">
        <v>14.6</v>
      </c>
      <c r="AK141" s="833">
        <v>12.19</v>
      </c>
      <c r="AL141" s="845">
        <v>153500</v>
      </c>
      <c r="AM141" s="839">
        <v>0.4</v>
      </c>
      <c r="AN141" s="833">
        <v>0.57999999999999996</v>
      </c>
      <c r="AO141" s="711">
        <f t="shared" si="42"/>
        <v>-31.487144392938706</v>
      </c>
      <c r="AP141" s="712">
        <f t="shared" si="43"/>
        <v>14.635806426733428</v>
      </c>
      <c r="AQ141" s="855">
        <f t="shared" si="44"/>
        <v>198.61520097169554</v>
      </c>
      <c r="AR141" s="624">
        <f>INDEX(Historical!$C$7:$C$1259,MATCH(B141,Historical!$B$7:$B$1281,0))*IF(AH141="n/a",1.03,IF(AH141&lt;0,1.01,IF(AH141&gt;10,1.1,(1+AH141/100))))</f>
        <v>0.78100000000000003</v>
      </c>
      <c r="AS141" s="853">
        <f t="shared" si="45"/>
        <v>0.83356129999999995</v>
      </c>
      <c r="AT141" s="853">
        <f t="shared" si="34"/>
        <v>0.91691743000000003</v>
      </c>
      <c r="AU141" s="853">
        <f t="shared" si="34"/>
        <v>1.0086091730000002</v>
      </c>
      <c r="AV141" s="853">
        <f t="shared" si="34"/>
        <v>1.1094700903000003</v>
      </c>
      <c r="AW141" s="624">
        <f t="shared" si="46"/>
        <v>4.6495579933000002</v>
      </c>
      <c r="AX141" s="719">
        <f t="shared" si="47"/>
        <v>2.0657357354274035</v>
      </c>
      <c r="AY141" s="900">
        <v>0.67</v>
      </c>
      <c r="AZ141" s="839">
        <v>76.259999999999991</v>
      </c>
      <c r="BA141" s="839">
        <v>-9.56</v>
      </c>
      <c r="BB141" s="839">
        <v>-1.1100000000000001</v>
      </c>
      <c r="BC141" s="839">
        <v>4.32</v>
      </c>
      <c r="BE141" s="597">
        <v>2014</v>
      </c>
      <c r="BF141" s="865">
        <f t="shared" si="48"/>
        <v>0</v>
      </c>
      <c r="BG141" s="849">
        <v>4.9000000000000004</v>
      </c>
    </row>
    <row r="142" spans="1:59" s="744" customFormat="1" ht="11.25" customHeight="1" x14ac:dyDescent="0.2">
      <c r="A142" s="619" t="s">
        <v>4127</v>
      </c>
      <c r="B142" s="751" t="s">
        <v>4122</v>
      </c>
      <c r="C142" s="898" t="s">
        <v>4126</v>
      </c>
      <c r="D142" s="898" t="s">
        <v>4259</v>
      </c>
      <c r="E142" s="727">
        <v>8</v>
      </c>
      <c r="F142" s="1153">
        <v>603</v>
      </c>
      <c r="G142" s="1152" t="s">
        <v>106</v>
      </c>
      <c r="H142" s="1152" t="s">
        <v>106</v>
      </c>
      <c r="I142" s="1184">
        <v>16.39</v>
      </c>
      <c r="J142" s="729">
        <f t="shared" si="35"/>
        <v>2.4405125076266017</v>
      </c>
      <c r="K142" s="749">
        <v>0.1</v>
      </c>
      <c r="L142" s="1185">
        <v>4</v>
      </c>
      <c r="M142" s="732">
        <f t="shared" si="36"/>
        <v>0.4</v>
      </c>
      <c r="N142" s="1185" t="s">
        <v>127</v>
      </c>
      <c r="O142" s="750">
        <v>9.5000000000000001E-2</v>
      </c>
      <c r="P142" s="1122">
        <v>44280</v>
      </c>
      <c r="Q142" s="1122">
        <v>44294</v>
      </c>
      <c r="R142" s="732">
        <f t="shared" si="37"/>
        <v>5.2631578947368469</v>
      </c>
      <c r="S142" s="673">
        <f>IF(INDEX(Historical!$D$7:$D$1257,MATCH(B142,Historical!$B$7:$B$1281,0))=0,"n/a",(INDEX(Historical!$C$7:$C$1259,MATCH(B142,Historical!$B$7:$B$1281,0))/INDEX(Historical!$D$7:$D$1257,MATCH(B142,Historical!$B$7:$B$1281,0))-1)*100)</f>
        <v>2.7777777777777901</v>
      </c>
      <c r="T142" s="673">
        <f>IF(INDEX(Historical!$F$7:$F$1250,MATCH(B142,Historical!$B$7:$B$1281,0))=0,"n/a",((INDEX(Historical!$C$7:$C$1259,MATCH(B142,Historical!$B$7:$B$1281,0))/INDEX(Historical!$F$7:$F$1250,MATCH(B142,Historical!$B$7:$B$1281,0)))^(1/3)-1)*100)</f>
        <v>7.2408274971694553</v>
      </c>
      <c r="U142" s="673">
        <f>IF(INDEX(Historical!$H$7:$H$1250,MATCH(B142,Historical!$B$7:$B$1281,0))=0,"n/a",((INDEX(Historical!$C$7:$C$1259,MATCH(B142,Historical!$B$7:$B$1281,0))/INDEX(Historical!$H$7:$H$1250,MATCH(B142,Historical!$B$7:$B$1281,0)))^(1/5)-1)*100)</f>
        <v>13.09264089979596</v>
      </c>
      <c r="V142" s="673" t="str">
        <f>IF(INDEX(Historical!$O$7:$O$1250,MATCH(B142,Historical!$B$7:$B$1281,0))=0,"n/a",((INDEX(Historical!$C$7:$C$1259,MATCH(B142,Historical!$B$7:$B$1281,0))/INDEX(Historical!$O$7:$O$1250,MATCH(B142,Historical!$B$7:$B$1281,0)))^(1/10)-1)*100)</f>
        <v>n/a</v>
      </c>
      <c r="W142" s="674" t="str">
        <f t="shared" si="38"/>
        <v>n/a</v>
      </c>
      <c r="X142" s="675" t="str">
        <f t="shared" si="39"/>
        <v>n/a</v>
      </c>
      <c r="Y142" s="751"/>
      <c r="Z142" s="729">
        <f t="shared" si="40"/>
        <v>235.29411764705884</v>
      </c>
      <c r="AA142" s="736">
        <f t="shared" si="41"/>
        <v>96.411764705882348</v>
      </c>
      <c r="AB142" s="1152">
        <v>12</v>
      </c>
      <c r="AC142" s="1184">
        <v>0.17</v>
      </c>
      <c r="AD142" s="1184">
        <v>7.28</v>
      </c>
      <c r="AE142" s="1184">
        <v>2.0099999999999998</v>
      </c>
      <c r="AF142" s="1184">
        <v>3.45</v>
      </c>
      <c r="AG142" s="1184">
        <v>3.9</v>
      </c>
      <c r="AH142" s="1184">
        <v>-75.7</v>
      </c>
      <c r="AI142" s="1184">
        <v>11.33</v>
      </c>
      <c r="AJ142" s="1184">
        <v>-16.600000000000001</v>
      </c>
      <c r="AK142" s="1184">
        <v>13.5</v>
      </c>
      <c r="AL142" s="1184">
        <v>481.11</v>
      </c>
      <c r="AM142" s="1184">
        <v>16.8</v>
      </c>
      <c r="AN142" s="1184">
        <v>0</v>
      </c>
      <c r="AO142" s="740">
        <f t="shared" si="42"/>
        <v>-80.878611298459788</v>
      </c>
      <c r="AP142" s="741">
        <f t="shared" si="43"/>
        <v>15.533153407422562</v>
      </c>
      <c r="AQ142" s="742">
        <f t="shared" si="44"/>
        <v>284.48845567717581</v>
      </c>
      <c r="AR142" s="624">
        <f>INDEX(Historical!$C$7:$C$1259,MATCH(B142,Historical!$B$7:$B$1281,0))*IF(AH142="n/a",1.03,IF(AH142&lt;0,1.01,IF(AH142&gt;10,1.1,(1+AH142/100))))</f>
        <v>0.37369999999999998</v>
      </c>
      <c r="AS142" s="736">
        <f t="shared" si="45"/>
        <v>0.41106999999999999</v>
      </c>
      <c r="AT142" s="736">
        <f t="shared" si="34"/>
        <v>0.45217700000000005</v>
      </c>
      <c r="AU142" s="736">
        <f t="shared" si="34"/>
        <v>0.49739470000000008</v>
      </c>
      <c r="AV142" s="736">
        <f t="shared" si="34"/>
        <v>0.54713417000000009</v>
      </c>
      <c r="AW142" s="729">
        <f t="shared" si="46"/>
        <v>2.2814758700000004</v>
      </c>
      <c r="AX142" s="743">
        <f t="shared" si="47"/>
        <v>13.919925991458207</v>
      </c>
      <c r="AY142" s="1191">
        <v>0.7</v>
      </c>
      <c r="AZ142" s="793">
        <v>48.33</v>
      </c>
      <c r="BA142" s="793">
        <v>-7.82</v>
      </c>
      <c r="BB142" s="793">
        <v>4.8</v>
      </c>
      <c r="BC142" s="793">
        <v>16.84</v>
      </c>
      <c r="BD142" s="875"/>
      <c r="BE142" s="597">
        <v>2014</v>
      </c>
      <c r="BF142" s="865">
        <f t="shared" si="48"/>
        <v>0</v>
      </c>
      <c r="BG142" s="793">
        <v>2.8000000000000003</v>
      </c>
    </row>
    <row r="143" spans="1:59" ht="11.25" customHeight="1" x14ac:dyDescent="0.2">
      <c r="A143" s="847" t="s">
        <v>3919</v>
      </c>
      <c r="B143" s="842" t="s">
        <v>3920</v>
      </c>
      <c r="C143" s="898" t="s">
        <v>108</v>
      </c>
      <c r="D143" s="898" t="s">
        <v>4272</v>
      </c>
      <c r="E143" s="705">
        <v>8</v>
      </c>
      <c r="F143" s="1153">
        <v>604</v>
      </c>
      <c r="G143" s="1153" t="s">
        <v>106</v>
      </c>
      <c r="H143" s="1153" t="s">
        <v>106</v>
      </c>
      <c r="I143" s="841">
        <v>20.55</v>
      </c>
      <c r="J143" s="624">
        <f t="shared" si="35"/>
        <v>1.3625304136253042</v>
      </c>
      <c r="K143" s="844">
        <v>7.0000000000000007E-2</v>
      </c>
      <c r="L143" s="854">
        <v>4</v>
      </c>
      <c r="M143" s="615">
        <f t="shared" si="36"/>
        <v>0.28000000000000003</v>
      </c>
      <c r="N143" s="837" t="s">
        <v>716</v>
      </c>
      <c r="O143" s="706">
        <v>6.5000000000000002E-2</v>
      </c>
      <c r="P143" s="606">
        <v>44281</v>
      </c>
      <c r="Q143" s="606">
        <v>44316</v>
      </c>
      <c r="R143" s="615">
        <f t="shared" si="37"/>
        <v>7.6923076923076987</v>
      </c>
      <c r="S143" s="673">
        <f>IF(INDEX(Historical!$D$7:$D$1257,MATCH(B143,Historical!$B$7:$B$1281,0))=0,"n/a",(INDEX(Historical!$C$7:$C$1259,MATCH(B143,Historical!$B$7:$B$1281,0))/INDEX(Historical!$D$7:$D$1257,MATCH(B143,Historical!$B$7:$B$1281,0))-1)*100)</f>
        <v>7.6449912126537845</v>
      </c>
      <c r="T143" s="673">
        <f>IF(INDEX(Historical!$F$7:$F$1250,MATCH(B143,Historical!$B$7:$B$1281,0))=0,"n/a",((INDEX(Historical!$C$7:$C$1259,MATCH(B143,Historical!$B$7:$B$1281,0))/INDEX(Historical!$F$7:$F$1250,MATCH(B143,Historical!$B$7:$B$1281,0)))^(1/3)-1)*100)</f>
        <v>26.861043517004092</v>
      </c>
      <c r="U143" s="673">
        <f>IF(INDEX(Historical!$H$7:$H$1250,MATCH(B143,Historical!$B$7:$B$1281,0))=0,"n/a",((INDEX(Historical!$C$7:$C$1259,MATCH(B143,Historical!$B$7:$B$1281,0))/INDEX(Historical!$H$7:$H$1250,MATCH(B143,Historical!$B$7:$B$1281,0)))^(1/5)-1)*100)</f>
        <v>51.79536128345292</v>
      </c>
      <c r="V143" s="673" t="str">
        <f>IF(INDEX(Historical!$O$7:$O$1250,MATCH(B143,Historical!$B$7:$B$1281,0))=0,"n/a",((INDEX(Historical!$C$7:$C$1259,MATCH(B143,Historical!$B$7:$B$1281,0))/INDEX(Historical!$O$7:$O$1250,MATCH(B143,Historical!$B$7:$B$1281,0)))^(1/10)-1)*100)</f>
        <v>n/a</v>
      </c>
      <c r="W143" s="674" t="str">
        <f t="shared" si="38"/>
        <v>n/a</v>
      </c>
      <c r="X143" s="675">
        <f t="shared" si="39"/>
        <v>9.4173384151732584</v>
      </c>
      <c r="Y143" s="843"/>
      <c r="Z143" s="624">
        <f t="shared" si="40"/>
        <v>21.875000000000004</v>
      </c>
      <c r="AA143" s="853">
        <f t="shared" si="41"/>
        <v>16.0546875</v>
      </c>
      <c r="AB143" s="854">
        <v>12</v>
      </c>
      <c r="AC143" s="833">
        <v>1.28</v>
      </c>
      <c r="AD143" s="833" t="s">
        <v>136</v>
      </c>
      <c r="AE143" s="833">
        <v>2.39</v>
      </c>
      <c r="AF143" s="833">
        <v>0.91</v>
      </c>
      <c r="AG143" s="833">
        <v>5.8000000000000007</v>
      </c>
      <c r="AH143" s="833">
        <v>-23.5</v>
      </c>
      <c r="AI143" s="833">
        <v>16.760000000000002</v>
      </c>
      <c r="AJ143" s="833">
        <v>5.5</v>
      </c>
      <c r="AK143" s="833" t="s">
        <v>136</v>
      </c>
      <c r="AL143" s="845">
        <v>223.74</v>
      </c>
      <c r="AM143" s="839">
        <v>6.7</v>
      </c>
      <c r="AN143" s="833">
        <v>0.2</v>
      </c>
      <c r="AO143" s="711">
        <f t="shared" si="42"/>
        <v>37.103204197078227</v>
      </c>
      <c r="AP143" s="712">
        <f t="shared" si="43"/>
        <v>53.157891697078227</v>
      </c>
      <c r="AQ143" s="855">
        <f t="shared" si="44"/>
        <v>-19.419424383622907</v>
      </c>
      <c r="AR143" s="624">
        <f>INDEX(Historical!$C$7:$C$1259,MATCH(B143,Historical!$B$7:$B$1281,0))*IF(AH143="n/a",1.03,IF(AH143&lt;0,1.01,IF(AH143&gt;10,1.1,(1+AH143/100))))</f>
        <v>0.24745</v>
      </c>
      <c r="AS143" s="853">
        <f t="shared" si="45"/>
        <v>0.27219500000000002</v>
      </c>
      <c r="AT143" s="853">
        <f t="shared" si="34"/>
        <v>0.28036085000000005</v>
      </c>
      <c r="AU143" s="853">
        <f t="shared" si="34"/>
        <v>0.28877167550000005</v>
      </c>
      <c r="AV143" s="853">
        <f t="shared" si="34"/>
        <v>0.29743482576500008</v>
      </c>
      <c r="AW143" s="624">
        <f t="shared" si="46"/>
        <v>1.3862123512650002</v>
      </c>
      <c r="AX143" s="719">
        <f t="shared" si="47"/>
        <v>6.7455588869343064</v>
      </c>
      <c r="AY143" s="900">
        <v>0.73</v>
      </c>
      <c r="AZ143" s="839">
        <v>105.5</v>
      </c>
      <c r="BA143" s="839">
        <v>-12.370000000000001</v>
      </c>
      <c r="BB143" s="839">
        <v>8.06</v>
      </c>
      <c r="BC143" s="839">
        <v>30.349999999999998</v>
      </c>
      <c r="BE143" s="597">
        <v>2014</v>
      </c>
      <c r="BF143" s="865">
        <f t="shared" si="48"/>
        <v>0</v>
      </c>
      <c r="BG143" s="849">
        <v>0.6</v>
      </c>
    </row>
    <row r="144" spans="1:59" ht="11.25" customHeight="1" x14ac:dyDescent="0.2">
      <c r="A144" s="676" t="s">
        <v>4047</v>
      </c>
      <c r="B144" s="754" t="s">
        <v>4048</v>
      </c>
      <c r="C144" s="898" t="s">
        <v>4253</v>
      </c>
      <c r="D144" s="898" t="s">
        <v>4254</v>
      </c>
      <c r="E144" s="705">
        <v>8</v>
      </c>
      <c r="F144" s="1153">
        <v>605</v>
      </c>
      <c r="G144" s="1153" t="s">
        <v>106</v>
      </c>
      <c r="H144" s="1153" t="s">
        <v>106</v>
      </c>
      <c r="I144" s="850">
        <v>23.28</v>
      </c>
      <c r="J144" s="624">
        <f t="shared" si="35"/>
        <v>4.5532646048109964</v>
      </c>
      <c r="K144" s="831">
        <v>0.26500000000000001</v>
      </c>
      <c r="L144" s="1153">
        <v>4</v>
      </c>
      <c r="M144" s="615">
        <f t="shared" si="36"/>
        <v>1.06</v>
      </c>
      <c r="N144" s="1153" t="s">
        <v>318</v>
      </c>
      <c r="O144" s="578">
        <v>0.25</v>
      </c>
      <c r="P144" s="606">
        <v>44285</v>
      </c>
      <c r="Q144" s="606">
        <v>44301</v>
      </c>
      <c r="R144" s="615">
        <f t="shared" si="37"/>
        <v>6.0000000000000053</v>
      </c>
      <c r="S144" s="673">
        <f>IF(INDEX(Historical!$D$7:$D$1257,MATCH(B144,Historical!$B$7:$B$1281,0))=0,"n/a",(INDEX(Historical!$C$7:$C$1259,MATCH(B144,Historical!$B$7:$B$1281,0))/INDEX(Historical!$D$7:$D$1257,MATCH(B144,Historical!$B$7:$B$1281,0))-1)*100)</f>
        <v>10.795454545454541</v>
      </c>
      <c r="T144" s="673">
        <f>IF(INDEX(Historical!$F$7:$F$1250,MATCH(B144,Historical!$B$7:$B$1281,0))=0,"n/a",((INDEX(Historical!$C$7:$C$1259,MATCH(B144,Historical!$B$7:$B$1281,0))/INDEX(Historical!$F$7:$F$1250,MATCH(B144,Historical!$B$7:$B$1281,0)))^(1/3)-1)*100)</f>
        <v>9.6287087015819228</v>
      </c>
      <c r="U144" s="673">
        <f>IF(INDEX(Historical!$H$7:$H$1250,MATCH(B144,Historical!$B$7:$B$1281,0))=0,"n/a",((INDEX(Historical!$C$7:$C$1259,MATCH(B144,Historical!$B$7:$B$1281,0))/INDEX(Historical!$H$7:$H$1250,MATCH(B144,Historical!$B$7:$B$1281,0)))^(1/5)-1)*100)</f>
        <v>8.7839760819706125</v>
      </c>
      <c r="V144" s="673" t="str">
        <f>IF(INDEX(Historical!$O$7:$O$1250,MATCH(B144,Historical!$B$7:$B$1281,0))=0,"n/a",((INDEX(Historical!$C$7:$C$1259,MATCH(B144,Historical!$B$7:$B$1281,0))/INDEX(Historical!$O$7:$O$1250,MATCH(B144,Historical!$B$7:$B$1281,0)))^(1/10)-1)*100)</f>
        <v>n/a</v>
      </c>
      <c r="W144" s="674" t="str">
        <f t="shared" si="38"/>
        <v>n/a</v>
      </c>
      <c r="X144" s="675">
        <f t="shared" si="39"/>
        <v>0.33147079554606085</v>
      </c>
      <c r="Y144" s="625"/>
      <c r="Z144" s="624">
        <f t="shared" si="40"/>
        <v>124.70588235294117</v>
      </c>
      <c r="AA144" s="853">
        <f t="shared" si="41"/>
        <v>27.388235294117649</v>
      </c>
      <c r="AB144" s="854">
        <v>12</v>
      </c>
      <c r="AC144" s="849">
        <v>0.85</v>
      </c>
      <c r="AD144" s="849">
        <v>4.59</v>
      </c>
      <c r="AE144" s="833">
        <v>12.34</v>
      </c>
      <c r="AF144" s="833">
        <v>2.4300000000000002</v>
      </c>
      <c r="AG144" s="833">
        <v>8.7999999999999989</v>
      </c>
      <c r="AH144" s="833">
        <v>71</v>
      </c>
      <c r="AI144" s="833">
        <v>6.18</v>
      </c>
      <c r="AJ144" s="653">
        <v>26.5</v>
      </c>
      <c r="AK144" s="653">
        <v>6</v>
      </c>
      <c r="AL144" s="849">
        <v>2200</v>
      </c>
      <c r="AM144" s="849">
        <v>1.2</v>
      </c>
      <c r="AN144" s="849">
        <v>0.6</v>
      </c>
      <c r="AO144" s="711">
        <f t="shared" si="42"/>
        <v>-14.05099460733604</v>
      </c>
      <c r="AP144" s="712">
        <f t="shared" si="43"/>
        <v>13.337240686781609</v>
      </c>
      <c r="AQ144" s="855">
        <f t="shared" si="44"/>
        <v>71.986319565385969</v>
      </c>
      <c r="AR144" s="624">
        <f>INDEX(Historical!$C$7:$C$1259,MATCH(B144,Historical!$B$7:$B$1281,0))*IF(AH144="n/a",1.03,IF(AH144&lt;0,1.01,IF(AH144&gt;10,1.1,(1+AH144/100))))</f>
        <v>1.0725</v>
      </c>
      <c r="AS144" s="853">
        <f t="shared" si="45"/>
        <v>1.1387805000000002</v>
      </c>
      <c r="AT144" s="853">
        <f t="shared" si="34"/>
        <v>1.2071073300000004</v>
      </c>
      <c r="AU144" s="853">
        <f t="shared" si="34"/>
        <v>1.2795337698000004</v>
      </c>
      <c r="AV144" s="853">
        <f t="shared" si="34"/>
        <v>1.3563057959880005</v>
      </c>
      <c r="AW144" s="624">
        <f t="shared" si="46"/>
        <v>6.0542273957880015</v>
      </c>
      <c r="AX144" s="719">
        <f t="shared" si="47"/>
        <v>26.006131425206192</v>
      </c>
      <c r="AY144" s="701">
        <v>1.1200000000000001</v>
      </c>
      <c r="AZ144" s="833">
        <v>87.17</v>
      </c>
      <c r="BA144" s="833">
        <v>-6.45</v>
      </c>
      <c r="BB144" s="833">
        <v>0.91</v>
      </c>
      <c r="BC144" s="833">
        <v>15.879999999999999</v>
      </c>
      <c r="BE144" s="597">
        <v>2014</v>
      </c>
      <c r="BF144" s="865">
        <f t="shared" si="48"/>
        <v>0</v>
      </c>
      <c r="BG144" s="849">
        <v>5.4</v>
      </c>
    </row>
    <row r="145" spans="1:59" ht="12.75" customHeight="1" x14ac:dyDescent="0.2">
      <c r="A145" s="848" t="s">
        <v>4053</v>
      </c>
      <c r="B145" s="842" t="s">
        <v>4054</v>
      </c>
      <c r="C145" s="898" t="s">
        <v>4253</v>
      </c>
      <c r="D145" s="898" t="s">
        <v>4254</v>
      </c>
      <c r="E145" s="705">
        <v>8</v>
      </c>
      <c r="F145" s="1153">
        <v>606</v>
      </c>
      <c r="G145" s="1153" t="s">
        <v>106</v>
      </c>
      <c r="H145" s="1153" t="s">
        <v>106</v>
      </c>
      <c r="I145" s="841">
        <v>50.4</v>
      </c>
      <c r="J145" s="624">
        <f t="shared" si="35"/>
        <v>1.9047619047619047</v>
      </c>
      <c r="K145" s="844">
        <v>0.24</v>
      </c>
      <c r="L145" s="854">
        <v>4</v>
      </c>
      <c r="M145" s="615">
        <f t="shared" si="36"/>
        <v>0.96</v>
      </c>
      <c r="N145" s="837" t="s">
        <v>488</v>
      </c>
      <c r="O145" s="706">
        <v>0.215</v>
      </c>
      <c r="P145" s="606">
        <v>44285</v>
      </c>
      <c r="Q145" s="606">
        <v>44301</v>
      </c>
      <c r="R145" s="615">
        <f t="shared" si="37"/>
        <v>11.627906976744184</v>
      </c>
      <c r="S145" s="673">
        <f>IF(INDEX(Historical!$D$7:$D$1257,MATCH(B145,Historical!$B$7:$B$1281,0))=0,"n/a",(INDEX(Historical!$C$7:$C$1259,MATCH(B145,Historical!$B$7:$B$1281,0))/INDEX(Historical!$D$7:$D$1257,MATCH(B145,Historical!$B$7:$B$1281,0))-1)*100)</f>
        <v>16.083916083916083</v>
      </c>
      <c r="T145" s="673">
        <f>IF(INDEX(Historical!$F$7:$F$1250,MATCH(B145,Historical!$B$7:$B$1281,0))=0,"n/a",((INDEX(Historical!$C$7:$C$1259,MATCH(B145,Historical!$B$7:$B$1281,0))/INDEX(Historical!$F$7:$F$1250,MATCH(B145,Historical!$B$7:$B$1281,0)))^(1/3)-1)*100)</f>
        <v>12.689477770270074</v>
      </c>
      <c r="U145" s="673">
        <f>IF(INDEX(Historical!$H$7:$H$1250,MATCH(B145,Historical!$B$7:$B$1281,0))=0,"n/a",((INDEX(Historical!$C$7:$C$1259,MATCH(B145,Historical!$B$7:$B$1281,0))/INDEX(Historical!$H$7:$H$1250,MATCH(B145,Historical!$B$7:$B$1281,0)))^(1/5)-1)*100)</f>
        <v>10.230450734403206</v>
      </c>
      <c r="V145" s="673" t="str">
        <f>IF(INDEX(Historical!$O$7:$O$1250,MATCH(B145,Historical!$B$7:$B$1281,0))=0,"n/a",((INDEX(Historical!$C$7:$C$1259,MATCH(B145,Historical!$B$7:$B$1281,0))/INDEX(Historical!$O$7:$O$1250,MATCH(B145,Historical!$B$7:$B$1281,0)))^(1/10)-1)*100)</f>
        <v>n/a</v>
      </c>
      <c r="W145" s="674" t="str">
        <f t="shared" si="38"/>
        <v>n/a</v>
      </c>
      <c r="X145" s="675">
        <f t="shared" si="39"/>
        <v>0.13586255955382745</v>
      </c>
      <c r="Y145" s="843"/>
      <c r="Z145" s="624">
        <f t="shared" si="40"/>
        <v>192</v>
      </c>
      <c r="AA145" s="853">
        <f t="shared" si="41"/>
        <v>100.8</v>
      </c>
      <c r="AB145" s="854">
        <v>12</v>
      </c>
      <c r="AC145" s="833">
        <v>0.5</v>
      </c>
      <c r="AD145" s="833">
        <v>10.09</v>
      </c>
      <c r="AE145" s="833">
        <v>19.86</v>
      </c>
      <c r="AF145" s="833">
        <v>2.13</v>
      </c>
      <c r="AG145" s="833">
        <v>2.2999999999999998</v>
      </c>
      <c r="AH145" s="833">
        <v>7.1</v>
      </c>
      <c r="AI145" s="833">
        <v>2.39</v>
      </c>
      <c r="AJ145" s="833">
        <v>75.3</v>
      </c>
      <c r="AK145" s="833">
        <v>10</v>
      </c>
      <c r="AL145" s="845">
        <v>6560</v>
      </c>
      <c r="AM145" s="839">
        <v>0.66</v>
      </c>
      <c r="AN145" s="833">
        <v>0.41</v>
      </c>
      <c r="AO145" s="711">
        <f t="shared" si="42"/>
        <v>-88.664787360834879</v>
      </c>
      <c r="AP145" s="712">
        <f t="shared" si="43"/>
        <v>12.135212639165111</v>
      </c>
      <c r="AQ145" s="855">
        <f t="shared" si="44"/>
        <v>208.90775322092517</v>
      </c>
      <c r="AR145" s="624">
        <f>INDEX(Historical!$C$7:$C$1259,MATCH(B145,Historical!$B$7:$B$1281,0))*IF(AH145="n/a",1.03,IF(AH145&lt;0,1.01,IF(AH145&gt;10,1.1,(1+AH145/100))))</f>
        <v>0.88892999999999989</v>
      </c>
      <c r="AS145" s="853">
        <f t="shared" si="45"/>
        <v>0.91017542699999987</v>
      </c>
      <c r="AT145" s="853">
        <f t="shared" si="34"/>
        <v>1.0011929696999999</v>
      </c>
      <c r="AU145" s="853">
        <f t="shared" si="34"/>
        <v>1.1013122666699999</v>
      </c>
      <c r="AV145" s="853">
        <f t="shared" si="34"/>
        <v>1.211443493337</v>
      </c>
      <c r="AW145" s="624">
        <f t="shared" si="46"/>
        <v>5.1130541567069994</v>
      </c>
      <c r="AX145" s="719">
        <f t="shared" si="47"/>
        <v>10.144948723624999</v>
      </c>
      <c r="AY145" s="900">
        <v>0.6</v>
      </c>
      <c r="AZ145" s="839">
        <v>42.78</v>
      </c>
      <c r="BA145" s="839">
        <v>-4.91</v>
      </c>
      <c r="BB145" s="839">
        <v>1.69</v>
      </c>
      <c r="BC145" s="839">
        <v>6.58</v>
      </c>
      <c r="BE145" s="597">
        <v>2014</v>
      </c>
      <c r="BF145" s="865">
        <f t="shared" si="48"/>
        <v>0</v>
      </c>
      <c r="BG145" s="849">
        <v>1.4000000000000001</v>
      </c>
    </row>
    <row r="146" spans="1:59" ht="12.75" customHeight="1" x14ac:dyDescent="0.2">
      <c r="A146" s="831" t="s">
        <v>2996</v>
      </c>
      <c r="B146" s="842" t="s">
        <v>2997</v>
      </c>
      <c r="C146" s="898" t="s">
        <v>108</v>
      </c>
      <c r="D146" s="898" t="s">
        <v>4265</v>
      </c>
      <c r="E146" s="705">
        <v>7</v>
      </c>
      <c r="F146" s="1153">
        <v>607</v>
      </c>
      <c r="G146" s="1153" t="s">
        <v>106</v>
      </c>
      <c r="H146" s="1153" t="s">
        <v>106</v>
      </c>
      <c r="I146" s="841">
        <v>49.79</v>
      </c>
      <c r="J146" s="624">
        <f t="shared" si="35"/>
        <v>0.96404900582446273</v>
      </c>
      <c r="K146" s="844">
        <v>0.12</v>
      </c>
      <c r="L146" s="854">
        <v>4</v>
      </c>
      <c r="M146" s="615">
        <f t="shared" si="36"/>
        <v>0.48</v>
      </c>
      <c r="N146" s="837" t="s">
        <v>985</v>
      </c>
      <c r="O146" s="706">
        <v>0.11</v>
      </c>
      <c r="P146" s="904">
        <v>43593</v>
      </c>
      <c r="Q146" s="904">
        <v>43608</v>
      </c>
      <c r="R146" s="615">
        <f t="shared" si="37"/>
        <v>9.0909090909090864</v>
      </c>
      <c r="S146" s="673">
        <f>IF(INDEX(Historical!$D$7:$D$1257,MATCH(B146,Historical!$B$7:$B$1281,0))=0,"n/a",(INDEX(Historical!$C$7:$C$1259,MATCH(B146,Historical!$B$7:$B$1281,0))/INDEX(Historical!$D$7:$D$1257,MATCH(B146,Historical!$B$7:$B$1281,0))-1)*100)</f>
        <v>2.1276595744680771</v>
      </c>
      <c r="T146" s="673">
        <f>IF(INDEX(Historical!$F$7:$F$1250,MATCH(B146,Historical!$B$7:$B$1281,0))=0,"n/a",((INDEX(Historical!$C$7:$C$1259,MATCH(B146,Historical!$B$7:$B$1281,0))/INDEX(Historical!$F$7:$F$1250,MATCH(B146,Historical!$B$7:$B$1281,0)))^(1/3)-1)*100)</f>
        <v>16.960709528514649</v>
      </c>
      <c r="U146" s="673">
        <f>IF(INDEX(Historical!$H$7:$H$1250,MATCH(B146,Historical!$B$7:$B$1281,0))=0,"n/a",((INDEX(Historical!$C$7:$C$1259,MATCH(B146,Historical!$B$7:$B$1281,0))/INDEX(Historical!$H$7:$H$1250,MATCH(B146,Historical!$B$7:$B$1281,0)))^(1/5)-1)*100)</f>
        <v>17.978912471277987</v>
      </c>
      <c r="V146" s="673">
        <f>IF(INDEX(Historical!$O$7:$O$1250,MATCH(B146,Historical!$B$7:$B$1281,0))=0,"n/a",((INDEX(Historical!$C$7:$C$1259,MATCH(B146,Historical!$B$7:$B$1281,0))/INDEX(Historical!$O$7:$O$1250,MATCH(B146,Historical!$B$7:$B$1281,0)))^(1/10)-1)*100)</f>
        <v>11.612317403390438</v>
      </c>
      <c r="W146" s="674">
        <f t="shared" si="38"/>
        <v>1.5482622328277644</v>
      </c>
      <c r="X146" s="675">
        <f t="shared" si="39"/>
        <v>4.6099775567379453</v>
      </c>
      <c r="Y146" s="646" t="s">
        <v>4580</v>
      </c>
      <c r="Z146" s="624">
        <f t="shared" si="40"/>
        <v>21.333333333333332</v>
      </c>
      <c r="AA146" s="853">
        <f t="shared" si="41"/>
        <v>22.128888888888888</v>
      </c>
      <c r="AB146" s="854">
        <v>12</v>
      </c>
      <c r="AC146" s="833">
        <v>2.25</v>
      </c>
      <c r="AD146" s="833">
        <v>1.85</v>
      </c>
      <c r="AE146" s="833">
        <v>4.53</v>
      </c>
      <c r="AF146" s="833">
        <v>1.38</v>
      </c>
      <c r="AG146" s="833">
        <v>6.3</v>
      </c>
      <c r="AH146" s="833">
        <v>-25.5</v>
      </c>
      <c r="AI146" s="833">
        <v>29.25</v>
      </c>
      <c r="AJ146" s="833">
        <v>3.9</v>
      </c>
      <c r="AK146" s="833">
        <v>12</v>
      </c>
      <c r="AL146" s="845">
        <v>2330</v>
      </c>
      <c r="AM146" s="839">
        <v>1.2</v>
      </c>
      <c r="AN146" s="833">
        <v>0.19</v>
      </c>
      <c r="AO146" s="711">
        <f t="shared" si="42"/>
        <v>-3.1859274117864373</v>
      </c>
      <c r="AP146" s="712">
        <f t="shared" si="43"/>
        <v>18.94296147710245</v>
      </c>
      <c r="AQ146" s="855">
        <f t="shared" si="44"/>
        <v>16.500580192483085</v>
      </c>
      <c r="AR146" s="624">
        <f>INDEX(Historical!$C$7:$C$1259,MATCH(B146,Historical!$B$7:$B$1281,0))*IF(AH146="n/a",1.03,IF(AH146&lt;0,1.01,IF(AH146&gt;10,1.1,(1+AH146/100))))</f>
        <v>0.48480000000000001</v>
      </c>
      <c r="AS146" s="853">
        <f t="shared" si="45"/>
        <v>0.53328000000000009</v>
      </c>
      <c r="AT146" s="853">
        <f t="shared" si="34"/>
        <v>0.58660800000000013</v>
      </c>
      <c r="AU146" s="853">
        <f t="shared" si="34"/>
        <v>0.6452688000000002</v>
      </c>
      <c r="AV146" s="853">
        <f t="shared" si="34"/>
        <v>0.70979568000000026</v>
      </c>
      <c r="AW146" s="624">
        <f t="shared" si="46"/>
        <v>2.9597524800000006</v>
      </c>
      <c r="AX146" s="719">
        <f t="shared" si="47"/>
        <v>5.9444717413135182</v>
      </c>
      <c r="AY146" s="900">
        <v>1.4</v>
      </c>
      <c r="AZ146" s="839">
        <v>137.1</v>
      </c>
      <c r="BA146" s="839">
        <v>-9.77</v>
      </c>
      <c r="BB146" s="839">
        <v>2.63</v>
      </c>
      <c r="BC146" s="839">
        <v>35.120000000000005</v>
      </c>
      <c r="BE146" s="597">
        <v>2014</v>
      </c>
      <c r="BF146" s="865">
        <f t="shared" si="48"/>
        <v>0</v>
      </c>
      <c r="BG146" s="849">
        <v>0.8</v>
      </c>
    </row>
    <row r="147" spans="1:59" ht="12.75" customHeight="1" x14ac:dyDescent="0.2">
      <c r="A147" s="676" t="s">
        <v>3778</v>
      </c>
      <c r="B147" s="754" t="s">
        <v>3779</v>
      </c>
      <c r="C147" s="898" t="s">
        <v>112</v>
      </c>
      <c r="D147" s="898" t="s">
        <v>1217</v>
      </c>
      <c r="E147" s="705">
        <v>7</v>
      </c>
      <c r="F147" s="1153">
        <v>608</v>
      </c>
      <c r="G147" s="1153" t="s">
        <v>106</v>
      </c>
      <c r="H147" s="1153" t="s">
        <v>106</v>
      </c>
      <c r="I147" s="850">
        <v>103.39</v>
      </c>
      <c r="J147" s="624">
        <f t="shared" si="35"/>
        <v>0.34819615049811392</v>
      </c>
      <c r="K147" s="831">
        <v>0.09</v>
      </c>
      <c r="L147" s="1153">
        <v>4</v>
      </c>
      <c r="M147" s="615">
        <f t="shared" si="36"/>
        <v>0.36</v>
      </c>
      <c r="N147" s="1153" t="s">
        <v>515</v>
      </c>
      <c r="O147" s="578">
        <v>0.08</v>
      </c>
      <c r="P147" s="904">
        <v>43616</v>
      </c>
      <c r="Q147" s="904">
        <v>43630</v>
      </c>
      <c r="R147" s="615">
        <f t="shared" si="37"/>
        <v>12.499999999999993</v>
      </c>
      <c r="S147" s="673">
        <f>IF(INDEX(Historical!$D$7:$D$1257,MATCH(B147,Historical!$B$7:$B$1281,0))=0,"n/a",(INDEX(Historical!$C$7:$C$1259,MATCH(B147,Historical!$B$7:$B$1281,0))/INDEX(Historical!$D$7:$D$1257,MATCH(B147,Historical!$B$7:$B$1281,0))-1)*100)</f>
        <v>2.8571428571428692</v>
      </c>
      <c r="T147" s="673">
        <f>IF(INDEX(Historical!$F$7:$F$1250,MATCH(B147,Historical!$B$7:$B$1281,0))=0,"n/a",((INDEX(Historical!$C$7:$C$1259,MATCH(B147,Historical!$B$7:$B$1281,0))/INDEX(Historical!$F$7:$F$1250,MATCH(B147,Historical!$B$7:$B$1281,0)))^(1/3)-1)*100)</f>
        <v>10.064241629820891</v>
      </c>
      <c r="U147" s="673">
        <f>IF(INDEX(Historical!$H$7:$H$1250,MATCH(B147,Historical!$B$7:$B$1281,0))=0,"n/a",((INDEX(Historical!$C$7:$C$1259,MATCH(B147,Historical!$B$7:$B$1281,0))/INDEX(Historical!$H$7:$H$1250,MATCH(B147,Historical!$B$7:$B$1281,0)))^(1/5)-1)*100)</f>
        <v>13.634388693076627</v>
      </c>
      <c r="V147" s="673" t="str">
        <f>IF(INDEX(Historical!$O$7:$O$1250,MATCH(B147,Historical!$B$7:$B$1281,0))=0,"n/a",((INDEX(Historical!$C$7:$C$1259,MATCH(B147,Historical!$B$7:$B$1281,0))/INDEX(Historical!$O$7:$O$1250,MATCH(B147,Historical!$B$7:$B$1281,0)))^(1/10)-1)*100)</f>
        <v>n/a</v>
      </c>
      <c r="W147" s="674" t="str">
        <f t="shared" si="38"/>
        <v>n/a</v>
      </c>
      <c r="X147" s="675" t="str">
        <f t="shared" si="39"/>
        <v>n/a</v>
      </c>
      <c r="Y147" s="644" t="s">
        <v>4580</v>
      </c>
      <c r="Z147" s="624">
        <f t="shared" si="40"/>
        <v>15.126050420168067</v>
      </c>
      <c r="AA147" s="853">
        <f t="shared" si="41"/>
        <v>43.441176470588239</v>
      </c>
      <c r="AB147" s="854">
        <v>3</v>
      </c>
      <c r="AC147" s="849">
        <v>2.38</v>
      </c>
      <c r="AD147" s="849">
        <v>0.85</v>
      </c>
      <c r="AE147" s="833">
        <v>3.7</v>
      </c>
      <c r="AF147" s="833">
        <v>9.31</v>
      </c>
      <c r="AG147" s="833">
        <v>35.9</v>
      </c>
      <c r="AH147" s="833">
        <v>-363.3</v>
      </c>
      <c r="AI147" s="833">
        <v>18.8</v>
      </c>
      <c r="AJ147" s="653">
        <v>-2.2599999999999998</v>
      </c>
      <c r="AK147" s="653">
        <v>49.5</v>
      </c>
      <c r="AL147" s="849">
        <v>7060</v>
      </c>
      <c r="AM147" s="849">
        <v>0.3</v>
      </c>
      <c r="AN147" s="849">
        <v>1.1100000000000001</v>
      </c>
      <c r="AO147" s="711">
        <f t="shared" si="42"/>
        <v>-29.458591627013497</v>
      </c>
      <c r="AP147" s="712">
        <f t="shared" si="43"/>
        <v>13.98258484357474</v>
      </c>
      <c r="AQ147" s="855">
        <f t="shared" si="44"/>
        <v>323.96926143356535</v>
      </c>
      <c r="AR147" s="624">
        <f>INDEX(Historical!$C$7:$C$1259,MATCH(B147,Historical!$B$7:$B$1281,0))*IF(AH147="n/a",1.03,IF(AH147&lt;0,1.01,IF(AH147&gt;10,1.1,(1+AH147/100))))</f>
        <v>0.36359999999999998</v>
      </c>
      <c r="AS147" s="853">
        <f t="shared" si="45"/>
        <v>0.39995999999999998</v>
      </c>
      <c r="AT147" s="853">
        <f t="shared" ref="AT147:AV166" si="49">IF($AK147="n/a",1.03*AS147,IF($AK147&lt;0,1.01*AS147,IF($AK147&gt;10,1.1*AS147,(1+$AK147/100)*AS147)))</f>
        <v>0.43995600000000001</v>
      </c>
      <c r="AU147" s="853">
        <f t="shared" si="49"/>
        <v>0.48395160000000004</v>
      </c>
      <c r="AV147" s="853">
        <f t="shared" si="49"/>
        <v>0.53234676000000003</v>
      </c>
      <c r="AW147" s="624">
        <f t="shared" si="46"/>
        <v>2.21981436</v>
      </c>
      <c r="AX147" s="719">
        <f t="shared" si="47"/>
        <v>2.1470300415900958</v>
      </c>
      <c r="AY147" s="701">
        <v>1.39</v>
      </c>
      <c r="AZ147" s="833">
        <v>301.83</v>
      </c>
      <c r="BA147" s="833">
        <v>-9.19</v>
      </c>
      <c r="BB147" s="833">
        <v>4.24</v>
      </c>
      <c r="BC147" s="833">
        <v>43.2</v>
      </c>
      <c r="BE147" s="597">
        <v>2014</v>
      </c>
      <c r="BF147" s="865">
        <f t="shared" si="48"/>
        <v>0</v>
      </c>
      <c r="BG147" s="849">
        <v>9.5</v>
      </c>
    </row>
    <row r="148" spans="1:59" ht="12.75" customHeight="1" x14ac:dyDescent="0.2">
      <c r="A148" s="831" t="s">
        <v>4550</v>
      </c>
      <c r="B148" s="842" t="s">
        <v>3887</v>
      </c>
      <c r="C148" s="898" t="s">
        <v>112</v>
      </c>
      <c r="D148" s="898" t="s">
        <v>1217</v>
      </c>
      <c r="E148" s="705">
        <v>7</v>
      </c>
      <c r="F148" s="1153">
        <v>609</v>
      </c>
      <c r="G148" s="1153" t="s">
        <v>106</v>
      </c>
      <c r="H148" s="1153" t="s">
        <v>106</v>
      </c>
      <c r="I148" s="846">
        <v>103.73</v>
      </c>
      <c r="J148" s="624">
        <f t="shared" si="35"/>
        <v>0.88691796008869184</v>
      </c>
      <c r="K148" s="851">
        <v>0.23</v>
      </c>
      <c r="L148" s="597">
        <v>4</v>
      </c>
      <c r="M148" s="615">
        <f t="shared" si="36"/>
        <v>0.92</v>
      </c>
      <c r="N148" s="597" t="s">
        <v>409</v>
      </c>
      <c r="O148" s="707">
        <v>0.22</v>
      </c>
      <c r="P148" s="904">
        <v>43648</v>
      </c>
      <c r="Q148" s="904">
        <v>43671</v>
      </c>
      <c r="R148" s="615">
        <f t="shared" si="37"/>
        <v>4.5454545454545494</v>
      </c>
      <c r="S148" s="673">
        <f>IF(INDEX(Historical!$D$7:$D$1257,MATCH(B148,Historical!$B$7:$B$1281,0))=0,"n/a",(INDEX(Historical!$C$7:$C$1259,MATCH(B148,Historical!$B$7:$B$1281,0))/INDEX(Historical!$D$7:$D$1257,MATCH(B148,Historical!$B$7:$B$1281,0))-1)*100)</f>
        <v>2.2222222222222143</v>
      </c>
      <c r="T148" s="673">
        <f>IF(INDEX(Historical!$F$7:$F$1250,MATCH(B148,Historical!$B$7:$B$1281,0))=0,"n/a",((INDEX(Historical!$C$7:$C$1259,MATCH(B148,Historical!$B$7:$B$1281,0))/INDEX(Historical!$F$7:$F$1250,MATCH(B148,Historical!$B$7:$B$1281,0)))^(1/3)-1)*100)</f>
        <v>5.6568701546746425</v>
      </c>
      <c r="U148" s="673">
        <f>IF(INDEX(Historical!$H$7:$H$1250,MATCH(B148,Historical!$B$7:$B$1281,0))=0,"n/a",((INDEX(Historical!$C$7:$C$1259,MATCH(B148,Historical!$B$7:$B$1281,0))/INDEX(Historical!$H$7:$H$1250,MATCH(B148,Historical!$B$7:$B$1281,0)))^(1/5)-1)*100)</f>
        <v>8.9249364912943783</v>
      </c>
      <c r="V148" s="673">
        <f>IF(INDEX(Historical!$O$7:$O$1250,MATCH(B148,Historical!$B$7:$B$1281,0))=0,"n/a",((INDEX(Historical!$C$7:$C$1259,MATCH(B148,Historical!$B$7:$B$1281,0))/INDEX(Historical!$O$7:$O$1250,MATCH(B148,Historical!$B$7:$B$1281,0)))^(1/10)-1)*100)</f>
        <v>8.685794289921267</v>
      </c>
      <c r="W148" s="674">
        <f t="shared" si="38"/>
        <v>1.02753256563428</v>
      </c>
      <c r="X148" s="675">
        <f t="shared" si="39"/>
        <v>0.35276428819345368</v>
      </c>
      <c r="Y148" s="644" t="s">
        <v>4580</v>
      </c>
      <c r="Z148" s="624">
        <f t="shared" si="40"/>
        <v>21.545667447306794</v>
      </c>
      <c r="AA148" s="853">
        <f t="shared" si="41"/>
        <v>24.292740046838411</v>
      </c>
      <c r="AB148" s="1153">
        <v>12</v>
      </c>
      <c r="AC148" s="846">
        <v>4.2699999999999996</v>
      </c>
      <c r="AD148" s="846">
        <v>4.8499999999999996</v>
      </c>
      <c r="AE148" s="846">
        <v>3.48</v>
      </c>
      <c r="AF148" s="846">
        <v>4.62</v>
      </c>
      <c r="AG148" s="846">
        <v>20.3</v>
      </c>
      <c r="AH148" s="846">
        <v>43</v>
      </c>
      <c r="AI148" s="846">
        <v>12.5</v>
      </c>
      <c r="AJ148" s="846">
        <v>25.3</v>
      </c>
      <c r="AK148" s="846">
        <v>5</v>
      </c>
      <c r="AL148" s="846">
        <v>4410</v>
      </c>
      <c r="AM148" s="846">
        <v>0.4</v>
      </c>
      <c r="AN148" s="846">
        <v>0</v>
      </c>
      <c r="AO148" s="711">
        <f t="shared" si="42"/>
        <v>-14.480885595455341</v>
      </c>
      <c r="AP148" s="712">
        <f t="shared" si="43"/>
        <v>9.8118544513830699</v>
      </c>
      <c r="AQ148" s="855">
        <f t="shared" si="44"/>
        <v>123.34075511687263</v>
      </c>
      <c r="AR148" s="624">
        <f>INDEX(Historical!$C$7:$C$1259,MATCH(B148,Historical!$B$7:$B$1281,0))*IF(AH148="n/a",1.03,IF(AH148&lt;0,1.01,IF(AH148&gt;10,1.1,(1+AH148/100))))</f>
        <v>1.0120000000000002</v>
      </c>
      <c r="AS148" s="853">
        <f t="shared" si="45"/>
        <v>1.1132000000000004</v>
      </c>
      <c r="AT148" s="853">
        <f t="shared" si="49"/>
        <v>1.1688600000000005</v>
      </c>
      <c r="AU148" s="853">
        <f t="shared" si="49"/>
        <v>1.2273030000000005</v>
      </c>
      <c r="AV148" s="853">
        <f t="shared" si="49"/>
        <v>1.2886681500000006</v>
      </c>
      <c r="AW148" s="624">
        <f t="shared" si="46"/>
        <v>5.8100311500000013</v>
      </c>
      <c r="AX148" s="719">
        <f t="shared" si="47"/>
        <v>5.6011097560975625</v>
      </c>
      <c r="AY148" s="701">
        <v>1.24</v>
      </c>
      <c r="AZ148" s="849">
        <v>84.179999999999993</v>
      </c>
      <c r="BA148" s="849">
        <v>-5.57</v>
      </c>
      <c r="BB148" s="849">
        <v>3.4099999999999997</v>
      </c>
      <c r="BC148" s="849">
        <v>9.1</v>
      </c>
      <c r="BE148" s="597">
        <v>2014</v>
      </c>
      <c r="BF148" s="865">
        <f t="shared" si="48"/>
        <v>0</v>
      </c>
      <c r="BG148" s="849">
        <v>15</v>
      </c>
    </row>
    <row r="149" spans="1:59" s="744" customFormat="1" ht="12.75" customHeight="1" x14ac:dyDescent="0.2">
      <c r="A149" s="726" t="s">
        <v>3868</v>
      </c>
      <c r="B149" s="751" t="s">
        <v>3869</v>
      </c>
      <c r="C149" s="898" t="s">
        <v>108</v>
      </c>
      <c r="D149" s="898" t="s">
        <v>4272</v>
      </c>
      <c r="E149" s="727">
        <v>7</v>
      </c>
      <c r="F149" s="1153">
        <v>610</v>
      </c>
      <c r="G149" s="1152" t="s">
        <v>106</v>
      </c>
      <c r="H149" s="1152" t="s">
        <v>106</v>
      </c>
      <c r="I149" s="728">
        <v>19.989999999999998</v>
      </c>
      <c r="J149" s="729">
        <f t="shared" si="35"/>
        <v>3.2016008004002003</v>
      </c>
      <c r="K149" s="730">
        <v>0.16</v>
      </c>
      <c r="L149" s="731">
        <v>4</v>
      </c>
      <c r="M149" s="732">
        <f t="shared" si="36"/>
        <v>0.64</v>
      </c>
      <c r="N149" s="733" t="s">
        <v>278</v>
      </c>
      <c r="O149" s="734">
        <v>0.14000000000000001</v>
      </c>
      <c r="P149" s="1097">
        <v>43657</v>
      </c>
      <c r="Q149" s="1097">
        <v>43672</v>
      </c>
      <c r="R149" s="732">
        <f t="shared" si="37"/>
        <v>14.285714285714276</v>
      </c>
      <c r="S149" s="673">
        <f>IF(INDEX(Historical!$D$7:$D$1257,MATCH(B149,Historical!$B$7:$B$1281,0))=0,"n/a",(INDEX(Historical!$C$7:$C$1259,MATCH(B149,Historical!$B$7:$B$1281,0))/INDEX(Historical!$D$7:$D$1257,MATCH(B149,Historical!$B$7:$B$1281,0))-1)*100)</f>
        <v>14.665833333333333</v>
      </c>
      <c r="T149" s="673">
        <f>IF(INDEX(Historical!$F$7:$F$1250,MATCH(B149,Historical!$B$7:$B$1281,0))=0,"n/a",((INDEX(Historical!$C$7:$C$1259,MATCH(B149,Historical!$B$7:$B$1281,0))/INDEX(Historical!$F$7:$F$1250,MATCH(B149,Historical!$B$7:$B$1281,0)))^(1/3)-1)*100)</f>
        <v>16.067563692105491</v>
      </c>
      <c r="U149" s="673">
        <f>IF(INDEX(Historical!$H$7:$H$1250,MATCH(B149,Historical!$B$7:$B$1281,0))=0,"n/a",((INDEX(Historical!$C$7:$C$1259,MATCH(B149,Historical!$B$7:$B$1281,0))/INDEX(Historical!$H$7:$H$1250,MATCH(B149,Historical!$B$7:$B$1281,0)))^(1/5)-1)*100)</f>
        <v>23.445370665078038</v>
      </c>
      <c r="V149" s="673" t="str">
        <f>IF(INDEX(Historical!$O$7:$O$1250,MATCH(B149,Historical!$B$7:$B$1281,0))=0,"n/a",((INDEX(Historical!$C$7:$C$1259,MATCH(B149,Historical!$B$7:$B$1281,0))/INDEX(Historical!$O$7:$O$1250,MATCH(B149,Historical!$B$7:$B$1281,0)))^(1/10)-1)*100)</f>
        <v>n/a</v>
      </c>
      <c r="W149" s="674" t="str">
        <f t="shared" si="38"/>
        <v>n/a</v>
      </c>
      <c r="X149" s="675">
        <f t="shared" si="39"/>
        <v>0.9194263005912956</v>
      </c>
      <c r="Y149" s="899" t="s">
        <v>4580</v>
      </c>
      <c r="Z149" s="729">
        <f t="shared" si="40"/>
        <v>27.004219409282697</v>
      </c>
      <c r="AA149" s="736">
        <f t="shared" si="41"/>
        <v>8.4345991561181428</v>
      </c>
      <c r="AB149" s="731">
        <v>12</v>
      </c>
      <c r="AC149" s="737">
        <v>2.37</v>
      </c>
      <c r="AD149" s="737">
        <v>0.32</v>
      </c>
      <c r="AE149" s="737">
        <v>2.8</v>
      </c>
      <c r="AF149" s="737">
        <v>1.24</v>
      </c>
      <c r="AG149" s="737">
        <v>15.7</v>
      </c>
      <c r="AH149" s="737">
        <v>20.100000000000001</v>
      </c>
      <c r="AI149" s="737" t="s">
        <v>136</v>
      </c>
      <c r="AJ149" s="737">
        <v>25.5</v>
      </c>
      <c r="AK149" s="737">
        <v>26.3</v>
      </c>
      <c r="AL149" s="738">
        <v>236.99</v>
      </c>
      <c r="AM149" s="739">
        <v>10.100000000000001</v>
      </c>
      <c r="AN149" s="737">
        <v>0.71</v>
      </c>
      <c r="AO149" s="740">
        <f t="shared" si="42"/>
        <v>18.212372309360095</v>
      </c>
      <c r="AP149" s="741">
        <f t="shared" si="43"/>
        <v>26.646971465478238</v>
      </c>
      <c r="AQ149" s="742">
        <f t="shared" si="44"/>
        <v>-31.820814666753972</v>
      </c>
      <c r="AR149" s="624">
        <f>INDEX(Historical!$C$7:$C$1259,MATCH(B149,Historical!$B$7:$B$1281,0))*IF(AH149="n/a",1.03,IF(AH149&lt;0,1.01,IF(AH149&gt;10,1.1,(1+AH149/100))))</f>
        <v>0.68799500000000002</v>
      </c>
      <c r="AS149" s="736">
        <f t="shared" si="45"/>
        <v>0.70863485000000004</v>
      </c>
      <c r="AT149" s="736">
        <f t="shared" si="49"/>
        <v>0.7794983350000001</v>
      </c>
      <c r="AU149" s="736">
        <f t="shared" si="49"/>
        <v>0.85744816850000016</v>
      </c>
      <c r="AV149" s="736">
        <f t="shared" si="49"/>
        <v>0.94319298535000029</v>
      </c>
      <c r="AW149" s="729">
        <f t="shared" si="46"/>
        <v>3.9767693388500005</v>
      </c>
      <c r="AX149" s="743">
        <f t="shared" si="47"/>
        <v>19.893793591045529</v>
      </c>
      <c r="AY149" s="901">
        <v>1</v>
      </c>
      <c r="AZ149" s="739">
        <v>104.08</v>
      </c>
      <c r="BA149" s="739">
        <v>-8.9700000000000006</v>
      </c>
      <c r="BB149" s="739">
        <v>3.3300000000000005</v>
      </c>
      <c r="BC149" s="739">
        <v>32.96</v>
      </c>
      <c r="BD149" s="875"/>
      <c r="BE149" s="597">
        <v>2014</v>
      </c>
      <c r="BF149" s="865">
        <f t="shared" si="48"/>
        <v>0</v>
      </c>
      <c r="BG149" s="793">
        <v>1.5</v>
      </c>
    </row>
    <row r="150" spans="1:59" ht="12.75" customHeight="1" x14ac:dyDescent="0.2">
      <c r="A150" s="831" t="s">
        <v>4124</v>
      </c>
      <c r="B150" s="842" t="s">
        <v>4120</v>
      </c>
      <c r="C150" s="898" t="s">
        <v>108</v>
      </c>
      <c r="D150" s="898" t="s">
        <v>4268</v>
      </c>
      <c r="E150" s="705">
        <v>7</v>
      </c>
      <c r="F150" s="1153">
        <v>611</v>
      </c>
      <c r="G150" s="1153" t="s">
        <v>106</v>
      </c>
      <c r="H150" s="1153" t="s">
        <v>106</v>
      </c>
      <c r="I150" s="846">
        <v>77.66</v>
      </c>
      <c r="J150" s="624">
        <f t="shared" si="35"/>
        <v>1.8027298480556269</v>
      </c>
      <c r="K150" s="851">
        <v>0.35</v>
      </c>
      <c r="L150" s="597">
        <v>4</v>
      </c>
      <c r="M150" s="615">
        <f t="shared" si="36"/>
        <v>1.4</v>
      </c>
      <c r="N150" s="597" t="s">
        <v>555</v>
      </c>
      <c r="O150" s="707">
        <v>0.3</v>
      </c>
      <c r="P150" s="904">
        <v>43676</v>
      </c>
      <c r="Q150" s="904">
        <v>43692</v>
      </c>
      <c r="R150" s="615">
        <f t="shared" si="37"/>
        <v>16.666666666666664</v>
      </c>
      <c r="S150" s="673">
        <f>IF(INDEX(Historical!$D$7:$D$1257,MATCH(B150,Historical!$B$7:$B$1281,0))=0,"n/a",(INDEX(Historical!$C$7:$C$1259,MATCH(B150,Historical!$B$7:$B$1281,0))/INDEX(Historical!$D$7:$D$1257,MATCH(B150,Historical!$B$7:$B$1281,0))-1)*100)</f>
        <v>7.6923076923076872</v>
      </c>
      <c r="T150" s="673">
        <f>IF(INDEX(Historical!$F$7:$F$1250,MATCH(B150,Historical!$B$7:$B$1281,0))=0,"n/a",((INDEX(Historical!$C$7:$C$1259,MATCH(B150,Historical!$B$7:$B$1281,0))/INDEX(Historical!$F$7:$F$1250,MATCH(B150,Historical!$B$7:$B$1281,0)))^(1/3)-1)*100)</f>
        <v>15.867554829548315</v>
      </c>
      <c r="U150" s="673">
        <f>IF(INDEX(Historical!$H$7:$H$1250,MATCH(B150,Historical!$B$7:$B$1281,0))=0,"n/a",((INDEX(Historical!$C$7:$C$1259,MATCH(B150,Historical!$B$7:$B$1281,0))/INDEX(Historical!$H$7:$H$1250,MATCH(B150,Historical!$B$7:$B$1281,0)))^(1/5)-1)*100)</f>
        <v>20.54607361015719</v>
      </c>
      <c r="V150" s="673">
        <f>IF(INDEX(Historical!$O$7:$O$1250,MATCH(B150,Historical!$B$7:$B$1281,0))=0,"n/a",((INDEX(Historical!$C$7:$C$1259,MATCH(B150,Historical!$B$7:$B$1281,0))/INDEX(Historical!$O$7:$O$1250,MATCH(B150,Historical!$B$7:$B$1281,0)))^(1/10)-1)*100)</f>
        <v>21.481404403906691</v>
      </c>
      <c r="W150" s="674">
        <f t="shared" si="38"/>
        <v>0.95645858268096295</v>
      </c>
      <c r="X150" s="675">
        <f t="shared" si="39"/>
        <v>1.1876343127258493</v>
      </c>
      <c r="Y150" s="644" t="s">
        <v>4580</v>
      </c>
      <c r="Z150" s="624">
        <f t="shared" si="40"/>
        <v>21.739130434782606</v>
      </c>
      <c r="AA150" s="853">
        <f t="shared" si="41"/>
        <v>12.059006211180122</v>
      </c>
      <c r="AB150" s="1153">
        <v>12</v>
      </c>
      <c r="AC150" s="846">
        <v>6.44</v>
      </c>
      <c r="AD150" s="846">
        <v>3.05</v>
      </c>
      <c r="AE150" s="846">
        <v>2.86</v>
      </c>
      <c r="AF150" s="846">
        <v>1.52</v>
      </c>
      <c r="AG150" s="846">
        <v>12.8</v>
      </c>
      <c r="AH150" s="846">
        <v>24.6</v>
      </c>
      <c r="AI150" s="846">
        <v>13.139999999999999</v>
      </c>
      <c r="AJ150" s="846">
        <v>17.299999999999997</v>
      </c>
      <c r="AK150" s="846">
        <v>4.03</v>
      </c>
      <c r="AL150" s="846">
        <v>149000</v>
      </c>
      <c r="AM150" s="846">
        <v>0.2</v>
      </c>
      <c r="AN150" s="846">
        <v>6.33</v>
      </c>
      <c r="AO150" s="711">
        <f t="shared" si="42"/>
        <v>10.289797247032695</v>
      </c>
      <c r="AP150" s="712">
        <f t="shared" si="43"/>
        <v>22.348803458212817</v>
      </c>
      <c r="AQ150" s="855">
        <f t="shared" si="44"/>
        <v>-9.7418777037673756</v>
      </c>
      <c r="AR150" s="624">
        <f>INDEX(Historical!$C$7:$C$1259,MATCH(B150,Historical!$B$7:$B$1281,0))*IF(AH150="n/a",1.03,IF(AH150&lt;0,1.01,IF(AH150&gt;10,1.1,(1+AH150/100))))</f>
        <v>1.54</v>
      </c>
      <c r="AS150" s="853">
        <f t="shared" si="45"/>
        <v>1.6940000000000002</v>
      </c>
      <c r="AT150" s="853">
        <f t="shared" si="49"/>
        <v>1.7622682000000003</v>
      </c>
      <c r="AU150" s="853">
        <f t="shared" si="49"/>
        <v>1.8332876084600003</v>
      </c>
      <c r="AV150" s="853">
        <f t="shared" si="49"/>
        <v>1.9071690990809382</v>
      </c>
      <c r="AW150" s="624">
        <f t="shared" si="46"/>
        <v>8.736724907540939</v>
      </c>
      <c r="AX150" s="719">
        <f t="shared" si="47"/>
        <v>11.24996768933935</v>
      </c>
      <c r="AY150" s="701">
        <v>1.57</v>
      </c>
      <c r="AZ150" s="849">
        <v>149.22999999999999</v>
      </c>
      <c r="BA150" s="849">
        <v>-10.36</v>
      </c>
      <c r="BB150" s="849">
        <v>0.69</v>
      </c>
      <c r="BC150" s="849">
        <v>28.73</v>
      </c>
      <c r="BE150" s="597">
        <v>2014</v>
      </c>
      <c r="BF150" s="865">
        <f t="shared" si="48"/>
        <v>0</v>
      </c>
      <c r="BG150" s="849">
        <v>1.0999999999999999</v>
      </c>
    </row>
    <row r="151" spans="1:59" ht="12.75" customHeight="1" x14ac:dyDescent="0.2">
      <c r="A151" s="847" t="s">
        <v>3976</v>
      </c>
      <c r="B151" s="842" t="s">
        <v>3975</v>
      </c>
      <c r="C151" s="898" t="s">
        <v>108</v>
      </c>
      <c r="D151" s="898" t="s">
        <v>4272</v>
      </c>
      <c r="E151" s="705">
        <v>7</v>
      </c>
      <c r="F151" s="1153">
        <v>612</v>
      </c>
      <c r="G151" s="1153" t="s">
        <v>106</v>
      </c>
      <c r="H151" s="1153" t="s">
        <v>106</v>
      </c>
      <c r="I151" s="841">
        <v>32.72</v>
      </c>
      <c r="J151" s="624">
        <f t="shared" si="35"/>
        <v>3.1784841075794623</v>
      </c>
      <c r="K151" s="844">
        <v>0.26</v>
      </c>
      <c r="L151" s="854">
        <v>4</v>
      </c>
      <c r="M151" s="615">
        <f t="shared" si="36"/>
        <v>1.04</v>
      </c>
      <c r="N151" s="837" t="s">
        <v>431</v>
      </c>
      <c r="O151" s="706">
        <v>0.25</v>
      </c>
      <c r="P151" s="904">
        <v>43685</v>
      </c>
      <c r="Q151" s="904">
        <v>43700</v>
      </c>
      <c r="R151" s="615">
        <f t="shared" si="37"/>
        <v>4.0000000000000036</v>
      </c>
      <c r="S151" s="673">
        <f>IF(INDEX(Historical!$D$7:$D$1257,MATCH(B151,Historical!$B$7:$B$1281,0))=0,"n/a",(INDEX(Historical!$C$7:$C$1259,MATCH(B151,Historical!$B$7:$B$1281,0))/INDEX(Historical!$D$7:$D$1257,MATCH(B151,Historical!$B$7:$B$1281,0))-1)*100)</f>
        <v>1.9607843137254832</v>
      </c>
      <c r="T151" s="673">
        <f>IF(INDEX(Historical!$F$7:$F$1250,MATCH(B151,Historical!$B$7:$B$1281,0))=0,"n/a",((INDEX(Historical!$C$7:$C$1259,MATCH(B151,Historical!$B$7:$B$1281,0))/INDEX(Historical!$F$7:$F$1250,MATCH(B151,Historical!$B$7:$B$1281,0)))^(1/3)-1)*100)</f>
        <v>8.2446637382673327</v>
      </c>
      <c r="U151" s="673">
        <f>IF(INDEX(Historical!$H$7:$H$1250,MATCH(B151,Historical!$B$7:$B$1281,0))=0,"n/a",((INDEX(Historical!$C$7:$C$1259,MATCH(B151,Historical!$B$7:$B$1281,0))/INDEX(Historical!$H$7:$H$1250,MATCH(B151,Historical!$B$7:$B$1281,0)))^(1/5)-1)*100)</f>
        <v>6.3345459159369844</v>
      </c>
      <c r="V151" s="673">
        <f>IF(INDEX(Historical!$O$7:$O$1250,MATCH(B151,Historical!$B$7:$B$1281,0))=0,"n/a",((INDEX(Historical!$C$7:$C$1259,MATCH(B151,Historical!$B$7:$B$1281,0))/INDEX(Historical!$O$7:$O$1250,MATCH(B151,Historical!$B$7:$B$1281,0)))^(1/10)-1)*100)</f>
        <v>7.5985288632311354</v>
      </c>
      <c r="W151" s="674">
        <f t="shared" si="38"/>
        <v>0.83365425465309539</v>
      </c>
      <c r="X151" s="675" t="str">
        <f t="shared" si="39"/>
        <v>n/a</v>
      </c>
      <c r="Y151" s="646" t="s">
        <v>4580</v>
      </c>
      <c r="Z151" s="624" t="str">
        <f t="shared" si="40"/>
        <v>n/a</v>
      </c>
      <c r="AA151" s="853" t="str">
        <f t="shared" si="41"/>
        <v>n/a</v>
      </c>
      <c r="AB151" s="854">
        <v>12</v>
      </c>
      <c r="AC151" s="833" t="s">
        <v>136</v>
      </c>
      <c r="AD151" s="833" t="s">
        <v>136</v>
      </c>
      <c r="AE151" s="833" t="s">
        <v>136</v>
      </c>
      <c r="AF151" s="833" t="s">
        <v>136</v>
      </c>
      <c r="AG151" s="833" t="s">
        <v>136</v>
      </c>
      <c r="AH151" s="833" t="s">
        <v>136</v>
      </c>
      <c r="AI151" s="833" t="s">
        <v>136</v>
      </c>
      <c r="AJ151" s="833" t="s">
        <v>136</v>
      </c>
      <c r="AK151" s="833" t="s">
        <v>136</v>
      </c>
      <c r="AL151" s="845" t="s">
        <v>136</v>
      </c>
      <c r="AM151" s="839" t="s">
        <v>136</v>
      </c>
      <c r="AN151" s="833" t="s">
        <v>136</v>
      </c>
      <c r="AO151" s="711" t="str">
        <f t="shared" si="42"/>
        <v>n/a</v>
      </c>
      <c r="AP151" s="712">
        <f t="shared" si="43"/>
        <v>9.5130300235164462</v>
      </c>
      <c r="AQ151" s="855" t="str">
        <f t="shared" si="44"/>
        <v>n/a</v>
      </c>
      <c r="AR151" s="624">
        <f>INDEX(Historical!$C$7:$C$1259,MATCH(B151,Historical!$B$7:$B$1281,0))*IF(AH151="n/a",1.03,IF(AH151&lt;0,1.01,IF(AH151&gt;10,1.1,(1+AH151/100))))</f>
        <v>1.0712000000000002</v>
      </c>
      <c r="AS151" s="853">
        <f t="shared" si="45"/>
        <v>1.1033360000000001</v>
      </c>
      <c r="AT151" s="853">
        <f t="shared" si="49"/>
        <v>1.1364360800000002</v>
      </c>
      <c r="AU151" s="853">
        <f t="shared" si="49"/>
        <v>1.1705291624000003</v>
      </c>
      <c r="AV151" s="853">
        <f t="shared" si="49"/>
        <v>1.2056450372720002</v>
      </c>
      <c r="AW151" s="624">
        <f t="shared" si="46"/>
        <v>5.6871462796720005</v>
      </c>
      <c r="AX151" s="719">
        <f t="shared" si="47"/>
        <v>17.381253910977996</v>
      </c>
      <c r="AY151" s="900" t="s">
        <v>136</v>
      </c>
      <c r="AZ151" s="839" t="s">
        <v>136</v>
      </c>
      <c r="BA151" s="839" t="s">
        <v>136</v>
      </c>
      <c r="BB151" s="839" t="s">
        <v>136</v>
      </c>
      <c r="BC151" s="839" t="s">
        <v>136</v>
      </c>
      <c r="BD151" s="874" t="s">
        <v>4199</v>
      </c>
      <c r="BE151" s="597">
        <v>2014</v>
      </c>
      <c r="BF151" s="865">
        <f t="shared" si="48"/>
        <v>0</v>
      </c>
      <c r="BG151" s="849" t="s">
        <v>136</v>
      </c>
    </row>
    <row r="152" spans="1:59" ht="12.75" customHeight="1" x14ac:dyDescent="0.2">
      <c r="A152" s="838" t="s">
        <v>3823</v>
      </c>
      <c r="B152" s="842" t="s">
        <v>3824</v>
      </c>
      <c r="C152" s="898" t="s">
        <v>108</v>
      </c>
      <c r="D152" s="898" t="s">
        <v>4268</v>
      </c>
      <c r="E152" s="705">
        <v>7</v>
      </c>
      <c r="F152" s="1153">
        <v>613</v>
      </c>
      <c r="G152" s="1153" t="s">
        <v>106</v>
      </c>
      <c r="H152" s="1153" t="s">
        <v>106</v>
      </c>
      <c r="I152" s="841">
        <v>8.61</v>
      </c>
      <c r="J152" s="624">
        <f t="shared" si="35"/>
        <v>6.3879210220673635</v>
      </c>
      <c r="K152" s="844">
        <v>0.13750000000000001</v>
      </c>
      <c r="L152" s="854">
        <v>4</v>
      </c>
      <c r="M152" s="615">
        <f t="shared" si="36"/>
        <v>0.55000000000000004</v>
      </c>
      <c r="N152" s="837" t="s">
        <v>303</v>
      </c>
      <c r="O152" s="706">
        <v>0.11</v>
      </c>
      <c r="P152" s="904">
        <v>43696</v>
      </c>
      <c r="Q152" s="904">
        <v>43718</v>
      </c>
      <c r="R152" s="615">
        <f t="shared" si="37"/>
        <v>25.000000000000011</v>
      </c>
      <c r="S152" s="673">
        <f>IF(INDEX(Historical!$D$7:$D$1257,MATCH(B152,Historical!$B$7:$B$1281,0))=0,"n/a",(INDEX(Historical!$C$7:$C$1259,MATCH(B152,Historical!$B$7:$B$1281,0))/INDEX(Historical!$D$7:$D$1257,MATCH(B152,Historical!$B$7:$B$1281,0))-1)*100)</f>
        <v>11.111111111111116</v>
      </c>
      <c r="T152" s="673">
        <f>IF(INDEX(Historical!$F$7:$F$1250,MATCH(B152,Historical!$B$7:$B$1281,0))=0,"n/a",((INDEX(Historical!$C$7:$C$1259,MATCH(B152,Historical!$B$7:$B$1281,0))/INDEX(Historical!$F$7:$F$1250,MATCH(B152,Historical!$B$7:$B$1281,0)))^(1/3)-1)*100)</f>
        <v>23.544988021669376</v>
      </c>
      <c r="U152" s="673">
        <f>IF(INDEX(Historical!$H$7:$H$1250,MATCH(B152,Historical!$B$7:$B$1281,0))=0,"n/a",((INDEX(Historical!$C$7:$C$1259,MATCH(B152,Historical!$B$7:$B$1281,0))/INDEX(Historical!$H$7:$H$1250,MATCH(B152,Historical!$B$7:$B$1281,0)))^(1/5)-1)*100)</f>
        <v>28.011368782227386</v>
      </c>
      <c r="V152" s="673">
        <f>IF(INDEX(Historical!$O$7:$O$1250,MATCH(B152,Historical!$B$7:$B$1281,0))=0,"n/a",((INDEX(Historical!$C$7:$C$1259,MATCH(B152,Historical!$B$7:$B$1281,0))/INDEX(Historical!$O$7:$O$1250,MATCH(B152,Historical!$B$7:$B$1281,0)))^(1/10)-1)*100)</f>
        <v>16.444275831586896</v>
      </c>
      <c r="W152" s="674">
        <f t="shared" si="38"/>
        <v>1.7034115134715695</v>
      </c>
      <c r="X152" s="675" t="str">
        <f t="shared" si="39"/>
        <v>n/a</v>
      </c>
      <c r="Y152" s="646" t="s">
        <v>4580</v>
      </c>
      <c r="Z152" s="624">
        <f t="shared" si="40"/>
        <v>57.894736842105267</v>
      </c>
      <c r="AA152" s="853">
        <f t="shared" si="41"/>
        <v>9.0631578947368414</v>
      </c>
      <c r="AB152" s="854">
        <v>9</v>
      </c>
      <c r="AC152" s="833">
        <v>0.95</v>
      </c>
      <c r="AD152" s="833" t="s">
        <v>136</v>
      </c>
      <c r="AE152" s="833">
        <v>2.04</v>
      </c>
      <c r="AF152" s="833">
        <v>0.8</v>
      </c>
      <c r="AG152" s="833">
        <v>9</v>
      </c>
      <c r="AH152" s="833">
        <v>-25.1</v>
      </c>
      <c r="AI152" s="833" t="s">
        <v>136</v>
      </c>
      <c r="AJ152" s="833">
        <v>-3.5999999999999996</v>
      </c>
      <c r="AK152" s="833" t="s">
        <v>136</v>
      </c>
      <c r="AL152" s="845">
        <v>63.02</v>
      </c>
      <c r="AM152" s="839">
        <v>36.299999999999997</v>
      </c>
      <c r="AN152" s="833">
        <v>0</v>
      </c>
      <c r="AO152" s="711">
        <f t="shared" si="42"/>
        <v>25.336131909557913</v>
      </c>
      <c r="AP152" s="712">
        <f t="shared" si="43"/>
        <v>34.399289804294753</v>
      </c>
      <c r="AQ152" s="855">
        <f t="shared" si="44"/>
        <v>-43.233318395815346</v>
      </c>
      <c r="AR152" s="624">
        <f>INDEX(Historical!$C$7:$C$1259,MATCH(B152,Historical!$B$7:$B$1281,0))*IF(AH152="n/a",1.03,IF(AH152&lt;0,1.01,IF(AH152&gt;10,1.1,(1+AH152/100))))</f>
        <v>0.5555000000000001</v>
      </c>
      <c r="AS152" s="853">
        <f t="shared" si="45"/>
        <v>0.57216500000000015</v>
      </c>
      <c r="AT152" s="853">
        <f t="shared" si="49"/>
        <v>0.58932995000000021</v>
      </c>
      <c r="AU152" s="853">
        <f t="shared" si="49"/>
        <v>0.60700984850000028</v>
      </c>
      <c r="AV152" s="853">
        <f t="shared" si="49"/>
        <v>0.62522014395500025</v>
      </c>
      <c r="AW152" s="624">
        <f t="shared" si="46"/>
        <v>2.9492249424550012</v>
      </c>
      <c r="AX152" s="719">
        <f t="shared" si="47"/>
        <v>34.253483652206754</v>
      </c>
      <c r="AY152" s="900">
        <v>0.98</v>
      </c>
      <c r="AZ152" s="839">
        <v>32.26</v>
      </c>
      <c r="BA152" s="839">
        <v>-31.119999999999997</v>
      </c>
      <c r="BB152" s="839">
        <v>-1.8499999999999999</v>
      </c>
      <c r="BC152" s="839">
        <v>-0.44</v>
      </c>
      <c r="BE152" s="597">
        <v>2014</v>
      </c>
      <c r="BF152" s="865">
        <f t="shared" si="48"/>
        <v>0</v>
      </c>
      <c r="BG152" s="849">
        <v>7.5</v>
      </c>
    </row>
    <row r="153" spans="1:59" ht="12.75" customHeight="1" x14ac:dyDescent="0.2">
      <c r="A153" s="847" t="s">
        <v>4123</v>
      </c>
      <c r="B153" s="842" t="s">
        <v>1949</v>
      </c>
      <c r="C153" s="898" t="s">
        <v>108</v>
      </c>
      <c r="D153" s="898" t="s">
        <v>4272</v>
      </c>
      <c r="E153" s="705">
        <v>7</v>
      </c>
      <c r="F153" s="1153">
        <v>614</v>
      </c>
      <c r="G153" s="1153" t="s">
        <v>106</v>
      </c>
      <c r="H153" s="1153" t="s">
        <v>106</v>
      </c>
      <c r="I153" s="846">
        <v>38.69</v>
      </c>
      <c r="J153" s="624">
        <f t="shared" si="35"/>
        <v>1.8609459808736108</v>
      </c>
      <c r="K153" s="851">
        <v>0.18</v>
      </c>
      <c r="L153" s="1153">
        <v>4</v>
      </c>
      <c r="M153" s="615">
        <f t="shared" si="36"/>
        <v>0.72</v>
      </c>
      <c r="N153" s="1153" t="s">
        <v>318</v>
      </c>
      <c r="O153" s="707">
        <v>0.15</v>
      </c>
      <c r="P153" s="904">
        <v>43713</v>
      </c>
      <c r="Q153" s="904">
        <v>43735</v>
      </c>
      <c r="R153" s="615">
        <f t="shared" si="37"/>
        <v>20</v>
      </c>
      <c r="S153" s="673">
        <f>IF(INDEX(Historical!$D$7:$D$1257,MATCH(B153,Historical!$B$7:$B$1281,0))=0,"n/a",(INDEX(Historical!$C$7:$C$1259,MATCH(B153,Historical!$B$7:$B$1281,0))/INDEX(Historical!$D$7:$D$1257,MATCH(B153,Historical!$B$7:$B$1281,0))-1)*100)</f>
        <v>9.0909090909090828</v>
      </c>
      <c r="T153" s="673">
        <f>IF(INDEX(Historical!$F$7:$F$1250,MATCH(B153,Historical!$B$7:$B$1281,0))=0,"n/a",((INDEX(Historical!$C$7:$C$1259,MATCH(B153,Historical!$B$7:$B$1281,0))/INDEX(Historical!$F$7:$F$1250,MATCH(B153,Historical!$B$7:$B$1281,0)))^(1/3)-1)*100)</f>
        <v>22.674970759304223</v>
      </c>
      <c r="U153" s="673">
        <f>IF(INDEX(Historical!$H$7:$H$1250,MATCH(B153,Historical!$B$7:$B$1281,0))=0,"n/a",((INDEX(Historical!$C$7:$C$1259,MATCH(B153,Historical!$B$7:$B$1281,0))/INDEX(Historical!$H$7:$H$1250,MATCH(B153,Historical!$B$7:$B$1281,0)))^(1/5)-1)*100)</f>
        <v>29.19940099556333</v>
      </c>
      <c r="V153" s="673">
        <f>IF(INDEX(Historical!$O$7:$O$1250,MATCH(B153,Historical!$B$7:$B$1281,0))=0,"n/a",((INDEX(Historical!$C$7:$C$1259,MATCH(B153,Historical!$B$7:$B$1281,0))/INDEX(Historical!$O$7:$O$1250,MATCH(B153,Historical!$B$7:$B$1281,0)))^(1/10)-1)*100)</f>
        <v>33.5141362540313</v>
      </c>
      <c r="W153" s="674">
        <f t="shared" si="38"/>
        <v>0.87125625957467534</v>
      </c>
      <c r="X153" s="675">
        <f t="shared" si="39"/>
        <v>3.9458649994004502</v>
      </c>
      <c r="Y153" s="644" t="s">
        <v>4580</v>
      </c>
      <c r="Z153" s="624">
        <f t="shared" si="40"/>
        <v>38.502673796791441</v>
      </c>
      <c r="AA153" s="853">
        <f t="shared" si="41"/>
        <v>20.689839572192511</v>
      </c>
      <c r="AB153" s="854">
        <v>12</v>
      </c>
      <c r="AC153" s="846">
        <v>1.87</v>
      </c>
      <c r="AD153" s="846">
        <v>18.739999999999998</v>
      </c>
      <c r="AE153" s="846">
        <v>6.35</v>
      </c>
      <c r="AF153" s="846">
        <v>1.37</v>
      </c>
      <c r="AG153" s="846">
        <v>6.7</v>
      </c>
      <c r="AH153" s="846">
        <v>-32</v>
      </c>
      <c r="AI153" s="846">
        <v>16.71</v>
      </c>
      <c r="AJ153" s="846">
        <v>7.3999999999999995</v>
      </c>
      <c r="AK153" s="846">
        <v>1.1100000000000001</v>
      </c>
      <c r="AL153" s="846">
        <v>327510</v>
      </c>
      <c r="AM153" s="846">
        <v>0.1</v>
      </c>
      <c r="AN153" s="846">
        <v>0</v>
      </c>
      <c r="AO153" s="711">
        <f t="shared" si="42"/>
        <v>10.370507404244428</v>
      </c>
      <c r="AP153" s="712">
        <f t="shared" si="43"/>
        <v>31.060346976436939</v>
      </c>
      <c r="AQ153" s="855">
        <f t="shared" si="44"/>
        <v>12.239981416613155</v>
      </c>
      <c r="AR153" s="624">
        <f>INDEX(Historical!$C$7:$C$1259,MATCH(B153,Historical!$B$7:$B$1281,0))*IF(AH153="n/a",1.03,IF(AH153&lt;0,1.01,IF(AH153&gt;10,1.1,(1+AH153/100))))</f>
        <v>0.72719999999999996</v>
      </c>
      <c r="AS153" s="853">
        <f t="shared" si="45"/>
        <v>0.79991999999999996</v>
      </c>
      <c r="AT153" s="853">
        <f t="shared" si="49"/>
        <v>0.8087991120000001</v>
      </c>
      <c r="AU153" s="853">
        <f t="shared" si="49"/>
        <v>0.81777678214320015</v>
      </c>
      <c r="AV153" s="853">
        <f t="shared" si="49"/>
        <v>0.82685410442498974</v>
      </c>
      <c r="AW153" s="624">
        <f t="shared" si="46"/>
        <v>3.9805499985681898</v>
      </c>
      <c r="AX153" s="719">
        <f t="shared" si="47"/>
        <v>10.288317390974903</v>
      </c>
      <c r="AY153" s="701">
        <v>1.57</v>
      </c>
      <c r="AZ153" s="849">
        <v>98.31</v>
      </c>
      <c r="BA153" s="849">
        <v>-3.2</v>
      </c>
      <c r="BB153" s="849">
        <v>11.1</v>
      </c>
      <c r="BC153" s="849">
        <v>36.480000000000004</v>
      </c>
      <c r="BE153" s="597">
        <v>2014</v>
      </c>
      <c r="BF153" s="865">
        <f t="shared" si="48"/>
        <v>0</v>
      </c>
      <c r="BG153" s="849">
        <v>0.6</v>
      </c>
    </row>
    <row r="154" spans="1:59" ht="12.75" customHeight="1" x14ac:dyDescent="0.2">
      <c r="A154" s="838" t="s">
        <v>3819</v>
      </c>
      <c r="B154" s="842" t="s">
        <v>3820</v>
      </c>
      <c r="C154" s="898" t="s">
        <v>108</v>
      </c>
      <c r="D154" s="898" t="s">
        <v>4272</v>
      </c>
      <c r="E154" s="705">
        <v>7</v>
      </c>
      <c r="F154" s="1153">
        <v>615</v>
      </c>
      <c r="G154" s="1153" t="s">
        <v>106</v>
      </c>
      <c r="H154" s="1153" t="s">
        <v>106</v>
      </c>
      <c r="I154" s="841">
        <v>56.67</v>
      </c>
      <c r="J154" s="624">
        <f t="shared" si="35"/>
        <v>2.3998588318334217</v>
      </c>
      <c r="K154" s="844">
        <v>0.34</v>
      </c>
      <c r="L154" s="854">
        <v>4</v>
      </c>
      <c r="M154" s="615">
        <f t="shared" si="36"/>
        <v>1.36</v>
      </c>
      <c r="N154" s="837" t="s">
        <v>218</v>
      </c>
      <c r="O154" s="706">
        <v>0.32</v>
      </c>
      <c r="P154" s="904">
        <v>43735</v>
      </c>
      <c r="Q154" s="904">
        <v>43752</v>
      </c>
      <c r="R154" s="615">
        <f t="shared" si="37"/>
        <v>6.2500000000000053</v>
      </c>
      <c r="S154" s="673">
        <f>IF(INDEX(Historical!$D$7:$D$1257,MATCH(B154,Historical!$B$7:$B$1281,0))=0,"n/a",(INDEX(Historical!$C$7:$C$1259,MATCH(B154,Historical!$B$7:$B$1281,0))/INDEX(Historical!$D$7:$D$1257,MATCH(B154,Historical!$B$7:$B$1281,0))-1)*100)</f>
        <v>4.6153846153846212</v>
      </c>
      <c r="T154" s="673">
        <f>IF(INDEX(Historical!$F$7:$F$1250,MATCH(B154,Historical!$B$7:$B$1281,0))=0,"n/a",((INDEX(Historical!$C$7:$C$1259,MATCH(B154,Historical!$B$7:$B$1281,0))/INDEX(Historical!$F$7:$F$1250,MATCH(B154,Historical!$B$7:$B$1281,0)))^(1/3)-1)*100)</f>
        <v>13.915728978525355</v>
      </c>
      <c r="U154" s="673">
        <f>IF(INDEX(Historical!$H$7:$H$1250,MATCH(B154,Historical!$B$7:$B$1281,0))=0,"n/a",((INDEX(Historical!$C$7:$C$1259,MATCH(B154,Historical!$B$7:$B$1281,0))/INDEX(Historical!$H$7:$H$1250,MATCH(B154,Historical!$B$7:$B$1281,0)))^(1/5)-1)*100)</f>
        <v>10.116379654429863</v>
      </c>
      <c r="V154" s="673">
        <f>IF(INDEX(Historical!$O$7:$O$1250,MATCH(B154,Historical!$B$7:$B$1281,0))=0,"n/a",((INDEX(Historical!$C$7:$C$1259,MATCH(B154,Historical!$B$7:$B$1281,0))/INDEX(Historical!$O$7:$O$1250,MATCH(B154,Historical!$B$7:$B$1281,0)))^(1/10)-1)*100)</f>
        <v>6.5664849986184715</v>
      </c>
      <c r="W154" s="674">
        <f t="shared" si="38"/>
        <v>1.5406080508153537</v>
      </c>
      <c r="X154" s="675">
        <f t="shared" si="39"/>
        <v>1.9836038538097773</v>
      </c>
      <c r="Y154" s="646" t="s">
        <v>4580</v>
      </c>
      <c r="Z154" s="624">
        <f t="shared" si="40"/>
        <v>32.227488151658775</v>
      </c>
      <c r="AA154" s="853">
        <f t="shared" si="41"/>
        <v>13.428909952606636</v>
      </c>
      <c r="AB154" s="854">
        <v>12</v>
      </c>
      <c r="AC154" s="833">
        <v>4.22</v>
      </c>
      <c r="AD154" s="833">
        <v>2.2599999999999998</v>
      </c>
      <c r="AE154" s="833">
        <v>3.52</v>
      </c>
      <c r="AF154" s="833">
        <v>1.24</v>
      </c>
      <c r="AG154" s="833">
        <v>9.5</v>
      </c>
      <c r="AH154" s="833">
        <v>-18.099999999999998</v>
      </c>
      <c r="AI154" s="833">
        <v>7.17</v>
      </c>
      <c r="AJ154" s="833">
        <v>5.0999999999999996</v>
      </c>
      <c r="AK154" s="833">
        <v>6</v>
      </c>
      <c r="AL154" s="845">
        <v>766.52</v>
      </c>
      <c r="AM154" s="839">
        <v>10.8</v>
      </c>
      <c r="AN154" s="833">
        <v>0.28000000000000003</v>
      </c>
      <c r="AO154" s="711">
        <f t="shared" si="42"/>
        <v>-0.91267146634335106</v>
      </c>
      <c r="AP154" s="712">
        <f t="shared" si="43"/>
        <v>12.516238486263285</v>
      </c>
      <c r="AQ154" s="855">
        <f t="shared" si="44"/>
        <v>-13.971972677550593</v>
      </c>
      <c r="AR154" s="624">
        <f>INDEX(Historical!$C$7:$C$1259,MATCH(B154,Historical!$B$7:$B$1281,0))*IF(AH154="n/a",1.03,IF(AH154&lt;0,1.01,IF(AH154&gt;10,1.1,(1+AH154/100))))</f>
        <v>1.3736000000000002</v>
      </c>
      <c r="AS154" s="853">
        <f t="shared" si="45"/>
        <v>1.4720871200000003</v>
      </c>
      <c r="AT154" s="853">
        <f t="shared" si="49"/>
        <v>1.5604123472000004</v>
      </c>
      <c r="AU154" s="853">
        <f t="shared" si="49"/>
        <v>1.6540370880320006</v>
      </c>
      <c r="AV154" s="853">
        <f t="shared" si="49"/>
        <v>1.7532793133139206</v>
      </c>
      <c r="AW154" s="624">
        <f t="shared" si="46"/>
        <v>7.8134158685459214</v>
      </c>
      <c r="AX154" s="719">
        <f t="shared" si="47"/>
        <v>13.787569910968628</v>
      </c>
      <c r="AY154" s="900">
        <v>1</v>
      </c>
      <c r="AZ154" s="839">
        <v>73.72999999999999</v>
      </c>
      <c r="BA154" s="839">
        <v>-6.4</v>
      </c>
      <c r="BB154" s="839">
        <v>5.24</v>
      </c>
      <c r="BC154" s="839">
        <v>26.979999999999997</v>
      </c>
      <c r="BE154" s="597">
        <v>2014</v>
      </c>
      <c r="BF154" s="865">
        <f t="shared" si="48"/>
        <v>0</v>
      </c>
      <c r="BG154" s="849">
        <v>1.0999999999999999</v>
      </c>
    </row>
    <row r="155" spans="1:59" ht="12.75" customHeight="1" x14ac:dyDescent="0.2">
      <c r="A155" s="838" t="s">
        <v>3825</v>
      </c>
      <c r="B155" s="842" t="s">
        <v>3826</v>
      </c>
      <c r="C155" s="898" t="s">
        <v>108</v>
      </c>
      <c r="D155" s="898" t="s">
        <v>4265</v>
      </c>
      <c r="E155" s="705">
        <v>7</v>
      </c>
      <c r="F155" s="1153">
        <v>616</v>
      </c>
      <c r="G155" s="1153" t="s">
        <v>106</v>
      </c>
      <c r="H155" s="1153" t="s">
        <v>106</v>
      </c>
      <c r="I155" s="841">
        <v>36.049999999999997</v>
      </c>
      <c r="J155" s="624">
        <f t="shared" si="35"/>
        <v>2.4410540915395287</v>
      </c>
      <c r="K155" s="844">
        <v>0.22</v>
      </c>
      <c r="L155" s="854">
        <v>4</v>
      </c>
      <c r="M155" s="615">
        <f t="shared" si="36"/>
        <v>0.88</v>
      </c>
      <c r="N155" s="837" t="s">
        <v>236</v>
      </c>
      <c r="O155" s="706">
        <v>0.21</v>
      </c>
      <c r="P155" s="904">
        <v>43776</v>
      </c>
      <c r="Q155" s="904">
        <v>43791</v>
      </c>
      <c r="R155" s="615">
        <f t="shared" si="37"/>
        <v>4.7619047619047663</v>
      </c>
      <c r="S155" s="673">
        <f>IF(INDEX(Historical!$D$7:$D$1257,MATCH(B155,Historical!$B$7:$B$1281,0))=0,"n/a",(INDEX(Historical!$C$7:$C$1259,MATCH(B155,Historical!$B$7:$B$1281,0))/INDEX(Historical!$D$7:$D$1257,MATCH(B155,Historical!$B$7:$B$1281,0))-1)*100)</f>
        <v>4.7619047619047672</v>
      </c>
      <c r="T155" s="673">
        <f>IF(INDEX(Historical!$F$7:$F$1250,MATCH(B155,Historical!$B$7:$B$1281,0))=0,"n/a",((INDEX(Historical!$C$7:$C$1259,MATCH(B155,Historical!$B$7:$B$1281,0))/INDEX(Historical!$F$7:$F$1250,MATCH(B155,Historical!$B$7:$B$1281,0)))^(1/3)-1)*100)</f>
        <v>16.960709528514649</v>
      </c>
      <c r="U155" s="673">
        <f>IF(INDEX(Historical!$H$7:$H$1250,MATCH(B155,Historical!$B$7:$B$1281,0))=0,"n/a",((INDEX(Historical!$C$7:$C$1259,MATCH(B155,Historical!$B$7:$B$1281,0))/INDEX(Historical!$H$7:$H$1250,MATCH(B155,Historical!$B$7:$B$1281,0)))^(1/5)-1)*100)</f>
        <v>24.014447702949361</v>
      </c>
      <c r="V155" s="673" t="str">
        <f>IF(INDEX(Historical!$O$7:$O$1250,MATCH(B155,Historical!$B$7:$B$1281,0))=0,"n/a",((INDEX(Historical!$C$7:$C$1259,MATCH(B155,Historical!$B$7:$B$1281,0))/INDEX(Historical!$O$7:$O$1250,MATCH(B155,Historical!$B$7:$B$1281,0)))^(1/10)-1)*100)</f>
        <v>n/a</v>
      </c>
      <c r="W155" s="674" t="str">
        <f t="shared" si="38"/>
        <v>n/a</v>
      </c>
      <c r="X155" s="675">
        <f t="shared" si="39"/>
        <v>2.4757162580360164</v>
      </c>
      <c r="Y155" s="646" t="s">
        <v>4580</v>
      </c>
      <c r="Z155" s="624">
        <f t="shared" si="40"/>
        <v>30.555555555555557</v>
      </c>
      <c r="AA155" s="853">
        <f t="shared" si="41"/>
        <v>12.517361111111111</v>
      </c>
      <c r="AB155" s="854">
        <v>12</v>
      </c>
      <c r="AC155" s="833">
        <v>2.88</v>
      </c>
      <c r="AD155" s="833" t="s">
        <v>136</v>
      </c>
      <c r="AE155" s="833">
        <v>3.04</v>
      </c>
      <c r="AF155" s="833">
        <v>0.96</v>
      </c>
      <c r="AG155" s="833">
        <v>7.9</v>
      </c>
      <c r="AH155" s="833">
        <v>-6.8000000000000007</v>
      </c>
      <c r="AI155" s="833">
        <v>-5.17</v>
      </c>
      <c r="AJ155" s="833">
        <v>9.7000000000000011</v>
      </c>
      <c r="AK155" s="833" t="s">
        <v>136</v>
      </c>
      <c r="AL155" s="845">
        <v>316.52</v>
      </c>
      <c r="AM155" s="839">
        <v>0.2</v>
      </c>
      <c r="AN155" s="833">
        <v>0.02</v>
      </c>
      <c r="AO155" s="711">
        <f t="shared" si="42"/>
        <v>13.938140683377778</v>
      </c>
      <c r="AP155" s="712">
        <f t="shared" si="43"/>
        <v>26.455501794488889</v>
      </c>
      <c r="AQ155" s="855">
        <f t="shared" si="44"/>
        <v>-26.919628211531787</v>
      </c>
      <c r="AR155" s="624">
        <f>INDEX(Historical!$C$7:$C$1259,MATCH(B155,Historical!$B$7:$B$1281,0))*IF(AH155="n/a",1.03,IF(AH155&lt;0,1.01,IF(AH155&gt;10,1.1,(1+AH155/100))))</f>
        <v>0.88880000000000003</v>
      </c>
      <c r="AS155" s="853">
        <f t="shared" si="45"/>
        <v>0.89768800000000004</v>
      </c>
      <c r="AT155" s="853">
        <f t="shared" si="49"/>
        <v>0.92461864000000005</v>
      </c>
      <c r="AU155" s="853">
        <f t="shared" si="49"/>
        <v>0.95235719920000006</v>
      </c>
      <c r="AV155" s="853">
        <f t="shared" si="49"/>
        <v>0.98092791517600009</v>
      </c>
      <c r="AW155" s="624">
        <f t="shared" si="46"/>
        <v>4.6443917543760005</v>
      </c>
      <c r="AX155" s="719">
        <f t="shared" si="47"/>
        <v>12.883194880377255</v>
      </c>
      <c r="AY155" s="900">
        <v>0.77</v>
      </c>
      <c r="AZ155" s="839">
        <v>92.08</v>
      </c>
      <c r="BA155" s="839">
        <v>-8.129999999999999</v>
      </c>
      <c r="BB155" s="839">
        <v>7.95</v>
      </c>
      <c r="BC155" s="839">
        <v>28.410000000000004</v>
      </c>
      <c r="BE155" s="597">
        <v>2014</v>
      </c>
      <c r="BF155" s="865">
        <f t="shared" si="48"/>
        <v>0</v>
      </c>
      <c r="BG155" s="849">
        <v>1</v>
      </c>
    </row>
    <row r="156" spans="1:59" s="831" customFormat="1" ht="12.75" customHeight="1" x14ac:dyDescent="0.2">
      <c r="A156" s="676" t="s">
        <v>3832</v>
      </c>
      <c r="B156" s="754" t="s">
        <v>3833</v>
      </c>
      <c r="C156" s="898" t="s">
        <v>123</v>
      </c>
      <c r="D156" s="898" t="s">
        <v>4108</v>
      </c>
      <c r="E156" s="705">
        <v>7</v>
      </c>
      <c r="F156" s="1153">
        <v>617</v>
      </c>
      <c r="G156" s="1153" t="s">
        <v>106</v>
      </c>
      <c r="H156" s="1153" t="s">
        <v>106</v>
      </c>
      <c r="I156" s="850">
        <v>102.69</v>
      </c>
      <c r="J156" s="624">
        <f t="shared" si="35"/>
        <v>1.0127568409776999</v>
      </c>
      <c r="K156" s="831">
        <v>0.52</v>
      </c>
      <c r="L156" s="1153">
        <v>2</v>
      </c>
      <c r="M156" s="615">
        <f t="shared" si="36"/>
        <v>1.04</v>
      </c>
      <c r="N156" s="1153" t="s">
        <v>398</v>
      </c>
      <c r="O156" s="578">
        <v>0.5</v>
      </c>
      <c r="P156" s="904">
        <v>43786</v>
      </c>
      <c r="Q156" s="904">
        <v>43795</v>
      </c>
      <c r="R156" s="615">
        <f t="shared" si="37"/>
        <v>4.0000000000000036</v>
      </c>
      <c r="S156" s="673">
        <f>IF(INDEX(Historical!$D$7:$D$1257,MATCH(B156,Historical!$B$7:$B$1281,0))=0,"n/a",(INDEX(Historical!$C$7:$C$1259,MATCH(B156,Historical!$B$7:$B$1281,0))/INDEX(Historical!$D$7:$D$1257,MATCH(B156,Historical!$B$7:$B$1281,0))-1)*100)</f>
        <v>1.9607843137254832</v>
      </c>
      <c r="T156" s="673">
        <f>IF(INDEX(Historical!$F$7:$F$1250,MATCH(B156,Historical!$B$7:$B$1281,0))=0,"n/a",((INDEX(Historical!$C$7:$C$1259,MATCH(B156,Historical!$B$7:$B$1281,0))/INDEX(Historical!$F$7:$F$1250,MATCH(B156,Historical!$B$7:$B$1281,0)))^(1/3)-1)*100)</f>
        <v>10.53866232805618</v>
      </c>
      <c r="U156" s="673">
        <f>IF(INDEX(Historical!$H$7:$H$1250,MATCH(B156,Historical!$B$7:$B$1281,0))=0,"n/a",((INDEX(Historical!$C$7:$C$1259,MATCH(B156,Historical!$B$7:$B$1281,0))/INDEX(Historical!$H$7:$H$1250,MATCH(B156,Historical!$B$7:$B$1281,0)))^(1/5)-1)*100)</f>
        <v>11.260421490901141</v>
      </c>
      <c r="V156" s="673" t="str">
        <f>IF(INDEX(Historical!$O$7:$O$1250,MATCH(B156,Historical!$B$7:$B$1281,0))=0,"n/a",((INDEX(Historical!$C$7:$C$1259,MATCH(B156,Historical!$B$7:$B$1281,0))/INDEX(Historical!$O$7:$O$1250,MATCH(B156,Historical!$B$7:$B$1281,0)))^(1/10)-1)*100)</f>
        <v>n/a</v>
      </c>
      <c r="W156" s="674" t="str">
        <f t="shared" si="38"/>
        <v>n/a</v>
      </c>
      <c r="X156" s="675" t="str">
        <f t="shared" si="39"/>
        <v>n/a</v>
      </c>
      <c r="Y156" s="644" t="s">
        <v>4580</v>
      </c>
      <c r="Z156" s="624">
        <f t="shared" si="40"/>
        <v>90.434782608695656</v>
      </c>
      <c r="AA156" s="853">
        <f t="shared" si="41"/>
        <v>89.295652173913055</v>
      </c>
      <c r="AB156" s="854">
        <v>12</v>
      </c>
      <c r="AC156" s="849">
        <v>1.1499999999999999</v>
      </c>
      <c r="AD156" s="849">
        <v>11.93</v>
      </c>
      <c r="AE156" s="833">
        <v>2.08</v>
      </c>
      <c r="AF156" s="833">
        <v>2.67</v>
      </c>
      <c r="AG156" s="833">
        <v>3.1</v>
      </c>
      <c r="AH156" s="833">
        <v>-74.5</v>
      </c>
      <c r="AI156" s="833">
        <v>24.16</v>
      </c>
      <c r="AJ156" s="653">
        <v>-24.9</v>
      </c>
      <c r="AK156" s="653">
        <v>7.5</v>
      </c>
      <c r="AL156" s="849">
        <v>2480</v>
      </c>
      <c r="AM156" s="849">
        <v>1.3</v>
      </c>
      <c r="AN156" s="849">
        <v>0</v>
      </c>
      <c r="AO156" s="711">
        <f t="shared" si="42"/>
        <v>-77.022473842034216</v>
      </c>
      <c r="AP156" s="712">
        <f t="shared" si="43"/>
        <v>12.273178331878841</v>
      </c>
      <c r="AQ156" s="855">
        <f t="shared" si="44"/>
        <v>225.52138779662926</v>
      </c>
      <c r="AR156" s="624">
        <f>INDEX(Historical!$C$7:$C$1259,MATCH(B156,Historical!$B$7:$B$1281,0))*IF(AH156="n/a",1.03,IF(AH156&lt;0,1.01,IF(AH156&gt;10,1.1,(1+AH156/100))))</f>
        <v>1.0504</v>
      </c>
      <c r="AS156" s="853">
        <f t="shared" si="45"/>
        <v>1.15544</v>
      </c>
      <c r="AT156" s="853">
        <f t="shared" si="49"/>
        <v>1.2420979999999999</v>
      </c>
      <c r="AU156" s="853">
        <f t="shared" si="49"/>
        <v>1.33525535</v>
      </c>
      <c r="AV156" s="853">
        <f t="shared" si="49"/>
        <v>1.4353995012499998</v>
      </c>
      <c r="AW156" s="624">
        <f t="shared" si="46"/>
        <v>6.2185928512500004</v>
      </c>
      <c r="AX156" s="719">
        <f t="shared" si="47"/>
        <v>6.0556946647677483</v>
      </c>
      <c r="AY156" s="701">
        <v>1.37</v>
      </c>
      <c r="AZ156" s="833">
        <v>67.03</v>
      </c>
      <c r="BA156" s="833">
        <v>-4.16</v>
      </c>
      <c r="BB156" s="833">
        <v>3.55</v>
      </c>
      <c r="BC156" s="833">
        <v>24.11</v>
      </c>
      <c r="BD156" s="874"/>
      <c r="BE156" s="597">
        <v>2014</v>
      </c>
      <c r="BF156" s="865">
        <f t="shared" si="48"/>
        <v>0</v>
      </c>
      <c r="BG156" s="849">
        <v>2.1</v>
      </c>
    </row>
    <row r="157" spans="1:59" s="831" customFormat="1" ht="12.75" customHeight="1" x14ac:dyDescent="0.2">
      <c r="A157" s="847" t="s">
        <v>4237</v>
      </c>
      <c r="B157" s="570" t="s">
        <v>3801</v>
      </c>
      <c r="C157" s="898" t="s">
        <v>4126</v>
      </c>
      <c r="D157" s="898" t="s">
        <v>4271</v>
      </c>
      <c r="E157" s="705">
        <v>7</v>
      </c>
      <c r="F157" s="1153">
        <v>618</v>
      </c>
      <c r="G157" s="1153" t="s">
        <v>106</v>
      </c>
      <c r="H157" s="1153" t="s">
        <v>106</v>
      </c>
      <c r="I157" s="841">
        <v>98.72</v>
      </c>
      <c r="J157" s="624">
        <f t="shared" si="35"/>
        <v>0.89141004862236628</v>
      </c>
      <c r="K157" s="844">
        <v>0.22</v>
      </c>
      <c r="L157" s="854">
        <v>4</v>
      </c>
      <c r="M157" s="615">
        <f t="shared" si="36"/>
        <v>0.88</v>
      </c>
      <c r="N157" s="837" t="s">
        <v>107</v>
      </c>
      <c r="O157" s="706">
        <v>0.19</v>
      </c>
      <c r="P157" s="904">
        <v>43793</v>
      </c>
      <c r="Q157" s="904">
        <v>43802</v>
      </c>
      <c r="R157" s="615">
        <f t="shared" si="37"/>
        <v>15.789473684210526</v>
      </c>
      <c r="S157" s="673">
        <f>IF(INDEX(Historical!$D$7:$D$1257,MATCH(B157,Historical!$B$7:$B$1281,0))=0,"n/a",(INDEX(Historical!$C$7:$C$1259,MATCH(B157,Historical!$B$7:$B$1281,0))/INDEX(Historical!$D$7:$D$1257,MATCH(B157,Historical!$B$7:$B$1281,0))-1)*100)</f>
        <v>11.392405063291132</v>
      </c>
      <c r="T157" s="673">
        <f>IF(INDEX(Historical!$F$7:$F$1250,MATCH(B157,Historical!$B$7:$B$1281,0))=0,"n/a",((INDEX(Historical!$C$7:$C$1259,MATCH(B157,Historical!$B$7:$B$1281,0))/INDEX(Historical!$F$7:$F$1250,MATCH(B157,Historical!$B$7:$B$1281,0)))^(1/3)-1)*100)</f>
        <v>14.90834232364584</v>
      </c>
      <c r="U157" s="673">
        <f>IF(INDEX(Historical!$H$7:$H$1250,MATCH(B157,Historical!$B$7:$B$1281,0))=0,"n/a",((INDEX(Historical!$C$7:$C$1259,MATCH(B157,Historical!$B$7:$B$1281,0))/INDEX(Historical!$H$7:$H$1250,MATCH(B157,Historical!$B$7:$B$1281,0)))^(1/5)-1)*100)</f>
        <v>15.943572087062341</v>
      </c>
      <c r="V157" s="673" t="str">
        <f>IF(INDEX(Historical!$O$7:$O$1250,MATCH(B157,Historical!$B$7:$B$1281,0))=0,"n/a",((INDEX(Historical!$C$7:$C$1259,MATCH(B157,Historical!$B$7:$B$1281,0))/INDEX(Historical!$O$7:$O$1250,MATCH(B157,Historical!$B$7:$B$1281,0)))^(1/10)-1)*100)</f>
        <v>n/a</v>
      </c>
      <c r="W157" s="674" t="str">
        <f t="shared" si="38"/>
        <v>n/a</v>
      </c>
      <c r="X157" s="675">
        <f t="shared" si="39"/>
        <v>3.0660715552042963</v>
      </c>
      <c r="Y157" s="646" t="s">
        <v>4580</v>
      </c>
      <c r="Z157" s="624">
        <f t="shared" si="40"/>
        <v>28.571428571428569</v>
      </c>
      <c r="AA157" s="853">
        <f t="shared" si="41"/>
        <v>32.051948051948052</v>
      </c>
      <c r="AB157" s="854">
        <v>12</v>
      </c>
      <c r="AC157" s="833">
        <v>3.08</v>
      </c>
      <c r="AD157" s="833">
        <v>2</v>
      </c>
      <c r="AE157" s="833">
        <v>7.84</v>
      </c>
      <c r="AF157" s="833">
        <v>3.87</v>
      </c>
      <c r="AG157" s="833">
        <v>13</v>
      </c>
      <c r="AH157" s="833">
        <v>-34.200000000000003</v>
      </c>
      <c r="AI157" s="833">
        <v>12.65</v>
      </c>
      <c r="AJ157" s="833">
        <v>5.2</v>
      </c>
      <c r="AK157" s="833">
        <v>16</v>
      </c>
      <c r="AL157" s="845">
        <v>9880</v>
      </c>
      <c r="AM157" s="839">
        <v>1</v>
      </c>
      <c r="AN157" s="833">
        <v>0</v>
      </c>
      <c r="AO157" s="711">
        <f t="shared" si="42"/>
        <v>-15.216965916263344</v>
      </c>
      <c r="AP157" s="712">
        <f t="shared" si="43"/>
        <v>16.834982135684708</v>
      </c>
      <c r="AQ157" s="855">
        <f t="shared" si="44"/>
        <v>134.79640254771931</v>
      </c>
      <c r="AR157" s="624">
        <f>INDEX(Historical!$C$7:$C$1259,MATCH(B157,Historical!$B$7:$B$1281,0))*IF(AH157="n/a",1.03,IF(AH157&lt;0,1.01,IF(AH157&gt;10,1.1,(1+AH157/100))))</f>
        <v>0.88880000000000003</v>
      </c>
      <c r="AS157" s="853">
        <f t="shared" si="45"/>
        <v>0.9776800000000001</v>
      </c>
      <c r="AT157" s="853">
        <f t="shared" si="49"/>
        <v>1.0754480000000002</v>
      </c>
      <c r="AU157" s="853">
        <f t="shared" si="49"/>
        <v>1.1829928000000003</v>
      </c>
      <c r="AV157" s="853">
        <f t="shared" si="49"/>
        <v>1.3012920800000005</v>
      </c>
      <c r="AW157" s="624">
        <f t="shared" si="46"/>
        <v>5.4262128800000013</v>
      </c>
      <c r="AX157" s="719">
        <f t="shared" si="47"/>
        <v>5.4965689627228542</v>
      </c>
      <c r="AY157" s="900">
        <v>0.97</v>
      </c>
      <c r="AZ157" s="839">
        <v>95.95</v>
      </c>
      <c r="BA157" s="839">
        <v>-2.77</v>
      </c>
      <c r="BB157" s="839">
        <v>3.26</v>
      </c>
      <c r="BC157" s="839">
        <v>22.28</v>
      </c>
      <c r="BD157" s="874"/>
      <c r="BE157" s="597">
        <v>2014</v>
      </c>
      <c r="BF157" s="865">
        <f t="shared" si="48"/>
        <v>0</v>
      </c>
      <c r="BG157" s="849">
        <v>10.7</v>
      </c>
    </row>
    <row r="158" spans="1:59" s="831" customFormat="1" ht="12.75" customHeight="1" x14ac:dyDescent="0.2">
      <c r="A158" s="847" t="s">
        <v>3922</v>
      </c>
      <c r="B158" s="842" t="s">
        <v>3923</v>
      </c>
      <c r="C158" s="898" t="s">
        <v>108</v>
      </c>
      <c r="D158" s="898" t="s">
        <v>4265</v>
      </c>
      <c r="E158" s="705">
        <v>7</v>
      </c>
      <c r="F158" s="1153">
        <v>619</v>
      </c>
      <c r="G158" s="1153" t="s">
        <v>106</v>
      </c>
      <c r="H158" s="1153" t="s">
        <v>106</v>
      </c>
      <c r="I158" s="841">
        <v>19.350000000000001</v>
      </c>
      <c r="J158" s="624">
        <f t="shared" si="35"/>
        <v>3.1007751937984493</v>
      </c>
      <c r="K158" s="844">
        <v>0.15</v>
      </c>
      <c r="L158" s="854">
        <v>4</v>
      </c>
      <c r="M158" s="615">
        <f t="shared" si="36"/>
        <v>0.6</v>
      </c>
      <c r="N158" s="837" t="s">
        <v>239</v>
      </c>
      <c r="O158" s="706">
        <v>0.13</v>
      </c>
      <c r="P158" s="904">
        <v>43832</v>
      </c>
      <c r="Q158" s="904">
        <v>43845</v>
      </c>
      <c r="R158" s="615">
        <f t="shared" si="37"/>
        <v>15.384615384615378</v>
      </c>
      <c r="S158" s="673">
        <f>IF(INDEX(Historical!$D$7:$D$1257,MATCH(B158,Historical!$B$7:$B$1281,0))=0,"n/a",(INDEX(Historical!$C$7:$C$1259,MATCH(B158,Historical!$B$7:$B$1281,0))/INDEX(Historical!$D$7:$D$1257,MATCH(B158,Historical!$B$7:$B$1281,0))-1)*100)</f>
        <v>15.384615384615374</v>
      </c>
      <c r="T158" s="673">
        <f>IF(INDEX(Historical!$F$7:$F$1250,MATCH(B158,Historical!$B$7:$B$1281,0))=0,"n/a",((INDEX(Historical!$C$7:$C$1259,MATCH(B158,Historical!$B$7:$B$1281,0))/INDEX(Historical!$F$7:$F$1250,MATCH(B158,Historical!$B$7:$B$1281,0)))^(1/3)-1)*100)</f>
        <v>14.471424255333186</v>
      </c>
      <c r="U158" s="673">
        <f>IF(INDEX(Historical!$H$7:$H$1250,MATCH(B158,Historical!$B$7:$B$1281,0))=0,"n/a",((INDEX(Historical!$C$7:$C$1259,MATCH(B158,Historical!$B$7:$B$1281,0))/INDEX(Historical!$H$7:$H$1250,MATCH(B158,Historical!$B$7:$B$1281,0)))^(1/5)-1)*100)</f>
        <v>24.573093961551741</v>
      </c>
      <c r="V158" s="673" t="str">
        <f>IF(INDEX(Historical!$O$7:$O$1250,MATCH(B158,Historical!$B$7:$B$1281,0))=0,"n/a",((INDEX(Historical!$C$7:$C$1259,MATCH(B158,Historical!$B$7:$B$1281,0))/INDEX(Historical!$O$7:$O$1250,MATCH(B158,Historical!$B$7:$B$1281,0)))^(1/10)-1)*100)</f>
        <v>n/a</v>
      </c>
      <c r="W158" s="674" t="str">
        <f t="shared" si="38"/>
        <v>n/a</v>
      </c>
      <c r="X158" s="675">
        <f t="shared" si="39"/>
        <v>6.4666036740925641</v>
      </c>
      <c r="Y158" s="634"/>
      <c r="Z158" s="624">
        <f t="shared" si="40"/>
        <v>38.216560509554135</v>
      </c>
      <c r="AA158" s="853">
        <f t="shared" si="41"/>
        <v>12.32484076433121</v>
      </c>
      <c r="AB158" s="854">
        <v>12</v>
      </c>
      <c r="AC158" s="833">
        <v>1.57</v>
      </c>
      <c r="AD158" s="833" t="s">
        <v>136</v>
      </c>
      <c r="AE158" s="833">
        <v>2.09</v>
      </c>
      <c r="AF158" s="833">
        <v>0.94</v>
      </c>
      <c r="AG158" s="833">
        <v>7.9</v>
      </c>
      <c r="AH158" s="833">
        <v>-25.5</v>
      </c>
      <c r="AI158" s="833">
        <v>47.370000000000005</v>
      </c>
      <c r="AJ158" s="833">
        <v>3.8</v>
      </c>
      <c r="AK158" s="833" t="s">
        <v>136</v>
      </c>
      <c r="AL158" s="845">
        <v>85.64</v>
      </c>
      <c r="AM158" s="839">
        <v>2</v>
      </c>
      <c r="AN158" s="833">
        <v>0.39</v>
      </c>
      <c r="AO158" s="711">
        <f t="shared" si="42"/>
        <v>15.34902839101898</v>
      </c>
      <c r="AP158" s="712">
        <f t="shared" si="43"/>
        <v>27.673869155350189</v>
      </c>
      <c r="AQ158" s="855">
        <f t="shared" si="44"/>
        <v>-28.243156521574463</v>
      </c>
      <c r="AR158" s="624">
        <f>INDEX(Historical!$C$7:$C$1259,MATCH(B158,Historical!$B$7:$B$1281,0))*IF(AH158="n/a",1.03,IF(AH158&lt;0,1.01,IF(AH158&gt;10,1.1,(1+AH158/100))))</f>
        <v>0.60599999999999998</v>
      </c>
      <c r="AS158" s="853">
        <f t="shared" si="45"/>
        <v>0.66660000000000008</v>
      </c>
      <c r="AT158" s="853">
        <f t="shared" si="49"/>
        <v>0.68659800000000015</v>
      </c>
      <c r="AU158" s="853">
        <f t="shared" si="49"/>
        <v>0.70719594000000019</v>
      </c>
      <c r="AV158" s="853">
        <f t="shared" si="49"/>
        <v>0.72841181820000023</v>
      </c>
      <c r="AW158" s="624">
        <f t="shared" si="46"/>
        <v>3.3948057582000004</v>
      </c>
      <c r="AX158" s="719">
        <f t="shared" si="47"/>
        <v>17.544215804651163</v>
      </c>
      <c r="AY158" s="900">
        <v>0.63</v>
      </c>
      <c r="AZ158" s="839">
        <v>52.359999999999992</v>
      </c>
      <c r="BA158" s="839">
        <v>-8.94</v>
      </c>
      <c r="BB158" s="839">
        <v>2.78</v>
      </c>
      <c r="BC158" s="839">
        <v>21.02</v>
      </c>
      <c r="BD158" s="874"/>
      <c r="BE158" s="597">
        <v>2014</v>
      </c>
      <c r="BF158" s="865">
        <f t="shared" si="48"/>
        <v>0</v>
      </c>
      <c r="BG158" s="849">
        <v>0.6</v>
      </c>
    </row>
    <row r="159" spans="1:59" s="831" customFormat="1" ht="12.75" customHeight="1" x14ac:dyDescent="0.2">
      <c r="A159" s="838" t="s">
        <v>3821</v>
      </c>
      <c r="B159" s="842" t="s">
        <v>3822</v>
      </c>
      <c r="C159" s="898" t="s">
        <v>112</v>
      </c>
      <c r="D159" s="898" t="s">
        <v>211</v>
      </c>
      <c r="E159" s="705">
        <v>7</v>
      </c>
      <c r="F159" s="1153">
        <v>620</v>
      </c>
      <c r="G159" s="1153" t="s">
        <v>106</v>
      </c>
      <c r="H159" s="1153" t="s">
        <v>106</v>
      </c>
      <c r="I159" s="841">
        <v>47.22</v>
      </c>
      <c r="J159" s="624">
        <f t="shared" si="35"/>
        <v>2.2871664548919952</v>
      </c>
      <c r="K159" s="844">
        <v>0.27</v>
      </c>
      <c r="L159" s="854">
        <v>4</v>
      </c>
      <c r="M159" s="615">
        <f t="shared" si="36"/>
        <v>1.08</v>
      </c>
      <c r="N159" s="837" t="s">
        <v>963</v>
      </c>
      <c r="O159" s="706">
        <v>0.25</v>
      </c>
      <c r="P159" s="904">
        <v>43857</v>
      </c>
      <c r="Q159" s="904">
        <v>43878</v>
      </c>
      <c r="R159" s="615">
        <f t="shared" si="37"/>
        <v>8.0000000000000071</v>
      </c>
      <c r="S159" s="673">
        <f>IF(INDEX(Historical!$D$7:$D$1257,MATCH(B159,Historical!$B$7:$B$1281,0))=0,"n/a",(INDEX(Historical!$C$7:$C$1259,MATCH(B159,Historical!$B$7:$B$1281,0))/INDEX(Historical!$D$7:$D$1257,MATCH(B159,Historical!$B$7:$B$1281,0))-1)*100)</f>
        <v>8.0000000000000071</v>
      </c>
      <c r="T159" s="673">
        <f>IF(INDEX(Historical!$F$7:$F$1250,MATCH(B159,Historical!$B$7:$B$1281,0))=0,"n/a",((INDEX(Historical!$C$7:$C$1259,MATCH(B159,Historical!$B$7:$B$1281,0))/INDEX(Historical!$F$7:$F$1250,MATCH(B159,Historical!$B$7:$B$1281,0)))^(1/3)-1)*100)</f>
        <v>7.0648783255412351</v>
      </c>
      <c r="U159" s="673">
        <f>IF(INDEX(Historical!$H$7:$H$1250,MATCH(B159,Historical!$B$7:$B$1281,0))=0,"n/a",((INDEX(Historical!$C$7:$C$1259,MATCH(B159,Historical!$B$7:$B$1281,0))/INDEX(Historical!$H$7:$H$1250,MATCH(B159,Historical!$B$7:$B$1281,0)))^(1/5)-1)*100)</f>
        <v>10.688392354130038</v>
      </c>
      <c r="V159" s="673" t="str">
        <f>IF(INDEX(Historical!$O$7:$O$1250,MATCH(B159,Historical!$B$7:$B$1281,0))=0,"n/a",((INDEX(Historical!$C$7:$C$1259,MATCH(B159,Historical!$B$7:$B$1281,0))/INDEX(Historical!$O$7:$O$1250,MATCH(B159,Historical!$B$7:$B$1281,0)))^(1/10)-1)*100)</f>
        <v>n/a</v>
      </c>
      <c r="W159" s="674" t="str">
        <f t="shared" si="38"/>
        <v>n/a</v>
      </c>
      <c r="X159" s="675" t="str">
        <f t="shared" si="39"/>
        <v>n/a</v>
      </c>
      <c r="Y159" s="646"/>
      <c r="Z159" s="624">
        <f t="shared" si="40"/>
        <v>116.12903225806453</v>
      </c>
      <c r="AA159" s="853">
        <f t="shared" si="41"/>
        <v>50.774193548387096</v>
      </c>
      <c r="AB159" s="854">
        <v>8</v>
      </c>
      <c r="AC159" s="833">
        <v>0.93</v>
      </c>
      <c r="AD159" s="833">
        <v>7.24</v>
      </c>
      <c r="AE159" s="833">
        <v>0.63</v>
      </c>
      <c r="AF159" s="833">
        <v>1.2</v>
      </c>
      <c r="AG159" s="833">
        <v>2.4</v>
      </c>
      <c r="AH159" s="833">
        <v>-31.7</v>
      </c>
      <c r="AI159" s="833">
        <v>16876.920000000002</v>
      </c>
      <c r="AJ159" s="833">
        <v>-24.4</v>
      </c>
      <c r="AK159" s="833">
        <v>7.0000000000000009</v>
      </c>
      <c r="AL159" s="845">
        <v>1530</v>
      </c>
      <c r="AM159" s="839">
        <v>3.3000000000000003</v>
      </c>
      <c r="AN159" s="833">
        <v>0</v>
      </c>
      <c r="AO159" s="711">
        <f t="shared" si="42"/>
        <v>-37.798634739365063</v>
      </c>
      <c r="AP159" s="712">
        <f t="shared" si="43"/>
        <v>12.975558809022033</v>
      </c>
      <c r="AQ159" s="855">
        <f t="shared" si="44"/>
        <v>64.558712599707448</v>
      </c>
      <c r="AR159" s="624">
        <f>INDEX(Historical!$C$7:$C$1259,MATCH(B159,Historical!$B$7:$B$1281,0))*IF(AH159="n/a",1.03,IF(AH159&lt;0,1.01,IF(AH159&gt;10,1.1,(1+AH159/100))))</f>
        <v>1.0908</v>
      </c>
      <c r="AS159" s="853">
        <f t="shared" si="45"/>
        <v>1.1998800000000001</v>
      </c>
      <c r="AT159" s="853">
        <f t="shared" si="49"/>
        <v>1.2838716000000001</v>
      </c>
      <c r="AU159" s="853">
        <f t="shared" si="49"/>
        <v>1.3737426120000003</v>
      </c>
      <c r="AV159" s="853">
        <f t="shared" si="49"/>
        <v>1.4699045948400002</v>
      </c>
      <c r="AW159" s="624">
        <f t="shared" si="46"/>
        <v>6.4181988068400004</v>
      </c>
      <c r="AX159" s="719">
        <f t="shared" si="47"/>
        <v>13.592119455400256</v>
      </c>
      <c r="AY159" s="900">
        <v>1.56</v>
      </c>
      <c r="AZ159" s="839">
        <v>266.33</v>
      </c>
      <c r="BA159" s="839">
        <v>-5.9499999999999993</v>
      </c>
      <c r="BB159" s="839">
        <v>7.41</v>
      </c>
      <c r="BC159" s="839">
        <v>41.589999999999996</v>
      </c>
      <c r="BD159" s="874"/>
      <c r="BE159" s="597">
        <v>2014</v>
      </c>
      <c r="BF159" s="865">
        <f t="shared" si="48"/>
        <v>0</v>
      </c>
      <c r="BG159" s="849">
        <v>1</v>
      </c>
    </row>
    <row r="160" spans="1:59" s="831" customFormat="1" ht="12.75" customHeight="1" x14ac:dyDescent="0.2">
      <c r="A160" s="838" t="s">
        <v>3795</v>
      </c>
      <c r="B160" s="842" t="s">
        <v>3796</v>
      </c>
      <c r="C160" s="898" t="s">
        <v>108</v>
      </c>
      <c r="D160" s="898" t="s">
        <v>4272</v>
      </c>
      <c r="E160" s="705">
        <v>7</v>
      </c>
      <c r="F160" s="1153">
        <v>621</v>
      </c>
      <c r="G160" s="1153" t="s">
        <v>106</v>
      </c>
      <c r="H160" s="1153" t="s">
        <v>106</v>
      </c>
      <c r="I160" s="841">
        <v>44.15</v>
      </c>
      <c r="J160" s="624">
        <f t="shared" si="35"/>
        <v>3.5334088335220843</v>
      </c>
      <c r="K160" s="844">
        <v>0.39</v>
      </c>
      <c r="L160" s="854">
        <v>4</v>
      </c>
      <c r="M160" s="615">
        <f t="shared" si="36"/>
        <v>1.56</v>
      </c>
      <c r="N160" s="837" t="s">
        <v>107</v>
      </c>
      <c r="O160" s="706">
        <v>0.36</v>
      </c>
      <c r="P160" s="904">
        <v>43858</v>
      </c>
      <c r="Q160" s="904">
        <v>43872</v>
      </c>
      <c r="R160" s="615">
        <f t="shared" si="37"/>
        <v>8.333333333333341</v>
      </c>
      <c r="S160" s="673">
        <f>IF(INDEX(Historical!$D$7:$D$1257,MATCH(B160,Historical!$B$7:$B$1281,0))=0,"n/a",(INDEX(Historical!$C$7:$C$1259,MATCH(B160,Historical!$B$7:$B$1281,0))/INDEX(Historical!$D$7:$D$1257,MATCH(B160,Historical!$B$7:$B$1281,0))-1)*100)</f>
        <v>14.705882352941169</v>
      </c>
      <c r="T160" s="673">
        <f>IF(INDEX(Historical!$F$7:$F$1250,MATCH(B160,Historical!$B$7:$B$1281,0))=0,"n/a",((INDEX(Historical!$C$7:$C$1259,MATCH(B160,Historical!$B$7:$B$1281,0))/INDEX(Historical!$F$7:$F$1250,MATCH(B160,Historical!$B$7:$B$1281,0)))^(1/3)-1)*100)</f>
        <v>34.580315302182107</v>
      </c>
      <c r="U160" s="673">
        <f>IF(INDEX(Historical!$H$7:$H$1250,MATCH(B160,Historical!$B$7:$B$1281,0))=0,"n/a",((INDEX(Historical!$C$7:$C$1259,MATCH(B160,Historical!$B$7:$B$1281,0))/INDEX(Historical!$H$7:$H$1250,MATCH(B160,Historical!$B$7:$B$1281,0)))^(1/5)-1)*100)</f>
        <v>31.284338853824423</v>
      </c>
      <c r="V160" s="673" t="str">
        <f>IF(INDEX(Historical!$O$7:$O$1250,MATCH(B160,Historical!$B$7:$B$1281,0))=0,"n/a",((INDEX(Historical!$C$7:$C$1259,MATCH(B160,Historical!$B$7:$B$1281,0))/INDEX(Historical!$O$7:$O$1250,MATCH(B160,Historical!$B$7:$B$1281,0)))^(1/10)-1)*100)</f>
        <v>n/a</v>
      </c>
      <c r="W160" s="674" t="str">
        <f t="shared" si="38"/>
        <v>n/a</v>
      </c>
      <c r="X160" s="675">
        <f t="shared" si="39"/>
        <v>4.1712451805099233</v>
      </c>
      <c r="Y160" s="843"/>
      <c r="Z160" s="624">
        <f t="shared" si="40"/>
        <v>70.27027027027026</v>
      </c>
      <c r="AA160" s="853">
        <f t="shared" si="41"/>
        <v>19.887387387387385</v>
      </c>
      <c r="AB160" s="854">
        <v>12</v>
      </c>
      <c r="AC160" s="833">
        <v>2.2200000000000002</v>
      </c>
      <c r="AD160" s="833" t="s">
        <v>136</v>
      </c>
      <c r="AE160" s="833">
        <v>3.48</v>
      </c>
      <c r="AF160" s="833">
        <v>0.92</v>
      </c>
      <c r="AG160" s="833">
        <v>4.5999999999999996</v>
      </c>
      <c r="AH160" s="833">
        <v>-41.699999999999996</v>
      </c>
      <c r="AI160" s="833">
        <v>3.51</v>
      </c>
      <c r="AJ160" s="833">
        <v>7.5</v>
      </c>
      <c r="AK160" s="833">
        <v>-2.76</v>
      </c>
      <c r="AL160" s="845">
        <v>18650</v>
      </c>
      <c r="AM160" s="839">
        <v>0.4</v>
      </c>
      <c r="AN160" s="833">
        <v>0.41</v>
      </c>
      <c r="AO160" s="711">
        <f t="shared" si="42"/>
        <v>14.930360299959119</v>
      </c>
      <c r="AP160" s="712">
        <f t="shared" si="43"/>
        <v>34.817747687346504</v>
      </c>
      <c r="AQ160" s="855">
        <f t="shared" si="44"/>
        <v>-9.8238849155069641</v>
      </c>
      <c r="AR160" s="624">
        <f>INDEX(Historical!$C$7:$C$1259,MATCH(B160,Historical!$B$7:$B$1281,0))*IF(AH160="n/a",1.03,IF(AH160&lt;0,1.01,IF(AH160&gt;10,1.1,(1+AH160/100))))</f>
        <v>1.5756000000000001</v>
      </c>
      <c r="AS160" s="853">
        <f t="shared" si="45"/>
        <v>1.6309035599999999</v>
      </c>
      <c r="AT160" s="853">
        <f t="shared" si="49"/>
        <v>1.6472125955999999</v>
      </c>
      <c r="AU160" s="853">
        <f t="shared" si="49"/>
        <v>1.663684721556</v>
      </c>
      <c r="AV160" s="853">
        <f t="shared" si="49"/>
        <v>1.68032156877156</v>
      </c>
      <c r="AW160" s="624">
        <f t="shared" si="46"/>
        <v>8.1977224459275604</v>
      </c>
      <c r="AX160" s="719">
        <f t="shared" si="47"/>
        <v>18.567887759745325</v>
      </c>
      <c r="AY160" s="900">
        <v>1.8</v>
      </c>
      <c r="AZ160" s="839">
        <v>166.28</v>
      </c>
      <c r="BA160" s="839">
        <v>-7.17</v>
      </c>
      <c r="BB160" s="839">
        <v>5.04</v>
      </c>
      <c r="BC160" s="839">
        <v>37.32</v>
      </c>
      <c r="BD160" s="874"/>
      <c r="BE160" s="597">
        <v>2014</v>
      </c>
      <c r="BF160" s="865">
        <f t="shared" si="48"/>
        <v>0</v>
      </c>
      <c r="BG160" s="849">
        <v>0.5</v>
      </c>
    </row>
    <row r="161" spans="1:59" s="831" customFormat="1" ht="12.75" customHeight="1" x14ac:dyDescent="0.2">
      <c r="A161" s="838" t="s">
        <v>3906</v>
      </c>
      <c r="B161" s="842" t="s">
        <v>3907</v>
      </c>
      <c r="C161" s="898" t="s">
        <v>123</v>
      </c>
      <c r="D161" s="898" t="s">
        <v>4108</v>
      </c>
      <c r="E161" s="705">
        <v>7</v>
      </c>
      <c r="F161" s="1153">
        <v>622</v>
      </c>
      <c r="G161" s="1153" t="s">
        <v>106</v>
      </c>
      <c r="H161" s="1153" t="s">
        <v>106</v>
      </c>
      <c r="I161" s="841">
        <v>24.02</v>
      </c>
      <c r="J161" s="624">
        <f t="shared" si="35"/>
        <v>7.8501248959200662</v>
      </c>
      <c r="K161" s="844">
        <v>0.47139999999999999</v>
      </c>
      <c r="L161" s="854">
        <v>4</v>
      </c>
      <c r="M161" s="615">
        <f t="shared" si="36"/>
        <v>1.8855999999999999</v>
      </c>
      <c r="N161" s="837" t="s">
        <v>640</v>
      </c>
      <c r="O161" s="706">
        <v>0.46460000000000001</v>
      </c>
      <c r="P161" s="904">
        <v>43861</v>
      </c>
      <c r="Q161" s="904">
        <v>43878</v>
      </c>
      <c r="R161" s="615">
        <f t="shared" si="37"/>
        <v>1.4636246233318926</v>
      </c>
      <c r="S161" s="673">
        <f>IF(INDEX(Historical!$D$7:$D$1257,MATCH(B161,Historical!$B$7:$B$1281,0))=0,"n/a",(INDEX(Historical!$C$7:$C$1259,MATCH(B161,Historical!$B$7:$B$1281,0))/INDEX(Historical!$D$7:$D$1257,MATCH(B161,Historical!$B$7:$B$1281,0))-1)*100)</f>
        <v>4.726464870869207</v>
      </c>
      <c r="T161" s="673">
        <f>IF(INDEX(Historical!$F$7:$F$1250,MATCH(B161,Historical!$B$7:$B$1281,0))=0,"n/a",((INDEX(Historical!$C$7:$C$1259,MATCH(B161,Historical!$B$7:$B$1281,0))/INDEX(Historical!$F$7:$F$1250,MATCH(B161,Historical!$B$7:$B$1281,0)))^(1/3)-1)*100)</f>
        <v>9.3902888142845864</v>
      </c>
      <c r="U161" s="673">
        <f>IF(INDEX(Historical!$H$7:$H$1250,MATCH(B161,Historical!$B$7:$B$1281,0))=0,"n/a",((INDEX(Historical!$C$7:$C$1259,MATCH(B161,Historical!$B$7:$B$1281,0))/INDEX(Historical!$H$7:$H$1250,MATCH(B161,Historical!$B$7:$B$1281,0)))^(1/5)-1)*100)</f>
        <v>10.427907028670734</v>
      </c>
      <c r="V161" s="673" t="str">
        <f>IF(INDEX(Historical!$O$7:$O$1250,MATCH(B161,Historical!$B$7:$B$1281,0))=0,"n/a",((INDEX(Historical!$C$7:$C$1259,MATCH(B161,Historical!$B$7:$B$1281,0))/INDEX(Historical!$O$7:$O$1250,MATCH(B161,Historical!$B$7:$B$1281,0)))^(1/10)-1)*100)</f>
        <v>n/a</v>
      </c>
      <c r="W161" s="674" t="str">
        <f t="shared" si="38"/>
        <v>n/a</v>
      </c>
      <c r="X161" s="675">
        <f t="shared" si="39"/>
        <v>2.0855814057341471</v>
      </c>
      <c r="Y161" s="843"/>
      <c r="Z161" s="624">
        <f t="shared" si="40"/>
        <v>100.29787234042553</v>
      </c>
      <c r="AA161" s="853">
        <f t="shared" si="41"/>
        <v>12.776595744680851</v>
      </c>
      <c r="AB161" s="854">
        <v>12</v>
      </c>
      <c r="AC161" s="833">
        <v>1.88</v>
      </c>
      <c r="AD161" s="833">
        <v>1.62</v>
      </c>
      <c r="AE161" s="833">
        <v>0.88</v>
      </c>
      <c r="AF161" s="833">
        <v>1.65</v>
      </c>
      <c r="AG161" s="833">
        <v>12.7</v>
      </c>
      <c r="AH161" s="833">
        <v>6.3</v>
      </c>
      <c r="AI161" s="833">
        <v>12.989999999999998</v>
      </c>
      <c r="AJ161" s="833">
        <v>5</v>
      </c>
      <c r="AK161" s="833">
        <v>8</v>
      </c>
      <c r="AL161" s="845">
        <v>848.14</v>
      </c>
      <c r="AM161" s="839">
        <v>0.1</v>
      </c>
      <c r="AN161" s="833">
        <v>0.77</v>
      </c>
      <c r="AO161" s="711">
        <f t="shared" si="42"/>
        <v>5.5014361799099483</v>
      </c>
      <c r="AP161" s="712">
        <f t="shared" si="43"/>
        <v>18.278031924590799</v>
      </c>
      <c r="AQ161" s="855">
        <f t="shared" si="44"/>
        <v>-3.2038040721677374</v>
      </c>
      <c r="AR161" s="624">
        <f>INDEX(Historical!$C$7:$C$1259,MATCH(B161,Historical!$B$7:$B$1281,0))*IF(AH161="n/a",1.03,IF(AH161&lt;0,1.01,IF(AH161&gt;10,1.1,(1+AH161/100))))</f>
        <v>2.0043927999999998</v>
      </c>
      <c r="AS161" s="853">
        <f t="shared" si="45"/>
        <v>2.2048320800000001</v>
      </c>
      <c r="AT161" s="853">
        <f t="shared" si="49"/>
        <v>2.3812186464000002</v>
      </c>
      <c r="AU161" s="853">
        <f t="shared" si="49"/>
        <v>2.5717161381120004</v>
      </c>
      <c r="AV161" s="853">
        <f t="shared" si="49"/>
        <v>2.7774534291609605</v>
      </c>
      <c r="AW161" s="624">
        <f t="shared" si="46"/>
        <v>11.939613093672961</v>
      </c>
      <c r="AX161" s="719">
        <f t="shared" si="47"/>
        <v>49.706965419121403</v>
      </c>
      <c r="AY161" s="900">
        <v>1.1399999999999999</v>
      </c>
      <c r="AZ161" s="839">
        <v>75.58</v>
      </c>
      <c r="BA161" s="839">
        <v>-3.9800000000000004</v>
      </c>
      <c r="BB161" s="839">
        <v>0.88</v>
      </c>
      <c r="BC161" s="839">
        <v>14.069999999999999</v>
      </c>
      <c r="BD161" s="874"/>
      <c r="BE161" s="597">
        <v>2014</v>
      </c>
      <c r="BF161" s="865">
        <f t="shared" si="48"/>
        <v>0</v>
      </c>
      <c r="BG161" s="849">
        <v>4.8</v>
      </c>
    </row>
    <row r="162" spans="1:59" s="831" customFormat="1" x14ac:dyDescent="0.2">
      <c r="A162" s="838" t="s">
        <v>3839</v>
      </c>
      <c r="B162" s="842" t="s">
        <v>3840</v>
      </c>
      <c r="C162" s="898" t="s">
        <v>108</v>
      </c>
      <c r="D162" s="898" t="s">
        <v>4272</v>
      </c>
      <c r="E162" s="705">
        <v>7</v>
      </c>
      <c r="F162" s="1153">
        <v>623</v>
      </c>
      <c r="G162" s="1153" t="s">
        <v>106</v>
      </c>
      <c r="H162" s="1153" t="s">
        <v>106</v>
      </c>
      <c r="I162" s="841">
        <v>9.9499999999999993</v>
      </c>
      <c r="J162" s="624">
        <f t="shared" si="35"/>
        <v>3.2160804020100504</v>
      </c>
      <c r="K162" s="844">
        <v>0.08</v>
      </c>
      <c r="L162" s="854">
        <v>4</v>
      </c>
      <c r="M162" s="615">
        <f t="shared" si="36"/>
        <v>0.32</v>
      </c>
      <c r="N162" s="837" t="s">
        <v>512</v>
      </c>
      <c r="O162" s="706">
        <v>7.0000000000000007E-2</v>
      </c>
      <c r="P162" s="904">
        <v>43871</v>
      </c>
      <c r="Q162" s="904">
        <v>43888</v>
      </c>
      <c r="R162" s="615">
        <f t="shared" si="37"/>
        <v>14.285714285714276</v>
      </c>
      <c r="S162" s="673">
        <f>IF(INDEX(Historical!$D$7:$D$1257,MATCH(B162,Historical!$B$7:$B$1281,0))=0,"n/a",(INDEX(Historical!$C$7:$C$1259,MATCH(B162,Historical!$B$7:$B$1281,0))/INDEX(Historical!$D$7:$D$1257,MATCH(B162,Historical!$B$7:$B$1281,0))-1)*100)</f>
        <v>14.285714285714279</v>
      </c>
      <c r="T162" s="673">
        <f>IF(INDEX(Historical!$F$7:$F$1250,MATCH(B162,Historical!$B$7:$B$1281,0))=0,"n/a",((INDEX(Historical!$C$7:$C$1259,MATCH(B162,Historical!$B$7:$B$1281,0))/INDEX(Historical!$F$7:$F$1250,MATCH(B162,Historical!$B$7:$B$1281,0)))^(1/3)-1)*100)</f>
        <v>21.141372855475971</v>
      </c>
      <c r="U162" s="673">
        <f>IF(INDEX(Historical!$H$7:$H$1250,MATCH(B162,Historical!$B$7:$B$1281,0))=0,"n/a",((INDEX(Historical!$C$7:$C$1259,MATCH(B162,Historical!$B$7:$B$1281,0))/INDEX(Historical!$H$7:$H$1250,MATCH(B162,Historical!$B$7:$B$1281,0)))^(1/5)-1)*100)</f>
        <v>23.808784136769123</v>
      </c>
      <c r="V162" s="673" t="str">
        <f>IF(INDEX(Historical!$O$7:$O$1250,MATCH(B162,Historical!$B$7:$B$1281,0))=0,"n/a",((INDEX(Historical!$C$7:$C$1259,MATCH(B162,Historical!$B$7:$B$1281,0))/INDEX(Historical!$O$7:$O$1250,MATCH(B162,Historical!$B$7:$B$1281,0)))^(1/10)-1)*100)</f>
        <v>n/a</v>
      </c>
      <c r="W162" s="674" t="str">
        <f t="shared" si="38"/>
        <v>n/a</v>
      </c>
      <c r="X162" s="675">
        <f t="shared" si="39"/>
        <v>1.2869613046902229</v>
      </c>
      <c r="Y162" s="646"/>
      <c r="Z162" s="624">
        <f t="shared" si="40"/>
        <v>36.363636363636367</v>
      </c>
      <c r="AA162" s="853">
        <f t="shared" si="41"/>
        <v>11.306818181818182</v>
      </c>
      <c r="AB162" s="854">
        <v>12</v>
      </c>
      <c r="AC162" s="833">
        <v>0.88</v>
      </c>
      <c r="AD162" s="833">
        <v>1.42</v>
      </c>
      <c r="AE162" s="833">
        <v>5.0199999999999996</v>
      </c>
      <c r="AF162" s="833">
        <v>1.43</v>
      </c>
      <c r="AG162" s="833">
        <v>13</v>
      </c>
      <c r="AH162" s="833">
        <v>-5.8000000000000007</v>
      </c>
      <c r="AI162" s="833">
        <v>-14.2</v>
      </c>
      <c r="AJ162" s="833">
        <v>18.5</v>
      </c>
      <c r="AK162" s="833">
        <v>8</v>
      </c>
      <c r="AL162" s="845">
        <v>337.65</v>
      </c>
      <c r="AM162" s="839">
        <v>2.1999999999999997</v>
      </c>
      <c r="AN162" s="833">
        <v>0.09</v>
      </c>
      <c r="AO162" s="711">
        <f t="shared" si="42"/>
        <v>15.718046356960992</v>
      </c>
      <c r="AP162" s="712">
        <f t="shared" si="43"/>
        <v>27.024864538779173</v>
      </c>
      <c r="AQ162" s="855">
        <f t="shared" si="44"/>
        <v>-15.229066826469884</v>
      </c>
      <c r="AR162" s="624">
        <f>INDEX(Historical!$C$7:$C$1259,MATCH(B162,Historical!$B$7:$B$1281,0))*IF(AH162="n/a",1.03,IF(AH162&lt;0,1.01,IF(AH162&gt;10,1.1,(1+AH162/100))))</f>
        <v>0.32319999999999999</v>
      </c>
      <c r="AS162" s="853">
        <f t="shared" si="45"/>
        <v>0.326432</v>
      </c>
      <c r="AT162" s="853">
        <f t="shared" si="49"/>
        <v>0.35254656000000001</v>
      </c>
      <c r="AU162" s="853">
        <f t="shared" si="49"/>
        <v>0.38075028480000006</v>
      </c>
      <c r="AV162" s="853">
        <f t="shared" si="49"/>
        <v>0.41121030758400007</v>
      </c>
      <c r="AW162" s="624">
        <f t="shared" si="46"/>
        <v>1.794139152384</v>
      </c>
      <c r="AX162" s="719">
        <f t="shared" si="47"/>
        <v>18.031549270190954</v>
      </c>
      <c r="AY162" s="900">
        <v>0.84</v>
      </c>
      <c r="AZ162" s="839">
        <v>61.79</v>
      </c>
      <c r="BA162" s="839">
        <v>-6.660000000000001</v>
      </c>
      <c r="BB162" s="839">
        <v>7.68</v>
      </c>
      <c r="BC162" s="839">
        <v>24.779999999999998</v>
      </c>
      <c r="BD162" s="874"/>
      <c r="BE162" s="597">
        <v>2014</v>
      </c>
      <c r="BF162" s="865">
        <f t="shared" si="48"/>
        <v>0</v>
      </c>
      <c r="BG162" s="849">
        <v>1.3</v>
      </c>
    </row>
    <row r="163" spans="1:59" s="831" customFormat="1" ht="12.75" customHeight="1" x14ac:dyDescent="0.2">
      <c r="A163" s="847" t="s">
        <v>3964</v>
      </c>
      <c r="B163" s="842" t="s">
        <v>3965</v>
      </c>
      <c r="C163" s="898" t="s">
        <v>108</v>
      </c>
      <c r="D163" s="898" t="s">
        <v>4265</v>
      </c>
      <c r="E163" s="705">
        <v>7</v>
      </c>
      <c r="F163" s="1153">
        <v>624</v>
      </c>
      <c r="G163" s="1153" t="s">
        <v>106</v>
      </c>
      <c r="H163" s="1153" t="s">
        <v>106</v>
      </c>
      <c r="I163" s="841">
        <v>19.05</v>
      </c>
      <c r="J163" s="624">
        <f t="shared" si="35"/>
        <v>3.3595800524934383</v>
      </c>
      <c r="K163" s="844">
        <v>0.16</v>
      </c>
      <c r="L163" s="854">
        <v>4</v>
      </c>
      <c r="M163" s="615">
        <f t="shared" si="36"/>
        <v>0.64</v>
      </c>
      <c r="N163" s="837" t="s">
        <v>148</v>
      </c>
      <c r="O163" s="706">
        <v>0.15</v>
      </c>
      <c r="P163" s="904">
        <v>43874</v>
      </c>
      <c r="Q163" s="904">
        <v>43905</v>
      </c>
      <c r="R163" s="615">
        <f t="shared" si="37"/>
        <v>6.6666666666666732</v>
      </c>
      <c r="S163" s="673">
        <f>IF(INDEX(Historical!$D$7:$D$1257,MATCH(B163,Historical!$B$7:$B$1281,0))=0,"n/a",(INDEX(Historical!$C$7:$C$1259,MATCH(B163,Historical!$B$7:$B$1281,0))/INDEX(Historical!$D$7:$D$1257,MATCH(B163,Historical!$B$7:$B$1281,0))-1)*100)</f>
        <v>6.6666666666666652</v>
      </c>
      <c r="T163" s="673">
        <f>IF(INDEX(Historical!$F$7:$F$1250,MATCH(B163,Historical!$B$7:$B$1281,0))=0,"n/a",((INDEX(Historical!$C$7:$C$1259,MATCH(B163,Historical!$B$7:$B$1281,0))/INDEX(Historical!$F$7:$F$1250,MATCH(B163,Historical!$B$7:$B$1281,0)))^(1/3)-1)*100)</f>
        <v>10.064241629820891</v>
      </c>
      <c r="U163" s="673">
        <f>IF(INDEX(Historical!$H$7:$H$1250,MATCH(B163,Historical!$B$7:$B$1281,0))=0,"n/a",((INDEX(Historical!$C$7:$C$1259,MATCH(B163,Historical!$B$7:$B$1281,0))/INDEX(Historical!$H$7:$H$1250,MATCH(B163,Historical!$B$7:$B$1281,0)))^(1/5)-1)*100)</f>
        <v>35.522182680096194</v>
      </c>
      <c r="V163" s="673">
        <f>IF(INDEX(Historical!$O$7:$O$1250,MATCH(B163,Historical!$B$7:$B$1281,0))=0,"n/a",((INDEX(Historical!$C$7:$C$1259,MATCH(B163,Historical!$B$7:$B$1281,0))/INDEX(Historical!$O$7:$O$1250,MATCH(B163,Historical!$B$7:$B$1281,0)))^(1/10)-1)*100)</f>
        <v>18.222427548378416</v>
      </c>
      <c r="W163" s="674">
        <f t="shared" si="38"/>
        <v>1.9493661086476513</v>
      </c>
      <c r="X163" s="675" t="str">
        <f t="shared" si="39"/>
        <v>n/a</v>
      </c>
      <c r="Y163" s="646"/>
      <c r="Z163" s="624" t="str">
        <f t="shared" si="40"/>
        <v>n/a</v>
      </c>
      <c r="AA163" s="853" t="str">
        <f t="shared" si="41"/>
        <v>n/a</v>
      </c>
      <c r="AB163" s="854">
        <v>12</v>
      </c>
      <c r="AC163" s="833" t="s">
        <v>136</v>
      </c>
      <c r="AD163" s="833" t="s">
        <v>136</v>
      </c>
      <c r="AE163" s="833" t="s">
        <v>136</v>
      </c>
      <c r="AF163" s="833" t="s">
        <v>136</v>
      </c>
      <c r="AG163" s="833" t="s">
        <v>136</v>
      </c>
      <c r="AH163" s="833" t="s">
        <v>136</v>
      </c>
      <c r="AI163" s="833" t="s">
        <v>136</v>
      </c>
      <c r="AJ163" s="833" t="s">
        <v>136</v>
      </c>
      <c r="AK163" s="833" t="s">
        <v>136</v>
      </c>
      <c r="AL163" s="845" t="s">
        <v>136</v>
      </c>
      <c r="AM163" s="839" t="s">
        <v>136</v>
      </c>
      <c r="AN163" s="833" t="s">
        <v>136</v>
      </c>
      <c r="AO163" s="711" t="str">
        <f t="shared" si="42"/>
        <v>n/a</v>
      </c>
      <c r="AP163" s="712">
        <f t="shared" si="43"/>
        <v>38.881762732589635</v>
      </c>
      <c r="AQ163" s="855" t="str">
        <f t="shared" si="44"/>
        <v>n/a</v>
      </c>
      <c r="AR163" s="624">
        <f>INDEX(Historical!$C$7:$C$1259,MATCH(B163,Historical!$B$7:$B$1281,0))*IF(AH163="n/a",1.03,IF(AH163&lt;0,1.01,IF(AH163&gt;10,1.1,(1+AH163/100))))</f>
        <v>0.65920000000000001</v>
      </c>
      <c r="AS163" s="853">
        <f t="shared" si="45"/>
        <v>0.67897600000000002</v>
      </c>
      <c r="AT163" s="853">
        <f t="shared" si="49"/>
        <v>0.69934528000000007</v>
      </c>
      <c r="AU163" s="853">
        <f t="shared" si="49"/>
        <v>0.72032563840000008</v>
      </c>
      <c r="AV163" s="853">
        <f t="shared" si="49"/>
        <v>0.74193540755200005</v>
      </c>
      <c r="AW163" s="624">
        <f t="shared" si="46"/>
        <v>3.4997823259520002</v>
      </c>
      <c r="AX163" s="719">
        <f t="shared" si="47"/>
        <v>18.371560766152232</v>
      </c>
      <c r="AY163" s="900" t="s">
        <v>136</v>
      </c>
      <c r="AZ163" s="839" t="s">
        <v>136</v>
      </c>
      <c r="BA163" s="839" t="s">
        <v>136</v>
      </c>
      <c r="BB163" s="839" t="s">
        <v>136</v>
      </c>
      <c r="BC163" s="839" t="s">
        <v>136</v>
      </c>
      <c r="BD163" s="874" t="s">
        <v>4199</v>
      </c>
      <c r="BE163" s="597">
        <v>2014</v>
      </c>
      <c r="BF163" s="865">
        <f t="shared" si="48"/>
        <v>0</v>
      </c>
      <c r="BG163" s="849" t="s">
        <v>136</v>
      </c>
    </row>
    <row r="164" spans="1:59" s="831" customFormat="1" ht="12.75" customHeight="1" x14ac:dyDescent="0.2">
      <c r="A164" s="838" t="s">
        <v>3881</v>
      </c>
      <c r="B164" s="842" t="s">
        <v>3882</v>
      </c>
      <c r="C164" s="898" t="s">
        <v>4253</v>
      </c>
      <c r="D164" s="898" t="s">
        <v>4254</v>
      </c>
      <c r="E164" s="705">
        <v>7</v>
      </c>
      <c r="F164" s="1153">
        <v>625</v>
      </c>
      <c r="G164" s="1153" t="s">
        <v>106</v>
      </c>
      <c r="H164" s="1153" t="s">
        <v>106</v>
      </c>
      <c r="I164" s="841">
        <v>56.71</v>
      </c>
      <c r="J164" s="624">
        <f t="shared" si="35"/>
        <v>4.1967906894727562</v>
      </c>
      <c r="K164" s="844">
        <v>0.59499999999999997</v>
      </c>
      <c r="L164" s="854">
        <v>4</v>
      </c>
      <c r="M164" s="615">
        <f t="shared" si="36"/>
        <v>2.38</v>
      </c>
      <c r="N164" s="837" t="s">
        <v>992</v>
      </c>
      <c r="O164" s="706">
        <v>0.58499999999999996</v>
      </c>
      <c r="P164" s="904">
        <v>43882</v>
      </c>
      <c r="Q164" s="904">
        <v>43895</v>
      </c>
      <c r="R164" s="615">
        <f t="shared" si="37"/>
        <v>1.7094017094017109</v>
      </c>
      <c r="S164" s="673">
        <f>IF(INDEX(Historical!$D$7:$D$1257,MATCH(B164,Historical!$B$7:$B$1281,0))=0,"n/a",(INDEX(Historical!$C$7:$C$1259,MATCH(B164,Historical!$B$7:$B$1281,0))/INDEX(Historical!$D$7:$D$1257,MATCH(B164,Historical!$B$7:$B$1281,0))-1)*100)</f>
        <v>1.7094017094017033</v>
      </c>
      <c r="T164" s="673">
        <f>IF(INDEX(Historical!$F$7:$F$1250,MATCH(B164,Historical!$B$7:$B$1281,0))=0,"n/a",((INDEX(Historical!$C$7:$C$1259,MATCH(B164,Historical!$B$7:$B$1281,0))/INDEX(Historical!$F$7:$F$1250,MATCH(B164,Historical!$B$7:$B$1281,0)))^(1/3)-1)*100)</f>
        <v>4.2603601458844453</v>
      </c>
      <c r="U164" s="673">
        <f>IF(INDEX(Historical!$H$7:$H$1250,MATCH(B164,Historical!$B$7:$B$1281,0))=0,"n/a",((INDEX(Historical!$C$7:$C$1259,MATCH(B164,Historical!$B$7:$B$1281,0))/INDEX(Historical!$H$7:$H$1250,MATCH(B164,Historical!$B$7:$B$1281,0)))^(1/5)-1)*100)</f>
        <v>4.172969815837968</v>
      </c>
      <c r="V164" s="673">
        <f>IF(INDEX(Historical!$O$7:$O$1250,MATCH(B164,Historical!$B$7:$B$1281,0))=0,"n/a",((INDEX(Historical!$C$7:$C$1259,MATCH(B164,Historical!$B$7:$B$1281,0))/INDEX(Historical!$O$7:$O$1250,MATCH(B164,Historical!$B$7:$B$1281,0)))^(1/10)-1)*100)</f>
        <v>2.5511471644569239</v>
      </c>
      <c r="W164" s="674">
        <f t="shared" si="38"/>
        <v>1.6357228912453938</v>
      </c>
      <c r="X164" s="675" t="str">
        <f t="shared" si="39"/>
        <v>n/a</v>
      </c>
      <c r="Y164" s="649"/>
      <c r="Z164" s="624">
        <f t="shared" si="40"/>
        <v>915.38461538461536</v>
      </c>
      <c r="AA164" s="853">
        <f t="shared" si="41"/>
        <v>218.11538461538461</v>
      </c>
      <c r="AB164" s="854">
        <v>12</v>
      </c>
      <c r="AC164" s="833">
        <v>0.26</v>
      </c>
      <c r="AD164" s="833">
        <v>23.85</v>
      </c>
      <c r="AE164" s="833">
        <v>9.39</v>
      </c>
      <c r="AF164" s="833">
        <v>1.62</v>
      </c>
      <c r="AG164" s="833">
        <v>0.70000000000000007</v>
      </c>
      <c r="AH164" s="833">
        <v>-81.399999999999991</v>
      </c>
      <c r="AI164" s="833">
        <v>26.640000000000004</v>
      </c>
      <c r="AJ164" s="833">
        <v>-27.900000000000002</v>
      </c>
      <c r="AK164" s="833">
        <v>9.1</v>
      </c>
      <c r="AL164" s="845">
        <v>9540</v>
      </c>
      <c r="AM164" s="839">
        <v>0.5</v>
      </c>
      <c r="AN164" s="833">
        <v>0.66</v>
      </c>
      <c r="AO164" s="711">
        <f t="shared" si="42"/>
        <v>-209.74562411007389</v>
      </c>
      <c r="AP164" s="712">
        <f t="shared" si="43"/>
        <v>8.3697605053107242</v>
      </c>
      <c r="AQ164" s="855">
        <f t="shared" si="44"/>
        <v>296.28660956822262</v>
      </c>
      <c r="AR164" s="624">
        <f>INDEX(Historical!$C$7:$C$1259,MATCH(B164,Historical!$B$7:$B$1281,0))*IF(AH164="n/a",1.03,IF(AH164&lt;0,1.01,IF(AH164&gt;10,1.1,(1+AH164/100))))</f>
        <v>2.4037999999999999</v>
      </c>
      <c r="AS164" s="853">
        <f t="shared" si="45"/>
        <v>2.64418</v>
      </c>
      <c r="AT164" s="853">
        <f t="shared" si="49"/>
        <v>2.8848003799999997</v>
      </c>
      <c r="AU164" s="853">
        <f t="shared" si="49"/>
        <v>3.1473172145799997</v>
      </c>
      <c r="AV164" s="853">
        <f t="shared" si="49"/>
        <v>3.4337230811067796</v>
      </c>
      <c r="AW164" s="624">
        <f t="shared" si="46"/>
        <v>14.51382067568678</v>
      </c>
      <c r="AX164" s="719">
        <f t="shared" si="47"/>
        <v>25.593053563193052</v>
      </c>
      <c r="AY164" s="900">
        <v>1.1100000000000001</v>
      </c>
      <c r="AZ164" s="839">
        <v>78.33</v>
      </c>
      <c r="BA164" s="839">
        <v>-5.72</v>
      </c>
      <c r="BB164" s="839">
        <v>6.38</v>
      </c>
      <c r="BC164" s="839">
        <v>25.290000000000003</v>
      </c>
      <c r="BD164" s="874"/>
      <c r="BE164" s="597">
        <v>2014</v>
      </c>
      <c r="BF164" s="865">
        <f t="shared" si="48"/>
        <v>0</v>
      </c>
      <c r="BG164" s="849">
        <v>0.4</v>
      </c>
    </row>
    <row r="165" spans="1:59" s="831" customFormat="1" ht="12.75" customHeight="1" x14ac:dyDescent="0.2">
      <c r="A165" s="676" t="s">
        <v>4102</v>
      </c>
      <c r="B165" s="754" t="s">
        <v>4099</v>
      </c>
      <c r="C165" s="898" t="s">
        <v>108</v>
      </c>
      <c r="D165" s="898" t="s">
        <v>118</v>
      </c>
      <c r="E165" s="705">
        <v>7</v>
      </c>
      <c r="F165" s="1153">
        <v>626</v>
      </c>
      <c r="G165" s="1153" t="s">
        <v>106</v>
      </c>
      <c r="H165" s="1153" t="s">
        <v>106</v>
      </c>
      <c r="I165" s="850">
        <v>21.5</v>
      </c>
      <c r="J165" s="624">
        <f t="shared" si="35"/>
        <v>5.2093023255813957</v>
      </c>
      <c r="K165" s="831">
        <v>0.28000000000000003</v>
      </c>
      <c r="L165" s="1153">
        <v>4</v>
      </c>
      <c r="M165" s="615">
        <f t="shared" si="36"/>
        <v>1.1200000000000001</v>
      </c>
      <c r="N165" s="1153" t="s">
        <v>325</v>
      </c>
      <c r="O165" s="578">
        <v>0.25</v>
      </c>
      <c r="P165" s="904">
        <v>43885</v>
      </c>
      <c r="Q165" s="904">
        <v>43909</v>
      </c>
      <c r="R165" s="615">
        <f t="shared" si="37"/>
        <v>12.000000000000011</v>
      </c>
      <c r="S165" s="673">
        <f>IF(INDEX(Historical!$D$7:$D$1257,MATCH(B165,Historical!$B$7:$B$1281,0))=0,"n/a",(INDEX(Historical!$C$7:$C$1259,MATCH(B165,Historical!$B$7:$B$1281,0))/INDEX(Historical!$D$7:$D$1257,MATCH(B165,Historical!$B$7:$B$1281,0))-1)*100)</f>
        <v>12.000000000000011</v>
      </c>
      <c r="T165" s="673">
        <f>IF(INDEX(Historical!$F$7:$F$1250,MATCH(B165,Historical!$B$7:$B$1281,0))=0,"n/a",((INDEX(Historical!$C$7:$C$1259,MATCH(B165,Historical!$B$7:$B$1281,0))/INDEX(Historical!$F$7:$F$1250,MATCH(B165,Historical!$B$7:$B$1281,0)))^(1/3)-1)*100)</f>
        <v>10.951894815076436</v>
      </c>
      <c r="U165" s="673">
        <f>IF(INDEX(Historical!$H$7:$H$1250,MATCH(B165,Historical!$B$7:$B$1281,0))=0,"n/a",((INDEX(Historical!$C$7:$C$1259,MATCH(B165,Historical!$B$7:$B$1281,0))/INDEX(Historical!$H$7:$H$1250,MATCH(B165,Historical!$B$7:$B$1281,0)))^(1/5)-1)*100)</f>
        <v>11.15648817398467</v>
      </c>
      <c r="V165" s="673">
        <f>IF(INDEX(Historical!$O$7:$O$1250,MATCH(B165,Historical!$B$7:$B$1281,0))=0,"n/a",((INDEX(Historical!$C$7:$C$1259,MATCH(B165,Historical!$B$7:$B$1281,0))/INDEX(Historical!$O$7:$O$1250,MATCH(B165,Historical!$B$7:$B$1281,0)))^(1/10)-1)*100)</f>
        <v>7.9745662018819718</v>
      </c>
      <c r="W165" s="674">
        <f t="shared" si="38"/>
        <v>1.3990087851238573</v>
      </c>
      <c r="X165" s="675">
        <f t="shared" si="39"/>
        <v>0.47677299888823371</v>
      </c>
      <c r="Y165" s="646" t="s">
        <v>4543</v>
      </c>
      <c r="Z165" s="624">
        <f t="shared" si="40"/>
        <v>48.068669527897001</v>
      </c>
      <c r="AA165" s="853">
        <f t="shared" si="41"/>
        <v>9.2274678111587978</v>
      </c>
      <c r="AB165" s="854">
        <v>12</v>
      </c>
      <c r="AC165" s="849">
        <v>2.33</v>
      </c>
      <c r="AD165" s="849">
        <v>1.05</v>
      </c>
      <c r="AE165" s="833">
        <v>0.68</v>
      </c>
      <c r="AF165" s="833">
        <v>1.1100000000000001</v>
      </c>
      <c r="AG165" s="833">
        <v>11.600000000000001</v>
      </c>
      <c r="AH165" s="833">
        <v>6</v>
      </c>
      <c r="AI165" s="833">
        <v>7.22</v>
      </c>
      <c r="AJ165" s="653">
        <v>23.400000000000002</v>
      </c>
      <c r="AK165" s="653">
        <v>8.82</v>
      </c>
      <c r="AL165" s="849">
        <v>41560</v>
      </c>
      <c r="AM165" s="849">
        <v>0.01</v>
      </c>
      <c r="AN165" s="849">
        <v>0.28999999999999998</v>
      </c>
      <c r="AO165" s="711">
        <f t="shared" si="42"/>
        <v>7.1383226884072695</v>
      </c>
      <c r="AP165" s="712">
        <f t="shared" si="43"/>
        <v>16.365790499566067</v>
      </c>
      <c r="AQ165" s="855">
        <f t="shared" si="44"/>
        <v>-32.529877327034541</v>
      </c>
      <c r="AR165" s="624">
        <f>INDEX(Historical!$C$7:$C$1259,MATCH(B165,Historical!$B$7:$B$1281,0))*IF(AH165="n/a",1.03,IF(AH165&lt;0,1.01,IF(AH165&gt;10,1.1,(1+AH165/100))))</f>
        <v>1.1872000000000003</v>
      </c>
      <c r="AS165" s="853">
        <f t="shared" si="45"/>
        <v>1.2729158400000002</v>
      </c>
      <c r="AT165" s="853">
        <f t="shared" si="49"/>
        <v>1.3851870170880003</v>
      </c>
      <c r="AU165" s="853">
        <f t="shared" si="49"/>
        <v>1.5073605119951621</v>
      </c>
      <c r="AV165" s="853">
        <f t="shared" si="49"/>
        <v>1.6403097091531356</v>
      </c>
      <c r="AW165" s="624">
        <f t="shared" si="46"/>
        <v>6.9929730782362984</v>
      </c>
      <c r="AX165" s="719">
        <f t="shared" si="47"/>
        <v>32.525456177843246</v>
      </c>
      <c r="AY165" s="701">
        <v>1.4</v>
      </c>
      <c r="AZ165" s="833">
        <v>97.97</v>
      </c>
      <c r="BA165" s="833">
        <v>-3.37</v>
      </c>
      <c r="BB165" s="833">
        <v>6.8000000000000007</v>
      </c>
      <c r="BC165" s="833">
        <v>30.5</v>
      </c>
      <c r="BD165" s="874"/>
      <c r="BE165" s="597">
        <v>2014</v>
      </c>
      <c r="BF165" s="865">
        <f t="shared" si="48"/>
        <v>0</v>
      </c>
      <c r="BG165" s="849">
        <v>0.70000000000000007</v>
      </c>
    </row>
    <row r="166" spans="1:59" s="831" customFormat="1" ht="12.75" customHeight="1" x14ac:dyDescent="0.2">
      <c r="A166" s="847" t="s">
        <v>4145</v>
      </c>
      <c r="B166" s="578" t="s">
        <v>3896</v>
      </c>
      <c r="C166" s="898" t="s">
        <v>108</v>
      </c>
      <c r="D166" s="898" t="s">
        <v>4265</v>
      </c>
      <c r="E166" s="705">
        <v>7</v>
      </c>
      <c r="F166" s="1153">
        <v>627</v>
      </c>
      <c r="G166" s="1153" t="s">
        <v>106</v>
      </c>
      <c r="H166" s="1153" t="s">
        <v>106</v>
      </c>
      <c r="I166" s="841">
        <v>20.37</v>
      </c>
      <c r="J166" s="624">
        <f t="shared" si="35"/>
        <v>5.4982817869415817</v>
      </c>
      <c r="K166" s="844">
        <v>0.28000000000000003</v>
      </c>
      <c r="L166" s="854">
        <v>4</v>
      </c>
      <c r="M166" s="615">
        <f t="shared" si="36"/>
        <v>1.1200000000000001</v>
      </c>
      <c r="N166" s="837" t="s">
        <v>201</v>
      </c>
      <c r="O166" s="706">
        <v>0.27</v>
      </c>
      <c r="P166" s="904">
        <v>43899</v>
      </c>
      <c r="Q166" s="904">
        <v>43914</v>
      </c>
      <c r="R166" s="615">
        <f t="shared" si="37"/>
        <v>3.7037037037037068</v>
      </c>
      <c r="S166" s="673">
        <f>IF(INDEX(Historical!$D$7:$D$1257,MATCH(B166,Historical!$B$7:$B$1281,0))=0,"n/a",(INDEX(Historical!$C$7:$C$1259,MATCH(B166,Historical!$B$7:$B$1281,0))/INDEX(Historical!$D$7:$D$1257,MATCH(B166,Historical!$B$7:$B$1281,0))-1)*100)</f>
        <v>7.6923076923077094</v>
      </c>
      <c r="T166" s="673">
        <f>IF(INDEX(Historical!$F$7:$F$1250,MATCH(B166,Historical!$B$7:$B$1281,0))=0,"n/a",((INDEX(Historical!$C$7:$C$1259,MATCH(B166,Historical!$B$7:$B$1281,0))/INDEX(Historical!$F$7:$F$1250,MATCH(B166,Historical!$B$7:$B$1281,0)))^(1/3)-1)*100)</f>
        <v>23.81939291534627</v>
      </c>
      <c r="U166" s="673">
        <f>IF(INDEX(Historical!$H$7:$H$1250,MATCH(B166,Historical!$B$7:$B$1281,0))=0,"n/a",((INDEX(Historical!$C$7:$C$1259,MATCH(B166,Historical!$B$7:$B$1281,0))/INDEX(Historical!$H$7:$H$1250,MATCH(B166,Historical!$B$7:$B$1281,0)))^(1/5)-1)*100)</f>
        <v>26.925189688338303</v>
      </c>
      <c r="V166" s="673">
        <f>IF(INDEX(Historical!$O$7:$O$1250,MATCH(B166,Historical!$B$7:$B$1281,0))=0,"n/a",((INDEX(Historical!$C$7:$C$1259,MATCH(B166,Historical!$B$7:$B$1281,0))/INDEX(Historical!$O$7:$O$1250,MATCH(B166,Historical!$B$7:$B$1281,0)))^(1/10)-1)*100)</f>
        <v>23.11444133449163</v>
      </c>
      <c r="W166" s="674">
        <f t="shared" si="38"/>
        <v>1.1648643935927723</v>
      </c>
      <c r="X166" s="675">
        <f t="shared" si="39"/>
        <v>7.4792193578717514</v>
      </c>
      <c r="Y166" s="634"/>
      <c r="Z166" s="624">
        <f t="shared" si="40"/>
        <v>386.20689655172418</v>
      </c>
      <c r="AA166" s="853">
        <f t="shared" si="41"/>
        <v>70.24137931034484</v>
      </c>
      <c r="AB166" s="854">
        <v>12</v>
      </c>
      <c r="AC166" s="833">
        <v>0.28999999999999998</v>
      </c>
      <c r="AD166" s="833" t="s">
        <v>136</v>
      </c>
      <c r="AE166" s="833">
        <v>13.2</v>
      </c>
      <c r="AF166" s="833">
        <v>3.44</v>
      </c>
      <c r="AG166" s="833">
        <v>4.9000000000000004</v>
      </c>
      <c r="AH166" s="833">
        <v>3.5999999999999996</v>
      </c>
      <c r="AI166" s="833">
        <v>-8.93</v>
      </c>
      <c r="AJ166" s="833">
        <v>3.5999999999999996</v>
      </c>
      <c r="AK166" s="833" t="s">
        <v>136</v>
      </c>
      <c r="AL166" s="845">
        <v>5770</v>
      </c>
      <c r="AM166" s="839">
        <v>0.3</v>
      </c>
      <c r="AN166" s="833">
        <v>0</v>
      </c>
      <c r="AO166" s="711">
        <f t="shared" si="42"/>
        <v>-37.817907835064958</v>
      </c>
      <c r="AP166" s="712">
        <f t="shared" si="43"/>
        <v>32.423471475279882</v>
      </c>
      <c r="AQ166" s="855">
        <f t="shared" si="44"/>
        <v>227.70606397779108</v>
      </c>
      <c r="AR166" s="624">
        <f>INDEX(Historical!$C$7:$C$1259,MATCH(B166,Historical!$B$7:$B$1281,0))*IF(AH166="n/a",1.03,IF(AH166&lt;0,1.01,IF(AH166&gt;10,1.1,(1+AH166/100))))</f>
        <v>1.1603200000000002</v>
      </c>
      <c r="AS166" s="853">
        <f t="shared" si="45"/>
        <v>1.1719232000000002</v>
      </c>
      <c r="AT166" s="853">
        <f t="shared" si="49"/>
        <v>1.2070808960000001</v>
      </c>
      <c r="AU166" s="853">
        <f t="shared" si="49"/>
        <v>1.2432933228800001</v>
      </c>
      <c r="AV166" s="853">
        <f t="shared" si="49"/>
        <v>1.2805921225664001</v>
      </c>
      <c r="AW166" s="624">
        <f t="shared" si="46"/>
        <v>6.0632095414464011</v>
      </c>
      <c r="AX166" s="719">
        <f t="shared" si="47"/>
        <v>29.765388028701032</v>
      </c>
      <c r="AY166" s="900">
        <v>0.46</v>
      </c>
      <c r="AZ166" s="839">
        <v>61.029999999999994</v>
      </c>
      <c r="BA166" s="839">
        <v>-5.87</v>
      </c>
      <c r="BB166" s="839">
        <v>3.8600000000000003</v>
      </c>
      <c r="BC166" s="839">
        <v>21.990000000000002</v>
      </c>
      <c r="BD166" s="874"/>
      <c r="BE166" s="597">
        <v>2014</v>
      </c>
      <c r="BF166" s="865">
        <f t="shared" si="48"/>
        <v>0</v>
      </c>
      <c r="BG166" s="849">
        <v>0.5</v>
      </c>
    </row>
    <row r="167" spans="1:59" s="831" customFormat="1" ht="12.75" customHeight="1" x14ac:dyDescent="0.2">
      <c r="A167" s="838" t="s">
        <v>2909</v>
      </c>
      <c r="B167" s="578" t="s">
        <v>2910</v>
      </c>
      <c r="C167" s="898" t="s">
        <v>108</v>
      </c>
      <c r="D167" s="898" t="s">
        <v>4272</v>
      </c>
      <c r="E167" s="705">
        <v>7</v>
      </c>
      <c r="F167" s="1153">
        <v>628</v>
      </c>
      <c r="G167" s="1153" t="s">
        <v>106</v>
      </c>
      <c r="H167" s="1153" t="s">
        <v>106</v>
      </c>
      <c r="I167" s="841">
        <v>14.32</v>
      </c>
      <c r="J167" s="624">
        <f t="shared" si="35"/>
        <v>3.9804469273743011</v>
      </c>
      <c r="K167" s="844">
        <v>0.14249999999999999</v>
      </c>
      <c r="L167" s="854">
        <v>4</v>
      </c>
      <c r="M167" s="615">
        <f t="shared" si="36"/>
        <v>0.56999999999999995</v>
      </c>
      <c r="N167" s="837" t="s">
        <v>325</v>
      </c>
      <c r="O167" s="706">
        <v>0.14000000000000001</v>
      </c>
      <c r="P167" s="904">
        <v>43899</v>
      </c>
      <c r="Q167" s="904">
        <v>43910</v>
      </c>
      <c r="R167" s="615">
        <f t="shared" si="37"/>
        <v>1.7857142857142672</v>
      </c>
      <c r="S167" s="673">
        <f>IF(INDEX(Historical!$D$7:$D$1257,MATCH(B167,Historical!$B$7:$B$1281,0))=0,"n/a",(INDEX(Historical!$C$7:$C$1259,MATCH(B167,Historical!$B$7:$B$1281,0))/INDEX(Historical!$D$7:$D$1257,MATCH(B167,Historical!$B$7:$B$1281,0))-1)*100)</f>
        <v>4.5871559633027248</v>
      </c>
      <c r="T167" s="673">
        <f>IF(INDEX(Historical!$F$7:$F$1250,MATCH(B167,Historical!$B$7:$B$1281,0))=0,"n/a",((INDEX(Historical!$C$7:$C$1259,MATCH(B167,Historical!$B$7:$B$1281,0))/INDEX(Historical!$F$7:$F$1250,MATCH(B167,Historical!$B$7:$B$1281,0)))^(1/3)-1)*100)</f>
        <v>7.4085881578130008</v>
      </c>
      <c r="U167" s="673">
        <f>IF(INDEX(Historical!$H$7:$H$1250,MATCH(B167,Historical!$B$7:$B$1281,0))=0,"n/a",((INDEX(Historical!$C$7:$C$1259,MATCH(B167,Historical!$B$7:$B$1281,0))/INDEX(Historical!$H$7:$H$1250,MATCH(B167,Historical!$B$7:$B$1281,0)))^(1/5)-1)*100)</f>
        <v>9.0271416315252928</v>
      </c>
      <c r="V167" s="673">
        <f>IF(INDEX(Historical!$O$7:$O$1250,MATCH(B167,Historical!$B$7:$B$1281,0))=0,"n/a",((INDEX(Historical!$C$7:$C$1259,MATCH(B167,Historical!$B$7:$B$1281,0))/INDEX(Historical!$O$7:$O$1250,MATCH(B167,Historical!$B$7:$B$1281,0)))^(1/10)-1)*100)</f>
        <v>0.17715250096359547</v>
      </c>
      <c r="W167" s="674">
        <f t="shared" si="38"/>
        <v>50.956896360048312</v>
      </c>
      <c r="X167" s="675">
        <f t="shared" si="39"/>
        <v>0.54054740308534688</v>
      </c>
      <c r="Y167" s="637"/>
      <c r="Z167" s="624">
        <f t="shared" si="40"/>
        <v>41.007194244604314</v>
      </c>
      <c r="AA167" s="853">
        <f t="shared" si="41"/>
        <v>10.302158273381297</v>
      </c>
      <c r="AB167" s="854">
        <v>12</v>
      </c>
      <c r="AC167" s="833">
        <v>1.39</v>
      </c>
      <c r="AD167" s="833">
        <v>1.38</v>
      </c>
      <c r="AE167" s="833">
        <v>3.06</v>
      </c>
      <c r="AF167" s="833">
        <v>1.17</v>
      </c>
      <c r="AG167" s="833">
        <v>11.5</v>
      </c>
      <c r="AH167" s="833">
        <v>16.8</v>
      </c>
      <c r="AI167" s="833">
        <v>14.06</v>
      </c>
      <c r="AJ167" s="833">
        <v>16.7</v>
      </c>
      <c r="AK167" s="833">
        <v>7.7</v>
      </c>
      <c r="AL167" s="845">
        <v>84.56</v>
      </c>
      <c r="AM167" s="839">
        <v>4.1000000000000005</v>
      </c>
      <c r="AN167" s="833">
        <v>0.35</v>
      </c>
      <c r="AO167" s="711">
        <f t="shared" si="42"/>
        <v>2.7054302855182968</v>
      </c>
      <c r="AP167" s="712">
        <f t="shared" si="43"/>
        <v>13.007588558899593</v>
      </c>
      <c r="AQ167" s="855">
        <f t="shared" si="44"/>
        <v>-26.807634946271396</v>
      </c>
      <c r="AR167" s="624">
        <f>INDEX(Historical!$C$7:$C$1259,MATCH(B167,Historical!$B$7:$B$1281,0))*IF(AH167="n/a",1.03,IF(AH167&lt;0,1.01,IF(AH167&gt;10,1.1,(1+AH167/100))))</f>
        <v>0.627</v>
      </c>
      <c r="AS167" s="853">
        <f t="shared" si="45"/>
        <v>0.68970000000000009</v>
      </c>
      <c r="AT167" s="853">
        <f t="shared" ref="AT167:AV186" si="50">IF($AK167="n/a",1.03*AS167,IF($AK167&lt;0,1.01*AS167,IF($AK167&gt;10,1.1*AS167,(1+$AK167/100)*AS167)))</f>
        <v>0.74280690000000005</v>
      </c>
      <c r="AU167" s="853">
        <f t="shared" si="50"/>
        <v>0.80000303130000006</v>
      </c>
      <c r="AV167" s="853">
        <f t="shared" si="50"/>
        <v>0.86160326471010007</v>
      </c>
      <c r="AW167" s="624">
        <f t="shared" si="46"/>
        <v>3.7211131960101005</v>
      </c>
      <c r="AX167" s="719">
        <f t="shared" si="47"/>
        <v>25.985427346439248</v>
      </c>
      <c r="AY167" s="900">
        <v>0.42</v>
      </c>
      <c r="AZ167" s="839">
        <v>58.36</v>
      </c>
      <c r="BA167" s="839">
        <v>-9.879999999999999</v>
      </c>
      <c r="BB167" s="839">
        <v>3.11</v>
      </c>
      <c r="BC167" s="839">
        <v>15.24</v>
      </c>
      <c r="BD167" s="874"/>
      <c r="BE167" s="597">
        <v>2014</v>
      </c>
      <c r="BF167" s="865">
        <f t="shared" si="48"/>
        <v>0</v>
      </c>
      <c r="BG167" s="849">
        <v>1.0999999999999999</v>
      </c>
    </row>
    <row r="168" spans="1:59" s="831" customFormat="1" ht="12.75" customHeight="1" x14ac:dyDescent="0.2">
      <c r="A168" s="838" t="s">
        <v>2833</v>
      </c>
      <c r="B168" s="578" t="s">
        <v>2834</v>
      </c>
      <c r="C168" s="898" t="s">
        <v>108</v>
      </c>
      <c r="D168" s="898" t="s">
        <v>4272</v>
      </c>
      <c r="E168" s="705">
        <v>7</v>
      </c>
      <c r="F168" s="1153">
        <v>629</v>
      </c>
      <c r="G168" s="1153" t="s">
        <v>115</v>
      </c>
      <c r="H168" s="1153" t="s">
        <v>115</v>
      </c>
      <c r="I168" s="841">
        <v>45.75</v>
      </c>
      <c r="J168" s="624">
        <f t="shared" si="35"/>
        <v>2.8852459016393444</v>
      </c>
      <c r="K168" s="844">
        <v>0.33</v>
      </c>
      <c r="L168" s="854">
        <v>4</v>
      </c>
      <c r="M168" s="615">
        <f t="shared" si="36"/>
        <v>1.32</v>
      </c>
      <c r="N168" s="837" t="s">
        <v>163</v>
      </c>
      <c r="O168" s="706">
        <v>0.3</v>
      </c>
      <c r="P168" s="904">
        <v>43908</v>
      </c>
      <c r="Q168" s="904">
        <v>43922</v>
      </c>
      <c r="R168" s="615">
        <f t="shared" si="37"/>
        <v>10.000000000000009</v>
      </c>
      <c r="S168" s="673">
        <f>IF(INDEX(Historical!$D$7:$D$1257,MATCH(B168,Historical!$B$7:$B$1281,0))=0,"n/a",(INDEX(Historical!$C$7:$C$1259,MATCH(B168,Historical!$B$7:$B$1281,0))/INDEX(Historical!$D$7:$D$1257,MATCH(B168,Historical!$B$7:$B$1281,0))-1)*100)</f>
        <v>12.173913043478279</v>
      </c>
      <c r="T168" s="673">
        <f>IF(INDEX(Historical!$F$7:$F$1250,MATCH(B168,Historical!$B$7:$B$1281,0))=0,"n/a",((INDEX(Historical!$C$7:$C$1259,MATCH(B168,Historical!$B$7:$B$1281,0))/INDEX(Historical!$F$7:$F$1250,MATCH(B168,Historical!$B$7:$B$1281,0)))^(1/3)-1)*100)</f>
        <v>31.29200628641151</v>
      </c>
      <c r="U168" s="673">
        <f>IF(INDEX(Historical!$H$7:$H$1250,MATCH(B168,Historical!$B$7:$B$1281,0))=0,"n/a",((INDEX(Historical!$C$7:$C$1259,MATCH(B168,Historical!$B$7:$B$1281,0))/INDEX(Historical!$H$7:$H$1250,MATCH(B168,Historical!$B$7:$B$1281,0)))^(1/5)-1)*100)</f>
        <v>26.388029769498345</v>
      </c>
      <c r="V168" s="673">
        <f>IF(INDEX(Historical!$O$7:$O$1250,MATCH(B168,Historical!$B$7:$B$1281,0))=0,"n/a",((INDEX(Historical!$C$7:$C$1259,MATCH(B168,Historical!$B$7:$B$1281,0))/INDEX(Historical!$O$7:$O$1250,MATCH(B168,Historical!$B$7:$B$1281,0)))^(1/10)-1)*100)</f>
        <v>41.531455157590493</v>
      </c>
      <c r="W168" s="674">
        <f t="shared" si="38"/>
        <v>0.63537455332035342</v>
      </c>
      <c r="X168" s="675">
        <f t="shared" si="39"/>
        <v>3.7166239111969501</v>
      </c>
      <c r="Y168" s="637"/>
      <c r="Z168" s="624">
        <f t="shared" si="40"/>
        <v>57.894736842105267</v>
      </c>
      <c r="AA168" s="853">
        <f t="shared" si="41"/>
        <v>20.065789473684212</v>
      </c>
      <c r="AB168" s="854">
        <v>12</v>
      </c>
      <c r="AC168" s="833">
        <v>2.2799999999999998</v>
      </c>
      <c r="AD168" s="833">
        <v>2.54</v>
      </c>
      <c r="AE168" s="833">
        <v>3.72</v>
      </c>
      <c r="AF168" s="833">
        <v>1.48</v>
      </c>
      <c r="AG168" s="833">
        <v>7.5</v>
      </c>
      <c r="AH168" s="833">
        <v>-34.200000000000003</v>
      </c>
      <c r="AI168" s="833">
        <v>6.2600000000000007</v>
      </c>
      <c r="AJ168" s="833">
        <v>7.1</v>
      </c>
      <c r="AK168" s="833">
        <v>8</v>
      </c>
      <c r="AL168" s="845">
        <v>6720</v>
      </c>
      <c r="AM168" s="839">
        <v>0.6</v>
      </c>
      <c r="AN168" s="833">
        <v>0.26</v>
      </c>
      <c r="AO168" s="711">
        <f t="shared" si="42"/>
        <v>9.207486197453477</v>
      </c>
      <c r="AP168" s="712">
        <f t="shared" si="43"/>
        <v>29.273275671137689</v>
      </c>
      <c r="AQ168" s="855">
        <f t="shared" si="44"/>
        <v>14.886162828065274</v>
      </c>
      <c r="AR168" s="624">
        <f>INDEX(Historical!$C$7:$C$1259,MATCH(B168,Historical!$B$7:$B$1281,0))*IF(AH168="n/a",1.03,IF(AH168&lt;0,1.01,IF(AH168&gt;10,1.1,(1+AH168/100))))</f>
        <v>1.3028999999999999</v>
      </c>
      <c r="AS168" s="853">
        <f t="shared" si="45"/>
        <v>1.38446154</v>
      </c>
      <c r="AT168" s="853">
        <f t="shared" si="50"/>
        <v>1.4952184632000001</v>
      </c>
      <c r="AU168" s="853">
        <f t="shared" si="50"/>
        <v>1.6148359402560002</v>
      </c>
      <c r="AV168" s="853">
        <f t="shared" si="50"/>
        <v>1.7440228154764803</v>
      </c>
      <c r="AW168" s="624">
        <f t="shared" si="46"/>
        <v>7.5414387589324807</v>
      </c>
      <c r="AX168" s="719">
        <f t="shared" si="47"/>
        <v>16.484019145207608</v>
      </c>
      <c r="AY168" s="900">
        <v>1.67</v>
      </c>
      <c r="AZ168" s="839">
        <v>224.01</v>
      </c>
      <c r="BA168" s="839">
        <v>-9.42</v>
      </c>
      <c r="BB168" s="839">
        <v>6.5299999999999994</v>
      </c>
      <c r="BC168" s="839">
        <v>53.81</v>
      </c>
      <c r="BD168" s="874"/>
      <c r="BE168" s="597">
        <v>2014</v>
      </c>
      <c r="BF168" s="865">
        <f t="shared" si="48"/>
        <v>0</v>
      </c>
      <c r="BG168" s="849">
        <v>0.6</v>
      </c>
    </row>
    <row r="169" spans="1:59" s="831" customFormat="1" ht="12.75" customHeight="1" x14ac:dyDescent="0.2">
      <c r="A169" s="831" t="s">
        <v>3804</v>
      </c>
      <c r="B169" s="842" t="s">
        <v>3805</v>
      </c>
      <c r="C169" s="898" t="s">
        <v>108</v>
      </c>
      <c r="D169" s="898" t="s">
        <v>4272</v>
      </c>
      <c r="E169" s="705">
        <v>7</v>
      </c>
      <c r="F169" s="1153">
        <v>630</v>
      </c>
      <c r="G169" s="1153" t="s">
        <v>106</v>
      </c>
      <c r="H169" s="1153" t="s">
        <v>106</v>
      </c>
      <c r="I169" s="846">
        <v>29.19</v>
      </c>
      <c r="J169" s="624">
        <f t="shared" si="35"/>
        <v>4.2480301473107227</v>
      </c>
      <c r="K169" s="851">
        <v>0.31</v>
      </c>
      <c r="L169" s="597">
        <v>4</v>
      </c>
      <c r="M169" s="615">
        <f t="shared" si="36"/>
        <v>1.24</v>
      </c>
      <c r="N169" s="597" t="s">
        <v>716</v>
      </c>
      <c r="O169" s="707">
        <v>0.3</v>
      </c>
      <c r="P169" s="1029">
        <v>43929</v>
      </c>
      <c r="Q169" s="1029">
        <v>44032</v>
      </c>
      <c r="R169" s="615">
        <f t="shared" si="37"/>
        <v>3.3333333333333366</v>
      </c>
      <c r="S169" s="673">
        <f>IF(INDEX(Historical!$D$7:$D$1257,MATCH(B169,Historical!$B$7:$B$1281,0))=0,"n/a",(INDEX(Historical!$C$7:$C$1259,MATCH(B169,Historical!$B$7:$B$1281,0))/INDEX(Historical!$D$7:$D$1257,MATCH(B169,Historical!$B$7:$B$1281,0))-1)*100)</f>
        <v>3.3898305084745894</v>
      </c>
      <c r="T169" s="673">
        <f>IF(INDEX(Historical!$F$7:$F$1250,MATCH(B169,Historical!$B$7:$B$1281,0))=0,"n/a",((INDEX(Historical!$C$7:$C$1259,MATCH(B169,Historical!$B$7:$B$1281,0))/INDEX(Historical!$F$7:$F$1250,MATCH(B169,Historical!$B$7:$B$1281,0)))^(1/3)-1)*100)</f>
        <v>9.0797144469451752</v>
      </c>
      <c r="U169" s="673">
        <f>IF(INDEX(Historical!$H$7:$H$1250,MATCH(B169,Historical!$B$7:$B$1281,0))=0,"n/a",((INDEX(Historical!$C$7:$C$1259,MATCH(B169,Historical!$B$7:$B$1281,0))/INDEX(Historical!$H$7:$H$1250,MATCH(B169,Historical!$B$7:$B$1281,0)))^(1/5)-1)*100)</f>
        <v>7.3238082264812654</v>
      </c>
      <c r="V169" s="673">
        <f>IF(INDEX(Historical!$O$7:$O$1250,MATCH(B169,Historical!$B$7:$B$1281,0))=0,"n/a",((INDEX(Historical!$C$7:$C$1259,MATCH(B169,Historical!$B$7:$B$1281,0))/INDEX(Historical!$O$7:$O$1250,MATCH(B169,Historical!$B$7:$B$1281,0)))^(1/10)-1)*100)</f>
        <v>4.6122887511184096</v>
      </c>
      <c r="W169" s="674">
        <f t="shared" si="38"/>
        <v>1.5878902258028302</v>
      </c>
      <c r="X169" s="675">
        <f t="shared" si="39"/>
        <v>0.69750554537916809</v>
      </c>
      <c r="Y169" s="842"/>
      <c r="Z169" s="624">
        <f t="shared" si="40"/>
        <v>50</v>
      </c>
      <c r="AA169" s="853">
        <f t="shared" si="41"/>
        <v>11.770161290322582</v>
      </c>
      <c r="AB169" s="1153">
        <v>12</v>
      </c>
      <c r="AC169" s="846">
        <v>2.48</v>
      </c>
      <c r="AD169" s="846" t="s">
        <v>136</v>
      </c>
      <c r="AE169" s="846">
        <v>4.08</v>
      </c>
      <c r="AF169" s="846">
        <v>1.43</v>
      </c>
      <c r="AG169" s="846">
        <v>12.4</v>
      </c>
      <c r="AH169" s="846">
        <v>5.8999999999999995</v>
      </c>
      <c r="AI169" s="846" t="s">
        <v>136</v>
      </c>
      <c r="AJ169" s="846">
        <v>10.5</v>
      </c>
      <c r="AK169" s="846" t="s">
        <v>136</v>
      </c>
      <c r="AL169" s="846">
        <v>314.37</v>
      </c>
      <c r="AM169" s="846">
        <v>5.7</v>
      </c>
      <c r="AN169" s="846">
        <v>0</v>
      </c>
      <c r="AO169" s="711">
        <f t="shared" si="42"/>
        <v>-0.19832291653059464</v>
      </c>
      <c r="AP169" s="712">
        <f t="shared" si="43"/>
        <v>11.571838373791987</v>
      </c>
      <c r="AQ169" s="855">
        <f t="shared" si="44"/>
        <v>-13.509587827034474</v>
      </c>
      <c r="AR169" s="624">
        <f>INDEX(Historical!$C$7:$C$1259,MATCH(B169,Historical!$B$7:$B$1281,0))*IF(AH169="n/a",1.03,IF(AH169&lt;0,1.01,IF(AH169&gt;10,1.1,(1+AH169/100))))</f>
        <v>1.2919799999999999</v>
      </c>
      <c r="AS169" s="853">
        <f t="shared" si="45"/>
        <v>1.3307393999999999</v>
      </c>
      <c r="AT169" s="853">
        <f t="shared" si="50"/>
        <v>1.3706615819999999</v>
      </c>
      <c r="AU169" s="853">
        <f t="shared" si="50"/>
        <v>1.41178142946</v>
      </c>
      <c r="AV169" s="853">
        <f t="shared" si="50"/>
        <v>1.4541348723437999</v>
      </c>
      <c r="AW169" s="624">
        <f t="shared" si="46"/>
        <v>6.8592972838037989</v>
      </c>
      <c r="AX169" s="719">
        <f t="shared" si="47"/>
        <v>23.498791654004105</v>
      </c>
      <c r="AY169" s="701">
        <v>0.57999999999999996</v>
      </c>
      <c r="AZ169" s="849">
        <v>65.710000000000008</v>
      </c>
      <c r="BA169" s="849">
        <v>-4.1399999999999997</v>
      </c>
      <c r="BB169" s="849">
        <v>8.7900000000000009</v>
      </c>
      <c r="BC169" s="849">
        <v>23.44</v>
      </c>
      <c r="BD169" s="874"/>
      <c r="BE169" s="597">
        <v>2014</v>
      </c>
      <c r="BF169" s="865">
        <f t="shared" si="48"/>
        <v>0</v>
      </c>
      <c r="BG169" s="849">
        <v>1.2</v>
      </c>
    </row>
    <row r="170" spans="1:59" s="831" customFormat="1" ht="12.75" customHeight="1" x14ac:dyDescent="0.2">
      <c r="A170" s="838" t="s">
        <v>2958</v>
      </c>
      <c r="B170" s="842" t="s">
        <v>2959</v>
      </c>
      <c r="C170" s="898" t="s">
        <v>112</v>
      </c>
      <c r="D170" s="898" t="s">
        <v>4266</v>
      </c>
      <c r="E170" s="705">
        <v>7</v>
      </c>
      <c r="F170" s="1153">
        <v>631</v>
      </c>
      <c r="G170" s="1153" t="s">
        <v>106</v>
      </c>
      <c r="H170" s="1153" t="s">
        <v>106</v>
      </c>
      <c r="I170" s="841">
        <v>260.75</v>
      </c>
      <c r="J170" s="624">
        <f t="shared" si="35"/>
        <v>2.7229146692233939</v>
      </c>
      <c r="K170" s="844">
        <v>1.7749999999999999</v>
      </c>
      <c r="L170" s="854">
        <v>4</v>
      </c>
      <c r="M170" s="615">
        <f t="shared" si="36"/>
        <v>7.1</v>
      </c>
      <c r="N170" s="837" t="s">
        <v>716</v>
      </c>
      <c r="O170" s="706">
        <v>1.6</v>
      </c>
      <c r="P170" s="1029">
        <v>43935</v>
      </c>
      <c r="Q170" s="1029">
        <v>43951</v>
      </c>
      <c r="R170" s="615">
        <f t="shared" si="37"/>
        <v>10.937499999999989</v>
      </c>
      <c r="S170" s="673">
        <f>IF(INDEX(Historical!$D$7:$D$1257,MATCH(B170,Historical!$B$7:$B$1281,0))=0,"n/a",(INDEX(Historical!$C$7:$C$1259,MATCH(B170,Historical!$B$7:$B$1281,0))/INDEX(Historical!$D$7:$D$1257,MATCH(B170,Historical!$B$7:$B$1281,0))-1)*100)</f>
        <v>8.203125</v>
      </c>
      <c r="T170" s="673">
        <f>IF(INDEX(Historical!$F$7:$F$1250,MATCH(B170,Historical!$B$7:$B$1281,0))=0,"n/a",((INDEX(Historical!$C$7:$C$1259,MATCH(B170,Historical!$B$7:$B$1281,0))/INDEX(Historical!$F$7:$F$1250,MATCH(B170,Historical!$B$7:$B$1281,0)))^(1/3)-1)*100)</f>
        <v>14.609508133780746</v>
      </c>
      <c r="U170" s="673">
        <f>IF(INDEX(Historical!$H$7:$H$1250,MATCH(B170,Historical!$B$7:$B$1281,0))=0,"n/a",((INDEX(Historical!$C$7:$C$1259,MATCH(B170,Historical!$B$7:$B$1281,0))/INDEX(Historical!$H$7:$H$1250,MATCH(B170,Historical!$B$7:$B$1281,0)))^(1/5)-1)*100)</f>
        <v>19.853949372594371</v>
      </c>
      <c r="V170" s="673">
        <f>IF(INDEX(Historical!$O$7:$O$1250,MATCH(B170,Historical!$B$7:$B$1281,0))=0,"n/a",((INDEX(Historical!$C$7:$C$1259,MATCH(B170,Historical!$B$7:$B$1281,0))/INDEX(Historical!$O$7:$O$1250,MATCH(B170,Historical!$B$7:$B$1281,0)))^(1/10)-1)*100)</f>
        <v>12.566300105578465</v>
      </c>
      <c r="W170" s="674">
        <f t="shared" si="38"/>
        <v>1.5799359561515449</v>
      </c>
      <c r="X170" s="675">
        <f t="shared" si="39"/>
        <v>2.6829661314316722</v>
      </c>
      <c r="Y170" s="843" t="s">
        <v>4059</v>
      </c>
      <c r="Z170" s="624">
        <f t="shared" si="40"/>
        <v>101.42857142857142</v>
      </c>
      <c r="AA170" s="853">
        <f t="shared" si="41"/>
        <v>37.25</v>
      </c>
      <c r="AB170" s="854">
        <v>12</v>
      </c>
      <c r="AC170" s="833">
        <v>7</v>
      </c>
      <c r="AD170" s="833">
        <v>2.48</v>
      </c>
      <c r="AE170" s="833">
        <v>1.97</v>
      </c>
      <c r="AF170" s="833">
        <v>6.15</v>
      </c>
      <c r="AG170" s="833">
        <v>16.900000000000002</v>
      </c>
      <c r="AH170" s="833">
        <v>7.8</v>
      </c>
      <c r="AI170" s="833">
        <v>6.21</v>
      </c>
      <c r="AJ170" s="833">
        <v>7.3999999999999995</v>
      </c>
      <c r="AK170" s="833">
        <v>15</v>
      </c>
      <c r="AL170" s="845">
        <v>9960</v>
      </c>
      <c r="AM170" s="839">
        <v>0.6</v>
      </c>
      <c r="AN170" s="833">
        <v>0</v>
      </c>
      <c r="AO170" s="711">
        <f t="shared" si="42"/>
        <v>-14.673135958182236</v>
      </c>
      <c r="AP170" s="712">
        <f t="shared" si="43"/>
        <v>22.576864041817764</v>
      </c>
      <c r="AQ170" s="855">
        <f t="shared" si="44"/>
        <v>219.08723989947742</v>
      </c>
      <c r="AR170" s="624">
        <f>INDEX(Historical!$C$7:$C$1259,MATCH(B170,Historical!$B$7:$B$1281,0))*IF(AH170="n/a",1.03,IF(AH170&lt;0,1.01,IF(AH170&gt;10,1.1,(1+AH170/100))))</f>
        <v>7.4651500000000004</v>
      </c>
      <c r="AS170" s="853">
        <f t="shared" si="45"/>
        <v>7.9287358150000005</v>
      </c>
      <c r="AT170" s="853">
        <f t="shared" si="50"/>
        <v>8.7216093965000017</v>
      </c>
      <c r="AU170" s="853">
        <f t="shared" si="50"/>
        <v>9.5937703361500031</v>
      </c>
      <c r="AV170" s="853">
        <f t="shared" si="50"/>
        <v>10.553147369765004</v>
      </c>
      <c r="AW170" s="624">
        <f t="shared" si="46"/>
        <v>44.262412917415006</v>
      </c>
      <c r="AX170" s="719">
        <f t="shared" si="47"/>
        <v>16.97503851099329</v>
      </c>
      <c r="AY170" s="900">
        <v>0.72</v>
      </c>
      <c r="AZ170" s="839">
        <v>80.88</v>
      </c>
      <c r="BA170" s="839">
        <v>-2</v>
      </c>
      <c r="BB170" s="839">
        <v>4.9799999999999995</v>
      </c>
      <c r="BC170" s="839">
        <v>13.320000000000002</v>
      </c>
      <c r="BD170" s="874"/>
      <c r="BE170" s="597">
        <v>2014</v>
      </c>
      <c r="BF170" s="865">
        <f t="shared" si="48"/>
        <v>0</v>
      </c>
      <c r="BG170" s="849">
        <v>9.5</v>
      </c>
    </row>
    <row r="171" spans="1:59" s="831" customFormat="1" ht="12.75" customHeight="1" x14ac:dyDescent="0.2">
      <c r="A171" s="676" t="s">
        <v>3894</v>
      </c>
      <c r="B171" s="754" t="s">
        <v>3895</v>
      </c>
      <c r="C171" s="898" t="s">
        <v>112</v>
      </c>
      <c r="D171" s="898" t="s">
        <v>4256</v>
      </c>
      <c r="E171" s="705">
        <v>7</v>
      </c>
      <c r="F171" s="1153">
        <v>632</v>
      </c>
      <c r="G171" s="1153" t="s">
        <v>106</v>
      </c>
      <c r="H171" s="1153" t="s">
        <v>106</v>
      </c>
      <c r="I171" s="850">
        <v>135.72</v>
      </c>
      <c r="J171" s="624">
        <f t="shared" si="35"/>
        <v>0.50103153551429414</v>
      </c>
      <c r="K171" s="831">
        <v>0.17</v>
      </c>
      <c r="L171" s="1153">
        <v>4</v>
      </c>
      <c r="M171" s="615">
        <f t="shared" si="36"/>
        <v>0.68</v>
      </c>
      <c r="N171" s="1153" t="s">
        <v>107</v>
      </c>
      <c r="O171" s="578">
        <v>0.15</v>
      </c>
      <c r="P171" s="1029">
        <v>43963</v>
      </c>
      <c r="Q171" s="1029">
        <v>43980</v>
      </c>
      <c r="R171" s="615">
        <f t="shared" si="37"/>
        <v>13.333333333333346</v>
      </c>
      <c r="S171" s="673">
        <f>IF(INDEX(Historical!$D$7:$D$1257,MATCH(B171,Historical!$B$7:$B$1281,0))=0,"n/a",(INDEX(Historical!$C$7:$C$1259,MATCH(B171,Historical!$B$7:$B$1281,0))/INDEX(Historical!$D$7:$D$1257,MATCH(B171,Historical!$B$7:$B$1281,0))-1)*100)</f>
        <v>15.789473684210531</v>
      </c>
      <c r="T171" s="673">
        <f>IF(INDEX(Historical!$F$7:$F$1250,MATCH(B171,Historical!$B$7:$B$1281,0))=0,"n/a",((INDEX(Historical!$C$7:$C$1259,MATCH(B171,Historical!$B$7:$B$1281,0))/INDEX(Historical!$F$7:$F$1250,MATCH(B171,Historical!$B$7:$B$1281,0)))^(1/3)-1)*100)</f>
        <v>19.168034448193151</v>
      </c>
      <c r="U171" s="673">
        <f>IF(INDEX(Historical!$H$7:$H$1250,MATCH(B171,Historical!$B$7:$B$1281,0))=0,"n/a",((INDEX(Historical!$C$7:$C$1259,MATCH(B171,Historical!$B$7:$B$1281,0))/INDEX(Historical!$H$7:$H$1250,MATCH(B171,Historical!$B$7:$B$1281,0)))^(1/5)-1)*100)</f>
        <v>16.315193723298638</v>
      </c>
      <c r="V171" s="673" t="str">
        <f>IF(INDEX(Historical!$O$7:$O$1250,MATCH(B171,Historical!$B$7:$B$1281,0))=0,"n/a",((INDEX(Historical!$C$7:$C$1259,MATCH(B171,Historical!$B$7:$B$1281,0))/INDEX(Historical!$O$7:$O$1250,MATCH(B171,Historical!$B$7:$B$1281,0)))^(1/10)-1)*100)</f>
        <v>n/a</v>
      </c>
      <c r="W171" s="674" t="str">
        <f t="shared" si="38"/>
        <v>n/a</v>
      </c>
      <c r="X171" s="675">
        <f t="shared" si="39"/>
        <v>0.43161888156874706</v>
      </c>
      <c r="Y171" s="625"/>
      <c r="Z171" s="624">
        <f t="shared" si="40"/>
        <v>20.795107033639145</v>
      </c>
      <c r="AA171" s="853">
        <f t="shared" si="41"/>
        <v>41.5045871559633</v>
      </c>
      <c r="AB171" s="854">
        <v>9</v>
      </c>
      <c r="AC171" s="849">
        <v>3.27</v>
      </c>
      <c r="AD171" s="849">
        <v>2.73</v>
      </c>
      <c r="AE171" s="833">
        <v>3.01</v>
      </c>
      <c r="AF171" s="833">
        <v>6.52</v>
      </c>
      <c r="AG171" s="833">
        <v>17.5</v>
      </c>
      <c r="AH171" s="833">
        <v>13.200000000000001</v>
      </c>
      <c r="AI171" s="833">
        <v>9.2200000000000006</v>
      </c>
      <c r="AJ171" s="653">
        <v>37.799999999999997</v>
      </c>
      <c r="AK171" s="653">
        <v>15</v>
      </c>
      <c r="AL171" s="849">
        <v>7030</v>
      </c>
      <c r="AM171" s="849">
        <v>1.3</v>
      </c>
      <c r="AN171" s="849">
        <v>0.27</v>
      </c>
      <c r="AO171" s="711">
        <f t="shared" si="42"/>
        <v>-24.688361897150369</v>
      </c>
      <c r="AP171" s="712">
        <f t="shared" si="43"/>
        <v>16.816225258812931</v>
      </c>
      <c r="AQ171" s="855">
        <f t="shared" si="44"/>
        <v>246.80119713805979</v>
      </c>
      <c r="AR171" s="624">
        <f>INDEX(Historical!$C$7:$C$1259,MATCH(B171,Historical!$B$7:$B$1281,0))*IF(AH171="n/a",1.03,IF(AH171&lt;0,1.01,IF(AH171&gt;10,1.1,(1+AH171/100))))</f>
        <v>0.72600000000000009</v>
      </c>
      <c r="AS171" s="853">
        <f t="shared" si="45"/>
        <v>0.79293720000000012</v>
      </c>
      <c r="AT171" s="853">
        <f t="shared" si="50"/>
        <v>0.87223092000000024</v>
      </c>
      <c r="AU171" s="853">
        <f t="shared" si="50"/>
        <v>0.95945401200000036</v>
      </c>
      <c r="AV171" s="853">
        <f t="shared" si="50"/>
        <v>1.0553994132000004</v>
      </c>
      <c r="AW171" s="624">
        <f t="shared" si="46"/>
        <v>4.4060215452000016</v>
      </c>
      <c r="AX171" s="719">
        <f t="shared" si="47"/>
        <v>3.246405500442088</v>
      </c>
      <c r="AY171" s="701">
        <v>0.86</v>
      </c>
      <c r="AZ171" s="833">
        <v>109.87</v>
      </c>
      <c r="BA171" s="833">
        <v>-6.2</v>
      </c>
      <c r="BB171" s="833">
        <v>1.9</v>
      </c>
      <c r="BC171" s="833">
        <v>24.740000000000002</v>
      </c>
      <c r="BD171" s="874"/>
      <c r="BE171" s="597">
        <v>2014</v>
      </c>
      <c r="BF171" s="865">
        <f t="shared" si="48"/>
        <v>0</v>
      </c>
      <c r="BG171" s="849">
        <v>7.6</v>
      </c>
    </row>
    <row r="172" spans="1:59" s="831" customFormat="1" ht="12.75" customHeight="1" x14ac:dyDescent="0.2">
      <c r="A172" s="676" t="s">
        <v>3828</v>
      </c>
      <c r="B172" s="754" t="s">
        <v>3829</v>
      </c>
      <c r="C172" s="898" t="s">
        <v>108</v>
      </c>
      <c r="D172" s="898" t="s">
        <v>118</v>
      </c>
      <c r="E172" s="705">
        <v>7</v>
      </c>
      <c r="F172" s="1153">
        <v>633</v>
      </c>
      <c r="G172" s="1153" t="s">
        <v>106</v>
      </c>
      <c r="H172" s="1153" t="s">
        <v>106</v>
      </c>
      <c r="I172" s="850">
        <v>39.85</v>
      </c>
      <c r="J172" s="624">
        <f t="shared" si="35"/>
        <v>1.1041405269761606</v>
      </c>
      <c r="K172" s="831">
        <v>0.22</v>
      </c>
      <c r="L172" s="1153">
        <v>2</v>
      </c>
      <c r="M172" s="615">
        <f t="shared" si="36"/>
        <v>0.44</v>
      </c>
      <c r="N172" s="1153" t="s">
        <v>4107</v>
      </c>
      <c r="O172" s="578">
        <v>0.2</v>
      </c>
      <c r="P172" s="606">
        <v>43994</v>
      </c>
      <c r="Q172" s="606">
        <v>44011</v>
      </c>
      <c r="R172" s="615">
        <f t="shared" si="37"/>
        <v>9.9999999999999947</v>
      </c>
      <c r="S172" s="673">
        <f>IF(INDEX(Historical!$D$7:$D$1257,MATCH(B172,Historical!$B$7:$B$1281,0))=0,"n/a",(INDEX(Historical!$C$7:$C$1259,MATCH(B172,Historical!$B$7:$B$1281,0))/INDEX(Historical!$D$7:$D$1257,MATCH(B172,Historical!$B$7:$B$1281,0))-1)*100)</f>
        <v>19.999999999999996</v>
      </c>
      <c r="T172" s="673">
        <f>IF(INDEX(Historical!$F$7:$F$1250,MATCH(B172,Historical!$B$7:$B$1281,0))=0,"n/a",((INDEX(Historical!$C$7:$C$1259,MATCH(B172,Historical!$B$7:$B$1281,0))/INDEX(Historical!$F$7:$F$1250,MATCH(B172,Historical!$B$7:$B$1281,0)))^(1/3)-1)*100)</f>
        <v>37.946208819056039</v>
      </c>
      <c r="U172" s="673">
        <f>IF(INDEX(Historical!$H$7:$H$1250,MATCH(B172,Historical!$B$7:$B$1281,0))=0,"n/a",((INDEX(Historical!$C$7:$C$1259,MATCH(B172,Historical!$B$7:$B$1281,0))/INDEX(Historical!$H$7:$H$1250,MATCH(B172,Historical!$B$7:$B$1281,0)))^(1/5)-1)*100)</f>
        <v>39.325901136561001</v>
      </c>
      <c r="V172" s="673">
        <f>IF(INDEX(Historical!$O$7:$O$1250,MATCH(B172,Historical!$B$7:$B$1281,0))=0,"n/a",((INDEX(Historical!$C$7:$C$1259,MATCH(B172,Historical!$B$7:$B$1281,0))/INDEX(Historical!$O$7:$O$1250,MATCH(B172,Historical!$B$7:$B$1281,0)))^(1/10)-1)*100)</f>
        <v>23.716586458402933</v>
      </c>
      <c r="W172" s="674">
        <f t="shared" si="38"/>
        <v>1.6581602586668871</v>
      </c>
      <c r="X172" s="675" t="str">
        <f t="shared" si="39"/>
        <v>n/a</v>
      </c>
      <c r="Y172" s="625"/>
      <c r="Z172" s="624">
        <f t="shared" si="40"/>
        <v>34.375</v>
      </c>
      <c r="AA172" s="853">
        <f t="shared" si="41"/>
        <v>31.1328125</v>
      </c>
      <c r="AB172" s="854">
        <v>12</v>
      </c>
      <c r="AC172" s="849">
        <v>1.28</v>
      </c>
      <c r="AD172" s="849" t="s">
        <v>136</v>
      </c>
      <c r="AE172" s="833">
        <v>1.33</v>
      </c>
      <c r="AF172" s="833">
        <v>1.26</v>
      </c>
      <c r="AG172" s="833">
        <v>4.1000000000000005</v>
      </c>
      <c r="AH172" s="833">
        <v>54.2</v>
      </c>
      <c r="AI172" s="833" t="s">
        <v>136</v>
      </c>
      <c r="AJ172" s="653">
        <v>-4.1000000000000005</v>
      </c>
      <c r="AK172" s="653" t="s">
        <v>136</v>
      </c>
      <c r="AL172" s="849">
        <v>588.38</v>
      </c>
      <c r="AM172" s="849">
        <v>1</v>
      </c>
      <c r="AN172" s="849">
        <v>0</v>
      </c>
      <c r="AO172" s="711">
        <f t="shared" si="42"/>
        <v>9.2972291635371604</v>
      </c>
      <c r="AP172" s="712">
        <f t="shared" si="43"/>
        <v>40.43004166353716</v>
      </c>
      <c r="AQ172" s="855">
        <f t="shared" si="44"/>
        <v>32.039293394049942</v>
      </c>
      <c r="AR172" s="624">
        <f>INDEX(Historical!$C$7:$C$1259,MATCH(B172,Historical!$B$7:$B$1281,0))*IF(AH172="n/a",1.03,IF(AH172&lt;0,1.01,IF(AH172&gt;10,1.1,(1+AH172/100))))</f>
        <v>0.46200000000000002</v>
      </c>
      <c r="AS172" s="853">
        <f t="shared" si="45"/>
        <v>0.47586000000000006</v>
      </c>
      <c r="AT172" s="853">
        <f t="shared" si="50"/>
        <v>0.49013580000000007</v>
      </c>
      <c r="AU172" s="853">
        <f t="shared" si="50"/>
        <v>0.50483987400000008</v>
      </c>
      <c r="AV172" s="853">
        <f t="shared" si="50"/>
        <v>0.51998507022000007</v>
      </c>
      <c r="AW172" s="624">
        <f t="shared" si="46"/>
        <v>2.4528207442200003</v>
      </c>
      <c r="AX172" s="719">
        <f t="shared" si="47"/>
        <v>6.1551336115934756</v>
      </c>
      <c r="AY172" s="701">
        <v>0.85</v>
      </c>
      <c r="AZ172" s="833">
        <v>81.14</v>
      </c>
      <c r="BA172" s="833">
        <v>-9.74</v>
      </c>
      <c r="BB172" s="833">
        <v>-1.72</v>
      </c>
      <c r="BC172" s="833">
        <v>5.36</v>
      </c>
      <c r="BD172" s="874"/>
      <c r="BE172" s="597">
        <v>2014</v>
      </c>
      <c r="BF172" s="865">
        <f t="shared" si="48"/>
        <v>0</v>
      </c>
      <c r="BG172" s="849">
        <v>1.7000000000000002</v>
      </c>
    </row>
    <row r="173" spans="1:59" s="831" customFormat="1" ht="12.75" customHeight="1" x14ac:dyDescent="0.2">
      <c r="A173" s="831" t="s">
        <v>4129</v>
      </c>
      <c r="B173" s="842" t="s">
        <v>3827</v>
      </c>
      <c r="C173" s="898" t="s">
        <v>108</v>
      </c>
      <c r="D173" s="898" t="s">
        <v>4265</v>
      </c>
      <c r="E173" s="705">
        <v>7</v>
      </c>
      <c r="F173" s="1153">
        <v>634</v>
      </c>
      <c r="G173" s="1153" t="s">
        <v>106</v>
      </c>
      <c r="H173" s="1153" t="s">
        <v>106</v>
      </c>
      <c r="I173" s="846">
        <v>31.4</v>
      </c>
      <c r="J173" s="624">
        <f t="shared" si="35"/>
        <v>2.1019108280254781</v>
      </c>
      <c r="K173" s="851">
        <v>0.16500000000000001</v>
      </c>
      <c r="L173" s="597">
        <v>4</v>
      </c>
      <c r="M173" s="615">
        <f t="shared" si="36"/>
        <v>0.66</v>
      </c>
      <c r="N173" s="597" t="s">
        <v>4130</v>
      </c>
      <c r="O173" s="707">
        <v>0.16</v>
      </c>
      <c r="P173" s="606">
        <v>44043</v>
      </c>
      <c r="Q173" s="606">
        <v>44060</v>
      </c>
      <c r="R173" s="615">
        <f t="shared" si="37"/>
        <v>3.1250000000000027</v>
      </c>
      <c r="S173" s="673">
        <f>IF(INDEX(Historical!$D$7:$D$1257,MATCH(B173,Historical!$B$7:$B$1281,0))=0,"n/a",(INDEX(Historical!$C$7:$C$1259,MATCH(B173,Historical!$B$7:$B$1281,0))/INDEX(Historical!$D$7:$D$1257,MATCH(B173,Historical!$B$7:$B$1281,0))-1)*100)</f>
        <v>8.3333333333333481</v>
      </c>
      <c r="T173" s="673">
        <f>IF(INDEX(Historical!$F$7:$F$1250,MATCH(B173,Historical!$B$7:$B$1281,0))=0,"n/a",((INDEX(Historical!$C$7:$C$1259,MATCH(B173,Historical!$B$7:$B$1281,0))/INDEX(Historical!$F$7:$F$1250,MATCH(B173,Historical!$B$7:$B$1281,0)))^(1/3)-1)*100)</f>
        <v>15.670165086447474</v>
      </c>
      <c r="U173" s="673">
        <f>IF(INDEX(Historical!$H$7:$H$1250,MATCH(B173,Historical!$B$7:$B$1281,0))=0,"n/a",((INDEX(Historical!$C$7:$C$1259,MATCH(B173,Historical!$B$7:$B$1281,0))/INDEX(Historical!$H$7:$H$1250,MATCH(B173,Historical!$B$7:$B$1281,0)))^(1/5)-1)*100)</f>
        <v>16.723531932969316</v>
      </c>
      <c r="V173" s="673">
        <f>IF(INDEX(Historical!$O$7:$O$1250,MATCH(B173,Historical!$B$7:$B$1281,0))=0,"n/a",((INDEX(Historical!$C$7:$C$1259,MATCH(B173,Historical!$B$7:$B$1281,0))/INDEX(Historical!$O$7:$O$1250,MATCH(B173,Historical!$B$7:$B$1281,0)))^(1/10)-1)*100)</f>
        <v>10.476577475618431</v>
      </c>
      <c r="W173" s="674">
        <f t="shared" si="38"/>
        <v>1.5962781711765204</v>
      </c>
      <c r="X173" s="675">
        <f t="shared" si="39"/>
        <v>3.1553833835791161</v>
      </c>
      <c r="Y173" s="842"/>
      <c r="Z173" s="624">
        <f t="shared" si="40"/>
        <v>24.264705882352942</v>
      </c>
      <c r="AA173" s="853">
        <f t="shared" si="41"/>
        <v>11.544117647058822</v>
      </c>
      <c r="AB173" s="1153">
        <v>12</v>
      </c>
      <c r="AC173" s="846">
        <v>2.72</v>
      </c>
      <c r="AD173" s="846" t="s">
        <v>136</v>
      </c>
      <c r="AE173" s="846">
        <v>2.6</v>
      </c>
      <c r="AF173" s="846">
        <v>0.97</v>
      </c>
      <c r="AG173" s="846">
        <v>9.1999999999999993</v>
      </c>
      <c r="AH173" s="846">
        <v>-14.499999999999998</v>
      </c>
      <c r="AI173" s="846" t="s">
        <v>136</v>
      </c>
      <c r="AJ173" s="846">
        <v>5.3</v>
      </c>
      <c r="AK173" s="846" t="s">
        <v>136</v>
      </c>
      <c r="AL173" s="846">
        <v>53.01</v>
      </c>
      <c r="AM173" s="846">
        <v>8.7999999999999989</v>
      </c>
      <c r="AN173" s="846">
        <v>0</v>
      </c>
      <c r="AO173" s="711">
        <f t="shared" si="42"/>
        <v>7.2813251139359707</v>
      </c>
      <c r="AP173" s="712">
        <f t="shared" si="43"/>
        <v>18.825442760994793</v>
      </c>
      <c r="AQ173" s="855">
        <f t="shared" si="44"/>
        <v>-29.453579923422659</v>
      </c>
      <c r="AR173" s="624">
        <f>INDEX(Historical!$C$7:$C$1259,MATCH(B173,Historical!$B$7:$B$1281,0))*IF(AH173="n/a",1.03,IF(AH173&lt;0,1.01,IF(AH173&gt;10,1.1,(1+AH173/100))))</f>
        <v>0.65650000000000008</v>
      </c>
      <c r="AS173" s="853">
        <f t="shared" si="45"/>
        <v>0.6761950000000001</v>
      </c>
      <c r="AT173" s="853">
        <f t="shared" si="50"/>
        <v>0.69648085000000015</v>
      </c>
      <c r="AU173" s="853">
        <f t="shared" si="50"/>
        <v>0.71737527550000013</v>
      </c>
      <c r="AV173" s="853">
        <f t="shared" si="50"/>
        <v>0.7388965337650002</v>
      </c>
      <c r="AW173" s="624">
        <f t="shared" si="46"/>
        <v>3.485447659265001</v>
      </c>
      <c r="AX173" s="719">
        <f t="shared" si="47"/>
        <v>11.100151781098729</v>
      </c>
      <c r="AY173" s="701">
        <v>0.62</v>
      </c>
      <c r="AZ173" s="849">
        <v>57.02</v>
      </c>
      <c r="BA173" s="849">
        <v>-1.83</v>
      </c>
      <c r="BB173" s="849">
        <v>8.83</v>
      </c>
      <c r="BC173" s="849">
        <v>11.66</v>
      </c>
      <c r="BD173" s="874"/>
      <c r="BE173" s="597">
        <v>2014</v>
      </c>
      <c r="BF173" s="865">
        <f t="shared" si="48"/>
        <v>0</v>
      </c>
      <c r="BG173" s="849">
        <v>0.89999999999999991</v>
      </c>
    </row>
    <row r="174" spans="1:59" s="831" customFormat="1" ht="12.75" customHeight="1" x14ac:dyDescent="0.2">
      <c r="A174" s="831" t="s">
        <v>3888</v>
      </c>
      <c r="B174" s="842" t="s">
        <v>4121</v>
      </c>
      <c r="C174" s="898" t="s">
        <v>4126</v>
      </c>
      <c r="D174" s="898" t="s">
        <v>4260</v>
      </c>
      <c r="E174" s="705">
        <v>7</v>
      </c>
      <c r="F174" s="1153">
        <v>635</v>
      </c>
      <c r="G174" s="1153" t="s">
        <v>106</v>
      </c>
      <c r="H174" s="1153" t="s">
        <v>106</v>
      </c>
      <c r="I174" s="846">
        <v>183.48</v>
      </c>
      <c r="J174" s="624">
        <f t="shared" si="35"/>
        <v>1.0900370612600829</v>
      </c>
      <c r="K174" s="851">
        <v>0.5</v>
      </c>
      <c r="L174" s="597">
        <v>4</v>
      </c>
      <c r="M174" s="615">
        <f t="shared" si="36"/>
        <v>2</v>
      </c>
      <c r="N174" s="597" t="s">
        <v>148</v>
      </c>
      <c r="O174" s="707">
        <v>0.44</v>
      </c>
      <c r="P174" s="606">
        <v>44053</v>
      </c>
      <c r="Q174" s="606">
        <v>44075</v>
      </c>
      <c r="R174" s="615">
        <f t="shared" si="37"/>
        <v>13.636363636363635</v>
      </c>
      <c r="S174" s="673">
        <f>IF(INDEX(Historical!$D$7:$D$1257,MATCH(B174,Historical!$B$7:$B$1281,0))=0,"n/a",(INDEX(Historical!$C$7:$C$1259,MATCH(B174,Historical!$B$7:$B$1281,0))/INDEX(Historical!$D$7:$D$1257,MATCH(B174,Historical!$B$7:$B$1281,0))-1)*100)</f>
        <v>14.634146341463406</v>
      </c>
      <c r="T174" s="673">
        <f>IF(INDEX(Historical!$F$7:$F$1250,MATCH(B174,Historical!$B$7:$B$1281,0))=0,"n/a",((INDEX(Historical!$C$7:$C$1259,MATCH(B174,Historical!$B$7:$B$1281,0))/INDEX(Historical!$F$7:$F$1250,MATCH(B174,Historical!$B$7:$B$1281,0)))^(1/3)-1)*100)</f>
        <v>16.142775708728507</v>
      </c>
      <c r="U174" s="673">
        <f>IF(INDEX(Historical!$H$7:$H$1250,MATCH(B174,Historical!$B$7:$B$1281,0))=0,"n/a",((INDEX(Historical!$C$7:$C$1259,MATCH(B174,Historical!$B$7:$B$1281,0))/INDEX(Historical!$H$7:$H$1250,MATCH(B174,Historical!$B$7:$B$1281,0)))^(1/5)-1)*100)</f>
        <v>19.237441662451694</v>
      </c>
      <c r="V174" s="673" t="str">
        <f>IF(INDEX(Historical!$O$7:$O$1250,MATCH(B174,Historical!$B$7:$B$1281,0))=0,"n/a",((INDEX(Historical!$C$7:$C$1259,MATCH(B174,Historical!$B$7:$B$1281,0))/INDEX(Historical!$O$7:$O$1250,MATCH(B174,Historical!$B$7:$B$1281,0)))^(1/10)-1)*100)</f>
        <v>n/a</v>
      </c>
      <c r="W174" s="674" t="str">
        <f t="shared" si="38"/>
        <v>n/a</v>
      </c>
      <c r="X174" s="675">
        <f t="shared" si="39"/>
        <v>6.0117005195161539</v>
      </c>
      <c r="Y174" s="842"/>
      <c r="Z174" s="624">
        <f t="shared" si="40"/>
        <v>31.545741324921135</v>
      </c>
      <c r="AA174" s="853">
        <f t="shared" si="41"/>
        <v>28.940063091482649</v>
      </c>
      <c r="AB174" s="1153">
        <v>12</v>
      </c>
      <c r="AC174" s="846">
        <v>6.34</v>
      </c>
      <c r="AD174" s="846">
        <v>2.35</v>
      </c>
      <c r="AE174" s="846">
        <v>7.01</v>
      </c>
      <c r="AF174" s="846">
        <v>6.69</v>
      </c>
      <c r="AG174" s="846">
        <v>25.2</v>
      </c>
      <c r="AH174" s="846">
        <v>-2.9000000000000004</v>
      </c>
      <c r="AI174" s="846">
        <v>5.1100000000000003</v>
      </c>
      <c r="AJ174" s="846">
        <v>3.2</v>
      </c>
      <c r="AK174" s="846">
        <v>11.95</v>
      </c>
      <c r="AL174" s="846">
        <v>27810</v>
      </c>
      <c r="AM174" s="846">
        <v>0.2</v>
      </c>
      <c r="AN174" s="846">
        <v>0</v>
      </c>
      <c r="AO174" s="711">
        <f t="shared" si="42"/>
        <v>-8.6125843677708716</v>
      </c>
      <c r="AP174" s="712">
        <f t="shared" si="43"/>
        <v>20.327478723711778</v>
      </c>
      <c r="AQ174" s="855">
        <f t="shared" si="44"/>
        <v>193.34016816432603</v>
      </c>
      <c r="AR174" s="624">
        <f>INDEX(Historical!$C$7:$C$1259,MATCH(B174,Historical!$B$7:$B$1281,0))*IF(AH174="n/a",1.03,IF(AH174&lt;0,1.01,IF(AH174&gt;10,1.1,(1+AH174/100))))</f>
        <v>1.8987999999999998</v>
      </c>
      <c r="AS174" s="853">
        <f t="shared" si="45"/>
        <v>1.9958286799999996</v>
      </c>
      <c r="AT174" s="853">
        <f t="shared" si="50"/>
        <v>2.1954115479999996</v>
      </c>
      <c r="AU174" s="853">
        <f t="shared" si="50"/>
        <v>2.4149527028</v>
      </c>
      <c r="AV174" s="853">
        <f t="shared" si="50"/>
        <v>2.6564479730800001</v>
      </c>
      <c r="AW174" s="624">
        <f t="shared" si="46"/>
        <v>11.161440903880001</v>
      </c>
      <c r="AX174" s="719">
        <f t="shared" si="47"/>
        <v>6.0831921211467197</v>
      </c>
      <c r="AY174" s="701">
        <v>1.1100000000000001</v>
      </c>
      <c r="AZ174" s="849">
        <v>130.76000000000002</v>
      </c>
      <c r="BA174" s="849">
        <v>-6.3</v>
      </c>
      <c r="BB174" s="849">
        <v>3.7900000000000005</v>
      </c>
      <c r="BC174" s="849">
        <v>21.43</v>
      </c>
      <c r="BD174" s="874"/>
      <c r="BE174" s="597">
        <v>2014</v>
      </c>
      <c r="BF174" s="865">
        <f t="shared" si="48"/>
        <v>0</v>
      </c>
      <c r="BG174" s="849">
        <v>20.7</v>
      </c>
    </row>
    <row r="175" spans="1:59" s="831" customFormat="1" ht="12.75" customHeight="1" x14ac:dyDescent="0.2">
      <c r="A175" s="848" t="s">
        <v>4439</v>
      </c>
      <c r="B175" s="842" t="s">
        <v>4419</v>
      </c>
      <c r="C175" s="898" t="s">
        <v>108</v>
      </c>
      <c r="D175" s="898" t="s">
        <v>4265</v>
      </c>
      <c r="E175" s="705">
        <v>7</v>
      </c>
      <c r="F175" s="1153">
        <v>636</v>
      </c>
      <c r="G175" s="1153" t="s">
        <v>106</v>
      </c>
      <c r="H175" s="1153" t="s">
        <v>106</v>
      </c>
      <c r="I175" s="841">
        <v>25.01</v>
      </c>
      <c r="J175" s="624">
        <f t="shared" si="35"/>
        <v>1.9192323070771689</v>
      </c>
      <c r="K175" s="844">
        <v>0.12</v>
      </c>
      <c r="L175" s="854">
        <v>4</v>
      </c>
      <c r="M175" s="615">
        <f t="shared" si="36"/>
        <v>0.48</v>
      </c>
      <c r="N175" s="837" t="s">
        <v>515</v>
      </c>
      <c r="O175" s="706">
        <v>0.11</v>
      </c>
      <c r="P175" s="606">
        <v>44056</v>
      </c>
      <c r="Q175" s="606">
        <v>44074</v>
      </c>
      <c r="R175" s="615">
        <f t="shared" si="37"/>
        <v>9.0909090909090864</v>
      </c>
      <c r="S175" s="673">
        <f>IF(INDEX(Historical!$D$7:$D$1257,MATCH(B175,Historical!$B$7:$B$1281,0))=0,"n/a",(INDEX(Historical!$C$7:$C$1259,MATCH(B175,Historical!$B$7:$B$1281,0))/INDEX(Historical!$D$7:$D$1257,MATCH(B175,Historical!$B$7:$B$1281,0))-1)*100)</f>
        <v>9.5238095238095344</v>
      </c>
      <c r="T175" s="673">
        <f>IF(INDEX(Historical!$F$7:$F$1250,MATCH(B175,Historical!$B$7:$B$1281,0))=0,"n/a",((INDEX(Historical!$C$7:$C$1259,MATCH(B175,Historical!$B$7:$B$1281,0))/INDEX(Historical!$F$7:$F$1250,MATCH(B175,Historical!$B$7:$B$1281,0)))^(1/3)-1)*100)</f>
        <v>6.1122933272680147</v>
      </c>
      <c r="U175" s="673">
        <f>IF(INDEX(Historical!$H$7:$H$1250,MATCH(B175,Historical!$B$7:$B$1281,0))=0,"n/a",((INDEX(Historical!$C$7:$C$1259,MATCH(B175,Historical!$B$7:$B$1281,0))/INDEX(Historical!$H$7:$H$1250,MATCH(B175,Historical!$B$7:$B$1281,0)))^(1/5)-1)*100)</f>
        <v>4.7352788793546319</v>
      </c>
      <c r="V175" s="673">
        <f>IF(INDEX(Historical!$O$7:$O$1250,MATCH(B175,Historical!$B$7:$B$1281,0))=0,"n/a",((INDEX(Historical!$C$7:$C$1259,MATCH(B175,Historical!$B$7:$B$1281,0))/INDEX(Historical!$O$7:$O$1250,MATCH(B175,Historical!$B$7:$B$1281,0)))^(1/10)-1)*100)</f>
        <v>2.8443179348176306</v>
      </c>
      <c r="W175" s="674">
        <f t="shared" si="38"/>
        <v>1.6648205256485309</v>
      </c>
      <c r="X175" s="675">
        <f t="shared" si="39"/>
        <v>0.22548947044545867</v>
      </c>
      <c r="Y175" s="843"/>
      <c r="Z175" s="624">
        <f t="shared" si="40"/>
        <v>20.600858369098713</v>
      </c>
      <c r="AA175" s="853">
        <f t="shared" si="41"/>
        <v>10.733905579399142</v>
      </c>
      <c r="AB175" s="854">
        <v>6</v>
      </c>
      <c r="AC175" s="833">
        <v>2.33</v>
      </c>
      <c r="AD175" s="833" t="s">
        <v>136</v>
      </c>
      <c r="AE175" s="833">
        <v>3.78</v>
      </c>
      <c r="AF175" s="833">
        <v>1.51</v>
      </c>
      <c r="AG175" s="833">
        <v>15.1</v>
      </c>
      <c r="AH175" s="833">
        <v>7.1999999999999993</v>
      </c>
      <c r="AI175" s="833" t="s">
        <v>136</v>
      </c>
      <c r="AJ175" s="833">
        <v>21</v>
      </c>
      <c r="AK175" s="833" t="s">
        <v>136</v>
      </c>
      <c r="AL175" s="845">
        <v>211.08</v>
      </c>
      <c r="AM175" s="839">
        <v>0.1</v>
      </c>
      <c r="AN175" s="833">
        <v>0.14000000000000001</v>
      </c>
      <c r="AO175" s="711">
        <f t="shared" si="42"/>
        <v>-4.0793943929673411</v>
      </c>
      <c r="AP175" s="712">
        <f t="shared" si="43"/>
        <v>6.654511186431801</v>
      </c>
      <c r="AQ175" s="855">
        <f t="shared" si="44"/>
        <v>-15.125720621896811</v>
      </c>
      <c r="AR175" s="624">
        <f>INDEX(Historical!$C$7:$C$1259,MATCH(B175,Historical!$B$7:$B$1281,0))*IF(AH175="n/a",1.03,IF(AH175&lt;0,1.01,IF(AH175&gt;10,1.1,(1+AH175/100))))</f>
        <v>0.49312000000000006</v>
      </c>
      <c r="AS175" s="853">
        <f t="shared" si="45"/>
        <v>0.50791360000000008</v>
      </c>
      <c r="AT175" s="853">
        <f t="shared" si="50"/>
        <v>0.52315100800000014</v>
      </c>
      <c r="AU175" s="853">
        <f t="shared" si="50"/>
        <v>0.53884553824000014</v>
      </c>
      <c r="AV175" s="853">
        <f t="shared" si="50"/>
        <v>0.55501090438720013</v>
      </c>
      <c r="AW175" s="624">
        <f t="shared" si="46"/>
        <v>2.6180410506272005</v>
      </c>
      <c r="AX175" s="719">
        <f t="shared" si="47"/>
        <v>10.46797701170412</v>
      </c>
      <c r="AY175" s="900">
        <v>0.54</v>
      </c>
      <c r="AZ175" s="839">
        <v>33.239999999999995</v>
      </c>
      <c r="BA175" s="839">
        <v>-15.36</v>
      </c>
      <c r="BB175" s="839">
        <v>-0.59</v>
      </c>
      <c r="BC175" s="839">
        <v>5.04</v>
      </c>
      <c r="BD175" s="874"/>
      <c r="BE175" s="597">
        <v>2014</v>
      </c>
      <c r="BF175" s="865">
        <f t="shared" si="48"/>
        <v>0</v>
      </c>
      <c r="BG175" s="849">
        <v>1.0999999999999999</v>
      </c>
    </row>
    <row r="176" spans="1:59" s="831" customFormat="1" x14ac:dyDescent="0.2">
      <c r="A176" s="847" t="s">
        <v>4144</v>
      </c>
      <c r="B176" s="842" t="s">
        <v>4142</v>
      </c>
      <c r="C176" s="898" t="s">
        <v>108</v>
      </c>
      <c r="D176" s="898" t="s">
        <v>4268</v>
      </c>
      <c r="E176" s="705">
        <v>7</v>
      </c>
      <c r="F176" s="1153">
        <v>637</v>
      </c>
      <c r="G176" s="1153" t="s">
        <v>106</v>
      </c>
      <c r="H176" s="1153" t="s">
        <v>106</v>
      </c>
      <c r="I176" s="841">
        <v>419.28</v>
      </c>
      <c r="J176" s="624">
        <f t="shared" si="35"/>
        <v>0.74413279908414431</v>
      </c>
      <c r="K176" s="844">
        <v>0.78</v>
      </c>
      <c r="L176" s="854">
        <v>4</v>
      </c>
      <c r="M176" s="615">
        <f t="shared" si="36"/>
        <v>3.12</v>
      </c>
      <c r="N176" s="837" t="s">
        <v>515</v>
      </c>
      <c r="O176" s="706">
        <v>0.68</v>
      </c>
      <c r="P176" s="606">
        <v>44056</v>
      </c>
      <c r="Q176" s="606">
        <v>44074</v>
      </c>
      <c r="R176" s="615">
        <f t="shared" si="37"/>
        <v>14.705882352941172</v>
      </c>
      <c r="S176" s="673">
        <f>IF(INDEX(Historical!$D$7:$D$1257,MATCH(B176,Historical!$B$7:$B$1281,0))=0,"n/a",(INDEX(Historical!$C$7:$C$1259,MATCH(B176,Historical!$B$7:$B$1281,0))/INDEX(Historical!$D$7:$D$1257,MATCH(B176,Historical!$B$7:$B$1281,0))-1)*100)</f>
        <v>15.873015873015861</v>
      </c>
      <c r="T176" s="673">
        <f>IF(INDEX(Historical!$F$7:$F$1250,MATCH(B176,Historical!$B$7:$B$1281,0))=0,"n/a",((INDEX(Historical!$C$7:$C$1259,MATCH(B176,Historical!$B$7:$B$1281,0))/INDEX(Historical!$F$7:$F$1250,MATCH(B176,Historical!$B$7:$B$1281,0)))^(1/3)-1)*100)</f>
        <v>30.297567115569102</v>
      </c>
      <c r="U176" s="673">
        <f>IF(INDEX(Historical!$H$7:$H$1250,MATCH(B176,Historical!$B$7:$B$1281,0))=0,"n/a",((INDEX(Historical!$C$7:$C$1259,MATCH(B176,Historical!$B$7:$B$1281,0))/INDEX(Historical!$H$7:$H$1250,MATCH(B176,Historical!$B$7:$B$1281,0)))^(1/5)-1)*100)</f>
        <v>29.556310857933909</v>
      </c>
      <c r="V176" s="673" t="str">
        <f>IF(INDEX(Historical!$O$7:$O$1250,MATCH(B176,Historical!$B$7:$B$1281,0))=0,"n/a",((INDEX(Historical!$C$7:$C$1259,MATCH(B176,Historical!$B$7:$B$1281,0))/INDEX(Historical!$O$7:$O$1250,MATCH(B176,Historical!$B$7:$B$1281,0)))^(1/10)-1)*100)</f>
        <v>n/a</v>
      </c>
      <c r="W176" s="674" t="str">
        <f t="shared" si="38"/>
        <v>n/a</v>
      </c>
      <c r="X176" s="675">
        <f t="shared" si="39"/>
        <v>1.0747749402885056</v>
      </c>
      <c r="Y176" s="634"/>
      <c r="Z176" s="624">
        <f t="shared" si="40"/>
        <v>44.255319148936174</v>
      </c>
      <c r="AA176" s="853">
        <f t="shared" si="41"/>
        <v>59.472340425531911</v>
      </c>
      <c r="AB176" s="854">
        <v>12</v>
      </c>
      <c r="AC176" s="833">
        <v>7.05</v>
      </c>
      <c r="AD176" s="833">
        <v>4.12</v>
      </c>
      <c r="AE176" s="833">
        <v>19.760000000000002</v>
      </c>
      <c r="AF176" s="833" t="s">
        <v>136</v>
      </c>
      <c r="AG176" s="833">
        <v>-161</v>
      </c>
      <c r="AH176" s="833">
        <v>6.9</v>
      </c>
      <c r="AI176" s="833">
        <v>13.170000000000002</v>
      </c>
      <c r="AJ176" s="833">
        <v>27.500000000000004</v>
      </c>
      <c r="AK176" s="833">
        <v>14.38</v>
      </c>
      <c r="AL176" s="845">
        <v>33510</v>
      </c>
      <c r="AM176" s="839">
        <v>0.5</v>
      </c>
      <c r="AN176" s="833" t="s">
        <v>136</v>
      </c>
      <c r="AO176" s="711">
        <f t="shared" si="42"/>
        <v>-29.171896768513857</v>
      </c>
      <c r="AP176" s="712">
        <f t="shared" si="43"/>
        <v>30.300443657018054</v>
      </c>
      <c r="AQ176" s="855" t="str">
        <f t="shared" si="44"/>
        <v>n/a</v>
      </c>
      <c r="AR176" s="624">
        <f>INDEX(Historical!$C$7:$C$1259,MATCH(B176,Historical!$B$7:$B$1281,0))*IF(AH176="n/a",1.03,IF(AH176&lt;0,1.01,IF(AH176&gt;10,1.1,(1+AH176/100))))</f>
        <v>3.1214799999999996</v>
      </c>
      <c r="AS176" s="853">
        <f t="shared" si="45"/>
        <v>3.4336279999999997</v>
      </c>
      <c r="AT176" s="853">
        <f t="shared" si="50"/>
        <v>3.7769908000000001</v>
      </c>
      <c r="AU176" s="853">
        <f t="shared" si="50"/>
        <v>4.1546898800000003</v>
      </c>
      <c r="AV176" s="853">
        <f t="shared" si="50"/>
        <v>4.5701588680000009</v>
      </c>
      <c r="AW176" s="624">
        <f t="shared" si="46"/>
        <v>19.056947548</v>
      </c>
      <c r="AX176" s="719">
        <f t="shared" si="47"/>
        <v>4.5451601669528721</v>
      </c>
      <c r="AY176" s="900">
        <v>0.93</v>
      </c>
      <c r="AZ176" s="839">
        <v>58.050000000000004</v>
      </c>
      <c r="BA176" s="839">
        <v>-8.01</v>
      </c>
      <c r="BB176" s="839">
        <v>0.59</v>
      </c>
      <c r="BC176" s="839">
        <v>8.17</v>
      </c>
      <c r="BD176" s="874"/>
      <c r="BE176" s="597">
        <v>2014</v>
      </c>
      <c r="BF176" s="865">
        <f t="shared" si="48"/>
        <v>0</v>
      </c>
      <c r="BG176" s="849">
        <v>14.7</v>
      </c>
    </row>
    <row r="177" spans="1:59" s="831" customFormat="1" ht="12.75" customHeight="1" x14ac:dyDescent="0.2">
      <c r="A177" s="847" t="s">
        <v>3885</v>
      </c>
      <c r="B177" s="570" t="s">
        <v>3886</v>
      </c>
      <c r="C177" s="898" t="s">
        <v>108</v>
      </c>
      <c r="D177" s="898" t="s">
        <v>118</v>
      </c>
      <c r="E177" s="705">
        <v>7</v>
      </c>
      <c r="F177" s="1153">
        <v>638</v>
      </c>
      <c r="G177" s="1153" t="s">
        <v>106</v>
      </c>
      <c r="H177" s="1153" t="s">
        <v>106</v>
      </c>
      <c r="I177" s="841">
        <v>72.540000000000006</v>
      </c>
      <c r="J177" s="624">
        <f t="shared" si="35"/>
        <v>1.3785497656465397</v>
      </c>
      <c r="K177" s="844">
        <v>0.25</v>
      </c>
      <c r="L177" s="854">
        <v>4</v>
      </c>
      <c r="M177" s="615">
        <f t="shared" si="36"/>
        <v>1</v>
      </c>
      <c r="N177" s="837" t="s">
        <v>4239</v>
      </c>
      <c r="O177" s="706">
        <v>0.23</v>
      </c>
      <c r="P177" s="606">
        <v>44056</v>
      </c>
      <c r="Q177" s="606">
        <v>44075</v>
      </c>
      <c r="R177" s="615">
        <f t="shared" si="37"/>
        <v>8.6956521739130395</v>
      </c>
      <c r="S177" s="673">
        <f>IF(INDEX(Historical!$D$7:$D$1257,MATCH(B177,Historical!$B$7:$B$1281,0))=0,"n/a",(INDEX(Historical!$C$7:$C$1259,MATCH(B177,Historical!$B$7:$B$1281,0))/INDEX(Historical!$D$7:$D$1257,MATCH(B177,Historical!$B$7:$B$1281,0))-1)*100)</f>
        <v>13.25301204819278</v>
      </c>
      <c r="T177" s="673">
        <f>IF(INDEX(Historical!$F$7:$F$1250,MATCH(B177,Historical!$B$7:$B$1281,0))=0,"n/a",((INDEX(Historical!$C$7:$C$1259,MATCH(B177,Historical!$B$7:$B$1281,0))/INDEX(Historical!$F$7:$F$1250,MATCH(B177,Historical!$B$7:$B$1281,0)))^(1/3)-1)*100)</f>
        <v>12.510910526821718</v>
      </c>
      <c r="U177" s="673">
        <f>IF(INDEX(Historical!$H$7:$H$1250,MATCH(B177,Historical!$B$7:$B$1281,0))=0,"n/a",((INDEX(Historical!$C$7:$C$1259,MATCH(B177,Historical!$B$7:$B$1281,0))/INDEX(Historical!$H$7:$H$1250,MATCH(B177,Historical!$B$7:$B$1281,0)))^(1/5)-1)*100)</f>
        <v>10.522474440082474</v>
      </c>
      <c r="V177" s="673">
        <f>IF(INDEX(Historical!$O$7:$O$1250,MATCH(B177,Historical!$B$7:$B$1281,0))=0,"n/a",((INDEX(Historical!$C$7:$C$1259,MATCH(B177,Historical!$B$7:$B$1281,0))/INDEX(Historical!$O$7:$O$1250,MATCH(B177,Historical!$B$7:$B$1281,0)))^(1/10)-1)*100)</f>
        <v>6.0992834812163554</v>
      </c>
      <c r="W177" s="674">
        <f t="shared" si="38"/>
        <v>1.7251984552756054</v>
      </c>
      <c r="X177" s="675">
        <f t="shared" si="39"/>
        <v>1.4029965920109966</v>
      </c>
      <c r="Y177" s="634"/>
      <c r="Z177" s="624">
        <f t="shared" si="40"/>
        <v>24.390243902439028</v>
      </c>
      <c r="AA177" s="853">
        <f t="shared" si="41"/>
        <v>17.692682926829271</v>
      </c>
      <c r="AB177" s="854">
        <v>12</v>
      </c>
      <c r="AC177" s="833">
        <v>4.0999999999999996</v>
      </c>
      <c r="AD177" s="833">
        <v>3.51</v>
      </c>
      <c r="AE177" s="833">
        <v>1.48</v>
      </c>
      <c r="AF177" s="833">
        <v>1.67</v>
      </c>
      <c r="AG177" s="833">
        <v>10.6</v>
      </c>
      <c r="AH177" s="833">
        <v>-9.7000000000000011</v>
      </c>
      <c r="AI177" s="833">
        <v>6.18</v>
      </c>
      <c r="AJ177" s="833">
        <v>7.5</v>
      </c>
      <c r="AK177" s="833">
        <v>5.0999999999999996</v>
      </c>
      <c r="AL177" s="845">
        <v>4340</v>
      </c>
      <c r="AM177" s="839">
        <v>1.4000000000000001</v>
      </c>
      <c r="AN177" s="833">
        <v>0</v>
      </c>
      <c r="AO177" s="711">
        <f t="shared" si="42"/>
        <v>-5.7916587211002568</v>
      </c>
      <c r="AP177" s="712">
        <f t="shared" si="43"/>
        <v>11.901024205729014</v>
      </c>
      <c r="AQ177" s="855">
        <f t="shared" si="44"/>
        <v>14.594513127917219</v>
      </c>
      <c r="AR177" s="624">
        <f>INDEX(Historical!$C$7:$C$1259,MATCH(B177,Historical!$B$7:$B$1281,0))*IF(AH177="n/a",1.03,IF(AH177&lt;0,1.01,IF(AH177&gt;10,1.1,(1+AH177/100))))</f>
        <v>0.94939999999999991</v>
      </c>
      <c r="AS177" s="853">
        <f t="shared" si="45"/>
        <v>1.00807292</v>
      </c>
      <c r="AT177" s="853">
        <f t="shared" si="50"/>
        <v>1.0594846389199999</v>
      </c>
      <c r="AU177" s="853">
        <f t="shared" si="50"/>
        <v>1.1135183555049197</v>
      </c>
      <c r="AV177" s="853">
        <f t="shared" si="50"/>
        <v>1.1703077916356706</v>
      </c>
      <c r="AW177" s="624">
        <f t="shared" si="46"/>
        <v>5.3007837060605905</v>
      </c>
      <c r="AX177" s="719">
        <f t="shared" si="47"/>
        <v>7.3073941357328227</v>
      </c>
      <c r="AY177" s="900">
        <v>0.83</v>
      </c>
      <c r="AZ177" s="839">
        <v>72.14</v>
      </c>
      <c r="BA177" s="839">
        <v>-6.81</v>
      </c>
      <c r="BB177" s="839">
        <v>3.9600000000000004</v>
      </c>
      <c r="BC177" s="839">
        <v>19.34</v>
      </c>
      <c r="BD177" s="874"/>
      <c r="BE177" s="597">
        <v>2014</v>
      </c>
      <c r="BF177" s="865">
        <f t="shared" si="48"/>
        <v>0</v>
      </c>
      <c r="BG177" s="849">
        <v>2.6</v>
      </c>
    </row>
    <row r="178" spans="1:59" s="831" customFormat="1" ht="12.75" customHeight="1" x14ac:dyDescent="0.2">
      <c r="A178" s="847" t="s">
        <v>4190</v>
      </c>
      <c r="B178" s="570" t="s">
        <v>3838</v>
      </c>
      <c r="C178" s="898" t="s">
        <v>4126</v>
      </c>
      <c r="D178" s="898" t="s">
        <v>4252</v>
      </c>
      <c r="E178" s="705">
        <v>7</v>
      </c>
      <c r="F178" s="1153">
        <v>639</v>
      </c>
      <c r="G178" s="1153" t="s">
        <v>106</v>
      </c>
      <c r="H178" s="1153" t="s">
        <v>106</v>
      </c>
      <c r="I178" s="841">
        <v>104.5</v>
      </c>
      <c r="J178" s="624">
        <f t="shared" si="35"/>
        <v>0.84095693779904312</v>
      </c>
      <c r="K178" s="844">
        <v>0.87880000000000003</v>
      </c>
      <c r="L178" s="854">
        <v>1</v>
      </c>
      <c r="M178" s="615">
        <f t="shared" si="36"/>
        <v>0.87880000000000003</v>
      </c>
      <c r="N178" s="837" t="s">
        <v>4191</v>
      </c>
      <c r="O178" s="706">
        <v>0.73219999999999996</v>
      </c>
      <c r="P178" s="606">
        <v>44092</v>
      </c>
      <c r="Q178" s="606">
        <v>44096</v>
      </c>
      <c r="R178" s="615">
        <f t="shared" si="37"/>
        <v>20.021851953018309</v>
      </c>
      <c r="S178" s="673">
        <f>IF(INDEX(Historical!$D$7:$D$1257,MATCH(B178,Historical!$B$7:$B$1281,0))=0,"n/a",(INDEX(Historical!$C$7:$C$1259,MATCH(B178,Historical!$B$7:$B$1281,0))/INDEX(Historical!$D$7:$D$1257,MATCH(B178,Historical!$B$7:$B$1281,0))-1)*100)</f>
        <v>18.983884184649003</v>
      </c>
      <c r="T178" s="673">
        <f>IF(INDEX(Historical!$F$7:$F$1250,MATCH(B178,Historical!$B$7:$B$1281,0))=0,"n/a",((INDEX(Historical!$C$7:$C$1259,MATCH(B178,Historical!$B$7:$B$1281,0))/INDEX(Historical!$F$7:$F$1250,MATCH(B178,Historical!$B$7:$B$1281,0)))^(1/3)-1)*100)</f>
        <v>11.169769327694601</v>
      </c>
      <c r="U178" s="673">
        <f>IF(INDEX(Historical!$H$7:$H$1250,MATCH(B178,Historical!$B$7:$B$1281,0))=0,"n/a",((INDEX(Historical!$C$7:$C$1259,MATCH(B178,Historical!$B$7:$B$1281,0))/INDEX(Historical!$H$7:$H$1250,MATCH(B178,Historical!$B$7:$B$1281,0)))^(1/5)-1)*100)</f>
        <v>10.450681383226179</v>
      </c>
      <c r="V178" s="673" t="str">
        <f>IF(INDEX(Historical!$O$7:$O$1250,MATCH(B178,Historical!$B$7:$B$1281,0))=0,"n/a",((INDEX(Historical!$C$7:$C$1259,MATCH(B178,Historical!$B$7:$B$1281,0))/INDEX(Historical!$O$7:$O$1250,MATCH(B178,Historical!$B$7:$B$1281,0)))^(1/10)-1)*100)</f>
        <v>n/a</v>
      </c>
      <c r="W178" s="674" t="str">
        <f t="shared" si="38"/>
        <v>n/a</v>
      </c>
      <c r="X178" s="675">
        <f t="shared" si="39"/>
        <v>0.43006919272535715</v>
      </c>
      <c r="Y178" s="843" t="s">
        <v>4194</v>
      </c>
      <c r="Z178" s="624">
        <f t="shared" si="40"/>
        <v>16.095238095238095</v>
      </c>
      <c r="AA178" s="853">
        <f t="shared" si="41"/>
        <v>19.139194139194139</v>
      </c>
      <c r="AB178" s="854">
        <v>12</v>
      </c>
      <c r="AC178" s="833">
        <v>5.46</v>
      </c>
      <c r="AD178" s="833">
        <v>0.63</v>
      </c>
      <c r="AE178" s="833">
        <v>3.96</v>
      </c>
      <c r="AF178" s="833">
        <v>8.3000000000000007</v>
      </c>
      <c r="AG178" s="833">
        <v>54.500000000000007</v>
      </c>
      <c r="AH178" s="833">
        <v>74.2</v>
      </c>
      <c r="AI178" s="833">
        <v>-28.71</v>
      </c>
      <c r="AJ178" s="833">
        <v>24.3</v>
      </c>
      <c r="AK178" s="833">
        <v>30.04</v>
      </c>
      <c r="AL178" s="845">
        <v>17540</v>
      </c>
      <c r="AM178" s="839">
        <v>6.7</v>
      </c>
      <c r="AN178" s="833">
        <v>0</v>
      </c>
      <c r="AO178" s="711">
        <f t="shared" si="42"/>
        <v>-7.8475558181689173</v>
      </c>
      <c r="AP178" s="712">
        <f t="shared" si="43"/>
        <v>11.291638321025221</v>
      </c>
      <c r="AQ178" s="855">
        <f t="shared" si="44"/>
        <v>165.7110471966881</v>
      </c>
      <c r="AR178" s="624">
        <f>INDEX(Historical!$C$7:$C$1259,MATCH(B178,Historical!$B$7:$B$1281,0))*IF(AH178="n/a",1.03,IF(AH178&lt;0,1.01,IF(AH178&gt;10,1.1,(1+AH178/100))))</f>
        <v>0.95832000000000006</v>
      </c>
      <c r="AS178" s="853">
        <f t="shared" si="45"/>
        <v>0.96790320000000007</v>
      </c>
      <c r="AT178" s="853">
        <f t="shared" si="50"/>
        <v>1.0646935200000001</v>
      </c>
      <c r="AU178" s="853">
        <f t="shared" si="50"/>
        <v>1.1711628720000002</v>
      </c>
      <c r="AV178" s="853">
        <f t="shared" si="50"/>
        <v>1.2882791592000005</v>
      </c>
      <c r="AW178" s="624">
        <f t="shared" si="46"/>
        <v>5.4503587512000014</v>
      </c>
      <c r="AX178" s="719">
        <f t="shared" si="47"/>
        <v>5.2156543073684229</v>
      </c>
      <c r="AY178" s="900">
        <v>0.91</v>
      </c>
      <c r="AZ178" s="839">
        <v>148.16</v>
      </c>
      <c r="BA178" s="839">
        <v>-13.089999999999998</v>
      </c>
      <c r="BB178" s="839">
        <v>-1.3299999999999998</v>
      </c>
      <c r="BC178" s="839">
        <v>21.78</v>
      </c>
      <c r="BD178" s="874"/>
      <c r="BE178" s="597">
        <v>2014</v>
      </c>
      <c r="BF178" s="865">
        <f t="shared" si="48"/>
        <v>0</v>
      </c>
      <c r="BG178" s="849">
        <v>31.5</v>
      </c>
    </row>
    <row r="179" spans="1:59" s="831" customFormat="1" ht="12.75" customHeight="1" x14ac:dyDescent="0.2">
      <c r="A179" s="838" t="s">
        <v>1386</v>
      </c>
      <c r="B179" s="842" t="s">
        <v>1387</v>
      </c>
      <c r="C179" s="898" t="s">
        <v>4126</v>
      </c>
      <c r="D179" s="898" t="s">
        <v>4260</v>
      </c>
      <c r="E179" s="705">
        <v>7</v>
      </c>
      <c r="F179" s="1153">
        <v>640</v>
      </c>
      <c r="G179" s="1153" t="s">
        <v>106</v>
      </c>
      <c r="H179" s="1153" t="s">
        <v>106</v>
      </c>
      <c r="I179" s="841">
        <v>595.24</v>
      </c>
      <c r="J179" s="624">
        <f t="shared" si="35"/>
        <v>0.87359720448894562</v>
      </c>
      <c r="K179" s="844">
        <v>1.3</v>
      </c>
      <c r="L179" s="854">
        <v>4</v>
      </c>
      <c r="M179" s="615">
        <f t="shared" si="36"/>
        <v>5.2</v>
      </c>
      <c r="N179" s="837" t="s">
        <v>127</v>
      </c>
      <c r="O179" s="706">
        <v>1.1499999999999999</v>
      </c>
      <c r="P179" s="606">
        <v>44103</v>
      </c>
      <c r="Q179" s="606">
        <v>44118</v>
      </c>
      <c r="R179" s="615">
        <f t="shared" si="37"/>
        <v>13.043478260869579</v>
      </c>
      <c r="S179" s="673">
        <f>IF(INDEX(Historical!$D$7:$D$1257,MATCH(B179,Historical!$B$7:$B$1281,0))=0,"n/a",(INDEX(Historical!$C$7:$C$1259,MATCH(B179,Historical!$B$7:$B$1281,0))/INDEX(Historical!$D$7:$D$1257,MATCH(B179,Historical!$B$7:$B$1281,0))-1)*100)</f>
        <v>5.555555555555558</v>
      </c>
      <c r="T179" s="673">
        <f>IF(INDEX(Historical!$F$7:$F$1250,MATCH(B179,Historical!$B$7:$B$1281,0))=0,"n/a",((INDEX(Historical!$C$7:$C$1259,MATCH(B179,Historical!$B$7:$B$1281,0))/INDEX(Historical!$F$7:$F$1250,MATCH(B179,Historical!$B$7:$B$1281,0)))^(1/3)-1)*100)</f>
        <v>38.189072364161625</v>
      </c>
      <c r="U179" s="673">
        <f>IF(INDEX(Historical!$H$7:$H$1250,MATCH(B179,Historical!$B$7:$B$1281,0))=0,"n/a",((INDEX(Historical!$C$7:$C$1259,MATCH(B179,Historical!$B$7:$B$1281,0))/INDEX(Historical!$H$7:$H$1250,MATCH(B179,Historical!$B$7:$B$1281,0)))^(1/5)-1)*100)</f>
        <v>37.684317244122511</v>
      </c>
      <c r="V179" s="673" t="str">
        <f>IF(INDEX(Historical!$O$7:$O$1250,MATCH(B179,Historical!$B$7:$B$1281,0))=0,"n/a",((INDEX(Historical!$C$7:$C$1259,MATCH(B179,Historical!$B$7:$B$1281,0))/INDEX(Historical!$O$7:$O$1250,MATCH(B179,Historical!$B$7:$B$1281,0)))^(1/10)-1)*100)</f>
        <v>n/a</v>
      </c>
      <c r="W179" s="674" t="str">
        <f t="shared" si="38"/>
        <v>n/a</v>
      </c>
      <c r="X179" s="675">
        <f t="shared" si="39"/>
        <v>1.1595174536653081</v>
      </c>
      <c r="Y179" s="634"/>
      <c r="Z179" s="624">
        <f t="shared" si="40"/>
        <v>25.793650793650798</v>
      </c>
      <c r="AA179" s="853">
        <f t="shared" si="41"/>
        <v>29.525793650793652</v>
      </c>
      <c r="AB179" s="854">
        <v>6</v>
      </c>
      <c r="AC179" s="833">
        <v>20.16</v>
      </c>
      <c r="AD179" s="833">
        <v>1.24</v>
      </c>
      <c r="AE179" s="833">
        <v>6.43</v>
      </c>
      <c r="AF179" s="833">
        <v>14.96</v>
      </c>
      <c r="AG179" s="833">
        <v>57.499999999999993</v>
      </c>
      <c r="AH179" s="833">
        <v>10.199999999999999</v>
      </c>
      <c r="AI179" s="833">
        <v>6.17</v>
      </c>
      <c r="AJ179" s="833">
        <v>32.5</v>
      </c>
      <c r="AK179" s="833">
        <v>22.97</v>
      </c>
      <c r="AL179" s="845">
        <v>76750</v>
      </c>
      <c r="AM179" s="839">
        <v>0.3</v>
      </c>
      <c r="AN179" s="833">
        <v>1.06</v>
      </c>
      <c r="AO179" s="711">
        <f t="shared" si="42"/>
        <v>9.0321207978178037</v>
      </c>
      <c r="AP179" s="712">
        <f t="shared" si="43"/>
        <v>38.557914448611456</v>
      </c>
      <c r="AQ179" s="855">
        <f t="shared" si="44"/>
        <v>343.07304289517322</v>
      </c>
      <c r="AR179" s="624">
        <f>INDEX(Historical!$C$7:$C$1259,MATCH(B179,Historical!$B$7:$B$1281,0))*IF(AH179="n/a",1.03,IF(AH179&lt;0,1.01,IF(AH179&gt;10,1.1,(1+AH179/100))))</f>
        <v>5.2250000000000005</v>
      </c>
      <c r="AS179" s="853">
        <f t="shared" si="45"/>
        <v>5.5473825000000012</v>
      </c>
      <c r="AT179" s="853">
        <f t="shared" si="50"/>
        <v>6.1021207500000019</v>
      </c>
      <c r="AU179" s="853">
        <f t="shared" si="50"/>
        <v>6.7123328250000025</v>
      </c>
      <c r="AV179" s="853">
        <f t="shared" si="50"/>
        <v>7.3835661075000036</v>
      </c>
      <c r="AW179" s="624">
        <f t="shared" si="46"/>
        <v>30.97040218250001</v>
      </c>
      <c r="AX179" s="719">
        <f t="shared" si="47"/>
        <v>5.2030109170250674</v>
      </c>
      <c r="AY179" s="900">
        <v>1.31</v>
      </c>
      <c r="AZ179" s="839">
        <v>179.07999999999998</v>
      </c>
      <c r="BA179" s="839">
        <v>-1.38</v>
      </c>
      <c r="BB179" s="839">
        <v>8.34</v>
      </c>
      <c r="BC179" s="839">
        <v>39.5</v>
      </c>
      <c r="BD179" s="874"/>
      <c r="BE179" s="597">
        <v>2014</v>
      </c>
      <c r="BF179" s="865">
        <f t="shared" si="48"/>
        <v>0</v>
      </c>
      <c r="BG179" s="849">
        <v>20.5</v>
      </c>
    </row>
    <row r="180" spans="1:59" s="831" customFormat="1" ht="12.75" customHeight="1" x14ac:dyDescent="0.2">
      <c r="A180" s="848" t="s">
        <v>4192</v>
      </c>
      <c r="B180" s="804" t="s">
        <v>2480</v>
      </c>
      <c r="C180" s="898" t="s">
        <v>112</v>
      </c>
      <c r="D180" s="898" t="s">
        <v>1217</v>
      </c>
      <c r="E180" s="705">
        <v>7</v>
      </c>
      <c r="F180" s="1153">
        <v>641</v>
      </c>
      <c r="G180" s="1153" t="s">
        <v>106</v>
      </c>
      <c r="H180" s="1153" t="s">
        <v>106</v>
      </c>
      <c r="I180" s="841">
        <v>59.9</v>
      </c>
      <c r="J180" s="624">
        <f t="shared" si="35"/>
        <v>0.93489148580968295</v>
      </c>
      <c r="K180" s="844">
        <v>0.14000000000000001</v>
      </c>
      <c r="L180" s="854">
        <v>4</v>
      </c>
      <c r="M180" s="615">
        <f t="shared" si="36"/>
        <v>0.56000000000000005</v>
      </c>
      <c r="N180" s="607" t="s">
        <v>916</v>
      </c>
      <c r="O180" s="706">
        <v>0.13500000000000001</v>
      </c>
      <c r="P180" s="606">
        <v>44112</v>
      </c>
      <c r="Q180" s="606">
        <v>44144</v>
      </c>
      <c r="R180" s="615">
        <f t="shared" si="37"/>
        <v>3.7037037037037068</v>
      </c>
      <c r="S180" s="673">
        <f>IF(INDEX(Historical!$D$7:$D$1257,MATCH(B180,Historical!$B$7:$B$1281,0))=0,"n/a",(INDEX(Historical!$C$7:$C$1259,MATCH(B180,Historical!$B$7:$B$1281,0))/INDEX(Historical!$D$7:$D$1257,MATCH(B180,Historical!$B$7:$B$1281,0))-1)*100)</f>
        <v>10.1010101010101</v>
      </c>
      <c r="T180" s="673">
        <f>IF(INDEX(Historical!$F$7:$F$1250,MATCH(B180,Historical!$B$7:$B$1281,0))=0,"n/a",((INDEX(Historical!$C$7:$C$1259,MATCH(B180,Historical!$B$7:$B$1281,0))/INDEX(Historical!$F$7:$F$1250,MATCH(B180,Historical!$B$7:$B$1281,0)))^(1/3)-1)*100)</f>
        <v>10.402902969071516</v>
      </c>
      <c r="U180" s="673">
        <f>IF(INDEX(Historical!$H$7:$H$1250,MATCH(B180,Historical!$B$7:$B$1281,0))=0,"n/a",((INDEX(Historical!$C$7:$C$1259,MATCH(B180,Historical!$B$7:$B$1281,0))/INDEX(Historical!$H$7:$H$1250,MATCH(B180,Historical!$B$7:$B$1281,0)))^(1/5)-1)*100)</f>
        <v>8.3479572123972279</v>
      </c>
      <c r="V180" s="673">
        <f>IF(INDEX(Historical!$O$7:$O$1250,MATCH(B180,Historical!$B$7:$B$1281,0))=0,"n/a",((INDEX(Historical!$C$7:$C$1259,MATCH(B180,Historical!$B$7:$B$1281,0))/INDEX(Historical!$O$7:$O$1250,MATCH(B180,Historical!$B$7:$B$1281,0)))^(1/10)-1)*100)</f>
        <v>6.1518395784059265</v>
      </c>
      <c r="W180" s="674">
        <f t="shared" si="38"/>
        <v>1.3569855172589469</v>
      </c>
      <c r="X180" s="675">
        <f t="shared" si="39"/>
        <v>0.34495690960319125</v>
      </c>
      <c r="Y180" s="843"/>
      <c r="Z180" s="624">
        <f t="shared" si="40"/>
        <v>18.360655737704921</v>
      </c>
      <c r="AA180" s="853">
        <f t="shared" si="41"/>
        <v>19.639344262295083</v>
      </c>
      <c r="AB180" s="854">
        <v>12</v>
      </c>
      <c r="AC180" s="833">
        <v>3.05</v>
      </c>
      <c r="AD180" s="833">
        <v>1.92</v>
      </c>
      <c r="AE180" s="833">
        <v>2.0699999999999998</v>
      </c>
      <c r="AF180" s="833">
        <v>80.010000000000005</v>
      </c>
      <c r="AG180" s="833" t="s">
        <v>136</v>
      </c>
      <c r="AH180" s="833">
        <v>38.1</v>
      </c>
      <c r="AI180" s="833">
        <v>10.119999999999999</v>
      </c>
      <c r="AJ180" s="833">
        <v>24.2</v>
      </c>
      <c r="AK180" s="833">
        <v>10.25</v>
      </c>
      <c r="AL180" s="845">
        <v>14910</v>
      </c>
      <c r="AM180" s="839">
        <v>0.3</v>
      </c>
      <c r="AN180" s="833">
        <v>14.33</v>
      </c>
      <c r="AO180" s="711">
        <f t="shared" si="42"/>
        <v>-10.356495564088172</v>
      </c>
      <c r="AP180" s="712">
        <f t="shared" si="43"/>
        <v>9.2828486982069105</v>
      </c>
      <c r="AQ180" s="855">
        <f t="shared" si="44"/>
        <v>735.68838807728628</v>
      </c>
      <c r="AR180" s="624">
        <f>INDEX(Historical!$C$7:$C$1259,MATCH(B180,Historical!$B$7:$B$1281,0))*IF(AH180="n/a",1.03,IF(AH180&lt;0,1.01,IF(AH180&gt;10,1.1,(1+AH180/100))))</f>
        <v>0.59950000000000014</v>
      </c>
      <c r="AS180" s="853">
        <f t="shared" si="45"/>
        <v>0.6594500000000002</v>
      </c>
      <c r="AT180" s="853">
        <f t="shared" si="50"/>
        <v>0.72539500000000023</v>
      </c>
      <c r="AU180" s="853">
        <f t="shared" si="50"/>
        <v>0.79793450000000032</v>
      </c>
      <c r="AV180" s="853">
        <f t="shared" si="50"/>
        <v>0.87772795000000048</v>
      </c>
      <c r="AW180" s="624">
        <f t="shared" si="46"/>
        <v>3.6600074500000015</v>
      </c>
      <c r="AX180" s="719">
        <f t="shared" si="47"/>
        <v>6.1101960767946606</v>
      </c>
      <c r="AY180" s="900">
        <v>1.33</v>
      </c>
      <c r="AZ180" s="839">
        <v>87.13</v>
      </c>
      <c r="BA180" s="839">
        <v>-1.51</v>
      </c>
      <c r="BB180" s="839">
        <v>7.19</v>
      </c>
      <c r="BC180" s="839">
        <v>8.5400000000000009</v>
      </c>
      <c r="BD180" s="874"/>
      <c r="BE180" s="597">
        <v>2014</v>
      </c>
      <c r="BF180" s="865">
        <f t="shared" si="48"/>
        <v>0</v>
      </c>
      <c r="BG180" s="849">
        <v>22.6</v>
      </c>
    </row>
    <row r="181" spans="1:59" s="831" customFormat="1" ht="12.75" customHeight="1" x14ac:dyDescent="0.2">
      <c r="A181" s="847" t="s">
        <v>3984</v>
      </c>
      <c r="B181" s="578" t="s">
        <v>3985</v>
      </c>
      <c r="C181" s="898" t="s">
        <v>108</v>
      </c>
      <c r="D181" s="898" t="s">
        <v>4272</v>
      </c>
      <c r="E181" s="705">
        <v>7</v>
      </c>
      <c r="F181" s="1153">
        <v>642</v>
      </c>
      <c r="G181" s="1153" t="s">
        <v>106</v>
      </c>
      <c r="H181" s="1153" t="s">
        <v>106</v>
      </c>
      <c r="I181" s="841">
        <v>72.239999999999995</v>
      </c>
      <c r="J181" s="624">
        <f t="shared" si="35"/>
        <v>1.6611295681063125</v>
      </c>
      <c r="K181" s="844">
        <v>0.3</v>
      </c>
      <c r="L181" s="854">
        <v>4</v>
      </c>
      <c r="M181" s="615">
        <f t="shared" si="36"/>
        <v>1.2</v>
      </c>
      <c r="N181" s="837" t="s">
        <v>168</v>
      </c>
      <c r="O181" s="706">
        <v>0.25</v>
      </c>
      <c r="P181" s="606">
        <v>44140</v>
      </c>
      <c r="Q181" s="606">
        <v>44154</v>
      </c>
      <c r="R181" s="615">
        <f t="shared" si="37"/>
        <v>19.999999999999996</v>
      </c>
      <c r="S181" s="673">
        <f>IF(INDEX(Historical!$D$7:$D$1257,MATCH(B181,Historical!$B$7:$B$1281,0))=0,"n/a",(INDEX(Historical!$C$7:$C$1259,MATCH(B181,Historical!$B$7:$B$1281,0))/INDEX(Historical!$D$7:$D$1257,MATCH(B181,Historical!$B$7:$B$1281,0))-1)*100)</f>
        <v>5.0000000000000044</v>
      </c>
      <c r="T181" s="673">
        <f>IF(INDEX(Historical!$F$7:$F$1250,MATCH(B181,Historical!$B$7:$B$1281,0))=0,"n/a",((INDEX(Historical!$C$7:$C$1259,MATCH(B181,Historical!$B$7:$B$1281,0))/INDEX(Historical!$F$7:$F$1250,MATCH(B181,Historical!$B$7:$B$1281,0)))^(1/3)-1)*100)</f>
        <v>37.946208819056039</v>
      </c>
      <c r="U181" s="673">
        <f>IF(INDEX(Historical!$H$7:$H$1250,MATCH(B181,Historical!$B$7:$B$1281,0))=0,"n/a",((INDEX(Historical!$C$7:$C$1259,MATCH(B181,Historical!$B$7:$B$1281,0))/INDEX(Historical!$H$7:$H$1250,MATCH(B181,Historical!$B$7:$B$1281,0)))^(1/5)-1)*100)</f>
        <v>26.825874081786804</v>
      </c>
      <c r="V181" s="673" t="str">
        <f>IF(INDEX(Historical!$O$7:$O$1250,MATCH(B181,Historical!$B$7:$B$1281,0))=0,"n/a",((INDEX(Historical!$C$7:$C$1259,MATCH(B181,Historical!$B$7:$B$1281,0))/INDEX(Historical!$O$7:$O$1250,MATCH(B181,Historical!$B$7:$B$1281,0)))^(1/10)-1)*100)</f>
        <v>n/a</v>
      </c>
      <c r="W181" s="674" t="str">
        <f t="shared" si="38"/>
        <v>n/a</v>
      </c>
      <c r="X181" s="675">
        <f t="shared" si="39"/>
        <v>1.6662033591171925</v>
      </c>
      <c r="Y181" s="843"/>
      <c r="Z181" s="624">
        <f t="shared" si="40"/>
        <v>25.695931477516059</v>
      </c>
      <c r="AA181" s="853">
        <f t="shared" si="41"/>
        <v>15.468950749464668</v>
      </c>
      <c r="AB181" s="854">
        <v>12</v>
      </c>
      <c r="AC181" s="833">
        <v>4.67</v>
      </c>
      <c r="AD181" s="833">
        <v>1.56</v>
      </c>
      <c r="AE181" s="833">
        <v>5.0199999999999996</v>
      </c>
      <c r="AF181" s="833">
        <v>1.24</v>
      </c>
      <c r="AG181" s="833">
        <v>8.1</v>
      </c>
      <c r="AH181" s="833">
        <v>4.7</v>
      </c>
      <c r="AI181" s="833">
        <v>-1.7000000000000002</v>
      </c>
      <c r="AJ181" s="833">
        <v>16.100000000000001</v>
      </c>
      <c r="AK181" s="833">
        <v>10</v>
      </c>
      <c r="AL181" s="845">
        <v>3070</v>
      </c>
      <c r="AM181" s="839">
        <v>1.4000000000000001</v>
      </c>
      <c r="AN181" s="833">
        <v>0.15</v>
      </c>
      <c r="AO181" s="711">
        <f t="shared" si="42"/>
        <v>13.018052900428447</v>
      </c>
      <c r="AP181" s="712">
        <f t="shared" si="43"/>
        <v>28.487003649893115</v>
      </c>
      <c r="AQ181" s="855">
        <f t="shared" si="44"/>
        <v>-7.66847431532105</v>
      </c>
      <c r="AR181" s="624">
        <f>INDEX(Historical!$C$7:$C$1259,MATCH(B181,Historical!$B$7:$B$1281,0))*IF(AH181="n/a",1.03,IF(AH181&lt;0,1.01,IF(AH181&gt;10,1.1,(1+AH181/100))))</f>
        <v>1.09935</v>
      </c>
      <c r="AS181" s="853">
        <f t="shared" si="45"/>
        <v>1.1103435000000001</v>
      </c>
      <c r="AT181" s="853">
        <f t="shared" si="50"/>
        <v>1.2213778500000003</v>
      </c>
      <c r="AU181" s="853">
        <f t="shared" si="50"/>
        <v>1.3435156350000004</v>
      </c>
      <c r="AV181" s="853">
        <f t="shared" si="50"/>
        <v>1.4778671985000005</v>
      </c>
      <c r="AW181" s="624">
        <f t="shared" si="46"/>
        <v>6.2524541835000012</v>
      </c>
      <c r="AX181" s="719">
        <f t="shared" si="47"/>
        <v>8.6551137645348852</v>
      </c>
      <c r="AY181" s="900">
        <v>1.92</v>
      </c>
      <c r="AZ181" s="839">
        <v>241.71999999999997</v>
      </c>
      <c r="BA181" s="839">
        <v>-10.489999999999998</v>
      </c>
      <c r="BB181" s="839">
        <v>2.0299999999999998</v>
      </c>
      <c r="BC181" s="839">
        <v>30.53</v>
      </c>
      <c r="BD181" s="874"/>
      <c r="BE181" s="597">
        <v>2014</v>
      </c>
      <c r="BF181" s="865">
        <f t="shared" si="48"/>
        <v>0</v>
      </c>
      <c r="BG181" s="849">
        <v>1.2</v>
      </c>
    </row>
    <row r="182" spans="1:59" s="831" customFormat="1" x14ac:dyDescent="0.2">
      <c r="A182" s="676" t="s">
        <v>4104</v>
      </c>
      <c r="B182" s="969" t="s">
        <v>3897</v>
      </c>
      <c r="C182" s="898" t="s">
        <v>112</v>
      </c>
      <c r="D182" s="898" t="s">
        <v>211</v>
      </c>
      <c r="E182" s="705">
        <v>7</v>
      </c>
      <c r="F182" s="1153">
        <v>643</v>
      </c>
      <c r="G182" s="1153" t="s">
        <v>106</v>
      </c>
      <c r="H182" s="1153" t="s">
        <v>106</v>
      </c>
      <c r="I182" s="850">
        <v>81.17</v>
      </c>
      <c r="J182" s="624">
        <f t="shared" si="35"/>
        <v>1.4290994209683379</v>
      </c>
      <c r="K182" s="831">
        <v>0.28999999999999998</v>
      </c>
      <c r="L182" s="1153">
        <v>4</v>
      </c>
      <c r="M182" s="615">
        <f t="shared" si="36"/>
        <v>1.1599999999999999</v>
      </c>
      <c r="N182" s="1153" t="s">
        <v>4106</v>
      </c>
      <c r="O182" s="578">
        <v>0.28000000000000003</v>
      </c>
      <c r="P182" s="606">
        <v>44158</v>
      </c>
      <c r="Q182" s="606">
        <v>44168</v>
      </c>
      <c r="R182" s="615">
        <f t="shared" si="37"/>
        <v>3.5714285714285547</v>
      </c>
      <c r="S182" s="673">
        <f>IF(INDEX(Historical!$D$7:$D$1257,MATCH(B182,Historical!$B$7:$B$1281,0))=0,"n/a",(INDEX(Historical!$C$7:$C$1259,MATCH(B182,Historical!$B$7:$B$1281,0))/INDEX(Historical!$D$7:$D$1257,MATCH(B182,Historical!$B$7:$B$1281,0))-1)*100)</f>
        <v>0.89285714285711748</v>
      </c>
      <c r="T182" s="673">
        <f>IF(INDEX(Historical!$F$7:$F$1250,MATCH(B182,Historical!$B$7:$B$1281,0))=0,"n/a",((INDEX(Historical!$C$7:$C$1259,MATCH(B182,Historical!$B$7:$B$1281,0))/INDEX(Historical!$F$7:$F$1250,MATCH(B182,Historical!$B$7:$B$1281,0)))^(1/3)-1)*100)</f>
        <v>1.8352706421320475</v>
      </c>
      <c r="U182" s="673">
        <f>IF(INDEX(Historical!$H$7:$H$1250,MATCH(B182,Historical!$B$7:$B$1281,0))=0,"n/a",((INDEX(Historical!$C$7:$C$1259,MATCH(B182,Historical!$B$7:$B$1281,0))/INDEX(Historical!$H$7:$H$1250,MATCH(B182,Historical!$B$7:$B$1281,0)))^(1/5)-1)*100)</f>
        <v>1.8704544922521604</v>
      </c>
      <c r="V182" s="673">
        <f>IF(INDEX(Historical!$O$7:$O$1250,MATCH(B182,Historical!$B$7:$B$1281,0))=0,"n/a",((INDEX(Historical!$C$7:$C$1259,MATCH(B182,Historical!$B$7:$B$1281,0))/INDEX(Historical!$O$7:$O$1250,MATCH(B182,Historical!$B$7:$B$1281,0)))^(1/10)-1)*100)</f>
        <v>7.8649278687080937</v>
      </c>
      <c r="W182" s="674">
        <f t="shared" si="38"/>
        <v>0.23782220555309486</v>
      </c>
      <c r="X182" s="675">
        <f t="shared" si="39"/>
        <v>0.17004131747746912</v>
      </c>
      <c r="Y182" s="646"/>
      <c r="Z182" s="624">
        <f t="shared" si="40"/>
        <v>31.099195710455763</v>
      </c>
      <c r="AA182" s="853">
        <f t="shared" si="41"/>
        <v>21.761394101876675</v>
      </c>
      <c r="AB182" s="854">
        <v>12</v>
      </c>
      <c r="AC182" s="849">
        <v>3.73</v>
      </c>
      <c r="AD182" s="849">
        <v>1.82</v>
      </c>
      <c r="AE182" s="833">
        <v>1.73</v>
      </c>
      <c r="AF182" s="833">
        <v>2.88</v>
      </c>
      <c r="AG182" s="833">
        <v>14.399999999999999</v>
      </c>
      <c r="AH182" s="833">
        <v>-20.9</v>
      </c>
      <c r="AI182" s="833">
        <v>12.959999999999999</v>
      </c>
      <c r="AJ182" s="653">
        <v>11</v>
      </c>
      <c r="AK182" s="653">
        <v>12.1</v>
      </c>
      <c r="AL182" s="849">
        <v>6090</v>
      </c>
      <c r="AM182" s="849">
        <v>1.7000000000000002</v>
      </c>
      <c r="AN182" s="849">
        <v>0.73</v>
      </c>
      <c r="AO182" s="711">
        <f t="shared" si="42"/>
        <v>-18.461840188656176</v>
      </c>
      <c r="AP182" s="712">
        <f t="shared" si="43"/>
        <v>3.2995539132204983</v>
      </c>
      <c r="AQ182" s="855">
        <f t="shared" si="44"/>
        <v>66.896927624214058</v>
      </c>
      <c r="AR182" s="624">
        <f>INDEX(Historical!$C$7:$C$1259,MATCH(B182,Historical!$B$7:$B$1281,0))*IF(AH182="n/a",1.03,IF(AH182&lt;0,1.01,IF(AH182&gt;10,1.1,(1+AH182/100))))</f>
        <v>1.1413</v>
      </c>
      <c r="AS182" s="853">
        <f t="shared" si="45"/>
        <v>1.25543</v>
      </c>
      <c r="AT182" s="853">
        <f t="shared" si="50"/>
        <v>1.3809730000000002</v>
      </c>
      <c r="AU182" s="853">
        <f t="shared" si="50"/>
        <v>1.5190703000000003</v>
      </c>
      <c r="AV182" s="853">
        <f t="shared" si="50"/>
        <v>1.6709773300000006</v>
      </c>
      <c r="AW182" s="624">
        <f t="shared" si="46"/>
        <v>6.9677506300000003</v>
      </c>
      <c r="AX182" s="719">
        <f t="shared" si="47"/>
        <v>8.584145164469632</v>
      </c>
      <c r="AY182" s="701">
        <v>1.79</v>
      </c>
      <c r="AZ182" s="833">
        <v>187.23000000000002</v>
      </c>
      <c r="BA182" s="833">
        <v>-7.68</v>
      </c>
      <c r="BB182" s="833">
        <v>2.56</v>
      </c>
      <c r="BC182" s="833">
        <v>25.06</v>
      </c>
      <c r="BD182" s="874"/>
      <c r="BE182" s="597">
        <v>2014</v>
      </c>
      <c r="BF182" s="865">
        <f t="shared" si="48"/>
        <v>0</v>
      </c>
      <c r="BG182" s="849">
        <v>5.7</v>
      </c>
    </row>
    <row r="183" spans="1:59" s="831" customFormat="1" ht="12.75" customHeight="1" x14ac:dyDescent="0.2">
      <c r="A183" s="848" t="s">
        <v>3799</v>
      </c>
      <c r="B183" s="578" t="s">
        <v>3800</v>
      </c>
      <c r="C183" s="898" t="s">
        <v>108</v>
      </c>
      <c r="D183" s="898" t="s">
        <v>4268</v>
      </c>
      <c r="E183" s="705">
        <v>7</v>
      </c>
      <c r="F183" s="1153">
        <v>644</v>
      </c>
      <c r="G183" s="1153" t="s">
        <v>106</v>
      </c>
      <c r="H183" s="1153" t="s">
        <v>106</v>
      </c>
      <c r="I183" s="841">
        <v>156.01</v>
      </c>
      <c r="J183" s="624">
        <f t="shared" si="35"/>
        <v>7.6918146272674832</v>
      </c>
      <c r="K183" s="844">
        <v>12</v>
      </c>
      <c r="L183" s="854">
        <v>1</v>
      </c>
      <c r="M183" s="615">
        <f t="shared" si="36"/>
        <v>12</v>
      </c>
      <c r="N183" s="837" t="s">
        <v>171</v>
      </c>
      <c r="O183" s="706">
        <v>9</v>
      </c>
      <c r="P183" s="606">
        <v>44159</v>
      </c>
      <c r="Q183" s="606">
        <v>44169</v>
      </c>
      <c r="R183" s="615">
        <f t="shared" si="37"/>
        <v>33.333333333333329</v>
      </c>
      <c r="S183" s="673">
        <f>IF(INDEX(Historical!$D$7:$D$1257,MATCH(B183,Historical!$B$7:$B$1281,0))=0,"n/a",(INDEX(Historical!$C$7:$C$1259,MATCH(B183,Historical!$B$7:$B$1281,0))/INDEX(Historical!$D$7:$D$1257,MATCH(B183,Historical!$B$7:$B$1281,0))-1)*100)</f>
        <v>33.333333333333329</v>
      </c>
      <c r="T183" s="673">
        <f>IF(INDEX(Historical!$F$7:$F$1250,MATCH(B183,Historical!$B$7:$B$1281,0))=0,"n/a",((INDEX(Historical!$C$7:$C$1259,MATCH(B183,Historical!$B$7:$B$1281,0))/INDEX(Historical!$F$7:$F$1250,MATCH(B183,Historical!$B$7:$B$1281,0)))^(1/3)-1)*100)</f>
        <v>19.681696117715084</v>
      </c>
      <c r="U183" s="673">
        <f>IF(INDEX(Historical!$H$7:$H$1250,MATCH(B183,Historical!$B$7:$B$1281,0))=0,"n/a",((INDEX(Historical!$C$7:$C$1259,MATCH(B183,Historical!$B$7:$B$1281,0))/INDEX(Historical!$H$7:$H$1250,MATCH(B183,Historical!$B$7:$B$1281,0)))^(1/5)-1)*100)</f>
        <v>19.13578981670916</v>
      </c>
      <c r="V183" s="673">
        <f>IF(INDEX(Historical!$O$7:$O$1250,MATCH(B183,Historical!$B$7:$B$1281,0))=0,"n/a",((INDEX(Historical!$C$7:$C$1259,MATCH(B183,Historical!$B$7:$B$1281,0))/INDEX(Historical!$O$7:$O$1250,MATCH(B183,Historical!$B$7:$B$1281,0)))^(1/10)-1)*100)</f>
        <v>-0.79723218914079519</v>
      </c>
      <c r="W183" s="674" t="str">
        <f t="shared" si="38"/>
        <v>n/a</v>
      </c>
      <c r="X183" s="675">
        <f t="shared" si="39"/>
        <v>11.256346951005387</v>
      </c>
      <c r="Y183" s="843"/>
      <c r="Z183" s="624">
        <f t="shared" si="40"/>
        <v>99.173553719008268</v>
      </c>
      <c r="AA183" s="853">
        <f t="shared" si="41"/>
        <v>12.893388429752065</v>
      </c>
      <c r="AB183" s="854">
        <v>12</v>
      </c>
      <c r="AC183" s="833">
        <v>12.1</v>
      </c>
      <c r="AD183" s="833" t="s">
        <v>136</v>
      </c>
      <c r="AE183" s="833">
        <v>3.87</v>
      </c>
      <c r="AF183" s="833">
        <v>2.7</v>
      </c>
      <c r="AG183" s="833">
        <v>19.8</v>
      </c>
      <c r="AH183" s="833">
        <v>-24.8</v>
      </c>
      <c r="AI183" s="833" t="s">
        <v>136</v>
      </c>
      <c r="AJ183" s="833">
        <v>1.7000000000000002</v>
      </c>
      <c r="AK183" s="833" t="s">
        <v>136</v>
      </c>
      <c r="AL183" s="845">
        <v>488.61</v>
      </c>
      <c r="AM183" s="839">
        <v>2.2999999999999998</v>
      </c>
      <c r="AN183" s="833">
        <v>0</v>
      </c>
      <c r="AO183" s="711">
        <f t="shared" si="42"/>
        <v>13.934216014224578</v>
      </c>
      <c r="AP183" s="712">
        <f t="shared" si="43"/>
        <v>26.827604443976643</v>
      </c>
      <c r="AQ183" s="855">
        <f t="shared" si="44"/>
        <v>24.386760210652959</v>
      </c>
      <c r="AR183" s="624">
        <f>INDEX(Historical!$C$7:$C$1259,MATCH(B183,Historical!$B$7:$B$1281,0))*IF(AH183="n/a",1.03,IF(AH183&lt;0,1.01,IF(AH183&gt;10,1.1,(1+AH183/100))))</f>
        <v>12.120000000000001</v>
      </c>
      <c r="AS183" s="853">
        <f t="shared" si="45"/>
        <v>12.483600000000001</v>
      </c>
      <c r="AT183" s="853">
        <f t="shared" si="50"/>
        <v>12.858108000000001</v>
      </c>
      <c r="AU183" s="853">
        <f t="shared" si="50"/>
        <v>13.243851240000001</v>
      </c>
      <c r="AV183" s="853">
        <f t="shared" si="50"/>
        <v>13.641166777200002</v>
      </c>
      <c r="AW183" s="624">
        <f t="shared" si="46"/>
        <v>64.346726017199998</v>
      </c>
      <c r="AX183" s="719">
        <f t="shared" si="47"/>
        <v>41.245257366322676</v>
      </c>
      <c r="AY183" s="900">
        <v>0.98</v>
      </c>
      <c r="AZ183" s="839">
        <v>104.36000000000001</v>
      </c>
      <c r="BA183" s="839">
        <v>-11.91</v>
      </c>
      <c r="BB183" s="839">
        <v>1.38</v>
      </c>
      <c r="BC183" s="839">
        <v>17.419999999999998</v>
      </c>
      <c r="BD183" s="874"/>
      <c r="BE183" s="597">
        <v>2014</v>
      </c>
      <c r="BF183" s="865">
        <f t="shared" si="48"/>
        <v>0</v>
      </c>
      <c r="BG183" s="849">
        <v>15</v>
      </c>
    </row>
    <row r="184" spans="1:59" s="831" customFormat="1" ht="12.75" customHeight="1" x14ac:dyDescent="0.2">
      <c r="A184" s="848" t="s">
        <v>4317</v>
      </c>
      <c r="B184" s="578" t="s">
        <v>3798</v>
      </c>
      <c r="C184" s="898" t="s">
        <v>245</v>
      </c>
      <c r="D184" s="898" t="s">
        <v>4284</v>
      </c>
      <c r="E184" s="705">
        <v>7</v>
      </c>
      <c r="F184" s="1153">
        <v>645</v>
      </c>
      <c r="G184" s="1153" t="s">
        <v>106</v>
      </c>
      <c r="H184" s="1153" t="s">
        <v>106</v>
      </c>
      <c r="I184" s="841">
        <v>89.12</v>
      </c>
      <c r="J184" s="624">
        <f t="shared" si="35"/>
        <v>0.89766606822262118</v>
      </c>
      <c r="K184" s="844">
        <v>0.2</v>
      </c>
      <c r="L184" s="854">
        <v>4</v>
      </c>
      <c r="M184" s="615">
        <f t="shared" si="36"/>
        <v>0.8</v>
      </c>
      <c r="N184" s="837" t="s">
        <v>148</v>
      </c>
      <c r="O184" s="706">
        <v>0.17499999999999999</v>
      </c>
      <c r="P184" s="606">
        <v>44168</v>
      </c>
      <c r="Q184" s="606">
        <v>44179</v>
      </c>
      <c r="R184" s="615">
        <f t="shared" si="37"/>
        <v>14.285714285714299</v>
      </c>
      <c r="S184" s="673">
        <f>IF(INDEX(Historical!$D$7:$D$1257,MATCH(B184,Historical!$B$7:$B$1281,0))=0,"n/a",(INDEX(Historical!$C$7:$C$1259,MATCH(B184,Historical!$B$7:$B$1281,0))/INDEX(Historical!$D$7:$D$1257,MATCH(B184,Historical!$B$7:$B$1281,0))-1)*100)</f>
        <v>15.999999999999993</v>
      </c>
      <c r="T184" s="673">
        <f>IF(INDEX(Historical!$F$7:$F$1250,MATCH(B184,Historical!$B$7:$B$1281,0))=0,"n/a",((INDEX(Historical!$C$7:$C$1259,MATCH(B184,Historical!$B$7:$B$1281,0))/INDEX(Historical!$F$7:$F$1250,MATCH(B184,Historical!$B$7:$B$1281,0)))^(1/3)-1)*100)</f>
        <v>19.485817377915016</v>
      </c>
      <c r="U184" s="673">
        <f>IF(INDEX(Historical!$H$7:$H$1250,MATCH(B184,Historical!$B$7:$B$1281,0))=0,"n/a",((INDEX(Historical!$C$7:$C$1259,MATCH(B184,Historical!$B$7:$B$1281,0))/INDEX(Historical!$H$7:$H$1250,MATCH(B184,Historical!$B$7:$B$1281,0)))^(1/5)-1)*100)</f>
        <v>22.068285295986854</v>
      </c>
      <c r="V184" s="673">
        <f>IF(INDEX(Historical!$O$7:$O$1250,MATCH(B184,Historical!$B$7:$B$1281,0))=0,"n/a",((INDEX(Historical!$C$7:$C$1259,MATCH(B184,Historical!$B$7:$B$1281,0))/INDEX(Historical!$O$7:$O$1250,MATCH(B184,Historical!$B$7:$B$1281,0)))^(1/10)-1)*100)</f>
        <v>17.064354502381818</v>
      </c>
      <c r="W184" s="674">
        <f t="shared" si="38"/>
        <v>1.2932387974538735</v>
      </c>
      <c r="X184" s="675">
        <f t="shared" si="39"/>
        <v>0.85205734733539973</v>
      </c>
      <c r="Y184" s="843"/>
      <c r="Z184" s="624">
        <f t="shared" si="40"/>
        <v>10.810810810810811</v>
      </c>
      <c r="AA184" s="853">
        <f t="shared" si="41"/>
        <v>12.043243243243243</v>
      </c>
      <c r="AB184" s="854">
        <v>9</v>
      </c>
      <c r="AC184" s="833">
        <v>7.4</v>
      </c>
      <c r="AD184" s="833">
        <v>0.67</v>
      </c>
      <c r="AE184" s="833">
        <v>1.4</v>
      </c>
      <c r="AF184" s="833">
        <v>2.6</v>
      </c>
      <c r="AG184" s="833">
        <v>23.9</v>
      </c>
      <c r="AH184" s="833">
        <v>49.5</v>
      </c>
      <c r="AI184" s="833">
        <v>11.690000000000001</v>
      </c>
      <c r="AJ184" s="833">
        <v>25.900000000000002</v>
      </c>
      <c r="AK184" s="833">
        <v>17.899999999999999</v>
      </c>
      <c r="AL184" s="845">
        <v>31080</v>
      </c>
      <c r="AM184" s="839">
        <v>0.2</v>
      </c>
      <c r="AN184" s="833">
        <v>0.34</v>
      </c>
      <c r="AO184" s="711">
        <f t="shared" si="42"/>
        <v>10.922708120966231</v>
      </c>
      <c r="AP184" s="712">
        <f t="shared" si="43"/>
        <v>22.965951364209474</v>
      </c>
      <c r="AQ184" s="855">
        <f t="shared" si="44"/>
        <v>17.96879518176253</v>
      </c>
      <c r="AR184" s="624">
        <f>INDEX(Historical!$C$7:$C$1259,MATCH(B184,Historical!$B$7:$B$1281,0))*IF(AH184="n/a",1.03,IF(AH184&lt;0,1.01,IF(AH184&gt;10,1.1,(1+AH184/100))))</f>
        <v>0.79749999999999999</v>
      </c>
      <c r="AS184" s="853">
        <f t="shared" si="45"/>
        <v>0.87725000000000009</v>
      </c>
      <c r="AT184" s="853">
        <f t="shared" si="50"/>
        <v>0.96497500000000014</v>
      </c>
      <c r="AU184" s="853">
        <f t="shared" si="50"/>
        <v>1.0614725000000003</v>
      </c>
      <c r="AV184" s="853">
        <f t="shared" si="50"/>
        <v>1.1676197500000003</v>
      </c>
      <c r="AW184" s="624">
        <f t="shared" si="46"/>
        <v>4.8688172500000011</v>
      </c>
      <c r="AX184" s="719">
        <f t="shared" si="47"/>
        <v>5.4632150471274699</v>
      </c>
      <c r="AY184" s="900">
        <v>1.63</v>
      </c>
      <c r="AZ184" s="839">
        <v>185.64000000000001</v>
      </c>
      <c r="BA184" s="839">
        <v>-2.12</v>
      </c>
      <c r="BB184" s="839">
        <v>11.24</v>
      </c>
      <c r="BC184" s="839">
        <v>23.86</v>
      </c>
      <c r="BD184" s="874"/>
      <c r="BE184" s="597">
        <v>2014</v>
      </c>
      <c r="BF184" s="865">
        <f t="shared" si="48"/>
        <v>0</v>
      </c>
      <c r="BG184" s="849">
        <v>14.799999999999999</v>
      </c>
    </row>
    <row r="185" spans="1:59" s="831" customFormat="1" ht="12.75" customHeight="1" x14ac:dyDescent="0.2">
      <c r="A185" s="847" t="s">
        <v>3790</v>
      </c>
      <c r="B185" s="578" t="s">
        <v>3791</v>
      </c>
      <c r="C185" s="898" t="s">
        <v>108</v>
      </c>
      <c r="D185" s="898" t="s">
        <v>4272</v>
      </c>
      <c r="E185" s="705">
        <v>7</v>
      </c>
      <c r="F185" s="1153">
        <v>646</v>
      </c>
      <c r="G185" s="1153" t="s">
        <v>106</v>
      </c>
      <c r="H185" s="1153" t="s">
        <v>106</v>
      </c>
      <c r="I185" s="841">
        <v>26.02</v>
      </c>
      <c r="J185" s="624">
        <f t="shared" si="35"/>
        <v>2.3059185242121445</v>
      </c>
      <c r="K185" s="844">
        <v>0.15</v>
      </c>
      <c r="L185" s="854">
        <v>4</v>
      </c>
      <c r="M185" s="615">
        <f t="shared" si="36"/>
        <v>0.6</v>
      </c>
      <c r="N185" s="837" t="s">
        <v>515</v>
      </c>
      <c r="O185" s="706">
        <v>0.14000000000000001</v>
      </c>
      <c r="P185" s="606">
        <v>44169</v>
      </c>
      <c r="Q185" s="606">
        <v>44186</v>
      </c>
      <c r="R185" s="615">
        <f t="shared" si="37"/>
        <v>7.1428571428571281</v>
      </c>
      <c r="S185" s="673">
        <f>IF(INDEX(Historical!$D$7:$D$1257,MATCH(B185,Historical!$B$7:$B$1281,0))=0,"n/a",(INDEX(Historical!$C$7:$C$1259,MATCH(B185,Historical!$B$7:$B$1281,0))/INDEX(Historical!$D$7:$D$1257,MATCH(B185,Historical!$B$7:$B$1281,0))-1)*100)</f>
        <v>18.75</v>
      </c>
      <c r="T185" s="673">
        <f>IF(INDEX(Historical!$F$7:$F$1250,MATCH(B185,Historical!$B$7:$B$1281,0))=0,"n/a",((INDEX(Historical!$C$7:$C$1259,MATCH(B185,Historical!$B$7:$B$1281,0))/INDEX(Historical!$F$7:$F$1250,MATCH(B185,Historical!$B$7:$B$1281,0)))^(1/3)-1)*100)</f>
        <v>33.420082436097246</v>
      </c>
      <c r="U185" s="673">
        <f>IF(INDEX(Historical!$H$7:$H$1250,MATCH(B185,Historical!$B$7:$B$1281,0))=0,"n/a",((INDEX(Historical!$C$7:$C$1259,MATCH(B185,Historical!$B$7:$B$1281,0))/INDEX(Historical!$H$7:$H$1250,MATCH(B185,Historical!$B$7:$B$1281,0)))^(1/5)-1)*100)</f>
        <v>34.395986872374216</v>
      </c>
      <c r="V185" s="673">
        <f>IF(INDEX(Historical!$O$7:$O$1250,MATCH(B185,Historical!$B$7:$B$1281,0))=0,"n/a",((INDEX(Historical!$C$7:$C$1259,MATCH(B185,Historical!$B$7:$B$1281,0))/INDEX(Historical!$O$7:$O$1250,MATCH(B185,Historical!$B$7:$B$1281,0)))^(1/10)-1)*100)</f>
        <v>1.5238029651860163</v>
      </c>
      <c r="W185" s="674">
        <f t="shared" si="38"/>
        <v>22.572463539060884</v>
      </c>
      <c r="X185" s="675">
        <f t="shared" si="39"/>
        <v>1.1860685128404904</v>
      </c>
      <c r="Y185" s="634"/>
      <c r="Z185" s="624">
        <f t="shared" si="40"/>
        <v>31.914893617021278</v>
      </c>
      <c r="AA185" s="853">
        <f t="shared" si="41"/>
        <v>13.840425531914894</v>
      </c>
      <c r="AB185" s="854">
        <v>12</v>
      </c>
      <c r="AC185" s="833">
        <v>1.88</v>
      </c>
      <c r="AD185" s="833">
        <v>2.34</v>
      </c>
      <c r="AE185" s="833">
        <v>4.09</v>
      </c>
      <c r="AF185" s="833">
        <v>1.29</v>
      </c>
      <c r="AG185" s="833">
        <v>9.1</v>
      </c>
      <c r="AH185" s="833">
        <v>2.5</v>
      </c>
      <c r="AI185" s="833">
        <v>-2.4899999999999998</v>
      </c>
      <c r="AJ185" s="833">
        <v>28.999999999999996</v>
      </c>
      <c r="AK185" s="833">
        <v>6</v>
      </c>
      <c r="AL185" s="845">
        <v>434.74</v>
      </c>
      <c r="AM185" s="839">
        <v>16.400000000000002</v>
      </c>
      <c r="AN185" s="833">
        <v>0.15</v>
      </c>
      <c r="AO185" s="711">
        <f t="shared" si="42"/>
        <v>22.861479864671466</v>
      </c>
      <c r="AP185" s="712">
        <f t="shared" si="43"/>
        <v>36.701905396586362</v>
      </c>
      <c r="AQ185" s="855">
        <f t="shared" si="44"/>
        <v>-10.920387826593348</v>
      </c>
      <c r="AR185" s="624">
        <f>INDEX(Historical!$C$7:$C$1259,MATCH(B185,Historical!$B$7:$B$1281,0))*IF(AH185="n/a",1.03,IF(AH185&lt;0,1.01,IF(AH185&gt;10,1.1,(1+AH185/100))))</f>
        <v>0.58424999999999994</v>
      </c>
      <c r="AS185" s="853">
        <f t="shared" si="45"/>
        <v>0.59009249999999991</v>
      </c>
      <c r="AT185" s="853">
        <f t="shared" si="50"/>
        <v>0.62549804999999992</v>
      </c>
      <c r="AU185" s="853">
        <f t="shared" si="50"/>
        <v>0.66302793299999996</v>
      </c>
      <c r="AV185" s="853">
        <f t="shared" si="50"/>
        <v>0.70280960898</v>
      </c>
      <c r="AW185" s="624">
        <f t="shared" si="46"/>
        <v>3.1656780919799998</v>
      </c>
      <c r="AX185" s="719">
        <f t="shared" si="47"/>
        <v>12.16632625664873</v>
      </c>
      <c r="AY185" s="900">
        <v>0.9</v>
      </c>
      <c r="AZ185" s="839">
        <v>61.01</v>
      </c>
      <c r="BA185" s="839">
        <v>-10.209999999999999</v>
      </c>
      <c r="BB185" s="839">
        <v>2.9499999999999997</v>
      </c>
      <c r="BC185" s="839">
        <v>15.98</v>
      </c>
      <c r="BD185" s="874"/>
      <c r="BE185" s="597">
        <v>2014</v>
      </c>
      <c r="BF185" s="865">
        <f t="shared" si="48"/>
        <v>0</v>
      </c>
      <c r="BG185" s="849">
        <v>0.89999999999999991</v>
      </c>
    </row>
    <row r="186" spans="1:59" s="831" customFormat="1" ht="12.75" customHeight="1" x14ac:dyDescent="0.2">
      <c r="A186" s="847" t="s">
        <v>4236</v>
      </c>
      <c r="B186" s="804" t="s">
        <v>3797</v>
      </c>
      <c r="C186" s="898" t="s">
        <v>4253</v>
      </c>
      <c r="D186" s="898" t="s">
        <v>4254</v>
      </c>
      <c r="E186" s="705">
        <v>7</v>
      </c>
      <c r="F186" s="1153">
        <v>647</v>
      </c>
      <c r="G186" s="1153" t="s">
        <v>106</v>
      </c>
      <c r="H186" s="1153" t="s">
        <v>106</v>
      </c>
      <c r="I186" s="841">
        <v>172.13</v>
      </c>
      <c r="J186" s="624">
        <f t="shared" si="35"/>
        <v>3.0906872712484752</v>
      </c>
      <c r="K186" s="844">
        <v>1.33</v>
      </c>
      <c r="L186" s="854">
        <v>4</v>
      </c>
      <c r="M186" s="615">
        <f t="shared" si="36"/>
        <v>5.32</v>
      </c>
      <c r="N186" s="837" t="s">
        <v>318</v>
      </c>
      <c r="O186" s="706">
        <v>1.2</v>
      </c>
      <c r="P186" s="606">
        <v>44179</v>
      </c>
      <c r="Q186" s="606">
        <v>44196</v>
      </c>
      <c r="R186" s="615">
        <f t="shared" si="37"/>
        <v>10.833333333333343</v>
      </c>
      <c r="S186" s="673">
        <f>IF(INDEX(Historical!$D$7:$D$1257,MATCH(B186,Historical!$B$7:$B$1281,0))=0,"n/a",(INDEX(Historical!$C$7:$C$1259,MATCH(B186,Historical!$B$7:$B$1281,0))/INDEX(Historical!$D$7:$D$1257,MATCH(B186,Historical!$B$7:$B$1281,0))-1)*100)</f>
        <v>7.7595628415300544</v>
      </c>
      <c r="T186" s="673">
        <f>IF(INDEX(Historical!$F$7:$F$1250,MATCH(B186,Historical!$B$7:$B$1281,0))=0,"n/a",((INDEX(Historical!$C$7:$C$1259,MATCH(B186,Historical!$B$7:$B$1281,0))/INDEX(Historical!$F$7:$F$1250,MATCH(B186,Historical!$B$7:$B$1281,0)))^(1/3)-1)*100)</f>
        <v>8.1253278761211902</v>
      </c>
      <c r="U186" s="673">
        <f>IF(INDEX(Historical!$H$7:$H$1250,MATCH(B186,Historical!$B$7:$B$1281,0))=0,"n/a",((INDEX(Historical!$C$7:$C$1259,MATCH(B186,Historical!$B$7:$B$1281,0))/INDEX(Historical!$H$7:$H$1250,MATCH(B186,Historical!$B$7:$B$1281,0)))^(1/5)-1)*100)</f>
        <v>8.0662694412934055</v>
      </c>
      <c r="V186" s="673" t="str">
        <f>IF(INDEX(Historical!$O$7:$O$1250,MATCH(B186,Historical!$B$7:$B$1281,0))=0,"n/a",((INDEX(Historical!$C$7:$C$1259,MATCH(B186,Historical!$B$7:$B$1281,0))/INDEX(Historical!$O$7:$O$1250,MATCH(B186,Historical!$B$7:$B$1281,0)))^(1/10)-1)*100)</f>
        <v>n/a</v>
      </c>
      <c r="W186" s="674" t="str">
        <f t="shared" si="38"/>
        <v>n/a</v>
      </c>
      <c r="X186" s="675">
        <f t="shared" si="39"/>
        <v>0.78313295546537931</v>
      </c>
      <c r="Y186" s="634"/>
      <c r="Z186" s="624">
        <f t="shared" si="40"/>
        <v>227.3504273504274</v>
      </c>
      <c r="AA186" s="853">
        <f t="shared" si="41"/>
        <v>73.559829059829056</v>
      </c>
      <c r="AB186" s="854">
        <v>12</v>
      </c>
      <c r="AC186" s="833">
        <v>2.34</v>
      </c>
      <c r="AD186" s="833">
        <v>3.73</v>
      </c>
      <c r="AE186" s="833">
        <v>12.23</v>
      </c>
      <c r="AF186" s="833">
        <v>7.81</v>
      </c>
      <c r="AG186" s="833">
        <v>10.299999999999999</v>
      </c>
      <c r="AH186" s="833">
        <v>31.5</v>
      </c>
      <c r="AI186" s="833">
        <v>18.09</v>
      </c>
      <c r="AJ186" s="833">
        <v>10.299999999999999</v>
      </c>
      <c r="AK186" s="833">
        <v>19.600000000000001</v>
      </c>
      <c r="AL186" s="833">
        <v>71430</v>
      </c>
      <c r="AM186" s="839">
        <v>0.5</v>
      </c>
      <c r="AN186" s="833">
        <v>2.04</v>
      </c>
      <c r="AO186" s="711">
        <f t="shared" si="42"/>
        <v>-62.402872347287172</v>
      </c>
      <c r="AP186" s="712">
        <f t="shared" si="43"/>
        <v>11.156956712541881</v>
      </c>
      <c r="AQ186" s="855">
        <f t="shared" si="44"/>
        <v>405.30618438824462</v>
      </c>
      <c r="AR186" s="624">
        <f>INDEX(Historical!$C$7:$C$1259,MATCH(B186,Historical!$B$7:$B$1281,0))*IF(AH186="n/a",1.03,IF(AH186&lt;0,1.01,IF(AH186&gt;10,1.1,(1+AH186/100))))</f>
        <v>5.423</v>
      </c>
      <c r="AS186" s="853">
        <f t="shared" si="45"/>
        <v>5.9653000000000009</v>
      </c>
      <c r="AT186" s="853">
        <f t="shared" si="50"/>
        <v>6.5618300000000014</v>
      </c>
      <c r="AU186" s="853">
        <f t="shared" si="50"/>
        <v>7.2180130000000018</v>
      </c>
      <c r="AV186" s="853">
        <f t="shared" si="50"/>
        <v>7.9398143000000028</v>
      </c>
      <c r="AW186" s="624">
        <f t="shared" si="46"/>
        <v>33.10795730000001</v>
      </c>
      <c r="AX186" s="719">
        <f t="shared" si="47"/>
        <v>19.234274850403771</v>
      </c>
      <c r="AY186" s="900">
        <v>0.33</v>
      </c>
      <c r="AZ186" s="839">
        <v>28.65</v>
      </c>
      <c r="BA186" s="839">
        <v>-4.37</v>
      </c>
      <c r="BB186" s="839">
        <v>6.74</v>
      </c>
      <c r="BC186" s="839">
        <v>5.81</v>
      </c>
      <c r="BD186" s="874"/>
      <c r="BE186" s="597">
        <v>2014</v>
      </c>
      <c r="BF186" s="865">
        <f t="shared" si="48"/>
        <v>0</v>
      </c>
      <c r="BG186" s="849">
        <v>2.5</v>
      </c>
    </row>
    <row r="187" spans="1:59" s="831" customFormat="1" ht="12.75" customHeight="1" x14ac:dyDescent="0.2">
      <c r="A187" s="848" t="s">
        <v>4338</v>
      </c>
      <c r="B187" s="578" t="s">
        <v>3936</v>
      </c>
      <c r="C187" s="898" t="s">
        <v>112</v>
      </c>
      <c r="D187" s="898" t="s">
        <v>211</v>
      </c>
      <c r="E187" s="705">
        <v>7</v>
      </c>
      <c r="F187" s="1153">
        <v>648</v>
      </c>
      <c r="G187" s="1153" t="s">
        <v>106</v>
      </c>
      <c r="H187" s="1153" t="s">
        <v>106</v>
      </c>
      <c r="I187" s="841">
        <v>156.15</v>
      </c>
      <c r="J187" s="624">
        <f t="shared" si="35"/>
        <v>0.35862952289465261</v>
      </c>
      <c r="K187" s="844">
        <v>0.14000000000000001</v>
      </c>
      <c r="L187" s="854">
        <v>4</v>
      </c>
      <c r="M187" s="615">
        <f t="shared" si="36"/>
        <v>0.56000000000000005</v>
      </c>
      <c r="N187" s="837" t="s">
        <v>488</v>
      </c>
      <c r="O187" s="706">
        <v>0.13</v>
      </c>
      <c r="P187" s="606">
        <v>44211</v>
      </c>
      <c r="Q187" s="606">
        <v>44225</v>
      </c>
      <c r="R187" s="615">
        <f t="shared" si="37"/>
        <v>7.6923076923076987</v>
      </c>
      <c r="S187" s="673">
        <f>IF(INDEX(Historical!$D$7:$D$1257,MATCH(B187,Historical!$B$7:$B$1281,0))=0,"n/a",(INDEX(Historical!$C$7:$C$1259,MATCH(B187,Historical!$B$7:$B$1281,0))/INDEX(Historical!$D$7:$D$1257,MATCH(B187,Historical!$B$7:$B$1281,0))-1)*100)</f>
        <v>8.3333333333333481</v>
      </c>
      <c r="T187" s="673">
        <f>IF(INDEX(Historical!$F$7:$F$1250,MATCH(B187,Historical!$B$7:$B$1281,0))=0,"n/a",((INDEX(Historical!$C$7:$C$1259,MATCH(B187,Historical!$B$7:$B$1281,0))/INDEX(Historical!$F$7:$F$1250,MATCH(B187,Historical!$B$7:$B$1281,0)))^(1/3)-1)*100)</f>
        <v>9.1392883061105934</v>
      </c>
      <c r="U187" s="673">
        <f>IF(INDEX(Historical!$H$7:$H$1250,MATCH(B187,Historical!$B$7:$B$1281,0))=0,"n/a",((INDEX(Historical!$C$7:$C$1259,MATCH(B187,Historical!$B$7:$B$1281,0))/INDEX(Historical!$H$7:$H$1250,MATCH(B187,Historical!$B$7:$B$1281,0)))^(1/5)-1)*100)</f>
        <v>10.197228772148016</v>
      </c>
      <c r="V187" s="673">
        <f>IF(INDEX(Historical!$O$7:$O$1250,MATCH(B187,Historical!$B$7:$B$1281,0))=0,"n/a",((INDEX(Historical!$C$7:$C$1259,MATCH(B187,Historical!$B$7:$B$1281,0))/INDEX(Historical!$O$7:$O$1250,MATCH(B187,Historical!$B$7:$B$1281,0)))^(1/10)-1)*100)</f>
        <v>8.0386652698788641</v>
      </c>
      <c r="W187" s="674">
        <f t="shared" si="38"/>
        <v>1.2685226253116122</v>
      </c>
      <c r="X187" s="675">
        <f t="shared" si="39"/>
        <v>2.0810670963567377</v>
      </c>
      <c r="Y187" s="843"/>
      <c r="Z187" s="624">
        <f t="shared" si="40"/>
        <v>11.715481171548117</v>
      </c>
      <c r="AA187" s="853">
        <f t="shared" si="41"/>
        <v>32.6673640167364</v>
      </c>
      <c r="AB187" s="854">
        <v>12</v>
      </c>
      <c r="AC187" s="833">
        <v>4.78</v>
      </c>
      <c r="AD187" s="833">
        <v>4.92</v>
      </c>
      <c r="AE187" s="833">
        <v>1.56</v>
      </c>
      <c r="AF187" s="833">
        <v>2.93</v>
      </c>
      <c r="AG187" s="833">
        <v>9.6</v>
      </c>
      <c r="AH187" s="833">
        <v>-10.299999999999999</v>
      </c>
      <c r="AI187" s="833">
        <v>13.4</v>
      </c>
      <c r="AJ187" s="833">
        <v>4.9000000000000004</v>
      </c>
      <c r="AK187" s="833">
        <v>6.6000000000000005</v>
      </c>
      <c r="AL187" s="845">
        <v>1810</v>
      </c>
      <c r="AM187" s="839">
        <v>2.6</v>
      </c>
      <c r="AN187" s="833">
        <v>0.46</v>
      </c>
      <c r="AO187" s="711">
        <f t="shared" si="42"/>
        <v>-22.111505721693732</v>
      </c>
      <c r="AP187" s="712">
        <f t="shared" si="43"/>
        <v>10.555858295042668</v>
      </c>
      <c r="AQ187" s="855">
        <f t="shared" si="44"/>
        <v>106.25267844083078</v>
      </c>
      <c r="AR187" s="624">
        <f>INDEX(Historical!$C$7:$C$1259,MATCH(B187,Historical!$B$7:$B$1281,0))*IF(AH187="n/a",1.03,IF(AH187&lt;0,1.01,IF(AH187&gt;10,1.1,(1+AH187/100))))</f>
        <v>0.5252</v>
      </c>
      <c r="AS187" s="853">
        <f t="shared" si="45"/>
        <v>0.57772000000000001</v>
      </c>
      <c r="AT187" s="853">
        <f t="shared" ref="AT187:AV206" si="51">IF($AK187="n/a",1.03*AS187,IF($AK187&lt;0,1.01*AS187,IF($AK187&gt;10,1.1*AS187,(1+$AK187/100)*AS187)))</f>
        <v>0.61584952000000004</v>
      </c>
      <c r="AU187" s="853">
        <f t="shared" si="51"/>
        <v>0.6564955883200001</v>
      </c>
      <c r="AV187" s="853">
        <f t="shared" si="51"/>
        <v>0.6998242971491202</v>
      </c>
      <c r="AW187" s="624">
        <f t="shared" si="46"/>
        <v>3.0750894054691207</v>
      </c>
      <c r="AX187" s="719">
        <f t="shared" si="47"/>
        <v>1.969317582753199</v>
      </c>
      <c r="AY187" s="900">
        <v>0.98</v>
      </c>
      <c r="AZ187" s="839">
        <v>105.43</v>
      </c>
      <c r="BA187" s="839">
        <v>-5.34</v>
      </c>
      <c r="BB187" s="839">
        <v>2.09</v>
      </c>
      <c r="BC187" s="839">
        <v>22.919999999999998</v>
      </c>
      <c r="BD187" s="874"/>
      <c r="BE187" s="597">
        <v>2015</v>
      </c>
      <c r="BF187" s="865">
        <f t="shared" si="48"/>
        <v>0</v>
      </c>
      <c r="BG187" s="849">
        <v>4.8</v>
      </c>
    </row>
    <row r="188" spans="1:59" s="831" customFormat="1" ht="12.75" customHeight="1" x14ac:dyDescent="0.2">
      <c r="A188" s="148" t="s">
        <v>4067</v>
      </c>
      <c r="B188" s="804" t="s">
        <v>2618</v>
      </c>
      <c r="C188" s="898" t="s">
        <v>108</v>
      </c>
      <c r="D188" s="898" t="s">
        <v>4272</v>
      </c>
      <c r="E188" s="705">
        <v>7</v>
      </c>
      <c r="F188" s="1153">
        <v>649</v>
      </c>
      <c r="G188" s="1153" t="s">
        <v>106</v>
      </c>
      <c r="H188" s="1153" t="s">
        <v>106</v>
      </c>
      <c r="I188" s="841">
        <v>22.3</v>
      </c>
      <c r="J188" s="624">
        <f t="shared" si="35"/>
        <v>3.2286995515695063</v>
      </c>
      <c r="K188" s="844">
        <v>0.18</v>
      </c>
      <c r="L188" s="854">
        <v>4</v>
      </c>
      <c r="M188" s="615">
        <f t="shared" si="36"/>
        <v>0.72</v>
      </c>
      <c r="N188" s="837" t="s">
        <v>689</v>
      </c>
      <c r="O188" s="706">
        <v>0.17</v>
      </c>
      <c r="P188" s="606">
        <v>44225</v>
      </c>
      <c r="Q188" s="606">
        <v>44235</v>
      </c>
      <c r="R188" s="615">
        <f t="shared" si="37"/>
        <v>5.8823529411764595</v>
      </c>
      <c r="S188" s="673">
        <f>IF(INDEX(Historical!$D$7:$D$1257,MATCH(B188,Historical!$B$7:$B$1281,0))=0,"n/a",(INDEX(Historical!$C$7:$C$1259,MATCH(B188,Historical!$B$7:$B$1281,0))/INDEX(Historical!$D$7:$D$1257,MATCH(B188,Historical!$B$7:$B$1281,0))-1)*100)</f>
        <v>13.333333333333353</v>
      </c>
      <c r="T188" s="673">
        <f>IF(INDEX(Historical!$F$7:$F$1250,MATCH(B188,Historical!$B$7:$B$1281,0))=0,"n/a",((INDEX(Historical!$C$7:$C$1259,MATCH(B188,Historical!$B$7:$B$1281,0))/INDEX(Historical!$F$7:$F$1250,MATCH(B188,Historical!$B$7:$B$1281,0)))^(1/3)-1)*100)</f>
        <v>17.42300962858938</v>
      </c>
      <c r="U188" s="673">
        <f>IF(INDEX(Historical!$H$7:$H$1250,MATCH(B188,Historical!$B$7:$B$1281,0))=0,"n/a",((INDEX(Historical!$C$7:$C$1259,MATCH(B188,Historical!$B$7:$B$1281,0))/INDEX(Historical!$H$7:$H$1250,MATCH(B188,Historical!$B$7:$B$1281,0)))^(1/5)-1)*100)</f>
        <v>25.319093973218145</v>
      </c>
      <c r="V188" s="673">
        <f>IF(INDEX(Historical!$O$7:$O$1250,MATCH(B188,Historical!$B$7:$B$1281,0))=0,"n/a",((INDEX(Historical!$C$7:$C$1259,MATCH(B188,Historical!$B$7:$B$1281,0))/INDEX(Historical!$O$7:$O$1250,MATCH(B188,Historical!$B$7:$B$1281,0)))^(1/10)-1)*100)</f>
        <v>-2.655394236560038</v>
      </c>
      <c r="W188" s="674" t="str">
        <f t="shared" si="38"/>
        <v>n/a</v>
      </c>
      <c r="X188" s="675">
        <f t="shared" si="39"/>
        <v>1.2723162800612131</v>
      </c>
      <c r="Y188" s="843"/>
      <c r="Z188" s="624">
        <f t="shared" si="40"/>
        <v>30</v>
      </c>
      <c r="AA188" s="853">
        <f t="shared" si="41"/>
        <v>9.2916666666666679</v>
      </c>
      <c r="AB188" s="854">
        <v>12</v>
      </c>
      <c r="AC188" s="833">
        <v>2.4</v>
      </c>
      <c r="AD188" s="833" t="s">
        <v>136</v>
      </c>
      <c r="AE188" s="833">
        <v>2.66</v>
      </c>
      <c r="AF188" s="833">
        <v>1.06</v>
      </c>
      <c r="AG188" s="833">
        <v>11.600000000000001</v>
      </c>
      <c r="AH188" s="833">
        <v>49</v>
      </c>
      <c r="AI188" s="833">
        <v>-13.11</v>
      </c>
      <c r="AJ188" s="833">
        <v>19.900000000000002</v>
      </c>
      <c r="AK188" s="833" t="s">
        <v>136</v>
      </c>
      <c r="AL188" s="845">
        <v>265.27</v>
      </c>
      <c r="AM188" s="839">
        <v>4.3999999999999995</v>
      </c>
      <c r="AN188" s="833">
        <v>0.13</v>
      </c>
      <c r="AO188" s="711">
        <f t="shared" si="42"/>
        <v>19.256126858120982</v>
      </c>
      <c r="AP188" s="712">
        <f t="shared" si="43"/>
        <v>28.54779352478765</v>
      </c>
      <c r="AQ188" s="855">
        <f t="shared" si="44"/>
        <v>-33.838021436723885</v>
      </c>
      <c r="AR188" s="624">
        <f>INDEX(Historical!$C$7:$C$1259,MATCH(B188,Historical!$B$7:$B$1281,0))*IF(AH188="n/a",1.03,IF(AH188&lt;0,1.01,IF(AH188&gt;10,1.1,(1+AH188/100))))</f>
        <v>0.74800000000000011</v>
      </c>
      <c r="AS188" s="853">
        <f t="shared" si="45"/>
        <v>0.75548000000000015</v>
      </c>
      <c r="AT188" s="853">
        <f t="shared" si="51"/>
        <v>0.77814440000000018</v>
      </c>
      <c r="AU188" s="853">
        <f t="shared" si="51"/>
        <v>0.80148873200000026</v>
      </c>
      <c r="AV188" s="853">
        <f t="shared" si="51"/>
        <v>0.82553339396000025</v>
      </c>
      <c r="AW188" s="624">
        <f t="shared" si="46"/>
        <v>3.9086465259600005</v>
      </c>
      <c r="AX188" s="719">
        <f t="shared" si="47"/>
        <v>17.527562896681616</v>
      </c>
      <c r="AY188" s="900">
        <v>0.99</v>
      </c>
      <c r="AZ188" s="839">
        <v>95.61</v>
      </c>
      <c r="BA188" s="839">
        <v>-9.86</v>
      </c>
      <c r="BB188" s="839">
        <v>10.489999999999998</v>
      </c>
      <c r="BC188" s="839">
        <v>38.159999999999997</v>
      </c>
      <c r="BD188" s="874"/>
      <c r="BE188" s="597">
        <v>2015</v>
      </c>
      <c r="BF188" s="865">
        <f t="shared" si="48"/>
        <v>0</v>
      </c>
      <c r="BG188" s="849">
        <v>1</v>
      </c>
    </row>
    <row r="189" spans="1:59" s="831" customFormat="1" ht="12.75" customHeight="1" x14ac:dyDescent="0.2">
      <c r="A189" s="148" t="s">
        <v>2389</v>
      </c>
      <c r="B189" s="804" t="s">
        <v>2390</v>
      </c>
      <c r="C189" s="898" t="s">
        <v>4126</v>
      </c>
      <c r="D189" s="898" t="s">
        <v>4260</v>
      </c>
      <c r="E189" s="705">
        <v>7</v>
      </c>
      <c r="F189" s="1153">
        <v>650</v>
      </c>
      <c r="G189" s="1153" t="s">
        <v>106</v>
      </c>
      <c r="H189" s="1153" t="s">
        <v>106</v>
      </c>
      <c r="I189" s="841">
        <v>64</v>
      </c>
      <c r="J189" s="624">
        <f t="shared" si="35"/>
        <v>2.171875</v>
      </c>
      <c r="K189" s="844">
        <v>0.34749999999999998</v>
      </c>
      <c r="L189" s="854">
        <v>4</v>
      </c>
      <c r="M189" s="615">
        <f t="shared" si="36"/>
        <v>1.39</v>
      </c>
      <c r="N189" s="837" t="s">
        <v>4341</v>
      </c>
      <c r="O189" s="706">
        <v>0.33</v>
      </c>
      <c r="P189" s="606">
        <v>44231</v>
      </c>
      <c r="Q189" s="606">
        <v>44256</v>
      </c>
      <c r="R189" s="615">
        <f t="shared" si="37"/>
        <v>5.3030303030302903</v>
      </c>
      <c r="S189" s="673">
        <f>IF(INDEX(Historical!$D$7:$D$1257,MATCH(B189,Historical!$B$7:$B$1281,0))=0,"n/a",(INDEX(Historical!$C$7:$C$1259,MATCH(B189,Historical!$B$7:$B$1281,0))/INDEX(Historical!$D$7:$D$1257,MATCH(B189,Historical!$B$7:$B$1281,0))-1)*100)</f>
        <v>4.7619047619047672</v>
      </c>
      <c r="T189" s="673">
        <f>IF(INDEX(Historical!$F$7:$F$1250,MATCH(B189,Historical!$B$7:$B$1281,0))=0,"n/a",((INDEX(Historical!$C$7:$C$1259,MATCH(B189,Historical!$B$7:$B$1281,0))/INDEX(Historical!$F$7:$F$1250,MATCH(B189,Historical!$B$7:$B$1281,0)))^(1/3)-1)*100)</f>
        <v>7.0004368526832561</v>
      </c>
      <c r="U189" s="673">
        <f>IF(INDEX(Historical!$H$7:$H$1250,MATCH(B189,Historical!$B$7:$B$1281,0))=0,"n/a",((INDEX(Historical!$C$7:$C$1259,MATCH(B189,Historical!$B$7:$B$1281,0))/INDEX(Historical!$H$7:$H$1250,MATCH(B189,Historical!$B$7:$B$1281,0)))^(1/5)-1)*100)</f>
        <v>6.5762756635474373</v>
      </c>
      <c r="V189" s="673">
        <f>IF(INDEX(Historical!$O$7:$O$1250,MATCH(B189,Historical!$B$7:$B$1281,0))=0,"n/a",((INDEX(Historical!$C$7:$C$1259,MATCH(B189,Historical!$B$7:$B$1281,0))/INDEX(Historical!$O$7:$O$1250,MATCH(B189,Historical!$B$7:$B$1281,0)))^(1/10)-1)*100)</f>
        <v>7.6770969552310886</v>
      </c>
      <c r="W189" s="674">
        <f t="shared" si="38"/>
        <v>0.85660969268682174</v>
      </c>
      <c r="X189" s="675">
        <f t="shared" si="39"/>
        <v>0.40594294219428628</v>
      </c>
      <c r="Y189" s="843"/>
      <c r="Z189" s="624">
        <f t="shared" si="40"/>
        <v>28.137651821862342</v>
      </c>
      <c r="AA189" s="853">
        <f t="shared" si="41"/>
        <v>12.955465587044534</v>
      </c>
      <c r="AB189" s="854">
        <v>12</v>
      </c>
      <c r="AC189" s="833">
        <v>4.9400000000000004</v>
      </c>
      <c r="AD189" s="833">
        <v>2.38</v>
      </c>
      <c r="AE189" s="833">
        <v>3.18</v>
      </c>
      <c r="AF189" s="833">
        <v>3.22</v>
      </c>
      <c r="AG189" s="833">
        <v>26.6</v>
      </c>
      <c r="AH189" s="833">
        <v>4.9000000000000004</v>
      </c>
      <c r="AI189" s="833">
        <v>2.76</v>
      </c>
      <c r="AJ189" s="833">
        <v>16.2</v>
      </c>
      <c r="AK189" s="833">
        <v>5.43</v>
      </c>
      <c r="AL189" s="845">
        <v>247710</v>
      </c>
      <c r="AM189" s="839">
        <v>0.05</v>
      </c>
      <c r="AN189" s="833">
        <v>0.45</v>
      </c>
      <c r="AO189" s="711">
        <f t="shared" si="42"/>
        <v>-4.2073149234970959</v>
      </c>
      <c r="AP189" s="712">
        <f t="shared" si="43"/>
        <v>8.7481506635474382</v>
      </c>
      <c r="AQ189" s="855">
        <f t="shared" si="44"/>
        <v>36.164278543372276</v>
      </c>
      <c r="AR189" s="624">
        <f>INDEX(Historical!$C$7:$C$1259,MATCH(B189,Historical!$B$7:$B$1281,0))*IF(AH189="n/a",1.03,IF(AH189&lt;0,1.01,IF(AH189&gt;10,1.1,(1+AH189/100))))</f>
        <v>1.3846799999999999</v>
      </c>
      <c r="AS189" s="853">
        <f t="shared" si="45"/>
        <v>1.422897168</v>
      </c>
      <c r="AT189" s="853">
        <f t="shared" si="51"/>
        <v>1.5001604842224001</v>
      </c>
      <c r="AU189" s="853">
        <f t="shared" si="51"/>
        <v>1.5816191985156764</v>
      </c>
      <c r="AV189" s="853">
        <f t="shared" si="51"/>
        <v>1.6675011209950776</v>
      </c>
      <c r="AW189" s="624">
        <f t="shared" si="46"/>
        <v>7.5568579717331543</v>
      </c>
      <c r="AX189" s="719">
        <f t="shared" si="47"/>
        <v>11.807590580833054</v>
      </c>
      <c r="AY189" s="900">
        <v>0.65</v>
      </c>
      <c r="AZ189" s="839">
        <v>46.760000000000005</v>
      </c>
      <c r="BA189" s="839">
        <v>-5.0999999999999996</v>
      </c>
      <c r="BB189" s="839">
        <v>5.35</v>
      </c>
      <c r="BC189" s="839">
        <v>19.2</v>
      </c>
      <c r="BD189" s="874"/>
      <c r="BE189" s="597">
        <v>2015</v>
      </c>
      <c r="BF189" s="865">
        <f t="shared" si="48"/>
        <v>0</v>
      </c>
      <c r="BG189" s="849">
        <v>14.000000000000002</v>
      </c>
    </row>
    <row r="190" spans="1:59" s="831" customFormat="1" ht="12.75" customHeight="1" x14ac:dyDescent="0.2">
      <c r="A190" s="10" t="s">
        <v>3982</v>
      </c>
      <c r="B190" s="804" t="s">
        <v>3983</v>
      </c>
      <c r="C190" s="898" t="s">
        <v>178</v>
      </c>
      <c r="D190" s="898" t="s">
        <v>4270</v>
      </c>
      <c r="E190" s="705">
        <v>7</v>
      </c>
      <c r="F190" s="1153">
        <v>651</v>
      </c>
      <c r="G190" s="1153" t="s">
        <v>106</v>
      </c>
      <c r="H190" s="1153" t="s">
        <v>106</v>
      </c>
      <c r="I190" s="841">
        <v>48.33</v>
      </c>
      <c r="J190" s="624">
        <f t="shared" si="35"/>
        <v>6.4556176288019866</v>
      </c>
      <c r="K190" s="844">
        <v>0.78</v>
      </c>
      <c r="L190" s="854">
        <v>4</v>
      </c>
      <c r="M190" s="615">
        <f t="shared" si="36"/>
        <v>3.12</v>
      </c>
      <c r="N190" s="837" t="s">
        <v>512</v>
      </c>
      <c r="O190" s="706">
        <v>0.77500000000000002</v>
      </c>
      <c r="P190" s="606">
        <v>44238</v>
      </c>
      <c r="Q190" s="606">
        <v>44253</v>
      </c>
      <c r="R190" s="615">
        <f t="shared" si="37"/>
        <v>0.64516129032258118</v>
      </c>
      <c r="S190" s="673">
        <f>IF(INDEX(Historical!$D$7:$D$1257,MATCH(B190,Historical!$B$7:$B$1281,0))=0,"n/a",(INDEX(Historical!$C$7:$C$1259,MATCH(B190,Historical!$B$7:$B$1281,0))/INDEX(Historical!$D$7:$D$1257,MATCH(B190,Historical!$B$7:$B$1281,0))-1)*100)</f>
        <v>10.707456978967489</v>
      </c>
      <c r="T190" s="673">
        <f>IF(INDEX(Historical!$F$7:$F$1250,MATCH(B190,Historical!$B$7:$B$1281,0))=0,"n/a",((INDEX(Historical!$C$7:$C$1259,MATCH(B190,Historical!$B$7:$B$1281,0))/INDEX(Historical!$F$7:$F$1250,MATCH(B190,Historical!$B$7:$B$1281,0)))^(1/3)-1)*100)</f>
        <v>8.3650050810623924</v>
      </c>
      <c r="U190" s="673">
        <f>IF(INDEX(Historical!$H$7:$H$1250,MATCH(B190,Historical!$B$7:$B$1281,0))=0,"n/a",((INDEX(Historical!$C$7:$C$1259,MATCH(B190,Historical!$B$7:$B$1281,0))/INDEX(Historical!$H$7:$H$1250,MATCH(B190,Historical!$B$7:$B$1281,0)))^(1/5)-1)*100)</f>
        <v>32.720695420803338</v>
      </c>
      <c r="V190" s="673" t="str">
        <f>IF(INDEX(Historical!$O$7:$O$1250,MATCH(B190,Historical!$B$7:$B$1281,0))=0,"n/a",((INDEX(Historical!$C$7:$C$1259,MATCH(B190,Historical!$B$7:$B$1281,0))/INDEX(Historical!$O$7:$O$1250,MATCH(B190,Historical!$B$7:$B$1281,0)))^(1/10)-1)*100)</f>
        <v>n/a</v>
      </c>
      <c r="W190" s="674" t="str">
        <f t="shared" si="38"/>
        <v>n/a</v>
      </c>
      <c r="X190" s="675" t="str">
        <f t="shared" si="39"/>
        <v>n/a</v>
      </c>
      <c r="Y190" s="843"/>
      <c r="Z190" s="624">
        <f t="shared" si="40"/>
        <v>636.73469387755097</v>
      </c>
      <c r="AA190" s="853">
        <f t="shared" si="41"/>
        <v>98.632653061224488</v>
      </c>
      <c r="AB190" s="854">
        <v>12</v>
      </c>
      <c r="AC190" s="833">
        <v>0.49</v>
      </c>
      <c r="AD190" s="833" t="s">
        <v>136</v>
      </c>
      <c r="AE190" s="833">
        <v>2.19</v>
      </c>
      <c r="AF190" s="833">
        <v>4.0599999999999996</v>
      </c>
      <c r="AG190" s="833">
        <v>3.5999999999999996</v>
      </c>
      <c r="AH190" s="833">
        <v>601.19999999999993</v>
      </c>
      <c r="AI190" s="833">
        <v>28.000000000000004</v>
      </c>
      <c r="AJ190" s="833">
        <v>-10.100000000000001</v>
      </c>
      <c r="AK190" s="833" t="s">
        <v>136</v>
      </c>
      <c r="AL190" s="845">
        <v>1920</v>
      </c>
      <c r="AM190" s="839">
        <v>35.5</v>
      </c>
      <c r="AN190" s="833">
        <v>1.98</v>
      </c>
      <c r="AO190" s="711">
        <f t="shared" si="42"/>
        <v>-59.456340011619162</v>
      </c>
      <c r="AP190" s="712">
        <f t="shared" si="43"/>
        <v>39.176313049605326</v>
      </c>
      <c r="AQ190" s="855">
        <f t="shared" si="44"/>
        <v>321.87337301273573</v>
      </c>
      <c r="AR190" s="624">
        <f>INDEX(Historical!$C$7:$C$1259,MATCH(B190,Historical!$B$7:$B$1281,0))*IF(AH190="n/a",1.03,IF(AH190&lt;0,1.01,IF(AH190&gt;10,1.1,(1+AH190/100))))</f>
        <v>3.1845000000000003</v>
      </c>
      <c r="AS190" s="853">
        <f t="shared" si="45"/>
        <v>3.5029500000000007</v>
      </c>
      <c r="AT190" s="853">
        <f t="shared" si="51"/>
        <v>3.6080385000000006</v>
      </c>
      <c r="AU190" s="853">
        <f t="shared" si="51"/>
        <v>3.7162796550000006</v>
      </c>
      <c r="AV190" s="853">
        <f t="shared" si="51"/>
        <v>3.8277680446500009</v>
      </c>
      <c r="AW190" s="624">
        <f t="shared" si="46"/>
        <v>17.839536199650002</v>
      </c>
      <c r="AX190" s="719">
        <f t="shared" si="47"/>
        <v>36.911930891061459</v>
      </c>
      <c r="AY190" s="900">
        <v>1.03</v>
      </c>
      <c r="AZ190" s="839">
        <v>96.22</v>
      </c>
      <c r="BA190" s="839">
        <v>-10.43</v>
      </c>
      <c r="BB190" s="839">
        <v>-3.56</v>
      </c>
      <c r="BC190" s="839">
        <v>11.08</v>
      </c>
      <c r="BD190" s="874"/>
      <c r="BE190" s="597">
        <v>2015</v>
      </c>
      <c r="BF190" s="865">
        <f t="shared" si="48"/>
        <v>0</v>
      </c>
      <c r="BG190" s="849">
        <v>1.4000000000000001</v>
      </c>
    </row>
    <row r="191" spans="1:59" s="831" customFormat="1" ht="12.75" customHeight="1" x14ac:dyDescent="0.2">
      <c r="A191" s="10" t="s">
        <v>2206</v>
      </c>
      <c r="B191" s="804" t="s">
        <v>2207</v>
      </c>
      <c r="C191" s="898" t="s">
        <v>153</v>
      </c>
      <c r="D191" s="898" t="s">
        <v>4282</v>
      </c>
      <c r="E191" s="705">
        <v>7</v>
      </c>
      <c r="F191" s="1153">
        <v>652</v>
      </c>
      <c r="G191" s="1153" t="s">
        <v>106</v>
      </c>
      <c r="H191" s="1153" t="s">
        <v>106</v>
      </c>
      <c r="I191" s="841">
        <v>186.82</v>
      </c>
      <c r="J191" s="624">
        <f t="shared" si="35"/>
        <v>1.8199336259501124</v>
      </c>
      <c r="K191" s="844">
        <v>0.85</v>
      </c>
      <c r="L191" s="854">
        <v>4</v>
      </c>
      <c r="M191" s="615">
        <f t="shared" si="36"/>
        <v>3.4</v>
      </c>
      <c r="N191" s="837" t="s">
        <v>4342</v>
      </c>
      <c r="O191" s="706">
        <v>0.74</v>
      </c>
      <c r="P191" s="606">
        <v>44238</v>
      </c>
      <c r="Q191" s="606">
        <v>44265</v>
      </c>
      <c r="R191" s="615">
        <f t="shared" si="37"/>
        <v>14.864864864864863</v>
      </c>
      <c r="S191" s="673">
        <f>IF(INDEX(Historical!$D$7:$D$1257,MATCH(B191,Historical!$B$7:$B$1281,0))=0,"n/a",(INDEX(Historical!$C$7:$C$1259,MATCH(B191,Historical!$B$7:$B$1281,0))/INDEX(Historical!$D$7:$D$1257,MATCH(B191,Historical!$B$7:$B$1281,0))-1)*100)</f>
        <v>14.728682170542641</v>
      </c>
      <c r="T191" s="673">
        <f>IF(INDEX(Historical!$F$7:$F$1250,MATCH(B191,Historical!$B$7:$B$1281,0))=0,"n/a",((INDEX(Historical!$C$7:$C$1259,MATCH(B191,Historical!$B$7:$B$1281,0))/INDEX(Historical!$F$7:$F$1250,MATCH(B191,Historical!$B$7:$B$1281,0)))^(1/3)-1)*100)</f>
        <v>12.480211777541573</v>
      </c>
      <c r="U191" s="673">
        <f>IF(INDEX(Historical!$H$7:$H$1250,MATCH(B191,Historical!$B$7:$B$1281,0))=0,"n/a",((INDEX(Historical!$C$7:$C$1259,MATCH(B191,Historical!$B$7:$B$1281,0))/INDEX(Historical!$H$7:$H$1250,MATCH(B191,Historical!$B$7:$B$1281,0)))^(1/5)-1)*100)</f>
        <v>8.1564298323768547</v>
      </c>
      <c r="V191" s="673">
        <f>IF(INDEX(Historical!$O$7:$O$1250,MATCH(B191,Historical!$B$7:$B$1281,0))=0,"n/a",((INDEX(Historical!$C$7:$C$1259,MATCH(B191,Historical!$B$7:$B$1281,0))/INDEX(Historical!$O$7:$O$1250,MATCH(B191,Historical!$B$7:$B$1281,0)))^(1/10)-1)*100)</f>
        <v>4.2086006246927266</v>
      </c>
      <c r="W191" s="674">
        <f t="shared" si="38"/>
        <v>1.9380384502443404</v>
      </c>
      <c r="X191" s="675">
        <f t="shared" si="39"/>
        <v>0.33156218830800221</v>
      </c>
      <c r="Y191" s="843"/>
      <c r="Z191" s="624">
        <f t="shared" si="40"/>
        <v>50.073637702503682</v>
      </c>
      <c r="AA191" s="853">
        <f t="shared" si="41"/>
        <v>27.513991163475698</v>
      </c>
      <c r="AB191" s="854">
        <v>12</v>
      </c>
      <c r="AC191" s="833">
        <v>6.79</v>
      </c>
      <c r="AD191" s="833">
        <v>2.36</v>
      </c>
      <c r="AE191" s="833">
        <v>7.16</v>
      </c>
      <c r="AF191" s="833">
        <v>29.87</v>
      </c>
      <c r="AG191" s="833">
        <v>140.39999999999998</v>
      </c>
      <c r="AH191" s="833">
        <v>36.9</v>
      </c>
      <c r="AI191" s="833">
        <v>5</v>
      </c>
      <c r="AJ191" s="833">
        <v>24.6</v>
      </c>
      <c r="AK191" s="833">
        <v>11.600000000000001</v>
      </c>
      <c r="AL191" s="845">
        <v>175760</v>
      </c>
      <c r="AM191" s="839">
        <v>11.700000000000001</v>
      </c>
      <c r="AN191" s="833">
        <v>2.94</v>
      </c>
      <c r="AO191" s="711">
        <f t="shared" si="42"/>
        <v>-17.537627705148729</v>
      </c>
      <c r="AP191" s="712">
        <f t="shared" si="43"/>
        <v>9.9763634583269667</v>
      </c>
      <c r="AQ191" s="855">
        <f t="shared" si="44"/>
        <v>504.37034858254447</v>
      </c>
      <c r="AR191" s="624">
        <f>INDEX(Historical!$C$7:$C$1259,MATCH(B191,Historical!$B$7:$B$1281,0))*IF(AH191="n/a",1.03,IF(AH191&lt;0,1.01,IF(AH191&gt;10,1.1,(1+AH191/100))))</f>
        <v>3.2560000000000002</v>
      </c>
      <c r="AS191" s="853">
        <f t="shared" si="45"/>
        <v>3.4188000000000005</v>
      </c>
      <c r="AT191" s="853">
        <f t="shared" si="51"/>
        <v>3.7606800000000007</v>
      </c>
      <c r="AU191" s="853">
        <f t="shared" si="51"/>
        <v>4.1367480000000008</v>
      </c>
      <c r="AV191" s="853">
        <f t="shared" si="51"/>
        <v>4.5504228000000015</v>
      </c>
      <c r="AW191" s="624">
        <f t="shared" si="46"/>
        <v>19.122650800000002</v>
      </c>
      <c r="AX191" s="719">
        <f t="shared" si="47"/>
        <v>10.235869178888771</v>
      </c>
      <c r="AY191" s="900">
        <v>0.28000000000000003</v>
      </c>
      <c r="AZ191" s="839">
        <v>44.59</v>
      </c>
      <c r="BA191" s="839">
        <v>-14.299999999999999</v>
      </c>
      <c r="BB191" s="839">
        <v>-6.49</v>
      </c>
      <c r="BC191" s="839">
        <v>12.809999999999999</v>
      </c>
      <c r="BD191" s="874"/>
      <c r="BE191" s="597">
        <v>2015</v>
      </c>
      <c r="BF191" s="865">
        <f t="shared" si="48"/>
        <v>0</v>
      </c>
      <c r="BG191" s="849">
        <v>14.299999999999999</v>
      </c>
    </row>
    <row r="192" spans="1:59" s="831" customFormat="1" x14ac:dyDescent="0.2">
      <c r="A192" s="148" t="s">
        <v>3979</v>
      </c>
      <c r="B192" s="804" t="s">
        <v>3980</v>
      </c>
      <c r="C192" s="898" t="s">
        <v>131</v>
      </c>
      <c r="D192" s="898" t="s">
        <v>4262</v>
      </c>
      <c r="E192" s="705">
        <v>7</v>
      </c>
      <c r="F192" s="1153">
        <v>653</v>
      </c>
      <c r="G192" s="1153" t="s">
        <v>106</v>
      </c>
      <c r="H192" s="1153" t="s">
        <v>106</v>
      </c>
      <c r="I192" s="841">
        <v>45.69</v>
      </c>
      <c r="J192" s="624">
        <f t="shared" si="35"/>
        <v>3.3267673451521125</v>
      </c>
      <c r="K192" s="844">
        <v>0.38</v>
      </c>
      <c r="L192" s="854">
        <v>4</v>
      </c>
      <c r="M192" s="615">
        <f t="shared" si="36"/>
        <v>1.52</v>
      </c>
      <c r="N192" s="837" t="s">
        <v>512</v>
      </c>
      <c r="O192" s="706">
        <v>0.375</v>
      </c>
      <c r="P192" s="606">
        <v>44238</v>
      </c>
      <c r="Q192" s="606">
        <v>44253</v>
      </c>
      <c r="R192" s="615">
        <f t="shared" si="37"/>
        <v>1.3333333333333344</v>
      </c>
      <c r="S192" s="673">
        <f>IF(INDEX(Historical!$D$7:$D$1257,MATCH(B192,Historical!$B$7:$B$1281,0))=0,"n/a",(INDEX(Historical!$C$7:$C$1259,MATCH(B192,Historical!$B$7:$B$1281,0))/INDEX(Historical!$D$7:$D$1257,MATCH(B192,Historical!$B$7:$B$1281,0))-1)*100)</f>
        <v>1.3513513513513598</v>
      </c>
      <c r="T192" s="673">
        <f>IF(INDEX(Historical!$F$7:$F$1250,MATCH(B192,Historical!$B$7:$B$1281,0))=0,"n/a",((INDEX(Historical!$C$7:$C$1259,MATCH(B192,Historical!$B$7:$B$1281,0))/INDEX(Historical!$F$7:$F$1250,MATCH(B192,Historical!$B$7:$B$1281,0)))^(1/3)-1)*100)</f>
        <v>1.3700332595566689</v>
      </c>
      <c r="U192" s="673">
        <f>IF(INDEX(Historical!$H$7:$H$1250,MATCH(B192,Historical!$B$7:$B$1281,0))=0,"n/a",((INDEX(Historical!$C$7:$C$1259,MATCH(B192,Historical!$B$7:$B$1281,0))/INDEX(Historical!$H$7:$H$1250,MATCH(B192,Historical!$B$7:$B$1281,0)))^(1/5)-1)*100)</f>
        <v>1.3894214014664508</v>
      </c>
      <c r="V192" s="673">
        <f>IF(INDEX(Historical!$O$7:$O$1250,MATCH(B192,Historical!$B$7:$B$1281,0))=0,"n/a",((INDEX(Historical!$C$7:$C$1259,MATCH(B192,Historical!$B$7:$B$1281,0))/INDEX(Historical!$O$7:$O$1250,MATCH(B192,Historical!$B$7:$B$1281,0)))^(1/10)-1)*100)</f>
        <v>0.83730201775307211</v>
      </c>
      <c r="W192" s="674">
        <f t="shared" si="38"/>
        <v>1.6594029060087654</v>
      </c>
      <c r="X192" s="675">
        <f t="shared" si="39"/>
        <v>0.53439284671786569</v>
      </c>
      <c r="Y192" s="843"/>
      <c r="Z192" s="624">
        <f t="shared" si="40"/>
        <v>71.028037383177562</v>
      </c>
      <c r="AA192" s="853">
        <f t="shared" si="41"/>
        <v>21.350467289719624</v>
      </c>
      <c r="AB192" s="854">
        <v>12</v>
      </c>
      <c r="AC192" s="833">
        <v>2.14</v>
      </c>
      <c r="AD192" s="833">
        <v>4.4400000000000004</v>
      </c>
      <c r="AE192" s="833">
        <v>1.65</v>
      </c>
      <c r="AF192" s="833">
        <v>1.79</v>
      </c>
      <c r="AG192" s="833">
        <v>8.3000000000000007</v>
      </c>
      <c r="AH192" s="833">
        <v>-27.6</v>
      </c>
      <c r="AI192" s="833">
        <v>11.18</v>
      </c>
      <c r="AJ192" s="833">
        <v>2.6</v>
      </c>
      <c r="AK192" s="833">
        <v>4.8</v>
      </c>
      <c r="AL192" s="845">
        <v>692.51</v>
      </c>
      <c r="AM192" s="839">
        <v>1.5</v>
      </c>
      <c r="AN192" s="833">
        <v>1.51</v>
      </c>
      <c r="AO192" s="711">
        <f t="shared" si="42"/>
        <v>-16.634278543101061</v>
      </c>
      <c r="AP192" s="712">
        <f t="shared" si="43"/>
        <v>4.7161887466185632</v>
      </c>
      <c r="AQ192" s="855">
        <f t="shared" si="44"/>
        <v>30.328365546582425</v>
      </c>
      <c r="AR192" s="624">
        <f>INDEX(Historical!$C$7:$C$1259,MATCH(B192,Historical!$B$7:$B$1281,0))*IF(AH192="n/a",1.03,IF(AH192&lt;0,1.01,IF(AH192&gt;10,1.1,(1+AH192/100))))</f>
        <v>1.5150000000000001</v>
      </c>
      <c r="AS192" s="853">
        <f t="shared" si="45"/>
        <v>1.6665000000000003</v>
      </c>
      <c r="AT192" s="853">
        <f t="shared" si="51"/>
        <v>1.7464920000000004</v>
      </c>
      <c r="AU192" s="853">
        <f t="shared" si="51"/>
        <v>1.8303236160000005</v>
      </c>
      <c r="AV192" s="853">
        <f t="shared" si="51"/>
        <v>1.9181791495680005</v>
      </c>
      <c r="AW192" s="624">
        <f t="shared" si="46"/>
        <v>8.6764947655680018</v>
      </c>
      <c r="AX192" s="719">
        <f t="shared" si="47"/>
        <v>18.98992069504925</v>
      </c>
      <c r="AY192" s="900">
        <v>0.48</v>
      </c>
      <c r="AZ192" s="839">
        <v>39.300000000000004</v>
      </c>
      <c r="BA192" s="839">
        <v>-21.59</v>
      </c>
      <c r="BB192" s="839">
        <v>4.5</v>
      </c>
      <c r="BC192" s="839">
        <v>8.75</v>
      </c>
      <c r="BD192" s="874"/>
      <c r="BE192" s="597">
        <v>2015</v>
      </c>
      <c r="BF192" s="865">
        <f t="shared" si="48"/>
        <v>0</v>
      </c>
      <c r="BG192" s="849">
        <v>2.2999999999999998</v>
      </c>
    </row>
    <row r="193" spans="1:59" s="831" customFormat="1" ht="12.75" customHeight="1" x14ac:dyDescent="0.2">
      <c r="A193" s="148" t="s">
        <v>3946</v>
      </c>
      <c r="B193" s="804" t="s">
        <v>3947</v>
      </c>
      <c r="C193" s="898" t="s">
        <v>4253</v>
      </c>
      <c r="D193" s="898" t="s">
        <v>4254</v>
      </c>
      <c r="E193" s="705">
        <v>7</v>
      </c>
      <c r="F193" s="1153">
        <v>654</v>
      </c>
      <c r="G193" s="1153" t="s">
        <v>106</v>
      </c>
      <c r="H193" s="1153" t="s">
        <v>106</v>
      </c>
      <c r="I193" s="841">
        <v>18.3</v>
      </c>
      <c r="J193" s="624">
        <f t="shared" si="35"/>
        <v>2.9475409836065571</v>
      </c>
      <c r="K193" s="844">
        <v>4.4949999999999997E-2</v>
      </c>
      <c r="L193" s="854">
        <v>12</v>
      </c>
      <c r="M193" s="615">
        <f t="shared" si="36"/>
        <v>0.53939999999999999</v>
      </c>
      <c r="N193" s="837" t="s">
        <v>716</v>
      </c>
      <c r="O193" s="706">
        <v>4.4900000000000002E-2</v>
      </c>
      <c r="P193" s="606">
        <v>44243</v>
      </c>
      <c r="Q193" s="606">
        <v>44286</v>
      </c>
      <c r="R193" s="615">
        <f t="shared" si="37"/>
        <v>0.11135857461023271</v>
      </c>
      <c r="S193" s="673">
        <f>IF(INDEX(Historical!$D$7:$D$1257,MATCH(B193,Historical!$B$7:$B$1281,0))=0,"n/a",(INDEX(Historical!$C$7:$C$1259,MATCH(B193,Historical!$B$7:$B$1281,0))/INDEX(Historical!$D$7:$D$1257,MATCH(B193,Historical!$B$7:$B$1281,0))-1)*100)</f>
        <v>0.56148231330712672</v>
      </c>
      <c r="T193" s="673">
        <f>IF(INDEX(Historical!$F$7:$F$1250,MATCH(B193,Historical!$B$7:$B$1281,0))=0,"n/a",((INDEX(Historical!$C$7:$C$1259,MATCH(B193,Historical!$B$7:$B$1281,0))/INDEX(Historical!$F$7:$F$1250,MATCH(B193,Historical!$B$7:$B$1281,0)))^(1/3)-1)*100)</f>
        <v>0.8518297860454993</v>
      </c>
      <c r="U193" s="673">
        <f>IF(INDEX(Historical!$H$7:$H$1250,MATCH(B193,Historical!$B$7:$B$1281,0))=0,"n/a",((INDEX(Historical!$C$7:$C$1259,MATCH(B193,Historical!$B$7:$B$1281,0))/INDEX(Historical!$H$7:$H$1250,MATCH(B193,Historical!$B$7:$B$1281,0)))^(1/5)-1)*100)</f>
        <v>2.9325608148814686</v>
      </c>
      <c r="V193" s="673" t="str">
        <f>IF(INDEX(Historical!$O$7:$O$1250,MATCH(B193,Historical!$B$7:$B$1281,0))=0,"n/a",((INDEX(Historical!$C$7:$C$1259,MATCH(B193,Historical!$B$7:$B$1281,0))/INDEX(Historical!$O$7:$O$1250,MATCH(B193,Historical!$B$7:$B$1281,0)))^(1/10)-1)*100)</f>
        <v>n/a</v>
      </c>
      <c r="W193" s="674" t="str">
        <f t="shared" si="38"/>
        <v>n/a</v>
      </c>
      <c r="X193" s="675" t="str">
        <f t="shared" si="39"/>
        <v>n/a</v>
      </c>
      <c r="Y193" s="843"/>
      <c r="Z193" s="624" t="str">
        <f t="shared" si="40"/>
        <v>n/a</v>
      </c>
      <c r="AA193" s="853" t="str">
        <f t="shared" si="41"/>
        <v>n/a</v>
      </c>
      <c r="AB193" s="854">
        <v>12</v>
      </c>
      <c r="AC193" s="833">
        <v>-0.19</v>
      </c>
      <c r="AD193" s="833" t="s">
        <v>136</v>
      </c>
      <c r="AE193" s="833">
        <v>8.2200000000000006</v>
      </c>
      <c r="AF193" s="833">
        <v>1.1299999999999999</v>
      </c>
      <c r="AG193" s="833">
        <v>-1.3</v>
      </c>
      <c r="AH193" s="833">
        <v>-54.900000000000006</v>
      </c>
      <c r="AI193" s="833">
        <v>66.7</v>
      </c>
      <c r="AJ193" s="833">
        <v>-38</v>
      </c>
      <c r="AK193" s="833">
        <v>10</v>
      </c>
      <c r="AL193" s="845">
        <v>468.29</v>
      </c>
      <c r="AM193" s="839">
        <v>1.6</v>
      </c>
      <c r="AN193" s="833">
        <v>1.7</v>
      </c>
      <c r="AO193" s="711" t="str">
        <f t="shared" si="42"/>
        <v>n/a</v>
      </c>
      <c r="AP193" s="712">
        <f t="shared" si="43"/>
        <v>5.8801017984880257</v>
      </c>
      <c r="AQ193" s="855" t="str">
        <f t="shared" si="44"/>
        <v>n/a</v>
      </c>
      <c r="AR193" s="624">
        <f>INDEX(Historical!$C$7:$C$1259,MATCH(B193,Historical!$B$7:$B$1281,0))*IF(AH193="n/a",1.03,IF(AH193&lt;0,1.01,IF(AH193&gt;10,1.1,(1+AH193/100))))</f>
        <v>0.54267299999999996</v>
      </c>
      <c r="AS193" s="853">
        <f t="shared" si="45"/>
        <v>0.59694029999999998</v>
      </c>
      <c r="AT193" s="853">
        <f t="shared" si="51"/>
        <v>0.65663433000000004</v>
      </c>
      <c r="AU193" s="853">
        <f t="shared" si="51"/>
        <v>0.72229776300000015</v>
      </c>
      <c r="AV193" s="853">
        <f t="shared" si="51"/>
        <v>0.7945275393000002</v>
      </c>
      <c r="AW193" s="624">
        <f t="shared" si="46"/>
        <v>3.3130729323000003</v>
      </c>
      <c r="AX193" s="719">
        <f t="shared" si="47"/>
        <v>18.104223673770491</v>
      </c>
      <c r="AY193" s="900">
        <v>0.6</v>
      </c>
      <c r="AZ193" s="839">
        <v>65.91</v>
      </c>
      <c r="BA193" s="839">
        <v>-7.2499999999999991</v>
      </c>
      <c r="BB193" s="839">
        <v>2.71</v>
      </c>
      <c r="BC193" s="839">
        <v>16</v>
      </c>
      <c r="BD193" s="874"/>
      <c r="BE193" s="597">
        <v>2015</v>
      </c>
      <c r="BF193" s="865">
        <f t="shared" si="48"/>
        <v>0</v>
      </c>
      <c r="BG193" s="849">
        <v>-0.5</v>
      </c>
    </row>
    <row r="194" spans="1:59" s="831" customFormat="1" ht="12.75" customHeight="1" x14ac:dyDescent="0.2">
      <c r="A194" s="10" t="s">
        <v>4008</v>
      </c>
      <c r="B194" s="804" t="s">
        <v>4009</v>
      </c>
      <c r="C194" s="898" t="s">
        <v>4253</v>
      </c>
      <c r="D194" s="898" t="s">
        <v>4254</v>
      </c>
      <c r="E194" s="705">
        <v>7</v>
      </c>
      <c r="F194" s="1153">
        <v>655</v>
      </c>
      <c r="G194" s="1153" t="s">
        <v>106</v>
      </c>
      <c r="H194" s="1153" t="s">
        <v>106</v>
      </c>
      <c r="I194" s="841">
        <v>679.59</v>
      </c>
      <c r="J194" s="624">
        <f t="shared" si="35"/>
        <v>1.6892538148001</v>
      </c>
      <c r="K194" s="844">
        <v>2.87</v>
      </c>
      <c r="L194" s="854">
        <v>4</v>
      </c>
      <c r="M194" s="615">
        <f t="shared" si="36"/>
        <v>11.48</v>
      </c>
      <c r="N194" s="837" t="s">
        <v>325</v>
      </c>
      <c r="O194" s="706">
        <v>2.66</v>
      </c>
      <c r="P194" s="606">
        <v>44250</v>
      </c>
      <c r="Q194" s="606">
        <v>44272</v>
      </c>
      <c r="R194" s="615">
        <f t="shared" si="37"/>
        <v>7.8947368421052611</v>
      </c>
      <c r="S194" s="673">
        <f>IF(INDEX(Historical!$D$7:$D$1257,MATCH(B194,Historical!$B$7:$B$1281,0))=0,"n/a",(INDEX(Historical!$C$7:$C$1259,MATCH(B194,Historical!$B$7:$B$1281,0))/INDEX(Historical!$D$7:$D$1257,MATCH(B194,Historical!$B$7:$B$1281,0))-1)*100)</f>
        <v>8.1300813008130071</v>
      </c>
      <c r="T194" s="673">
        <f>IF(INDEX(Historical!$F$7:$F$1250,MATCH(B194,Historical!$B$7:$B$1281,0))=0,"n/a",((INDEX(Historical!$C$7:$C$1259,MATCH(B194,Historical!$B$7:$B$1281,0))/INDEX(Historical!$F$7:$F$1250,MATCH(B194,Historical!$B$7:$B$1281,0)))^(1/3)-1)*100)</f>
        <v>9.9724448886266757</v>
      </c>
      <c r="U194" s="673">
        <f>IF(INDEX(Historical!$H$7:$H$1250,MATCH(B194,Historical!$B$7:$B$1281,0))=0,"n/a",((INDEX(Historical!$C$7:$C$1259,MATCH(B194,Historical!$B$7:$B$1281,0))/INDEX(Historical!$H$7:$H$1250,MATCH(B194,Historical!$B$7:$B$1281,0)))^(1/5)-1)*100)</f>
        <v>9.4961845940804146</v>
      </c>
      <c r="V194" s="673" t="str">
        <f>IF(INDEX(Historical!$O$7:$O$1250,MATCH(B194,Historical!$B$7:$B$1281,0))=0,"n/a",((INDEX(Historical!$C$7:$C$1259,MATCH(B194,Historical!$B$7:$B$1281,0))/INDEX(Historical!$O$7:$O$1250,MATCH(B194,Historical!$B$7:$B$1281,0)))^(1/10)-1)*100)</f>
        <v>n/a</v>
      </c>
      <c r="W194" s="674" t="str">
        <f t="shared" si="38"/>
        <v>n/a</v>
      </c>
      <c r="X194" s="675">
        <f t="shared" si="39"/>
        <v>1.7585527026074841</v>
      </c>
      <c r="Y194" s="843"/>
      <c r="Z194" s="624">
        <f t="shared" si="40"/>
        <v>272.68408551068887</v>
      </c>
      <c r="AA194" s="853">
        <f t="shared" si="41"/>
        <v>161.42280285035631</v>
      </c>
      <c r="AB194" s="854">
        <v>12</v>
      </c>
      <c r="AC194" s="833">
        <v>4.21</v>
      </c>
      <c r="AD194" s="833">
        <v>5.54</v>
      </c>
      <c r="AE194" s="833">
        <v>9.82</v>
      </c>
      <c r="AF194" s="833">
        <v>5.66</v>
      </c>
      <c r="AG194" s="833">
        <v>3.6999999999999997</v>
      </c>
      <c r="AH194" s="833">
        <v>-30.2</v>
      </c>
      <c r="AI194" s="833">
        <v>22.75</v>
      </c>
      <c r="AJ194" s="833">
        <v>5.4</v>
      </c>
      <c r="AK194" s="833">
        <v>28.95</v>
      </c>
      <c r="AL194" s="845">
        <v>58890</v>
      </c>
      <c r="AM194" s="839">
        <v>0.3</v>
      </c>
      <c r="AN194" s="833">
        <v>1.17</v>
      </c>
      <c r="AO194" s="711">
        <f t="shared" si="42"/>
        <v>-150.23736444147579</v>
      </c>
      <c r="AP194" s="712">
        <f t="shared" si="43"/>
        <v>11.185438408880515</v>
      </c>
      <c r="AQ194" s="855">
        <f t="shared" si="44"/>
        <v>537.23467302365395</v>
      </c>
      <c r="AR194" s="624">
        <f>INDEX(Historical!$C$7:$C$1259,MATCH(B194,Historical!$B$7:$B$1281,0))*IF(AH194="n/a",1.03,IF(AH194&lt;0,1.01,IF(AH194&gt;10,1.1,(1+AH194/100))))</f>
        <v>10.746400000000001</v>
      </c>
      <c r="AS194" s="853">
        <f t="shared" si="45"/>
        <v>11.821040000000002</v>
      </c>
      <c r="AT194" s="853">
        <f t="shared" si="51"/>
        <v>13.003144000000002</v>
      </c>
      <c r="AU194" s="853">
        <f t="shared" si="51"/>
        <v>14.303458400000004</v>
      </c>
      <c r="AV194" s="853">
        <f t="shared" si="51"/>
        <v>15.733804240000005</v>
      </c>
      <c r="AW194" s="624">
        <f t="shared" si="46"/>
        <v>65.60784664000002</v>
      </c>
      <c r="AX194" s="719">
        <f t="shared" si="47"/>
        <v>9.6540335555261283</v>
      </c>
      <c r="AY194" s="900">
        <v>0.26</v>
      </c>
      <c r="AZ194" s="839">
        <v>17.03</v>
      </c>
      <c r="BA194" s="839">
        <v>-19.07</v>
      </c>
      <c r="BB194" s="839">
        <v>-0.9900000000000001</v>
      </c>
      <c r="BC194" s="839">
        <v>-6.65</v>
      </c>
      <c r="BD194" s="874"/>
      <c r="BE194" s="597">
        <v>2015</v>
      </c>
      <c r="BF194" s="865">
        <f t="shared" si="48"/>
        <v>0</v>
      </c>
      <c r="BG194" s="849">
        <v>1.4000000000000001</v>
      </c>
    </row>
    <row r="195" spans="1:59" s="831" customFormat="1" x14ac:dyDescent="0.2">
      <c r="A195" s="148" t="s">
        <v>3991</v>
      </c>
      <c r="B195" s="804" t="s">
        <v>3992</v>
      </c>
      <c r="C195" s="898" t="s">
        <v>4253</v>
      </c>
      <c r="D195" s="898" t="s">
        <v>4254</v>
      </c>
      <c r="E195" s="705">
        <v>7</v>
      </c>
      <c r="F195" s="1153">
        <v>656</v>
      </c>
      <c r="G195" s="1153" t="s">
        <v>106</v>
      </c>
      <c r="H195" s="1153" t="s">
        <v>106</v>
      </c>
      <c r="I195" s="841">
        <v>46.12</v>
      </c>
      <c r="J195" s="624">
        <f t="shared" si="35"/>
        <v>3.7077189939288808</v>
      </c>
      <c r="K195" s="844">
        <v>0.42749999999999999</v>
      </c>
      <c r="L195" s="854">
        <v>4</v>
      </c>
      <c r="M195" s="615">
        <f t="shared" si="36"/>
        <v>1.71</v>
      </c>
      <c r="N195" s="837" t="s">
        <v>4239</v>
      </c>
      <c r="O195" s="706">
        <v>0.42499999999999999</v>
      </c>
      <c r="P195" s="606">
        <v>44251</v>
      </c>
      <c r="Q195" s="606">
        <v>44260</v>
      </c>
      <c r="R195" s="615">
        <f t="shared" si="37"/>
        <v>0.58823529411764752</v>
      </c>
      <c r="S195" s="673">
        <f>IF(INDEX(Historical!$D$7:$D$1257,MATCH(B195,Historical!$B$7:$B$1281,0))=0,"n/a",(INDEX(Historical!$C$7:$C$1259,MATCH(B195,Historical!$B$7:$B$1281,0))/INDEX(Historical!$D$7:$D$1257,MATCH(B195,Historical!$B$7:$B$1281,0))-1)*100)</f>
        <v>2.4316109422492405</v>
      </c>
      <c r="T195" s="673">
        <f>IF(INDEX(Historical!$F$7:$F$1250,MATCH(B195,Historical!$B$7:$B$1281,0))=0,"n/a",((INDEX(Historical!$C$7:$C$1259,MATCH(B195,Historical!$B$7:$B$1281,0))/INDEX(Historical!$F$7:$F$1250,MATCH(B195,Historical!$B$7:$B$1281,0)))^(1/3)-1)*100)</f>
        <v>2.4932318765317429</v>
      </c>
      <c r="U195" s="673">
        <f>IF(INDEX(Historical!$H$7:$H$1250,MATCH(B195,Historical!$B$7:$B$1281,0))=0,"n/a",((INDEX(Historical!$C$7:$C$1259,MATCH(B195,Historical!$B$7:$B$1281,0))/INDEX(Historical!$H$7:$H$1250,MATCH(B195,Historical!$B$7:$B$1281,0)))^(1/5)-1)*100)</f>
        <v>26.654863858168397</v>
      </c>
      <c r="V195" s="673" t="str">
        <f>IF(INDEX(Historical!$O$7:$O$1250,MATCH(B195,Historical!$B$7:$B$1281,0))=0,"n/a",((INDEX(Historical!$C$7:$C$1259,MATCH(B195,Historical!$B$7:$B$1281,0))/INDEX(Historical!$O$7:$O$1250,MATCH(B195,Historical!$B$7:$B$1281,0)))^(1/10)-1)*100)</f>
        <v>n/a</v>
      </c>
      <c r="W195" s="674" t="str">
        <f t="shared" si="38"/>
        <v>n/a</v>
      </c>
      <c r="X195" s="675">
        <f t="shared" si="39"/>
        <v>0.74663484196550145</v>
      </c>
      <c r="Y195" s="843"/>
      <c r="Z195" s="624">
        <f t="shared" si="40"/>
        <v>213.74999999999997</v>
      </c>
      <c r="AA195" s="853">
        <f t="shared" si="41"/>
        <v>57.649999999999991</v>
      </c>
      <c r="AB195" s="854">
        <v>12</v>
      </c>
      <c r="AC195" s="833">
        <v>0.8</v>
      </c>
      <c r="AD195" s="833" t="s">
        <v>136</v>
      </c>
      <c r="AE195" s="833">
        <v>14.28</v>
      </c>
      <c r="AF195" s="833">
        <v>2.41</v>
      </c>
      <c r="AG195" s="833">
        <v>4.3</v>
      </c>
      <c r="AH195" s="833">
        <v>114.3</v>
      </c>
      <c r="AI195" s="833">
        <v>13.930000000000001</v>
      </c>
      <c r="AJ195" s="833">
        <v>35.699999999999996</v>
      </c>
      <c r="AK195" s="833" t="s">
        <v>136</v>
      </c>
      <c r="AL195" s="845">
        <v>1080</v>
      </c>
      <c r="AM195" s="839">
        <v>4.9000000000000004</v>
      </c>
      <c r="AN195" s="833">
        <v>0.49</v>
      </c>
      <c r="AO195" s="711">
        <f t="shared" si="42"/>
        <v>-27.287417147902712</v>
      </c>
      <c r="AP195" s="712">
        <f t="shared" si="43"/>
        <v>30.36258285209728</v>
      </c>
      <c r="AQ195" s="855">
        <f t="shared" si="44"/>
        <v>148.49457852346711</v>
      </c>
      <c r="AR195" s="624">
        <f>INDEX(Historical!$C$7:$C$1259,MATCH(B195,Historical!$B$7:$B$1281,0))*IF(AH195="n/a",1.03,IF(AH195&lt;0,1.01,IF(AH195&gt;10,1.1,(1+AH195/100))))</f>
        <v>1.8535000000000001</v>
      </c>
      <c r="AS195" s="853">
        <f t="shared" si="45"/>
        <v>2.0388500000000005</v>
      </c>
      <c r="AT195" s="853">
        <f t="shared" si="51"/>
        <v>2.1000155000000005</v>
      </c>
      <c r="AU195" s="853">
        <f t="shared" si="51"/>
        <v>2.1630159650000005</v>
      </c>
      <c r="AV195" s="853">
        <f t="shared" si="51"/>
        <v>2.2279064439500007</v>
      </c>
      <c r="AW195" s="624">
        <f t="shared" si="46"/>
        <v>10.383287908950003</v>
      </c>
      <c r="AX195" s="719">
        <f t="shared" si="47"/>
        <v>22.513633800845625</v>
      </c>
      <c r="AY195" s="900">
        <v>0.45</v>
      </c>
      <c r="AZ195" s="839">
        <v>62.639999999999993</v>
      </c>
      <c r="BA195" s="839">
        <v>-10.190000000000001</v>
      </c>
      <c r="BB195" s="839">
        <v>-0.72</v>
      </c>
      <c r="BC195" s="839">
        <v>-0.38999999999999996</v>
      </c>
      <c r="BD195" s="874"/>
      <c r="BE195" s="597">
        <v>2015</v>
      </c>
      <c r="BF195" s="865">
        <f t="shared" si="48"/>
        <v>0</v>
      </c>
      <c r="BG195" s="849">
        <v>2.8000000000000003</v>
      </c>
    </row>
    <row r="196" spans="1:59" s="831" customFormat="1" ht="12.75" customHeight="1" x14ac:dyDescent="0.2">
      <c r="A196" s="848" t="s">
        <v>4456</v>
      </c>
      <c r="B196" s="578" t="s">
        <v>4430</v>
      </c>
      <c r="C196" s="898" t="s">
        <v>108</v>
      </c>
      <c r="D196" s="898" t="s">
        <v>4265</v>
      </c>
      <c r="E196" s="705">
        <v>7</v>
      </c>
      <c r="F196" s="1153">
        <v>657</v>
      </c>
      <c r="G196" s="1153" t="s">
        <v>106</v>
      </c>
      <c r="H196" s="1153" t="s">
        <v>106</v>
      </c>
      <c r="I196" s="841">
        <v>12.08</v>
      </c>
      <c r="J196" s="624">
        <f t="shared" si="35"/>
        <v>2.9801324503311259</v>
      </c>
      <c r="K196" s="844">
        <v>0.09</v>
      </c>
      <c r="L196" s="854">
        <v>4</v>
      </c>
      <c r="M196" s="615">
        <f t="shared" si="36"/>
        <v>0.36</v>
      </c>
      <c r="N196" s="837" t="s">
        <v>325</v>
      </c>
      <c r="O196" s="706">
        <v>0.08</v>
      </c>
      <c r="P196" s="606">
        <v>44257</v>
      </c>
      <c r="Q196" s="606">
        <v>44272</v>
      </c>
      <c r="R196" s="615">
        <f t="shared" si="37"/>
        <v>12.499999999999993</v>
      </c>
      <c r="S196" s="673">
        <f>IF(INDEX(Historical!$D$7:$D$1257,MATCH(B196,Historical!$B$7:$B$1281,0))=0,"n/a",(INDEX(Historical!$C$7:$C$1259,MATCH(B196,Historical!$B$7:$B$1281,0))/INDEX(Historical!$D$7:$D$1257,MATCH(B196,Historical!$B$7:$B$1281,0))-1)*100)</f>
        <v>28.000000000000004</v>
      </c>
      <c r="T196" s="673">
        <f>IF(INDEX(Historical!$F$7:$F$1250,MATCH(B196,Historical!$B$7:$B$1281,0))=0,"n/a",((INDEX(Historical!$C$7:$C$1259,MATCH(B196,Historical!$B$7:$B$1281,0))/INDEX(Historical!$F$7:$F$1250,MATCH(B196,Historical!$B$7:$B$1281,0)))^(1/3)-1)*100)</f>
        <v>38.672254870126935</v>
      </c>
      <c r="U196" s="673">
        <f>IF(INDEX(Historical!$H$7:$H$1250,MATCH(B196,Historical!$B$7:$B$1281,0))=0,"n/a",((INDEX(Historical!$C$7:$C$1259,MATCH(B196,Historical!$B$7:$B$1281,0))/INDEX(Historical!$H$7:$H$1250,MATCH(B196,Historical!$B$7:$B$1281,0)))^(1/5)-1)*100)</f>
        <v>51.571656651039802</v>
      </c>
      <c r="V196" s="673">
        <f>IF(INDEX(Historical!$O$7:$O$1250,MATCH(B196,Historical!$B$7:$B$1281,0))=0,"n/a",((INDEX(Historical!$C$7:$C$1259,MATCH(B196,Historical!$B$7:$B$1281,0))/INDEX(Historical!$O$7:$O$1250,MATCH(B196,Historical!$B$7:$B$1281,0)))^(1/10)-1)*100)</f>
        <v>4.8122389468957749</v>
      </c>
      <c r="W196" s="674">
        <f t="shared" si="38"/>
        <v>10.716769724060994</v>
      </c>
      <c r="X196" s="675">
        <f t="shared" si="39"/>
        <v>0.94108862501897439</v>
      </c>
      <c r="Y196" s="843"/>
      <c r="Z196" s="624">
        <f t="shared" si="40"/>
        <v>59.016393442622949</v>
      </c>
      <c r="AA196" s="853">
        <f t="shared" si="41"/>
        <v>19.803278688524589</v>
      </c>
      <c r="AB196" s="854">
        <v>6</v>
      </c>
      <c r="AC196" s="833">
        <v>0.61</v>
      </c>
      <c r="AD196" s="833">
        <v>5.0199999999999996</v>
      </c>
      <c r="AE196" s="833">
        <v>4.3499999999999996</v>
      </c>
      <c r="AF196" s="833">
        <v>0.96</v>
      </c>
      <c r="AG196" s="833">
        <v>4.7</v>
      </c>
      <c r="AH196" s="833">
        <v>18</v>
      </c>
      <c r="AI196" s="833">
        <v>9.59</v>
      </c>
      <c r="AJ196" s="833">
        <v>54.800000000000004</v>
      </c>
      <c r="AK196" s="833">
        <v>4</v>
      </c>
      <c r="AL196" s="845">
        <v>1020</v>
      </c>
      <c r="AM196" s="839">
        <v>0.89999999999999991</v>
      </c>
      <c r="AN196" s="833">
        <v>0</v>
      </c>
      <c r="AO196" s="711">
        <f t="shared" si="42"/>
        <v>34.748510412846343</v>
      </c>
      <c r="AP196" s="712">
        <f t="shared" si="43"/>
        <v>54.551789101370929</v>
      </c>
      <c r="AQ196" s="855">
        <f t="shared" si="44"/>
        <v>-8.0793880182261635</v>
      </c>
      <c r="AR196" s="624">
        <f>INDEX(Historical!$C$7:$C$1259,MATCH(B196,Historical!$B$7:$B$1281,0))*IF(AH196="n/a",1.03,IF(AH196&lt;0,1.01,IF(AH196&gt;10,1.1,(1+AH196/100))))</f>
        <v>0.35200000000000004</v>
      </c>
      <c r="AS196" s="853">
        <f t="shared" si="45"/>
        <v>0.38575680000000007</v>
      </c>
      <c r="AT196" s="853">
        <f t="shared" si="51"/>
        <v>0.40118707200000009</v>
      </c>
      <c r="AU196" s="853">
        <f t="shared" si="51"/>
        <v>0.41723455488000011</v>
      </c>
      <c r="AV196" s="853">
        <f t="shared" si="51"/>
        <v>0.43392393707520011</v>
      </c>
      <c r="AW196" s="624">
        <f t="shared" si="46"/>
        <v>1.9901023639552005</v>
      </c>
      <c r="AX196" s="719">
        <f t="shared" si="47"/>
        <v>16.474357317509938</v>
      </c>
      <c r="AY196" s="900">
        <v>0.78</v>
      </c>
      <c r="AZ196" s="839">
        <v>74.819999999999993</v>
      </c>
      <c r="BA196" s="839">
        <v>-9.4499999999999993</v>
      </c>
      <c r="BB196" s="839">
        <v>4.53</v>
      </c>
      <c r="BC196" s="839">
        <v>28.37</v>
      </c>
      <c r="BD196" s="874"/>
      <c r="BE196" s="597">
        <v>2015</v>
      </c>
      <c r="BF196" s="865">
        <f t="shared" si="48"/>
        <v>0</v>
      </c>
      <c r="BG196" s="849">
        <v>0.70000000000000007</v>
      </c>
    </row>
    <row r="197" spans="1:59" s="831" customFormat="1" ht="12.75" customHeight="1" x14ac:dyDescent="0.2">
      <c r="A197" s="848" t="s">
        <v>4006</v>
      </c>
      <c r="B197" s="578" t="s">
        <v>4007</v>
      </c>
      <c r="C197" s="898" t="s">
        <v>112</v>
      </c>
      <c r="D197" s="898" t="s">
        <v>211</v>
      </c>
      <c r="E197" s="705">
        <v>7</v>
      </c>
      <c r="F197" s="1153">
        <v>658</v>
      </c>
      <c r="G197" s="1153" t="s">
        <v>106</v>
      </c>
      <c r="H197" s="1153" t="s">
        <v>106</v>
      </c>
      <c r="I197" s="841">
        <v>85.27</v>
      </c>
      <c r="J197" s="624">
        <f t="shared" si="35"/>
        <v>1.2665650287322625</v>
      </c>
      <c r="K197" s="844">
        <v>0.27</v>
      </c>
      <c r="L197" s="854">
        <v>4</v>
      </c>
      <c r="M197" s="615">
        <f t="shared" si="36"/>
        <v>1.08</v>
      </c>
      <c r="N197" s="837" t="s">
        <v>325</v>
      </c>
      <c r="O197" s="706">
        <v>0.26</v>
      </c>
      <c r="P197" s="606">
        <v>44257</v>
      </c>
      <c r="Q197" s="606">
        <v>44272</v>
      </c>
      <c r="R197" s="615">
        <f t="shared" si="37"/>
        <v>3.8461538461538494</v>
      </c>
      <c r="S197" s="673">
        <f>IF(INDEX(Historical!$D$7:$D$1257,MATCH(B197,Historical!$B$7:$B$1281,0))=0,"n/a",(INDEX(Historical!$C$7:$C$1259,MATCH(B197,Historical!$B$7:$B$1281,0))/INDEX(Historical!$D$7:$D$1257,MATCH(B197,Historical!$B$7:$B$1281,0))-1)*100)</f>
        <v>4.0000000000000036</v>
      </c>
      <c r="T197" s="673">
        <f>IF(INDEX(Historical!$F$7:$F$1250,MATCH(B197,Historical!$B$7:$B$1281,0))=0,"n/a",((INDEX(Historical!$C$7:$C$1259,MATCH(B197,Historical!$B$7:$B$1281,0))/INDEX(Historical!$F$7:$F$1250,MATCH(B197,Historical!$B$7:$B$1281,0)))^(1/3)-1)*100)</f>
        <v>5.7264270346431223</v>
      </c>
      <c r="U197" s="673">
        <f>IF(INDEX(Historical!$H$7:$H$1250,MATCH(B197,Historical!$B$7:$B$1281,0))=0,"n/a",((INDEX(Historical!$C$7:$C$1259,MATCH(B197,Historical!$B$7:$B$1281,0))/INDEX(Historical!$H$7:$H$1250,MATCH(B197,Historical!$B$7:$B$1281,0)))^(1/5)-1)*100)</f>
        <v>5.387395206178347</v>
      </c>
      <c r="V197" s="673" t="str">
        <f>IF(INDEX(Historical!$O$7:$O$1250,MATCH(B197,Historical!$B$7:$B$1281,0))=0,"n/a",((INDEX(Historical!$C$7:$C$1259,MATCH(B197,Historical!$B$7:$B$1281,0))/INDEX(Historical!$O$7:$O$1250,MATCH(B197,Historical!$B$7:$B$1281,0)))^(1/10)-1)*100)</f>
        <v>n/a</v>
      </c>
      <c r="W197" s="674" t="str">
        <f t="shared" si="38"/>
        <v>n/a</v>
      </c>
      <c r="X197" s="675" t="str">
        <f t="shared" si="39"/>
        <v>n/a</v>
      </c>
      <c r="Y197" s="843"/>
      <c r="Z197" s="624" t="str">
        <f t="shared" si="40"/>
        <v>n/a</v>
      </c>
      <c r="AA197" s="853" t="str">
        <f t="shared" si="41"/>
        <v>n/a</v>
      </c>
      <c r="AB197" s="854">
        <v>12</v>
      </c>
      <c r="AC197" s="833">
        <v>-1.4</v>
      </c>
      <c r="AD197" s="833" t="s">
        <v>136</v>
      </c>
      <c r="AE197" s="833">
        <v>1.61</v>
      </c>
      <c r="AF197" s="833">
        <v>1.63</v>
      </c>
      <c r="AG197" s="833">
        <v>17.2</v>
      </c>
      <c r="AH197" s="833">
        <v>-408.3</v>
      </c>
      <c r="AI197" s="833">
        <v>16.520000000000003</v>
      </c>
      <c r="AJ197" s="833">
        <v>-4.5</v>
      </c>
      <c r="AK197" s="833">
        <v>6</v>
      </c>
      <c r="AL197" s="845">
        <v>1730</v>
      </c>
      <c r="AM197" s="839">
        <v>0.6</v>
      </c>
      <c r="AN197" s="833">
        <v>0.46</v>
      </c>
      <c r="AO197" s="711" t="str">
        <f t="shared" si="42"/>
        <v>n/a</v>
      </c>
      <c r="AP197" s="712">
        <f t="shared" si="43"/>
        <v>6.6539602349106097</v>
      </c>
      <c r="AQ197" s="855" t="str">
        <f t="shared" si="44"/>
        <v>n/a</v>
      </c>
      <c r="AR197" s="624">
        <f>INDEX(Historical!$C$7:$C$1259,MATCH(B197,Historical!$B$7:$B$1281,0))*IF(AH197="n/a",1.03,IF(AH197&lt;0,1.01,IF(AH197&gt;10,1.1,(1+AH197/100))))</f>
        <v>1.0504</v>
      </c>
      <c r="AS197" s="853">
        <f t="shared" si="45"/>
        <v>1.15544</v>
      </c>
      <c r="AT197" s="853">
        <f t="shared" si="51"/>
        <v>1.2247664</v>
      </c>
      <c r="AU197" s="853">
        <f t="shared" si="51"/>
        <v>1.2982523840000002</v>
      </c>
      <c r="AV197" s="853">
        <f t="shared" si="51"/>
        <v>1.3761475270400003</v>
      </c>
      <c r="AW197" s="624">
        <f t="shared" si="46"/>
        <v>6.1050063110400012</v>
      </c>
      <c r="AX197" s="719">
        <f t="shared" si="47"/>
        <v>7.159618049771316</v>
      </c>
      <c r="AY197" s="900">
        <v>1.67</v>
      </c>
      <c r="AZ197" s="839">
        <v>149.77000000000001</v>
      </c>
      <c r="BA197" s="839">
        <v>-10.4</v>
      </c>
      <c r="BB197" s="839">
        <v>4.1399999999999997</v>
      </c>
      <c r="BC197" s="839">
        <v>29.189999999999998</v>
      </c>
      <c r="BD197" s="874"/>
      <c r="BE197" s="597">
        <v>2015</v>
      </c>
      <c r="BF197" s="865">
        <f t="shared" si="48"/>
        <v>0</v>
      </c>
      <c r="BG197" s="849">
        <v>9</v>
      </c>
    </row>
    <row r="198" spans="1:59" s="831" customFormat="1" ht="12.75" customHeight="1" x14ac:dyDescent="0.2">
      <c r="A198" s="848" t="s">
        <v>3997</v>
      </c>
      <c r="B198" s="578" t="s">
        <v>3998</v>
      </c>
      <c r="C198" s="898" t="s">
        <v>153</v>
      </c>
      <c r="D198" s="898" t="s">
        <v>913</v>
      </c>
      <c r="E198" s="705">
        <v>7</v>
      </c>
      <c r="F198" s="1153">
        <v>659</v>
      </c>
      <c r="G198" s="1153" t="s">
        <v>106</v>
      </c>
      <c r="H198" s="1153" t="s">
        <v>106</v>
      </c>
      <c r="I198" s="841">
        <v>64.63</v>
      </c>
      <c r="J198" s="624">
        <f t="shared" si="35"/>
        <v>4.3942441590592605</v>
      </c>
      <c r="K198" s="844">
        <v>0.71</v>
      </c>
      <c r="L198" s="854">
        <v>4</v>
      </c>
      <c r="M198" s="615">
        <f t="shared" si="36"/>
        <v>2.84</v>
      </c>
      <c r="N198" s="837" t="s">
        <v>287</v>
      </c>
      <c r="O198" s="706">
        <v>0.68</v>
      </c>
      <c r="P198" s="606">
        <v>44267</v>
      </c>
      <c r="Q198" s="606">
        <v>44285</v>
      </c>
      <c r="R198" s="615">
        <f t="shared" si="37"/>
        <v>4.4117647058823399</v>
      </c>
      <c r="S198" s="673">
        <f>IF(INDEX(Historical!$D$7:$D$1257,MATCH(B198,Historical!$B$7:$B$1281,0))=0,"n/a",(INDEX(Historical!$C$7:$C$1259,MATCH(B198,Historical!$B$7:$B$1281,0))/INDEX(Historical!$D$7:$D$1257,MATCH(B198,Historical!$B$7:$B$1281,0))-1)*100)</f>
        <v>7.9365079365079527</v>
      </c>
      <c r="T198" s="673">
        <f>IF(INDEX(Historical!$F$7:$F$1250,MATCH(B198,Historical!$B$7:$B$1281,0))=0,"n/a",((INDEX(Historical!$C$7:$C$1259,MATCH(B198,Historical!$B$7:$B$1281,0))/INDEX(Historical!$F$7:$F$1250,MATCH(B198,Historical!$B$7:$B$1281,0)))^(1/3)-1)*100)</f>
        <v>9.3541299792876842</v>
      </c>
      <c r="U198" s="673">
        <f>IF(INDEX(Historical!$H$7:$H$1250,MATCH(B198,Historical!$B$7:$B$1281,0))=0,"n/a",((INDEX(Historical!$C$7:$C$1259,MATCH(B198,Historical!$B$7:$B$1281,0))/INDEX(Historical!$H$7:$H$1250,MATCH(B198,Historical!$B$7:$B$1281,0)))^(1/5)-1)*100)</f>
        <v>16.09027467216859</v>
      </c>
      <c r="V198" s="673" t="str">
        <f>IF(INDEX(Historical!$O$7:$O$1250,MATCH(B198,Historical!$B$7:$B$1281,0))=0,"n/a",((INDEX(Historical!$C$7:$C$1259,MATCH(B198,Historical!$B$7:$B$1281,0))/INDEX(Historical!$O$7:$O$1250,MATCH(B198,Historical!$B$7:$B$1281,0)))^(1/10)-1)*100)</f>
        <v>n/a</v>
      </c>
      <c r="W198" s="674" t="str">
        <f t="shared" si="38"/>
        <v>n/a</v>
      </c>
      <c r="X198" s="675" t="str">
        <f t="shared" si="39"/>
        <v>n/a</v>
      </c>
      <c r="Y198" s="843"/>
      <c r="Z198" s="624">
        <f t="shared" si="40"/>
        <v>4733.3333333333339</v>
      </c>
      <c r="AA198" s="853">
        <f t="shared" si="41"/>
        <v>1077.1666666666667</v>
      </c>
      <c r="AB198" s="854">
        <v>12</v>
      </c>
      <c r="AC198" s="833">
        <v>0.06</v>
      </c>
      <c r="AD198" s="833">
        <v>352.71</v>
      </c>
      <c r="AE198" s="833">
        <v>3.27</v>
      </c>
      <c r="AF198" s="833">
        <v>4.5199999999999996</v>
      </c>
      <c r="AG198" s="833">
        <v>0.6</v>
      </c>
      <c r="AH198" s="833">
        <v>-97.7</v>
      </c>
      <c r="AI198" s="833">
        <v>-5.0999999999999996</v>
      </c>
      <c r="AJ198" s="833">
        <v>-61.8</v>
      </c>
      <c r="AK198" s="833">
        <v>3.26</v>
      </c>
      <c r="AL198" s="845">
        <v>80730</v>
      </c>
      <c r="AM198" s="839">
        <v>0.11</v>
      </c>
      <c r="AN198" s="833">
        <v>1.73</v>
      </c>
      <c r="AO198" s="711">
        <f t="shared" si="42"/>
        <v>-1056.6821478354389</v>
      </c>
      <c r="AP198" s="712">
        <f t="shared" si="43"/>
        <v>20.484518831227852</v>
      </c>
      <c r="AQ198" s="855">
        <f t="shared" si="44"/>
        <v>1371.0228238025909</v>
      </c>
      <c r="AR198" s="624">
        <f>INDEX(Historical!$C$7:$C$1259,MATCH(B198,Historical!$B$7:$B$1281,0))*IF(AH198="n/a",1.03,IF(AH198&lt;0,1.01,IF(AH198&gt;10,1.1,(1+AH198/100))))</f>
        <v>2.7472000000000003</v>
      </c>
      <c r="AS198" s="853">
        <f t="shared" si="45"/>
        <v>2.7746720000000002</v>
      </c>
      <c r="AT198" s="853">
        <f t="shared" si="51"/>
        <v>2.8651263072000002</v>
      </c>
      <c r="AU198" s="853">
        <f t="shared" si="51"/>
        <v>2.9585294248147203</v>
      </c>
      <c r="AV198" s="853">
        <f t="shared" si="51"/>
        <v>3.0549774840636799</v>
      </c>
      <c r="AW198" s="624">
        <f t="shared" si="46"/>
        <v>14.4005052160784</v>
      </c>
      <c r="AX198" s="719">
        <f t="shared" si="47"/>
        <v>22.28145631452638</v>
      </c>
      <c r="AY198" s="900">
        <v>0.41</v>
      </c>
      <c r="AZ198" s="839">
        <v>14.27</v>
      </c>
      <c r="BA198" s="839">
        <v>-24.66</v>
      </c>
      <c r="BB198" s="839">
        <v>-0.54999999999999993</v>
      </c>
      <c r="BC198" s="839">
        <v>-1.1100000000000001</v>
      </c>
      <c r="BD198" s="874"/>
      <c r="BE198" s="597">
        <v>2015</v>
      </c>
      <c r="BF198" s="865">
        <f t="shared" si="48"/>
        <v>0</v>
      </c>
      <c r="BG198" s="849">
        <v>0.2</v>
      </c>
    </row>
    <row r="199" spans="1:59" s="831" customFormat="1" ht="12.75" customHeight="1" x14ac:dyDescent="0.2">
      <c r="A199" s="848" t="s">
        <v>2971</v>
      </c>
      <c r="B199" s="578" t="s">
        <v>2972</v>
      </c>
      <c r="C199" s="898" t="s">
        <v>4126</v>
      </c>
      <c r="D199" s="898" t="s">
        <v>4259</v>
      </c>
      <c r="E199" s="705">
        <v>7</v>
      </c>
      <c r="F199" s="1153">
        <v>660</v>
      </c>
      <c r="G199" s="1153" t="s">
        <v>106</v>
      </c>
      <c r="H199" s="1153" t="s">
        <v>106</v>
      </c>
      <c r="I199" s="841">
        <v>24.66</v>
      </c>
      <c r="J199" s="624">
        <f t="shared" ref="J199:J262" si="52">(M199/I199)*100</f>
        <v>3.8118410381184105</v>
      </c>
      <c r="K199" s="844">
        <v>0.23499999999999999</v>
      </c>
      <c r="L199" s="854">
        <v>4</v>
      </c>
      <c r="M199" s="615">
        <f t="shared" ref="M199:M262" si="53">K199*L199</f>
        <v>0.94</v>
      </c>
      <c r="N199" s="607" t="s">
        <v>318</v>
      </c>
      <c r="O199" s="706">
        <v>0.22500000000000001</v>
      </c>
      <c r="P199" s="606">
        <v>44271</v>
      </c>
      <c r="Q199" s="606">
        <v>44286</v>
      </c>
      <c r="R199" s="615">
        <f t="shared" ref="R199:R262" si="54">(K199-O199)/O199*100</f>
        <v>4.4444444444444366</v>
      </c>
      <c r="S199" s="673">
        <f>IF(INDEX(Historical!$D$7:$D$1257,MATCH(B199,Historical!$B$7:$B$1281,0))=0,"n/a",(INDEX(Historical!$C$7:$C$1259,MATCH(B199,Historical!$B$7:$B$1281,0))/INDEX(Historical!$D$7:$D$1257,MATCH(B199,Historical!$B$7:$B$1281,0))-1)*100)</f>
        <v>12.5</v>
      </c>
      <c r="T199" s="673">
        <f>IF(INDEX(Historical!$F$7:$F$1250,MATCH(B199,Historical!$B$7:$B$1281,0))=0,"n/a",((INDEX(Historical!$C$7:$C$1259,MATCH(B199,Historical!$B$7:$B$1281,0))/INDEX(Historical!$F$7:$F$1250,MATCH(B199,Historical!$B$7:$B$1281,0)))^(1/3)-1)*100)</f>
        <v>8.7380373002892142</v>
      </c>
      <c r="U199" s="673">
        <f>IF(INDEX(Historical!$H$7:$H$1250,MATCH(B199,Historical!$B$7:$B$1281,0))=0,"n/a",((INDEX(Historical!$C$7:$C$1259,MATCH(B199,Historical!$B$7:$B$1281,0))/INDEX(Historical!$H$7:$H$1250,MATCH(B199,Historical!$B$7:$B$1281,0)))^(1/5)-1)*100)</f>
        <v>7.7383112741443938</v>
      </c>
      <c r="V199" s="673">
        <f>IF(INDEX(Historical!$O$7:$O$1250,MATCH(B199,Historical!$B$7:$B$1281,0))=0,"n/a",((INDEX(Historical!$C$7:$C$1259,MATCH(B199,Historical!$B$7:$B$1281,0))/INDEX(Historical!$O$7:$O$1250,MATCH(B199,Historical!$B$7:$B$1281,0)))^(1/10)-1)*100)</f>
        <v>13.665914413936475</v>
      </c>
      <c r="W199" s="674">
        <f t="shared" ref="W199:W262" si="55">IF(OR(U199&lt;=0,U199="n/a",V199&lt;=0,V199="n/a"),"n/a",U199/V199)</f>
        <v>0.56624906608904835</v>
      </c>
      <c r="X199" s="675">
        <f t="shared" ref="X199:X262" si="56">IF(OR(AJ199&lt;=0,AJ199="n/a",U199&lt;=0,U199="n/a"),"n/a",U199/AJ199)</f>
        <v>3.8691556370721969</v>
      </c>
      <c r="Y199" s="843"/>
      <c r="Z199" s="624">
        <f t="shared" ref="Z199:Z262" si="57">IF(OR(AC199&lt;0.01,AC199="n/a"),"n/a",M199/AC199*100)</f>
        <v>52.513966480446925</v>
      </c>
      <c r="AA199" s="853">
        <f t="shared" ref="AA199:AA262" si="58">IF(OR(AC199&lt;0.01,AC199="n/a"),"n/a",I199/AC199)</f>
        <v>13.776536312849162</v>
      </c>
      <c r="AB199" s="854">
        <v>14</v>
      </c>
      <c r="AC199" s="833">
        <v>1.79</v>
      </c>
      <c r="AD199" s="833">
        <v>1.5</v>
      </c>
      <c r="AE199" s="833">
        <v>2.06</v>
      </c>
      <c r="AF199" s="833">
        <v>55.2</v>
      </c>
      <c r="AG199" s="833" t="s">
        <v>136</v>
      </c>
      <c r="AH199" s="833">
        <v>-27</v>
      </c>
      <c r="AI199" s="833">
        <v>11.219999999999999</v>
      </c>
      <c r="AJ199" s="833">
        <v>2</v>
      </c>
      <c r="AK199" s="833">
        <v>9.25</v>
      </c>
      <c r="AL199" s="845">
        <v>9940</v>
      </c>
      <c r="AM199" s="839">
        <v>0.8</v>
      </c>
      <c r="AN199" s="833">
        <v>16.440000000000001</v>
      </c>
      <c r="AO199" s="711">
        <f t="shared" ref="AO199:AO262" si="59">IF(U199="n/a","n/a",IF(AA199&lt;0,"n/a",IF(AA199="n/a","n/a",J199+U199-AA199)))</f>
        <v>-2.2263840005863571</v>
      </c>
      <c r="AP199" s="712">
        <f t="shared" ref="AP199:AP262" si="60">IF(U199="n/a","n/a",J199+U199)</f>
        <v>11.550152312262805</v>
      </c>
      <c r="AQ199" s="855">
        <f t="shared" ref="AQ199:AQ262" si="61">IF(OR(AC199&lt;0.01,AF199="n/a"),"n/a",(I199/SQRT(22.5*AC199*(I199/AF199))-1)*100)</f>
        <v>481.36422107135172</v>
      </c>
      <c r="AR199" s="624">
        <f>INDEX(Historical!$C$7:$C$1259,MATCH(B199,Historical!$B$7:$B$1281,0))*IF(AH199="n/a",1.03,IF(AH199&lt;0,1.01,IF(AH199&gt;10,1.1,(1+AH199/100))))</f>
        <v>0.90900000000000003</v>
      </c>
      <c r="AS199" s="853">
        <f t="shared" ref="AS199:AS262" si="62">IF($AI199="n/a",1.03*AR199,IF($AI199&lt;0,1.01*AR199,IF($AI199&gt;10,1.1*AR199,(1+$AI199/100)*AR199)))</f>
        <v>0.99990000000000012</v>
      </c>
      <c r="AT199" s="853">
        <f t="shared" si="51"/>
        <v>1.0923907500000001</v>
      </c>
      <c r="AU199" s="853">
        <f t="shared" si="51"/>
        <v>1.1934368943750002</v>
      </c>
      <c r="AV199" s="853">
        <f t="shared" si="51"/>
        <v>1.3038298071046879</v>
      </c>
      <c r="AW199" s="624">
        <f t="shared" ref="AW199:AW262" si="63">SUM(AR199:AV199)</f>
        <v>5.4985574514796873</v>
      </c>
      <c r="AX199" s="719">
        <f t="shared" ref="AX199:AX262" si="64">AW199/I199*100</f>
        <v>22.297475472342608</v>
      </c>
      <c r="AY199" s="900">
        <v>1.01</v>
      </c>
      <c r="AZ199" s="839">
        <v>41.81</v>
      </c>
      <c r="BA199" s="839">
        <v>-4.16</v>
      </c>
      <c r="BB199" s="839">
        <v>3.85</v>
      </c>
      <c r="BC199" s="839">
        <v>9.31</v>
      </c>
      <c r="BD199" s="874"/>
      <c r="BE199" s="597">
        <v>2015</v>
      </c>
      <c r="BF199" s="865">
        <f t="shared" ref="BF199:BF262" si="65">IF(BE199&gt;2008,0,IF(BE199&gt;2001,1,IF(BE199&gt;1990,2,IF(BE199&gt;1980,3,IF(BE199&gt;1973,4,IF(BE199&gt;1970,5,IF(BE199&gt;1960,6,IF(BE199&gt;1958,7,IF(BE199&gt;1953,8,9)))))))))</f>
        <v>0</v>
      </c>
      <c r="BG199" s="849">
        <v>8.4</v>
      </c>
    </row>
    <row r="200" spans="1:59" s="831" customFormat="1" ht="12.75" customHeight="1" x14ac:dyDescent="0.2">
      <c r="A200" s="848" t="s">
        <v>4457</v>
      </c>
      <c r="B200" s="578" t="s">
        <v>3847</v>
      </c>
      <c r="C200" s="898" t="s">
        <v>108</v>
      </c>
      <c r="D200" s="898" t="s">
        <v>4265</v>
      </c>
      <c r="E200" s="705">
        <v>7</v>
      </c>
      <c r="F200" s="1153">
        <v>661</v>
      </c>
      <c r="G200" s="1153" t="s">
        <v>106</v>
      </c>
      <c r="H200" s="1153" t="s">
        <v>106</v>
      </c>
      <c r="I200" s="841">
        <v>18.420000000000002</v>
      </c>
      <c r="J200" s="624">
        <f t="shared" si="52"/>
        <v>2.1715526601520088</v>
      </c>
      <c r="K200" s="844">
        <v>0.1</v>
      </c>
      <c r="L200" s="854">
        <v>4</v>
      </c>
      <c r="M200" s="615">
        <f t="shared" si="53"/>
        <v>0.4</v>
      </c>
      <c r="N200" s="837" t="s">
        <v>4105</v>
      </c>
      <c r="O200" s="706">
        <v>0.08</v>
      </c>
      <c r="P200" s="606">
        <v>44272</v>
      </c>
      <c r="Q200" s="606">
        <v>44287</v>
      </c>
      <c r="R200" s="615">
        <f t="shared" si="54"/>
        <v>25.000000000000007</v>
      </c>
      <c r="S200" s="673">
        <f>IF(INDEX(Historical!$D$7:$D$1257,MATCH(B200,Historical!$B$7:$B$1281,0))=0,"n/a",(INDEX(Historical!$C$7:$C$1259,MATCH(B200,Historical!$B$7:$B$1281,0))/INDEX(Historical!$D$7:$D$1257,MATCH(B200,Historical!$B$7:$B$1281,0))-1)*100)</f>
        <v>10.344827586206918</v>
      </c>
      <c r="T200" s="673">
        <f>IF(INDEX(Historical!$F$7:$F$1250,MATCH(B200,Historical!$B$7:$B$1281,0))=0,"n/a",((INDEX(Historical!$C$7:$C$1259,MATCH(B200,Historical!$B$7:$B$1281,0))/INDEX(Historical!$F$7:$F$1250,MATCH(B200,Historical!$B$7:$B$1281,0)))^(1/3)-1)*100)</f>
        <v>23.47158379972165</v>
      </c>
      <c r="U200" s="673">
        <f>IF(INDEX(Historical!$H$7:$H$1250,MATCH(B200,Historical!$B$7:$B$1281,0))=0,"n/a",((INDEX(Historical!$C$7:$C$1259,MATCH(B200,Historical!$B$7:$B$1281,0))/INDEX(Historical!$H$7:$H$1250,MATCH(B200,Historical!$B$7:$B$1281,0)))^(1/5)-1)*100)</f>
        <v>39.76542375431584</v>
      </c>
      <c r="V200" s="673" t="str">
        <f>IF(INDEX(Historical!$O$7:$O$1250,MATCH(B200,Historical!$B$7:$B$1281,0))=0,"n/a",((INDEX(Historical!$C$7:$C$1259,MATCH(B200,Historical!$B$7:$B$1281,0))/INDEX(Historical!$O$7:$O$1250,MATCH(B200,Historical!$B$7:$B$1281,0)))^(1/10)-1)*100)</f>
        <v>n/a</v>
      </c>
      <c r="W200" s="674" t="str">
        <f t="shared" si="55"/>
        <v>n/a</v>
      </c>
      <c r="X200" s="675">
        <f t="shared" si="56"/>
        <v>1.7517807821284512</v>
      </c>
      <c r="Y200" s="843"/>
      <c r="Z200" s="624">
        <f t="shared" si="57"/>
        <v>31.007751937984494</v>
      </c>
      <c r="AA200" s="853">
        <f t="shared" si="58"/>
        <v>14.279069767441861</v>
      </c>
      <c r="AB200" s="854">
        <v>12</v>
      </c>
      <c r="AC200" s="833">
        <v>1.29</v>
      </c>
      <c r="AD200" s="833">
        <v>1.21</v>
      </c>
      <c r="AE200" s="833">
        <v>3.77</v>
      </c>
      <c r="AF200" s="833">
        <v>1.22</v>
      </c>
      <c r="AG200" s="833">
        <v>8.7999999999999989</v>
      </c>
      <c r="AH200" s="833">
        <v>-0.8</v>
      </c>
      <c r="AI200" s="833">
        <v>1.34</v>
      </c>
      <c r="AJ200" s="833">
        <v>22.7</v>
      </c>
      <c r="AK200" s="833">
        <v>12</v>
      </c>
      <c r="AL200" s="845">
        <v>951.51</v>
      </c>
      <c r="AM200" s="839">
        <v>10.299999999999999</v>
      </c>
      <c r="AN200" s="833">
        <v>0</v>
      </c>
      <c r="AO200" s="711">
        <f t="shared" si="59"/>
        <v>27.657906647025989</v>
      </c>
      <c r="AP200" s="712">
        <f t="shared" si="60"/>
        <v>41.93697641446785</v>
      </c>
      <c r="AQ200" s="855">
        <f t="shared" si="61"/>
        <v>-12.008926926826968</v>
      </c>
      <c r="AR200" s="624">
        <f>INDEX(Historical!$C$7:$C$1259,MATCH(B200,Historical!$B$7:$B$1281,0))*IF(AH200="n/a",1.03,IF(AH200&lt;0,1.01,IF(AH200&gt;10,1.1,(1+AH200/100))))</f>
        <v>0.32319999999999999</v>
      </c>
      <c r="AS200" s="853">
        <f t="shared" si="62"/>
        <v>0.32753088000000002</v>
      </c>
      <c r="AT200" s="853">
        <f t="shared" si="51"/>
        <v>0.36028396800000007</v>
      </c>
      <c r="AU200" s="853">
        <f t="shared" si="51"/>
        <v>0.39631236480000009</v>
      </c>
      <c r="AV200" s="853">
        <f t="shared" si="51"/>
        <v>0.43594360128000015</v>
      </c>
      <c r="AW200" s="624">
        <f t="shared" si="63"/>
        <v>1.8432708140800005</v>
      </c>
      <c r="AX200" s="719">
        <f t="shared" si="64"/>
        <v>10.006899099239959</v>
      </c>
      <c r="AY200" s="900">
        <v>0.99</v>
      </c>
      <c r="AZ200" s="839">
        <v>93.28</v>
      </c>
      <c r="BA200" s="839">
        <v>-5.7799999999999994</v>
      </c>
      <c r="BB200" s="839">
        <v>7.33</v>
      </c>
      <c r="BC200" s="839">
        <v>35.130000000000003</v>
      </c>
      <c r="BD200" s="874"/>
      <c r="BE200" s="597">
        <v>2014</v>
      </c>
      <c r="BF200" s="865">
        <f t="shared" si="65"/>
        <v>0</v>
      </c>
      <c r="BG200" s="849">
        <v>1</v>
      </c>
    </row>
    <row r="201" spans="1:59" s="831" customFormat="1" ht="12.75" customHeight="1" x14ac:dyDescent="0.2">
      <c r="A201" s="1051" t="s">
        <v>4010</v>
      </c>
      <c r="B201" s="831" t="s">
        <v>4011</v>
      </c>
      <c r="C201" s="898" t="s">
        <v>245</v>
      </c>
      <c r="D201" s="898" t="s">
        <v>4251</v>
      </c>
      <c r="E201" s="705">
        <v>7</v>
      </c>
      <c r="F201" s="1153">
        <v>662</v>
      </c>
      <c r="G201" s="1153" t="s">
        <v>106</v>
      </c>
      <c r="H201" s="1153" t="s">
        <v>106</v>
      </c>
      <c r="I201" s="841">
        <v>76.150000000000006</v>
      </c>
      <c r="J201" s="624">
        <f t="shared" si="52"/>
        <v>1.904136572554169</v>
      </c>
      <c r="K201" s="844">
        <v>0.36249999999999999</v>
      </c>
      <c r="L201" s="854">
        <v>4</v>
      </c>
      <c r="M201" s="615">
        <f t="shared" si="53"/>
        <v>1.45</v>
      </c>
      <c r="N201" s="837" t="s">
        <v>318</v>
      </c>
      <c r="O201" s="706">
        <v>0.3125</v>
      </c>
      <c r="P201" s="606">
        <v>44273</v>
      </c>
      <c r="Q201" s="606">
        <v>44281</v>
      </c>
      <c r="R201" s="615">
        <f t="shared" si="54"/>
        <v>15.999999999999998</v>
      </c>
      <c r="S201" s="673">
        <f>IF(INDEX(Historical!$D$7:$D$1257,MATCH(B201,Historical!$B$7:$B$1281,0))=0,"n/a",(INDEX(Historical!$C$7:$C$1259,MATCH(B201,Historical!$B$7:$B$1281,0))/INDEX(Historical!$D$7:$D$1257,MATCH(B201,Historical!$B$7:$B$1281,0))-1)*100)</f>
        <v>13.636363636363624</v>
      </c>
      <c r="T201" s="673">
        <f>IF(INDEX(Historical!$F$7:$F$1250,MATCH(B201,Historical!$B$7:$B$1281,0))=0,"n/a",((INDEX(Historical!$C$7:$C$1259,MATCH(B201,Historical!$B$7:$B$1281,0))/INDEX(Historical!$F$7:$F$1250,MATCH(B201,Historical!$B$7:$B$1281,0)))^(1/3)-1)*100)</f>
        <v>22.499326257411155</v>
      </c>
      <c r="U201" s="673">
        <f>IF(INDEX(Historical!$H$7:$H$1250,MATCH(B201,Historical!$B$7:$B$1281,0))=0,"n/a",((INDEX(Historical!$C$7:$C$1259,MATCH(B201,Historical!$B$7:$B$1281,0))/INDEX(Historical!$H$7:$H$1250,MATCH(B201,Historical!$B$7:$B$1281,0)))^(1/5)-1)*100)</f>
        <v>17.844539784792257</v>
      </c>
      <c r="V201" s="673" t="str">
        <f>IF(INDEX(Historical!$O$7:$O$1250,MATCH(B201,Historical!$B$7:$B$1281,0))=0,"n/a",((INDEX(Historical!$C$7:$C$1259,MATCH(B201,Historical!$B$7:$B$1281,0))/INDEX(Historical!$O$7:$O$1250,MATCH(B201,Historical!$B$7:$B$1281,0)))^(1/10)-1)*100)</f>
        <v>n/a</v>
      </c>
      <c r="W201" s="674" t="str">
        <f t="shared" si="55"/>
        <v>n/a</v>
      </c>
      <c r="X201" s="675">
        <f t="shared" si="56"/>
        <v>1.1817576016418714</v>
      </c>
      <c r="Y201" s="843"/>
      <c r="Z201" s="624">
        <f t="shared" si="57"/>
        <v>26.605504587155959</v>
      </c>
      <c r="AA201" s="853">
        <f t="shared" si="58"/>
        <v>13.972477064220184</v>
      </c>
      <c r="AB201" s="854">
        <v>1</v>
      </c>
      <c r="AC201" s="833">
        <v>5.45</v>
      </c>
      <c r="AD201" s="833">
        <v>1.54</v>
      </c>
      <c r="AE201" s="833">
        <v>0.71</v>
      </c>
      <c r="AF201" s="833">
        <v>2.81</v>
      </c>
      <c r="AG201" s="833">
        <v>26.3</v>
      </c>
      <c r="AH201" s="833">
        <v>71.399999999999991</v>
      </c>
      <c r="AI201" s="833">
        <v>7.62</v>
      </c>
      <c r="AJ201" s="833">
        <v>15.1</v>
      </c>
      <c r="AK201" s="833">
        <v>9.24</v>
      </c>
      <c r="AL201" s="845">
        <v>6780</v>
      </c>
      <c r="AM201" s="839">
        <v>32.6</v>
      </c>
      <c r="AN201" s="833">
        <v>0.18</v>
      </c>
      <c r="AO201" s="711">
        <f t="shared" si="59"/>
        <v>5.7761992931262416</v>
      </c>
      <c r="AP201" s="712">
        <f t="shared" si="60"/>
        <v>19.748676357346426</v>
      </c>
      <c r="AQ201" s="855">
        <f t="shared" si="61"/>
        <v>32.098718221485512</v>
      </c>
      <c r="AR201" s="624">
        <f>INDEX(Historical!$C$7:$C$1259,MATCH(B201,Historical!$B$7:$B$1281,0))*IF(AH201="n/a",1.03,IF(AH201&lt;0,1.01,IF(AH201&gt;10,1.1,(1+AH201/100))))</f>
        <v>1.375</v>
      </c>
      <c r="AS201" s="853">
        <f t="shared" si="62"/>
        <v>1.4797750000000001</v>
      </c>
      <c r="AT201" s="853">
        <f t="shared" si="51"/>
        <v>1.6165062100000001</v>
      </c>
      <c r="AU201" s="853">
        <f t="shared" si="51"/>
        <v>1.7658713838040001</v>
      </c>
      <c r="AV201" s="853">
        <f t="shared" si="51"/>
        <v>1.9290378996674897</v>
      </c>
      <c r="AW201" s="624">
        <f t="shared" si="63"/>
        <v>8.1661904934714897</v>
      </c>
      <c r="AX201" s="719">
        <f t="shared" si="64"/>
        <v>10.723822053147064</v>
      </c>
      <c r="AY201" s="900">
        <v>1.72</v>
      </c>
      <c r="AZ201" s="839">
        <v>334.65</v>
      </c>
      <c r="BA201" s="839">
        <v>-6.13</v>
      </c>
      <c r="BB201" s="839">
        <v>3.5900000000000003</v>
      </c>
      <c r="BC201" s="839">
        <v>31.740000000000002</v>
      </c>
      <c r="BD201" s="874"/>
      <c r="BE201" s="597">
        <v>2015</v>
      </c>
      <c r="BF201" s="865">
        <f t="shared" si="65"/>
        <v>0</v>
      </c>
      <c r="BG201" s="849">
        <v>7.0000000000000009</v>
      </c>
    </row>
    <row r="202" spans="1:59" s="831" customFormat="1" ht="12.75" customHeight="1" x14ac:dyDescent="0.2">
      <c r="A202" s="10" t="s">
        <v>3883</v>
      </c>
      <c r="B202" s="804" t="s">
        <v>3884</v>
      </c>
      <c r="C202" s="898" t="s">
        <v>245</v>
      </c>
      <c r="D202" s="898" t="s">
        <v>4286</v>
      </c>
      <c r="E202" s="705">
        <v>7</v>
      </c>
      <c r="F202" s="1153">
        <v>663</v>
      </c>
      <c r="G202" s="1153" t="s">
        <v>106</v>
      </c>
      <c r="H202" s="1153" t="s">
        <v>106</v>
      </c>
      <c r="I202" s="841">
        <v>65</v>
      </c>
      <c r="J202" s="624">
        <f t="shared" si="52"/>
        <v>3.2615384615384615</v>
      </c>
      <c r="K202" s="844">
        <v>0.53</v>
      </c>
      <c r="L202" s="854">
        <v>4</v>
      </c>
      <c r="M202" s="615">
        <f t="shared" si="53"/>
        <v>2.12</v>
      </c>
      <c r="N202" s="837" t="s">
        <v>4359</v>
      </c>
      <c r="O202" s="706">
        <v>0.52</v>
      </c>
      <c r="P202" s="606">
        <v>44277</v>
      </c>
      <c r="Q202" s="606">
        <v>44292</v>
      </c>
      <c r="R202" s="615">
        <f t="shared" si="54"/>
        <v>1.9230769230769247</v>
      </c>
      <c r="S202" s="673">
        <f>IF(INDEX(Historical!$D$7:$D$1257,MATCH(B202,Historical!$B$7:$B$1281,0))=0,"n/a",(INDEX(Historical!$C$7:$C$1259,MATCH(B202,Historical!$B$7:$B$1281,0))/INDEX(Historical!$D$7:$D$1257,MATCH(B202,Historical!$B$7:$B$1281,0))-1)*100)</f>
        <v>5.6410256410256432</v>
      </c>
      <c r="T202" s="673">
        <f>IF(INDEX(Historical!$F$7:$F$1250,MATCH(B202,Historical!$B$7:$B$1281,0))=0,"n/a",((INDEX(Historical!$C$7:$C$1259,MATCH(B202,Historical!$B$7:$B$1281,0))/INDEX(Historical!$F$7:$F$1250,MATCH(B202,Historical!$B$7:$B$1281,0)))^(1/3)-1)*100)</f>
        <v>38.226360296992425</v>
      </c>
      <c r="U202" s="673">
        <f>IF(INDEX(Historical!$H$7:$H$1250,MATCH(B202,Historical!$B$7:$B$1281,0))=0,"n/a",((INDEX(Historical!$C$7:$C$1259,MATCH(B202,Historical!$B$7:$B$1281,0))/INDEX(Historical!$H$7:$H$1250,MATCH(B202,Historical!$B$7:$B$1281,0)))^(1/5)-1)*100)</f>
        <v>36.170461321030345</v>
      </c>
      <c r="V202" s="673" t="str">
        <f>IF(INDEX(Historical!$O$7:$O$1250,MATCH(B202,Historical!$B$7:$B$1281,0))=0,"n/a",((INDEX(Historical!$C$7:$C$1259,MATCH(B202,Historical!$B$7:$B$1281,0))/INDEX(Historical!$O$7:$O$1250,MATCH(B202,Historical!$B$7:$B$1281,0)))^(1/10)-1)*100)</f>
        <v>n/a</v>
      </c>
      <c r="W202" s="674" t="str">
        <f t="shared" si="55"/>
        <v>n/a</v>
      </c>
      <c r="X202" s="675">
        <f t="shared" si="56"/>
        <v>0.88936467472412939</v>
      </c>
      <c r="Y202" s="843"/>
      <c r="Z202" s="624">
        <f t="shared" si="57"/>
        <v>132.5</v>
      </c>
      <c r="AA202" s="853">
        <f t="shared" si="58"/>
        <v>40.625</v>
      </c>
      <c r="AB202" s="854">
        <v>12</v>
      </c>
      <c r="AC202" s="833">
        <v>1.6</v>
      </c>
      <c r="AD202" s="833">
        <v>2.15</v>
      </c>
      <c r="AE202" s="833">
        <v>4.04</v>
      </c>
      <c r="AF202" s="833">
        <v>9.23</v>
      </c>
      <c r="AG202" s="833" t="s">
        <v>136</v>
      </c>
      <c r="AH202" s="833">
        <v>28.599999999999998</v>
      </c>
      <c r="AI202" s="833">
        <v>10.4</v>
      </c>
      <c r="AJ202" s="833">
        <v>40.67</v>
      </c>
      <c r="AK202" s="833">
        <v>19.13</v>
      </c>
      <c r="AL202" s="845">
        <v>20050</v>
      </c>
      <c r="AM202" s="839">
        <v>3.16</v>
      </c>
      <c r="AN202" s="833" t="s">
        <v>136</v>
      </c>
      <c r="AO202" s="711">
        <f t="shared" si="59"/>
        <v>-1.1930002174311909</v>
      </c>
      <c r="AP202" s="712">
        <f t="shared" si="60"/>
        <v>39.431999782568809</v>
      </c>
      <c r="AQ202" s="855">
        <f t="shared" si="61"/>
        <v>308.23127976403003</v>
      </c>
      <c r="AR202" s="624">
        <f>INDEX(Historical!$C$7:$C$1259,MATCH(B202,Historical!$B$7:$B$1281,0))*IF(AH202="n/a",1.03,IF(AH202&lt;0,1.01,IF(AH202&gt;10,1.1,(1+AH202/100))))</f>
        <v>2.2660000000000005</v>
      </c>
      <c r="AS202" s="853">
        <f t="shared" si="62"/>
        <v>2.4926000000000008</v>
      </c>
      <c r="AT202" s="853">
        <f t="shared" si="51"/>
        <v>2.7418600000000013</v>
      </c>
      <c r="AU202" s="853">
        <f t="shared" si="51"/>
        <v>3.0160460000000016</v>
      </c>
      <c r="AV202" s="853">
        <f t="shared" si="51"/>
        <v>3.3176506000000021</v>
      </c>
      <c r="AW202" s="624">
        <f t="shared" si="63"/>
        <v>13.834156600000005</v>
      </c>
      <c r="AX202" s="719">
        <f t="shared" si="64"/>
        <v>21.283317846153853</v>
      </c>
      <c r="AY202" s="900" t="s">
        <v>136</v>
      </c>
      <c r="AZ202" s="839">
        <v>96.97</v>
      </c>
      <c r="BA202" s="839">
        <v>-5.08</v>
      </c>
      <c r="BB202" s="839">
        <v>5.07</v>
      </c>
      <c r="BC202" s="839">
        <v>11.3</v>
      </c>
      <c r="BD202" s="874"/>
      <c r="BE202" s="597">
        <v>2015</v>
      </c>
      <c r="BF202" s="865">
        <f t="shared" si="65"/>
        <v>0</v>
      </c>
      <c r="BG202" s="849" t="s">
        <v>136</v>
      </c>
    </row>
    <row r="203" spans="1:59" s="831" customFormat="1" ht="12.75" customHeight="1" x14ac:dyDescent="0.2">
      <c r="A203" s="848" t="s">
        <v>3995</v>
      </c>
      <c r="B203" s="578" t="s">
        <v>3996</v>
      </c>
      <c r="C203" s="898" t="s">
        <v>4253</v>
      </c>
      <c r="D203" s="898" t="s">
        <v>4283</v>
      </c>
      <c r="E203" s="705">
        <v>7</v>
      </c>
      <c r="F203" s="1153">
        <v>664</v>
      </c>
      <c r="G203" s="1153" t="s">
        <v>106</v>
      </c>
      <c r="H203" s="1153" t="s">
        <v>106</v>
      </c>
      <c r="I203" s="841">
        <v>148.19</v>
      </c>
      <c r="J203" s="624">
        <f t="shared" si="52"/>
        <v>0.49261083743842365</v>
      </c>
      <c r="K203" s="844">
        <v>0.1825</v>
      </c>
      <c r="L203" s="854">
        <v>4</v>
      </c>
      <c r="M203" s="615">
        <f t="shared" si="53"/>
        <v>0.73</v>
      </c>
      <c r="N203" s="837" t="s">
        <v>4352</v>
      </c>
      <c r="O203" s="706">
        <v>0.16500000000000001</v>
      </c>
      <c r="P203" s="606">
        <v>44285</v>
      </c>
      <c r="Q203" s="606">
        <v>44293</v>
      </c>
      <c r="R203" s="615">
        <f t="shared" si="54"/>
        <v>10.606060606060598</v>
      </c>
      <c r="S203" s="673">
        <f>IF(INDEX(Historical!$D$7:$D$1257,MATCH(B203,Historical!$B$7:$B$1281,0))=0,"n/a",(INDEX(Historical!$C$7:$C$1259,MATCH(B203,Historical!$B$7:$B$1281,0))/INDEX(Historical!$D$7:$D$1257,MATCH(B203,Historical!$B$7:$B$1281,0))-1)*100)</f>
        <v>10.256410256410264</v>
      </c>
      <c r="T203" s="673">
        <f>IF(INDEX(Historical!$F$7:$F$1250,MATCH(B203,Historical!$B$7:$B$1281,0))=0,"n/a",((INDEX(Historical!$C$7:$C$1259,MATCH(B203,Historical!$B$7:$B$1281,0))/INDEX(Historical!$F$7:$F$1250,MATCH(B203,Historical!$B$7:$B$1281,0)))^(1/3)-1)*100)</f>
        <v>10.542372052606019</v>
      </c>
      <c r="U203" s="673">
        <f>IF(INDEX(Historical!$H$7:$H$1250,MATCH(B203,Historical!$B$7:$B$1281,0))=0,"n/a",((INDEX(Historical!$C$7:$C$1259,MATCH(B203,Historical!$B$7:$B$1281,0))/INDEX(Historical!$H$7:$H$1250,MATCH(B203,Historical!$B$7:$B$1281,0)))^(1/5)-1)*100)</f>
        <v>26.388029769498345</v>
      </c>
      <c r="V203" s="673" t="str">
        <f>IF(INDEX(Historical!$O$7:$O$1250,MATCH(B203,Historical!$B$7:$B$1281,0))=0,"n/a",((INDEX(Historical!$C$7:$C$1259,MATCH(B203,Historical!$B$7:$B$1281,0))/INDEX(Historical!$O$7:$O$1250,MATCH(B203,Historical!$B$7:$B$1281,0)))^(1/10)-1)*100)</f>
        <v>n/a</v>
      </c>
      <c r="W203" s="674" t="str">
        <f t="shared" si="55"/>
        <v>n/a</v>
      </c>
      <c r="X203" s="675">
        <f t="shared" si="56"/>
        <v>1.0091024768450609</v>
      </c>
      <c r="Y203" s="843"/>
      <c r="Z203" s="624">
        <f t="shared" si="57"/>
        <v>36.138613861386141</v>
      </c>
      <c r="AA203" s="853">
        <f t="shared" si="58"/>
        <v>73.361386138613867</v>
      </c>
      <c r="AB203" s="854">
        <v>12</v>
      </c>
      <c r="AC203" s="833">
        <v>2.02</v>
      </c>
      <c r="AD203" s="833">
        <v>4.82</v>
      </c>
      <c r="AE203" s="833">
        <v>2.31</v>
      </c>
      <c r="AF203" s="833">
        <v>9.65</v>
      </c>
      <c r="AG203" s="833" t="s">
        <v>136</v>
      </c>
      <c r="AH203" s="833">
        <v>28.1</v>
      </c>
      <c r="AI203" s="833">
        <v>9.6</v>
      </c>
      <c r="AJ203" s="833">
        <v>26.150000000000002</v>
      </c>
      <c r="AK203" s="833">
        <v>15</v>
      </c>
      <c r="AL203" s="845">
        <v>6400</v>
      </c>
      <c r="AM203" s="839">
        <v>15.76</v>
      </c>
      <c r="AN203" s="833" t="s">
        <v>136</v>
      </c>
      <c r="AO203" s="711">
        <f t="shared" si="59"/>
        <v>-46.480745531677101</v>
      </c>
      <c r="AP203" s="712">
        <f t="shared" si="60"/>
        <v>26.880640606936769</v>
      </c>
      <c r="AQ203" s="855">
        <f t="shared" si="61"/>
        <v>460.92676338661926</v>
      </c>
      <c r="AR203" s="624">
        <f>INDEX(Historical!$C$7:$C$1259,MATCH(B203,Historical!$B$7:$B$1281,0))*IF(AH203="n/a",1.03,IF(AH203&lt;0,1.01,IF(AH203&gt;10,1.1,(1+AH203/100))))</f>
        <v>0.70950000000000013</v>
      </c>
      <c r="AS203" s="853">
        <f t="shared" si="62"/>
        <v>0.77761200000000019</v>
      </c>
      <c r="AT203" s="853">
        <f t="shared" si="51"/>
        <v>0.85537320000000028</v>
      </c>
      <c r="AU203" s="853">
        <f t="shared" si="51"/>
        <v>0.94091052000000042</v>
      </c>
      <c r="AV203" s="853">
        <f t="shared" si="51"/>
        <v>1.0350015720000005</v>
      </c>
      <c r="AW203" s="624">
        <f t="shared" si="63"/>
        <v>4.318397292000002</v>
      </c>
      <c r="AX203" s="719">
        <f t="shared" si="64"/>
        <v>2.9140949402793725</v>
      </c>
      <c r="AY203" s="900" t="s">
        <v>136</v>
      </c>
      <c r="AZ203" s="839">
        <v>112.12</v>
      </c>
      <c r="BA203" s="839">
        <v>-6.32</v>
      </c>
      <c r="BB203" s="839">
        <v>0.54</v>
      </c>
      <c r="BC203" s="839">
        <v>13.52</v>
      </c>
      <c r="BD203" s="874"/>
      <c r="BE203" s="597">
        <v>2015</v>
      </c>
      <c r="BF203" s="865">
        <f t="shared" si="65"/>
        <v>0</v>
      </c>
      <c r="BG203" s="849" t="s">
        <v>136</v>
      </c>
    </row>
    <row r="204" spans="1:59" s="831" customFormat="1" ht="12.75" customHeight="1" x14ac:dyDescent="0.2">
      <c r="A204" s="848" t="s">
        <v>4050</v>
      </c>
      <c r="B204" s="578" t="s">
        <v>2281</v>
      </c>
      <c r="C204" s="898" t="s">
        <v>108</v>
      </c>
      <c r="D204" s="898" t="s">
        <v>4272</v>
      </c>
      <c r="E204" s="705">
        <v>7</v>
      </c>
      <c r="F204" s="1153">
        <v>665</v>
      </c>
      <c r="G204" s="1153" t="s">
        <v>106</v>
      </c>
      <c r="H204" s="1153" t="s">
        <v>106</v>
      </c>
      <c r="I204" s="841">
        <v>17.03</v>
      </c>
      <c r="J204" s="624">
        <f t="shared" si="52"/>
        <v>3.2883147386964184</v>
      </c>
      <c r="K204" s="844">
        <v>0.14000000000000001</v>
      </c>
      <c r="L204" s="854">
        <v>4</v>
      </c>
      <c r="M204" s="615">
        <f t="shared" si="53"/>
        <v>0.56000000000000005</v>
      </c>
      <c r="N204" s="837" t="s">
        <v>488</v>
      </c>
      <c r="O204" s="706">
        <v>0.13</v>
      </c>
      <c r="P204" s="606">
        <v>44286</v>
      </c>
      <c r="Q204" s="606">
        <v>44301</v>
      </c>
      <c r="R204" s="615">
        <f t="shared" si="54"/>
        <v>7.6923076923076987</v>
      </c>
      <c r="S204" s="673">
        <f>IF(INDEX(Historical!$D$7:$D$1257,MATCH(B204,Historical!$B$7:$B$1281,0))=0,"n/a",(INDEX(Historical!$C$7:$C$1259,MATCH(B204,Historical!$B$7:$B$1281,0))/INDEX(Historical!$D$7:$D$1257,MATCH(B204,Historical!$B$7:$B$1281,0))-1)*100)</f>
        <v>1.9607843137254832</v>
      </c>
      <c r="T204" s="673">
        <f>IF(INDEX(Historical!$F$7:$F$1250,MATCH(B204,Historical!$B$7:$B$1281,0))=0,"n/a",((INDEX(Historical!$C$7:$C$1259,MATCH(B204,Historical!$B$7:$B$1281,0))/INDEX(Historical!$F$7:$F$1250,MATCH(B204,Historical!$B$7:$B$1281,0)))^(1/3)-1)*100)</f>
        <v>6.5397392040924318</v>
      </c>
      <c r="U204" s="673">
        <f>IF(INDEX(Historical!$H$7:$H$1250,MATCH(B204,Historical!$B$7:$B$1281,0))=0,"n/a",((INDEX(Historical!$C$7:$C$1259,MATCH(B204,Historical!$B$7:$B$1281,0))/INDEX(Historical!$H$7:$H$1250,MATCH(B204,Historical!$B$7:$B$1281,0)))^(1/5)-1)*100)</f>
        <v>8.2398196229486853</v>
      </c>
      <c r="V204" s="673">
        <f>IF(INDEX(Historical!$O$7:$O$1250,MATCH(B204,Historical!$B$7:$B$1281,0))=0,"n/a",((INDEX(Historical!$C$7:$C$1259,MATCH(B204,Historical!$B$7:$B$1281,0))/INDEX(Historical!$O$7:$O$1250,MATCH(B204,Historical!$B$7:$B$1281,0)))^(1/10)-1)*100)</f>
        <v>15.792974364097635</v>
      </c>
      <c r="W204" s="674">
        <f t="shared" si="55"/>
        <v>0.52173956804997856</v>
      </c>
      <c r="X204" s="675">
        <f t="shared" si="56"/>
        <v>1.6479639245897371</v>
      </c>
      <c r="Y204" s="646" t="s">
        <v>4571</v>
      </c>
      <c r="Z204" s="624">
        <f t="shared" si="57"/>
        <v>51.851851851851848</v>
      </c>
      <c r="AA204" s="853">
        <f t="shared" si="58"/>
        <v>15.768518518518519</v>
      </c>
      <c r="AB204" s="854">
        <v>12</v>
      </c>
      <c r="AC204" s="833">
        <v>1.08</v>
      </c>
      <c r="AD204" s="833">
        <v>2.02</v>
      </c>
      <c r="AE204" s="833">
        <v>3.72</v>
      </c>
      <c r="AF204" s="833">
        <v>1.17</v>
      </c>
      <c r="AG204" s="833">
        <v>7.5</v>
      </c>
      <c r="AH204" s="833">
        <v>-20</v>
      </c>
      <c r="AI204" s="833">
        <v>-6.49</v>
      </c>
      <c r="AJ204" s="833">
        <v>5</v>
      </c>
      <c r="AK204" s="833">
        <v>8</v>
      </c>
      <c r="AL204" s="845">
        <v>2760</v>
      </c>
      <c r="AM204" s="839">
        <v>0.70000000000000007</v>
      </c>
      <c r="AN204" s="833">
        <v>0.31</v>
      </c>
      <c r="AO204" s="711">
        <f t="shared" si="59"/>
        <v>-4.2403841568734144</v>
      </c>
      <c r="AP204" s="712">
        <f t="shared" si="60"/>
        <v>11.528134361645105</v>
      </c>
      <c r="AQ204" s="855">
        <f t="shared" si="61"/>
        <v>-9.4481936699790108</v>
      </c>
      <c r="AR204" s="624">
        <f>INDEX(Historical!$C$7:$C$1259,MATCH(B204,Historical!$B$7:$B$1281,0))*IF(AH204="n/a",1.03,IF(AH204&lt;0,1.01,IF(AH204&gt;10,1.1,(1+AH204/100))))</f>
        <v>0.5252</v>
      </c>
      <c r="AS204" s="853">
        <f t="shared" si="62"/>
        <v>0.53045200000000003</v>
      </c>
      <c r="AT204" s="853">
        <f t="shared" si="51"/>
        <v>0.57288816000000009</v>
      </c>
      <c r="AU204" s="853">
        <f t="shared" si="51"/>
        <v>0.61871921280000008</v>
      </c>
      <c r="AV204" s="853">
        <f t="shared" si="51"/>
        <v>0.66821674982400014</v>
      </c>
      <c r="AW204" s="624">
        <f t="shared" si="63"/>
        <v>2.9154761226240007</v>
      </c>
      <c r="AX204" s="719">
        <f t="shared" si="64"/>
        <v>17.119648400610689</v>
      </c>
      <c r="AY204" s="900">
        <v>0.86</v>
      </c>
      <c r="AZ204" s="839">
        <v>92.17</v>
      </c>
      <c r="BA204" s="839">
        <v>-7.5</v>
      </c>
      <c r="BB204" s="839">
        <v>8.09</v>
      </c>
      <c r="BC204" s="839">
        <v>39.619999999999997</v>
      </c>
      <c r="BD204" s="874"/>
      <c r="BE204" s="597">
        <v>2015</v>
      </c>
      <c r="BF204" s="865">
        <f t="shared" si="65"/>
        <v>0</v>
      </c>
      <c r="BG204" s="849">
        <v>0.70000000000000007</v>
      </c>
    </row>
    <row r="205" spans="1:59" s="831" customFormat="1" ht="12.75" customHeight="1" x14ac:dyDescent="0.2">
      <c r="A205" s="848" t="s">
        <v>4036</v>
      </c>
      <c r="B205" s="578" t="s">
        <v>4037</v>
      </c>
      <c r="C205" s="898" t="s">
        <v>4126</v>
      </c>
      <c r="D205" s="898" t="s">
        <v>4259</v>
      </c>
      <c r="E205" s="705">
        <v>7</v>
      </c>
      <c r="F205" s="1153">
        <v>666</v>
      </c>
      <c r="G205" s="1153" t="s">
        <v>106</v>
      </c>
      <c r="H205" s="1153" t="s">
        <v>106</v>
      </c>
      <c r="I205" s="841">
        <v>100.45</v>
      </c>
      <c r="J205" s="624">
        <f t="shared" si="52"/>
        <v>0.85614733698357381</v>
      </c>
      <c r="K205" s="844">
        <v>0.43</v>
      </c>
      <c r="L205" s="854">
        <v>2</v>
      </c>
      <c r="M205" s="615">
        <f t="shared" si="53"/>
        <v>0.86</v>
      </c>
      <c r="N205" s="837" t="s">
        <v>4353</v>
      </c>
      <c r="O205" s="706">
        <v>0.4</v>
      </c>
      <c r="P205" s="606">
        <v>44287</v>
      </c>
      <c r="Q205" s="606">
        <v>44307</v>
      </c>
      <c r="R205" s="615">
        <f t="shared" si="54"/>
        <v>7.4999999999999929</v>
      </c>
      <c r="S205" s="673">
        <f>IF(INDEX(Historical!$D$7:$D$1257,MATCH(B205,Historical!$B$7:$B$1281,0))=0,"n/a",(INDEX(Historical!$C$7:$C$1259,MATCH(B205,Historical!$B$7:$B$1281,0))/INDEX(Historical!$D$7:$D$1257,MATCH(B205,Historical!$B$7:$B$1281,0))-1)*100)</f>
        <v>19.354838709677423</v>
      </c>
      <c r="T205" s="673">
        <f>IF(INDEX(Historical!$F$7:$F$1250,MATCH(B205,Historical!$B$7:$B$1281,0))=0,"n/a",((INDEX(Historical!$C$7:$C$1259,MATCH(B205,Historical!$B$7:$B$1281,0))/INDEX(Historical!$F$7:$F$1250,MATCH(B205,Historical!$B$7:$B$1281,0)))^(1/3)-1)*100)</f>
        <v>16.335239232339415</v>
      </c>
      <c r="U205" s="673">
        <f>IF(INDEX(Historical!$H$7:$H$1250,MATCH(B205,Historical!$B$7:$B$1281,0))=0,"n/a",((INDEX(Historical!$C$7:$C$1259,MATCH(B205,Historical!$B$7:$B$1281,0))/INDEX(Historical!$H$7:$H$1250,MATCH(B205,Historical!$B$7:$B$1281,0)))^(1/5)-1)*100)</f>
        <v>15.501026450272271</v>
      </c>
      <c r="V205" s="673" t="str">
        <f>IF(INDEX(Historical!$O$7:$O$1250,MATCH(B205,Historical!$B$7:$B$1281,0))=0,"n/a",((INDEX(Historical!$C$7:$C$1259,MATCH(B205,Historical!$B$7:$B$1281,0))/INDEX(Historical!$O$7:$O$1250,MATCH(B205,Historical!$B$7:$B$1281,0)))^(1/10)-1)*100)</f>
        <v>n/a</v>
      </c>
      <c r="W205" s="674" t="str">
        <f t="shared" si="55"/>
        <v>n/a</v>
      </c>
      <c r="X205" s="675">
        <f t="shared" si="56"/>
        <v>1.0403373456558571</v>
      </c>
      <c r="Y205" s="843"/>
      <c r="Z205" s="624">
        <f t="shared" si="57"/>
        <v>34.126984126984127</v>
      </c>
      <c r="AA205" s="853">
        <f t="shared" si="58"/>
        <v>39.861111111111114</v>
      </c>
      <c r="AB205" s="854">
        <v>12</v>
      </c>
      <c r="AC205" s="833">
        <v>2.52</v>
      </c>
      <c r="AD205" s="833">
        <v>2.66</v>
      </c>
      <c r="AE205" s="833">
        <v>2.23</v>
      </c>
      <c r="AF205" s="833">
        <v>10.38</v>
      </c>
      <c r="AG205" s="833">
        <v>27.200000000000003</v>
      </c>
      <c r="AH205" s="833">
        <v>53</v>
      </c>
      <c r="AI205" s="833">
        <v>7.86</v>
      </c>
      <c r="AJ205" s="833">
        <v>14.899999999999999</v>
      </c>
      <c r="AK205" s="833">
        <v>14.7</v>
      </c>
      <c r="AL205" s="845">
        <v>4340</v>
      </c>
      <c r="AM205" s="839">
        <v>0.8</v>
      </c>
      <c r="AN205" s="833">
        <v>0.89</v>
      </c>
      <c r="AO205" s="711">
        <f t="shared" si="59"/>
        <v>-23.503937323855268</v>
      </c>
      <c r="AP205" s="712">
        <f t="shared" si="60"/>
        <v>16.357173787255846</v>
      </c>
      <c r="AQ205" s="855">
        <f t="shared" si="61"/>
        <v>328.82699610984452</v>
      </c>
      <c r="AR205" s="624">
        <f>INDEX(Historical!$C$7:$C$1259,MATCH(B205,Historical!$B$7:$B$1281,0))*IF(AH205="n/a",1.03,IF(AH205&lt;0,1.01,IF(AH205&gt;10,1.1,(1+AH205/100))))</f>
        <v>0.81400000000000006</v>
      </c>
      <c r="AS205" s="853">
        <f t="shared" si="62"/>
        <v>0.87798040000000011</v>
      </c>
      <c r="AT205" s="853">
        <f t="shared" si="51"/>
        <v>0.96577844000000024</v>
      </c>
      <c r="AU205" s="853">
        <f t="shared" si="51"/>
        <v>1.0623562840000003</v>
      </c>
      <c r="AV205" s="853">
        <f t="shared" si="51"/>
        <v>1.1685919124000004</v>
      </c>
      <c r="AW205" s="624">
        <f t="shared" si="63"/>
        <v>4.8887070364000014</v>
      </c>
      <c r="AX205" s="719">
        <f t="shared" si="64"/>
        <v>4.8668064075659547</v>
      </c>
      <c r="AY205" s="900">
        <v>0.83</v>
      </c>
      <c r="AZ205" s="839">
        <v>221.64999999999998</v>
      </c>
      <c r="BA205" s="839">
        <v>-2.76</v>
      </c>
      <c r="BB205" s="839">
        <v>16.18</v>
      </c>
      <c r="BC205" s="839">
        <v>55.269999999999996</v>
      </c>
      <c r="BD205" s="874"/>
      <c r="BE205" s="597">
        <v>2015</v>
      </c>
      <c r="BF205" s="865">
        <f t="shared" si="65"/>
        <v>0</v>
      </c>
      <c r="BG205" s="849">
        <v>7.3</v>
      </c>
    </row>
    <row r="206" spans="1:59" s="831" customFormat="1" ht="12.75" customHeight="1" x14ac:dyDescent="0.2">
      <c r="A206" s="148" t="s">
        <v>4043</v>
      </c>
      <c r="B206" s="804" t="s">
        <v>4044</v>
      </c>
      <c r="C206" s="898" t="s">
        <v>245</v>
      </c>
      <c r="D206" s="898" t="s">
        <v>4281</v>
      </c>
      <c r="E206" s="705">
        <v>7</v>
      </c>
      <c r="F206" s="1153">
        <v>667</v>
      </c>
      <c r="G206" s="1153" t="s">
        <v>106</v>
      </c>
      <c r="H206" s="1153" t="s">
        <v>106</v>
      </c>
      <c r="I206" s="841">
        <v>202.62</v>
      </c>
      <c r="J206" s="624">
        <f t="shared" si="52"/>
        <v>0.82913828842167603</v>
      </c>
      <c r="K206" s="844">
        <v>0.42</v>
      </c>
      <c r="L206" s="854">
        <v>4</v>
      </c>
      <c r="M206" s="615">
        <f t="shared" si="53"/>
        <v>1.68</v>
      </c>
      <c r="N206" s="837" t="s">
        <v>223</v>
      </c>
      <c r="O206" s="706">
        <v>0.36</v>
      </c>
      <c r="P206" s="606">
        <v>44291</v>
      </c>
      <c r="Q206" s="606">
        <v>44306</v>
      </c>
      <c r="R206" s="615">
        <f t="shared" si="54"/>
        <v>16.666666666666664</v>
      </c>
      <c r="S206" s="673">
        <f>IF(INDEX(Historical!$D$7:$D$1257,MATCH(B206,Historical!$B$7:$B$1281,0))=0,"n/a",(INDEX(Historical!$C$7:$C$1259,MATCH(B206,Historical!$B$7:$B$1281,0))/INDEX(Historical!$D$7:$D$1257,MATCH(B206,Historical!$B$7:$B$1281,0))-1)*100)</f>
        <v>11.999999999999989</v>
      </c>
      <c r="T206" s="673">
        <f>IF(INDEX(Historical!$F$7:$F$1250,MATCH(B206,Historical!$B$7:$B$1281,0))=0,"n/a",((INDEX(Historical!$C$7:$C$1259,MATCH(B206,Historical!$B$7:$B$1281,0))/INDEX(Historical!$F$7:$F$1250,MATCH(B206,Historical!$B$7:$B$1281,0)))^(1/3)-1)*100)</f>
        <v>10.772069710905519</v>
      </c>
      <c r="U206" s="673">
        <f>IF(INDEX(Historical!$H$7:$H$1250,MATCH(B206,Historical!$B$7:$B$1281,0))=0,"n/a",((INDEX(Historical!$C$7:$C$1259,MATCH(B206,Historical!$B$7:$B$1281,0))/INDEX(Historical!$H$7:$H$1250,MATCH(B206,Historical!$B$7:$B$1281,0)))^(1/5)-1)*100)</f>
        <v>16.2296205618625</v>
      </c>
      <c r="V206" s="673" t="str">
        <f>IF(INDEX(Historical!$O$7:$O$1250,MATCH(B206,Historical!$B$7:$B$1281,0))=0,"n/a",((INDEX(Historical!$C$7:$C$1259,MATCH(B206,Historical!$B$7:$B$1281,0))/INDEX(Historical!$O$7:$O$1250,MATCH(B206,Historical!$B$7:$B$1281,0)))^(1/10)-1)*100)</f>
        <v>n/a</v>
      </c>
      <c r="W206" s="674" t="str">
        <f t="shared" si="55"/>
        <v>n/a</v>
      </c>
      <c r="X206" s="675">
        <f t="shared" si="56"/>
        <v>0.74107856446860731</v>
      </c>
      <c r="Y206" s="843"/>
      <c r="Z206" s="624">
        <f t="shared" si="57"/>
        <v>15.834118755890669</v>
      </c>
      <c r="AA206" s="853">
        <f t="shared" si="58"/>
        <v>19.097078228086712</v>
      </c>
      <c r="AB206" s="854">
        <v>1</v>
      </c>
      <c r="AC206" s="833">
        <v>10.61</v>
      </c>
      <c r="AD206" s="833">
        <v>1.4</v>
      </c>
      <c r="AE206" s="833">
        <v>1.39</v>
      </c>
      <c r="AF206" s="833">
        <v>7.37</v>
      </c>
      <c r="AG206" s="833">
        <v>37.6</v>
      </c>
      <c r="AH206" s="833">
        <v>60</v>
      </c>
      <c r="AI206" s="833">
        <v>12.55</v>
      </c>
      <c r="AJ206" s="833">
        <v>21.9</v>
      </c>
      <c r="AK206" s="833">
        <v>13.569999999999999</v>
      </c>
      <c r="AL206" s="845">
        <v>47010</v>
      </c>
      <c r="AM206" s="839">
        <v>0.2</v>
      </c>
      <c r="AN206" s="833">
        <v>0</v>
      </c>
      <c r="AO206" s="711">
        <f t="shared" si="59"/>
        <v>-2.0383193778025372</v>
      </c>
      <c r="AP206" s="712">
        <f t="shared" si="60"/>
        <v>17.058758850284175</v>
      </c>
      <c r="AQ206" s="855">
        <f t="shared" si="61"/>
        <v>150.10705844675491</v>
      </c>
      <c r="AR206" s="624">
        <f>INDEX(Historical!$C$7:$C$1259,MATCH(B206,Historical!$B$7:$B$1281,0))*IF(AH206="n/a",1.03,IF(AH206&lt;0,1.01,IF(AH206&gt;10,1.1,(1+AH206/100))))</f>
        <v>1.54</v>
      </c>
      <c r="AS206" s="853">
        <f t="shared" si="62"/>
        <v>1.6940000000000002</v>
      </c>
      <c r="AT206" s="853">
        <f t="shared" si="51"/>
        <v>1.8634000000000004</v>
      </c>
      <c r="AU206" s="853">
        <f t="shared" si="51"/>
        <v>2.0497400000000008</v>
      </c>
      <c r="AV206" s="853">
        <f t="shared" si="51"/>
        <v>2.2547140000000012</v>
      </c>
      <c r="AW206" s="624">
        <f t="shared" si="63"/>
        <v>9.4018540000000019</v>
      </c>
      <c r="AX206" s="719">
        <f t="shared" si="64"/>
        <v>4.6401411509229105</v>
      </c>
      <c r="AY206" s="900">
        <v>0.51</v>
      </c>
      <c r="AZ206" s="839">
        <v>38.6</v>
      </c>
      <c r="BA206" s="839">
        <v>-10.050000000000001</v>
      </c>
      <c r="BB206" s="839">
        <v>3.6999999999999997</v>
      </c>
      <c r="BC206" s="839">
        <v>0.18</v>
      </c>
      <c r="BD206" s="874"/>
      <c r="BE206" s="597">
        <v>2015</v>
      </c>
      <c r="BF206" s="865">
        <f t="shared" si="65"/>
        <v>0</v>
      </c>
      <c r="BG206" s="849">
        <v>10.299999999999999</v>
      </c>
    </row>
    <row r="207" spans="1:59" s="831" customFormat="1" ht="12.75" customHeight="1" x14ac:dyDescent="0.2">
      <c r="A207" s="848" t="s">
        <v>4077</v>
      </c>
      <c r="B207" s="804" t="s">
        <v>4078</v>
      </c>
      <c r="C207" s="898" t="s">
        <v>108</v>
      </c>
      <c r="D207" s="898" t="s">
        <v>4272</v>
      </c>
      <c r="E207" s="705">
        <v>6</v>
      </c>
      <c r="F207" s="1153">
        <v>668</v>
      </c>
      <c r="G207" s="1153" t="s">
        <v>106</v>
      </c>
      <c r="H207" s="1153" t="s">
        <v>106</v>
      </c>
      <c r="I207" s="841">
        <v>31.18</v>
      </c>
      <c r="J207" s="624">
        <f t="shared" si="52"/>
        <v>3.8486209108402822</v>
      </c>
      <c r="K207" s="844">
        <v>0.3</v>
      </c>
      <c r="L207" s="854">
        <v>4</v>
      </c>
      <c r="M207" s="615">
        <f t="shared" si="53"/>
        <v>1.2</v>
      </c>
      <c r="N207" s="837" t="s">
        <v>439</v>
      </c>
      <c r="O207" s="706">
        <v>0.27</v>
      </c>
      <c r="P207" s="904">
        <v>43587</v>
      </c>
      <c r="Q207" s="904">
        <v>43607</v>
      </c>
      <c r="R207" s="615">
        <f t="shared" si="54"/>
        <v>11.1111111111111</v>
      </c>
      <c r="S207" s="673">
        <f>IF(INDEX(Historical!$D$7:$D$1257,MATCH(B207,Historical!$B$7:$B$1281,0))=0,"n/a",(INDEX(Historical!$C$7:$C$1259,MATCH(B207,Historical!$B$7:$B$1281,0))/INDEX(Historical!$D$7:$D$1257,MATCH(B207,Historical!$B$7:$B$1281,0))-1)*100)</f>
        <v>2.5641025641025772</v>
      </c>
      <c r="T207" s="673">
        <f>IF(INDEX(Historical!$F$7:$F$1250,MATCH(B207,Historical!$B$7:$B$1281,0))=0,"n/a",((INDEX(Historical!$C$7:$C$1259,MATCH(B207,Historical!$B$7:$B$1281,0))/INDEX(Historical!$F$7:$F$1250,MATCH(B207,Historical!$B$7:$B$1281,0)))^(1/3)-1)*100)</f>
        <v>8.8677964177928281</v>
      </c>
      <c r="U207" s="673">
        <f>IF(INDEX(Historical!$H$7:$H$1250,MATCH(B207,Historical!$B$7:$B$1281,0))=0,"n/a",((INDEX(Historical!$C$7:$C$1259,MATCH(B207,Historical!$B$7:$B$1281,0))/INDEX(Historical!$H$7:$H$1250,MATCH(B207,Historical!$B$7:$B$1281,0)))^(1/5)-1)*100)</f>
        <v>10.151370567009611</v>
      </c>
      <c r="V207" s="673">
        <f>IF(INDEX(Historical!$O$7:$O$1250,MATCH(B207,Historical!$B$7:$B$1281,0))=0,"n/a",((INDEX(Historical!$C$7:$C$1259,MATCH(B207,Historical!$B$7:$B$1281,0))/INDEX(Historical!$O$7:$O$1250,MATCH(B207,Historical!$B$7:$B$1281,0)))^(1/10)-1)*100)</f>
        <v>1.0591751203291366</v>
      </c>
      <c r="W207" s="674">
        <f t="shared" si="55"/>
        <v>9.5842230167331461</v>
      </c>
      <c r="X207" s="675" t="str">
        <f t="shared" si="56"/>
        <v>n/a</v>
      </c>
      <c r="Y207" s="646" t="s">
        <v>4571</v>
      </c>
      <c r="Z207" s="624">
        <f t="shared" si="57"/>
        <v>40.955631399317404</v>
      </c>
      <c r="AA207" s="853">
        <f t="shared" si="58"/>
        <v>10.641638225255972</v>
      </c>
      <c r="AB207" s="854">
        <v>12</v>
      </c>
      <c r="AC207" s="833">
        <v>2.93</v>
      </c>
      <c r="AD207" s="833" t="s">
        <v>136</v>
      </c>
      <c r="AE207" s="833">
        <v>2.5499999999999998</v>
      </c>
      <c r="AF207" s="833">
        <v>0.99</v>
      </c>
      <c r="AG207" s="833">
        <v>9.39</v>
      </c>
      <c r="AH207" s="833" t="s">
        <v>136</v>
      </c>
      <c r="AI207" s="833" t="s">
        <v>136</v>
      </c>
      <c r="AJ207" s="833" t="s">
        <v>136</v>
      </c>
      <c r="AK207" s="833" t="s">
        <v>136</v>
      </c>
      <c r="AL207" s="845">
        <v>143.97999999999999</v>
      </c>
      <c r="AM207" s="839">
        <v>4.41</v>
      </c>
      <c r="AN207" s="833" t="s">
        <v>136</v>
      </c>
      <c r="AO207" s="711">
        <f t="shared" si="59"/>
        <v>3.3583532525939201</v>
      </c>
      <c r="AP207" s="712">
        <f t="shared" si="60"/>
        <v>13.999991477849893</v>
      </c>
      <c r="AQ207" s="855">
        <f t="shared" si="61"/>
        <v>-31.572514154671527</v>
      </c>
      <c r="AR207" s="624">
        <f>INDEX(Historical!$C$7:$C$1259,MATCH(B207,Historical!$B$7:$B$1281,0))*IF(AH207="n/a",1.03,IF(AH207&lt;0,1.01,IF(AH207&gt;10,1.1,(1+AH207/100))))</f>
        <v>1.236</v>
      </c>
      <c r="AS207" s="853">
        <f t="shared" si="62"/>
        <v>1.27308</v>
      </c>
      <c r="AT207" s="853">
        <f t="shared" ref="AT207:AV226" si="66">IF($AK207="n/a",1.03*AS207,IF($AK207&lt;0,1.01*AS207,IF($AK207&gt;10,1.1*AS207,(1+$AK207/100)*AS207)))</f>
        <v>1.3112724</v>
      </c>
      <c r="AU207" s="853">
        <f t="shared" si="66"/>
        <v>1.3506105720000001</v>
      </c>
      <c r="AV207" s="853">
        <f t="shared" si="66"/>
        <v>1.3911288891600002</v>
      </c>
      <c r="AW207" s="624">
        <f t="shared" si="63"/>
        <v>6.5620918611599999</v>
      </c>
      <c r="AX207" s="719">
        <f t="shared" si="64"/>
        <v>21.045836629762668</v>
      </c>
      <c r="AY207" s="900">
        <v>0.82</v>
      </c>
      <c r="AZ207" s="839">
        <v>59.081632653061213</v>
      </c>
      <c r="BA207" s="839">
        <v>-9.3077370564281665</v>
      </c>
      <c r="BB207" s="839">
        <v>4.1416165664662552</v>
      </c>
      <c r="BC207" s="839">
        <v>16.213194185613133</v>
      </c>
      <c r="BD207" s="874"/>
      <c r="BE207" s="597">
        <v>2015</v>
      </c>
      <c r="BF207" s="865">
        <f t="shared" si="65"/>
        <v>0</v>
      </c>
      <c r="BG207" s="849">
        <v>0.91</v>
      </c>
    </row>
    <row r="208" spans="1:59" s="831" customFormat="1" ht="12.75" customHeight="1" x14ac:dyDescent="0.2">
      <c r="A208" s="848" t="s">
        <v>4056</v>
      </c>
      <c r="B208" s="578" t="s">
        <v>4057</v>
      </c>
      <c r="C208" s="898" t="s">
        <v>128</v>
      </c>
      <c r="D208" s="898" t="s">
        <v>4280</v>
      </c>
      <c r="E208" s="705">
        <v>6</v>
      </c>
      <c r="F208" s="1153">
        <v>669</v>
      </c>
      <c r="G208" s="1153" t="s">
        <v>106</v>
      </c>
      <c r="H208" s="1153" t="s">
        <v>106</v>
      </c>
      <c r="I208" s="841">
        <v>228</v>
      </c>
      <c r="J208" s="624">
        <f t="shared" si="52"/>
        <v>1.3157894736842104</v>
      </c>
      <c r="K208" s="844">
        <v>0.75</v>
      </c>
      <c r="L208" s="854">
        <v>4</v>
      </c>
      <c r="M208" s="615">
        <f t="shared" si="53"/>
        <v>3</v>
      </c>
      <c r="N208" s="837" t="s">
        <v>985</v>
      </c>
      <c r="O208" s="706">
        <v>0.74</v>
      </c>
      <c r="P208" s="904">
        <v>43594</v>
      </c>
      <c r="Q208" s="904">
        <v>43609</v>
      </c>
      <c r="R208" s="615">
        <f t="shared" si="54"/>
        <v>1.3513513513513526</v>
      </c>
      <c r="S208" s="673">
        <f>IF(INDEX(Historical!$D$7:$D$1257,MATCH(B208,Historical!$B$7:$B$1281,0))=0,"n/a",(INDEX(Historical!$C$7:$C$1259,MATCH(B208,Historical!$B$7:$B$1281,0))/INDEX(Historical!$D$7:$D$1257,MATCH(B208,Historical!$B$7:$B$1281,0))-1)*100)</f>
        <v>0.33444816053511683</v>
      </c>
      <c r="T208" s="673">
        <f>IF(INDEX(Historical!$F$7:$F$1250,MATCH(B208,Historical!$B$7:$B$1281,0))=0,"n/a",((INDEX(Historical!$C$7:$C$1259,MATCH(B208,Historical!$B$7:$B$1281,0))/INDEX(Historical!$F$7:$F$1250,MATCH(B208,Historical!$B$7:$B$1281,0)))^(1/3)-1)*100)</f>
        <v>15.244903287467416</v>
      </c>
      <c r="U208" s="673">
        <f>IF(INDEX(Historical!$H$7:$H$1250,MATCH(B208,Historical!$B$7:$B$1281,0))=0,"n/a",((INDEX(Historical!$C$7:$C$1259,MATCH(B208,Historical!$B$7:$B$1281,0))/INDEX(Historical!$H$7:$H$1250,MATCH(B208,Historical!$B$7:$B$1281,0)))^(1/5)-1)*100)</f>
        <v>26.394350119070854</v>
      </c>
      <c r="V208" s="673" t="str">
        <f>IF(INDEX(Historical!$O$7:$O$1250,MATCH(B208,Historical!$B$7:$B$1281,0))=0,"n/a",((INDEX(Historical!$C$7:$C$1259,MATCH(B208,Historical!$B$7:$B$1281,0))/INDEX(Historical!$O$7:$O$1250,MATCH(B208,Historical!$B$7:$B$1281,0)))^(1/10)-1)*100)</f>
        <v>n/a</v>
      </c>
      <c r="W208" s="674" t="str">
        <f t="shared" si="55"/>
        <v>n/a</v>
      </c>
      <c r="X208" s="675" t="str">
        <f t="shared" si="56"/>
        <v>n/a</v>
      </c>
      <c r="Y208" s="646" t="s">
        <v>4571</v>
      </c>
      <c r="Z208" s="624">
        <f t="shared" si="57"/>
        <v>32.051282051282051</v>
      </c>
      <c r="AA208" s="853">
        <f t="shared" si="58"/>
        <v>24.358974358974361</v>
      </c>
      <c r="AB208" s="854">
        <v>2</v>
      </c>
      <c r="AC208" s="833">
        <v>9.36</v>
      </c>
      <c r="AD208" s="833">
        <v>2.83</v>
      </c>
      <c r="AE208" s="833">
        <v>5.18</v>
      </c>
      <c r="AF208" s="833">
        <v>3.41</v>
      </c>
      <c r="AG208" s="833">
        <v>16.7</v>
      </c>
      <c r="AH208" s="833">
        <v>-100.4</v>
      </c>
      <c r="AI208" s="833">
        <v>7.6</v>
      </c>
      <c r="AJ208" s="833">
        <v>-15.1</v>
      </c>
      <c r="AK208" s="833">
        <v>8.83</v>
      </c>
      <c r="AL208" s="845">
        <v>44350</v>
      </c>
      <c r="AM208" s="839">
        <v>9.74</v>
      </c>
      <c r="AN208" s="833">
        <v>0.83</v>
      </c>
      <c r="AO208" s="711">
        <f t="shared" si="59"/>
        <v>3.3511652337807014</v>
      </c>
      <c r="AP208" s="712">
        <f t="shared" si="60"/>
        <v>27.710139592755063</v>
      </c>
      <c r="AQ208" s="855">
        <f t="shared" si="61"/>
        <v>92.138957313135535</v>
      </c>
      <c r="AR208" s="624">
        <f>INDEX(Historical!$C$7:$C$1259,MATCH(B208,Historical!$B$7:$B$1281,0))*IF(AH208="n/a",1.03,IF(AH208&lt;0,1.01,IF(AH208&gt;10,1.1,(1+AH208/100))))</f>
        <v>3.0300000000000002</v>
      </c>
      <c r="AS208" s="853">
        <f t="shared" si="62"/>
        <v>3.2602800000000003</v>
      </c>
      <c r="AT208" s="853">
        <f t="shared" si="66"/>
        <v>3.5481627240000004</v>
      </c>
      <c r="AU208" s="853">
        <f t="shared" si="66"/>
        <v>3.8614654925292005</v>
      </c>
      <c r="AV208" s="853">
        <f t="shared" si="66"/>
        <v>4.2024328955195287</v>
      </c>
      <c r="AW208" s="624">
        <f t="shared" si="63"/>
        <v>17.902341112048731</v>
      </c>
      <c r="AX208" s="719">
        <f t="shared" si="64"/>
        <v>7.8519039965126023</v>
      </c>
      <c r="AY208" s="900">
        <v>1.2</v>
      </c>
      <c r="AZ208" s="839">
        <v>93.679999999999993</v>
      </c>
      <c r="BA208" s="839">
        <v>-6.03</v>
      </c>
      <c r="BB208" s="839">
        <v>1.0699999999999998</v>
      </c>
      <c r="BC208" s="839">
        <v>14.31</v>
      </c>
      <c r="BD208" s="874"/>
      <c r="BE208" s="597">
        <v>2015</v>
      </c>
      <c r="BF208" s="865">
        <f t="shared" si="65"/>
        <v>0</v>
      </c>
      <c r="BG208" s="849">
        <v>7.5</v>
      </c>
    </row>
    <row r="209" spans="1:59" s="831" customFormat="1" ht="12.75" customHeight="1" x14ac:dyDescent="0.2">
      <c r="A209" s="848" t="s">
        <v>4459</v>
      </c>
      <c r="B209" s="578" t="s">
        <v>4432</v>
      </c>
      <c r="C209" s="898" t="s">
        <v>108</v>
      </c>
      <c r="D209" s="898" t="s">
        <v>4272</v>
      </c>
      <c r="E209" s="705">
        <v>6</v>
      </c>
      <c r="F209" s="1153">
        <v>670</v>
      </c>
      <c r="G209" s="1153" t="s">
        <v>106</v>
      </c>
      <c r="H209" s="1153" t="s">
        <v>106</v>
      </c>
      <c r="I209" s="841">
        <v>33.07</v>
      </c>
      <c r="J209" s="624">
        <f t="shared" si="52"/>
        <v>3.2657998185666766</v>
      </c>
      <c r="K209" s="844">
        <v>0.27</v>
      </c>
      <c r="L209" s="854">
        <v>4</v>
      </c>
      <c r="M209" s="615">
        <f t="shared" si="53"/>
        <v>1.08</v>
      </c>
      <c r="N209" s="837" t="s">
        <v>325</v>
      </c>
      <c r="O209" s="706">
        <v>0.25</v>
      </c>
      <c r="P209" s="1098">
        <v>43622</v>
      </c>
      <c r="Q209" s="1098">
        <v>43637</v>
      </c>
      <c r="R209" s="615">
        <f t="shared" si="54"/>
        <v>8.0000000000000071</v>
      </c>
      <c r="S209" s="673">
        <f>IF(INDEX(Historical!$D$7:$D$1257,MATCH(B209,Historical!$B$7:$B$1281,0))=0,"n/a",(INDEX(Historical!$C$7:$C$1259,MATCH(B209,Historical!$B$7:$B$1281,0))/INDEX(Historical!$D$7:$D$1257,MATCH(B209,Historical!$B$7:$B$1281,0))-1)*100)</f>
        <v>3.8461538461538547</v>
      </c>
      <c r="T209" s="673">
        <f>IF(INDEX(Historical!$F$7:$F$1250,MATCH(B209,Historical!$B$7:$B$1281,0))=0,"n/a",((INDEX(Historical!$C$7:$C$1259,MATCH(B209,Historical!$B$7:$B$1281,0))/INDEX(Historical!$F$7:$F$1250,MATCH(B209,Historical!$B$7:$B$1281,0)))^(1/3)-1)*100)</f>
        <v>3.6455531628109883</v>
      </c>
      <c r="U209" s="673">
        <f>IF(INDEX(Historical!$H$7:$H$1250,MATCH(B209,Historical!$B$7:$B$1281,0))=0,"n/a",((INDEX(Historical!$C$7:$C$1259,MATCH(B209,Historical!$B$7:$B$1281,0))/INDEX(Historical!$H$7:$H$1250,MATCH(B209,Historical!$B$7:$B$1281,0)))^(1/5)-1)*100)</f>
        <v>3.0358033101851145</v>
      </c>
      <c r="V209" s="673">
        <f>IF(INDEX(Historical!$O$7:$O$1250,MATCH(B209,Historical!$B$7:$B$1281,0))=0,"n/a",((INDEX(Historical!$C$7:$C$1259,MATCH(B209,Historical!$B$7:$B$1281,0))/INDEX(Historical!$O$7:$O$1250,MATCH(B209,Historical!$B$7:$B$1281,0)))^(1/10)-1)*100)</f>
        <v>1.6163503659659906</v>
      </c>
      <c r="W209" s="674">
        <f t="shared" si="55"/>
        <v>1.8781839470620014</v>
      </c>
      <c r="X209" s="675">
        <f t="shared" si="56"/>
        <v>0.31622951147761613</v>
      </c>
      <c r="Y209" s="646" t="s">
        <v>4571</v>
      </c>
      <c r="Z209" s="624">
        <f t="shared" si="57"/>
        <v>39.560439560439562</v>
      </c>
      <c r="AA209" s="853">
        <f t="shared" si="58"/>
        <v>12.113553113553113</v>
      </c>
      <c r="AB209" s="854">
        <v>12</v>
      </c>
      <c r="AC209" s="833">
        <v>2.73</v>
      </c>
      <c r="AD209" s="833">
        <v>3.07</v>
      </c>
      <c r="AE209" s="833">
        <v>3.73</v>
      </c>
      <c r="AF209" s="833">
        <v>1.0900000000000001</v>
      </c>
      <c r="AG209" s="833">
        <v>9.1</v>
      </c>
      <c r="AH209" s="833">
        <v>37.9</v>
      </c>
      <c r="AI209" s="833">
        <v>-5.8000000000000007</v>
      </c>
      <c r="AJ209" s="833">
        <v>9.6</v>
      </c>
      <c r="AK209" s="833">
        <v>4</v>
      </c>
      <c r="AL209" s="845">
        <v>357.72</v>
      </c>
      <c r="AM209" s="839">
        <v>3.5999999999999996</v>
      </c>
      <c r="AN209" s="833">
        <v>0.11</v>
      </c>
      <c r="AO209" s="711">
        <f t="shared" si="59"/>
        <v>-5.8119499848013216</v>
      </c>
      <c r="AP209" s="712">
        <f t="shared" si="60"/>
        <v>6.3016031287517915</v>
      </c>
      <c r="AQ209" s="855">
        <f t="shared" si="61"/>
        <v>-23.394885886492489</v>
      </c>
      <c r="AR209" s="624">
        <f>INDEX(Historical!$C$7:$C$1259,MATCH(B209,Historical!$B$7:$B$1281,0))*IF(AH209="n/a",1.03,IF(AH209&lt;0,1.01,IF(AH209&gt;10,1.1,(1+AH209/100))))</f>
        <v>1.1880000000000002</v>
      </c>
      <c r="AS209" s="853">
        <f t="shared" si="62"/>
        <v>1.1998800000000003</v>
      </c>
      <c r="AT209" s="853">
        <f t="shared" si="66"/>
        <v>1.2478752000000004</v>
      </c>
      <c r="AU209" s="853">
        <f t="shared" si="66"/>
        <v>1.2977902080000006</v>
      </c>
      <c r="AV209" s="853">
        <f t="shared" si="66"/>
        <v>1.3497018163200005</v>
      </c>
      <c r="AW209" s="624">
        <f t="shared" si="63"/>
        <v>6.2832472243200019</v>
      </c>
      <c r="AX209" s="719">
        <f t="shared" si="64"/>
        <v>18.999840412216514</v>
      </c>
      <c r="AY209" s="900">
        <v>1.1599999999999999</v>
      </c>
      <c r="AZ209" s="839">
        <v>78.430000000000007</v>
      </c>
      <c r="BA209" s="839">
        <v>-9.4</v>
      </c>
      <c r="BB209" s="839">
        <v>5.27</v>
      </c>
      <c r="BC209" s="839">
        <v>27.200000000000003</v>
      </c>
      <c r="BD209" s="874"/>
      <c r="BE209" s="597">
        <v>2015</v>
      </c>
      <c r="BF209" s="865">
        <f t="shared" si="65"/>
        <v>0</v>
      </c>
      <c r="BG209" s="849">
        <v>1.0999999999999999</v>
      </c>
    </row>
    <row r="210" spans="1:59" s="831" customFormat="1" ht="12.75" customHeight="1" x14ac:dyDescent="0.2">
      <c r="A210" s="848" t="s">
        <v>4381</v>
      </c>
      <c r="B210" s="578" t="s">
        <v>4382</v>
      </c>
      <c r="C210" s="898" t="s">
        <v>108</v>
      </c>
      <c r="D210" s="898" t="s">
        <v>4272</v>
      </c>
      <c r="E210" s="705">
        <v>6</v>
      </c>
      <c r="F210" s="1153">
        <v>671</v>
      </c>
      <c r="G210" s="1153" t="s">
        <v>106</v>
      </c>
      <c r="H210" s="1153" t="s">
        <v>106</v>
      </c>
      <c r="I210" s="841">
        <v>72.75</v>
      </c>
      <c r="J210" s="624">
        <f t="shared" si="52"/>
        <v>2.804123711340206</v>
      </c>
      <c r="K210" s="844">
        <v>0.51</v>
      </c>
      <c r="L210" s="854">
        <v>4</v>
      </c>
      <c r="M210" s="615">
        <f t="shared" si="53"/>
        <v>2.04</v>
      </c>
      <c r="N210" s="837" t="s">
        <v>985</v>
      </c>
      <c r="O210" s="706">
        <v>0.45</v>
      </c>
      <c r="P210" s="904">
        <v>43679</v>
      </c>
      <c r="Q210" s="904">
        <v>43700</v>
      </c>
      <c r="R210" s="615">
        <f t="shared" si="54"/>
        <v>13.333333333333334</v>
      </c>
      <c r="S210" s="673">
        <f>IF(INDEX(Historical!$D$7:$D$1257,MATCH(B210,Historical!$B$7:$B$1281,0))=0,"n/a",(INDEX(Historical!$C$7:$C$1259,MATCH(B210,Historical!$B$7:$B$1281,0))/INDEX(Historical!$D$7:$D$1257,MATCH(B210,Historical!$B$7:$B$1281,0))-1)*100)</f>
        <v>6.25</v>
      </c>
      <c r="T210" s="673">
        <f>IF(INDEX(Historical!$F$7:$F$1250,MATCH(B210,Historical!$B$7:$B$1281,0))=0,"n/a",((INDEX(Historical!$C$7:$C$1259,MATCH(B210,Historical!$B$7:$B$1281,0))/INDEX(Historical!$F$7:$F$1250,MATCH(B210,Historical!$B$7:$B$1281,0)))^(1/3)-1)*100)</f>
        <v>28.56407953291178</v>
      </c>
      <c r="U210" s="673">
        <f>IF(INDEX(Historical!$H$7:$H$1250,MATCH(B210,Historical!$B$7:$B$1281,0))=0,"n/a",((INDEX(Historical!$C$7:$C$1259,MATCH(B210,Historical!$B$7:$B$1281,0))/INDEX(Historical!$H$7:$H$1250,MATCH(B210,Historical!$B$7:$B$1281,0)))^(1/5)-1)*100)</f>
        <v>66.38035130396041</v>
      </c>
      <c r="V210" s="673" t="str">
        <f>IF(INDEX(Historical!$O$7:$O$1250,MATCH(B210,Historical!$B$7:$B$1281,0))=0,"n/a",((INDEX(Historical!$C$7:$C$1259,MATCH(B210,Historical!$B$7:$B$1281,0))/INDEX(Historical!$O$7:$O$1250,MATCH(B210,Historical!$B$7:$B$1281,0)))^(1/10)-1)*100)</f>
        <v>n/a</v>
      </c>
      <c r="W210" s="674" t="str">
        <f t="shared" si="55"/>
        <v>n/a</v>
      </c>
      <c r="X210" s="675" t="str">
        <f t="shared" si="56"/>
        <v>n/a</v>
      </c>
      <c r="Y210" s="646" t="s">
        <v>4571</v>
      </c>
      <c r="Z210" s="624">
        <f t="shared" si="57"/>
        <v>43.128964059196612</v>
      </c>
      <c r="AA210" s="853">
        <f t="shared" si="58"/>
        <v>15.380549682875262</v>
      </c>
      <c r="AB210" s="854">
        <v>12</v>
      </c>
      <c r="AC210" s="833">
        <v>4.7300000000000004</v>
      </c>
      <c r="AD210" s="833">
        <v>12.08</v>
      </c>
      <c r="AE210" s="833">
        <v>2.57</v>
      </c>
      <c r="AF210" s="833">
        <v>0.84</v>
      </c>
      <c r="AG210" s="833">
        <v>5.6000000000000005</v>
      </c>
      <c r="AH210" s="833">
        <v>-41.099999999999994</v>
      </c>
      <c r="AI210" s="833">
        <v>17.75</v>
      </c>
      <c r="AJ210" s="833">
        <v>-2.7</v>
      </c>
      <c r="AK210" s="833">
        <v>1.28</v>
      </c>
      <c r="AL210" s="845">
        <v>149530</v>
      </c>
      <c r="AM210" s="839">
        <v>0.2</v>
      </c>
      <c r="AN210" s="833">
        <v>1.45</v>
      </c>
      <c r="AO210" s="711">
        <f t="shared" si="59"/>
        <v>53.803925332425358</v>
      </c>
      <c r="AP210" s="712">
        <f t="shared" si="60"/>
        <v>69.18447501530062</v>
      </c>
      <c r="AQ210" s="855">
        <f t="shared" si="61"/>
        <v>-24.223540056249892</v>
      </c>
      <c r="AR210" s="624">
        <f>INDEX(Historical!$C$7:$C$1259,MATCH(B210,Historical!$B$7:$B$1281,0))*IF(AH210="n/a",1.03,IF(AH210&lt;0,1.01,IF(AH210&gt;10,1.1,(1+AH210/100))))</f>
        <v>2.0604</v>
      </c>
      <c r="AS210" s="853">
        <f t="shared" si="62"/>
        <v>2.2664400000000002</v>
      </c>
      <c r="AT210" s="853">
        <f t="shared" si="66"/>
        <v>2.295450432</v>
      </c>
      <c r="AU210" s="853">
        <f t="shared" si="66"/>
        <v>2.3248321975296</v>
      </c>
      <c r="AV210" s="853">
        <f t="shared" si="66"/>
        <v>2.3545900496579786</v>
      </c>
      <c r="AW210" s="624">
        <f t="shared" si="63"/>
        <v>11.301712679187579</v>
      </c>
      <c r="AX210" s="719">
        <f t="shared" si="64"/>
        <v>15.535000246305952</v>
      </c>
      <c r="AY210" s="900">
        <v>1.95</v>
      </c>
      <c r="AZ210" s="839">
        <v>98.39</v>
      </c>
      <c r="BA210" s="839">
        <v>-4.4400000000000004</v>
      </c>
      <c r="BB210" s="839">
        <v>8.66</v>
      </c>
      <c r="BC210" s="839">
        <v>31.480000000000004</v>
      </c>
      <c r="BD210" s="874"/>
      <c r="BE210" s="597">
        <v>2015</v>
      </c>
      <c r="BF210" s="865">
        <f t="shared" si="65"/>
        <v>0</v>
      </c>
      <c r="BG210" s="849">
        <v>0.4</v>
      </c>
    </row>
    <row r="211" spans="1:59" s="831" customFormat="1" x14ac:dyDescent="0.2">
      <c r="A211" s="848" t="s">
        <v>4384</v>
      </c>
      <c r="B211" s="578" t="s">
        <v>4383</v>
      </c>
      <c r="C211" s="898" t="s">
        <v>112</v>
      </c>
      <c r="D211" s="898" t="s">
        <v>4256</v>
      </c>
      <c r="E211" s="705">
        <v>6</v>
      </c>
      <c r="F211" s="1153">
        <v>672</v>
      </c>
      <c r="G211" s="1153" t="s">
        <v>106</v>
      </c>
      <c r="H211" s="1153" t="s">
        <v>106</v>
      </c>
      <c r="I211" s="841">
        <v>14</v>
      </c>
      <c r="J211" s="624">
        <f t="shared" si="52"/>
        <v>2.5714285714285712</v>
      </c>
      <c r="K211" s="844">
        <v>0.09</v>
      </c>
      <c r="L211" s="854">
        <v>4</v>
      </c>
      <c r="M211" s="615">
        <f t="shared" si="53"/>
        <v>0.36</v>
      </c>
      <c r="N211" s="837" t="s">
        <v>488</v>
      </c>
      <c r="O211" s="706">
        <v>0.08</v>
      </c>
      <c r="P211" s="904">
        <v>43732</v>
      </c>
      <c r="Q211" s="904">
        <v>43753</v>
      </c>
      <c r="R211" s="615">
        <f t="shared" si="54"/>
        <v>12.499999999999993</v>
      </c>
      <c r="S211" s="673">
        <f>IF(INDEX(Historical!$D$7:$D$1257,MATCH(B211,Historical!$B$7:$B$1281,0))=0,"n/a",(INDEX(Historical!$C$7:$C$1259,MATCH(B211,Historical!$B$7:$B$1281,0))/INDEX(Historical!$D$7:$D$1257,MATCH(B211,Historical!$B$7:$B$1281,0))-1)*100)</f>
        <v>16.129032258064502</v>
      </c>
      <c r="T211" s="673">
        <f>IF(INDEX(Historical!$F$7:$F$1250,MATCH(B211,Historical!$B$7:$B$1281,0))=0,"n/a",((INDEX(Historical!$C$7:$C$1259,MATCH(B211,Historical!$B$7:$B$1281,0))/INDEX(Historical!$F$7:$F$1250,MATCH(B211,Historical!$B$7:$B$1281,0)))^(1/3)-1)*100)</f>
        <v>12.924323465723408</v>
      </c>
      <c r="U211" s="673">
        <f>IF(INDEX(Historical!$H$7:$H$1250,MATCH(B211,Historical!$B$7:$B$1281,0))=0,"n/a",((INDEX(Historical!$C$7:$C$1259,MATCH(B211,Historical!$B$7:$B$1281,0))/INDEX(Historical!$H$7:$H$1250,MATCH(B211,Historical!$B$7:$B$1281,0)))^(1/5)-1)*100)</f>
        <v>11.920522230371011</v>
      </c>
      <c r="V211" s="673">
        <f>IF(INDEX(Historical!$O$7:$O$1250,MATCH(B211,Historical!$B$7:$B$1281,0))=0,"n/a",((INDEX(Historical!$C$7:$C$1259,MATCH(B211,Historical!$B$7:$B$1281,0))/INDEX(Historical!$O$7:$O$1250,MATCH(B211,Historical!$B$7:$B$1281,0)))^(1/10)-1)*100)</f>
        <v>6.0540481614018704</v>
      </c>
      <c r="W211" s="674">
        <f t="shared" si="55"/>
        <v>1.9690167492177177</v>
      </c>
      <c r="X211" s="675">
        <f t="shared" si="56"/>
        <v>0.38329653473861769</v>
      </c>
      <c r="Y211" s="646" t="s">
        <v>4571</v>
      </c>
      <c r="Z211" s="624">
        <f t="shared" si="57"/>
        <v>57.142857142857139</v>
      </c>
      <c r="AA211" s="853">
        <f t="shared" si="58"/>
        <v>22.222222222222221</v>
      </c>
      <c r="AB211" s="854">
        <v>6</v>
      </c>
      <c r="AC211" s="833">
        <v>0.63</v>
      </c>
      <c r="AD211" s="833">
        <v>1.27</v>
      </c>
      <c r="AE211" s="833">
        <v>0.8</v>
      </c>
      <c r="AF211" s="833">
        <v>2.0499999999999998</v>
      </c>
      <c r="AG211" s="833">
        <v>9.5</v>
      </c>
      <c r="AH211" s="833">
        <v>4.3999999999999995</v>
      </c>
      <c r="AI211" s="833">
        <v>65.259999999999991</v>
      </c>
      <c r="AJ211" s="833">
        <v>31.1</v>
      </c>
      <c r="AK211" s="833">
        <v>17</v>
      </c>
      <c r="AL211" s="845">
        <v>491.68</v>
      </c>
      <c r="AM211" s="839">
        <v>0.89999999999999991</v>
      </c>
      <c r="AN211" s="833">
        <v>0.17</v>
      </c>
      <c r="AO211" s="711">
        <f t="shared" si="59"/>
        <v>-7.730271420422639</v>
      </c>
      <c r="AP211" s="712">
        <f t="shared" si="60"/>
        <v>14.491950801799582</v>
      </c>
      <c r="AQ211" s="855">
        <f t="shared" si="61"/>
        <v>42.291649720729943</v>
      </c>
      <c r="AR211" s="624">
        <f>INDEX(Historical!$C$7:$C$1259,MATCH(B211,Historical!$B$7:$B$1281,0))*IF(AH211="n/a",1.03,IF(AH211&lt;0,1.01,IF(AH211&gt;10,1.1,(1+AH211/100))))</f>
        <v>0.37584000000000001</v>
      </c>
      <c r="AS211" s="853">
        <f t="shared" si="62"/>
        <v>0.41342400000000007</v>
      </c>
      <c r="AT211" s="853">
        <f t="shared" si="66"/>
        <v>0.45476640000000013</v>
      </c>
      <c r="AU211" s="853">
        <f t="shared" si="66"/>
        <v>0.50024304000000019</v>
      </c>
      <c r="AV211" s="853">
        <f t="shared" si="66"/>
        <v>0.55026734400000021</v>
      </c>
      <c r="AW211" s="624">
        <f t="shared" si="63"/>
        <v>2.2945407840000005</v>
      </c>
      <c r="AX211" s="719">
        <f t="shared" si="64"/>
        <v>16.389577028571431</v>
      </c>
      <c r="AY211" s="900">
        <v>0.89</v>
      </c>
      <c r="AZ211" s="839">
        <v>51.349999999999994</v>
      </c>
      <c r="BA211" s="839">
        <v>-4.63</v>
      </c>
      <c r="BB211" s="839">
        <v>7.580000000000001</v>
      </c>
      <c r="BC211" s="839">
        <v>18.829999999999998</v>
      </c>
      <c r="BD211" s="874"/>
      <c r="BE211" s="597">
        <v>2015</v>
      </c>
      <c r="BF211" s="865">
        <f t="shared" si="65"/>
        <v>0</v>
      </c>
      <c r="BG211" s="849">
        <v>5.8000000000000007</v>
      </c>
    </row>
    <row r="212" spans="1:59" s="831" customFormat="1" ht="12.75" customHeight="1" x14ac:dyDescent="0.2">
      <c r="A212" s="848" t="s">
        <v>4463</v>
      </c>
      <c r="B212" s="578" t="s">
        <v>4435</v>
      </c>
      <c r="C212" s="898" t="s">
        <v>108</v>
      </c>
      <c r="D212" s="898" t="s">
        <v>4272</v>
      </c>
      <c r="E212" s="705">
        <v>6</v>
      </c>
      <c r="F212" s="1153">
        <v>673</v>
      </c>
      <c r="G212" s="1153" t="s">
        <v>106</v>
      </c>
      <c r="H212" s="1153" t="s">
        <v>106</v>
      </c>
      <c r="I212" s="841">
        <v>17.02</v>
      </c>
      <c r="J212" s="624">
        <f t="shared" si="52"/>
        <v>2.82021151586369</v>
      </c>
      <c r="K212" s="844">
        <v>0.12</v>
      </c>
      <c r="L212" s="854">
        <v>4</v>
      </c>
      <c r="M212" s="615">
        <f t="shared" si="53"/>
        <v>0.48</v>
      </c>
      <c r="N212" s="837" t="s">
        <v>515</v>
      </c>
      <c r="O212" s="706">
        <v>0.1</v>
      </c>
      <c r="P212" s="904">
        <v>43783</v>
      </c>
      <c r="Q212" s="904">
        <v>43798</v>
      </c>
      <c r="R212" s="615">
        <f t="shared" si="54"/>
        <v>19.999999999999989</v>
      </c>
      <c r="S212" s="673">
        <f>IF(INDEX(Historical!$D$7:$D$1257,MATCH(B212,Historical!$B$7:$B$1281,0))=0,"n/a",(INDEX(Historical!$C$7:$C$1259,MATCH(B212,Historical!$B$7:$B$1281,0))/INDEX(Historical!$D$7:$D$1257,MATCH(B212,Historical!$B$7:$B$1281,0))-1)*100)</f>
        <v>14.285714285714279</v>
      </c>
      <c r="T212" s="673">
        <f>IF(INDEX(Historical!$F$7:$F$1250,MATCH(B212,Historical!$B$7:$B$1281,0))=0,"n/a",((INDEX(Historical!$C$7:$C$1259,MATCH(B212,Historical!$B$7:$B$1281,0))/INDEX(Historical!$F$7:$F$1250,MATCH(B212,Historical!$B$7:$B$1281,0)))^(1/3)-1)*100)</f>
        <v>29.69986344960558</v>
      </c>
      <c r="U212" s="673">
        <f>IF(INDEX(Historical!$H$7:$H$1250,MATCH(B212,Historical!$B$7:$B$1281,0))=0,"n/a",((INDEX(Historical!$C$7:$C$1259,MATCH(B212,Historical!$B$7:$B$1281,0))/INDEX(Historical!$H$7:$H$1250,MATCH(B212,Historical!$B$7:$B$1281,0)))^(1/5)-1)*100)</f>
        <v>64.375182951722579</v>
      </c>
      <c r="V212" s="673">
        <f>IF(INDEX(Historical!$O$7:$O$1250,MATCH(B212,Historical!$B$7:$B$1281,0))=0,"n/a",((INDEX(Historical!$C$7:$C$1259,MATCH(B212,Historical!$B$7:$B$1281,0))/INDEX(Historical!$O$7:$O$1250,MATCH(B212,Historical!$B$7:$B$1281,0)))^(1/10)-1)*100)</f>
        <v>7.1773462536293131</v>
      </c>
      <c r="W212" s="674">
        <f t="shared" si="55"/>
        <v>8.9692179639752609</v>
      </c>
      <c r="X212" s="675">
        <f t="shared" si="56"/>
        <v>2.8484594226425917</v>
      </c>
      <c r="Y212" s="646" t="s">
        <v>4571</v>
      </c>
      <c r="Z212" s="624">
        <f t="shared" si="57"/>
        <v>37.795275590551178</v>
      </c>
      <c r="AA212" s="853">
        <f t="shared" si="58"/>
        <v>13.401574803149606</v>
      </c>
      <c r="AB212" s="854">
        <v>12</v>
      </c>
      <c r="AC212" s="833">
        <v>1.27</v>
      </c>
      <c r="AD212" s="833">
        <v>1.36</v>
      </c>
      <c r="AE212" s="833">
        <v>3.37</v>
      </c>
      <c r="AF212" s="833">
        <v>1.0900000000000001</v>
      </c>
      <c r="AG212" s="833">
        <v>8.5</v>
      </c>
      <c r="AH212" s="833">
        <v>3.5000000000000004</v>
      </c>
      <c r="AI212" s="833">
        <v>15.709999999999999</v>
      </c>
      <c r="AJ212" s="833">
        <v>22.6</v>
      </c>
      <c r="AK212" s="833">
        <v>10</v>
      </c>
      <c r="AL212" s="845">
        <v>201.26</v>
      </c>
      <c r="AM212" s="839">
        <v>1.2</v>
      </c>
      <c r="AN212" s="833">
        <v>0.12</v>
      </c>
      <c r="AO212" s="711">
        <f t="shared" si="59"/>
        <v>53.793819664436661</v>
      </c>
      <c r="AP212" s="712">
        <f t="shared" si="60"/>
        <v>67.195394467586269</v>
      </c>
      <c r="AQ212" s="855">
        <f t="shared" si="61"/>
        <v>-19.425075487516107</v>
      </c>
      <c r="AR212" s="624">
        <f>INDEX(Historical!$C$7:$C$1259,MATCH(B212,Historical!$B$7:$B$1281,0))*IF(AH212="n/a",1.03,IF(AH212&lt;0,1.01,IF(AH212&gt;10,1.1,(1+AH212/100))))</f>
        <v>0.49679999999999996</v>
      </c>
      <c r="AS212" s="853">
        <f t="shared" si="62"/>
        <v>0.54647999999999997</v>
      </c>
      <c r="AT212" s="853">
        <f t="shared" si="66"/>
        <v>0.601128</v>
      </c>
      <c r="AU212" s="853">
        <f t="shared" si="66"/>
        <v>0.66124080000000007</v>
      </c>
      <c r="AV212" s="853">
        <f t="shared" si="66"/>
        <v>0.7273648800000001</v>
      </c>
      <c r="AW212" s="624">
        <f t="shared" si="63"/>
        <v>3.0330136800000003</v>
      </c>
      <c r="AX212" s="719">
        <f t="shared" si="64"/>
        <v>17.820291891891891</v>
      </c>
      <c r="AY212" s="900">
        <v>1.01</v>
      </c>
      <c r="AZ212" s="839">
        <v>112.75</v>
      </c>
      <c r="BA212" s="839">
        <v>-5.9700000000000006</v>
      </c>
      <c r="BB212" s="839">
        <v>9.83</v>
      </c>
      <c r="BC212" s="839">
        <v>35.68</v>
      </c>
      <c r="BD212" s="874"/>
      <c r="BE212" s="597">
        <v>2015</v>
      </c>
      <c r="BF212" s="865">
        <f t="shared" si="65"/>
        <v>0</v>
      </c>
      <c r="BG212" s="849">
        <v>1</v>
      </c>
    </row>
    <row r="213" spans="1:59" s="831" customFormat="1" ht="12.75" customHeight="1" x14ac:dyDescent="0.2">
      <c r="A213" s="848" t="s">
        <v>4336</v>
      </c>
      <c r="B213" s="578" t="s">
        <v>3918</v>
      </c>
      <c r="C213" s="898" t="s">
        <v>108</v>
      </c>
      <c r="D213" s="898" t="s">
        <v>4265</v>
      </c>
      <c r="E213" s="705">
        <v>6</v>
      </c>
      <c r="F213" s="1153">
        <v>674</v>
      </c>
      <c r="G213" s="1153" t="s">
        <v>106</v>
      </c>
      <c r="H213" s="1153" t="s">
        <v>106</v>
      </c>
      <c r="I213" s="841">
        <v>6.93</v>
      </c>
      <c r="J213" s="624">
        <f t="shared" si="52"/>
        <v>2.8860028860028866</v>
      </c>
      <c r="K213" s="844">
        <v>0.05</v>
      </c>
      <c r="L213" s="854">
        <v>4</v>
      </c>
      <c r="M213" s="615">
        <f t="shared" si="53"/>
        <v>0.2</v>
      </c>
      <c r="N213" s="837" t="s">
        <v>223</v>
      </c>
      <c r="O213" s="706">
        <v>4.4999999999999998E-2</v>
      </c>
      <c r="P213" s="904">
        <v>43837</v>
      </c>
      <c r="Q213" s="904">
        <v>43850</v>
      </c>
      <c r="R213" s="615">
        <f t="shared" si="54"/>
        <v>11.111111111111121</v>
      </c>
      <c r="S213" s="673">
        <f>IF(INDEX(Historical!$D$7:$D$1257,MATCH(B213,Historical!$B$7:$B$1281,0))=0,"n/a",(INDEX(Historical!$C$7:$C$1259,MATCH(B213,Historical!$B$7:$B$1281,0))/INDEX(Historical!$D$7:$D$1257,MATCH(B213,Historical!$B$7:$B$1281,0))-1)*100)</f>
        <v>17.647058823529417</v>
      </c>
      <c r="T213" s="673">
        <f>IF(INDEX(Historical!$F$7:$F$1250,MATCH(B213,Historical!$B$7:$B$1281,0))=0,"n/a",((INDEX(Historical!$C$7:$C$1259,MATCH(B213,Historical!$B$7:$B$1281,0))/INDEX(Historical!$F$7:$F$1250,MATCH(B213,Historical!$B$7:$B$1281,0)))^(1/3)-1)*100)</f>
        <v>33.005731685649529</v>
      </c>
      <c r="U213" s="673">
        <f>IF(INDEX(Historical!$H$7:$H$1250,MATCH(B213,Historical!$B$7:$B$1281,0))=0,"n/a",((INDEX(Historical!$C$7:$C$1259,MATCH(B213,Historical!$B$7:$B$1281,0))/INDEX(Historical!$H$7:$H$1250,MATCH(B213,Historical!$B$7:$B$1281,0)))^(1/5)-1)*100)</f>
        <v>38.887706439814629</v>
      </c>
      <c r="V213" s="673" t="str">
        <f>IF(INDEX(Historical!$O$7:$O$1250,MATCH(B213,Historical!$B$7:$B$1281,0))=0,"n/a",((INDEX(Historical!$C$7:$C$1259,MATCH(B213,Historical!$B$7:$B$1281,0))/INDEX(Historical!$O$7:$O$1250,MATCH(B213,Historical!$B$7:$B$1281,0)))^(1/10)-1)*100)</f>
        <v>n/a</v>
      </c>
      <c r="W213" s="674" t="str">
        <f t="shared" si="55"/>
        <v>n/a</v>
      </c>
      <c r="X213" s="675">
        <f t="shared" si="56"/>
        <v>1.3789966822629303</v>
      </c>
      <c r="Y213" s="843"/>
      <c r="Z213" s="624">
        <f t="shared" si="57"/>
        <v>45.45454545454546</v>
      </c>
      <c r="AA213" s="853">
        <f t="shared" si="58"/>
        <v>15.75</v>
      </c>
      <c r="AB213" s="854">
        <v>3</v>
      </c>
      <c r="AC213" s="833">
        <v>0.44</v>
      </c>
      <c r="AD213" s="833">
        <v>1.32</v>
      </c>
      <c r="AE213" s="833">
        <v>3.14</v>
      </c>
      <c r="AF213" s="833">
        <v>1.03</v>
      </c>
      <c r="AG213" s="833">
        <v>6.7</v>
      </c>
      <c r="AH213" s="833">
        <v>-8.9</v>
      </c>
      <c r="AI213" s="833">
        <v>37.78</v>
      </c>
      <c r="AJ213" s="833">
        <v>28.199999999999996</v>
      </c>
      <c r="AK213" s="833">
        <v>12</v>
      </c>
      <c r="AL213" s="845">
        <v>153.18</v>
      </c>
      <c r="AM213" s="839">
        <v>3.2</v>
      </c>
      <c r="AN213" s="833">
        <v>0</v>
      </c>
      <c r="AO213" s="711">
        <f t="shared" si="59"/>
        <v>26.023709325817514</v>
      </c>
      <c r="AP213" s="712">
        <f t="shared" si="60"/>
        <v>41.773709325817514</v>
      </c>
      <c r="AQ213" s="855">
        <f t="shared" si="61"/>
        <v>-15.088281138584881</v>
      </c>
      <c r="AR213" s="624">
        <f>INDEX(Historical!$C$7:$C$1259,MATCH(B213,Historical!$B$7:$B$1281,0))*IF(AH213="n/a",1.03,IF(AH213&lt;0,1.01,IF(AH213&gt;10,1.1,(1+AH213/100))))</f>
        <v>0.20200000000000001</v>
      </c>
      <c r="AS213" s="853">
        <f t="shared" si="62"/>
        <v>0.22220000000000004</v>
      </c>
      <c r="AT213" s="853">
        <f t="shared" si="66"/>
        <v>0.24442000000000005</v>
      </c>
      <c r="AU213" s="853">
        <f t="shared" si="66"/>
        <v>0.2688620000000001</v>
      </c>
      <c r="AV213" s="853">
        <f t="shared" si="66"/>
        <v>0.29574820000000013</v>
      </c>
      <c r="AW213" s="624">
        <f t="shared" si="63"/>
        <v>1.2332302000000004</v>
      </c>
      <c r="AX213" s="719">
        <f t="shared" si="64"/>
        <v>17.795529581529586</v>
      </c>
      <c r="AY213" s="900">
        <v>0.87</v>
      </c>
      <c r="AZ213" s="839">
        <v>83.82</v>
      </c>
      <c r="BA213" s="839">
        <v>-11.09</v>
      </c>
      <c r="BB213" s="839">
        <v>10.26</v>
      </c>
      <c r="BC213" s="839">
        <v>32.21</v>
      </c>
      <c r="BD213" s="874"/>
      <c r="BE213" s="597">
        <v>2015</v>
      </c>
      <c r="BF213" s="865">
        <f t="shared" si="65"/>
        <v>0</v>
      </c>
      <c r="BG213" s="849">
        <v>0.70000000000000007</v>
      </c>
    </row>
    <row r="214" spans="1:59" s="831" customFormat="1" ht="12.75" customHeight="1" x14ac:dyDescent="0.2">
      <c r="A214" s="848" t="s">
        <v>3966</v>
      </c>
      <c r="B214" s="578" t="s">
        <v>3967</v>
      </c>
      <c r="C214" s="898" t="s">
        <v>178</v>
      </c>
      <c r="D214" s="898" t="s">
        <v>4270</v>
      </c>
      <c r="E214" s="705">
        <v>6</v>
      </c>
      <c r="F214" s="1153">
        <v>675</v>
      </c>
      <c r="G214" s="1153" t="s">
        <v>106</v>
      </c>
      <c r="H214" s="1153" t="s">
        <v>106</v>
      </c>
      <c r="I214" s="841">
        <v>13.34</v>
      </c>
      <c r="J214" s="624">
        <f t="shared" si="52"/>
        <v>13.793103448275861</v>
      </c>
      <c r="K214" s="844">
        <v>0.46</v>
      </c>
      <c r="L214" s="854">
        <v>4</v>
      </c>
      <c r="M214" s="615">
        <f t="shared" si="53"/>
        <v>1.84</v>
      </c>
      <c r="N214" s="837" t="s">
        <v>107</v>
      </c>
      <c r="O214" s="706">
        <v>0.44500000000000001</v>
      </c>
      <c r="P214" s="904">
        <v>43861</v>
      </c>
      <c r="Q214" s="904">
        <v>43874</v>
      </c>
      <c r="R214" s="615">
        <f t="shared" si="54"/>
        <v>3.3707865168539355</v>
      </c>
      <c r="S214" s="673">
        <f>IF(INDEX(Historical!$D$7:$D$1257,MATCH(B214,Historical!$B$7:$B$1281,0))=0,"n/a",(INDEX(Historical!$C$7:$C$1259,MATCH(B214,Historical!$B$7:$B$1281,0))/INDEX(Historical!$D$7:$D$1257,MATCH(B214,Historical!$B$7:$B$1281,0))-1)*100)</f>
        <v>8.875739644970416</v>
      </c>
      <c r="T214" s="673">
        <f>IF(INDEX(Historical!$F$7:$F$1250,MATCH(B214,Historical!$B$7:$B$1281,0))=0,"n/a",((INDEX(Historical!$C$7:$C$1259,MATCH(B214,Historical!$B$7:$B$1281,0))/INDEX(Historical!$F$7:$F$1250,MATCH(B214,Historical!$B$7:$B$1281,0)))^(1/3)-1)*100)</f>
        <v>16.059435370233356</v>
      </c>
      <c r="U214" s="673">
        <f>IF(INDEX(Historical!$H$7:$H$1250,MATCH(B214,Historical!$B$7:$B$1281,0))=0,"n/a",((INDEX(Historical!$C$7:$C$1259,MATCH(B214,Historical!$B$7:$B$1281,0))/INDEX(Historical!$H$7:$H$1250,MATCH(B214,Historical!$B$7:$B$1281,0)))^(1/5)-1)*100)</f>
        <v>22.237881615107447</v>
      </c>
      <c r="V214" s="673" t="str">
        <f>IF(INDEX(Historical!$O$7:$O$1250,MATCH(B214,Historical!$B$7:$B$1281,0))=0,"n/a",((INDEX(Historical!$C$7:$C$1259,MATCH(B214,Historical!$B$7:$B$1281,0))/INDEX(Historical!$O$7:$O$1250,MATCH(B214,Historical!$B$7:$B$1281,0)))^(1/10)-1)*100)</f>
        <v>n/a</v>
      </c>
      <c r="W214" s="674" t="str">
        <f t="shared" si="55"/>
        <v>n/a</v>
      </c>
      <c r="X214" s="675">
        <f t="shared" si="56"/>
        <v>44.475763230214895</v>
      </c>
      <c r="Y214" s="843"/>
      <c r="Z214" s="624">
        <f t="shared" si="57"/>
        <v>154.62184873949582</v>
      </c>
      <c r="AA214" s="853">
        <f t="shared" si="58"/>
        <v>11.210084033613446</v>
      </c>
      <c r="AB214" s="854">
        <v>12</v>
      </c>
      <c r="AC214" s="833">
        <v>1.19</v>
      </c>
      <c r="AD214" s="833">
        <v>1.1000000000000001</v>
      </c>
      <c r="AE214" s="833">
        <v>10.33</v>
      </c>
      <c r="AF214" s="833">
        <v>8.8800000000000008</v>
      </c>
      <c r="AG214" s="833">
        <v>35.699999999999996</v>
      </c>
      <c r="AH214" s="833">
        <v>-30.599999999999998</v>
      </c>
      <c r="AI214" s="833">
        <v>8.6499999999999986</v>
      </c>
      <c r="AJ214" s="833">
        <v>0.5</v>
      </c>
      <c r="AK214" s="833">
        <v>10.02</v>
      </c>
      <c r="AL214" s="845">
        <v>4970</v>
      </c>
      <c r="AM214" s="839">
        <v>68.540000000000006</v>
      </c>
      <c r="AN214" s="833">
        <v>4.7</v>
      </c>
      <c r="AO214" s="711">
        <f t="shared" si="59"/>
        <v>24.820901029769864</v>
      </c>
      <c r="AP214" s="712">
        <f t="shared" si="60"/>
        <v>36.030985063383312</v>
      </c>
      <c r="AQ214" s="855">
        <f t="shared" si="61"/>
        <v>110.33892884103599</v>
      </c>
      <c r="AR214" s="624">
        <f>INDEX(Historical!$C$7:$C$1259,MATCH(B214,Historical!$B$7:$B$1281,0))*IF(AH214="n/a",1.03,IF(AH214&lt;0,1.01,IF(AH214&gt;10,1.1,(1+AH214/100))))</f>
        <v>1.8584000000000001</v>
      </c>
      <c r="AS214" s="853">
        <f t="shared" si="62"/>
        <v>2.0191516000000003</v>
      </c>
      <c r="AT214" s="853">
        <f t="shared" si="66"/>
        <v>2.2210667600000007</v>
      </c>
      <c r="AU214" s="853">
        <f t="shared" si="66"/>
        <v>2.4431734360000008</v>
      </c>
      <c r="AV214" s="853">
        <f t="shared" si="66"/>
        <v>2.6874907796000009</v>
      </c>
      <c r="AW214" s="624">
        <f t="shared" si="63"/>
        <v>11.229282575600003</v>
      </c>
      <c r="AX214" s="719">
        <f t="shared" si="64"/>
        <v>84.177530551724161</v>
      </c>
      <c r="AY214" s="900">
        <v>1.67</v>
      </c>
      <c r="AZ214" s="839">
        <v>63.28</v>
      </c>
      <c r="BA214" s="839">
        <v>-17.549999999999997</v>
      </c>
      <c r="BB214" s="839">
        <v>11.37</v>
      </c>
      <c r="BC214" s="839">
        <v>21.65</v>
      </c>
      <c r="BD214" s="874"/>
      <c r="BE214" s="597">
        <v>2015</v>
      </c>
      <c r="BF214" s="865">
        <f t="shared" si="65"/>
        <v>0</v>
      </c>
      <c r="BG214" s="849">
        <v>19.8</v>
      </c>
    </row>
    <row r="215" spans="1:59" s="831" customFormat="1" x14ac:dyDescent="0.2">
      <c r="A215" s="10" t="s">
        <v>3987</v>
      </c>
      <c r="B215" s="1181" t="s">
        <v>3988</v>
      </c>
      <c r="C215" s="898" t="s">
        <v>108</v>
      </c>
      <c r="D215" s="898" t="s">
        <v>4272</v>
      </c>
      <c r="E215" s="705">
        <v>6</v>
      </c>
      <c r="F215" s="1153">
        <v>676</v>
      </c>
      <c r="G215" s="1153" t="s">
        <v>106</v>
      </c>
      <c r="H215" s="1153" t="s">
        <v>106</v>
      </c>
      <c r="I215" s="841">
        <v>26.95</v>
      </c>
      <c r="J215" s="624">
        <f t="shared" si="52"/>
        <v>2.0779220779220782</v>
      </c>
      <c r="K215" s="844">
        <v>0.14000000000000001</v>
      </c>
      <c r="L215" s="854">
        <v>4</v>
      </c>
      <c r="M215" s="615">
        <f t="shared" si="53"/>
        <v>0.56000000000000005</v>
      </c>
      <c r="N215" s="837" t="s">
        <v>985</v>
      </c>
      <c r="O215" s="706">
        <v>0.13</v>
      </c>
      <c r="P215" s="904">
        <v>43874</v>
      </c>
      <c r="Q215" s="904">
        <v>43885</v>
      </c>
      <c r="R215" s="615">
        <f t="shared" si="54"/>
        <v>7.6923076923076987</v>
      </c>
      <c r="S215" s="673">
        <f>IF(INDEX(Historical!$D$7:$D$1257,MATCH(B215,Historical!$B$7:$B$1281,0))=0,"n/a",(INDEX(Historical!$C$7:$C$1259,MATCH(B215,Historical!$B$7:$B$1281,0))/INDEX(Historical!$D$7:$D$1257,MATCH(B215,Historical!$B$7:$B$1281,0))-1)*100)</f>
        <v>7.6923076923077094</v>
      </c>
      <c r="T215" s="673">
        <f>IF(INDEX(Historical!$F$7:$F$1250,MATCH(B215,Historical!$B$7:$B$1281,0))=0,"n/a",((INDEX(Historical!$C$7:$C$1259,MATCH(B215,Historical!$B$7:$B$1281,0))/INDEX(Historical!$F$7:$F$1250,MATCH(B215,Historical!$B$7:$B$1281,0)))^(1/3)-1)*100)</f>
        <v>25.99210498948732</v>
      </c>
      <c r="U215" s="673">
        <f>IF(INDEX(Historical!$H$7:$H$1250,MATCH(B215,Historical!$B$7:$B$1281,0))=0,"n/a",((INDEX(Historical!$C$7:$C$1259,MATCH(B215,Historical!$B$7:$B$1281,0))/INDEX(Historical!$H$7:$H$1250,MATCH(B215,Historical!$B$7:$B$1281,0)))^(1/5)-1)*100)</f>
        <v>62.122616619789838</v>
      </c>
      <c r="V215" s="673" t="str">
        <f>IF(INDEX(Historical!$O$7:$O$1250,MATCH(B215,Historical!$B$7:$B$1281,0))=0,"n/a",((INDEX(Historical!$C$7:$C$1259,MATCH(B215,Historical!$B$7:$B$1281,0))/INDEX(Historical!$O$7:$O$1250,MATCH(B215,Historical!$B$7:$B$1281,0)))^(1/10)-1)*100)</f>
        <v>n/a</v>
      </c>
      <c r="W215" s="674" t="str">
        <f t="shared" si="55"/>
        <v>n/a</v>
      </c>
      <c r="X215" s="675" t="str">
        <f t="shared" si="56"/>
        <v>n/a</v>
      </c>
      <c r="Y215" s="843"/>
      <c r="Z215" s="624">
        <f t="shared" si="57"/>
        <v>74.666666666666671</v>
      </c>
      <c r="AA215" s="853">
        <f t="shared" si="58"/>
        <v>35.93333333333333</v>
      </c>
      <c r="AB215" s="854">
        <v>12</v>
      </c>
      <c r="AC215" s="833">
        <v>0.75</v>
      </c>
      <c r="AD215" s="833" t="s">
        <v>136</v>
      </c>
      <c r="AE215" s="833">
        <v>2.72</v>
      </c>
      <c r="AF215" s="833">
        <v>1.19</v>
      </c>
      <c r="AG215" s="833">
        <v>3.4000000000000004</v>
      </c>
      <c r="AH215" s="833">
        <v>-67.600000000000009</v>
      </c>
      <c r="AI215" s="833">
        <v>11.41</v>
      </c>
      <c r="AJ215" s="833">
        <v>-9.1999999999999993</v>
      </c>
      <c r="AK215" s="833" t="s">
        <v>136</v>
      </c>
      <c r="AL215" s="845">
        <v>210.84</v>
      </c>
      <c r="AM215" s="839">
        <v>14.299999999999999</v>
      </c>
      <c r="AN215" s="833">
        <v>0.14000000000000001</v>
      </c>
      <c r="AO215" s="711">
        <f t="shared" si="59"/>
        <v>28.26720536437859</v>
      </c>
      <c r="AP215" s="712">
        <f t="shared" si="60"/>
        <v>64.20053869771192</v>
      </c>
      <c r="AQ215" s="855">
        <f t="shared" si="61"/>
        <v>37.857682922428147</v>
      </c>
      <c r="AR215" s="624">
        <f>INDEX(Historical!$C$7:$C$1259,MATCH(B215,Historical!$B$7:$B$1281,0))*IF(AH215="n/a",1.03,IF(AH215&lt;0,1.01,IF(AH215&gt;10,1.1,(1+AH215/100))))</f>
        <v>0.5656000000000001</v>
      </c>
      <c r="AS215" s="853">
        <f t="shared" si="62"/>
        <v>0.62216000000000016</v>
      </c>
      <c r="AT215" s="853">
        <f t="shared" si="66"/>
        <v>0.64082480000000019</v>
      </c>
      <c r="AU215" s="853">
        <f t="shared" si="66"/>
        <v>0.66004954400000027</v>
      </c>
      <c r="AV215" s="853">
        <f t="shared" si="66"/>
        <v>0.67985103032000027</v>
      </c>
      <c r="AW215" s="624">
        <f t="shared" si="63"/>
        <v>3.1684853743200012</v>
      </c>
      <c r="AX215" s="719">
        <f t="shared" si="64"/>
        <v>11.756903058701305</v>
      </c>
      <c r="AY215" s="900">
        <v>0.87</v>
      </c>
      <c r="AZ215" s="839">
        <v>123.27999999999999</v>
      </c>
      <c r="BA215" s="839">
        <v>-6.39</v>
      </c>
      <c r="BB215" s="839">
        <v>13.669999999999998</v>
      </c>
      <c r="BC215" s="839">
        <v>46.98</v>
      </c>
      <c r="BD215" s="874"/>
      <c r="BE215" s="597">
        <v>2015</v>
      </c>
      <c r="BF215" s="865">
        <f t="shared" si="65"/>
        <v>0</v>
      </c>
      <c r="BG215" s="849">
        <v>0.3</v>
      </c>
    </row>
    <row r="216" spans="1:59" s="831" customFormat="1" ht="12.75" customHeight="1" x14ac:dyDescent="0.2">
      <c r="A216" s="848" t="s">
        <v>4371</v>
      </c>
      <c r="B216" s="578" t="s">
        <v>4368</v>
      </c>
      <c r="C216" s="898" t="s">
        <v>108</v>
      </c>
      <c r="D216" s="898" t="s">
        <v>4272</v>
      </c>
      <c r="E216" s="705">
        <v>6</v>
      </c>
      <c r="F216" s="1153">
        <v>677</v>
      </c>
      <c r="G216" s="1153" t="s">
        <v>106</v>
      </c>
      <c r="H216" s="1153" t="s">
        <v>106</v>
      </c>
      <c r="I216" s="841">
        <v>49.44</v>
      </c>
      <c r="J216" s="624">
        <f t="shared" si="52"/>
        <v>1.4563106796116505</v>
      </c>
      <c r="K216" s="844">
        <v>0.18</v>
      </c>
      <c r="L216" s="854">
        <v>4</v>
      </c>
      <c r="M216" s="615">
        <f t="shared" si="53"/>
        <v>0.72</v>
      </c>
      <c r="N216" s="837" t="s">
        <v>318</v>
      </c>
      <c r="O216" s="706">
        <v>0.17</v>
      </c>
      <c r="P216" s="904">
        <v>43903</v>
      </c>
      <c r="Q216" s="904">
        <v>43920</v>
      </c>
      <c r="R216" s="615">
        <f t="shared" si="54"/>
        <v>5.8823529411764595</v>
      </c>
      <c r="S216" s="673">
        <f>IF(INDEX(Historical!$D$7:$D$1257,MATCH(B216,Historical!$B$7:$B$1281,0))=0,"n/a",(INDEX(Historical!$C$7:$C$1259,MATCH(B216,Historical!$B$7:$B$1281,0))/INDEX(Historical!$D$7:$D$1257,MATCH(B216,Historical!$B$7:$B$1281,0))-1)*100)</f>
        <v>16.129032258064502</v>
      </c>
      <c r="T216" s="673">
        <f>IF(INDEX(Historical!$F$7:$F$1250,MATCH(B216,Historical!$B$7:$B$1281,0))=0,"n/a",((INDEX(Historical!$C$7:$C$1259,MATCH(B216,Historical!$B$7:$B$1281,0))/INDEX(Historical!$F$7:$F$1250,MATCH(B216,Historical!$B$7:$B$1281,0)))^(1/3)-1)*100)</f>
        <v>17.840146380897416</v>
      </c>
      <c r="U216" s="673">
        <f>IF(INDEX(Historical!$H$7:$H$1250,MATCH(B216,Historical!$B$7:$B$1281,0))=0,"n/a",((INDEX(Historical!$C$7:$C$1259,MATCH(B216,Historical!$B$7:$B$1281,0))/INDEX(Historical!$H$7:$H$1250,MATCH(B216,Historical!$B$7:$B$1281,0)))^(1/5)-1)*100)</f>
        <v>22.360329479346895</v>
      </c>
      <c r="V216" s="673">
        <f>IF(INDEX(Historical!$O$7:$O$1250,MATCH(B216,Historical!$B$7:$B$1281,0))=0,"n/a",((INDEX(Historical!$C$7:$C$1259,MATCH(B216,Historical!$B$7:$B$1281,0))/INDEX(Historical!$O$7:$O$1250,MATCH(B216,Historical!$B$7:$B$1281,0)))^(1/10)-1)*100)</f>
        <v>13.112687251123646</v>
      </c>
      <c r="W216" s="674">
        <f t="shared" si="55"/>
        <v>1.7052438642911127</v>
      </c>
      <c r="X216" s="675">
        <f t="shared" si="56"/>
        <v>2.8667089076085763</v>
      </c>
      <c r="Y216" s="843"/>
      <c r="Z216" s="624">
        <f t="shared" si="57"/>
        <v>26.373626373626376</v>
      </c>
      <c r="AA216" s="853">
        <f t="shared" si="58"/>
        <v>18.109890109890109</v>
      </c>
      <c r="AB216" s="854">
        <v>12</v>
      </c>
      <c r="AC216" s="833">
        <v>2.73</v>
      </c>
      <c r="AD216" s="833">
        <v>2.04</v>
      </c>
      <c r="AE216" s="833">
        <v>5</v>
      </c>
      <c r="AF216" s="833">
        <v>1.34</v>
      </c>
      <c r="AG216" s="833">
        <v>8.1</v>
      </c>
      <c r="AH216" s="833">
        <v>-22.3</v>
      </c>
      <c r="AI216" s="833">
        <v>5.43</v>
      </c>
      <c r="AJ216" s="833">
        <v>7.8</v>
      </c>
      <c r="AK216" s="833">
        <v>9</v>
      </c>
      <c r="AL216" s="845">
        <v>1520</v>
      </c>
      <c r="AM216" s="839">
        <v>1.4000000000000001</v>
      </c>
      <c r="AN216" s="833">
        <v>0.19</v>
      </c>
      <c r="AO216" s="711">
        <f t="shared" si="59"/>
        <v>5.706750049068436</v>
      </c>
      <c r="AP216" s="712">
        <f t="shared" si="60"/>
        <v>23.816640158958545</v>
      </c>
      <c r="AQ216" s="855">
        <f t="shared" si="61"/>
        <v>3.8530002717575007</v>
      </c>
      <c r="AR216" s="624">
        <f>INDEX(Historical!$C$7:$C$1259,MATCH(B216,Historical!$B$7:$B$1281,0))*IF(AH216="n/a",1.03,IF(AH216&lt;0,1.01,IF(AH216&gt;10,1.1,(1+AH216/100))))</f>
        <v>0.72719999999999996</v>
      </c>
      <c r="AS216" s="853">
        <f t="shared" si="62"/>
        <v>0.76668695999999992</v>
      </c>
      <c r="AT216" s="853">
        <f t="shared" si="66"/>
        <v>0.83568878639999999</v>
      </c>
      <c r="AU216" s="853">
        <f t="shared" si="66"/>
        <v>0.91090077717600004</v>
      </c>
      <c r="AV216" s="853">
        <f t="shared" si="66"/>
        <v>0.99288184712184013</v>
      </c>
      <c r="AW216" s="624">
        <f t="shared" si="63"/>
        <v>4.2333583706978395</v>
      </c>
      <c r="AX216" s="719">
        <f t="shared" si="64"/>
        <v>8.5626180637092215</v>
      </c>
      <c r="AY216" s="900">
        <v>1.41</v>
      </c>
      <c r="AZ216" s="839">
        <v>127.83</v>
      </c>
      <c r="BA216" s="839">
        <v>-4.92</v>
      </c>
      <c r="BB216" s="839">
        <v>14.95</v>
      </c>
      <c r="BC216" s="839">
        <v>43.830000000000005</v>
      </c>
      <c r="BD216" s="874"/>
      <c r="BE216" s="597">
        <v>2015</v>
      </c>
      <c r="BF216" s="865">
        <f t="shared" si="65"/>
        <v>0</v>
      </c>
      <c r="BG216" s="849">
        <v>0.89999999999999991</v>
      </c>
    </row>
    <row r="217" spans="1:59" s="831" customFormat="1" ht="12.75" customHeight="1" x14ac:dyDescent="0.2">
      <c r="A217" s="848" t="s">
        <v>4460</v>
      </c>
      <c r="B217" s="578" t="s">
        <v>4020</v>
      </c>
      <c r="C217" s="898" t="s">
        <v>108</v>
      </c>
      <c r="D217" s="898" t="s">
        <v>4272</v>
      </c>
      <c r="E217" s="705">
        <v>6</v>
      </c>
      <c r="F217" s="1153">
        <v>678</v>
      </c>
      <c r="G217" s="1153" t="s">
        <v>106</v>
      </c>
      <c r="H217" s="1153" t="s">
        <v>106</v>
      </c>
      <c r="I217" s="841">
        <v>26.55</v>
      </c>
      <c r="J217" s="624">
        <f t="shared" si="52"/>
        <v>2.5612052730696799</v>
      </c>
      <c r="K217" s="844">
        <v>0.17</v>
      </c>
      <c r="L217" s="854">
        <v>4</v>
      </c>
      <c r="M217" s="615">
        <f t="shared" si="53"/>
        <v>0.68</v>
      </c>
      <c r="N217" s="837" t="s">
        <v>318</v>
      </c>
      <c r="O217" s="706">
        <v>0.15</v>
      </c>
      <c r="P217" s="904">
        <v>43903</v>
      </c>
      <c r="Q217" s="904">
        <v>43921</v>
      </c>
      <c r="R217" s="615">
        <f t="shared" si="54"/>
        <v>13.333333333333346</v>
      </c>
      <c r="S217" s="673">
        <f>IF(INDEX(Historical!$D$7:$D$1257,MATCH(B217,Historical!$B$7:$B$1281,0))=0,"n/a",(INDEX(Historical!$C$7:$C$1259,MATCH(B217,Historical!$B$7:$B$1281,0))/INDEX(Historical!$D$7:$D$1257,MATCH(B217,Historical!$B$7:$B$1281,0))-1)*100)</f>
        <v>15.254237288135597</v>
      </c>
      <c r="T217" s="673">
        <f>IF(INDEX(Historical!$F$7:$F$1250,MATCH(B217,Historical!$B$7:$B$1281,0))=0,"n/a",((INDEX(Historical!$C$7:$C$1259,MATCH(B217,Historical!$B$7:$B$1281,0))/INDEX(Historical!$F$7:$F$1250,MATCH(B217,Historical!$B$7:$B$1281,0)))^(1/3)-1)*100)</f>
        <v>15.616214441920405</v>
      </c>
      <c r="U217" s="673">
        <f>IF(INDEX(Historical!$H$7:$H$1250,MATCH(B217,Historical!$B$7:$B$1281,0))=0,"n/a",((INDEX(Historical!$C$7:$C$1259,MATCH(B217,Historical!$B$7:$B$1281,0))/INDEX(Historical!$H$7:$H$1250,MATCH(B217,Historical!$B$7:$B$1281,0)))^(1/5)-1)*100)</f>
        <v>16.271101521949817</v>
      </c>
      <c r="V217" s="673" t="str">
        <f>IF(INDEX(Historical!$O$7:$O$1250,MATCH(B217,Historical!$B$7:$B$1281,0))=0,"n/a",((INDEX(Historical!$C$7:$C$1259,MATCH(B217,Historical!$B$7:$B$1281,0))/INDEX(Historical!$O$7:$O$1250,MATCH(B217,Historical!$B$7:$B$1281,0)))^(1/10)-1)*100)</f>
        <v>n/a</v>
      </c>
      <c r="W217" s="674" t="str">
        <f t="shared" si="55"/>
        <v>n/a</v>
      </c>
      <c r="X217" s="675">
        <f t="shared" si="56"/>
        <v>1.6435456082777591</v>
      </c>
      <c r="Y217" s="843"/>
      <c r="Z217" s="624">
        <f t="shared" si="57"/>
        <v>28.099173553719009</v>
      </c>
      <c r="AA217" s="853">
        <f t="shared" si="58"/>
        <v>10.971074380165289</v>
      </c>
      <c r="AB217" s="854">
        <v>12</v>
      </c>
      <c r="AC217" s="833">
        <v>2.42</v>
      </c>
      <c r="AD217" s="833">
        <v>1.41</v>
      </c>
      <c r="AE217" s="833">
        <v>3.06</v>
      </c>
      <c r="AF217" s="833">
        <v>1.25</v>
      </c>
      <c r="AG217" s="833">
        <v>11.700000000000001</v>
      </c>
      <c r="AH217" s="833">
        <v>-4.7</v>
      </c>
      <c r="AI217" s="833">
        <v>-10.73</v>
      </c>
      <c r="AJ217" s="833">
        <v>9.9</v>
      </c>
      <c r="AK217" s="833">
        <v>8</v>
      </c>
      <c r="AL217" s="845">
        <v>351.72</v>
      </c>
      <c r="AM217" s="839">
        <v>4.2</v>
      </c>
      <c r="AN217" s="833">
        <v>0.17</v>
      </c>
      <c r="AO217" s="711">
        <f t="shared" si="59"/>
        <v>7.861232414854209</v>
      </c>
      <c r="AP217" s="712">
        <f t="shared" si="60"/>
        <v>18.832306795019498</v>
      </c>
      <c r="AQ217" s="855">
        <f t="shared" si="61"/>
        <v>-21.929254375828787</v>
      </c>
      <c r="AR217" s="624">
        <f>INDEX(Historical!$C$7:$C$1259,MATCH(B217,Historical!$B$7:$B$1281,0))*IF(AH217="n/a",1.03,IF(AH217&lt;0,1.01,IF(AH217&gt;10,1.1,(1+AH217/100))))</f>
        <v>0.68680000000000008</v>
      </c>
      <c r="AS217" s="853">
        <f t="shared" si="62"/>
        <v>0.69366800000000006</v>
      </c>
      <c r="AT217" s="853">
        <f t="shared" si="66"/>
        <v>0.74916144000000007</v>
      </c>
      <c r="AU217" s="853">
        <f t="shared" si="66"/>
        <v>0.80909435520000017</v>
      </c>
      <c r="AV217" s="853">
        <f t="shared" si="66"/>
        <v>0.87382190361600021</v>
      </c>
      <c r="AW217" s="624">
        <f t="shared" si="63"/>
        <v>3.8125456988160003</v>
      </c>
      <c r="AX217" s="719">
        <f t="shared" si="64"/>
        <v>14.359870805333333</v>
      </c>
      <c r="AY217" s="900">
        <v>0.49</v>
      </c>
      <c r="AZ217" s="839">
        <v>96.960000000000008</v>
      </c>
      <c r="BA217" s="839">
        <v>-3.1</v>
      </c>
      <c r="BB217" s="839">
        <v>11.709999999999999</v>
      </c>
      <c r="BC217" s="839">
        <v>37.519999999999996</v>
      </c>
      <c r="BD217" s="874"/>
      <c r="BE217" s="597">
        <v>2015</v>
      </c>
      <c r="BF217" s="865">
        <f t="shared" si="65"/>
        <v>0</v>
      </c>
      <c r="BG217" s="849">
        <v>1.0999999999999999</v>
      </c>
    </row>
    <row r="218" spans="1:59" s="831" customFormat="1" ht="12.75" customHeight="1" x14ac:dyDescent="0.2">
      <c r="A218" s="848" t="s">
        <v>4448</v>
      </c>
      <c r="B218" s="578" t="s">
        <v>4424</v>
      </c>
      <c r="C218" s="898" t="s">
        <v>108</v>
      </c>
      <c r="D218" s="898" t="s">
        <v>4272</v>
      </c>
      <c r="E218" s="705">
        <v>6</v>
      </c>
      <c r="F218" s="1153">
        <v>679</v>
      </c>
      <c r="G218" s="1153" t="s">
        <v>106</v>
      </c>
      <c r="H218" s="1153" t="s">
        <v>106</v>
      </c>
      <c r="I218" s="841">
        <v>70.319999999999993</v>
      </c>
      <c r="J218" s="624">
        <f t="shared" si="52"/>
        <v>2.2753128555176341</v>
      </c>
      <c r="K218" s="844">
        <v>0.4</v>
      </c>
      <c r="L218" s="854">
        <v>4</v>
      </c>
      <c r="M218" s="615">
        <f t="shared" si="53"/>
        <v>1.6</v>
      </c>
      <c r="N218" s="837" t="s">
        <v>4443</v>
      </c>
      <c r="O218" s="706">
        <v>0.3</v>
      </c>
      <c r="P218" s="904">
        <v>43908</v>
      </c>
      <c r="Q218" s="904">
        <v>43922</v>
      </c>
      <c r="R218" s="615">
        <f t="shared" si="54"/>
        <v>33.33333333333335</v>
      </c>
      <c r="S218" s="673">
        <f>IF(INDEX(Historical!$D$7:$D$1257,MATCH(B218,Historical!$B$7:$B$1281,0))=0,"n/a",(INDEX(Historical!$C$7:$C$1259,MATCH(B218,Historical!$B$7:$B$1281,0))/INDEX(Historical!$D$7:$D$1257,MATCH(B218,Historical!$B$7:$B$1281,0))-1)*100)</f>
        <v>25</v>
      </c>
      <c r="T218" s="673">
        <f>IF(INDEX(Historical!$F$7:$F$1250,MATCH(B218,Historical!$B$7:$B$1281,0))=0,"n/a",((INDEX(Historical!$C$7:$C$1259,MATCH(B218,Historical!$B$7:$B$1281,0))/INDEX(Historical!$F$7:$F$1250,MATCH(B218,Historical!$B$7:$B$1281,0)))^(1/3)-1)*100)</f>
        <v>14.471424255333186</v>
      </c>
      <c r="U218" s="673">
        <f>IF(INDEX(Historical!$H$7:$H$1250,MATCH(B218,Historical!$B$7:$B$1281,0))=0,"n/a",((INDEX(Historical!$C$7:$C$1259,MATCH(B218,Historical!$B$7:$B$1281,0))/INDEX(Historical!$H$7:$H$1250,MATCH(B218,Historical!$B$7:$B$1281,0)))^(1/5)-1)*100)</f>
        <v>37.972966146121493</v>
      </c>
      <c r="V218" s="673" t="str">
        <f>IF(INDEX(Historical!$O$7:$O$1250,MATCH(B218,Historical!$B$7:$B$1281,0))=0,"n/a",((INDEX(Historical!$C$7:$C$1259,MATCH(B218,Historical!$B$7:$B$1281,0))/INDEX(Historical!$O$7:$O$1250,MATCH(B218,Historical!$B$7:$B$1281,0)))^(1/10)-1)*100)</f>
        <v>n/a</v>
      </c>
      <c r="W218" s="674" t="str">
        <f t="shared" si="55"/>
        <v>n/a</v>
      </c>
      <c r="X218" s="675" t="str">
        <f t="shared" si="56"/>
        <v>n/a</v>
      </c>
      <c r="Y218" s="843"/>
      <c r="Z218" s="624">
        <f t="shared" si="57"/>
        <v>26.755852842809364</v>
      </c>
      <c r="AA218" s="853">
        <f t="shared" si="58"/>
        <v>11.759197324414714</v>
      </c>
      <c r="AB218" s="854">
        <v>12</v>
      </c>
      <c r="AC218" s="833">
        <v>5.98</v>
      </c>
      <c r="AD218" s="833">
        <v>2.39</v>
      </c>
      <c r="AE218" s="833">
        <v>2.81</v>
      </c>
      <c r="AF218" s="833">
        <v>1</v>
      </c>
      <c r="AG218" s="833">
        <v>8.6999999999999993</v>
      </c>
      <c r="AH218" s="833">
        <v>-14.7</v>
      </c>
      <c r="AI218" s="833">
        <v>1.35</v>
      </c>
      <c r="AJ218" s="833">
        <v>-7.3999999999999995</v>
      </c>
      <c r="AK218" s="833">
        <v>5</v>
      </c>
      <c r="AL218" s="845">
        <v>5890</v>
      </c>
      <c r="AM218" s="839">
        <v>1.5</v>
      </c>
      <c r="AN218" s="833">
        <v>0.14000000000000001</v>
      </c>
      <c r="AO218" s="711">
        <f t="shared" si="59"/>
        <v>28.489081677224412</v>
      </c>
      <c r="AP218" s="712">
        <f t="shared" si="60"/>
        <v>40.248279001639126</v>
      </c>
      <c r="AQ218" s="855">
        <f t="shared" si="61"/>
        <v>-27.706778174146262</v>
      </c>
      <c r="AR218" s="624">
        <f>INDEX(Historical!$C$7:$C$1259,MATCH(B218,Historical!$B$7:$B$1281,0))*IF(AH218="n/a",1.03,IF(AH218&lt;0,1.01,IF(AH218&gt;10,1.1,(1+AH218/100))))</f>
        <v>1.5150000000000001</v>
      </c>
      <c r="AS218" s="853">
        <f t="shared" si="62"/>
        <v>1.5354525000000003</v>
      </c>
      <c r="AT218" s="853">
        <f t="shared" si="66"/>
        <v>1.6122251250000004</v>
      </c>
      <c r="AU218" s="853">
        <f t="shared" si="66"/>
        <v>1.6928363812500005</v>
      </c>
      <c r="AV218" s="853">
        <f t="shared" si="66"/>
        <v>1.7774782003125005</v>
      </c>
      <c r="AW218" s="624">
        <f t="shared" si="63"/>
        <v>8.132992206562502</v>
      </c>
      <c r="AX218" s="719">
        <f t="shared" si="64"/>
        <v>11.565688575885243</v>
      </c>
      <c r="AY218" s="900">
        <v>1.26</v>
      </c>
      <c r="AZ218" s="839">
        <v>125.31000000000002</v>
      </c>
      <c r="BA218" s="839">
        <v>-6.4399999999999995</v>
      </c>
      <c r="BB218" s="839">
        <v>6.9599999999999991</v>
      </c>
      <c r="BC218" s="839">
        <v>44.39</v>
      </c>
      <c r="BD218" s="874"/>
      <c r="BE218" s="597">
        <v>2015</v>
      </c>
      <c r="BF218" s="865">
        <f t="shared" si="65"/>
        <v>0</v>
      </c>
      <c r="BG218" s="849">
        <v>0.8</v>
      </c>
    </row>
    <row r="219" spans="1:59" s="831" customFormat="1" ht="12.75" customHeight="1" x14ac:dyDescent="0.2">
      <c r="A219" s="848" t="s">
        <v>4024</v>
      </c>
      <c r="B219" s="578" t="s">
        <v>4025</v>
      </c>
      <c r="C219" s="898" t="s">
        <v>245</v>
      </c>
      <c r="D219" s="898" t="s">
        <v>4286</v>
      </c>
      <c r="E219" s="705">
        <v>6</v>
      </c>
      <c r="F219" s="1153">
        <v>680</v>
      </c>
      <c r="G219" s="1153" t="s">
        <v>106</v>
      </c>
      <c r="H219" s="1153" t="s">
        <v>106</v>
      </c>
      <c r="I219" s="841">
        <v>23.75</v>
      </c>
      <c r="J219" s="624">
        <f t="shared" si="52"/>
        <v>1.263157894736842</v>
      </c>
      <c r="K219" s="844">
        <v>0.3</v>
      </c>
      <c r="L219" s="854">
        <v>1</v>
      </c>
      <c r="M219" s="615">
        <f t="shared" si="53"/>
        <v>0.3</v>
      </c>
      <c r="N219" s="837" t="s">
        <v>4354</v>
      </c>
      <c r="O219" s="706">
        <v>0.28000000000000003</v>
      </c>
      <c r="P219" s="904">
        <v>43909</v>
      </c>
      <c r="Q219" s="904">
        <v>43924</v>
      </c>
      <c r="R219" s="615">
        <f t="shared" si="54"/>
        <v>7.1428571428571281</v>
      </c>
      <c r="S219" s="673">
        <f>IF(INDEX(Historical!$D$7:$D$1257,MATCH(B219,Historical!$B$7:$B$1281,0))=0,"n/a",(INDEX(Historical!$C$7:$C$1259,MATCH(B219,Historical!$B$7:$B$1281,0))/INDEX(Historical!$D$7:$D$1257,MATCH(B219,Historical!$B$7:$B$1281,0))-1)*100)</f>
        <v>7.1428571428571397</v>
      </c>
      <c r="T219" s="673">
        <f>IF(INDEX(Historical!$F$7:$F$1250,MATCH(B219,Historical!$B$7:$B$1281,0))=0,"n/a",((INDEX(Historical!$C$7:$C$1259,MATCH(B219,Historical!$B$7:$B$1281,0))/INDEX(Historical!$F$7:$F$1250,MATCH(B219,Historical!$B$7:$B$1281,0)))^(1/3)-1)*100)</f>
        <v>14.471424255333186</v>
      </c>
      <c r="U219" s="673">
        <f>IF(INDEX(Historical!$H$7:$H$1250,MATCH(B219,Historical!$B$7:$B$1281,0))=0,"n/a",((INDEX(Historical!$C$7:$C$1259,MATCH(B219,Historical!$B$7:$B$1281,0))/INDEX(Historical!$H$7:$H$1250,MATCH(B219,Historical!$B$7:$B$1281,0)))^(1/5)-1)*100)</f>
        <v>14.869835499703509</v>
      </c>
      <c r="V219" s="673" t="str">
        <f>IF(INDEX(Historical!$O$7:$O$1250,MATCH(B219,Historical!$B$7:$B$1281,0))=0,"n/a",((INDEX(Historical!$C$7:$C$1259,MATCH(B219,Historical!$B$7:$B$1281,0))/INDEX(Historical!$O$7:$O$1250,MATCH(B219,Historical!$B$7:$B$1281,0)))^(1/10)-1)*100)</f>
        <v>n/a</v>
      </c>
      <c r="W219" s="674" t="str">
        <f t="shared" si="55"/>
        <v>n/a</v>
      </c>
      <c r="X219" s="675" t="str">
        <f t="shared" si="56"/>
        <v>n/a</v>
      </c>
      <c r="Y219" s="843"/>
      <c r="Z219" s="624">
        <f t="shared" si="57"/>
        <v>39.473684210526315</v>
      </c>
      <c r="AA219" s="853">
        <f t="shared" si="58"/>
        <v>31.25</v>
      </c>
      <c r="AB219" s="854">
        <v>12</v>
      </c>
      <c r="AC219" s="833">
        <v>0.76</v>
      </c>
      <c r="AD219" s="833" t="s">
        <v>136</v>
      </c>
      <c r="AE219" s="833">
        <v>0.39</v>
      </c>
      <c r="AF219" s="833">
        <v>1.0900000000000001</v>
      </c>
      <c r="AG219" s="833">
        <v>3.5000000000000004</v>
      </c>
      <c r="AH219" s="833">
        <v>-69.599999999999994</v>
      </c>
      <c r="AI219" s="833" t="s">
        <v>136</v>
      </c>
      <c r="AJ219" s="833">
        <v>-20.200000000000003</v>
      </c>
      <c r="AK219" s="833" t="s">
        <v>136</v>
      </c>
      <c r="AL219" s="845">
        <v>44.24</v>
      </c>
      <c r="AM219" s="839">
        <v>79.91</v>
      </c>
      <c r="AN219" s="833">
        <v>0.79</v>
      </c>
      <c r="AO219" s="711">
        <f t="shared" si="59"/>
        <v>-15.117006605559649</v>
      </c>
      <c r="AP219" s="712">
        <f t="shared" si="60"/>
        <v>16.132993394440351</v>
      </c>
      <c r="AQ219" s="855">
        <f t="shared" si="61"/>
        <v>23.040192168611682</v>
      </c>
      <c r="AR219" s="624">
        <f>INDEX(Historical!$C$7:$C$1259,MATCH(B219,Historical!$B$7:$B$1281,0))*IF(AH219="n/a",1.03,IF(AH219&lt;0,1.01,IF(AH219&gt;10,1.1,(1+AH219/100))))</f>
        <v>0.30299999999999999</v>
      </c>
      <c r="AS219" s="853">
        <f t="shared" si="62"/>
        <v>0.31208999999999998</v>
      </c>
      <c r="AT219" s="853">
        <f t="shared" si="66"/>
        <v>0.32145269999999998</v>
      </c>
      <c r="AU219" s="853">
        <f t="shared" si="66"/>
        <v>0.33109628099999999</v>
      </c>
      <c r="AV219" s="853">
        <f t="shared" si="66"/>
        <v>0.34102916943</v>
      </c>
      <c r="AW219" s="624">
        <f t="shared" si="63"/>
        <v>1.60866815043</v>
      </c>
      <c r="AX219" s="719">
        <f t="shared" si="64"/>
        <v>6.7733395807578951</v>
      </c>
      <c r="AY219" s="900">
        <v>0.95</v>
      </c>
      <c r="AZ219" s="839">
        <v>126.36</v>
      </c>
      <c r="BA219" s="839">
        <v>-10.879999999999999</v>
      </c>
      <c r="BB219" s="839">
        <v>1.53</v>
      </c>
      <c r="BC219" s="839">
        <v>32.300000000000004</v>
      </c>
      <c r="BD219" s="874"/>
      <c r="BE219" s="597">
        <v>2015</v>
      </c>
      <c r="BF219" s="865">
        <f t="shared" si="65"/>
        <v>0</v>
      </c>
      <c r="BG219" s="849">
        <v>1.3</v>
      </c>
    </row>
    <row r="220" spans="1:59" s="831" customFormat="1" ht="12.75" customHeight="1" x14ac:dyDescent="0.2">
      <c r="A220" s="848" t="s">
        <v>4073</v>
      </c>
      <c r="B220" s="578" t="s">
        <v>4074</v>
      </c>
      <c r="C220" s="898" t="s">
        <v>108</v>
      </c>
      <c r="D220" s="898" t="s">
        <v>4268</v>
      </c>
      <c r="E220" s="705">
        <v>6</v>
      </c>
      <c r="F220" s="1153">
        <v>681</v>
      </c>
      <c r="G220" s="1153" t="s">
        <v>106</v>
      </c>
      <c r="H220" s="1153" t="s">
        <v>106</v>
      </c>
      <c r="I220" s="841">
        <v>28.19</v>
      </c>
      <c r="J220" s="624">
        <f t="shared" si="52"/>
        <v>2.9797800638524294</v>
      </c>
      <c r="K220" s="844">
        <v>0.21</v>
      </c>
      <c r="L220" s="854">
        <v>4</v>
      </c>
      <c r="M220" s="615">
        <f t="shared" si="53"/>
        <v>0.84</v>
      </c>
      <c r="N220" s="607" t="s">
        <v>689</v>
      </c>
      <c r="O220" s="706">
        <v>0.2</v>
      </c>
      <c r="P220" s="1029">
        <v>43945</v>
      </c>
      <c r="Q220" s="1029">
        <v>43962</v>
      </c>
      <c r="R220" s="615">
        <f t="shared" si="54"/>
        <v>4.9999999999999902</v>
      </c>
      <c r="S220" s="673">
        <f>IF(INDEX(Historical!$D$7:$D$1257,MATCH(B220,Historical!$B$7:$B$1281,0))=0,"n/a",(INDEX(Historical!$C$7:$C$1259,MATCH(B220,Historical!$B$7:$B$1281,0))/INDEX(Historical!$D$7:$D$1257,MATCH(B220,Historical!$B$7:$B$1281,0))-1)*100)</f>
        <v>5.0632911392404889</v>
      </c>
      <c r="T220" s="673">
        <f>IF(INDEX(Historical!$F$7:$F$1250,MATCH(B220,Historical!$B$7:$B$1281,0))=0,"n/a",((INDEX(Historical!$C$7:$C$1259,MATCH(B220,Historical!$B$7:$B$1281,0))/INDEX(Historical!$F$7:$F$1250,MATCH(B220,Historical!$B$7:$B$1281,0)))^(1/3)-1)*100)</f>
        <v>5.343218065147215</v>
      </c>
      <c r="U220" s="673">
        <f>IF(INDEX(Historical!$H$7:$H$1250,MATCH(B220,Historical!$B$7:$B$1281,0))=0,"n/a",((INDEX(Historical!$C$7:$C$1259,MATCH(B220,Historical!$B$7:$B$1281,0))/INDEX(Historical!$H$7:$H$1250,MATCH(B220,Historical!$B$7:$B$1281,0)))^(1/5)-1)*100)</f>
        <v>6.0076679385227871</v>
      </c>
      <c r="V220" s="673">
        <f>IF(INDEX(Historical!$O$7:$O$1250,MATCH(B220,Historical!$B$7:$B$1281,0))=0,"n/a",((INDEX(Historical!$C$7:$C$1259,MATCH(B220,Historical!$B$7:$B$1281,0))/INDEX(Historical!$O$7:$O$1250,MATCH(B220,Historical!$B$7:$B$1281,0)))^(1/10)-1)*100)</f>
        <v>7.5726358105839386</v>
      </c>
      <c r="W220" s="674">
        <f t="shared" si="55"/>
        <v>0.79333908150265653</v>
      </c>
      <c r="X220" s="675">
        <f t="shared" si="56"/>
        <v>0.35548330997176253</v>
      </c>
      <c r="Y220" s="843"/>
      <c r="Z220" s="624">
        <f t="shared" si="57"/>
        <v>42.424242424242422</v>
      </c>
      <c r="AA220" s="853">
        <f t="shared" si="58"/>
        <v>14.237373737373739</v>
      </c>
      <c r="AB220" s="854">
        <v>13</v>
      </c>
      <c r="AC220" s="833">
        <v>1.98</v>
      </c>
      <c r="AD220" s="833" t="s">
        <v>136</v>
      </c>
      <c r="AE220" s="833">
        <v>6.19</v>
      </c>
      <c r="AF220" s="833">
        <v>4.0999999999999996</v>
      </c>
      <c r="AG220" s="833">
        <v>32.6</v>
      </c>
      <c r="AH220" s="833">
        <v>41</v>
      </c>
      <c r="AI220" s="833" t="s">
        <v>136</v>
      </c>
      <c r="AJ220" s="833">
        <v>16.900000000000002</v>
      </c>
      <c r="AK220" s="833" t="s">
        <v>136</v>
      </c>
      <c r="AL220" s="845">
        <v>250.51</v>
      </c>
      <c r="AM220" s="839">
        <v>90.08</v>
      </c>
      <c r="AN220" s="833">
        <v>0.04</v>
      </c>
      <c r="AO220" s="711">
        <f t="shared" si="59"/>
        <v>-5.2499257349985218</v>
      </c>
      <c r="AP220" s="712">
        <f t="shared" si="60"/>
        <v>8.987448002375217</v>
      </c>
      <c r="AQ220" s="855">
        <f t="shared" si="61"/>
        <v>61.070353604645298</v>
      </c>
      <c r="AR220" s="624">
        <f>INDEX(Historical!$C$7:$C$1259,MATCH(B220,Historical!$B$7:$B$1281,0))*IF(AH220="n/a",1.03,IF(AH220&lt;0,1.01,IF(AH220&gt;10,1.1,(1+AH220/100))))</f>
        <v>0.91300000000000003</v>
      </c>
      <c r="AS220" s="853">
        <f t="shared" si="62"/>
        <v>0.94039000000000006</v>
      </c>
      <c r="AT220" s="853">
        <f t="shared" si="66"/>
        <v>0.96860170000000012</v>
      </c>
      <c r="AU220" s="853">
        <f t="shared" si="66"/>
        <v>0.99765975100000015</v>
      </c>
      <c r="AV220" s="853">
        <f t="shared" si="66"/>
        <v>1.0275895435300002</v>
      </c>
      <c r="AW220" s="624">
        <f t="shared" si="63"/>
        <v>4.8472409945300008</v>
      </c>
      <c r="AX220" s="719">
        <f t="shared" si="64"/>
        <v>17.194895333558001</v>
      </c>
      <c r="AY220" s="900">
        <v>-0.06</v>
      </c>
      <c r="AZ220" s="839">
        <v>37.78</v>
      </c>
      <c r="BA220" s="839">
        <v>-21.59</v>
      </c>
      <c r="BB220" s="839">
        <v>-5.82</v>
      </c>
      <c r="BC220" s="839">
        <v>1.1199999999999999</v>
      </c>
      <c r="BD220" s="874"/>
      <c r="BE220" s="597">
        <v>2015</v>
      </c>
      <c r="BF220" s="865">
        <f t="shared" si="65"/>
        <v>0</v>
      </c>
      <c r="BG220" s="849">
        <v>17</v>
      </c>
    </row>
    <row r="221" spans="1:59" s="831" customFormat="1" ht="12.75" customHeight="1" x14ac:dyDescent="0.2">
      <c r="A221" s="848" t="s">
        <v>4446</v>
      </c>
      <c r="B221" s="578" t="s">
        <v>4422</v>
      </c>
      <c r="C221" s="898" t="s">
        <v>4276</v>
      </c>
      <c r="D221" s="898" t="s">
        <v>518</v>
      </c>
      <c r="E221" s="705">
        <v>6</v>
      </c>
      <c r="F221" s="1153">
        <v>682</v>
      </c>
      <c r="G221" s="1153" t="s">
        <v>106</v>
      </c>
      <c r="H221" s="1153" t="s">
        <v>106</v>
      </c>
      <c r="I221" s="841">
        <v>1828.36</v>
      </c>
      <c r="J221" s="624">
        <f t="shared" si="52"/>
        <v>0.54693823973396927</v>
      </c>
      <c r="K221" s="844">
        <v>2.5</v>
      </c>
      <c r="L221" s="854">
        <v>4</v>
      </c>
      <c r="M221" s="615">
        <f t="shared" si="53"/>
        <v>10</v>
      </c>
      <c r="N221" s="837" t="s">
        <v>4442</v>
      </c>
      <c r="O221" s="706">
        <v>2.25</v>
      </c>
      <c r="P221" s="606">
        <v>44060</v>
      </c>
      <c r="Q221" s="606">
        <v>44078</v>
      </c>
      <c r="R221" s="615">
        <f t="shared" si="54"/>
        <v>11.111111111111111</v>
      </c>
      <c r="S221" s="673">
        <f>IF(INDEX(Historical!$D$7:$D$1257,MATCH(B221,Historical!$B$7:$B$1281,0))=0,"n/a",(INDEX(Historical!$C$7:$C$1259,MATCH(B221,Historical!$B$7:$B$1281,0))/INDEX(Historical!$D$7:$D$1257,MATCH(B221,Historical!$B$7:$B$1281,0))-1)*100)</f>
        <v>11.764705882352944</v>
      </c>
      <c r="T221" s="673">
        <f>IF(INDEX(Historical!$F$7:$F$1250,MATCH(B221,Historical!$B$7:$B$1281,0))=0,"n/a",((INDEX(Historical!$C$7:$C$1259,MATCH(B221,Historical!$B$7:$B$1281,0))/INDEX(Historical!$F$7:$F$1250,MATCH(B221,Historical!$B$7:$B$1281,0)))^(1/3)-1)*100)</f>
        <v>13.484552524869731</v>
      </c>
      <c r="U221" s="673">
        <f>IF(INDEX(Historical!$H$7:$H$1250,MATCH(B221,Historical!$B$7:$B$1281,0))=0,"n/a",((INDEX(Historical!$C$7:$C$1259,MATCH(B221,Historical!$B$7:$B$1281,0))/INDEX(Historical!$H$7:$H$1250,MATCH(B221,Historical!$B$7:$B$1281,0)))^(1/5)-1)*100)</f>
        <v>44.652674988814752</v>
      </c>
      <c r="V221" s="673" t="str">
        <f>IF(INDEX(Historical!$O$7:$O$1250,MATCH(B221,Historical!$B$7:$B$1281,0))=0,"n/a",((INDEX(Historical!$C$7:$C$1259,MATCH(B221,Historical!$B$7:$B$1281,0))/INDEX(Historical!$O$7:$O$1250,MATCH(B221,Historical!$B$7:$B$1281,0)))^(1/10)-1)*100)</f>
        <v>n/a</v>
      </c>
      <c r="W221" s="674" t="str">
        <f t="shared" si="55"/>
        <v>n/a</v>
      </c>
      <c r="X221" s="675">
        <f t="shared" si="56"/>
        <v>1.6661445891348787</v>
      </c>
      <c r="Y221" s="843"/>
      <c r="Z221" s="624">
        <f t="shared" si="57"/>
        <v>19.542700801250732</v>
      </c>
      <c r="AA221" s="853">
        <f t="shared" si="58"/>
        <v>35.731092436974784</v>
      </c>
      <c r="AB221" s="854">
        <v>12</v>
      </c>
      <c r="AC221" s="833">
        <v>51.17</v>
      </c>
      <c r="AD221" s="833">
        <v>2.06</v>
      </c>
      <c r="AE221" s="833">
        <v>8.0299999999999994</v>
      </c>
      <c r="AF221" s="833">
        <v>7.11</v>
      </c>
      <c r="AG221" s="833">
        <v>24.3</v>
      </c>
      <c r="AH221" s="833">
        <v>64.7</v>
      </c>
      <c r="AI221" s="833">
        <v>16.869999999999997</v>
      </c>
      <c r="AJ221" s="833">
        <v>26.8</v>
      </c>
      <c r="AK221" s="833">
        <v>16.8</v>
      </c>
      <c r="AL221" s="845">
        <v>10640</v>
      </c>
      <c r="AM221" s="839">
        <v>0.3</v>
      </c>
      <c r="AN221" s="833">
        <v>1.45</v>
      </c>
      <c r="AO221" s="711">
        <f t="shared" si="59"/>
        <v>9.4685207915739369</v>
      </c>
      <c r="AP221" s="712">
        <f t="shared" si="60"/>
        <v>45.199613228548721</v>
      </c>
      <c r="AQ221" s="855">
        <f t="shared" si="61"/>
        <v>236.02120781409073</v>
      </c>
      <c r="AR221" s="624">
        <f>INDEX(Historical!$C$7:$C$1259,MATCH(B221,Historical!$B$7:$B$1281,0))*IF(AH221="n/a",1.03,IF(AH221&lt;0,1.01,IF(AH221&gt;10,1.1,(1+AH221/100))))</f>
        <v>10.450000000000001</v>
      </c>
      <c r="AS221" s="853">
        <f t="shared" si="62"/>
        <v>11.495000000000003</v>
      </c>
      <c r="AT221" s="853">
        <f t="shared" si="66"/>
        <v>12.644500000000004</v>
      </c>
      <c r="AU221" s="853">
        <f t="shared" si="66"/>
        <v>13.908950000000006</v>
      </c>
      <c r="AV221" s="853">
        <f t="shared" si="66"/>
        <v>15.299845000000008</v>
      </c>
      <c r="AW221" s="624">
        <f t="shared" si="63"/>
        <v>63.798295000000024</v>
      </c>
      <c r="AX221" s="719">
        <f t="shared" si="64"/>
        <v>3.4893727165328507</v>
      </c>
      <c r="AY221" s="900">
        <v>0.54</v>
      </c>
      <c r="AZ221" s="839">
        <v>22.770000000000003</v>
      </c>
      <c r="BA221" s="839">
        <v>-21.42</v>
      </c>
      <c r="BB221" s="839">
        <v>-5.6000000000000005</v>
      </c>
      <c r="BC221" s="839">
        <v>-4.09</v>
      </c>
      <c r="BD221" s="874"/>
      <c r="BE221" s="597">
        <v>2015</v>
      </c>
      <c r="BF221" s="865">
        <f t="shared" si="65"/>
        <v>0</v>
      </c>
      <c r="BG221" s="849">
        <v>7.9</v>
      </c>
    </row>
    <row r="222" spans="1:59" s="831" customFormat="1" ht="12.75" customHeight="1" x14ac:dyDescent="0.2">
      <c r="A222" s="848" t="s">
        <v>4370</v>
      </c>
      <c r="B222" s="578" t="s">
        <v>4369</v>
      </c>
      <c r="C222" s="898" t="s">
        <v>108</v>
      </c>
      <c r="D222" s="898" t="s">
        <v>4268</v>
      </c>
      <c r="E222" s="705">
        <v>6</v>
      </c>
      <c r="F222" s="1153">
        <v>683</v>
      </c>
      <c r="G222" s="1153" t="s">
        <v>106</v>
      </c>
      <c r="H222" s="1153" t="s">
        <v>106</v>
      </c>
      <c r="I222" s="841">
        <v>66.510000000000005</v>
      </c>
      <c r="J222" s="624">
        <f t="shared" si="52"/>
        <v>1.9846639603067207</v>
      </c>
      <c r="K222" s="844">
        <v>0.33</v>
      </c>
      <c r="L222" s="854">
        <v>4</v>
      </c>
      <c r="M222" s="615">
        <f t="shared" si="53"/>
        <v>1.32</v>
      </c>
      <c r="N222" s="837" t="s">
        <v>148</v>
      </c>
      <c r="O222" s="706">
        <v>0.31</v>
      </c>
      <c r="P222" s="606">
        <v>44075</v>
      </c>
      <c r="Q222" s="606">
        <v>44089</v>
      </c>
      <c r="R222" s="615">
        <f t="shared" si="54"/>
        <v>6.4516129032258114</v>
      </c>
      <c r="S222" s="673">
        <f>IF(INDEX(Historical!$D$7:$D$1257,MATCH(B222,Historical!$B$7:$B$1281,0))=0,"n/a",(INDEX(Historical!$C$7:$C$1259,MATCH(B222,Historical!$B$7:$B$1281,0))/INDEX(Historical!$D$7:$D$1257,MATCH(B222,Historical!$B$7:$B$1281,0))-1)*100)</f>
        <v>6.6666666666666652</v>
      </c>
      <c r="T222" s="673">
        <f>IF(INDEX(Historical!$F$7:$F$1250,MATCH(B222,Historical!$B$7:$B$1281,0))=0,"n/a",((INDEX(Historical!$C$7:$C$1259,MATCH(B222,Historical!$B$7:$B$1281,0))/INDEX(Historical!$F$7:$F$1250,MATCH(B222,Historical!$B$7:$B$1281,0)))^(1/3)-1)*100)</f>
        <v>16.960709528514649</v>
      </c>
      <c r="U222" s="673">
        <f>IF(INDEX(Historical!$H$7:$H$1250,MATCH(B222,Historical!$B$7:$B$1281,0))=0,"n/a",((INDEX(Historical!$C$7:$C$1259,MATCH(B222,Historical!$B$7:$B$1281,0))/INDEX(Historical!$H$7:$H$1250,MATCH(B222,Historical!$B$7:$B$1281,0)))^(1/5)-1)*100)</f>
        <v>53.540779854951005</v>
      </c>
      <c r="V222" s="673" t="str">
        <f>IF(INDEX(Historical!$O$7:$O$1250,MATCH(B222,Historical!$B$7:$B$1281,0))=0,"n/a",((INDEX(Historical!$C$7:$C$1259,MATCH(B222,Historical!$B$7:$B$1281,0))/INDEX(Historical!$O$7:$O$1250,MATCH(B222,Historical!$B$7:$B$1281,0)))^(1/10)-1)*100)</f>
        <v>n/a</v>
      </c>
      <c r="W222" s="674" t="str">
        <f t="shared" si="55"/>
        <v>n/a</v>
      </c>
      <c r="X222" s="675">
        <f t="shared" si="56"/>
        <v>2.9911050198296651</v>
      </c>
      <c r="Y222" s="843"/>
      <c r="Z222" s="624">
        <f t="shared" si="57"/>
        <v>33</v>
      </c>
      <c r="AA222" s="853">
        <f t="shared" si="58"/>
        <v>16.627500000000001</v>
      </c>
      <c r="AB222" s="854">
        <v>3</v>
      </c>
      <c r="AC222" s="833">
        <v>4</v>
      </c>
      <c r="AD222" s="833">
        <v>1.93</v>
      </c>
      <c r="AE222" s="833">
        <v>3.42</v>
      </c>
      <c r="AF222" s="833">
        <v>3.31</v>
      </c>
      <c r="AG222" s="833">
        <v>22.7</v>
      </c>
      <c r="AH222" s="833">
        <v>14.799999999999999</v>
      </c>
      <c r="AI222" s="833">
        <v>-7.5</v>
      </c>
      <c r="AJ222" s="833">
        <v>17.899999999999999</v>
      </c>
      <c r="AK222" s="833">
        <v>8.6999999999999993</v>
      </c>
      <c r="AL222" s="845">
        <v>4540</v>
      </c>
      <c r="AM222" s="839">
        <v>0.13999999999999999</v>
      </c>
      <c r="AN222" s="833">
        <v>0</v>
      </c>
      <c r="AO222" s="711">
        <f t="shared" si="59"/>
        <v>38.897943815257719</v>
      </c>
      <c r="AP222" s="712">
        <f t="shared" si="60"/>
        <v>55.525443815257724</v>
      </c>
      <c r="AQ222" s="855">
        <f t="shared" si="61"/>
        <v>56.399808184025616</v>
      </c>
      <c r="AR222" s="624">
        <f>INDEX(Historical!$C$7:$C$1259,MATCH(B222,Historical!$B$7:$B$1281,0))*IF(AH222="n/a",1.03,IF(AH222&lt;0,1.01,IF(AH222&gt;10,1.1,(1+AH222/100))))</f>
        <v>1.4080000000000001</v>
      </c>
      <c r="AS222" s="853">
        <f t="shared" si="62"/>
        <v>1.4220800000000002</v>
      </c>
      <c r="AT222" s="853">
        <f t="shared" si="66"/>
        <v>1.5458009600000002</v>
      </c>
      <c r="AU222" s="853">
        <f t="shared" si="66"/>
        <v>1.6802856435200002</v>
      </c>
      <c r="AV222" s="853">
        <f t="shared" si="66"/>
        <v>1.8264704945062402</v>
      </c>
      <c r="AW222" s="624">
        <f t="shared" si="63"/>
        <v>7.8826370980262412</v>
      </c>
      <c r="AX222" s="719">
        <f t="shared" si="64"/>
        <v>11.851807394416239</v>
      </c>
      <c r="AY222" s="900">
        <v>0.71</v>
      </c>
      <c r="AZ222" s="839">
        <v>40.200000000000003</v>
      </c>
      <c r="BA222" s="839">
        <v>-9.2100000000000009</v>
      </c>
      <c r="BB222" s="839">
        <v>-0.69</v>
      </c>
      <c r="BC222" s="839">
        <v>6</v>
      </c>
      <c r="BD222" s="874"/>
      <c r="BE222" s="597">
        <v>2015</v>
      </c>
      <c r="BF222" s="865">
        <f t="shared" si="65"/>
        <v>0</v>
      </c>
      <c r="BG222" s="849">
        <v>14.899999999999999</v>
      </c>
    </row>
    <row r="223" spans="1:59" s="831" customFormat="1" ht="12.75" customHeight="1" x14ac:dyDescent="0.2">
      <c r="A223" s="848" t="s">
        <v>4398</v>
      </c>
      <c r="B223" s="578" t="s">
        <v>4395</v>
      </c>
      <c r="C223" s="898" t="s">
        <v>4253</v>
      </c>
      <c r="D223" s="898" t="s">
        <v>4254</v>
      </c>
      <c r="E223" s="705">
        <v>6</v>
      </c>
      <c r="F223" s="1153">
        <v>684</v>
      </c>
      <c r="G223" s="1153" t="s">
        <v>106</v>
      </c>
      <c r="H223" s="1153" t="s">
        <v>106</v>
      </c>
      <c r="I223" s="841">
        <v>33.5</v>
      </c>
      <c r="J223" s="624">
        <f t="shared" si="52"/>
        <v>4.2985074626865671</v>
      </c>
      <c r="K223" s="844">
        <v>0.36</v>
      </c>
      <c r="L223" s="854">
        <v>4</v>
      </c>
      <c r="M223" s="615">
        <f t="shared" si="53"/>
        <v>1.44</v>
      </c>
      <c r="N223" s="837" t="s">
        <v>318</v>
      </c>
      <c r="O223" s="706">
        <v>0.35</v>
      </c>
      <c r="P223" s="606">
        <v>44103</v>
      </c>
      <c r="Q223" s="606">
        <v>44119</v>
      </c>
      <c r="R223" s="615">
        <f t="shared" si="54"/>
        <v>2.8571428571428599</v>
      </c>
      <c r="S223" s="673">
        <f>IF(INDEX(Historical!$D$7:$D$1257,MATCH(B223,Historical!$B$7:$B$1281,0))=0,"n/a",(INDEX(Historical!$C$7:$C$1259,MATCH(B223,Historical!$B$7:$B$1281,0))/INDEX(Historical!$D$7:$D$1257,MATCH(B223,Historical!$B$7:$B$1281,0))-1)*100)</f>
        <v>5.2238805970149071</v>
      </c>
      <c r="T223" s="673">
        <f>IF(INDEX(Historical!$F$7:$F$1250,MATCH(B223,Historical!$B$7:$B$1281,0))=0,"n/a",((INDEX(Historical!$C$7:$C$1259,MATCH(B223,Historical!$B$7:$B$1281,0))/INDEX(Historical!$F$7:$F$1250,MATCH(B223,Historical!$B$7:$B$1281,0)))^(1/3)-1)*100)</f>
        <v>6.1155514037638969</v>
      </c>
      <c r="U223" s="673">
        <f>IF(INDEX(Historical!$H$7:$H$1250,MATCH(B223,Historical!$B$7:$B$1281,0))=0,"n/a",((INDEX(Historical!$C$7:$C$1259,MATCH(B223,Historical!$B$7:$B$1281,0))/INDEX(Historical!$H$7:$H$1250,MATCH(B223,Historical!$B$7:$B$1281,0)))^(1/5)-1)*100)</f>
        <v>9.7901038177489639</v>
      </c>
      <c r="V223" s="673" t="str">
        <f>IF(INDEX(Historical!$O$7:$O$1250,MATCH(B223,Historical!$B$7:$B$1281,0))=0,"n/a",((INDEX(Historical!$C$7:$C$1259,MATCH(B223,Historical!$B$7:$B$1281,0))/INDEX(Historical!$O$7:$O$1250,MATCH(B223,Historical!$B$7:$B$1281,0)))^(1/10)-1)*100)</f>
        <v>n/a</v>
      </c>
      <c r="W223" s="674" t="str">
        <f t="shared" si="55"/>
        <v>n/a</v>
      </c>
      <c r="X223" s="675">
        <f t="shared" si="56"/>
        <v>2.1282834386410792</v>
      </c>
      <c r="Y223" s="843"/>
      <c r="Z223" s="624">
        <f t="shared" si="57"/>
        <v>171.42857142857142</v>
      </c>
      <c r="AA223" s="853">
        <f t="shared" si="58"/>
        <v>39.88095238095238</v>
      </c>
      <c r="AB223" s="854">
        <v>12</v>
      </c>
      <c r="AC223" s="833">
        <v>0.84</v>
      </c>
      <c r="AD223" s="833">
        <v>6.53</v>
      </c>
      <c r="AE223" s="833">
        <v>12.68</v>
      </c>
      <c r="AF223" s="833">
        <v>1.75</v>
      </c>
      <c r="AG223" s="833">
        <v>4.3999999999999995</v>
      </c>
      <c r="AH223" s="833">
        <v>-32.1</v>
      </c>
      <c r="AI223" s="833">
        <v>11.450000000000001</v>
      </c>
      <c r="AJ223" s="833">
        <v>4.5999999999999996</v>
      </c>
      <c r="AK223" s="833">
        <v>6.09</v>
      </c>
      <c r="AL223" s="845">
        <v>8800</v>
      </c>
      <c r="AM223" s="839">
        <v>0.8</v>
      </c>
      <c r="AN223" s="833">
        <v>0.74</v>
      </c>
      <c r="AO223" s="711">
        <f t="shared" si="59"/>
        <v>-25.79234110051685</v>
      </c>
      <c r="AP223" s="712">
        <f t="shared" si="60"/>
        <v>14.088611280435531</v>
      </c>
      <c r="AQ223" s="855">
        <f t="shared" si="61"/>
        <v>76.120749823859541</v>
      </c>
      <c r="AR223" s="624">
        <f>INDEX(Historical!$C$7:$C$1259,MATCH(B223,Historical!$B$7:$B$1281,0))*IF(AH223="n/a",1.03,IF(AH223&lt;0,1.01,IF(AH223&gt;10,1.1,(1+AH223/100))))</f>
        <v>1.4240999999999999</v>
      </c>
      <c r="AS223" s="853">
        <f t="shared" si="62"/>
        <v>1.5665100000000001</v>
      </c>
      <c r="AT223" s="853">
        <f t="shared" si="66"/>
        <v>1.661910459</v>
      </c>
      <c r="AU223" s="853">
        <f t="shared" si="66"/>
        <v>1.7631208059530998</v>
      </c>
      <c r="AV223" s="853">
        <f t="shared" si="66"/>
        <v>1.8704948630356435</v>
      </c>
      <c r="AW223" s="624">
        <f t="shared" si="63"/>
        <v>8.2861361279887422</v>
      </c>
      <c r="AX223" s="719">
        <f t="shared" si="64"/>
        <v>24.734734710414156</v>
      </c>
      <c r="AY223" s="900">
        <v>1.23</v>
      </c>
      <c r="AZ223" s="839">
        <v>133.78</v>
      </c>
      <c r="BA223" s="839">
        <v>-6.22</v>
      </c>
      <c r="BB223" s="839">
        <v>2.17</v>
      </c>
      <c r="BC223" s="839">
        <v>15.190000000000001</v>
      </c>
      <c r="BD223" s="874"/>
      <c r="BE223" s="597">
        <v>2015</v>
      </c>
      <c r="BF223" s="865">
        <f t="shared" si="65"/>
        <v>0</v>
      </c>
      <c r="BG223" s="849">
        <v>2.4</v>
      </c>
    </row>
    <row r="224" spans="1:59" s="831" customFormat="1" ht="12.75" customHeight="1" x14ac:dyDescent="0.2">
      <c r="A224" s="848" t="s">
        <v>4536</v>
      </c>
      <c r="B224" s="578" t="s">
        <v>4535</v>
      </c>
      <c r="C224" s="898" t="s">
        <v>108</v>
      </c>
      <c r="D224" s="898" t="s">
        <v>4272</v>
      </c>
      <c r="E224" s="705">
        <v>6</v>
      </c>
      <c r="F224" s="1153">
        <v>685</v>
      </c>
      <c r="G224" s="1153" t="s">
        <v>106</v>
      </c>
      <c r="H224" s="1153" t="s">
        <v>106</v>
      </c>
      <c r="I224" s="841">
        <v>42.04</v>
      </c>
      <c r="J224" s="624">
        <f t="shared" si="52"/>
        <v>1.4272121788772598</v>
      </c>
      <c r="K224" s="844">
        <v>0.15</v>
      </c>
      <c r="L224" s="854">
        <v>4</v>
      </c>
      <c r="M224" s="615">
        <f t="shared" si="53"/>
        <v>0.6</v>
      </c>
      <c r="N224" s="837" t="s">
        <v>808</v>
      </c>
      <c r="O224" s="706">
        <v>0.13</v>
      </c>
      <c r="P224" s="606">
        <v>44141</v>
      </c>
      <c r="Q224" s="606">
        <v>44151</v>
      </c>
      <c r="R224" s="615">
        <f t="shared" si="54"/>
        <v>15.384615384615378</v>
      </c>
      <c r="S224" s="673">
        <f>IF(INDEX(Historical!$D$7:$D$1257,MATCH(B224,Historical!$B$7:$B$1281,0))=0,"n/a",(INDEX(Historical!$C$7:$C$1259,MATCH(B224,Historical!$B$7:$B$1281,0))/INDEX(Historical!$D$7:$D$1257,MATCH(B224,Historical!$B$7:$B$1281,0))-1)*100)</f>
        <v>14.285714285714302</v>
      </c>
      <c r="T224" s="673">
        <f>IF(INDEX(Historical!$F$7:$F$1250,MATCH(B224,Historical!$B$7:$B$1281,0))=0,"n/a",((INDEX(Historical!$C$7:$C$1259,MATCH(B224,Historical!$B$7:$B$1281,0))/INDEX(Historical!$F$7:$F$1250,MATCH(B224,Historical!$B$7:$B$1281,0)))^(1/3)-1)*100)</f>
        <v>18.096321418390858</v>
      </c>
      <c r="U224" s="673">
        <f>IF(INDEX(Historical!$H$7:$H$1250,MATCH(B224,Historical!$B$7:$B$1281,0))=0,"n/a",((INDEX(Historical!$C$7:$C$1259,MATCH(B224,Historical!$B$7:$B$1281,0))/INDEX(Historical!$H$7:$H$1250,MATCH(B224,Historical!$B$7:$B$1281,0)))^(1/5)-1)*100)</f>
        <v>36.082210785873883</v>
      </c>
      <c r="V224" s="673" t="str">
        <f>IF(INDEX(Historical!$O$7:$O$1250,MATCH(B224,Historical!$B$7:$B$1281,0))=0,"n/a",((INDEX(Historical!$C$7:$C$1259,MATCH(B224,Historical!$B$7:$B$1281,0))/INDEX(Historical!$O$7:$O$1250,MATCH(B224,Historical!$B$7:$B$1281,0)))^(1/10)-1)*100)</f>
        <v>n/a</v>
      </c>
      <c r="W224" s="674" t="str">
        <f t="shared" si="55"/>
        <v>n/a</v>
      </c>
      <c r="X224" s="675">
        <f t="shared" si="56"/>
        <v>2.4884283300602683</v>
      </c>
      <c r="Y224" s="843"/>
      <c r="Z224" s="624">
        <f t="shared" si="57"/>
        <v>26.200873362445414</v>
      </c>
      <c r="AA224" s="853">
        <f t="shared" si="58"/>
        <v>18.358078602620086</v>
      </c>
      <c r="AB224" s="854">
        <v>12</v>
      </c>
      <c r="AC224" s="833">
        <v>2.29</v>
      </c>
      <c r="AD224" s="833">
        <v>2.2799999999999998</v>
      </c>
      <c r="AE224" s="833">
        <v>7.06</v>
      </c>
      <c r="AF224" s="833">
        <v>2.12</v>
      </c>
      <c r="AG224" s="833">
        <v>12.2</v>
      </c>
      <c r="AH224" s="833">
        <v>-1.6</v>
      </c>
      <c r="AI224" s="833">
        <v>8.25</v>
      </c>
      <c r="AJ224" s="833">
        <v>14.499999999999998</v>
      </c>
      <c r="AK224" s="833">
        <v>8</v>
      </c>
      <c r="AL224" s="845">
        <v>781.66</v>
      </c>
      <c r="AM224" s="839">
        <v>1.7000000000000002</v>
      </c>
      <c r="AN224" s="833">
        <v>0</v>
      </c>
      <c r="AO224" s="711">
        <f t="shared" si="59"/>
        <v>19.151344362131059</v>
      </c>
      <c r="AP224" s="712">
        <f t="shared" si="60"/>
        <v>37.509422964751145</v>
      </c>
      <c r="AQ224" s="855">
        <f t="shared" si="61"/>
        <v>31.519540816910265</v>
      </c>
      <c r="AR224" s="624">
        <f>INDEX(Historical!$C$7:$C$1259,MATCH(B224,Historical!$B$7:$B$1281,0))*IF(AH224="n/a",1.03,IF(AH224&lt;0,1.01,IF(AH224&gt;10,1.1,(1+AH224/100))))</f>
        <v>0.5656000000000001</v>
      </c>
      <c r="AS224" s="853">
        <f t="shared" si="62"/>
        <v>0.61226200000000008</v>
      </c>
      <c r="AT224" s="853">
        <f t="shared" si="66"/>
        <v>0.66124296000000016</v>
      </c>
      <c r="AU224" s="853">
        <f t="shared" si="66"/>
        <v>0.71414239680000025</v>
      </c>
      <c r="AV224" s="853">
        <f t="shared" si="66"/>
        <v>0.7712737885440003</v>
      </c>
      <c r="AW224" s="624">
        <f t="shared" si="63"/>
        <v>3.3245211453440007</v>
      </c>
      <c r="AX224" s="719">
        <f t="shared" si="64"/>
        <v>7.9079951126165575</v>
      </c>
      <c r="AY224" s="900">
        <v>0.95</v>
      </c>
      <c r="AZ224" s="839">
        <v>169.31</v>
      </c>
      <c r="BA224" s="839">
        <v>-5.89</v>
      </c>
      <c r="BB224" s="839">
        <v>15.939999999999998</v>
      </c>
      <c r="BC224" s="839">
        <v>58.75</v>
      </c>
      <c r="BD224" s="874"/>
      <c r="BE224" s="597">
        <v>2015</v>
      </c>
      <c r="BF224" s="865">
        <f t="shared" si="65"/>
        <v>0</v>
      </c>
      <c r="BG224" s="849">
        <v>1.4000000000000001</v>
      </c>
    </row>
    <row r="225" spans="1:59" s="831" customFormat="1" ht="12.75" customHeight="1" x14ac:dyDescent="0.2">
      <c r="A225" s="848" t="s">
        <v>4454</v>
      </c>
      <c r="B225" s="578" t="s">
        <v>3962</v>
      </c>
      <c r="C225" s="898" t="s">
        <v>112</v>
      </c>
      <c r="D225" s="898" t="s">
        <v>211</v>
      </c>
      <c r="E225" s="705">
        <v>6</v>
      </c>
      <c r="F225" s="1153">
        <v>686</v>
      </c>
      <c r="G225" s="1153" t="s">
        <v>106</v>
      </c>
      <c r="H225" s="1153" t="s">
        <v>106</v>
      </c>
      <c r="I225" s="841">
        <v>13.89</v>
      </c>
      <c r="J225" s="624">
        <f t="shared" si="52"/>
        <v>1.5838732901367891</v>
      </c>
      <c r="K225" s="844">
        <v>5.5E-2</v>
      </c>
      <c r="L225" s="854">
        <v>4</v>
      </c>
      <c r="M225" s="615">
        <f t="shared" si="53"/>
        <v>0.22</v>
      </c>
      <c r="N225" s="837" t="s">
        <v>1235</v>
      </c>
      <c r="O225" s="706">
        <v>5.2499999999999998E-2</v>
      </c>
      <c r="P225" s="606">
        <v>44144</v>
      </c>
      <c r="Q225" s="606">
        <v>44155</v>
      </c>
      <c r="R225" s="615">
        <f t="shared" si="54"/>
        <v>4.7619047619047663</v>
      </c>
      <c r="S225" s="673">
        <f>IF(INDEX(Historical!$D$7:$D$1257,MATCH(B225,Historical!$B$7:$B$1281,0))=0,"n/a",(INDEX(Historical!$C$7:$C$1259,MATCH(B225,Historical!$B$7:$B$1281,0))/INDEX(Historical!$D$7:$D$1257,MATCH(B225,Historical!$B$7:$B$1281,0))-1)*100)</f>
        <v>3.6585365853658347</v>
      </c>
      <c r="T225" s="673">
        <f>IF(INDEX(Historical!$F$7:$F$1250,MATCH(B225,Historical!$B$7:$B$1281,0))=0,"n/a",((INDEX(Historical!$C$7:$C$1259,MATCH(B225,Historical!$B$7:$B$1281,0))/INDEX(Historical!$F$7:$F$1250,MATCH(B225,Historical!$B$7:$B$1281,0)))^(1/3)-1)*100)</f>
        <v>9.9207418039544812</v>
      </c>
      <c r="U225" s="673">
        <f>IF(INDEX(Historical!$H$7:$H$1250,MATCH(B225,Historical!$B$7:$B$1281,0))=0,"n/a",((INDEX(Historical!$C$7:$C$1259,MATCH(B225,Historical!$B$7:$B$1281,0))/INDEX(Historical!$H$7:$H$1250,MATCH(B225,Historical!$B$7:$B$1281,0)))^(1/5)-1)*100)</f>
        <v>22.352105233441222</v>
      </c>
      <c r="V225" s="673">
        <f>IF(INDEX(Historical!$O$7:$O$1250,MATCH(B225,Historical!$B$7:$B$1281,0))=0,"n/a",((INDEX(Historical!$C$7:$C$1259,MATCH(B225,Historical!$B$7:$B$1281,0))/INDEX(Historical!$O$7:$O$1250,MATCH(B225,Historical!$B$7:$B$1281,0)))^(1/10)-1)*100)</f>
        <v>11.744482717525218</v>
      </c>
      <c r="W225" s="674">
        <f t="shared" si="55"/>
        <v>1.9032004875010136</v>
      </c>
      <c r="X225" s="675">
        <f t="shared" si="56"/>
        <v>0.52346850663796773</v>
      </c>
      <c r="Y225" s="843"/>
      <c r="Z225" s="624">
        <f t="shared" si="57"/>
        <v>44.897959183673471</v>
      </c>
      <c r="AA225" s="853">
        <f t="shared" si="58"/>
        <v>28.346938775510207</v>
      </c>
      <c r="AB225" s="854">
        <v>9</v>
      </c>
      <c r="AC225" s="833">
        <v>0.49</v>
      </c>
      <c r="AD225" s="833">
        <v>2.8</v>
      </c>
      <c r="AE225" s="833">
        <v>2.19</v>
      </c>
      <c r="AF225" s="833">
        <v>3.34</v>
      </c>
      <c r="AG225" s="833">
        <v>12.5</v>
      </c>
      <c r="AH225" s="833">
        <v>14.2</v>
      </c>
      <c r="AI225" s="833">
        <v>13.16</v>
      </c>
      <c r="AJ225" s="833">
        <v>42.699999999999996</v>
      </c>
      <c r="AK225" s="833">
        <v>10</v>
      </c>
      <c r="AL225" s="845">
        <v>2160</v>
      </c>
      <c r="AM225" s="839">
        <v>0.5</v>
      </c>
      <c r="AN225" s="833">
        <v>0.68</v>
      </c>
      <c r="AO225" s="711">
        <f t="shared" si="59"/>
        <v>-4.4109602519321953</v>
      </c>
      <c r="AP225" s="712">
        <f t="shared" si="60"/>
        <v>23.935978523578012</v>
      </c>
      <c r="AQ225" s="855">
        <f t="shared" si="61"/>
        <v>105.13277598256434</v>
      </c>
      <c r="AR225" s="624">
        <f>INDEX(Historical!$C$7:$C$1259,MATCH(B225,Historical!$B$7:$B$1281,0))*IF(AH225="n/a",1.03,IF(AH225&lt;0,1.01,IF(AH225&gt;10,1.1,(1+AH225/100))))</f>
        <v>0.23375000000000001</v>
      </c>
      <c r="AS225" s="853">
        <f t="shared" si="62"/>
        <v>0.25712500000000005</v>
      </c>
      <c r="AT225" s="853">
        <f t="shared" si="66"/>
        <v>0.28283750000000007</v>
      </c>
      <c r="AU225" s="853">
        <f t="shared" si="66"/>
        <v>0.31112125000000013</v>
      </c>
      <c r="AV225" s="853">
        <f t="shared" si="66"/>
        <v>0.34223337500000017</v>
      </c>
      <c r="AW225" s="624">
        <f t="shared" si="63"/>
        <v>1.4270671250000004</v>
      </c>
      <c r="AX225" s="719">
        <f t="shared" si="64"/>
        <v>10.274061375089996</v>
      </c>
      <c r="AY225" s="900">
        <v>1.29</v>
      </c>
      <c r="AZ225" s="839">
        <v>96.6</v>
      </c>
      <c r="BA225" s="839">
        <v>-3</v>
      </c>
      <c r="BB225" s="839">
        <v>6.81</v>
      </c>
      <c r="BC225" s="839">
        <v>21.29</v>
      </c>
      <c r="BD225" s="874"/>
      <c r="BE225" s="597">
        <v>2015</v>
      </c>
      <c r="BF225" s="865">
        <f t="shared" si="65"/>
        <v>0</v>
      </c>
      <c r="BG225" s="849">
        <v>5.7</v>
      </c>
    </row>
    <row r="226" spans="1:59" s="831" customFormat="1" ht="12.75" customHeight="1" x14ac:dyDescent="0.2">
      <c r="A226" s="848" t="s">
        <v>4405</v>
      </c>
      <c r="B226" s="831" t="s">
        <v>4403</v>
      </c>
      <c r="C226" s="898" t="s">
        <v>131</v>
      </c>
      <c r="D226" s="898" t="s">
        <v>4263</v>
      </c>
      <c r="E226" s="705">
        <v>6</v>
      </c>
      <c r="F226" s="1153">
        <v>687</v>
      </c>
      <c r="G226" s="1153" t="s">
        <v>106</v>
      </c>
      <c r="H226" s="1153" t="s">
        <v>106</v>
      </c>
      <c r="I226" s="841">
        <v>99.47</v>
      </c>
      <c r="J226" s="624">
        <f t="shared" si="52"/>
        <v>3.820247310746959</v>
      </c>
      <c r="K226" s="844">
        <v>0.95</v>
      </c>
      <c r="L226" s="854">
        <v>4</v>
      </c>
      <c r="M226" s="615">
        <f t="shared" si="53"/>
        <v>3.8</v>
      </c>
      <c r="N226" s="837" t="s">
        <v>4239</v>
      </c>
      <c r="O226" s="706">
        <v>0.93</v>
      </c>
      <c r="P226" s="606">
        <v>44145</v>
      </c>
      <c r="Q226" s="606">
        <v>44166</v>
      </c>
      <c r="R226" s="615">
        <f t="shared" si="54"/>
        <v>2.1505376344085918</v>
      </c>
      <c r="S226" s="673">
        <f>IF(INDEX(Historical!$D$7:$D$1257,MATCH(B226,Historical!$B$7:$B$1281,0))=0,"n/a",(INDEX(Historical!$C$7:$C$1259,MATCH(B226,Historical!$B$7:$B$1281,0))/INDEX(Historical!$D$7:$D$1257,MATCH(B226,Historical!$B$7:$B$1281,0))-1)*100)</f>
        <v>2.1857923497267784</v>
      </c>
      <c r="T226" s="673">
        <f>IF(INDEX(Historical!$F$7:$F$1250,MATCH(B226,Historical!$B$7:$B$1281,0))=0,"n/a",((INDEX(Historical!$C$7:$C$1259,MATCH(B226,Historical!$B$7:$B$1281,0))/INDEX(Historical!$F$7:$F$1250,MATCH(B226,Historical!$B$7:$B$1281,0)))^(1/3)-1)*100)</f>
        <v>2.2353730292836715</v>
      </c>
      <c r="U226" s="673">
        <f>IF(INDEX(Historical!$H$7:$H$1250,MATCH(B226,Historical!$B$7:$B$1281,0))=0,"n/a",((INDEX(Historical!$C$7:$C$1259,MATCH(B226,Historical!$B$7:$B$1281,0))/INDEX(Historical!$H$7:$H$1250,MATCH(B226,Historical!$B$7:$B$1281,0)))^(1/5)-1)*100)</f>
        <v>2.2880800763237508</v>
      </c>
      <c r="V226" s="673">
        <f>IF(INDEX(Historical!$O$7:$O$1250,MATCH(B226,Historical!$B$7:$B$1281,0))=0,"n/a",((INDEX(Historical!$C$7:$C$1259,MATCH(B226,Historical!$B$7:$B$1281,0))/INDEX(Historical!$O$7:$O$1250,MATCH(B226,Historical!$B$7:$B$1281,0)))^(1/10)-1)*100)</f>
        <v>1.4454701434072126</v>
      </c>
      <c r="W226" s="674">
        <f t="shared" si="55"/>
        <v>1.5829313990051479</v>
      </c>
      <c r="X226" s="675">
        <f t="shared" si="56"/>
        <v>4.1450726020357799E-2</v>
      </c>
      <c r="Y226" s="843"/>
      <c r="Z226" s="624">
        <f t="shared" si="57"/>
        <v>54.992764109985529</v>
      </c>
      <c r="AA226" s="853">
        <f t="shared" si="58"/>
        <v>14.395079594790159</v>
      </c>
      <c r="AB226" s="854">
        <v>12</v>
      </c>
      <c r="AC226" s="833">
        <v>6.91</v>
      </c>
      <c r="AD226" s="833">
        <v>2.6</v>
      </c>
      <c r="AE226" s="833">
        <v>1.95</v>
      </c>
      <c r="AF226" s="833">
        <v>1.81</v>
      </c>
      <c r="AG226" s="833">
        <v>13.100000000000001</v>
      </c>
      <c r="AH226" s="833">
        <v>9.6</v>
      </c>
      <c r="AI226" s="833">
        <v>6.02</v>
      </c>
      <c r="AJ226" s="833">
        <v>55.2</v>
      </c>
      <c r="AK226" s="833">
        <v>5.5</v>
      </c>
      <c r="AL226" s="845">
        <v>19750</v>
      </c>
      <c r="AM226" s="839">
        <v>0.3</v>
      </c>
      <c r="AN226" s="833">
        <v>2.2000000000000002</v>
      </c>
      <c r="AO226" s="711">
        <f t="shared" si="59"/>
        <v>-8.2867522077194486</v>
      </c>
      <c r="AP226" s="712">
        <f t="shared" si="60"/>
        <v>6.1083273870707098</v>
      </c>
      <c r="AQ226" s="855">
        <f t="shared" si="61"/>
        <v>7.6106026716908914</v>
      </c>
      <c r="AR226" s="624">
        <f>INDEX(Historical!$C$7:$C$1259,MATCH(B226,Historical!$B$7:$B$1281,0))*IF(AH226="n/a",1.03,IF(AH226&lt;0,1.01,IF(AH226&gt;10,1.1,(1+AH226/100))))</f>
        <v>4.0990400000000005</v>
      </c>
      <c r="AS226" s="853">
        <f t="shared" si="62"/>
        <v>4.3458022080000003</v>
      </c>
      <c r="AT226" s="853">
        <f t="shared" si="66"/>
        <v>4.5848213294400004</v>
      </c>
      <c r="AU226" s="853">
        <f t="shared" si="66"/>
        <v>4.8369865025592</v>
      </c>
      <c r="AV226" s="853">
        <f t="shared" si="66"/>
        <v>5.1030207601999553</v>
      </c>
      <c r="AW226" s="624">
        <f t="shared" si="63"/>
        <v>22.969670800199154</v>
      </c>
      <c r="AX226" s="719">
        <f t="shared" si="64"/>
        <v>23.092058711369411</v>
      </c>
      <c r="AY226" s="900">
        <v>0.5</v>
      </c>
      <c r="AZ226" s="839">
        <v>20.13</v>
      </c>
      <c r="BA226" s="839">
        <v>-12.25</v>
      </c>
      <c r="BB226" s="839">
        <v>5.59</v>
      </c>
      <c r="BC226" s="839">
        <v>0.08</v>
      </c>
      <c r="BD226" s="874"/>
      <c r="BE226" s="597">
        <v>2015</v>
      </c>
      <c r="BF226" s="865">
        <f t="shared" si="65"/>
        <v>0</v>
      </c>
      <c r="BG226" s="849">
        <v>2.5</v>
      </c>
    </row>
    <row r="227" spans="1:59" s="831" customFormat="1" x14ac:dyDescent="0.2">
      <c r="A227" s="848" t="s">
        <v>4445</v>
      </c>
      <c r="B227" s="578" t="s">
        <v>4421</v>
      </c>
      <c r="C227" s="898" t="s">
        <v>4126</v>
      </c>
      <c r="D227" s="898" t="s">
        <v>4271</v>
      </c>
      <c r="E227" s="705">
        <v>6</v>
      </c>
      <c r="F227" s="1153">
        <v>688</v>
      </c>
      <c r="G227" s="1153" t="s">
        <v>106</v>
      </c>
      <c r="H227" s="1153" t="s">
        <v>106</v>
      </c>
      <c r="I227" s="841">
        <v>82.99</v>
      </c>
      <c r="J227" s="624">
        <f t="shared" si="52"/>
        <v>0.28919146885166885</v>
      </c>
      <c r="K227" s="844">
        <v>0.06</v>
      </c>
      <c r="L227" s="854">
        <v>4</v>
      </c>
      <c r="M227" s="615">
        <f t="shared" si="53"/>
        <v>0.24</v>
      </c>
      <c r="N227" s="837" t="s">
        <v>515</v>
      </c>
      <c r="O227" s="706">
        <v>5.5E-2</v>
      </c>
      <c r="P227" s="606">
        <v>44147</v>
      </c>
      <c r="Q227" s="606">
        <v>44162</v>
      </c>
      <c r="R227" s="615">
        <f t="shared" si="54"/>
        <v>9.0909090909090864</v>
      </c>
      <c r="S227" s="673">
        <f>IF(INDEX(Historical!$D$7:$D$1257,MATCH(B227,Historical!$B$7:$B$1281,0))=0,"n/a",(INDEX(Historical!$C$7:$C$1259,MATCH(B227,Historical!$B$7:$B$1281,0))/INDEX(Historical!$D$7:$D$1257,MATCH(B227,Historical!$B$7:$B$1281,0))-1)*100)</f>
        <v>9.7560975609755971</v>
      </c>
      <c r="T227" s="673">
        <f>IF(INDEX(Historical!$F$7:$F$1250,MATCH(B227,Historical!$B$7:$B$1281,0))=0,"n/a",((INDEX(Historical!$C$7:$C$1259,MATCH(B227,Historical!$B$7:$B$1281,0))/INDEX(Historical!$F$7:$F$1250,MATCH(B227,Historical!$B$7:$B$1281,0)))^(1/3)-1)*100)</f>
        <v>10.337355011637396</v>
      </c>
      <c r="U227" s="673">
        <f>IF(INDEX(Historical!$H$7:$H$1250,MATCH(B227,Historical!$B$7:$B$1281,0))=0,"n/a",((INDEX(Historical!$C$7:$C$1259,MATCH(B227,Historical!$B$7:$B$1281,0))/INDEX(Historical!$H$7:$H$1250,MATCH(B227,Historical!$B$7:$B$1281,0)))^(1/5)-1)*100)</f>
        <v>16.465861577965679</v>
      </c>
      <c r="V227" s="673">
        <f>IF(INDEX(Historical!$O$7:$O$1250,MATCH(B227,Historical!$B$7:$B$1281,0))=0,"n/a",((INDEX(Historical!$C$7:$C$1259,MATCH(B227,Historical!$B$7:$B$1281,0))/INDEX(Historical!$O$7:$O$1250,MATCH(B227,Historical!$B$7:$B$1281,0)))^(1/10)-1)*100)</f>
        <v>13.665914413936475</v>
      </c>
      <c r="W227" s="674">
        <f t="shared" si="55"/>
        <v>1.2048854602201975</v>
      </c>
      <c r="X227" s="675">
        <f t="shared" si="56"/>
        <v>1.5986273376665709</v>
      </c>
      <c r="Y227" s="843"/>
      <c r="Z227" s="624">
        <f t="shared" si="57"/>
        <v>24.242424242424242</v>
      </c>
      <c r="AA227" s="853">
        <f t="shared" si="58"/>
        <v>83.828282828282823</v>
      </c>
      <c r="AB227" s="854">
        <v>12</v>
      </c>
      <c r="AC227" s="833">
        <v>0.99</v>
      </c>
      <c r="AD227" s="833">
        <v>5.49</v>
      </c>
      <c r="AE227" s="833">
        <v>17.190000000000001</v>
      </c>
      <c r="AF227" s="833">
        <v>11.36</v>
      </c>
      <c r="AG227" s="833">
        <v>12.9</v>
      </c>
      <c r="AH227" s="833">
        <v>-14.2</v>
      </c>
      <c r="AI227" s="833">
        <v>17.03</v>
      </c>
      <c r="AJ227" s="833">
        <v>10.299999999999999</v>
      </c>
      <c r="AK227" s="833">
        <v>15</v>
      </c>
      <c r="AL227" s="845">
        <v>13940</v>
      </c>
      <c r="AM227" s="839">
        <v>0.2</v>
      </c>
      <c r="AN227" s="833">
        <v>0</v>
      </c>
      <c r="AO227" s="711">
        <f t="shared" si="59"/>
        <v>-67.073229781465471</v>
      </c>
      <c r="AP227" s="712">
        <f t="shared" si="60"/>
        <v>16.755053046817348</v>
      </c>
      <c r="AQ227" s="855">
        <f t="shared" si="61"/>
        <v>550.56874021609156</v>
      </c>
      <c r="AR227" s="624">
        <f>INDEX(Historical!$C$7:$C$1259,MATCH(B227,Historical!$B$7:$B$1281,0))*IF(AH227="n/a",1.03,IF(AH227&lt;0,1.01,IF(AH227&gt;10,1.1,(1+AH227/100))))</f>
        <v>0.22725000000000001</v>
      </c>
      <c r="AS227" s="853">
        <f t="shared" si="62"/>
        <v>0.24997500000000003</v>
      </c>
      <c r="AT227" s="853">
        <f t="shared" ref="AT227:AV246" si="67">IF($AK227="n/a",1.03*AS227,IF($AK227&lt;0,1.01*AS227,IF($AK227&gt;10,1.1*AS227,(1+$AK227/100)*AS227)))</f>
        <v>0.27497250000000006</v>
      </c>
      <c r="AU227" s="853">
        <f t="shared" si="67"/>
        <v>0.30246975000000009</v>
      </c>
      <c r="AV227" s="853">
        <f t="shared" si="67"/>
        <v>0.3327167250000001</v>
      </c>
      <c r="AW227" s="624">
        <f t="shared" si="63"/>
        <v>1.3873839750000001</v>
      </c>
      <c r="AX227" s="719">
        <f t="shared" si="64"/>
        <v>1.6717483732979881</v>
      </c>
      <c r="AY227" s="900">
        <v>1.67</v>
      </c>
      <c r="AZ227" s="839">
        <v>112.64</v>
      </c>
      <c r="BA227" s="839">
        <v>-18.490000000000002</v>
      </c>
      <c r="BB227" s="839">
        <v>-0.16</v>
      </c>
      <c r="BC227" s="839">
        <v>16.37</v>
      </c>
      <c r="BD227" s="874"/>
      <c r="BE227" s="597">
        <v>2015</v>
      </c>
      <c r="BF227" s="865">
        <f t="shared" si="65"/>
        <v>0</v>
      </c>
      <c r="BG227" s="849">
        <v>9.1999999999999993</v>
      </c>
    </row>
    <row r="228" spans="1:59" s="831" customFormat="1" ht="12.75" customHeight="1" x14ac:dyDescent="0.2">
      <c r="A228" s="848" t="s">
        <v>4441</v>
      </c>
      <c r="B228" s="578" t="s">
        <v>4420</v>
      </c>
      <c r="C228" s="898" t="s">
        <v>4253</v>
      </c>
      <c r="D228" s="898" t="s">
        <v>4254</v>
      </c>
      <c r="E228" s="705">
        <v>6</v>
      </c>
      <c r="F228" s="1153">
        <v>689</v>
      </c>
      <c r="G228" s="1153" t="s">
        <v>106</v>
      </c>
      <c r="H228" s="1153" t="s">
        <v>106</v>
      </c>
      <c r="I228" s="841">
        <v>41.93</v>
      </c>
      <c r="J228" s="624">
        <f t="shared" si="52"/>
        <v>2.4326258049129503</v>
      </c>
      <c r="K228" s="844">
        <v>0.255</v>
      </c>
      <c r="L228" s="854">
        <v>4</v>
      </c>
      <c r="M228" s="615">
        <f t="shared" si="53"/>
        <v>1.02</v>
      </c>
      <c r="N228" s="837" t="s">
        <v>515</v>
      </c>
      <c r="O228" s="706">
        <v>0.23499999999999999</v>
      </c>
      <c r="P228" s="606">
        <v>44148</v>
      </c>
      <c r="Q228" s="606">
        <v>44165</v>
      </c>
      <c r="R228" s="615">
        <f t="shared" si="54"/>
        <v>8.5106382978723492</v>
      </c>
      <c r="S228" s="673">
        <f>IF(INDEX(Historical!$D$7:$D$1257,MATCH(B228,Historical!$B$7:$B$1281,0))=0,"n/a",(INDEX(Historical!$C$7:$C$1259,MATCH(B228,Historical!$B$7:$B$1281,0))/INDEX(Historical!$D$7:$D$1257,MATCH(B228,Historical!$B$7:$B$1281,0))-1)*100)</f>
        <v>9.0909090909090828</v>
      </c>
      <c r="T228" s="673">
        <f>IF(INDEX(Historical!$F$7:$F$1250,MATCH(B228,Historical!$B$7:$B$1281,0))=0,"n/a",((INDEX(Historical!$C$7:$C$1259,MATCH(B228,Historical!$B$7:$B$1281,0))/INDEX(Historical!$F$7:$F$1250,MATCH(B228,Historical!$B$7:$B$1281,0)))^(1/3)-1)*100)</f>
        <v>7.6283880644613333</v>
      </c>
      <c r="U228" s="673">
        <f>IF(INDEX(Historical!$H$7:$H$1250,MATCH(B228,Historical!$B$7:$B$1281,0))=0,"n/a",((INDEX(Historical!$C$7:$C$1259,MATCH(B228,Historical!$B$7:$B$1281,0))/INDEX(Historical!$H$7:$H$1250,MATCH(B228,Historical!$B$7:$B$1281,0)))^(1/5)-1)*100)</f>
        <v>6.8278353688437932</v>
      </c>
      <c r="V228" s="673">
        <f>IF(INDEX(Historical!$O$7:$O$1250,MATCH(B228,Historical!$B$7:$B$1281,0))=0,"n/a",((INDEX(Historical!$C$7:$C$1259,MATCH(B228,Historical!$B$7:$B$1281,0))/INDEX(Historical!$O$7:$O$1250,MATCH(B228,Historical!$B$7:$B$1281,0)))^(1/10)-1)*100)</f>
        <v>3.5085517211504103</v>
      </c>
      <c r="W228" s="674">
        <f t="shared" si="55"/>
        <v>1.9460552135184233</v>
      </c>
      <c r="X228" s="675">
        <f t="shared" si="56"/>
        <v>0.80327474927574039</v>
      </c>
      <c r="Y228" s="843"/>
      <c r="Z228" s="624">
        <f t="shared" si="57"/>
        <v>127.49999999999999</v>
      </c>
      <c r="AA228" s="853">
        <f t="shared" si="58"/>
        <v>52.412499999999994</v>
      </c>
      <c r="AB228" s="854">
        <v>12</v>
      </c>
      <c r="AC228" s="833">
        <v>0.8</v>
      </c>
      <c r="AD228" s="833">
        <v>8.84</v>
      </c>
      <c r="AE228" s="833">
        <v>15.68</v>
      </c>
      <c r="AF228" s="833">
        <v>3.06</v>
      </c>
      <c r="AG228" s="833">
        <v>5.8999999999999995</v>
      </c>
      <c r="AH228" s="833">
        <v>-31.6</v>
      </c>
      <c r="AI228" s="833">
        <v>12.32</v>
      </c>
      <c r="AJ228" s="833">
        <v>8.5</v>
      </c>
      <c r="AK228" s="833">
        <v>6</v>
      </c>
      <c r="AL228" s="845">
        <v>15570</v>
      </c>
      <c r="AM228" s="839">
        <v>0.1</v>
      </c>
      <c r="AN228" s="833">
        <v>0.66</v>
      </c>
      <c r="AO228" s="711">
        <f t="shared" si="59"/>
        <v>-43.152038826243249</v>
      </c>
      <c r="AP228" s="712">
        <f t="shared" si="60"/>
        <v>9.2604611737567435</v>
      </c>
      <c r="AQ228" s="855">
        <f t="shared" si="61"/>
        <v>166.98501830627129</v>
      </c>
      <c r="AR228" s="624">
        <f>INDEX(Historical!$C$7:$C$1259,MATCH(B228,Historical!$B$7:$B$1281,0))*IF(AH228="n/a",1.03,IF(AH228&lt;0,1.01,IF(AH228&gt;10,1.1,(1+AH228/100))))</f>
        <v>0.96960000000000002</v>
      </c>
      <c r="AS228" s="853">
        <f t="shared" si="62"/>
        <v>1.0665600000000002</v>
      </c>
      <c r="AT228" s="853">
        <f t="shared" si="67"/>
        <v>1.1305536000000003</v>
      </c>
      <c r="AU228" s="853">
        <f t="shared" si="67"/>
        <v>1.1983868160000004</v>
      </c>
      <c r="AV228" s="853">
        <f t="shared" si="67"/>
        <v>1.2702900249600004</v>
      </c>
      <c r="AW228" s="624">
        <f t="shared" si="63"/>
        <v>5.6353904409600011</v>
      </c>
      <c r="AX228" s="719">
        <f t="shared" si="64"/>
        <v>13.439996281803007</v>
      </c>
      <c r="AY228" s="900">
        <v>0.5</v>
      </c>
      <c r="AZ228" s="839">
        <v>46.050000000000004</v>
      </c>
      <c r="BA228" s="839">
        <v>-3.5000000000000004</v>
      </c>
      <c r="BB228" s="839">
        <v>3.11</v>
      </c>
      <c r="BC228" s="839">
        <v>8.18</v>
      </c>
      <c r="BD228" s="874"/>
      <c r="BE228" s="597">
        <v>2015</v>
      </c>
      <c r="BF228" s="865">
        <f t="shared" si="65"/>
        <v>0</v>
      </c>
      <c r="BG228" s="849">
        <v>3.4000000000000004</v>
      </c>
    </row>
    <row r="229" spans="1:59" s="831" customFormat="1" ht="12.75" customHeight="1" x14ac:dyDescent="0.2">
      <c r="A229" s="848" t="s">
        <v>4462</v>
      </c>
      <c r="B229" s="578" t="s">
        <v>4434</v>
      </c>
      <c r="C229" s="898" t="s">
        <v>108</v>
      </c>
      <c r="D229" s="898" t="s">
        <v>4272</v>
      </c>
      <c r="E229" s="705">
        <v>6</v>
      </c>
      <c r="F229" s="1153">
        <v>690</v>
      </c>
      <c r="G229" s="1153" t="s">
        <v>106</v>
      </c>
      <c r="H229" s="1153" t="s">
        <v>106</v>
      </c>
      <c r="I229" s="841">
        <v>61.5</v>
      </c>
      <c r="J229" s="624">
        <f t="shared" si="52"/>
        <v>1.9512195121951219</v>
      </c>
      <c r="K229" s="844">
        <v>0.3</v>
      </c>
      <c r="L229" s="854">
        <v>4</v>
      </c>
      <c r="M229" s="615">
        <f t="shared" si="53"/>
        <v>1.2</v>
      </c>
      <c r="N229" s="837" t="s">
        <v>294</v>
      </c>
      <c r="O229" s="706">
        <v>0.28000000000000003</v>
      </c>
      <c r="P229" s="606">
        <v>44154</v>
      </c>
      <c r="Q229" s="606">
        <v>44175</v>
      </c>
      <c r="R229" s="615">
        <f t="shared" si="54"/>
        <v>7.1428571428571281</v>
      </c>
      <c r="S229" s="673">
        <f>IF(INDEX(Historical!$D$7:$D$1257,MATCH(B229,Historical!$B$7:$B$1281,0))=0,"n/a",(INDEX(Historical!$C$7:$C$1259,MATCH(B229,Historical!$B$7:$B$1281,0))/INDEX(Historical!$D$7:$D$1257,MATCH(B229,Historical!$B$7:$B$1281,0))-1)*100)</f>
        <v>7.5471698113207308</v>
      </c>
      <c r="T229" s="673">
        <f>IF(INDEX(Historical!$F$7:$F$1250,MATCH(B229,Historical!$B$7:$B$1281,0))=0,"n/a",((INDEX(Historical!$C$7:$C$1259,MATCH(B229,Historical!$B$7:$B$1281,0))/INDEX(Historical!$F$7:$F$1250,MATCH(B229,Historical!$B$7:$B$1281,0)))^(1/3)-1)*100)</f>
        <v>9.8505241180611556</v>
      </c>
      <c r="U229" s="673">
        <f>IF(INDEX(Historical!$H$7:$H$1250,MATCH(B229,Historical!$B$7:$B$1281,0))=0,"n/a",((INDEX(Historical!$C$7:$C$1259,MATCH(B229,Historical!$B$7:$B$1281,0))/INDEX(Historical!$H$7:$H$1250,MATCH(B229,Historical!$B$7:$B$1281,0)))^(1/5)-1)*100)</f>
        <v>10.036824556596402</v>
      </c>
      <c r="V229" s="673">
        <f>IF(INDEX(Historical!$O$7:$O$1250,MATCH(B229,Historical!$B$7:$B$1281,0))=0,"n/a",((INDEX(Historical!$C$7:$C$1259,MATCH(B229,Historical!$B$7:$B$1281,0))/INDEX(Historical!$O$7:$O$1250,MATCH(B229,Historical!$B$7:$B$1281,0)))^(1/10)-1)*100)</f>
        <v>5.5114547698331906</v>
      </c>
      <c r="W229" s="674">
        <f t="shared" si="55"/>
        <v>1.8210844460763262</v>
      </c>
      <c r="X229" s="675" t="str">
        <f t="shared" si="56"/>
        <v>n/a</v>
      </c>
      <c r="Y229" s="843"/>
      <c r="Z229" s="624">
        <f t="shared" si="57"/>
        <v>42.553191489361701</v>
      </c>
      <c r="AA229" s="853">
        <f t="shared" si="58"/>
        <v>21.808510638297875</v>
      </c>
      <c r="AB229" s="854">
        <v>12</v>
      </c>
      <c r="AC229" s="833">
        <v>2.82</v>
      </c>
      <c r="AD229" s="833" t="s">
        <v>136</v>
      </c>
      <c r="AE229" s="833">
        <v>5.33</v>
      </c>
      <c r="AF229" s="833">
        <v>1.93</v>
      </c>
      <c r="AG229" s="833">
        <v>9.5299999999999994</v>
      </c>
      <c r="AH229" s="833" t="s">
        <v>136</v>
      </c>
      <c r="AI229" s="833" t="s">
        <v>136</v>
      </c>
      <c r="AJ229" s="833" t="s">
        <v>136</v>
      </c>
      <c r="AK229" s="833" t="s">
        <v>136</v>
      </c>
      <c r="AL229" s="845">
        <v>322.08</v>
      </c>
      <c r="AM229" s="839">
        <v>23.32</v>
      </c>
      <c r="AN229" s="833" t="s">
        <v>136</v>
      </c>
      <c r="AO229" s="711">
        <f t="shared" si="59"/>
        <v>-9.8204665695063511</v>
      </c>
      <c r="AP229" s="712">
        <f t="shared" si="60"/>
        <v>11.988044068791524</v>
      </c>
      <c r="AQ229" s="855">
        <f t="shared" si="61"/>
        <v>36.773008272693119</v>
      </c>
      <c r="AR229" s="624">
        <f>INDEX(Historical!$C$7:$C$1259,MATCH(B229,Historical!$B$7:$B$1281,0))*IF(AH229="n/a",1.03,IF(AH229&lt;0,1.01,IF(AH229&gt;10,1.1,(1+AH229/100))))</f>
        <v>1.1741999999999999</v>
      </c>
      <c r="AS229" s="853">
        <f t="shared" si="62"/>
        <v>1.2094259999999999</v>
      </c>
      <c r="AT229" s="853">
        <f t="shared" si="67"/>
        <v>1.24570878</v>
      </c>
      <c r="AU229" s="853">
        <f t="shared" si="67"/>
        <v>1.2830800434</v>
      </c>
      <c r="AV229" s="853">
        <f t="shared" si="67"/>
        <v>1.3215724447020001</v>
      </c>
      <c r="AW229" s="624">
        <f t="shared" si="63"/>
        <v>6.2339872681020001</v>
      </c>
      <c r="AX229" s="719">
        <f t="shared" si="64"/>
        <v>10.136564663580488</v>
      </c>
      <c r="AY229" s="900">
        <v>0.22</v>
      </c>
      <c r="AZ229" s="839">
        <v>101.63934426229505</v>
      </c>
      <c r="BA229" s="839">
        <v>-13.343666337889248</v>
      </c>
      <c r="BB229" s="839">
        <v>5.0384286934244349</v>
      </c>
      <c r="BC229" s="839">
        <v>9.4111368083970923</v>
      </c>
      <c r="BD229" s="874"/>
      <c r="BE229" s="597">
        <v>2015</v>
      </c>
      <c r="BF229" s="865">
        <f t="shared" si="65"/>
        <v>0</v>
      </c>
      <c r="BG229" s="849">
        <v>0.96</v>
      </c>
    </row>
    <row r="230" spans="1:59" s="831" customFormat="1" ht="12.75" customHeight="1" x14ac:dyDescent="0.2">
      <c r="A230" s="848" t="s">
        <v>4452</v>
      </c>
      <c r="B230" s="578" t="s">
        <v>4428</v>
      </c>
      <c r="C230" s="898" t="s">
        <v>108</v>
      </c>
      <c r="D230" s="898" t="s">
        <v>4277</v>
      </c>
      <c r="E230" s="705">
        <v>6</v>
      </c>
      <c r="F230" s="1153">
        <v>691</v>
      </c>
      <c r="G230" s="1153" t="s">
        <v>106</v>
      </c>
      <c r="H230" s="1153" t="s">
        <v>106</v>
      </c>
      <c r="I230" s="841">
        <v>72.739999999999995</v>
      </c>
      <c r="J230" s="624">
        <f t="shared" si="52"/>
        <v>1.2097882870497665</v>
      </c>
      <c r="K230" s="844">
        <v>0.22</v>
      </c>
      <c r="L230" s="854">
        <v>4</v>
      </c>
      <c r="M230" s="615">
        <f t="shared" si="53"/>
        <v>0.88</v>
      </c>
      <c r="N230" s="837" t="s">
        <v>515</v>
      </c>
      <c r="O230" s="706">
        <v>0.2</v>
      </c>
      <c r="P230" s="606">
        <v>44165</v>
      </c>
      <c r="Q230" s="606">
        <v>44180</v>
      </c>
      <c r="R230" s="615">
        <f t="shared" si="54"/>
        <v>9.9999999999999947</v>
      </c>
      <c r="S230" s="673">
        <f>IF(INDEX(Historical!$D$7:$D$1257,MATCH(B230,Historical!$B$7:$B$1281,0))=0,"n/a",(INDEX(Historical!$C$7:$C$1259,MATCH(B230,Historical!$B$7:$B$1281,0))/INDEX(Historical!$D$7:$D$1257,MATCH(B230,Historical!$B$7:$B$1281,0))-1)*100)</f>
        <v>10.810810810810811</v>
      </c>
      <c r="T230" s="673">
        <f>IF(INDEX(Historical!$F$7:$F$1250,MATCH(B230,Historical!$B$7:$B$1281,0))=0,"n/a",((INDEX(Historical!$C$7:$C$1259,MATCH(B230,Historical!$B$7:$B$1281,0))/INDEX(Historical!$F$7:$F$1250,MATCH(B230,Historical!$B$7:$B$1281,0)))^(1/3)-1)*100)</f>
        <v>12.235079779344327</v>
      </c>
      <c r="U230" s="673">
        <f>IF(INDEX(Historical!$H$7:$H$1250,MATCH(B230,Historical!$B$7:$B$1281,0))=0,"n/a",((INDEX(Historical!$C$7:$C$1259,MATCH(B230,Historical!$B$7:$B$1281,0))/INDEX(Historical!$H$7:$H$1250,MATCH(B230,Historical!$B$7:$B$1281,0)))^(1/5)-1)*100)</f>
        <v>14.31755108178514</v>
      </c>
      <c r="V230" s="673">
        <f>IF(INDEX(Historical!$O$7:$O$1250,MATCH(B230,Historical!$B$7:$B$1281,0))=0,"n/a",((INDEX(Historical!$C$7:$C$1259,MATCH(B230,Historical!$B$7:$B$1281,0))/INDEX(Historical!$O$7:$O$1250,MATCH(B230,Historical!$B$7:$B$1281,0)))^(1/10)-1)*100)</f>
        <v>11.343682847589932</v>
      </c>
      <c r="W230" s="674">
        <f t="shared" si="55"/>
        <v>1.2621607351114399</v>
      </c>
      <c r="X230" s="675">
        <f t="shared" si="56"/>
        <v>1.6269944411119479</v>
      </c>
      <c r="Y230" s="843"/>
      <c r="Z230" s="624">
        <f t="shared" si="57"/>
        <v>9.7777777777777786</v>
      </c>
      <c r="AA230" s="853">
        <f t="shared" si="58"/>
        <v>8.0822222222222209</v>
      </c>
      <c r="AB230" s="854">
        <v>12</v>
      </c>
      <c r="AC230" s="833">
        <v>9</v>
      </c>
      <c r="AD230" s="833" t="s">
        <v>136</v>
      </c>
      <c r="AE230" s="833">
        <v>1.99</v>
      </c>
      <c r="AF230" s="833">
        <v>1.08</v>
      </c>
      <c r="AG230" s="833">
        <v>14.299999999999999</v>
      </c>
      <c r="AH230" s="833">
        <v>151.19999999999999</v>
      </c>
      <c r="AI230" s="833">
        <v>-2.31</v>
      </c>
      <c r="AJ230" s="833">
        <v>8.7999999999999989</v>
      </c>
      <c r="AK230" s="833">
        <v>-6.9099999999999993</v>
      </c>
      <c r="AL230" s="845">
        <v>2800</v>
      </c>
      <c r="AM230" s="839">
        <v>8.6999999999999993</v>
      </c>
      <c r="AN230" s="833">
        <v>7.36</v>
      </c>
      <c r="AO230" s="711">
        <f t="shared" si="59"/>
        <v>7.4451171466126862</v>
      </c>
      <c r="AP230" s="712">
        <f t="shared" si="60"/>
        <v>15.527339368834907</v>
      </c>
      <c r="AQ230" s="855">
        <f t="shared" si="61"/>
        <v>-37.714635212863477</v>
      </c>
      <c r="AR230" s="624">
        <f>INDEX(Historical!$C$7:$C$1259,MATCH(B230,Historical!$B$7:$B$1281,0))*IF(AH230="n/a",1.03,IF(AH230&lt;0,1.01,IF(AH230&gt;10,1.1,(1+AH230/100))))</f>
        <v>0.90200000000000002</v>
      </c>
      <c r="AS230" s="853">
        <f t="shared" si="62"/>
        <v>0.91102000000000005</v>
      </c>
      <c r="AT230" s="853">
        <f t="shared" si="67"/>
        <v>0.92013020000000001</v>
      </c>
      <c r="AU230" s="853">
        <f t="shared" si="67"/>
        <v>0.92933150200000003</v>
      </c>
      <c r="AV230" s="853">
        <f t="shared" si="67"/>
        <v>0.93862481702</v>
      </c>
      <c r="AW230" s="624">
        <f t="shared" si="63"/>
        <v>4.60110651902</v>
      </c>
      <c r="AX230" s="719">
        <f t="shared" si="64"/>
        <v>6.3254145161121809</v>
      </c>
      <c r="AY230" s="900">
        <v>0.73</v>
      </c>
      <c r="AZ230" s="839">
        <v>86.47</v>
      </c>
      <c r="BA230" s="839">
        <v>-7.17</v>
      </c>
      <c r="BB230" s="839">
        <v>0.18</v>
      </c>
      <c r="BC230" s="839">
        <v>10.620000000000001</v>
      </c>
      <c r="BD230" s="874"/>
      <c r="BE230" s="597">
        <v>2015</v>
      </c>
      <c r="BF230" s="865">
        <f t="shared" si="65"/>
        <v>0</v>
      </c>
      <c r="BG230" s="849">
        <v>1.5</v>
      </c>
    </row>
    <row r="231" spans="1:59" s="831" customFormat="1" ht="12.75" customHeight="1" x14ac:dyDescent="0.2">
      <c r="A231" s="848" t="s">
        <v>4397</v>
      </c>
      <c r="B231" s="578" t="s">
        <v>4396</v>
      </c>
      <c r="C231" s="898" t="s">
        <v>4253</v>
      </c>
      <c r="D231" s="898" t="s">
        <v>4254</v>
      </c>
      <c r="E231" s="705">
        <v>6</v>
      </c>
      <c r="F231" s="1153">
        <v>692</v>
      </c>
      <c r="G231" s="1153" t="s">
        <v>106</v>
      </c>
      <c r="H231" s="1153" t="s">
        <v>106</v>
      </c>
      <c r="I231" s="841">
        <v>39.93</v>
      </c>
      <c r="J231" s="624">
        <f t="shared" si="52"/>
        <v>3.5061357375406956</v>
      </c>
      <c r="K231" s="844">
        <v>0.35</v>
      </c>
      <c r="L231" s="854">
        <v>4</v>
      </c>
      <c r="M231" s="615">
        <f t="shared" si="53"/>
        <v>1.4</v>
      </c>
      <c r="N231" s="837" t="s">
        <v>318</v>
      </c>
      <c r="O231" s="706">
        <v>0.34</v>
      </c>
      <c r="P231" s="606">
        <v>44179</v>
      </c>
      <c r="Q231" s="606">
        <v>44196</v>
      </c>
      <c r="R231" s="615">
        <f t="shared" si="54"/>
        <v>2.9411764705882213</v>
      </c>
      <c r="S231" s="673">
        <f>IF(INDEX(Historical!$D$7:$D$1257,MATCH(B231,Historical!$B$7:$B$1281,0))=0,"n/a",(INDEX(Historical!$C$7:$C$1259,MATCH(B231,Historical!$B$7:$B$1281,0))/INDEX(Historical!$D$7:$D$1257,MATCH(B231,Historical!$B$7:$B$1281,0))-1)*100)</f>
        <v>6.2992125984252079</v>
      </c>
      <c r="T231" s="673">
        <f>IF(INDEX(Historical!$F$7:$F$1250,MATCH(B231,Historical!$B$7:$B$1281,0))=0,"n/a",((INDEX(Historical!$C$7:$C$1259,MATCH(B231,Historical!$B$7:$B$1281,0))/INDEX(Historical!$F$7:$F$1250,MATCH(B231,Historical!$B$7:$B$1281,0)))^(1/3)-1)*100)</f>
        <v>9.085445530570869</v>
      </c>
      <c r="U231" s="673">
        <f>IF(INDEX(Historical!$H$7:$H$1250,MATCH(B231,Historical!$B$7:$B$1281,0))=0,"n/a",((INDEX(Historical!$C$7:$C$1259,MATCH(B231,Historical!$B$7:$B$1281,0))/INDEX(Historical!$H$7:$H$1250,MATCH(B231,Historical!$B$7:$B$1281,0)))^(1/5)-1)*100)</f>
        <v>20.112443398143132</v>
      </c>
      <c r="V231" s="673" t="str">
        <f>IF(INDEX(Historical!$O$7:$O$1250,MATCH(B231,Historical!$B$7:$B$1281,0))=0,"n/a",((INDEX(Historical!$C$7:$C$1259,MATCH(B231,Historical!$B$7:$B$1281,0))/INDEX(Historical!$O$7:$O$1250,MATCH(B231,Historical!$B$7:$B$1281,0)))^(1/10)-1)*100)</f>
        <v>n/a</v>
      </c>
      <c r="W231" s="674" t="str">
        <f t="shared" si="55"/>
        <v>n/a</v>
      </c>
      <c r="X231" s="675">
        <f t="shared" si="56"/>
        <v>1.4163692533903613</v>
      </c>
      <c r="Y231" s="843"/>
      <c r="Z231" s="624">
        <f t="shared" si="57"/>
        <v>269.23076923076923</v>
      </c>
      <c r="AA231" s="853">
        <f t="shared" si="58"/>
        <v>76.788461538461533</v>
      </c>
      <c r="AB231" s="854">
        <v>12</v>
      </c>
      <c r="AC231" s="833">
        <v>0.52</v>
      </c>
      <c r="AD231" s="833">
        <v>7.09</v>
      </c>
      <c r="AE231" s="833">
        <v>6.55</v>
      </c>
      <c r="AF231" s="833">
        <v>3.72</v>
      </c>
      <c r="AG231" s="833">
        <v>5</v>
      </c>
      <c r="AH231" s="833">
        <v>467.2</v>
      </c>
      <c r="AI231" s="833">
        <v>19.32</v>
      </c>
      <c r="AJ231" s="833">
        <v>14.2</v>
      </c>
      <c r="AK231" s="833">
        <v>11</v>
      </c>
      <c r="AL231" s="845">
        <v>2830</v>
      </c>
      <c r="AM231" s="839">
        <v>8.6</v>
      </c>
      <c r="AN231" s="833">
        <v>2.5499999999999998</v>
      </c>
      <c r="AO231" s="711">
        <f t="shared" si="59"/>
        <v>-53.169882402777702</v>
      </c>
      <c r="AP231" s="712">
        <f t="shared" si="60"/>
        <v>23.618579135683827</v>
      </c>
      <c r="AQ231" s="855">
        <f t="shared" si="61"/>
        <v>256.3101501177353</v>
      </c>
      <c r="AR231" s="624">
        <f>INDEX(Historical!$C$7:$C$1259,MATCH(B231,Historical!$B$7:$B$1281,0))*IF(AH231="n/a",1.03,IF(AH231&lt;0,1.01,IF(AH231&gt;10,1.1,(1+AH231/100))))</f>
        <v>1.4850000000000003</v>
      </c>
      <c r="AS231" s="853">
        <f t="shared" si="62"/>
        <v>1.6335000000000004</v>
      </c>
      <c r="AT231" s="853">
        <f t="shared" si="67"/>
        <v>1.7968500000000005</v>
      </c>
      <c r="AU231" s="853">
        <f t="shared" si="67"/>
        <v>1.9765350000000008</v>
      </c>
      <c r="AV231" s="853">
        <f t="shared" si="67"/>
        <v>2.174188500000001</v>
      </c>
      <c r="AW231" s="624">
        <f t="shared" si="63"/>
        <v>9.0660735000000034</v>
      </c>
      <c r="AX231" s="719">
        <f t="shared" si="64"/>
        <v>22.704917355371908</v>
      </c>
      <c r="AY231" s="900">
        <v>0.35</v>
      </c>
      <c r="AZ231" s="839">
        <v>67</v>
      </c>
      <c r="BA231" s="839">
        <v>-4.3099999999999996</v>
      </c>
      <c r="BB231" s="839">
        <v>3.88</v>
      </c>
      <c r="BC231" s="839">
        <v>15.82</v>
      </c>
      <c r="BD231" s="874"/>
      <c r="BE231" s="597">
        <v>2015</v>
      </c>
      <c r="BF231" s="865">
        <f t="shared" si="65"/>
        <v>0</v>
      </c>
      <c r="BG231" s="849">
        <v>1.0999999999999999</v>
      </c>
    </row>
    <row r="232" spans="1:59" s="831" customFormat="1" ht="12.75" customHeight="1" x14ac:dyDescent="0.2">
      <c r="A232" s="848" t="s">
        <v>4404</v>
      </c>
      <c r="B232" s="578" t="s">
        <v>4402</v>
      </c>
      <c r="C232" s="898" t="s">
        <v>4253</v>
      </c>
      <c r="D232" s="898" t="s">
        <v>4254</v>
      </c>
      <c r="E232" s="705">
        <v>6</v>
      </c>
      <c r="F232" s="1153">
        <v>693</v>
      </c>
      <c r="G232" s="1153" t="s">
        <v>106</v>
      </c>
      <c r="H232" s="1153" t="s">
        <v>106</v>
      </c>
      <c r="I232" s="841">
        <v>46.09</v>
      </c>
      <c r="J232" s="624">
        <f t="shared" si="52"/>
        <v>2.9615968756780209</v>
      </c>
      <c r="K232" s="844">
        <v>0.34125</v>
      </c>
      <c r="L232" s="854">
        <v>4</v>
      </c>
      <c r="M232" s="615">
        <f t="shared" si="53"/>
        <v>1.365</v>
      </c>
      <c r="N232" s="837" t="s">
        <v>318</v>
      </c>
      <c r="O232" s="706">
        <v>0.3125</v>
      </c>
      <c r="P232" s="606">
        <v>44179</v>
      </c>
      <c r="Q232" s="606">
        <v>44196</v>
      </c>
      <c r="R232" s="615">
        <f t="shared" si="54"/>
        <v>9.1999999999999993</v>
      </c>
      <c r="S232" s="673">
        <f>IF(INDEX(Historical!$D$7:$D$1257,MATCH(B232,Historical!$B$7:$B$1281,0))=0,"n/a",(INDEX(Historical!$C$7:$C$1259,MATCH(B232,Historical!$B$7:$B$1281,0))/INDEX(Historical!$D$7:$D$1257,MATCH(B232,Historical!$B$7:$B$1281,0))-1)*100)</f>
        <v>12.417582417582418</v>
      </c>
      <c r="T232" s="673">
        <f>IF(INDEX(Historical!$F$7:$F$1250,MATCH(B232,Historical!$B$7:$B$1281,0))=0,"n/a",((INDEX(Historical!$C$7:$C$1259,MATCH(B232,Historical!$B$7:$B$1281,0))/INDEX(Historical!$F$7:$F$1250,MATCH(B232,Historical!$B$7:$B$1281,0)))^(1/3)-1)*100)</f>
        <v>12.007752976796571</v>
      </c>
      <c r="U232" s="673">
        <f>IF(INDEX(Historical!$H$7:$H$1250,MATCH(B232,Historical!$B$7:$B$1281,0))=0,"n/a",((INDEX(Historical!$C$7:$C$1259,MATCH(B232,Historical!$B$7:$B$1281,0))/INDEX(Historical!$H$7:$H$1250,MATCH(B232,Historical!$B$7:$B$1281,0)))^(1/5)-1)*100)</f>
        <v>15.653674174700916</v>
      </c>
      <c r="V232" s="673" t="str">
        <f>IF(INDEX(Historical!$O$7:$O$1250,MATCH(B232,Historical!$B$7:$B$1281,0))=0,"n/a",((INDEX(Historical!$C$7:$C$1259,MATCH(B232,Historical!$B$7:$B$1281,0))/INDEX(Historical!$O$7:$O$1250,MATCH(B232,Historical!$B$7:$B$1281,0)))^(1/10)-1)*100)</f>
        <v>n/a</v>
      </c>
      <c r="W232" s="674" t="str">
        <f t="shared" si="55"/>
        <v>n/a</v>
      </c>
      <c r="X232" s="675">
        <f t="shared" si="56"/>
        <v>0.38842863957074231</v>
      </c>
      <c r="Y232" s="843"/>
      <c r="Z232" s="624">
        <f t="shared" si="57"/>
        <v>79.360465116279073</v>
      </c>
      <c r="AA232" s="853">
        <f t="shared" si="58"/>
        <v>26.79651162790698</v>
      </c>
      <c r="AB232" s="854">
        <v>12</v>
      </c>
      <c r="AC232" s="833">
        <v>1.72</v>
      </c>
      <c r="AD232" s="833">
        <v>5.35</v>
      </c>
      <c r="AE232" s="833">
        <v>5.53</v>
      </c>
      <c r="AF232" s="833">
        <v>2.79</v>
      </c>
      <c r="AG232" s="833">
        <v>11.4</v>
      </c>
      <c r="AH232" s="833">
        <v>-56.699999999999996</v>
      </c>
      <c r="AI232" s="833">
        <v>11.5</v>
      </c>
      <c r="AJ232" s="833">
        <v>40.300000000000004</v>
      </c>
      <c r="AK232" s="833">
        <v>5</v>
      </c>
      <c r="AL232" s="845">
        <v>1130</v>
      </c>
      <c r="AM232" s="839">
        <v>2</v>
      </c>
      <c r="AN232" s="833">
        <v>3.3</v>
      </c>
      <c r="AO232" s="711">
        <f t="shared" si="59"/>
        <v>-8.1812405775280439</v>
      </c>
      <c r="AP232" s="712">
        <f t="shared" si="60"/>
        <v>18.615271050378936</v>
      </c>
      <c r="AQ232" s="855">
        <f t="shared" si="61"/>
        <v>82.284597315858406</v>
      </c>
      <c r="AR232" s="624">
        <f>INDEX(Historical!$C$7:$C$1259,MATCH(B232,Historical!$B$7:$B$1281,0))*IF(AH232="n/a",1.03,IF(AH232&lt;0,1.01,IF(AH232&gt;10,1.1,(1+AH232/100))))</f>
        <v>1.2915375</v>
      </c>
      <c r="AS232" s="853">
        <f t="shared" si="62"/>
        <v>1.4206912500000002</v>
      </c>
      <c r="AT232" s="853">
        <f t="shared" si="67"/>
        <v>1.4917258125000004</v>
      </c>
      <c r="AU232" s="853">
        <f t="shared" si="67"/>
        <v>1.5663121031250005</v>
      </c>
      <c r="AV232" s="853">
        <f t="shared" si="67"/>
        <v>1.6446277082812506</v>
      </c>
      <c r="AW232" s="624">
        <f t="shared" si="63"/>
        <v>7.4148943739062521</v>
      </c>
      <c r="AX232" s="719">
        <f t="shared" si="64"/>
        <v>16.087859348896185</v>
      </c>
      <c r="AY232" s="900">
        <v>0.96</v>
      </c>
      <c r="AZ232" s="839">
        <v>118.85</v>
      </c>
      <c r="BA232" s="839">
        <v>-2.41</v>
      </c>
      <c r="BB232" s="839">
        <v>7.1499999999999995</v>
      </c>
      <c r="BC232" s="839">
        <v>10.82</v>
      </c>
      <c r="BD232" s="874"/>
      <c r="BE232" s="597">
        <v>2015</v>
      </c>
      <c r="BF232" s="865">
        <f t="shared" si="65"/>
        <v>0</v>
      </c>
      <c r="BG232" s="849">
        <v>2.4</v>
      </c>
    </row>
    <row r="233" spans="1:59" s="831" customFormat="1" ht="12.75" customHeight="1" x14ac:dyDescent="0.2">
      <c r="A233" s="848" t="s">
        <v>4609</v>
      </c>
      <c r="B233" s="578" t="s">
        <v>4599</v>
      </c>
      <c r="C233" s="898" t="s">
        <v>4253</v>
      </c>
      <c r="D233" s="898" t="s">
        <v>4254</v>
      </c>
      <c r="E233" s="705">
        <v>6</v>
      </c>
      <c r="F233" s="1153">
        <v>694</v>
      </c>
      <c r="G233" s="1153" t="s">
        <v>106</v>
      </c>
      <c r="H233" s="1153" t="s">
        <v>106</v>
      </c>
      <c r="I233" s="841">
        <v>27.4</v>
      </c>
      <c r="J233" s="624">
        <f t="shared" si="52"/>
        <v>4.6350364963503647</v>
      </c>
      <c r="K233" s="844">
        <v>0.3175</v>
      </c>
      <c r="L233" s="854">
        <v>4</v>
      </c>
      <c r="M233" s="615">
        <f t="shared" si="53"/>
        <v>1.27</v>
      </c>
      <c r="N233" s="837" t="s">
        <v>318</v>
      </c>
      <c r="O233" s="706">
        <v>0.30499999999999999</v>
      </c>
      <c r="P233" s="606">
        <v>44196</v>
      </c>
      <c r="Q233" s="606">
        <v>44211</v>
      </c>
      <c r="R233" s="615">
        <f t="shared" si="54"/>
        <v>4.098360655737709</v>
      </c>
      <c r="S233" s="673">
        <f>IF(INDEX(Historical!$D$7:$D$1257,MATCH(B233,Historical!$B$7:$B$1281,0))=0,"n/a",(INDEX(Historical!$C$7:$C$1259,MATCH(B233,Historical!$B$7:$B$1281,0))/INDEX(Historical!$D$7:$D$1257,MATCH(B233,Historical!$B$7:$B$1281,0))-1)*100)</f>
        <v>6.0869565217391397</v>
      </c>
      <c r="T233" s="673">
        <f>IF(INDEX(Historical!$F$7:$F$1250,MATCH(B233,Historical!$B$7:$B$1281,0))=0,"n/a",((INDEX(Historical!$C$7:$C$1259,MATCH(B233,Historical!$B$7:$B$1281,0))/INDEX(Historical!$F$7:$F$1250,MATCH(B233,Historical!$B$7:$B$1281,0)))^(1/3)-1)*100)</f>
        <v>7.943384786032226</v>
      </c>
      <c r="U233" s="673" t="str">
        <f>IF(INDEX(Historical!$H$7:$H$1250,MATCH(B233,Historical!$B$7:$B$1281,0))=0,"n/a",((INDEX(Historical!$C$7:$C$1259,MATCH(B233,Historical!$B$7:$B$1281,0))/INDEX(Historical!$H$7:$H$1250,MATCH(B233,Historical!$B$7:$B$1281,0)))^(1/5)-1)*100)</f>
        <v>n/a</v>
      </c>
      <c r="V233" s="673" t="str">
        <f>IF(INDEX(Historical!$O$7:$O$1250,MATCH(B233,Historical!$B$7:$B$1281,0))=0,"n/a",((INDEX(Historical!$C$7:$C$1259,MATCH(B233,Historical!$B$7:$B$1281,0))/INDEX(Historical!$O$7:$O$1250,MATCH(B233,Historical!$B$7:$B$1281,0)))^(1/10)-1)*100)</f>
        <v>n/a</v>
      </c>
      <c r="W233" s="674" t="str">
        <f t="shared" si="55"/>
        <v>n/a</v>
      </c>
      <c r="X233" s="675" t="str">
        <f t="shared" si="56"/>
        <v>n/a</v>
      </c>
      <c r="Y233" s="646"/>
      <c r="Z233" s="624">
        <f t="shared" si="57"/>
        <v>117.59259259259258</v>
      </c>
      <c r="AA233" s="853">
        <f t="shared" si="58"/>
        <v>25.370370370370367</v>
      </c>
      <c r="AB233" s="854">
        <v>12</v>
      </c>
      <c r="AC233" s="833">
        <v>1.08</v>
      </c>
      <c r="AD233" s="833" t="s">
        <v>136</v>
      </c>
      <c r="AE233" s="833">
        <v>11.89</v>
      </c>
      <c r="AF233" s="833">
        <v>2.41</v>
      </c>
      <c r="AG233" s="833">
        <v>10.4</v>
      </c>
      <c r="AH233" s="833">
        <v>2.1</v>
      </c>
      <c r="AI233" s="833">
        <v>5.45</v>
      </c>
      <c r="AJ233" s="833">
        <v>52</v>
      </c>
      <c r="AK233" s="833" t="s">
        <v>136</v>
      </c>
      <c r="AL233" s="845">
        <v>2029.9999999999998</v>
      </c>
      <c r="AM233" s="839">
        <v>1.0999999999999999</v>
      </c>
      <c r="AN233" s="833">
        <v>0.9</v>
      </c>
      <c r="AO233" s="711" t="str">
        <f t="shared" si="59"/>
        <v>n/a</v>
      </c>
      <c r="AP233" s="712" t="str">
        <f t="shared" si="60"/>
        <v>n/a</v>
      </c>
      <c r="AQ233" s="855">
        <f t="shared" si="61"/>
        <v>64.846854979729059</v>
      </c>
      <c r="AR233" s="624">
        <f>INDEX(Historical!$C$7:$C$1259,MATCH(B233,Historical!$B$7:$B$1281,0))*IF(AH233="n/a",1.03,IF(AH233&lt;0,1.01,IF(AH233&gt;10,1.1,(1+AH233/100))))</f>
        <v>1.2456199999999999</v>
      </c>
      <c r="AS233" s="853">
        <f t="shared" si="62"/>
        <v>1.3135062899999999</v>
      </c>
      <c r="AT233" s="853">
        <f t="shared" si="67"/>
        <v>1.3529114786999998</v>
      </c>
      <c r="AU233" s="853">
        <f t="shared" si="67"/>
        <v>1.3934988230609999</v>
      </c>
      <c r="AV233" s="853">
        <f t="shared" si="67"/>
        <v>1.4353037877528299</v>
      </c>
      <c r="AW233" s="624">
        <f t="shared" si="63"/>
        <v>6.7408403795138288</v>
      </c>
      <c r="AX233" s="719">
        <f t="shared" si="64"/>
        <v>24.601607224503024</v>
      </c>
      <c r="AY233" s="900">
        <v>0.9</v>
      </c>
      <c r="AZ233" s="839">
        <v>95.44</v>
      </c>
      <c r="BA233" s="839">
        <v>-9.93</v>
      </c>
      <c r="BB233" s="839">
        <v>-0.42</v>
      </c>
      <c r="BC233" s="839">
        <v>3.0300000000000002</v>
      </c>
      <c r="BD233" s="874"/>
      <c r="BE233" s="597">
        <v>2016</v>
      </c>
      <c r="BF233" s="865">
        <f t="shared" si="65"/>
        <v>0</v>
      </c>
      <c r="BG233" s="849">
        <v>4.9000000000000004</v>
      </c>
    </row>
    <row r="234" spans="1:59" s="831" customFormat="1" ht="12.75" customHeight="1" x14ac:dyDescent="0.2">
      <c r="A234" s="848" t="s">
        <v>4493</v>
      </c>
      <c r="B234" s="578" t="s">
        <v>4488</v>
      </c>
      <c r="C234" s="898" t="s">
        <v>108</v>
      </c>
      <c r="D234" s="898" t="s">
        <v>4272</v>
      </c>
      <c r="E234" s="705">
        <v>6</v>
      </c>
      <c r="F234" s="1153">
        <v>695</v>
      </c>
      <c r="G234" s="1153" t="s">
        <v>106</v>
      </c>
      <c r="H234" s="1153" t="s">
        <v>106</v>
      </c>
      <c r="I234" s="841">
        <v>34.130000000000003</v>
      </c>
      <c r="J234" s="624">
        <f t="shared" si="52"/>
        <v>1.4063873425139171</v>
      </c>
      <c r="K234" s="844">
        <v>0.12</v>
      </c>
      <c r="L234" s="854">
        <v>4</v>
      </c>
      <c r="M234" s="615">
        <f t="shared" si="53"/>
        <v>0.48</v>
      </c>
      <c r="N234" s="837" t="s">
        <v>515</v>
      </c>
      <c r="O234" s="706">
        <v>0.09</v>
      </c>
      <c r="P234" s="606">
        <v>44238</v>
      </c>
      <c r="Q234" s="606">
        <v>44253</v>
      </c>
      <c r="R234" s="615">
        <f t="shared" si="54"/>
        <v>33.333333333333329</v>
      </c>
      <c r="S234" s="673">
        <f>IF(INDEX(Historical!$D$7:$D$1257,MATCH(B234,Historical!$B$7:$B$1281,0))=0,"n/a",(INDEX(Historical!$C$7:$C$1259,MATCH(B234,Historical!$B$7:$B$1281,0))/INDEX(Historical!$D$7:$D$1257,MATCH(B234,Historical!$B$7:$B$1281,0))-1)*100)</f>
        <v>12.5</v>
      </c>
      <c r="T234" s="673">
        <f>IF(INDEX(Historical!$F$7:$F$1250,MATCH(B234,Historical!$B$7:$B$1281,0))=0,"n/a",((INDEX(Historical!$C$7:$C$1259,MATCH(B234,Historical!$B$7:$B$1281,0))/INDEX(Historical!$F$7:$F$1250,MATCH(B234,Historical!$B$7:$B$1281,0)))^(1/3)-1)*100)</f>
        <v>14.471424255333186</v>
      </c>
      <c r="U234" s="673" t="str">
        <f>IF(INDEX(Historical!$H$7:$H$1250,MATCH(B234,Historical!$B$7:$B$1281,0))=0,"n/a",((INDEX(Historical!$C$7:$C$1259,MATCH(B234,Historical!$B$7:$B$1281,0))/INDEX(Historical!$H$7:$H$1250,MATCH(B234,Historical!$B$7:$B$1281,0)))^(1/5)-1)*100)</f>
        <v>n/a</v>
      </c>
      <c r="V234" s="673" t="str">
        <f>IF(INDEX(Historical!$O$7:$O$1250,MATCH(B234,Historical!$B$7:$B$1281,0))=0,"n/a",((INDEX(Historical!$C$7:$C$1259,MATCH(B234,Historical!$B$7:$B$1281,0))/INDEX(Historical!$O$7:$O$1250,MATCH(B234,Historical!$B$7:$B$1281,0)))^(1/10)-1)*100)</f>
        <v>n/a</v>
      </c>
      <c r="W234" s="674" t="str">
        <f t="shared" si="55"/>
        <v>n/a</v>
      </c>
      <c r="X234" s="675" t="str">
        <f t="shared" si="56"/>
        <v>n/a</v>
      </c>
      <c r="Y234" s="843"/>
      <c r="Z234" s="624">
        <f t="shared" si="57"/>
        <v>10.457516339869281</v>
      </c>
      <c r="AA234" s="853">
        <f t="shared" si="58"/>
        <v>7.4357298474945539</v>
      </c>
      <c r="AB234" s="854">
        <v>12</v>
      </c>
      <c r="AC234" s="833">
        <v>4.59</v>
      </c>
      <c r="AD234" s="833">
        <v>0.5</v>
      </c>
      <c r="AE234" s="833">
        <v>5.04</v>
      </c>
      <c r="AF234" s="833">
        <v>1.27</v>
      </c>
      <c r="AG234" s="833">
        <v>19.600000000000001</v>
      </c>
      <c r="AH234" s="833">
        <v>100.49999999999999</v>
      </c>
      <c r="AI234" s="833">
        <v>-14.979999999999999</v>
      </c>
      <c r="AJ234" s="833">
        <v>17</v>
      </c>
      <c r="AK234" s="833">
        <v>15</v>
      </c>
      <c r="AL234" s="845">
        <v>2750</v>
      </c>
      <c r="AM234" s="839">
        <v>3.3000000000000003</v>
      </c>
      <c r="AN234" s="833">
        <v>0.19</v>
      </c>
      <c r="AO234" s="711" t="str">
        <f t="shared" si="59"/>
        <v>n/a</v>
      </c>
      <c r="AP234" s="712" t="str">
        <f t="shared" si="60"/>
        <v>n/a</v>
      </c>
      <c r="AQ234" s="855">
        <f t="shared" si="61"/>
        <v>-35.215307341872517</v>
      </c>
      <c r="AR234" s="624">
        <f>INDEX(Historical!$C$7:$C$1259,MATCH(B234,Historical!$B$7:$B$1281,0))*IF(AH234="n/a",1.03,IF(AH234&lt;0,1.01,IF(AH234&gt;10,1.1,(1+AH234/100))))</f>
        <v>0.39600000000000002</v>
      </c>
      <c r="AS234" s="853">
        <f t="shared" si="62"/>
        <v>0.39996000000000004</v>
      </c>
      <c r="AT234" s="853">
        <f t="shared" si="67"/>
        <v>0.43995600000000007</v>
      </c>
      <c r="AU234" s="853">
        <f t="shared" si="67"/>
        <v>0.48395160000000009</v>
      </c>
      <c r="AV234" s="853">
        <f t="shared" si="67"/>
        <v>0.53234676000000014</v>
      </c>
      <c r="AW234" s="624">
        <f t="shared" si="63"/>
        <v>2.2522143600000004</v>
      </c>
      <c r="AX234" s="719">
        <f t="shared" si="64"/>
        <v>6.5989286844418409</v>
      </c>
      <c r="AY234" s="900">
        <v>1.1000000000000001</v>
      </c>
      <c r="AZ234" s="839">
        <v>166.74</v>
      </c>
      <c r="BA234" s="839">
        <v>-13.81</v>
      </c>
      <c r="BB234" s="839">
        <v>1.3599999999999999</v>
      </c>
      <c r="BC234" s="839">
        <v>37.480000000000004</v>
      </c>
      <c r="BD234" s="874"/>
      <c r="BE234" s="597">
        <v>2016</v>
      </c>
      <c r="BF234" s="865">
        <f t="shared" si="65"/>
        <v>0</v>
      </c>
      <c r="BG234" s="849">
        <v>2.7</v>
      </c>
    </row>
    <row r="235" spans="1:59" s="831" customFormat="1" x14ac:dyDescent="0.2">
      <c r="A235" s="848" t="s">
        <v>4491</v>
      </c>
      <c r="B235" s="578" t="s">
        <v>4486</v>
      </c>
      <c r="C235" s="898" t="s">
        <v>108</v>
      </c>
      <c r="D235" s="898" t="s">
        <v>4272</v>
      </c>
      <c r="E235" s="705">
        <v>6</v>
      </c>
      <c r="F235" s="1153">
        <v>696</v>
      </c>
      <c r="G235" s="1153" t="s">
        <v>106</v>
      </c>
      <c r="H235" s="1153" t="s">
        <v>106</v>
      </c>
      <c r="I235" s="841">
        <v>27.74</v>
      </c>
      <c r="J235" s="624">
        <f t="shared" si="52"/>
        <v>4.0374909877433316</v>
      </c>
      <c r="K235" s="844">
        <v>0.28000000000000003</v>
      </c>
      <c r="L235" s="854">
        <v>4</v>
      </c>
      <c r="M235" s="615">
        <f t="shared" si="53"/>
        <v>1.1200000000000001</v>
      </c>
      <c r="N235" s="837" t="s">
        <v>985</v>
      </c>
      <c r="O235" s="706">
        <v>0.26750000000000002</v>
      </c>
      <c r="P235" s="606">
        <v>44238</v>
      </c>
      <c r="Q235" s="606">
        <v>44246</v>
      </c>
      <c r="R235" s="615">
        <f t="shared" si="54"/>
        <v>4.6728971962616859</v>
      </c>
      <c r="S235" s="673">
        <f>IF(INDEX(Historical!$D$7:$D$1257,MATCH(B235,Historical!$B$7:$B$1281,0))=0,"n/a",(INDEX(Historical!$C$7:$C$1259,MATCH(B235,Historical!$B$7:$B$1281,0))/INDEX(Historical!$D$7:$D$1257,MATCH(B235,Historical!$B$7:$B$1281,0))-1)*100)</f>
        <v>10.309278350515472</v>
      </c>
      <c r="T235" s="673">
        <f>IF(INDEX(Historical!$F$7:$F$1250,MATCH(B235,Historical!$B$7:$B$1281,0))=0,"n/a",((INDEX(Historical!$C$7:$C$1259,MATCH(B235,Historical!$B$7:$B$1281,0))/INDEX(Historical!$F$7:$F$1250,MATCH(B235,Historical!$B$7:$B$1281,0)))^(1/3)-1)*100)</f>
        <v>10.17877266108127</v>
      </c>
      <c r="U235" s="673" t="str">
        <f>IF(INDEX(Historical!$H$7:$H$1250,MATCH(B235,Historical!$B$7:$B$1281,0))=0,"n/a",((INDEX(Historical!$C$7:$C$1259,MATCH(B235,Historical!$B$7:$B$1281,0))/INDEX(Historical!$H$7:$H$1250,MATCH(B235,Historical!$B$7:$B$1281,0)))^(1/5)-1)*100)</f>
        <v>n/a</v>
      </c>
      <c r="V235" s="673" t="str">
        <f>IF(INDEX(Historical!$O$7:$O$1250,MATCH(B235,Historical!$B$7:$B$1281,0))=0,"n/a",((INDEX(Historical!$C$7:$C$1259,MATCH(B235,Historical!$B$7:$B$1281,0))/INDEX(Historical!$O$7:$O$1250,MATCH(B235,Historical!$B$7:$B$1281,0)))^(1/10)-1)*100)</f>
        <v>n/a</v>
      </c>
      <c r="W235" s="674" t="str">
        <f t="shared" si="55"/>
        <v>n/a</v>
      </c>
      <c r="X235" s="675" t="str">
        <f t="shared" si="56"/>
        <v>n/a</v>
      </c>
      <c r="Y235" s="843"/>
      <c r="Z235" s="624">
        <f t="shared" si="57"/>
        <v>115.46391752577321</v>
      </c>
      <c r="AA235" s="853">
        <f t="shared" si="58"/>
        <v>28.597938144329895</v>
      </c>
      <c r="AB235" s="854">
        <v>12</v>
      </c>
      <c r="AC235" s="833">
        <v>0.97</v>
      </c>
      <c r="AD235" s="833">
        <v>4.1100000000000003</v>
      </c>
      <c r="AE235" s="833">
        <v>2.4700000000000002</v>
      </c>
      <c r="AF235" s="833">
        <v>1.01</v>
      </c>
      <c r="AG235" s="833">
        <v>3.5999999999999996</v>
      </c>
      <c r="AH235" s="833">
        <v>-57.699999999999996</v>
      </c>
      <c r="AI235" s="833">
        <v>-5.9499999999999993</v>
      </c>
      <c r="AJ235" s="833">
        <v>-10.100000000000001</v>
      </c>
      <c r="AK235" s="833">
        <v>7.0000000000000009</v>
      </c>
      <c r="AL235" s="845">
        <v>605.70000000000005</v>
      </c>
      <c r="AM235" s="839">
        <v>3.8</v>
      </c>
      <c r="AN235" s="833">
        <v>0.35</v>
      </c>
      <c r="AO235" s="711" t="str">
        <f t="shared" si="59"/>
        <v>n/a</v>
      </c>
      <c r="AP235" s="712" t="str">
        <f t="shared" si="60"/>
        <v>n/a</v>
      </c>
      <c r="AQ235" s="855">
        <f t="shared" si="61"/>
        <v>13.301794681820557</v>
      </c>
      <c r="AR235" s="624">
        <f>INDEX(Historical!$C$7:$C$1259,MATCH(B235,Historical!$B$7:$B$1281,0))*IF(AH235="n/a",1.03,IF(AH235&lt;0,1.01,IF(AH235&gt;10,1.1,(1+AH235/100))))</f>
        <v>1.0807</v>
      </c>
      <c r="AS235" s="853">
        <f t="shared" si="62"/>
        <v>1.091507</v>
      </c>
      <c r="AT235" s="853">
        <f t="shared" si="67"/>
        <v>1.16791249</v>
      </c>
      <c r="AU235" s="853">
        <f t="shared" si="67"/>
        <v>1.2496663643000001</v>
      </c>
      <c r="AV235" s="853">
        <f t="shared" si="67"/>
        <v>1.3371430098010002</v>
      </c>
      <c r="AW235" s="624">
        <f t="shared" si="63"/>
        <v>5.9269288641010007</v>
      </c>
      <c r="AX235" s="719">
        <f t="shared" si="64"/>
        <v>21.366001673038937</v>
      </c>
      <c r="AY235" s="900">
        <v>1.08</v>
      </c>
      <c r="AZ235" s="839">
        <v>122.28000000000002</v>
      </c>
      <c r="BA235" s="839">
        <v>-8.51</v>
      </c>
      <c r="BB235" s="839">
        <v>16.16</v>
      </c>
      <c r="BC235" s="839">
        <v>57.599999999999994</v>
      </c>
      <c r="BD235" s="874"/>
      <c r="BE235" s="597">
        <v>2016</v>
      </c>
      <c r="BF235" s="865">
        <f t="shared" si="65"/>
        <v>0</v>
      </c>
      <c r="BG235" s="849">
        <v>0.3</v>
      </c>
    </row>
    <row r="236" spans="1:59" s="831" customFormat="1" ht="12.75" customHeight="1" x14ac:dyDescent="0.2">
      <c r="A236" s="848" t="s">
        <v>4490</v>
      </c>
      <c r="B236" s="578" t="s">
        <v>4485</v>
      </c>
      <c r="C236" s="898" t="s">
        <v>108</v>
      </c>
      <c r="D236" s="898" t="s">
        <v>118</v>
      </c>
      <c r="E236" s="705">
        <v>6</v>
      </c>
      <c r="F236" s="1153">
        <v>697</v>
      </c>
      <c r="G236" s="1153" t="s">
        <v>106</v>
      </c>
      <c r="H236" s="1153" t="s">
        <v>106</v>
      </c>
      <c r="I236" s="841">
        <v>164.8</v>
      </c>
      <c r="J236" s="624">
        <f t="shared" si="52"/>
        <v>0.26699029126213591</v>
      </c>
      <c r="K236" s="844">
        <v>0.11</v>
      </c>
      <c r="L236" s="854">
        <v>4</v>
      </c>
      <c r="M236" s="615">
        <f t="shared" si="53"/>
        <v>0.44</v>
      </c>
      <c r="N236" s="837" t="s">
        <v>148</v>
      </c>
      <c r="O236" s="706">
        <v>0.09</v>
      </c>
      <c r="P236" s="606">
        <v>44252</v>
      </c>
      <c r="Q236" s="606">
        <v>44267</v>
      </c>
      <c r="R236" s="615">
        <f t="shared" si="54"/>
        <v>22.222222222222225</v>
      </c>
      <c r="S236" s="673">
        <f>IF(INDEX(Historical!$D$7:$D$1257,MATCH(B236,Historical!$B$7:$B$1281,0))=0,"n/a",(INDEX(Historical!$C$7:$C$1259,MATCH(B236,Historical!$B$7:$B$1281,0))/INDEX(Historical!$D$7:$D$1257,MATCH(B236,Historical!$B$7:$B$1281,0))-1)*100)</f>
        <v>12.5</v>
      </c>
      <c r="T236" s="673">
        <f>IF(INDEX(Historical!$F$7:$F$1250,MATCH(B236,Historical!$B$7:$B$1281,0))=0,"n/a",((INDEX(Historical!$C$7:$C$1259,MATCH(B236,Historical!$B$7:$B$1281,0))/INDEX(Historical!$F$7:$F$1250,MATCH(B236,Historical!$B$7:$B$1281,0)))^(1/3)-1)*100)</f>
        <v>14.471424255333186</v>
      </c>
      <c r="U236" s="673" t="str">
        <f>IF(INDEX(Historical!$H$7:$H$1250,MATCH(B236,Historical!$B$7:$B$1281,0))=0,"n/a",((INDEX(Historical!$C$7:$C$1259,MATCH(B236,Historical!$B$7:$B$1281,0))/INDEX(Historical!$H$7:$H$1250,MATCH(B236,Historical!$B$7:$B$1281,0)))^(1/5)-1)*100)</f>
        <v>n/a</v>
      </c>
      <c r="V236" s="673" t="str">
        <f>IF(INDEX(Historical!$O$7:$O$1250,MATCH(B236,Historical!$B$7:$B$1281,0))=0,"n/a",((INDEX(Historical!$C$7:$C$1259,MATCH(B236,Historical!$B$7:$B$1281,0))/INDEX(Historical!$O$7:$O$1250,MATCH(B236,Historical!$B$7:$B$1281,0)))^(1/10)-1)*100)</f>
        <v>n/a</v>
      </c>
      <c r="W236" s="674" t="str">
        <f t="shared" si="55"/>
        <v>n/a</v>
      </c>
      <c r="X236" s="675" t="str">
        <f t="shared" si="56"/>
        <v>n/a</v>
      </c>
      <c r="Y236" s="843"/>
      <c r="Z236" s="624">
        <f t="shared" si="57"/>
        <v>11.398963730569948</v>
      </c>
      <c r="AA236" s="853">
        <f t="shared" si="58"/>
        <v>42.694300518134717</v>
      </c>
      <c r="AB236" s="854">
        <v>12</v>
      </c>
      <c r="AC236" s="833">
        <v>3.86</v>
      </c>
      <c r="AD236" s="833">
        <v>2.8</v>
      </c>
      <c r="AE236" s="833">
        <v>7.85</v>
      </c>
      <c r="AF236" s="833">
        <v>6.37</v>
      </c>
      <c r="AG236" s="833">
        <v>18</v>
      </c>
      <c r="AH236" s="833">
        <v>35.299999999999997</v>
      </c>
      <c r="AI236" s="833">
        <v>18.2</v>
      </c>
      <c r="AJ236" s="833">
        <v>29.5</v>
      </c>
      <c r="AK236" s="833">
        <v>15</v>
      </c>
      <c r="AL236" s="845">
        <v>3610</v>
      </c>
      <c r="AM236" s="839">
        <v>2.8000000000000003</v>
      </c>
      <c r="AN236" s="833">
        <v>7.0000000000000007E-2</v>
      </c>
      <c r="AO236" s="711" t="str">
        <f t="shared" si="59"/>
        <v>n/a</v>
      </c>
      <c r="AP236" s="712" t="str">
        <f t="shared" si="60"/>
        <v>n/a</v>
      </c>
      <c r="AQ236" s="855">
        <f t="shared" si="61"/>
        <v>247.66695065537664</v>
      </c>
      <c r="AR236" s="624">
        <f>INDEX(Historical!$C$7:$C$1259,MATCH(B236,Historical!$B$7:$B$1281,0))*IF(AH236="n/a",1.03,IF(AH236&lt;0,1.01,IF(AH236&gt;10,1.1,(1+AH236/100))))</f>
        <v>0.39600000000000002</v>
      </c>
      <c r="AS236" s="853">
        <f t="shared" si="62"/>
        <v>0.43560000000000004</v>
      </c>
      <c r="AT236" s="853">
        <f t="shared" si="67"/>
        <v>0.47916000000000009</v>
      </c>
      <c r="AU236" s="853">
        <f t="shared" si="67"/>
        <v>0.5270760000000001</v>
      </c>
      <c r="AV236" s="853">
        <f t="shared" si="67"/>
        <v>0.57978360000000018</v>
      </c>
      <c r="AW236" s="624">
        <f t="shared" si="63"/>
        <v>2.4176196000000005</v>
      </c>
      <c r="AX236" s="719">
        <f t="shared" si="64"/>
        <v>1.4670021844660197</v>
      </c>
      <c r="AY236" s="900">
        <v>0.81</v>
      </c>
      <c r="AZ236" s="839">
        <v>68.45</v>
      </c>
      <c r="BA236" s="839">
        <v>-34.78</v>
      </c>
      <c r="BB236" s="839">
        <v>-8</v>
      </c>
      <c r="BC236" s="839">
        <v>-14.75</v>
      </c>
      <c r="BD236" s="874"/>
      <c r="BE236" s="597">
        <v>2016</v>
      </c>
      <c r="BF236" s="865">
        <f t="shared" si="65"/>
        <v>0</v>
      </c>
      <c r="BG236" s="849">
        <v>6.5</v>
      </c>
    </row>
    <row r="237" spans="1:59" s="831" customFormat="1" ht="12.75" customHeight="1" x14ac:dyDescent="0.2">
      <c r="A237" s="848" t="s">
        <v>4671</v>
      </c>
      <c r="B237" s="578" t="s">
        <v>4668</v>
      </c>
      <c r="C237" s="898" t="s">
        <v>108</v>
      </c>
      <c r="D237" s="898" t="s">
        <v>4272</v>
      </c>
      <c r="E237" s="705">
        <v>6</v>
      </c>
      <c r="F237" s="1153">
        <v>698</v>
      </c>
      <c r="G237" s="1153" t="s">
        <v>106</v>
      </c>
      <c r="H237" s="1153" t="s">
        <v>106</v>
      </c>
      <c r="I237" s="841">
        <v>39.68</v>
      </c>
      <c r="J237" s="624">
        <f t="shared" si="52"/>
        <v>2.1169354838709675</v>
      </c>
      <c r="K237" s="844">
        <v>0.21</v>
      </c>
      <c r="L237" s="854">
        <v>4</v>
      </c>
      <c r="M237" s="615">
        <f t="shared" si="53"/>
        <v>0.84</v>
      </c>
      <c r="N237" s="837" t="s">
        <v>488</v>
      </c>
      <c r="O237" s="706">
        <v>0.2</v>
      </c>
      <c r="P237" s="606">
        <v>44252</v>
      </c>
      <c r="Q237" s="606">
        <v>44270</v>
      </c>
      <c r="R237" s="615">
        <f t="shared" si="54"/>
        <v>4.9999999999999902</v>
      </c>
      <c r="S237" s="673">
        <f>IF(INDEX(Historical!$D$7:$D$1257,MATCH(B237,Historical!$B$7:$B$1281,0))=0,"n/a",(INDEX(Historical!$C$7:$C$1259,MATCH(B237,Historical!$B$7:$B$1281,0))/INDEX(Historical!$D$7:$D$1257,MATCH(B237,Historical!$B$7:$B$1281,0))-1)*100)</f>
        <v>6.6666666666666652</v>
      </c>
      <c r="T237" s="673">
        <f>IF(INDEX(Historical!$F$7:$F$1250,MATCH(B237,Historical!$B$7:$B$1281,0))=0,"n/a",((INDEX(Historical!$C$7:$C$1259,MATCH(B237,Historical!$B$7:$B$1281,0))/INDEX(Historical!$F$7:$F$1250,MATCH(B237,Historical!$B$7:$B$1281,0)))^(1/3)-1)*100)</f>
        <v>33.005731685649529</v>
      </c>
      <c r="U237" s="673">
        <f>IF(INDEX(Historical!$H$7:$H$1250,MATCH(B237,Historical!$B$7:$B$1281,0))=0,"n/a",((INDEX(Historical!$C$7:$C$1259,MATCH(B237,Historical!$B$7:$B$1281,0))/INDEX(Historical!$H$7:$H$1250,MATCH(B237,Historical!$B$7:$B$1281,0)))^(1/5)-1)*100)</f>
        <v>31.95079107728942</v>
      </c>
      <c r="V237" s="673" t="str">
        <f>IF(INDEX(Historical!$O$7:$O$1250,MATCH(B237,Historical!$B$7:$B$1281,0))=0,"n/a",((INDEX(Historical!$C$7:$C$1259,MATCH(B237,Historical!$B$7:$B$1281,0))/INDEX(Historical!$O$7:$O$1250,MATCH(B237,Historical!$B$7:$B$1281,0)))^(1/10)-1)*100)</f>
        <v>n/a</v>
      </c>
      <c r="W237" s="674" t="str">
        <f t="shared" si="55"/>
        <v>n/a</v>
      </c>
      <c r="X237" s="675">
        <f t="shared" si="56"/>
        <v>0.38728231608835662</v>
      </c>
      <c r="Y237" s="646"/>
      <c r="Z237" s="624">
        <f t="shared" si="57"/>
        <v>29.473684210526311</v>
      </c>
      <c r="AA237" s="853">
        <f t="shared" si="58"/>
        <v>13.922807017543859</v>
      </c>
      <c r="AB237" s="854">
        <v>12</v>
      </c>
      <c r="AC237" s="833">
        <v>2.85</v>
      </c>
      <c r="AD237" s="833">
        <v>1.41</v>
      </c>
      <c r="AE237" s="833">
        <v>5.46</v>
      </c>
      <c r="AF237" s="833">
        <v>1.51</v>
      </c>
      <c r="AG237" s="833">
        <v>11.200000000000001</v>
      </c>
      <c r="AH237" s="833">
        <v>11.799999999999999</v>
      </c>
      <c r="AI237" s="833">
        <v>-1.44</v>
      </c>
      <c r="AJ237" s="833">
        <v>82.5</v>
      </c>
      <c r="AK237" s="833">
        <v>10</v>
      </c>
      <c r="AL237" s="845">
        <v>1190</v>
      </c>
      <c r="AM237" s="839">
        <v>3.2</v>
      </c>
      <c r="AN237" s="833">
        <v>0</v>
      </c>
      <c r="AO237" s="711">
        <f t="shared" si="59"/>
        <v>20.144919543616524</v>
      </c>
      <c r="AP237" s="712">
        <f t="shared" si="60"/>
        <v>34.067726561160384</v>
      </c>
      <c r="AQ237" s="855">
        <f t="shared" si="61"/>
        <v>-3.3369228333308465</v>
      </c>
      <c r="AR237" s="624">
        <f>INDEX(Historical!$C$7:$C$1259,MATCH(B237,Historical!$B$7:$B$1281,0))*IF(AH237="n/a",1.03,IF(AH237&lt;0,1.01,IF(AH237&gt;10,1.1,(1+AH237/100))))</f>
        <v>0.88000000000000012</v>
      </c>
      <c r="AS237" s="853">
        <f t="shared" si="62"/>
        <v>0.88880000000000015</v>
      </c>
      <c r="AT237" s="853">
        <f t="shared" si="67"/>
        <v>0.97768000000000022</v>
      </c>
      <c r="AU237" s="853">
        <f t="shared" si="67"/>
        <v>1.0754480000000004</v>
      </c>
      <c r="AV237" s="853">
        <f t="shared" si="67"/>
        <v>1.1829928000000005</v>
      </c>
      <c r="AW237" s="624">
        <f t="shared" si="63"/>
        <v>5.0049208000000007</v>
      </c>
      <c r="AX237" s="719">
        <f t="shared" si="64"/>
        <v>12.613207661290323</v>
      </c>
      <c r="AY237" s="900">
        <v>1.04</v>
      </c>
      <c r="AZ237" s="839">
        <v>87.88</v>
      </c>
      <c r="BA237" s="839">
        <v>-8.17</v>
      </c>
      <c r="BB237" s="839">
        <v>4.8599999999999994</v>
      </c>
      <c r="BC237" s="839">
        <v>25.040000000000003</v>
      </c>
      <c r="BD237" s="874"/>
      <c r="BE237" s="597">
        <v>2016</v>
      </c>
      <c r="BF237" s="865">
        <f t="shared" si="65"/>
        <v>0</v>
      </c>
      <c r="BG237" s="849">
        <v>1.4000000000000001</v>
      </c>
    </row>
    <row r="238" spans="1:59" s="831" customFormat="1" ht="12.75" customHeight="1" x14ac:dyDescent="0.2">
      <c r="A238" s="848" t="s">
        <v>4610</v>
      </c>
      <c r="B238" s="578" t="s">
        <v>4600</v>
      </c>
      <c r="C238" s="898" t="s">
        <v>108</v>
      </c>
      <c r="D238" s="898" t="s">
        <v>4272</v>
      </c>
      <c r="E238" s="705">
        <v>6</v>
      </c>
      <c r="F238" s="1153">
        <v>699</v>
      </c>
      <c r="G238" s="1153" t="s">
        <v>106</v>
      </c>
      <c r="H238" s="1153" t="s">
        <v>106</v>
      </c>
      <c r="I238" s="841">
        <v>7.54</v>
      </c>
      <c r="J238" s="624">
        <f t="shared" si="52"/>
        <v>3.183023872679045</v>
      </c>
      <c r="K238" s="844">
        <v>0.06</v>
      </c>
      <c r="L238" s="854">
        <v>4</v>
      </c>
      <c r="M238" s="615">
        <f t="shared" si="53"/>
        <v>0.24</v>
      </c>
      <c r="N238" s="837" t="s">
        <v>148</v>
      </c>
      <c r="O238" s="706">
        <v>5.5E-2</v>
      </c>
      <c r="P238" s="606">
        <v>44253</v>
      </c>
      <c r="Q238" s="606">
        <v>44270</v>
      </c>
      <c r="R238" s="615">
        <f t="shared" si="54"/>
        <v>9.0909090909090864</v>
      </c>
      <c r="S238" s="673">
        <f>IF(INDEX(Historical!$D$7:$D$1257,MATCH(B238,Historical!$B$7:$B$1281,0))=0,"n/a",(INDEX(Historical!$C$7:$C$1259,MATCH(B238,Historical!$B$7:$B$1281,0))/INDEX(Historical!$D$7:$D$1257,MATCH(B238,Historical!$B$7:$B$1281,0))-1)*100)</f>
        <v>9.9999999999999858</v>
      </c>
      <c r="T238" s="673">
        <f>IF(INDEX(Historical!$F$7:$F$1250,MATCH(B238,Historical!$B$7:$B$1281,0))=0,"n/a",((INDEX(Historical!$C$7:$C$1259,MATCH(B238,Historical!$B$7:$B$1281,0))/INDEX(Historical!$F$7:$F$1250,MATCH(B238,Historical!$B$7:$B$1281,0)))^(1/3)-1)*100)</f>
        <v>19.168034448193151</v>
      </c>
      <c r="U238" s="673" t="str">
        <f>IF(INDEX(Historical!$H$7:$H$1250,MATCH(B238,Historical!$B$7:$B$1281,0))=0,"n/a",((INDEX(Historical!$C$7:$C$1259,MATCH(B238,Historical!$B$7:$B$1281,0))/INDEX(Historical!$H$7:$H$1250,MATCH(B238,Historical!$B$7:$B$1281,0)))^(1/5)-1)*100)</f>
        <v>n/a</v>
      </c>
      <c r="V238" s="673" t="str">
        <f>IF(INDEX(Historical!$O$7:$O$1250,MATCH(B238,Historical!$B$7:$B$1281,0))=0,"n/a",((INDEX(Historical!$C$7:$C$1259,MATCH(B238,Historical!$B$7:$B$1281,0))/INDEX(Historical!$O$7:$O$1250,MATCH(B238,Historical!$B$7:$B$1281,0)))^(1/10)-1)*100)</f>
        <v>n/a</v>
      </c>
      <c r="W238" s="674" t="str">
        <f t="shared" si="55"/>
        <v>n/a</v>
      </c>
      <c r="X238" s="675" t="str">
        <f t="shared" si="56"/>
        <v>n/a</v>
      </c>
      <c r="Y238" s="646"/>
      <c r="Z238" s="624">
        <f t="shared" si="57"/>
        <v>31.578947368421051</v>
      </c>
      <c r="AA238" s="853">
        <f t="shared" si="58"/>
        <v>9.9210526315789469</v>
      </c>
      <c r="AB238" s="854">
        <v>12</v>
      </c>
      <c r="AC238" s="833">
        <v>0.76</v>
      </c>
      <c r="AD238" s="833" t="s">
        <v>136</v>
      </c>
      <c r="AE238" s="833">
        <v>3.4</v>
      </c>
      <c r="AF238" s="833">
        <v>1.03</v>
      </c>
      <c r="AG238" s="833">
        <v>10.4</v>
      </c>
      <c r="AH238" s="833">
        <v>35.799999999999997</v>
      </c>
      <c r="AI238" s="833" t="s">
        <v>136</v>
      </c>
      <c r="AJ238" s="833">
        <v>-19</v>
      </c>
      <c r="AK238" s="833" t="s">
        <v>136</v>
      </c>
      <c r="AL238" s="845">
        <v>157.61000000000001</v>
      </c>
      <c r="AM238" s="839">
        <v>14.799999999999999</v>
      </c>
      <c r="AN238" s="833">
        <v>7.0000000000000007E-2</v>
      </c>
      <c r="AO238" s="711" t="str">
        <f t="shared" si="59"/>
        <v>n/a</v>
      </c>
      <c r="AP238" s="712" t="str">
        <f t="shared" si="60"/>
        <v>n/a</v>
      </c>
      <c r="AQ238" s="855">
        <f t="shared" si="61"/>
        <v>-32.608328208148848</v>
      </c>
      <c r="AR238" s="624">
        <f>INDEX(Historical!$C$7:$C$1259,MATCH(B238,Historical!$B$7:$B$1281,0))*IF(AH238="n/a",1.03,IF(AH238&lt;0,1.01,IF(AH238&gt;10,1.1,(1+AH238/100))))</f>
        <v>0.24200000000000002</v>
      </c>
      <c r="AS238" s="853">
        <f t="shared" si="62"/>
        <v>0.24926000000000004</v>
      </c>
      <c r="AT238" s="853">
        <f t="shared" si="67"/>
        <v>0.25673780000000007</v>
      </c>
      <c r="AU238" s="853">
        <f t="shared" si="67"/>
        <v>0.2644399340000001</v>
      </c>
      <c r="AV238" s="853">
        <f t="shared" si="67"/>
        <v>0.27237313202000013</v>
      </c>
      <c r="AW238" s="624">
        <f t="shared" si="63"/>
        <v>1.2848108660200004</v>
      </c>
      <c r="AX238" s="719">
        <f t="shared" si="64"/>
        <v>17.039931910079581</v>
      </c>
      <c r="AY238" s="900">
        <v>0.48</v>
      </c>
      <c r="AZ238" s="839">
        <v>48.43</v>
      </c>
      <c r="BA238" s="839">
        <v>-15.659999999999998</v>
      </c>
      <c r="BB238" s="839">
        <v>3.1399999999999997</v>
      </c>
      <c r="BC238" s="839">
        <v>17.53</v>
      </c>
      <c r="BD238" s="874"/>
      <c r="BE238" s="597">
        <v>2016</v>
      </c>
      <c r="BF238" s="865">
        <f t="shared" si="65"/>
        <v>0</v>
      </c>
      <c r="BG238" s="849">
        <v>1.0999999999999999</v>
      </c>
    </row>
    <row r="239" spans="1:59" s="831" customFormat="1" ht="12.75" customHeight="1" x14ac:dyDescent="0.2">
      <c r="A239" s="848" t="s">
        <v>4489</v>
      </c>
      <c r="B239" s="578" t="s">
        <v>4484</v>
      </c>
      <c r="C239" s="898" t="s">
        <v>123</v>
      </c>
      <c r="D239" s="898" t="s">
        <v>4108</v>
      </c>
      <c r="E239" s="705">
        <v>6</v>
      </c>
      <c r="F239" s="1153">
        <v>700</v>
      </c>
      <c r="G239" s="1153" t="s">
        <v>106</v>
      </c>
      <c r="H239" s="1153" t="s">
        <v>106</v>
      </c>
      <c r="I239" s="841">
        <v>59.86</v>
      </c>
      <c r="J239" s="624">
        <f t="shared" si="52"/>
        <v>2.2051453391246243</v>
      </c>
      <c r="K239" s="844">
        <v>0.33</v>
      </c>
      <c r="L239" s="854">
        <v>4</v>
      </c>
      <c r="M239" s="615">
        <f t="shared" si="53"/>
        <v>1.32</v>
      </c>
      <c r="N239" s="837" t="s">
        <v>4442</v>
      </c>
      <c r="O239" s="706">
        <v>0.3</v>
      </c>
      <c r="P239" s="606">
        <v>44256</v>
      </c>
      <c r="Q239" s="606">
        <v>44278</v>
      </c>
      <c r="R239" s="615">
        <f t="shared" si="54"/>
        <v>10.000000000000009</v>
      </c>
      <c r="S239" s="673">
        <f>IF(INDEX(Historical!$D$7:$D$1257,MATCH(B239,Historical!$B$7:$B$1281,0))=0,"n/a",(INDEX(Historical!$C$7:$C$1259,MATCH(B239,Historical!$B$7:$B$1281,0))/INDEX(Historical!$D$7:$D$1257,MATCH(B239,Historical!$B$7:$B$1281,0))-1)*100)</f>
        <v>11.111111111111093</v>
      </c>
      <c r="T239" s="673">
        <f>IF(INDEX(Historical!$F$7:$F$1250,MATCH(B239,Historical!$B$7:$B$1281,0))=0,"n/a",((INDEX(Historical!$C$7:$C$1259,MATCH(B239,Historical!$B$7:$B$1281,0))/INDEX(Historical!$F$7:$F$1250,MATCH(B239,Historical!$B$7:$B$1281,0)))^(1/3)-1)*100)</f>
        <v>12.624788044360603</v>
      </c>
      <c r="U239" s="673" t="str">
        <f>IF(INDEX(Historical!$H$7:$H$1250,MATCH(B239,Historical!$B$7:$B$1281,0))=0,"n/a",((INDEX(Historical!$C$7:$C$1259,MATCH(B239,Historical!$B$7:$B$1281,0))/INDEX(Historical!$H$7:$H$1250,MATCH(B239,Historical!$B$7:$B$1281,0)))^(1/5)-1)*100)</f>
        <v>n/a</v>
      </c>
      <c r="V239" s="673" t="str">
        <f>IF(INDEX(Historical!$O$7:$O$1250,MATCH(B239,Historical!$B$7:$B$1281,0))=0,"n/a",((INDEX(Historical!$C$7:$C$1259,MATCH(B239,Historical!$B$7:$B$1281,0))/INDEX(Historical!$O$7:$O$1250,MATCH(B239,Historical!$B$7:$B$1281,0)))^(1/10)-1)*100)</f>
        <v>n/a</v>
      </c>
      <c r="W239" s="674" t="str">
        <f t="shared" si="55"/>
        <v>n/a</v>
      </c>
      <c r="X239" s="675" t="str">
        <f t="shared" si="56"/>
        <v>n/a</v>
      </c>
      <c r="Y239" s="843"/>
      <c r="Z239" s="624" t="str">
        <f t="shared" si="57"/>
        <v>n/a</v>
      </c>
      <c r="AA239" s="853" t="str">
        <f t="shared" si="58"/>
        <v>n/a</v>
      </c>
      <c r="AB239" s="854">
        <v>12</v>
      </c>
      <c r="AC239" s="833">
        <v>-0.03</v>
      </c>
      <c r="AD239" s="833" t="s">
        <v>136</v>
      </c>
      <c r="AE239" s="833">
        <v>2.27</v>
      </c>
      <c r="AF239" s="833">
        <v>17.23</v>
      </c>
      <c r="AG239" s="833">
        <v>-0.6</v>
      </c>
      <c r="AH239" s="833">
        <v>-101.4</v>
      </c>
      <c r="AI239" s="833">
        <v>16.950000000000003</v>
      </c>
      <c r="AJ239" s="833">
        <v>-15.1</v>
      </c>
      <c r="AK239" s="833">
        <v>21.73</v>
      </c>
      <c r="AL239" s="845">
        <v>3920</v>
      </c>
      <c r="AM239" s="839">
        <v>0.4</v>
      </c>
      <c r="AN239" s="833">
        <v>8.6</v>
      </c>
      <c r="AO239" s="711" t="str">
        <f t="shared" si="59"/>
        <v>n/a</v>
      </c>
      <c r="AP239" s="712" t="str">
        <f t="shared" si="60"/>
        <v>n/a</v>
      </c>
      <c r="AQ239" s="855" t="str">
        <f t="shared" si="61"/>
        <v>n/a</v>
      </c>
      <c r="AR239" s="624">
        <f>INDEX(Historical!$C$7:$C$1259,MATCH(B239,Historical!$B$7:$B$1281,0))*IF(AH239="n/a",1.03,IF(AH239&lt;0,1.01,IF(AH239&gt;10,1.1,(1+AH239/100))))</f>
        <v>1.212</v>
      </c>
      <c r="AS239" s="853">
        <f t="shared" si="62"/>
        <v>1.3332000000000002</v>
      </c>
      <c r="AT239" s="853">
        <f t="shared" si="67"/>
        <v>1.4665200000000003</v>
      </c>
      <c r="AU239" s="853">
        <f t="shared" si="67"/>
        <v>1.6131720000000005</v>
      </c>
      <c r="AV239" s="853">
        <f t="shared" si="67"/>
        <v>1.7744892000000008</v>
      </c>
      <c r="AW239" s="624">
        <f t="shared" si="63"/>
        <v>7.3993812000000014</v>
      </c>
      <c r="AX239" s="719">
        <f t="shared" si="64"/>
        <v>12.361144670898765</v>
      </c>
      <c r="AY239" s="900">
        <v>1.42</v>
      </c>
      <c r="AZ239" s="839">
        <v>80.900000000000006</v>
      </c>
      <c r="BA239" s="839">
        <v>-7.8100000000000005</v>
      </c>
      <c r="BB239" s="839">
        <v>-0.33</v>
      </c>
      <c r="BC239" s="839">
        <v>16.05</v>
      </c>
      <c r="BD239" s="874"/>
      <c r="BE239" s="597">
        <v>2016</v>
      </c>
      <c r="BF239" s="865">
        <f t="shared" si="65"/>
        <v>0</v>
      </c>
      <c r="BG239" s="849">
        <v>0</v>
      </c>
    </row>
    <row r="240" spans="1:59" s="831" customFormat="1" ht="12.75" customHeight="1" x14ac:dyDescent="0.2">
      <c r="A240" s="848" t="s">
        <v>4506</v>
      </c>
      <c r="B240" s="578" t="s">
        <v>4500</v>
      </c>
      <c r="C240" s="898" t="s">
        <v>112</v>
      </c>
      <c r="D240" s="898" t="s">
        <v>4266</v>
      </c>
      <c r="E240" s="705">
        <v>6</v>
      </c>
      <c r="F240" s="1153">
        <v>701</v>
      </c>
      <c r="G240" s="1153" t="s">
        <v>106</v>
      </c>
      <c r="H240" s="1153" t="s">
        <v>106</v>
      </c>
      <c r="I240" s="841">
        <v>41.12</v>
      </c>
      <c r="J240" s="624">
        <f t="shared" si="52"/>
        <v>1.5564202334630353</v>
      </c>
      <c r="K240" s="844">
        <v>0.16</v>
      </c>
      <c r="L240" s="854">
        <v>4</v>
      </c>
      <c r="M240" s="615">
        <f t="shared" si="53"/>
        <v>0.64</v>
      </c>
      <c r="N240" s="837" t="s">
        <v>1235</v>
      </c>
      <c r="O240" s="706">
        <v>0.14000000000000001</v>
      </c>
      <c r="P240" s="606">
        <v>44260</v>
      </c>
      <c r="Q240" s="606">
        <v>44270</v>
      </c>
      <c r="R240" s="615">
        <f t="shared" si="54"/>
        <v>14.285714285714276</v>
      </c>
      <c r="S240" s="673">
        <f>IF(INDEX(Historical!$D$7:$D$1257,MATCH(B240,Historical!$B$7:$B$1281,0))=0,"n/a",(INDEX(Historical!$C$7:$C$1259,MATCH(B240,Historical!$B$7:$B$1281,0))/INDEX(Historical!$D$7:$D$1257,MATCH(B240,Historical!$B$7:$B$1281,0))-1)*100)</f>
        <v>16.666666666666675</v>
      </c>
      <c r="T240" s="673">
        <f>IF(INDEX(Historical!$F$7:$F$1250,MATCH(B240,Historical!$B$7:$B$1281,0))=0,"n/a",((INDEX(Historical!$C$7:$C$1259,MATCH(B240,Historical!$B$7:$B$1281,0))/INDEX(Historical!$F$7:$F$1250,MATCH(B240,Historical!$B$7:$B$1281,0)))^(1/3)-1)*100)</f>
        <v>16.960709528514649</v>
      </c>
      <c r="U240" s="673" t="str">
        <f>IF(INDEX(Historical!$H$7:$H$1250,MATCH(B240,Historical!$B$7:$B$1281,0))=0,"n/a",((INDEX(Historical!$C$7:$C$1259,MATCH(B240,Historical!$B$7:$B$1281,0))/INDEX(Historical!$H$7:$H$1250,MATCH(B240,Historical!$B$7:$B$1281,0)))^(1/5)-1)*100)</f>
        <v>n/a</v>
      </c>
      <c r="V240" s="673" t="str">
        <f>IF(INDEX(Historical!$O$7:$O$1250,MATCH(B240,Historical!$B$7:$B$1281,0))=0,"n/a",((INDEX(Historical!$C$7:$C$1259,MATCH(B240,Historical!$B$7:$B$1281,0))/INDEX(Historical!$O$7:$O$1250,MATCH(B240,Historical!$B$7:$B$1281,0)))^(1/10)-1)*100)</f>
        <v>n/a</v>
      </c>
      <c r="W240" s="674" t="str">
        <f t="shared" si="55"/>
        <v>n/a</v>
      </c>
      <c r="X240" s="675" t="str">
        <f t="shared" si="56"/>
        <v>n/a</v>
      </c>
      <c r="Y240" s="843"/>
      <c r="Z240" s="624">
        <f t="shared" si="57"/>
        <v>37.647058823529413</v>
      </c>
      <c r="AA240" s="853">
        <f t="shared" si="58"/>
        <v>24.188235294117646</v>
      </c>
      <c r="AB240" s="854">
        <v>12</v>
      </c>
      <c r="AC240" s="833">
        <v>1.7</v>
      </c>
      <c r="AD240" s="833">
        <v>1.32</v>
      </c>
      <c r="AE240" s="833">
        <v>1.42</v>
      </c>
      <c r="AF240" s="833">
        <v>14.09</v>
      </c>
      <c r="AG240" s="833">
        <v>46.6</v>
      </c>
      <c r="AH240" s="833">
        <v>28.199999999999996</v>
      </c>
      <c r="AI240" s="833">
        <v>13.089999999999998</v>
      </c>
      <c r="AJ240" s="833">
        <v>35.9</v>
      </c>
      <c r="AK240" s="833">
        <v>18</v>
      </c>
      <c r="AL240" s="845">
        <v>1460</v>
      </c>
      <c r="AM240" s="839">
        <v>0.70000000000000007</v>
      </c>
      <c r="AN240" s="833">
        <v>0</v>
      </c>
      <c r="AO240" s="711" t="str">
        <f t="shared" si="59"/>
        <v>n/a</v>
      </c>
      <c r="AP240" s="712" t="str">
        <f t="shared" si="60"/>
        <v>n/a</v>
      </c>
      <c r="AQ240" s="855">
        <f t="shared" si="61"/>
        <v>289.19417335716037</v>
      </c>
      <c r="AR240" s="624">
        <f>INDEX(Historical!$C$7:$C$1259,MATCH(B240,Historical!$B$7:$B$1281,0))*IF(AH240="n/a",1.03,IF(AH240&lt;0,1.01,IF(AH240&gt;10,1.1,(1+AH240/100))))</f>
        <v>0.6160000000000001</v>
      </c>
      <c r="AS240" s="853">
        <f t="shared" si="62"/>
        <v>0.6776000000000002</v>
      </c>
      <c r="AT240" s="853">
        <f t="shared" si="67"/>
        <v>0.74536000000000024</v>
      </c>
      <c r="AU240" s="853">
        <f t="shared" si="67"/>
        <v>0.81989600000000029</v>
      </c>
      <c r="AV240" s="853">
        <f t="shared" si="67"/>
        <v>0.9018856000000004</v>
      </c>
      <c r="AW240" s="624">
        <f t="shared" si="63"/>
        <v>3.7607416000000011</v>
      </c>
      <c r="AX240" s="719">
        <f t="shared" si="64"/>
        <v>9.1457723735408596</v>
      </c>
      <c r="AY240" s="900">
        <v>0.52</v>
      </c>
      <c r="AZ240" s="839">
        <v>184.64000000000001</v>
      </c>
      <c r="BA240" s="839">
        <v>-9.33</v>
      </c>
      <c r="BB240" s="839">
        <v>3.37</v>
      </c>
      <c r="BC240" s="839">
        <v>43.54</v>
      </c>
      <c r="BD240" s="874"/>
      <c r="BE240" s="597">
        <v>2016</v>
      </c>
      <c r="BF240" s="865">
        <f t="shared" si="65"/>
        <v>0</v>
      </c>
      <c r="BG240" s="849">
        <v>16.600000000000001</v>
      </c>
    </row>
    <row r="241" spans="1:59" s="831" customFormat="1" ht="12.75" customHeight="1" x14ac:dyDescent="0.2">
      <c r="A241" s="848" t="s">
        <v>4502</v>
      </c>
      <c r="B241" s="578" t="s">
        <v>4028</v>
      </c>
      <c r="C241" s="898" t="s">
        <v>112</v>
      </c>
      <c r="D241" s="898" t="s">
        <v>4278</v>
      </c>
      <c r="E241" s="705">
        <v>6</v>
      </c>
      <c r="F241" s="1153">
        <v>702</v>
      </c>
      <c r="G241" s="1153" t="s">
        <v>106</v>
      </c>
      <c r="H241" s="1153" t="s">
        <v>106</v>
      </c>
      <c r="I241" s="841">
        <v>65.94</v>
      </c>
      <c r="J241" s="624">
        <f t="shared" si="52"/>
        <v>1.2738853503184715</v>
      </c>
      <c r="K241" s="844">
        <v>0.21</v>
      </c>
      <c r="L241" s="854">
        <v>4</v>
      </c>
      <c r="M241" s="615">
        <f t="shared" si="53"/>
        <v>0.84</v>
      </c>
      <c r="N241" s="837" t="s">
        <v>294</v>
      </c>
      <c r="O241" s="706">
        <v>0.19</v>
      </c>
      <c r="P241" s="606">
        <v>44264</v>
      </c>
      <c r="Q241" s="606">
        <v>44281</v>
      </c>
      <c r="R241" s="615">
        <f t="shared" si="54"/>
        <v>10.52631578947368</v>
      </c>
      <c r="S241" s="673">
        <f>IF(INDEX(Historical!$D$7:$D$1257,MATCH(B241,Historical!$B$7:$B$1281,0))=0,"n/a",(INDEX(Historical!$C$7:$C$1259,MATCH(B241,Historical!$B$7:$B$1281,0))/INDEX(Historical!$D$7:$D$1257,MATCH(B241,Historical!$B$7:$B$1281,0))-1)*100)</f>
        <v>11.764705882352944</v>
      </c>
      <c r="T241" s="673">
        <f>IF(INDEX(Historical!$F$7:$F$1250,MATCH(B241,Historical!$B$7:$B$1281,0))=0,"n/a",((INDEX(Historical!$C$7:$C$1259,MATCH(B241,Historical!$B$7:$B$1281,0))/INDEX(Historical!$F$7:$F$1250,MATCH(B241,Historical!$B$7:$B$1281,0)))^(1/3)-1)*100)</f>
        <v>21.858202395720227</v>
      </c>
      <c r="U241" s="673">
        <f>IF(INDEX(Historical!$H$7:$H$1250,MATCH(B241,Historical!$B$7:$B$1281,0))=0,"n/a",((INDEX(Historical!$C$7:$C$1259,MATCH(B241,Historical!$B$7:$B$1281,0))/INDEX(Historical!$H$7:$H$1250,MATCH(B241,Historical!$B$7:$B$1281,0)))^(1/5)-1)*100)</f>
        <v>18.88654957871243</v>
      </c>
      <c r="V241" s="673" t="str">
        <f>IF(INDEX(Historical!$O$7:$O$1250,MATCH(B241,Historical!$B$7:$B$1281,0))=0,"n/a",((INDEX(Historical!$C$7:$C$1259,MATCH(B241,Historical!$B$7:$B$1281,0))/INDEX(Historical!$O$7:$O$1250,MATCH(B241,Historical!$B$7:$B$1281,0)))^(1/10)-1)*100)</f>
        <v>n/a</v>
      </c>
      <c r="W241" s="674" t="str">
        <f t="shared" si="55"/>
        <v>n/a</v>
      </c>
      <c r="X241" s="675">
        <f t="shared" si="56"/>
        <v>1.0854338838340478</v>
      </c>
      <c r="Y241" s="843"/>
      <c r="Z241" s="624">
        <f t="shared" si="57"/>
        <v>28.865979381443296</v>
      </c>
      <c r="AA241" s="853">
        <f t="shared" si="58"/>
        <v>22.659793814432987</v>
      </c>
      <c r="AB241" s="854">
        <v>12</v>
      </c>
      <c r="AC241" s="833">
        <v>2.91</v>
      </c>
      <c r="AD241" s="833">
        <v>3.76</v>
      </c>
      <c r="AE241" s="833">
        <v>2.93</v>
      </c>
      <c r="AF241" s="833">
        <v>10.199999999999999</v>
      </c>
      <c r="AG241" s="833">
        <v>53.6</v>
      </c>
      <c r="AH241" s="833">
        <v>14.299999999999999</v>
      </c>
      <c r="AI241" s="833">
        <v>9.379999999999999</v>
      </c>
      <c r="AJ241" s="833">
        <v>17.399999999999999</v>
      </c>
      <c r="AK241" s="833">
        <v>6.02</v>
      </c>
      <c r="AL241" s="845">
        <v>6230</v>
      </c>
      <c r="AM241" s="839">
        <v>0.3</v>
      </c>
      <c r="AN241" s="833">
        <v>1.54</v>
      </c>
      <c r="AO241" s="711">
        <f t="shared" si="59"/>
        <v>-2.499358885402085</v>
      </c>
      <c r="AP241" s="712">
        <f t="shared" si="60"/>
        <v>20.160434929030902</v>
      </c>
      <c r="AQ241" s="855">
        <f t="shared" si="61"/>
        <v>220.50647204920764</v>
      </c>
      <c r="AR241" s="624">
        <f>INDEX(Historical!$C$7:$C$1259,MATCH(B241,Historical!$B$7:$B$1281,0))*IF(AH241="n/a",1.03,IF(AH241&lt;0,1.01,IF(AH241&gt;10,1.1,(1+AH241/100))))</f>
        <v>0.83600000000000008</v>
      </c>
      <c r="AS241" s="853">
        <f t="shared" si="62"/>
        <v>0.91441680000000003</v>
      </c>
      <c r="AT241" s="853">
        <f t="shared" si="67"/>
        <v>0.96946469136000002</v>
      </c>
      <c r="AU241" s="853">
        <f t="shared" si="67"/>
        <v>1.0278264657798721</v>
      </c>
      <c r="AV241" s="853">
        <f t="shared" si="67"/>
        <v>1.0897016190198205</v>
      </c>
      <c r="AW241" s="624">
        <f t="shared" si="63"/>
        <v>4.8374095761596925</v>
      </c>
      <c r="AX241" s="719">
        <f t="shared" si="64"/>
        <v>7.3360776101906167</v>
      </c>
      <c r="AY241" s="900">
        <v>1.01</v>
      </c>
      <c r="AZ241" s="839">
        <v>41.02</v>
      </c>
      <c r="BA241" s="839">
        <v>-0.38</v>
      </c>
      <c r="BB241" s="839">
        <v>10.26</v>
      </c>
      <c r="BC241" s="839">
        <v>14.099999999999998</v>
      </c>
      <c r="BD241" s="874"/>
      <c r="BE241" s="597">
        <v>2016</v>
      </c>
      <c r="BF241" s="865">
        <f t="shared" si="65"/>
        <v>0</v>
      </c>
      <c r="BG241" s="849">
        <v>13.3</v>
      </c>
    </row>
    <row r="242" spans="1:59" s="831" customFormat="1" ht="12.75" customHeight="1" x14ac:dyDescent="0.2">
      <c r="A242" s="848" t="s">
        <v>4605</v>
      </c>
      <c r="B242" s="578" t="s">
        <v>4598</v>
      </c>
      <c r="C242" s="898" t="s">
        <v>108</v>
      </c>
      <c r="D242" s="898" t="s">
        <v>4268</v>
      </c>
      <c r="E242" s="705">
        <v>6</v>
      </c>
      <c r="F242" s="1153">
        <v>703</v>
      </c>
      <c r="G242" s="1153" t="s">
        <v>106</v>
      </c>
      <c r="H242" s="1153" t="s">
        <v>106</v>
      </c>
      <c r="I242" s="841">
        <v>22.16</v>
      </c>
      <c r="J242" s="624">
        <f t="shared" si="52"/>
        <v>7.5812274368231041</v>
      </c>
      <c r="K242" s="844">
        <v>0.42</v>
      </c>
      <c r="L242" s="854">
        <v>4</v>
      </c>
      <c r="M242" s="615">
        <f t="shared" si="53"/>
        <v>1.68</v>
      </c>
      <c r="N242" s="837" t="s">
        <v>318</v>
      </c>
      <c r="O242" s="706">
        <v>0.41</v>
      </c>
      <c r="P242" s="606">
        <v>44267</v>
      </c>
      <c r="Q242" s="606">
        <v>44286</v>
      </c>
      <c r="R242" s="615">
        <f t="shared" si="54"/>
        <v>2.4390243902439046</v>
      </c>
      <c r="S242" s="673">
        <f>IF(INDEX(Historical!$D$7:$D$1257,MATCH(B242,Historical!$B$7:$B$1281,0))=0,"n/a",(INDEX(Historical!$C$7:$C$1259,MATCH(B242,Historical!$B$7:$B$1281,0))/INDEX(Historical!$D$7:$D$1257,MATCH(B242,Historical!$B$7:$B$1281,0))-1)*100)</f>
        <v>4.4585987261146487</v>
      </c>
      <c r="T242" s="673">
        <f>IF(INDEX(Historical!$F$7:$F$1250,MATCH(B242,Historical!$B$7:$B$1281,0))=0,"n/a",((INDEX(Historical!$C$7:$C$1259,MATCH(B242,Historical!$B$7:$B$1281,0))/INDEX(Historical!$F$7:$F$1250,MATCH(B242,Historical!$B$7:$B$1281,0)))^(1/3)-1)*100)</f>
        <v>22.142586629864127</v>
      </c>
      <c r="U242" s="673">
        <f>IF(INDEX(Historical!$H$7:$H$1250,MATCH(B242,Historical!$B$7:$B$1281,0))=0,"n/a",((INDEX(Historical!$C$7:$C$1259,MATCH(B242,Historical!$B$7:$B$1281,0))/INDEX(Historical!$H$7:$H$1250,MATCH(B242,Historical!$B$7:$B$1281,0)))^(1/5)-1)*100)</f>
        <v>74.9720860568452</v>
      </c>
      <c r="V242" s="673">
        <f>IF(INDEX(Historical!$O$7:$O$1250,MATCH(B242,Historical!$B$7:$B$1281,0))=0,"n/a",((INDEX(Historical!$C$7:$C$1259,MATCH(B242,Historical!$B$7:$B$1281,0))/INDEX(Historical!$O$7:$O$1250,MATCH(B242,Historical!$B$7:$B$1281,0)))^(1/10)-1)*100)</f>
        <v>23.418818693862285</v>
      </c>
      <c r="W242" s="674">
        <f t="shared" si="55"/>
        <v>3.2013607106704423</v>
      </c>
      <c r="X242" s="675" t="str">
        <f t="shared" si="56"/>
        <v>n/a</v>
      </c>
      <c r="Y242" s="646"/>
      <c r="Z242" s="624">
        <f t="shared" si="57"/>
        <v>195.3488372093023</v>
      </c>
      <c r="AA242" s="853">
        <f t="shared" si="58"/>
        <v>25.767441860465116</v>
      </c>
      <c r="AB242" s="854">
        <v>3</v>
      </c>
      <c r="AC242" s="833">
        <v>0.86</v>
      </c>
      <c r="AD242" s="833" t="s">
        <v>136</v>
      </c>
      <c r="AE242" s="833">
        <v>6.68</v>
      </c>
      <c r="AF242" s="833">
        <v>1.36</v>
      </c>
      <c r="AG242" s="833">
        <v>5.5</v>
      </c>
      <c r="AH242" s="833">
        <v>-162.9</v>
      </c>
      <c r="AI242" s="833">
        <v>6.29</v>
      </c>
      <c r="AJ242" s="833">
        <v>-18.8</v>
      </c>
      <c r="AK242" s="833" t="s">
        <v>136</v>
      </c>
      <c r="AL242" s="845">
        <v>440.11</v>
      </c>
      <c r="AM242" s="839">
        <v>0.2</v>
      </c>
      <c r="AN242" s="833">
        <v>1.22</v>
      </c>
      <c r="AO242" s="711">
        <f t="shared" si="59"/>
        <v>56.785871633203186</v>
      </c>
      <c r="AP242" s="712">
        <f t="shared" si="60"/>
        <v>82.553313493668298</v>
      </c>
      <c r="AQ242" s="855">
        <f t="shared" si="61"/>
        <v>24.79978798100322</v>
      </c>
      <c r="AR242" s="624">
        <f>INDEX(Historical!$C$7:$C$1259,MATCH(B242,Historical!$B$7:$B$1281,0))*IF(AH242="n/a",1.03,IF(AH242&lt;0,1.01,IF(AH242&gt;10,1.1,(1+AH242/100))))</f>
        <v>1.6563999999999999</v>
      </c>
      <c r="AS242" s="853">
        <f t="shared" si="62"/>
        <v>1.7605875599999998</v>
      </c>
      <c r="AT242" s="853">
        <f t="shared" si="67"/>
        <v>1.8134051867999998</v>
      </c>
      <c r="AU242" s="853">
        <f t="shared" si="67"/>
        <v>1.8678073424039998</v>
      </c>
      <c r="AV242" s="853">
        <f t="shared" si="67"/>
        <v>1.9238415626761198</v>
      </c>
      <c r="AW242" s="624">
        <f t="shared" si="63"/>
        <v>9.0220416518801194</v>
      </c>
      <c r="AX242" s="719">
        <f t="shared" si="64"/>
        <v>40.713184349639526</v>
      </c>
      <c r="AY242" s="900">
        <v>1.27</v>
      </c>
      <c r="AZ242" s="839">
        <v>159.13999999999999</v>
      </c>
      <c r="BA242" s="839">
        <v>-2.16</v>
      </c>
      <c r="BB242" s="839">
        <v>6.76</v>
      </c>
      <c r="BC242" s="839">
        <v>35.76</v>
      </c>
      <c r="BD242" s="874"/>
      <c r="BE242" s="597">
        <v>2016</v>
      </c>
      <c r="BF242" s="865">
        <f t="shared" si="65"/>
        <v>0</v>
      </c>
      <c r="BG242" s="849">
        <v>2.4</v>
      </c>
    </row>
    <row r="243" spans="1:59" s="831" customFormat="1" ht="12.75" customHeight="1" x14ac:dyDescent="0.2">
      <c r="A243" s="848" t="s">
        <v>4503</v>
      </c>
      <c r="B243" s="578" t="s">
        <v>4497</v>
      </c>
      <c r="C243" s="898" t="s">
        <v>4126</v>
      </c>
      <c r="D243" s="898" t="s">
        <v>4260</v>
      </c>
      <c r="E243" s="705">
        <v>6</v>
      </c>
      <c r="F243" s="1153">
        <v>704</v>
      </c>
      <c r="G243" s="1153" t="s">
        <v>106</v>
      </c>
      <c r="H243" s="1153" t="s">
        <v>106</v>
      </c>
      <c r="I243" s="841">
        <v>176.79</v>
      </c>
      <c r="J243" s="624">
        <f t="shared" si="52"/>
        <v>1.0407828497086939</v>
      </c>
      <c r="K243" s="844">
        <v>0.46</v>
      </c>
      <c r="L243" s="854">
        <v>4</v>
      </c>
      <c r="M243" s="615">
        <f t="shared" si="53"/>
        <v>1.84</v>
      </c>
      <c r="N243" s="837" t="s">
        <v>716</v>
      </c>
      <c r="O243" s="706">
        <v>0.44</v>
      </c>
      <c r="P243" s="606">
        <v>44277</v>
      </c>
      <c r="Q243" s="606">
        <v>44309</v>
      </c>
      <c r="R243" s="615">
        <f t="shared" si="54"/>
        <v>4.5454545454545494</v>
      </c>
      <c r="S243" s="673">
        <f>IF(INDEX(Historical!$D$7:$D$1257,MATCH(B243,Historical!$B$7:$B$1281,0))=0,"n/a",(INDEX(Historical!$C$7:$C$1259,MATCH(B243,Historical!$B$7:$B$1281,0))/INDEX(Historical!$D$7:$D$1257,MATCH(B243,Historical!$B$7:$B$1281,0))-1)*100)</f>
        <v>3.5714285714285809</v>
      </c>
      <c r="T243" s="673">
        <f>IF(INDEX(Historical!$F$7:$F$1250,MATCH(B243,Historical!$B$7:$B$1281,0))=0,"n/a",((INDEX(Historical!$C$7:$C$1259,MATCH(B243,Historical!$B$7:$B$1281,0))/INDEX(Historical!$F$7:$F$1250,MATCH(B243,Historical!$B$7:$B$1281,0)))^(1/3)-1)*100)</f>
        <v>29.564618446981193</v>
      </c>
      <c r="U243" s="673" t="str">
        <f>IF(INDEX(Historical!$H$7:$H$1250,MATCH(B243,Historical!$B$7:$B$1281,0))=0,"n/a",((INDEX(Historical!$C$7:$C$1259,MATCH(B243,Historical!$B$7:$B$1281,0))/INDEX(Historical!$H$7:$H$1250,MATCH(B243,Historical!$B$7:$B$1281,0)))^(1/5)-1)*100)</f>
        <v>n/a</v>
      </c>
      <c r="V243" s="673" t="str">
        <f>IF(INDEX(Historical!$O$7:$O$1250,MATCH(B243,Historical!$B$7:$B$1281,0))=0,"n/a",((INDEX(Historical!$C$7:$C$1259,MATCH(B243,Historical!$B$7:$B$1281,0))/INDEX(Historical!$O$7:$O$1250,MATCH(B243,Historical!$B$7:$B$1281,0)))^(1/10)-1)*100)</f>
        <v>n/a</v>
      </c>
      <c r="W243" s="674" t="str">
        <f t="shared" si="55"/>
        <v>n/a</v>
      </c>
      <c r="X243" s="675" t="str">
        <f t="shared" si="56"/>
        <v>n/a</v>
      </c>
      <c r="Y243" s="843"/>
      <c r="Z243" s="624">
        <f t="shared" si="57"/>
        <v>40.08714596949892</v>
      </c>
      <c r="AA243" s="853">
        <f t="shared" si="58"/>
        <v>38.516339869281047</v>
      </c>
      <c r="AB243" s="854">
        <v>9</v>
      </c>
      <c r="AC243" s="833">
        <v>4.59</v>
      </c>
      <c r="AD243" s="833">
        <v>2.86</v>
      </c>
      <c r="AE243" s="833">
        <v>4.21</v>
      </c>
      <c r="AF243" s="833">
        <v>4.49</v>
      </c>
      <c r="AG243" s="833">
        <v>12.9</v>
      </c>
      <c r="AH243" s="833">
        <v>191.9</v>
      </c>
      <c r="AI243" s="833">
        <v>0.57000000000000006</v>
      </c>
      <c r="AJ243" s="833">
        <v>16.400000000000002</v>
      </c>
      <c r="AK243" s="833">
        <v>13</v>
      </c>
      <c r="AL243" s="845">
        <v>4710</v>
      </c>
      <c r="AM243" s="839">
        <v>0.89999999999999991</v>
      </c>
      <c r="AN243" s="833">
        <v>0.83</v>
      </c>
      <c r="AO243" s="711" t="str">
        <f t="shared" si="59"/>
        <v>n/a</v>
      </c>
      <c r="AP243" s="712" t="str">
        <f t="shared" si="60"/>
        <v>n/a</v>
      </c>
      <c r="AQ243" s="855">
        <f t="shared" si="61"/>
        <v>177.23905930768439</v>
      </c>
      <c r="AR243" s="624">
        <f>INDEX(Historical!$C$7:$C$1259,MATCH(B243,Historical!$B$7:$B$1281,0))*IF(AH243="n/a",1.03,IF(AH243&lt;0,1.01,IF(AH243&gt;10,1.1,(1+AH243/100))))</f>
        <v>1.9140000000000001</v>
      </c>
      <c r="AS243" s="853">
        <f t="shared" si="62"/>
        <v>1.9249098000000002</v>
      </c>
      <c r="AT243" s="853">
        <f t="shared" si="67"/>
        <v>2.1174007800000005</v>
      </c>
      <c r="AU243" s="853">
        <f t="shared" si="67"/>
        <v>2.3291408580000006</v>
      </c>
      <c r="AV243" s="853">
        <f t="shared" si="67"/>
        <v>2.5620549438000007</v>
      </c>
      <c r="AW243" s="624">
        <f t="shared" si="63"/>
        <v>10.847506381800002</v>
      </c>
      <c r="AX243" s="719">
        <f t="shared" si="64"/>
        <v>6.1358144588494836</v>
      </c>
      <c r="AY243" s="900">
        <v>1.19</v>
      </c>
      <c r="AZ243" s="839">
        <v>82.01</v>
      </c>
      <c r="BA243" s="839">
        <v>-3.39</v>
      </c>
      <c r="BB243" s="839">
        <v>5.56</v>
      </c>
      <c r="BC243" s="839">
        <v>15.040000000000001</v>
      </c>
      <c r="BD243" s="874"/>
      <c r="BE243" s="597">
        <v>2016</v>
      </c>
      <c r="BF243" s="865">
        <f t="shared" si="65"/>
        <v>0</v>
      </c>
      <c r="BG243" s="849">
        <v>5.6000000000000005</v>
      </c>
    </row>
    <row r="244" spans="1:59" s="831" customFormat="1" ht="12.75" customHeight="1" x14ac:dyDescent="0.2">
      <c r="A244" s="848" t="s">
        <v>4466</v>
      </c>
      <c r="B244" s="578" t="s">
        <v>4437</v>
      </c>
      <c r="C244" s="898" t="s">
        <v>128</v>
      </c>
      <c r="D244" s="898" t="s">
        <v>191</v>
      </c>
      <c r="E244" s="705">
        <v>6</v>
      </c>
      <c r="F244" s="1153">
        <v>705</v>
      </c>
      <c r="G244" s="1153" t="s">
        <v>106</v>
      </c>
      <c r="H244" s="1153" t="s">
        <v>106</v>
      </c>
      <c r="I244" s="841">
        <v>211.82</v>
      </c>
      <c r="J244" s="624">
        <f t="shared" si="52"/>
        <v>2.6815220470210557</v>
      </c>
      <c r="K244" s="844">
        <v>1.42</v>
      </c>
      <c r="L244" s="854">
        <v>4</v>
      </c>
      <c r="M244" s="615">
        <f t="shared" si="53"/>
        <v>5.68</v>
      </c>
      <c r="N244" s="837" t="s">
        <v>4444</v>
      </c>
      <c r="O244" s="706">
        <v>1.1299999999999999</v>
      </c>
      <c r="P244" s="606">
        <v>44284</v>
      </c>
      <c r="Q244" s="606">
        <v>44322</v>
      </c>
      <c r="R244" s="615">
        <f t="shared" si="54"/>
        <v>25.663716814159297</v>
      </c>
      <c r="S244" s="673">
        <f>IF(INDEX(Historical!$D$7:$D$1257,MATCH(B244,Historical!$B$7:$B$1281,0))=0,"n/a",(INDEX(Historical!$C$7:$C$1259,MATCH(B244,Historical!$B$7:$B$1281,0))/INDEX(Historical!$D$7:$D$1257,MATCH(B244,Historical!$B$7:$B$1281,0))-1)*100)</f>
        <v>50.666666666666657</v>
      </c>
      <c r="T244" s="673">
        <f>IF(INDEX(Historical!$F$7:$F$1250,MATCH(B244,Historical!$B$7:$B$1281,0))=0,"n/a",((INDEX(Historical!$C$7:$C$1259,MATCH(B244,Historical!$B$7:$B$1281,0))/INDEX(Historical!$F$7:$F$1250,MATCH(B244,Historical!$B$7:$B$1281,0)))^(1/3)-1)*100)</f>
        <v>52.279983722994608</v>
      </c>
      <c r="U244" s="673" t="str">
        <f>IF(INDEX(Historical!$H$7:$H$1250,MATCH(B244,Historical!$B$7:$B$1281,0))=0,"n/a",((INDEX(Historical!$C$7:$C$1259,MATCH(B244,Historical!$B$7:$B$1281,0))/INDEX(Historical!$H$7:$H$1250,MATCH(B244,Historical!$B$7:$B$1281,0)))^(1/5)-1)*100)</f>
        <v>n/a</v>
      </c>
      <c r="V244" s="673" t="str">
        <f>IF(INDEX(Historical!$O$7:$O$1250,MATCH(B244,Historical!$B$7:$B$1281,0))=0,"n/a",((INDEX(Historical!$C$7:$C$1259,MATCH(B244,Historical!$B$7:$B$1281,0))/INDEX(Historical!$O$7:$O$1250,MATCH(B244,Historical!$B$7:$B$1281,0)))^(1/10)-1)*100)</f>
        <v>n/a</v>
      </c>
      <c r="W244" s="674" t="str">
        <f t="shared" si="55"/>
        <v>n/a</v>
      </c>
      <c r="X244" s="675" t="str">
        <f t="shared" si="56"/>
        <v>n/a</v>
      </c>
      <c r="Y244" s="843"/>
      <c r="Z244" s="624">
        <f t="shared" si="57"/>
        <v>65.437788018433167</v>
      </c>
      <c r="AA244" s="853">
        <f t="shared" si="58"/>
        <v>24.403225806451612</v>
      </c>
      <c r="AB244" s="854">
        <v>12</v>
      </c>
      <c r="AC244" s="833">
        <v>8.68</v>
      </c>
      <c r="AD244" s="833">
        <v>1.23</v>
      </c>
      <c r="AE244" s="833">
        <v>2.68</v>
      </c>
      <c r="AF244" s="833">
        <v>15.99</v>
      </c>
      <c r="AG244" s="833">
        <v>78.400000000000006</v>
      </c>
      <c r="AH244" s="833">
        <v>35</v>
      </c>
      <c r="AI244" s="833">
        <v>10.26</v>
      </c>
      <c r="AJ244" s="833">
        <v>39.900000000000006</v>
      </c>
      <c r="AK244" s="833">
        <v>20</v>
      </c>
      <c r="AL244" s="845">
        <v>2500</v>
      </c>
      <c r="AM244" s="839">
        <v>3.5999999999999996</v>
      </c>
      <c r="AN244" s="833">
        <v>0</v>
      </c>
      <c r="AO244" s="711" t="str">
        <f t="shared" si="59"/>
        <v>n/a</v>
      </c>
      <c r="AP244" s="712" t="str">
        <f t="shared" si="60"/>
        <v>n/a</v>
      </c>
      <c r="AQ244" s="855">
        <f t="shared" si="61"/>
        <v>316.44398350540433</v>
      </c>
      <c r="AR244" s="624">
        <f>INDEX(Historical!$C$7:$C$1259,MATCH(B244,Historical!$B$7:$B$1281,0))*IF(AH244="n/a",1.03,IF(AH244&lt;0,1.01,IF(AH244&gt;10,1.1,(1+AH244/100))))</f>
        <v>4.9719999999999995</v>
      </c>
      <c r="AS244" s="853">
        <f t="shared" si="62"/>
        <v>5.4691999999999998</v>
      </c>
      <c r="AT244" s="853">
        <f t="shared" si="67"/>
        <v>6.0161199999999999</v>
      </c>
      <c r="AU244" s="853">
        <f t="shared" si="67"/>
        <v>6.6177320000000002</v>
      </c>
      <c r="AV244" s="853">
        <f t="shared" si="67"/>
        <v>7.2795052000000009</v>
      </c>
      <c r="AW244" s="624">
        <f t="shared" si="63"/>
        <v>30.354557200000002</v>
      </c>
      <c r="AX244" s="719">
        <f t="shared" si="64"/>
        <v>14.330354640732699</v>
      </c>
      <c r="AY244" s="900">
        <v>1.55</v>
      </c>
      <c r="AZ244" s="839">
        <v>286.89</v>
      </c>
      <c r="BA244" s="839">
        <v>-24.2</v>
      </c>
      <c r="BB244" s="839">
        <v>-13.889999999999999</v>
      </c>
      <c r="BC244" s="839">
        <v>12.29</v>
      </c>
      <c r="BD244" s="874"/>
      <c r="BE244" s="597">
        <v>2016</v>
      </c>
      <c r="BF244" s="865">
        <f t="shared" si="65"/>
        <v>0</v>
      </c>
      <c r="BG244" s="849">
        <v>42.4</v>
      </c>
    </row>
    <row r="245" spans="1:59" s="831" customFormat="1" ht="12.75" customHeight="1" x14ac:dyDescent="0.2">
      <c r="A245" s="848" t="s">
        <v>4501</v>
      </c>
      <c r="B245" s="578" t="s">
        <v>4496</v>
      </c>
      <c r="C245" s="898" t="s">
        <v>4253</v>
      </c>
      <c r="D245" s="898" t="s">
        <v>4254</v>
      </c>
      <c r="E245" s="705">
        <v>6</v>
      </c>
      <c r="F245" s="1153">
        <v>706</v>
      </c>
      <c r="G245" s="1153" t="s">
        <v>106</v>
      </c>
      <c r="H245" s="1153" t="s">
        <v>106</v>
      </c>
      <c r="I245" s="841">
        <v>32.619999999999997</v>
      </c>
      <c r="J245" s="624">
        <f t="shared" si="52"/>
        <v>6.0698957694665854</v>
      </c>
      <c r="K245" s="844">
        <v>0.495</v>
      </c>
      <c r="L245" s="854">
        <v>4</v>
      </c>
      <c r="M245" s="615">
        <f t="shared" si="53"/>
        <v>1.98</v>
      </c>
      <c r="N245" s="837" t="s">
        <v>488</v>
      </c>
      <c r="O245" s="706">
        <v>0.48749999999999999</v>
      </c>
      <c r="P245" s="606">
        <v>44285</v>
      </c>
      <c r="Q245" s="606">
        <v>44301</v>
      </c>
      <c r="R245" s="615">
        <f t="shared" si="54"/>
        <v>1.5384615384615399</v>
      </c>
      <c r="S245" s="673">
        <f>IF(INDEX(Historical!$D$7:$D$1257,MATCH(B245,Historical!$B$7:$B$1281,0))=0,"n/a",(INDEX(Historical!$C$7:$C$1259,MATCH(B245,Historical!$B$7:$B$1281,0))/INDEX(Historical!$D$7:$D$1257,MATCH(B245,Historical!$B$7:$B$1281,0))-1)*100)</f>
        <v>3.7837837837837673</v>
      </c>
      <c r="T245" s="673">
        <f>IF(INDEX(Historical!$F$7:$F$1250,MATCH(B245,Historical!$B$7:$B$1281,0))=0,"n/a",((INDEX(Historical!$C$7:$C$1259,MATCH(B245,Historical!$B$7:$B$1281,0))/INDEX(Historical!$F$7:$F$1250,MATCH(B245,Historical!$B$7:$B$1281,0)))^(1/3)-1)*100)</f>
        <v>7.0522079256210679</v>
      </c>
      <c r="U245" s="673" t="str">
        <f>IF(INDEX(Historical!$H$7:$H$1250,MATCH(B245,Historical!$B$7:$B$1281,0))=0,"n/a",((INDEX(Historical!$C$7:$C$1259,MATCH(B245,Historical!$B$7:$B$1281,0))/INDEX(Historical!$H$7:$H$1250,MATCH(B245,Historical!$B$7:$B$1281,0)))^(1/5)-1)*100)</f>
        <v>n/a</v>
      </c>
      <c r="V245" s="673" t="str">
        <f>IF(INDEX(Historical!$O$7:$O$1250,MATCH(B245,Historical!$B$7:$B$1281,0))=0,"n/a",((INDEX(Historical!$C$7:$C$1259,MATCH(B245,Historical!$B$7:$B$1281,0))/INDEX(Historical!$O$7:$O$1250,MATCH(B245,Historical!$B$7:$B$1281,0)))^(1/10)-1)*100)</f>
        <v>n/a</v>
      </c>
      <c r="W245" s="674" t="str">
        <f t="shared" si="55"/>
        <v>n/a</v>
      </c>
      <c r="X245" s="675" t="str">
        <f t="shared" si="56"/>
        <v>n/a</v>
      </c>
      <c r="Y245" s="843"/>
      <c r="Z245" s="624">
        <f t="shared" si="57"/>
        <v>359.99999999999994</v>
      </c>
      <c r="AA245" s="853">
        <f t="shared" si="58"/>
        <v>59.309090909090898</v>
      </c>
      <c r="AB245" s="854">
        <v>12</v>
      </c>
      <c r="AC245" s="833">
        <v>0.55000000000000004</v>
      </c>
      <c r="AD245" s="833">
        <v>1.43</v>
      </c>
      <c r="AE245" s="833">
        <v>19.850000000000001</v>
      </c>
      <c r="AF245" s="833">
        <v>1.62</v>
      </c>
      <c r="AG245" s="833">
        <v>2.9000000000000004</v>
      </c>
      <c r="AH245" s="833">
        <v>-35.9</v>
      </c>
      <c r="AI245" s="833">
        <v>2.82</v>
      </c>
      <c r="AJ245" s="833">
        <v>16.989999999999998</v>
      </c>
      <c r="AK245" s="833">
        <v>41.08</v>
      </c>
      <c r="AL245" s="845">
        <v>15730</v>
      </c>
      <c r="AM245" s="839">
        <v>0.1</v>
      </c>
      <c r="AN245" s="833">
        <v>1.58</v>
      </c>
      <c r="AO245" s="711" t="str">
        <f t="shared" si="59"/>
        <v>n/a</v>
      </c>
      <c r="AP245" s="712" t="str">
        <f t="shared" si="60"/>
        <v>n/a</v>
      </c>
      <c r="AQ245" s="855">
        <f t="shared" si="61"/>
        <v>106.64594226489288</v>
      </c>
      <c r="AR245" s="624">
        <f>INDEX(Historical!$C$7:$C$1259,MATCH(B245,Historical!$B$7:$B$1281,0))*IF(AH245="n/a",1.03,IF(AH245&lt;0,1.01,IF(AH245&gt;10,1.1,(1+AH245/100))))</f>
        <v>1.9392</v>
      </c>
      <c r="AS245" s="853">
        <f t="shared" si="62"/>
        <v>1.9938854400000001</v>
      </c>
      <c r="AT245" s="853">
        <f t="shared" si="67"/>
        <v>2.1932739840000002</v>
      </c>
      <c r="AU245" s="853">
        <f t="shared" si="67"/>
        <v>2.4126013824000005</v>
      </c>
      <c r="AV245" s="853">
        <f t="shared" si="67"/>
        <v>2.6538615206400009</v>
      </c>
      <c r="AW245" s="624">
        <f t="shared" si="63"/>
        <v>11.192822327040002</v>
      </c>
      <c r="AX245" s="719">
        <f t="shared" si="64"/>
        <v>34.312760046106696</v>
      </c>
      <c r="AY245" s="900">
        <v>0.8</v>
      </c>
      <c r="AZ245" s="839">
        <v>55.33</v>
      </c>
      <c r="BA245" s="839">
        <v>-5.04</v>
      </c>
      <c r="BB245" s="839">
        <v>-0.11</v>
      </c>
      <c r="BC245" s="839">
        <v>9.32</v>
      </c>
      <c r="BD245" s="874"/>
      <c r="BE245" s="597">
        <v>2016</v>
      </c>
      <c r="BF245" s="865">
        <f t="shared" si="65"/>
        <v>0</v>
      </c>
      <c r="BG245" s="849">
        <v>0.70000000000000007</v>
      </c>
    </row>
    <row r="246" spans="1:59" s="831" customFormat="1" ht="12.75" customHeight="1" x14ac:dyDescent="0.2">
      <c r="A246" s="848" t="s">
        <v>4465</v>
      </c>
      <c r="B246" s="578" t="s">
        <v>4436</v>
      </c>
      <c r="C246" s="898" t="s">
        <v>4126</v>
      </c>
      <c r="D246" s="898" t="s">
        <v>4252</v>
      </c>
      <c r="E246" s="705">
        <v>5</v>
      </c>
      <c r="F246" s="1153">
        <v>707</v>
      </c>
      <c r="G246" s="1153" t="s">
        <v>106</v>
      </c>
      <c r="H246" s="1153" t="s">
        <v>106</v>
      </c>
      <c r="I246" s="841">
        <v>15.74</v>
      </c>
      <c r="J246" s="624">
        <f t="shared" si="52"/>
        <v>3.0495552731893265</v>
      </c>
      <c r="K246" s="844">
        <v>0.12</v>
      </c>
      <c r="L246" s="854">
        <v>4</v>
      </c>
      <c r="M246" s="615">
        <f t="shared" si="53"/>
        <v>0.48</v>
      </c>
      <c r="N246" s="837" t="s">
        <v>4443</v>
      </c>
      <c r="O246" s="706">
        <v>0.1125</v>
      </c>
      <c r="P246" s="904">
        <v>43809</v>
      </c>
      <c r="Q246" s="904">
        <v>43832</v>
      </c>
      <c r="R246" s="615">
        <f t="shared" si="54"/>
        <v>6.6666666666666599</v>
      </c>
      <c r="S246" s="673">
        <f>IF(INDEX(Historical!$D$7:$D$1257,MATCH(B246,Historical!$B$7:$B$1281,0))=0,"n/a",(INDEX(Historical!$C$7:$C$1259,MATCH(B246,Historical!$B$7:$B$1281,0))/INDEX(Historical!$D$7:$D$1257,MATCH(B246,Historical!$B$7:$B$1281,0))-1)*100)</f>
        <v>6.6666666666666652</v>
      </c>
      <c r="T246" s="673">
        <f>IF(INDEX(Historical!$F$7:$F$1250,MATCH(B246,Historical!$B$7:$B$1281,0))=0,"n/a",((INDEX(Historical!$C$7:$C$1259,MATCH(B246,Historical!$B$7:$B$1281,0))/INDEX(Historical!$F$7:$F$1250,MATCH(B246,Historical!$B$7:$B$1281,0)))^(1/3)-1)*100)</f>
        <v>28.277432547456669</v>
      </c>
      <c r="U246" s="673" t="str">
        <f>IF(INDEX(Historical!$H$7:$H$1250,MATCH(B246,Historical!$B$7:$B$1281,0))=0,"n/a",((INDEX(Historical!$C$7:$C$1259,MATCH(B246,Historical!$B$7:$B$1281,0))/INDEX(Historical!$H$7:$H$1250,MATCH(B246,Historical!$B$7:$B$1281,0)))^(1/5)-1)*100)</f>
        <v>n/a</v>
      </c>
      <c r="V246" s="673" t="str">
        <f>IF(INDEX(Historical!$O$7:$O$1250,MATCH(B246,Historical!$B$7:$B$1281,0))=0,"n/a",((INDEX(Historical!$C$7:$C$1259,MATCH(B246,Historical!$B$7:$B$1281,0))/INDEX(Historical!$O$7:$O$1250,MATCH(B246,Historical!$B$7:$B$1281,0)))^(1/10)-1)*100)</f>
        <v>n/a</v>
      </c>
      <c r="W246" s="674" t="str">
        <f t="shared" si="55"/>
        <v>n/a</v>
      </c>
      <c r="X246" s="675" t="str">
        <f t="shared" si="56"/>
        <v>n/a</v>
      </c>
      <c r="Y246" s="843"/>
      <c r="Z246" s="624" t="str">
        <f t="shared" si="57"/>
        <v>n/a</v>
      </c>
      <c r="AA246" s="853" t="str">
        <f t="shared" si="58"/>
        <v>n/a</v>
      </c>
      <c r="AB246" s="854">
        <v>10</v>
      </c>
      <c r="AC246" s="833">
        <v>-0.34</v>
      </c>
      <c r="AD246" s="833" t="s">
        <v>136</v>
      </c>
      <c r="AE246" s="833">
        <v>0.73</v>
      </c>
      <c r="AF246" s="833">
        <v>1.27</v>
      </c>
      <c r="AG246" s="833">
        <v>-2.7</v>
      </c>
      <c r="AH246" s="833">
        <v>-122.10000000000001</v>
      </c>
      <c r="AI246" s="833">
        <v>4.25</v>
      </c>
      <c r="AJ246" s="833">
        <v>-16.8</v>
      </c>
      <c r="AK246" s="833">
        <v>12.509999999999998</v>
      </c>
      <c r="AL246" s="845">
        <v>19670</v>
      </c>
      <c r="AM246" s="839">
        <v>0.2</v>
      </c>
      <c r="AN246" s="833">
        <v>0.97</v>
      </c>
      <c r="AO246" s="711" t="str">
        <f t="shared" si="59"/>
        <v>n/a</v>
      </c>
      <c r="AP246" s="712" t="str">
        <f t="shared" si="60"/>
        <v>n/a</v>
      </c>
      <c r="AQ246" s="855" t="str">
        <f t="shared" si="61"/>
        <v>n/a</v>
      </c>
      <c r="AR246" s="624">
        <f>INDEX(Historical!$C$7:$C$1259,MATCH(B246,Historical!$B$7:$B$1281,0))*IF(AH246="n/a",1.03,IF(AH246&lt;0,1.01,IF(AH246&gt;10,1.1,(1+AH246/100))))</f>
        <v>0.48480000000000001</v>
      </c>
      <c r="AS246" s="853">
        <f t="shared" si="62"/>
        <v>0.50540399999999996</v>
      </c>
      <c r="AT246" s="853">
        <f t="shared" si="67"/>
        <v>0.55594440000000001</v>
      </c>
      <c r="AU246" s="853">
        <f t="shared" si="67"/>
        <v>0.61153884000000003</v>
      </c>
      <c r="AV246" s="853">
        <f t="shared" si="67"/>
        <v>0.67269272400000013</v>
      </c>
      <c r="AW246" s="624">
        <f t="shared" si="63"/>
        <v>2.830379964</v>
      </c>
      <c r="AX246" s="719">
        <f t="shared" si="64"/>
        <v>17.982083634053367</v>
      </c>
      <c r="AY246" s="900">
        <v>1.27</v>
      </c>
      <c r="AZ246" s="839">
        <v>89.98</v>
      </c>
      <c r="BA246" s="839">
        <v>-2.48</v>
      </c>
      <c r="BB246" s="839">
        <v>11.08</v>
      </c>
      <c r="BC246" s="839">
        <v>41.199999999999996</v>
      </c>
      <c r="BD246" s="874"/>
      <c r="BE246" s="597">
        <v>2016</v>
      </c>
      <c r="BF246" s="865">
        <f t="shared" si="65"/>
        <v>0</v>
      </c>
      <c r="BG246" s="849">
        <v>-0.8</v>
      </c>
    </row>
    <row r="247" spans="1:59" s="831" customFormat="1" ht="12.75" customHeight="1" x14ac:dyDescent="0.2">
      <c r="A247" s="848" t="s">
        <v>4473</v>
      </c>
      <c r="B247" s="578" t="s">
        <v>4471</v>
      </c>
      <c r="C247" s="898" t="s">
        <v>108</v>
      </c>
      <c r="D247" s="898" t="s">
        <v>4277</v>
      </c>
      <c r="E247" s="705">
        <v>5</v>
      </c>
      <c r="F247" s="1153">
        <v>708</v>
      </c>
      <c r="G247" s="1153" t="s">
        <v>106</v>
      </c>
      <c r="H247" s="1153" t="s">
        <v>106</v>
      </c>
      <c r="I247" s="841">
        <v>45.21</v>
      </c>
      <c r="J247" s="624">
        <f t="shared" si="52"/>
        <v>1.6810440168104401</v>
      </c>
      <c r="K247" s="844">
        <v>0.19</v>
      </c>
      <c r="L247" s="854">
        <v>4</v>
      </c>
      <c r="M247" s="615">
        <f t="shared" si="53"/>
        <v>0.76</v>
      </c>
      <c r="N247" s="837" t="s">
        <v>488</v>
      </c>
      <c r="O247" s="706">
        <v>0.17</v>
      </c>
      <c r="P247" s="904">
        <v>43860</v>
      </c>
      <c r="Q247" s="904">
        <v>43875</v>
      </c>
      <c r="R247" s="615">
        <f t="shared" si="54"/>
        <v>11.764705882352935</v>
      </c>
      <c r="S247" s="673">
        <f>IF(INDEX(Historical!$D$7:$D$1257,MATCH(B247,Historical!$B$7:$B$1281,0))=0,"n/a",(INDEX(Historical!$C$7:$C$1259,MATCH(B247,Historical!$B$7:$B$1281,0))/INDEX(Historical!$D$7:$D$1257,MATCH(B247,Historical!$B$7:$B$1281,0))-1)*100)</f>
        <v>11.764705882352944</v>
      </c>
      <c r="T247" s="673">
        <f>IF(INDEX(Historical!$F$7:$F$1250,MATCH(B247,Historical!$B$7:$B$1281,0))=0,"n/a",((INDEX(Historical!$C$7:$C$1259,MATCH(B247,Historical!$B$7:$B$1281,0))/INDEX(Historical!$F$7:$F$1250,MATCH(B247,Historical!$B$7:$B$1281,0)))^(1/3)-1)*100)</f>
        <v>23.856232963017064</v>
      </c>
      <c r="U247" s="673" t="str">
        <f>IF(INDEX(Historical!$H$7:$H$1250,MATCH(B247,Historical!$B$7:$B$1281,0))=0,"n/a",((INDEX(Historical!$C$7:$C$1259,MATCH(B247,Historical!$B$7:$B$1281,0))/INDEX(Historical!$H$7:$H$1250,MATCH(B247,Historical!$B$7:$B$1281,0)))^(1/5)-1)*100)</f>
        <v>n/a</v>
      </c>
      <c r="V247" s="673" t="str">
        <f>IF(INDEX(Historical!$O$7:$O$1250,MATCH(B247,Historical!$B$7:$B$1281,0))=0,"n/a",((INDEX(Historical!$C$7:$C$1259,MATCH(B247,Historical!$B$7:$B$1281,0))/INDEX(Historical!$O$7:$O$1250,MATCH(B247,Historical!$B$7:$B$1281,0)))^(1/10)-1)*100)</f>
        <v>n/a</v>
      </c>
      <c r="W247" s="674" t="str">
        <f t="shared" si="55"/>
        <v>n/a</v>
      </c>
      <c r="X247" s="675" t="str">
        <f t="shared" si="56"/>
        <v>n/a</v>
      </c>
      <c r="Y247" s="843"/>
      <c r="Z247" s="624">
        <f t="shared" si="57"/>
        <v>26.480836236933797</v>
      </c>
      <c r="AA247" s="853">
        <f t="shared" si="58"/>
        <v>15.752613240418118</v>
      </c>
      <c r="AB247" s="854">
        <v>12</v>
      </c>
      <c r="AC247" s="833">
        <v>2.87</v>
      </c>
      <c r="AD247" s="833">
        <v>2.1800000000000002</v>
      </c>
      <c r="AE247" s="833">
        <v>1.94</v>
      </c>
      <c r="AF247" s="833">
        <v>1.18</v>
      </c>
      <c r="AG247" s="833">
        <v>7.7</v>
      </c>
      <c r="AH247" s="833">
        <v>-33.800000000000004</v>
      </c>
      <c r="AI247" s="833">
        <v>21.560000000000002</v>
      </c>
      <c r="AJ247" s="833">
        <v>23.1</v>
      </c>
      <c r="AK247" s="833">
        <v>7.33</v>
      </c>
      <c r="AL247" s="845">
        <v>17040</v>
      </c>
      <c r="AM247" s="839">
        <v>0.5</v>
      </c>
      <c r="AN247" s="833">
        <v>1.64</v>
      </c>
      <c r="AO247" s="711" t="str">
        <f t="shared" si="59"/>
        <v>n/a</v>
      </c>
      <c r="AP247" s="712" t="str">
        <f t="shared" si="60"/>
        <v>n/a</v>
      </c>
      <c r="AQ247" s="855">
        <f t="shared" si="61"/>
        <v>-9.107918389887903</v>
      </c>
      <c r="AR247" s="624">
        <f>INDEX(Historical!$C$7:$C$1259,MATCH(B247,Historical!$B$7:$B$1281,0))*IF(AH247="n/a",1.03,IF(AH247&lt;0,1.01,IF(AH247&gt;10,1.1,(1+AH247/100))))</f>
        <v>0.76760000000000006</v>
      </c>
      <c r="AS247" s="853">
        <f t="shared" si="62"/>
        <v>0.84436000000000011</v>
      </c>
      <c r="AT247" s="853">
        <f t="shared" ref="AT247:AV266" si="68">IF($AK247="n/a",1.03*AS247,IF($AK247&lt;0,1.01*AS247,IF($AK247&gt;10,1.1*AS247,(1+$AK247/100)*AS247)))</f>
        <v>0.90625158800000005</v>
      </c>
      <c r="AU247" s="853">
        <f t="shared" si="68"/>
        <v>0.97267982940039999</v>
      </c>
      <c r="AV247" s="853">
        <f t="shared" si="68"/>
        <v>1.0439772608954492</v>
      </c>
      <c r="AW247" s="624">
        <f t="shared" si="63"/>
        <v>4.5348686782958492</v>
      </c>
      <c r="AX247" s="719">
        <f t="shared" si="64"/>
        <v>10.030676129829349</v>
      </c>
      <c r="AY247" s="900">
        <v>1.58</v>
      </c>
      <c r="AZ247" s="839">
        <v>279.76</v>
      </c>
      <c r="BA247" s="839">
        <v>-4.42</v>
      </c>
      <c r="BB247" s="839">
        <v>6.2399999999999993</v>
      </c>
      <c r="BC247" s="839">
        <v>47.949999999999996</v>
      </c>
      <c r="BD247" s="874"/>
      <c r="BE247" s="597">
        <v>2016</v>
      </c>
      <c r="BF247" s="865">
        <f t="shared" si="65"/>
        <v>0</v>
      </c>
      <c r="BG247" s="849">
        <v>0.6</v>
      </c>
    </row>
    <row r="248" spans="1:59" s="831" customFormat="1" ht="12.75" customHeight="1" x14ac:dyDescent="0.2">
      <c r="A248" s="848" t="s">
        <v>4492</v>
      </c>
      <c r="B248" s="578" t="s">
        <v>4487</v>
      </c>
      <c r="C248" s="898" t="s">
        <v>108</v>
      </c>
      <c r="D248" s="898" t="s">
        <v>4272</v>
      </c>
      <c r="E248" s="705">
        <v>5</v>
      </c>
      <c r="F248" s="1153">
        <v>709</v>
      </c>
      <c r="G248" s="1153" t="s">
        <v>106</v>
      </c>
      <c r="H248" s="1153" t="s">
        <v>106</v>
      </c>
      <c r="I248" s="841">
        <v>17.61</v>
      </c>
      <c r="J248" s="624">
        <f t="shared" si="52"/>
        <v>2.0442930153321974</v>
      </c>
      <c r="K248" s="844">
        <v>0.09</v>
      </c>
      <c r="L248" s="854">
        <v>4</v>
      </c>
      <c r="M248" s="615">
        <f t="shared" si="53"/>
        <v>0.36</v>
      </c>
      <c r="N248" s="837" t="s">
        <v>985</v>
      </c>
      <c r="O248" s="706">
        <v>7.4999999999999997E-2</v>
      </c>
      <c r="P248" s="904">
        <v>43874</v>
      </c>
      <c r="Q248" s="904">
        <v>43888</v>
      </c>
      <c r="R248" s="615">
        <f t="shared" si="54"/>
        <v>20</v>
      </c>
      <c r="S248" s="673">
        <f>IF(INDEX(Historical!$D$7:$D$1257,MATCH(B248,Historical!$B$7:$B$1281,0))=0,"n/a",(INDEX(Historical!$C$7:$C$1259,MATCH(B248,Historical!$B$7:$B$1281,0))/INDEX(Historical!$D$7:$D$1257,MATCH(B248,Historical!$B$7:$B$1281,0))-1)*100)</f>
        <v>19.999999999999996</v>
      </c>
      <c r="T248" s="673">
        <f>IF(INDEX(Historical!$F$7:$F$1250,MATCH(B248,Historical!$B$7:$B$1281,0))=0,"n/a",((INDEX(Historical!$C$7:$C$1259,MATCH(B248,Historical!$B$7:$B$1281,0))/INDEX(Historical!$F$7:$F$1250,MATCH(B248,Historical!$B$7:$B$1281,0)))^(1/3)-1)*100)</f>
        <v>19.681696117715084</v>
      </c>
      <c r="U248" s="673" t="str">
        <f>IF(INDEX(Historical!$H$7:$H$1250,MATCH(B248,Historical!$B$7:$B$1281,0))=0,"n/a",((INDEX(Historical!$C$7:$C$1259,MATCH(B248,Historical!$B$7:$B$1281,0))/INDEX(Historical!$H$7:$H$1250,MATCH(B248,Historical!$B$7:$B$1281,0)))^(1/5)-1)*100)</f>
        <v>n/a</v>
      </c>
      <c r="V248" s="673" t="str">
        <f>IF(INDEX(Historical!$O$7:$O$1250,MATCH(B248,Historical!$B$7:$B$1281,0))=0,"n/a",((INDEX(Historical!$C$7:$C$1259,MATCH(B248,Historical!$B$7:$B$1281,0))/INDEX(Historical!$O$7:$O$1250,MATCH(B248,Historical!$B$7:$B$1281,0)))^(1/10)-1)*100)</f>
        <v>n/a</v>
      </c>
      <c r="W248" s="674" t="str">
        <f t="shared" si="55"/>
        <v>n/a</v>
      </c>
      <c r="X248" s="675" t="str">
        <f t="shared" si="56"/>
        <v>n/a</v>
      </c>
      <c r="Y248" s="843"/>
      <c r="Z248" s="624">
        <f t="shared" si="57"/>
        <v>20.454545454545453</v>
      </c>
      <c r="AA248" s="853">
        <f t="shared" si="58"/>
        <v>10.005681818181818</v>
      </c>
      <c r="AB248" s="854">
        <v>12</v>
      </c>
      <c r="AC248" s="833">
        <v>1.76</v>
      </c>
      <c r="AD248" s="833">
        <v>1.31</v>
      </c>
      <c r="AE248" s="833">
        <v>2.64</v>
      </c>
      <c r="AF248" s="833">
        <v>1.01</v>
      </c>
      <c r="AG248" s="833">
        <v>10</v>
      </c>
      <c r="AH248" s="833">
        <v>15.5</v>
      </c>
      <c r="AI248" s="833">
        <v>1.55</v>
      </c>
      <c r="AJ248" s="833">
        <v>10.4</v>
      </c>
      <c r="AK248" s="833">
        <v>8</v>
      </c>
      <c r="AL248" s="845">
        <v>182.3</v>
      </c>
      <c r="AM248" s="839">
        <v>6.3</v>
      </c>
      <c r="AN248" s="833">
        <v>0.1</v>
      </c>
      <c r="AO248" s="711" t="str">
        <f t="shared" si="59"/>
        <v>n/a</v>
      </c>
      <c r="AP248" s="712" t="str">
        <f t="shared" si="60"/>
        <v>n/a</v>
      </c>
      <c r="AQ248" s="855">
        <f t="shared" si="61"/>
        <v>-32.981798040089181</v>
      </c>
      <c r="AR248" s="624">
        <f>INDEX(Historical!$C$7:$C$1259,MATCH(B248,Historical!$B$7:$B$1281,0))*IF(AH248="n/a",1.03,IF(AH248&lt;0,1.01,IF(AH248&gt;10,1.1,(1+AH248/100))))</f>
        <v>0.39600000000000002</v>
      </c>
      <c r="AS248" s="853">
        <f t="shared" si="62"/>
        <v>0.40213800000000005</v>
      </c>
      <c r="AT248" s="853">
        <f t="shared" si="68"/>
        <v>0.43430904000000009</v>
      </c>
      <c r="AU248" s="853">
        <f t="shared" si="68"/>
        <v>0.46905376320000014</v>
      </c>
      <c r="AV248" s="853">
        <f t="shared" si="68"/>
        <v>0.50657806425600016</v>
      </c>
      <c r="AW248" s="624">
        <f t="shared" si="63"/>
        <v>2.2080788674560003</v>
      </c>
      <c r="AX248" s="719">
        <f t="shared" si="64"/>
        <v>12.538778350119253</v>
      </c>
      <c r="AY248" s="900">
        <v>0.71</v>
      </c>
      <c r="AZ248" s="839">
        <v>95.45</v>
      </c>
      <c r="BA248" s="839">
        <v>-21.64</v>
      </c>
      <c r="BB248" s="839">
        <v>-0.08</v>
      </c>
      <c r="BC248" s="839">
        <v>19.939999999999998</v>
      </c>
      <c r="BD248" s="874"/>
      <c r="BE248" s="597">
        <v>2016</v>
      </c>
      <c r="BF248" s="865">
        <f t="shared" si="65"/>
        <v>0</v>
      </c>
      <c r="BG248" s="849">
        <v>1</v>
      </c>
    </row>
    <row r="249" spans="1:59" s="831" customFormat="1" ht="12.75" customHeight="1" x14ac:dyDescent="0.2">
      <c r="A249" s="848" t="s">
        <v>4474</v>
      </c>
      <c r="B249" s="578" t="s">
        <v>2053</v>
      </c>
      <c r="C249" s="898" t="s">
        <v>108</v>
      </c>
      <c r="D249" s="898" t="s">
        <v>4268</v>
      </c>
      <c r="E249" s="705">
        <v>5</v>
      </c>
      <c r="F249" s="1153">
        <v>710</v>
      </c>
      <c r="G249" s="1153" t="s">
        <v>106</v>
      </c>
      <c r="H249" s="1153" t="s">
        <v>106</v>
      </c>
      <c r="I249" s="841">
        <v>65.180000000000007</v>
      </c>
      <c r="J249" s="624">
        <f t="shared" si="52"/>
        <v>1.104633323105247</v>
      </c>
      <c r="K249" s="844">
        <v>0.18</v>
      </c>
      <c r="L249" s="854">
        <v>4</v>
      </c>
      <c r="M249" s="615">
        <f t="shared" si="53"/>
        <v>0.72</v>
      </c>
      <c r="N249" s="837" t="s">
        <v>1235</v>
      </c>
      <c r="O249" s="706">
        <v>0.17</v>
      </c>
      <c r="P249" s="904">
        <v>43874</v>
      </c>
      <c r="Q249" s="904">
        <v>43889</v>
      </c>
      <c r="R249" s="615">
        <f t="shared" si="54"/>
        <v>5.8823529411764595</v>
      </c>
      <c r="S249" s="673">
        <f>IF(INDEX(Historical!$D$7:$D$1257,MATCH(B249,Historical!$B$7:$B$1281,0))=0,"n/a",(INDEX(Historical!$C$7:$C$1259,MATCH(B249,Historical!$B$7:$B$1281,0))/INDEX(Historical!$D$7:$D$1257,MATCH(B249,Historical!$B$7:$B$1281,0))-1)*100)</f>
        <v>5.8823529411764497</v>
      </c>
      <c r="T249" s="673">
        <f>IF(INDEX(Historical!$F$7:$F$1250,MATCH(B249,Historical!$B$7:$B$1281,0))=0,"n/a",((INDEX(Historical!$C$7:$C$1259,MATCH(B249,Historical!$B$7:$B$1281,0))/INDEX(Historical!$F$7:$F$1250,MATCH(B249,Historical!$B$7:$B$1281,0)))^(1/3)-1)*100)</f>
        <v>31.037069710444818</v>
      </c>
      <c r="U249" s="673">
        <f>IF(INDEX(Historical!$H$7:$H$1250,MATCH(B249,Historical!$B$7:$B$1281,0))=0,"n/a",((INDEX(Historical!$C$7:$C$1259,MATCH(B249,Historical!$B$7:$B$1281,0))/INDEX(Historical!$H$7:$H$1250,MATCH(B249,Historical!$B$7:$B$1281,0)))^(1/5)-1)*100)</f>
        <v>24.573093961551741</v>
      </c>
      <c r="V249" s="673">
        <f>IF(INDEX(Historical!$O$7:$O$1250,MATCH(B249,Historical!$B$7:$B$1281,0))=0,"n/a",((INDEX(Historical!$C$7:$C$1259,MATCH(B249,Historical!$B$7:$B$1281,0))/INDEX(Historical!$O$7:$O$1250,MATCH(B249,Historical!$B$7:$B$1281,0)))^(1/10)-1)*100)</f>
        <v>11.612317403390438</v>
      </c>
      <c r="W249" s="674">
        <f t="shared" si="55"/>
        <v>2.1161231740339059</v>
      </c>
      <c r="X249" s="675">
        <f t="shared" si="56"/>
        <v>1.5751983308687014</v>
      </c>
      <c r="Y249" s="843"/>
      <c r="Z249" s="624">
        <f t="shared" si="57"/>
        <v>34.285714285714278</v>
      </c>
      <c r="AA249" s="853">
        <f t="shared" si="58"/>
        <v>31.038095238095242</v>
      </c>
      <c r="AB249" s="854">
        <v>12</v>
      </c>
      <c r="AC249" s="833">
        <v>2.1</v>
      </c>
      <c r="AD249" s="833">
        <v>3.29</v>
      </c>
      <c r="AE249" s="833">
        <v>9.98</v>
      </c>
      <c r="AF249" s="833">
        <v>2.48</v>
      </c>
      <c r="AG249" s="833">
        <v>9.9</v>
      </c>
      <c r="AH249" s="833">
        <v>-20.599999999999998</v>
      </c>
      <c r="AI249" s="833">
        <v>5.0299999999999994</v>
      </c>
      <c r="AJ249" s="833">
        <v>15.6</v>
      </c>
      <c r="AK249" s="833">
        <v>9.36</v>
      </c>
      <c r="AL249" s="845">
        <v>120820</v>
      </c>
      <c r="AM249" s="839">
        <v>0.1</v>
      </c>
      <c r="AN249" s="833">
        <v>7.69</v>
      </c>
      <c r="AO249" s="711">
        <f t="shared" si="59"/>
        <v>-5.3603679534382529</v>
      </c>
      <c r="AP249" s="712">
        <f t="shared" si="60"/>
        <v>25.677727284656989</v>
      </c>
      <c r="AQ249" s="855">
        <f t="shared" si="61"/>
        <v>84.961829323994081</v>
      </c>
      <c r="AR249" s="624">
        <f>INDEX(Historical!$C$7:$C$1259,MATCH(B249,Historical!$B$7:$B$1281,0))*IF(AH249="n/a",1.03,IF(AH249&lt;0,1.01,IF(AH249&gt;10,1.1,(1+AH249/100))))</f>
        <v>0.72719999999999996</v>
      </c>
      <c r="AS249" s="853">
        <f t="shared" si="62"/>
        <v>0.76377815999999998</v>
      </c>
      <c r="AT249" s="853">
        <f t="shared" si="68"/>
        <v>0.83526779577599986</v>
      </c>
      <c r="AU249" s="853">
        <f t="shared" si="68"/>
        <v>0.91344886146063331</v>
      </c>
      <c r="AV249" s="853">
        <f t="shared" si="68"/>
        <v>0.99894767489334846</v>
      </c>
      <c r="AW249" s="624">
        <f t="shared" si="63"/>
        <v>4.2386424921299817</v>
      </c>
      <c r="AX249" s="719">
        <f t="shared" si="64"/>
        <v>6.5029801965786769</v>
      </c>
      <c r="AY249" s="900">
        <v>1.08</v>
      </c>
      <c r="AZ249" s="839">
        <v>106.32999999999998</v>
      </c>
      <c r="BA249" s="839">
        <v>-4.4400000000000004</v>
      </c>
      <c r="BB249" s="839">
        <v>6.7299999999999995</v>
      </c>
      <c r="BC249" s="839">
        <v>42.01</v>
      </c>
      <c r="BD249" s="874"/>
      <c r="BE249" s="597">
        <v>2016</v>
      </c>
      <c r="BF249" s="865">
        <f t="shared" si="65"/>
        <v>0</v>
      </c>
      <c r="BG249" s="849">
        <v>0.70000000000000007</v>
      </c>
    </row>
    <row r="250" spans="1:59" s="831" customFormat="1" ht="12.75" customHeight="1" x14ac:dyDescent="0.2">
      <c r="A250" s="848" t="s">
        <v>4475</v>
      </c>
      <c r="B250" s="578" t="s">
        <v>4470</v>
      </c>
      <c r="C250" s="898" t="s">
        <v>131</v>
      </c>
      <c r="D250" s="898" t="s">
        <v>4263</v>
      </c>
      <c r="E250" s="705">
        <v>5</v>
      </c>
      <c r="F250" s="1153">
        <v>711</v>
      </c>
      <c r="G250" s="1153" t="s">
        <v>106</v>
      </c>
      <c r="H250" s="1153" t="s">
        <v>106</v>
      </c>
      <c r="I250" s="841">
        <v>43.74</v>
      </c>
      <c r="J250" s="624">
        <f t="shared" si="52"/>
        <v>3.4979423868312756</v>
      </c>
      <c r="K250" s="844">
        <v>0.38250000000000001</v>
      </c>
      <c r="L250" s="854">
        <v>4</v>
      </c>
      <c r="M250" s="615">
        <f t="shared" si="53"/>
        <v>1.53</v>
      </c>
      <c r="N250" s="837" t="s">
        <v>294</v>
      </c>
      <c r="O250" s="706">
        <v>0.36249999999999999</v>
      </c>
      <c r="P250" s="904">
        <v>43880</v>
      </c>
      <c r="Q250" s="904">
        <v>43900</v>
      </c>
      <c r="R250" s="615">
        <f t="shared" si="54"/>
        <v>5.5172413793103496</v>
      </c>
      <c r="S250" s="673">
        <f>IF(INDEX(Historical!$D$7:$D$1257,MATCH(B250,Historical!$B$7:$B$1281,0))=0,"n/a",(INDEX(Historical!$C$7:$C$1259,MATCH(B250,Historical!$B$7:$B$1281,0))/INDEX(Historical!$D$7:$D$1257,MATCH(B250,Historical!$B$7:$B$1281,0))-1)*100)</f>
        <v>5.5172413793103559</v>
      </c>
      <c r="T250" s="673">
        <f>IF(INDEX(Historical!$F$7:$F$1250,MATCH(B250,Historical!$B$7:$B$1281,0))=0,"n/a",((INDEX(Historical!$C$7:$C$1259,MATCH(B250,Historical!$B$7:$B$1281,0))/INDEX(Historical!$F$7:$F$1250,MATCH(B250,Historical!$B$7:$B$1281,0)))^(1/3)-1)*100)</f>
        <v>5.3109131110944618</v>
      </c>
      <c r="U250" s="673">
        <f>IF(INDEX(Historical!$H$7:$H$1250,MATCH(B250,Historical!$B$7:$B$1281,0))=0,"n/a",((INDEX(Historical!$C$7:$C$1259,MATCH(B250,Historical!$B$7:$B$1281,0))/INDEX(Historical!$H$7:$H$1250,MATCH(B250,Historical!$B$7:$B$1281,0)))^(1/5)-1)*100)</f>
        <v>4.2927091778163895</v>
      </c>
      <c r="V250" s="673">
        <f>IF(INDEX(Historical!$O$7:$O$1250,MATCH(B250,Historical!$B$7:$B$1281,0))=0,"n/a",((INDEX(Historical!$C$7:$C$1259,MATCH(B250,Historical!$B$7:$B$1281,0))/INDEX(Historical!$O$7:$O$1250,MATCH(B250,Historical!$B$7:$B$1281,0)))^(1/10)-1)*100)</f>
        <v>-3.1170813674915587</v>
      </c>
      <c r="W250" s="674" t="str">
        <f t="shared" si="55"/>
        <v>n/a</v>
      </c>
      <c r="X250" s="675" t="str">
        <f t="shared" si="56"/>
        <v>n/a</v>
      </c>
      <c r="Y250" s="843"/>
      <c r="Z250" s="624">
        <f t="shared" si="57"/>
        <v>76.119402985074629</v>
      </c>
      <c r="AA250" s="853">
        <f t="shared" si="58"/>
        <v>21.761194029850749</v>
      </c>
      <c r="AB250" s="854">
        <v>12</v>
      </c>
      <c r="AC250" s="833">
        <v>2.0099999999999998</v>
      </c>
      <c r="AD250" s="833" t="s">
        <v>136</v>
      </c>
      <c r="AE250" s="833">
        <v>1.28</v>
      </c>
      <c r="AF250" s="833">
        <v>1.3</v>
      </c>
      <c r="AG250" s="833">
        <v>6</v>
      </c>
      <c r="AH250" s="833">
        <v>-33.300000000000004</v>
      </c>
      <c r="AI250" s="833">
        <v>8.35</v>
      </c>
      <c r="AJ250" s="833">
        <v>-4.5999999999999996</v>
      </c>
      <c r="AK250" s="833">
        <v>-0.33999999999999997</v>
      </c>
      <c r="AL250" s="845">
        <v>42330</v>
      </c>
      <c r="AM250" s="839">
        <v>0.2</v>
      </c>
      <c r="AN250" s="833">
        <v>1.21</v>
      </c>
      <c r="AO250" s="711">
        <f t="shared" si="59"/>
        <v>-13.970542465203085</v>
      </c>
      <c r="AP250" s="712">
        <f t="shared" si="60"/>
        <v>7.7906515646476651</v>
      </c>
      <c r="AQ250" s="855">
        <f t="shared" si="61"/>
        <v>12.1299885327659</v>
      </c>
      <c r="AR250" s="624">
        <f>INDEX(Historical!$C$7:$C$1259,MATCH(B250,Historical!$B$7:$B$1281,0))*IF(AH250="n/a",1.03,IF(AH250&lt;0,1.01,IF(AH250&gt;10,1.1,(1+AH250/100))))</f>
        <v>1.5453000000000001</v>
      </c>
      <c r="AS250" s="853">
        <f t="shared" si="62"/>
        <v>1.6743325499999999</v>
      </c>
      <c r="AT250" s="853">
        <f t="shared" si="68"/>
        <v>1.6910758754999999</v>
      </c>
      <c r="AU250" s="853">
        <f t="shared" si="68"/>
        <v>1.7079866342549999</v>
      </c>
      <c r="AV250" s="853">
        <f t="shared" si="68"/>
        <v>1.7250665005975498</v>
      </c>
      <c r="AW250" s="624">
        <f t="shared" si="63"/>
        <v>8.343761560352549</v>
      </c>
      <c r="AX250" s="719">
        <f t="shared" si="64"/>
        <v>19.075815181418719</v>
      </c>
      <c r="AY250" s="900">
        <v>0.41</v>
      </c>
      <c r="AZ250" s="839">
        <v>35.04</v>
      </c>
      <c r="BA250" s="839">
        <v>-4.95</v>
      </c>
      <c r="BB250" s="839">
        <v>3.93</v>
      </c>
      <c r="BC250" s="839">
        <v>9.379999999999999</v>
      </c>
      <c r="BD250" s="874"/>
      <c r="BE250" s="597">
        <v>2016</v>
      </c>
      <c r="BF250" s="865">
        <f t="shared" si="65"/>
        <v>0</v>
      </c>
      <c r="BG250" s="849">
        <v>1.5</v>
      </c>
    </row>
    <row r="251" spans="1:59" s="831" customFormat="1" ht="12.75" customHeight="1" x14ac:dyDescent="0.2">
      <c r="A251" s="848" t="s">
        <v>4505</v>
      </c>
      <c r="B251" s="578" t="s">
        <v>4499</v>
      </c>
      <c r="C251" s="898" t="s">
        <v>108</v>
      </c>
      <c r="D251" s="898" t="s">
        <v>118</v>
      </c>
      <c r="E251" s="705">
        <v>5</v>
      </c>
      <c r="F251" s="1153">
        <v>712</v>
      </c>
      <c r="G251" s="1153" t="s">
        <v>106</v>
      </c>
      <c r="H251" s="1153" t="s">
        <v>106</v>
      </c>
      <c r="I251" s="841">
        <v>43.06</v>
      </c>
      <c r="J251" s="624">
        <f t="shared" si="52"/>
        <v>2.3223409196470044</v>
      </c>
      <c r="K251" s="844">
        <v>0.25</v>
      </c>
      <c r="L251" s="854">
        <v>4</v>
      </c>
      <c r="M251" s="615">
        <f t="shared" si="53"/>
        <v>1</v>
      </c>
      <c r="N251" s="837" t="s">
        <v>1235</v>
      </c>
      <c r="O251" s="706">
        <v>0.22</v>
      </c>
      <c r="P251" s="904">
        <v>43893</v>
      </c>
      <c r="Q251" s="904">
        <v>43908</v>
      </c>
      <c r="R251" s="615">
        <f t="shared" si="54"/>
        <v>13.636363636363635</v>
      </c>
      <c r="S251" s="673">
        <f>IF(INDEX(Historical!$D$7:$D$1257,MATCH(B251,Historical!$B$7:$B$1281,0))=0,"n/a",(INDEX(Historical!$C$7:$C$1259,MATCH(B251,Historical!$B$7:$B$1281,0))/INDEX(Historical!$D$7:$D$1257,MATCH(B251,Historical!$B$7:$B$1281,0))-1)*100)</f>
        <v>13.636363636363647</v>
      </c>
      <c r="T251" s="673">
        <f>IF(INDEX(Historical!$F$7:$F$1250,MATCH(B251,Historical!$B$7:$B$1281,0))=0,"n/a",((INDEX(Historical!$C$7:$C$1259,MATCH(B251,Historical!$B$7:$B$1281,0))/INDEX(Historical!$F$7:$F$1250,MATCH(B251,Historical!$B$7:$B$1281,0)))^(1/3)-1)*100)</f>
        <v>18.563110149668759</v>
      </c>
      <c r="U251" s="673">
        <f>IF(INDEX(Historical!$H$7:$H$1250,MATCH(B251,Historical!$B$7:$B$1281,0))=0,"n/a",((INDEX(Historical!$C$7:$C$1259,MATCH(B251,Historical!$B$7:$B$1281,0))/INDEX(Historical!$H$7:$H$1250,MATCH(B251,Historical!$B$7:$B$1281,0)))^(1/5)-1)*100)</f>
        <v>33.032499713098588</v>
      </c>
      <c r="V251" s="673">
        <f>IF(INDEX(Historical!$O$7:$O$1250,MATCH(B251,Historical!$B$7:$B$1281,0))=0,"n/a",((INDEX(Historical!$C$7:$C$1259,MATCH(B251,Historical!$B$7:$B$1281,0))/INDEX(Historical!$O$7:$O$1250,MATCH(B251,Historical!$B$7:$B$1281,0)))^(1/10)-1)*100)</f>
        <v>15.339715498651451</v>
      </c>
      <c r="W251" s="674">
        <f t="shared" si="55"/>
        <v>2.1533971549865152</v>
      </c>
      <c r="X251" s="675">
        <f t="shared" si="56"/>
        <v>5.0819230327843981</v>
      </c>
      <c r="Y251" s="843"/>
      <c r="Z251" s="624">
        <f t="shared" si="57"/>
        <v>24.509803921568626</v>
      </c>
      <c r="AA251" s="853">
        <f t="shared" si="58"/>
        <v>10.553921568627452</v>
      </c>
      <c r="AB251" s="854">
        <v>12</v>
      </c>
      <c r="AC251" s="833">
        <v>4.08</v>
      </c>
      <c r="AD251" s="833">
        <v>1.06</v>
      </c>
      <c r="AE251" s="833">
        <v>1.66</v>
      </c>
      <c r="AF251" s="833">
        <v>1.03</v>
      </c>
      <c r="AG251" s="833">
        <v>10.5</v>
      </c>
      <c r="AH251" s="833">
        <v>-17.8</v>
      </c>
      <c r="AI251" s="833">
        <v>5.8999999999999995</v>
      </c>
      <c r="AJ251" s="833">
        <v>6.5</v>
      </c>
      <c r="AK251" s="833">
        <v>10</v>
      </c>
      <c r="AL251" s="845">
        <v>1180</v>
      </c>
      <c r="AM251" s="839">
        <v>2.4</v>
      </c>
      <c r="AN251" s="833">
        <v>0.02</v>
      </c>
      <c r="AO251" s="711">
        <f t="shared" si="59"/>
        <v>24.800919064118141</v>
      </c>
      <c r="AP251" s="712">
        <f t="shared" si="60"/>
        <v>35.354840632745592</v>
      </c>
      <c r="AQ251" s="855">
        <f t="shared" si="61"/>
        <v>-30.492081296249175</v>
      </c>
      <c r="AR251" s="624">
        <f>INDEX(Historical!$C$7:$C$1259,MATCH(B251,Historical!$B$7:$B$1281,0))*IF(AH251="n/a",1.03,IF(AH251&lt;0,1.01,IF(AH251&gt;10,1.1,(1+AH251/100))))</f>
        <v>1.01</v>
      </c>
      <c r="AS251" s="853">
        <f t="shared" si="62"/>
        <v>1.06959</v>
      </c>
      <c r="AT251" s="853">
        <f t="shared" si="68"/>
        <v>1.1765490000000001</v>
      </c>
      <c r="AU251" s="853">
        <f t="shared" si="68"/>
        <v>1.2942039000000001</v>
      </c>
      <c r="AV251" s="853">
        <f t="shared" si="68"/>
        <v>1.4236242900000002</v>
      </c>
      <c r="AW251" s="624">
        <f t="shared" si="63"/>
        <v>5.9739671900000006</v>
      </c>
      <c r="AX251" s="719">
        <f t="shared" si="64"/>
        <v>13.87358845796563</v>
      </c>
      <c r="AY251" s="900">
        <v>-0.02</v>
      </c>
      <c r="AZ251" s="839">
        <v>68.66</v>
      </c>
      <c r="BA251" s="839">
        <v>-1.37</v>
      </c>
      <c r="BB251" s="839">
        <v>22.98</v>
      </c>
      <c r="BC251" s="839">
        <v>31.91</v>
      </c>
      <c r="BD251" s="874"/>
      <c r="BE251" s="597">
        <v>2016</v>
      </c>
      <c r="BF251" s="865">
        <f t="shared" si="65"/>
        <v>0</v>
      </c>
      <c r="BG251" s="849">
        <v>3</v>
      </c>
    </row>
    <row r="252" spans="1:59" s="831" customFormat="1" ht="12.75" customHeight="1" x14ac:dyDescent="0.2">
      <c r="A252" s="848" t="s">
        <v>4548</v>
      </c>
      <c r="B252" s="578" t="s">
        <v>4546</v>
      </c>
      <c r="C252" s="898" t="s">
        <v>108</v>
      </c>
      <c r="D252" s="898" t="s">
        <v>4272</v>
      </c>
      <c r="E252" s="705">
        <v>5</v>
      </c>
      <c r="F252" s="1153">
        <v>713</v>
      </c>
      <c r="G252" s="1153" t="s">
        <v>106</v>
      </c>
      <c r="H252" s="1153" t="s">
        <v>106</v>
      </c>
      <c r="I252" s="841">
        <v>16.7</v>
      </c>
      <c r="J252" s="624">
        <f t="shared" si="52"/>
        <v>2.634730538922156</v>
      </c>
      <c r="K252" s="844">
        <v>0.11</v>
      </c>
      <c r="L252" s="854">
        <v>4</v>
      </c>
      <c r="M252" s="615">
        <f t="shared" si="53"/>
        <v>0.44</v>
      </c>
      <c r="N252" s="837" t="s">
        <v>318</v>
      </c>
      <c r="O252" s="706">
        <v>0.1</v>
      </c>
      <c r="P252" s="904">
        <v>43902</v>
      </c>
      <c r="Q252" s="904">
        <v>43921</v>
      </c>
      <c r="R252" s="615">
        <f t="shared" si="54"/>
        <v>9.9999999999999947</v>
      </c>
      <c r="S252" s="673">
        <f>IF(INDEX(Historical!$D$7:$D$1257,MATCH(B252,Historical!$B$7:$B$1281,0))=0,"n/a",(INDEX(Historical!$C$7:$C$1259,MATCH(B252,Historical!$B$7:$B$1281,0))/INDEX(Historical!$D$7:$D$1257,MATCH(B252,Historical!$B$7:$B$1281,0))-1)*100)</f>
        <v>15.789473684210531</v>
      </c>
      <c r="T252" s="673">
        <f>IF(INDEX(Historical!$F$7:$F$1250,MATCH(B252,Historical!$B$7:$B$1281,0))=0,"n/a",((INDEX(Historical!$C$7:$C$1259,MATCH(B252,Historical!$B$7:$B$1281,0))/INDEX(Historical!$F$7:$F$1250,MATCH(B252,Historical!$B$7:$B$1281,0)))^(1/3)-1)*100)</f>
        <v>25.99210498948732</v>
      </c>
      <c r="U252" s="673">
        <f>IF(INDEX(Historical!$H$7:$H$1250,MATCH(B252,Historical!$B$7:$B$1281,0))=0,"n/a",((INDEX(Historical!$C$7:$C$1259,MATCH(B252,Historical!$B$7:$B$1281,0))/INDEX(Historical!$H$7:$H$1250,MATCH(B252,Historical!$B$7:$B$1281,0)))^(1/5)-1)*100)</f>
        <v>29.674411610965823</v>
      </c>
      <c r="V252" s="673">
        <f>IF(INDEX(Historical!$O$7:$O$1250,MATCH(B252,Historical!$B$7:$B$1281,0))=0,"n/a",((INDEX(Historical!$C$7:$C$1259,MATCH(B252,Historical!$B$7:$B$1281,0))/INDEX(Historical!$O$7:$O$1250,MATCH(B252,Historical!$B$7:$B$1281,0)))^(1/10)-1)*100)</f>
        <v>13.874673044960195</v>
      </c>
      <c r="W252" s="674">
        <f t="shared" si="55"/>
        <v>2.1387467304496006</v>
      </c>
      <c r="X252" s="675">
        <f t="shared" si="56"/>
        <v>0.90195779972540502</v>
      </c>
      <c r="Y252" s="843"/>
      <c r="Z252" s="624">
        <f t="shared" si="57"/>
        <v>29.72972972972973</v>
      </c>
      <c r="AA252" s="853">
        <f t="shared" si="58"/>
        <v>11.283783783783784</v>
      </c>
      <c r="AB252" s="854">
        <v>12</v>
      </c>
      <c r="AC252" s="833">
        <v>1.48</v>
      </c>
      <c r="AD252" s="833">
        <v>0.62</v>
      </c>
      <c r="AE252" s="833">
        <v>4.03</v>
      </c>
      <c r="AF252" s="833">
        <v>1.33</v>
      </c>
      <c r="AG252" s="833">
        <v>12.6</v>
      </c>
      <c r="AH252" s="833">
        <v>14.399999999999999</v>
      </c>
      <c r="AI252" s="833">
        <v>0.21</v>
      </c>
      <c r="AJ252" s="833">
        <v>32.9</v>
      </c>
      <c r="AK252" s="833">
        <v>18</v>
      </c>
      <c r="AL252" s="845">
        <v>452.98</v>
      </c>
      <c r="AM252" s="839">
        <v>1.6</v>
      </c>
      <c r="AN252" s="833">
        <v>0.22</v>
      </c>
      <c r="AO252" s="711">
        <f t="shared" si="59"/>
        <v>21.025358366104193</v>
      </c>
      <c r="AP252" s="712">
        <f t="shared" si="60"/>
        <v>32.309142149887975</v>
      </c>
      <c r="AQ252" s="855">
        <f t="shared" si="61"/>
        <v>-18.330115893494924</v>
      </c>
      <c r="AR252" s="624">
        <f>INDEX(Historical!$C$7:$C$1259,MATCH(B252,Historical!$B$7:$B$1281,0))*IF(AH252="n/a",1.03,IF(AH252&lt;0,1.01,IF(AH252&gt;10,1.1,(1+AH252/100))))</f>
        <v>0.48400000000000004</v>
      </c>
      <c r="AS252" s="853">
        <f t="shared" si="62"/>
        <v>0.48501640000000001</v>
      </c>
      <c r="AT252" s="853">
        <f t="shared" si="68"/>
        <v>0.53351804000000003</v>
      </c>
      <c r="AU252" s="853">
        <f t="shared" si="68"/>
        <v>0.58686984400000008</v>
      </c>
      <c r="AV252" s="853">
        <f t="shared" si="68"/>
        <v>0.64555682840000017</v>
      </c>
      <c r="AW252" s="624">
        <f t="shared" si="63"/>
        <v>2.7349611124000006</v>
      </c>
      <c r="AX252" s="719">
        <f t="shared" si="64"/>
        <v>16.3770126491018</v>
      </c>
      <c r="AY252" s="900">
        <v>0.98</v>
      </c>
      <c r="AZ252" s="839">
        <v>70.06</v>
      </c>
      <c r="BA252" s="839">
        <v>-8.5400000000000009</v>
      </c>
      <c r="BB252" s="839">
        <v>13</v>
      </c>
      <c r="BC252" s="839">
        <v>31.380000000000003</v>
      </c>
      <c r="BD252" s="874"/>
      <c r="BE252" s="597">
        <v>2016</v>
      </c>
      <c r="BF252" s="865">
        <f t="shared" si="65"/>
        <v>0</v>
      </c>
      <c r="BG252" s="849">
        <v>1.4000000000000001</v>
      </c>
    </row>
    <row r="253" spans="1:59" s="831" customFormat="1" ht="12.75" customHeight="1" x14ac:dyDescent="0.2">
      <c r="A253" s="848" t="s">
        <v>4606</v>
      </c>
      <c r="B253" s="578" t="s">
        <v>4597</v>
      </c>
      <c r="C253" s="898" t="s">
        <v>245</v>
      </c>
      <c r="D253" s="898" t="s">
        <v>4284</v>
      </c>
      <c r="E253" s="705">
        <v>5</v>
      </c>
      <c r="F253" s="1153">
        <v>714</v>
      </c>
      <c r="G253" s="1153" t="s">
        <v>106</v>
      </c>
      <c r="H253" s="1153" t="s">
        <v>106</v>
      </c>
      <c r="I253" s="841">
        <v>106.01</v>
      </c>
      <c r="J253" s="624">
        <f t="shared" si="52"/>
        <v>0.42939345344778795</v>
      </c>
      <c r="K253" s="844">
        <v>0.2276</v>
      </c>
      <c r="L253" s="854">
        <v>2</v>
      </c>
      <c r="M253" s="615">
        <f t="shared" si="53"/>
        <v>0.45519999999999999</v>
      </c>
      <c r="N253" s="837" t="s">
        <v>4128</v>
      </c>
      <c r="O253" s="706">
        <v>0.18379999999999999</v>
      </c>
      <c r="P253" s="904">
        <v>43917</v>
      </c>
      <c r="Q253" s="904">
        <v>43994</v>
      </c>
      <c r="R253" s="615">
        <f t="shared" si="54"/>
        <v>23.830250272034824</v>
      </c>
      <c r="S253" s="673">
        <f>IF(INDEX(Historical!$D$7:$D$1257,MATCH(B253,Historical!$B$7:$B$1281,0))=0,"n/a",(INDEX(Historical!$C$7:$C$1259,MATCH(B253,Historical!$B$7:$B$1281,0))/INDEX(Historical!$D$7:$D$1257,MATCH(B253,Historical!$B$7:$B$1281,0))-1)*100)</f>
        <v>27.304964539007102</v>
      </c>
      <c r="T253" s="673">
        <f>IF(INDEX(Historical!$F$7:$F$1250,MATCH(B253,Historical!$B$7:$B$1281,0))=0,"n/a",((INDEX(Historical!$C$7:$C$1259,MATCH(B253,Historical!$B$7:$B$1281,0))/INDEX(Historical!$F$7:$F$1250,MATCH(B253,Historical!$B$7:$B$1281,0)))^(1/3)-1)*100)</f>
        <v>32.1120497834007</v>
      </c>
      <c r="U253" s="673">
        <f>IF(INDEX(Historical!$H$7:$H$1250,MATCH(B253,Historical!$B$7:$B$1281,0))=0,"n/a",((INDEX(Historical!$C$7:$C$1259,MATCH(B253,Historical!$B$7:$B$1281,0))/INDEX(Historical!$H$7:$H$1250,MATCH(B253,Historical!$B$7:$B$1281,0)))^(1/5)-1)*100)</f>
        <v>41.976954441708436</v>
      </c>
      <c r="V253" s="673">
        <f>IF(INDEX(Historical!$O$7:$O$1250,MATCH(B253,Historical!$B$7:$B$1281,0))=0,"n/a",((INDEX(Historical!$C$7:$C$1259,MATCH(B253,Historical!$B$7:$B$1281,0))/INDEX(Historical!$O$7:$O$1250,MATCH(B253,Historical!$B$7:$B$1281,0)))^(1/10)-1)*100)</f>
        <v>5.0962550439789922</v>
      </c>
      <c r="W253" s="674">
        <f t="shared" si="55"/>
        <v>8.2368237224120904</v>
      </c>
      <c r="X253" s="675">
        <f t="shared" si="56"/>
        <v>0.96498745843007894</v>
      </c>
      <c r="Y253" s="843" t="s">
        <v>4619</v>
      </c>
      <c r="Z253" s="624">
        <f t="shared" si="57"/>
        <v>5.7620253164556958</v>
      </c>
      <c r="AA253" s="853">
        <f t="shared" si="58"/>
        <v>13.418987341772151</v>
      </c>
      <c r="AB253" s="854">
        <v>3</v>
      </c>
      <c r="AC253" s="833">
        <v>7.9</v>
      </c>
      <c r="AD253" s="833">
        <v>1.1399999999999999</v>
      </c>
      <c r="AE253" s="833">
        <v>1.65</v>
      </c>
      <c r="AF253" s="833">
        <v>2.61</v>
      </c>
      <c r="AG253" s="833">
        <v>22.8</v>
      </c>
      <c r="AH253" s="833">
        <v>-34.799999999999997</v>
      </c>
      <c r="AI253" s="833">
        <v>-38.01</v>
      </c>
      <c r="AJ253" s="833">
        <v>43.5</v>
      </c>
      <c r="AK253" s="833">
        <v>11.600000000000001</v>
      </c>
      <c r="AL253" s="845">
        <v>128960.00000000001</v>
      </c>
      <c r="AM253" s="839">
        <v>0.03</v>
      </c>
      <c r="AN253" s="833">
        <v>0.4</v>
      </c>
      <c r="AO253" s="711">
        <f t="shared" si="59"/>
        <v>28.987360553384072</v>
      </c>
      <c r="AP253" s="712">
        <f t="shared" si="60"/>
        <v>42.406347895156223</v>
      </c>
      <c r="AQ253" s="855">
        <f t="shared" si="61"/>
        <v>24.763878251903094</v>
      </c>
      <c r="AR253" s="624">
        <f>INDEX(Historical!$C$7:$C$1259,MATCH(B253,Historical!$B$7:$B$1281,0))*IF(AH253="n/a",1.03,IF(AH253&lt;0,1.01,IF(AH253&gt;10,1.1,(1+AH253/100))))</f>
        <v>0.47136699999999998</v>
      </c>
      <c r="AS253" s="853">
        <f t="shared" si="62"/>
        <v>0.47608066999999998</v>
      </c>
      <c r="AT253" s="853">
        <f t="shared" si="68"/>
        <v>0.52368873700000007</v>
      </c>
      <c r="AU253" s="853">
        <f t="shared" si="68"/>
        <v>0.57605761070000017</v>
      </c>
      <c r="AV253" s="853">
        <f t="shared" si="68"/>
        <v>0.63366337177000021</v>
      </c>
      <c r="AW253" s="624">
        <f t="shared" si="63"/>
        <v>2.6808573894699999</v>
      </c>
      <c r="AX253" s="719">
        <f t="shared" si="64"/>
        <v>2.5288721719366096</v>
      </c>
      <c r="AY253" s="900">
        <v>0.86</v>
      </c>
      <c r="AZ253" s="839">
        <v>87.15</v>
      </c>
      <c r="BA253" s="839">
        <v>-10.54</v>
      </c>
      <c r="BB253" s="839">
        <v>-0.13999999999999999</v>
      </c>
      <c r="BC253" s="839">
        <v>19.63</v>
      </c>
      <c r="BD253" s="874"/>
      <c r="BE253" s="597">
        <v>2016</v>
      </c>
      <c r="BF253" s="865">
        <f t="shared" si="65"/>
        <v>0</v>
      </c>
      <c r="BG253" s="849">
        <v>4.3999999999999995</v>
      </c>
    </row>
    <row r="254" spans="1:59" s="831" customFormat="1" ht="12.75" customHeight="1" x14ac:dyDescent="0.2">
      <c r="A254" s="848" t="s">
        <v>4604</v>
      </c>
      <c r="B254" s="578" t="s">
        <v>4596</v>
      </c>
      <c r="C254" s="898" t="s">
        <v>4126</v>
      </c>
      <c r="D254" s="898" t="s">
        <v>4301</v>
      </c>
      <c r="E254" s="705">
        <v>5</v>
      </c>
      <c r="F254" s="1153">
        <v>715</v>
      </c>
      <c r="G254" s="1153" t="s">
        <v>106</v>
      </c>
      <c r="H254" s="1153" t="s">
        <v>106</v>
      </c>
      <c r="I254" s="841">
        <v>122.79</v>
      </c>
      <c r="J254" s="624">
        <f t="shared" si="52"/>
        <v>1.4119227950158808</v>
      </c>
      <c r="K254" s="844">
        <v>1.7337</v>
      </c>
      <c r="L254" s="854">
        <v>1</v>
      </c>
      <c r="M254" s="615">
        <f t="shared" si="53"/>
        <v>1.7337</v>
      </c>
      <c r="N254" s="837" t="s">
        <v>4613</v>
      </c>
      <c r="O254" s="706">
        <v>1.6742999999999999</v>
      </c>
      <c r="P254" s="1029">
        <v>43972</v>
      </c>
      <c r="Q254" s="1029">
        <v>43984</v>
      </c>
      <c r="R254" s="615">
        <f t="shared" si="54"/>
        <v>3.5477512990503572</v>
      </c>
      <c r="S254" s="673">
        <f>IF(INDEX(Historical!$D$7:$D$1257,MATCH(B254,Historical!$B$7:$B$1281,0))=0,"n/a",(INDEX(Historical!$C$7:$C$1259,MATCH(B254,Historical!$B$7:$B$1281,0))/INDEX(Historical!$D$7:$D$1257,MATCH(B254,Historical!$B$7:$B$1281,0))-1)*100)</f>
        <v>3.5477512990503612</v>
      </c>
      <c r="T254" s="673">
        <f>IF(INDEX(Historical!$F$7:$F$1250,MATCH(B254,Historical!$B$7:$B$1281,0))=0,"n/a",((INDEX(Historical!$C$7:$C$1259,MATCH(B254,Historical!$B$7:$B$1281,0))/INDEX(Historical!$F$7:$F$1250,MATCH(B254,Historical!$B$7:$B$1281,0)))^(1/3)-1)*100)</f>
        <v>8.109218587886291</v>
      </c>
      <c r="U254" s="673">
        <f>IF(INDEX(Historical!$H$7:$H$1250,MATCH(B254,Historical!$B$7:$B$1281,0))=0,"n/a",((INDEX(Historical!$C$7:$C$1259,MATCH(B254,Historical!$B$7:$B$1281,0))/INDEX(Historical!$H$7:$H$1250,MATCH(B254,Historical!$B$7:$B$1281,0)))^(1/5)-1)*100)</f>
        <v>7.2563976984122647</v>
      </c>
      <c r="V254" s="673">
        <f>IF(INDEX(Historical!$O$7:$O$1250,MATCH(B254,Historical!$B$7:$B$1281,0))=0,"n/a",((INDEX(Historical!$C$7:$C$1259,MATCH(B254,Historical!$B$7:$B$1281,0))/INDEX(Historical!$O$7:$O$1250,MATCH(B254,Historical!$B$7:$B$1281,0)))^(1/10)-1)*100)</f>
        <v>11.244396274725998</v>
      </c>
      <c r="W254" s="674">
        <f t="shared" si="55"/>
        <v>0.64533457565191399</v>
      </c>
      <c r="X254" s="675">
        <f t="shared" si="56"/>
        <v>0.64789265164395216</v>
      </c>
      <c r="Y254" s="843" t="s">
        <v>4620</v>
      </c>
      <c r="Z254" s="624">
        <f t="shared" si="57"/>
        <v>33.861328125</v>
      </c>
      <c r="AA254" s="853">
        <f t="shared" si="58"/>
        <v>23.982421875</v>
      </c>
      <c r="AB254" s="854">
        <v>12</v>
      </c>
      <c r="AC254" s="833">
        <v>5.12</v>
      </c>
      <c r="AD254" s="833">
        <v>8.08</v>
      </c>
      <c r="AE254" s="833">
        <v>4.58</v>
      </c>
      <c r="AF254" s="833">
        <v>4.0999999999999996</v>
      </c>
      <c r="AG254" s="833">
        <v>17.399999999999999</v>
      </c>
      <c r="AH254" s="833">
        <v>56.499999999999993</v>
      </c>
      <c r="AI254" s="833">
        <v>5.01</v>
      </c>
      <c r="AJ254" s="833">
        <v>11.200000000000001</v>
      </c>
      <c r="AK254" s="833">
        <v>2.93</v>
      </c>
      <c r="AL254" s="845">
        <v>147260</v>
      </c>
      <c r="AM254" s="839">
        <v>25.5</v>
      </c>
      <c r="AN254" s="833">
        <v>0.52</v>
      </c>
      <c r="AO254" s="711">
        <f t="shared" si="59"/>
        <v>-15.314101381571854</v>
      </c>
      <c r="AP254" s="712">
        <f t="shared" si="60"/>
        <v>8.6683204934281459</v>
      </c>
      <c r="AQ254" s="855">
        <f t="shared" si="61"/>
        <v>109.04856393511371</v>
      </c>
      <c r="AR254" s="624">
        <f>INDEX(Historical!$C$7:$C$1259,MATCH(B254,Historical!$B$7:$B$1281,0))*IF(AH254="n/a",1.03,IF(AH254&lt;0,1.01,IF(AH254&gt;10,1.1,(1+AH254/100))))</f>
        <v>1.9070700000000003</v>
      </c>
      <c r="AS254" s="853">
        <f t="shared" si="62"/>
        <v>2.0026142070000001</v>
      </c>
      <c r="AT254" s="853">
        <f t="shared" si="68"/>
        <v>2.0612908032651003</v>
      </c>
      <c r="AU254" s="853">
        <f t="shared" si="68"/>
        <v>2.1216866238007679</v>
      </c>
      <c r="AV254" s="853">
        <f t="shared" si="68"/>
        <v>2.1838520418781306</v>
      </c>
      <c r="AW254" s="624">
        <f t="shared" si="63"/>
        <v>10.276513675944001</v>
      </c>
      <c r="AX254" s="719">
        <f t="shared" si="64"/>
        <v>8.3691780079355009</v>
      </c>
      <c r="AY254" s="900">
        <v>1.05</v>
      </c>
      <c r="AZ254" s="839">
        <v>18.970000000000002</v>
      </c>
      <c r="BA254" s="839">
        <v>-27.47</v>
      </c>
      <c r="BB254" s="839">
        <v>-2.88</v>
      </c>
      <c r="BC254" s="839">
        <v>-11.25</v>
      </c>
      <c r="BD254" s="874"/>
      <c r="BE254" s="597">
        <v>2016</v>
      </c>
      <c r="BF254" s="865">
        <f t="shared" si="65"/>
        <v>0</v>
      </c>
      <c r="BG254" s="849">
        <v>8.5</v>
      </c>
    </row>
    <row r="255" spans="1:59" s="831" customFormat="1" ht="12.75" customHeight="1" x14ac:dyDescent="0.2">
      <c r="A255" s="848" t="s">
        <v>4547</v>
      </c>
      <c r="B255" s="578" t="s">
        <v>2476</v>
      </c>
      <c r="C255" s="898" t="s">
        <v>123</v>
      </c>
      <c r="D255" s="898" t="s">
        <v>4305</v>
      </c>
      <c r="E255" s="705">
        <v>5</v>
      </c>
      <c r="F255" s="1153">
        <v>716</v>
      </c>
      <c r="G255" s="1153" t="s">
        <v>106</v>
      </c>
      <c r="H255" s="1153" t="s">
        <v>106</v>
      </c>
      <c r="I255" s="841">
        <v>335.82</v>
      </c>
      <c r="J255" s="624">
        <f t="shared" si="52"/>
        <v>0.67893514382705011</v>
      </c>
      <c r="K255" s="844">
        <v>0.56999999999999995</v>
      </c>
      <c r="L255" s="854">
        <v>4</v>
      </c>
      <c r="M255" s="615">
        <f t="shared" si="53"/>
        <v>2.2799999999999998</v>
      </c>
      <c r="N255" s="837" t="s">
        <v>318</v>
      </c>
      <c r="O255" s="706">
        <v>0.55000000000000004</v>
      </c>
      <c r="P255" s="606">
        <v>44074</v>
      </c>
      <c r="Q255" s="606">
        <v>44104</v>
      </c>
      <c r="R255" s="615">
        <f t="shared" si="54"/>
        <v>3.6363636363636189</v>
      </c>
      <c r="S255" s="673">
        <f>IF(INDEX(Historical!$D$7:$D$1257,MATCH(B255,Historical!$B$7:$B$1281,0))=0,"n/a",(INDEX(Historical!$C$7:$C$1259,MATCH(B255,Historical!$B$7:$B$1281,0))/INDEX(Historical!$D$7:$D$1257,MATCH(B255,Historical!$B$7:$B$1281,0))-1)*100)</f>
        <v>8.7378640776699221</v>
      </c>
      <c r="T255" s="673">
        <f>IF(INDEX(Historical!$F$7:$F$1250,MATCH(B255,Historical!$B$7:$B$1281,0))=0,"n/a",((INDEX(Historical!$C$7:$C$1259,MATCH(B255,Historical!$B$7:$B$1281,0))/INDEX(Historical!$F$7:$F$1250,MATCH(B255,Historical!$B$7:$B$1281,0)))^(1/3)-1)*100)</f>
        <v>9.2043296137024999</v>
      </c>
      <c r="U255" s="673">
        <f>IF(INDEX(Historical!$H$7:$H$1250,MATCH(B255,Historical!$B$7:$B$1281,0))=0,"n/a",((INDEX(Historical!$C$7:$C$1259,MATCH(B255,Historical!$B$7:$B$1281,0))/INDEX(Historical!$H$7:$H$1250,MATCH(B255,Historical!$B$7:$B$1281,0)))^(1/5)-1)*100)</f>
        <v>6.9610375725068785</v>
      </c>
      <c r="V255" s="673">
        <f>IF(INDEX(Historical!$O$7:$O$1250,MATCH(B255,Historical!$B$7:$B$1281,0))=0,"n/a",((INDEX(Historical!$C$7:$C$1259,MATCH(B255,Historical!$B$7:$B$1281,0))/INDEX(Historical!$O$7:$O$1250,MATCH(B255,Historical!$B$7:$B$1281,0)))^(1/10)-1)*100)</f>
        <v>3.4219694129380196</v>
      </c>
      <c r="W255" s="674">
        <f t="shared" si="55"/>
        <v>2.0342196941293818</v>
      </c>
      <c r="X255" s="675">
        <f t="shared" si="56"/>
        <v>0.31785559691812232</v>
      </c>
      <c r="Y255" s="843"/>
      <c r="Z255" s="624">
        <f t="shared" si="57"/>
        <v>19.740259740259738</v>
      </c>
      <c r="AA255" s="853">
        <f t="shared" si="58"/>
        <v>29.075324675324673</v>
      </c>
      <c r="AB255" s="854">
        <v>12</v>
      </c>
      <c r="AC255" s="833">
        <v>11.55</v>
      </c>
      <c r="AD255" s="833">
        <v>3.36</v>
      </c>
      <c r="AE255" s="833">
        <v>4.42</v>
      </c>
      <c r="AF255" s="833">
        <v>3.63</v>
      </c>
      <c r="AG255" s="833">
        <v>12.8</v>
      </c>
      <c r="AH255" s="833">
        <v>18.5</v>
      </c>
      <c r="AI255" s="833">
        <v>14.59</v>
      </c>
      <c r="AJ255" s="833">
        <v>21.9</v>
      </c>
      <c r="AK255" s="833">
        <v>8.85</v>
      </c>
      <c r="AL255" s="845">
        <v>20900</v>
      </c>
      <c r="AM255" s="839">
        <v>0.4</v>
      </c>
      <c r="AN255" s="833">
        <v>0.45</v>
      </c>
      <c r="AO255" s="711">
        <f t="shared" si="59"/>
        <v>-21.435351958990744</v>
      </c>
      <c r="AP255" s="712">
        <f t="shared" si="60"/>
        <v>7.6399727163339284</v>
      </c>
      <c r="AQ255" s="855">
        <f t="shared" si="61"/>
        <v>116.58298750407536</v>
      </c>
      <c r="AR255" s="624">
        <f>INDEX(Historical!$C$7:$C$1259,MATCH(B255,Historical!$B$7:$B$1281,0))*IF(AH255="n/a",1.03,IF(AH255&lt;0,1.01,IF(AH255&gt;10,1.1,(1+AH255/100))))</f>
        <v>2.4640000000000004</v>
      </c>
      <c r="AS255" s="853">
        <f t="shared" si="62"/>
        <v>2.7104000000000008</v>
      </c>
      <c r="AT255" s="853">
        <f t="shared" si="68"/>
        <v>2.9502704000000008</v>
      </c>
      <c r="AU255" s="853">
        <f t="shared" si="68"/>
        <v>3.2113693304000011</v>
      </c>
      <c r="AV255" s="853">
        <f t="shared" si="68"/>
        <v>3.4955755161404012</v>
      </c>
      <c r="AW255" s="624">
        <f t="shared" si="63"/>
        <v>14.831615246540405</v>
      </c>
      <c r="AX255" s="719">
        <f t="shared" si="64"/>
        <v>4.41653720640236</v>
      </c>
      <c r="AY255" s="900">
        <v>0.65</v>
      </c>
      <c r="AZ255" s="839">
        <v>121.02</v>
      </c>
      <c r="BA255" s="839">
        <v>-5.0200000000000005</v>
      </c>
      <c r="BB255" s="839">
        <v>4.08</v>
      </c>
      <c r="BC255" s="839">
        <v>27.85</v>
      </c>
      <c r="BD255" s="874"/>
      <c r="BE255" s="597">
        <v>2016</v>
      </c>
      <c r="BF255" s="865">
        <f t="shared" si="65"/>
        <v>0</v>
      </c>
      <c r="BG255" s="849">
        <v>6.9</v>
      </c>
    </row>
    <row r="256" spans="1:59" s="831" customFormat="1" ht="12.75" customHeight="1" x14ac:dyDescent="0.2">
      <c r="A256" s="848" t="s">
        <v>4539</v>
      </c>
      <c r="B256" s="578" t="s">
        <v>4540</v>
      </c>
      <c r="C256" s="898" t="s">
        <v>245</v>
      </c>
      <c r="D256" s="898" t="s">
        <v>4267</v>
      </c>
      <c r="E256" s="705">
        <v>5</v>
      </c>
      <c r="F256" s="1153">
        <v>717</v>
      </c>
      <c r="G256" s="1153" t="s">
        <v>106</v>
      </c>
      <c r="H256" s="1153" t="s">
        <v>106</v>
      </c>
      <c r="I256" s="841">
        <v>132.28</v>
      </c>
      <c r="J256" s="624">
        <f t="shared" si="52"/>
        <v>2.2679165406713033</v>
      </c>
      <c r="K256" s="10">
        <v>0.75</v>
      </c>
      <c r="L256" s="854">
        <v>4</v>
      </c>
      <c r="M256" s="615">
        <f t="shared" si="53"/>
        <v>3</v>
      </c>
      <c r="N256" s="837" t="s">
        <v>325</v>
      </c>
      <c r="O256" s="706">
        <v>0.65</v>
      </c>
      <c r="P256" s="606">
        <v>44077</v>
      </c>
      <c r="Q256" s="606">
        <v>44092</v>
      </c>
      <c r="R256" s="615">
        <f t="shared" si="54"/>
        <v>15.38461538461538</v>
      </c>
      <c r="S256" s="673">
        <f>IF(INDEX(Historical!$D$7:$D$1257,MATCH(B256,Historical!$B$7:$B$1281,0))=0,"n/a",(INDEX(Historical!$C$7:$C$1259,MATCH(B256,Historical!$B$7:$B$1281,0))/INDEX(Historical!$D$7:$D$1257,MATCH(B256,Historical!$B$7:$B$1281,0))-1)*100)</f>
        <v>9.8039215686274606</v>
      </c>
      <c r="T256" s="673">
        <f>IF(INDEX(Historical!$F$7:$F$1250,MATCH(B256,Historical!$B$7:$B$1281,0))=0,"n/a",((INDEX(Historical!$C$7:$C$1259,MATCH(B256,Historical!$B$7:$B$1281,0))/INDEX(Historical!$F$7:$F$1250,MATCH(B256,Historical!$B$7:$B$1281,0)))^(1/3)-1)*100)</f>
        <v>10.951894815076436</v>
      </c>
      <c r="U256" s="673" t="str">
        <f>IF(INDEX(Historical!$H$7:$H$1250,MATCH(B256,Historical!$B$7:$B$1281,0))=0,"n/a",((INDEX(Historical!$C$7:$C$1259,MATCH(B256,Historical!$B$7:$B$1281,0))/INDEX(Historical!$H$7:$H$1250,MATCH(B256,Historical!$B$7:$B$1281,0)))^(1/5)-1)*100)</f>
        <v>n/a</v>
      </c>
      <c r="V256" s="673" t="str">
        <f>IF(INDEX(Historical!$O$7:$O$1250,MATCH(B256,Historical!$B$7:$B$1281,0))=0,"n/a",((INDEX(Historical!$C$7:$C$1259,MATCH(B256,Historical!$B$7:$B$1281,0))/INDEX(Historical!$O$7:$O$1250,MATCH(B256,Historical!$B$7:$B$1281,0)))^(1/10)-1)*100)</f>
        <v>n/a</v>
      </c>
      <c r="W256" s="674" t="str">
        <f t="shared" si="55"/>
        <v>n/a</v>
      </c>
      <c r="X256" s="675" t="str">
        <f t="shared" si="56"/>
        <v>n/a</v>
      </c>
      <c r="Y256" s="843"/>
      <c r="Z256" s="624">
        <f t="shared" si="57"/>
        <v>47.923322683706068</v>
      </c>
      <c r="AA256" s="853">
        <f t="shared" si="58"/>
        <v>21.130990415335464</v>
      </c>
      <c r="AB256" s="854">
        <v>12</v>
      </c>
      <c r="AC256" s="833">
        <v>6.26</v>
      </c>
      <c r="AD256" s="833">
        <v>1.07</v>
      </c>
      <c r="AE256" s="833">
        <v>1.18</v>
      </c>
      <c r="AF256" s="833">
        <v>3.7</v>
      </c>
      <c r="AG256" s="833">
        <v>18.600000000000001</v>
      </c>
      <c r="AH256" s="833">
        <v>7.3999999999999995</v>
      </c>
      <c r="AI256" s="833">
        <v>8.85</v>
      </c>
      <c r="AJ256" s="833">
        <v>15.8</v>
      </c>
      <c r="AK256" s="833">
        <v>20</v>
      </c>
      <c r="AL256" s="845">
        <v>3300</v>
      </c>
      <c r="AM256" s="839">
        <v>2.6</v>
      </c>
      <c r="AN256" s="833">
        <v>0.81</v>
      </c>
      <c r="AO256" s="711" t="str">
        <f t="shared" si="59"/>
        <v>n/a</v>
      </c>
      <c r="AP256" s="712" t="str">
        <f t="shared" si="60"/>
        <v>n/a</v>
      </c>
      <c r="AQ256" s="855">
        <f t="shared" si="61"/>
        <v>86.410138656960413</v>
      </c>
      <c r="AR256" s="624">
        <f>INDEX(Historical!$C$7:$C$1259,MATCH(B256,Historical!$B$7:$B$1281,0))*IF(AH256="n/a",1.03,IF(AH256&lt;0,1.01,IF(AH256&gt;10,1.1,(1+AH256/100))))</f>
        <v>3.0072000000000001</v>
      </c>
      <c r="AS256" s="853">
        <f t="shared" si="62"/>
        <v>3.2733372000000003</v>
      </c>
      <c r="AT256" s="853">
        <f t="shared" si="68"/>
        <v>3.6006709200000007</v>
      </c>
      <c r="AU256" s="853">
        <f t="shared" si="68"/>
        <v>3.9607380120000011</v>
      </c>
      <c r="AV256" s="853">
        <f t="shared" si="68"/>
        <v>4.3568118132000011</v>
      </c>
      <c r="AW256" s="624">
        <f t="shared" si="63"/>
        <v>18.198757945200001</v>
      </c>
      <c r="AX256" s="719">
        <f t="shared" si="64"/>
        <v>13.757754721197459</v>
      </c>
      <c r="AY256" s="900">
        <v>1.64</v>
      </c>
      <c r="AZ256" s="839">
        <v>139.25</v>
      </c>
      <c r="BA256" s="839">
        <v>-14.540000000000001</v>
      </c>
      <c r="BB256" s="839">
        <v>-5.53</v>
      </c>
      <c r="BC256" s="839">
        <v>5.4399999999999995</v>
      </c>
      <c r="BD256" s="618"/>
      <c r="BE256" s="1153">
        <v>2016</v>
      </c>
      <c r="BF256" s="1059">
        <f t="shared" si="65"/>
        <v>0</v>
      </c>
      <c r="BG256" s="849">
        <v>7.5</v>
      </c>
    </row>
    <row r="257" spans="1:59" s="831" customFormat="1" ht="12.75" customHeight="1" x14ac:dyDescent="0.2">
      <c r="A257" s="848" t="s">
        <v>4541</v>
      </c>
      <c r="B257" s="578" t="s">
        <v>4542</v>
      </c>
      <c r="C257" s="898" t="s">
        <v>4253</v>
      </c>
      <c r="D257" s="898" t="s">
        <v>4254</v>
      </c>
      <c r="E257" s="705">
        <v>5</v>
      </c>
      <c r="F257" s="1153">
        <v>718</v>
      </c>
      <c r="G257" s="1153" t="s">
        <v>106</v>
      </c>
      <c r="H257" s="1153" t="s">
        <v>106</v>
      </c>
      <c r="I257" s="841">
        <v>65.63</v>
      </c>
      <c r="J257" s="624">
        <f t="shared" si="52"/>
        <v>3.0473868657626086</v>
      </c>
      <c r="K257" s="10">
        <v>0.5</v>
      </c>
      <c r="L257" s="854">
        <v>4</v>
      </c>
      <c r="M257" s="615">
        <f t="shared" si="53"/>
        <v>2</v>
      </c>
      <c r="N257" s="837" t="s">
        <v>488</v>
      </c>
      <c r="O257" s="706">
        <v>0.48499999999999999</v>
      </c>
      <c r="P257" s="606">
        <v>44103</v>
      </c>
      <c r="Q257" s="606">
        <v>44118</v>
      </c>
      <c r="R257" s="615">
        <f t="shared" si="54"/>
        <v>3.092783505154642</v>
      </c>
      <c r="S257" s="673">
        <f>IF(INDEX(Historical!$D$7:$D$1257,MATCH(B257,Historical!$B$7:$B$1281,0))=0,"n/a",(INDEX(Historical!$C$7:$C$1259,MATCH(B257,Historical!$B$7:$B$1281,0))/INDEX(Historical!$D$7:$D$1257,MATCH(B257,Historical!$B$7:$B$1281,0))-1)*100)</f>
        <v>3.9893617021276695</v>
      </c>
      <c r="T257" s="673">
        <f>IF(INDEX(Historical!$F$7:$F$1250,MATCH(B257,Historical!$B$7:$B$1281,0))=0,"n/a",((INDEX(Historical!$C$7:$C$1259,MATCH(B257,Historical!$B$7:$B$1281,0))/INDEX(Historical!$F$7:$F$1250,MATCH(B257,Historical!$B$7:$B$1281,0)))^(1/3)-1)*100)</f>
        <v>6.9076852482140128</v>
      </c>
      <c r="U257" s="673">
        <f>IF(INDEX(Historical!$H$7:$H$1250,MATCH(B257,Historical!$B$7:$B$1281,0))=0,"n/a",((INDEX(Historical!$C$7:$C$1259,MATCH(B257,Historical!$B$7:$B$1281,0))/INDEX(Historical!$H$7:$H$1250,MATCH(B257,Historical!$B$7:$B$1281,0)))^(1/5)-1)*100)</f>
        <v>6.9064098435047017</v>
      </c>
      <c r="V257" s="673">
        <f>IF(INDEX(Historical!$O$7:$O$1250,MATCH(B257,Historical!$B$7:$B$1281,0))=0,"n/a",((INDEX(Historical!$C$7:$C$1259,MATCH(B257,Historical!$B$7:$B$1281,0))/INDEX(Historical!$O$7:$O$1250,MATCH(B257,Historical!$B$7:$B$1281,0)))^(1/10)-1)*100)</f>
        <v>3.3955559216665154</v>
      </c>
      <c r="W257" s="674">
        <f t="shared" si="55"/>
        <v>2.0339555592166727</v>
      </c>
      <c r="X257" s="675" t="str">
        <f t="shared" si="56"/>
        <v>n/a</v>
      </c>
      <c r="Y257" s="843"/>
      <c r="Z257" s="624">
        <f t="shared" si="57"/>
        <v>123.45679012345678</v>
      </c>
      <c r="AA257" s="853">
        <f t="shared" si="58"/>
        <v>40.512345679012341</v>
      </c>
      <c r="AB257" s="854">
        <v>12</v>
      </c>
      <c r="AC257" s="833">
        <v>1.62</v>
      </c>
      <c r="AD257" s="833">
        <v>5.2</v>
      </c>
      <c r="AE257" s="833">
        <v>8.5</v>
      </c>
      <c r="AF257" s="833">
        <v>1.55</v>
      </c>
      <c r="AG257" s="833">
        <v>3.6999999999999997</v>
      </c>
      <c r="AH257" s="833">
        <v>-12.7</v>
      </c>
      <c r="AI257" s="833">
        <v>16.809999999999999</v>
      </c>
      <c r="AJ257" s="833">
        <v>-7.7</v>
      </c>
      <c r="AK257" s="833">
        <v>8</v>
      </c>
      <c r="AL257" s="845">
        <v>7630</v>
      </c>
      <c r="AM257" s="839">
        <v>1.5</v>
      </c>
      <c r="AN257" s="833">
        <v>0.78</v>
      </c>
      <c r="AO257" s="711">
        <f t="shared" si="59"/>
        <v>-30.558548969745033</v>
      </c>
      <c r="AP257" s="712">
        <f t="shared" si="60"/>
        <v>9.9537967092673103</v>
      </c>
      <c r="AQ257" s="855">
        <f t="shared" si="61"/>
        <v>67.058387401223868</v>
      </c>
      <c r="AR257" s="624">
        <f>INDEX(Historical!$C$7:$C$1259,MATCH(B257,Historical!$B$7:$B$1281,0))*IF(AH257="n/a",1.03,IF(AH257&lt;0,1.01,IF(AH257&gt;10,1.1,(1+AH257/100))))</f>
        <v>1.97455</v>
      </c>
      <c r="AS257" s="853">
        <f t="shared" si="62"/>
        <v>2.1720050000000004</v>
      </c>
      <c r="AT257" s="853">
        <f t="shared" si="68"/>
        <v>2.3457654000000008</v>
      </c>
      <c r="AU257" s="853">
        <f t="shared" si="68"/>
        <v>2.5334266320000012</v>
      </c>
      <c r="AV257" s="853">
        <f t="shared" si="68"/>
        <v>2.7361007625600013</v>
      </c>
      <c r="AW257" s="624">
        <f t="shared" si="63"/>
        <v>11.761847794560003</v>
      </c>
      <c r="AX257" s="719">
        <f t="shared" si="64"/>
        <v>17.921450243120528</v>
      </c>
      <c r="AY257" s="900">
        <v>0.86</v>
      </c>
      <c r="AZ257" s="839">
        <v>44.940000000000005</v>
      </c>
      <c r="BA257" s="839">
        <v>-6.9599999999999991</v>
      </c>
      <c r="BB257" s="839">
        <v>4.5</v>
      </c>
      <c r="BC257" s="839">
        <v>12.22</v>
      </c>
      <c r="BD257" s="618"/>
      <c r="BE257" s="1153">
        <v>2016</v>
      </c>
      <c r="BF257" s="1059">
        <f t="shared" si="65"/>
        <v>0</v>
      </c>
      <c r="BG257" s="849">
        <v>1.9</v>
      </c>
    </row>
    <row r="258" spans="1:59" s="831" customFormat="1" ht="12.75" customHeight="1" x14ac:dyDescent="0.2">
      <c r="A258" s="848" t="s">
        <v>4555</v>
      </c>
      <c r="B258" s="578" t="s">
        <v>2651</v>
      </c>
      <c r="C258" s="898" t="s">
        <v>108</v>
      </c>
      <c r="D258" s="898" t="s">
        <v>4272</v>
      </c>
      <c r="E258" s="705">
        <v>5</v>
      </c>
      <c r="F258" s="1153">
        <v>719</v>
      </c>
      <c r="G258" s="1153" t="s">
        <v>106</v>
      </c>
      <c r="H258" s="1153" t="s">
        <v>106</v>
      </c>
      <c r="I258" s="841">
        <v>33.17</v>
      </c>
      <c r="J258" s="624">
        <f t="shared" si="52"/>
        <v>4.2206813385589381</v>
      </c>
      <c r="K258" s="844">
        <v>0.35</v>
      </c>
      <c r="L258" s="854">
        <v>4</v>
      </c>
      <c r="M258" s="615">
        <f t="shared" si="53"/>
        <v>1.4</v>
      </c>
      <c r="N258" s="837" t="s">
        <v>1235</v>
      </c>
      <c r="O258" s="706">
        <v>0.34</v>
      </c>
      <c r="P258" s="606">
        <v>44134</v>
      </c>
      <c r="Q258" s="606">
        <v>44151</v>
      </c>
      <c r="R258" s="615">
        <f t="shared" si="54"/>
        <v>2.9411764705882213</v>
      </c>
      <c r="S258" s="673">
        <f>IF(INDEX(Historical!$D$7:$D$1257,MATCH(B258,Historical!$B$7:$B$1281,0))=0,"n/a",(INDEX(Historical!$C$7:$C$1259,MATCH(B258,Historical!$B$7:$B$1281,0))/INDEX(Historical!$D$7:$D$1257,MATCH(B258,Historical!$B$7:$B$1281,0))-1)*100)</f>
        <v>3.7878787878787845</v>
      </c>
      <c r="T258" s="673">
        <f>IF(INDEX(Historical!$F$7:$F$1250,MATCH(B258,Historical!$B$7:$B$1281,0))=0,"n/a",((INDEX(Historical!$C$7:$C$1259,MATCH(B258,Historical!$B$7:$B$1281,0))/INDEX(Historical!$F$7:$F$1250,MATCH(B258,Historical!$B$7:$B$1281,0)))^(1/3)-1)*100)</f>
        <v>17.710108594427521</v>
      </c>
      <c r="U258" s="673">
        <f>IF(INDEX(Historical!$H$7:$H$1250,MATCH(B258,Historical!$B$7:$B$1281,0))=0,"n/a",((INDEX(Historical!$C$7:$C$1259,MATCH(B258,Historical!$B$7:$B$1281,0))/INDEX(Historical!$H$7:$H$1250,MATCH(B258,Historical!$B$7:$B$1281,0)))^(1/5)-1)*100)</f>
        <v>17.954323283549311</v>
      </c>
      <c r="V258" s="673">
        <f>IF(INDEX(Historical!$O$7:$O$1250,MATCH(B258,Historical!$B$7:$B$1281,0))=0,"n/a",((INDEX(Historical!$C$7:$C$1259,MATCH(B258,Historical!$B$7:$B$1281,0))/INDEX(Historical!$O$7:$O$1250,MATCH(B258,Historical!$B$7:$B$1281,0)))^(1/10)-1)*100)</f>
        <v>13.100899152808099</v>
      </c>
      <c r="W258" s="674">
        <f t="shared" si="55"/>
        <v>1.3704649638266171</v>
      </c>
      <c r="X258" s="675">
        <f t="shared" si="56"/>
        <v>0.78403158443446763</v>
      </c>
      <c r="Y258" s="843"/>
      <c r="Z258" s="624">
        <f t="shared" si="57"/>
        <v>79.545454545454547</v>
      </c>
      <c r="AA258" s="853">
        <f t="shared" si="58"/>
        <v>18.84659090909091</v>
      </c>
      <c r="AB258" s="854">
        <v>12</v>
      </c>
      <c r="AC258" s="833">
        <v>1.76</v>
      </c>
      <c r="AD258" s="833">
        <v>2.3199999999999998</v>
      </c>
      <c r="AE258" s="833">
        <v>4.01</v>
      </c>
      <c r="AF258" s="833">
        <v>1.1000000000000001</v>
      </c>
      <c r="AG258" s="833">
        <v>6</v>
      </c>
      <c r="AH258" s="833">
        <v>-34.1</v>
      </c>
      <c r="AI258" s="833">
        <v>-2</v>
      </c>
      <c r="AJ258" s="833">
        <v>22.900000000000002</v>
      </c>
      <c r="AK258" s="833">
        <v>8</v>
      </c>
      <c r="AL258" s="845">
        <v>630.11</v>
      </c>
      <c r="AM258" s="839">
        <v>3</v>
      </c>
      <c r="AN258" s="833">
        <v>0.01</v>
      </c>
      <c r="AO258" s="711">
        <f t="shared" si="59"/>
        <v>3.328413713017337</v>
      </c>
      <c r="AP258" s="712">
        <f t="shared" si="60"/>
        <v>22.175004622108247</v>
      </c>
      <c r="AQ258" s="855">
        <f t="shared" si="61"/>
        <v>-4.0109960001204588</v>
      </c>
      <c r="AR258" s="624">
        <f>INDEX(Historical!$C$7:$C$1259,MATCH(B258,Historical!$B$7:$B$1281,0))*IF(AH258="n/a",1.03,IF(AH258&lt;0,1.01,IF(AH258&gt;10,1.1,(1+AH258/100))))</f>
        <v>1.3837000000000002</v>
      </c>
      <c r="AS258" s="853">
        <f t="shared" si="62"/>
        <v>1.3975370000000003</v>
      </c>
      <c r="AT258" s="853">
        <f t="shared" si="68"/>
        <v>1.5093399600000004</v>
      </c>
      <c r="AU258" s="853">
        <f t="shared" si="68"/>
        <v>1.6300871568000006</v>
      </c>
      <c r="AV258" s="853">
        <f t="shared" si="68"/>
        <v>1.7604941293440008</v>
      </c>
      <c r="AW258" s="624">
        <f t="shared" si="63"/>
        <v>7.681158246144002</v>
      </c>
      <c r="AX258" s="719">
        <f t="shared" si="64"/>
        <v>23.156943762870068</v>
      </c>
      <c r="AY258" s="900">
        <v>0.94</v>
      </c>
      <c r="AZ258" s="839">
        <v>80.760000000000005</v>
      </c>
      <c r="BA258" s="839">
        <v>-9.74</v>
      </c>
      <c r="BB258" s="839">
        <v>2.4899999999999998</v>
      </c>
      <c r="BC258" s="839">
        <v>31.4</v>
      </c>
      <c r="BD258" s="874"/>
      <c r="BE258" s="597">
        <v>2016</v>
      </c>
      <c r="BF258" s="865">
        <f t="shared" si="65"/>
        <v>0</v>
      </c>
      <c r="BG258" s="849">
        <v>0.70000000000000007</v>
      </c>
    </row>
    <row r="259" spans="1:59" s="831" customFormat="1" ht="12.75" customHeight="1" x14ac:dyDescent="0.2">
      <c r="A259" s="848" t="s">
        <v>4562</v>
      </c>
      <c r="B259" s="578" t="s">
        <v>4559</v>
      </c>
      <c r="C259" s="898" t="s">
        <v>4126</v>
      </c>
      <c r="D259" s="898" t="s">
        <v>4271</v>
      </c>
      <c r="E259" s="705">
        <v>5</v>
      </c>
      <c r="F259" s="1153">
        <v>720</v>
      </c>
      <c r="G259" s="1153" t="s">
        <v>106</v>
      </c>
      <c r="H259" s="1153" t="s">
        <v>106</v>
      </c>
      <c r="I259" s="841">
        <v>4.07</v>
      </c>
      <c r="J259" s="624">
        <f t="shared" si="52"/>
        <v>3.9312039312039313</v>
      </c>
      <c r="K259" s="844">
        <v>0.04</v>
      </c>
      <c r="L259" s="854">
        <v>4</v>
      </c>
      <c r="M259" s="615">
        <f t="shared" si="53"/>
        <v>0.16</v>
      </c>
      <c r="N259" s="837" t="s">
        <v>107</v>
      </c>
      <c r="O259" s="706">
        <v>3.5000000000000003E-2</v>
      </c>
      <c r="P259" s="606">
        <v>44147</v>
      </c>
      <c r="Q259" s="606">
        <v>44165</v>
      </c>
      <c r="R259" s="615">
        <f t="shared" si="54"/>
        <v>14.285714285714276</v>
      </c>
      <c r="S259" s="673">
        <f>IF(INDEX(Historical!$D$7:$D$1257,MATCH(B259,Historical!$B$7:$B$1281,0))=0,"n/a",(INDEX(Historical!$C$7:$C$1259,MATCH(B259,Historical!$B$7:$B$1281,0))/INDEX(Historical!$D$7:$D$1257,MATCH(B259,Historical!$B$7:$B$1281,0))-1)*100)</f>
        <v>15.999999999999993</v>
      </c>
      <c r="T259" s="673">
        <f>IF(INDEX(Historical!$F$7:$F$1250,MATCH(B259,Historical!$B$7:$B$1281,0))=0,"n/a",((INDEX(Historical!$C$7:$C$1259,MATCH(B259,Historical!$B$7:$B$1281,0))/INDEX(Historical!$F$7:$F$1250,MATCH(B259,Historical!$B$7:$B$1281,0)))^(1/3)-1)*100)</f>
        <v>13.18511959629507</v>
      </c>
      <c r="U259" s="673" t="str">
        <f>IF(INDEX(Historical!$H$7:$H$1250,MATCH(B259,Historical!$B$7:$B$1281,0))=0,"n/a",((INDEX(Historical!$C$7:$C$1259,MATCH(B259,Historical!$B$7:$B$1281,0))/INDEX(Historical!$H$7:$H$1250,MATCH(B259,Historical!$B$7:$B$1281,0)))^(1/5)-1)*100)</f>
        <v>n/a</v>
      </c>
      <c r="V259" s="673" t="str">
        <f>IF(INDEX(Historical!$O$7:$O$1250,MATCH(B259,Historical!$B$7:$B$1281,0))=0,"n/a",((INDEX(Historical!$C$7:$C$1259,MATCH(B259,Historical!$B$7:$B$1281,0))/INDEX(Historical!$O$7:$O$1250,MATCH(B259,Historical!$B$7:$B$1281,0)))^(1/10)-1)*100)</f>
        <v>n/a</v>
      </c>
      <c r="W259" s="674" t="str">
        <f t="shared" si="55"/>
        <v>n/a</v>
      </c>
      <c r="X259" s="675" t="str">
        <f t="shared" si="56"/>
        <v>n/a</v>
      </c>
      <c r="Y259" s="843"/>
      <c r="Z259" s="624">
        <f t="shared" si="57"/>
        <v>177.7777777777778</v>
      </c>
      <c r="AA259" s="853">
        <f t="shared" si="58"/>
        <v>45.222222222222229</v>
      </c>
      <c r="AB259" s="854">
        <v>12</v>
      </c>
      <c r="AC259" s="833">
        <v>0.09</v>
      </c>
      <c r="AD259" s="833" t="s">
        <v>136</v>
      </c>
      <c r="AE259" s="833">
        <v>3.67</v>
      </c>
      <c r="AF259" s="833">
        <v>1.89</v>
      </c>
      <c r="AG259" s="833">
        <v>4</v>
      </c>
      <c r="AH259" s="833">
        <v>-45.2</v>
      </c>
      <c r="AI259" s="833" t="s">
        <v>136</v>
      </c>
      <c r="AJ259" s="833">
        <v>21.5</v>
      </c>
      <c r="AK259" s="833" t="s">
        <v>136</v>
      </c>
      <c r="AL259" s="845">
        <v>24.62</v>
      </c>
      <c r="AM259" s="839">
        <v>0.70000000000000007</v>
      </c>
      <c r="AN259" s="833">
        <v>0.02</v>
      </c>
      <c r="AO259" s="711" t="str">
        <f t="shared" si="59"/>
        <v>n/a</v>
      </c>
      <c r="AP259" s="712" t="str">
        <f t="shared" si="60"/>
        <v>n/a</v>
      </c>
      <c r="AQ259" s="855">
        <f t="shared" si="61"/>
        <v>94.901684617313322</v>
      </c>
      <c r="AR259" s="624">
        <f>INDEX(Historical!$C$7:$C$1259,MATCH(B259,Historical!$B$7:$B$1281,0))*IF(AH259="n/a",1.03,IF(AH259&lt;0,1.01,IF(AH259&gt;10,1.1,(1+AH259/100))))</f>
        <v>0.14645</v>
      </c>
      <c r="AS259" s="853">
        <f t="shared" si="62"/>
        <v>0.15084349999999999</v>
      </c>
      <c r="AT259" s="853">
        <f t="shared" si="68"/>
        <v>0.155368805</v>
      </c>
      <c r="AU259" s="853">
        <f t="shared" si="68"/>
        <v>0.16002986915</v>
      </c>
      <c r="AV259" s="853">
        <f t="shared" si="68"/>
        <v>0.16483076522450002</v>
      </c>
      <c r="AW259" s="624">
        <f t="shared" si="63"/>
        <v>0.77752293937450001</v>
      </c>
      <c r="AX259" s="719">
        <f t="shared" si="64"/>
        <v>19.103757724189187</v>
      </c>
      <c r="AY259" s="900">
        <v>1.46</v>
      </c>
      <c r="AZ259" s="839">
        <v>91.97999999999999</v>
      </c>
      <c r="BA259" s="839">
        <v>-24.490000000000002</v>
      </c>
      <c r="BB259" s="839">
        <v>-3.34</v>
      </c>
      <c r="BC259" s="839">
        <v>34.96</v>
      </c>
      <c r="BD259" s="874"/>
      <c r="BE259" s="597">
        <v>2016</v>
      </c>
      <c r="BF259" s="865">
        <f t="shared" si="65"/>
        <v>0</v>
      </c>
      <c r="BG259" s="849">
        <v>3.6999999999999997</v>
      </c>
    </row>
    <row r="260" spans="1:59" s="831" customFormat="1" ht="12.75" customHeight="1" x14ac:dyDescent="0.2">
      <c r="A260" s="848" t="s">
        <v>4553</v>
      </c>
      <c r="B260" s="578" t="s">
        <v>4551</v>
      </c>
      <c r="C260" s="898" t="s">
        <v>112</v>
      </c>
      <c r="D260" s="898" t="s">
        <v>4295</v>
      </c>
      <c r="E260" s="705">
        <v>5</v>
      </c>
      <c r="F260" s="1153">
        <v>721</v>
      </c>
      <c r="G260" s="1153" t="s">
        <v>106</v>
      </c>
      <c r="H260" s="1153" t="s">
        <v>106</v>
      </c>
      <c r="I260" s="841">
        <v>74.64</v>
      </c>
      <c r="J260" s="624">
        <f t="shared" si="52"/>
        <v>1.3933547695605575</v>
      </c>
      <c r="K260" s="844">
        <v>0.26</v>
      </c>
      <c r="L260" s="854">
        <v>4</v>
      </c>
      <c r="M260" s="615">
        <f t="shared" si="53"/>
        <v>1.04</v>
      </c>
      <c r="N260" s="837" t="s">
        <v>148</v>
      </c>
      <c r="O260" s="706">
        <v>0.23</v>
      </c>
      <c r="P260" s="606">
        <v>44158</v>
      </c>
      <c r="Q260" s="606">
        <v>44176</v>
      </c>
      <c r="R260" s="615">
        <f t="shared" si="54"/>
        <v>13.043478260869565</v>
      </c>
      <c r="S260" s="673">
        <f>IF(INDEX(Historical!$D$7:$D$1257,MATCH(B260,Historical!$B$7:$B$1281,0))=0,"n/a",(INDEX(Historical!$C$7:$C$1259,MATCH(B260,Historical!$B$7:$B$1281,0))/INDEX(Historical!$D$7:$D$1257,MATCH(B260,Historical!$B$7:$B$1281,0))-1)*100)</f>
        <v>14.457831325301207</v>
      </c>
      <c r="T260" s="673">
        <f>IF(INDEX(Historical!$F$7:$F$1250,MATCH(B260,Historical!$B$7:$B$1281,0))=0,"n/a",((INDEX(Historical!$C$7:$C$1259,MATCH(B260,Historical!$B$7:$B$1281,0))/INDEX(Historical!$F$7:$F$1250,MATCH(B260,Historical!$B$7:$B$1281,0)))^(1/3)-1)*100)</f>
        <v>17.20798449190033</v>
      </c>
      <c r="U260" s="673" t="str">
        <f>IF(INDEX(Historical!$H$7:$H$1250,MATCH(B260,Historical!$B$7:$B$1281,0))=0,"n/a",((INDEX(Historical!$C$7:$C$1259,MATCH(B260,Historical!$B$7:$B$1281,0))/INDEX(Historical!$H$7:$H$1250,MATCH(B260,Historical!$B$7:$B$1281,0)))^(1/5)-1)*100)</f>
        <v>n/a</v>
      </c>
      <c r="V260" s="673" t="str">
        <f>IF(INDEX(Historical!$O$7:$O$1250,MATCH(B260,Historical!$B$7:$B$1281,0))=0,"n/a",((INDEX(Historical!$C$7:$C$1259,MATCH(B260,Historical!$B$7:$B$1281,0))/INDEX(Historical!$O$7:$O$1250,MATCH(B260,Historical!$B$7:$B$1281,0)))^(1/10)-1)*100)</f>
        <v>n/a</v>
      </c>
      <c r="W260" s="674" t="str">
        <f t="shared" si="55"/>
        <v>n/a</v>
      </c>
      <c r="X260" s="675" t="str">
        <f t="shared" si="56"/>
        <v>n/a</v>
      </c>
      <c r="Y260" s="843"/>
      <c r="Z260" s="624">
        <f t="shared" si="57"/>
        <v>33.766233766233768</v>
      </c>
      <c r="AA260" s="853">
        <f t="shared" si="58"/>
        <v>24.233766233766232</v>
      </c>
      <c r="AB260" s="854">
        <v>12</v>
      </c>
      <c r="AC260" s="833">
        <v>3.08</v>
      </c>
      <c r="AD260" s="833">
        <v>2.29</v>
      </c>
      <c r="AE260" s="833">
        <v>1.05</v>
      </c>
      <c r="AF260" s="833">
        <v>2.61</v>
      </c>
      <c r="AG260" s="833">
        <v>12</v>
      </c>
      <c r="AH260" s="833">
        <v>21.2</v>
      </c>
      <c r="AI260" s="833">
        <v>11.360000000000001</v>
      </c>
      <c r="AJ260" s="833">
        <v>29.5</v>
      </c>
      <c r="AK260" s="833">
        <v>10</v>
      </c>
      <c r="AL260" s="845">
        <v>533.74</v>
      </c>
      <c r="AM260" s="839">
        <v>2.5</v>
      </c>
      <c r="AN260" s="833">
        <v>0</v>
      </c>
      <c r="AO260" s="711" t="str">
        <f t="shared" si="59"/>
        <v>n/a</v>
      </c>
      <c r="AP260" s="712" t="str">
        <f t="shared" si="60"/>
        <v>n/a</v>
      </c>
      <c r="AQ260" s="855">
        <f t="shared" si="61"/>
        <v>67.663856663172425</v>
      </c>
      <c r="AR260" s="624">
        <f>INDEX(Historical!$C$7:$C$1259,MATCH(B260,Historical!$B$7:$B$1281,0))*IF(AH260="n/a",1.03,IF(AH260&lt;0,1.01,IF(AH260&gt;10,1.1,(1+AH260/100))))</f>
        <v>1.0449999999999999</v>
      </c>
      <c r="AS260" s="853">
        <f t="shared" si="62"/>
        <v>1.1495</v>
      </c>
      <c r="AT260" s="853">
        <f t="shared" si="68"/>
        <v>1.2644500000000001</v>
      </c>
      <c r="AU260" s="853">
        <f t="shared" si="68"/>
        <v>1.3908950000000002</v>
      </c>
      <c r="AV260" s="853">
        <f t="shared" si="68"/>
        <v>1.5299845000000003</v>
      </c>
      <c r="AW260" s="624">
        <f t="shared" si="63"/>
        <v>6.3798295000000005</v>
      </c>
      <c r="AX260" s="719">
        <f t="shared" si="64"/>
        <v>8.5474671757770633</v>
      </c>
      <c r="AY260" s="900">
        <v>1.52</v>
      </c>
      <c r="AZ260" s="839">
        <v>143.13</v>
      </c>
      <c r="BA260" s="839">
        <v>1.7999999999999998</v>
      </c>
      <c r="BB260" s="839">
        <v>21.41</v>
      </c>
      <c r="BC260" s="839">
        <v>55.279999999999994</v>
      </c>
      <c r="BD260" s="874"/>
      <c r="BE260" s="597">
        <v>2016</v>
      </c>
      <c r="BF260" s="865">
        <f t="shared" si="65"/>
        <v>0</v>
      </c>
      <c r="BG260" s="849">
        <v>4.3999999999999995</v>
      </c>
    </row>
    <row r="261" spans="1:59" s="831" customFormat="1" ht="12.75" customHeight="1" x14ac:dyDescent="0.2">
      <c r="A261" s="848" t="s">
        <v>4563</v>
      </c>
      <c r="B261" s="578" t="s">
        <v>4560</v>
      </c>
      <c r="C261" s="898" t="s">
        <v>123</v>
      </c>
      <c r="D261" s="898" t="s">
        <v>4289</v>
      </c>
      <c r="E261" s="705">
        <v>5</v>
      </c>
      <c r="F261" s="1153">
        <v>722</v>
      </c>
      <c r="G261" s="1153" t="s">
        <v>106</v>
      </c>
      <c r="H261" s="1153" t="s">
        <v>106</v>
      </c>
      <c r="I261" s="841">
        <v>57.81</v>
      </c>
      <c r="J261" s="624">
        <f t="shared" si="52"/>
        <v>2.4217263449230235</v>
      </c>
      <c r="K261" s="844">
        <v>0.35</v>
      </c>
      <c r="L261" s="854">
        <v>4</v>
      </c>
      <c r="M261" s="615">
        <f t="shared" si="53"/>
        <v>1.4</v>
      </c>
      <c r="N261" s="837" t="s">
        <v>515</v>
      </c>
      <c r="O261" s="706">
        <v>0.2</v>
      </c>
      <c r="P261" s="606">
        <v>44159</v>
      </c>
      <c r="Q261" s="606">
        <v>44180</v>
      </c>
      <c r="R261" s="615">
        <f t="shared" si="54"/>
        <v>74.999999999999972</v>
      </c>
      <c r="S261" s="673">
        <f>IF(INDEX(Historical!$D$7:$D$1257,MATCH(B261,Historical!$B$7:$B$1281,0))=0,"n/a",(INDEX(Historical!$C$7:$C$1259,MATCH(B261,Historical!$B$7:$B$1281,0))/INDEX(Historical!$D$7:$D$1257,MATCH(B261,Historical!$B$7:$B$1281,0))-1)*100)</f>
        <v>72.727272727272705</v>
      </c>
      <c r="T261" s="673">
        <f>IF(INDEX(Historical!$F$7:$F$1250,MATCH(B261,Historical!$B$7:$B$1281,0))=0,"n/a",((INDEX(Historical!$C$7:$C$1259,MATCH(B261,Historical!$B$7:$B$1281,0))/INDEX(Historical!$F$7:$F$1250,MATCH(B261,Historical!$B$7:$B$1281,0)))^(1/3)-1)*100)</f>
        <v>32.326426013707675</v>
      </c>
      <c r="U261" s="673">
        <f>IF(INDEX(Historical!$H$7:$H$1250,MATCH(B261,Historical!$B$7:$B$1281,0))=0,"n/a",((INDEX(Historical!$C$7:$C$1259,MATCH(B261,Historical!$B$7:$B$1281,0))/INDEX(Historical!$H$7:$H$1250,MATCH(B261,Historical!$B$7:$B$1281,0)))^(1/5)-1)*100)</f>
        <v>24.312478510605096</v>
      </c>
      <c r="V261" s="673">
        <f>IF(INDEX(Historical!$O$7:$O$1250,MATCH(B261,Historical!$B$7:$B$1281,0))=0,"n/a",((INDEX(Historical!$C$7:$C$1259,MATCH(B261,Historical!$B$7:$B$1281,0))/INDEX(Historical!$O$7:$O$1250,MATCH(B261,Historical!$B$7:$B$1281,0)))^(1/10)-1)*100)</f>
        <v>18.098698091106602</v>
      </c>
      <c r="W261" s="674">
        <f t="shared" si="55"/>
        <v>1.3433274806960751</v>
      </c>
      <c r="X261" s="675">
        <f t="shared" si="56"/>
        <v>0.66976524822603578</v>
      </c>
      <c r="Y261" s="843"/>
      <c r="Z261" s="624">
        <f t="shared" si="57"/>
        <v>66.350710900473928</v>
      </c>
      <c r="AA261" s="853">
        <f t="shared" si="58"/>
        <v>27.398104265402846</v>
      </c>
      <c r="AB261" s="854">
        <v>12</v>
      </c>
      <c r="AC261" s="833">
        <v>2.11</v>
      </c>
      <c r="AD261" s="833">
        <v>0.69</v>
      </c>
      <c r="AE261" s="833">
        <v>4.33</v>
      </c>
      <c r="AF261" s="833">
        <v>2.5</v>
      </c>
      <c r="AG261" s="833">
        <v>9.4</v>
      </c>
      <c r="AH261" s="833">
        <v>242.1</v>
      </c>
      <c r="AI261" s="833">
        <v>5.19</v>
      </c>
      <c r="AJ261" s="833">
        <v>36.299999999999997</v>
      </c>
      <c r="AK261" s="833">
        <v>38.78</v>
      </c>
      <c r="AL261" s="845">
        <v>13570</v>
      </c>
      <c r="AM261" s="839">
        <v>0.2</v>
      </c>
      <c r="AN261" s="833">
        <v>0.31</v>
      </c>
      <c r="AO261" s="711">
        <f t="shared" si="59"/>
        <v>-0.66389940987472684</v>
      </c>
      <c r="AP261" s="712">
        <f t="shared" si="60"/>
        <v>26.73420485552812</v>
      </c>
      <c r="AQ261" s="855">
        <f t="shared" si="61"/>
        <v>74.477328248313768</v>
      </c>
      <c r="AR261" s="624">
        <f>INDEX(Historical!$C$7:$C$1259,MATCH(B261,Historical!$B$7:$B$1281,0))*IF(AH261="n/a",1.03,IF(AH261&lt;0,1.01,IF(AH261&gt;10,1.1,(1+AH261/100))))</f>
        <v>1.0449999999999999</v>
      </c>
      <c r="AS261" s="853">
        <f t="shared" si="62"/>
        <v>1.0992355</v>
      </c>
      <c r="AT261" s="853">
        <f t="shared" si="68"/>
        <v>1.2091590500000002</v>
      </c>
      <c r="AU261" s="853">
        <f t="shared" si="68"/>
        <v>1.3300749550000004</v>
      </c>
      <c r="AV261" s="853">
        <f t="shared" si="68"/>
        <v>1.4630824505000006</v>
      </c>
      <c r="AW261" s="624">
        <f t="shared" si="63"/>
        <v>6.1465519555000014</v>
      </c>
      <c r="AX261" s="719">
        <f t="shared" si="64"/>
        <v>10.632333429337487</v>
      </c>
      <c r="AY261" s="900">
        <v>0.74</v>
      </c>
      <c r="AZ261" s="839">
        <v>48.88</v>
      </c>
      <c r="BA261" s="839">
        <v>-35.21</v>
      </c>
      <c r="BB261" s="839">
        <v>-8.68</v>
      </c>
      <c r="BC261" s="839">
        <v>-19.059999999999999</v>
      </c>
      <c r="BD261" s="874"/>
      <c r="BE261" s="597">
        <v>2016</v>
      </c>
      <c r="BF261" s="865">
        <f t="shared" si="65"/>
        <v>0</v>
      </c>
      <c r="BG261" s="849">
        <v>5.4</v>
      </c>
    </row>
    <row r="262" spans="1:59" s="831" customFormat="1" ht="12.75" customHeight="1" x14ac:dyDescent="0.2">
      <c r="A262" s="848" t="s">
        <v>4611</v>
      </c>
      <c r="B262" s="578" t="s">
        <v>4601</v>
      </c>
      <c r="C262" s="898" t="s">
        <v>112</v>
      </c>
      <c r="D262" s="898" t="s">
        <v>4288</v>
      </c>
      <c r="E262" s="705">
        <v>5</v>
      </c>
      <c r="F262" s="1153">
        <v>723</v>
      </c>
      <c r="G262" s="1153" t="s">
        <v>106</v>
      </c>
      <c r="H262" s="1153" t="s">
        <v>106</v>
      </c>
      <c r="I262" s="841">
        <v>88.81</v>
      </c>
      <c r="J262" s="624">
        <f t="shared" si="52"/>
        <v>0.94583943249634039</v>
      </c>
      <c r="K262" s="844">
        <v>0.21</v>
      </c>
      <c r="L262" s="854">
        <v>4</v>
      </c>
      <c r="M262" s="615">
        <f t="shared" si="53"/>
        <v>0.84</v>
      </c>
      <c r="N262" s="837" t="s">
        <v>294</v>
      </c>
      <c r="O262" s="706">
        <v>0.18</v>
      </c>
      <c r="P262" s="606">
        <v>44159</v>
      </c>
      <c r="Q262" s="606">
        <v>44175</v>
      </c>
      <c r="R262" s="615">
        <f t="shared" si="54"/>
        <v>16.666666666666664</v>
      </c>
      <c r="S262" s="673">
        <f>IF(INDEX(Historical!$D$7:$D$1257,MATCH(B262,Historical!$B$7:$B$1281,0))=0,"n/a",(INDEX(Historical!$C$7:$C$1259,MATCH(B262,Historical!$B$7:$B$1281,0))/INDEX(Historical!$D$7:$D$1257,MATCH(B262,Historical!$B$7:$B$1281,0))-1)*100)</f>
        <v>4.1666666666666741</v>
      </c>
      <c r="T262" s="673">
        <f>IF(INDEX(Historical!$F$7:$F$1250,MATCH(B262,Historical!$B$7:$B$1281,0))=0,"n/a",((INDEX(Historical!$C$7:$C$1259,MATCH(B262,Historical!$B$7:$B$1281,0))/INDEX(Historical!$F$7:$F$1250,MATCH(B262,Historical!$B$7:$B$1281,0)))^(1/3)-1)*100)</f>
        <v>7.7217345015941907</v>
      </c>
      <c r="U262" s="673">
        <f>IF(INDEX(Historical!$H$7:$H$1250,MATCH(B262,Historical!$B$7:$B$1281,0))=0,"n/a",((INDEX(Historical!$C$7:$C$1259,MATCH(B262,Historical!$B$7:$B$1281,0))/INDEX(Historical!$H$7:$H$1250,MATCH(B262,Historical!$B$7:$B$1281,0)))^(1/5)-1)*100)</f>
        <v>9.3362073943278112</v>
      </c>
      <c r="V262" s="673">
        <f>IF(INDEX(Historical!$O$7:$O$1250,MATCH(B262,Historical!$B$7:$B$1281,0))=0,"n/a",((INDEX(Historical!$C$7:$C$1259,MATCH(B262,Historical!$B$7:$B$1281,0))/INDEX(Historical!$O$7:$O$1250,MATCH(B262,Historical!$B$7:$B$1281,0)))^(1/10)-1)*100)</f>
        <v>10.354570087759019</v>
      </c>
      <c r="W262" s="674">
        <f t="shared" si="55"/>
        <v>0.90165089571076473</v>
      </c>
      <c r="X262" s="675">
        <f t="shared" si="56"/>
        <v>8.4874612675707386</v>
      </c>
      <c r="Y262" s="646"/>
      <c r="Z262" s="624">
        <f t="shared" si="57"/>
        <v>44.210526315789473</v>
      </c>
      <c r="AA262" s="853">
        <f t="shared" si="58"/>
        <v>46.742105263157896</v>
      </c>
      <c r="AB262" s="854">
        <v>12</v>
      </c>
      <c r="AC262" s="833">
        <v>1.9</v>
      </c>
      <c r="AD262" s="833">
        <v>3.57</v>
      </c>
      <c r="AE262" s="833">
        <v>1.9</v>
      </c>
      <c r="AF262" s="833">
        <v>4.46</v>
      </c>
      <c r="AG262" s="833">
        <v>4.2</v>
      </c>
      <c r="AH262" s="833">
        <v>-34.200000000000003</v>
      </c>
      <c r="AI262" s="833">
        <v>23.48</v>
      </c>
      <c r="AJ262" s="833">
        <v>1.0999999999999999</v>
      </c>
      <c r="AK262" s="833">
        <v>13.16</v>
      </c>
      <c r="AL262" s="845">
        <v>2410</v>
      </c>
      <c r="AM262" s="839">
        <v>0.70000000000000007</v>
      </c>
      <c r="AN262" s="833">
        <v>0.22</v>
      </c>
      <c r="AO262" s="711">
        <f t="shared" si="59"/>
        <v>-36.460058436333746</v>
      </c>
      <c r="AP262" s="712">
        <f t="shared" si="60"/>
        <v>10.282046826824152</v>
      </c>
      <c r="AQ262" s="855">
        <f t="shared" si="61"/>
        <v>204.38994688734689</v>
      </c>
      <c r="AR262" s="624">
        <f>INDEX(Historical!$C$7:$C$1259,MATCH(B262,Historical!$B$7:$B$1281,0))*IF(AH262="n/a",1.03,IF(AH262&lt;0,1.01,IF(AH262&gt;10,1.1,(1+AH262/100))))</f>
        <v>0.75750000000000006</v>
      </c>
      <c r="AS262" s="853">
        <f t="shared" si="62"/>
        <v>0.83325000000000016</v>
      </c>
      <c r="AT262" s="853">
        <f t="shared" si="68"/>
        <v>0.91657500000000025</v>
      </c>
      <c r="AU262" s="853">
        <f t="shared" si="68"/>
        <v>1.0082325000000003</v>
      </c>
      <c r="AV262" s="853">
        <f t="shared" si="68"/>
        <v>1.1090557500000005</v>
      </c>
      <c r="AW262" s="624">
        <f t="shared" si="63"/>
        <v>4.6246132500000012</v>
      </c>
      <c r="AX262" s="719">
        <f t="shared" si="64"/>
        <v>5.2073113951131642</v>
      </c>
      <c r="AY262" s="900">
        <v>1.19</v>
      </c>
      <c r="AZ262" s="839">
        <v>117.94</v>
      </c>
      <c r="BA262" s="839">
        <v>-5.0500000000000007</v>
      </c>
      <c r="BB262" s="839">
        <v>5.0200000000000005</v>
      </c>
      <c r="BC262" s="839">
        <v>31</v>
      </c>
      <c r="BD262" s="874"/>
      <c r="BE262" s="597">
        <v>2016</v>
      </c>
      <c r="BF262" s="865">
        <f t="shared" si="65"/>
        <v>0</v>
      </c>
      <c r="BG262" s="849">
        <v>2.1999999999999997</v>
      </c>
    </row>
    <row r="263" spans="1:59" s="831" customFormat="1" ht="12.75" customHeight="1" x14ac:dyDescent="0.2">
      <c r="A263" s="848" t="s">
        <v>4561</v>
      </c>
      <c r="B263" s="578" t="s">
        <v>4558</v>
      </c>
      <c r="C263" s="898" t="s">
        <v>123</v>
      </c>
      <c r="D263" s="898" t="s">
        <v>4108</v>
      </c>
      <c r="E263" s="705">
        <v>5</v>
      </c>
      <c r="F263" s="1153">
        <v>724</v>
      </c>
      <c r="G263" s="1153" t="s">
        <v>106</v>
      </c>
      <c r="H263" s="1153" t="s">
        <v>106</v>
      </c>
      <c r="I263" s="841">
        <v>26.07</v>
      </c>
      <c r="J263" s="624">
        <f t="shared" ref="J263:J326" si="69">(M263/I263)*100</f>
        <v>1.9179133103183736</v>
      </c>
      <c r="K263" s="844">
        <v>0.125</v>
      </c>
      <c r="L263" s="854">
        <v>4</v>
      </c>
      <c r="M263" s="615">
        <f t="shared" ref="M263:M326" si="70">K263*L263</f>
        <v>0.5</v>
      </c>
      <c r="N263" s="837" t="s">
        <v>148</v>
      </c>
      <c r="O263" s="706">
        <v>0.113</v>
      </c>
      <c r="P263" s="606">
        <v>44162</v>
      </c>
      <c r="Q263" s="606">
        <v>44180</v>
      </c>
      <c r="R263" s="615">
        <f t="shared" ref="R263:R284" si="71">(K263-O263)/O263*100</f>
        <v>10.61946902654867</v>
      </c>
      <c r="S263" s="673">
        <f>IF(INDEX(Historical!$D$7:$D$1257,MATCH(B263,Historical!$B$7:$B$1281,0))=0,"n/a",(INDEX(Historical!$C$7:$C$1259,MATCH(B263,Historical!$B$7:$B$1281,0))/INDEX(Historical!$D$7:$D$1257,MATCH(B263,Historical!$B$7:$B$1281,0))-1)*100)</f>
        <v>7.6566125290023379</v>
      </c>
      <c r="T263" s="673">
        <f>IF(INDEX(Historical!$F$7:$F$1250,MATCH(B263,Historical!$B$7:$B$1281,0))=0,"n/a",((INDEX(Historical!$C$7:$C$1259,MATCH(B263,Historical!$B$7:$B$1281,0))/INDEX(Historical!$F$7:$F$1250,MATCH(B263,Historical!$B$7:$B$1281,0)))^(1/3)-1)*100)</f>
        <v>27.952295993270827</v>
      </c>
      <c r="U263" s="673" t="str">
        <f>IF(INDEX(Historical!$H$7:$H$1250,MATCH(B263,Historical!$B$7:$B$1281,0))=0,"n/a",((INDEX(Historical!$C$7:$C$1259,MATCH(B263,Historical!$B$7:$B$1281,0))/INDEX(Historical!$H$7:$H$1250,MATCH(B263,Historical!$B$7:$B$1281,0)))^(1/5)-1)*100)</f>
        <v>n/a</v>
      </c>
      <c r="V263" s="673" t="str">
        <f>IF(INDEX(Historical!$O$7:$O$1250,MATCH(B263,Historical!$B$7:$B$1281,0))=0,"n/a",((INDEX(Historical!$C$7:$C$1259,MATCH(B263,Historical!$B$7:$B$1281,0))/INDEX(Historical!$O$7:$O$1250,MATCH(B263,Historical!$B$7:$B$1281,0)))^(1/10)-1)*100)</f>
        <v>n/a</v>
      </c>
      <c r="W263" s="674" t="str">
        <f t="shared" ref="W263:W326" si="72">IF(OR(U263&lt;=0,U263="n/a",V263&lt;=0,V263="n/a"),"n/a",U263/V263)</f>
        <v>n/a</v>
      </c>
      <c r="X263" s="675" t="str">
        <f t="shared" ref="X263:X284" si="73">IF(OR(AJ263&lt;=0,AJ263="n/a",U263&lt;=0,U263="n/a"),"n/a",U263/AJ263)</f>
        <v>n/a</v>
      </c>
      <c r="Y263" s="843"/>
      <c r="Z263" s="624">
        <f t="shared" ref="Z263:Z284" si="74">IF(OR(AC263&lt;0.01,AC263="n/a"),"n/a",M263/AC263*100)</f>
        <v>28.248587570621471</v>
      </c>
      <c r="AA263" s="853">
        <f t="shared" ref="AA263:AA284" si="75">IF(OR(AC263&lt;0.01,AC263="n/a"),"n/a",I263/AC263)</f>
        <v>14.728813559322035</v>
      </c>
      <c r="AB263" s="854">
        <v>9</v>
      </c>
      <c r="AC263" s="833">
        <v>1.77</v>
      </c>
      <c r="AD263" s="833">
        <v>1.49</v>
      </c>
      <c r="AE263" s="833">
        <v>1.99</v>
      </c>
      <c r="AF263" s="833" t="s">
        <v>136</v>
      </c>
      <c r="AG263" s="833">
        <v>-238.09999999999997</v>
      </c>
      <c r="AH263" s="833">
        <v>56.699999999999996</v>
      </c>
      <c r="AI263" s="833">
        <v>11.799999999999999</v>
      </c>
      <c r="AJ263" s="833">
        <v>11.5</v>
      </c>
      <c r="AK263" s="833">
        <v>10</v>
      </c>
      <c r="AL263" s="845">
        <v>4770</v>
      </c>
      <c r="AM263" s="839">
        <v>0.2</v>
      </c>
      <c r="AN263" s="833" t="s">
        <v>136</v>
      </c>
      <c r="AO263" s="711" t="str">
        <f t="shared" ref="AO263:AO284" si="76">IF(U263="n/a","n/a",IF(AA263&lt;0,"n/a",IF(AA263="n/a","n/a",J263+U263-AA263)))</f>
        <v>n/a</v>
      </c>
      <c r="AP263" s="712" t="str">
        <f t="shared" ref="AP263:AP284" si="77">IF(U263="n/a","n/a",J263+U263)</f>
        <v>n/a</v>
      </c>
      <c r="AQ263" s="855" t="str">
        <f t="shared" ref="AQ263:AQ284" si="78">IF(OR(AC263&lt;0.01,AF263="n/a"),"n/a",(I263/SQRT(22.5*AC263*(I263/AF263))-1)*100)</f>
        <v>n/a</v>
      </c>
      <c r="AR263" s="624">
        <f>INDEX(Historical!$C$7:$C$1259,MATCH(B263,Historical!$B$7:$B$1281,0))*IF(AH263="n/a",1.03,IF(AH263&lt;0,1.01,IF(AH263&gt;10,1.1,(1+AH263/100))))</f>
        <v>0.51040000000000008</v>
      </c>
      <c r="AS263" s="853">
        <f t="shared" ref="AS263:AS326" si="79">IF($AI263="n/a",1.03*AR263,IF($AI263&lt;0,1.01*AR263,IF($AI263&gt;10,1.1*AR263,(1+$AI263/100)*AR263)))</f>
        <v>0.56144000000000016</v>
      </c>
      <c r="AT263" s="853">
        <f t="shared" si="68"/>
        <v>0.61758400000000024</v>
      </c>
      <c r="AU263" s="853">
        <f t="shared" si="68"/>
        <v>0.67934240000000035</v>
      </c>
      <c r="AV263" s="853">
        <f t="shared" si="68"/>
        <v>0.74727664000000049</v>
      </c>
      <c r="AW263" s="624">
        <f t="shared" ref="AW263:AW326" si="80">SUM(AR263:AV263)</f>
        <v>3.1160430400000014</v>
      </c>
      <c r="AX263" s="719">
        <f t="shared" ref="AX263:AX326" si="81">AW263/I263*100</f>
        <v>11.952600843881863</v>
      </c>
      <c r="AY263" s="900">
        <v>1.41</v>
      </c>
      <c r="AZ263" s="839">
        <v>126.88999999999999</v>
      </c>
      <c r="BA263" s="839">
        <v>-3.25</v>
      </c>
      <c r="BB263" s="839">
        <v>3.49</v>
      </c>
      <c r="BC263" s="839">
        <v>17.61</v>
      </c>
      <c r="BD263" s="874"/>
      <c r="BE263" s="597">
        <v>2016</v>
      </c>
      <c r="BF263" s="865">
        <f t="shared" ref="BF263:BF326" si="82">IF(BE263&gt;2008,0,IF(BE263&gt;2001,1,IF(BE263&gt;1990,2,IF(BE263&gt;1980,3,IF(BE263&gt;1973,4,IF(BE263&gt;1970,5,IF(BE263&gt;1960,6,IF(BE263&gt;1958,7,IF(BE263&gt;1953,8,9)))))))))</f>
        <v>0</v>
      </c>
      <c r="BG263" s="849">
        <v>11</v>
      </c>
    </row>
    <row r="264" spans="1:59" s="831" customFormat="1" ht="12.75" customHeight="1" x14ac:dyDescent="0.2">
      <c r="A264" s="848" t="s">
        <v>4554</v>
      </c>
      <c r="B264" s="578" t="s">
        <v>4552</v>
      </c>
      <c r="C264" s="898" t="s">
        <v>4126</v>
      </c>
      <c r="D264" s="898" t="s">
        <v>4301</v>
      </c>
      <c r="E264" s="705">
        <v>5</v>
      </c>
      <c r="F264" s="1153">
        <v>725</v>
      </c>
      <c r="G264" s="1153" t="s">
        <v>106</v>
      </c>
      <c r="H264" s="1153" t="s">
        <v>106</v>
      </c>
      <c r="I264" s="841">
        <v>44.06</v>
      </c>
      <c r="J264" s="624">
        <f t="shared" si="69"/>
        <v>1.5887426236949613</v>
      </c>
      <c r="K264" s="844">
        <v>0.17499999999999999</v>
      </c>
      <c r="L264" s="854">
        <v>4</v>
      </c>
      <c r="M264" s="615">
        <f t="shared" si="70"/>
        <v>0.7</v>
      </c>
      <c r="N264" s="837" t="s">
        <v>4239</v>
      </c>
      <c r="O264" s="706">
        <v>0.16500000000000001</v>
      </c>
      <c r="P264" s="606">
        <v>44165</v>
      </c>
      <c r="Q264" s="606">
        <v>44180</v>
      </c>
      <c r="R264" s="615">
        <f t="shared" si="71"/>
        <v>6.060606060606049</v>
      </c>
      <c r="S264" s="673">
        <f>IF(INDEX(Historical!$D$7:$D$1257,MATCH(B264,Historical!$B$7:$B$1281,0))=0,"n/a",(INDEX(Historical!$C$7:$C$1259,MATCH(B264,Historical!$B$7:$B$1281,0))/INDEX(Historical!$D$7:$D$1257,MATCH(B264,Historical!$B$7:$B$1281,0))-1)*100)</f>
        <v>6.3492063492063489</v>
      </c>
      <c r="T264" s="673">
        <f>IF(INDEX(Historical!$F$7:$F$1250,MATCH(B264,Historical!$B$7:$B$1281,0))=0,"n/a",((INDEX(Historical!$C$7:$C$1259,MATCH(B264,Historical!$B$7:$B$1281,0))/INDEX(Historical!$F$7:$F$1250,MATCH(B264,Historical!$B$7:$B$1281,0)))^(1/3)-1)*100)</f>
        <v>9.1664508976517354</v>
      </c>
      <c r="U264" s="673" t="str">
        <f>IF(INDEX(Historical!$H$7:$H$1250,MATCH(B264,Historical!$B$7:$B$1281,0))=0,"n/a",((INDEX(Historical!$C$7:$C$1259,MATCH(B264,Historical!$B$7:$B$1281,0))/INDEX(Historical!$H$7:$H$1250,MATCH(B264,Historical!$B$7:$B$1281,0)))^(1/5)-1)*100)</f>
        <v>n/a</v>
      </c>
      <c r="V264" s="673" t="str">
        <f>IF(INDEX(Historical!$O$7:$O$1250,MATCH(B264,Historical!$B$7:$B$1281,0))=0,"n/a",((INDEX(Historical!$C$7:$C$1259,MATCH(B264,Historical!$B$7:$B$1281,0))/INDEX(Historical!$O$7:$O$1250,MATCH(B264,Historical!$B$7:$B$1281,0)))^(1/10)-1)*100)</f>
        <v>n/a</v>
      </c>
      <c r="W264" s="674" t="str">
        <f t="shared" si="72"/>
        <v>n/a</v>
      </c>
      <c r="X264" s="675" t="str">
        <f t="shared" si="73"/>
        <v>n/a</v>
      </c>
      <c r="Y264" s="843"/>
      <c r="Z264" s="624">
        <f t="shared" si="74"/>
        <v>40.697674418604649</v>
      </c>
      <c r="AA264" s="853">
        <f t="shared" si="75"/>
        <v>25.616279069767444</v>
      </c>
      <c r="AB264" s="854">
        <v>11</v>
      </c>
      <c r="AC264" s="833">
        <v>1.72</v>
      </c>
      <c r="AD264" s="833">
        <v>2.54</v>
      </c>
      <c r="AE264" s="833">
        <v>4.0199999999999996</v>
      </c>
      <c r="AF264" s="833">
        <v>5.65</v>
      </c>
      <c r="AG264" s="833">
        <v>16.600000000000001</v>
      </c>
      <c r="AH264" s="833">
        <v>202.1</v>
      </c>
      <c r="AI264" s="833">
        <v>5.4</v>
      </c>
      <c r="AJ264" s="833">
        <v>64.600000000000009</v>
      </c>
      <c r="AK264" s="833">
        <v>10</v>
      </c>
      <c r="AL264" s="845">
        <v>1820</v>
      </c>
      <c r="AM264" s="839">
        <v>0.70000000000000007</v>
      </c>
      <c r="AN264" s="833">
        <v>1.1100000000000001</v>
      </c>
      <c r="AO264" s="711" t="str">
        <f t="shared" si="76"/>
        <v>n/a</v>
      </c>
      <c r="AP264" s="712" t="str">
        <f t="shared" si="77"/>
        <v>n/a</v>
      </c>
      <c r="AQ264" s="855">
        <f t="shared" si="78"/>
        <v>153.62437382360557</v>
      </c>
      <c r="AR264" s="624">
        <f>INDEX(Historical!$C$7:$C$1259,MATCH(B264,Historical!$B$7:$B$1281,0))*IF(AH264="n/a",1.03,IF(AH264&lt;0,1.01,IF(AH264&gt;10,1.1,(1+AH264/100))))</f>
        <v>0.7370000000000001</v>
      </c>
      <c r="AS264" s="853">
        <f t="shared" si="79"/>
        <v>0.7767980000000001</v>
      </c>
      <c r="AT264" s="853">
        <f t="shared" si="68"/>
        <v>0.85447780000000018</v>
      </c>
      <c r="AU264" s="853">
        <f t="shared" si="68"/>
        <v>0.93992558000000026</v>
      </c>
      <c r="AV264" s="853">
        <f t="shared" si="68"/>
        <v>1.0339181380000004</v>
      </c>
      <c r="AW264" s="624">
        <f t="shared" si="80"/>
        <v>4.3421195180000005</v>
      </c>
      <c r="AX264" s="719">
        <f t="shared" si="81"/>
        <v>9.8550147934634591</v>
      </c>
      <c r="AY264" s="900">
        <v>1.27</v>
      </c>
      <c r="AZ264" s="839">
        <v>46.82</v>
      </c>
      <c r="BA264" s="839">
        <v>-10.5</v>
      </c>
      <c r="BB264" s="839">
        <v>1.9300000000000002</v>
      </c>
      <c r="BC264" s="839">
        <v>10.130000000000001</v>
      </c>
      <c r="BD264" s="874"/>
      <c r="BE264" s="597">
        <v>2016</v>
      </c>
      <c r="BF264" s="865">
        <f t="shared" si="82"/>
        <v>0</v>
      </c>
      <c r="BG264" s="849">
        <v>6.1</v>
      </c>
    </row>
    <row r="265" spans="1:59" s="831" customFormat="1" ht="12.75" customHeight="1" x14ac:dyDescent="0.2">
      <c r="A265" s="848" t="s">
        <v>4608</v>
      </c>
      <c r="B265" s="578" t="s">
        <v>4594</v>
      </c>
      <c r="C265" s="898" t="s">
        <v>245</v>
      </c>
      <c r="D265" s="898" t="s">
        <v>4284</v>
      </c>
      <c r="E265" s="705">
        <v>5</v>
      </c>
      <c r="F265" s="1153">
        <v>726</v>
      </c>
      <c r="G265" s="1153" t="s">
        <v>106</v>
      </c>
      <c r="H265" s="1153" t="s">
        <v>106</v>
      </c>
      <c r="I265" s="841">
        <v>36.46</v>
      </c>
      <c r="J265" s="624">
        <f t="shared" si="69"/>
        <v>1.9747668678003287</v>
      </c>
      <c r="K265" s="844">
        <v>0.18</v>
      </c>
      <c r="L265" s="854">
        <v>4</v>
      </c>
      <c r="M265" s="615">
        <f t="shared" si="70"/>
        <v>0.72</v>
      </c>
      <c r="N265" s="837" t="s">
        <v>148</v>
      </c>
      <c r="O265" s="706">
        <v>0.16</v>
      </c>
      <c r="P265" s="606">
        <v>44180</v>
      </c>
      <c r="Q265" s="606">
        <v>44196</v>
      </c>
      <c r="R265" s="615">
        <f t="shared" si="71"/>
        <v>12.499999999999993</v>
      </c>
      <c r="S265" s="673">
        <f>IF(INDEX(Historical!$D$7:$D$1257,MATCH(B265,Historical!$B$7:$B$1281,0))=0,"n/a",(INDEX(Historical!$C$7:$C$1259,MATCH(B265,Historical!$B$7:$B$1281,0))/INDEX(Historical!$D$7:$D$1257,MATCH(B265,Historical!$B$7:$B$1281,0))-1)*100)</f>
        <v>8.196721311475418</v>
      </c>
      <c r="T265" s="673">
        <f>IF(INDEX(Historical!$F$7:$F$1250,MATCH(B265,Historical!$B$7:$B$1281,0))=0,"n/a",((INDEX(Historical!$C$7:$C$1259,MATCH(B265,Historical!$B$7:$B$1281,0))/INDEX(Historical!$F$7:$F$1250,MATCH(B265,Historical!$B$7:$B$1281,0)))^(1/3)-1)*100)</f>
        <v>9.6961310486523686</v>
      </c>
      <c r="U265" s="673">
        <f>IF(INDEX(Historical!$H$7:$H$1250,MATCH(B265,Historical!$B$7:$B$1281,0))=0,"n/a",((INDEX(Historical!$C$7:$C$1259,MATCH(B265,Historical!$B$7:$B$1281,0))/INDEX(Historical!$H$7:$H$1250,MATCH(B265,Historical!$B$7:$B$1281,0)))^(1/5)-1)*100)</f>
        <v>10.534229649286942</v>
      </c>
      <c r="V265" s="673">
        <f>IF(INDEX(Historical!$O$7:$O$1250,MATCH(B265,Historical!$B$7:$B$1281,0))=0,"n/a",((INDEX(Historical!$C$7:$C$1259,MATCH(B265,Historical!$B$7:$B$1281,0))/INDEX(Historical!$O$7:$O$1250,MATCH(B265,Historical!$B$7:$B$1281,0)))^(1/10)-1)*100)</f>
        <v>5.1352603312927236</v>
      </c>
      <c r="W265" s="674">
        <f t="shared" si="72"/>
        <v>2.051352603312929</v>
      </c>
      <c r="X265" s="675">
        <f t="shared" si="73"/>
        <v>2.4498208486713819</v>
      </c>
      <c r="Y265" s="646"/>
      <c r="Z265" s="624" t="str">
        <f t="shared" si="74"/>
        <v>n/a</v>
      </c>
      <c r="AA265" s="853" t="str">
        <f t="shared" si="75"/>
        <v>n/a</v>
      </c>
      <c r="AB265" s="854">
        <v>1</v>
      </c>
      <c r="AC265" s="833">
        <v>-1.03</v>
      </c>
      <c r="AD265" s="833" t="s">
        <v>136</v>
      </c>
      <c r="AE265" s="833">
        <v>0.79</v>
      </c>
      <c r="AF265" s="833">
        <v>1.72</v>
      </c>
      <c r="AG265" s="833">
        <v>-21.4</v>
      </c>
      <c r="AH265" s="833">
        <v>-57.499999999999993</v>
      </c>
      <c r="AI265" s="833">
        <v>36.71</v>
      </c>
      <c r="AJ265" s="833">
        <v>4.3</v>
      </c>
      <c r="AK265" s="833">
        <v>17</v>
      </c>
      <c r="AL265" s="845">
        <v>431.81</v>
      </c>
      <c r="AM265" s="839">
        <v>1.0999999999999999</v>
      </c>
      <c r="AN265" s="833">
        <v>0.1</v>
      </c>
      <c r="AO265" s="711" t="str">
        <f t="shared" si="76"/>
        <v>n/a</v>
      </c>
      <c r="AP265" s="712">
        <f t="shared" si="77"/>
        <v>12.508996517087271</v>
      </c>
      <c r="AQ265" s="855" t="str">
        <f t="shared" si="78"/>
        <v>n/a</v>
      </c>
      <c r="AR265" s="624">
        <f>INDEX(Historical!$C$7:$C$1259,MATCH(B265,Historical!$B$7:$B$1281,0))*IF(AH265="n/a",1.03,IF(AH265&lt;0,1.01,IF(AH265&gt;10,1.1,(1+AH265/100))))</f>
        <v>0.66660000000000008</v>
      </c>
      <c r="AS265" s="853">
        <f t="shared" si="79"/>
        <v>0.73326000000000013</v>
      </c>
      <c r="AT265" s="853">
        <f t="shared" si="68"/>
        <v>0.80658600000000025</v>
      </c>
      <c r="AU265" s="853">
        <f t="shared" si="68"/>
        <v>0.88724460000000038</v>
      </c>
      <c r="AV265" s="853">
        <f t="shared" si="68"/>
        <v>0.9759690600000005</v>
      </c>
      <c r="AW265" s="624">
        <f t="shared" si="80"/>
        <v>4.069659660000001</v>
      </c>
      <c r="AX265" s="719">
        <f t="shared" si="81"/>
        <v>11.161984805266048</v>
      </c>
      <c r="AY265" s="900">
        <v>0.96</v>
      </c>
      <c r="AZ265" s="839">
        <v>196.42</v>
      </c>
      <c r="BA265" s="839">
        <v>-8.7999999999999989</v>
      </c>
      <c r="BB265" s="839">
        <v>5.72</v>
      </c>
      <c r="BC265" s="839">
        <v>27.500000000000004</v>
      </c>
      <c r="BD265" s="874"/>
      <c r="BE265" s="597">
        <v>2016</v>
      </c>
      <c r="BF265" s="865">
        <f t="shared" si="82"/>
        <v>0</v>
      </c>
      <c r="BG265" s="849">
        <v>-14.7</v>
      </c>
    </row>
    <row r="266" spans="1:59" s="831" customFormat="1" ht="12.75" customHeight="1" x14ac:dyDescent="0.2">
      <c r="A266" s="848" t="s">
        <v>4636</v>
      </c>
      <c r="B266" s="578" t="s">
        <v>4629</v>
      </c>
      <c r="C266" s="898" t="s">
        <v>108</v>
      </c>
      <c r="D266" s="898" t="s">
        <v>4272</v>
      </c>
      <c r="E266" s="705">
        <v>5</v>
      </c>
      <c r="F266" s="1153">
        <v>727</v>
      </c>
      <c r="G266" s="1153" t="s">
        <v>106</v>
      </c>
      <c r="H266" s="1153" t="s">
        <v>106</v>
      </c>
      <c r="I266" s="841">
        <v>15.6</v>
      </c>
      <c r="J266" s="624">
        <f t="shared" si="69"/>
        <v>2.6282051282051282</v>
      </c>
      <c r="K266" s="844">
        <v>0.10249999999999999</v>
      </c>
      <c r="L266" s="854">
        <v>4</v>
      </c>
      <c r="M266" s="615">
        <f t="shared" si="70"/>
        <v>0.41</v>
      </c>
      <c r="N266" s="837" t="s">
        <v>107</v>
      </c>
      <c r="O266" s="706">
        <v>0.1</v>
      </c>
      <c r="P266" s="606">
        <v>44224</v>
      </c>
      <c r="Q266" s="606">
        <v>44239</v>
      </c>
      <c r="R266" s="615">
        <f t="shared" si="71"/>
        <v>2.4999999999999885</v>
      </c>
      <c r="S266" s="673">
        <f>IF(INDEX(Historical!$D$7:$D$1257,MATCH(B266,Historical!$B$7:$B$1281,0))=0,"n/a",(INDEX(Historical!$C$7:$C$1259,MATCH(B266,Historical!$B$7:$B$1281,0))/INDEX(Historical!$D$7:$D$1257,MATCH(B266,Historical!$B$7:$B$1281,0))-1)*100)</f>
        <v>33.33333333333335</v>
      </c>
      <c r="T266" s="673">
        <f>IF(INDEX(Historical!$F$7:$F$1250,MATCH(B266,Historical!$B$7:$B$1281,0))=0,"n/a",((INDEX(Historical!$C$7:$C$1259,MATCH(B266,Historical!$B$7:$B$1281,0))/INDEX(Historical!$F$7:$F$1250,MATCH(B266,Historical!$B$7:$B$1281,0)))^(1/3)-1)*100)</f>
        <v>58.74010519681994</v>
      </c>
      <c r="U266" s="673" t="str">
        <f>IF(INDEX(Historical!$H$7:$H$1250,MATCH(B266,Historical!$B$7:$B$1281,0))=0,"n/a",((INDEX(Historical!$C$7:$C$1259,MATCH(B266,Historical!$B$7:$B$1281,0))/INDEX(Historical!$H$7:$H$1250,MATCH(B266,Historical!$B$7:$B$1281,0)))^(1/5)-1)*100)</f>
        <v>n/a</v>
      </c>
      <c r="V266" s="673" t="str">
        <f>IF(INDEX(Historical!$O$7:$O$1250,MATCH(B266,Historical!$B$7:$B$1281,0))=0,"n/a",((INDEX(Historical!$C$7:$C$1259,MATCH(B266,Historical!$B$7:$B$1281,0))/INDEX(Historical!$O$7:$O$1250,MATCH(B266,Historical!$B$7:$B$1281,0)))^(1/10)-1)*100)</f>
        <v>n/a</v>
      </c>
      <c r="W266" s="674" t="str">
        <f t="shared" si="72"/>
        <v>n/a</v>
      </c>
      <c r="X266" s="675" t="str">
        <f t="shared" si="73"/>
        <v>n/a</v>
      </c>
      <c r="Y266" s="646"/>
      <c r="Z266" s="624">
        <f t="shared" si="74"/>
        <v>33.064516129032256</v>
      </c>
      <c r="AA266" s="853">
        <f t="shared" si="75"/>
        <v>12.580645161290322</v>
      </c>
      <c r="AB266" s="854">
        <v>12</v>
      </c>
      <c r="AC266" s="833">
        <v>1.24</v>
      </c>
      <c r="AD266" s="833">
        <v>1.8</v>
      </c>
      <c r="AE266" s="833">
        <v>2.38</v>
      </c>
      <c r="AF266" s="833">
        <v>1.03</v>
      </c>
      <c r="AG266" s="833">
        <v>8.4</v>
      </c>
      <c r="AH266" s="833">
        <v>11.200000000000001</v>
      </c>
      <c r="AI266" s="833">
        <v>23.44</v>
      </c>
      <c r="AJ266" s="833">
        <v>11.899999999999999</v>
      </c>
      <c r="AK266" s="833">
        <v>7.0000000000000009</v>
      </c>
      <c r="AL266" s="845">
        <v>150</v>
      </c>
      <c r="AM266" s="839">
        <v>7.3</v>
      </c>
      <c r="AN266" s="833">
        <v>1</v>
      </c>
      <c r="AO266" s="711" t="str">
        <f t="shared" si="76"/>
        <v>n/a</v>
      </c>
      <c r="AP266" s="712" t="str">
        <f t="shared" si="77"/>
        <v>n/a</v>
      </c>
      <c r="AQ266" s="855">
        <f t="shared" si="78"/>
        <v>-24.111003531827912</v>
      </c>
      <c r="AR266" s="624">
        <f>INDEX(Historical!$C$7:$C$1259,MATCH(B266,Historical!$B$7:$B$1281,0))*IF(AH266="n/a",1.03,IF(AH266&lt;0,1.01,IF(AH266&gt;10,1.1,(1+AH266/100))))</f>
        <v>0.44000000000000006</v>
      </c>
      <c r="AS266" s="853">
        <f t="shared" si="79"/>
        <v>0.4840000000000001</v>
      </c>
      <c r="AT266" s="853">
        <f t="shared" si="68"/>
        <v>0.51788000000000012</v>
      </c>
      <c r="AU266" s="853">
        <f t="shared" si="68"/>
        <v>0.55413160000000017</v>
      </c>
      <c r="AV266" s="853">
        <f t="shared" si="68"/>
        <v>0.59292081200000024</v>
      </c>
      <c r="AW266" s="624">
        <f t="shared" si="80"/>
        <v>2.588932412000001</v>
      </c>
      <c r="AX266" s="719">
        <f t="shared" si="81"/>
        <v>16.595720589743596</v>
      </c>
      <c r="AY266" s="900">
        <v>0.62</v>
      </c>
      <c r="AZ266" s="839">
        <v>79.31</v>
      </c>
      <c r="BA266" s="839">
        <v>-5.4</v>
      </c>
      <c r="BB266" s="839">
        <v>6.76</v>
      </c>
      <c r="BC266" s="839">
        <v>22.43</v>
      </c>
      <c r="BD266" s="874"/>
      <c r="BE266" s="597">
        <v>2017</v>
      </c>
      <c r="BF266" s="865">
        <f t="shared" si="82"/>
        <v>0</v>
      </c>
      <c r="BG266" s="849">
        <v>0.70000000000000007</v>
      </c>
    </row>
    <row r="267" spans="1:59" s="831" customFormat="1" ht="12.75" customHeight="1" x14ac:dyDescent="0.2">
      <c r="A267" s="848" t="s">
        <v>4633</v>
      </c>
      <c r="B267" s="578" t="s">
        <v>4626</v>
      </c>
      <c r="C267" s="898" t="s">
        <v>245</v>
      </c>
      <c r="D267" s="898" t="s">
        <v>4303</v>
      </c>
      <c r="E267" s="705">
        <v>5</v>
      </c>
      <c r="F267" s="1153">
        <v>728</v>
      </c>
      <c r="G267" s="1153" t="s">
        <v>106</v>
      </c>
      <c r="H267" s="1153" t="s">
        <v>106</v>
      </c>
      <c r="I267" s="841">
        <v>562.44000000000005</v>
      </c>
      <c r="J267" s="624">
        <f t="shared" si="69"/>
        <v>1.0738923262925824</v>
      </c>
      <c r="K267" s="844">
        <v>1.51</v>
      </c>
      <c r="L267" s="854">
        <v>4</v>
      </c>
      <c r="M267" s="615">
        <f t="shared" si="70"/>
        <v>6.04</v>
      </c>
      <c r="N267" s="837" t="s">
        <v>107</v>
      </c>
      <c r="O267" s="706">
        <v>1.45</v>
      </c>
      <c r="P267" s="606">
        <v>44230</v>
      </c>
      <c r="Q267" s="606">
        <v>44245</v>
      </c>
      <c r="R267" s="615">
        <f t="shared" si="71"/>
        <v>4.1379310344827624</v>
      </c>
      <c r="S267" s="673">
        <f>IF(INDEX(Historical!$D$7:$D$1257,MATCH(B267,Historical!$B$7:$B$1281,0))=0,"n/a",(INDEX(Historical!$C$7:$C$1259,MATCH(B267,Historical!$B$7:$B$1281,0))/INDEX(Historical!$D$7:$D$1257,MATCH(B267,Historical!$B$7:$B$1281,0))-1)*100)</f>
        <v>4.3165467625899234</v>
      </c>
      <c r="T267" s="673">
        <f>IF(INDEX(Historical!$F$7:$F$1250,MATCH(B267,Historical!$B$7:$B$1281,0))=0,"n/a",((INDEX(Historical!$C$7:$C$1259,MATCH(B267,Historical!$B$7:$B$1281,0))/INDEX(Historical!$F$7:$F$1250,MATCH(B267,Historical!$B$7:$B$1281,0)))^(1/3)-1)*100)</f>
        <v>4.5172787516261081</v>
      </c>
      <c r="U267" s="673">
        <f>IF(INDEX(Historical!$H$7:$H$1250,MATCH(B267,Historical!$B$7:$B$1281,0))=0,"n/a",((INDEX(Historical!$C$7:$C$1259,MATCH(B267,Historical!$B$7:$B$1281,0))/INDEX(Historical!$H$7:$H$1250,MATCH(B267,Historical!$B$7:$B$1281,0)))^(1/5)-1)*100)</f>
        <v>-8.6144941289270527</v>
      </c>
      <c r="V267" s="673">
        <f>IF(INDEX(Historical!$O$7:$O$1250,MATCH(B267,Historical!$B$7:$B$1281,0))=0,"n/a",((INDEX(Historical!$C$7:$C$1259,MATCH(B267,Historical!$B$7:$B$1281,0))/INDEX(Historical!$O$7:$O$1250,MATCH(B267,Historical!$B$7:$B$1281,0)))^(1/10)-1)*100)</f>
        <v>-4.2985432865019213</v>
      </c>
      <c r="W267" s="674" t="str">
        <f t="shared" si="72"/>
        <v>n/a</v>
      </c>
      <c r="X267" s="675" t="str">
        <f t="shared" si="73"/>
        <v>n/a</v>
      </c>
      <c r="Y267" s="646"/>
      <c r="Z267" s="624">
        <f t="shared" si="74"/>
        <v>10.103713616594179</v>
      </c>
      <c r="AA267" s="853">
        <f t="shared" si="75"/>
        <v>9.4084978253596532</v>
      </c>
      <c r="AB267" s="854">
        <v>12</v>
      </c>
      <c r="AC267" s="833">
        <v>59.78</v>
      </c>
      <c r="AD267" s="833">
        <v>0.53</v>
      </c>
      <c r="AE267" s="833">
        <v>1</v>
      </c>
      <c r="AF267" s="833">
        <v>0.76</v>
      </c>
      <c r="AG267" s="833">
        <v>8.9</v>
      </c>
      <c r="AH267" s="833">
        <v>-5</v>
      </c>
      <c r="AI267" s="833">
        <v>62.160000000000004</v>
      </c>
      <c r="AJ267" s="833">
        <v>34</v>
      </c>
      <c r="AK267" s="833">
        <v>18.099999999999998</v>
      </c>
      <c r="AL267" s="845">
        <v>2900</v>
      </c>
      <c r="AM267" s="839">
        <v>1.2</v>
      </c>
      <c r="AN267" s="833">
        <v>0.14000000000000001</v>
      </c>
      <c r="AO267" s="711">
        <f t="shared" si="76"/>
        <v>-16.949099627994123</v>
      </c>
      <c r="AP267" s="712">
        <f t="shared" si="77"/>
        <v>-7.5406018026344706</v>
      </c>
      <c r="AQ267" s="855">
        <f t="shared" si="78"/>
        <v>-43.626411435167277</v>
      </c>
      <c r="AR267" s="624">
        <f>INDEX(Historical!$C$7:$C$1259,MATCH(B267,Historical!$B$7:$B$1281,0))*IF(AH267="n/a",1.03,IF(AH267&lt;0,1.01,IF(AH267&gt;10,1.1,(1+AH267/100))))</f>
        <v>5.8579999999999997</v>
      </c>
      <c r="AS267" s="853">
        <f t="shared" si="79"/>
        <v>6.4438000000000004</v>
      </c>
      <c r="AT267" s="853">
        <f t="shared" ref="AT267:AV286" si="83">IF($AK267="n/a",1.03*AS267,IF($AK267&lt;0,1.01*AS267,IF($AK267&gt;10,1.1*AS267,(1+$AK267/100)*AS267)))</f>
        <v>7.0881800000000013</v>
      </c>
      <c r="AU267" s="853">
        <f t="shared" si="83"/>
        <v>7.7969980000000021</v>
      </c>
      <c r="AV267" s="853">
        <f t="shared" si="83"/>
        <v>8.5766978000000034</v>
      </c>
      <c r="AW267" s="624">
        <f t="shared" si="80"/>
        <v>35.763675800000009</v>
      </c>
      <c r="AX267" s="719">
        <f t="shared" si="81"/>
        <v>6.3586650664959832</v>
      </c>
      <c r="AY267" s="900">
        <v>1.1599999999999999</v>
      </c>
      <c r="AZ267" s="839">
        <v>89.77000000000001</v>
      </c>
      <c r="BA267" s="839">
        <v>-11.29</v>
      </c>
      <c r="BB267" s="839">
        <v>-4.17</v>
      </c>
      <c r="BC267" s="839">
        <v>21.22</v>
      </c>
      <c r="BD267" s="874"/>
      <c r="BE267" s="597">
        <v>2017</v>
      </c>
      <c r="BF267" s="865">
        <f t="shared" si="82"/>
        <v>0</v>
      </c>
      <c r="BG267" s="849">
        <v>5.0999999999999996</v>
      </c>
    </row>
    <row r="268" spans="1:59" s="831" customFormat="1" ht="12.75" customHeight="1" x14ac:dyDescent="0.2">
      <c r="A268" s="848" t="s">
        <v>4632</v>
      </c>
      <c r="B268" s="578" t="s">
        <v>4625</v>
      </c>
      <c r="C268" s="898" t="s">
        <v>178</v>
      </c>
      <c r="D268" s="898" t="s">
        <v>4270</v>
      </c>
      <c r="E268" s="705">
        <v>5</v>
      </c>
      <c r="F268" s="1153">
        <v>729</v>
      </c>
      <c r="G268" s="1153" t="s">
        <v>106</v>
      </c>
      <c r="H268" s="1153" t="s">
        <v>106</v>
      </c>
      <c r="I268" s="841">
        <v>22.42</v>
      </c>
      <c r="J268" s="624">
        <f t="shared" si="69"/>
        <v>7.9768064228367521</v>
      </c>
      <c r="K268" s="844">
        <v>0.4471</v>
      </c>
      <c r="L268" s="854">
        <v>4</v>
      </c>
      <c r="M268" s="615">
        <f t="shared" si="70"/>
        <v>1.7884</v>
      </c>
      <c r="N268" s="837" t="s">
        <v>107</v>
      </c>
      <c r="O268" s="706">
        <v>0.44169999999999998</v>
      </c>
      <c r="P268" s="606">
        <v>44230</v>
      </c>
      <c r="Q268" s="606">
        <v>44239</v>
      </c>
      <c r="R268" s="615">
        <f t="shared" si="71"/>
        <v>1.2225492415666779</v>
      </c>
      <c r="S268" s="673">
        <f>IF(INDEX(Historical!$D$7:$D$1257,MATCH(B268,Historical!$B$7:$B$1281,0))=0,"n/a",(INDEX(Historical!$C$7:$C$1259,MATCH(B268,Historical!$B$7:$B$1281,0))/INDEX(Historical!$D$7:$D$1257,MATCH(B268,Historical!$B$7:$B$1281,0))-1)*100)</f>
        <v>11.091188524590168</v>
      </c>
      <c r="T268" s="673">
        <f>IF(INDEX(Historical!$F$7:$F$1250,MATCH(B268,Historical!$B$7:$B$1281,0))=0,"n/a",((INDEX(Historical!$C$7:$C$1259,MATCH(B268,Historical!$B$7:$B$1281,0))/INDEX(Historical!$F$7:$F$1250,MATCH(B268,Historical!$B$7:$B$1281,0)))^(1/3)-1)*100)</f>
        <v>43.998431097134237</v>
      </c>
      <c r="U268" s="673" t="str">
        <f>IF(INDEX(Historical!$H$7:$H$1250,MATCH(B268,Historical!$B$7:$B$1281,0))=0,"n/a",((INDEX(Historical!$C$7:$C$1259,MATCH(B268,Historical!$B$7:$B$1281,0))/INDEX(Historical!$H$7:$H$1250,MATCH(B268,Historical!$B$7:$B$1281,0)))^(1/5)-1)*100)</f>
        <v>n/a</v>
      </c>
      <c r="V268" s="673" t="str">
        <f>IF(INDEX(Historical!$O$7:$O$1250,MATCH(B268,Historical!$B$7:$B$1281,0))=0,"n/a",((INDEX(Historical!$C$7:$C$1259,MATCH(B268,Historical!$B$7:$B$1281,0))/INDEX(Historical!$O$7:$O$1250,MATCH(B268,Historical!$B$7:$B$1281,0)))^(1/10)-1)*100)</f>
        <v>n/a</v>
      </c>
      <c r="W268" s="674" t="str">
        <f t="shared" si="72"/>
        <v>n/a</v>
      </c>
      <c r="X268" s="675" t="str">
        <f t="shared" si="73"/>
        <v>n/a</v>
      </c>
      <c r="Y268" s="646"/>
      <c r="Z268" s="624">
        <f t="shared" si="74"/>
        <v>134.46616541353382</v>
      </c>
      <c r="AA268" s="853">
        <f t="shared" si="75"/>
        <v>16.857142857142858</v>
      </c>
      <c r="AB268" s="854">
        <v>12</v>
      </c>
      <c r="AC268" s="833">
        <v>1.33</v>
      </c>
      <c r="AD268" s="833">
        <v>1.44</v>
      </c>
      <c r="AE268" s="833">
        <v>5.43</v>
      </c>
      <c r="AF268" s="833">
        <v>3.05</v>
      </c>
      <c r="AG268" s="833">
        <v>18.8</v>
      </c>
      <c r="AH268" s="833">
        <v>8.9</v>
      </c>
      <c r="AI268" s="833">
        <v>5.65</v>
      </c>
      <c r="AJ268" s="833">
        <v>-17.899999999999999</v>
      </c>
      <c r="AK268" s="833">
        <v>11.1</v>
      </c>
      <c r="AL268" s="845">
        <v>5930</v>
      </c>
      <c r="AM268" s="839">
        <v>0.89999999999999991</v>
      </c>
      <c r="AN268" s="833">
        <v>15.28</v>
      </c>
      <c r="AO268" s="711" t="str">
        <f t="shared" si="76"/>
        <v>n/a</v>
      </c>
      <c r="AP268" s="712" t="str">
        <f t="shared" si="77"/>
        <v>n/a</v>
      </c>
      <c r="AQ268" s="855">
        <f t="shared" si="78"/>
        <v>51.164789719013768</v>
      </c>
      <c r="AR268" s="624">
        <f>INDEX(Historical!$C$7:$C$1259,MATCH(B268,Historical!$B$7:$B$1281,0))*IF(AH268="n/a",1.03,IF(AH268&lt;0,1.01,IF(AH268&gt;10,1.1,(1+AH268/100))))</f>
        <v>1.8891971999999999</v>
      </c>
      <c r="AS268" s="853">
        <f t="shared" si="79"/>
        <v>1.9959368417999999</v>
      </c>
      <c r="AT268" s="853">
        <f t="shared" si="83"/>
        <v>2.1955305259800002</v>
      </c>
      <c r="AU268" s="853">
        <f t="shared" si="83"/>
        <v>2.4150835785780003</v>
      </c>
      <c r="AV268" s="853">
        <f t="shared" si="83"/>
        <v>2.6565919364358006</v>
      </c>
      <c r="AW268" s="624">
        <f t="shared" si="80"/>
        <v>11.152340082793801</v>
      </c>
      <c r="AX268" s="719">
        <f t="shared" si="81"/>
        <v>49.742819280971453</v>
      </c>
      <c r="AY268" s="900">
        <v>2.2799999999999998</v>
      </c>
      <c r="AZ268" s="839">
        <v>171.1</v>
      </c>
      <c r="BA268" s="839">
        <v>-5.24</v>
      </c>
      <c r="BB268" s="839">
        <v>3.47</v>
      </c>
      <c r="BC268" s="839">
        <v>18.25</v>
      </c>
      <c r="BD268" s="874"/>
      <c r="BE268" s="597">
        <v>2017</v>
      </c>
      <c r="BF268" s="865">
        <f t="shared" si="82"/>
        <v>0</v>
      </c>
      <c r="BG268" s="849">
        <v>0.70000000000000007</v>
      </c>
    </row>
    <row r="269" spans="1:59" s="831" customFormat="1" ht="12.75" customHeight="1" x14ac:dyDescent="0.2">
      <c r="A269" s="848" t="s">
        <v>4631</v>
      </c>
      <c r="B269" s="578" t="s">
        <v>4624</v>
      </c>
      <c r="C269" s="898" t="s">
        <v>128</v>
      </c>
      <c r="D269" s="898" t="s">
        <v>4261</v>
      </c>
      <c r="E269" s="705">
        <v>5</v>
      </c>
      <c r="F269" s="1153">
        <v>730</v>
      </c>
      <c r="G269" s="1153" t="s">
        <v>106</v>
      </c>
      <c r="H269" s="1153" t="s">
        <v>106</v>
      </c>
      <c r="I269" s="841">
        <v>77.48</v>
      </c>
      <c r="J269" s="624">
        <f t="shared" si="69"/>
        <v>1.2132163138874548</v>
      </c>
      <c r="K269" s="844">
        <v>0.23499999999999999</v>
      </c>
      <c r="L269" s="854">
        <v>4</v>
      </c>
      <c r="M269" s="615">
        <f t="shared" si="70"/>
        <v>0.94</v>
      </c>
      <c r="N269" s="837" t="s">
        <v>4442</v>
      </c>
      <c r="O269" s="706">
        <v>0.23</v>
      </c>
      <c r="P269" s="606">
        <v>44231</v>
      </c>
      <c r="Q269" s="606">
        <v>44260</v>
      </c>
      <c r="R269" s="615">
        <f t="shared" si="71"/>
        <v>2.1739130434782505</v>
      </c>
      <c r="S269" s="673">
        <f>IF(INDEX(Historical!$D$7:$D$1257,MATCH(B269,Historical!$B$7:$B$1281,0))=0,"n/a",(INDEX(Historical!$C$7:$C$1259,MATCH(B269,Historical!$B$7:$B$1281,0))/INDEX(Historical!$D$7:$D$1257,MATCH(B269,Historical!$B$7:$B$1281,0))-1)*100)</f>
        <v>14.999999999999991</v>
      </c>
      <c r="T269" s="673">
        <f>IF(INDEX(Historical!$F$7:$F$1250,MATCH(B269,Historical!$B$7:$B$1281,0))=0,"n/a",((INDEX(Historical!$C$7:$C$1259,MATCH(B269,Historical!$B$7:$B$1281,0))/INDEX(Historical!$F$7:$F$1250,MATCH(B269,Historical!$B$7:$B$1281,0)))^(1/3)-1)*100)</f>
        <v>7.0472515754160359</v>
      </c>
      <c r="U269" s="673" t="str">
        <f>IF(INDEX(Historical!$H$7:$H$1250,MATCH(B269,Historical!$B$7:$B$1281,0))=0,"n/a",((INDEX(Historical!$C$7:$C$1259,MATCH(B269,Historical!$B$7:$B$1281,0))/INDEX(Historical!$H$7:$H$1250,MATCH(B269,Historical!$B$7:$B$1281,0)))^(1/5)-1)*100)</f>
        <v>n/a</v>
      </c>
      <c r="V269" s="673" t="str">
        <f>IF(INDEX(Historical!$O$7:$O$1250,MATCH(B269,Historical!$B$7:$B$1281,0))=0,"n/a",((INDEX(Historical!$C$7:$C$1259,MATCH(B269,Historical!$B$7:$B$1281,0))/INDEX(Historical!$O$7:$O$1250,MATCH(B269,Historical!$B$7:$B$1281,0)))^(1/10)-1)*100)</f>
        <v>n/a</v>
      </c>
      <c r="W269" s="674" t="str">
        <f t="shared" si="72"/>
        <v>n/a</v>
      </c>
      <c r="X269" s="675" t="str">
        <f t="shared" si="73"/>
        <v>n/a</v>
      </c>
      <c r="Y269" s="646"/>
      <c r="Z269" s="624">
        <f t="shared" si="74"/>
        <v>46.766169154228862</v>
      </c>
      <c r="AA269" s="853">
        <f t="shared" si="75"/>
        <v>38.547263681592042</v>
      </c>
      <c r="AB269" s="854">
        <v>5</v>
      </c>
      <c r="AC269" s="833">
        <v>2.0099999999999998</v>
      </c>
      <c r="AD269" s="833">
        <v>4.33</v>
      </c>
      <c r="AE269" s="833">
        <v>3.22</v>
      </c>
      <c r="AF269" s="833">
        <v>28.29</v>
      </c>
      <c r="AG269" s="833">
        <v>94.6</v>
      </c>
      <c r="AH269" s="833">
        <v>-21.3</v>
      </c>
      <c r="AI269" s="833">
        <v>31.419999999999998</v>
      </c>
      <c r="AJ269" s="833">
        <v>6.4</v>
      </c>
      <c r="AK269" s="833">
        <v>9.0499999999999989</v>
      </c>
      <c r="AL269" s="845">
        <v>11430</v>
      </c>
      <c r="AM269" s="839">
        <v>0.4</v>
      </c>
      <c r="AN269" s="833">
        <v>6.73</v>
      </c>
      <c r="AO269" s="711" t="str">
        <f t="shared" si="76"/>
        <v>n/a</v>
      </c>
      <c r="AP269" s="712" t="str">
        <f t="shared" si="77"/>
        <v>n/a</v>
      </c>
      <c r="AQ269" s="855">
        <f t="shared" si="78"/>
        <v>596.18072032809891</v>
      </c>
      <c r="AR269" s="624">
        <f>INDEX(Historical!$C$7:$C$1259,MATCH(B269,Historical!$B$7:$B$1281,0))*IF(AH269="n/a",1.03,IF(AH269&lt;0,1.01,IF(AH269&gt;10,1.1,(1+AH269/100))))</f>
        <v>0.92920000000000003</v>
      </c>
      <c r="AS269" s="853">
        <f t="shared" si="79"/>
        <v>1.0221200000000001</v>
      </c>
      <c r="AT269" s="853">
        <f t="shared" si="83"/>
        <v>1.1146218600000002</v>
      </c>
      <c r="AU269" s="853">
        <f t="shared" si="83"/>
        <v>1.2154951383300003</v>
      </c>
      <c r="AV269" s="853">
        <f t="shared" si="83"/>
        <v>1.3254974483488653</v>
      </c>
      <c r="AW269" s="624">
        <f t="shared" si="80"/>
        <v>5.6069344466788662</v>
      </c>
      <c r="AX269" s="719">
        <f t="shared" si="81"/>
        <v>7.2366216400088614</v>
      </c>
      <c r="AY269" s="900">
        <v>0.79</v>
      </c>
      <c r="AZ269" s="839">
        <v>61.01</v>
      </c>
      <c r="BA269" s="839">
        <v>-10.33</v>
      </c>
      <c r="BB269" s="839">
        <v>-2.35</v>
      </c>
      <c r="BC269" s="839">
        <v>8.5500000000000007</v>
      </c>
      <c r="BD269" s="874"/>
      <c r="BE269" s="597">
        <v>2017</v>
      </c>
      <c r="BF269" s="865">
        <f t="shared" si="82"/>
        <v>0</v>
      </c>
      <c r="BG269" s="849">
        <v>7.1</v>
      </c>
    </row>
    <row r="270" spans="1:59" s="831" customFormat="1" ht="12.75" customHeight="1" x14ac:dyDescent="0.2">
      <c r="A270" s="848" t="s">
        <v>4630</v>
      </c>
      <c r="B270" s="578" t="s">
        <v>2581</v>
      </c>
      <c r="C270" s="898" t="s">
        <v>112</v>
      </c>
      <c r="D270" s="898" t="s">
        <v>4290</v>
      </c>
      <c r="E270" s="705">
        <v>5</v>
      </c>
      <c r="F270" s="1153">
        <v>731</v>
      </c>
      <c r="G270" s="1153" t="s">
        <v>106</v>
      </c>
      <c r="H270" s="1153" t="s">
        <v>106</v>
      </c>
      <c r="I270" s="841">
        <v>268.52</v>
      </c>
      <c r="J270" s="624">
        <f t="shared" si="69"/>
        <v>1.4747504841352601</v>
      </c>
      <c r="K270" s="844">
        <v>0.99</v>
      </c>
      <c r="L270" s="854">
        <v>4</v>
      </c>
      <c r="M270" s="615">
        <f t="shared" si="70"/>
        <v>3.96</v>
      </c>
      <c r="N270" s="837" t="s">
        <v>294</v>
      </c>
      <c r="O270" s="706">
        <v>0.94</v>
      </c>
      <c r="P270" s="606">
        <v>44231</v>
      </c>
      <c r="Q270" s="606">
        <v>44265</v>
      </c>
      <c r="R270" s="615">
        <f t="shared" si="71"/>
        <v>5.319148936170218</v>
      </c>
      <c r="S270" s="673">
        <f>IF(INDEX(Historical!$D$7:$D$1257,MATCH(B270,Historical!$B$7:$B$1281,0))=0,"n/a",(INDEX(Historical!$C$7:$C$1259,MATCH(B270,Historical!$B$7:$B$1281,0))/INDEX(Historical!$D$7:$D$1257,MATCH(B270,Historical!$B$7:$B$1281,0))-1)*100)</f>
        <v>4.4444444444444509</v>
      </c>
      <c r="T270" s="673">
        <f>IF(INDEX(Historical!$F$7:$F$1250,MATCH(B270,Historical!$B$7:$B$1281,0))=0,"n/a",((INDEX(Historical!$C$7:$C$1259,MATCH(B270,Historical!$B$7:$B$1281,0))/INDEX(Historical!$F$7:$F$1250,MATCH(B270,Historical!$B$7:$B$1281,0)))^(1/3)-1)*100)</f>
        <v>15.504615709979763</v>
      </c>
      <c r="U270" s="673">
        <f>IF(INDEX(Historical!$H$7:$H$1250,MATCH(B270,Historical!$B$7:$B$1281,0))=0,"n/a",((INDEX(Historical!$C$7:$C$1259,MATCH(B270,Historical!$B$7:$B$1281,0))/INDEX(Historical!$H$7:$H$1250,MATCH(B270,Historical!$B$7:$B$1281,0)))^(1/5)-1)*100)</f>
        <v>9.762797783304201</v>
      </c>
      <c r="V270" s="673">
        <f>IF(INDEX(Historical!$O$7:$O$1250,MATCH(B270,Historical!$B$7:$B$1281,0))=0,"n/a",((INDEX(Historical!$C$7:$C$1259,MATCH(B270,Historical!$B$7:$B$1281,0))/INDEX(Historical!$O$7:$O$1250,MATCH(B270,Historical!$B$7:$B$1281,0)))^(1/10)-1)*100)</f>
        <v>10.383962719178786</v>
      </c>
      <c r="W270" s="674">
        <f t="shared" si="72"/>
        <v>0.94018035766564179</v>
      </c>
      <c r="X270" s="675">
        <f t="shared" si="73"/>
        <v>1.0847553092560223</v>
      </c>
      <c r="Y270" s="646"/>
      <c r="Z270" s="624">
        <f t="shared" si="74"/>
        <v>50.445859872611464</v>
      </c>
      <c r="AA270" s="853">
        <f t="shared" si="75"/>
        <v>34.206369426751593</v>
      </c>
      <c r="AB270" s="854">
        <v>12</v>
      </c>
      <c r="AC270" s="833">
        <v>7.85</v>
      </c>
      <c r="AD270" s="833">
        <v>2.41</v>
      </c>
      <c r="AE270" s="833">
        <v>6.83</v>
      </c>
      <c r="AF270" s="833">
        <v>4.63</v>
      </c>
      <c r="AG270" s="833">
        <v>13.5</v>
      </c>
      <c r="AH270" s="833">
        <v>-23.5</v>
      </c>
      <c r="AI270" s="833">
        <v>13.5</v>
      </c>
      <c r="AJ270" s="833">
        <v>9</v>
      </c>
      <c r="AK270" s="833">
        <v>14.299999999999999</v>
      </c>
      <c r="AL270" s="845">
        <v>66860</v>
      </c>
      <c r="AM270" s="839">
        <v>0.1</v>
      </c>
      <c r="AN270" s="833">
        <v>0.86</v>
      </c>
      <c r="AO270" s="711">
        <f t="shared" si="76"/>
        <v>-22.968821159312132</v>
      </c>
      <c r="AP270" s="712">
        <f t="shared" si="77"/>
        <v>11.237548267439461</v>
      </c>
      <c r="AQ270" s="855">
        <f t="shared" si="78"/>
        <v>165.30945491034919</v>
      </c>
      <c r="AR270" s="624">
        <f>INDEX(Historical!$C$7:$C$1259,MATCH(B270,Historical!$B$7:$B$1281,0))*IF(AH270="n/a",1.03,IF(AH270&lt;0,1.01,IF(AH270&gt;10,1.1,(1+AH270/100))))</f>
        <v>3.7975999999999996</v>
      </c>
      <c r="AS270" s="853">
        <f t="shared" si="79"/>
        <v>4.1773600000000002</v>
      </c>
      <c r="AT270" s="853">
        <f t="shared" si="83"/>
        <v>4.5950960000000007</v>
      </c>
      <c r="AU270" s="853">
        <f t="shared" si="83"/>
        <v>5.0546056000000013</v>
      </c>
      <c r="AV270" s="853">
        <f t="shared" si="83"/>
        <v>5.5600661600000016</v>
      </c>
      <c r="AW270" s="624">
        <f t="shared" si="80"/>
        <v>23.184727760000005</v>
      </c>
      <c r="AX270" s="719">
        <f t="shared" si="81"/>
        <v>8.6342647698495476</v>
      </c>
      <c r="AY270" s="900">
        <v>1.3</v>
      </c>
      <c r="AZ270" s="839">
        <v>96.5</v>
      </c>
      <c r="BA270" s="839">
        <v>-1.96</v>
      </c>
      <c r="BB270" s="839">
        <v>5.7700000000000005</v>
      </c>
      <c r="BC270" s="839">
        <v>20.200000000000003</v>
      </c>
      <c r="BD270" s="874"/>
      <c r="BE270" s="597">
        <v>2017</v>
      </c>
      <c r="BF270" s="865">
        <f t="shared" si="82"/>
        <v>0</v>
      </c>
      <c r="BG270" s="849">
        <v>5.3</v>
      </c>
    </row>
    <row r="271" spans="1:59" s="831" customFormat="1" ht="12.75" customHeight="1" x14ac:dyDescent="0.2">
      <c r="A271" s="848" t="s">
        <v>4653</v>
      </c>
      <c r="B271" s="578" t="s">
        <v>4643</v>
      </c>
      <c r="C271" s="898" t="s">
        <v>178</v>
      </c>
      <c r="D271" s="898" t="s">
        <v>4270</v>
      </c>
      <c r="E271" s="705">
        <v>5</v>
      </c>
      <c r="F271" s="1153">
        <v>732</v>
      </c>
      <c r="G271" s="1153" t="s">
        <v>106</v>
      </c>
      <c r="H271" s="1153" t="s">
        <v>106</v>
      </c>
      <c r="I271" s="841">
        <v>41.55</v>
      </c>
      <c r="J271" s="624">
        <f t="shared" si="69"/>
        <v>6.3056558363417574</v>
      </c>
      <c r="K271" s="844">
        <v>0.65500000000000003</v>
      </c>
      <c r="L271" s="854">
        <v>4</v>
      </c>
      <c r="M271" s="615">
        <f t="shared" si="70"/>
        <v>2.62</v>
      </c>
      <c r="N271" s="837" t="s">
        <v>107</v>
      </c>
      <c r="O271" s="706">
        <v>0.65</v>
      </c>
      <c r="P271" s="606">
        <v>44232</v>
      </c>
      <c r="Q271" s="606">
        <v>44239</v>
      </c>
      <c r="R271" s="615">
        <f t="shared" si="71"/>
        <v>0.76923076923076983</v>
      </c>
      <c r="S271" s="673">
        <f>IF(INDEX(Historical!$D$7:$D$1257,MATCH(B271,Historical!$B$7:$B$1281,0))=0,"n/a",(INDEX(Historical!$C$7:$C$1259,MATCH(B271,Historical!$B$7:$B$1281,0))/INDEX(Historical!$D$7:$D$1257,MATCH(B271,Historical!$B$7:$B$1281,0))-1)*100)</f>
        <v>5.9917355371900793</v>
      </c>
      <c r="T271" s="673">
        <f>IF(INDEX(Historical!$F$7:$F$1250,MATCH(B271,Historical!$B$7:$B$1281,0))=0,"n/a",((INDEX(Historical!$C$7:$C$1259,MATCH(B271,Historical!$B$7:$B$1281,0))/INDEX(Historical!$F$7:$F$1250,MATCH(B271,Historical!$B$7:$B$1281,0)))^(1/3)-1)*100)</f>
        <v>14.360070659511926</v>
      </c>
      <c r="U271" s="673">
        <f>IF(INDEX(Historical!$H$7:$H$1250,MATCH(B271,Historical!$B$7:$B$1281,0))=0,"n/a",((INDEX(Historical!$C$7:$C$1259,MATCH(B271,Historical!$B$7:$B$1281,0))/INDEX(Historical!$H$7:$H$1250,MATCH(B271,Historical!$B$7:$B$1281,0)))^(1/5)-1)*100)</f>
        <v>8.5744628894155017</v>
      </c>
      <c r="V271" s="673">
        <f>IF(INDEX(Historical!$O$7:$O$1250,MATCH(B271,Historical!$B$7:$B$1281,0))=0,"n/a",((INDEX(Historical!$C$7:$C$1259,MATCH(B271,Historical!$B$7:$B$1281,0))/INDEX(Historical!$O$7:$O$1250,MATCH(B271,Historical!$B$7:$B$1281,0)))^(1/10)-1)*100)</f>
        <v>4.1990704802185475</v>
      </c>
      <c r="W271" s="674">
        <f t="shared" si="72"/>
        <v>2.0419907048021804</v>
      </c>
      <c r="X271" s="675">
        <f t="shared" si="73"/>
        <v>0.24925764213417156</v>
      </c>
      <c r="Y271" s="646"/>
      <c r="Z271" s="624">
        <f t="shared" si="74"/>
        <v>121.86046511627909</v>
      </c>
      <c r="AA271" s="853">
        <f t="shared" si="75"/>
        <v>19.325581395348838</v>
      </c>
      <c r="AB271" s="854">
        <v>12</v>
      </c>
      <c r="AC271" s="833">
        <v>2.15</v>
      </c>
      <c r="AD271" s="833">
        <v>2.2400000000000002</v>
      </c>
      <c r="AE271" s="833">
        <v>4.0199999999999996</v>
      </c>
      <c r="AF271" s="833">
        <v>28.14</v>
      </c>
      <c r="AG271" s="833">
        <v>130.80000000000001</v>
      </c>
      <c r="AH271" s="833">
        <v>-2.1999999999999997</v>
      </c>
      <c r="AI271" s="833">
        <v>15.61</v>
      </c>
      <c r="AJ271" s="833">
        <v>34.4</v>
      </c>
      <c r="AK271" s="833">
        <v>8.64</v>
      </c>
      <c r="AL271" s="845">
        <v>24790</v>
      </c>
      <c r="AM271" s="839">
        <v>49.57</v>
      </c>
      <c r="AN271" s="833">
        <v>0</v>
      </c>
      <c r="AO271" s="711">
        <f t="shared" si="76"/>
        <v>-4.4454626695915778</v>
      </c>
      <c r="AP271" s="712">
        <f t="shared" si="77"/>
        <v>14.88011872575726</v>
      </c>
      <c r="AQ271" s="855">
        <f t="shared" si="78"/>
        <v>391.62852302440984</v>
      </c>
      <c r="AR271" s="624">
        <f>INDEX(Historical!$C$7:$C$1259,MATCH(B271,Historical!$B$7:$B$1281,0))*IF(AH271="n/a",1.03,IF(AH271&lt;0,1.01,IF(AH271&gt;10,1.1,(1+AH271/100))))</f>
        <v>2.5906500000000001</v>
      </c>
      <c r="AS271" s="853">
        <f t="shared" si="79"/>
        <v>2.8497150000000002</v>
      </c>
      <c r="AT271" s="853">
        <f t="shared" si="83"/>
        <v>3.0959303760000005</v>
      </c>
      <c r="AU271" s="853">
        <f t="shared" si="83"/>
        <v>3.3634187604864008</v>
      </c>
      <c r="AV271" s="853">
        <f t="shared" si="83"/>
        <v>3.654018141392426</v>
      </c>
      <c r="AW271" s="624">
        <f t="shared" si="80"/>
        <v>15.553732277878826</v>
      </c>
      <c r="AX271" s="719">
        <f t="shared" si="81"/>
        <v>37.433772028589232</v>
      </c>
      <c r="AY271" s="900">
        <v>1.07</v>
      </c>
      <c r="AZ271" s="839">
        <v>71.13000000000001</v>
      </c>
      <c r="BA271" s="839">
        <v>-6.9</v>
      </c>
      <c r="BB271" s="839">
        <v>2.1</v>
      </c>
      <c r="BC271" s="839">
        <v>11.82</v>
      </c>
      <c r="BD271" s="874"/>
      <c r="BE271" s="597">
        <v>2017</v>
      </c>
      <c r="BF271" s="865">
        <f t="shared" si="82"/>
        <v>0</v>
      </c>
      <c r="BG271" s="849">
        <v>5.6000000000000005</v>
      </c>
    </row>
    <row r="272" spans="1:59" s="831" customFormat="1" ht="12.75" customHeight="1" x14ac:dyDescent="0.2">
      <c r="A272" s="848" t="s">
        <v>4634</v>
      </c>
      <c r="B272" s="578" t="s">
        <v>4627</v>
      </c>
      <c r="C272" s="898" t="s">
        <v>108</v>
      </c>
      <c r="D272" s="898" t="s">
        <v>4272</v>
      </c>
      <c r="E272" s="705">
        <v>5</v>
      </c>
      <c r="F272" s="1153">
        <v>733</v>
      </c>
      <c r="G272" s="1153" t="s">
        <v>106</v>
      </c>
      <c r="H272" s="1153" t="s">
        <v>106</v>
      </c>
      <c r="I272" s="841">
        <v>50.26</v>
      </c>
      <c r="J272" s="624">
        <f t="shared" si="69"/>
        <v>1.7508953442101076</v>
      </c>
      <c r="K272" s="844">
        <v>0.22</v>
      </c>
      <c r="L272" s="854">
        <v>4</v>
      </c>
      <c r="M272" s="615">
        <f t="shared" si="70"/>
        <v>0.88</v>
      </c>
      <c r="N272" s="837" t="s">
        <v>515</v>
      </c>
      <c r="O272" s="706">
        <v>0.2</v>
      </c>
      <c r="P272" s="606">
        <v>44238</v>
      </c>
      <c r="Q272" s="606">
        <v>44253</v>
      </c>
      <c r="R272" s="615">
        <f t="shared" si="71"/>
        <v>9.9999999999999947</v>
      </c>
      <c r="S272" s="673">
        <f>IF(INDEX(Historical!$D$7:$D$1257,MATCH(B272,Historical!$B$7:$B$1281,0))=0,"n/a",(INDEX(Historical!$C$7:$C$1259,MATCH(B272,Historical!$B$7:$B$1281,0))/INDEX(Historical!$D$7:$D$1257,MATCH(B272,Historical!$B$7:$B$1281,0))-1)*100)</f>
        <v>17.647058823529417</v>
      </c>
      <c r="T272" s="673">
        <f>IF(INDEX(Historical!$F$7:$F$1250,MATCH(B272,Historical!$B$7:$B$1281,0))=0,"n/a",((INDEX(Historical!$C$7:$C$1259,MATCH(B272,Historical!$B$7:$B$1281,0))/INDEX(Historical!$F$7:$F$1250,MATCH(B272,Historical!$B$7:$B$1281,0)))^(1/3)-1)*100)</f>
        <v>22.052244447028492</v>
      </c>
      <c r="U272" s="673">
        <f>IF(INDEX(Historical!$H$7:$H$1250,MATCH(B272,Historical!$B$7:$B$1281,0))=0,"n/a",((INDEX(Historical!$C$7:$C$1259,MATCH(B272,Historical!$B$7:$B$1281,0))/INDEX(Historical!$H$7:$H$1250,MATCH(B272,Historical!$B$7:$B$1281,0)))^(1/5)-1)*100)</f>
        <v>14.869835499703509</v>
      </c>
      <c r="V272" s="673">
        <f>IF(INDEX(Historical!$O$7:$O$1250,MATCH(B272,Historical!$B$7:$B$1281,0))=0,"n/a",((INDEX(Historical!$C$7:$C$1259,MATCH(B272,Historical!$B$7:$B$1281,0))/INDEX(Historical!$O$7:$O$1250,MATCH(B272,Historical!$B$7:$B$1281,0)))^(1/10)-1)*100)</f>
        <v>7.1773462536293131</v>
      </c>
      <c r="W272" s="674">
        <f t="shared" si="72"/>
        <v>2.0717734625362954</v>
      </c>
      <c r="X272" s="675">
        <f t="shared" si="73"/>
        <v>3.0978823957715647</v>
      </c>
      <c r="Y272" s="646"/>
      <c r="Z272" s="624">
        <f t="shared" si="74"/>
        <v>24.649859943977592</v>
      </c>
      <c r="AA272" s="853">
        <f t="shared" si="75"/>
        <v>14.078431372549019</v>
      </c>
      <c r="AB272" s="854">
        <v>12</v>
      </c>
      <c r="AC272" s="833">
        <v>3.57</v>
      </c>
      <c r="AD272" s="833">
        <v>1.42</v>
      </c>
      <c r="AE272" s="833">
        <v>3.89</v>
      </c>
      <c r="AF272" s="833">
        <v>0.99</v>
      </c>
      <c r="AG272" s="833">
        <v>7.8</v>
      </c>
      <c r="AH272" s="833">
        <v>-13.600000000000001</v>
      </c>
      <c r="AI272" s="833">
        <v>-1.37</v>
      </c>
      <c r="AJ272" s="833">
        <v>4.8</v>
      </c>
      <c r="AK272" s="833">
        <v>10</v>
      </c>
      <c r="AL272" s="845">
        <v>2090</v>
      </c>
      <c r="AM272" s="839">
        <v>1.3</v>
      </c>
      <c r="AN272" s="833">
        <v>0.23</v>
      </c>
      <c r="AO272" s="711">
        <f t="shared" si="76"/>
        <v>2.542299471364597</v>
      </c>
      <c r="AP272" s="712">
        <f t="shared" si="77"/>
        <v>16.620730843913616</v>
      </c>
      <c r="AQ272" s="855">
        <f t="shared" si="78"/>
        <v>-21.294791761144761</v>
      </c>
      <c r="AR272" s="624">
        <f>INDEX(Historical!$C$7:$C$1259,MATCH(B272,Historical!$B$7:$B$1281,0))*IF(AH272="n/a",1.03,IF(AH272&lt;0,1.01,IF(AH272&gt;10,1.1,(1+AH272/100))))</f>
        <v>0.80800000000000005</v>
      </c>
      <c r="AS272" s="853">
        <f t="shared" si="79"/>
        <v>0.81608000000000003</v>
      </c>
      <c r="AT272" s="853">
        <f t="shared" si="83"/>
        <v>0.89768800000000015</v>
      </c>
      <c r="AU272" s="853">
        <f t="shared" si="83"/>
        <v>0.98745680000000025</v>
      </c>
      <c r="AV272" s="853">
        <f t="shared" si="83"/>
        <v>1.0862024800000003</v>
      </c>
      <c r="AW272" s="624">
        <f t="shared" si="80"/>
        <v>4.5954272800000009</v>
      </c>
      <c r="AX272" s="719">
        <f t="shared" si="81"/>
        <v>9.1433093513728636</v>
      </c>
      <c r="AY272" s="900">
        <v>1.35</v>
      </c>
      <c r="AZ272" s="839">
        <v>98.66</v>
      </c>
      <c r="BA272" s="839">
        <v>-6.99</v>
      </c>
      <c r="BB272" s="839">
        <v>5.5</v>
      </c>
      <c r="BC272" s="839">
        <v>31.28</v>
      </c>
      <c r="BD272" s="874"/>
      <c r="BE272" s="597">
        <v>2017</v>
      </c>
      <c r="BF272" s="865">
        <f t="shared" si="82"/>
        <v>0</v>
      </c>
      <c r="BG272" s="849">
        <v>0.89999999999999991</v>
      </c>
    </row>
    <row r="273" spans="1:59" s="831" customFormat="1" ht="12.75" customHeight="1" x14ac:dyDescent="0.2">
      <c r="A273" s="848" t="s">
        <v>4652</v>
      </c>
      <c r="B273" s="578" t="s">
        <v>4642</v>
      </c>
      <c r="C273" s="898" t="s">
        <v>108</v>
      </c>
      <c r="D273" s="898" t="s">
        <v>4603</v>
      </c>
      <c r="E273" s="705">
        <v>5</v>
      </c>
      <c r="F273" s="1153">
        <v>734</v>
      </c>
      <c r="G273" s="1153" t="s">
        <v>106</v>
      </c>
      <c r="H273" s="1153" t="s">
        <v>106</v>
      </c>
      <c r="I273" s="841">
        <v>30.1</v>
      </c>
      <c r="J273" s="624">
        <f t="shared" si="69"/>
        <v>2.6578073089700998</v>
      </c>
      <c r="K273" s="844">
        <v>0.2</v>
      </c>
      <c r="L273" s="854">
        <v>4</v>
      </c>
      <c r="M273" s="615">
        <f t="shared" si="70"/>
        <v>0.8</v>
      </c>
      <c r="N273" s="837" t="s">
        <v>512</v>
      </c>
      <c r="O273" s="706">
        <v>0.15</v>
      </c>
      <c r="P273" s="606">
        <v>44238</v>
      </c>
      <c r="Q273" s="606">
        <v>44253</v>
      </c>
      <c r="R273" s="615">
        <f t="shared" si="71"/>
        <v>33.33333333333335</v>
      </c>
      <c r="S273" s="673">
        <f>IF(INDEX(Historical!$D$7:$D$1257,MATCH(B273,Historical!$B$7:$B$1281,0))=0,"n/a",(INDEX(Historical!$C$7:$C$1259,MATCH(B273,Historical!$B$7:$B$1281,0))/INDEX(Historical!$D$7:$D$1257,MATCH(B273,Historical!$B$7:$B$1281,0))-1)*100)</f>
        <v>19.999999999999996</v>
      </c>
      <c r="T273" s="673">
        <f>IF(INDEX(Historical!$F$7:$F$1250,MATCH(B273,Historical!$B$7:$B$1281,0))=0,"n/a",((INDEX(Historical!$C$7:$C$1259,MATCH(B273,Historical!$B$7:$B$1281,0))/INDEX(Historical!$F$7:$F$1250,MATCH(B273,Historical!$B$7:$B$1281,0)))^(1/3)-1)*100)</f>
        <v>22.674970759304223</v>
      </c>
      <c r="U273" s="673">
        <f>IF(INDEX(Historical!$H$7:$H$1250,MATCH(B273,Historical!$B$7:$B$1281,0))=0,"n/a",((INDEX(Historical!$C$7:$C$1259,MATCH(B273,Historical!$B$7:$B$1281,0))/INDEX(Historical!$H$7:$H$1250,MATCH(B273,Historical!$B$7:$B$1281,0)))^(1/5)-1)*100)</f>
        <v>19.13578981670916</v>
      </c>
      <c r="V273" s="673">
        <f>IF(INDEX(Historical!$O$7:$O$1250,MATCH(B273,Historical!$B$7:$B$1281,0))=0,"n/a",((INDEX(Historical!$C$7:$C$1259,MATCH(B273,Historical!$B$7:$B$1281,0))/INDEX(Historical!$O$7:$O$1250,MATCH(B273,Historical!$B$7:$B$1281,0)))^(1/10)-1)*100)</f>
        <v>9.1493425617896982</v>
      </c>
      <c r="W273" s="674">
        <f t="shared" si="72"/>
        <v>2.0914934256178968</v>
      </c>
      <c r="X273" s="675">
        <f t="shared" si="73"/>
        <v>0.64430268743128483</v>
      </c>
      <c r="Y273" s="646"/>
      <c r="Z273" s="624">
        <f t="shared" si="74"/>
        <v>29.411764705882355</v>
      </c>
      <c r="AA273" s="853">
        <f t="shared" si="75"/>
        <v>11.066176470588236</v>
      </c>
      <c r="AB273" s="854">
        <v>11</v>
      </c>
      <c r="AC273" s="833">
        <v>2.72</v>
      </c>
      <c r="AD273" s="833">
        <v>0.63</v>
      </c>
      <c r="AE273" s="833">
        <v>1.1299999999999999</v>
      </c>
      <c r="AF273" s="833">
        <v>0.9</v>
      </c>
      <c r="AG273" s="833">
        <v>6.1</v>
      </c>
      <c r="AH273" s="833">
        <v>-11.700000000000001</v>
      </c>
      <c r="AI273" s="833">
        <v>-15.64</v>
      </c>
      <c r="AJ273" s="833">
        <v>29.7</v>
      </c>
      <c r="AK273" s="833">
        <v>18</v>
      </c>
      <c r="AL273" s="845">
        <v>7870</v>
      </c>
      <c r="AM273" s="839">
        <v>10.199999999999999</v>
      </c>
      <c r="AN273" s="833">
        <v>2.41</v>
      </c>
      <c r="AO273" s="711">
        <f t="shared" si="76"/>
        <v>10.727420655091024</v>
      </c>
      <c r="AP273" s="712">
        <f t="shared" si="77"/>
        <v>21.793597125679259</v>
      </c>
      <c r="AQ273" s="855">
        <f t="shared" si="78"/>
        <v>-33.468273821917904</v>
      </c>
      <c r="AR273" s="624">
        <f>INDEX(Historical!$C$7:$C$1259,MATCH(B273,Historical!$B$7:$B$1281,0))*IF(AH273="n/a",1.03,IF(AH273&lt;0,1.01,IF(AH273&gt;10,1.1,(1+AH273/100))))</f>
        <v>0.60599999999999998</v>
      </c>
      <c r="AS273" s="853">
        <f t="shared" si="79"/>
        <v>0.61205999999999994</v>
      </c>
      <c r="AT273" s="853">
        <f t="shared" si="83"/>
        <v>0.67326600000000003</v>
      </c>
      <c r="AU273" s="853">
        <f t="shared" si="83"/>
        <v>0.74059260000000005</v>
      </c>
      <c r="AV273" s="853">
        <f t="shared" si="83"/>
        <v>0.81465186000000012</v>
      </c>
      <c r="AW273" s="624">
        <f t="shared" si="80"/>
        <v>3.4465704599999998</v>
      </c>
      <c r="AX273" s="719">
        <f t="shared" si="81"/>
        <v>11.450400199335547</v>
      </c>
      <c r="AY273" s="900">
        <v>1.48</v>
      </c>
      <c r="AZ273" s="839">
        <v>154.72999999999999</v>
      </c>
      <c r="BA273" s="839">
        <v>-13.65</v>
      </c>
      <c r="BB273" s="839">
        <v>3.91</v>
      </c>
      <c r="BC273" s="839">
        <v>37.04</v>
      </c>
      <c r="BD273" s="874"/>
      <c r="BE273" s="597">
        <v>2017</v>
      </c>
      <c r="BF273" s="865">
        <f t="shared" si="82"/>
        <v>0</v>
      </c>
      <c r="BG273" s="849">
        <v>1.0999999999999999</v>
      </c>
    </row>
    <row r="274" spans="1:59" s="831" customFormat="1" ht="12.75" customHeight="1" x14ac:dyDescent="0.2">
      <c r="A274" s="848" t="s">
        <v>4655</v>
      </c>
      <c r="B274" s="578" t="s">
        <v>4645</v>
      </c>
      <c r="C274" s="898" t="s">
        <v>108</v>
      </c>
      <c r="D274" s="898" t="s">
        <v>118</v>
      </c>
      <c r="E274" s="705">
        <v>5</v>
      </c>
      <c r="F274" s="1153">
        <v>735</v>
      </c>
      <c r="G274" s="1153" t="s">
        <v>106</v>
      </c>
      <c r="H274" s="1153" t="s">
        <v>106</v>
      </c>
      <c r="I274" s="841">
        <v>44.63</v>
      </c>
      <c r="J274" s="624">
        <f t="shared" si="69"/>
        <v>3.4057808648890879</v>
      </c>
      <c r="K274" s="844">
        <v>0.38</v>
      </c>
      <c r="L274" s="854">
        <v>4</v>
      </c>
      <c r="M274" s="615">
        <f t="shared" si="70"/>
        <v>1.52</v>
      </c>
      <c r="N274" s="837" t="s">
        <v>294</v>
      </c>
      <c r="O274" s="706">
        <v>0.37</v>
      </c>
      <c r="P274" s="606">
        <v>44246</v>
      </c>
      <c r="Q274" s="606">
        <v>44266</v>
      </c>
      <c r="R274" s="615">
        <f t="shared" si="71"/>
        <v>2.7027027027027053</v>
      </c>
      <c r="S274" s="673">
        <f>IF(INDEX(Historical!$D$7:$D$1257,MATCH(B274,Historical!$B$7:$B$1281,0))=0,"n/a",(INDEX(Historical!$C$7:$C$1259,MATCH(B274,Historical!$B$7:$B$1281,0))/INDEX(Historical!$D$7:$D$1257,MATCH(B274,Historical!$B$7:$B$1281,0))-1)*100)</f>
        <v>5.7142857142857162</v>
      </c>
      <c r="T274" s="673">
        <f>IF(INDEX(Historical!$F$7:$F$1250,MATCH(B274,Historical!$B$7:$B$1281,0))=0,"n/a",((INDEX(Historical!$C$7:$C$1259,MATCH(B274,Historical!$B$7:$B$1281,0))/INDEX(Historical!$F$7:$F$1250,MATCH(B274,Historical!$B$7:$B$1281,0)))^(1/3)-1)*100)</f>
        <v>10.396764017603722</v>
      </c>
      <c r="U274" s="673">
        <f>IF(INDEX(Historical!$H$7:$H$1250,MATCH(B274,Historical!$B$7:$B$1281,0))=0,"n/a",((INDEX(Historical!$C$7:$C$1259,MATCH(B274,Historical!$B$7:$B$1281,0))/INDEX(Historical!$H$7:$H$1250,MATCH(B274,Historical!$B$7:$B$1281,0)))^(1/5)-1)*100)</f>
        <v>8.1564298323768547</v>
      </c>
      <c r="V274" s="673" t="str">
        <f>IF(INDEX(Historical!$O$7:$O$1250,MATCH(B274,Historical!$B$7:$B$1281,0))=0,"n/a",((INDEX(Historical!$C$7:$C$1259,MATCH(B274,Historical!$B$7:$B$1281,0))/INDEX(Historical!$O$7:$O$1250,MATCH(B274,Historical!$B$7:$B$1281,0)))^(1/10)-1)*100)</f>
        <v>n/a</v>
      </c>
      <c r="W274" s="674" t="str">
        <f t="shared" si="72"/>
        <v>n/a</v>
      </c>
      <c r="X274" s="675">
        <f t="shared" si="73"/>
        <v>1.1022202476184939</v>
      </c>
      <c r="Y274" s="646"/>
      <c r="Z274" s="624">
        <f t="shared" si="74"/>
        <v>60.079051383399218</v>
      </c>
      <c r="AA274" s="853">
        <f t="shared" si="75"/>
        <v>17.640316205533598</v>
      </c>
      <c r="AB274" s="854">
        <v>12</v>
      </c>
      <c r="AC274" s="833">
        <v>2.5299999999999998</v>
      </c>
      <c r="AD274" s="833">
        <v>3.63</v>
      </c>
      <c r="AE274" s="833">
        <v>1.1499999999999999</v>
      </c>
      <c r="AF274" s="833">
        <v>0.98</v>
      </c>
      <c r="AG274" s="833">
        <v>5.8999999999999995</v>
      </c>
      <c r="AH274" s="833">
        <v>-31</v>
      </c>
      <c r="AI274" s="833">
        <v>8.5</v>
      </c>
      <c r="AJ274" s="833">
        <v>7.3999999999999995</v>
      </c>
      <c r="AK274" s="833">
        <v>5</v>
      </c>
      <c r="AL274" s="845">
        <v>12390</v>
      </c>
      <c r="AM274" s="839">
        <v>0.4</v>
      </c>
      <c r="AN274" s="833">
        <v>0.22</v>
      </c>
      <c r="AO274" s="711">
        <f t="shared" si="76"/>
        <v>-6.0781055082676545</v>
      </c>
      <c r="AP274" s="712">
        <f t="shared" si="77"/>
        <v>11.562210697265943</v>
      </c>
      <c r="AQ274" s="855">
        <f t="shared" si="78"/>
        <v>-12.345349666564442</v>
      </c>
      <c r="AR274" s="624">
        <f>INDEX(Historical!$C$7:$C$1259,MATCH(B274,Historical!$B$7:$B$1281,0))*IF(AH274="n/a",1.03,IF(AH274&lt;0,1.01,IF(AH274&gt;10,1.1,(1+AH274/100))))</f>
        <v>1.4947999999999999</v>
      </c>
      <c r="AS274" s="853">
        <f t="shared" si="79"/>
        <v>1.6218579999999998</v>
      </c>
      <c r="AT274" s="853">
        <f t="shared" si="83"/>
        <v>1.7029508999999998</v>
      </c>
      <c r="AU274" s="853">
        <f t="shared" si="83"/>
        <v>1.7880984449999999</v>
      </c>
      <c r="AV274" s="853">
        <f t="shared" si="83"/>
        <v>1.8775033672500001</v>
      </c>
      <c r="AW274" s="624">
        <f t="shared" si="80"/>
        <v>8.4852107122499998</v>
      </c>
      <c r="AX274" s="719">
        <f t="shared" si="81"/>
        <v>19.012347551534841</v>
      </c>
      <c r="AY274" s="900">
        <v>0.82</v>
      </c>
      <c r="AZ274" s="839">
        <v>80.320000000000007</v>
      </c>
      <c r="BA274" s="839">
        <v>-6.419999999999999</v>
      </c>
      <c r="BB274" s="839">
        <v>4.01</v>
      </c>
      <c r="BC274" s="839">
        <v>26</v>
      </c>
      <c r="BD274" s="874"/>
      <c r="BE274" s="597">
        <v>2017</v>
      </c>
      <c r="BF274" s="865">
        <f t="shared" si="82"/>
        <v>0</v>
      </c>
      <c r="BG274" s="849">
        <v>1.0999999999999999</v>
      </c>
    </row>
    <row r="275" spans="1:59" s="831" customFormat="1" ht="12.75" customHeight="1" x14ac:dyDescent="0.2">
      <c r="A275" s="848" t="s">
        <v>4659</v>
      </c>
      <c r="B275" s="578" t="s">
        <v>4649</v>
      </c>
      <c r="C275" s="898" t="s">
        <v>108</v>
      </c>
      <c r="D275" s="898" t="s">
        <v>4272</v>
      </c>
      <c r="E275" s="705">
        <v>5</v>
      </c>
      <c r="F275" s="1153">
        <v>736</v>
      </c>
      <c r="G275" s="1153" t="s">
        <v>106</v>
      </c>
      <c r="H275" s="1153" t="s">
        <v>106</v>
      </c>
      <c r="I275" s="841">
        <v>42.24</v>
      </c>
      <c r="J275" s="624">
        <f t="shared" si="69"/>
        <v>3.5037878787878785</v>
      </c>
      <c r="K275" s="844">
        <v>0.37</v>
      </c>
      <c r="L275" s="854">
        <v>4</v>
      </c>
      <c r="M275" s="615">
        <f t="shared" si="70"/>
        <v>1.48</v>
      </c>
      <c r="N275" s="837" t="s">
        <v>148</v>
      </c>
      <c r="O275" s="706">
        <v>0.36</v>
      </c>
      <c r="P275" s="606">
        <v>44252</v>
      </c>
      <c r="Q275" s="606">
        <v>44270</v>
      </c>
      <c r="R275" s="615">
        <f t="shared" si="71"/>
        <v>2.7777777777777803</v>
      </c>
      <c r="S275" s="673">
        <f>IF(INDEX(Historical!$D$7:$D$1257,MATCH(B275,Historical!$B$7:$B$1281,0))=0,"n/a",(INDEX(Historical!$C$7:$C$1259,MATCH(B275,Historical!$B$7:$B$1281,0))/INDEX(Historical!$D$7:$D$1257,MATCH(B275,Historical!$B$7:$B$1281,0))-1)*100)</f>
        <v>5.1094890510948732</v>
      </c>
      <c r="T275" s="673">
        <f>IF(INDEX(Historical!$F$7:$F$1250,MATCH(B275,Historical!$B$7:$B$1281,0))=0,"n/a",((INDEX(Historical!$C$7:$C$1259,MATCH(B275,Historical!$B$7:$B$1281,0))/INDEX(Historical!$F$7:$F$1250,MATCH(B275,Historical!$B$7:$B$1281,0)))^(1/3)-1)*100)</f>
        <v>4.5515917149420382</v>
      </c>
      <c r="U275" s="673">
        <f>IF(INDEX(Historical!$H$7:$H$1250,MATCH(B275,Historical!$B$7:$B$1281,0))=0,"n/a",((INDEX(Historical!$C$7:$C$1259,MATCH(B275,Historical!$B$7:$B$1281,0))/INDEX(Historical!$H$7:$H$1250,MATCH(B275,Historical!$B$7:$B$1281,0)))^(1/5)-1)*100)</f>
        <v>3.0358033101851145</v>
      </c>
      <c r="V275" s="673">
        <f>IF(INDEX(Historical!$O$7:$O$1250,MATCH(B275,Historical!$B$7:$B$1281,0))=0,"n/a",((INDEX(Historical!$C$7:$C$1259,MATCH(B275,Historical!$B$7:$B$1281,0))/INDEX(Historical!$O$7:$O$1250,MATCH(B275,Historical!$B$7:$B$1281,0)))^(1/10)-1)*100)</f>
        <v>6.1875351764032471</v>
      </c>
      <c r="W275" s="674">
        <f t="shared" si="72"/>
        <v>0.49063208913339817</v>
      </c>
      <c r="X275" s="675">
        <f t="shared" si="73"/>
        <v>0.2710538669808138</v>
      </c>
      <c r="Y275" s="646"/>
      <c r="Z275" s="624">
        <f t="shared" si="74"/>
        <v>37</v>
      </c>
      <c r="AA275" s="853">
        <f t="shared" si="75"/>
        <v>10.56</v>
      </c>
      <c r="AB275" s="854">
        <v>12</v>
      </c>
      <c r="AC275" s="833">
        <v>4</v>
      </c>
      <c r="AD275" s="833" t="s">
        <v>136</v>
      </c>
      <c r="AE275" s="833">
        <v>3.33</v>
      </c>
      <c r="AF275" s="833">
        <v>0.99</v>
      </c>
      <c r="AG275" s="833">
        <v>9.4</v>
      </c>
      <c r="AH275" s="833">
        <v>15</v>
      </c>
      <c r="AI275" s="833" t="s">
        <v>136</v>
      </c>
      <c r="AJ275" s="833">
        <v>11.200000000000001</v>
      </c>
      <c r="AK275" s="833" t="s">
        <v>136</v>
      </c>
      <c r="AL275" s="845">
        <v>313.48</v>
      </c>
      <c r="AM275" s="839">
        <v>1.0999999999999999</v>
      </c>
      <c r="AN275" s="833">
        <v>0.1</v>
      </c>
      <c r="AO275" s="711">
        <f t="shared" si="76"/>
        <v>-4.0204088110270071</v>
      </c>
      <c r="AP275" s="712">
        <f t="shared" si="77"/>
        <v>6.5395911889729934</v>
      </c>
      <c r="AQ275" s="855">
        <f t="shared" si="78"/>
        <v>-31.835493106749457</v>
      </c>
      <c r="AR275" s="624">
        <f>INDEX(Historical!$C$7:$C$1259,MATCH(B275,Historical!$B$7:$B$1281,0))*IF(AH275="n/a",1.03,IF(AH275&lt;0,1.01,IF(AH275&gt;10,1.1,(1+AH275/100))))</f>
        <v>1.5840000000000001</v>
      </c>
      <c r="AS275" s="853">
        <f t="shared" si="79"/>
        <v>1.6315200000000001</v>
      </c>
      <c r="AT275" s="853">
        <f t="shared" si="83"/>
        <v>1.6804656000000002</v>
      </c>
      <c r="AU275" s="853">
        <f t="shared" si="83"/>
        <v>1.7308795680000002</v>
      </c>
      <c r="AV275" s="853">
        <f t="shared" si="83"/>
        <v>1.7828059550400002</v>
      </c>
      <c r="AW275" s="624">
        <f t="shared" si="80"/>
        <v>8.4096711230400008</v>
      </c>
      <c r="AX275" s="719">
        <f t="shared" si="81"/>
        <v>19.909259287499999</v>
      </c>
      <c r="AY275" s="900">
        <v>0.13</v>
      </c>
      <c r="AZ275" s="839">
        <v>45.6</v>
      </c>
      <c r="BA275" s="839">
        <v>-11.15</v>
      </c>
      <c r="BB275" s="839">
        <v>1.53</v>
      </c>
      <c r="BC275" s="839">
        <v>9.89</v>
      </c>
      <c r="BD275" s="874"/>
      <c r="BE275" s="597">
        <v>2017</v>
      </c>
      <c r="BF275" s="865">
        <f t="shared" si="82"/>
        <v>0</v>
      </c>
      <c r="BG275" s="849">
        <v>1.0999999999999999</v>
      </c>
    </row>
    <row r="276" spans="1:59" s="831" customFormat="1" ht="12.75" customHeight="1" x14ac:dyDescent="0.2">
      <c r="A276" s="848" t="s">
        <v>4660</v>
      </c>
      <c r="B276" s="578" t="s">
        <v>4650</v>
      </c>
      <c r="C276" s="898" t="s">
        <v>108</v>
      </c>
      <c r="D276" s="898" t="s">
        <v>4272</v>
      </c>
      <c r="E276" s="705">
        <v>5</v>
      </c>
      <c r="F276" s="1153">
        <v>737</v>
      </c>
      <c r="G276" s="1153" t="s">
        <v>106</v>
      </c>
      <c r="H276" s="1153" t="s">
        <v>106</v>
      </c>
      <c r="I276" s="841">
        <v>33.799999999999997</v>
      </c>
      <c r="J276" s="624">
        <f t="shared" si="69"/>
        <v>1.1834319526627219</v>
      </c>
      <c r="K276" s="844">
        <v>0.1</v>
      </c>
      <c r="L276" s="854">
        <v>4</v>
      </c>
      <c r="M276" s="615">
        <f t="shared" si="70"/>
        <v>0.4</v>
      </c>
      <c r="N276" s="837" t="s">
        <v>148</v>
      </c>
      <c r="O276" s="706">
        <v>0.09</v>
      </c>
      <c r="P276" s="606">
        <v>44253</v>
      </c>
      <c r="Q276" s="606">
        <v>44270</v>
      </c>
      <c r="R276" s="615">
        <f t="shared" si="71"/>
        <v>11.111111111111121</v>
      </c>
      <c r="S276" s="673">
        <f>IF(INDEX(Historical!$D$7:$D$1257,MATCH(B276,Historical!$B$7:$B$1281,0))=0,"n/a",(INDEX(Historical!$C$7:$C$1259,MATCH(B276,Historical!$B$7:$B$1281,0))/INDEX(Historical!$D$7:$D$1257,MATCH(B276,Historical!$B$7:$B$1281,0))-1)*100)</f>
        <v>84.615384615384599</v>
      </c>
      <c r="T276" s="673">
        <f>IF(INDEX(Historical!$F$7:$F$1250,MATCH(B276,Historical!$B$7:$B$1281,0))=0,"n/a",((INDEX(Historical!$C$7:$C$1259,MATCH(B276,Historical!$B$7:$B$1281,0))/INDEX(Historical!$F$7:$F$1250,MATCH(B276,Historical!$B$7:$B$1281,0)))^(1/3)-1)*100)</f>
        <v>53.261886478710622</v>
      </c>
      <c r="U276" s="673">
        <f>IF(INDEX(Historical!$H$7:$H$1250,MATCH(B276,Historical!$B$7:$B$1281,0))=0,"n/a",((INDEX(Historical!$C$7:$C$1259,MATCH(B276,Historical!$B$7:$B$1281,0))/INDEX(Historical!$H$7:$H$1250,MATCH(B276,Historical!$B$7:$B$1281,0)))^(1/5)-1)*100)</f>
        <v>35.096003852061351</v>
      </c>
      <c r="V276" s="673">
        <f>IF(INDEX(Historical!$O$7:$O$1250,MATCH(B276,Historical!$B$7:$B$1281,0))=0,"n/a",((INDEX(Historical!$C$7:$C$1259,MATCH(B276,Historical!$B$7:$B$1281,0))/INDEX(Historical!$O$7:$O$1250,MATCH(B276,Historical!$B$7:$B$1281,0)))^(1/10)-1)*100)</f>
        <v>24.175307723787576</v>
      </c>
      <c r="W276" s="674">
        <f t="shared" si="72"/>
        <v>1.4517293534811235</v>
      </c>
      <c r="X276" s="675">
        <f t="shared" si="73"/>
        <v>1.0700001174408946</v>
      </c>
      <c r="Y276" s="646"/>
      <c r="Z276" s="624">
        <f t="shared" si="74"/>
        <v>12.944983818770229</v>
      </c>
      <c r="AA276" s="853">
        <f t="shared" si="75"/>
        <v>10.938511326860841</v>
      </c>
      <c r="AB276" s="854">
        <v>12</v>
      </c>
      <c r="AC276" s="833">
        <v>3.09</v>
      </c>
      <c r="AD276" s="833" t="s">
        <v>136</v>
      </c>
      <c r="AE276" s="833">
        <v>4.72</v>
      </c>
      <c r="AF276" s="833">
        <v>1.66</v>
      </c>
      <c r="AG276" s="833">
        <v>16.7</v>
      </c>
      <c r="AH276" s="833">
        <v>41.099999999999994</v>
      </c>
      <c r="AI276" s="833">
        <v>-21.59</v>
      </c>
      <c r="AJ276" s="833">
        <v>32.800000000000004</v>
      </c>
      <c r="AK276" s="833" t="s">
        <v>136</v>
      </c>
      <c r="AL276" s="845">
        <v>380.02</v>
      </c>
      <c r="AM276" s="839">
        <v>7.3999999999999995</v>
      </c>
      <c r="AN276" s="833">
        <v>0.19</v>
      </c>
      <c r="AO276" s="711">
        <f t="shared" si="76"/>
        <v>25.340924477863233</v>
      </c>
      <c r="AP276" s="712">
        <f t="shared" si="77"/>
        <v>36.279435804724073</v>
      </c>
      <c r="AQ276" s="855">
        <f t="shared" si="78"/>
        <v>-10.165760542383151</v>
      </c>
      <c r="AR276" s="624">
        <f>INDEX(Historical!$C$7:$C$1259,MATCH(B276,Historical!$B$7:$B$1281,0))*IF(AH276="n/a",1.03,IF(AH276&lt;0,1.01,IF(AH276&gt;10,1.1,(1+AH276/100))))</f>
        <v>0.39600000000000002</v>
      </c>
      <c r="AS276" s="853">
        <f t="shared" si="79"/>
        <v>0.39996000000000004</v>
      </c>
      <c r="AT276" s="853">
        <f t="shared" si="83"/>
        <v>0.41195880000000007</v>
      </c>
      <c r="AU276" s="853">
        <f t="shared" si="83"/>
        <v>0.42431756400000009</v>
      </c>
      <c r="AV276" s="853">
        <f t="shared" si="83"/>
        <v>0.4370470909200001</v>
      </c>
      <c r="AW276" s="624">
        <f t="shared" si="80"/>
        <v>2.0692834549200003</v>
      </c>
      <c r="AX276" s="719">
        <f t="shared" si="81"/>
        <v>6.1221403991715988</v>
      </c>
      <c r="AY276" s="900">
        <v>0.97</v>
      </c>
      <c r="AZ276" s="839">
        <v>207.27</v>
      </c>
      <c r="BA276" s="839">
        <v>-7.75</v>
      </c>
      <c r="BB276" s="839">
        <v>16.739999999999998</v>
      </c>
      <c r="BC276" s="839">
        <v>71.040000000000006</v>
      </c>
      <c r="BD276" s="874"/>
      <c r="BE276" s="597">
        <v>2017</v>
      </c>
      <c r="BF276" s="865">
        <f t="shared" si="82"/>
        <v>0</v>
      </c>
      <c r="BG276" s="849">
        <v>1.7000000000000002</v>
      </c>
    </row>
    <row r="277" spans="1:59" s="831" customFormat="1" ht="12.75" customHeight="1" x14ac:dyDescent="0.2">
      <c r="A277" s="848" t="s">
        <v>4658</v>
      </c>
      <c r="B277" s="578" t="s">
        <v>4648</v>
      </c>
      <c r="C277" s="898" t="s">
        <v>108</v>
      </c>
      <c r="D277" s="898" t="s">
        <v>4268</v>
      </c>
      <c r="E277" s="705">
        <v>5</v>
      </c>
      <c r="F277" s="1153">
        <v>738</v>
      </c>
      <c r="G277" s="1153" t="s">
        <v>106</v>
      </c>
      <c r="H277" s="1153" t="s">
        <v>106</v>
      </c>
      <c r="I277" s="841">
        <v>64.06</v>
      </c>
      <c r="J277" s="624">
        <f t="shared" si="69"/>
        <v>0.93662191695285668</v>
      </c>
      <c r="K277" s="844">
        <v>0.15</v>
      </c>
      <c r="L277" s="854">
        <v>4</v>
      </c>
      <c r="M277" s="615">
        <f t="shared" si="70"/>
        <v>0.6</v>
      </c>
      <c r="N277" s="837" t="s">
        <v>148</v>
      </c>
      <c r="O277" s="706">
        <v>0.1133</v>
      </c>
      <c r="P277" s="606">
        <v>44253</v>
      </c>
      <c r="Q277" s="606">
        <v>44270</v>
      </c>
      <c r="R277" s="615">
        <f t="shared" si="71"/>
        <v>32.391879964695498</v>
      </c>
      <c r="S277" s="673">
        <f>IF(INDEX(Historical!$D$7:$D$1257,MATCH(B277,Historical!$B$7:$B$1281,0))=0,"n/a",(INDEX(Historical!$C$7:$C$1259,MATCH(B277,Historical!$B$7:$B$1281,0))/INDEX(Historical!$D$7:$D$1257,MATCH(B277,Historical!$B$7:$B$1281,0))-1)*100)</f>
        <v>13.333333333333353</v>
      </c>
      <c r="T277" s="673">
        <f>IF(INDEX(Historical!$F$7:$F$1250,MATCH(B277,Historical!$B$7:$B$1281,0))=0,"n/a",((INDEX(Historical!$C$7:$C$1259,MATCH(B277,Historical!$B$7:$B$1281,0))/INDEX(Historical!$F$7:$F$1250,MATCH(B277,Historical!$B$7:$B$1281,0)))^(1/3)-1)*100)</f>
        <v>50.36945962049748</v>
      </c>
      <c r="U277" s="673" t="str">
        <f>IF(INDEX(Historical!$H$7:$H$1250,MATCH(B277,Historical!$B$7:$B$1281,0))=0,"n/a",((INDEX(Historical!$C$7:$C$1259,MATCH(B277,Historical!$B$7:$B$1281,0))/INDEX(Historical!$H$7:$H$1250,MATCH(B277,Historical!$B$7:$B$1281,0)))^(1/5)-1)*100)</f>
        <v>n/a</v>
      </c>
      <c r="V277" s="673" t="str">
        <f>IF(INDEX(Historical!$O$7:$O$1250,MATCH(B277,Historical!$B$7:$B$1281,0))=0,"n/a",((INDEX(Historical!$C$7:$C$1259,MATCH(B277,Historical!$B$7:$B$1281,0))/INDEX(Historical!$O$7:$O$1250,MATCH(B277,Historical!$B$7:$B$1281,0)))^(1/10)-1)*100)</f>
        <v>n/a</v>
      </c>
      <c r="W277" s="674" t="str">
        <f t="shared" si="72"/>
        <v>n/a</v>
      </c>
      <c r="X277" s="675" t="str">
        <f t="shared" si="73"/>
        <v>n/a</v>
      </c>
      <c r="Y277" s="646"/>
      <c r="Z277" s="624">
        <f t="shared" si="74"/>
        <v>14.492753623188406</v>
      </c>
      <c r="AA277" s="853">
        <f t="shared" si="75"/>
        <v>15.473429951690823</v>
      </c>
      <c r="AB277" s="854">
        <v>12</v>
      </c>
      <c r="AC277" s="833">
        <v>4.1399999999999997</v>
      </c>
      <c r="AD277" s="833" t="s">
        <v>136</v>
      </c>
      <c r="AE277" s="833">
        <v>1.74</v>
      </c>
      <c r="AF277" s="833">
        <v>1.84</v>
      </c>
      <c r="AG277" s="833">
        <v>13.900000000000002</v>
      </c>
      <c r="AH277" s="833">
        <v>13.700000000000001</v>
      </c>
      <c r="AI277" s="833">
        <v>13.36</v>
      </c>
      <c r="AJ277" s="833">
        <v>39.6</v>
      </c>
      <c r="AK277" s="833">
        <v>-9.27</v>
      </c>
      <c r="AL277" s="845">
        <v>6630</v>
      </c>
      <c r="AM277" s="839">
        <v>3</v>
      </c>
      <c r="AN277" s="833">
        <v>0.37</v>
      </c>
      <c r="AO277" s="711" t="str">
        <f t="shared" si="76"/>
        <v>n/a</v>
      </c>
      <c r="AP277" s="712" t="str">
        <f t="shared" si="77"/>
        <v>n/a</v>
      </c>
      <c r="AQ277" s="855">
        <f t="shared" si="78"/>
        <v>12.489231309018333</v>
      </c>
      <c r="AR277" s="624">
        <f>INDEX(Historical!$C$7:$C$1259,MATCH(B277,Historical!$B$7:$B$1281,0))*IF(AH277="n/a",1.03,IF(AH277&lt;0,1.01,IF(AH277&gt;10,1.1,(1+AH277/100))))</f>
        <v>0.49866666666666676</v>
      </c>
      <c r="AS277" s="853">
        <f t="shared" si="79"/>
        <v>0.54853333333333343</v>
      </c>
      <c r="AT277" s="853">
        <f t="shared" si="83"/>
        <v>0.55401866666666677</v>
      </c>
      <c r="AU277" s="853">
        <f t="shared" si="83"/>
        <v>0.55955885333333344</v>
      </c>
      <c r="AV277" s="853">
        <f t="shared" si="83"/>
        <v>0.56515444186666675</v>
      </c>
      <c r="AW277" s="624">
        <f t="shared" si="80"/>
        <v>2.7259319618666673</v>
      </c>
      <c r="AX277" s="719">
        <f t="shared" si="81"/>
        <v>4.255279366011032</v>
      </c>
      <c r="AY277" s="900">
        <v>1.54</v>
      </c>
      <c r="AZ277" s="839">
        <v>175.41</v>
      </c>
      <c r="BA277" s="839">
        <v>-7.08</v>
      </c>
      <c r="BB277" s="839">
        <v>7.2700000000000005</v>
      </c>
      <c r="BC277" s="839">
        <v>44.37</v>
      </c>
      <c r="BD277" s="874"/>
      <c r="BE277" s="597">
        <v>2017</v>
      </c>
      <c r="BF277" s="865">
        <f t="shared" si="82"/>
        <v>0</v>
      </c>
      <c r="BG277" s="849">
        <v>1.7999999999999998</v>
      </c>
    </row>
    <row r="278" spans="1:59" s="831" customFormat="1" ht="12.75" customHeight="1" x14ac:dyDescent="0.2">
      <c r="A278" s="848" t="s">
        <v>4654</v>
      </c>
      <c r="B278" s="578" t="s">
        <v>4644</v>
      </c>
      <c r="C278" s="898" t="s">
        <v>112</v>
      </c>
      <c r="D278" s="898" t="s">
        <v>4290</v>
      </c>
      <c r="E278" s="705">
        <v>5</v>
      </c>
      <c r="F278" s="1153">
        <v>739</v>
      </c>
      <c r="G278" s="1153" t="s">
        <v>106</v>
      </c>
      <c r="H278" s="1153" t="s">
        <v>106</v>
      </c>
      <c r="I278" s="841">
        <v>240.41</v>
      </c>
      <c r="J278" s="624">
        <f t="shared" si="69"/>
        <v>0.33276486003078076</v>
      </c>
      <c r="K278" s="844">
        <v>0.2</v>
      </c>
      <c r="L278" s="854">
        <v>4</v>
      </c>
      <c r="M278" s="615">
        <f t="shared" si="70"/>
        <v>0.8</v>
      </c>
      <c r="N278" s="837" t="s">
        <v>325</v>
      </c>
      <c r="O278" s="706">
        <v>0.15</v>
      </c>
      <c r="P278" s="606">
        <v>44257</v>
      </c>
      <c r="Q278" s="606">
        <v>44272</v>
      </c>
      <c r="R278" s="615">
        <f t="shared" si="71"/>
        <v>33.33333333333335</v>
      </c>
      <c r="S278" s="673">
        <f>IF(INDEX(Historical!$D$7:$D$1257,MATCH(B278,Historical!$B$7:$B$1281,0))=0,"n/a",(INDEX(Historical!$C$7:$C$1259,MATCH(B278,Historical!$B$7:$B$1281,0))/INDEX(Historical!$D$7:$D$1257,MATCH(B278,Historical!$B$7:$B$1281,0))-1)*100)</f>
        <v>33.120035304501314</v>
      </c>
      <c r="T278" s="673">
        <f>IF(INDEX(Historical!$F$7:$F$1250,MATCH(B278,Historical!$B$7:$B$1281,0))=0,"n/a",((INDEX(Historical!$C$7:$C$1259,MATCH(B278,Historical!$B$7:$B$1281,0))/INDEX(Historical!$F$7:$F$1250,MATCH(B278,Historical!$B$7:$B$1281,0)))^(1/3)-1)*100)</f>
        <v>31.254993061723148</v>
      </c>
      <c r="U278" s="673" t="str">
        <f>IF(INDEX(Historical!$H$7:$H$1250,MATCH(B278,Historical!$B$7:$B$1281,0))=0,"n/a",((INDEX(Historical!$C$7:$C$1259,MATCH(B278,Historical!$B$7:$B$1281,0))/INDEX(Historical!$H$7:$H$1250,MATCH(B278,Historical!$B$7:$B$1281,0)))^(1/5)-1)*100)</f>
        <v>n/a</v>
      </c>
      <c r="V278" s="673" t="str">
        <f>IF(INDEX(Historical!$O$7:$O$1250,MATCH(B278,Historical!$B$7:$B$1281,0))=0,"n/a",((INDEX(Historical!$C$7:$C$1259,MATCH(B278,Historical!$B$7:$B$1281,0))/INDEX(Historical!$O$7:$O$1250,MATCH(B278,Historical!$B$7:$B$1281,0)))^(1/10)-1)*100)</f>
        <v>n/a</v>
      </c>
      <c r="W278" s="674" t="str">
        <f t="shared" si="72"/>
        <v>n/a</v>
      </c>
      <c r="X278" s="675" t="str">
        <f t="shared" si="73"/>
        <v>n/a</v>
      </c>
      <c r="Y278" s="646"/>
      <c r="Z278" s="624">
        <f t="shared" si="74"/>
        <v>14.084507042253522</v>
      </c>
      <c r="AA278" s="853">
        <f t="shared" si="75"/>
        <v>42.325704225352112</v>
      </c>
      <c r="AB278" s="854">
        <v>12</v>
      </c>
      <c r="AC278" s="833">
        <v>5.68</v>
      </c>
      <c r="AD278" s="833">
        <v>2.67</v>
      </c>
      <c r="AE278" s="833">
        <v>6.89</v>
      </c>
      <c r="AF278" s="833">
        <v>8.4700000000000006</v>
      </c>
      <c r="AG278" s="833">
        <v>21.5</v>
      </c>
      <c r="AH278" s="833">
        <v>11.200000000000001</v>
      </c>
      <c r="AI278" s="833">
        <v>14.399999999999999</v>
      </c>
      <c r="AJ278" s="833">
        <v>19</v>
      </c>
      <c r="AK278" s="833">
        <v>15.89</v>
      </c>
      <c r="AL278" s="845">
        <v>27660</v>
      </c>
      <c r="AM278" s="839">
        <v>0.2</v>
      </c>
      <c r="AN278" s="833">
        <v>0</v>
      </c>
      <c r="AO278" s="711" t="str">
        <f t="shared" si="76"/>
        <v>n/a</v>
      </c>
      <c r="AP278" s="712" t="str">
        <f t="shared" si="77"/>
        <v>n/a</v>
      </c>
      <c r="AQ278" s="855">
        <f t="shared" si="78"/>
        <v>299.16508129886006</v>
      </c>
      <c r="AR278" s="624">
        <f>INDEX(Historical!$C$7:$C$1259,MATCH(B278,Historical!$B$7:$B$1281,0))*IF(AH278="n/a",1.03,IF(AH278&lt;0,1.01,IF(AH278&gt;10,1.1,(1+AH278/100))))</f>
        <v>0.66362999999999994</v>
      </c>
      <c r="AS278" s="853">
        <f t="shared" si="79"/>
        <v>0.729993</v>
      </c>
      <c r="AT278" s="853">
        <f t="shared" si="83"/>
        <v>0.8029923000000001</v>
      </c>
      <c r="AU278" s="853">
        <f t="shared" si="83"/>
        <v>0.88329153000000016</v>
      </c>
      <c r="AV278" s="853">
        <f t="shared" si="83"/>
        <v>0.97162068300000026</v>
      </c>
      <c r="AW278" s="624">
        <f t="shared" si="80"/>
        <v>4.0515275129999999</v>
      </c>
      <c r="AX278" s="719">
        <f t="shared" si="81"/>
        <v>1.6852574822178779</v>
      </c>
      <c r="AY278" s="900">
        <v>1.02</v>
      </c>
      <c r="AZ278" s="839">
        <v>102.01</v>
      </c>
      <c r="BA278" s="839">
        <v>-0.59</v>
      </c>
      <c r="BB278" s="839">
        <v>10.83</v>
      </c>
      <c r="BC278" s="839">
        <v>21.5</v>
      </c>
      <c r="BD278" s="874"/>
      <c r="BE278" s="597">
        <v>2017</v>
      </c>
      <c r="BF278" s="865">
        <f t="shared" si="82"/>
        <v>0</v>
      </c>
      <c r="BG278" s="849">
        <v>16.2</v>
      </c>
    </row>
    <row r="279" spans="1:59" s="831" customFormat="1" ht="12.75" customHeight="1" x14ac:dyDescent="0.2">
      <c r="A279" s="848" t="s">
        <v>4657</v>
      </c>
      <c r="B279" s="578" t="s">
        <v>4647</v>
      </c>
      <c r="C279" s="898" t="s">
        <v>4126</v>
      </c>
      <c r="D279" s="898" t="s">
        <v>4259</v>
      </c>
      <c r="E279" s="705">
        <v>5</v>
      </c>
      <c r="F279" s="1153">
        <v>740</v>
      </c>
      <c r="G279" s="1153" t="s">
        <v>106</v>
      </c>
      <c r="H279" s="1153" t="s">
        <v>106</v>
      </c>
      <c r="I279" s="841">
        <v>42.82</v>
      </c>
      <c r="J279" s="624">
        <f t="shared" si="69"/>
        <v>1.0042036431574031</v>
      </c>
      <c r="K279" s="844">
        <v>0.1075</v>
      </c>
      <c r="L279" s="854">
        <v>4</v>
      </c>
      <c r="M279" s="615">
        <f t="shared" si="70"/>
        <v>0.43</v>
      </c>
      <c r="N279" s="837" t="s">
        <v>325</v>
      </c>
      <c r="O279" s="706">
        <v>9.7500000000000003E-2</v>
      </c>
      <c r="P279" s="606">
        <v>44264</v>
      </c>
      <c r="Q279" s="606">
        <v>44274</v>
      </c>
      <c r="R279" s="615">
        <f t="shared" si="71"/>
        <v>10.25641025641025</v>
      </c>
      <c r="S279" s="673">
        <f>IF(INDEX(Historical!$D$7:$D$1257,MATCH(B279,Historical!$B$7:$B$1281,0))=0,"n/a",(INDEX(Historical!$C$7:$C$1259,MATCH(B279,Historical!$B$7:$B$1281,0))/INDEX(Historical!$D$7:$D$1257,MATCH(B279,Historical!$B$7:$B$1281,0))-1)*100)</f>
        <v>14.705882352941169</v>
      </c>
      <c r="T279" s="673">
        <f>IF(INDEX(Historical!$F$7:$F$1250,MATCH(B279,Historical!$B$7:$B$1281,0))=0,"n/a",((INDEX(Historical!$C$7:$C$1259,MATCH(B279,Historical!$B$7:$B$1281,0))/INDEX(Historical!$F$7:$F$1250,MATCH(B279,Historical!$B$7:$B$1281,0)))^(1/3)-1)*100)</f>
        <v>17.566734386037886</v>
      </c>
      <c r="U279" s="673" t="str">
        <f>IF(INDEX(Historical!$H$7:$H$1250,MATCH(B279,Historical!$B$7:$B$1281,0))=0,"n/a",((INDEX(Historical!$C$7:$C$1259,MATCH(B279,Historical!$B$7:$B$1281,0))/INDEX(Historical!$H$7:$H$1250,MATCH(B279,Historical!$B$7:$B$1281,0)))^(1/5)-1)*100)</f>
        <v>n/a</v>
      </c>
      <c r="V279" s="673" t="str">
        <f>IF(INDEX(Historical!$O$7:$O$1250,MATCH(B279,Historical!$B$7:$B$1281,0))=0,"n/a",((INDEX(Historical!$C$7:$C$1259,MATCH(B279,Historical!$B$7:$B$1281,0))/INDEX(Historical!$O$7:$O$1250,MATCH(B279,Historical!$B$7:$B$1281,0)))^(1/10)-1)*100)</f>
        <v>n/a</v>
      </c>
      <c r="W279" s="674" t="str">
        <f t="shared" si="72"/>
        <v>n/a</v>
      </c>
      <c r="X279" s="675" t="str">
        <f t="shared" si="73"/>
        <v>n/a</v>
      </c>
      <c r="Y279" s="646"/>
      <c r="Z279" s="624">
        <f t="shared" si="74"/>
        <v>27.215189873417721</v>
      </c>
      <c r="AA279" s="853">
        <f t="shared" si="75"/>
        <v>27.101265822784811</v>
      </c>
      <c r="AB279" s="854">
        <v>12</v>
      </c>
      <c r="AC279" s="833">
        <v>1.58</v>
      </c>
      <c r="AD279" s="833">
        <v>2.57</v>
      </c>
      <c r="AE279" s="833">
        <v>2.16</v>
      </c>
      <c r="AF279" s="833">
        <v>4.55</v>
      </c>
      <c r="AG279" s="833">
        <v>18</v>
      </c>
      <c r="AH279" s="833">
        <v>0.8</v>
      </c>
      <c r="AI279" s="833">
        <v>13.170000000000002</v>
      </c>
      <c r="AJ279" s="833">
        <v>7.5</v>
      </c>
      <c r="AK279" s="833">
        <v>10.84</v>
      </c>
      <c r="AL279" s="845">
        <v>8020</v>
      </c>
      <c r="AM279" s="839">
        <v>0.70000000000000007</v>
      </c>
      <c r="AN279" s="833">
        <v>0.89</v>
      </c>
      <c r="AO279" s="711" t="str">
        <f t="shared" si="76"/>
        <v>n/a</v>
      </c>
      <c r="AP279" s="712" t="str">
        <f t="shared" si="77"/>
        <v>n/a</v>
      </c>
      <c r="AQ279" s="855">
        <f t="shared" si="78"/>
        <v>134.10421183137018</v>
      </c>
      <c r="AR279" s="624">
        <f>INDEX(Historical!$C$7:$C$1259,MATCH(B279,Historical!$B$7:$B$1281,0))*IF(AH279="n/a",1.03,IF(AH279&lt;0,1.01,IF(AH279&gt;10,1.1,(1+AH279/100))))</f>
        <v>0.39312000000000002</v>
      </c>
      <c r="AS279" s="853">
        <f t="shared" si="79"/>
        <v>0.43243200000000004</v>
      </c>
      <c r="AT279" s="853">
        <f t="shared" si="83"/>
        <v>0.47567520000000008</v>
      </c>
      <c r="AU279" s="853">
        <f t="shared" si="83"/>
        <v>0.52324272000000016</v>
      </c>
      <c r="AV279" s="853">
        <f t="shared" si="83"/>
        <v>0.57556699200000028</v>
      </c>
      <c r="AW279" s="624">
        <f t="shared" si="80"/>
        <v>2.4000369120000005</v>
      </c>
      <c r="AX279" s="719">
        <f t="shared" si="81"/>
        <v>5.6049437459131255</v>
      </c>
      <c r="AY279" s="900">
        <v>1.41</v>
      </c>
      <c r="AZ279" s="839">
        <v>65.14</v>
      </c>
      <c r="BA279" s="839">
        <v>-4.4799999999999995</v>
      </c>
      <c r="BB279" s="839">
        <v>3.02</v>
      </c>
      <c r="BC279" s="839">
        <v>7.4300000000000006</v>
      </c>
      <c r="BD279" s="874"/>
      <c r="BE279" s="597">
        <v>2017</v>
      </c>
      <c r="BF279" s="865">
        <f t="shared" si="82"/>
        <v>0</v>
      </c>
      <c r="BG279" s="849">
        <v>6.5</v>
      </c>
    </row>
    <row r="280" spans="1:59" s="831" customFormat="1" ht="12.75" customHeight="1" x14ac:dyDescent="0.2">
      <c r="A280" s="848" t="s">
        <v>4661</v>
      </c>
      <c r="B280" s="578" t="s">
        <v>4651</v>
      </c>
      <c r="C280" s="898" t="s">
        <v>108</v>
      </c>
      <c r="D280" s="898" t="s">
        <v>4272</v>
      </c>
      <c r="E280" s="705">
        <v>5</v>
      </c>
      <c r="F280" s="1153">
        <v>741</v>
      </c>
      <c r="G280" s="1153" t="s">
        <v>106</v>
      </c>
      <c r="H280" s="1153" t="s">
        <v>106</v>
      </c>
      <c r="I280" s="841">
        <v>14.25</v>
      </c>
      <c r="J280" s="624">
        <f t="shared" si="69"/>
        <v>3.0877192982456143</v>
      </c>
      <c r="K280" s="844">
        <v>0.11</v>
      </c>
      <c r="L280" s="854">
        <v>4</v>
      </c>
      <c r="M280" s="615">
        <f t="shared" si="70"/>
        <v>0.44</v>
      </c>
      <c r="N280" s="837" t="s">
        <v>325</v>
      </c>
      <c r="O280" s="706">
        <v>0.1</v>
      </c>
      <c r="P280" s="606">
        <v>44266</v>
      </c>
      <c r="Q280" s="606">
        <v>44281</v>
      </c>
      <c r="R280" s="615">
        <f t="shared" si="71"/>
        <v>9.9999999999999947</v>
      </c>
      <c r="S280" s="673">
        <f>IF(INDEX(Historical!$D$7:$D$1257,MATCH(B280,Historical!$B$7:$B$1281,0))=0,"n/a",(INDEX(Historical!$C$7:$C$1259,MATCH(B280,Historical!$B$7:$B$1281,0))/INDEX(Historical!$D$7:$D$1257,MATCH(B280,Historical!$B$7:$B$1281,0))-1)*100)</f>
        <v>14.285714285714279</v>
      </c>
      <c r="T280" s="673">
        <f>IF(INDEX(Historical!$F$7:$F$1250,MATCH(B280,Historical!$B$7:$B$1281,0))=0,"n/a",((INDEX(Historical!$C$7:$C$1259,MATCH(B280,Historical!$B$7:$B$1281,0))/INDEX(Historical!$F$7:$F$1250,MATCH(B280,Historical!$B$7:$B$1281,0)))^(1/3)-1)*100)</f>
        <v>13.998396445113137</v>
      </c>
      <c r="U280" s="673">
        <f>IF(INDEX(Historical!$H$7:$H$1250,MATCH(B280,Historical!$B$7:$B$1281,0))=0,"n/a",((INDEX(Historical!$C$7:$C$1259,MATCH(B280,Historical!$B$7:$B$1281,0))/INDEX(Historical!$H$7:$H$1250,MATCH(B280,Historical!$B$7:$B$1281,0)))^(1/5)-1)*100)</f>
        <v>10.756634324829006</v>
      </c>
      <c r="V280" s="673">
        <f>IF(INDEX(Historical!$O$7:$O$1250,MATCH(B280,Historical!$B$7:$B$1281,0))=0,"n/a",((INDEX(Historical!$C$7:$C$1259,MATCH(B280,Historical!$B$7:$B$1281,0))/INDEX(Historical!$O$7:$O$1250,MATCH(B280,Historical!$B$7:$B$1281,0)))^(1/10)-1)*100)</f>
        <v>16.751940226096163</v>
      </c>
      <c r="W280" s="674">
        <f t="shared" si="72"/>
        <v>0.64211274512980454</v>
      </c>
      <c r="X280" s="675">
        <f t="shared" si="73"/>
        <v>1.9208275580051795</v>
      </c>
      <c r="Y280" s="646"/>
      <c r="Z280" s="624">
        <f t="shared" si="74"/>
        <v>50</v>
      </c>
      <c r="AA280" s="853">
        <f t="shared" si="75"/>
        <v>16.193181818181817</v>
      </c>
      <c r="AB280" s="854">
        <v>12</v>
      </c>
      <c r="AC280" s="833">
        <v>0.88</v>
      </c>
      <c r="AD280" s="833">
        <v>2.33</v>
      </c>
      <c r="AE280" s="833">
        <v>2.5099999999999998</v>
      </c>
      <c r="AF280" s="833">
        <v>0.87</v>
      </c>
      <c r="AG280" s="833">
        <v>5.5</v>
      </c>
      <c r="AH280" s="833">
        <v>-14.799999999999999</v>
      </c>
      <c r="AI280" s="833">
        <v>12.950000000000001</v>
      </c>
      <c r="AJ280" s="833">
        <v>5.6000000000000005</v>
      </c>
      <c r="AK280" s="833">
        <v>7.0000000000000009</v>
      </c>
      <c r="AL280" s="845">
        <v>140.6</v>
      </c>
      <c r="AM280" s="839">
        <v>3.1</v>
      </c>
      <c r="AN280" s="833">
        <v>0</v>
      </c>
      <c r="AO280" s="711">
        <f t="shared" si="76"/>
        <v>-2.3488281951071954</v>
      </c>
      <c r="AP280" s="712">
        <f t="shared" si="77"/>
        <v>13.844353623074621</v>
      </c>
      <c r="AQ280" s="855">
        <f t="shared" si="78"/>
        <v>-20.871221187461529</v>
      </c>
      <c r="AR280" s="624">
        <f>INDEX(Historical!$C$7:$C$1259,MATCH(B280,Historical!$B$7:$B$1281,0))*IF(AH280="n/a",1.03,IF(AH280&lt;0,1.01,IF(AH280&gt;10,1.1,(1+AH280/100))))</f>
        <v>0.40400000000000003</v>
      </c>
      <c r="AS280" s="853">
        <f t="shared" si="79"/>
        <v>0.44440000000000007</v>
      </c>
      <c r="AT280" s="853">
        <f t="shared" si="83"/>
        <v>0.4755080000000001</v>
      </c>
      <c r="AU280" s="853">
        <f t="shared" si="83"/>
        <v>0.50879356000000009</v>
      </c>
      <c r="AV280" s="853">
        <f t="shared" si="83"/>
        <v>0.54440910920000007</v>
      </c>
      <c r="AW280" s="624">
        <f t="shared" si="80"/>
        <v>2.3771106692000004</v>
      </c>
      <c r="AX280" s="719">
        <f t="shared" si="81"/>
        <v>16.681478380350882</v>
      </c>
      <c r="AY280" s="900">
        <v>0.57999999999999996</v>
      </c>
      <c r="AZ280" s="839">
        <v>80.38</v>
      </c>
      <c r="BA280" s="839">
        <v>-5.33</v>
      </c>
      <c r="BB280" s="839">
        <v>6.64</v>
      </c>
      <c r="BC280" s="839">
        <v>31.52</v>
      </c>
      <c r="BD280" s="874"/>
      <c r="BE280" s="597">
        <v>2017</v>
      </c>
      <c r="BF280" s="865">
        <f t="shared" si="82"/>
        <v>0</v>
      </c>
      <c r="BG280" s="849">
        <v>0.6</v>
      </c>
    </row>
    <row r="281" spans="1:59" s="831" customFormat="1" ht="12.75" customHeight="1" x14ac:dyDescent="0.2">
      <c r="A281" s="848" t="s">
        <v>4670</v>
      </c>
      <c r="B281" s="578" t="s">
        <v>4667</v>
      </c>
      <c r="C281" s="898" t="s">
        <v>245</v>
      </c>
      <c r="D281" s="898" t="s">
        <v>4279</v>
      </c>
      <c r="E281" s="705">
        <v>5</v>
      </c>
      <c r="F281" s="1153">
        <v>742</v>
      </c>
      <c r="G281" s="1153" t="s">
        <v>106</v>
      </c>
      <c r="H281" s="1153" t="s">
        <v>106</v>
      </c>
      <c r="I281" s="841">
        <v>41.33</v>
      </c>
      <c r="J281" s="624">
        <f t="shared" si="69"/>
        <v>1.5969029760464555</v>
      </c>
      <c r="K281" s="844">
        <v>0.16500000000000001</v>
      </c>
      <c r="L281" s="854">
        <v>4</v>
      </c>
      <c r="M281" s="615">
        <f t="shared" si="70"/>
        <v>0.66</v>
      </c>
      <c r="N281" s="837" t="s">
        <v>488</v>
      </c>
      <c r="O281" s="706">
        <v>0.155</v>
      </c>
      <c r="P281" s="606">
        <v>44266</v>
      </c>
      <c r="Q281" s="606">
        <v>44281</v>
      </c>
      <c r="R281" s="615">
        <f t="shared" si="71"/>
        <v>6.4516129032258114</v>
      </c>
      <c r="S281" s="673">
        <f>IF(INDEX(Historical!$D$7:$D$1257,MATCH(B281,Historical!$B$7:$B$1281,0))=0,"n/a",(INDEX(Historical!$C$7:$C$1259,MATCH(B281,Historical!$B$7:$B$1281,0))/INDEX(Historical!$D$7:$D$1257,MATCH(B281,Historical!$B$7:$B$1281,0))-1)*100)</f>
        <v>10.714285714285698</v>
      </c>
      <c r="T281" s="673">
        <f>IF(INDEX(Historical!$F$7:$F$1250,MATCH(B281,Historical!$B$7:$B$1281,0))=0,"n/a",((INDEX(Historical!$C$7:$C$1259,MATCH(B281,Historical!$B$7:$B$1281,0))/INDEX(Historical!$F$7:$F$1250,MATCH(B281,Historical!$B$7:$B$1281,0)))^(1/3)-1)*100)</f>
        <v>8.9055846181262268</v>
      </c>
      <c r="U281" s="673" t="str">
        <f>IF(INDEX(Historical!$H$7:$H$1250,MATCH(B281,Historical!$B$7:$B$1281,0))=0,"n/a",((INDEX(Historical!$C$7:$C$1259,MATCH(B281,Historical!$B$7:$B$1281,0))/INDEX(Historical!$H$7:$H$1250,MATCH(B281,Historical!$B$7:$B$1281,0)))^(1/5)-1)*100)</f>
        <v>n/a</v>
      </c>
      <c r="V281" s="673" t="str">
        <f>IF(INDEX(Historical!$O$7:$O$1250,MATCH(B281,Historical!$B$7:$B$1281,0))=0,"n/a",((INDEX(Historical!$C$7:$C$1259,MATCH(B281,Historical!$B$7:$B$1281,0))/INDEX(Historical!$O$7:$O$1250,MATCH(B281,Historical!$B$7:$B$1281,0)))^(1/10)-1)*100)</f>
        <v>n/a</v>
      </c>
      <c r="W281" s="674" t="str">
        <f t="shared" si="72"/>
        <v>n/a</v>
      </c>
      <c r="X281" s="675" t="str">
        <f t="shared" si="73"/>
        <v>n/a</v>
      </c>
      <c r="Y281" s="646"/>
      <c r="Z281" s="624">
        <f t="shared" si="74"/>
        <v>51.5625</v>
      </c>
      <c r="AA281" s="853">
        <f t="shared" si="75"/>
        <v>32.2890625</v>
      </c>
      <c r="AB281" s="854">
        <v>12</v>
      </c>
      <c r="AC281" s="833">
        <v>1.28</v>
      </c>
      <c r="AD281" s="833">
        <v>6.5</v>
      </c>
      <c r="AE281" s="833">
        <v>1.89</v>
      </c>
      <c r="AF281" s="833">
        <v>3.14</v>
      </c>
      <c r="AG281" s="833">
        <v>10.299999999999999</v>
      </c>
      <c r="AH281" s="833">
        <v>-20</v>
      </c>
      <c r="AI281" s="833">
        <v>5.91</v>
      </c>
      <c r="AJ281" s="833">
        <v>41.5</v>
      </c>
      <c r="AK281" s="833">
        <v>5</v>
      </c>
      <c r="AL281" s="845">
        <v>3050</v>
      </c>
      <c r="AM281" s="839">
        <v>1.7000000000000002</v>
      </c>
      <c r="AN281" s="833">
        <v>0.34</v>
      </c>
      <c r="AO281" s="711" t="str">
        <f t="shared" si="76"/>
        <v>n/a</v>
      </c>
      <c r="AP281" s="712" t="str">
        <f t="shared" si="77"/>
        <v>n/a</v>
      </c>
      <c r="AQ281" s="855">
        <f t="shared" si="78"/>
        <v>112.27618932785552</v>
      </c>
      <c r="AR281" s="624">
        <f>INDEX(Historical!$C$7:$C$1259,MATCH(B281,Historical!$B$7:$B$1281,0))*IF(AH281="n/a",1.03,IF(AH281&lt;0,1.01,IF(AH281&gt;10,1.1,(1+AH281/100))))</f>
        <v>0.62619999999999998</v>
      </c>
      <c r="AS281" s="853">
        <f t="shared" si="79"/>
        <v>0.66320841999999991</v>
      </c>
      <c r="AT281" s="853">
        <f t="shared" si="83"/>
        <v>0.69636884099999996</v>
      </c>
      <c r="AU281" s="853">
        <f t="shared" si="83"/>
        <v>0.73118728305000003</v>
      </c>
      <c r="AV281" s="853">
        <f t="shared" si="83"/>
        <v>0.76774664720250008</v>
      </c>
      <c r="AW281" s="624">
        <f t="shared" si="80"/>
        <v>3.4847111912525</v>
      </c>
      <c r="AX281" s="719">
        <f t="shared" si="81"/>
        <v>8.4314328363234932</v>
      </c>
      <c r="AY281" s="900">
        <v>0.83</v>
      </c>
      <c r="AZ281" s="839">
        <v>83.2</v>
      </c>
      <c r="BA281" s="839">
        <v>-13.309999999999999</v>
      </c>
      <c r="BB281" s="839">
        <v>-3.4299999999999997</v>
      </c>
      <c r="BC281" s="839">
        <v>8.5400000000000009</v>
      </c>
      <c r="BD281" s="874"/>
      <c r="BE281" s="597">
        <v>2017</v>
      </c>
      <c r="BF281" s="865">
        <f t="shared" si="82"/>
        <v>0</v>
      </c>
      <c r="BG281" s="849">
        <v>5.0999999999999996</v>
      </c>
    </row>
    <row r="282" spans="1:59" s="831" customFormat="1" ht="12.75" customHeight="1" x14ac:dyDescent="0.2">
      <c r="A282" s="848" t="s">
        <v>4656</v>
      </c>
      <c r="B282" s="578" t="s">
        <v>4646</v>
      </c>
      <c r="C282" s="898" t="s">
        <v>4126</v>
      </c>
      <c r="D282" s="898" t="s">
        <v>4260</v>
      </c>
      <c r="E282" s="705">
        <v>5</v>
      </c>
      <c r="F282" s="1153">
        <v>743</v>
      </c>
      <c r="G282" s="1153" t="s">
        <v>106</v>
      </c>
      <c r="H282" s="1153" t="s">
        <v>106</v>
      </c>
      <c r="I282" s="841">
        <v>236.77</v>
      </c>
      <c r="J282" s="624">
        <f t="shared" si="69"/>
        <v>0.33788064366262621</v>
      </c>
      <c r="K282" s="844">
        <v>0.2</v>
      </c>
      <c r="L282" s="854">
        <v>4</v>
      </c>
      <c r="M282" s="615">
        <f t="shared" si="70"/>
        <v>0.8</v>
      </c>
      <c r="N282" s="837" t="s">
        <v>148</v>
      </c>
      <c r="O282" s="706">
        <v>0.15</v>
      </c>
      <c r="P282" s="606">
        <v>44270</v>
      </c>
      <c r="Q282" s="606">
        <v>44286</v>
      </c>
      <c r="R282" s="615">
        <f t="shared" si="71"/>
        <v>33.33333333333335</v>
      </c>
      <c r="S282" s="673">
        <f>IF(INDEX(Historical!$D$7:$D$1257,MATCH(B282,Historical!$B$7:$B$1281,0))=0,"n/a",(INDEX(Historical!$C$7:$C$1259,MATCH(B282,Historical!$B$7:$B$1281,0))/INDEX(Historical!$D$7:$D$1257,MATCH(B282,Historical!$B$7:$B$1281,0))-1)*100)</f>
        <v>49.999999999999979</v>
      </c>
      <c r="T282" s="673">
        <f>IF(INDEX(Historical!$F$7:$F$1250,MATCH(B282,Historical!$B$7:$B$1281,0))=0,"n/a",((INDEX(Historical!$C$7:$C$1259,MATCH(B282,Historical!$B$7:$B$1281,0))/INDEX(Historical!$F$7:$F$1250,MATCH(B282,Historical!$B$7:$B$1281,0)))^(1/3)-1)*100)</f>
        <v>70.997594667669688</v>
      </c>
      <c r="U282" s="673" t="str">
        <f>IF(INDEX(Historical!$H$7:$H$1250,MATCH(B282,Historical!$B$7:$B$1281,0))=0,"n/a",((INDEX(Historical!$C$7:$C$1259,MATCH(B282,Historical!$B$7:$B$1281,0))/INDEX(Historical!$H$7:$H$1250,MATCH(B282,Historical!$B$7:$B$1281,0)))^(1/5)-1)*100)</f>
        <v>n/a</v>
      </c>
      <c r="V282" s="673" t="str">
        <f>IF(INDEX(Historical!$O$7:$O$1250,MATCH(B282,Historical!$B$7:$B$1281,0))=0,"n/a",((INDEX(Historical!$C$7:$C$1259,MATCH(B282,Historical!$B$7:$B$1281,0))/INDEX(Historical!$O$7:$O$1250,MATCH(B282,Historical!$B$7:$B$1281,0)))^(1/10)-1)*100)</f>
        <v>n/a</v>
      </c>
      <c r="W282" s="674" t="str">
        <f t="shared" si="72"/>
        <v>n/a</v>
      </c>
      <c r="X282" s="675" t="str">
        <f t="shared" si="73"/>
        <v>n/a</v>
      </c>
      <c r="Y282" s="646"/>
      <c r="Z282" s="624">
        <f t="shared" si="74"/>
        <v>28.571428571428577</v>
      </c>
      <c r="AA282" s="853">
        <f t="shared" si="75"/>
        <v>84.560714285714297</v>
      </c>
      <c r="AB282" s="854">
        <v>12</v>
      </c>
      <c r="AC282" s="833">
        <v>2.8</v>
      </c>
      <c r="AD282" s="833">
        <v>2.37</v>
      </c>
      <c r="AE282" s="833">
        <v>23.7</v>
      </c>
      <c r="AF282" s="833">
        <v>11.85</v>
      </c>
      <c r="AG282" s="833">
        <v>15.2</v>
      </c>
      <c r="AH282" s="833">
        <v>-4</v>
      </c>
      <c r="AI282" s="833">
        <v>34.61</v>
      </c>
      <c r="AJ282" s="833">
        <v>55.400000000000006</v>
      </c>
      <c r="AK282" s="833">
        <v>34.42</v>
      </c>
      <c r="AL282" s="845">
        <v>10170</v>
      </c>
      <c r="AM282" s="839">
        <v>2.1999999999999997</v>
      </c>
      <c r="AN282" s="833">
        <v>0</v>
      </c>
      <c r="AO282" s="711" t="str">
        <f t="shared" si="76"/>
        <v>n/a</v>
      </c>
      <c r="AP282" s="712" t="str">
        <f t="shared" si="77"/>
        <v>n/a</v>
      </c>
      <c r="AQ282" s="855">
        <f t="shared" si="78"/>
        <v>567.34780679799587</v>
      </c>
      <c r="AR282" s="624">
        <f>INDEX(Historical!$C$7:$C$1259,MATCH(B282,Historical!$B$7:$B$1281,0))*IF(AH282="n/a",1.03,IF(AH282&lt;0,1.01,IF(AH282&gt;10,1.1,(1+AH282/100))))</f>
        <v>0.60599999999999998</v>
      </c>
      <c r="AS282" s="853">
        <f t="shared" si="79"/>
        <v>0.66660000000000008</v>
      </c>
      <c r="AT282" s="853">
        <f t="shared" si="83"/>
        <v>0.73326000000000013</v>
      </c>
      <c r="AU282" s="853">
        <f t="shared" si="83"/>
        <v>0.80658600000000025</v>
      </c>
      <c r="AV282" s="853">
        <f t="shared" si="83"/>
        <v>0.88724460000000038</v>
      </c>
      <c r="AW282" s="624">
        <f t="shared" si="80"/>
        <v>3.6996906000000007</v>
      </c>
      <c r="AX282" s="719">
        <f t="shared" si="81"/>
        <v>1.5625673016007098</v>
      </c>
      <c r="AY282" s="900">
        <v>1.37</v>
      </c>
      <c r="AZ282" s="839">
        <v>100.86</v>
      </c>
      <c r="BA282" s="839">
        <v>-9.89</v>
      </c>
      <c r="BB282" s="839">
        <v>3.5999999999999996</v>
      </c>
      <c r="BC282" s="839">
        <v>17.549999999999997</v>
      </c>
      <c r="BD282" s="874"/>
      <c r="BE282" s="597">
        <v>2017</v>
      </c>
      <c r="BF282" s="865">
        <f t="shared" si="82"/>
        <v>0</v>
      </c>
      <c r="BG282" s="849">
        <v>11.1</v>
      </c>
    </row>
    <row r="283" spans="1:59" s="831" customFormat="1" ht="12.75" customHeight="1" x14ac:dyDescent="0.2">
      <c r="A283" s="848" t="s">
        <v>4635</v>
      </c>
      <c r="B283" s="578" t="s">
        <v>4628</v>
      </c>
      <c r="C283" s="898" t="s">
        <v>4253</v>
      </c>
      <c r="D283" s="898" t="s">
        <v>4254</v>
      </c>
      <c r="E283" s="705">
        <v>5</v>
      </c>
      <c r="F283" s="1153">
        <v>744</v>
      </c>
      <c r="G283" s="1153" t="s">
        <v>106</v>
      </c>
      <c r="H283" s="1153" t="s">
        <v>106</v>
      </c>
      <c r="I283" s="841">
        <v>180.16</v>
      </c>
      <c r="J283" s="624">
        <f t="shared" si="69"/>
        <v>2.9307282415630551</v>
      </c>
      <c r="K283" s="844">
        <v>1.32</v>
      </c>
      <c r="L283" s="854">
        <v>4</v>
      </c>
      <c r="M283" s="615">
        <f t="shared" si="70"/>
        <v>5.28</v>
      </c>
      <c r="N283" s="837" t="s">
        <v>148</v>
      </c>
      <c r="O283" s="706">
        <v>1.24</v>
      </c>
      <c r="P283" s="606">
        <v>44285</v>
      </c>
      <c r="Q283" s="606">
        <v>44301</v>
      </c>
      <c r="R283" s="615">
        <f t="shared" si="71"/>
        <v>6.4516129032258114</v>
      </c>
      <c r="S283" s="673">
        <f>IF(INDEX(Historical!$D$7:$D$1257,MATCH(B283,Historical!$B$7:$B$1281,0))=0,"n/a",(INDEX(Historical!$C$7:$C$1259,MATCH(B283,Historical!$B$7:$B$1281,0))/INDEX(Historical!$D$7:$D$1257,MATCH(B283,Historical!$B$7:$B$1281,0))-1)*100)</f>
        <v>94.036697247706471</v>
      </c>
      <c r="T283" s="673">
        <f>IF(INDEX(Historical!$F$7:$F$1250,MATCH(B283,Historical!$B$7:$B$1281,0))=0,"n/a",((INDEX(Historical!$C$7:$C$1259,MATCH(B283,Historical!$B$7:$B$1281,0))/INDEX(Historical!$F$7:$F$1250,MATCH(B283,Historical!$B$7:$B$1281,0)))^(1/3)-1)*100)</f>
        <v>141.58670891607184</v>
      </c>
      <c r="U283" s="673" t="str">
        <f>IF(INDEX(Historical!$H$7:$H$1250,MATCH(B283,Historical!$B$7:$B$1281,0))=0,"n/a",((INDEX(Historical!$C$7:$C$1259,MATCH(B283,Historical!$B$7:$B$1281,0))/INDEX(Historical!$H$7:$H$1250,MATCH(B283,Historical!$B$7:$B$1281,0)))^(1/5)-1)*100)</f>
        <v>n/a</v>
      </c>
      <c r="V283" s="673" t="str">
        <f>IF(INDEX(Historical!$O$7:$O$1250,MATCH(B283,Historical!$B$7:$B$1281,0))=0,"n/a",((INDEX(Historical!$C$7:$C$1259,MATCH(B283,Historical!$B$7:$B$1281,0))/INDEX(Historical!$O$7:$O$1250,MATCH(B283,Historical!$B$7:$B$1281,0)))^(1/10)-1)*100)</f>
        <v>n/a</v>
      </c>
      <c r="W283" s="674" t="str">
        <f t="shared" si="72"/>
        <v>n/a</v>
      </c>
      <c r="X283" s="675" t="str">
        <f t="shared" si="73"/>
        <v>n/a</v>
      </c>
      <c r="Y283" s="646"/>
      <c r="Z283" s="624">
        <f t="shared" si="74"/>
        <v>163.9751552795031</v>
      </c>
      <c r="AA283" s="853">
        <f t="shared" si="75"/>
        <v>55.950310559006205</v>
      </c>
      <c r="AB283" s="854">
        <v>12</v>
      </c>
      <c r="AC283" s="833">
        <v>3.22</v>
      </c>
      <c r="AD283" s="833" t="s">
        <v>136</v>
      </c>
      <c r="AE283" s="833">
        <v>36.44</v>
      </c>
      <c r="AF283" s="833">
        <v>2.67</v>
      </c>
      <c r="AG283" s="833">
        <v>5.6000000000000005</v>
      </c>
      <c r="AH283" s="833">
        <v>60.6</v>
      </c>
      <c r="AI283" s="833">
        <v>39.160000000000004</v>
      </c>
      <c r="AJ283" s="833" t="s">
        <v>136</v>
      </c>
      <c r="AK283" s="833" t="s">
        <v>136</v>
      </c>
      <c r="AL283" s="845">
        <v>4260</v>
      </c>
      <c r="AM283" s="839">
        <v>1.2</v>
      </c>
      <c r="AN283" s="833">
        <v>0.09</v>
      </c>
      <c r="AO283" s="711" t="str">
        <f t="shared" si="76"/>
        <v>n/a</v>
      </c>
      <c r="AP283" s="712" t="str">
        <f t="shared" si="77"/>
        <v>n/a</v>
      </c>
      <c r="AQ283" s="855">
        <f t="shared" si="78"/>
        <v>157.67104713184347</v>
      </c>
      <c r="AR283" s="624">
        <f>INDEX(Historical!$C$7:$C$1259,MATCH(B283,Historical!$B$7:$B$1281,0))*IF(AH283="n/a",1.03,IF(AH283&lt;0,1.01,IF(AH283&gt;10,1.1,(1+AH283/100))))</f>
        <v>4.6530000000000005</v>
      </c>
      <c r="AS283" s="853">
        <f t="shared" si="79"/>
        <v>5.1183000000000005</v>
      </c>
      <c r="AT283" s="853">
        <f t="shared" si="83"/>
        <v>5.2718490000000005</v>
      </c>
      <c r="AU283" s="853">
        <f t="shared" si="83"/>
        <v>5.430004470000001</v>
      </c>
      <c r="AV283" s="853">
        <f t="shared" si="83"/>
        <v>5.592904604100001</v>
      </c>
      <c r="AW283" s="624">
        <f t="shared" si="80"/>
        <v>26.066058074099999</v>
      </c>
      <c r="AX283" s="719">
        <f t="shared" si="81"/>
        <v>14.468282678785524</v>
      </c>
      <c r="AY283" s="900">
        <v>1.52</v>
      </c>
      <c r="AZ283" s="839">
        <v>178.56</v>
      </c>
      <c r="BA283" s="839">
        <v>-18.88</v>
      </c>
      <c r="BB283" s="839">
        <v>-6.97</v>
      </c>
      <c r="BC283" s="839">
        <v>22.64</v>
      </c>
      <c r="BD283" s="874"/>
      <c r="BE283" s="597">
        <v>2017</v>
      </c>
      <c r="BF283" s="865">
        <f t="shared" si="82"/>
        <v>0</v>
      </c>
      <c r="BG283" s="849">
        <v>4.5999999999999996</v>
      </c>
    </row>
    <row r="284" spans="1:59" s="831" customFormat="1" ht="12.75" customHeight="1" x14ac:dyDescent="0.2">
      <c r="A284" s="848" t="s">
        <v>4669</v>
      </c>
      <c r="B284" s="842" t="s">
        <v>4666</v>
      </c>
      <c r="C284" s="898" t="s">
        <v>4253</v>
      </c>
      <c r="D284" s="898" t="s">
        <v>4254</v>
      </c>
      <c r="E284" s="705">
        <v>5</v>
      </c>
      <c r="F284" s="1153">
        <v>745</v>
      </c>
      <c r="G284" s="1153" t="s">
        <v>106</v>
      </c>
      <c r="H284" s="1153" t="s">
        <v>106</v>
      </c>
      <c r="I284" s="841">
        <v>150.04</v>
      </c>
      <c r="J284" s="624">
        <f t="shared" si="69"/>
        <v>2.2127432684617436</v>
      </c>
      <c r="K284" s="844">
        <v>0.83</v>
      </c>
      <c r="L284" s="854">
        <v>4</v>
      </c>
      <c r="M284" s="615">
        <f t="shared" si="70"/>
        <v>3.32</v>
      </c>
      <c r="N284" s="837" t="s">
        <v>488</v>
      </c>
      <c r="O284" s="706">
        <v>0.79</v>
      </c>
      <c r="P284" s="606">
        <v>44285</v>
      </c>
      <c r="Q284" s="606">
        <v>44301</v>
      </c>
      <c r="R284" s="615">
        <f t="shared" si="71"/>
        <v>5.0632911392404969</v>
      </c>
      <c r="S284" s="673">
        <f>IF(INDEX(Historical!$D$7:$D$1257,MATCH(B284,Historical!$B$7:$B$1281,0))=0,"n/a",(INDEX(Historical!$C$7:$C$1259,MATCH(B284,Historical!$B$7:$B$1281,0))/INDEX(Historical!$D$7:$D$1257,MATCH(B284,Historical!$B$7:$B$1281,0))-1)*100)</f>
        <v>5.4054054054054168</v>
      </c>
      <c r="T284" s="673">
        <f>IF(INDEX(Historical!$F$7:$F$1250,MATCH(B284,Historical!$B$7:$B$1281,0))=0,"n/a",((INDEX(Historical!$C$7:$C$1259,MATCH(B284,Historical!$B$7:$B$1281,0))/INDEX(Historical!$F$7:$F$1250,MATCH(B284,Historical!$B$7:$B$1281,0)))^(1/3)-1)*100)</f>
        <v>5.4607816261929232</v>
      </c>
      <c r="U284" s="673">
        <f>IF(INDEX(Historical!$H$7:$H$1250,MATCH(B284,Historical!$B$7:$B$1281,0))=0,"n/a",((INDEX(Historical!$C$7:$C$1259,MATCH(B284,Historical!$B$7:$B$1281,0))/INDEX(Historical!$H$7:$H$1250,MATCH(B284,Historical!$B$7:$B$1281,0)))^(1/5)-1)*100)</f>
        <v>3.7137289336648172</v>
      </c>
      <c r="V284" s="673">
        <f>IF(INDEX(Historical!$O$7:$O$1250,MATCH(B284,Historical!$B$7:$B$1281,0))=0,"n/a",((INDEX(Historical!$C$7:$C$1259,MATCH(B284,Historical!$B$7:$B$1281,0))/INDEX(Historical!$O$7:$O$1250,MATCH(B284,Historical!$B$7:$B$1281,0)))^(1/10)-1)*100)</f>
        <v>2.1587111875652099</v>
      </c>
      <c r="W284" s="674">
        <f t="shared" si="72"/>
        <v>1.7203454334498063</v>
      </c>
      <c r="X284" s="675" t="str">
        <f t="shared" si="73"/>
        <v>n/a</v>
      </c>
      <c r="Y284" s="646"/>
      <c r="Z284" s="624">
        <f t="shared" si="74"/>
        <v>247.76119402985071</v>
      </c>
      <c r="AA284" s="853">
        <f t="shared" si="75"/>
        <v>111.97014925373134</v>
      </c>
      <c r="AB284" s="854">
        <v>12</v>
      </c>
      <c r="AC284" s="833">
        <v>1.34</v>
      </c>
      <c r="AD284" s="833">
        <v>37.159999999999997</v>
      </c>
      <c r="AE284" s="833">
        <v>11.95</v>
      </c>
      <c r="AF284" s="833">
        <v>2.83</v>
      </c>
      <c r="AG284" s="833">
        <v>2.9000000000000004</v>
      </c>
      <c r="AH284" s="833">
        <v>-25.1</v>
      </c>
      <c r="AI284" s="833">
        <v>25.94</v>
      </c>
      <c r="AJ284" s="833">
        <v>-12</v>
      </c>
      <c r="AK284" s="833">
        <v>3</v>
      </c>
      <c r="AL284" s="845">
        <v>16720</v>
      </c>
      <c r="AM284" s="839">
        <v>1.3</v>
      </c>
      <c r="AN284" s="833">
        <v>0.86</v>
      </c>
      <c r="AO284" s="711">
        <f t="shared" si="76"/>
        <v>-106.04367705160477</v>
      </c>
      <c r="AP284" s="712">
        <f t="shared" si="77"/>
        <v>5.9264722021265612</v>
      </c>
      <c r="AQ284" s="855">
        <f t="shared" si="78"/>
        <v>275.27798430737221</v>
      </c>
      <c r="AR284" s="624">
        <f>INDEX(Historical!$C$7:$C$1259,MATCH(B284,Historical!$B$7:$B$1281,0))*IF(AH284="n/a",1.03,IF(AH284&lt;0,1.01,IF(AH284&gt;10,1.1,(1+AH284/100))))</f>
        <v>3.1512000000000002</v>
      </c>
      <c r="AS284" s="853">
        <f t="shared" si="79"/>
        <v>3.4663200000000005</v>
      </c>
      <c r="AT284" s="853">
        <f t="shared" si="83"/>
        <v>3.5703096000000007</v>
      </c>
      <c r="AU284" s="853">
        <f t="shared" si="83"/>
        <v>3.6774188880000009</v>
      </c>
      <c r="AV284" s="853">
        <f t="shared" si="83"/>
        <v>3.7877414546400012</v>
      </c>
      <c r="AW284" s="624">
        <f t="shared" si="80"/>
        <v>17.652989942640005</v>
      </c>
      <c r="AX284" s="719">
        <f t="shared" si="81"/>
        <v>11.765522489096245</v>
      </c>
      <c r="AY284" s="900">
        <v>0.54</v>
      </c>
      <c r="AZ284" s="839">
        <v>42.41</v>
      </c>
      <c r="BA284" s="839">
        <v>-4.8599999999999994</v>
      </c>
      <c r="BB284" s="839">
        <v>1.04</v>
      </c>
      <c r="BC284" s="839">
        <v>3.51</v>
      </c>
      <c r="BD284" s="874"/>
      <c r="BE284" s="597">
        <v>2017</v>
      </c>
      <c r="BF284" s="865">
        <f t="shared" si="82"/>
        <v>0</v>
      </c>
      <c r="BG284" s="849">
        <v>1.5</v>
      </c>
    </row>
    <row r="285" spans="1:59" s="687" customFormat="1" ht="13.5" thickBot="1" x14ac:dyDescent="0.25">
      <c r="B285" s="795"/>
      <c r="E285" s="796"/>
      <c r="F285" s="783"/>
      <c r="J285" s="702"/>
      <c r="L285" s="784"/>
      <c r="M285" s="783"/>
      <c r="N285" s="783"/>
      <c r="O285" s="702"/>
      <c r="R285" s="783"/>
      <c r="S285" s="785"/>
      <c r="T285" s="785"/>
      <c r="U285" s="785"/>
      <c r="V285" s="785"/>
      <c r="W285" s="785"/>
      <c r="X285" s="785"/>
      <c r="Y285" s="795"/>
      <c r="Z285" s="702"/>
      <c r="AC285" s="786"/>
      <c r="AD285" s="786"/>
      <c r="AE285" s="786"/>
      <c r="AF285" s="786"/>
      <c r="AG285" s="786"/>
      <c r="AH285" s="786"/>
      <c r="AI285" s="786"/>
      <c r="AJ285" s="786"/>
      <c r="AK285" s="786"/>
      <c r="AL285" s="786"/>
      <c r="AM285" s="786"/>
      <c r="AN285" s="786"/>
      <c r="AO285" s="702"/>
      <c r="AR285" s="787"/>
      <c r="AS285" s="788"/>
      <c r="AT285" s="788"/>
      <c r="AU285" s="788"/>
      <c r="AV285" s="788"/>
      <c r="AW285" s="787"/>
      <c r="AX285" s="788"/>
      <c r="AY285" s="702"/>
      <c r="BD285" s="796"/>
      <c r="BE285" s="783"/>
      <c r="BF285" s="783"/>
    </row>
    <row r="286" spans="1:59" x14ac:dyDescent="0.2">
      <c r="A286" s="831" t="s">
        <v>4226</v>
      </c>
      <c r="B286" s="630">
        <f>COUNTA(B7:B284)</f>
        <v>278</v>
      </c>
      <c r="E286" s="801">
        <f>AVERAGE(E7:E284)</f>
        <v>7.3417266187050361</v>
      </c>
      <c r="I286" s="789">
        <f>AVERAGE(I7:I284)</f>
        <v>86.544280575539588</v>
      </c>
      <c r="J286" s="790">
        <f>AVERAGE(J7:J284)</f>
        <v>2.5710911345245764</v>
      </c>
      <c r="K286" s="797">
        <f>AVERAGE(K7:K284)</f>
        <v>0.42271438848920867</v>
      </c>
      <c r="M286" s="789">
        <f>AVERAGE(M7:M284)</f>
        <v>1.5120190647482017</v>
      </c>
      <c r="O286" s="797">
        <f>AVERAGE(O7:O284)</f>
        <v>0.38060935251798561</v>
      </c>
      <c r="R286" s="789">
        <f t="shared" ref="R286:X286" si="84">AVERAGE(R7:R284)</f>
        <v>10.139378991126216</v>
      </c>
      <c r="S286" s="798">
        <f t="shared" si="84"/>
        <v>11.500812812593912</v>
      </c>
      <c r="T286" s="798">
        <f t="shared" si="84"/>
        <v>15.856525935529508</v>
      </c>
      <c r="U286" s="798">
        <f t="shared" si="84"/>
        <v>16.571060481330932</v>
      </c>
      <c r="V286" s="798">
        <f t="shared" si="84"/>
        <v>11.678816251402301</v>
      </c>
      <c r="W286" s="799">
        <f t="shared" si="84"/>
        <v>2.11267997922852</v>
      </c>
      <c r="X286" s="800">
        <f t="shared" si="84"/>
        <v>1.8692808715909826</v>
      </c>
      <c r="Z286" s="790">
        <f>AVERAGE(Z7:Z284)</f>
        <v>93.953786650989457</v>
      </c>
      <c r="AA286" s="789">
        <f>AVERAGE(AA7:AA284)</f>
        <v>39.518004851069037</v>
      </c>
      <c r="AB286" s="678"/>
      <c r="AC286" s="789">
        <f t="shared" ref="AC286:BC286" si="85">AVERAGE(AC7:AC284)</f>
        <v>3.3727819548872189</v>
      </c>
      <c r="AD286" s="789">
        <f t="shared" si="85"/>
        <v>6.0115544041450741</v>
      </c>
      <c r="AE286" s="789">
        <f t="shared" si="85"/>
        <v>4.637857142857146</v>
      </c>
      <c r="AF286" s="789">
        <f t="shared" si="85"/>
        <v>4.1837404580152668</v>
      </c>
      <c r="AG286" s="789">
        <f t="shared" si="85"/>
        <v>11.452200772200772</v>
      </c>
      <c r="AH286" s="789">
        <f t="shared" si="85"/>
        <v>-4.0977272727272727</v>
      </c>
      <c r="AI286" s="789">
        <f t="shared" si="85"/>
        <v>83.27413223140492</v>
      </c>
      <c r="AJ286" s="789">
        <f t="shared" si="85"/>
        <v>10.35144486692016</v>
      </c>
      <c r="AK286" s="789">
        <f t="shared" si="85"/>
        <v>10.683720930232553</v>
      </c>
      <c r="AL286" s="927">
        <f t="shared" si="85"/>
        <v>24549.909661654132</v>
      </c>
      <c r="AM286" s="789">
        <f t="shared" si="85"/>
        <v>3.8221428571428602</v>
      </c>
      <c r="AN286" s="789">
        <f t="shared" si="85"/>
        <v>1.0093385214007777</v>
      </c>
      <c r="AO286" s="882">
        <f t="shared" si="85"/>
        <v>-21.006372801238197</v>
      </c>
      <c r="AP286" s="789">
        <f t="shared" si="85"/>
        <v>19.164085527312515</v>
      </c>
      <c r="AQ286" s="916">
        <f t="shared" si="85"/>
        <v>112.27488728280639</v>
      </c>
      <c r="AR286" s="915">
        <f t="shared" si="85"/>
        <v>1.4936423926858515</v>
      </c>
      <c r="AS286" s="789">
        <f t="shared" si="85"/>
        <v>1.5972718146450846</v>
      </c>
      <c r="AT286" s="789">
        <f t="shared" si="85"/>
        <v>1.7043661983372569</v>
      </c>
      <c r="AU286" s="789">
        <f t="shared" si="85"/>
        <v>1.8203749026291092</v>
      </c>
      <c r="AV286" s="789">
        <f t="shared" si="85"/>
        <v>1.9461098087779822</v>
      </c>
      <c r="AW286" s="789">
        <f t="shared" si="85"/>
        <v>8.5617651170752875</v>
      </c>
      <c r="AX286" s="916">
        <f t="shared" si="85"/>
        <v>14.46269746865662</v>
      </c>
      <c r="AY286" s="915">
        <f t="shared" si="85"/>
        <v>1.0181368821292776</v>
      </c>
      <c r="AZ286" s="789">
        <f t="shared" si="85"/>
        <v>96.085943522238153</v>
      </c>
      <c r="BA286" s="789">
        <f t="shared" si="85"/>
        <v>-8.3804564037380409</v>
      </c>
      <c r="BB286" s="789">
        <f t="shared" si="85"/>
        <v>4.5021430272928207</v>
      </c>
      <c r="BC286" s="916">
        <f t="shared" si="85"/>
        <v>22.07866289847372</v>
      </c>
      <c r="BD286" s="789"/>
      <c r="BE286" s="678">
        <f>AVERAGE(BE7:BE284)</f>
        <v>2014.1258992805756</v>
      </c>
      <c r="BF286" s="789">
        <f>AVERAGE(BF7:BF284)</f>
        <v>0</v>
      </c>
      <c r="BG286" s="789">
        <f>AVERAGE(BG7:BG284)</f>
        <v>4.2228735632183865</v>
      </c>
    </row>
    <row r="287" spans="1:59" x14ac:dyDescent="0.2">
      <c r="O287" s="911"/>
      <c r="W287" s="926"/>
      <c r="X287" s="926"/>
      <c r="AC287" s="832"/>
      <c r="AD287" s="832"/>
      <c r="AE287" s="832"/>
      <c r="AF287" s="832"/>
      <c r="AG287" s="832"/>
      <c r="AH287" s="832"/>
      <c r="AI287" s="832"/>
      <c r="AJ287" s="832"/>
      <c r="AK287" s="832"/>
      <c r="AL287" s="928"/>
      <c r="AM287" s="832"/>
      <c r="AN287" s="630"/>
      <c r="AO287" s="832"/>
      <c r="AQ287" s="630"/>
      <c r="AR287" s="832"/>
      <c r="AS287" s="832"/>
      <c r="AT287" s="832"/>
      <c r="AU287" s="832"/>
      <c r="AV287" s="832"/>
      <c r="AW287" s="832"/>
      <c r="AX287" s="630"/>
      <c r="AY287" s="832"/>
      <c r="BC287" s="630"/>
      <c r="BD287" s="832"/>
      <c r="BE287" s="914"/>
      <c r="BF287" s="832"/>
    </row>
    <row r="288" spans="1:59" x14ac:dyDescent="0.2">
      <c r="A288" s="832" t="s">
        <v>4326</v>
      </c>
      <c r="I288" s="630"/>
      <c r="J288" s="832"/>
      <c r="O288" s="911"/>
      <c r="W288" s="926"/>
      <c r="X288" s="926"/>
      <c r="AC288" s="832"/>
      <c r="AD288" s="832"/>
      <c r="AE288" s="832"/>
      <c r="AF288" s="832"/>
      <c r="AG288" s="832"/>
      <c r="AH288" s="832"/>
      <c r="AI288" s="832"/>
      <c r="AJ288" s="832"/>
      <c r="AK288" s="832"/>
      <c r="AL288" s="928"/>
      <c r="AM288" s="832"/>
      <c r="AN288" s="630"/>
      <c r="AO288" s="832"/>
      <c r="AQ288" s="630"/>
      <c r="AR288" s="832"/>
      <c r="AS288" s="832"/>
      <c r="AT288" s="832"/>
      <c r="AU288" s="832"/>
      <c r="AV288" s="832"/>
      <c r="AW288" s="832"/>
      <c r="AX288" s="630"/>
      <c r="AY288" s="832"/>
      <c r="BC288" s="630"/>
      <c r="BD288" s="832"/>
      <c r="BE288" s="914"/>
      <c r="BF288" s="832"/>
    </row>
    <row r="289" spans="1:59" x14ac:dyDescent="0.2">
      <c r="A289" s="832" t="s">
        <v>4276</v>
      </c>
      <c r="B289" s="630">
        <f t="shared" ref="B289:B299" si="86">COUNTIF($C$7:$C$284,"="&amp;$A289)</f>
        <v>4</v>
      </c>
      <c r="E289" s="801">
        <f t="shared" ref="E289:E299" si="87">AVERAGEIFS($E$7:$E$284,$C$7:$C$284,"="&amp;$A289)</f>
        <v>8</v>
      </c>
      <c r="I289" s="909">
        <f t="shared" ref="I289:K299" si="88">AVERAGEIFS(I$7:I$284,$C$7:$C$284,"="&amp;$A289)</f>
        <v>511.7</v>
      </c>
      <c r="J289" s="789">
        <f t="shared" si="88"/>
        <v>1.7340057247793144</v>
      </c>
      <c r="K289" s="797">
        <f t="shared" si="88"/>
        <v>0.95250000000000001</v>
      </c>
      <c r="L289" s="801"/>
      <c r="M289" s="789">
        <f t="shared" ref="M289:M299" si="89">AVERAGEIFS(M$7:M$284,$C$7:$C$284,"="&amp;$A289)</f>
        <v>3.5549999999999997</v>
      </c>
      <c r="N289" s="801"/>
      <c r="O289" s="797">
        <f t="shared" ref="O289:O299" si="90">AVERAGEIFS(O$7:O$284,$C$7:$C$284,"="&amp;$A289)</f>
        <v>0.83875</v>
      </c>
      <c r="P289" s="801"/>
      <c r="Q289" s="801"/>
      <c r="R289" s="789">
        <f t="shared" ref="R289:X299" si="91">AVERAGEIFS(R$7:R$284,$C$7:$C$284,"="&amp;$A289)</f>
        <v>14.808710840658105</v>
      </c>
      <c r="S289" s="789">
        <f t="shared" si="91"/>
        <v>15.490291983753645</v>
      </c>
      <c r="T289" s="789">
        <f t="shared" si="91"/>
        <v>14.569350220192135</v>
      </c>
      <c r="U289" s="789">
        <f t="shared" si="91"/>
        <v>23.067793609702452</v>
      </c>
      <c r="V289" s="789">
        <f t="shared" si="91"/>
        <v>7.4977804479825272</v>
      </c>
      <c r="W289" s="800">
        <f t="shared" si="91"/>
        <v>0.96221843786134631</v>
      </c>
      <c r="X289" s="800">
        <f t="shared" si="91"/>
        <v>1.0828952276726169</v>
      </c>
      <c r="Y289" s="630"/>
      <c r="Z289" s="789">
        <f t="shared" ref="Z289:AA299" si="92">AVERAGEIFS(Z$7:Z$284,$C$7:$C$284,"="&amp;$A289)</f>
        <v>209.22962277014346</v>
      </c>
      <c r="AA289" s="789">
        <f t="shared" si="92"/>
        <v>263.19460816516619</v>
      </c>
      <c r="AB289" s="789"/>
      <c r="AC289" s="789">
        <f t="shared" ref="AC289:AL299" si="93">AVERAGEIFS(AC$7:AC$284,$C$7:$C$284,"="&amp;$A289)</f>
        <v>17.395</v>
      </c>
      <c r="AD289" s="789">
        <f t="shared" si="93"/>
        <v>15.633333333333335</v>
      </c>
      <c r="AE289" s="789">
        <f t="shared" si="93"/>
        <v>5.4049999999999994</v>
      </c>
      <c r="AF289" s="789">
        <f t="shared" si="93"/>
        <v>4.4275000000000002</v>
      </c>
      <c r="AG289" s="789">
        <f t="shared" si="93"/>
        <v>24.349999999999998</v>
      </c>
      <c r="AH289" s="789">
        <f t="shared" si="93"/>
        <v>72.375</v>
      </c>
      <c r="AI289" s="789">
        <f t="shared" si="93"/>
        <v>4.4799999999999986</v>
      </c>
      <c r="AJ289" s="789">
        <f t="shared" si="93"/>
        <v>9.2999999999999972</v>
      </c>
      <c r="AK289" s="789">
        <f t="shared" si="93"/>
        <v>15.416666666666666</v>
      </c>
      <c r="AL289" s="927">
        <f t="shared" si="93"/>
        <v>7722.5</v>
      </c>
      <c r="AM289" s="789">
        <f t="shared" ref="AM289:AV299" si="94">AVERAGEIFS(AM$7:AM$284,$C$7:$C$284,"="&amp;$A289)</f>
        <v>0.82499999999999996</v>
      </c>
      <c r="AN289" s="912">
        <f t="shared" si="94"/>
        <v>1.72</v>
      </c>
      <c r="AO289" s="789">
        <f t="shared" si="94"/>
        <v>-238.39280883068446</v>
      </c>
      <c r="AP289" s="789">
        <f t="shared" si="94"/>
        <v>24.801799334481768</v>
      </c>
      <c r="AQ289" s="912">
        <f t="shared" si="94"/>
        <v>403.83312327850643</v>
      </c>
      <c r="AR289" s="789">
        <f t="shared" si="94"/>
        <v>3.5795500000000002</v>
      </c>
      <c r="AS289" s="789">
        <f t="shared" si="94"/>
        <v>3.9290900000000009</v>
      </c>
      <c r="AT289" s="789">
        <f t="shared" si="94"/>
        <v>4.2605434025000015</v>
      </c>
      <c r="AU289" s="789">
        <f t="shared" si="94"/>
        <v>4.6230109935762513</v>
      </c>
      <c r="AV289" s="789">
        <f t="shared" si="94"/>
        <v>5.0195157396068533</v>
      </c>
      <c r="AW289" s="789">
        <f t="shared" ref="AW289:BC299" si="95">AVERAGEIFS(AW$7:AW$284,$C$7:$C$284,"="&amp;$A289)</f>
        <v>21.411710135683109</v>
      </c>
      <c r="AX289" s="912">
        <f t="shared" si="95"/>
        <v>9.4860569200614382</v>
      </c>
      <c r="AY289" s="789">
        <f t="shared" si="95"/>
        <v>0.96249999999999991</v>
      </c>
      <c r="AZ289" s="789">
        <f t="shared" si="95"/>
        <v>88.374999999999986</v>
      </c>
      <c r="BA289" s="789">
        <f t="shared" si="95"/>
        <v>-14.5425</v>
      </c>
      <c r="BB289" s="789">
        <f t="shared" si="95"/>
        <v>3.55</v>
      </c>
      <c r="BC289" s="912">
        <f t="shared" si="95"/>
        <v>17.4925</v>
      </c>
      <c r="BD289" s="789"/>
      <c r="BE289" s="678">
        <f t="shared" ref="BE289:BG299" si="96">AVERAGEIFS(BE$7:BE$284,$C$7:$C$284,"="&amp;$A289)</f>
        <v>2013.75</v>
      </c>
      <c r="BF289" s="789">
        <f t="shared" si="96"/>
        <v>0</v>
      </c>
      <c r="BG289" s="789">
        <f t="shared" si="96"/>
        <v>5.625</v>
      </c>
    </row>
    <row r="290" spans="1:59" x14ac:dyDescent="0.2">
      <c r="A290" s="832" t="s">
        <v>245</v>
      </c>
      <c r="B290" s="630">
        <f t="shared" si="86"/>
        <v>13</v>
      </c>
      <c r="E290" s="801">
        <f t="shared" si="87"/>
        <v>6.4615384615384617</v>
      </c>
      <c r="I290" s="909">
        <f t="shared" si="88"/>
        <v>149.31307692307695</v>
      </c>
      <c r="J290" s="789">
        <f t="shared" si="88"/>
        <v>1.4032080679994523</v>
      </c>
      <c r="K290" s="797">
        <f t="shared" si="88"/>
        <v>0.46654615384615378</v>
      </c>
      <c r="L290" s="801"/>
      <c r="M290" s="789">
        <f t="shared" si="89"/>
        <v>1.7619384615384617</v>
      </c>
      <c r="N290" s="801"/>
      <c r="O290" s="797">
        <f t="shared" si="90"/>
        <v>0.41817692307692311</v>
      </c>
      <c r="P290" s="801"/>
      <c r="Q290" s="801"/>
      <c r="R290" s="789">
        <f t="shared" si="91"/>
        <v>13.451150530015401</v>
      </c>
      <c r="S290" s="789">
        <f t="shared" si="91"/>
        <v>13.12182215919943</v>
      </c>
      <c r="T290" s="789">
        <f t="shared" si="91"/>
        <v>17.599432002905772</v>
      </c>
      <c r="U290" s="789">
        <f t="shared" si="91"/>
        <v>18.51045579560591</v>
      </c>
      <c r="V290" s="789">
        <f t="shared" si="91"/>
        <v>11.55801440458084</v>
      </c>
      <c r="W290" s="800">
        <f t="shared" si="91"/>
        <v>2.9925432851546239</v>
      </c>
      <c r="X290" s="800">
        <f t="shared" si="91"/>
        <v>1.0269946343587466</v>
      </c>
      <c r="Y290" s="630"/>
      <c r="Z290" s="789">
        <f t="shared" si="92"/>
        <v>33.850982149389239</v>
      </c>
      <c r="AA290" s="789">
        <f t="shared" si="92"/>
        <v>22.012427558531328</v>
      </c>
      <c r="AB290" s="789"/>
      <c r="AC290" s="789">
        <f t="shared" si="93"/>
        <v>9.5323076923076933</v>
      </c>
      <c r="AD290" s="789">
        <f t="shared" si="93"/>
        <v>1.8709090909090909</v>
      </c>
      <c r="AE290" s="789">
        <f t="shared" si="93"/>
        <v>1.6738461538461538</v>
      </c>
      <c r="AF290" s="789">
        <f t="shared" si="93"/>
        <v>3.6358333333333337</v>
      </c>
      <c r="AG290" s="789">
        <f t="shared" si="93"/>
        <v>13.375000000000002</v>
      </c>
      <c r="AH290" s="789">
        <f t="shared" si="93"/>
        <v>7.1461538461538465</v>
      </c>
      <c r="AI290" s="789">
        <f t="shared" si="93"/>
        <v>12.49</v>
      </c>
      <c r="AJ290" s="789">
        <f t="shared" si="93"/>
        <v>23.343846153846155</v>
      </c>
      <c r="AK290" s="789">
        <f t="shared" si="93"/>
        <v>14.284999999999998</v>
      </c>
      <c r="AL290" s="927">
        <f t="shared" si="93"/>
        <v>20502.77307692308</v>
      </c>
      <c r="AM290" s="789">
        <f t="shared" si="94"/>
        <v>9.8923076923076927</v>
      </c>
      <c r="AN290" s="912">
        <f t="shared" si="94"/>
        <v>0.33909090909090911</v>
      </c>
      <c r="AO290" s="789">
        <f t="shared" si="94"/>
        <v>-0.52461751851876426</v>
      </c>
      <c r="AP290" s="789">
        <f t="shared" si="94"/>
        <v>19.8174453744491</v>
      </c>
      <c r="AQ290" s="912">
        <f t="shared" si="94"/>
        <v>82.408467984342536</v>
      </c>
      <c r="AR290" s="789">
        <f t="shared" si="94"/>
        <v>1.7078666923076928</v>
      </c>
      <c r="AS290" s="789">
        <f t="shared" si="94"/>
        <v>1.8634996376923081</v>
      </c>
      <c r="AT290" s="789">
        <f t="shared" si="94"/>
        <v>2.0447532160000006</v>
      </c>
      <c r="AU290" s="789">
        <f t="shared" si="94"/>
        <v>2.2438742623503085</v>
      </c>
      <c r="AV290" s="789">
        <f t="shared" si="94"/>
        <v>2.4626342480976926</v>
      </c>
      <c r="AW290" s="789">
        <f t="shared" si="95"/>
        <v>10.322628056448004</v>
      </c>
      <c r="AX290" s="912">
        <f t="shared" si="95"/>
        <v>8.2272323806639616</v>
      </c>
      <c r="AY290" s="789">
        <f t="shared" si="95"/>
        <v>1.1258333333333332</v>
      </c>
      <c r="AZ290" s="789">
        <f t="shared" si="95"/>
        <v>140.33769230769229</v>
      </c>
      <c r="BA290" s="789">
        <f t="shared" si="95"/>
        <v>-9.6169230769230758</v>
      </c>
      <c r="BB290" s="789">
        <f t="shared" si="95"/>
        <v>2.4907692307692311</v>
      </c>
      <c r="BC290" s="912">
        <f t="shared" si="95"/>
        <v>19.143076923076926</v>
      </c>
      <c r="BD290" s="789"/>
      <c r="BE290" s="678">
        <f t="shared" si="96"/>
        <v>2015.0769230769231</v>
      </c>
      <c r="BF290" s="789">
        <f t="shared" si="96"/>
        <v>0</v>
      </c>
      <c r="BG290" s="789">
        <f t="shared" si="96"/>
        <v>7.9499999999999993</v>
      </c>
    </row>
    <row r="291" spans="1:59" x14ac:dyDescent="0.2">
      <c r="A291" s="832" t="s">
        <v>128</v>
      </c>
      <c r="B291" s="630">
        <f t="shared" si="86"/>
        <v>6</v>
      </c>
      <c r="E291" s="801">
        <f t="shared" si="87"/>
        <v>7.333333333333333</v>
      </c>
      <c r="I291" s="909">
        <f t="shared" si="88"/>
        <v>121.295</v>
      </c>
      <c r="J291" s="789">
        <f t="shared" si="88"/>
        <v>1.8733597356998211</v>
      </c>
      <c r="K291" s="797">
        <f t="shared" si="88"/>
        <v>0.71916666666666673</v>
      </c>
      <c r="L291" s="801"/>
      <c r="M291" s="789">
        <f t="shared" si="89"/>
        <v>2.3016666666666667</v>
      </c>
      <c r="N291" s="801"/>
      <c r="O291" s="797">
        <f t="shared" si="90"/>
        <v>0.65083333333333326</v>
      </c>
      <c r="P291" s="801"/>
      <c r="Q291" s="801"/>
      <c r="R291" s="789">
        <f t="shared" si="91"/>
        <v>8.3688554160496818</v>
      </c>
      <c r="S291" s="789">
        <f t="shared" si="91"/>
        <v>15.126951892874992</v>
      </c>
      <c r="T291" s="789">
        <f t="shared" si="91"/>
        <v>19.034079231835367</v>
      </c>
      <c r="U291" s="789">
        <f t="shared" si="91"/>
        <v>19.318468799121735</v>
      </c>
      <c r="V291" s="789">
        <f t="shared" si="91"/>
        <v>17.175055098233859</v>
      </c>
      <c r="W291" s="800">
        <f t="shared" si="91"/>
        <v>1.063494872600435</v>
      </c>
      <c r="X291" s="800">
        <f t="shared" si="91"/>
        <v>2.2121453884015478</v>
      </c>
      <c r="Y291" s="630"/>
      <c r="Z291" s="789">
        <f t="shared" si="92"/>
        <v>45.609646423683991</v>
      </c>
      <c r="AA291" s="789">
        <f t="shared" si="92"/>
        <v>24.937812274924738</v>
      </c>
      <c r="AB291" s="789"/>
      <c r="AC291" s="789">
        <f t="shared" si="93"/>
        <v>4.5883333333333338</v>
      </c>
      <c r="AD291" s="789">
        <f t="shared" si="93"/>
        <v>2.8820000000000001</v>
      </c>
      <c r="AE291" s="789">
        <f t="shared" si="93"/>
        <v>2.688333333333333</v>
      </c>
      <c r="AF291" s="789">
        <f t="shared" si="93"/>
        <v>9.6216666666666679</v>
      </c>
      <c r="AG291" s="789">
        <f t="shared" si="93"/>
        <v>35.56666666666667</v>
      </c>
      <c r="AH291" s="789">
        <f t="shared" si="93"/>
        <v>-38.016666666666673</v>
      </c>
      <c r="AI291" s="789">
        <f t="shared" si="93"/>
        <v>18.181666666666668</v>
      </c>
      <c r="AJ291" s="789">
        <f t="shared" si="93"/>
        <v>2.3000000000000012</v>
      </c>
      <c r="AK291" s="789">
        <f t="shared" si="93"/>
        <v>10.938333333333333</v>
      </c>
      <c r="AL291" s="927">
        <f t="shared" si="93"/>
        <v>28145</v>
      </c>
      <c r="AM291" s="789">
        <f t="shared" si="94"/>
        <v>3.1066666666666669</v>
      </c>
      <c r="AN291" s="912">
        <f t="shared" si="94"/>
        <v>1.531666666666667</v>
      </c>
      <c r="AO291" s="789">
        <f t="shared" si="94"/>
        <v>4.6238424874884005</v>
      </c>
      <c r="AP291" s="789">
        <f t="shared" si="94"/>
        <v>21.154823812444342</v>
      </c>
      <c r="AQ291" s="912">
        <f t="shared" si="94"/>
        <v>217.4303773532186</v>
      </c>
      <c r="AR291" s="789">
        <f t="shared" si="94"/>
        <v>2.1757366666666664</v>
      </c>
      <c r="AS291" s="789">
        <f t="shared" si="94"/>
        <v>2.3763059733333338</v>
      </c>
      <c r="AT291" s="789">
        <f t="shared" si="94"/>
        <v>2.5852157644800005</v>
      </c>
      <c r="AU291" s="789">
        <f t="shared" si="94"/>
        <v>2.8134154307585604</v>
      </c>
      <c r="AV291" s="789">
        <f t="shared" si="94"/>
        <v>3.0627294065826778</v>
      </c>
      <c r="AW291" s="789">
        <f t="shared" si="95"/>
        <v>13.013403241821237</v>
      </c>
      <c r="AX291" s="912">
        <f t="shared" si="95"/>
        <v>10.691814614879211</v>
      </c>
      <c r="AY291" s="789">
        <f t="shared" si="95"/>
        <v>0.98</v>
      </c>
      <c r="AZ291" s="789">
        <f t="shared" si="95"/>
        <v>92.268333333333331</v>
      </c>
      <c r="BA291" s="789">
        <f t="shared" si="95"/>
        <v>-9.5616666666666674</v>
      </c>
      <c r="BB291" s="789">
        <f t="shared" si="95"/>
        <v>-0.7533333333333333</v>
      </c>
      <c r="BC291" s="912">
        <f t="shared" si="95"/>
        <v>11.255000000000001</v>
      </c>
      <c r="BD291" s="789"/>
      <c r="BE291" s="678">
        <f t="shared" si="96"/>
        <v>2014.3333333333333</v>
      </c>
      <c r="BF291" s="789">
        <f t="shared" si="96"/>
        <v>0</v>
      </c>
      <c r="BG291" s="789">
        <f t="shared" si="96"/>
        <v>11.066666666666665</v>
      </c>
    </row>
    <row r="292" spans="1:59" x14ac:dyDescent="0.2">
      <c r="A292" s="832" t="s">
        <v>178</v>
      </c>
      <c r="B292" s="630">
        <f t="shared" si="86"/>
        <v>8</v>
      </c>
      <c r="E292" s="801">
        <f t="shared" si="87"/>
        <v>7.125</v>
      </c>
      <c r="I292" s="909">
        <f t="shared" si="88"/>
        <v>37.558749999999996</v>
      </c>
      <c r="J292" s="789">
        <f t="shared" si="88"/>
        <v>8.855149613458666</v>
      </c>
      <c r="K292" s="797">
        <f t="shared" si="88"/>
        <v>0.71432499999999999</v>
      </c>
      <c r="L292" s="801"/>
      <c r="M292" s="789">
        <f t="shared" si="89"/>
        <v>2.8573</v>
      </c>
      <c r="N292" s="801"/>
      <c r="O292" s="797">
        <f t="shared" si="90"/>
        <v>0.69490000000000018</v>
      </c>
      <c r="P292" s="801"/>
      <c r="Q292" s="801"/>
      <c r="R292" s="789">
        <f t="shared" si="91"/>
        <v>2.7115372662660899</v>
      </c>
      <c r="S292" s="789">
        <f t="shared" si="91"/>
        <v>6.5982054958410856</v>
      </c>
      <c r="T292" s="789">
        <f t="shared" si="91"/>
        <v>15.248781640229389</v>
      </c>
      <c r="U292" s="789">
        <f t="shared" si="91"/>
        <v>16.094162794379738</v>
      </c>
      <c r="V292" s="789">
        <f t="shared" si="91"/>
        <v>4.1990704802185475</v>
      </c>
      <c r="W292" s="800">
        <f t="shared" si="91"/>
        <v>2.0419907048021804</v>
      </c>
      <c r="X292" s="800">
        <f t="shared" si="91"/>
        <v>11.857088002327098</v>
      </c>
      <c r="Y292" s="630"/>
      <c r="Z292" s="789">
        <f t="shared" si="92"/>
        <v>206.52602905314293</v>
      </c>
      <c r="AA292" s="789">
        <f t="shared" si="92"/>
        <v>27.348086757918765</v>
      </c>
      <c r="AB292" s="789"/>
      <c r="AC292" s="789">
        <f t="shared" si="93"/>
        <v>0.35750000000000004</v>
      </c>
      <c r="AD292" s="789">
        <f t="shared" si="93"/>
        <v>2.2000000000000002</v>
      </c>
      <c r="AE292" s="789">
        <f t="shared" si="93"/>
        <v>4.3699999999999992</v>
      </c>
      <c r="AF292" s="789">
        <f t="shared" si="93"/>
        <v>7.378571428571429</v>
      </c>
      <c r="AG292" s="789">
        <f t="shared" si="93"/>
        <v>3.8375000000000004</v>
      </c>
      <c r="AH292" s="789">
        <f t="shared" si="93"/>
        <v>23.950000000000003</v>
      </c>
      <c r="AI292" s="789">
        <f t="shared" si="93"/>
        <v>22.286250000000003</v>
      </c>
      <c r="AJ292" s="789">
        <f t="shared" si="93"/>
        <v>-2.5875000000000004</v>
      </c>
      <c r="AK292" s="789">
        <f t="shared" si="93"/>
        <v>9.0157142857142869</v>
      </c>
      <c r="AL292" s="927">
        <f t="shared" si="93"/>
        <v>13333.75</v>
      </c>
      <c r="AM292" s="789">
        <f t="shared" si="94"/>
        <v>19.42625</v>
      </c>
      <c r="AN292" s="912">
        <f t="shared" si="94"/>
        <v>3.7785714285714289</v>
      </c>
      <c r="AO292" s="789">
        <f t="shared" si="94"/>
        <v>-1.4940204824201302</v>
      </c>
      <c r="AP292" s="789">
        <f t="shared" si="94"/>
        <v>25.074790006498681</v>
      </c>
      <c r="AQ292" s="912">
        <f t="shared" si="94"/>
        <v>178.97365815790243</v>
      </c>
      <c r="AR292" s="789">
        <f t="shared" si="94"/>
        <v>2.9261558999999999</v>
      </c>
      <c r="AS292" s="789">
        <f t="shared" si="94"/>
        <v>3.1629334614750002</v>
      </c>
      <c r="AT292" s="789">
        <f t="shared" si="94"/>
        <v>3.3267719174912505</v>
      </c>
      <c r="AU292" s="789">
        <f t="shared" si="94"/>
        <v>3.5031685469353486</v>
      </c>
      <c r="AV292" s="789">
        <f t="shared" si="94"/>
        <v>3.6932529926807121</v>
      </c>
      <c r="AW292" s="789">
        <f t="shared" si="95"/>
        <v>16.612282818582312</v>
      </c>
      <c r="AX292" s="912">
        <f t="shared" si="95"/>
        <v>52.144775377433632</v>
      </c>
      <c r="AY292" s="789">
        <f t="shared" si="95"/>
        <v>1.72</v>
      </c>
      <c r="AZ292" s="789">
        <f t="shared" si="95"/>
        <v>130.65625</v>
      </c>
      <c r="BA292" s="789">
        <f t="shared" si="95"/>
        <v>-13.19125</v>
      </c>
      <c r="BB292" s="789">
        <f t="shared" si="95"/>
        <v>3.4349999999999996</v>
      </c>
      <c r="BC292" s="912">
        <f t="shared" si="95"/>
        <v>17.4025</v>
      </c>
      <c r="BD292" s="789"/>
      <c r="BE292" s="678">
        <f t="shared" si="96"/>
        <v>2014.375</v>
      </c>
      <c r="BF292" s="789">
        <f t="shared" si="96"/>
        <v>0</v>
      </c>
      <c r="BG292" s="789">
        <f t="shared" si="96"/>
        <v>5.3750000000000009</v>
      </c>
    </row>
    <row r="293" spans="1:59" x14ac:dyDescent="0.2">
      <c r="A293" s="832" t="s">
        <v>108</v>
      </c>
      <c r="B293" s="630">
        <f t="shared" si="86"/>
        <v>129</v>
      </c>
      <c r="E293" s="801">
        <f t="shared" si="87"/>
        <v>7.4186046511627906</v>
      </c>
      <c r="I293" s="909">
        <f t="shared" si="88"/>
        <v>56.901007751937989</v>
      </c>
      <c r="J293" s="789">
        <f t="shared" si="88"/>
        <v>2.6512302042841327</v>
      </c>
      <c r="K293" s="797">
        <f t="shared" si="88"/>
        <v>0.35805813953488375</v>
      </c>
      <c r="L293" s="801"/>
      <c r="M293" s="789">
        <f t="shared" si="89"/>
        <v>1.1518449612403103</v>
      </c>
      <c r="N293" s="801"/>
      <c r="O293" s="797">
        <f t="shared" si="90"/>
        <v>0.31328527131782985</v>
      </c>
      <c r="P293" s="801"/>
      <c r="Q293" s="801"/>
      <c r="R293" s="789">
        <f t="shared" si="91"/>
        <v>10.202520130266457</v>
      </c>
      <c r="S293" s="789">
        <f t="shared" si="91"/>
        <v>10.350573568139529</v>
      </c>
      <c r="T293" s="789">
        <f t="shared" si="91"/>
        <v>17.709934962461826</v>
      </c>
      <c r="U293" s="789">
        <f t="shared" si="91"/>
        <v>19.926054091226526</v>
      </c>
      <c r="V293" s="789">
        <f t="shared" si="91"/>
        <v>13.516351072247163</v>
      </c>
      <c r="W293" s="800">
        <f t="shared" si="91"/>
        <v>2.5237103694829623</v>
      </c>
      <c r="X293" s="800">
        <f t="shared" si="91"/>
        <v>1.9981145563450964</v>
      </c>
      <c r="Y293" s="630"/>
      <c r="Z293" s="789">
        <f t="shared" si="92"/>
        <v>44.666258523361272</v>
      </c>
      <c r="AA293" s="789">
        <f t="shared" si="92"/>
        <v>17.538713225076538</v>
      </c>
      <c r="AB293" s="789"/>
      <c r="AC293" s="789">
        <f t="shared" si="93"/>
        <v>3.0275213675213681</v>
      </c>
      <c r="AD293" s="789">
        <f t="shared" si="93"/>
        <v>2.7530769230769234</v>
      </c>
      <c r="AE293" s="789">
        <f t="shared" si="93"/>
        <v>4.0305128205128211</v>
      </c>
      <c r="AF293" s="789">
        <f t="shared" si="93"/>
        <v>1.5967241379310351</v>
      </c>
      <c r="AG293" s="789">
        <f t="shared" si="93"/>
        <v>9.0458620689655209</v>
      </c>
      <c r="AH293" s="789">
        <f t="shared" si="93"/>
        <v>-3.4608695652173944</v>
      </c>
      <c r="AI293" s="789">
        <f t="shared" si="93"/>
        <v>3.6770103092783506</v>
      </c>
      <c r="AJ293" s="789">
        <f t="shared" si="93"/>
        <v>11.667652173913043</v>
      </c>
      <c r="AK293" s="789">
        <f t="shared" si="93"/>
        <v>8.264939759036146</v>
      </c>
      <c r="AL293" s="927">
        <f t="shared" si="93"/>
        <v>12313.32726495727</v>
      </c>
      <c r="AM293" s="789">
        <f t="shared" si="94"/>
        <v>4.3966666666666656</v>
      </c>
      <c r="AN293" s="912">
        <f t="shared" si="94"/>
        <v>0.63398230088495577</v>
      </c>
      <c r="AO293" s="789">
        <f t="shared" si="94"/>
        <v>5.4783107499073997</v>
      </c>
      <c r="AP293" s="789">
        <f t="shared" si="94"/>
        <v>22.618819709252591</v>
      </c>
      <c r="AQ293" s="912">
        <f t="shared" si="94"/>
        <v>5.5260238724893584</v>
      </c>
      <c r="AR293" s="789">
        <f t="shared" si="94"/>
        <v>1.1570043540051673</v>
      </c>
      <c r="AS293" s="789">
        <f t="shared" si="94"/>
        <v>1.2083424019793279</v>
      </c>
      <c r="AT293" s="789">
        <f t="shared" si="94"/>
        <v>1.2770059364980666</v>
      </c>
      <c r="AU293" s="789">
        <f t="shared" si="94"/>
        <v>1.3506929552372848</v>
      </c>
      <c r="AV293" s="789">
        <f t="shared" si="94"/>
        <v>1.4298252852475213</v>
      </c>
      <c r="AW293" s="789">
        <f t="shared" si="95"/>
        <v>6.4228709329673697</v>
      </c>
      <c r="AX293" s="912">
        <f t="shared" si="95"/>
        <v>14.728343810501061</v>
      </c>
      <c r="AY293" s="789">
        <f t="shared" si="95"/>
        <v>1.0065517241379309</v>
      </c>
      <c r="AZ293" s="789">
        <f t="shared" si="95"/>
        <v>97.083341683037219</v>
      </c>
      <c r="BA293" s="789">
        <f t="shared" si="95"/>
        <v>-8.4668496016608312</v>
      </c>
      <c r="BB293" s="789">
        <f t="shared" si="95"/>
        <v>5.9924790193153026</v>
      </c>
      <c r="BC293" s="912">
        <f t="shared" si="95"/>
        <v>28.489866076871877</v>
      </c>
      <c r="BD293" s="789"/>
      <c r="BE293" s="678">
        <f t="shared" si="96"/>
        <v>2013.9612403100775</v>
      </c>
      <c r="BF293" s="789">
        <f t="shared" si="96"/>
        <v>0</v>
      </c>
      <c r="BG293" s="789">
        <f t="shared" si="96"/>
        <v>1.8040517241379306</v>
      </c>
    </row>
    <row r="294" spans="1:59" x14ac:dyDescent="0.2">
      <c r="A294" s="832" t="s">
        <v>153</v>
      </c>
      <c r="B294" s="630">
        <f t="shared" si="86"/>
        <v>9</v>
      </c>
      <c r="E294" s="801">
        <f t="shared" si="87"/>
        <v>8.2222222222222214</v>
      </c>
      <c r="I294" s="909">
        <f t="shared" si="88"/>
        <v>133.53333333333336</v>
      </c>
      <c r="J294" s="789">
        <f t="shared" si="88"/>
        <v>1.8142035937673606</v>
      </c>
      <c r="K294" s="797">
        <f t="shared" si="88"/>
        <v>0.50444444444444458</v>
      </c>
      <c r="L294" s="801"/>
      <c r="M294" s="789">
        <f t="shared" si="89"/>
        <v>2.0177777777777783</v>
      </c>
      <c r="N294" s="801"/>
      <c r="O294" s="797">
        <f t="shared" si="90"/>
        <v>0.45194444444444443</v>
      </c>
      <c r="P294" s="801"/>
      <c r="Q294" s="801"/>
      <c r="R294" s="789">
        <f t="shared" si="91"/>
        <v>13.278623461962336</v>
      </c>
      <c r="S294" s="789">
        <f t="shared" si="91"/>
        <v>9.4908302107521667</v>
      </c>
      <c r="T294" s="789">
        <f t="shared" si="91"/>
        <v>11.504445483667284</v>
      </c>
      <c r="U294" s="789">
        <f t="shared" si="91"/>
        <v>11.508092104076358</v>
      </c>
      <c r="V294" s="789">
        <f t="shared" si="91"/>
        <v>12.148849430840658</v>
      </c>
      <c r="W294" s="800">
        <f t="shared" si="91"/>
        <v>1.2142427116995498</v>
      </c>
      <c r="X294" s="800">
        <f t="shared" si="91"/>
        <v>0.68462234325565552</v>
      </c>
      <c r="Y294" s="630"/>
      <c r="Z294" s="789">
        <f t="shared" si="92"/>
        <v>645.63807137465005</v>
      </c>
      <c r="AA294" s="789">
        <f t="shared" si="92"/>
        <v>169.20829092889417</v>
      </c>
      <c r="AB294" s="789"/>
      <c r="AC294" s="789">
        <f t="shared" si="93"/>
        <v>3.0711111111111107</v>
      </c>
      <c r="AD294" s="789">
        <f t="shared" si="93"/>
        <v>47.477499999999999</v>
      </c>
      <c r="AE294" s="789">
        <f t="shared" si="93"/>
        <v>5.8788888888888895</v>
      </c>
      <c r="AF294" s="789">
        <f t="shared" si="93"/>
        <v>10.782222222222224</v>
      </c>
      <c r="AG294" s="789">
        <f t="shared" si="93"/>
        <v>34.577777777777783</v>
      </c>
      <c r="AH294" s="789">
        <f t="shared" si="93"/>
        <v>-14.26666666666666</v>
      </c>
      <c r="AI294" s="789">
        <f t="shared" si="93"/>
        <v>8.0311111111111124</v>
      </c>
      <c r="AJ294" s="789">
        <f t="shared" si="93"/>
        <v>2.5888888888888886</v>
      </c>
      <c r="AK294" s="789">
        <f t="shared" si="93"/>
        <v>12.36</v>
      </c>
      <c r="AL294" s="927">
        <f t="shared" si="93"/>
        <v>102625.55555555556</v>
      </c>
      <c r="AM294" s="789">
        <f t="shared" si="94"/>
        <v>1.7566666666666668</v>
      </c>
      <c r="AN294" s="912">
        <f t="shared" si="94"/>
        <v>1.9033333333333333</v>
      </c>
      <c r="AO294" s="789">
        <f t="shared" si="94"/>
        <v>-155.18765573606063</v>
      </c>
      <c r="AP294" s="789">
        <f t="shared" si="94"/>
        <v>13.322295697843721</v>
      </c>
      <c r="AQ294" s="912">
        <f t="shared" si="94"/>
        <v>470.02851179354536</v>
      </c>
      <c r="AR294" s="789">
        <f t="shared" si="94"/>
        <v>1.9184222222222225</v>
      </c>
      <c r="AS294" s="789">
        <f t="shared" si="94"/>
        <v>2.0480455222222225</v>
      </c>
      <c r="AT294" s="789">
        <f t="shared" si="94"/>
        <v>2.1980446374666673</v>
      </c>
      <c r="AU294" s="789">
        <f t="shared" si="94"/>
        <v>2.3606486951853696</v>
      </c>
      <c r="AV294" s="789">
        <f t="shared" si="94"/>
        <v>2.5370071558535234</v>
      </c>
      <c r="AW294" s="789">
        <f t="shared" si="95"/>
        <v>11.062168232950006</v>
      </c>
      <c r="AX294" s="912">
        <f t="shared" si="95"/>
        <v>9.8139329091087646</v>
      </c>
      <c r="AY294" s="789">
        <f t="shared" si="95"/>
        <v>0.65222222222222226</v>
      </c>
      <c r="AZ294" s="789">
        <f t="shared" si="95"/>
        <v>49.984444444444449</v>
      </c>
      <c r="BA294" s="789">
        <f t="shared" si="95"/>
        <v>-10.257777777777777</v>
      </c>
      <c r="BB294" s="789">
        <f t="shared" si="95"/>
        <v>0.23555555555555577</v>
      </c>
      <c r="BC294" s="912">
        <f t="shared" si="95"/>
        <v>8.59</v>
      </c>
      <c r="BD294" s="789"/>
      <c r="BE294" s="678">
        <f t="shared" si="96"/>
        <v>2013.5555555555557</v>
      </c>
      <c r="BF294" s="789">
        <f t="shared" si="96"/>
        <v>0</v>
      </c>
      <c r="BG294" s="789">
        <f t="shared" si="96"/>
        <v>6.7333333333333325</v>
      </c>
    </row>
    <row r="295" spans="1:59" x14ac:dyDescent="0.2">
      <c r="A295" s="832" t="s">
        <v>112</v>
      </c>
      <c r="B295" s="630">
        <f t="shared" si="86"/>
        <v>33</v>
      </c>
      <c r="E295" s="801">
        <f t="shared" si="87"/>
        <v>7.4545454545454541</v>
      </c>
      <c r="I295" s="909">
        <f t="shared" si="88"/>
        <v>106.15848484848483</v>
      </c>
      <c r="J295" s="789">
        <f t="shared" si="88"/>
        <v>1.1891403421372735</v>
      </c>
      <c r="K295" s="797">
        <f t="shared" si="88"/>
        <v>0.30522727272727279</v>
      </c>
      <c r="L295" s="801"/>
      <c r="M295" s="789">
        <f t="shared" si="89"/>
        <v>1.2209090909090912</v>
      </c>
      <c r="N295" s="801"/>
      <c r="O295" s="797">
        <f t="shared" si="90"/>
        <v>0.27883333333333332</v>
      </c>
      <c r="P295" s="801"/>
      <c r="Q295" s="801"/>
      <c r="R295" s="789">
        <f t="shared" si="91"/>
        <v>10.002417450819353</v>
      </c>
      <c r="S295" s="789">
        <f t="shared" si="91"/>
        <v>10.095432527527787</v>
      </c>
      <c r="T295" s="789">
        <f t="shared" si="91"/>
        <v>12.422729823348428</v>
      </c>
      <c r="U295" s="789">
        <f t="shared" si="91"/>
        <v>12.165002850808262</v>
      </c>
      <c r="V295" s="789">
        <f t="shared" si="91"/>
        <v>9.023496243180265</v>
      </c>
      <c r="W295" s="800">
        <f t="shared" si="91"/>
        <v>1.2072925002939232</v>
      </c>
      <c r="X295" s="800">
        <f t="shared" si="91"/>
        <v>1.2611100850354606</v>
      </c>
      <c r="Y295" s="630"/>
      <c r="Z295" s="789">
        <f t="shared" si="92"/>
        <v>37.897953530273618</v>
      </c>
      <c r="AA295" s="789">
        <f t="shared" si="92"/>
        <v>34.013176939489071</v>
      </c>
      <c r="AB295" s="789"/>
      <c r="AC295" s="789">
        <f t="shared" si="93"/>
        <v>3.4012121212121205</v>
      </c>
      <c r="AD295" s="789">
        <f t="shared" si="93"/>
        <v>4.5523333333333333</v>
      </c>
      <c r="AE295" s="789">
        <f t="shared" si="93"/>
        <v>2.5157575757575761</v>
      </c>
      <c r="AF295" s="789">
        <f t="shared" si="93"/>
        <v>7.1833333333333345</v>
      </c>
      <c r="AG295" s="789">
        <f t="shared" si="93"/>
        <v>17.34375</v>
      </c>
      <c r="AH295" s="789">
        <f t="shared" si="93"/>
        <v>-18.218181818181815</v>
      </c>
      <c r="AI295" s="789">
        <f t="shared" si="93"/>
        <v>541.66281250000009</v>
      </c>
      <c r="AJ295" s="789">
        <f t="shared" si="93"/>
        <v>11.358787878787878</v>
      </c>
      <c r="AK295" s="789">
        <f t="shared" si="93"/>
        <v>12.575625000000002</v>
      </c>
      <c r="AL295" s="927">
        <f t="shared" si="93"/>
        <v>7814.5115151515147</v>
      </c>
      <c r="AM295" s="789">
        <f t="shared" si="94"/>
        <v>1.2333333333333336</v>
      </c>
      <c r="AN295" s="912">
        <f t="shared" si="94"/>
        <v>0.88484848484848477</v>
      </c>
      <c r="AO295" s="789">
        <f t="shared" si="94"/>
        <v>-20.593910141780295</v>
      </c>
      <c r="AP295" s="789">
        <f t="shared" si="94"/>
        <v>13.363639231724116</v>
      </c>
      <c r="AQ295" s="912">
        <f t="shared" si="94"/>
        <v>182.9278760394869</v>
      </c>
      <c r="AR295" s="789">
        <f t="shared" si="94"/>
        <v>1.2131754545454547</v>
      </c>
      <c r="AS295" s="789">
        <f t="shared" si="94"/>
        <v>1.3205639734848484</v>
      </c>
      <c r="AT295" s="789">
        <f t="shared" si="94"/>
        <v>1.4251029138466667</v>
      </c>
      <c r="AU295" s="789">
        <f t="shared" si="94"/>
        <v>1.5394234312075579</v>
      </c>
      <c r="AV295" s="789">
        <f t="shared" si="94"/>
        <v>1.6644659046705146</v>
      </c>
      <c r="AW295" s="789">
        <f t="shared" si="95"/>
        <v>7.1627316777550432</v>
      </c>
      <c r="AX295" s="912">
        <f t="shared" si="95"/>
        <v>7.0041630087499094</v>
      </c>
      <c r="AY295" s="789">
        <f t="shared" si="95"/>
        <v>1.2199999999999998</v>
      </c>
      <c r="AZ295" s="789">
        <f t="shared" si="95"/>
        <v>131.0451515151515</v>
      </c>
      <c r="BA295" s="789">
        <f t="shared" si="95"/>
        <v>-4.5869696969696978</v>
      </c>
      <c r="BB295" s="789">
        <f t="shared" si="95"/>
        <v>7.3009090909090917</v>
      </c>
      <c r="BC295" s="912">
        <f t="shared" si="95"/>
        <v>28.063939393939393</v>
      </c>
      <c r="BD295" s="789"/>
      <c r="BE295" s="678">
        <f t="shared" si="96"/>
        <v>2014.090909090909</v>
      </c>
      <c r="BF295" s="789">
        <f t="shared" si="96"/>
        <v>0</v>
      </c>
      <c r="BG295" s="789">
        <f t="shared" si="96"/>
        <v>7.5121212121212126</v>
      </c>
    </row>
    <row r="296" spans="1:59" x14ac:dyDescent="0.2">
      <c r="A296" s="832" t="s">
        <v>4126</v>
      </c>
      <c r="B296" s="630">
        <f t="shared" si="86"/>
        <v>26</v>
      </c>
      <c r="E296" s="801">
        <f t="shared" si="87"/>
        <v>7.0769230769230766</v>
      </c>
      <c r="I296" s="909">
        <f t="shared" si="88"/>
        <v>104.91923076923078</v>
      </c>
      <c r="J296" s="789">
        <f t="shared" si="88"/>
        <v>1.6265211864267992</v>
      </c>
      <c r="K296" s="797">
        <f t="shared" si="88"/>
        <v>0.37858846153846148</v>
      </c>
      <c r="L296" s="801"/>
      <c r="M296" s="789">
        <f t="shared" si="89"/>
        <v>1.1798346153846153</v>
      </c>
      <c r="N296" s="801"/>
      <c r="O296" s="797">
        <f t="shared" si="90"/>
        <v>0.34513846153846156</v>
      </c>
      <c r="P296" s="801"/>
      <c r="Q296" s="801"/>
      <c r="R296" s="789">
        <f t="shared" si="91"/>
        <v>10.504948265306382</v>
      </c>
      <c r="S296" s="789">
        <f t="shared" si="91"/>
        <v>10.981141154456292</v>
      </c>
      <c r="T296" s="789">
        <f t="shared" si="91"/>
        <v>17.24689200320686</v>
      </c>
      <c r="U296" s="789">
        <f t="shared" si="91"/>
        <v>14.266323167217147</v>
      </c>
      <c r="V296" s="789">
        <f t="shared" si="91"/>
        <v>15.849027412390086</v>
      </c>
      <c r="W296" s="800">
        <f t="shared" si="91"/>
        <v>0.70638240531145624</v>
      </c>
      <c r="X296" s="800">
        <f t="shared" si="91"/>
        <v>1.7542421410834479</v>
      </c>
      <c r="Y296" s="630"/>
      <c r="Z296" s="789">
        <f t="shared" si="92"/>
        <v>89.169327914173422</v>
      </c>
      <c r="AA296" s="789">
        <f t="shared" si="92"/>
        <v>60.420419843996434</v>
      </c>
      <c r="AB296" s="789"/>
      <c r="AC296" s="789">
        <f t="shared" si="93"/>
        <v>3.0257692307692303</v>
      </c>
      <c r="AD296" s="789">
        <f t="shared" si="93"/>
        <v>5.6927272727272715</v>
      </c>
      <c r="AE296" s="789">
        <f t="shared" si="93"/>
        <v>5.0953846153846154</v>
      </c>
      <c r="AF296" s="789">
        <f t="shared" si="93"/>
        <v>10.134615384615387</v>
      </c>
      <c r="AG296" s="789">
        <f t="shared" si="93"/>
        <v>21.849999999999998</v>
      </c>
      <c r="AH296" s="789">
        <f t="shared" si="93"/>
        <v>-3.1807692307692297</v>
      </c>
      <c r="AI296" s="789">
        <f t="shared" si="93"/>
        <v>10.030800000000001</v>
      </c>
      <c r="AJ296" s="789">
        <f t="shared" si="93"/>
        <v>11.026923076923079</v>
      </c>
      <c r="AK296" s="789">
        <f t="shared" si="93"/>
        <v>12.455599999999997</v>
      </c>
      <c r="AL296" s="927">
        <f t="shared" si="93"/>
        <v>105671.37423076923</v>
      </c>
      <c r="AM296" s="789">
        <f t="shared" si="94"/>
        <v>2.5161538461538462</v>
      </c>
      <c r="AN296" s="912">
        <f t="shared" si="94"/>
        <v>1.410769230769231</v>
      </c>
      <c r="AO296" s="789">
        <f t="shared" si="94"/>
        <v>-48.38814056909218</v>
      </c>
      <c r="AP296" s="789">
        <f t="shared" si="94"/>
        <v>15.833182261341141</v>
      </c>
      <c r="AQ296" s="912">
        <f t="shared" si="94"/>
        <v>303.1495746281268</v>
      </c>
      <c r="AR296" s="789">
        <f t="shared" si="94"/>
        <v>1.1670525384615387</v>
      </c>
      <c r="AS296" s="789">
        <f t="shared" si="94"/>
        <v>1.2455895828923076</v>
      </c>
      <c r="AT296" s="789">
        <f t="shared" si="94"/>
        <v>1.3536952715798347</v>
      </c>
      <c r="AU296" s="789">
        <f t="shared" si="94"/>
        <v>1.4719383373735071</v>
      </c>
      <c r="AV296" s="789">
        <f t="shared" si="94"/>
        <v>1.6012958583056673</v>
      </c>
      <c r="AW296" s="789">
        <f t="shared" si="95"/>
        <v>6.8395715886128556</v>
      </c>
      <c r="AX296" s="912">
        <f t="shared" si="95"/>
        <v>9.2182230280031536</v>
      </c>
      <c r="AY296" s="789">
        <f t="shared" si="95"/>
        <v>1.1530769230769233</v>
      </c>
      <c r="AZ296" s="789">
        <f t="shared" si="95"/>
        <v>89.36346153846155</v>
      </c>
      <c r="BA296" s="789">
        <f t="shared" si="95"/>
        <v>-8.5107692307692293</v>
      </c>
      <c r="BB296" s="789">
        <f t="shared" si="95"/>
        <v>2.9019230769230768</v>
      </c>
      <c r="BC296" s="912">
        <f t="shared" si="95"/>
        <v>19.473461538461539</v>
      </c>
      <c r="BD296" s="789"/>
      <c r="BE296" s="678">
        <f t="shared" si="96"/>
        <v>2014.3846153846155</v>
      </c>
      <c r="BF296" s="789">
        <f t="shared" si="96"/>
        <v>0</v>
      </c>
      <c r="BG296" s="789">
        <f t="shared" si="96"/>
        <v>9.02</v>
      </c>
    </row>
    <row r="297" spans="1:59" x14ac:dyDescent="0.2">
      <c r="A297" s="832" t="s">
        <v>123</v>
      </c>
      <c r="B297" s="630">
        <f t="shared" si="86"/>
        <v>9</v>
      </c>
      <c r="E297" s="801">
        <f t="shared" si="87"/>
        <v>6.666666666666667</v>
      </c>
      <c r="I297" s="909">
        <f t="shared" si="88"/>
        <v>99.3</v>
      </c>
      <c r="J297" s="789">
        <f t="shared" si="88"/>
        <v>2.2586445699183244</v>
      </c>
      <c r="K297" s="797">
        <f t="shared" si="88"/>
        <v>0.35571111111111109</v>
      </c>
      <c r="L297" s="801"/>
      <c r="M297" s="789">
        <f t="shared" si="89"/>
        <v>1.3072888888888889</v>
      </c>
      <c r="N297" s="801"/>
      <c r="O297" s="797">
        <f t="shared" si="90"/>
        <v>0.32306666666666667</v>
      </c>
      <c r="P297" s="801"/>
      <c r="Q297" s="801"/>
      <c r="R297" s="789">
        <f t="shared" si="91"/>
        <v>13.79433858934105</v>
      </c>
      <c r="S297" s="789">
        <f t="shared" si="91"/>
        <v>13.627167277359288</v>
      </c>
      <c r="T297" s="789">
        <f t="shared" si="91"/>
        <v>13.516139878064672</v>
      </c>
      <c r="U297" s="789">
        <f t="shared" si="91"/>
        <v>13.644637831735679</v>
      </c>
      <c r="V297" s="789">
        <f t="shared" si="91"/>
        <v>7.8797798369460992</v>
      </c>
      <c r="W297" s="800">
        <f t="shared" si="91"/>
        <v>3.4183619874809303</v>
      </c>
      <c r="X297" s="800">
        <f t="shared" si="91"/>
        <v>1.3691179752614242</v>
      </c>
      <c r="Y297" s="630"/>
      <c r="Z297" s="789">
        <f t="shared" si="92"/>
        <v>57.137948170965352</v>
      </c>
      <c r="AA297" s="789">
        <f t="shared" si="92"/>
        <v>42.837113791584628</v>
      </c>
      <c r="AB297" s="789"/>
      <c r="AC297" s="789">
        <f t="shared" si="93"/>
        <v>2.1822222222222223</v>
      </c>
      <c r="AD297" s="789">
        <f t="shared" si="93"/>
        <v>4.1828571428571424</v>
      </c>
      <c r="AE297" s="789">
        <f t="shared" si="93"/>
        <v>2.5277777777777772</v>
      </c>
      <c r="AF297" s="789">
        <f t="shared" si="93"/>
        <v>4.6387499999999999</v>
      </c>
      <c r="AG297" s="789">
        <f t="shared" si="93"/>
        <v>-23.799999999999997</v>
      </c>
      <c r="AH297" s="789">
        <f t="shared" si="93"/>
        <v>-21.433333333333326</v>
      </c>
      <c r="AI297" s="789">
        <f t="shared" si="93"/>
        <v>15.80777777777778</v>
      </c>
      <c r="AJ297" s="789">
        <f t="shared" si="93"/>
        <v>5.0666666666666664</v>
      </c>
      <c r="AK297" s="789">
        <f t="shared" si="93"/>
        <v>16.806666666666665</v>
      </c>
      <c r="AL297" s="927">
        <f t="shared" si="93"/>
        <v>8097.5711111111113</v>
      </c>
      <c r="AM297" s="789">
        <f t="shared" si="94"/>
        <v>0.50000000000000011</v>
      </c>
      <c r="AN297" s="912">
        <f t="shared" si="94"/>
        <v>1.5137499999999999</v>
      </c>
      <c r="AO297" s="789">
        <f t="shared" si="94"/>
        <v>-30.969071111248468</v>
      </c>
      <c r="AP297" s="789">
        <f t="shared" si="94"/>
        <v>15.959601043138807</v>
      </c>
      <c r="AQ297" s="912">
        <f t="shared" si="94"/>
        <v>125.03962957638328</v>
      </c>
      <c r="AR297" s="789">
        <f t="shared" si="94"/>
        <v>1.2814825333333335</v>
      </c>
      <c r="AS297" s="789">
        <f t="shared" si="94"/>
        <v>1.400919331111111</v>
      </c>
      <c r="AT297" s="789">
        <f t="shared" si="94"/>
        <v>1.5294387929333337</v>
      </c>
      <c r="AU297" s="789">
        <f t="shared" si="94"/>
        <v>1.6698710130568892</v>
      </c>
      <c r="AV297" s="789">
        <f t="shared" si="94"/>
        <v>1.8233307306057069</v>
      </c>
      <c r="AW297" s="789">
        <f t="shared" si="95"/>
        <v>7.7050424010403766</v>
      </c>
      <c r="AX297" s="912">
        <f t="shared" si="95"/>
        <v>13.393677284903916</v>
      </c>
      <c r="AY297" s="789">
        <f t="shared" si="95"/>
        <v>1.161111111111111</v>
      </c>
      <c r="AZ297" s="789">
        <f t="shared" si="95"/>
        <v>91.302222222222213</v>
      </c>
      <c r="BA297" s="789">
        <f t="shared" si="95"/>
        <v>-9.5</v>
      </c>
      <c r="BB297" s="789">
        <f t="shared" si="95"/>
        <v>0.83777777777777784</v>
      </c>
      <c r="BC297" s="912">
        <f t="shared" si="95"/>
        <v>14.695555555555554</v>
      </c>
      <c r="BD297" s="789"/>
      <c r="BE297" s="678">
        <f t="shared" si="96"/>
        <v>2014.5555555555557</v>
      </c>
      <c r="BF297" s="789">
        <f t="shared" si="96"/>
        <v>0</v>
      </c>
      <c r="BG297" s="789">
        <f t="shared" si="96"/>
        <v>3.2777777777777777</v>
      </c>
    </row>
    <row r="298" spans="1:59" x14ac:dyDescent="0.2">
      <c r="A298" s="832" t="s">
        <v>4253</v>
      </c>
      <c r="B298" s="630">
        <f t="shared" si="86"/>
        <v>31</v>
      </c>
      <c r="E298" s="801">
        <f t="shared" si="87"/>
        <v>7.32258064516129</v>
      </c>
      <c r="I298" s="909">
        <f t="shared" si="88"/>
        <v>87.684193548387086</v>
      </c>
      <c r="J298" s="789">
        <f t="shared" si="88"/>
        <v>3.6213646889723448</v>
      </c>
      <c r="K298" s="797">
        <f t="shared" si="88"/>
        <v>0.58849032258064526</v>
      </c>
      <c r="L298" s="801"/>
      <c r="M298" s="789">
        <f t="shared" si="89"/>
        <v>2.4189806451612905</v>
      </c>
      <c r="N298" s="801"/>
      <c r="O298" s="797">
        <f t="shared" si="90"/>
        <v>0.53951290322580636</v>
      </c>
      <c r="P298" s="801"/>
      <c r="Q298" s="801"/>
      <c r="R298" s="789">
        <f t="shared" si="91"/>
        <v>9.6690361166619532</v>
      </c>
      <c r="S298" s="789">
        <f t="shared" si="91"/>
        <v>19.316935339906294</v>
      </c>
      <c r="T298" s="789">
        <f t="shared" si="91"/>
        <v>14.705069005718348</v>
      </c>
      <c r="U298" s="789">
        <f t="shared" si="91"/>
        <v>12.32193883454492</v>
      </c>
      <c r="V298" s="789">
        <f t="shared" si="91"/>
        <v>6.7765214140667096</v>
      </c>
      <c r="W298" s="800">
        <f t="shared" si="91"/>
        <v>1.6943344887645824</v>
      </c>
      <c r="X298" s="800">
        <f t="shared" si="91"/>
        <v>1.2884101708374902</v>
      </c>
      <c r="Y298" s="630"/>
      <c r="Z298" s="789">
        <f t="shared" si="92"/>
        <v>217.49258952866384</v>
      </c>
      <c r="AA298" s="789">
        <f t="shared" si="92"/>
        <v>68.092457191715923</v>
      </c>
      <c r="AB298" s="789"/>
      <c r="AC298" s="789">
        <f t="shared" si="93"/>
        <v>1.6464516129032258</v>
      </c>
      <c r="AD298" s="789">
        <f t="shared" si="93"/>
        <v>8.9076470588235299</v>
      </c>
      <c r="AE298" s="789">
        <f t="shared" si="93"/>
        <v>11.315161290322578</v>
      </c>
      <c r="AF298" s="789">
        <f t="shared" si="93"/>
        <v>2.7993548387096778</v>
      </c>
      <c r="AG298" s="789">
        <f t="shared" si="93"/>
        <v>5.46</v>
      </c>
      <c r="AH298" s="789">
        <f t="shared" si="93"/>
        <v>-8.6548387096774224</v>
      </c>
      <c r="AI298" s="789">
        <f t="shared" si="93"/>
        <v>47.539677419354845</v>
      </c>
      <c r="AJ298" s="789">
        <f t="shared" si="93"/>
        <v>8.3379999999999992</v>
      </c>
      <c r="AK298" s="789">
        <f t="shared" si="93"/>
        <v>10.486500000000001</v>
      </c>
      <c r="AL298" s="927">
        <f t="shared" si="93"/>
        <v>13076.523225806452</v>
      </c>
      <c r="AM298" s="789">
        <f t="shared" si="94"/>
        <v>1.8993548387096775</v>
      </c>
      <c r="AN298" s="912">
        <f t="shared" si="94"/>
        <v>1.1419999999999999</v>
      </c>
      <c r="AO298" s="789">
        <f t="shared" si="94"/>
        <v>-54.096121193705642</v>
      </c>
      <c r="AP298" s="789">
        <f t="shared" si="94"/>
        <v>15.844319007786444</v>
      </c>
      <c r="AQ298" s="912">
        <f t="shared" si="94"/>
        <v>174.77955999283193</v>
      </c>
      <c r="AR298" s="789">
        <f t="shared" si="94"/>
        <v>2.3024690483870969</v>
      </c>
      <c r="AS298" s="789">
        <f t="shared" si="94"/>
        <v>2.5091366237741939</v>
      </c>
      <c r="AT298" s="789">
        <f t="shared" si="94"/>
        <v>2.6591599226193554</v>
      </c>
      <c r="AU298" s="789">
        <f t="shared" si="94"/>
        <v>2.8211065898655479</v>
      </c>
      <c r="AV298" s="789">
        <f t="shared" si="94"/>
        <v>2.9960515083363144</v>
      </c>
      <c r="AW298" s="789">
        <f t="shared" si="95"/>
        <v>13.28792369298251</v>
      </c>
      <c r="AX298" s="912">
        <f t="shared" si="95"/>
        <v>19.828698244884375</v>
      </c>
      <c r="AY298" s="789">
        <f t="shared" si="95"/>
        <v>0.77466666666666661</v>
      </c>
      <c r="AZ298" s="789">
        <f t="shared" si="95"/>
        <v>69.145806451612899</v>
      </c>
      <c r="BA298" s="789">
        <f t="shared" si="95"/>
        <v>-7.8500000000000005</v>
      </c>
      <c r="BB298" s="789">
        <f t="shared" si="95"/>
        <v>1.5758064516129033</v>
      </c>
      <c r="BC298" s="912">
        <f t="shared" si="95"/>
        <v>9.49258064516129</v>
      </c>
      <c r="BD298" s="789"/>
      <c r="BE298" s="678">
        <f t="shared" si="96"/>
        <v>2014.2258064516129</v>
      </c>
      <c r="BF298" s="789">
        <f t="shared" si="96"/>
        <v>0</v>
      </c>
      <c r="BG298" s="789">
        <f t="shared" si="96"/>
        <v>2.6599999999999997</v>
      </c>
    </row>
    <row r="299" spans="1:59" x14ac:dyDescent="0.2">
      <c r="A299" s="832" t="s">
        <v>131</v>
      </c>
      <c r="B299" s="630">
        <f t="shared" si="86"/>
        <v>10</v>
      </c>
      <c r="E299" s="801">
        <f t="shared" si="87"/>
        <v>7.6</v>
      </c>
      <c r="I299" s="909">
        <f t="shared" si="88"/>
        <v>65.813000000000017</v>
      </c>
      <c r="J299" s="789">
        <f t="shared" si="88"/>
        <v>3.504643497126041</v>
      </c>
      <c r="K299" s="797">
        <f t="shared" si="88"/>
        <v>0.55200000000000005</v>
      </c>
      <c r="L299" s="801"/>
      <c r="M299" s="789">
        <f t="shared" si="89"/>
        <v>2.2080000000000002</v>
      </c>
      <c r="N299" s="801"/>
      <c r="O299" s="797">
        <f t="shared" si="90"/>
        <v>0.52650000000000008</v>
      </c>
      <c r="P299" s="801"/>
      <c r="Q299" s="801"/>
      <c r="R299" s="789">
        <f t="shared" si="91"/>
        <v>5.0011822996202024</v>
      </c>
      <c r="S299" s="789">
        <f t="shared" si="91"/>
        <v>6.0363843928145027</v>
      </c>
      <c r="T299" s="789">
        <f t="shared" si="91"/>
        <v>6.0856170801503149</v>
      </c>
      <c r="U299" s="789">
        <f t="shared" si="91"/>
        <v>6.8088302833349745</v>
      </c>
      <c r="V299" s="789">
        <f t="shared" si="91"/>
        <v>2.8548267608256128</v>
      </c>
      <c r="W299" s="800">
        <f t="shared" si="91"/>
        <v>1.3935410915082127</v>
      </c>
      <c r="X299" s="800">
        <f t="shared" si="91"/>
        <v>0.93513528782820754</v>
      </c>
      <c r="Y299" s="630"/>
      <c r="Z299" s="789">
        <f t="shared" si="92"/>
        <v>63.445223692337578</v>
      </c>
      <c r="AA299" s="789">
        <f t="shared" si="92"/>
        <v>18.798557637917568</v>
      </c>
      <c r="AB299" s="789"/>
      <c r="AC299" s="789">
        <f t="shared" si="93"/>
        <v>2.9820000000000002</v>
      </c>
      <c r="AD299" s="789">
        <f t="shared" si="93"/>
        <v>4.322857142857143</v>
      </c>
      <c r="AE299" s="789">
        <f t="shared" si="93"/>
        <v>2.5699999999999994</v>
      </c>
      <c r="AF299" s="789">
        <f t="shared" si="93"/>
        <v>1.8719999999999999</v>
      </c>
      <c r="AG299" s="789">
        <f t="shared" si="93"/>
        <v>8.2888888888888879</v>
      </c>
      <c r="AH299" s="789">
        <f t="shared" si="93"/>
        <v>24.380000000000003</v>
      </c>
      <c r="AI299" s="789">
        <f t="shared" si="93"/>
        <v>7.5811111111111096</v>
      </c>
      <c r="AJ299" s="789">
        <f t="shared" si="93"/>
        <v>6.6300000000000008</v>
      </c>
      <c r="AK299" s="789">
        <f t="shared" si="93"/>
        <v>8.7288888888888874</v>
      </c>
      <c r="AL299" s="927">
        <f t="shared" si="93"/>
        <v>10943.566000000001</v>
      </c>
      <c r="AM299" s="789">
        <f t="shared" si="94"/>
        <v>1.1019999999999999</v>
      </c>
      <c r="AN299" s="912">
        <f t="shared" si="94"/>
        <v>1.2130000000000003</v>
      </c>
      <c r="AO299" s="789">
        <f t="shared" si="94"/>
        <v>-9.9489039967062673</v>
      </c>
      <c r="AP299" s="789">
        <f t="shared" si="94"/>
        <v>10.313473780461013</v>
      </c>
      <c r="AQ299" s="912">
        <f t="shared" si="94"/>
        <v>22.254355176477144</v>
      </c>
      <c r="AR299" s="789">
        <f t="shared" si="94"/>
        <v>2.2441050000000002</v>
      </c>
      <c r="AS299" s="789">
        <f t="shared" si="94"/>
        <v>2.3874376496999998</v>
      </c>
      <c r="AT299" s="789">
        <f t="shared" si="94"/>
        <v>2.5124820291881003</v>
      </c>
      <c r="AU299" s="789">
        <f t="shared" si="94"/>
        <v>2.6456229698816514</v>
      </c>
      <c r="AV299" s="789">
        <f t="shared" si="94"/>
        <v>2.7874651572076856</v>
      </c>
      <c r="AW299" s="789">
        <f t="shared" si="95"/>
        <v>12.577112805977436</v>
      </c>
      <c r="AX299" s="912">
        <f t="shared" si="95"/>
        <v>20.009689003992406</v>
      </c>
      <c r="AY299" s="789">
        <f t="shared" si="95"/>
        <v>0.42099999999999999</v>
      </c>
      <c r="AZ299" s="789">
        <f t="shared" si="95"/>
        <v>36.032000000000004</v>
      </c>
      <c r="BA299" s="789">
        <f t="shared" si="95"/>
        <v>-9.8670000000000009</v>
      </c>
      <c r="BB299" s="789">
        <f t="shared" si="95"/>
        <v>5.202</v>
      </c>
      <c r="BC299" s="912">
        <f t="shared" si="95"/>
        <v>7.7769999999999992</v>
      </c>
      <c r="BD299" s="789"/>
      <c r="BE299" s="678">
        <f t="shared" si="96"/>
        <v>2014.1</v>
      </c>
      <c r="BF299" s="789">
        <f t="shared" si="96"/>
        <v>0</v>
      </c>
      <c r="BG299" s="789">
        <f t="shared" si="96"/>
        <v>2.4777777777777779</v>
      </c>
    </row>
    <row r="300" spans="1:59" x14ac:dyDescent="0.2">
      <c r="I300" s="630"/>
      <c r="J300" s="832"/>
      <c r="K300" s="911"/>
      <c r="L300" s="832"/>
      <c r="M300" s="832"/>
      <c r="N300" s="832"/>
      <c r="R300" s="832"/>
      <c r="S300" s="832"/>
      <c r="T300" s="832"/>
      <c r="U300" s="832"/>
      <c r="V300" s="832"/>
      <c r="W300" s="832"/>
      <c r="X300" s="832"/>
      <c r="AN300" s="913"/>
      <c r="AO300" s="832"/>
      <c r="BC300" s="630"/>
      <c r="BD300" s="597"/>
    </row>
    <row r="301" spans="1:59" x14ac:dyDescent="0.2">
      <c r="I301" s="910"/>
      <c r="J301" s="908"/>
      <c r="K301" s="911"/>
      <c r="L301" s="908"/>
      <c r="M301" s="908"/>
      <c r="N301" s="908"/>
      <c r="O301" s="908"/>
      <c r="P301" s="908"/>
      <c r="Q301" s="908"/>
      <c r="R301" s="908"/>
      <c r="S301" s="908"/>
      <c r="T301" s="908"/>
      <c r="U301" s="908"/>
      <c r="V301" s="908"/>
      <c r="W301" s="908"/>
      <c r="X301" s="908"/>
    </row>
    <row r="302" spans="1:59" x14ac:dyDescent="0.2">
      <c r="I302" s="910"/>
      <c r="J302" s="908"/>
      <c r="K302" s="911"/>
      <c r="L302" s="908"/>
      <c r="M302" s="908"/>
      <c r="N302" s="908"/>
      <c r="O302" s="908"/>
      <c r="P302" s="908"/>
      <c r="Q302" s="908"/>
      <c r="R302" s="908"/>
      <c r="S302" s="908"/>
      <c r="T302" s="908"/>
      <c r="U302" s="908"/>
      <c r="V302" s="908"/>
      <c r="W302" s="908"/>
      <c r="X302" s="908"/>
    </row>
    <row r="303" spans="1:59" x14ac:dyDescent="0.2">
      <c r="K303" s="907"/>
    </row>
    <row r="304" spans="1:59" x14ac:dyDescent="0.2">
      <c r="K304" s="572"/>
    </row>
    <row r="305" spans="11:11" x14ac:dyDescent="0.2">
      <c r="K305" s="572"/>
    </row>
    <row r="306" spans="11:11" x14ac:dyDescent="0.2">
      <c r="K306" s="572"/>
    </row>
    <row r="307" spans="11:11" x14ac:dyDescent="0.2">
      <c r="K307" s="572"/>
    </row>
  </sheetData>
  <sheetProtection selectLockedCells="1" selectUnlockedCells="1"/>
  <mergeCells count="2">
    <mergeCell ref="AZ4:BC4"/>
    <mergeCell ref="P5:Q5"/>
  </mergeCells>
  <conditionalFormatting sqref="A86:A87 R284:V284 R167:R283 R7:R162 S7:V283">
    <cfRule type="cellIs" dxfId="54" priority="25" stopIfTrue="1" operator="lessThan">
      <formula>2</formula>
    </cfRule>
  </conditionalFormatting>
  <conditionalFormatting sqref="A43 A49 A51 A53 A89:A90 A144">
    <cfRule type="cellIs" dxfId="53" priority="24" stopIfTrue="1" operator="lessThan">
      <formula>2</formula>
    </cfRule>
  </conditionalFormatting>
  <conditionalFormatting sqref="AQ167:AQ284 AQ7:AQ162">
    <cfRule type="cellIs" dxfId="52" priority="23" stopIfTrue="1" operator="lessThan">
      <formula>0</formula>
    </cfRule>
  </conditionalFormatting>
  <conditionalFormatting sqref="AP167:AP284 AP7:AP162">
    <cfRule type="cellIs" dxfId="51" priority="21" stopIfTrue="1" operator="greaterThan">
      <formula>11.99</formula>
    </cfRule>
    <cfRule type="cellIs" dxfId="50" priority="22" stopIfTrue="1" operator="lessThan">
      <formula>8</formula>
    </cfRule>
  </conditionalFormatting>
  <conditionalFormatting sqref="J167:J284 J7:J162">
    <cfRule type="cellIs" dxfId="49" priority="19" stopIfTrue="1" operator="greaterThan">
      <formula>10</formula>
    </cfRule>
    <cfRule type="cellIs" dxfId="48" priority="20" stopIfTrue="1" operator="lessThan">
      <formula>2</formula>
    </cfRule>
  </conditionalFormatting>
  <conditionalFormatting sqref="R163:R164">
    <cfRule type="cellIs" dxfId="47" priority="18" stopIfTrue="1" operator="lessThan">
      <formula>2</formula>
    </cfRule>
  </conditionalFormatting>
  <conditionalFormatting sqref="AQ163:AQ164">
    <cfRule type="cellIs" dxfId="46" priority="17" stopIfTrue="1" operator="lessThan">
      <formula>0</formula>
    </cfRule>
  </conditionalFormatting>
  <conditionalFormatting sqref="AP163:AP164">
    <cfRule type="cellIs" dxfId="45" priority="15" stopIfTrue="1" operator="greaterThan">
      <formula>11.99</formula>
    </cfRule>
    <cfRule type="cellIs" dxfId="44" priority="16" stopIfTrue="1" operator="lessThan">
      <formula>8</formula>
    </cfRule>
  </conditionalFormatting>
  <conditionalFormatting sqref="J163:J164">
    <cfRule type="cellIs" dxfId="43" priority="13" stopIfTrue="1" operator="greaterThan">
      <formula>10</formula>
    </cfRule>
    <cfRule type="cellIs" dxfId="42" priority="14" stopIfTrue="1" operator="lessThan">
      <formula>2</formula>
    </cfRule>
  </conditionalFormatting>
  <conditionalFormatting sqref="R165">
    <cfRule type="cellIs" dxfId="41" priority="12" stopIfTrue="1" operator="lessThan">
      <formula>2</formula>
    </cfRule>
  </conditionalFormatting>
  <conditionalFormatting sqref="AQ165">
    <cfRule type="cellIs" dxfId="40" priority="11" stopIfTrue="1" operator="lessThan">
      <formula>0</formula>
    </cfRule>
  </conditionalFormatting>
  <conditionalFormatting sqref="AP165">
    <cfRule type="cellIs" dxfId="39" priority="9" stopIfTrue="1" operator="greaterThan">
      <formula>11.99</formula>
    </cfRule>
    <cfRule type="cellIs" dxfId="38" priority="10" stopIfTrue="1" operator="lessThan">
      <formula>8</formula>
    </cfRule>
  </conditionalFormatting>
  <conditionalFormatting sqref="J165">
    <cfRule type="cellIs" dxfId="37" priority="7" stopIfTrue="1" operator="greaterThan">
      <formula>10</formula>
    </cfRule>
    <cfRule type="cellIs" dxfId="36" priority="8" stopIfTrue="1" operator="lessThan">
      <formula>2</formula>
    </cfRule>
  </conditionalFormatting>
  <conditionalFormatting sqref="R166">
    <cfRule type="cellIs" dxfId="35" priority="6" stopIfTrue="1" operator="lessThan">
      <formula>2</formula>
    </cfRule>
  </conditionalFormatting>
  <conditionalFormatting sqref="AQ166">
    <cfRule type="cellIs" dxfId="34" priority="5" stopIfTrue="1" operator="lessThan">
      <formula>0</formula>
    </cfRule>
  </conditionalFormatting>
  <conditionalFormatting sqref="AP166">
    <cfRule type="cellIs" dxfId="33" priority="3" stopIfTrue="1" operator="greaterThan">
      <formula>11.99</formula>
    </cfRule>
    <cfRule type="cellIs" dxfId="32" priority="4" stopIfTrue="1" operator="lessThan">
      <formula>8</formula>
    </cfRule>
  </conditionalFormatting>
  <conditionalFormatting sqref="J166">
    <cfRule type="cellIs" dxfId="31" priority="1" stopIfTrue="1" operator="greaterThan">
      <formula>10</formula>
    </cfRule>
    <cfRule type="cellIs" dxfId="30" priority="2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77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25.5703125" style="518" customWidth="1"/>
    <col min="2" max="2" width="6" style="630" customWidth="1"/>
    <col min="3" max="3" width="12.28515625" style="518" customWidth="1"/>
    <col min="4" max="4" width="13.85546875" style="518" customWidth="1"/>
    <col min="5" max="5" width="4.85546875" style="597" customWidth="1"/>
    <col min="6" max="6" width="3.7109375" style="597" customWidth="1"/>
    <col min="7" max="7" width="3.85546875" style="518" customWidth="1"/>
    <col min="8" max="8" width="4" style="518" customWidth="1"/>
    <col min="9" max="9" width="7.140625" style="518" customWidth="1"/>
    <col min="10" max="10" width="5.42578125" style="579" customWidth="1"/>
    <col min="11" max="11" width="8.42578125" style="518" customWidth="1"/>
    <col min="12" max="12" width="7.5703125" style="678" customWidth="1"/>
    <col min="13" max="13" width="8.7109375" style="597" customWidth="1"/>
    <col min="14" max="14" width="4.5703125" style="597" customWidth="1"/>
    <col min="15" max="15" width="7.5703125" style="518" customWidth="1"/>
    <col min="16" max="17" width="7.7109375" style="518" customWidth="1"/>
    <col min="18" max="18" width="6.42578125" style="597" customWidth="1"/>
    <col min="19" max="22" width="6" style="657" customWidth="1"/>
    <col min="23" max="24" width="7.42578125" style="657" customWidth="1"/>
    <col min="25" max="25" width="12.5703125" style="518" customWidth="1"/>
    <col min="26" max="26" width="7.85546875" style="579" customWidth="1"/>
    <col min="27" max="27" width="6.140625" style="518" customWidth="1"/>
    <col min="28" max="28" width="4.5703125" style="518" customWidth="1"/>
    <col min="29" max="29" width="5.42578125" style="562" customWidth="1"/>
    <col min="30" max="30" width="6.140625" style="562" customWidth="1"/>
    <col min="31" max="31" width="7.140625" style="562" customWidth="1"/>
    <col min="32" max="32" width="7.7109375" style="562" customWidth="1"/>
    <col min="33" max="33" width="8.7109375" style="562" customWidth="1"/>
    <col min="34" max="35" width="8.5703125" style="562" customWidth="1"/>
    <col min="36" max="37" width="8" style="562" customWidth="1"/>
    <col min="38" max="38" width="9.7109375" style="562" customWidth="1"/>
    <col min="39" max="39" width="6" style="562" customWidth="1"/>
    <col min="40" max="40" width="6.42578125" style="562" customWidth="1"/>
    <col min="41" max="41" width="7" style="579" customWidth="1"/>
    <col min="42" max="43" width="7" style="518" customWidth="1"/>
    <col min="44" max="44" width="5.28515625" style="720" customWidth="1"/>
    <col min="45" max="48" width="5.28515625" style="721" customWidth="1"/>
    <col min="49" max="49" width="5.42578125" style="721" customWidth="1"/>
    <col min="50" max="50" width="5.85546875" style="721" customWidth="1"/>
    <col min="51" max="51" width="5.28515625" style="579" customWidth="1"/>
    <col min="52" max="55" width="6.7109375" style="518" customWidth="1"/>
    <col min="56" max="56" width="8.85546875" style="874" customWidth="1"/>
    <col min="57" max="58" width="8.85546875" style="597" customWidth="1"/>
    <col min="59" max="59" width="8.85546875" style="518" customWidth="1"/>
    <col min="60" max="16384" width="8.85546875" style="518"/>
  </cols>
  <sheetData>
    <row r="1" spans="1:59" ht="12.75" customHeight="1" x14ac:dyDescent="0.2">
      <c r="A1" s="661" t="s">
        <v>1826</v>
      </c>
      <c r="B1" s="629"/>
      <c r="C1" s="556" t="s">
        <v>1</v>
      </c>
      <c r="E1" s="622"/>
      <c r="G1" s="545"/>
      <c r="H1" s="383"/>
      <c r="I1" s="383"/>
      <c r="J1" s="650" t="s">
        <v>3631</v>
      </c>
      <c r="K1" s="517"/>
      <c r="L1" s="559"/>
      <c r="N1" s="616"/>
      <c r="P1" s="517"/>
      <c r="Q1" s="615"/>
      <c r="R1" s="558"/>
      <c r="S1" s="656"/>
      <c r="T1" s="656"/>
      <c r="W1" s="656"/>
      <c r="Y1" s="517"/>
      <c r="Z1" s="650" t="s">
        <v>2</v>
      </c>
      <c r="AC1" s="561" t="s">
        <v>4109</v>
      </c>
      <c r="AG1" s="662"/>
      <c r="AJ1" s="561"/>
      <c r="AK1" s="561"/>
      <c r="AL1" s="663"/>
      <c r="AO1" s="693" t="s">
        <v>4091</v>
      </c>
      <c r="AP1" s="383"/>
      <c r="AQ1" s="613"/>
      <c r="AR1" s="714" t="s">
        <v>5</v>
      </c>
      <c r="AS1" s="573"/>
      <c r="AT1" s="573"/>
      <c r="AU1" s="573"/>
      <c r="AV1" s="573"/>
      <c r="AW1" s="573"/>
      <c r="AX1" s="573"/>
      <c r="AY1" s="698" t="s">
        <v>6</v>
      </c>
      <c r="BD1" s="873" t="s">
        <v>1844</v>
      </c>
    </row>
    <row r="2" spans="1:59" ht="12.75" customHeight="1" x14ac:dyDescent="0.2">
      <c r="A2" s="557" t="s">
        <v>7</v>
      </c>
      <c r="B2" s="629"/>
      <c r="C2" s="12" t="s">
        <v>4139</v>
      </c>
      <c r="D2" s="557"/>
      <c r="E2" s="620"/>
      <c r="F2" s="620"/>
      <c r="G2" s="383"/>
      <c r="H2" s="383"/>
      <c r="I2" s="383"/>
      <c r="J2" s="697" t="s">
        <v>4134</v>
      </c>
      <c r="K2" s="517"/>
      <c r="L2" s="559"/>
      <c r="N2" s="616"/>
      <c r="P2" s="517"/>
      <c r="Q2" s="558"/>
      <c r="R2" s="620"/>
      <c r="S2" s="658"/>
      <c r="T2" s="1023"/>
      <c r="W2" s="658"/>
      <c r="Y2" s="517"/>
      <c r="Z2" s="697" t="s">
        <v>4135</v>
      </c>
      <c r="AO2" s="694" t="s">
        <v>10</v>
      </c>
      <c r="AP2" s="383"/>
      <c r="AR2" s="694" t="s">
        <v>11</v>
      </c>
      <c r="AS2" s="573"/>
      <c r="AT2" s="573"/>
      <c r="AU2" s="573"/>
      <c r="AV2" s="573"/>
      <c r="AW2" s="573"/>
      <c r="AX2" s="573"/>
      <c r="AY2" s="690" t="s">
        <v>14</v>
      </c>
    </row>
    <row r="3" spans="1:59" ht="12.75" customHeight="1" x14ac:dyDescent="0.2">
      <c r="A3" s="1055">
        <v>44286</v>
      </c>
      <c r="B3" s="688"/>
      <c r="D3" s="557"/>
      <c r="E3" s="620"/>
      <c r="F3" s="620"/>
      <c r="G3" s="383"/>
      <c r="H3" s="383"/>
      <c r="I3" s="383"/>
      <c r="J3" s="703" t="s">
        <v>12</v>
      </c>
      <c r="K3" s="517"/>
      <c r="L3" s="518"/>
      <c r="N3" s="620"/>
      <c r="P3" s="517"/>
      <c r="Q3" s="652" t="s">
        <v>8</v>
      </c>
      <c r="R3" s="620"/>
      <c r="S3" s="659"/>
      <c r="T3" s="659"/>
      <c r="W3" s="659"/>
      <c r="X3" s="660"/>
      <c r="Y3" s="517"/>
      <c r="AE3" s="563"/>
      <c r="AF3" s="563"/>
      <c r="AG3" s="563"/>
      <c r="AH3" s="563"/>
      <c r="AI3" s="563"/>
      <c r="AJ3" s="563"/>
      <c r="AK3" s="563"/>
      <c r="AL3" s="563"/>
      <c r="AM3" s="563"/>
      <c r="AN3" s="563"/>
      <c r="AO3" s="623"/>
      <c r="AP3" s="383"/>
      <c r="AR3" s="715" t="s">
        <v>13</v>
      </c>
      <c r="AS3" s="573"/>
      <c r="AT3" s="573"/>
      <c r="AU3" s="573"/>
      <c r="AV3" s="573"/>
      <c r="AW3" s="573"/>
      <c r="AX3" s="573"/>
      <c r="BA3" s="560"/>
      <c r="BB3" s="560"/>
      <c r="BC3" s="560"/>
    </row>
    <row r="4" spans="1:59" ht="12.75" customHeight="1" x14ac:dyDescent="0.2">
      <c r="A4" s="664"/>
      <c r="B4" s="517"/>
      <c r="C4" s="831"/>
      <c r="D4" s="517"/>
      <c r="E4" s="665"/>
      <c r="F4" s="665"/>
      <c r="G4" s="517"/>
      <c r="H4" s="517"/>
      <c r="I4" s="517"/>
      <c r="J4" s="704" t="s">
        <v>4566</v>
      </c>
      <c r="K4" s="592"/>
      <c r="L4" s="518"/>
      <c r="N4" s="486"/>
      <c r="O4" s="617"/>
      <c r="P4" s="592"/>
      <c r="R4" s="486"/>
      <c r="T4" s="659"/>
      <c r="W4" s="659"/>
      <c r="Y4" s="592"/>
      <c r="Z4" s="691" t="s">
        <v>15</v>
      </c>
      <c r="AA4" s="592"/>
      <c r="AB4" s="592"/>
      <c r="AC4" s="565"/>
      <c r="AD4" s="565"/>
      <c r="AE4" s="565"/>
      <c r="AF4" s="565"/>
      <c r="AG4" s="565"/>
      <c r="AH4" s="565"/>
      <c r="AI4" s="565"/>
      <c r="AJ4" s="565"/>
      <c r="AK4" s="565"/>
      <c r="AL4" s="565"/>
      <c r="AM4" s="565"/>
      <c r="AN4" s="565"/>
      <c r="AO4" s="623"/>
      <c r="AP4" s="383"/>
      <c r="AQ4" s="666"/>
      <c r="AR4" s="917" t="s">
        <v>4622</v>
      </c>
      <c r="AS4" s="716"/>
      <c r="AT4" s="716"/>
      <c r="AU4" s="716"/>
      <c r="AV4" s="716"/>
      <c r="AW4" s="667" t="s">
        <v>19</v>
      </c>
      <c r="AX4" s="716"/>
      <c r="AZ4" s="1197" t="s">
        <v>20</v>
      </c>
      <c r="BA4" s="1198"/>
      <c r="BB4" s="1198"/>
      <c r="BC4" s="1199"/>
    </row>
    <row r="5" spans="1:59" ht="12.75" customHeight="1" x14ac:dyDescent="0.2">
      <c r="A5" s="592" t="s">
        <v>21</v>
      </c>
      <c r="B5" s="626" t="s">
        <v>22</v>
      </c>
      <c r="C5" s="531"/>
      <c r="D5" s="592"/>
      <c r="E5" s="668" t="s">
        <v>23</v>
      </c>
      <c r="F5" s="668" t="s">
        <v>24</v>
      </c>
      <c r="G5" s="667" t="s">
        <v>25</v>
      </c>
      <c r="H5" s="531"/>
      <c r="I5" s="669">
        <v>44286</v>
      </c>
      <c r="J5" s="618" t="s">
        <v>26</v>
      </c>
      <c r="K5" s="486" t="s">
        <v>4131</v>
      </c>
      <c r="L5" s="574" t="s">
        <v>4089</v>
      </c>
      <c r="M5" s="531"/>
      <c r="N5" s="486" t="s">
        <v>28</v>
      </c>
      <c r="O5" s="486" t="s">
        <v>4132</v>
      </c>
      <c r="P5" s="1200" t="s">
        <v>4137</v>
      </c>
      <c r="Q5" s="1200"/>
      <c r="R5" s="486" t="s">
        <v>27</v>
      </c>
      <c r="S5" s="621" t="s">
        <v>42</v>
      </c>
      <c r="T5" s="621" t="s">
        <v>42</v>
      </c>
      <c r="U5" s="621" t="s">
        <v>42</v>
      </c>
      <c r="V5" s="621" t="s">
        <v>42</v>
      </c>
      <c r="W5" s="621" t="s">
        <v>41</v>
      </c>
      <c r="X5" s="621" t="s">
        <v>36</v>
      </c>
      <c r="Y5" s="670" t="s">
        <v>29</v>
      </c>
      <c r="Z5" s="618" t="s">
        <v>30</v>
      </c>
      <c r="AA5" s="486" t="s">
        <v>32</v>
      </c>
      <c r="AB5" s="486" t="s">
        <v>33</v>
      </c>
      <c r="AC5" s="654" t="s">
        <v>32</v>
      </c>
      <c r="AD5" s="654"/>
      <c r="AE5" s="654" t="s">
        <v>32</v>
      </c>
      <c r="AF5" s="654" t="s">
        <v>35</v>
      </c>
      <c r="AG5" s="654" t="s">
        <v>32</v>
      </c>
      <c r="AH5" s="654" t="s">
        <v>32</v>
      </c>
      <c r="AI5" s="654" t="s">
        <v>4110</v>
      </c>
      <c r="AJ5" s="654" t="s">
        <v>36</v>
      </c>
      <c r="AK5" s="654" t="s">
        <v>4111</v>
      </c>
      <c r="AL5" s="654" t="s">
        <v>38</v>
      </c>
      <c r="AM5" s="654" t="s">
        <v>39</v>
      </c>
      <c r="AN5" s="654" t="s">
        <v>40</v>
      </c>
      <c r="AO5" s="695" t="s">
        <v>47</v>
      </c>
      <c r="AP5" s="531" t="s">
        <v>48</v>
      </c>
      <c r="AQ5" s="486" t="s">
        <v>31</v>
      </c>
      <c r="AR5" s="697" t="s">
        <v>49</v>
      </c>
      <c r="AS5" s="716"/>
      <c r="AT5" s="716"/>
      <c r="AU5" s="716"/>
      <c r="AV5" s="716"/>
      <c r="AW5" s="667" t="s">
        <v>50</v>
      </c>
      <c r="AX5" s="716"/>
      <c r="AY5" s="699" t="s">
        <v>51</v>
      </c>
      <c r="AZ5" s="722" t="s">
        <v>52</v>
      </c>
      <c r="BA5" s="672" t="s">
        <v>52</v>
      </c>
      <c r="BB5" s="672" t="s">
        <v>53</v>
      </c>
      <c r="BC5" s="723" t="s">
        <v>54</v>
      </c>
      <c r="BE5" s="531" t="s">
        <v>4201</v>
      </c>
      <c r="BF5" s="531" t="s">
        <v>4203</v>
      </c>
      <c r="BG5" s="597" t="s">
        <v>32</v>
      </c>
    </row>
    <row r="6" spans="1:59" s="687" customFormat="1" ht="12.75" customHeight="1" thickBot="1" x14ac:dyDescent="0.25">
      <c r="A6" s="679" t="s">
        <v>55</v>
      </c>
      <c r="B6" s="689" t="s">
        <v>56</v>
      </c>
      <c r="C6" s="680" t="s">
        <v>95</v>
      </c>
      <c r="D6" s="680" t="s">
        <v>57</v>
      </c>
      <c r="E6" s="681" t="s">
        <v>58</v>
      </c>
      <c r="F6" s="681" t="s">
        <v>59</v>
      </c>
      <c r="G6" s="682" t="s">
        <v>60</v>
      </c>
      <c r="H6" s="682" t="s">
        <v>61</v>
      </c>
      <c r="I6" s="680" t="s">
        <v>62</v>
      </c>
      <c r="J6" s="692" t="s">
        <v>63</v>
      </c>
      <c r="K6" s="680" t="s">
        <v>71</v>
      </c>
      <c r="L6" s="683" t="s">
        <v>4090</v>
      </c>
      <c r="M6" s="682" t="s">
        <v>4133</v>
      </c>
      <c r="N6" s="682" t="s">
        <v>69</v>
      </c>
      <c r="O6" s="680" t="s">
        <v>72</v>
      </c>
      <c r="P6" s="680" t="s">
        <v>67</v>
      </c>
      <c r="Q6" s="680" t="s">
        <v>68</v>
      </c>
      <c r="R6" s="680" t="s">
        <v>66</v>
      </c>
      <c r="S6" s="684" t="s">
        <v>87</v>
      </c>
      <c r="T6" s="684" t="s">
        <v>88</v>
      </c>
      <c r="U6" s="684" t="s">
        <v>51</v>
      </c>
      <c r="V6" s="684" t="s">
        <v>89</v>
      </c>
      <c r="W6" s="684" t="s">
        <v>86</v>
      </c>
      <c r="X6" s="684" t="s">
        <v>85</v>
      </c>
      <c r="Y6" s="679" t="s">
        <v>1845</v>
      </c>
      <c r="Z6" s="692" t="s">
        <v>72</v>
      </c>
      <c r="AA6" s="680" t="s">
        <v>74</v>
      </c>
      <c r="AB6" s="680" t="s">
        <v>75</v>
      </c>
      <c r="AC6" s="685" t="s">
        <v>76</v>
      </c>
      <c r="AD6" s="685" t="s">
        <v>34</v>
      </c>
      <c r="AE6" s="685" t="s">
        <v>77</v>
      </c>
      <c r="AF6" s="685" t="s">
        <v>78</v>
      </c>
      <c r="AG6" s="685" t="s">
        <v>79</v>
      </c>
      <c r="AH6" s="685" t="s">
        <v>80</v>
      </c>
      <c r="AI6" s="685" t="s">
        <v>80</v>
      </c>
      <c r="AJ6" s="685" t="s">
        <v>80</v>
      </c>
      <c r="AK6" s="685" t="s">
        <v>80</v>
      </c>
      <c r="AL6" s="685" t="s">
        <v>82</v>
      </c>
      <c r="AM6" s="685" t="s">
        <v>83</v>
      </c>
      <c r="AN6" s="685" t="s">
        <v>84</v>
      </c>
      <c r="AO6" s="696" t="s">
        <v>96</v>
      </c>
      <c r="AP6" s="682" t="s">
        <v>97</v>
      </c>
      <c r="AQ6" s="680" t="s">
        <v>73</v>
      </c>
      <c r="AR6" s="717">
        <v>2020</v>
      </c>
      <c r="AS6" s="718">
        <v>2021</v>
      </c>
      <c r="AT6" s="717">
        <v>2022</v>
      </c>
      <c r="AU6" s="718">
        <v>2023</v>
      </c>
      <c r="AV6" s="717">
        <v>2024</v>
      </c>
      <c r="AW6" s="682" t="s">
        <v>98</v>
      </c>
      <c r="AX6" s="682" t="s">
        <v>99</v>
      </c>
      <c r="AY6" s="700" t="s">
        <v>100</v>
      </c>
      <c r="AZ6" s="724" t="s">
        <v>101</v>
      </c>
      <c r="BA6" s="686" t="s">
        <v>102</v>
      </c>
      <c r="BB6" s="686" t="s">
        <v>103</v>
      </c>
      <c r="BC6" s="725" t="s">
        <v>103</v>
      </c>
      <c r="BD6" s="692" t="s">
        <v>4199</v>
      </c>
      <c r="BE6" s="682" t="s">
        <v>4202</v>
      </c>
      <c r="BF6" s="682" t="s">
        <v>4204</v>
      </c>
      <c r="BG6" s="783" t="s">
        <v>4319</v>
      </c>
    </row>
    <row r="7" spans="1:59" ht="11.25" customHeight="1" x14ac:dyDescent="0.2">
      <c r="A7" s="831" t="s">
        <v>877</v>
      </c>
      <c r="B7" s="842" t="s">
        <v>81</v>
      </c>
      <c r="C7" s="898" t="s">
        <v>153</v>
      </c>
      <c r="D7" s="898" t="s">
        <v>4250</v>
      </c>
      <c r="E7" s="705">
        <v>10</v>
      </c>
      <c r="F7" s="1115">
        <v>439</v>
      </c>
      <c r="G7" s="1153" t="s">
        <v>106</v>
      </c>
      <c r="H7" s="1153" t="s">
        <v>106</v>
      </c>
      <c r="I7" s="841">
        <v>127.14</v>
      </c>
      <c r="J7" s="624">
        <f t="shared" ref="J7:J70" si="0">(M7/I7)*100</f>
        <v>0.61035079439987416</v>
      </c>
      <c r="K7" s="844">
        <v>0.19400000000000001</v>
      </c>
      <c r="L7" s="854">
        <v>4</v>
      </c>
      <c r="M7" s="615">
        <f t="shared" ref="M7:M70" si="1">K7*L7</f>
        <v>0.77600000000000002</v>
      </c>
      <c r="N7" s="837" t="s">
        <v>428</v>
      </c>
      <c r="O7" s="706">
        <v>0.18</v>
      </c>
      <c r="P7" s="606">
        <v>44200</v>
      </c>
      <c r="Q7" s="606">
        <v>44223</v>
      </c>
      <c r="R7" s="615">
        <f t="shared" ref="R7:R70" si="2">(K7-O7)/O7*100</f>
        <v>7.7777777777777848</v>
      </c>
      <c r="S7" s="673">
        <f>IF(INDEX(Historical!$D$7:$D$1257,MATCH(B7,Historical!$B$7:$B$1281,0))=0,"n/a",(INDEX(Historical!$C$7:$C$1259,MATCH(B7,Historical!$B$7:$B$1281,0))/INDEX(Historical!$D$7:$D$1257,MATCH(B7,Historical!$B$7:$B$1281,0))-1)*100)</f>
        <v>9.7560975609755971</v>
      </c>
      <c r="T7" s="673">
        <f>IF(INDEX(Historical!$F$7:$F$1250,MATCH(B7,Historical!$B$7:$B$1281,0))=0,"n/a",((INDEX(Historical!$C$7:$C$1259,MATCH(B7,Historical!$B$7:$B$1281,0))/INDEX(Historical!$F$7:$F$1250,MATCH(B7,Historical!$B$7:$B$1281,0)))^(1/3)-1)*100)</f>
        <v>10.891823393038823</v>
      </c>
      <c r="U7" s="673">
        <f>IF(INDEX(Historical!$H$7:$H$1250,MATCH(B7,Historical!$B$7:$B$1281,0))=0,"n/a",((INDEX(Historical!$C$7:$C$1259,MATCH(B7,Historical!$B$7:$B$1281,0))/INDEX(Historical!$H$7:$H$1250,MATCH(B7,Historical!$B$7:$B$1281,0)))^(1/5)-1)*100)</f>
        <v>12.474611314209483</v>
      </c>
      <c r="V7" s="673" t="str">
        <f>IF(INDEX(Historical!$O$7:$O$1250,MATCH(B7,Historical!$B$7:$B$1281,0))=0,"n/a",((INDEX(Historical!$C$7:$C$1259,MATCH(B7,Historical!$B$7:$B$1281,0))/INDEX(Historical!$O$7:$O$1250,MATCH(B7,Historical!$B$7:$B$1281,0)))^(1/10)-1)*100)</f>
        <v>n/a</v>
      </c>
      <c r="W7" s="674" t="str">
        <f t="shared" ref="W7:W70" si="3">IF(OR(U7&lt;=0,U7="n/a",V7&lt;=0,V7="n/a"),"n/a",U7/V7)</f>
        <v>n/a</v>
      </c>
      <c r="X7" s="675">
        <f t="shared" ref="X7:X70" si="4">IF(OR(AJ7&lt;=0,AJ7="n/a",U7&lt;=0,U7="n/a"),"n/a",U7/AJ7)</f>
        <v>1.0395509428507903</v>
      </c>
      <c r="Y7" s="634"/>
      <c r="Z7" s="624">
        <f t="shared" ref="Z7:Z70" si="5">IF(OR(AC7&lt;0.01,AC7="n/a"),"n/a",M7/AC7*100)</f>
        <v>29.846153846153843</v>
      </c>
      <c r="AA7" s="853">
        <f t="shared" ref="AA7:AA70" si="6">IF(OR(AC7&lt;0.01,AC7="n/a"),"n/a",I7/AC7)</f>
        <v>48.9</v>
      </c>
      <c r="AB7" s="854">
        <v>10</v>
      </c>
      <c r="AC7" s="833">
        <v>2.6</v>
      </c>
      <c r="AD7" s="833">
        <v>4.4400000000000004</v>
      </c>
      <c r="AE7" s="833">
        <v>6.67</v>
      </c>
      <c r="AF7" s="833">
        <v>7.95</v>
      </c>
      <c r="AG7" s="833">
        <v>16.7</v>
      </c>
      <c r="AH7" s="833">
        <v>-31.6</v>
      </c>
      <c r="AI7" s="833">
        <v>11.66</v>
      </c>
      <c r="AJ7" s="833">
        <v>12</v>
      </c>
      <c r="AK7" s="833">
        <v>10.8</v>
      </c>
      <c r="AL7" s="845">
        <v>36910</v>
      </c>
      <c r="AM7" s="839">
        <v>0.4</v>
      </c>
      <c r="AN7" s="833">
        <v>0.52</v>
      </c>
      <c r="AO7" s="711">
        <f t="shared" ref="AO7:AO70" si="7">IF(U7="n/a","n/a",IF(AA7&lt;0,"n/a",IF(AA7="n/a","n/a",J7+U7-AA7)))</f>
        <v>-35.815037891390645</v>
      </c>
      <c r="AP7" s="712">
        <f t="shared" ref="AP7:AP70" si="8">IF(U7="n/a","n/a",J7+U7)</f>
        <v>13.084962108609357</v>
      </c>
      <c r="AQ7" s="855">
        <f t="shared" ref="AQ7:AQ70" si="9">IF(OR(AC7&lt;0.01,AF7="n/a"),"n/a",(I7/SQRT(22.5*AC7*(I7/AF7))-1)*100)</f>
        <v>315.6681368592017</v>
      </c>
      <c r="AR7" s="624">
        <f>INDEX(Historical!$C$7:$C$1259,MATCH(B7,Historical!$B$7:$B$1281,0))*IF(AH7="n/a",1.03,IF(AH7&lt;0,1.01,IF(AH7&gt;10,1.1,(1+AH7/100))))</f>
        <v>0.72719999999999996</v>
      </c>
      <c r="AS7" s="853">
        <f t="shared" ref="AS7:AS70" si="10">IF($AI7="n/a",1.03*AR7,IF($AI7&lt;0,1.01*AR7,IF($AI7&gt;10,1.1*AR7,(1+$AI7/100)*AR7)))</f>
        <v>0.79991999999999996</v>
      </c>
      <c r="AT7" s="853">
        <f t="shared" ref="AT7:AV26" si="11">IF($AK7="n/a",1.03*AS7,IF($AK7&lt;0,1.01*AS7,IF($AK7&gt;10,1.1*AS7,(1+$AK7/100)*AS7)))</f>
        <v>0.87991200000000003</v>
      </c>
      <c r="AU7" s="853">
        <f t="shared" si="11"/>
        <v>0.96790320000000007</v>
      </c>
      <c r="AV7" s="853">
        <f t="shared" si="11"/>
        <v>1.0646935200000001</v>
      </c>
      <c r="AW7" s="624">
        <f t="shared" ref="AW7:AW70" si="12">SUM(AR7:AV7)</f>
        <v>4.43962872</v>
      </c>
      <c r="AX7" s="719">
        <f t="shared" ref="AX7:AX70" si="13">AW7/I7*100</f>
        <v>3.4919212836243512</v>
      </c>
      <c r="AY7" s="900">
        <v>1.01</v>
      </c>
      <c r="AZ7" s="839">
        <v>86.59</v>
      </c>
      <c r="BA7" s="839">
        <v>-7.1800000000000006</v>
      </c>
      <c r="BB7" s="839">
        <v>3.1399999999999997</v>
      </c>
      <c r="BC7" s="839">
        <v>17.02</v>
      </c>
      <c r="BE7" s="597">
        <v>2012</v>
      </c>
      <c r="BF7" s="865">
        <f t="shared" ref="BF7:BF70" si="14">IF(BE7&gt;2008,0,IF(BE7&gt;2001,1,IF(BE7&gt;1990,2,IF(BE7&gt;1980,3,IF(BE7&gt;1973,4,IF(BE7&gt;1970,5,IF(BE7&gt;1960,6,IF(BE7&gt;1958,7,IF(BE7&gt;1953,8,9)))))))))</f>
        <v>0</v>
      </c>
      <c r="BG7" s="849">
        <v>8.5</v>
      </c>
    </row>
    <row r="8" spans="1:59" ht="11.25" customHeight="1" x14ac:dyDescent="0.2">
      <c r="A8" s="838" t="s">
        <v>931</v>
      </c>
      <c r="B8" s="842" t="s">
        <v>932</v>
      </c>
      <c r="C8" s="898" t="s">
        <v>4126</v>
      </c>
      <c r="D8" s="898" t="s">
        <v>4252</v>
      </c>
      <c r="E8" s="705">
        <v>9</v>
      </c>
      <c r="F8" s="1125">
        <v>489</v>
      </c>
      <c r="G8" s="1115" t="s">
        <v>106</v>
      </c>
      <c r="H8" s="1115" t="s">
        <v>106</v>
      </c>
      <c r="I8" s="841">
        <v>122.15</v>
      </c>
      <c r="J8" s="624">
        <f t="shared" si="0"/>
        <v>0.67130577159230442</v>
      </c>
      <c r="K8" s="844">
        <v>0.20499999999999999</v>
      </c>
      <c r="L8" s="854">
        <v>4</v>
      </c>
      <c r="M8" s="615">
        <f t="shared" si="1"/>
        <v>0.82</v>
      </c>
      <c r="N8" s="837" t="s">
        <v>236</v>
      </c>
      <c r="O8" s="706">
        <v>0.1925</v>
      </c>
      <c r="P8" s="1029">
        <v>43959</v>
      </c>
      <c r="Q8" s="1029">
        <v>43965</v>
      </c>
      <c r="R8" s="615">
        <f t="shared" si="2"/>
        <v>6.4935064935064846</v>
      </c>
      <c r="S8" s="673">
        <f>IF(INDEX(Historical!$D$7:$D$1257,MATCH(B8,Historical!$B$7:$B$1281,0))=0,"n/a",(INDEX(Historical!$C$7:$C$1259,MATCH(B8,Historical!$B$7:$B$1281,0))/INDEX(Historical!$D$7:$D$1257,MATCH(B8,Historical!$B$7:$B$1281,0))-1)*100)</f>
        <v>6.25</v>
      </c>
      <c r="T8" s="673">
        <f>IF(INDEX(Historical!$F$7:$F$1250,MATCH(B8,Historical!$B$7:$B$1281,0))=0,"n/a",((INDEX(Historical!$C$7:$C$1259,MATCH(B8,Historical!$B$7:$B$1281,0))/INDEX(Historical!$F$7:$F$1250,MATCH(B8,Historical!$B$7:$B$1281,0)))^(1/3)-1)*100)</f>
        <v>9.502105978450448</v>
      </c>
      <c r="U8" s="673">
        <f>IF(INDEX(Historical!$H$7:$H$1250,MATCH(B8,Historical!$B$7:$B$1281,0))=0,"n/a",((INDEX(Historical!$C$7:$C$1259,MATCH(B8,Historical!$B$7:$B$1281,0))/INDEX(Historical!$H$7:$H$1250,MATCH(B8,Historical!$B$7:$B$1281,0)))^(1/5)-1)*100)</f>
        <v>9.734021878083631</v>
      </c>
      <c r="V8" s="673" t="str">
        <f>IF(INDEX(Historical!$O$7:$O$1250,MATCH(B8,Historical!$B$7:$B$1281,0))=0,"n/a",((INDEX(Historical!$C$7:$C$1259,MATCH(B8,Historical!$B$7:$B$1281,0))/INDEX(Historical!$O$7:$O$1250,MATCH(B8,Historical!$B$7:$B$1281,0)))^(1/10)-1)*100)</f>
        <v>n/a</v>
      </c>
      <c r="W8" s="674" t="str">
        <f t="shared" si="3"/>
        <v>n/a</v>
      </c>
      <c r="X8" s="675">
        <f t="shared" si="4"/>
        <v>1.3334276545320043</v>
      </c>
      <c r="Y8" s="1048" t="s">
        <v>4113</v>
      </c>
      <c r="Z8" s="624">
        <f t="shared" si="5"/>
        <v>22.162162162162161</v>
      </c>
      <c r="AA8" s="853">
        <f t="shared" si="6"/>
        <v>33.013513513513516</v>
      </c>
      <c r="AB8" s="854">
        <v>9</v>
      </c>
      <c r="AC8" s="833">
        <v>3.7</v>
      </c>
      <c r="AD8" s="833">
        <v>2.21</v>
      </c>
      <c r="AE8" s="833">
        <v>6.81</v>
      </c>
      <c r="AF8" s="833">
        <v>30.66</v>
      </c>
      <c r="AG8" s="833">
        <v>90.600000000000009</v>
      </c>
      <c r="AH8" s="833">
        <v>10.199999999999999</v>
      </c>
      <c r="AI8" s="833">
        <v>5.2299999999999995</v>
      </c>
      <c r="AJ8" s="833">
        <v>7.3</v>
      </c>
      <c r="AK8" s="833">
        <v>14.69</v>
      </c>
      <c r="AL8" s="845">
        <v>2002600</v>
      </c>
      <c r="AM8" s="839">
        <v>6.9999999999999993E-2</v>
      </c>
      <c r="AN8" s="833">
        <v>1.69</v>
      </c>
      <c r="AO8" s="711">
        <f t="shared" si="7"/>
        <v>-22.60818586383758</v>
      </c>
      <c r="AP8" s="712">
        <f t="shared" si="8"/>
        <v>10.405327649675936</v>
      </c>
      <c r="AQ8" s="855">
        <f t="shared" si="9"/>
        <v>570.71912462978435</v>
      </c>
      <c r="AR8" s="624">
        <f>INDEX(Historical!$C$7:$C$1259,MATCH(B8,Historical!$B$7:$B$1281,0))*IF(AH8="n/a",1.03,IF(AH8&lt;0,1.01,IF(AH8&gt;10,1.1,(1+AH8/100))))</f>
        <v>0.8882500000000001</v>
      </c>
      <c r="AS8" s="853">
        <f t="shared" si="10"/>
        <v>0.93470547500000012</v>
      </c>
      <c r="AT8" s="853">
        <f t="shared" si="11"/>
        <v>1.0281760225000003</v>
      </c>
      <c r="AU8" s="853">
        <f t="shared" si="11"/>
        <v>1.1309936247500003</v>
      </c>
      <c r="AV8" s="853">
        <f t="shared" si="11"/>
        <v>1.2440929872250004</v>
      </c>
      <c r="AW8" s="624">
        <f t="shared" si="12"/>
        <v>5.2262181094750009</v>
      </c>
      <c r="AX8" s="719">
        <f t="shared" si="13"/>
        <v>4.2785248542570615</v>
      </c>
      <c r="AY8" s="900">
        <v>1.23</v>
      </c>
      <c r="AZ8" s="839">
        <v>106.25</v>
      </c>
      <c r="BA8" s="839">
        <v>-15.809999999999999</v>
      </c>
      <c r="BB8" s="839">
        <v>-4.7600000000000007</v>
      </c>
      <c r="BC8" s="839">
        <v>4.1399999999999997</v>
      </c>
      <c r="BE8" s="597">
        <v>2012</v>
      </c>
      <c r="BF8" s="865">
        <f t="shared" si="14"/>
        <v>0</v>
      </c>
      <c r="BG8" s="849">
        <v>19.400000000000002</v>
      </c>
    </row>
    <row r="9" spans="1:59" ht="11.25" customHeight="1" x14ac:dyDescent="0.2">
      <c r="A9" s="832" t="s">
        <v>866</v>
      </c>
      <c r="B9" s="842" t="s">
        <v>867</v>
      </c>
      <c r="C9" s="898" t="s">
        <v>153</v>
      </c>
      <c r="D9" s="898" t="s">
        <v>913</v>
      </c>
      <c r="E9" s="705">
        <v>9</v>
      </c>
      <c r="F9" s="1125">
        <v>509</v>
      </c>
      <c r="G9" s="1116" t="s">
        <v>37</v>
      </c>
      <c r="H9" s="1116" t="s">
        <v>37</v>
      </c>
      <c r="I9" s="841">
        <v>108.22</v>
      </c>
      <c r="J9" s="624">
        <f t="shared" si="0"/>
        <v>4.8050267972648308</v>
      </c>
      <c r="K9" s="844">
        <v>1.3</v>
      </c>
      <c r="L9" s="854">
        <v>4</v>
      </c>
      <c r="M9" s="615">
        <f t="shared" si="1"/>
        <v>5.2</v>
      </c>
      <c r="N9" s="837" t="s">
        <v>107</v>
      </c>
      <c r="O9" s="706">
        <v>1.18</v>
      </c>
      <c r="P9" s="606">
        <v>44210</v>
      </c>
      <c r="Q9" s="606">
        <v>44243</v>
      </c>
      <c r="R9" s="615">
        <f t="shared" si="2"/>
        <v>10.169491525423737</v>
      </c>
      <c r="S9" s="673">
        <f>IF(INDEX(Historical!$D$7:$D$1257,MATCH(B9,Historical!$B$7:$B$1281,0))=0,"n/a",(INDEX(Historical!$C$7:$C$1259,MATCH(B9,Historical!$B$7:$B$1281,0))/INDEX(Historical!$D$7:$D$1257,MATCH(B9,Historical!$B$7:$B$1281,0))-1)*100)</f>
        <v>10.280373831775691</v>
      </c>
      <c r="T9" s="673">
        <f>IF(INDEX(Historical!$F$7:$F$1250,MATCH(B9,Historical!$B$7:$B$1281,0))=0,"n/a",((INDEX(Historical!$C$7:$C$1259,MATCH(B9,Historical!$B$7:$B$1281,0))/INDEX(Historical!$F$7:$F$1250,MATCH(B9,Historical!$B$7:$B$1281,0)))^(1/3)-1)*100)</f>
        <v>22.621703288100402</v>
      </c>
      <c r="U9" s="673">
        <f>IF(INDEX(Historical!$H$7:$H$1250,MATCH(B9,Historical!$B$7:$B$1281,0))=0,"n/a",((INDEX(Historical!$C$7:$C$1259,MATCH(B9,Historical!$B$7:$B$1281,0))/INDEX(Historical!$H$7:$H$1250,MATCH(B9,Historical!$B$7:$B$1281,0)))^(1/5)-1)*100)</f>
        <v>18.499938741414248</v>
      </c>
      <c r="V9" s="673" t="str">
        <f>IF(INDEX(Historical!$O$7:$O$1250,MATCH(B9,Historical!$B$7:$B$1281,0))=0,"n/a",((INDEX(Historical!$C$7:$C$1259,MATCH(B9,Historical!$B$7:$B$1281,0))/INDEX(Historical!$O$7:$O$1250,MATCH(B9,Historical!$B$7:$B$1281,0)))^(1/10)-1)*100)</f>
        <v>n/a</v>
      </c>
      <c r="W9" s="674" t="str">
        <f t="shared" si="3"/>
        <v>n/a</v>
      </c>
      <c r="X9" s="675" t="str">
        <f t="shared" si="4"/>
        <v>n/a</v>
      </c>
      <c r="Y9" s="843"/>
      <c r="Z9" s="624">
        <f t="shared" si="5"/>
        <v>191.8819188191882</v>
      </c>
      <c r="AA9" s="853">
        <f t="shared" si="6"/>
        <v>39.933579335793361</v>
      </c>
      <c r="AB9" s="854">
        <v>12</v>
      </c>
      <c r="AC9" s="833">
        <v>2.71</v>
      </c>
      <c r="AD9" s="833">
        <v>8.27</v>
      </c>
      <c r="AE9" s="833">
        <v>4.03</v>
      </c>
      <c r="AF9" s="833">
        <v>14.45</v>
      </c>
      <c r="AG9" s="834">
        <v>51.1</v>
      </c>
      <c r="AH9" s="833">
        <v>-48.5</v>
      </c>
      <c r="AI9" s="833">
        <v>10.8</v>
      </c>
      <c r="AJ9" s="833">
        <v>-2.8000000000000003</v>
      </c>
      <c r="AK9" s="833">
        <v>4.7699999999999996</v>
      </c>
      <c r="AL9" s="845">
        <v>184730</v>
      </c>
      <c r="AM9" s="839">
        <v>0.1</v>
      </c>
      <c r="AN9" s="833">
        <v>6.58</v>
      </c>
      <c r="AO9" s="711">
        <f t="shared" si="7"/>
        <v>-16.628613797114284</v>
      </c>
      <c r="AP9" s="712">
        <f t="shared" si="8"/>
        <v>23.304965538679077</v>
      </c>
      <c r="AQ9" s="855">
        <f t="shared" si="9"/>
        <v>406.4210902235472</v>
      </c>
      <c r="AR9" s="624">
        <f>INDEX(Historical!$C$7:$C$1259,MATCH(B9,Historical!$B$7:$B$1281,0))*IF(AH9="n/a",1.03,IF(AH9&lt;0,1.01,IF(AH9&gt;10,1.1,(1+AH9/100))))</f>
        <v>4.7671999999999999</v>
      </c>
      <c r="AS9" s="853">
        <f t="shared" si="10"/>
        <v>5.2439200000000001</v>
      </c>
      <c r="AT9" s="853">
        <f t="shared" si="11"/>
        <v>5.4940549840000008</v>
      </c>
      <c r="AU9" s="853">
        <f t="shared" si="11"/>
        <v>5.7561214067368009</v>
      </c>
      <c r="AV9" s="853">
        <f t="shared" si="11"/>
        <v>6.0306883978381469</v>
      </c>
      <c r="AW9" s="624">
        <f t="shared" si="12"/>
        <v>27.29198478857495</v>
      </c>
      <c r="AX9" s="719">
        <f t="shared" si="13"/>
        <v>25.218984280701299</v>
      </c>
      <c r="AY9" s="900">
        <v>0.81</v>
      </c>
      <c r="AZ9" s="839">
        <v>51.5</v>
      </c>
      <c r="BA9" s="839">
        <v>-4.58</v>
      </c>
      <c r="BB9" s="839">
        <v>1.49</v>
      </c>
      <c r="BC9" s="839">
        <v>9.6</v>
      </c>
      <c r="BE9" s="597">
        <v>2013</v>
      </c>
      <c r="BF9" s="865">
        <f t="shared" si="14"/>
        <v>0</v>
      </c>
      <c r="BG9" s="849">
        <v>3.4000000000000004</v>
      </c>
    </row>
    <row r="10" spans="1:59" ht="11.25" customHeight="1" x14ac:dyDescent="0.2">
      <c r="A10" s="838" t="s">
        <v>417</v>
      </c>
      <c r="B10" s="842" t="s">
        <v>418</v>
      </c>
      <c r="C10" s="898" t="s">
        <v>153</v>
      </c>
      <c r="D10" s="898" t="s">
        <v>4255</v>
      </c>
      <c r="E10" s="705">
        <v>16</v>
      </c>
      <c r="F10" s="1125">
        <v>243</v>
      </c>
      <c r="G10" s="1150" t="s">
        <v>106</v>
      </c>
      <c r="H10" s="1150" t="s">
        <v>106</v>
      </c>
      <c r="I10" s="841">
        <v>118.07</v>
      </c>
      <c r="J10" s="624">
        <f t="shared" si="0"/>
        <v>1.4906411450834252</v>
      </c>
      <c r="K10" s="844">
        <v>0.44</v>
      </c>
      <c r="L10" s="854">
        <v>4</v>
      </c>
      <c r="M10" s="615">
        <f t="shared" si="1"/>
        <v>1.76</v>
      </c>
      <c r="N10" s="837" t="s">
        <v>419</v>
      </c>
      <c r="O10" s="706">
        <v>0.42</v>
      </c>
      <c r="P10" s="606">
        <v>44148</v>
      </c>
      <c r="Q10" s="606">
        <v>44165</v>
      </c>
      <c r="R10" s="615">
        <f t="shared" si="2"/>
        <v>4.7619047619047663</v>
      </c>
      <c r="S10" s="673">
        <f>IF(INDEX(Historical!$D$7:$D$1257,MATCH(B10,Historical!$B$7:$B$1281,0))=0,"n/a",(INDEX(Historical!$C$7:$C$1259,MATCH(B10,Historical!$B$7:$B$1281,0))/INDEX(Historical!$D$7:$D$1257,MATCH(B10,Historical!$B$7:$B$1281,0))-1)*100)</f>
        <v>6.25</v>
      </c>
      <c r="T10" s="673">
        <f>IF(INDEX(Historical!$F$7:$F$1250,MATCH(B10,Historical!$B$7:$B$1281,0))=0,"n/a",((INDEX(Historical!$C$7:$C$1259,MATCH(B10,Historical!$B$7:$B$1281,0))/INDEX(Historical!$F$7:$F$1250,MATCH(B10,Historical!$B$7:$B$1281,0)))^(1/3)-1)*100)</f>
        <v>4.8461047966767312</v>
      </c>
      <c r="U10" s="673">
        <f>IF(INDEX(Historical!$H$7:$H$1250,MATCH(B10,Historical!$B$7:$B$1281,0))=0,"n/a",((INDEX(Historical!$C$7:$C$1259,MATCH(B10,Historical!$B$7:$B$1281,0))/INDEX(Historical!$H$7:$H$1250,MATCH(B10,Historical!$B$7:$B$1281,0)))^(1/5)-1)*100)</f>
        <v>7.0366997827723932</v>
      </c>
      <c r="V10" s="673">
        <f>IF(INDEX(Historical!$O$7:$O$1250,MATCH(B10,Historical!$B$7:$B$1281,0))=0,"n/a",((INDEX(Historical!$C$7:$C$1259,MATCH(B10,Historical!$B$7:$B$1281,0))/INDEX(Historical!$O$7:$O$1250,MATCH(B10,Historical!$B$7:$B$1281,0)))^(1/10)-1)*100)</f>
        <v>17.461894308801895</v>
      </c>
      <c r="W10" s="674">
        <f t="shared" si="3"/>
        <v>0.40297459475662117</v>
      </c>
      <c r="X10" s="675">
        <f t="shared" si="4"/>
        <v>0.80881606698533259</v>
      </c>
      <c r="Y10" s="646"/>
      <c r="Z10" s="624" t="str">
        <f t="shared" si="5"/>
        <v>n/a</v>
      </c>
      <c r="AA10" s="853" t="str">
        <f t="shared" si="6"/>
        <v>n/a</v>
      </c>
      <c r="AB10" s="854">
        <v>9</v>
      </c>
      <c r="AC10" s="833">
        <v>-15.89</v>
      </c>
      <c r="AD10" s="833" t="s">
        <v>136</v>
      </c>
      <c r="AE10" s="833">
        <v>0.12</v>
      </c>
      <c r="AF10" s="833" t="s">
        <v>136</v>
      </c>
      <c r="AG10" s="834">
        <v>-224.8</v>
      </c>
      <c r="AH10" s="834">
        <v>-530.9</v>
      </c>
      <c r="AI10" s="834">
        <v>6.7100000000000009</v>
      </c>
      <c r="AJ10" s="833">
        <v>8.6999999999999993</v>
      </c>
      <c r="AK10" s="833">
        <v>9.1999999999999993</v>
      </c>
      <c r="AL10" s="845">
        <v>24090</v>
      </c>
      <c r="AM10" s="839">
        <v>0.2</v>
      </c>
      <c r="AN10" s="833" t="s">
        <v>136</v>
      </c>
      <c r="AO10" s="711" t="str">
        <f t="shared" si="7"/>
        <v>n/a</v>
      </c>
      <c r="AP10" s="712">
        <f t="shared" si="8"/>
        <v>8.5273409278558177</v>
      </c>
      <c r="AQ10" s="855" t="str">
        <f t="shared" si="9"/>
        <v>n/a</v>
      </c>
      <c r="AR10" s="624">
        <f>INDEX(Historical!$C$7:$C$1259,MATCH(B10,Historical!$B$7:$B$1281,0))*IF(AH10="n/a",1.03,IF(AH10&lt;0,1.01,IF(AH10&gt;10,1.1,(1+AH10/100))))</f>
        <v>1.7169999999999999</v>
      </c>
      <c r="AS10" s="853">
        <f t="shared" si="10"/>
        <v>1.8322106999999996</v>
      </c>
      <c r="AT10" s="853">
        <f t="shared" si="11"/>
        <v>2.0007740843999997</v>
      </c>
      <c r="AU10" s="853">
        <f t="shared" si="11"/>
        <v>2.1848453001647998</v>
      </c>
      <c r="AV10" s="853">
        <f t="shared" si="11"/>
        <v>2.3858510677799618</v>
      </c>
      <c r="AW10" s="624">
        <f t="shared" si="12"/>
        <v>10.120681152344762</v>
      </c>
      <c r="AX10" s="719">
        <f t="shared" si="13"/>
        <v>8.571763489747406</v>
      </c>
      <c r="AY10" s="900">
        <v>0.52</v>
      </c>
      <c r="AZ10" s="839">
        <v>47.589999999999996</v>
      </c>
      <c r="BA10" s="839">
        <v>-2.0500000000000003</v>
      </c>
      <c r="BB10" s="839">
        <v>8.73</v>
      </c>
      <c r="BC10" s="839">
        <v>15.5</v>
      </c>
      <c r="BE10" s="597">
        <v>2006</v>
      </c>
      <c r="BF10" s="865">
        <f t="shared" si="14"/>
        <v>1</v>
      </c>
      <c r="BG10" s="849">
        <v>-7.5</v>
      </c>
    </row>
    <row r="11" spans="1:59" ht="11.25" customHeight="1" x14ac:dyDescent="0.2">
      <c r="A11" s="831" t="s">
        <v>113</v>
      </c>
      <c r="B11" s="842" t="s">
        <v>114</v>
      </c>
      <c r="C11" s="898" t="s">
        <v>112</v>
      </c>
      <c r="D11" s="898" t="s">
        <v>4256</v>
      </c>
      <c r="E11" s="705">
        <v>54</v>
      </c>
      <c r="F11" s="1153">
        <v>17</v>
      </c>
      <c r="G11" s="1114" t="s">
        <v>115</v>
      </c>
      <c r="H11" s="1114" t="s">
        <v>37</v>
      </c>
      <c r="I11" s="833">
        <v>51.01</v>
      </c>
      <c r="J11" s="624">
        <f t="shared" si="0"/>
        <v>1.4899039404038426</v>
      </c>
      <c r="K11" s="844">
        <v>0.19</v>
      </c>
      <c r="L11" s="854">
        <v>4</v>
      </c>
      <c r="M11" s="615">
        <f t="shared" si="1"/>
        <v>0.76</v>
      </c>
      <c r="N11" s="837" t="s">
        <v>242</v>
      </c>
      <c r="O11" s="706">
        <v>0.185</v>
      </c>
      <c r="P11" s="606">
        <v>44202</v>
      </c>
      <c r="Q11" s="606">
        <v>44228</v>
      </c>
      <c r="R11" s="615">
        <f t="shared" si="2"/>
        <v>2.7027027027027053</v>
      </c>
      <c r="S11" s="673">
        <f>IF(INDEX(Historical!$D$7:$D$1257,MATCH(B11,Historical!$B$7:$B$1281,0))=0,"n/a",(INDEX(Historical!$C$7:$C$1259,MATCH(B11,Historical!$B$7:$B$1281,0))/INDEX(Historical!$D$7:$D$1257,MATCH(B11,Historical!$B$7:$B$1281,0))-1)*100)</f>
        <v>2.7777777777777901</v>
      </c>
      <c r="T11" s="673">
        <f>IF(INDEX(Historical!$F$7:$F$1250,MATCH(B11,Historical!$B$7:$B$1281,0))=0,"n/a",((INDEX(Historical!$C$7:$C$1259,MATCH(B11,Historical!$B$7:$B$1281,0))/INDEX(Historical!$F$7:$F$1250,MATCH(B11,Historical!$B$7:$B$1281,0)))^(1/3)-1)*100)</f>
        <v>2.8586773986917446</v>
      </c>
      <c r="U11" s="673">
        <f>IF(INDEX(Historical!$H$7:$H$1250,MATCH(B11,Historical!$B$7:$B$1281,0))=0,"n/a",((INDEX(Historical!$C$7:$C$1259,MATCH(B11,Historical!$B$7:$B$1281,0))/INDEX(Historical!$H$7:$H$1250,MATCH(B11,Historical!$B$7:$B$1281,0)))^(1/5)-1)*100)</f>
        <v>2.9462068239258565</v>
      </c>
      <c r="V11" s="673">
        <f>IF(INDEX(Historical!$O$7:$O$1250,MATCH(B11,Historical!$B$7:$B$1281,0))=0,"n/a",((INDEX(Historical!$C$7:$C$1259,MATCH(B11,Historical!$B$7:$B$1281,0))/INDEX(Historical!$O$7:$O$1250,MATCH(B11,Historical!$B$7:$B$1281,0)))^(1/10)-1)*100)</f>
        <v>3.2009739653925839</v>
      </c>
      <c r="W11" s="674">
        <f t="shared" si="3"/>
        <v>0.9204094927915224</v>
      </c>
      <c r="X11" s="675" t="str">
        <f t="shared" si="4"/>
        <v>n/a</v>
      </c>
      <c r="Y11" s="632"/>
      <c r="Z11" s="624">
        <f t="shared" si="5"/>
        <v>113.43283582089552</v>
      </c>
      <c r="AA11" s="853">
        <f t="shared" si="6"/>
        <v>76.134328358208947</v>
      </c>
      <c r="AB11" s="854">
        <v>10</v>
      </c>
      <c r="AC11" s="833">
        <v>0.67</v>
      </c>
      <c r="AD11" s="833">
        <v>4.79</v>
      </c>
      <c r="AE11" s="833">
        <v>0.56000000000000005</v>
      </c>
      <c r="AF11" s="833">
        <v>2.19</v>
      </c>
      <c r="AG11" s="833">
        <v>3.2</v>
      </c>
      <c r="AH11" s="833">
        <v>-99.8</v>
      </c>
      <c r="AI11" s="833">
        <v>0.69</v>
      </c>
      <c r="AJ11" s="833">
        <v>-68.400000000000006</v>
      </c>
      <c r="AK11" s="833">
        <v>16</v>
      </c>
      <c r="AL11" s="845">
        <v>3270</v>
      </c>
      <c r="AM11" s="839">
        <v>1.3</v>
      </c>
      <c r="AN11" s="833">
        <v>0.44</v>
      </c>
      <c r="AO11" s="711">
        <f t="shared" si="7"/>
        <v>-71.698217593879249</v>
      </c>
      <c r="AP11" s="712">
        <f t="shared" si="8"/>
        <v>4.4361107643296993</v>
      </c>
      <c r="AQ11" s="855">
        <f t="shared" si="9"/>
        <v>172.22064506938125</v>
      </c>
      <c r="AR11" s="624">
        <f>INDEX(Historical!$C$7:$C$1259,MATCH(B11,Historical!$B$7:$B$1281,0))*IF(AH11="n/a",1.03,IF(AH11&lt;0,1.01,IF(AH11&gt;10,1.1,(1+AH11/100))))</f>
        <v>0.74739999999999995</v>
      </c>
      <c r="AS11" s="853">
        <f t="shared" si="10"/>
        <v>0.75255705999999989</v>
      </c>
      <c r="AT11" s="853">
        <f t="shared" si="11"/>
        <v>0.82781276599999998</v>
      </c>
      <c r="AU11" s="853">
        <f t="shared" si="11"/>
        <v>0.9105940426000001</v>
      </c>
      <c r="AV11" s="853">
        <f t="shared" si="11"/>
        <v>1.0016534468600002</v>
      </c>
      <c r="AW11" s="624">
        <f t="shared" si="12"/>
        <v>4.2400173154600003</v>
      </c>
      <c r="AX11" s="719">
        <f t="shared" si="13"/>
        <v>8.3121296127426003</v>
      </c>
      <c r="AY11" s="900">
        <v>1.38</v>
      </c>
      <c r="AZ11" s="839">
        <v>128.95000000000002</v>
      </c>
      <c r="BA11" s="839">
        <v>-8.06</v>
      </c>
      <c r="BB11" s="839">
        <v>14.97</v>
      </c>
      <c r="BC11" s="839">
        <v>30.39</v>
      </c>
      <c r="BE11" s="597">
        <v>1968</v>
      </c>
      <c r="BF11" s="865">
        <f t="shared" si="14"/>
        <v>6</v>
      </c>
      <c r="BG11" s="849">
        <v>1.2</v>
      </c>
    </row>
    <row r="12" spans="1:59" ht="11.25" customHeight="1" x14ac:dyDescent="0.2">
      <c r="A12" s="838" t="s">
        <v>937</v>
      </c>
      <c r="B12" s="842" t="s">
        <v>938</v>
      </c>
      <c r="C12" s="898" t="s">
        <v>108</v>
      </c>
      <c r="D12" s="898" t="s">
        <v>4257</v>
      </c>
      <c r="E12" s="705">
        <v>10</v>
      </c>
      <c r="F12" s="1153">
        <v>452</v>
      </c>
      <c r="G12" s="1115" t="s">
        <v>106</v>
      </c>
      <c r="H12" s="1115" t="s">
        <v>106</v>
      </c>
      <c r="I12" s="841">
        <v>15.9</v>
      </c>
      <c r="J12" s="624">
        <f t="shared" si="0"/>
        <v>8.3018867924528301</v>
      </c>
      <c r="K12" s="844">
        <v>0.33</v>
      </c>
      <c r="L12" s="854">
        <v>4</v>
      </c>
      <c r="M12" s="615">
        <f t="shared" si="1"/>
        <v>1.32</v>
      </c>
      <c r="N12" s="837" t="s">
        <v>705</v>
      </c>
      <c r="O12" s="844">
        <v>0.32</v>
      </c>
      <c r="P12" s="606">
        <v>44257</v>
      </c>
      <c r="Q12" s="606">
        <v>44274</v>
      </c>
      <c r="R12" s="615">
        <f t="shared" si="2"/>
        <v>3.1250000000000027</v>
      </c>
      <c r="S12" s="673">
        <f>IF(INDEX(Historical!$D$7:$D$1257,MATCH(B12,Historical!$B$7:$B$1281,0))=0,"n/a",(INDEX(Historical!$C$7:$C$1259,MATCH(B12,Historical!$B$7:$B$1281,0))/INDEX(Historical!$D$7:$D$1257,MATCH(B12,Historical!$B$7:$B$1281,0))-1)*100)</f>
        <v>7.8947368421052655</v>
      </c>
      <c r="T12" s="673">
        <f>IF(INDEX(Historical!$F$7:$F$1250,MATCH(B12,Historical!$B$7:$B$1281,0))=0,"n/a",((INDEX(Historical!$C$7:$C$1259,MATCH(B12,Historical!$B$7:$B$1281,0))/INDEX(Historical!$F$7:$F$1250,MATCH(B12,Historical!$B$7:$B$1281,0)))^(1/3)-1)*100)</f>
        <v>19.543015001479947</v>
      </c>
      <c r="U12" s="673">
        <f>IF(INDEX(Historical!$H$7:$H$1250,MATCH(B12,Historical!$B$7:$B$1281,0))=0,"n/a",((INDEX(Historical!$C$7:$C$1259,MATCH(B12,Historical!$B$7:$B$1281,0))/INDEX(Historical!$H$7:$H$1250,MATCH(B12,Historical!$B$7:$B$1281,0)))^(1/5)-1)*100)</f>
        <v>16.223894400608874</v>
      </c>
      <c r="V12" s="673" t="str">
        <f>IF(INDEX(Historical!$O$7:$O$1250,MATCH(B12,Historical!$B$7:$B$1281,0))=0,"n/a",((INDEX(Historical!$C$7:$C$1259,MATCH(B12,Historical!$B$7:$B$1281,0))/INDEX(Historical!$O$7:$O$1250,MATCH(B12,Historical!$B$7:$B$1281,0)))^(1/10)-1)*100)</f>
        <v>n/a</v>
      </c>
      <c r="W12" s="674" t="str">
        <f t="shared" si="3"/>
        <v>n/a</v>
      </c>
      <c r="X12" s="675">
        <f t="shared" si="4"/>
        <v>2.4959837539398269</v>
      </c>
      <c r="Y12" s="843"/>
      <c r="Z12" s="624">
        <f t="shared" si="5"/>
        <v>118.91891891891891</v>
      </c>
      <c r="AA12" s="853">
        <f t="shared" si="6"/>
        <v>14.324324324324323</v>
      </c>
      <c r="AB12" s="854">
        <v>12</v>
      </c>
      <c r="AC12" s="833">
        <v>1.1100000000000001</v>
      </c>
      <c r="AD12" s="833">
        <v>1.79</v>
      </c>
      <c r="AE12" s="833">
        <v>3.45</v>
      </c>
      <c r="AF12" s="833">
        <v>1.52</v>
      </c>
      <c r="AG12" s="833">
        <v>15</v>
      </c>
      <c r="AH12" s="833">
        <v>-4</v>
      </c>
      <c r="AI12" s="833">
        <v>-2.33</v>
      </c>
      <c r="AJ12" s="833">
        <v>6.5</v>
      </c>
      <c r="AK12" s="833">
        <v>8</v>
      </c>
      <c r="AL12" s="845">
        <v>2080</v>
      </c>
      <c r="AM12" s="839">
        <v>2.8000000000000003</v>
      </c>
      <c r="AN12" s="833">
        <v>4.71</v>
      </c>
      <c r="AO12" s="711">
        <f t="shared" si="7"/>
        <v>10.201456868737381</v>
      </c>
      <c r="AP12" s="712">
        <f t="shared" si="8"/>
        <v>24.525781193061704</v>
      </c>
      <c r="AQ12" s="855">
        <f t="shared" si="9"/>
        <v>-1.6288818967839624</v>
      </c>
      <c r="AR12" s="624">
        <f>INDEX(Historical!$C$7:$C$1259,MATCH(B12,Historical!$B$7:$B$1281,0))*IF(AH12="n/a",1.03,IF(AH12&lt;0,1.01,IF(AH12&gt;10,1.1,(1+AH12/100))))</f>
        <v>1.2423</v>
      </c>
      <c r="AS12" s="853">
        <f t="shared" si="10"/>
        <v>1.254723</v>
      </c>
      <c r="AT12" s="853">
        <f t="shared" si="11"/>
        <v>1.3551008400000002</v>
      </c>
      <c r="AU12" s="853">
        <f t="shared" si="11"/>
        <v>1.4635089072000003</v>
      </c>
      <c r="AV12" s="853">
        <f t="shared" si="11"/>
        <v>1.5805896197760003</v>
      </c>
      <c r="AW12" s="624">
        <f t="shared" si="12"/>
        <v>6.8962223669760006</v>
      </c>
      <c r="AX12" s="719">
        <f t="shared" si="13"/>
        <v>43.372467716830194</v>
      </c>
      <c r="AY12" s="900">
        <v>1.93</v>
      </c>
      <c r="AZ12" s="839">
        <v>320.63</v>
      </c>
      <c r="BA12" s="839">
        <v>-7.5</v>
      </c>
      <c r="BB12" s="839">
        <v>1.39</v>
      </c>
      <c r="BC12" s="839">
        <v>25.06</v>
      </c>
      <c r="BE12" s="597">
        <v>2012</v>
      </c>
      <c r="BF12" s="865">
        <f t="shared" si="14"/>
        <v>0</v>
      </c>
      <c r="BG12" s="849">
        <v>2.4</v>
      </c>
    </row>
    <row r="13" spans="1:59" ht="11.25" customHeight="1" x14ac:dyDescent="0.2">
      <c r="A13" s="831" t="s">
        <v>1852</v>
      </c>
      <c r="B13" s="842" t="s">
        <v>1853</v>
      </c>
      <c r="C13" s="898" t="s">
        <v>153</v>
      </c>
      <c r="D13" s="898" t="s">
        <v>4258</v>
      </c>
      <c r="E13" s="705">
        <v>8</v>
      </c>
      <c r="F13" s="1153">
        <v>581</v>
      </c>
      <c r="G13" s="1061" t="s">
        <v>37</v>
      </c>
      <c r="H13" s="1061" t="s">
        <v>37</v>
      </c>
      <c r="I13" s="841">
        <v>119.84</v>
      </c>
      <c r="J13" s="624">
        <f t="shared" si="0"/>
        <v>1.5020026702269693</v>
      </c>
      <c r="K13" s="844">
        <v>0.45</v>
      </c>
      <c r="L13" s="854">
        <v>4</v>
      </c>
      <c r="M13" s="615">
        <f t="shared" si="1"/>
        <v>1.8</v>
      </c>
      <c r="N13" s="837" t="s">
        <v>107</v>
      </c>
      <c r="O13" s="706">
        <v>0.36</v>
      </c>
      <c r="P13" s="606">
        <v>44210</v>
      </c>
      <c r="Q13" s="606">
        <v>44243</v>
      </c>
      <c r="R13" s="615">
        <f t="shared" si="2"/>
        <v>25.000000000000007</v>
      </c>
      <c r="S13" s="673">
        <f>IF(INDEX(Historical!$D$7:$D$1257,MATCH(B13,Historical!$B$7:$B$1281,0))=0,"n/a",(INDEX(Historical!$C$7:$C$1259,MATCH(B13,Historical!$B$7:$B$1281,0))/INDEX(Historical!$D$7:$D$1257,MATCH(B13,Historical!$B$7:$B$1281,0))-1)*100)</f>
        <v>12.5</v>
      </c>
      <c r="T13" s="673">
        <f>IF(INDEX(Historical!$F$7:$F$1250,MATCH(B13,Historical!$B$7:$B$1281,0))=0,"n/a",((INDEX(Historical!$C$7:$C$1259,MATCH(B13,Historical!$B$7:$B$1281,0))/INDEX(Historical!$F$7:$F$1250,MATCH(B13,Historical!$B$7:$B$1281,0)))^(1/3)-1)*100)</f>
        <v>10.75216099916998</v>
      </c>
      <c r="U13" s="673">
        <f>IF(INDEX(Historical!$H$7:$H$1250,MATCH(B13,Historical!$B$7:$B$1281,0))=0,"n/a",((INDEX(Historical!$C$7:$C$1259,MATCH(B13,Historical!$B$7:$B$1281,0))/INDEX(Historical!$H$7:$H$1250,MATCH(B13,Historical!$B$7:$B$1281,0)))^(1/5)-1)*100)</f>
        <v>8.4471771197698544</v>
      </c>
      <c r="V13" s="673">
        <f>IF(INDEX(Historical!$O$7:$O$1250,MATCH(B13,Historical!$B$7:$B$1281,0))=0,"n/a",((INDEX(Historical!$C$7:$C$1259,MATCH(B13,Historical!$B$7:$B$1281,0))/INDEX(Historical!$O$7:$O$1250,MATCH(B13,Historical!$B$7:$B$1281,0)))^(1/10)-1)*100)</f>
        <v>5.7250005088769873</v>
      </c>
      <c r="W13" s="674">
        <f t="shared" si="3"/>
        <v>1.47548932208337</v>
      </c>
      <c r="X13" s="675">
        <f t="shared" si="4"/>
        <v>1.0829714256115197</v>
      </c>
      <c r="Y13" s="634"/>
      <c r="Z13" s="624">
        <f t="shared" si="5"/>
        <v>71.428571428571431</v>
      </c>
      <c r="AA13" s="853">
        <f t="shared" si="6"/>
        <v>47.555555555555557</v>
      </c>
      <c r="AB13" s="854">
        <v>12</v>
      </c>
      <c r="AC13" s="833">
        <v>2.52</v>
      </c>
      <c r="AD13" s="833">
        <v>3.02</v>
      </c>
      <c r="AE13" s="833">
        <v>5.98</v>
      </c>
      <c r="AF13" s="833">
        <v>6.49</v>
      </c>
      <c r="AG13" s="833">
        <v>14.399999999999999</v>
      </c>
      <c r="AH13" s="833">
        <v>24.5</v>
      </c>
      <c r="AI13" s="833">
        <v>6.08</v>
      </c>
      <c r="AJ13" s="833">
        <v>7.8</v>
      </c>
      <c r="AK13" s="833">
        <v>15.740000000000002</v>
      </c>
      <c r="AL13" s="845">
        <v>206890</v>
      </c>
      <c r="AM13" s="839">
        <v>0.3</v>
      </c>
      <c r="AN13" s="833">
        <v>0.56999999999999995</v>
      </c>
      <c r="AO13" s="711">
        <f t="shared" si="7"/>
        <v>-37.606375765558731</v>
      </c>
      <c r="AP13" s="712">
        <f t="shared" si="8"/>
        <v>9.9491797899968244</v>
      </c>
      <c r="AQ13" s="855">
        <f t="shared" si="9"/>
        <v>270.36651849848869</v>
      </c>
      <c r="AR13" s="624">
        <f>INDEX(Historical!$C$7:$C$1259,MATCH(B13,Historical!$B$7:$B$1281,0))*IF(AH13="n/a",1.03,IF(AH13&lt;0,1.01,IF(AH13&gt;10,1.1,(1+AH13/100))))</f>
        <v>1.5840000000000001</v>
      </c>
      <c r="AS13" s="853">
        <f t="shared" si="10"/>
        <v>1.6803072000000001</v>
      </c>
      <c r="AT13" s="853">
        <f t="shared" si="11"/>
        <v>1.8483379200000003</v>
      </c>
      <c r="AU13" s="853">
        <f t="shared" si="11"/>
        <v>2.0331717120000006</v>
      </c>
      <c r="AV13" s="853">
        <f t="shared" si="11"/>
        <v>2.2364888832000007</v>
      </c>
      <c r="AW13" s="624">
        <f t="shared" si="12"/>
        <v>9.3823057152000011</v>
      </c>
      <c r="AX13" s="719">
        <f t="shared" si="13"/>
        <v>7.8290267983978641</v>
      </c>
      <c r="AY13" s="900">
        <v>0.71</v>
      </c>
      <c r="AZ13" s="839">
        <v>59.040000000000006</v>
      </c>
      <c r="BA13" s="839">
        <v>-6.77</v>
      </c>
      <c r="BB13" s="839">
        <v>-0.16</v>
      </c>
      <c r="BC13" s="839">
        <v>10.780000000000001</v>
      </c>
      <c r="BE13" s="597">
        <v>2014</v>
      </c>
      <c r="BF13" s="865">
        <f t="shared" si="14"/>
        <v>0</v>
      </c>
      <c r="BG13" s="849">
        <v>6.5</v>
      </c>
    </row>
    <row r="14" spans="1:59" ht="11.25" customHeight="1" x14ac:dyDescent="0.2">
      <c r="A14" s="838" t="s">
        <v>899</v>
      </c>
      <c r="B14" s="842" t="s">
        <v>900</v>
      </c>
      <c r="C14" s="898" t="s">
        <v>4253</v>
      </c>
      <c r="D14" s="898" t="s">
        <v>4254</v>
      </c>
      <c r="E14" s="705">
        <v>8</v>
      </c>
      <c r="F14" s="1153">
        <v>544</v>
      </c>
      <c r="G14" s="1118" t="s">
        <v>106</v>
      </c>
      <c r="H14" s="1118" t="s">
        <v>106</v>
      </c>
      <c r="I14" s="841">
        <v>43.17</v>
      </c>
      <c r="J14" s="624">
        <f t="shared" si="0"/>
        <v>4.3548760713458412</v>
      </c>
      <c r="K14" s="844">
        <v>0.47</v>
      </c>
      <c r="L14" s="854">
        <v>4</v>
      </c>
      <c r="M14" s="615">
        <f t="shared" si="1"/>
        <v>1.88</v>
      </c>
      <c r="N14" s="837" t="s">
        <v>523</v>
      </c>
      <c r="O14" s="706">
        <v>0.46</v>
      </c>
      <c r="P14" s="904">
        <v>43595</v>
      </c>
      <c r="Q14" s="904">
        <v>43609</v>
      </c>
      <c r="R14" s="615">
        <f t="shared" si="2"/>
        <v>2.1739130434782505</v>
      </c>
      <c r="S14" s="673">
        <f>IF(INDEX(Historical!$D$7:$D$1257,MATCH(B14,Historical!$B$7:$B$1281,0))=0,"n/a",(INDEX(Historical!$C$7:$C$1259,MATCH(B14,Historical!$B$7:$B$1281,0))/INDEX(Historical!$D$7:$D$1257,MATCH(B14,Historical!$B$7:$B$1281,0))-1)*100)</f>
        <v>0.53475935828874999</v>
      </c>
      <c r="T14" s="673">
        <f>IF(INDEX(Historical!$F$7:$F$1250,MATCH(B14,Historical!$B$7:$B$1281,0))=0,"n/a",((INDEX(Historical!$C$7:$C$1259,MATCH(B14,Historical!$B$7:$B$1281,0))/INDEX(Historical!$F$7:$F$1250,MATCH(B14,Historical!$B$7:$B$1281,0)))^(1/3)-1)*100)</f>
        <v>2.6131139172558271</v>
      </c>
      <c r="U14" s="673">
        <f>IF(INDEX(Historical!$H$7:$H$1250,MATCH(B14,Historical!$B$7:$B$1281,0))=0,"n/a",((INDEX(Historical!$C$7:$C$1259,MATCH(B14,Historical!$B$7:$B$1281,0))/INDEX(Historical!$H$7:$H$1250,MATCH(B14,Historical!$B$7:$B$1281,0)))^(1/5)-1)*100)</f>
        <v>3.5380907891770397</v>
      </c>
      <c r="V14" s="673">
        <f>IF(INDEX(Historical!$O$7:$O$1250,MATCH(B14,Historical!$B$7:$B$1281,0))=0,"n/a",((INDEX(Historical!$C$7:$C$1259,MATCH(B14,Historical!$B$7:$B$1281,0))/INDEX(Historical!$O$7:$O$1250,MATCH(B14,Historical!$B$7:$B$1281,0)))^(1/10)-1)*100)</f>
        <v>3.3671180687434132</v>
      </c>
      <c r="W14" s="674">
        <f t="shared" si="3"/>
        <v>1.0507771681726126</v>
      </c>
      <c r="X14" s="675" t="str">
        <f t="shared" si="4"/>
        <v>n/a</v>
      </c>
      <c r="Y14" s="646" t="s">
        <v>4572</v>
      </c>
      <c r="Z14" s="624">
        <f t="shared" si="5"/>
        <v>368.62745098039215</v>
      </c>
      <c r="AA14" s="853">
        <f t="shared" si="6"/>
        <v>84.64705882352942</v>
      </c>
      <c r="AB14" s="854">
        <v>12</v>
      </c>
      <c r="AC14" s="833">
        <v>0.51</v>
      </c>
      <c r="AD14" s="833">
        <v>4.82</v>
      </c>
      <c r="AE14" s="833">
        <v>6.74</v>
      </c>
      <c r="AF14" s="833">
        <v>1.9</v>
      </c>
      <c r="AG14" s="833">
        <v>2.1999999999999997</v>
      </c>
      <c r="AH14" s="833">
        <v>-15.2</v>
      </c>
      <c r="AI14" s="833">
        <v>257.05</v>
      </c>
      <c r="AJ14" s="833">
        <v>-12.8</v>
      </c>
      <c r="AK14" s="833">
        <v>17.62</v>
      </c>
      <c r="AL14" s="845">
        <v>5870</v>
      </c>
      <c r="AM14" s="839">
        <v>0.8</v>
      </c>
      <c r="AN14" s="833">
        <v>1.1499999999999999</v>
      </c>
      <c r="AO14" s="711">
        <f t="shared" si="7"/>
        <v>-76.754091963006545</v>
      </c>
      <c r="AP14" s="712">
        <f t="shared" si="8"/>
        <v>7.8929668605228809</v>
      </c>
      <c r="AQ14" s="855">
        <f t="shared" si="9"/>
        <v>167.35694971721136</v>
      </c>
      <c r="AR14" s="624">
        <f>INDEX(Historical!$C$7:$C$1259,MATCH(B14,Historical!$B$7:$B$1281,0))*IF(AH14="n/a",1.03,IF(AH14&lt;0,1.01,IF(AH14&gt;10,1.1,(1+AH14/100))))</f>
        <v>1.8987999999999998</v>
      </c>
      <c r="AS14" s="853">
        <f t="shared" si="10"/>
        <v>2.0886800000000001</v>
      </c>
      <c r="AT14" s="853">
        <f t="shared" si="11"/>
        <v>2.2975480000000004</v>
      </c>
      <c r="AU14" s="853">
        <f t="shared" si="11"/>
        <v>2.5273028000000006</v>
      </c>
      <c r="AV14" s="853">
        <f t="shared" si="11"/>
        <v>2.7800330800000008</v>
      </c>
      <c r="AW14" s="624">
        <f t="shared" si="12"/>
        <v>11.592363880000002</v>
      </c>
      <c r="AX14" s="719">
        <f t="shared" si="13"/>
        <v>26.852823442205239</v>
      </c>
      <c r="AY14" s="900">
        <v>0.93</v>
      </c>
      <c r="AZ14" s="839">
        <v>77.36</v>
      </c>
      <c r="BA14" s="839">
        <v>-6.2700000000000005</v>
      </c>
      <c r="BB14" s="839">
        <v>1.46</v>
      </c>
      <c r="BC14" s="839">
        <v>11.559999999999999</v>
      </c>
      <c r="BE14" s="597">
        <v>2013</v>
      </c>
      <c r="BF14" s="865">
        <f t="shared" si="14"/>
        <v>0</v>
      </c>
      <c r="BG14" s="849">
        <v>0.89999999999999991</v>
      </c>
    </row>
    <row r="15" spans="1:59" ht="11.25" customHeight="1" x14ac:dyDescent="0.2">
      <c r="A15" s="838" t="s">
        <v>396</v>
      </c>
      <c r="B15" s="843" t="s">
        <v>397</v>
      </c>
      <c r="C15" s="898" t="s">
        <v>4126</v>
      </c>
      <c r="D15" s="898" t="s">
        <v>4259</v>
      </c>
      <c r="E15" s="705">
        <v>16</v>
      </c>
      <c r="F15" s="1153">
        <v>242</v>
      </c>
      <c r="G15" s="1116" t="s">
        <v>106</v>
      </c>
      <c r="H15" s="1116" t="s">
        <v>106</v>
      </c>
      <c r="I15" s="841">
        <v>276.25</v>
      </c>
      <c r="J15" s="624">
        <f t="shared" si="0"/>
        <v>1.27420814479638</v>
      </c>
      <c r="K15" s="844">
        <v>0.88</v>
      </c>
      <c r="L15" s="854">
        <v>4</v>
      </c>
      <c r="M15" s="615">
        <f t="shared" si="1"/>
        <v>3.52</v>
      </c>
      <c r="N15" s="837" t="s">
        <v>398</v>
      </c>
      <c r="O15" s="706">
        <v>0.8</v>
      </c>
      <c r="P15" s="606">
        <v>44113</v>
      </c>
      <c r="Q15" s="606">
        <v>44148</v>
      </c>
      <c r="R15" s="615">
        <f t="shared" si="2"/>
        <v>9.9999999999999947</v>
      </c>
      <c r="S15" s="673">
        <f>IF(INDEX(Historical!$D$7:$D$1257,MATCH(B15,Historical!$B$7:$B$1281,0))=0,"n/a",(INDEX(Historical!$C$7:$C$1259,MATCH(B15,Historical!$B$7:$B$1281,0))/INDEX(Historical!$D$7:$D$1257,MATCH(B15,Historical!$B$7:$B$1281,0))-1)*100)</f>
        <v>7.1895424836601274</v>
      </c>
      <c r="T15" s="673">
        <f>IF(INDEX(Historical!$F$7:$F$1250,MATCH(B15,Historical!$B$7:$B$1281,0))=0,"n/a",((INDEX(Historical!$C$7:$C$1259,MATCH(B15,Historical!$B$7:$B$1281,0))/INDEX(Historical!$F$7:$F$1250,MATCH(B15,Historical!$B$7:$B$1281,0)))^(1/3)-1)*100)</f>
        <v>7.2335628427984133</v>
      </c>
      <c r="U15" s="673">
        <f>IF(INDEX(Historical!$H$7:$H$1250,MATCH(B15,Historical!$B$7:$B$1281,0))=0,"n/a",((INDEX(Historical!$C$7:$C$1259,MATCH(B15,Historical!$B$7:$B$1281,0))/INDEX(Historical!$H$7:$H$1250,MATCH(B15,Historical!$B$7:$B$1281,0)))^(1/5)-1)*100)</f>
        <v>9.1208138893263513</v>
      </c>
      <c r="V15" s="673">
        <f>IF(INDEX(Historical!$O$7:$O$1250,MATCH(B15,Historical!$B$7:$B$1281,0))=0,"n/a",((INDEX(Historical!$C$7:$C$1259,MATCH(B15,Historical!$B$7:$B$1281,0))/INDEX(Historical!$O$7:$O$1250,MATCH(B15,Historical!$B$7:$B$1281,0)))^(1/10)-1)*100)</f>
        <v>14.800026818083989</v>
      </c>
      <c r="W15" s="674">
        <f t="shared" si="3"/>
        <v>0.61627009203670702</v>
      </c>
      <c r="X15" s="675">
        <f t="shared" si="4"/>
        <v>0.86045414050248603</v>
      </c>
      <c r="Y15" s="843" t="s">
        <v>727</v>
      </c>
      <c r="Z15" s="624">
        <f t="shared" si="5"/>
        <v>41.656804733727817</v>
      </c>
      <c r="AA15" s="853">
        <f t="shared" si="6"/>
        <v>32.692307692307693</v>
      </c>
      <c r="AB15" s="854">
        <v>8</v>
      </c>
      <c r="AC15" s="833">
        <v>8.4499999999999993</v>
      </c>
      <c r="AD15" s="833">
        <v>3.38</v>
      </c>
      <c r="AE15" s="833">
        <v>3.88</v>
      </c>
      <c r="AF15" s="833">
        <v>9.68</v>
      </c>
      <c r="AG15" s="833">
        <v>31.5</v>
      </c>
      <c r="AH15" s="833">
        <v>7.3</v>
      </c>
      <c r="AI15" s="833">
        <v>10.8</v>
      </c>
      <c r="AJ15" s="833">
        <v>10.6</v>
      </c>
      <c r="AK15" s="833">
        <v>9.75</v>
      </c>
      <c r="AL15" s="845">
        <v>177240</v>
      </c>
      <c r="AM15" s="839">
        <v>0.1</v>
      </c>
      <c r="AN15" s="833">
        <v>0</v>
      </c>
      <c r="AO15" s="711">
        <f t="shared" si="7"/>
        <v>-22.297285658184961</v>
      </c>
      <c r="AP15" s="712">
        <f t="shared" si="8"/>
        <v>10.395022034122732</v>
      </c>
      <c r="AQ15" s="855">
        <f t="shared" si="9"/>
        <v>275.03276210162318</v>
      </c>
      <c r="AR15" s="624">
        <f>INDEX(Historical!$C$7:$C$1259,MATCH(B15,Historical!$B$7:$B$1281,0))*IF(AH15="n/a",1.03,IF(AH15&lt;0,1.01,IF(AH15&gt;10,1.1,(1+AH15/100))))</f>
        <v>3.5194399999999995</v>
      </c>
      <c r="AS15" s="853">
        <f t="shared" si="10"/>
        <v>3.8713839999999999</v>
      </c>
      <c r="AT15" s="853">
        <f t="shared" si="11"/>
        <v>4.2488439399999995</v>
      </c>
      <c r="AU15" s="853">
        <f t="shared" si="11"/>
        <v>4.663106224149999</v>
      </c>
      <c r="AV15" s="853">
        <f t="shared" si="11"/>
        <v>5.1177590810046238</v>
      </c>
      <c r="AW15" s="624">
        <f t="shared" si="12"/>
        <v>21.420533245154623</v>
      </c>
      <c r="AX15" s="719">
        <f t="shared" si="13"/>
        <v>7.7540391837663787</v>
      </c>
      <c r="AY15" s="900">
        <v>1.0900000000000001</v>
      </c>
      <c r="AZ15" s="839">
        <v>86.3</v>
      </c>
      <c r="BA15" s="839">
        <v>-1.7999999999999998</v>
      </c>
      <c r="BB15" s="839">
        <v>7.04</v>
      </c>
      <c r="BC15" s="839">
        <v>15.160000000000002</v>
      </c>
      <c r="BE15" s="597">
        <v>2006</v>
      </c>
      <c r="BF15" s="865">
        <f t="shared" si="14"/>
        <v>1</v>
      </c>
      <c r="BG15" s="849">
        <v>14.499999999999998</v>
      </c>
    </row>
    <row r="16" spans="1:59" ht="11.25" customHeight="1" x14ac:dyDescent="0.2">
      <c r="A16" s="831" t="s">
        <v>878</v>
      </c>
      <c r="B16" s="842" t="s">
        <v>879</v>
      </c>
      <c r="C16" s="898" t="s">
        <v>4253</v>
      </c>
      <c r="D16" s="898" t="s">
        <v>4254</v>
      </c>
      <c r="E16" s="705">
        <v>9</v>
      </c>
      <c r="F16" s="1153">
        <v>506</v>
      </c>
      <c r="G16" s="1153" t="s">
        <v>37</v>
      </c>
      <c r="H16" s="1153" t="s">
        <v>37</v>
      </c>
      <c r="I16" s="841">
        <v>67.31</v>
      </c>
      <c r="J16" s="624">
        <f t="shared" si="0"/>
        <v>3.690387758134007</v>
      </c>
      <c r="K16" s="844">
        <v>0.20699999999999999</v>
      </c>
      <c r="L16" s="854">
        <v>12</v>
      </c>
      <c r="M16" s="615">
        <f t="shared" si="1"/>
        <v>2.484</v>
      </c>
      <c r="N16" s="837" t="s">
        <v>1047</v>
      </c>
      <c r="O16" s="706">
        <v>0.2</v>
      </c>
      <c r="P16" s="606">
        <v>44187</v>
      </c>
      <c r="Q16" s="606">
        <v>44202</v>
      </c>
      <c r="R16" s="615">
        <f t="shared" si="2"/>
        <v>3.4999999999999893</v>
      </c>
      <c r="S16" s="673">
        <f>IF(INDEX(Historical!$D$7:$D$1257,MATCH(B16,Historical!$B$7:$B$1281,0))=0,"n/a",(INDEX(Historical!$C$7:$C$1259,MATCH(B16,Historical!$B$7:$B$1281,0))/INDEX(Historical!$D$7:$D$1257,MATCH(B16,Historical!$B$7:$B$1281,0))-1)*100)</f>
        <v>5.8035714285714191</v>
      </c>
      <c r="T16" s="673">
        <f>IF(INDEX(Historical!$F$7:$F$1250,MATCH(B16,Historical!$B$7:$B$1281,0))=0,"n/a",((INDEX(Historical!$C$7:$C$1259,MATCH(B16,Historical!$B$7:$B$1281,0))/INDEX(Historical!$F$7:$F$1250,MATCH(B16,Historical!$B$7:$B$1281,0)))^(1/3)-1)*100)</f>
        <v>5.470820729692516</v>
      </c>
      <c r="U16" s="673">
        <f>IF(INDEX(Historical!$H$7:$H$1250,MATCH(B16,Historical!$B$7:$B$1281,0))=0,"n/a",((INDEX(Historical!$C$7:$C$1259,MATCH(B16,Historical!$B$7:$B$1281,0))/INDEX(Historical!$H$7:$H$1250,MATCH(B16,Historical!$B$7:$B$1281,0)))^(1/5)-1)*100)</f>
        <v>5.3075360122292414</v>
      </c>
      <c r="V16" s="673">
        <f>IF(INDEX(Historical!$O$7:$O$1250,MATCH(B16,Historical!$B$7:$B$1281,0))=0,"n/a",((INDEX(Historical!$C$7:$C$1259,MATCH(B16,Historical!$B$7:$B$1281,0))/INDEX(Historical!$O$7:$O$1250,MATCH(B16,Historical!$B$7:$B$1281,0)))^(1/10)-1)*100)</f>
        <v>1.5106988907206853</v>
      </c>
      <c r="W16" s="674">
        <f t="shared" si="3"/>
        <v>3.5132984109740484</v>
      </c>
      <c r="X16" s="675" t="str">
        <f t="shared" si="4"/>
        <v>n/a</v>
      </c>
      <c r="Y16" s="634"/>
      <c r="Z16" s="624">
        <f t="shared" si="5"/>
        <v>141.94285714285715</v>
      </c>
      <c r="AA16" s="853">
        <f t="shared" si="6"/>
        <v>38.462857142857146</v>
      </c>
      <c r="AB16" s="854">
        <v>12</v>
      </c>
      <c r="AC16" s="833">
        <v>1.75</v>
      </c>
      <c r="AD16" s="833" t="s">
        <v>136</v>
      </c>
      <c r="AE16" s="833">
        <v>17</v>
      </c>
      <c r="AF16" s="833">
        <v>1.47</v>
      </c>
      <c r="AG16" s="833">
        <v>4.2</v>
      </c>
      <c r="AH16" s="833">
        <v>-10.100000000000001</v>
      </c>
      <c r="AI16" s="833">
        <v>4.1900000000000004</v>
      </c>
      <c r="AJ16" s="833">
        <v>-4.2</v>
      </c>
      <c r="AK16" s="833">
        <v>-0.89999999999999991</v>
      </c>
      <c r="AL16" s="845">
        <v>4230</v>
      </c>
      <c r="AM16" s="839">
        <v>1.9</v>
      </c>
      <c r="AN16" s="833">
        <v>0.48</v>
      </c>
      <c r="AO16" s="711">
        <f t="shared" si="7"/>
        <v>-29.464933372493896</v>
      </c>
      <c r="AP16" s="712">
        <f t="shared" si="8"/>
        <v>8.9979237703632489</v>
      </c>
      <c r="AQ16" s="855">
        <f t="shared" si="9"/>
        <v>58.521502221833209</v>
      </c>
      <c r="AR16" s="624">
        <f>INDEX(Historical!$C$7:$C$1259,MATCH(B16,Historical!$B$7:$B$1281,0))*IF(AH16="n/a",1.03,IF(AH16&lt;0,1.01,IF(AH16&gt;10,1.1,(1+AH16/100))))</f>
        <v>2.3936999999999999</v>
      </c>
      <c r="AS16" s="853">
        <f t="shared" si="10"/>
        <v>2.4939960299999999</v>
      </c>
      <c r="AT16" s="853">
        <f t="shared" si="11"/>
        <v>2.5189359903000001</v>
      </c>
      <c r="AU16" s="853">
        <f t="shared" si="11"/>
        <v>2.5441253502030001</v>
      </c>
      <c r="AV16" s="853">
        <f t="shared" si="11"/>
        <v>2.56956660370503</v>
      </c>
      <c r="AW16" s="624">
        <f t="shared" si="12"/>
        <v>12.520323974208029</v>
      </c>
      <c r="AX16" s="719">
        <f t="shared" si="13"/>
        <v>18.600986442145341</v>
      </c>
      <c r="AY16" s="900">
        <v>0.32</v>
      </c>
      <c r="AZ16" s="839">
        <v>22.52</v>
      </c>
      <c r="BA16" s="839">
        <v>-7.39</v>
      </c>
      <c r="BB16" s="839">
        <v>2.96</v>
      </c>
      <c r="BC16" s="839">
        <v>2.65</v>
      </c>
      <c r="BE16" s="597">
        <v>2013</v>
      </c>
      <c r="BF16" s="865">
        <f t="shared" si="14"/>
        <v>0</v>
      </c>
      <c r="BG16" s="849">
        <v>2.7</v>
      </c>
    </row>
    <row r="17" spans="1:59" s="744" customFormat="1" ht="11.25" customHeight="1" x14ac:dyDescent="0.2">
      <c r="A17" s="726" t="s">
        <v>423</v>
      </c>
      <c r="B17" s="751" t="s">
        <v>424</v>
      </c>
      <c r="C17" s="898" t="s">
        <v>4126</v>
      </c>
      <c r="D17" s="898" t="s">
        <v>4260</v>
      </c>
      <c r="E17" s="727">
        <v>19</v>
      </c>
      <c r="F17" s="1153">
        <v>180</v>
      </c>
      <c r="G17" s="1152" t="s">
        <v>106</v>
      </c>
      <c r="H17" s="1152" t="s">
        <v>106</v>
      </c>
      <c r="I17" s="728">
        <v>155.08000000000001</v>
      </c>
      <c r="J17" s="729">
        <f t="shared" si="0"/>
        <v>1.7797265927263346</v>
      </c>
      <c r="K17" s="730">
        <v>0.69</v>
      </c>
      <c r="L17" s="731">
        <v>4</v>
      </c>
      <c r="M17" s="732">
        <f t="shared" si="1"/>
        <v>2.76</v>
      </c>
      <c r="N17" s="733" t="s">
        <v>325</v>
      </c>
      <c r="O17" s="734">
        <v>0.62</v>
      </c>
      <c r="P17" s="1122">
        <v>44252</v>
      </c>
      <c r="Q17" s="1122">
        <v>44264</v>
      </c>
      <c r="R17" s="732">
        <f t="shared" si="2"/>
        <v>11.290322580645155</v>
      </c>
      <c r="S17" s="673">
        <f>IF(INDEX(Historical!$D$7:$D$1257,MATCH(B17,Historical!$B$7:$B$1281,0))=0,"n/a",(INDEX(Historical!$C$7:$C$1259,MATCH(B17,Historical!$B$7:$B$1281,0))/INDEX(Historical!$D$7:$D$1257,MATCH(B17,Historical!$B$7:$B$1281,0))-1)*100)</f>
        <v>14.814814814814813</v>
      </c>
      <c r="T17" s="673">
        <f>IF(INDEX(Historical!$F$7:$F$1250,MATCH(B17,Historical!$B$7:$B$1281,0))=0,"n/a",((INDEX(Historical!$C$7:$C$1259,MATCH(B17,Historical!$B$7:$B$1281,0))/INDEX(Historical!$F$7:$F$1250,MATCH(B17,Historical!$B$7:$B$1281,0)))^(1/3)-1)*100)</f>
        <v>11.27383564427249</v>
      </c>
      <c r="U17" s="673">
        <f>IF(INDEX(Historical!$H$7:$H$1250,MATCH(B17,Historical!$B$7:$B$1281,0))=0,"n/a",((INDEX(Historical!$C$7:$C$1259,MATCH(B17,Historical!$B$7:$B$1281,0))/INDEX(Historical!$H$7:$H$1250,MATCH(B17,Historical!$B$7:$B$1281,0)))^(1/5)-1)*100)</f>
        <v>9.1607069589288557</v>
      </c>
      <c r="V17" s="673">
        <f>IF(INDEX(Historical!$O$7:$O$1250,MATCH(B17,Historical!$B$7:$B$1281,0))=0,"n/a",((INDEX(Historical!$C$7:$C$1259,MATCH(B17,Historical!$B$7:$B$1281,0))/INDEX(Historical!$O$7:$O$1250,MATCH(B17,Historical!$B$7:$B$1281,0)))^(1/10)-1)*100)</f>
        <v>11.171975478848939</v>
      </c>
      <c r="W17" s="674">
        <f t="shared" si="3"/>
        <v>0.81997198940081217</v>
      </c>
      <c r="X17" s="675">
        <f t="shared" si="4"/>
        <v>1.1036996336058862</v>
      </c>
      <c r="Y17" s="842"/>
      <c r="Z17" s="729">
        <f t="shared" si="5"/>
        <v>73.209549071618028</v>
      </c>
      <c r="AA17" s="736">
        <f t="shared" si="6"/>
        <v>41.135278514588862</v>
      </c>
      <c r="AB17" s="731">
        <v>10</v>
      </c>
      <c r="AC17" s="737">
        <v>3.77</v>
      </c>
      <c r="AD17" s="737">
        <v>3.43</v>
      </c>
      <c r="AE17" s="737">
        <v>9.17</v>
      </c>
      <c r="AF17" s="737">
        <v>4.66</v>
      </c>
      <c r="AG17" s="737">
        <v>11.799999999999999</v>
      </c>
      <c r="AH17" s="737">
        <v>-10</v>
      </c>
      <c r="AI17" s="737">
        <v>10.65</v>
      </c>
      <c r="AJ17" s="737">
        <v>8.3000000000000007</v>
      </c>
      <c r="AK17" s="737">
        <v>11.790000000000001</v>
      </c>
      <c r="AL17" s="738">
        <v>53710</v>
      </c>
      <c r="AM17" s="739">
        <v>0.1</v>
      </c>
      <c r="AN17" s="737">
        <v>0.43</v>
      </c>
      <c r="AO17" s="740">
        <f t="shared" si="7"/>
        <v>-30.194844962933672</v>
      </c>
      <c r="AP17" s="741">
        <f t="shared" si="8"/>
        <v>10.94043355165519</v>
      </c>
      <c r="AQ17" s="742">
        <f t="shared" si="9"/>
        <v>191.88307999987791</v>
      </c>
      <c r="AR17" s="624">
        <f>INDEX(Historical!$C$7:$C$1259,MATCH(B17,Historical!$B$7:$B$1281,0))*IF(AH17="n/a",1.03,IF(AH17&lt;0,1.01,IF(AH17&gt;10,1.1,(1+AH17/100))))</f>
        <v>2.5047999999999999</v>
      </c>
      <c r="AS17" s="736">
        <f t="shared" si="10"/>
        <v>2.75528</v>
      </c>
      <c r="AT17" s="736">
        <f t="shared" si="11"/>
        <v>3.0308080000000004</v>
      </c>
      <c r="AU17" s="736">
        <f t="shared" si="11"/>
        <v>3.3338888000000009</v>
      </c>
      <c r="AV17" s="736">
        <f t="shared" si="11"/>
        <v>3.6672776800000011</v>
      </c>
      <c r="AW17" s="729">
        <f t="shared" si="12"/>
        <v>15.292054480000003</v>
      </c>
      <c r="AX17" s="743">
        <f t="shared" si="13"/>
        <v>9.8607521795202491</v>
      </c>
      <c r="AY17" s="901">
        <v>1.3</v>
      </c>
      <c r="AZ17" s="739">
        <v>87.070000000000007</v>
      </c>
      <c r="BA17" s="739">
        <v>-5.67</v>
      </c>
      <c r="BB17" s="739">
        <v>1.05</v>
      </c>
      <c r="BC17" s="739">
        <v>16.37</v>
      </c>
      <c r="BD17" s="875"/>
      <c r="BE17" s="597">
        <v>2003</v>
      </c>
      <c r="BF17" s="865">
        <f t="shared" si="14"/>
        <v>1</v>
      </c>
      <c r="BG17" s="793">
        <v>6.5</v>
      </c>
    </row>
    <row r="18" spans="1:59" ht="11.25" customHeight="1" x14ac:dyDescent="0.2">
      <c r="A18" s="831" t="s">
        <v>133</v>
      </c>
      <c r="B18" s="842" t="s">
        <v>134</v>
      </c>
      <c r="C18" s="898" t="s">
        <v>128</v>
      </c>
      <c r="D18" s="898" t="s">
        <v>4261</v>
      </c>
      <c r="E18" s="705">
        <v>46</v>
      </c>
      <c r="F18" s="1153">
        <v>52</v>
      </c>
      <c r="G18" s="1150" t="s">
        <v>37</v>
      </c>
      <c r="H18" s="1150" t="s">
        <v>115</v>
      </c>
      <c r="I18" s="833">
        <v>57</v>
      </c>
      <c r="J18" s="624">
        <f t="shared" si="0"/>
        <v>2.5964912280701755</v>
      </c>
      <c r="K18" s="844">
        <v>0.37</v>
      </c>
      <c r="L18" s="854">
        <v>4</v>
      </c>
      <c r="M18" s="615">
        <f t="shared" si="1"/>
        <v>1.48</v>
      </c>
      <c r="N18" s="837" t="s">
        <v>261</v>
      </c>
      <c r="O18" s="706">
        <v>0.36</v>
      </c>
      <c r="P18" s="606">
        <v>44235</v>
      </c>
      <c r="Q18" s="606">
        <v>44257</v>
      </c>
      <c r="R18" s="615">
        <f t="shared" si="2"/>
        <v>2.7777777777777803</v>
      </c>
      <c r="S18" s="673">
        <f>IF(INDEX(Historical!$D$7:$D$1257,MATCH(B18,Historical!$B$7:$B$1281,0))=0,"n/a",(INDEX(Historical!$C$7:$C$1259,MATCH(B18,Historical!$B$7:$B$1281,0))/INDEX(Historical!$D$7:$D$1257,MATCH(B18,Historical!$B$7:$B$1281,0))-1)*100)</f>
        <v>2.8571428571428692</v>
      </c>
      <c r="T18" s="673">
        <f>IF(INDEX(Historical!$F$7:$F$1250,MATCH(B18,Historical!$B$7:$B$1281,0))=0,"n/a",((INDEX(Historical!$C$7:$C$1259,MATCH(B18,Historical!$B$7:$B$1281,0))/INDEX(Historical!$F$7:$F$1250,MATCH(B18,Historical!$B$7:$B$1281,0)))^(1/3)-1)*100)</f>
        <v>4.0041911525952045</v>
      </c>
      <c r="U18" s="673">
        <f>IF(INDEX(Historical!$H$7:$H$1250,MATCH(B18,Historical!$B$7:$B$1281,0))=0,"n/a",((INDEX(Historical!$C$7:$C$1259,MATCH(B18,Historical!$B$7:$B$1281,0))/INDEX(Historical!$H$7:$H$1250,MATCH(B18,Historical!$B$7:$B$1281,0)))^(1/5)-1)*100)</f>
        <v>5.1547496797280434</v>
      </c>
      <c r="V18" s="673">
        <f>IF(INDEX(Historical!$O$7:$O$1250,MATCH(B18,Historical!$B$7:$B$1281,0))=0,"n/a",((INDEX(Historical!$C$7:$C$1259,MATCH(B18,Historical!$B$7:$B$1281,0))/INDEX(Historical!$O$7:$O$1250,MATCH(B18,Historical!$B$7:$B$1281,0)))^(1/10)-1)*100)</f>
        <v>9.1493425617896982</v>
      </c>
      <c r="W18" s="674">
        <f t="shared" si="3"/>
        <v>0.56340110176394198</v>
      </c>
      <c r="X18" s="675">
        <f t="shared" si="4"/>
        <v>4.68613607248004</v>
      </c>
      <c r="Y18" s="843"/>
      <c r="Z18" s="624">
        <f t="shared" si="5"/>
        <v>46.984126984126981</v>
      </c>
      <c r="AA18" s="853">
        <f t="shared" si="6"/>
        <v>18.095238095238095</v>
      </c>
      <c r="AB18" s="854">
        <v>6</v>
      </c>
      <c r="AC18" s="833">
        <v>3.15</v>
      </c>
      <c r="AD18" s="833">
        <v>4.28</v>
      </c>
      <c r="AE18" s="833">
        <v>0.49</v>
      </c>
      <c r="AF18" s="833">
        <v>1.62</v>
      </c>
      <c r="AG18" s="833">
        <v>9.1</v>
      </c>
      <c r="AH18" s="833">
        <v>25.4</v>
      </c>
      <c r="AI18" s="833">
        <v>2.9000000000000004</v>
      </c>
      <c r="AJ18" s="833">
        <v>1.0999999999999999</v>
      </c>
      <c r="AK18" s="833">
        <v>4.3</v>
      </c>
      <c r="AL18" s="845">
        <v>31760</v>
      </c>
      <c r="AM18" s="839">
        <v>0.4</v>
      </c>
      <c r="AN18" s="833">
        <v>0.5</v>
      </c>
      <c r="AO18" s="711">
        <f t="shared" si="7"/>
        <v>-10.343997187439875</v>
      </c>
      <c r="AP18" s="712">
        <f t="shared" si="8"/>
        <v>7.7512409077982189</v>
      </c>
      <c r="AQ18" s="855">
        <f t="shared" si="9"/>
        <v>14.142767745361029</v>
      </c>
      <c r="AR18" s="624">
        <f>INDEX(Historical!$C$7:$C$1259,MATCH(B18,Historical!$B$7:$B$1281,0))*IF(AH18="n/a",1.03,IF(AH18&lt;0,1.01,IF(AH18&gt;10,1.1,(1+AH18/100))))</f>
        <v>1.5840000000000001</v>
      </c>
      <c r="AS18" s="853">
        <f t="shared" si="10"/>
        <v>1.6299360000000001</v>
      </c>
      <c r="AT18" s="853">
        <f t="shared" si="11"/>
        <v>1.7000232479999999</v>
      </c>
      <c r="AU18" s="853">
        <f t="shared" si="11"/>
        <v>1.7731242476639999</v>
      </c>
      <c r="AV18" s="853">
        <f t="shared" si="11"/>
        <v>1.8493685903135517</v>
      </c>
      <c r="AW18" s="624">
        <f t="shared" si="12"/>
        <v>8.536452085977551</v>
      </c>
      <c r="AX18" s="719">
        <f t="shared" si="13"/>
        <v>14.976231729785178</v>
      </c>
      <c r="AY18" s="900">
        <v>0.88</v>
      </c>
      <c r="AZ18" s="839">
        <v>72.67</v>
      </c>
      <c r="BA18" s="839">
        <v>-3.5900000000000003</v>
      </c>
      <c r="BB18" s="839">
        <v>2.82</v>
      </c>
      <c r="BC18" s="839">
        <v>17.150000000000002</v>
      </c>
      <c r="BE18" s="597">
        <v>1976</v>
      </c>
      <c r="BF18" s="865">
        <f t="shared" si="14"/>
        <v>4</v>
      </c>
      <c r="BG18" s="849">
        <v>3.8</v>
      </c>
    </row>
    <row r="19" spans="1:59" ht="11.25" customHeight="1" x14ac:dyDescent="0.2">
      <c r="A19" s="831" t="s">
        <v>143</v>
      </c>
      <c r="B19" s="842" t="s">
        <v>144</v>
      </c>
      <c r="C19" s="898" t="s">
        <v>4126</v>
      </c>
      <c r="D19" s="898" t="s">
        <v>4259</v>
      </c>
      <c r="E19" s="705">
        <v>45</v>
      </c>
      <c r="F19" s="1153">
        <v>58</v>
      </c>
      <c r="G19" s="1115" t="s">
        <v>37</v>
      </c>
      <c r="H19" s="1115" t="s">
        <v>115</v>
      </c>
      <c r="I19" s="833">
        <v>188.47</v>
      </c>
      <c r="J19" s="624">
        <f t="shared" si="0"/>
        <v>1.9737889319255055</v>
      </c>
      <c r="K19" s="844">
        <v>0.93</v>
      </c>
      <c r="L19" s="854">
        <v>4</v>
      </c>
      <c r="M19" s="615">
        <f t="shared" si="1"/>
        <v>3.72</v>
      </c>
      <c r="N19" s="837" t="s">
        <v>145</v>
      </c>
      <c r="O19" s="706">
        <v>0.91</v>
      </c>
      <c r="P19" s="606">
        <v>44175</v>
      </c>
      <c r="Q19" s="606">
        <v>44197</v>
      </c>
      <c r="R19" s="615">
        <f t="shared" si="2"/>
        <v>2.1978021978021998</v>
      </c>
      <c r="S19" s="673">
        <f>IF(INDEX(Historical!$D$7:$D$1257,MATCH(B19,Historical!$B$7:$B$1281,0))=0,"n/a",(INDEX(Historical!$C$7:$C$1259,MATCH(B19,Historical!$B$7:$B$1281,0))/INDEX(Historical!$D$7:$D$1257,MATCH(B19,Historical!$B$7:$B$1281,0))-1)*100)</f>
        <v>15.189873417721511</v>
      </c>
      <c r="T19" s="673">
        <f>IF(INDEX(Historical!$F$7:$F$1250,MATCH(B19,Historical!$B$7:$B$1281,0))=0,"n/a",((INDEX(Historical!$C$7:$C$1259,MATCH(B19,Historical!$B$7:$B$1281,0))/INDEX(Historical!$F$7:$F$1250,MATCH(B19,Historical!$B$7:$B$1281,0)))^(1/3)-1)*100)</f>
        <v>16.875149359333761</v>
      </c>
      <c r="U19" s="673">
        <f>IF(INDEX(Historical!$H$7:$H$1250,MATCH(B19,Historical!$B$7:$B$1281,0))=0,"n/a",((INDEX(Historical!$C$7:$C$1259,MATCH(B19,Historical!$B$7:$B$1281,0))/INDEX(Historical!$H$7:$H$1250,MATCH(B19,Historical!$B$7:$B$1281,0)))^(1/5)-1)*100)</f>
        <v>13.179836563100178</v>
      </c>
      <c r="V19" s="673">
        <f>IF(INDEX(Historical!$O$7:$O$1250,MATCH(B19,Historical!$B$7:$B$1281,0))=0,"n/a",((INDEX(Historical!$C$7:$C$1259,MATCH(B19,Historical!$B$7:$B$1281,0))/INDEX(Historical!$O$7:$O$1250,MATCH(B19,Historical!$B$7:$B$1281,0)))^(1/10)-1)*100)</f>
        <v>11.847166164164701</v>
      </c>
      <c r="W19" s="674">
        <f t="shared" si="3"/>
        <v>1.1124885378046387</v>
      </c>
      <c r="X19" s="675">
        <f t="shared" si="4"/>
        <v>0.90895424573104688</v>
      </c>
      <c r="Y19" s="842"/>
      <c r="Z19" s="624">
        <f t="shared" si="5"/>
        <v>64.695652173913047</v>
      </c>
      <c r="AA19" s="853">
        <f t="shared" si="6"/>
        <v>32.777391304347823</v>
      </c>
      <c r="AB19" s="854">
        <v>6</v>
      </c>
      <c r="AC19" s="833">
        <v>5.75</v>
      </c>
      <c r="AD19" s="833">
        <v>3.18</v>
      </c>
      <c r="AE19" s="833">
        <v>5.35</v>
      </c>
      <c r="AF19" s="833">
        <v>13.62</v>
      </c>
      <c r="AG19" s="833">
        <v>43.3</v>
      </c>
      <c r="AH19" s="833">
        <v>8.5</v>
      </c>
      <c r="AI19" s="833">
        <v>9.81</v>
      </c>
      <c r="AJ19" s="833">
        <v>14.499999999999998</v>
      </c>
      <c r="AK19" s="833">
        <v>10.26</v>
      </c>
      <c r="AL19" s="845">
        <v>78030</v>
      </c>
      <c r="AM19" s="839">
        <v>0.1</v>
      </c>
      <c r="AN19" s="833">
        <v>0.34</v>
      </c>
      <c r="AO19" s="711">
        <f t="shared" si="7"/>
        <v>-17.623765809322141</v>
      </c>
      <c r="AP19" s="712">
        <f t="shared" si="8"/>
        <v>15.153625495025683</v>
      </c>
      <c r="AQ19" s="855">
        <f t="shared" si="9"/>
        <v>345.43515281387351</v>
      </c>
      <c r="AR19" s="624">
        <f>INDEX(Historical!$C$7:$C$1259,MATCH(B19,Historical!$B$7:$B$1281,0))*IF(AH19="n/a",1.03,IF(AH19&lt;0,1.01,IF(AH19&gt;10,1.1,(1+AH19/100))))</f>
        <v>3.9493999999999998</v>
      </c>
      <c r="AS19" s="853">
        <f t="shared" si="10"/>
        <v>4.33683614</v>
      </c>
      <c r="AT19" s="853">
        <f t="shared" si="11"/>
        <v>4.7705197540000004</v>
      </c>
      <c r="AU19" s="853">
        <f t="shared" si="11"/>
        <v>5.2475717294000006</v>
      </c>
      <c r="AV19" s="853">
        <f t="shared" si="11"/>
        <v>5.7723289023400008</v>
      </c>
      <c r="AW19" s="624">
        <f t="shared" si="12"/>
        <v>24.076656525739999</v>
      </c>
      <c r="AX19" s="719">
        <f t="shared" si="13"/>
        <v>12.774795206526237</v>
      </c>
      <c r="AY19" s="900">
        <v>0.74</v>
      </c>
      <c r="AZ19" s="839">
        <v>48.76</v>
      </c>
      <c r="BA19" s="839">
        <v>-2.5700000000000003</v>
      </c>
      <c r="BB19" s="839">
        <v>7.9699999999999989</v>
      </c>
      <c r="BC19" s="839">
        <v>19.05</v>
      </c>
      <c r="BE19" s="597">
        <v>1976</v>
      </c>
      <c r="BF19" s="865">
        <f t="shared" si="14"/>
        <v>4</v>
      </c>
      <c r="BG19" s="849">
        <v>5.7</v>
      </c>
    </row>
    <row r="20" spans="1:59" ht="11.25" customHeight="1" x14ac:dyDescent="0.2">
      <c r="A20" s="847" t="s">
        <v>4235</v>
      </c>
      <c r="B20" s="570" t="s">
        <v>3784</v>
      </c>
      <c r="C20" s="898" t="s">
        <v>131</v>
      </c>
      <c r="D20" s="898" t="s">
        <v>4262</v>
      </c>
      <c r="E20" s="705">
        <v>8</v>
      </c>
      <c r="F20" s="1153">
        <v>594</v>
      </c>
      <c r="G20" s="1058" t="s">
        <v>106</v>
      </c>
      <c r="H20" s="1058" t="s">
        <v>106</v>
      </c>
      <c r="I20" s="841">
        <v>81.36</v>
      </c>
      <c r="J20" s="624">
        <f t="shared" si="0"/>
        <v>2.7040314650934123</v>
      </c>
      <c r="K20" s="844">
        <v>0.55000000000000004</v>
      </c>
      <c r="L20" s="854">
        <v>4</v>
      </c>
      <c r="M20" s="615">
        <f t="shared" si="1"/>
        <v>2.2000000000000002</v>
      </c>
      <c r="N20" s="837" t="s">
        <v>318</v>
      </c>
      <c r="O20" s="706">
        <v>0.51500000000000001</v>
      </c>
      <c r="P20" s="606">
        <v>44264</v>
      </c>
      <c r="Q20" s="606">
        <v>44286</v>
      </c>
      <c r="R20" s="615">
        <f t="shared" si="2"/>
        <v>6.7961165048543739</v>
      </c>
      <c r="S20" s="673">
        <f>IF(INDEX(Historical!$D$7:$D$1257,MATCH(B20,Historical!$B$7:$B$1281,0))=0,"n/a",(INDEX(Historical!$C$7:$C$1259,MATCH(B20,Historical!$B$7:$B$1281,0))/INDEX(Historical!$D$7:$D$1257,MATCH(B20,Historical!$B$7:$B$1281,0))-1)*100)</f>
        <v>4.1666666666666741</v>
      </c>
      <c r="T20" s="673">
        <f>IF(INDEX(Historical!$F$7:$F$1250,MATCH(B20,Historical!$B$7:$B$1281,0))=0,"n/a",((INDEX(Historical!$C$7:$C$1259,MATCH(B20,Historical!$B$7:$B$1281,0))/INDEX(Historical!$F$7:$F$1250,MATCH(B20,Historical!$B$7:$B$1281,0)))^(1/3)-1)*100)</f>
        <v>4.0096086018784893</v>
      </c>
      <c r="U20" s="673">
        <f>IF(INDEX(Historical!$H$7:$H$1250,MATCH(B20,Historical!$B$7:$B$1281,0))=0,"n/a",((INDEX(Historical!$C$7:$C$1259,MATCH(B20,Historical!$B$7:$B$1281,0))/INDEX(Historical!$H$7:$H$1250,MATCH(B20,Historical!$B$7:$B$1281,0)))^(1/5)-1)*100)</f>
        <v>3.8595411390277556</v>
      </c>
      <c r="V20" s="673">
        <f>IF(INDEX(Historical!$O$7:$O$1250,MATCH(B20,Historical!$B$7:$B$1281,0))=0,"n/a",((INDEX(Historical!$C$7:$C$1259,MATCH(B20,Historical!$B$7:$B$1281,0))/INDEX(Historical!$O$7:$O$1250,MATCH(B20,Historical!$B$7:$B$1281,0)))^(1/10)-1)*100)</f>
        <v>2.6481029363708553</v>
      </c>
      <c r="W20" s="674">
        <f t="shared" si="3"/>
        <v>1.4574739848735412</v>
      </c>
      <c r="X20" s="675">
        <f t="shared" si="4"/>
        <v>0.476486560373797</v>
      </c>
      <c r="Y20" s="634"/>
      <c r="Z20" s="624">
        <f t="shared" si="5"/>
        <v>62.857142857142868</v>
      </c>
      <c r="AA20" s="853">
        <f t="shared" si="6"/>
        <v>23.245714285714286</v>
      </c>
      <c r="AB20" s="854">
        <v>12</v>
      </c>
      <c r="AC20" s="833">
        <v>3.5</v>
      </c>
      <c r="AD20" s="833">
        <v>3.52</v>
      </c>
      <c r="AE20" s="833">
        <v>3.59</v>
      </c>
      <c r="AF20" s="833">
        <v>2.25</v>
      </c>
      <c r="AG20" s="833">
        <v>10.299999999999999</v>
      </c>
      <c r="AH20" s="833">
        <v>4.5</v>
      </c>
      <c r="AI20" s="833">
        <v>7.26</v>
      </c>
      <c r="AJ20" s="833">
        <v>8.1</v>
      </c>
      <c r="AK20" s="833">
        <v>6.6000000000000005</v>
      </c>
      <c r="AL20" s="845">
        <v>20810</v>
      </c>
      <c r="AM20" s="839">
        <v>0.6</v>
      </c>
      <c r="AN20" s="833">
        <v>1.3</v>
      </c>
      <c r="AO20" s="711">
        <f t="shared" si="7"/>
        <v>-16.682141681593116</v>
      </c>
      <c r="AP20" s="712">
        <f t="shared" si="8"/>
        <v>6.5635726041211679</v>
      </c>
      <c r="AQ20" s="855">
        <f t="shared" si="9"/>
        <v>52.465452761319952</v>
      </c>
      <c r="AR20" s="624">
        <f>INDEX(Historical!$C$7:$C$1259,MATCH(B20,Historical!$B$7:$B$1281,0))*IF(AH20="n/a",1.03,IF(AH20&lt;0,1.01,IF(AH20&gt;10,1.1,(1+AH20/100))))</f>
        <v>2.09</v>
      </c>
      <c r="AS20" s="853">
        <f t="shared" si="10"/>
        <v>2.2417339999999997</v>
      </c>
      <c r="AT20" s="853">
        <f t="shared" si="11"/>
        <v>2.3896884439999999</v>
      </c>
      <c r="AU20" s="853">
        <f t="shared" si="11"/>
        <v>2.5474078813040002</v>
      </c>
      <c r="AV20" s="853">
        <f t="shared" si="11"/>
        <v>2.7155368014700643</v>
      </c>
      <c r="AW20" s="624">
        <f t="shared" si="12"/>
        <v>11.984367126774062</v>
      </c>
      <c r="AX20" s="719">
        <f t="shared" si="13"/>
        <v>14.730048090921905</v>
      </c>
      <c r="AY20" s="900">
        <v>0.24</v>
      </c>
      <c r="AZ20" s="839">
        <v>23.47</v>
      </c>
      <c r="BA20" s="839">
        <v>-6.38</v>
      </c>
      <c r="BB20" s="839">
        <v>8.83</v>
      </c>
      <c r="BC20" s="839">
        <v>5.08</v>
      </c>
      <c r="BE20" s="597">
        <v>2014</v>
      </c>
      <c r="BF20" s="865">
        <f t="shared" si="14"/>
        <v>0</v>
      </c>
      <c r="BG20" s="849">
        <v>2.9000000000000004</v>
      </c>
    </row>
    <row r="21" spans="1:59" ht="11.25" customHeight="1" x14ac:dyDescent="0.2">
      <c r="A21" s="838" t="s">
        <v>405</v>
      </c>
      <c r="B21" s="842" t="s">
        <v>406</v>
      </c>
      <c r="C21" s="898" t="s">
        <v>108</v>
      </c>
      <c r="D21" s="898" t="s">
        <v>118</v>
      </c>
      <c r="E21" s="705">
        <v>18</v>
      </c>
      <c r="F21" s="1153">
        <v>196</v>
      </c>
      <c r="G21" s="1094" t="s">
        <v>106</v>
      </c>
      <c r="H21" s="1094" t="s">
        <v>106</v>
      </c>
      <c r="I21" s="841">
        <v>31.53</v>
      </c>
      <c r="J21" s="624">
        <f t="shared" si="0"/>
        <v>1.014906438312718</v>
      </c>
      <c r="K21" s="844">
        <v>0.32</v>
      </c>
      <c r="L21" s="854">
        <v>1</v>
      </c>
      <c r="M21" s="615">
        <f t="shared" si="1"/>
        <v>0.32</v>
      </c>
      <c r="N21" s="837" t="s">
        <v>171</v>
      </c>
      <c r="O21" s="706">
        <v>0.3</v>
      </c>
      <c r="P21" s="606">
        <v>44159</v>
      </c>
      <c r="Q21" s="606">
        <v>44175</v>
      </c>
      <c r="R21" s="615">
        <f t="shared" si="2"/>
        <v>6.6666666666666732</v>
      </c>
      <c r="S21" s="673">
        <f>IF(INDEX(Historical!$D$7:$D$1257,MATCH(B21,Historical!$B$7:$B$1281,0))=0,"n/a",(INDEX(Historical!$C$7:$C$1259,MATCH(B21,Historical!$B$7:$B$1281,0))/INDEX(Historical!$D$7:$D$1257,MATCH(B21,Historical!$B$7:$B$1281,0))-1)*100)</f>
        <v>6.6666666666666652</v>
      </c>
      <c r="T21" s="673">
        <f>IF(INDEX(Historical!$F$7:$F$1250,MATCH(B21,Historical!$B$7:$B$1281,0))=0,"n/a",((INDEX(Historical!$C$7:$C$1259,MATCH(B21,Historical!$B$7:$B$1281,0))/INDEX(Historical!$F$7:$F$1250,MATCH(B21,Historical!$B$7:$B$1281,0)))^(1/3)-1)*100)</f>
        <v>7.1664579674248774</v>
      </c>
      <c r="U21" s="673">
        <f>IF(INDEX(Historical!$H$7:$H$1250,MATCH(B21,Historical!$B$7:$B$1281,0))=0,"n/a",((INDEX(Historical!$C$7:$C$1259,MATCH(B21,Historical!$B$7:$B$1281,0))/INDEX(Historical!$H$7:$H$1250,MATCH(B21,Historical!$B$7:$B$1281,0)))^(1/5)-1)*100)</f>
        <v>7.7818067712725814</v>
      </c>
      <c r="V21" s="673">
        <f>IF(INDEX(Historical!$O$7:$O$1250,MATCH(B21,Historical!$B$7:$B$1281,0))=0,"n/a",((INDEX(Historical!$C$7:$C$1259,MATCH(B21,Historical!$B$7:$B$1281,0))/INDEX(Historical!$O$7:$O$1250,MATCH(B21,Historical!$B$7:$B$1281,0)))^(1/10)-1)*100)</f>
        <v>12.334976252295826</v>
      </c>
      <c r="W21" s="674">
        <f t="shared" si="3"/>
        <v>0.63087326737448768</v>
      </c>
      <c r="X21" s="675">
        <f t="shared" si="4"/>
        <v>0.37960033030597956</v>
      </c>
      <c r="Y21" s="843"/>
      <c r="Z21" s="624">
        <f t="shared" si="5"/>
        <v>4.6242774566473992</v>
      </c>
      <c r="AA21" s="853">
        <f t="shared" si="6"/>
        <v>4.5563583815028901</v>
      </c>
      <c r="AB21" s="854">
        <v>12</v>
      </c>
      <c r="AC21" s="833">
        <v>6.92</v>
      </c>
      <c r="AD21" s="833" t="s">
        <v>136</v>
      </c>
      <c r="AE21" s="833">
        <v>1.17</v>
      </c>
      <c r="AF21" s="833">
        <v>0.44</v>
      </c>
      <c r="AG21" s="833">
        <v>12</v>
      </c>
      <c r="AH21" s="833">
        <v>157.5</v>
      </c>
      <c r="AI21" s="833">
        <v>37.019999999999996</v>
      </c>
      <c r="AJ21" s="833">
        <v>20.5</v>
      </c>
      <c r="AK21" s="833">
        <v>-5.7700000000000005</v>
      </c>
      <c r="AL21" s="845">
        <v>2840</v>
      </c>
      <c r="AM21" s="839">
        <v>1</v>
      </c>
      <c r="AN21" s="833">
        <v>0.09</v>
      </c>
      <c r="AO21" s="711">
        <f t="shared" si="7"/>
        <v>4.2403548280824088</v>
      </c>
      <c r="AP21" s="712">
        <f t="shared" si="8"/>
        <v>8.7967132095852989</v>
      </c>
      <c r="AQ21" s="855">
        <f t="shared" si="9"/>
        <v>-70.150021865920735</v>
      </c>
      <c r="AR21" s="624">
        <f>INDEX(Historical!$C$7:$C$1259,MATCH(B21,Historical!$B$7:$B$1281,0))*IF(AH21="n/a",1.03,IF(AH21&lt;0,1.01,IF(AH21&gt;10,1.1,(1+AH21/100))))</f>
        <v>0.35200000000000004</v>
      </c>
      <c r="AS21" s="853">
        <f t="shared" si="10"/>
        <v>0.38720000000000004</v>
      </c>
      <c r="AT21" s="853">
        <f t="shared" si="11"/>
        <v>0.39107200000000003</v>
      </c>
      <c r="AU21" s="853">
        <f t="shared" si="11"/>
        <v>0.39498272000000001</v>
      </c>
      <c r="AV21" s="853">
        <f t="shared" si="11"/>
        <v>0.39893254719999999</v>
      </c>
      <c r="AW21" s="624">
        <f t="shared" si="12"/>
        <v>1.9241872672000002</v>
      </c>
      <c r="AX21" s="719">
        <f t="shared" si="13"/>
        <v>6.102718893751983</v>
      </c>
      <c r="AY21" s="900">
        <v>1.24</v>
      </c>
      <c r="AZ21" s="839">
        <v>113.62</v>
      </c>
      <c r="BA21" s="839">
        <v>-7.9399999999999995</v>
      </c>
      <c r="BB21" s="839">
        <v>5.74</v>
      </c>
      <c r="BC21" s="839">
        <v>17.73</v>
      </c>
      <c r="BE21" s="597">
        <v>2005</v>
      </c>
      <c r="BF21" s="865">
        <f t="shared" si="14"/>
        <v>1</v>
      </c>
      <c r="BG21" s="849">
        <v>0.89999999999999991</v>
      </c>
    </row>
    <row r="22" spans="1:59" ht="11.25" customHeight="1" x14ac:dyDescent="0.2">
      <c r="A22" s="848" t="s">
        <v>4563</v>
      </c>
      <c r="B22" s="842" t="s">
        <v>4560</v>
      </c>
      <c r="C22" s="898" t="s">
        <v>123</v>
      </c>
      <c r="D22" s="898" t="s">
        <v>4289</v>
      </c>
      <c r="E22" s="705">
        <v>5</v>
      </c>
      <c r="F22" s="1153">
        <v>722</v>
      </c>
      <c r="G22" s="1115" t="s">
        <v>106</v>
      </c>
      <c r="H22" s="1115" t="s">
        <v>106</v>
      </c>
      <c r="I22" s="841">
        <v>57.81</v>
      </c>
      <c r="J22" s="624">
        <f t="shared" si="0"/>
        <v>2.4217263449230235</v>
      </c>
      <c r="K22" s="844">
        <v>0.35</v>
      </c>
      <c r="L22" s="854">
        <v>4</v>
      </c>
      <c r="M22" s="615">
        <f t="shared" si="1"/>
        <v>1.4</v>
      </c>
      <c r="N22" s="837" t="s">
        <v>515</v>
      </c>
      <c r="O22" s="706">
        <v>0.2</v>
      </c>
      <c r="P22" s="606">
        <v>44159</v>
      </c>
      <c r="Q22" s="606">
        <v>44180</v>
      </c>
      <c r="R22" s="615">
        <f t="shared" si="2"/>
        <v>74.999999999999972</v>
      </c>
      <c r="S22" s="673">
        <f>IF(INDEX(Historical!$D$7:$D$1257,MATCH(B22,Historical!$B$7:$B$1281,0))=0,"n/a",(INDEX(Historical!$C$7:$C$1259,MATCH(B22,Historical!$B$7:$B$1281,0))/INDEX(Historical!$D$7:$D$1257,MATCH(B22,Historical!$B$7:$B$1281,0))-1)*100)</f>
        <v>72.727272727272705</v>
      </c>
      <c r="T22" s="673">
        <f>IF(INDEX(Historical!$F$7:$F$1250,MATCH(B22,Historical!$B$7:$B$1281,0))=0,"n/a",((INDEX(Historical!$C$7:$C$1259,MATCH(B22,Historical!$B$7:$B$1281,0))/INDEX(Historical!$F$7:$F$1250,MATCH(B22,Historical!$B$7:$B$1281,0)))^(1/3)-1)*100)</f>
        <v>32.326426013707675</v>
      </c>
      <c r="U22" s="673">
        <f>IF(INDEX(Historical!$H$7:$H$1250,MATCH(B22,Historical!$B$7:$B$1281,0))=0,"n/a",((INDEX(Historical!$C$7:$C$1259,MATCH(B22,Historical!$B$7:$B$1281,0))/INDEX(Historical!$H$7:$H$1250,MATCH(B22,Historical!$B$7:$B$1281,0)))^(1/5)-1)*100)</f>
        <v>24.312478510605096</v>
      </c>
      <c r="V22" s="673">
        <f>IF(INDEX(Historical!$O$7:$O$1250,MATCH(B22,Historical!$B$7:$B$1281,0))=0,"n/a",((INDEX(Historical!$C$7:$C$1259,MATCH(B22,Historical!$B$7:$B$1281,0))/INDEX(Historical!$O$7:$O$1250,MATCH(B22,Historical!$B$7:$B$1281,0)))^(1/10)-1)*100)</f>
        <v>18.098698091106602</v>
      </c>
      <c r="W22" s="674">
        <f t="shared" si="3"/>
        <v>1.3433274806960751</v>
      </c>
      <c r="X22" s="675">
        <f t="shared" si="4"/>
        <v>0.66976524822603578</v>
      </c>
      <c r="Y22" s="843"/>
      <c r="Z22" s="624">
        <f t="shared" si="5"/>
        <v>66.350710900473928</v>
      </c>
      <c r="AA22" s="853">
        <f t="shared" si="6"/>
        <v>27.398104265402846</v>
      </c>
      <c r="AB22" s="854">
        <v>12</v>
      </c>
      <c r="AC22" s="833">
        <v>2.11</v>
      </c>
      <c r="AD22" s="833">
        <v>0.69</v>
      </c>
      <c r="AE22" s="833">
        <v>4.33</v>
      </c>
      <c r="AF22" s="833">
        <v>2.5</v>
      </c>
      <c r="AG22" s="833">
        <v>9.4</v>
      </c>
      <c r="AH22" s="833">
        <v>242.1</v>
      </c>
      <c r="AI22" s="833">
        <v>5.19</v>
      </c>
      <c r="AJ22" s="833">
        <v>36.299999999999997</v>
      </c>
      <c r="AK22" s="833">
        <v>38.78</v>
      </c>
      <c r="AL22" s="845">
        <v>13570</v>
      </c>
      <c r="AM22" s="839">
        <v>0.2</v>
      </c>
      <c r="AN22" s="833">
        <v>0.31</v>
      </c>
      <c r="AO22" s="711">
        <f t="shared" si="7"/>
        <v>-0.66389940987472684</v>
      </c>
      <c r="AP22" s="712">
        <f t="shared" si="8"/>
        <v>26.73420485552812</v>
      </c>
      <c r="AQ22" s="855">
        <f t="shared" si="9"/>
        <v>74.477328248313768</v>
      </c>
      <c r="AR22" s="624">
        <f>INDEX(Historical!$C$7:$C$1259,MATCH(B22,Historical!$B$7:$B$1281,0))*IF(AH22="n/a",1.03,IF(AH22&lt;0,1.01,IF(AH22&gt;10,1.1,(1+AH22/100))))</f>
        <v>1.0449999999999999</v>
      </c>
      <c r="AS22" s="853">
        <f t="shared" si="10"/>
        <v>1.0992355</v>
      </c>
      <c r="AT22" s="853">
        <f t="shared" si="11"/>
        <v>1.2091590500000002</v>
      </c>
      <c r="AU22" s="853">
        <f t="shared" si="11"/>
        <v>1.3300749550000004</v>
      </c>
      <c r="AV22" s="853">
        <f t="shared" si="11"/>
        <v>1.4630824505000006</v>
      </c>
      <c r="AW22" s="624">
        <f t="shared" si="12"/>
        <v>6.1465519555000014</v>
      </c>
      <c r="AX22" s="719">
        <f t="shared" si="13"/>
        <v>10.632333429337487</v>
      </c>
      <c r="AY22" s="900">
        <v>0.74</v>
      </c>
      <c r="AZ22" s="839">
        <v>48.88</v>
      </c>
      <c r="BA22" s="839">
        <v>-35.21</v>
      </c>
      <c r="BB22" s="839">
        <v>-8.68</v>
      </c>
      <c r="BC22" s="839">
        <v>-19.059999999999999</v>
      </c>
      <c r="BE22" s="597">
        <v>2016</v>
      </c>
      <c r="BF22" s="865">
        <f t="shared" si="14"/>
        <v>0</v>
      </c>
      <c r="BG22" s="849">
        <v>5.4</v>
      </c>
    </row>
    <row r="23" spans="1:59" ht="11.25" customHeight="1" x14ac:dyDescent="0.2">
      <c r="A23" s="831" t="s">
        <v>901</v>
      </c>
      <c r="B23" s="842" t="s">
        <v>902</v>
      </c>
      <c r="C23" s="898" t="s">
        <v>131</v>
      </c>
      <c r="D23" s="898" t="s">
        <v>4263</v>
      </c>
      <c r="E23" s="705">
        <v>11</v>
      </c>
      <c r="F23" s="1153">
        <v>331</v>
      </c>
      <c r="G23" s="1115" t="s">
        <v>37</v>
      </c>
      <c r="H23" s="1115" t="s">
        <v>37</v>
      </c>
      <c r="I23" s="841">
        <v>84.7</v>
      </c>
      <c r="J23" s="624">
        <f t="shared" si="0"/>
        <v>3.4946871310507674</v>
      </c>
      <c r="K23" s="844">
        <v>0.74</v>
      </c>
      <c r="L23" s="854">
        <v>4</v>
      </c>
      <c r="M23" s="615">
        <f t="shared" si="1"/>
        <v>2.96</v>
      </c>
      <c r="N23" s="837" t="s">
        <v>248</v>
      </c>
      <c r="O23" s="706">
        <v>0.7</v>
      </c>
      <c r="P23" s="606">
        <v>44144</v>
      </c>
      <c r="Q23" s="606">
        <v>44175</v>
      </c>
      <c r="R23" s="615">
        <f t="shared" si="2"/>
        <v>5.7142857142857197</v>
      </c>
      <c r="S23" s="673">
        <f>IF(INDEX(Historical!$D$7:$D$1257,MATCH(B23,Historical!$B$7:$B$1281,0))=0,"n/a",(INDEX(Historical!$C$7:$C$1259,MATCH(B23,Historical!$B$7:$B$1281,0))/INDEX(Historical!$D$7:$D$1257,MATCH(B23,Historical!$B$7:$B$1281,0))-1)*100)</f>
        <v>4.7970479704797064</v>
      </c>
      <c r="T23" s="673">
        <f>IF(INDEX(Historical!$F$7:$F$1250,MATCH(B23,Historical!$B$7:$B$1281,0))=0,"n/a",((INDEX(Historical!$C$7:$C$1259,MATCH(B23,Historical!$B$7:$B$1281,0))/INDEX(Historical!$F$7:$F$1250,MATCH(B23,Historical!$B$7:$B$1281,0)))^(1/3)-1)*100)</f>
        <v>5.918904356048249</v>
      </c>
      <c r="U23" s="673">
        <f>IF(INDEX(Historical!$H$7:$H$1250,MATCH(B23,Historical!$B$7:$B$1281,0))=0,"n/a",((INDEX(Historical!$C$7:$C$1259,MATCH(B23,Historical!$B$7:$B$1281,0))/INDEX(Historical!$H$7:$H$1250,MATCH(B23,Historical!$B$7:$B$1281,0)))^(1/5)-1)*100)</f>
        <v>5.7245818199943121</v>
      </c>
      <c r="V23" s="673">
        <f>IF(INDEX(Historical!$O$7:$O$1250,MATCH(B23,Historical!$B$7:$B$1281,0))=0,"n/a",((INDEX(Historical!$C$7:$C$1259,MATCH(B23,Historical!$B$7:$B$1281,0))/INDEX(Historical!$O$7:$O$1250,MATCH(B23,Historical!$B$7:$B$1281,0)))^(1/10)-1)*100)</f>
        <v>5.2039928208263753</v>
      </c>
      <c r="W23" s="674">
        <f t="shared" si="3"/>
        <v>1.1000364560620721</v>
      </c>
      <c r="X23" s="675">
        <f t="shared" si="4"/>
        <v>1.5064688999985032</v>
      </c>
      <c r="Y23" s="842"/>
      <c r="Z23" s="624">
        <f t="shared" si="5"/>
        <v>68.360277136258659</v>
      </c>
      <c r="AA23" s="853">
        <f t="shared" si="6"/>
        <v>19.561200923787528</v>
      </c>
      <c r="AB23" s="854">
        <v>12</v>
      </c>
      <c r="AC23" s="833">
        <v>4.33</v>
      </c>
      <c r="AD23" s="833">
        <v>3.18</v>
      </c>
      <c r="AE23" s="833">
        <v>2.81</v>
      </c>
      <c r="AF23" s="833">
        <v>2.04</v>
      </c>
      <c r="AG23" s="833">
        <v>10.9</v>
      </c>
      <c r="AH23" s="833">
        <v>11.600000000000001</v>
      </c>
      <c r="AI23" s="833">
        <v>7.06</v>
      </c>
      <c r="AJ23" s="833">
        <v>3.8</v>
      </c>
      <c r="AK23" s="833">
        <v>6.15</v>
      </c>
      <c r="AL23" s="845">
        <v>41950</v>
      </c>
      <c r="AM23" s="839">
        <v>0.1</v>
      </c>
      <c r="AN23" s="833">
        <v>1.63</v>
      </c>
      <c r="AO23" s="711">
        <f t="shared" si="7"/>
        <v>-10.341931972742447</v>
      </c>
      <c r="AP23" s="712">
        <f t="shared" si="8"/>
        <v>9.2192689510450805</v>
      </c>
      <c r="AQ23" s="855">
        <f t="shared" si="9"/>
        <v>33.174655387454855</v>
      </c>
      <c r="AR23" s="624">
        <f>INDEX(Historical!$C$7:$C$1259,MATCH(B23,Historical!$B$7:$B$1281,0))*IF(AH23="n/a",1.03,IF(AH23&lt;0,1.01,IF(AH23&gt;10,1.1,(1+AH23/100))))</f>
        <v>3.1240000000000001</v>
      </c>
      <c r="AS23" s="853">
        <f t="shared" si="10"/>
        <v>3.3445544000000003</v>
      </c>
      <c r="AT23" s="853">
        <f t="shared" si="11"/>
        <v>3.5502444956000008</v>
      </c>
      <c r="AU23" s="853">
        <f t="shared" si="11"/>
        <v>3.7685845320794011</v>
      </c>
      <c r="AV23" s="853">
        <f t="shared" si="11"/>
        <v>4.0003524808022846</v>
      </c>
      <c r="AW23" s="624">
        <f t="shared" si="12"/>
        <v>17.787735908481686</v>
      </c>
      <c r="AX23" s="719">
        <f t="shared" si="13"/>
        <v>21.000868841182626</v>
      </c>
      <c r="AY23" s="900">
        <v>0.23</v>
      </c>
      <c r="AZ23" s="839">
        <v>18.96</v>
      </c>
      <c r="BA23" s="839">
        <v>-10.09</v>
      </c>
      <c r="BB23" s="839">
        <v>4.9799999999999995</v>
      </c>
      <c r="BC23" s="839">
        <v>1.9</v>
      </c>
      <c r="BE23" s="597">
        <v>2011</v>
      </c>
      <c r="BF23" s="865">
        <f t="shared" si="14"/>
        <v>0</v>
      </c>
      <c r="BG23" s="849">
        <v>2.8000000000000003</v>
      </c>
    </row>
    <row r="24" spans="1:59" ht="11.25" customHeight="1" x14ac:dyDescent="0.2">
      <c r="A24" s="831" t="s">
        <v>873</v>
      </c>
      <c r="B24" s="842" t="s">
        <v>874</v>
      </c>
      <c r="C24" s="898" t="s">
        <v>131</v>
      </c>
      <c r="D24" s="898" t="s">
        <v>4264</v>
      </c>
      <c r="E24" s="705">
        <v>10</v>
      </c>
      <c r="F24" s="1153">
        <v>444</v>
      </c>
      <c r="G24" s="1094" t="s">
        <v>106</v>
      </c>
      <c r="H24" s="1094" t="s">
        <v>106</v>
      </c>
      <c r="I24" s="841">
        <v>26.81</v>
      </c>
      <c r="J24" s="624">
        <f t="shared" si="0"/>
        <v>2.2454308093994779</v>
      </c>
      <c r="K24" s="844">
        <v>0.15049999999999999</v>
      </c>
      <c r="L24" s="854">
        <v>4</v>
      </c>
      <c r="M24" s="615">
        <f t="shared" si="1"/>
        <v>0.60199999999999998</v>
      </c>
      <c r="N24" s="837" t="s">
        <v>107</v>
      </c>
      <c r="O24" s="706">
        <v>0.14330000000000001</v>
      </c>
      <c r="P24" s="606">
        <v>44224</v>
      </c>
      <c r="Q24" s="606">
        <v>44239</v>
      </c>
      <c r="R24" s="615">
        <f t="shared" si="2"/>
        <v>5.0244242847173641</v>
      </c>
      <c r="S24" s="673">
        <f>IF(INDEX(Historical!$D$7:$D$1257,MATCH(B24,Historical!$B$7:$B$1281,0))=0,"n/a",(INDEX(Historical!$C$7:$C$1259,MATCH(B24,Historical!$B$7:$B$1281,0))/INDEX(Historical!$D$7:$D$1257,MATCH(B24,Historical!$B$7:$B$1281,0))-1)*100)</f>
        <v>4.9816849816849862</v>
      </c>
      <c r="T24" s="673">
        <f>IF(INDEX(Historical!$F$7:$F$1250,MATCH(B24,Historical!$B$7:$B$1281,0))=0,"n/a",((INDEX(Historical!$C$7:$C$1259,MATCH(B24,Historical!$B$7:$B$1281,0))/INDEX(Historical!$F$7:$F$1250,MATCH(B24,Historical!$B$7:$B$1281,0)))^(1/3)-1)*100)</f>
        <v>6.0933871047259114</v>
      </c>
      <c r="U24" s="673">
        <f>IF(INDEX(Historical!$H$7:$H$1250,MATCH(B24,Historical!$B$7:$B$1281,0))=0,"n/a",((INDEX(Historical!$C$7:$C$1259,MATCH(B24,Historical!$B$7:$B$1281,0))/INDEX(Historical!$H$7:$H$1250,MATCH(B24,Historical!$B$7:$B$1281,0)))^(1/5)-1)*100)</f>
        <v>7.4605943045120915</v>
      </c>
      <c r="V24" s="673" t="str">
        <f>IF(INDEX(Historical!$O$7:$O$1250,MATCH(B24,Historical!$B$7:$B$1281,0))=0,"n/a",((INDEX(Historical!$C$7:$C$1259,MATCH(B24,Historical!$B$7:$B$1281,0))/INDEX(Historical!$O$7:$O$1250,MATCH(B24,Historical!$B$7:$B$1281,0)))^(1/10)-1)*100)</f>
        <v>n/a</v>
      </c>
      <c r="W24" s="674" t="str">
        <f t="shared" si="3"/>
        <v>n/a</v>
      </c>
      <c r="X24" s="675" t="str">
        <f t="shared" si="4"/>
        <v>n/a</v>
      </c>
      <c r="Y24" s="634"/>
      <c r="Z24" s="624">
        <f t="shared" si="5"/>
        <v>1003.3333333333334</v>
      </c>
      <c r="AA24" s="853">
        <f t="shared" si="6"/>
        <v>446.83333333333331</v>
      </c>
      <c r="AB24" s="854">
        <v>12</v>
      </c>
      <c r="AC24" s="833">
        <v>0.06</v>
      </c>
      <c r="AD24" s="833">
        <v>66.95</v>
      </c>
      <c r="AE24" s="833">
        <v>1.84</v>
      </c>
      <c r="AF24" s="833">
        <v>6.79</v>
      </c>
      <c r="AG24" s="833">
        <v>1.9</v>
      </c>
      <c r="AH24" s="833">
        <v>-85.8</v>
      </c>
      <c r="AI24" s="833">
        <v>8.5500000000000007</v>
      </c>
      <c r="AJ24" s="833">
        <v>-32.6</v>
      </c>
      <c r="AK24" s="833">
        <v>7.3</v>
      </c>
      <c r="AL24" s="845">
        <v>17820</v>
      </c>
      <c r="AM24" s="839">
        <v>0.3</v>
      </c>
      <c r="AN24" s="833">
        <v>7.55</v>
      </c>
      <c r="AO24" s="711">
        <f t="shared" si="7"/>
        <v>-437.12730821942176</v>
      </c>
      <c r="AP24" s="712">
        <f t="shared" si="8"/>
        <v>9.7060251139115685</v>
      </c>
      <c r="AQ24" s="855">
        <f t="shared" si="9"/>
        <v>1061.2250874415797</v>
      </c>
      <c r="AR24" s="624">
        <f>INDEX(Historical!$C$7:$C$1259,MATCH(B24,Historical!$B$7:$B$1281,0))*IF(AH24="n/a",1.03,IF(AH24&lt;0,1.01,IF(AH24&gt;10,1.1,(1+AH24/100))))</f>
        <v>0.578932</v>
      </c>
      <c r="AS24" s="853">
        <f t="shared" si="10"/>
        <v>0.62843068599999996</v>
      </c>
      <c r="AT24" s="853">
        <f t="shared" si="11"/>
        <v>0.67430612607799989</v>
      </c>
      <c r="AU24" s="853">
        <f t="shared" si="11"/>
        <v>0.72353047328169384</v>
      </c>
      <c r="AV24" s="853">
        <f t="shared" si="11"/>
        <v>0.77634819783125741</v>
      </c>
      <c r="AW24" s="624">
        <f t="shared" si="12"/>
        <v>3.3815474831909516</v>
      </c>
      <c r="AX24" s="719">
        <f t="shared" si="13"/>
        <v>12.613008143196389</v>
      </c>
      <c r="AY24" s="900">
        <v>0.8</v>
      </c>
      <c r="AZ24" s="839">
        <v>143.72999999999999</v>
      </c>
      <c r="BA24" s="839">
        <v>-7.7700000000000005</v>
      </c>
      <c r="BB24" s="839">
        <v>0.04</v>
      </c>
      <c r="BC24" s="839">
        <v>28.910000000000004</v>
      </c>
      <c r="BE24" s="597">
        <v>2012</v>
      </c>
      <c r="BF24" s="865">
        <f t="shared" si="14"/>
        <v>0</v>
      </c>
      <c r="BG24" s="849">
        <v>0.1</v>
      </c>
    </row>
    <row r="25" spans="1:59" s="744" customFormat="1" ht="11.25" customHeight="1" x14ac:dyDescent="0.2">
      <c r="A25" s="726" t="s">
        <v>407</v>
      </c>
      <c r="B25" s="751" t="s">
        <v>408</v>
      </c>
      <c r="C25" s="898" t="s">
        <v>108</v>
      </c>
      <c r="D25" s="898" t="s">
        <v>118</v>
      </c>
      <c r="E25" s="727">
        <v>15</v>
      </c>
      <c r="F25" s="1153">
        <v>255</v>
      </c>
      <c r="G25" s="1152" t="s">
        <v>106</v>
      </c>
      <c r="H25" s="1152" t="s">
        <v>106</v>
      </c>
      <c r="I25" s="728">
        <v>114.1</v>
      </c>
      <c r="J25" s="729">
        <f t="shared" si="0"/>
        <v>1.7528483786152498</v>
      </c>
      <c r="K25" s="730">
        <v>0.5</v>
      </c>
      <c r="L25" s="731">
        <v>4</v>
      </c>
      <c r="M25" s="732">
        <f t="shared" si="1"/>
        <v>2</v>
      </c>
      <c r="N25" s="733" t="s">
        <v>409</v>
      </c>
      <c r="O25" s="734">
        <v>0.45</v>
      </c>
      <c r="P25" s="1122">
        <v>44118</v>
      </c>
      <c r="Q25" s="1122">
        <v>44130</v>
      </c>
      <c r="R25" s="732">
        <f t="shared" si="2"/>
        <v>11.111111111111107</v>
      </c>
      <c r="S25" s="673">
        <f>IF(INDEX(Historical!$D$7:$D$1257,MATCH(B25,Historical!$B$7:$B$1281,0))=0,"n/a",(INDEX(Historical!$C$7:$C$1259,MATCH(B25,Historical!$B$7:$B$1281,0))/INDEX(Historical!$D$7:$D$1257,MATCH(B25,Historical!$B$7:$B$1281,0))-1)*100)</f>
        <v>12.121212121212132</v>
      </c>
      <c r="T25" s="673">
        <f>IF(INDEX(Historical!$F$7:$F$1250,MATCH(B25,Historical!$B$7:$B$1281,0))=0,"n/a",((INDEX(Historical!$C$7:$C$1259,MATCH(B25,Historical!$B$7:$B$1281,0))/INDEX(Historical!$F$7:$F$1250,MATCH(B25,Historical!$B$7:$B$1281,0)))^(1/3)-1)*100)</f>
        <v>12.843053683447692</v>
      </c>
      <c r="U25" s="673">
        <f>IF(INDEX(Historical!$H$7:$H$1250,MATCH(B25,Historical!$B$7:$B$1281,0))=0,"n/a",((INDEX(Historical!$C$7:$C$1259,MATCH(B25,Historical!$B$7:$B$1281,0))/INDEX(Historical!$H$7:$H$1250,MATCH(B25,Historical!$B$7:$B$1281,0)))^(1/5)-1)*100)</f>
        <v>12.426036642095738</v>
      </c>
      <c r="V25" s="673">
        <f>IF(INDEX(Historical!$O$7:$O$1250,MATCH(B25,Historical!$B$7:$B$1281,0))=0,"n/a",((INDEX(Historical!$C$7:$C$1259,MATCH(B25,Historical!$B$7:$B$1281,0))/INDEX(Historical!$O$7:$O$1250,MATCH(B25,Historical!$B$7:$B$1281,0)))^(1/10)-1)*100)</f>
        <v>12.395879070719506</v>
      </c>
      <c r="W25" s="674">
        <f t="shared" si="3"/>
        <v>1.0024328707310051</v>
      </c>
      <c r="X25" s="675">
        <f t="shared" si="4"/>
        <v>0.78645801532251502</v>
      </c>
      <c r="Y25" s="735"/>
      <c r="Z25" s="729">
        <f t="shared" si="5"/>
        <v>23.724792408066431</v>
      </c>
      <c r="AA25" s="736">
        <f t="shared" si="6"/>
        <v>13.534994068801899</v>
      </c>
      <c r="AB25" s="731">
        <v>12</v>
      </c>
      <c r="AC25" s="737">
        <v>8.43</v>
      </c>
      <c r="AD25" s="737">
        <v>5.25</v>
      </c>
      <c r="AE25" s="737">
        <v>1.28</v>
      </c>
      <c r="AF25" s="737">
        <v>1.48</v>
      </c>
      <c r="AG25" s="737">
        <v>12</v>
      </c>
      <c r="AH25" s="737">
        <v>-16.7</v>
      </c>
      <c r="AI25" s="737">
        <v>17.299999999999997</v>
      </c>
      <c r="AJ25" s="737">
        <v>15.8</v>
      </c>
      <c r="AK25" s="737">
        <v>2.63</v>
      </c>
      <c r="AL25" s="738">
        <v>10110</v>
      </c>
      <c r="AM25" s="739">
        <v>0.2</v>
      </c>
      <c r="AN25" s="737">
        <v>0.28999999999999998</v>
      </c>
      <c r="AO25" s="740">
        <f t="shared" si="7"/>
        <v>0.64389095190908918</v>
      </c>
      <c r="AP25" s="741">
        <f t="shared" si="8"/>
        <v>14.178885020710988</v>
      </c>
      <c r="AQ25" s="742">
        <f t="shared" si="9"/>
        <v>-5.6441929671950941</v>
      </c>
      <c r="AR25" s="624">
        <f>INDEX(Historical!$C$7:$C$1259,MATCH(B25,Historical!$B$7:$B$1281,0))*IF(AH25="n/a",1.03,IF(AH25&lt;0,1.01,IF(AH25&gt;10,1.1,(1+AH25/100))))</f>
        <v>1.8685</v>
      </c>
      <c r="AS25" s="736">
        <f t="shared" si="10"/>
        <v>2.0553500000000002</v>
      </c>
      <c r="AT25" s="736">
        <f t="shared" si="11"/>
        <v>2.1094057050000004</v>
      </c>
      <c r="AU25" s="736">
        <f t="shared" si="11"/>
        <v>2.1648830750415002</v>
      </c>
      <c r="AV25" s="736">
        <f t="shared" si="11"/>
        <v>2.2218194999150915</v>
      </c>
      <c r="AW25" s="729">
        <f t="shared" si="12"/>
        <v>10.419958279956592</v>
      </c>
      <c r="AX25" s="743">
        <f t="shared" si="13"/>
        <v>9.1323034881302299</v>
      </c>
      <c r="AY25" s="901">
        <v>0.93</v>
      </c>
      <c r="AZ25" s="739">
        <v>126.54</v>
      </c>
      <c r="BA25" s="739">
        <v>-5.41</v>
      </c>
      <c r="BB25" s="739">
        <v>7.71</v>
      </c>
      <c r="BC25" s="739">
        <v>41.75</v>
      </c>
      <c r="BD25" s="875"/>
      <c r="BE25" s="597">
        <v>2007</v>
      </c>
      <c r="BF25" s="865">
        <f t="shared" si="14"/>
        <v>1</v>
      </c>
      <c r="BG25" s="793">
        <v>1</v>
      </c>
    </row>
    <row r="26" spans="1:59" ht="11.25" customHeight="1" x14ac:dyDescent="0.2">
      <c r="A26" s="831" t="s">
        <v>116</v>
      </c>
      <c r="B26" s="842" t="s">
        <v>117</v>
      </c>
      <c r="C26" s="898" t="s">
        <v>108</v>
      </c>
      <c r="D26" s="898" t="s">
        <v>118</v>
      </c>
      <c r="E26" s="705">
        <v>39</v>
      </c>
      <c r="F26" s="1153">
        <v>69</v>
      </c>
      <c r="G26" s="1115" t="s">
        <v>37</v>
      </c>
      <c r="H26" s="1115" t="s">
        <v>37</v>
      </c>
      <c r="I26" s="833">
        <v>51.18</v>
      </c>
      <c r="J26" s="624">
        <f t="shared" si="0"/>
        <v>2.5791324736225087</v>
      </c>
      <c r="K26" s="844">
        <v>0.33</v>
      </c>
      <c r="L26" s="854">
        <v>4</v>
      </c>
      <c r="M26" s="615">
        <f t="shared" si="1"/>
        <v>1.32</v>
      </c>
      <c r="N26" s="837" t="s">
        <v>119</v>
      </c>
      <c r="O26" s="706">
        <v>0.28000000000000003</v>
      </c>
      <c r="P26" s="606">
        <v>44243</v>
      </c>
      <c r="Q26" s="606">
        <v>44256</v>
      </c>
      <c r="R26" s="615">
        <f t="shared" si="2"/>
        <v>17.857142857142851</v>
      </c>
      <c r="S26" s="673">
        <f>IF(INDEX(Historical!$D$7:$D$1257,MATCH(B26,Historical!$B$7:$B$1281,0))=0,"n/a",(INDEX(Historical!$C$7:$C$1259,MATCH(B26,Historical!$B$7:$B$1281,0))/INDEX(Historical!$D$7:$D$1257,MATCH(B26,Historical!$B$7:$B$1281,0))-1)*100)</f>
        <v>3.7037037037036979</v>
      </c>
      <c r="T26" s="673">
        <f>IF(INDEX(Historical!$F$7:$F$1250,MATCH(B26,Historical!$B$7:$B$1281,0))=0,"n/a",((INDEX(Historical!$C$7:$C$1259,MATCH(B26,Historical!$B$7:$B$1281,0))/INDEX(Historical!$F$7:$F$1250,MATCH(B26,Historical!$B$7:$B$1281,0)))^(1/3)-1)*100)</f>
        <v>8.7843088111080103</v>
      </c>
      <c r="U26" s="673">
        <f>IF(INDEX(Historical!$H$7:$H$1250,MATCH(B26,Historical!$B$7:$B$1281,0))=0,"n/a",((INDEX(Historical!$C$7:$C$1259,MATCH(B26,Historical!$B$7:$B$1281,0))/INDEX(Historical!$H$7:$H$1250,MATCH(B26,Historical!$B$7:$B$1281,0)))^(1/5)-1)*100)</f>
        <v>7.2304642556117127</v>
      </c>
      <c r="V26" s="673">
        <f>IF(INDEX(Historical!$O$7:$O$1250,MATCH(B26,Historical!$B$7:$B$1281,0))=0,"n/a",((INDEX(Historical!$C$7:$C$1259,MATCH(B26,Historical!$B$7:$B$1281,0))/INDEX(Historical!$O$7:$O$1250,MATCH(B26,Historical!$B$7:$B$1281,0)))^(1/10)-1)*100)</f>
        <v>6.9878146642253558</v>
      </c>
      <c r="W26" s="674">
        <f t="shared" si="3"/>
        <v>1.0347246747439682</v>
      </c>
      <c r="X26" s="675">
        <f t="shared" si="4"/>
        <v>0.40393655059283312</v>
      </c>
      <c r="Y26" s="635"/>
      <c r="Z26" s="624">
        <f t="shared" si="5"/>
        <v>19.730941704035875</v>
      </c>
      <c r="AA26" s="853">
        <f t="shared" si="6"/>
        <v>7.6502242152466362</v>
      </c>
      <c r="AB26" s="854">
        <v>12</v>
      </c>
      <c r="AC26" s="833">
        <v>6.69</v>
      </c>
      <c r="AD26" s="833">
        <v>1.27</v>
      </c>
      <c r="AE26" s="833">
        <v>1.6</v>
      </c>
      <c r="AF26" s="833">
        <v>1.08</v>
      </c>
      <c r="AG26" s="833">
        <v>15.7</v>
      </c>
      <c r="AH26" s="833">
        <v>50.7</v>
      </c>
      <c r="AI26" s="833">
        <v>5.37</v>
      </c>
      <c r="AJ26" s="833">
        <v>17.899999999999999</v>
      </c>
      <c r="AK26" s="833">
        <v>6.12</v>
      </c>
      <c r="AL26" s="845">
        <v>35350</v>
      </c>
      <c r="AM26" s="839">
        <v>0.3</v>
      </c>
      <c r="AN26" s="833">
        <v>0.23</v>
      </c>
      <c r="AO26" s="711">
        <f t="shared" si="7"/>
        <v>2.1593725139875861</v>
      </c>
      <c r="AP26" s="712">
        <f t="shared" si="8"/>
        <v>9.8095967292342223</v>
      </c>
      <c r="AQ26" s="855">
        <f t="shared" si="9"/>
        <v>-39.402082351632039</v>
      </c>
      <c r="AR26" s="624">
        <f>INDEX(Historical!$C$7:$C$1259,MATCH(B26,Historical!$B$7:$B$1281,0))*IF(AH26="n/a",1.03,IF(AH26&lt;0,1.01,IF(AH26&gt;10,1.1,(1+AH26/100))))</f>
        <v>1.2320000000000002</v>
      </c>
      <c r="AS26" s="853">
        <f t="shared" si="10"/>
        <v>1.2981584000000004</v>
      </c>
      <c r="AT26" s="853">
        <f t="shared" si="11"/>
        <v>1.3776056940800003</v>
      </c>
      <c r="AU26" s="853">
        <f t="shared" si="11"/>
        <v>1.4619151625576963</v>
      </c>
      <c r="AV26" s="853">
        <f t="shared" si="11"/>
        <v>1.5513843705062271</v>
      </c>
      <c r="AW26" s="624">
        <f t="shared" si="12"/>
        <v>6.9210636271439245</v>
      </c>
      <c r="AX26" s="719">
        <f t="shared" si="13"/>
        <v>13.522984812707941</v>
      </c>
      <c r="AY26" s="900">
        <v>0.99</v>
      </c>
      <c r="AZ26" s="839">
        <v>68.8</v>
      </c>
      <c r="BA26" s="839">
        <v>-3.0300000000000002</v>
      </c>
      <c r="BB26" s="839">
        <v>5.53</v>
      </c>
      <c r="BC26" s="839">
        <v>23.9</v>
      </c>
      <c r="BE26" s="597">
        <v>1983</v>
      </c>
      <c r="BF26" s="865">
        <f t="shared" si="14"/>
        <v>3</v>
      </c>
      <c r="BG26" s="849">
        <v>3</v>
      </c>
    </row>
    <row r="27" spans="1:59" ht="11.25" customHeight="1" x14ac:dyDescent="0.2">
      <c r="A27" s="831" t="s">
        <v>875</v>
      </c>
      <c r="B27" s="842" t="s">
        <v>876</v>
      </c>
      <c r="C27" s="898" t="s">
        <v>112</v>
      </c>
      <c r="D27" s="898" t="s">
        <v>211</v>
      </c>
      <c r="E27" s="705">
        <v>8</v>
      </c>
      <c r="F27" s="1153">
        <v>545</v>
      </c>
      <c r="G27" s="1115" t="s">
        <v>106</v>
      </c>
      <c r="H27" s="1115" t="s">
        <v>106</v>
      </c>
      <c r="I27" s="841">
        <v>143.65</v>
      </c>
      <c r="J27" s="624">
        <f t="shared" si="0"/>
        <v>0.44552732335537759</v>
      </c>
      <c r="K27" s="844">
        <v>0.16</v>
      </c>
      <c r="L27" s="854">
        <v>4</v>
      </c>
      <c r="M27" s="615">
        <f t="shared" si="1"/>
        <v>0.64</v>
      </c>
      <c r="N27" s="837" t="s">
        <v>148</v>
      </c>
      <c r="O27" s="706">
        <v>0.15</v>
      </c>
      <c r="P27" s="904">
        <v>43599</v>
      </c>
      <c r="Q27" s="904">
        <v>43630</v>
      </c>
      <c r="R27" s="615">
        <f t="shared" si="2"/>
        <v>6.6666666666666732</v>
      </c>
      <c r="S27" s="673">
        <f>IF(INDEX(Historical!$D$7:$D$1257,MATCH(B27,Historical!$B$7:$B$1281,0))=0,"n/a",(INDEX(Historical!$C$7:$C$1259,MATCH(B27,Historical!$B$7:$B$1281,0))/INDEX(Historical!$D$7:$D$1257,MATCH(B27,Historical!$B$7:$B$1281,0))-1)*100)</f>
        <v>1.5873015873015817</v>
      </c>
      <c r="T27" s="673">
        <f>IF(INDEX(Historical!$F$7:$F$1250,MATCH(B27,Historical!$B$7:$B$1281,0))=0,"n/a",((INDEX(Historical!$C$7:$C$1259,MATCH(B27,Historical!$B$7:$B$1281,0))/INDEX(Historical!$F$7:$F$1250,MATCH(B27,Historical!$B$7:$B$1281,0)))^(1/3)-1)*100)</f>
        <v>4.5515917149420382</v>
      </c>
      <c r="U27" s="673">
        <f>IF(INDEX(Historical!$H$7:$H$1250,MATCH(B27,Historical!$B$7:$B$1281,0))=0,"n/a",((INDEX(Historical!$C$7:$C$1259,MATCH(B27,Historical!$B$7:$B$1281,0))/INDEX(Historical!$H$7:$H$1250,MATCH(B27,Historical!$B$7:$B$1281,0)))^(1/5)-1)*100)</f>
        <v>5.9223841048812176</v>
      </c>
      <c r="V27" s="673" t="str">
        <f>IF(INDEX(Historical!$O$7:$O$1250,MATCH(B27,Historical!$B$7:$B$1281,0))=0,"n/a",((INDEX(Historical!$C$7:$C$1259,MATCH(B27,Historical!$B$7:$B$1281,0))/INDEX(Historical!$O$7:$O$1250,MATCH(B27,Historical!$B$7:$B$1281,0)))^(1/10)-1)*100)</f>
        <v>n/a</v>
      </c>
      <c r="W27" s="674" t="str">
        <f t="shared" si="3"/>
        <v>n/a</v>
      </c>
      <c r="X27" s="675">
        <f t="shared" si="4"/>
        <v>0.45209038968558907</v>
      </c>
      <c r="Y27" s="646" t="s">
        <v>4572</v>
      </c>
      <c r="Z27" s="624">
        <f t="shared" si="5"/>
        <v>11.327433628318584</v>
      </c>
      <c r="AA27" s="853">
        <f t="shared" si="6"/>
        <v>25.424778761061948</v>
      </c>
      <c r="AB27" s="854">
        <v>12</v>
      </c>
      <c r="AC27" s="833">
        <v>5.65</v>
      </c>
      <c r="AD27" s="833">
        <v>1.1599999999999999</v>
      </c>
      <c r="AE27" s="833">
        <v>1.17</v>
      </c>
      <c r="AF27" s="833">
        <v>3.61</v>
      </c>
      <c r="AG27" s="833">
        <v>15.4</v>
      </c>
      <c r="AH27" s="833">
        <v>320.7</v>
      </c>
      <c r="AI27" s="833">
        <v>12.58</v>
      </c>
      <c r="AJ27" s="833">
        <v>13.100000000000001</v>
      </c>
      <c r="AK27" s="833">
        <v>21.92</v>
      </c>
      <c r="AL27" s="845">
        <v>10680</v>
      </c>
      <c r="AM27" s="839">
        <v>1.4000000000000001</v>
      </c>
      <c r="AN27" s="833">
        <v>0.55000000000000004</v>
      </c>
      <c r="AO27" s="711">
        <f t="shared" si="7"/>
        <v>-19.056867332825352</v>
      </c>
      <c r="AP27" s="712">
        <f t="shared" si="8"/>
        <v>6.367911428236595</v>
      </c>
      <c r="AQ27" s="855">
        <f t="shared" si="9"/>
        <v>101.97189169390613</v>
      </c>
      <c r="AR27" s="624">
        <f>INDEX(Historical!$C$7:$C$1259,MATCH(B27,Historical!$B$7:$B$1281,0))*IF(AH27="n/a",1.03,IF(AH27&lt;0,1.01,IF(AH27&gt;10,1.1,(1+AH27/100))))</f>
        <v>0.70400000000000007</v>
      </c>
      <c r="AS27" s="853">
        <f t="shared" si="10"/>
        <v>0.77440000000000009</v>
      </c>
      <c r="AT27" s="853">
        <f t="shared" ref="AT27:AV46" si="15">IF($AK27="n/a",1.03*AS27,IF($AK27&lt;0,1.01*AS27,IF($AK27&gt;10,1.1*AS27,(1+$AK27/100)*AS27)))</f>
        <v>0.85184000000000015</v>
      </c>
      <c r="AU27" s="853">
        <f t="shared" si="15"/>
        <v>0.93702400000000019</v>
      </c>
      <c r="AV27" s="853">
        <f t="shared" si="15"/>
        <v>1.0307264000000003</v>
      </c>
      <c r="AW27" s="624">
        <f t="shared" si="12"/>
        <v>4.2979904000000007</v>
      </c>
      <c r="AX27" s="719">
        <f t="shared" si="13"/>
        <v>2.9919877479986079</v>
      </c>
      <c r="AY27" s="900">
        <v>1.34</v>
      </c>
      <c r="AZ27" s="839">
        <v>235.32000000000002</v>
      </c>
      <c r="BA27" s="839">
        <v>-3.2399999999999998</v>
      </c>
      <c r="BB27" s="839">
        <v>13.25</v>
      </c>
      <c r="BC27" s="839">
        <v>58.15</v>
      </c>
      <c r="BE27" s="597">
        <v>2013</v>
      </c>
      <c r="BF27" s="865">
        <f t="shared" si="14"/>
        <v>0</v>
      </c>
      <c r="BG27" s="849">
        <v>5.4</v>
      </c>
    </row>
    <row r="28" spans="1:59" ht="11.25" customHeight="1" x14ac:dyDescent="0.2">
      <c r="A28" s="838" t="s">
        <v>1170</v>
      </c>
      <c r="B28" s="842" t="s">
        <v>1171</v>
      </c>
      <c r="C28" s="898" t="s">
        <v>108</v>
      </c>
      <c r="D28" s="898" t="s">
        <v>4265</v>
      </c>
      <c r="E28" s="705">
        <v>10</v>
      </c>
      <c r="F28" s="1153">
        <v>459</v>
      </c>
      <c r="G28" s="1125" t="s">
        <v>106</v>
      </c>
      <c r="H28" s="1125" t="s">
        <v>106</v>
      </c>
      <c r="I28" s="841">
        <v>100.72</v>
      </c>
      <c r="J28" s="624">
        <f t="shared" si="0"/>
        <v>3.494837172359015</v>
      </c>
      <c r="K28" s="844">
        <v>0.88</v>
      </c>
      <c r="L28" s="854">
        <v>4</v>
      </c>
      <c r="M28" s="615">
        <f t="shared" si="1"/>
        <v>3.52</v>
      </c>
      <c r="N28" s="837" t="s">
        <v>318</v>
      </c>
      <c r="O28" s="706">
        <v>0.8</v>
      </c>
      <c r="P28" s="606">
        <v>44270</v>
      </c>
      <c r="Q28" s="606">
        <v>44286</v>
      </c>
      <c r="R28" s="615">
        <f t="shared" si="2"/>
        <v>9.9999999999999947</v>
      </c>
      <c r="S28" s="673">
        <f>IF(INDEX(Historical!$D$7:$D$1257,MATCH(B28,Historical!$B$7:$B$1281,0))=0,"n/a",(INDEX(Historical!$C$7:$C$1259,MATCH(B28,Historical!$B$7:$B$1281,0))/INDEX(Historical!$D$7:$D$1257,MATCH(B28,Historical!$B$7:$B$1281,0))-1)*100)</f>
        <v>14.285714285714302</v>
      </c>
      <c r="T28" s="673">
        <f>IF(INDEX(Historical!$F$7:$F$1250,MATCH(B28,Historical!$B$7:$B$1281,0))=0,"n/a",((INDEX(Historical!$C$7:$C$1259,MATCH(B28,Historical!$B$7:$B$1281,0))/INDEX(Historical!$F$7:$F$1250,MATCH(B28,Historical!$B$7:$B$1281,0)))^(1/3)-1)*100)</f>
        <v>30.495588038962108</v>
      </c>
      <c r="U28" s="673">
        <f>IF(INDEX(Historical!$H$7:$H$1250,MATCH(B28,Historical!$B$7:$B$1281,0))=0,"n/a",((INDEX(Historical!$C$7:$C$1259,MATCH(B28,Historical!$B$7:$B$1281,0))/INDEX(Historical!$H$7:$H$1250,MATCH(B28,Historical!$B$7:$B$1281,0)))^(1/5)-1)*100)</f>
        <v>37.972966146121493</v>
      </c>
      <c r="V28" s="673">
        <f>IF(INDEX(Historical!$O$7:$O$1250,MATCH(B28,Historical!$B$7:$B$1281,0))=0,"n/a",((INDEX(Historical!$C$7:$C$1259,MATCH(B28,Historical!$B$7:$B$1281,0))/INDEX(Historical!$O$7:$O$1250,MATCH(B28,Historical!$B$7:$B$1281,0)))^(1/10)-1)*100)</f>
        <v>31.95079107728942</v>
      </c>
      <c r="W28" s="674">
        <f t="shared" si="3"/>
        <v>1.1884828157858234</v>
      </c>
      <c r="X28" s="675">
        <f t="shared" si="4"/>
        <v>2.6008880922001025</v>
      </c>
      <c r="Y28" s="843" t="s">
        <v>1172</v>
      </c>
      <c r="Z28" s="624">
        <f t="shared" si="5"/>
        <v>42.563482466747281</v>
      </c>
      <c r="AA28" s="853">
        <f t="shared" si="6"/>
        <v>12.178960096735189</v>
      </c>
      <c r="AB28" s="854">
        <v>12</v>
      </c>
      <c r="AC28" s="833">
        <v>8.27</v>
      </c>
      <c r="AD28" s="833">
        <v>1.1100000000000001</v>
      </c>
      <c r="AE28" s="833">
        <v>2.0699999999999998</v>
      </c>
      <c r="AF28" s="833">
        <v>1.72</v>
      </c>
      <c r="AG28" s="833">
        <v>16.400000000000002</v>
      </c>
      <c r="AH28" s="833">
        <v>-4.8</v>
      </c>
      <c r="AI28" s="833">
        <v>11.77</v>
      </c>
      <c r="AJ28" s="833">
        <v>14.6</v>
      </c>
      <c r="AK28" s="833">
        <v>11</v>
      </c>
      <c r="AL28" s="845">
        <v>1040</v>
      </c>
      <c r="AM28" s="839">
        <v>2.1999999999999997</v>
      </c>
      <c r="AN28" s="834">
        <v>36.82</v>
      </c>
      <c r="AO28" s="711">
        <f t="shared" si="7"/>
        <v>29.288843221745317</v>
      </c>
      <c r="AP28" s="712">
        <f t="shared" si="8"/>
        <v>41.467803318480506</v>
      </c>
      <c r="AQ28" s="855">
        <f t="shared" si="9"/>
        <v>-3.5109416303600316</v>
      </c>
      <c r="AR28" s="624">
        <f>INDEX(Historical!$C$7:$C$1259,MATCH(B28,Historical!$B$7:$B$1281,0))*IF(AH28="n/a",1.03,IF(AH28&lt;0,1.01,IF(AH28&gt;10,1.1,(1+AH28/100))))</f>
        <v>3.2320000000000002</v>
      </c>
      <c r="AS28" s="853">
        <f t="shared" si="10"/>
        <v>3.5552000000000006</v>
      </c>
      <c r="AT28" s="853">
        <f t="shared" si="15"/>
        <v>3.9107200000000009</v>
      </c>
      <c r="AU28" s="853">
        <f t="shared" si="15"/>
        <v>4.3017920000000016</v>
      </c>
      <c r="AV28" s="853">
        <f t="shared" si="15"/>
        <v>4.731971200000002</v>
      </c>
      <c r="AW28" s="624">
        <f t="shared" si="12"/>
        <v>19.731683200000006</v>
      </c>
      <c r="AX28" s="719">
        <f t="shared" si="13"/>
        <v>19.590630659253382</v>
      </c>
      <c r="AY28" s="900">
        <v>1.1299999999999999</v>
      </c>
      <c r="AZ28" s="839">
        <v>104.59</v>
      </c>
      <c r="BA28" s="839">
        <v>-2.06</v>
      </c>
      <c r="BB28" s="839">
        <v>15.040000000000001</v>
      </c>
      <c r="BC28" s="839">
        <v>38.58</v>
      </c>
      <c r="BE28" s="597">
        <v>2012</v>
      </c>
      <c r="BF28" s="865">
        <f t="shared" si="14"/>
        <v>0</v>
      </c>
      <c r="BG28" s="849">
        <v>0.4</v>
      </c>
    </row>
    <row r="29" spans="1:59" ht="11.25" customHeight="1" x14ac:dyDescent="0.2">
      <c r="A29" s="831" t="s">
        <v>951</v>
      </c>
      <c r="B29" s="842" t="s">
        <v>952</v>
      </c>
      <c r="C29" s="898" t="s">
        <v>108</v>
      </c>
      <c r="D29" s="898" t="s">
        <v>118</v>
      </c>
      <c r="E29" s="705">
        <v>10</v>
      </c>
      <c r="F29" s="1153">
        <v>455</v>
      </c>
      <c r="G29" s="1126" t="s">
        <v>106</v>
      </c>
      <c r="H29" s="1126" t="s">
        <v>106</v>
      </c>
      <c r="I29" s="841">
        <v>42.28</v>
      </c>
      <c r="J29" s="624">
        <f t="shared" si="0"/>
        <v>2.0813623462630084</v>
      </c>
      <c r="K29" s="844">
        <v>0.22</v>
      </c>
      <c r="L29" s="854">
        <v>4</v>
      </c>
      <c r="M29" s="615">
        <f t="shared" si="1"/>
        <v>0.88</v>
      </c>
      <c r="N29" s="837" t="s">
        <v>705</v>
      </c>
      <c r="O29" s="706">
        <v>0.2</v>
      </c>
      <c r="P29" s="606">
        <v>44264</v>
      </c>
      <c r="Q29" s="606">
        <v>44279</v>
      </c>
      <c r="R29" s="615">
        <f t="shared" si="2"/>
        <v>9.9999999999999947</v>
      </c>
      <c r="S29" s="673">
        <f>IF(INDEX(Historical!$D$7:$D$1257,MATCH(B29,Historical!$B$7:$B$1281,0))=0,"n/a",(INDEX(Historical!$C$7:$C$1259,MATCH(B29,Historical!$B$7:$B$1281,0))/INDEX(Historical!$D$7:$D$1257,MATCH(B29,Historical!$B$7:$B$1281,0))-1)*100)</f>
        <v>11.111111111111116</v>
      </c>
      <c r="T29" s="673">
        <f>IF(INDEX(Historical!$F$7:$F$1250,MATCH(B29,Historical!$B$7:$B$1281,0))=0,"n/a",((INDEX(Historical!$C$7:$C$1259,MATCH(B29,Historical!$B$7:$B$1281,0))/INDEX(Historical!$F$7:$F$1250,MATCH(B29,Historical!$B$7:$B$1281,0)))^(1/3)-1)*100)</f>
        <v>11.962273962856473</v>
      </c>
      <c r="U29" s="673">
        <f>IF(INDEX(Historical!$H$7:$H$1250,MATCH(B29,Historical!$B$7:$B$1281,0))=0,"n/a",((INDEX(Historical!$C$7:$C$1259,MATCH(B29,Historical!$B$7:$B$1281,0))/INDEX(Historical!$H$7:$H$1250,MATCH(B29,Historical!$B$7:$B$1281,0)))^(1/5)-1)*100)</f>
        <v>10.756634324829006</v>
      </c>
      <c r="V29" s="673">
        <f>IF(INDEX(Historical!$O$7:$O$1250,MATCH(B29,Historical!$B$7:$B$1281,0))=0,"n/a",((INDEX(Historical!$C$7:$C$1259,MATCH(B29,Historical!$B$7:$B$1281,0))/INDEX(Historical!$O$7:$O$1250,MATCH(B29,Historical!$B$7:$B$1281,0)))^(1/10)-1)*100)</f>
        <v>16.086508218079352</v>
      </c>
      <c r="W29" s="674">
        <f t="shared" si="3"/>
        <v>0.66867428151622166</v>
      </c>
      <c r="X29" s="675" t="str">
        <f t="shared" si="4"/>
        <v>n/a</v>
      </c>
      <c r="Y29" s="843" t="s">
        <v>472</v>
      </c>
      <c r="Z29" s="624">
        <f t="shared" si="5"/>
        <v>20.183486238532108</v>
      </c>
      <c r="AA29" s="853">
        <f t="shared" si="6"/>
        <v>9.6972477064220186</v>
      </c>
      <c r="AB29" s="854">
        <v>12</v>
      </c>
      <c r="AC29" s="833">
        <v>4.3600000000000003</v>
      </c>
      <c r="AD29" s="833">
        <v>3.23</v>
      </c>
      <c r="AE29" s="833">
        <v>3.37</v>
      </c>
      <c r="AF29" s="833">
        <v>0.51</v>
      </c>
      <c r="AG29" s="833">
        <v>5.6000000000000005</v>
      </c>
      <c r="AH29" s="833">
        <v>4.3999999999999995</v>
      </c>
      <c r="AI29" s="833">
        <v>14.21</v>
      </c>
      <c r="AJ29" s="833">
        <v>-10</v>
      </c>
      <c r="AK29" s="833">
        <v>3</v>
      </c>
      <c r="AL29" s="845">
        <v>3240</v>
      </c>
      <c r="AM29" s="839">
        <v>3.2</v>
      </c>
      <c r="AN29" s="833">
        <v>0.18</v>
      </c>
      <c r="AO29" s="711">
        <f t="shared" si="7"/>
        <v>3.1407489646699958</v>
      </c>
      <c r="AP29" s="712">
        <f t="shared" si="8"/>
        <v>12.837996671092014</v>
      </c>
      <c r="AQ29" s="855">
        <f t="shared" si="9"/>
        <v>-53.116710722735569</v>
      </c>
      <c r="AR29" s="624">
        <f>INDEX(Historical!$C$7:$C$1259,MATCH(B29,Historical!$B$7:$B$1281,0))*IF(AH29="n/a",1.03,IF(AH29&lt;0,1.01,IF(AH29&gt;10,1.1,(1+AH29/100))))</f>
        <v>0.83520000000000005</v>
      </c>
      <c r="AS29" s="853">
        <f t="shared" si="10"/>
        <v>0.91872000000000009</v>
      </c>
      <c r="AT29" s="853">
        <f t="shared" si="15"/>
        <v>0.94628160000000017</v>
      </c>
      <c r="AU29" s="853">
        <f t="shared" si="15"/>
        <v>0.97467004800000023</v>
      </c>
      <c r="AV29" s="853">
        <f t="shared" si="15"/>
        <v>1.0039101494400002</v>
      </c>
      <c r="AW29" s="624">
        <f t="shared" si="12"/>
        <v>4.678781797440001</v>
      </c>
      <c r="AX29" s="719">
        <f t="shared" si="13"/>
        <v>11.066182113150427</v>
      </c>
      <c r="AY29" s="900">
        <v>1.1399999999999999</v>
      </c>
      <c r="AZ29" s="839">
        <v>129.16</v>
      </c>
      <c r="BA29" s="839">
        <v>-7.51</v>
      </c>
      <c r="BB29" s="839">
        <v>3.7199999999999998</v>
      </c>
      <c r="BC29" s="839">
        <v>41.13</v>
      </c>
      <c r="BE29" s="597">
        <v>2012</v>
      </c>
      <c r="BF29" s="865">
        <f t="shared" si="14"/>
        <v>0</v>
      </c>
      <c r="BG29" s="849">
        <v>2.5</v>
      </c>
    </row>
    <row r="30" spans="1:59" ht="11.25" customHeight="1" x14ac:dyDescent="0.2">
      <c r="A30" s="838" t="s">
        <v>4638</v>
      </c>
      <c r="B30" s="842" t="s">
        <v>4639</v>
      </c>
      <c r="C30" s="898" t="s">
        <v>4253</v>
      </c>
      <c r="D30" s="898" t="s">
        <v>4254</v>
      </c>
      <c r="E30" s="705">
        <v>11</v>
      </c>
      <c r="F30" s="1153">
        <v>353</v>
      </c>
      <c r="G30" s="1078" t="s">
        <v>106</v>
      </c>
      <c r="H30" s="1078" t="s">
        <v>106</v>
      </c>
      <c r="I30" s="841">
        <v>42.76</v>
      </c>
      <c r="J30" s="624">
        <f t="shared" si="0"/>
        <v>4.0224508886810106</v>
      </c>
      <c r="K30" s="844">
        <v>0.43</v>
      </c>
      <c r="L30" s="854">
        <v>4</v>
      </c>
      <c r="M30" s="615">
        <f t="shared" si="1"/>
        <v>1.72</v>
      </c>
      <c r="N30" s="837" t="s">
        <v>512</v>
      </c>
      <c r="O30" s="706">
        <v>0.41</v>
      </c>
      <c r="P30" s="606">
        <v>44238</v>
      </c>
      <c r="Q30" s="606">
        <v>44253</v>
      </c>
      <c r="R30" s="615">
        <f t="shared" si="2"/>
        <v>4.8780487804878092</v>
      </c>
      <c r="S30" s="673">
        <f>IF(INDEX(Historical!$D$7:$D$1257,MATCH(B30,Historical!$B$7:$B$1281,0))=0,"n/a",(INDEX(Historical!$C$7:$C$1259,MATCH(B30,Historical!$B$7:$B$1281,0))/INDEX(Historical!$D$7:$D$1257,MATCH(B30,Historical!$B$7:$B$1281,0))-1)*100)</f>
        <v>5.12820512820511</v>
      </c>
      <c r="T30" s="673">
        <f>IF(INDEX(Historical!$F$7:$F$1250,MATCH(B30,Historical!$B$7:$B$1281,0))=0,"n/a",((INDEX(Historical!$C$7:$C$1259,MATCH(B30,Historical!$B$7:$B$1281,0))/INDEX(Historical!$F$7:$F$1250,MATCH(B30,Historical!$B$7:$B$1281,0)))^(1/3)-1)*100)</f>
        <v>4.430442600971185</v>
      </c>
      <c r="U30" s="673">
        <f>IF(INDEX(Historical!$H$7:$H$1250,MATCH(B30,Historical!$B$7:$B$1281,0))=0,"n/a",((INDEX(Historical!$C$7:$C$1259,MATCH(B30,Historical!$B$7:$B$1281,0))/INDEX(Historical!$H$7:$H$1250,MATCH(B30,Historical!$B$7:$B$1281,0)))^(1/5)-1)*100)</f>
        <v>6.8051927565147885</v>
      </c>
      <c r="V30" s="673">
        <f>IF(INDEX(Historical!$O$7:$O$1250,MATCH(B30,Historical!$B$7:$B$1281,0))=0,"n/a",((INDEX(Historical!$C$7:$C$1259,MATCH(B30,Historical!$B$7:$B$1281,0))/INDEX(Historical!$O$7:$O$1250,MATCH(B30,Historical!$B$7:$B$1281,0)))^(1/10)-1)*100)</f>
        <v>15.153829617873171</v>
      </c>
      <c r="W30" s="674">
        <f t="shared" si="3"/>
        <v>0.44907412371117134</v>
      </c>
      <c r="X30" s="675" t="str">
        <f t="shared" si="4"/>
        <v>n/a</v>
      </c>
      <c r="Y30" s="843"/>
      <c r="Z30" s="624" t="str">
        <f t="shared" si="5"/>
        <v>n/a</v>
      </c>
      <c r="AA30" s="853" t="str">
        <f t="shared" si="6"/>
        <v>n/a</v>
      </c>
      <c r="AB30" s="854">
        <v>12</v>
      </c>
      <c r="AC30" s="833">
        <v>-0.78</v>
      </c>
      <c r="AD30" s="833" t="s">
        <v>136</v>
      </c>
      <c r="AE30" s="833">
        <v>8.94</v>
      </c>
      <c r="AF30" s="833">
        <v>5.0199999999999996</v>
      </c>
      <c r="AG30" s="833" t="s">
        <v>136</v>
      </c>
      <c r="AH30" s="834">
        <v>-321.60000000000002</v>
      </c>
      <c r="AI30" s="834">
        <v>157.1</v>
      </c>
      <c r="AJ30" s="833" t="s">
        <v>136</v>
      </c>
      <c r="AK30" s="833" t="s">
        <v>136</v>
      </c>
      <c r="AL30" s="845">
        <v>6440</v>
      </c>
      <c r="AM30" s="839">
        <v>0.4</v>
      </c>
      <c r="AN30" s="833">
        <v>3.25</v>
      </c>
      <c r="AO30" s="711" t="str">
        <f t="shared" si="7"/>
        <v>n/a</v>
      </c>
      <c r="AP30" s="712">
        <f t="shared" si="8"/>
        <v>10.827643645195799</v>
      </c>
      <c r="AQ30" s="855" t="str">
        <f t="shared" si="9"/>
        <v>n/a</v>
      </c>
      <c r="AR30" s="624">
        <f>INDEX(Historical!$C$7:$C$1259,MATCH(B30,Historical!$B$7:$B$1281,0))*IF(AH30="n/a",1.03,IF(AH30&lt;0,1.01,IF(AH30&gt;10,1.1,(1+AH30/100))))</f>
        <v>1.6563999999999999</v>
      </c>
      <c r="AS30" s="853">
        <f t="shared" si="10"/>
        <v>1.8220400000000001</v>
      </c>
      <c r="AT30" s="853">
        <f t="shared" si="15"/>
        <v>1.8767012000000001</v>
      </c>
      <c r="AU30" s="853">
        <f t="shared" si="15"/>
        <v>1.9330022360000001</v>
      </c>
      <c r="AV30" s="853">
        <f t="shared" si="15"/>
        <v>1.9909923030800001</v>
      </c>
      <c r="AW30" s="624">
        <f t="shared" si="12"/>
        <v>9.2791357390800009</v>
      </c>
      <c r="AX30" s="719">
        <f t="shared" si="13"/>
        <v>21.700504534798881</v>
      </c>
      <c r="AY30" s="900" t="s">
        <v>136</v>
      </c>
      <c r="AZ30" s="839">
        <v>18.809999999999999</v>
      </c>
      <c r="BA30" s="839">
        <v>-6.8199999999999994</v>
      </c>
      <c r="BB30" s="839">
        <v>2.1399999999999997</v>
      </c>
      <c r="BC30" s="839">
        <v>5.01</v>
      </c>
      <c r="BE30" s="597">
        <v>2011</v>
      </c>
      <c r="BF30" s="865">
        <f t="shared" si="14"/>
        <v>0</v>
      </c>
      <c r="BG30" s="849" t="s">
        <v>136</v>
      </c>
    </row>
    <row r="31" spans="1:59" ht="11.25" customHeight="1" x14ac:dyDescent="0.2">
      <c r="A31" s="831" t="s">
        <v>933</v>
      </c>
      <c r="B31" s="842" t="s">
        <v>934</v>
      </c>
      <c r="C31" s="898" t="s">
        <v>112</v>
      </c>
      <c r="D31" s="898" t="s">
        <v>4266</v>
      </c>
      <c r="E31" s="705">
        <v>12</v>
      </c>
      <c r="F31" s="1153">
        <v>293</v>
      </c>
      <c r="G31" s="1115" t="s">
        <v>37</v>
      </c>
      <c r="H31" s="1115" t="s">
        <v>115</v>
      </c>
      <c r="I31" s="841">
        <v>91.17</v>
      </c>
      <c r="J31" s="624">
        <f t="shared" si="0"/>
        <v>1.4478446857518921</v>
      </c>
      <c r="K31" s="844">
        <v>0.33</v>
      </c>
      <c r="L31" s="854">
        <v>4</v>
      </c>
      <c r="M31" s="615">
        <f t="shared" si="1"/>
        <v>1.32</v>
      </c>
      <c r="N31" s="837" t="s">
        <v>512</v>
      </c>
      <c r="O31" s="706">
        <v>0.32</v>
      </c>
      <c r="P31" s="606">
        <v>44239</v>
      </c>
      <c r="Q31" s="606">
        <v>44253</v>
      </c>
      <c r="R31" s="615">
        <f t="shared" si="2"/>
        <v>3.1250000000000027</v>
      </c>
      <c r="S31" s="673">
        <f>IF(INDEX(Historical!$D$7:$D$1257,MATCH(B31,Historical!$B$7:$B$1281,0))=0,"n/a",(INDEX(Historical!$C$7:$C$1259,MATCH(B31,Historical!$B$7:$B$1281,0))/INDEX(Historical!$D$7:$D$1257,MATCH(B31,Historical!$B$7:$B$1281,0))-1)*100)</f>
        <v>3.2258064516129004</v>
      </c>
      <c r="T31" s="673">
        <f>IF(INDEX(Historical!$F$7:$F$1250,MATCH(B31,Historical!$B$7:$B$1281,0))=0,"n/a",((INDEX(Historical!$C$7:$C$1259,MATCH(B31,Historical!$B$7:$B$1281,0))/INDEX(Historical!$F$7:$F$1250,MATCH(B31,Historical!$B$7:$B$1281,0)))^(1/3)-1)*100)</f>
        <v>3.3357652893651002</v>
      </c>
      <c r="U31" s="673">
        <f>IF(INDEX(Historical!$H$7:$H$1250,MATCH(B31,Historical!$B$7:$B$1281,0))=0,"n/a",((INDEX(Historical!$C$7:$C$1259,MATCH(B31,Historical!$B$7:$B$1281,0))/INDEX(Historical!$H$7:$H$1250,MATCH(B31,Historical!$B$7:$B$1281,0)))^(1/5)-1)*100)</f>
        <v>3.4563715943573214</v>
      </c>
      <c r="V31" s="673">
        <f>IF(INDEX(Historical!$O$7:$O$1250,MATCH(B31,Historical!$B$7:$B$1281,0))=0,"n/a",((INDEX(Historical!$C$7:$C$1259,MATCH(B31,Historical!$B$7:$B$1281,0))/INDEX(Historical!$O$7:$O$1250,MATCH(B31,Historical!$B$7:$B$1281,0)))^(1/10)-1)*100)</f>
        <v>7.1773462536293131</v>
      </c>
      <c r="W31" s="674">
        <f t="shared" si="3"/>
        <v>0.48156678976015194</v>
      </c>
      <c r="X31" s="675" t="str">
        <f t="shared" si="4"/>
        <v>n/a</v>
      </c>
      <c r="Y31" s="634"/>
      <c r="Z31" s="624" t="str">
        <f t="shared" si="5"/>
        <v>n/a</v>
      </c>
      <c r="AA31" s="853" t="str">
        <f t="shared" si="6"/>
        <v>n/a</v>
      </c>
      <c r="AB31" s="854">
        <v>6</v>
      </c>
      <c r="AC31" s="833">
        <v>-0.67</v>
      </c>
      <c r="AD31" s="833" t="s">
        <v>136</v>
      </c>
      <c r="AE31" s="833">
        <v>1.1299999999999999</v>
      </c>
      <c r="AF31" s="833">
        <v>4.04</v>
      </c>
      <c r="AG31" s="833">
        <v>-2.7</v>
      </c>
      <c r="AH31" s="833">
        <v>-83.7</v>
      </c>
      <c r="AI31" s="833">
        <v>14.56</v>
      </c>
      <c r="AJ31" s="833">
        <v>-26.8</v>
      </c>
      <c r="AK31" s="833">
        <v>12</v>
      </c>
      <c r="AL31" s="845">
        <v>3460</v>
      </c>
      <c r="AM31" s="839">
        <v>1.3</v>
      </c>
      <c r="AN31" s="833">
        <v>0.98</v>
      </c>
      <c r="AO31" s="711" t="str">
        <f t="shared" si="7"/>
        <v>n/a</v>
      </c>
      <c r="AP31" s="712">
        <f t="shared" si="8"/>
        <v>4.904216280109214</v>
      </c>
      <c r="AQ31" s="855" t="str">
        <f t="shared" si="9"/>
        <v>n/a</v>
      </c>
      <c r="AR31" s="624">
        <f>INDEX(Historical!$C$7:$C$1259,MATCH(B31,Historical!$B$7:$B$1281,0))*IF(AH31="n/a",1.03,IF(AH31&lt;0,1.01,IF(AH31&gt;10,1.1,(1+AH31/100))))</f>
        <v>1.2927999999999999</v>
      </c>
      <c r="AS31" s="853">
        <f t="shared" si="10"/>
        <v>1.42208</v>
      </c>
      <c r="AT31" s="853">
        <f t="shared" si="15"/>
        <v>1.5642880000000001</v>
      </c>
      <c r="AU31" s="853">
        <f t="shared" si="15"/>
        <v>1.7207168000000004</v>
      </c>
      <c r="AV31" s="853">
        <f t="shared" si="15"/>
        <v>1.8927884800000006</v>
      </c>
      <c r="AW31" s="624">
        <f t="shared" si="12"/>
        <v>7.8926732800000003</v>
      </c>
      <c r="AX31" s="719">
        <f t="shared" si="13"/>
        <v>8.6570947460787551</v>
      </c>
      <c r="AY31" s="900">
        <v>1.5</v>
      </c>
      <c r="AZ31" s="839">
        <v>120.27000000000001</v>
      </c>
      <c r="BA31" s="839">
        <v>-4.83</v>
      </c>
      <c r="BB31" s="839">
        <v>6.9599999999999991</v>
      </c>
      <c r="BC31" s="839">
        <v>28.199999999999996</v>
      </c>
      <c r="BE31" s="597">
        <v>2010</v>
      </c>
      <c r="BF31" s="865">
        <f t="shared" si="14"/>
        <v>0</v>
      </c>
      <c r="BG31" s="849">
        <v>-1</v>
      </c>
    </row>
    <row r="32" spans="1:59" ht="11.25" customHeight="1" x14ac:dyDescent="0.2">
      <c r="A32" s="838" t="s">
        <v>440</v>
      </c>
      <c r="B32" s="842" t="s">
        <v>441</v>
      </c>
      <c r="C32" s="898" t="s">
        <v>108</v>
      </c>
      <c r="D32" s="898" t="s">
        <v>118</v>
      </c>
      <c r="E32" s="705">
        <v>17</v>
      </c>
      <c r="F32" s="1153">
        <v>222</v>
      </c>
      <c r="G32" s="1150" t="s">
        <v>106</v>
      </c>
      <c r="H32" s="1150" t="s">
        <v>106</v>
      </c>
      <c r="I32" s="841">
        <v>141.77000000000001</v>
      </c>
      <c r="J32" s="624">
        <f t="shared" si="0"/>
        <v>1.8621711222402482</v>
      </c>
      <c r="K32" s="844">
        <v>0.66</v>
      </c>
      <c r="L32" s="854">
        <v>4</v>
      </c>
      <c r="M32" s="615">
        <f t="shared" si="1"/>
        <v>2.64</v>
      </c>
      <c r="N32" s="837" t="s">
        <v>377</v>
      </c>
      <c r="O32" s="706">
        <v>0.63</v>
      </c>
      <c r="P32" s="606">
        <v>44162</v>
      </c>
      <c r="Q32" s="606">
        <v>44186</v>
      </c>
      <c r="R32" s="615">
        <f t="shared" si="2"/>
        <v>4.7619047619047654</v>
      </c>
      <c r="S32" s="673">
        <f>IF(INDEX(Historical!$D$7:$D$1257,MATCH(B32,Historical!$B$7:$B$1281,0))=0,"n/a",(INDEX(Historical!$C$7:$C$1259,MATCH(B32,Historical!$B$7:$B$1281,0))/INDEX(Historical!$D$7:$D$1257,MATCH(B32,Historical!$B$7:$B$1281,0))-1)*100)</f>
        <v>4.9382716049382491</v>
      </c>
      <c r="T32" s="673">
        <f>IF(INDEX(Historical!$F$7:$F$1250,MATCH(B32,Historical!$B$7:$B$1281,0))=0,"n/a",((INDEX(Historical!$C$7:$C$1259,MATCH(B32,Historical!$B$7:$B$1281,0))/INDEX(Historical!$F$7:$F$1250,MATCH(B32,Historical!$B$7:$B$1281,0)))^(1/3)-1)*100)</f>
        <v>5.8523669119355581</v>
      </c>
      <c r="U32" s="673">
        <f>IF(INDEX(Historical!$H$7:$H$1250,MATCH(B32,Historical!$B$7:$B$1281,0))=0,"n/a",((INDEX(Historical!$C$7:$C$1259,MATCH(B32,Historical!$B$7:$B$1281,0))/INDEX(Historical!$H$7:$H$1250,MATCH(B32,Historical!$B$7:$B$1281,0)))^(1/5)-1)*100)</f>
        <v>13.230629733589616</v>
      </c>
      <c r="V32" s="673">
        <f>IF(INDEX(Historical!$O$7:$O$1250,MATCH(B32,Historical!$B$7:$B$1281,0))=0,"n/a",((INDEX(Historical!$C$7:$C$1259,MATCH(B32,Historical!$B$7:$B$1281,0))/INDEX(Historical!$O$7:$O$1250,MATCH(B32,Historical!$B$7:$B$1281,0)))^(1/10)-1)*100)</f>
        <v>15.005858191881449</v>
      </c>
      <c r="W32" s="674">
        <f t="shared" si="3"/>
        <v>0.88169763864273509</v>
      </c>
      <c r="X32" s="675">
        <f t="shared" si="4"/>
        <v>0.495529203505229</v>
      </c>
      <c r="Y32" s="843"/>
      <c r="Z32" s="624">
        <f t="shared" si="5"/>
        <v>41.121495327102807</v>
      </c>
      <c r="AA32" s="853">
        <f t="shared" si="6"/>
        <v>22.082554517133957</v>
      </c>
      <c r="AB32" s="854">
        <v>12</v>
      </c>
      <c r="AC32" s="833">
        <v>6.42</v>
      </c>
      <c r="AD32" s="833">
        <v>1.1599999999999999</v>
      </c>
      <c r="AE32" s="833">
        <v>0.86</v>
      </c>
      <c r="AF32" s="833">
        <v>1.44</v>
      </c>
      <c r="AG32" s="833">
        <v>7.3</v>
      </c>
      <c r="AH32" s="834">
        <v>14.7</v>
      </c>
      <c r="AI32" s="834">
        <v>22.46</v>
      </c>
      <c r="AJ32" s="833">
        <v>26.700000000000003</v>
      </c>
      <c r="AK32" s="833">
        <v>19.400000000000002</v>
      </c>
      <c r="AL32" s="845">
        <v>8690</v>
      </c>
      <c r="AM32" s="839">
        <v>0.6</v>
      </c>
      <c r="AN32" s="833">
        <v>0.37</v>
      </c>
      <c r="AO32" s="711">
        <f t="shared" si="7"/>
        <v>-6.9897536613040927</v>
      </c>
      <c r="AP32" s="712">
        <f t="shared" si="8"/>
        <v>15.092800855829864</v>
      </c>
      <c r="AQ32" s="855">
        <f t="shared" si="9"/>
        <v>18.881600304528767</v>
      </c>
      <c r="AR32" s="624">
        <f>INDEX(Historical!$C$7:$C$1259,MATCH(B32,Historical!$B$7:$B$1281,0))*IF(AH32="n/a",1.03,IF(AH32&lt;0,1.01,IF(AH32&gt;10,1.1,(1+AH32/100))))</f>
        <v>2.8050000000000002</v>
      </c>
      <c r="AS32" s="853">
        <f t="shared" si="10"/>
        <v>3.0855000000000006</v>
      </c>
      <c r="AT32" s="853">
        <f t="shared" si="15"/>
        <v>3.3940500000000009</v>
      </c>
      <c r="AU32" s="853">
        <f t="shared" si="15"/>
        <v>3.7334550000000011</v>
      </c>
      <c r="AV32" s="853">
        <f t="shared" si="15"/>
        <v>4.1068005000000012</v>
      </c>
      <c r="AW32" s="624">
        <f t="shared" si="12"/>
        <v>17.124805500000004</v>
      </c>
      <c r="AX32" s="719">
        <f t="shared" si="13"/>
        <v>12.079287225788251</v>
      </c>
      <c r="AY32" s="900">
        <v>0.59</v>
      </c>
      <c r="AZ32" s="839">
        <v>69</v>
      </c>
      <c r="BA32" s="839">
        <v>-2.1800000000000002</v>
      </c>
      <c r="BB32" s="839">
        <v>5.84</v>
      </c>
      <c r="BC32" s="839">
        <v>13.61</v>
      </c>
      <c r="BE32" s="597">
        <v>2005</v>
      </c>
      <c r="BF32" s="865">
        <f t="shared" si="14"/>
        <v>1</v>
      </c>
      <c r="BG32" s="849">
        <v>1</v>
      </c>
    </row>
    <row r="33" spans="1:59" s="744" customFormat="1" ht="11.25" customHeight="1" x14ac:dyDescent="0.2">
      <c r="A33" s="619" t="s">
        <v>942</v>
      </c>
      <c r="B33" s="751" t="s">
        <v>943</v>
      </c>
      <c r="C33" s="898" t="s">
        <v>108</v>
      </c>
      <c r="D33" s="898" t="s">
        <v>118</v>
      </c>
      <c r="E33" s="727">
        <v>11</v>
      </c>
      <c r="F33" s="1153">
        <v>365</v>
      </c>
      <c r="G33" s="1152" t="s">
        <v>37</v>
      </c>
      <c r="H33" s="1152" t="s">
        <v>115</v>
      </c>
      <c r="I33" s="728">
        <v>124.77</v>
      </c>
      <c r="J33" s="729">
        <f t="shared" si="0"/>
        <v>1.5388314498677567</v>
      </c>
      <c r="K33" s="730">
        <v>0.48</v>
      </c>
      <c r="L33" s="731">
        <v>4</v>
      </c>
      <c r="M33" s="732">
        <f t="shared" si="1"/>
        <v>1.92</v>
      </c>
      <c r="N33" s="733" t="s">
        <v>590</v>
      </c>
      <c r="O33" s="734">
        <v>0.45</v>
      </c>
      <c r="P33" s="1122">
        <v>44259</v>
      </c>
      <c r="Q33" s="1122">
        <v>44274</v>
      </c>
      <c r="R33" s="732">
        <f t="shared" si="2"/>
        <v>6.6666666666666599</v>
      </c>
      <c r="S33" s="673">
        <f>IF(INDEX(Historical!$D$7:$D$1257,MATCH(B33,Historical!$B$7:$B$1281,0))=0,"n/a",(INDEX(Historical!$C$7:$C$1259,MATCH(B33,Historical!$B$7:$B$1281,0))/INDEX(Historical!$D$7:$D$1257,MATCH(B33,Historical!$B$7:$B$1281,0))-1)*100)</f>
        <v>4.6511627906976827</v>
      </c>
      <c r="T33" s="673">
        <f>IF(INDEX(Historical!$F$7:$F$1250,MATCH(B33,Historical!$B$7:$B$1281,0))=0,"n/a",((INDEX(Historical!$C$7:$C$1259,MATCH(B33,Historical!$B$7:$B$1281,0))/INDEX(Historical!$F$7:$F$1250,MATCH(B33,Historical!$B$7:$B$1281,0)))^(1/3)-1)*100)</f>
        <v>4.8856246288386806</v>
      </c>
      <c r="U33" s="673">
        <f>IF(INDEX(Historical!$H$7:$H$1250,MATCH(B33,Historical!$B$7:$B$1281,0))=0,"n/a",((INDEX(Historical!$C$7:$C$1259,MATCH(B33,Historical!$B$7:$B$1281,0))/INDEX(Historical!$H$7:$H$1250,MATCH(B33,Historical!$B$7:$B$1281,0)))^(1/5)-1)*100)</f>
        <v>3.9925333043306255</v>
      </c>
      <c r="V33" s="673">
        <f>IF(INDEX(Historical!$O$7:$O$1250,MATCH(B33,Historical!$B$7:$B$1281,0))=0,"n/a",((INDEX(Historical!$C$7:$C$1259,MATCH(B33,Historical!$B$7:$B$1281,0))/INDEX(Historical!$O$7:$O$1250,MATCH(B33,Historical!$B$7:$B$1281,0)))^(1/10)-1)*100)</f>
        <v>3.4680474431194597</v>
      </c>
      <c r="W33" s="674">
        <f t="shared" si="3"/>
        <v>1.151233761882853</v>
      </c>
      <c r="X33" s="675">
        <f t="shared" si="4"/>
        <v>0.26094988917193634</v>
      </c>
      <c r="Y33" s="752"/>
      <c r="Z33" s="729">
        <f t="shared" si="5"/>
        <v>45.605700712589069</v>
      </c>
      <c r="AA33" s="736">
        <f t="shared" si="6"/>
        <v>29.636579572446553</v>
      </c>
      <c r="AB33" s="731">
        <v>12</v>
      </c>
      <c r="AC33" s="737">
        <v>4.21</v>
      </c>
      <c r="AD33" s="737">
        <v>3.12</v>
      </c>
      <c r="AE33" s="737">
        <v>3.48</v>
      </c>
      <c r="AF33" s="737">
        <v>3.91</v>
      </c>
      <c r="AG33" s="737">
        <v>14.6</v>
      </c>
      <c r="AH33" s="737">
        <v>19.400000000000002</v>
      </c>
      <c r="AI33" s="737">
        <v>3.47</v>
      </c>
      <c r="AJ33" s="737">
        <v>15.299999999999999</v>
      </c>
      <c r="AK33" s="737">
        <v>9.58</v>
      </c>
      <c r="AL33" s="738">
        <v>24380</v>
      </c>
      <c r="AM33" s="739">
        <v>0.4</v>
      </c>
      <c r="AN33" s="737">
        <v>0.73</v>
      </c>
      <c r="AO33" s="740">
        <f t="shared" si="7"/>
        <v>-24.105214818248172</v>
      </c>
      <c r="AP33" s="741">
        <f t="shared" si="8"/>
        <v>5.5313647541983819</v>
      </c>
      <c r="AQ33" s="742">
        <f t="shared" si="9"/>
        <v>126.94005682192922</v>
      </c>
      <c r="AR33" s="624">
        <f>INDEX(Historical!$C$7:$C$1259,MATCH(B33,Historical!$B$7:$B$1281,0))*IF(AH33="n/a",1.03,IF(AH33&lt;0,1.01,IF(AH33&gt;10,1.1,(1+AH33/100))))</f>
        <v>1.9800000000000002</v>
      </c>
      <c r="AS33" s="736">
        <f t="shared" si="10"/>
        <v>2.0487060000000001</v>
      </c>
      <c r="AT33" s="736">
        <f t="shared" si="15"/>
        <v>2.2449720348000004</v>
      </c>
      <c r="AU33" s="736">
        <f t="shared" si="15"/>
        <v>2.4600403557338408</v>
      </c>
      <c r="AV33" s="736">
        <f t="shared" si="15"/>
        <v>2.6957122218131429</v>
      </c>
      <c r="AW33" s="729">
        <f t="shared" si="12"/>
        <v>11.429430612346984</v>
      </c>
      <c r="AX33" s="743">
        <f t="shared" si="13"/>
        <v>9.1603996251879334</v>
      </c>
      <c r="AY33" s="901">
        <v>0.66</v>
      </c>
      <c r="AZ33" s="739">
        <v>69.39</v>
      </c>
      <c r="BA33" s="739">
        <v>-3.37</v>
      </c>
      <c r="BB33" s="739">
        <v>3.19</v>
      </c>
      <c r="BC33" s="739">
        <v>11.790000000000001</v>
      </c>
      <c r="BD33" s="875"/>
      <c r="BE33" s="597">
        <v>2011</v>
      </c>
      <c r="BF33" s="865">
        <f t="shared" si="14"/>
        <v>0</v>
      </c>
      <c r="BG33" s="793">
        <v>3.8</v>
      </c>
    </row>
    <row r="34" spans="1:59" ht="11.25" customHeight="1" x14ac:dyDescent="0.2">
      <c r="A34" s="831" t="s">
        <v>880</v>
      </c>
      <c r="B34" s="842" t="s">
        <v>881</v>
      </c>
      <c r="C34" s="898" t="s">
        <v>112</v>
      </c>
      <c r="D34" s="898" t="s">
        <v>4266</v>
      </c>
      <c r="E34" s="705">
        <v>9</v>
      </c>
      <c r="F34" s="1153">
        <v>505</v>
      </c>
      <c r="G34" s="1126" t="s">
        <v>106</v>
      </c>
      <c r="H34" s="1126" t="s">
        <v>106</v>
      </c>
      <c r="I34" s="841">
        <v>49</v>
      </c>
      <c r="J34" s="624">
        <f t="shared" si="0"/>
        <v>1.306122448979592</v>
      </c>
      <c r="K34" s="844">
        <v>0.16</v>
      </c>
      <c r="L34" s="854">
        <v>4</v>
      </c>
      <c r="M34" s="615">
        <f t="shared" si="1"/>
        <v>0.64</v>
      </c>
      <c r="N34" s="837" t="s">
        <v>264</v>
      </c>
      <c r="O34" s="706">
        <v>0.15</v>
      </c>
      <c r="P34" s="606">
        <v>44182</v>
      </c>
      <c r="Q34" s="606">
        <v>44202</v>
      </c>
      <c r="R34" s="615">
        <f t="shared" si="2"/>
        <v>6.6666666666666732</v>
      </c>
      <c r="S34" s="673">
        <f>IF(INDEX(Historical!$D$7:$D$1257,MATCH(B34,Historical!$B$7:$B$1281,0))=0,"n/a",(INDEX(Historical!$C$7:$C$1259,MATCH(B34,Historical!$B$7:$B$1281,0))/INDEX(Historical!$D$7:$D$1257,MATCH(B34,Historical!$B$7:$B$1281,0))-1)*100)</f>
        <v>15.384615384615374</v>
      </c>
      <c r="T34" s="673">
        <f>IF(INDEX(Historical!$F$7:$F$1250,MATCH(B34,Historical!$B$7:$B$1281,0))=0,"n/a",((INDEX(Historical!$C$7:$C$1259,MATCH(B34,Historical!$B$7:$B$1281,0))/INDEX(Historical!$F$7:$F$1250,MATCH(B34,Historical!$B$7:$B$1281,0)))^(1/3)-1)*100)</f>
        <v>25.99210498948732</v>
      </c>
      <c r="U34" s="673">
        <f>IF(INDEX(Historical!$H$7:$H$1250,MATCH(B34,Historical!$B$7:$B$1281,0))=0,"n/a",((INDEX(Historical!$C$7:$C$1259,MATCH(B34,Historical!$B$7:$B$1281,0))/INDEX(Historical!$H$7:$H$1250,MATCH(B34,Historical!$B$7:$B$1281,0)))^(1/5)-1)*100)</f>
        <v>30.258554234867606</v>
      </c>
      <c r="V34" s="673" t="str">
        <f>IF(INDEX(Historical!$O$7:$O$1250,MATCH(B34,Historical!$B$7:$B$1281,0))=0,"n/a",((INDEX(Historical!$C$7:$C$1259,MATCH(B34,Historical!$B$7:$B$1281,0))/INDEX(Historical!$O$7:$O$1250,MATCH(B34,Historical!$B$7:$B$1281,0)))^(1/10)-1)*100)</f>
        <v>n/a</v>
      </c>
      <c r="W34" s="674" t="str">
        <f t="shared" si="3"/>
        <v>n/a</v>
      </c>
      <c r="X34" s="675">
        <f t="shared" si="4"/>
        <v>2.2581010623035525</v>
      </c>
      <c r="Y34" s="634"/>
      <c r="Z34" s="624">
        <f t="shared" si="5"/>
        <v>14.545454545454545</v>
      </c>
      <c r="AA34" s="853">
        <f t="shared" si="6"/>
        <v>11.136363636363635</v>
      </c>
      <c r="AB34" s="854">
        <v>12</v>
      </c>
      <c r="AC34" s="833">
        <v>4.4000000000000004</v>
      </c>
      <c r="AD34" s="833">
        <v>1.17</v>
      </c>
      <c r="AE34" s="833">
        <v>2.76</v>
      </c>
      <c r="AF34" s="833">
        <v>0.94</v>
      </c>
      <c r="AG34" s="833">
        <v>8.5</v>
      </c>
      <c r="AH34" s="833">
        <v>-13.600000000000001</v>
      </c>
      <c r="AI34" s="833">
        <v>27.950000000000003</v>
      </c>
      <c r="AJ34" s="833">
        <v>13.4</v>
      </c>
      <c r="AK34" s="833">
        <v>9.7000000000000011</v>
      </c>
      <c r="AL34" s="845">
        <v>5570</v>
      </c>
      <c r="AM34" s="839">
        <v>2.6</v>
      </c>
      <c r="AN34" s="833">
        <v>2.72</v>
      </c>
      <c r="AO34" s="711">
        <f t="shared" si="7"/>
        <v>20.428313047483563</v>
      </c>
      <c r="AP34" s="712">
        <f t="shared" si="8"/>
        <v>31.5646766838472</v>
      </c>
      <c r="AQ34" s="855">
        <f t="shared" si="9"/>
        <v>-31.790577978366851</v>
      </c>
      <c r="AR34" s="624">
        <f>INDEX(Historical!$C$7:$C$1259,MATCH(B34,Historical!$B$7:$B$1281,0))*IF(AH34="n/a",1.03,IF(AH34&lt;0,1.01,IF(AH34&gt;10,1.1,(1+AH34/100))))</f>
        <v>0.60599999999999998</v>
      </c>
      <c r="AS34" s="853">
        <f t="shared" si="10"/>
        <v>0.66660000000000008</v>
      </c>
      <c r="AT34" s="853">
        <f t="shared" si="15"/>
        <v>0.73126020000000003</v>
      </c>
      <c r="AU34" s="853">
        <f t="shared" si="15"/>
        <v>0.80219243939999996</v>
      </c>
      <c r="AV34" s="853">
        <f t="shared" si="15"/>
        <v>0.88000510602179993</v>
      </c>
      <c r="AW34" s="624">
        <f t="shared" si="12"/>
        <v>3.6860577454217998</v>
      </c>
      <c r="AX34" s="719">
        <f t="shared" si="13"/>
        <v>7.5225668273914277</v>
      </c>
      <c r="AY34" s="900">
        <v>2.2400000000000002</v>
      </c>
      <c r="AZ34" s="839">
        <v>178.25</v>
      </c>
      <c r="BA34" s="839">
        <v>-7.48</v>
      </c>
      <c r="BB34" s="839">
        <v>6.98</v>
      </c>
      <c r="BC34" s="839">
        <v>34.729999999999997</v>
      </c>
      <c r="BE34" s="597">
        <v>2013</v>
      </c>
      <c r="BF34" s="865">
        <f t="shared" si="14"/>
        <v>0</v>
      </c>
      <c r="BG34" s="849">
        <v>2.1</v>
      </c>
    </row>
    <row r="35" spans="1:59" ht="11.25" customHeight="1" x14ac:dyDescent="0.2">
      <c r="A35" s="831" t="s">
        <v>401</v>
      </c>
      <c r="B35" s="842" t="s">
        <v>402</v>
      </c>
      <c r="C35" s="898" t="s">
        <v>123</v>
      </c>
      <c r="D35" s="898" t="s">
        <v>4108</v>
      </c>
      <c r="E35" s="705">
        <v>27</v>
      </c>
      <c r="F35" s="1153">
        <v>126</v>
      </c>
      <c r="G35" s="1125" t="s">
        <v>37</v>
      </c>
      <c r="H35" s="1125" t="s">
        <v>37</v>
      </c>
      <c r="I35" s="833">
        <v>146.11000000000001</v>
      </c>
      <c r="J35" s="624">
        <f t="shared" si="0"/>
        <v>1.0676887276709328</v>
      </c>
      <c r="K35" s="851">
        <v>0.39</v>
      </c>
      <c r="L35" s="854">
        <v>4</v>
      </c>
      <c r="M35" s="615">
        <f t="shared" si="1"/>
        <v>1.56</v>
      </c>
      <c r="N35" s="837" t="s">
        <v>163</v>
      </c>
      <c r="O35" s="707">
        <v>0.38500000000000001</v>
      </c>
      <c r="P35" s="606">
        <v>44266</v>
      </c>
      <c r="Q35" s="606">
        <v>44287</v>
      </c>
      <c r="R35" s="615">
        <f t="shared" si="2"/>
        <v>1.2987012987012998</v>
      </c>
      <c r="S35" s="673">
        <f>IF(INDEX(Historical!$D$7:$D$1257,MATCH(B35,Historical!$B$7:$B$1281,0))=0,"n/a",(INDEX(Historical!$C$7:$C$1259,MATCH(B35,Historical!$B$7:$B$1281,0))/INDEX(Historical!$D$7:$D$1257,MATCH(B35,Historical!$B$7:$B$1281,0))-1)*100)</f>
        <v>5.913043478260871</v>
      </c>
      <c r="T35" s="673">
        <f>IF(INDEX(Historical!$F$7:$F$1250,MATCH(B35,Historical!$B$7:$B$1281,0))=0,"n/a",((INDEX(Historical!$C$7:$C$1259,MATCH(B35,Historical!$B$7:$B$1281,0))/INDEX(Historical!$F$7:$F$1250,MATCH(B35,Historical!$B$7:$B$1281,0)))^(1/3)-1)*100)</f>
        <v>6.3707591156170418</v>
      </c>
      <c r="U35" s="673">
        <f>IF(INDEX(Historical!$H$7:$H$1250,MATCH(B35,Historical!$B$7:$B$1281,0))=0,"n/a",((INDEX(Historical!$C$7:$C$1259,MATCH(B35,Historical!$B$7:$B$1281,0))/INDEX(Historical!$H$7:$H$1250,MATCH(B35,Historical!$B$7:$B$1281,0)))^(1/5)-1)*100)</f>
        <v>5.8645029860942</v>
      </c>
      <c r="V35" s="673">
        <f>IF(INDEX(Historical!$O$7:$O$1250,MATCH(B35,Historical!$B$7:$B$1281,0))=0,"n/a",((INDEX(Historical!$C$7:$C$1259,MATCH(B35,Historical!$B$7:$B$1281,0))/INDEX(Historical!$O$7:$O$1250,MATCH(B35,Historical!$B$7:$B$1281,0)))^(1/10)-1)*100)</f>
        <v>10.518995103497808</v>
      </c>
      <c r="W35" s="674">
        <f t="shared" si="3"/>
        <v>0.55751551630099316</v>
      </c>
      <c r="X35" s="675">
        <f t="shared" si="4"/>
        <v>1.0860190714989257</v>
      </c>
      <c r="Y35" s="843"/>
      <c r="Z35" s="624">
        <f t="shared" si="5"/>
        <v>44.31818181818182</v>
      </c>
      <c r="AA35" s="853">
        <f t="shared" si="6"/>
        <v>41.508522727272734</v>
      </c>
      <c r="AB35" s="854">
        <v>12</v>
      </c>
      <c r="AC35" s="833">
        <v>3.52</v>
      </c>
      <c r="AD35" s="833">
        <v>2.75</v>
      </c>
      <c r="AE35" s="833">
        <v>5.37</v>
      </c>
      <c r="AF35" s="833">
        <v>3.63</v>
      </c>
      <c r="AG35" s="833">
        <v>9.1999999999999993</v>
      </c>
      <c r="AH35" s="833">
        <v>-29.9</v>
      </c>
      <c r="AI35" s="833">
        <v>43.55</v>
      </c>
      <c r="AJ35" s="833">
        <v>5.4</v>
      </c>
      <c r="AK35" s="833">
        <v>15</v>
      </c>
      <c r="AL35" s="845">
        <v>16800</v>
      </c>
      <c r="AM35" s="839">
        <v>0.2</v>
      </c>
      <c r="AN35" s="833">
        <v>0.84</v>
      </c>
      <c r="AO35" s="711">
        <f t="shared" si="7"/>
        <v>-34.576331013507598</v>
      </c>
      <c r="AP35" s="712">
        <f t="shared" si="8"/>
        <v>6.9321917137651328</v>
      </c>
      <c r="AQ35" s="855">
        <f t="shared" si="9"/>
        <v>158.77999021047464</v>
      </c>
      <c r="AR35" s="624">
        <f>INDEX(Historical!$C$7:$C$1259,MATCH(B35,Historical!$B$7:$B$1281,0))*IF(AH35="n/a",1.03,IF(AH35&lt;0,1.01,IF(AH35&gt;10,1.1,(1+AH35/100))))</f>
        <v>1.537725</v>
      </c>
      <c r="AS35" s="853">
        <f t="shared" si="10"/>
        <v>1.6914975000000001</v>
      </c>
      <c r="AT35" s="853">
        <f t="shared" si="15"/>
        <v>1.8606472500000002</v>
      </c>
      <c r="AU35" s="853">
        <f t="shared" si="15"/>
        <v>2.0467119750000005</v>
      </c>
      <c r="AV35" s="853">
        <f t="shared" si="15"/>
        <v>2.2513831725000006</v>
      </c>
      <c r="AW35" s="624">
        <f t="shared" si="12"/>
        <v>9.3879648975000016</v>
      </c>
      <c r="AX35" s="719">
        <f t="shared" si="13"/>
        <v>6.4252719851481759</v>
      </c>
      <c r="AY35" s="900">
        <v>1.55</v>
      </c>
      <c r="AZ35" s="839">
        <v>177.29999999999998</v>
      </c>
      <c r="BA35" s="839">
        <v>-22.43</v>
      </c>
      <c r="BB35" s="839">
        <v>-7.33</v>
      </c>
      <c r="BC35" s="839">
        <v>22.62</v>
      </c>
      <c r="BE35" s="597">
        <v>1995</v>
      </c>
      <c r="BF35" s="865">
        <f t="shared" si="14"/>
        <v>2</v>
      </c>
      <c r="BG35" s="849">
        <v>3.6999999999999997</v>
      </c>
    </row>
    <row r="36" spans="1:59" ht="11.25" customHeight="1" x14ac:dyDescent="0.2">
      <c r="A36" s="831" t="s">
        <v>888</v>
      </c>
      <c r="B36" s="842" t="s">
        <v>889</v>
      </c>
      <c r="C36" s="898" t="s">
        <v>131</v>
      </c>
      <c r="D36" s="898" t="s">
        <v>4263</v>
      </c>
      <c r="E36" s="705">
        <v>11</v>
      </c>
      <c r="F36" s="1153">
        <v>356</v>
      </c>
      <c r="G36" s="1094" t="s">
        <v>37</v>
      </c>
      <c r="H36" s="1094" t="s">
        <v>37</v>
      </c>
      <c r="I36" s="841">
        <v>67.19</v>
      </c>
      <c r="J36" s="624">
        <f t="shared" si="0"/>
        <v>3.7505581187676738</v>
      </c>
      <c r="K36" s="844">
        <v>0.63</v>
      </c>
      <c r="L36" s="854">
        <v>4</v>
      </c>
      <c r="M36" s="615">
        <f t="shared" si="1"/>
        <v>2.52</v>
      </c>
      <c r="N36" s="837" t="s">
        <v>119</v>
      </c>
      <c r="O36" s="706">
        <v>0.61750000000000005</v>
      </c>
      <c r="P36" s="606">
        <v>44239</v>
      </c>
      <c r="Q36" s="606">
        <v>44256</v>
      </c>
      <c r="R36" s="615">
        <f t="shared" si="2"/>
        <v>2.0242914979757014</v>
      </c>
      <c r="S36" s="673">
        <f>IF(INDEX(Historical!$D$7:$D$1257,MATCH(B36,Historical!$B$7:$B$1281,0))=0,"n/a",(INDEX(Historical!$C$7:$C$1259,MATCH(B36,Historical!$B$7:$B$1281,0))/INDEX(Historical!$D$7:$D$1257,MATCH(B36,Historical!$B$7:$B$1281,0))-1)*100)</f>
        <v>5.1063829787234116</v>
      </c>
      <c r="T36" s="673">
        <f>IF(INDEX(Historical!$F$7:$F$1250,MATCH(B36,Historical!$B$7:$B$1281,0))=0,"n/a",((INDEX(Historical!$C$7:$C$1259,MATCH(B36,Historical!$B$7:$B$1281,0))/INDEX(Historical!$F$7:$F$1250,MATCH(B36,Historical!$B$7:$B$1281,0)))^(1/3)-1)*100)</f>
        <v>4.8965150478380348</v>
      </c>
      <c r="U36" s="673">
        <f>IF(INDEX(Historical!$H$7:$H$1250,MATCH(B36,Historical!$B$7:$B$1281,0))=0,"n/a",((INDEX(Historical!$C$7:$C$1259,MATCH(B36,Historical!$B$7:$B$1281,0))/INDEX(Historical!$H$7:$H$1250,MATCH(B36,Historical!$B$7:$B$1281,0)))^(1/5)-1)*100)</f>
        <v>4.1044075012258041</v>
      </c>
      <c r="V36" s="673">
        <f>IF(INDEX(Historical!$O$7:$O$1250,MATCH(B36,Historical!$B$7:$B$1281,0))=0,"n/a",((INDEX(Historical!$C$7:$C$1259,MATCH(B36,Historical!$B$7:$B$1281,0))/INDEX(Historical!$O$7:$O$1250,MATCH(B36,Historical!$B$7:$B$1281,0)))^(1/10)-1)*100)</f>
        <v>3.4471257805276379</v>
      </c>
      <c r="W36" s="674">
        <f t="shared" si="3"/>
        <v>1.1906752937218203</v>
      </c>
      <c r="X36" s="675">
        <f t="shared" si="4"/>
        <v>1.4153129314571737</v>
      </c>
      <c r="Y36" s="627"/>
      <c r="Z36" s="624">
        <f t="shared" si="5"/>
        <v>75.223880597014926</v>
      </c>
      <c r="AA36" s="853">
        <f t="shared" si="6"/>
        <v>20.056716417910447</v>
      </c>
      <c r="AB36" s="854">
        <v>12</v>
      </c>
      <c r="AC36" s="833">
        <v>3.35</v>
      </c>
      <c r="AD36" s="833">
        <v>2.87</v>
      </c>
      <c r="AE36" s="833">
        <v>3</v>
      </c>
      <c r="AF36" s="833">
        <v>1.53</v>
      </c>
      <c r="AG36" s="833">
        <v>7.6</v>
      </c>
      <c r="AH36" s="833">
        <v>-6.5</v>
      </c>
      <c r="AI36" s="833">
        <v>21.27</v>
      </c>
      <c r="AJ36" s="833">
        <v>2.9000000000000004</v>
      </c>
      <c r="AK36" s="833">
        <v>7.0000000000000009</v>
      </c>
      <c r="AL36" s="845">
        <v>3510</v>
      </c>
      <c r="AM36" s="839">
        <v>0.2</v>
      </c>
      <c r="AN36" s="833">
        <v>0.78</v>
      </c>
      <c r="AO36" s="711">
        <f t="shared" si="7"/>
        <v>-12.201750797916969</v>
      </c>
      <c r="AP36" s="712">
        <f t="shared" si="8"/>
        <v>7.8549656199934779</v>
      </c>
      <c r="AQ36" s="855">
        <f t="shared" si="9"/>
        <v>16.784276185534086</v>
      </c>
      <c r="AR36" s="624">
        <f>INDEX(Historical!$C$7:$C$1259,MATCH(B36,Historical!$B$7:$B$1281,0))*IF(AH36="n/a",1.03,IF(AH36&lt;0,1.01,IF(AH36&gt;10,1.1,(1+AH36/100))))</f>
        <v>2.4947000000000004</v>
      </c>
      <c r="AS36" s="853">
        <f t="shared" si="10"/>
        <v>2.7441700000000004</v>
      </c>
      <c r="AT36" s="853">
        <f t="shared" si="15"/>
        <v>2.9362619000000008</v>
      </c>
      <c r="AU36" s="853">
        <f t="shared" si="15"/>
        <v>3.141800233000001</v>
      </c>
      <c r="AV36" s="853">
        <f t="shared" si="15"/>
        <v>3.3617262493100011</v>
      </c>
      <c r="AW36" s="624">
        <f t="shared" si="12"/>
        <v>14.678658382310003</v>
      </c>
      <c r="AX36" s="719">
        <f t="shared" si="13"/>
        <v>21.846492606503947</v>
      </c>
      <c r="AY36" s="900">
        <v>0.44</v>
      </c>
      <c r="AZ36" s="839">
        <v>39.340000000000003</v>
      </c>
      <c r="BA36" s="839">
        <v>-6.87</v>
      </c>
      <c r="BB36" s="839">
        <v>2.5299999999999998</v>
      </c>
      <c r="BC36" s="839">
        <v>14.04</v>
      </c>
      <c r="BE36" s="597">
        <v>2011</v>
      </c>
      <c r="BF36" s="865">
        <f t="shared" si="14"/>
        <v>0</v>
      </c>
      <c r="BG36" s="849">
        <v>3</v>
      </c>
    </row>
    <row r="37" spans="1:59" ht="11.25" customHeight="1" x14ac:dyDescent="0.2">
      <c r="A37" s="848" t="s">
        <v>4338</v>
      </c>
      <c r="B37" s="842" t="s">
        <v>3936</v>
      </c>
      <c r="C37" s="898" t="s">
        <v>112</v>
      </c>
      <c r="D37" s="898" t="s">
        <v>211</v>
      </c>
      <c r="E37" s="705">
        <v>7</v>
      </c>
      <c r="F37" s="1153">
        <v>648</v>
      </c>
      <c r="G37" s="1115" t="s">
        <v>106</v>
      </c>
      <c r="H37" s="1115" t="s">
        <v>106</v>
      </c>
      <c r="I37" s="841">
        <v>156.15</v>
      </c>
      <c r="J37" s="624">
        <f t="shared" si="0"/>
        <v>0.35862952289465261</v>
      </c>
      <c r="K37" s="844">
        <v>0.14000000000000001</v>
      </c>
      <c r="L37" s="854">
        <v>4</v>
      </c>
      <c r="M37" s="615">
        <f t="shared" si="1"/>
        <v>0.56000000000000005</v>
      </c>
      <c r="N37" s="837" t="s">
        <v>488</v>
      </c>
      <c r="O37" s="706">
        <v>0.13</v>
      </c>
      <c r="P37" s="606">
        <v>44211</v>
      </c>
      <c r="Q37" s="606">
        <v>44225</v>
      </c>
      <c r="R37" s="615">
        <f t="shared" si="2"/>
        <v>7.6923076923076987</v>
      </c>
      <c r="S37" s="673">
        <f>IF(INDEX(Historical!$D$7:$D$1257,MATCH(B37,Historical!$B$7:$B$1281,0))=0,"n/a",(INDEX(Historical!$C$7:$C$1259,MATCH(B37,Historical!$B$7:$B$1281,0))/INDEX(Historical!$D$7:$D$1257,MATCH(B37,Historical!$B$7:$B$1281,0))-1)*100)</f>
        <v>8.3333333333333481</v>
      </c>
      <c r="T37" s="673">
        <f>IF(INDEX(Historical!$F$7:$F$1250,MATCH(B37,Historical!$B$7:$B$1281,0))=0,"n/a",((INDEX(Historical!$C$7:$C$1259,MATCH(B37,Historical!$B$7:$B$1281,0))/INDEX(Historical!$F$7:$F$1250,MATCH(B37,Historical!$B$7:$B$1281,0)))^(1/3)-1)*100)</f>
        <v>9.1392883061105934</v>
      </c>
      <c r="U37" s="673">
        <f>IF(INDEX(Historical!$H$7:$H$1250,MATCH(B37,Historical!$B$7:$B$1281,0))=0,"n/a",((INDEX(Historical!$C$7:$C$1259,MATCH(B37,Historical!$B$7:$B$1281,0))/INDEX(Historical!$H$7:$H$1250,MATCH(B37,Historical!$B$7:$B$1281,0)))^(1/5)-1)*100)</f>
        <v>10.197228772148016</v>
      </c>
      <c r="V37" s="673">
        <f>IF(INDEX(Historical!$O$7:$O$1250,MATCH(B37,Historical!$B$7:$B$1281,0))=0,"n/a",((INDEX(Historical!$C$7:$C$1259,MATCH(B37,Historical!$B$7:$B$1281,0))/INDEX(Historical!$O$7:$O$1250,MATCH(B37,Historical!$B$7:$B$1281,0)))^(1/10)-1)*100)</f>
        <v>8.0386652698788641</v>
      </c>
      <c r="W37" s="674">
        <f t="shared" si="3"/>
        <v>1.2685226253116122</v>
      </c>
      <c r="X37" s="675">
        <f t="shared" si="4"/>
        <v>2.0810670963567377</v>
      </c>
      <c r="Y37" s="843"/>
      <c r="Z37" s="624">
        <f t="shared" si="5"/>
        <v>11.715481171548117</v>
      </c>
      <c r="AA37" s="853">
        <f t="shared" si="6"/>
        <v>32.6673640167364</v>
      </c>
      <c r="AB37" s="854">
        <v>12</v>
      </c>
      <c r="AC37" s="833">
        <v>4.78</v>
      </c>
      <c r="AD37" s="833">
        <v>4.92</v>
      </c>
      <c r="AE37" s="833">
        <v>1.56</v>
      </c>
      <c r="AF37" s="833">
        <v>2.93</v>
      </c>
      <c r="AG37" s="833">
        <v>9.6</v>
      </c>
      <c r="AH37" s="833">
        <v>-10.299999999999999</v>
      </c>
      <c r="AI37" s="833">
        <v>13.4</v>
      </c>
      <c r="AJ37" s="833">
        <v>4.9000000000000004</v>
      </c>
      <c r="AK37" s="833">
        <v>6.6000000000000005</v>
      </c>
      <c r="AL37" s="845">
        <v>1810</v>
      </c>
      <c r="AM37" s="839">
        <v>2.6</v>
      </c>
      <c r="AN37" s="833">
        <v>0.46</v>
      </c>
      <c r="AO37" s="711">
        <f t="shared" si="7"/>
        <v>-22.111505721693732</v>
      </c>
      <c r="AP37" s="712">
        <f t="shared" si="8"/>
        <v>10.555858295042668</v>
      </c>
      <c r="AQ37" s="855">
        <f t="shared" si="9"/>
        <v>106.25267844083078</v>
      </c>
      <c r="AR37" s="624">
        <f>INDEX(Historical!$C$7:$C$1259,MATCH(B37,Historical!$B$7:$B$1281,0))*IF(AH37="n/a",1.03,IF(AH37&lt;0,1.01,IF(AH37&gt;10,1.1,(1+AH37/100))))</f>
        <v>0.5252</v>
      </c>
      <c r="AS37" s="853">
        <f t="shared" si="10"/>
        <v>0.57772000000000001</v>
      </c>
      <c r="AT37" s="853">
        <f t="shared" si="15"/>
        <v>0.61584952000000004</v>
      </c>
      <c r="AU37" s="853">
        <f t="shared" si="15"/>
        <v>0.6564955883200001</v>
      </c>
      <c r="AV37" s="853">
        <f t="shared" si="15"/>
        <v>0.6998242971491202</v>
      </c>
      <c r="AW37" s="624">
        <f t="shared" si="12"/>
        <v>3.0750894054691207</v>
      </c>
      <c r="AX37" s="719">
        <f t="shared" si="13"/>
        <v>1.969317582753199</v>
      </c>
      <c r="AY37" s="900">
        <v>0.98</v>
      </c>
      <c r="AZ37" s="839">
        <v>105.43</v>
      </c>
      <c r="BA37" s="839">
        <v>-5.34</v>
      </c>
      <c r="BB37" s="839">
        <v>2.09</v>
      </c>
      <c r="BC37" s="839">
        <v>22.919999999999998</v>
      </c>
      <c r="BE37" s="597">
        <v>2015</v>
      </c>
      <c r="BF37" s="865">
        <f t="shared" si="14"/>
        <v>0</v>
      </c>
      <c r="BG37" s="849">
        <v>4.8</v>
      </c>
    </row>
    <row r="38" spans="1:59" ht="11.25" customHeight="1" x14ac:dyDescent="0.2">
      <c r="A38" s="831" t="s">
        <v>890</v>
      </c>
      <c r="B38" s="842" t="s">
        <v>891</v>
      </c>
      <c r="C38" s="898" t="s">
        <v>108</v>
      </c>
      <c r="D38" s="898" t="s">
        <v>118</v>
      </c>
      <c r="E38" s="705">
        <v>11</v>
      </c>
      <c r="F38" s="1153">
        <v>364</v>
      </c>
      <c r="G38" s="1115" t="s">
        <v>115</v>
      </c>
      <c r="H38" s="1115" t="s">
        <v>115</v>
      </c>
      <c r="I38" s="841">
        <v>114.9</v>
      </c>
      <c r="J38" s="624">
        <f t="shared" si="0"/>
        <v>2.8198433420365534</v>
      </c>
      <c r="K38" s="844">
        <v>0.81</v>
      </c>
      <c r="L38" s="854">
        <v>4</v>
      </c>
      <c r="M38" s="615">
        <f t="shared" si="1"/>
        <v>3.24</v>
      </c>
      <c r="N38" s="837" t="s">
        <v>163</v>
      </c>
      <c r="O38" s="706">
        <v>0.54</v>
      </c>
      <c r="P38" s="606">
        <v>44258</v>
      </c>
      <c r="Q38" s="606">
        <v>44287</v>
      </c>
      <c r="R38" s="615">
        <f t="shared" si="2"/>
        <v>50</v>
      </c>
      <c r="S38" s="673">
        <f>IF(INDEX(Historical!$D$7:$D$1257,MATCH(B38,Historical!$B$7:$B$1281,0))=0,"n/a",(INDEX(Historical!$C$7:$C$1259,MATCH(B38,Historical!$B$7:$B$1281,0))/INDEX(Historical!$D$7:$D$1257,MATCH(B38,Historical!$B$7:$B$1281,0))-1)*100)</f>
        <v>8.163265306122458</v>
      </c>
      <c r="T38" s="673">
        <f>IF(INDEX(Historical!$F$7:$F$1250,MATCH(B38,Historical!$B$7:$B$1281,0))=0,"n/a",((INDEX(Historical!$C$7:$C$1259,MATCH(B38,Historical!$B$7:$B$1281,0))/INDEX(Historical!$F$7:$F$1250,MATCH(B38,Historical!$B$7:$B$1281,0)))^(1/3)-1)*100)</f>
        <v>13.760403275951916</v>
      </c>
      <c r="U38" s="673">
        <f>IF(INDEX(Historical!$H$7:$H$1250,MATCH(B38,Historical!$B$7:$B$1281,0))=0,"n/a",((INDEX(Historical!$C$7:$C$1259,MATCH(B38,Historical!$B$7:$B$1281,0))/INDEX(Historical!$H$7:$H$1250,MATCH(B38,Historical!$B$7:$B$1281,0)))^(1/5)-1)*100)</f>
        <v>12.432216047236055</v>
      </c>
      <c r="V38" s="673">
        <f>IF(INDEX(Historical!$O$7:$O$1250,MATCH(B38,Historical!$B$7:$B$1281,0))=0,"n/a",((INDEX(Historical!$C$7:$C$1259,MATCH(B38,Historical!$B$7:$B$1281,0))/INDEX(Historical!$O$7:$O$1250,MATCH(B38,Historical!$B$7:$B$1281,0)))^(1/10)-1)*100)</f>
        <v>10.236289684174494</v>
      </c>
      <c r="W38" s="674">
        <f t="shared" si="3"/>
        <v>1.2145236634379843</v>
      </c>
      <c r="X38" s="675">
        <f t="shared" si="4"/>
        <v>0.44559914147799479</v>
      </c>
      <c r="Y38" s="637"/>
      <c r="Z38" s="624">
        <f t="shared" si="5"/>
        <v>18.556701030927837</v>
      </c>
      <c r="AA38" s="853">
        <f t="shared" si="6"/>
        <v>6.5807560137457042</v>
      </c>
      <c r="AB38" s="854">
        <v>12</v>
      </c>
      <c r="AC38" s="833">
        <v>17.46</v>
      </c>
      <c r="AD38" s="833">
        <v>2.59</v>
      </c>
      <c r="AE38" s="833">
        <v>0.78</v>
      </c>
      <c r="AF38" s="833">
        <v>1.26</v>
      </c>
      <c r="AG38" s="833">
        <v>21.7</v>
      </c>
      <c r="AH38" s="833">
        <v>23.400000000000002</v>
      </c>
      <c r="AI38" s="833">
        <v>0.86999999999999988</v>
      </c>
      <c r="AJ38" s="833">
        <v>27.900000000000002</v>
      </c>
      <c r="AK38" s="833">
        <v>2.59</v>
      </c>
      <c r="AL38" s="845">
        <v>35070</v>
      </c>
      <c r="AM38" s="839">
        <v>0.1</v>
      </c>
      <c r="AN38" s="833">
        <v>0.28000000000000003</v>
      </c>
      <c r="AO38" s="711">
        <f t="shared" si="7"/>
        <v>8.6713033755269056</v>
      </c>
      <c r="AP38" s="712">
        <f t="shared" si="8"/>
        <v>15.25205938927261</v>
      </c>
      <c r="AQ38" s="855">
        <f t="shared" si="9"/>
        <v>-39.29395938049003</v>
      </c>
      <c r="AR38" s="624">
        <f>INDEX(Historical!$C$7:$C$1259,MATCH(B38,Historical!$B$7:$B$1281,0))*IF(AH38="n/a",1.03,IF(AH38&lt;0,1.01,IF(AH38&gt;10,1.1,(1+AH38/100))))</f>
        <v>2.3320000000000003</v>
      </c>
      <c r="AS38" s="853">
        <f t="shared" si="10"/>
        <v>2.3522883999999999</v>
      </c>
      <c r="AT38" s="853">
        <f t="shared" si="15"/>
        <v>2.41321266956</v>
      </c>
      <c r="AU38" s="853">
        <f t="shared" si="15"/>
        <v>2.4757148777016043</v>
      </c>
      <c r="AV38" s="853">
        <f t="shared" si="15"/>
        <v>2.5398358930340761</v>
      </c>
      <c r="AW38" s="624">
        <f t="shared" si="12"/>
        <v>12.113051840295679</v>
      </c>
      <c r="AX38" s="719">
        <f t="shared" si="13"/>
        <v>10.542255735679442</v>
      </c>
      <c r="AY38" s="900">
        <v>0.83</v>
      </c>
      <c r="AZ38" s="839">
        <v>37.19</v>
      </c>
      <c r="BA38" s="839">
        <v>-2.67</v>
      </c>
      <c r="BB38" s="839">
        <v>4.1500000000000004</v>
      </c>
      <c r="BC38" s="839">
        <v>14.729999999999999</v>
      </c>
      <c r="BE38" s="597">
        <v>2011</v>
      </c>
      <c r="BF38" s="865">
        <f t="shared" si="14"/>
        <v>0</v>
      </c>
      <c r="BG38" s="849">
        <v>4.5</v>
      </c>
    </row>
    <row r="39" spans="1:59" ht="11.25" customHeight="1" x14ac:dyDescent="0.2">
      <c r="A39" s="831" t="s">
        <v>3782</v>
      </c>
      <c r="B39" s="842" t="s">
        <v>3783</v>
      </c>
      <c r="C39" s="898" t="s">
        <v>112</v>
      </c>
      <c r="D39" s="898" t="s">
        <v>1217</v>
      </c>
      <c r="E39" s="705">
        <v>8</v>
      </c>
      <c r="F39" s="1153">
        <v>596</v>
      </c>
      <c r="G39" s="1150" t="s">
        <v>106</v>
      </c>
      <c r="H39" s="1150" t="s">
        <v>106</v>
      </c>
      <c r="I39" s="841">
        <v>125.62</v>
      </c>
      <c r="J39" s="624">
        <f t="shared" si="0"/>
        <v>1.1463142811654194</v>
      </c>
      <c r="K39" s="844">
        <v>0.36</v>
      </c>
      <c r="L39" s="854">
        <v>4</v>
      </c>
      <c r="M39" s="615">
        <f t="shared" si="1"/>
        <v>1.44</v>
      </c>
      <c r="N39" s="837" t="s">
        <v>151</v>
      </c>
      <c r="O39" s="706">
        <v>0.32</v>
      </c>
      <c r="P39" s="606">
        <v>44271</v>
      </c>
      <c r="Q39" s="606">
        <v>44286</v>
      </c>
      <c r="R39" s="615">
        <f t="shared" si="2"/>
        <v>12.499999999999993</v>
      </c>
      <c r="S39" s="673">
        <f>IF(INDEX(Historical!$D$7:$D$1257,MATCH(B39,Historical!$B$7:$B$1281,0))=0,"n/a",(INDEX(Historical!$C$7:$C$1259,MATCH(B39,Historical!$B$7:$B$1281,0))/INDEX(Historical!$D$7:$D$1257,MATCH(B39,Historical!$B$7:$B$1281,0))-1)*100)</f>
        <v>18.518518518518512</v>
      </c>
      <c r="T39" s="673">
        <f>IF(INDEX(Historical!$F$7:$F$1250,MATCH(B39,Historical!$B$7:$B$1281,0))=0,"n/a",((INDEX(Historical!$C$7:$C$1259,MATCH(B39,Historical!$B$7:$B$1281,0))/INDEX(Historical!$F$7:$F$1250,MATCH(B39,Historical!$B$7:$B$1281,0)))^(1/3)-1)*100)</f>
        <v>25.99210498948732</v>
      </c>
      <c r="U39" s="673">
        <f>IF(INDEX(Historical!$H$7:$H$1250,MATCH(B39,Historical!$B$7:$B$1281,0))=0,"n/a",((INDEX(Historical!$C$7:$C$1259,MATCH(B39,Historical!$B$7:$B$1281,0))/INDEX(Historical!$H$7:$H$1250,MATCH(B39,Historical!$B$7:$B$1281,0)))^(1/5)-1)*100)</f>
        <v>26.19146889603865</v>
      </c>
      <c r="V39" s="673" t="str">
        <f>IF(INDEX(Historical!$O$7:$O$1250,MATCH(B39,Historical!$B$7:$B$1281,0))=0,"n/a",((INDEX(Historical!$C$7:$C$1259,MATCH(B39,Historical!$B$7:$B$1281,0))/INDEX(Historical!$O$7:$O$1250,MATCH(B39,Historical!$B$7:$B$1281,0)))^(1/10)-1)*100)</f>
        <v>n/a</v>
      </c>
      <c r="W39" s="674" t="str">
        <f t="shared" si="3"/>
        <v>n/a</v>
      </c>
      <c r="X39" s="675">
        <f t="shared" si="4"/>
        <v>1.6068385825790583</v>
      </c>
      <c r="Y39" s="843" t="s">
        <v>4005</v>
      </c>
      <c r="Z39" s="624">
        <f t="shared" si="5"/>
        <v>42.477876106194692</v>
      </c>
      <c r="AA39" s="853">
        <f t="shared" si="6"/>
        <v>37.056047197640119</v>
      </c>
      <c r="AB39" s="854">
        <v>12</v>
      </c>
      <c r="AC39" s="833">
        <v>3.39</v>
      </c>
      <c r="AD39" s="833">
        <v>21.72</v>
      </c>
      <c r="AE39" s="833">
        <v>4.07</v>
      </c>
      <c r="AF39" s="833">
        <v>13.89</v>
      </c>
      <c r="AG39" s="834">
        <v>42.699999999999996</v>
      </c>
      <c r="AH39" s="833">
        <v>-20.5</v>
      </c>
      <c r="AI39" s="833">
        <v>8.94</v>
      </c>
      <c r="AJ39" s="833">
        <v>16.3</v>
      </c>
      <c r="AK39" s="833">
        <v>1.7000000000000002</v>
      </c>
      <c r="AL39" s="845">
        <v>11070</v>
      </c>
      <c r="AM39" s="839">
        <v>0.4</v>
      </c>
      <c r="AN39" s="833">
        <v>1.72</v>
      </c>
      <c r="AO39" s="711">
        <f t="shared" si="7"/>
        <v>-9.7182640204360489</v>
      </c>
      <c r="AP39" s="712">
        <f t="shared" si="8"/>
        <v>27.33778317720407</v>
      </c>
      <c r="AQ39" s="855">
        <f t="shared" si="9"/>
        <v>378.28791681032988</v>
      </c>
      <c r="AR39" s="624">
        <f>INDEX(Historical!$C$7:$C$1259,MATCH(B39,Historical!$B$7:$B$1281,0))*IF(AH39="n/a",1.03,IF(AH39&lt;0,1.01,IF(AH39&gt;10,1.1,(1+AH39/100))))</f>
        <v>1.2927999999999999</v>
      </c>
      <c r="AS39" s="853">
        <f t="shared" si="10"/>
        <v>1.4083763199999999</v>
      </c>
      <c r="AT39" s="853">
        <f t="shared" si="15"/>
        <v>1.4323187174399998</v>
      </c>
      <c r="AU39" s="853">
        <f t="shared" si="15"/>
        <v>1.4566681356364797</v>
      </c>
      <c r="AV39" s="853">
        <f t="shared" si="15"/>
        <v>1.4814314939422997</v>
      </c>
      <c r="AW39" s="624">
        <f t="shared" si="12"/>
        <v>7.071594667018779</v>
      </c>
      <c r="AX39" s="719">
        <f t="shared" si="13"/>
        <v>5.6293541370950315</v>
      </c>
      <c r="AY39" s="900">
        <v>1.18</v>
      </c>
      <c r="AZ39" s="839">
        <v>52.82</v>
      </c>
      <c r="BA39" s="839">
        <v>-2.17</v>
      </c>
      <c r="BB39" s="839">
        <v>9.34</v>
      </c>
      <c r="BC39" s="839">
        <v>16.37</v>
      </c>
      <c r="BE39" s="597">
        <v>2014</v>
      </c>
      <c r="BF39" s="865">
        <f t="shared" si="14"/>
        <v>0</v>
      </c>
      <c r="BG39" s="849">
        <v>10.8</v>
      </c>
    </row>
    <row r="40" spans="1:59" ht="11.25" customHeight="1" x14ac:dyDescent="0.2">
      <c r="A40" s="848" t="s">
        <v>4473</v>
      </c>
      <c r="B40" s="842" t="s">
        <v>4471</v>
      </c>
      <c r="C40" s="898" t="s">
        <v>108</v>
      </c>
      <c r="D40" s="898" t="s">
        <v>4277</v>
      </c>
      <c r="E40" s="705">
        <v>5</v>
      </c>
      <c r="F40" s="1153">
        <v>708</v>
      </c>
      <c r="G40" s="1153" t="s">
        <v>106</v>
      </c>
      <c r="H40" s="1153" t="s">
        <v>106</v>
      </c>
      <c r="I40" s="841">
        <v>45.21</v>
      </c>
      <c r="J40" s="624">
        <f t="shared" si="0"/>
        <v>1.6810440168104401</v>
      </c>
      <c r="K40" s="844">
        <v>0.19</v>
      </c>
      <c r="L40" s="854">
        <v>4</v>
      </c>
      <c r="M40" s="615">
        <f t="shared" si="1"/>
        <v>0.76</v>
      </c>
      <c r="N40" s="837" t="s">
        <v>488</v>
      </c>
      <c r="O40" s="706">
        <v>0.17</v>
      </c>
      <c r="P40" s="904">
        <v>43860</v>
      </c>
      <c r="Q40" s="904">
        <v>43875</v>
      </c>
      <c r="R40" s="615">
        <f t="shared" si="2"/>
        <v>11.764705882352935</v>
      </c>
      <c r="S40" s="673">
        <f>IF(INDEX(Historical!$D$7:$D$1257,MATCH(B40,Historical!$B$7:$B$1281,0))=0,"n/a",(INDEX(Historical!$C$7:$C$1259,MATCH(B40,Historical!$B$7:$B$1281,0))/INDEX(Historical!$D$7:$D$1257,MATCH(B40,Historical!$B$7:$B$1281,0))-1)*100)</f>
        <v>11.764705882352944</v>
      </c>
      <c r="T40" s="673">
        <f>IF(INDEX(Historical!$F$7:$F$1250,MATCH(B40,Historical!$B$7:$B$1281,0))=0,"n/a",((INDEX(Historical!$C$7:$C$1259,MATCH(B40,Historical!$B$7:$B$1281,0))/INDEX(Historical!$F$7:$F$1250,MATCH(B40,Historical!$B$7:$B$1281,0)))^(1/3)-1)*100)</f>
        <v>23.856232963017064</v>
      </c>
      <c r="U40" s="673" t="str">
        <f>IF(INDEX(Historical!$H$7:$H$1250,MATCH(B40,Historical!$B$7:$B$1281,0))=0,"n/a",((INDEX(Historical!$C$7:$C$1259,MATCH(B40,Historical!$B$7:$B$1281,0))/INDEX(Historical!$H$7:$H$1250,MATCH(B40,Historical!$B$7:$B$1281,0)))^(1/5)-1)*100)</f>
        <v>n/a</v>
      </c>
      <c r="V40" s="673" t="str">
        <f>IF(INDEX(Historical!$O$7:$O$1250,MATCH(B40,Historical!$B$7:$B$1281,0))=0,"n/a",((INDEX(Historical!$C$7:$C$1259,MATCH(B40,Historical!$B$7:$B$1281,0))/INDEX(Historical!$O$7:$O$1250,MATCH(B40,Historical!$B$7:$B$1281,0)))^(1/10)-1)*100)</f>
        <v>n/a</v>
      </c>
      <c r="W40" s="674" t="str">
        <f t="shared" si="3"/>
        <v>n/a</v>
      </c>
      <c r="X40" s="675" t="str">
        <f t="shared" si="4"/>
        <v>n/a</v>
      </c>
      <c r="Y40" s="843"/>
      <c r="Z40" s="624">
        <f t="shared" si="5"/>
        <v>26.480836236933797</v>
      </c>
      <c r="AA40" s="853">
        <f t="shared" si="6"/>
        <v>15.752613240418118</v>
      </c>
      <c r="AB40" s="854">
        <v>12</v>
      </c>
      <c r="AC40" s="833">
        <v>2.87</v>
      </c>
      <c r="AD40" s="833">
        <v>2.1800000000000002</v>
      </c>
      <c r="AE40" s="833">
        <v>1.94</v>
      </c>
      <c r="AF40" s="833">
        <v>1.18</v>
      </c>
      <c r="AG40" s="833">
        <v>7.7</v>
      </c>
      <c r="AH40" s="833">
        <v>-33.800000000000004</v>
      </c>
      <c r="AI40" s="833">
        <v>21.560000000000002</v>
      </c>
      <c r="AJ40" s="833">
        <v>23.1</v>
      </c>
      <c r="AK40" s="833">
        <v>7.33</v>
      </c>
      <c r="AL40" s="845">
        <v>17040</v>
      </c>
      <c r="AM40" s="839">
        <v>0.5</v>
      </c>
      <c r="AN40" s="833">
        <v>1.64</v>
      </c>
      <c r="AO40" s="711" t="str">
        <f t="shared" si="7"/>
        <v>n/a</v>
      </c>
      <c r="AP40" s="712" t="str">
        <f t="shared" si="8"/>
        <v>n/a</v>
      </c>
      <c r="AQ40" s="855">
        <f t="shared" si="9"/>
        <v>-9.107918389887903</v>
      </c>
      <c r="AR40" s="624">
        <f>INDEX(Historical!$C$7:$C$1259,MATCH(B40,Historical!$B$7:$B$1281,0))*IF(AH40="n/a",1.03,IF(AH40&lt;0,1.01,IF(AH40&gt;10,1.1,(1+AH40/100))))</f>
        <v>0.76760000000000006</v>
      </c>
      <c r="AS40" s="853">
        <f t="shared" si="10"/>
        <v>0.84436000000000011</v>
      </c>
      <c r="AT40" s="853">
        <f t="shared" si="15"/>
        <v>0.90625158800000005</v>
      </c>
      <c r="AU40" s="853">
        <f t="shared" si="15"/>
        <v>0.97267982940039999</v>
      </c>
      <c r="AV40" s="853">
        <f t="shared" si="15"/>
        <v>1.0439772608954492</v>
      </c>
      <c r="AW40" s="624">
        <f t="shared" si="12"/>
        <v>4.5348686782958492</v>
      </c>
      <c r="AX40" s="719">
        <f t="shared" si="13"/>
        <v>10.030676129829349</v>
      </c>
      <c r="AY40" s="900">
        <v>1.58</v>
      </c>
      <c r="AZ40" s="839">
        <v>279.76</v>
      </c>
      <c r="BA40" s="839">
        <v>-4.42</v>
      </c>
      <c r="BB40" s="839">
        <v>6.2399999999999993</v>
      </c>
      <c r="BC40" s="839">
        <v>47.949999999999996</v>
      </c>
      <c r="BE40" s="597">
        <v>2016</v>
      </c>
      <c r="BF40" s="865">
        <f t="shared" si="14"/>
        <v>0</v>
      </c>
      <c r="BG40" s="849">
        <v>0.6</v>
      </c>
    </row>
    <row r="41" spans="1:59" ht="11.25" customHeight="1" x14ac:dyDescent="0.2">
      <c r="A41" s="848" t="s">
        <v>4607</v>
      </c>
      <c r="B41" s="842" t="s">
        <v>4595</v>
      </c>
      <c r="C41" s="898" t="s">
        <v>108</v>
      </c>
      <c r="D41" s="898" t="s">
        <v>4603</v>
      </c>
      <c r="E41" s="705">
        <v>22</v>
      </c>
      <c r="F41" s="1153">
        <v>156</v>
      </c>
      <c r="G41" s="1114" t="s">
        <v>106</v>
      </c>
      <c r="H41" s="1114" t="s">
        <v>106</v>
      </c>
      <c r="I41" s="841">
        <v>29.78</v>
      </c>
      <c r="J41" s="624">
        <f t="shared" si="0"/>
        <v>2.0147750167897915</v>
      </c>
      <c r="K41" s="844">
        <v>0.15</v>
      </c>
      <c r="L41" s="854">
        <v>4</v>
      </c>
      <c r="M41" s="615">
        <f t="shared" si="1"/>
        <v>0.6</v>
      </c>
      <c r="N41" s="837" t="s">
        <v>127</v>
      </c>
      <c r="O41" s="706">
        <v>0.14000000000000001</v>
      </c>
      <c r="P41" s="904">
        <v>43818</v>
      </c>
      <c r="Q41" s="904">
        <v>43840</v>
      </c>
      <c r="R41" s="615">
        <f t="shared" si="2"/>
        <v>7.1428571428571281</v>
      </c>
      <c r="S41" s="673">
        <f>IF(INDEX(Historical!$D$7:$D$1257,MATCH(B41,Historical!$B$7:$B$1281,0))=0,"n/a",(INDEX(Historical!$C$7:$C$1259,MATCH(B41,Historical!$B$7:$B$1281,0))/INDEX(Historical!$D$7:$D$1257,MATCH(B41,Historical!$B$7:$B$1281,0))-1)*100)</f>
        <v>7.1428571428571397</v>
      </c>
      <c r="T41" s="673">
        <f>IF(INDEX(Historical!$F$7:$F$1250,MATCH(B41,Historical!$B$7:$B$1281,0))=0,"n/a",((INDEX(Historical!$C$7:$C$1259,MATCH(B41,Historical!$B$7:$B$1281,0))/INDEX(Historical!$F$7:$F$1250,MATCH(B41,Historical!$B$7:$B$1281,0)))^(1/3)-1)*100)</f>
        <v>8.4803632603543733</v>
      </c>
      <c r="U41" s="673">
        <f>IF(INDEX(Historical!$H$7:$H$1250,MATCH(B41,Historical!$B$7:$B$1281,0))=0,"n/a",((INDEX(Historical!$C$7:$C$1259,MATCH(B41,Historical!$B$7:$B$1281,0))/INDEX(Historical!$H$7:$H$1250,MATCH(B41,Historical!$B$7:$B$1281,0)))^(1/5)-1)*100)</f>
        <v>7.9129285785831449</v>
      </c>
      <c r="V41" s="673">
        <f>IF(INDEX(Historical!$O$7:$O$1250,MATCH(B41,Historical!$B$7:$B$1281,0))=0,"n/a",((INDEX(Historical!$C$7:$C$1259,MATCH(B41,Historical!$B$7:$B$1281,0))/INDEX(Historical!$O$7:$O$1250,MATCH(B41,Historical!$B$7:$B$1281,0)))^(1/10)-1)*100)</f>
        <v>7.5413106872385116</v>
      </c>
      <c r="W41" s="674">
        <f t="shared" si="3"/>
        <v>1.0492776264971404</v>
      </c>
      <c r="X41" s="675" t="str">
        <f t="shared" si="4"/>
        <v>n/a</v>
      </c>
      <c r="Y41" s="646"/>
      <c r="Z41" s="624">
        <f t="shared" si="5"/>
        <v>23.809523809523807</v>
      </c>
      <c r="AA41" s="853">
        <f t="shared" si="6"/>
        <v>11.817460317460318</v>
      </c>
      <c r="AB41" s="854">
        <v>12</v>
      </c>
      <c r="AC41" s="833">
        <v>2.52</v>
      </c>
      <c r="AD41" s="833" t="s">
        <v>136</v>
      </c>
      <c r="AE41" s="833">
        <v>5.55</v>
      </c>
      <c r="AF41" s="833">
        <v>1.62</v>
      </c>
      <c r="AG41" s="833">
        <v>14.000000000000002</v>
      </c>
      <c r="AH41" s="833">
        <v>48.6</v>
      </c>
      <c r="AI41" s="833">
        <v>1.18</v>
      </c>
      <c r="AJ41" s="833" t="s">
        <v>136</v>
      </c>
      <c r="AK41" s="833" t="s">
        <v>136</v>
      </c>
      <c r="AL41" s="845">
        <v>532.9</v>
      </c>
      <c r="AM41" s="839">
        <v>3.6999999999999997</v>
      </c>
      <c r="AN41" s="833">
        <v>0.18</v>
      </c>
      <c r="AO41" s="711">
        <f t="shared" si="7"/>
        <v>-1.8897567220873821</v>
      </c>
      <c r="AP41" s="712">
        <f t="shared" si="8"/>
        <v>9.927703595372936</v>
      </c>
      <c r="AQ41" s="855">
        <f t="shared" si="9"/>
        <v>-7.7580820419944407</v>
      </c>
      <c r="AR41" s="624">
        <f>INDEX(Historical!$C$7:$C$1259,MATCH(B41,Historical!$B$7:$B$1281,0))*IF(AH41="n/a",1.03,IF(AH41&lt;0,1.01,IF(AH41&gt;10,1.1,(1+AH41/100))))</f>
        <v>0.66</v>
      </c>
      <c r="AS41" s="853">
        <f t="shared" si="10"/>
        <v>0.66778800000000005</v>
      </c>
      <c r="AT41" s="853">
        <f t="shared" si="15"/>
        <v>0.68782164000000012</v>
      </c>
      <c r="AU41" s="853">
        <f t="shared" si="15"/>
        <v>0.70845628920000014</v>
      </c>
      <c r="AV41" s="853">
        <f t="shared" si="15"/>
        <v>0.72970997787600012</v>
      </c>
      <c r="AW41" s="624">
        <f t="shared" si="12"/>
        <v>3.4537759070760004</v>
      </c>
      <c r="AX41" s="719">
        <f t="shared" si="13"/>
        <v>11.597635685278711</v>
      </c>
      <c r="AY41" s="900">
        <v>0.83</v>
      </c>
      <c r="AZ41" s="839">
        <v>96.57</v>
      </c>
      <c r="BA41" s="839">
        <v>-14.180000000000001</v>
      </c>
      <c r="BB41" s="839">
        <v>2.06</v>
      </c>
      <c r="BC41" s="839">
        <v>23.48</v>
      </c>
      <c r="BE41" s="597">
        <v>1999</v>
      </c>
      <c r="BF41" s="865">
        <f t="shared" si="14"/>
        <v>2</v>
      </c>
      <c r="BG41" s="849">
        <v>1.6</v>
      </c>
    </row>
    <row r="42" spans="1:59" ht="11.25" customHeight="1" x14ac:dyDescent="0.2">
      <c r="A42" s="848" t="s">
        <v>4536</v>
      </c>
      <c r="B42" s="842" t="s">
        <v>4535</v>
      </c>
      <c r="C42" s="898" t="s">
        <v>108</v>
      </c>
      <c r="D42" s="898" t="s">
        <v>4272</v>
      </c>
      <c r="E42" s="705">
        <v>6</v>
      </c>
      <c r="F42" s="1153">
        <v>685</v>
      </c>
      <c r="G42" s="1118" t="s">
        <v>106</v>
      </c>
      <c r="H42" s="1118" t="s">
        <v>106</v>
      </c>
      <c r="I42" s="841">
        <v>42.04</v>
      </c>
      <c r="J42" s="624">
        <f t="shared" si="0"/>
        <v>1.4272121788772598</v>
      </c>
      <c r="K42" s="844">
        <v>0.15</v>
      </c>
      <c r="L42" s="854">
        <v>4</v>
      </c>
      <c r="M42" s="615">
        <f t="shared" si="1"/>
        <v>0.6</v>
      </c>
      <c r="N42" s="837" t="s">
        <v>808</v>
      </c>
      <c r="O42" s="706">
        <v>0.13</v>
      </c>
      <c r="P42" s="606">
        <v>44141</v>
      </c>
      <c r="Q42" s="606">
        <v>44151</v>
      </c>
      <c r="R42" s="615">
        <f t="shared" si="2"/>
        <v>15.384615384615378</v>
      </c>
      <c r="S42" s="673">
        <f>IF(INDEX(Historical!$D$7:$D$1257,MATCH(B42,Historical!$B$7:$B$1281,0))=0,"n/a",(INDEX(Historical!$C$7:$C$1259,MATCH(B42,Historical!$B$7:$B$1281,0))/INDEX(Historical!$D$7:$D$1257,MATCH(B42,Historical!$B$7:$B$1281,0))-1)*100)</f>
        <v>14.285714285714302</v>
      </c>
      <c r="T42" s="673">
        <f>IF(INDEX(Historical!$F$7:$F$1250,MATCH(B42,Historical!$B$7:$B$1281,0))=0,"n/a",((INDEX(Historical!$C$7:$C$1259,MATCH(B42,Historical!$B$7:$B$1281,0))/INDEX(Historical!$F$7:$F$1250,MATCH(B42,Historical!$B$7:$B$1281,0)))^(1/3)-1)*100)</f>
        <v>18.096321418390858</v>
      </c>
      <c r="U42" s="673">
        <f>IF(INDEX(Historical!$H$7:$H$1250,MATCH(B42,Historical!$B$7:$B$1281,0))=0,"n/a",((INDEX(Historical!$C$7:$C$1259,MATCH(B42,Historical!$B$7:$B$1281,0))/INDEX(Historical!$H$7:$H$1250,MATCH(B42,Historical!$B$7:$B$1281,0)))^(1/5)-1)*100)</f>
        <v>36.082210785873883</v>
      </c>
      <c r="V42" s="673" t="str">
        <f>IF(INDEX(Historical!$O$7:$O$1250,MATCH(B42,Historical!$B$7:$B$1281,0))=0,"n/a",((INDEX(Historical!$C$7:$C$1259,MATCH(B42,Historical!$B$7:$B$1281,0))/INDEX(Historical!$O$7:$O$1250,MATCH(B42,Historical!$B$7:$B$1281,0)))^(1/10)-1)*100)</f>
        <v>n/a</v>
      </c>
      <c r="W42" s="674" t="str">
        <f t="shared" si="3"/>
        <v>n/a</v>
      </c>
      <c r="X42" s="675">
        <f t="shared" si="4"/>
        <v>2.4884283300602683</v>
      </c>
      <c r="Y42" s="843"/>
      <c r="Z42" s="624">
        <f t="shared" si="5"/>
        <v>26.200873362445414</v>
      </c>
      <c r="AA42" s="853">
        <f t="shared" si="6"/>
        <v>18.358078602620086</v>
      </c>
      <c r="AB42" s="854">
        <v>12</v>
      </c>
      <c r="AC42" s="833">
        <v>2.29</v>
      </c>
      <c r="AD42" s="833">
        <v>2.2799999999999998</v>
      </c>
      <c r="AE42" s="833">
        <v>7.06</v>
      </c>
      <c r="AF42" s="833">
        <v>2.12</v>
      </c>
      <c r="AG42" s="833">
        <v>12.2</v>
      </c>
      <c r="AH42" s="833">
        <v>-1.6</v>
      </c>
      <c r="AI42" s="833">
        <v>8.25</v>
      </c>
      <c r="AJ42" s="833">
        <v>14.499999999999998</v>
      </c>
      <c r="AK42" s="833">
        <v>8</v>
      </c>
      <c r="AL42" s="845">
        <v>781.66</v>
      </c>
      <c r="AM42" s="839">
        <v>1.7000000000000002</v>
      </c>
      <c r="AN42" s="833">
        <v>0</v>
      </c>
      <c r="AO42" s="711">
        <f t="shared" si="7"/>
        <v>19.151344362131059</v>
      </c>
      <c r="AP42" s="712">
        <f t="shared" si="8"/>
        <v>37.509422964751145</v>
      </c>
      <c r="AQ42" s="855">
        <f t="shared" si="9"/>
        <v>31.519540816910265</v>
      </c>
      <c r="AR42" s="624">
        <f>INDEX(Historical!$C$7:$C$1259,MATCH(B42,Historical!$B$7:$B$1281,0))*IF(AH42="n/a",1.03,IF(AH42&lt;0,1.01,IF(AH42&gt;10,1.1,(1+AH42/100))))</f>
        <v>0.5656000000000001</v>
      </c>
      <c r="AS42" s="853">
        <f t="shared" si="10"/>
        <v>0.61226200000000008</v>
      </c>
      <c r="AT42" s="853">
        <f t="shared" si="15"/>
        <v>0.66124296000000016</v>
      </c>
      <c r="AU42" s="853">
        <f t="shared" si="15"/>
        <v>0.71414239680000025</v>
      </c>
      <c r="AV42" s="853">
        <f t="shared" si="15"/>
        <v>0.7712737885440003</v>
      </c>
      <c r="AW42" s="624">
        <f t="shared" si="12"/>
        <v>3.3245211453440007</v>
      </c>
      <c r="AX42" s="719">
        <f t="shared" si="13"/>
        <v>7.9079951126165575</v>
      </c>
      <c r="AY42" s="900">
        <v>0.95</v>
      </c>
      <c r="AZ42" s="839">
        <v>169.31</v>
      </c>
      <c r="BA42" s="839">
        <v>-5.89</v>
      </c>
      <c r="BB42" s="839">
        <v>15.939999999999998</v>
      </c>
      <c r="BC42" s="839">
        <v>58.75</v>
      </c>
      <c r="BE42" s="597">
        <v>2015</v>
      </c>
      <c r="BF42" s="865">
        <f t="shared" si="14"/>
        <v>0</v>
      </c>
      <c r="BG42" s="849">
        <v>1.4000000000000001</v>
      </c>
    </row>
    <row r="43" spans="1:59" ht="11.25" customHeight="1" x14ac:dyDescent="0.2">
      <c r="A43" s="831" t="s">
        <v>911</v>
      </c>
      <c r="B43" s="842" t="s">
        <v>912</v>
      </c>
      <c r="C43" s="898" t="s">
        <v>153</v>
      </c>
      <c r="D43" s="898" t="s">
        <v>913</v>
      </c>
      <c r="E43" s="705">
        <v>11</v>
      </c>
      <c r="F43" s="1153">
        <v>354</v>
      </c>
      <c r="G43" s="1094" t="s">
        <v>115</v>
      </c>
      <c r="H43" s="1094" t="s">
        <v>115</v>
      </c>
      <c r="I43" s="841">
        <v>248.81</v>
      </c>
      <c r="J43" s="624">
        <f t="shared" si="0"/>
        <v>2.8294682689602508</v>
      </c>
      <c r="K43" s="844">
        <v>1.76</v>
      </c>
      <c r="L43" s="854">
        <v>4</v>
      </c>
      <c r="M43" s="615">
        <f t="shared" si="1"/>
        <v>7.04</v>
      </c>
      <c r="N43" s="837" t="s">
        <v>248</v>
      </c>
      <c r="O43" s="706">
        <v>1.6</v>
      </c>
      <c r="P43" s="606">
        <v>44238</v>
      </c>
      <c r="Q43" s="606">
        <v>44263</v>
      </c>
      <c r="R43" s="615">
        <f t="shared" si="2"/>
        <v>9.9999999999999947</v>
      </c>
      <c r="S43" s="673">
        <f>IF(INDEX(Historical!$D$7:$D$1257,MATCH(B43,Historical!$B$7:$B$1281,0))=0,"n/a",(INDEX(Historical!$C$7:$C$1259,MATCH(B43,Historical!$B$7:$B$1281,0))/INDEX(Historical!$D$7:$D$1257,MATCH(B43,Historical!$B$7:$B$1281,0))-1)*100)</f>
        <v>10.344827586206895</v>
      </c>
      <c r="T43" s="673">
        <f>IF(INDEX(Historical!$F$7:$F$1250,MATCH(B43,Historical!$B$7:$B$1281,0))=0,"n/a",((INDEX(Historical!$C$7:$C$1259,MATCH(B43,Historical!$B$7:$B$1281,0))/INDEX(Historical!$F$7:$F$1250,MATCH(B43,Historical!$B$7:$B$1281,0)))^(1/3)-1)*100)</f>
        <v>11.636800399929626</v>
      </c>
      <c r="U43" s="673">
        <f>IF(INDEX(Historical!$H$7:$H$1250,MATCH(B43,Historical!$B$7:$B$1281,0))=0,"n/a",((INDEX(Historical!$C$7:$C$1259,MATCH(B43,Historical!$B$7:$B$1281,0))/INDEX(Historical!$H$7:$H$1250,MATCH(B43,Historical!$B$7:$B$1281,0)))^(1/5)-1)*100)</f>
        <v>15.159183840649648</v>
      </c>
      <c r="V43" s="673" t="str">
        <f>IF(INDEX(Historical!$O$7:$O$1250,MATCH(B43,Historical!$B$7:$B$1281,0))=0,"n/a",((INDEX(Historical!$C$7:$C$1259,MATCH(B43,Historical!$B$7:$B$1281,0))/INDEX(Historical!$O$7:$O$1250,MATCH(B43,Historical!$B$7:$B$1281,0)))^(1/10)-1)*100)</f>
        <v>n/a</v>
      </c>
      <c r="W43" s="674" t="str">
        <f t="shared" si="3"/>
        <v>n/a</v>
      </c>
      <c r="X43" s="675">
        <f t="shared" si="4"/>
        <v>2.406219657245976</v>
      </c>
      <c r="Y43" s="634"/>
      <c r="Z43" s="624">
        <f t="shared" si="5"/>
        <v>57.189277010560517</v>
      </c>
      <c r="AA43" s="853">
        <f t="shared" si="6"/>
        <v>20.212022745735172</v>
      </c>
      <c r="AB43" s="854">
        <v>12</v>
      </c>
      <c r="AC43" s="833">
        <v>12.31</v>
      </c>
      <c r="AD43" s="833">
        <v>2.89</v>
      </c>
      <c r="AE43" s="833">
        <v>5.53</v>
      </c>
      <c r="AF43" s="833">
        <v>15.4</v>
      </c>
      <c r="AG43" s="833">
        <v>71.7</v>
      </c>
      <c r="AH43" s="833">
        <v>-4.3999999999999995</v>
      </c>
      <c r="AI43" s="833">
        <v>8.34</v>
      </c>
      <c r="AJ43" s="833">
        <v>6.3</v>
      </c>
      <c r="AK43" s="833">
        <v>7.01</v>
      </c>
      <c r="AL43" s="845">
        <v>140480</v>
      </c>
      <c r="AM43" s="840">
        <v>0.2</v>
      </c>
      <c r="AN43" s="833">
        <v>3.51</v>
      </c>
      <c r="AO43" s="711">
        <f t="shared" si="7"/>
        <v>-2.2233706361252743</v>
      </c>
      <c r="AP43" s="712">
        <f t="shared" si="8"/>
        <v>17.988652109609898</v>
      </c>
      <c r="AQ43" s="855">
        <f t="shared" si="9"/>
        <v>271.94094530319165</v>
      </c>
      <c r="AR43" s="624">
        <f>INDEX(Historical!$C$7:$C$1259,MATCH(B43,Historical!$B$7:$B$1281,0))*IF(AH43="n/a",1.03,IF(AH43&lt;0,1.01,IF(AH43&gt;10,1.1,(1+AH43/100))))</f>
        <v>6.4640000000000004</v>
      </c>
      <c r="AS43" s="853">
        <f t="shared" si="10"/>
        <v>7.0030976000000003</v>
      </c>
      <c r="AT43" s="853">
        <f t="shared" si="15"/>
        <v>7.4940147417600009</v>
      </c>
      <c r="AU43" s="853">
        <f t="shared" si="15"/>
        <v>8.0193451751573779</v>
      </c>
      <c r="AV43" s="853">
        <f t="shared" si="15"/>
        <v>8.5815012719359096</v>
      </c>
      <c r="AW43" s="624">
        <f t="shared" si="12"/>
        <v>37.561958788853289</v>
      </c>
      <c r="AX43" s="719">
        <f t="shared" si="13"/>
        <v>15.096643538785937</v>
      </c>
      <c r="AY43" s="900">
        <v>0.72</v>
      </c>
      <c r="AZ43" s="839">
        <v>28.110000000000003</v>
      </c>
      <c r="BA43" s="839">
        <v>-10.08</v>
      </c>
      <c r="BB43" s="839">
        <v>4.1300000000000008</v>
      </c>
      <c r="BC43" s="839">
        <v>4.33</v>
      </c>
      <c r="BE43" s="597">
        <v>2011</v>
      </c>
      <c r="BF43" s="865">
        <f t="shared" si="14"/>
        <v>0</v>
      </c>
      <c r="BG43" s="849">
        <v>11.4</v>
      </c>
    </row>
    <row r="44" spans="1:59" ht="11.25" customHeight="1" x14ac:dyDescent="0.2">
      <c r="A44" s="848" t="s">
        <v>4459</v>
      </c>
      <c r="B44" s="842" t="s">
        <v>4432</v>
      </c>
      <c r="C44" s="898" t="s">
        <v>108</v>
      </c>
      <c r="D44" s="898" t="s">
        <v>4272</v>
      </c>
      <c r="E44" s="705">
        <v>6</v>
      </c>
      <c r="F44" s="1153">
        <v>670</v>
      </c>
      <c r="G44" s="1094" t="s">
        <v>106</v>
      </c>
      <c r="H44" s="1094" t="s">
        <v>106</v>
      </c>
      <c r="I44" s="841">
        <v>33.07</v>
      </c>
      <c r="J44" s="624">
        <f t="shared" si="0"/>
        <v>3.2657998185666766</v>
      </c>
      <c r="K44" s="844">
        <v>0.27</v>
      </c>
      <c r="L44" s="854">
        <v>4</v>
      </c>
      <c r="M44" s="615">
        <f t="shared" si="1"/>
        <v>1.08</v>
      </c>
      <c r="N44" s="837" t="s">
        <v>325</v>
      </c>
      <c r="O44" s="706">
        <v>0.25</v>
      </c>
      <c r="P44" s="1098">
        <v>43622</v>
      </c>
      <c r="Q44" s="1098">
        <v>43637</v>
      </c>
      <c r="R44" s="615">
        <f t="shared" si="2"/>
        <v>8.0000000000000071</v>
      </c>
      <c r="S44" s="673">
        <f>IF(INDEX(Historical!$D$7:$D$1257,MATCH(B44,Historical!$B$7:$B$1281,0))=0,"n/a",(INDEX(Historical!$C$7:$C$1259,MATCH(B44,Historical!$B$7:$B$1281,0))/INDEX(Historical!$D$7:$D$1257,MATCH(B44,Historical!$B$7:$B$1281,0))-1)*100)</f>
        <v>3.8461538461538547</v>
      </c>
      <c r="T44" s="673">
        <f>IF(INDEX(Historical!$F$7:$F$1250,MATCH(B44,Historical!$B$7:$B$1281,0))=0,"n/a",((INDEX(Historical!$C$7:$C$1259,MATCH(B44,Historical!$B$7:$B$1281,0))/INDEX(Historical!$F$7:$F$1250,MATCH(B44,Historical!$B$7:$B$1281,0)))^(1/3)-1)*100)</f>
        <v>3.6455531628109883</v>
      </c>
      <c r="U44" s="673">
        <f>IF(INDEX(Historical!$H$7:$H$1250,MATCH(B44,Historical!$B$7:$B$1281,0))=0,"n/a",((INDEX(Historical!$C$7:$C$1259,MATCH(B44,Historical!$B$7:$B$1281,0))/INDEX(Historical!$H$7:$H$1250,MATCH(B44,Historical!$B$7:$B$1281,0)))^(1/5)-1)*100)</f>
        <v>3.0358033101851145</v>
      </c>
      <c r="V44" s="673">
        <f>IF(INDEX(Historical!$O$7:$O$1250,MATCH(B44,Historical!$B$7:$B$1281,0))=0,"n/a",((INDEX(Historical!$C$7:$C$1259,MATCH(B44,Historical!$B$7:$B$1281,0))/INDEX(Historical!$O$7:$O$1250,MATCH(B44,Historical!$B$7:$B$1281,0)))^(1/10)-1)*100)</f>
        <v>1.6163503659659906</v>
      </c>
      <c r="W44" s="674">
        <f t="shared" si="3"/>
        <v>1.8781839470620014</v>
      </c>
      <c r="X44" s="675">
        <f t="shared" si="4"/>
        <v>0.31622951147761613</v>
      </c>
      <c r="Y44" s="646" t="s">
        <v>4571</v>
      </c>
      <c r="Z44" s="624">
        <f t="shared" si="5"/>
        <v>39.560439560439562</v>
      </c>
      <c r="AA44" s="853">
        <f t="shared" si="6"/>
        <v>12.113553113553113</v>
      </c>
      <c r="AB44" s="854">
        <v>12</v>
      </c>
      <c r="AC44" s="833">
        <v>2.73</v>
      </c>
      <c r="AD44" s="833">
        <v>3.07</v>
      </c>
      <c r="AE44" s="833">
        <v>3.73</v>
      </c>
      <c r="AF44" s="833">
        <v>1.0900000000000001</v>
      </c>
      <c r="AG44" s="833">
        <v>9.1</v>
      </c>
      <c r="AH44" s="833">
        <v>37.9</v>
      </c>
      <c r="AI44" s="833">
        <v>-5.8000000000000007</v>
      </c>
      <c r="AJ44" s="833">
        <v>9.6</v>
      </c>
      <c r="AK44" s="833">
        <v>4</v>
      </c>
      <c r="AL44" s="845">
        <v>357.72</v>
      </c>
      <c r="AM44" s="839">
        <v>3.5999999999999996</v>
      </c>
      <c r="AN44" s="833">
        <v>0.11</v>
      </c>
      <c r="AO44" s="711">
        <f t="shared" si="7"/>
        <v>-5.8119499848013216</v>
      </c>
      <c r="AP44" s="712">
        <f t="shared" si="8"/>
        <v>6.3016031287517915</v>
      </c>
      <c r="AQ44" s="855">
        <f t="shared" si="9"/>
        <v>-23.394885886492489</v>
      </c>
      <c r="AR44" s="624">
        <f>INDEX(Historical!$C$7:$C$1259,MATCH(B44,Historical!$B$7:$B$1281,0))*IF(AH44="n/a",1.03,IF(AH44&lt;0,1.01,IF(AH44&gt;10,1.1,(1+AH44/100))))</f>
        <v>1.1880000000000002</v>
      </c>
      <c r="AS44" s="853">
        <f t="shared" si="10"/>
        <v>1.1998800000000003</v>
      </c>
      <c r="AT44" s="853">
        <f t="shared" si="15"/>
        <v>1.2478752000000004</v>
      </c>
      <c r="AU44" s="853">
        <f t="shared" si="15"/>
        <v>1.2977902080000006</v>
      </c>
      <c r="AV44" s="853">
        <f t="shared" si="15"/>
        <v>1.3497018163200005</v>
      </c>
      <c r="AW44" s="624">
        <f t="shared" si="12"/>
        <v>6.2832472243200019</v>
      </c>
      <c r="AX44" s="719">
        <f t="shared" si="13"/>
        <v>18.999840412216514</v>
      </c>
      <c r="AY44" s="900">
        <v>1.1599999999999999</v>
      </c>
      <c r="AZ44" s="839">
        <v>78.430000000000007</v>
      </c>
      <c r="BA44" s="839">
        <v>-9.4</v>
      </c>
      <c r="BB44" s="839">
        <v>5.27</v>
      </c>
      <c r="BC44" s="839">
        <v>27.200000000000003</v>
      </c>
      <c r="BE44" s="597">
        <v>2015</v>
      </c>
      <c r="BF44" s="865">
        <f t="shared" si="14"/>
        <v>0</v>
      </c>
      <c r="BG44" s="849">
        <v>1.0999999999999999</v>
      </c>
    </row>
    <row r="45" spans="1:59" ht="11.25" customHeight="1" x14ac:dyDescent="0.2">
      <c r="A45" s="838" t="s">
        <v>414</v>
      </c>
      <c r="B45" s="842" t="s">
        <v>415</v>
      </c>
      <c r="C45" s="898" t="s">
        <v>108</v>
      </c>
      <c r="D45" s="898" t="s">
        <v>4268</v>
      </c>
      <c r="E45" s="705">
        <v>16</v>
      </c>
      <c r="F45" s="1153">
        <v>235</v>
      </c>
      <c r="G45" s="1126" t="s">
        <v>115</v>
      </c>
      <c r="H45" s="1126" t="s">
        <v>115</v>
      </c>
      <c r="I45" s="841">
        <v>232.45</v>
      </c>
      <c r="J45" s="624">
        <f t="shared" si="0"/>
        <v>1.7896321789632179</v>
      </c>
      <c r="K45" s="844">
        <v>1.04</v>
      </c>
      <c r="L45" s="854">
        <v>4</v>
      </c>
      <c r="M45" s="615">
        <f t="shared" si="1"/>
        <v>4.16</v>
      </c>
      <c r="N45" s="837" t="s">
        <v>236</v>
      </c>
      <c r="O45" s="706">
        <v>0.97</v>
      </c>
      <c r="P45" s="1029">
        <v>43966</v>
      </c>
      <c r="Q45" s="1029">
        <v>43980</v>
      </c>
      <c r="R45" s="615">
        <f t="shared" si="2"/>
        <v>7.2164948453608311</v>
      </c>
      <c r="S45" s="673">
        <f>IF(INDEX(Historical!$D$7:$D$1257,MATCH(B45,Historical!$B$7:$B$1281,0))=0,"n/a",(INDEX(Historical!$C$7:$C$1259,MATCH(B45,Historical!$B$7:$B$1281,0))/INDEX(Historical!$D$7:$D$1257,MATCH(B45,Historical!$B$7:$B$1281,0))-1)*100)</f>
        <v>7.3490813648293907</v>
      </c>
      <c r="T45" s="673">
        <f>IF(INDEX(Historical!$F$7:$F$1250,MATCH(B45,Historical!$B$7:$B$1281,0))=0,"n/a",((INDEX(Historical!$C$7:$C$1259,MATCH(B45,Historical!$B$7:$B$1281,0))/INDEX(Historical!$F$7:$F$1250,MATCH(B45,Historical!$B$7:$B$1281,0)))^(1/3)-1)*100)</f>
        <v>8.0752127838050747</v>
      </c>
      <c r="U45" s="673">
        <f>IF(INDEX(Historical!$H$7:$H$1250,MATCH(B45,Historical!$B$7:$B$1281,0))=0,"n/a",((INDEX(Historical!$C$7:$C$1259,MATCH(B45,Historical!$B$7:$B$1281,0))/INDEX(Historical!$H$7:$H$1250,MATCH(B45,Historical!$B$7:$B$1281,0)))^(1/5)-1)*100)</f>
        <v>9.5682458464913402</v>
      </c>
      <c r="V45" s="673">
        <f>IF(INDEX(Historical!$O$7:$O$1250,MATCH(B45,Historical!$B$7:$B$1281,0))=0,"n/a",((INDEX(Historical!$C$7:$C$1259,MATCH(B45,Historical!$B$7:$B$1281,0))/INDEX(Historical!$O$7:$O$1250,MATCH(B45,Historical!$B$7:$B$1281,0)))^(1/10)-1)*100)</f>
        <v>19.136955021584832</v>
      </c>
      <c r="W45" s="674">
        <f t="shared" si="3"/>
        <v>0.49998789440113045</v>
      </c>
      <c r="X45" s="675">
        <f t="shared" si="4"/>
        <v>1.2589797166435974</v>
      </c>
      <c r="Y45" s="638"/>
      <c r="Z45" s="624">
        <f t="shared" si="5"/>
        <v>35.046335299073299</v>
      </c>
      <c r="AA45" s="853">
        <f t="shared" si="6"/>
        <v>19.582982308340355</v>
      </c>
      <c r="AB45" s="854">
        <v>12</v>
      </c>
      <c r="AC45" s="833">
        <v>11.87</v>
      </c>
      <c r="AD45" s="833">
        <v>1.94</v>
      </c>
      <c r="AE45" s="833">
        <v>2.2200000000000002</v>
      </c>
      <c r="AF45" s="833">
        <v>4.79</v>
      </c>
      <c r="AG45" s="833">
        <v>24.4</v>
      </c>
      <c r="AH45" s="833">
        <v>-12.3</v>
      </c>
      <c r="AI45" s="833">
        <v>10.280000000000001</v>
      </c>
      <c r="AJ45" s="833">
        <v>7.6</v>
      </c>
      <c r="AK45" s="833">
        <v>10.11</v>
      </c>
      <c r="AL45" s="845">
        <v>26570</v>
      </c>
      <c r="AM45" s="839">
        <v>0.3</v>
      </c>
      <c r="AN45" s="833">
        <v>3.85</v>
      </c>
      <c r="AO45" s="711">
        <f t="shared" si="7"/>
        <v>-8.2251042828857965</v>
      </c>
      <c r="AP45" s="712">
        <f t="shared" si="8"/>
        <v>11.357878025454559</v>
      </c>
      <c r="AQ45" s="855">
        <f t="shared" si="9"/>
        <v>104.18127594746163</v>
      </c>
      <c r="AR45" s="624">
        <f>INDEX(Historical!$C$7:$C$1259,MATCH(B45,Historical!$B$7:$B$1281,0))*IF(AH45="n/a",1.03,IF(AH45&lt;0,1.01,IF(AH45&gt;10,1.1,(1+AH45/100))))</f>
        <v>4.1308999999999996</v>
      </c>
      <c r="AS45" s="853">
        <f t="shared" si="10"/>
        <v>4.54399</v>
      </c>
      <c r="AT45" s="853">
        <f t="shared" si="15"/>
        <v>4.9983890000000004</v>
      </c>
      <c r="AU45" s="853">
        <f t="shared" si="15"/>
        <v>5.4982279000000007</v>
      </c>
      <c r="AV45" s="853">
        <f t="shared" si="15"/>
        <v>6.0480506900000011</v>
      </c>
      <c r="AW45" s="624">
        <f t="shared" si="12"/>
        <v>25.219557590000001</v>
      </c>
      <c r="AX45" s="719">
        <f t="shared" si="13"/>
        <v>10.849454760163477</v>
      </c>
      <c r="AY45" s="900">
        <v>1.69</v>
      </c>
      <c r="AZ45" s="839">
        <v>162.51</v>
      </c>
      <c r="BA45" s="839">
        <v>-1.69</v>
      </c>
      <c r="BB45" s="839">
        <v>6.0600000000000005</v>
      </c>
      <c r="BC45" s="839">
        <v>28.93</v>
      </c>
      <c r="BE45" s="597">
        <v>2005</v>
      </c>
      <c r="BF45" s="865">
        <f t="shared" si="14"/>
        <v>1</v>
      </c>
      <c r="BG45" s="849">
        <v>1</v>
      </c>
    </row>
    <row r="46" spans="1:59" ht="11.25" customHeight="1" x14ac:dyDescent="0.2">
      <c r="A46" s="838" t="s">
        <v>907</v>
      </c>
      <c r="B46" s="842" t="s">
        <v>908</v>
      </c>
      <c r="C46" s="898" t="s">
        <v>108</v>
      </c>
      <c r="D46" s="898" t="s">
        <v>118</v>
      </c>
      <c r="E46" s="705">
        <v>9</v>
      </c>
      <c r="F46" s="1153">
        <v>528</v>
      </c>
      <c r="G46" s="1125" t="s">
        <v>106</v>
      </c>
      <c r="H46" s="1125" t="s">
        <v>106</v>
      </c>
      <c r="I46" s="841">
        <v>64</v>
      </c>
      <c r="J46" s="624">
        <f t="shared" si="0"/>
        <v>1.8124999999999998</v>
      </c>
      <c r="K46" s="844">
        <v>0.28999999999999998</v>
      </c>
      <c r="L46" s="854">
        <v>4</v>
      </c>
      <c r="M46" s="615">
        <f t="shared" si="1"/>
        <v>1.1599999999999999</v>
      </c>
      <c r="N46" s="837" t="s">
        <v>593</v>
      </c>
      <c r="O46" s="706">
        <v>0.27</v>
      </c>
      <c r="P46" s="606">
        <v>44266</v>
      </c>
      <c r="Q46" s="606">
        <v>44281</v>
      </c>
      <c r="R46" s="615">
        <f t="shared" si="2"/>
        <v>7.4074074074073932</v>
      </c>
      <c r="S46" s="673">
        <f>IF(INDEX(Historical!$D$7:$D$1257,MATCH(B46,Historical!$B$7:$B$1281,0))=0,"n/a",(INDEX(Historical!$C$7:$C$1259,MATCH(B46,Historical!$B$7:$B$1281,0))/INDEX(Historical!$D$7:$D$1257,MATCH(B46,Historical!$B$7:$B$1281,0))-1)*100)</f>
        <v>8.0000000000000071</v>
      </c>
      <c r="T46" s="673">
        <f>IF(INDEX(Historical!$F$7:$F$1250,MATCH(B46,Historical!$B$7:$B$1281,0))=0,"n/a",((INDEX(Historical!$C$7:$C$1259,MATCH(B46,Historical!$B$7:$B$1281,0))/INDEX(Historical!$F$7:$F$1250,MATCH(B46,Historical!$B$7:$B$1281,0)))^(1/3)-1)*100)</f>
        <v>10.520944959211608</v>
      </c>
      <c r="U46" s="673">
        <f>IF(INDEX(Historical!$H$7:$H$1250,MATCH(B46,Historical!$B$7:$B$1281,0))=0,"n/a",((INDEX(Historical!$C$7:$C$1259,MATCH(B46,Historical!$B$7:$B$1281,0))/INDEX(Historical!$H$7:$H$1250,MATCH(B46,Historical!$B$7:$B$1281,0)))^(1/5)-1)*100)</f>
        <v>12.474611314209483</v>
      </c>
      <c r="V46" s="673" t="str">
        <f>IF(INDEX(Historical!$O$7:$O$1250,MATCH(B46,Historical!$B$7:$B$1281,0))=0,"n/a",((INDEX(Historical!$C$7:$C$1259,MATCH(B46,Historical!$B$7:$B$1281,0))/INDEX(Historical!$O$7:$O$1250,MATCH(B46,Historical!$B$7:$B$1281,0)))^(1/10)-1)*100)</f>
        <v>n/a</v>
      </c>
      <c r="W46" s="674" t="str">
        <f t="shared" si="3"/>
        <v>n/a</v>
      </c>
      <c r="X46" s="675">
        <f t="shared" si="4"/>
        <v>3.1986182856947392</v>
      </c>
      <c r="Y46" s="637"/>
      <c r="Z46" s="624">
        <f t="shared" si="5"/>
        <v>25.950782997762861</v>
      </c>
      <c r="AA46" s="853">
        <f t="shared" si="6"/>
        <v>14.317673378076064</v>
      </c>
      <c r="AB46" s="854">
        <v>12</v>
      </c>
      <c r="AC46" s="833">
        <v>4.47</v>
      </c>
      <c r="AD46" s="833">
        <v>1.45</v>
      </c>
      <c r="AE46" s="833">
        <v>3.65</v>
      </c>
      <c r="AF46" s="833">
        <v>2.84</v>
      </c>
      <c r="AG46" s="833">
        <v>19</v>
      </c>
      <c r="AH46" s="833">
        <v>-6.7</v>
      </c>
      <c r="AI46" s="833">
        <v>-1.6099999999999999</v>
      </c>
      <c r="AJ46" s="833">
        <v>3.9</v>
      </c>
      <c r="AK46" s="833">
        <v>10</v>
      </c>
      <c r="AL46" s="845">
        <v>1240</v>
      </c>
      <c r="AM46" s="839">
        <v>0.4</v>
      </c>
      <c r="AN46" s="833">
        <v>0</v>
      </c>
      <c r="AO46" s="711">
        <f t="shared" si="7"/>
        <v>-3.0562063866581113E-2</v>
      </c>
      <c r="AP46" s="712">
        <f t="shared" si="8"/>
        <v>14.287111314209483</v>
      </c>
      <c r="AQ46" s="855">
        <f t="shared" si="9"/>
        <v>34.432457049356643</v>
      </c>
      <c r="AR46" s="624">
        <f>INDEX(Historical!$C$7:$C$1259,MATCH(B46,Historical!$B$7:$B$1281,0))*IF(AH46="n/a",1.03,IF(AH46&lt;0,1.01,IF(AH46&gt;10,1.1,(1+AH46/100))))</f>
        <v>1.0908</v>
      </c>
      <c r="AS46" s="853">
        <f t="shared" si="10"/>
        <v>1.1017079999999999</v>
      </c>
      <c r="AT46" s="853">
        <f t="shared" si="15"/>
        <v>1.2118788</v>
      </c>
      <c r="AU46" s="853">
        <f t="shared" si="15"/>
        <v>1.3330666800000002</v>
      </c>
      <c r="AV46" s="853">
        <f t="shared" si="15"/>
        <v>1.4663733480000003</v>
      </c>
      <c r="AW46" s="624">
        <f t="shared" si="12"/>
        <v>6.2038268280000004</v>
      </c>
      <c r="AX46" s="719">
        <f t="shared" si="13"/>
        <v>9.69347941875</v>
      </c>
      <c r="AY46" s="900">
        <v>0.37</v>
      </c>
      <c r="AZ46" s="839">
        <v>24.13</v>
      </c>
      <c r="BA46" s="839">
        <v>-3.37</v>
      </c>
      <c r="BB46" s="839">
        <v>6.4600000000000009</v>
      </c>
      <c r="BC46" s="839">
        <v>9.42</v>
      </c>
      <c r="BE46" s="597">
        <v>2013</v>
      </c>
      <c r="BF46" s="865">
        <f t="shared" si="14"/>
        <v>0</v>
      </c>
      <c r="BG46" s="849">
        <v>5.7</v>
      </c>
    </row>
    <row r="47" spans="1:59" ht="11.25" customHeight="1" x14ac:dyDescent="0.2">
      <c r="A47" s="847" t="s">
        <v>905</v>
      </c>
      <c r="B47" s="842" t="s">
        <v>906</v>
      </c>
      <c r="C47" s="898" t="s">
        <v>4253</v>
      </c>
      <c r="D47" s="898" t="s">
        <v>4254</v>
      </c>
      <c r="E47" s="705">
        <v>11</v>
      </c>
      <c r="F47" s="1153">
        <v>382</v>
      </c>
      <c r="G47" s="1153" t="s">
        <v>106</v>
      </c>
      <c r="H47" s="1153" t="s">
        <v>106</v>
      </c>
      <c r="I47" s="841">
        <v>239.06</v>
      </c>
      <c r="J47" s="624">
        <f t="shared" si="0"/>
        <v>2.0747929390111266</v>
      </c>
      <c r="K47" s="844">
        <v>1.24</v>
      </c>
      <c r="L47" s="854">
        <v>4</v>
      </c>
      <c r="M47" s="615">
        <f t="shared" si="1"/>
        <v>4.96</v>
      </c>
      <c r="N47" s="837" t="s">
        <v>4004</v>
      </c>
      <c r="O47" s="706">
        <v>1.21</v>
      </c>
      <c r="P47" s="606">
        <v>44298</v>
      </c>
      <c r="Q47" s="606">
        <v>44315</v>
      </c>
      <c r="R47" s="615">
        <f t="shared" si="2"/>
        <v>2.4793388429752086</v>
      </c>
      <c r="S47" s="673">
        <f>IF(INDEX(Historical!$D$7:$D$1257,MATCH(B47,Historical!$B$7:$B$1281,0))=0,"n/a",(INDEX(Historical!$C$7:$C$1259,MATCH(B47,Historical!$B$7:$B$1281,0))/INDEX(Historical!$D$7:$D$1257,MATCH(B47,Historical!$B$7:$B$1281,0))-1)*100)</f>
        <v>19.944598337950147</v>
      </c>
      <c r="T47" s="673">
        <f>IF(INDEX(Historical!$F$7:$F$1250,MATCH(B47,Historical!$B$7:$B$1281,0))=0,"n/a",((INDEX(Historical!$C$7:$C$1259,MATCH(B47,Historical!$B$7:$B$1281,0))/INDEX(Historical!$F$7:$F$1250,MATCH(B47,Historical!$B$7:$B$1281,0)))^(1/3)-1)*100)</f>
        <v>17.931002350876991</v>
      </c>
      <c r="U47" s="673">
        <f>IF(INDEX(Historical!$H$7:$H$1250,MATCH(B47,Historical!$B$7:$B$1281,0))=0,"n/a",((INDEX(Historical!$C$7:$C$1259,MATCH(B47,Historical!$B$7:$B$1281,0))/INDEX(Historical!$H$7:$H$1250,MATCH(B47,Historical!$B$7:$B$1281,0)))^(1/5)-1)*100)</f>
        <v>19.05889960615319</v>
      </c>
      <c r="V47" s="673" t="str">
        <f>IF(INDEX(Historical!$O$7:$O$1250,MATCH(B47,Historical!$B$7:$B$1281,0))=0,"n/a",((INDEX(Historical!$C$7:$C$1259,MATCH(B47,Historical!$B$7:$B$1281,0))/INDEX(Historical!$O$7:$O$1250,MATCH(B47,Historical!$B$7:$B$1281,0)))^(1/10)-1)*100)</f>
        <v>n/a</v>
      </c>
      <c r="W47" s="674" t="str">
        <f t="shared" si="3"/>
        <v>n/a</v>
      </c>
      <c r="X47" s="675">
        <f t="shared" si="4"/>
        <v>0.87026938840882151</v>
      </c>
      <c r="Y47" s="843" t="s">
        <v>3939</v>
      </c>
      <c r="Z47" s="624">
        <f t="shared" si="5"/>
        <v>130.87071240105541</v>
      </c>
      <c r="AA47" s="853">
        <f t="shared" si="6"/>
        <v>63.07651715039578</v>
      </c>
      <c r="AB47" s="854">
        <v>12</v>
      </c>
      <c r="AC47" s="833">
        <v>3.79</v>
      </c>
      <c r="AD47" s="833">
        <v>3.61</v>
      </c>
      <c r="AE47" s="833">
        <v>12.47</v>
      </c>
      <c r="AF47" s="833">
        <v>25.75</v>
      </c>
      <c r="AG47" s="833">
        <v>44.800000000000004</v>
      </c>
      <c r="AH47" s="833">
        <v>-10.6</v>
      </c>
      <c r="AI47" s="833">
        <v>10.48</v>
      </c>
      <c r="AJ47" s="833">
        <v>21.9</v>
      </c>
      <c r="AK47" s="833">
        <v>17.309999999999999</v>
      </c>
      <c r="AL47" s="845">
        <v>100270</v>
      </c>
      <c r="AM47" s="839">
        <v>0.2</v>
      </c>
      <c r="AN47" s="833">
        <v>7.15</v>
      </c>
      <c r="AO47" s="711">
        <f t="shared" si="7"/>
        <v>-41.942824605231465</v>
      </c>
      <c r="AP47" s="712">
        <f t="shared" si="8"/>
        <v>21.133692545164315</v>
      </c>
      <c r="AQ47" s="855">
        <f t="shared" si="9"/>
        <v>749.63268315004893</v>
      </c>
      <c r="AR47" s="624">
        <f>INDEX(Historical!$C$7:$C$1259,MATCH(B47,Historical!$B$7:$B$1281,0))*IF(AH47="n/a",1.03,IF(AH47&lt;0,1.01,IF(AH47&gt;10,1.1,(1+AH47/100))))</f>
        <v>4.3733000000000004</v>
      </c>
      <c r="AS47" s="853">
        <f t="shared" si="10"/>
        <v>4.8106300000000006</v>
      </c>
      <c r="AT47" s="853">
        <f t="shared" ref="AT47:AV66" si="16">IF($AK47="n/a",1.03*AS47,IF($AK47&lt;0,1.01*AS47,IF($AK47&gt;10,1.1*AS47,(1+$AK47/100)*AS47)))</f>
        <v>5.2916930000000013</v>
      </c>
      <c r="AU47" s="853">
        <f t="shared" si="16"/>
        <v>5.8208623000000017</v>
      </c>
      <c r="AV47" s="853">
        <f t="shared" si="16"/>
        <v>6.4029485300000024</v>
      </c>
      <c r="AW47" s="624">
        <f t="shared" si="12"/>
        <v>26.699433830000007</v>
      </c>
      <c r="AX47" s="719">
        <f t="shared" si="13"/>
        <v>11.168507416548151</v>
      </c>
      <c r="AY47" s="900">
        <v>0.19</v>
      </c>
      <c r="AZ47" s="839">
        <v>21.04</v>
      </c>
      <c r="BA47" s="839">
        <v>-12.17</v>
      </c>
      <c r="BB47" s="839">
        <v>7.02</v>
      </c>
      <c r="BC47" s="839">
        <v>0.53</v>
      </c>
      <c r="BE47" s="597">
        <v>2011</v>
      </c>
      <c r="BF47" s="865">
        <f t="shared" si="14"/>
        <v>0</v>
      </c>
      <c r="BG47" s="849">
        <v>4</v>
      </c>
    </row>
    <row r="48" spans="1:59" s="744" customFormat="1" ht="11.25" customHeight="1" x14ac:dyDescent="0.2">
      <c r="A48" s="726" t="s">
        <v>426</v>
      </c>
      <c r="B48" s="751" t="s">
        <v>427</v>
      </c>
      <c r="C48" s="898" t="s">
        <v>128</v>
      </c>
      <c r="D48" s="898" t="s">
        <v>4269</v>
      </c>
      <c r="E48" s="727">
        <v>18</v>
      </c>
      <c r="F48" s="1153">
        <v>185</v>
      </c>
      <c r="G48" s="1152" t="s">
        <v>37</v>
      </c>
      <c r="H48" s="1152" t="s">
        <v>115</v>
      </c>
      <c r="I48" s="728">
        <v>27.38</v>
      </c>
      <c r="J48" s="729">
        <f t="shared" si="0"/>
        <v>2.556610664718773</v>
      </c>
      <c r="K48" s="730">
        <v>0.17499999999999999</v>
      </c>
      <c r="L48" s="731">
        <v>4</v>
      </c>
      <c r="M48" s="732">
        <f t="shared" si="1"/>
        <v>0.7</v>
      </c>
      <c r="N48" s="733" t="s">
        <v>223</v>
      </c>
      <c r="O48" s="734">
        <v>0.17</v>
      </c>
      <c r="P48" s="1097">
        <v>43829</v>
      </c>
      <c r="Q48" s="1097">
        <v>43852</v>
      </c>
      <c r="R48" s="732">
        <f t="shared" si="2"/>
        <v>2.9411764705882213</v>
      </c>
      <c r="S48" s="673">
        <f>IF(INDEX(Historical!$D$7:$D$1257,MATCH(B48,Historical!$B$7:$B$1281,0))=0,"n/a",(INDEX(Historical!$C$7:$C$1259,MATCH(B48,Historical!$B$7:$B$1281,0))/INDEX(Historical!$D$7:$D$1257,MATCH(B48,Historical!$B$7:$B$1281,0))-1)*100)</f>
        <v>2.9411764705882248</v>
      </c>
      <c r="T48" s="673">
        <f>IF(INDEX(Historical!$F$7:$F$1250,MATCH(B48,Historical!$B$7:$B$1281,0))=0,"n/a",((INDEX(Historical!$C$7:$C$1259,MATCH(B48,Historical!$B$7:$B$1281,0))/INDEX(Historical!$F$7:$F$1250,MATCH(B48,Historical!$B$7:$B$1281,0)))^(1/3)-1)*100)</f>
        <v>3.0321324952139239</v>
      </c>
      <c r="U48" s="673">
        <f>IF(INDEX(Historical!$H$7:$H$1250,MATCH(B48,Historical!$B$7:$B$1281,0))=0,"n/a",((INDEX(Historical!$C$7:$C$1259,MATCH(B48,Historical!$B$7:$B$1281,0))/INDEX(Historical!$H$7:$H$1250,MATCH(B48,Historical!$B$7:$B$1281,0)))^(1/5)-1)*100)</f>
        <v>4.5639552591273169</v>
      </c>
      <c r="V48" s="673">
        <f>IF(INDEX(Historical!$O$7:$O$1250,MATCH(B48,Historical!$B$7:$B$1281,0))=0,"n/a",((INDEX(Historical!$C$7:$C$1259,MATCH(B48,Historical!$B$7:$B$1281,0))/INDEX(Historical!$O$7:$O$1250,MATCH(B48,Historical!$B$7:$B$1281,0)))^(1/10)-1)*100)</f>
        <v>11.375925340630499</v>
      </c>
      <c r="W48" s="674">
        <f t="shared" si="3"/>
        <v>0.40119419937001488</v>
      </c>
      <c r="X48" s="675">
        <f t="shared" si="4"/>
        <v>0.22706245070285158</v>
      </c>
      <c r="Y48" s="1194"/>
      <c r="Z48" s="729">
        <f t="shared" si="5"/>
        <v>333.33333333333331</v>
      </c>
      <c r="AA48" s="736">
        <f t="shared" si="6"/>
        <v>130.38095238095238</v>
      </c>
      <c r="AB48" s="731">
        <v>12</v>
      </c>
      <c r="AC48" s="737">
        <v>0.21</v>
      </c>
      <c r="AD48" s="737">
        <v>16.45</v>
      </c>
      <c r="AE48" s="737">
        <v>0.11</v>
      </c>
      <c r="AF48" s="737">
        <v>0.96</v>
      </c>
      <c r="AG48" s="737">
        <v>0.8</v>
      </c>
      <c r="AH48" s="746">
        <v>-57.999999999999993</v>
      </c>
      <c r="AI48" s="746">
        <v>30.009999999999998</v>
      </c>
      <c r="AJ48" s="737">
        <v>20.100000000000001</v>
      </c>
      <c r="AK48" s="737">
        <v>8</v>
      </c>
      <c r="AL48" s="845">
        <v>903.68</v>
      </c>
      <c r="AM48" s="739">
        <v>2.9000000000000004</v>
      </c>
      <c r="AN48" s="737">
        <v>1.45</v>
      </c>
      <c r="AO48" s="740">
        <f t="shared" si="7"/>
        <v>-123.26038645710629</v>
      </c>
      <c r="AP48" s="741">
        <f t="shared" si="8"/>
        <v>7.1205659238460903</v>
      </c>
      <c r="AQ48" s="742">
        <f t="shared" si="9"/>
        <v>135.85844557532033</v>
      </c>
      <c r="AR48" s="624">
        <f>INDEX(Historical!$C$7:$C$1259,MATCH(B48,Historical!$B$7:$B$1281,0))*IF(AH48="n/a",1.03,IF(AH48&lt;0,1.01,IF(AH48&gt;10,1.1,(1+AH48/100))))</f>
        <v>0.70699999999999996</v>
      </c>
      <c r="AS48" s="736">
        <f t="shared" si="10"/>
        <v>0.77770000000000006</v>
      </c>
      <c r="AT48" s="736">
        <f t="shared" si="16"/>
        <v>0.83991600000000011</v>
      </c>
      <c r="AU48" s="736">
        <f t="shared" si="16"/>
        <v>0.90710928000000013</v>
      </c>
      <c r="AV48" s="736">
        <f t="shared" si="16"/>
        <v>0.97967802240000024</v>
      </c>
      <c r="AW48" s="729">
        <f t="shared" si="12"/>
        <v>4.2114033024000008</v>
      </c>
      <c r="AX48" s="743">
        <f t="shared" si="13"/>
        <v>15.381312280496717</v>
      </c>
      <c r="AY48" s="901">
        <v>0.69</v>
      </c>
      <c r="AZ48" s="739">
        <v>147.78</v>
      </c>
      <c r="BA48" s="739">
        <v>-11.19</v>
      </c>
      <c r="BB48" s="739">
        <v>2.13</v>
      </c>
      <c r="BC48" s="739">
        <v>29.48</v>
      </c>
      <c r="BD48" s="875"/>
      <c r="BE48" s="597">
        <v>2003</v>
      </c>
      <c r="BF48" s="865">
        <f t="shared" si="14"/>
        <v>1</v>
      </c>
      <c r="BG48" s="793">
        <v>0.2</v>
      </c>
    </row>
    <row r="49" spans="1:59" ht="11.25" customHeight="1" x14ac:dyDescent="0.2">
      <c r="A49" s="831" t="s">
        <v>921</v>
      </c>
      <c r="B49" s="842" t="s">
        <v>922</v>
      </c>
      <c r="C49" s="898" t="s">
        <v>153</v>
      </c>
      <c r="D49" s="898" t="s">
        <v>4255</v>
      </c>
      <c r="E49" s="705">
        <v>11</v>
      </c>
      <c r="F49" s="1153">
        <v>367</v>
      </c>
      <c r="G49" s="1116" t="s">
        <v>106</v>
      </c>
      <c r="H49" s="1116" t="s">
        <v>106</v>
      </c>
      <c r="I49" s="841">
        <v>358.95</v>
      </c>
      <c r="J49" s="624">
        <f t="shared" si="0"/>
        <v>1.2592283047778241</v>
      </c>
      <c r="K49" s="844">
        <v>1.1299999999999999</v>
      </c>
      <c r="L49" s="854">
        <v>4</v>
      </c>
      <c r="M49" s="615">
        <f t="shared" si="1"/>
        <v>4.5199999999999996</v>
      </c>
      <c r="N49" s="837" t="s">
        <v>593</v>
      </c>
      <c r="O49" s="706">
        <v>0.95</v>
      </c>
      <c r="P49" s="606">
        <v>44264</v>
      </c>
      <c r="Q49" s="606">
        <v>44280</v>
      </c>
      <c r="R49" s="615">
        <f t="shared" si="2"/>
        <v>18.947368421052627</v>
      </c>
      <c r="S49" s="673">
        <f>IF(INDEX(Historical!$D$7:$D$1257,MATCH(B49,Historical!$B$7:$B$1281,0))=0,"n/a",(INDEX(Historical!$C$7:$C$1259,MATCH(B49,Historical!$B$7:$B$1281,0))/INDEX(Historical!$D$7:$D$1257,MATCH(B49,Historical!$B$7:$B$1281,0))-1)*100)</f>
        <v>18.749999999999979</v>
      </c>
      <c r="T49" s="673">
        <f>IF(INDEX(Historical!$F$7:$F$1250,MATCH(B49,Historical!$B$7:$B$1281,0))=0,"n/a",((INDEX(Historical!$C$7:$C$1259,MATCH(B49,Historical!$B$7:$B$1281,0))/INDEX(Historical!$F$7:$F$1250,MATCH(B49,Historical!$B$7:$B$1281,0)))^(1/3)-1)*100)</f>
        <v>12.065846893298771</v>
      </c>
      <c r="U49" s="673">
        <f>IF(INDEX(Historical!$H$7:$H$1250,MATCH(B49,Historical!$B$7:$B$1281,0))=0,"n/a",((INDEX(Historical!$C$7:$C$1259,MATCH(B49,Historical!$B$7:$B$1281,0))/INDEX(Historical!$H$7:$H$1250,MATCH(B49,Historical!$B$7:$B$1281,0)))^(1/5)-1)*100)</f>
        <v>8.7348394571074905</v>
      </c>
      <c r="V49" s="673" t="str">
        <f>IF(INDEX(Historical!$O$7:$O$1250,MATCH(B49,Historical!$B$7:$B$1281,0))=0,"n/a",((INDEX(Historical!$C$7:$C$1259,MATCH(B49,Historical!$B$7:$B$1281,0))/INDEX(Historical!$O$7:$O$1250,MATCH(B49,Historical!$B$7:$B$1281,0)))^(1/10)-1)*100)</f>
        <v>n/a</v>
      </c>
      <c r="W49" s="674" t="str">
        <f t="shared" si="3"/>
        <v>n/a</v>
      </c>
      <c r="X49" s="675">
        <f t="shared" si="4"/>
        <v>0.62840571633866826</v>
      </c>
      <c r="Y49" s="631"/>
      <c r="Z49" s="624">
        <f t="shared" si="5"/>
        <v>25.223214285714278</v>
      </c>
      <c r="AA49" s="853">
        <f t="shared" si="6"/>
        <v>20.030691964285712</v>
      </c>
      <c r="AB49" s="854">
        <v>12</v>
      </c>
      <c r="AC49" s="833">
        <v>17.920000000000002</v>
      </c>
      <c r="AD49" s="833">
        <v>1.51</v>
      </c>
      <c r="AE49" s="833">
        <v>0.72</v>
      </c>
      <c r="AF49" s="833">
        <v>2.71</v>
      </c>
      <c r="AG49" s="833">
        <v>13.700000000000001</v>
      </c>
      <c r="AH49" s="833">
        <v>-2.6</v>
      </c>
      <c r="AI49" s="833">
        <v>13.530000000000001</v>
      </c>
      <c r="AJ49" s="833">
        <v>13.900000000000002</v>
      </c>
      <c r="AK49" s="833">
        <v>13.420000000000002</v>
      </c>
      <c r="AL49" s="845">
        <v>88100</v>
      </c>
      <c r="AM49" s="839">
        <v>0.1</v>
      </c>
      <c r="AN49" s="833">
        <v>0.6</v>
      </c>
      <c r="AO49" s="711">
        <f t="shared" si="7"/>
        <v>-10.036624202400397</v>
      </c>
      <c r="AP49" s="712">
        <f t="shared" si="8"/>
        <v>9.9940677618853151</v>
      </c>
      <c r="AQ49" s="855">
        <f t="shared" si="9"/>
        <v>55.325000095805251</v>
      </c>
      <c r="AR49" s="624">
        <f>INDEX(Historical!$C$7:$C$1259,MATCH(B49,Historical!$B$7:$B$1281,0))*IF(AH49="n/a",1.03,IF(AH49&lt;0,1.01,IF(AH49&gt;10,1.1,(1+AH49/100))))</f>
        <v>3.8379999999999996</v>
      </c>
      <c r="AS49" s="853">
        <f t="shared" si="10"/>
        <v>4.2218</v>
      </c>
      <c r="AT49" s="853">
        <f t="shared" si="16"/>
        <v>4.64398</v>
      </c>
      <c r="AU49" s="853">
        <f t="shared" si="16"/>
        <v>5.1083780000000001</v>
      </c>
      <c r="AV49" s="853">
        <f t="shared" si="16"/>
        <v>5.619215800000001</v>
      </c>
      <c r="AW49" s="624">
        <f t="shared" si="12"/>
        <v>23.431373799999996</v>
      </c>
      <c r="AX49" s="719">
        <f t="shared" si="13"/>
        <v>6.5277542276083009</v>
      </c>
      <c r="AY49" s="900">
        <v>1.04</v>
      </c>
      <c r="AZ49" s="839">
        <v>80.23</v>
      </c>
      <c r="BA49" s="839">
        <v>-5.3199999999999994</v>
      </c>
      <c r="BB49" s="839">
        <v>12.4</v>
      </c>
      <c r="BC49" s="839">
        <v>21.11</v>
      </c>
      <c r="BE49" s="597">
        <v>2011</v>
      </c>
      <c r="BF49" s="865">
        <f t="shared" si="14"/>
        <v>0</v>
      </c>
      <c r="BG49" s="849">
        <v>5.3</v>
      </c>
    </row>
    <row r="50" spans="1:59" ht="11.25" customHeight="1" x14ac:dyDescent="0.2">
      <c r="A50" s="838" t="s">
        <v>923</v>
      </c>
      <c r="B50" s="842" t="s">
        <v>924</v>
      </c>
      <c r="C50" s="898" t="s">
        <v>108</v>
      </c>
      <c r="D50" s="898" t="s">
        <v>118</v>
      </c>
      <c r="E50" s="705">
        <v>9</v>
      </c>
      <c r="F50" s="1153">
        <v>496</v>
      </c>
      <c r="G50" s="1094" t="s">
        <v>106</v>
      </c>
      <c r="H50" s="1094" t="s">
        <v>106</v>
      </c>
      <c r="I50" s="841">
        <v>230.11</v>
      </c>
      <c r="J50" s="624">
        <f t="shared" si="0"/>
        <v>0.79961757420364177</v>
      </c>
      <c r="K50" s="844">
        <v>0.46</v>
      </c>
      <c r="L50" s="854">
        <v>4</v>
      </c>
      <c r="M50" s="615">
        <f t="shared" si="1"/>
        <v>1.84</v>
      </c>
      <c r="N50" s="837" t="s">
        <v>107</v>
      </c>
      <c r="O50" s="706">
        <v>0.44</v>
      </c>
      <c r="P50" s="606">
        <v>44134</v>
      </c>
      <c r="Q50" s="606">
        <v>44148</v>
      </c>
      <c r="R50" s="615">
        <f t="shared" si="2"/>
        <v>4.5454545454545494</v>
      </c>
      <c r="S50" s="673">
        <f>IF(INDEX(Historical!$D$7:$D$1257,MATCH(B50,Historical!$B$7:$B$1281,0))=0,"n/a",(INDEX(Historical!$C$7:$C$1259,MATCH(B50,Historical!$B$7:$B$1281,0))/INDEX(Historical!$D$7:$D$1257,MATCH(B50,Historical!$B$7:$B$1281,0))-1)*100)</f>
        <v>3.488372093023262</v>
      </c>
      <c r="T50" s="673">
        <f>IF(INDEX(Historical!$F$7:$F$1250,MATCH(B50,Historical!$B$7:$B$1281,0))=0,"n/a",((INDEX(Historical!$C$7:$C$1259,MATCH(B50,Historical!$B$7:$B$1281,0))/INDEX(Historical!$F$7:$F$1250,MATCH(B50,Historical!$B$7:$B$1281,0)))^(1/3)-1)*100)</f>
        <v>8.0770868121179831</v>
      </c>
      <c r="U50" s="673">
        <f>IF(INDEX(Historical!$H$7:$H$1250,MATCH(B50,Historical!$B$7:$B$1281,0))=0,"n/a",((INDEX(Historical!$C$7:$C$1259,MATCH(B50,Historical!$B$7:$B$1281,0))/INDEX(Historical!$H$7:$H$1250,MATCH(B50,Historical!$B$7:$B$1281,0)))^(1/5)-1)*100)</f>
        <v>9.1300696521203086</v>
      </c>
      <c r="V50" s="673">
        <f>IF(INDEX(Historical!$O$7:$O$1250,MATCH(B50,Historical!$B$7:$B$1281,0))=0,"n/a",((INDEX(Historical!$C$7:$C$1259,MATCH(B50,Historical!$B$7:$B$1281,0))/INDEX(Historical!$O$7:$O$1250,MATCH(B50,Historical!$B$7:$B$1281,0)))^(1/10)-1)*100)</f>
        <v>11.487679250054761</v>
      </c>
      <c r="W50" s="674">
        <f t="shared" si="3"/>
        <v>0.79477059320548027</v>
      </c>
      <c r="X50" s="675">
        <f t="shared" si="4"/>
        <v>1.4265733831437981</v>
      </c>
      <c r="Y50" s="843" t="s">
        <v>801</v>
      </c>
      <c r="Z50" s="624">
        <f t="shared" si="5"/>
        <v>21.800947867298582</v>
      </c>
      <c r="AA50" s="853">
        <f t="shared" si="6"/>
        <v>27.264218009478675</v>
      </c>
      <c r="AB50" s="854">
        <v>12</v>
      </c>
      <c r="AC50" s="833">
        <v>8.44</v>
      </c>
      <c r="AD50" s="833">
        <v>2.59</v>
      </c>
      <c r="AE50" s="833">
        <v>4.67</v>
      </c>
      <c r="AF50" s="833">
        <v>15.24</v>
      </c>
      <c r="AG50" s="833">
        <v>51.6</v>
      </c>
      <c r="AH50" s="833">
        <v>37.1</v>
      </c>
      <c r="AI50" s="833">
        <v>11.62</v>
      </c>
      <c r="AJ50" s="833">
        <v>6.4</v>
      </c>
      <c r="AK50" s="833">
        <v>10.63</v>
      </c>
      <c r="AL50" s="845">
        <v>51700</v>
      </c>
      <c r="AM50" s="839">
        <v>0.4</v>
      </c>
      <c r="AN50" s="833">
        <v>2.2000000000000002</v>
      </c>
      <c r="AO50" s="711">
        <f t="shared" si="7"/>
        <v>-17.334530783154726</v>
      </c>
      <c r="AP50" s="712">
        <f t="shared" si="8"/>
        <v>9.9296872263239511</v>
      </c>
      <c r="AQ50" s="855">
        <f t="shared" si="9"/>
        <v>329.73205215677001</v>
      </c>
      <c r="AR50" s="624">
        <f>INDEX(Historical!$C$7:$C$1259,MATCH(B50,Historical!$B$7:$B$1281,0))*IF(AH50="n/a",1.03,IF(AH50&lt;0,1.01,IF(AH50&gt;10,1.1,(1+AH50/100))))</f>
        <v>1.9580000000000002</v>
      </c>
      <c r="AS50" s="853">
        <f t="shared" si="10"/>
        <v>2.1538000000000004</v>
      </c>
      <c r="AT50" s="853">
        <f t="shared" si="16"/>
        <v>2.3691800000000005</v>
      </c>
      <c r="AU50" s="853">
        <f t="shared" si="16"/>
        <v>2.6060980000000007</v>
      </c>
      <c r="AV50" s="853">
        <f t="shared" si="16"/>
        <v>2.8667078000000008</v>
      </c>
      <c r="AW50" s="624">
        <f t="shared" si="12"/>
        <v>11.953785800000002</v>
      </c>
      <c r="AX50" s="719">
        <f t="shared" si="13"/>
        <v>5.1948136977967065</v>
      </c>
      <c r="AY50" s="900">
        <v>0.83</v>
      </c>
      <c r="AZ50" s="839">
        <v>52.349999999999994</v>
      </c>
      <c r="BA50" s="839">
        <v>-2.4500000000000002</v>
      </c>
      <c r="BB50" s="839">
        <v>3.2399999999999998</v>
      </c>
      <c r="BC50" s="839">
        <v>11.39</v>
      </c>
      <c r="BE50" s="597">
        <v>2012</v>
      </c>
      <c r="BF50" s="865">
        <f t="shared" si="14"/>
        <v>0</v>
      </c>
      <c r="BG50" s="849">
        <v>5.7</v>
      </c>
    </row>
    <row r="51" spans="1:59" ht="11.25" customHeight="1" x14ac:dyDescent="0.2">
      <c r="A51" s="831" t="s">
        <v>392</v>
      </c>
      <c r="B51" s="842" t="s">
        <v>393</v>
      </c>
      <c r="C51" s="898" t="s">
        <v>112</v>
      </c>
      <c r="D51" s="898" t="s">
        <v>1217</v>
      </c>
      <c r="E51" s="705">
        <v>27</v>
      </c>
      <c r="F51" s="1153">
        <v>122</v>
      </c>
      <c r="G51" s="1125" t="s">
        <v>37</v>
      </c>
      <c r="H51" s="1125" t="s">
        <v>37</v>
      </c>
      <c r="I51" s="833">
        <v>67.61</v>
      </c>
      <c r="J51" s="624">
        <f t="shared" si="0"/>
        <v>1.5382339890548735</v>
      </c>
      <c r="K51" s="851">
        <v>0.26</v>
      </c>
      <c r="L51" s="854">
        <v>4</v>
      </c>
      <c r="M51" s="615">
        <f t="shared" si="1"/>
        <v>1.04</v>
      </c>
      <c r="N51" s="837" t="s">
        <v>107</v>
      </c>
      <c r="O51" s="707">
        <v>0.24</v>
      </c>
      <c r="P51" s="606">
        <v>44133</v>
      </c>
      <c r="Q51" s="606">
        <v>44151</v>
      </c>
      <c r="R51" s="615">
        <f t="shared" si="2"/>
        <v>8.333333333333341</v>
      </c>
      <c r="S51" s="673">
        <f>IF(INDEX(Historical!$D$7:$D$1257,MATCH(B51,Historical!$B$7:$B$1281,0))=0,"n/a",(INDEX(Historical!$C$7:$C$1259,MATCH(B51,Historical!$B$7:$B$1281,0))/INDEX(Historical!$D$7:$D$1257,MATCH(B51,Historical!$B$7:$B$1281,0))-1)*100)</f>
        <v>8.8888888888888786</v>
      </c>
      <c r="T51" s="673">
        <f>IF(INDEX(Historical!$F$7:$F$1250,MATCH(B51,Historical!$B$7:$B$1281,0))=0,"n/a",((INDEX(Historical!$C$7:$C$1259,MATCH(B51,Historical!$B$7:$B$1281,0))/INDEX(Historical!$F$7:$F$1250,MATCH(B51,Historical!$B$7:$B$1281,0)))^(1/3)-1)*100)</f>
        <v>20.507113208761485</v>
      </c>
      <c r="U51" s="673">
        <f>IF(INDEX(Historical!$H$7:$H$1250,MATCH(B51,Historical!$B$7:$B$1281,0))=0,"n/a",((INDEX(Historical!$C$7:$C$1259,MATCH(B51,Historical!$B$7:$B$1281,0))/INDEX(Historical!$H$7:$H$1250,MATCH(B51,Historical!$B$7:$B$1281,0)))^(1/5)-1)*100)</f>
        <v>20.861643567402655</v>
      </c>
      <c r="V51" s="673">
        <f>IF(INDEX(Historical!$O$7:$O$1250,MATCH(B51,Historical!$B$7:$B$1281,0))=0,"n/a",((INDEX(Historical!$C$7:$C$1259,MATCH(B51,Historical!$B$7:$B$1281,0))/INDEX(Historical!$O$7:$O$1250,MATCH(B51,Historical!$B$7:$B$1281,0)))^(1/10)-1)*100)</f>
        <v>21.92400798743752</v>
      </c>
      <c r="W51" s="674">
        <f t="shared" si="3"/>
        <v>0.95154333000409408</v>
      </c>
      <c r="X51" s="675">
        <f t="shared" si="4"/>
        <v>3.419941568426665</v>
      </c>
      <c r="Y51" s="634"/>
      <c r="Z51" s="624">
        <f t="shared" si="5"/>
        <v>49.056603773584904</v>
      </c>
      <c r="AA51" s="853">
        <f t="shared" si="6"/>
        <v>31.891509433962263</v>
      </c>
      <c r="AB51" s="854">
        <v>12</v>
      </c>
      <c r="AC51" s="833">
        <v>2.12</v>
      </c>
      <c r="AD51" s="833">
        <v>4.08</v>
      </c>
      <c r="AE51" s="833">
        <v>3.71</v>
      </c>
      <c r="AF51" s="833">
        <v>6.05</v>
      </c>
      <c r="AG51" s="833">
        <v>20.100000000000001</v>
      </c>
      <c r="AH51" s="833">
        <v>-4.3999999999999995</v>
      </c>
      <c r="AI51" s="833">
        <v>9.64</v>
      </c>
      <c r="AJ51" s="833">
        <v>6.1</v>
      </c>
      <c r="AK51" s="833">
        <v>8</v>
      </c>
      <c r="AL51" s="845">
        <v>10730</v>
      </c>
      <c r="AM51" s="839">
        <v>0.5</v>
      </c>
      <c r="AN51" s="833">
        <v>0.06</v>
      </c>
      <c r="AO51" s="711">
        <f t="shared" si="7"/>
        <v>-9.4916318775047337</v>
      </c>
      <c r="AP51" s="712">
        <f t="shared" si="8"/>
        <v>22.399877556457529</v>
      </c>
      <c r="AQ51" s="855">
        <f t="shared" si="9"/>
        <v>192.83566273061129</v>
      </c>
      <c r="AR51" s="624">
        <f>INDEX(Historical!$C$7:$C$1259,MATCH(B51,Historical!$B$7:$B$1281,0))*IF(AH51="n/a",1.03,IF(AH51&lt;0,1.01,IF(AH51&gt;10,1.1,(1+AH51/100))))</f>
        <v>0.98980000000000001</v>
      </c>
      <c r="AS51" s="853">
        <f t="shared" si="10"/>
        <v>1.08521672</v>
      </c>
      <c r="AT51" s="853">
        <f t="shared" si="16"/>
        <v>1.1720340576000001</v>
      </c>
      <c r="AU51" s="853">
        <f t="shared" si="16"/>
        <v>1.2657967822080003</v>
      </c>
      <c r="AV51" s="853">
        <f t="shared" si="16"/>
        <v>1.3670605247846404</v>
      </c>
      <c r="AW51" s="624">
        <f t="shared" si="12"/>
        <v>5.8799080845926408</v>
      </c>
      <c r="AX51" s="719">
        <f t="shared" si="13"/>
        <v>8.6968023733066726</v>
      </c>
      <c r="AY51" s="900">
        <v>1.05</v>
      </c>
      <c r="AZ51" s="839">
        <v>92.179999999999993</v>
      </c>
      <c r="BA51" s="839">
        <v>-3.5900000000000003</v>
      </c>
      <c r="BB51" s="839">
        <v>9.9</v>
      </c>
      <c r="BC51" s="839">
        <v>23.76</v>
      </c>
      <c r="BE51" s="597">
        <v>1994</v>
      </c>
      <c r="BF51" s="865">
        <f t="shared" si="14"/>
        <v>2</v>
      </c>
      <c r="BG51" s="849">
        <v>11.4</v>
      </c>
    </row>
    <row r="52" spans="1:59" ht="11.25" customHeight="1" x14ac:dyDescent="0.2">
      <c r="A52" s="831" t="s">
        <v>120</v>
      </c>
      <c r="B52" s="842" t="s">
        <v>121</v>
      </c>
      <c r="C52" s="898" t="s">
        <v>123</v>
      </c>
      <c r="D52" s="898" t="s">
        <v>4108</v>
      </c>
      <c r="E52" s="705">
        <v>39</v>
      </c>
      <c r="F52" s="1153">
        <v>71</v>
      </c>
      <c r="G52" s="1115" t="s">
        <v>115</v>
      </c>
      <c r="H52" s="1115" t="s">
        <v>115</v>
      </c>
      <c r="I52" s="833">
        <v>281.33999999999997</v>
      </c>
      <c r="J52" s="624">
        <f t="shared" si="0"/>
        <v>2.1326508850501176</v>
      </c>
      <c r="K52" s="844">
        <v>1.5</v>
      </c>
      <c r="L52" s="854">
        <v>4</v>
      </c>
      <c r="M52" s="615">
        <f t="shared" si="1"/>
        <v>6</v>
      </c>
      <c r="N52" s="837" t="s">
        <v>555</v>
      </c>
      <c r="O52" s="706">
        <v>1.34</v>
      </c>
      <c r="P52" s="606">
        <v>44286</v>
      </c>
      <c r="Q52" s="606">
        <v>44326</v>
      </c>
      <c r="R52" s="615">
        <f t="shared" si="2"/>
        <v>11.94029850746268</v>
      </c>
      <c r="S52" s="673">
        <f>IF(INDEX(Historical!$D$7:$D$1257,MATCH(B52,Historical!$B$7:$B$1281,0))=0,"n/a",(INDEX(Historical!$C$7:$C$1259,MATCH(B52,Historical!$B$7:$B$1281,0))/INDEX(Historical!$D$7:$D$1257,MATCH(B52,Historical!$B$7:$B$1281,0))-1)*100)</f>
        <v>13.100436681222693</v>
      </c>
      <c r="T52" s="673">
        <f>IF(INDEX(Historical!$F$7:$F$1250,MATCH(B52,Historical!$B$7:$B$1281,0))=0,"n/a",((INDEX(Historical!$C$7:$C$1259,MATCH(B52,Historical!$B$7:$B$1281,0))/INDEX(Historical!$F$7:$F$1250,MATCH(B52,Historical!$B$7:$B$1281,0)))^(1/3)-1)*100)</f>
        <v>11.768292630308741</v>
      </c>
      <c r="U52" s="673">
        <f>IF(INDEX(Historical!$H$7:$H$1250,MATCH(B52,Historical!$B$7:$B$1281,0))=0,"n/a",((INDEX(Historical!$C$7:$C$1259,MATCH(B52,Historical!$B$7:$B$1281,0))/INDEX(Historical!$H$7:$H$1250,MATCH(B52,Historical!$B$7:$B$1281,0)))^(1/5)-1)*100)</f>
        <v>10.112330960409999</v>
      </c>
      <c r="V52" s="673">
        <f>IF(INDEX(Historical!$O$7:$O$1250,MATCH(B52,Historical!$B$7:$B$1281,0))=0,"n/a",((INDEX(Historical!$C$7:$C$1259,MATCH(B52,Historical!$B$7:$B$1281,0))/INDEX(Historical!$O$7:$O$1250,MATCH(B52,Historical!$B$7:$B$1281,0)))^(1/10)-1)*100)</f>
        <v>10.434012762539213</v>
      </c>
      <c r="W52" s="674">
        <f t="shared" si="3"/>
        <v>0.96916988607833265</v>
      </c>
      <c r="X52" s="675">
        <f t="shared" si="4"/>
        <v>0.6832656054331081</v>
      </c>
      <c r="Y52" s="842"/>
      <c r="Z52" s="624">
        <f t="shared" si="5"/>
        <v>70.33997655334116</v>
      </c>
      <c r="AA52" s="853">
        <f t="shared" si="6"/>
        <v>32.982415005861661</v>
      </c>
      <c r="AB52" s="854">
        <v>9</v>
      </c>
      <c r="AC52" s="833">
        <v>8.5299999999999994</v>
      </c>
      <c r="AD52" s="833">
        <v>3.68</v>
      </c>
      <c r="AE52" s="833">
        <v>6.72</v>
      </c>
      <c r="AF52" s="833">
        <v>4.9400000000000004</v>
      </c>
      <c r="AG52" s="833">
        <v>15.8</v>
      </c>
      <c r="AH52" s="833">
        <v>8.4</v>
      </c>
      <c r="AI52" s="833">
        <v>15.1</v>
      </c>
      <c r="AJ52" s="833">
        <v>14.799999999999999</v>
      </c>
      <c r="AK52" s="833">
        <v>9.01</v>
      </c>
      <c r="AL52" s="845">
        <v>60370</v>
      </c>
      <c r="AM52" s="839">
        <v>0.3</v>
      </c>
      <c r="AN52" s="833">
        <v>0.63</v>
      </c>
      <c r="AO52" s="711">
        <f t="shared" si="7"/>
        <v>-20.737433160401544</v>
      </c>
      <c r="AP52" s="712">
        <f t="shared" si="8"/>
        <v>12.244981845460117</v>
      </c>
      <c r="AQ52" s="855">
        <f t="shared" si="9"/>
        <v>169.09984114034424</v>
      </c>
      <c r="AR52" s="624">
        <f>INDEX(Historical!$C$7:$C$1259,MATCH(B52,Historical!$B$7:$B$1281,0))*IF(AH52="n/a",1.03,IF(AH52&lt;0,1.01,IF(AH52&gt;10,1.1,(1+AH52/100))))</f>
        <v>5.6151200000000001</v>
      </c>
      <c r="AS52" s="853">
        <f t="shared" si="10"/>
        <v>6.1766320000000006</v>
      </c>
      <c r="AT52" s="853">
        <f t="shared" si="16"/>
        <v>6.7331465432000011</v>
      </c>
      <c r="AU52" s="853">
        <f t="shared" si="16"/>
        <v>7.3398030467423219</v>
      </c>
      <c r="AV52" s="853">
        <f t="shared" si="16"/>
        <v>8.0011193012538051</v>
      </c>
      <c r="AW52" s="624">
        <f t="shared" si="12"/>
        <v>33.86582089119613</v>
      </c>
      <c r="AX52" s="719">
        <f t="shared" si="13"/>
        <v>12.03732881609303</v>
      </c>
      <c r="AY52" s="900">
        <v>0.77</v>
      </c>
      <c r="AZ52" s="839">
        <v>51.870000000000005</v>
      </c>
      <c r="BA52" s="839">
        <v>-14.2</v>
      </c>
      <c r="BB52" s="839">
        <v>4.51</v>
      </c>
      <c r="BC52" s="839">
        <v>1.23</v>
      </c>
      <c r="BE52" s="597">
        <v>1983</v>
      </c>
      <c r="BF52" s="865">
        <f t="shared" si="14"/>
        <v>3</v>
      </c>
      <c r="BG52" s="849">
        <v>7.9</v>
      </c>
    </row>
    <row r="53" spans="1:59" ht="11.25" customHeight="1" x14ac:dyDescent="0.2">
      <c r="A53" s="838" t="s">
        <v>914</v>
      </c>
      <c r="B53" s="842" t="s">
        <v>915</v>
      </c>
      <c r="C53" s="898" t="s">
        <v>4126</v>
      </c>
      <c r="D53" s="898" t="s">
        <v>4271</v>
      </c>
      <c r="E53" s="705">
        <v>9</v>
      </c>
      <c r="F53" s="1153">
        <v>502</v>
      </c>
      <c r="G53" s="1150" t="s">
        <v>106</v>
      </c>
      <c r="H53" s="1150" t="s">
        <v>106</v>
      </c>
      <c r="I53" s="841">
        <v>65.97</v>
      </c>
      <c r="J53" s="624">
        <f t="shared" si="0"/>
        <v>1.7583750189480065</v>
      </c>
      <c r="K53" s="844">
        <v>0.28999999999999998</v>
      </c>
      <c r="L53" s="854">
        <v>4</v>
      </c>
      <c r="M53" s="615">
        <f t="shared" si="1"/>
        <v>1.1599999999999999</v>
      </c>
      <c r="N53" s="837" t="s">
        <v>127</v>
      </c>
      <c r="O53" s="706">
        <v>0.25</v>
      </c>
      <c r="P53" s="606">
        <v>44179</v>
      </c>
      <c r="Q53" s="606">
        <v>44202</v>
      </c>
      <c r="R53" s="615">
        <f t="shared" si="2"/>
        <v>15.999999999999993</v>
      </c>
      <c r="S53" s="673">
        <f>IF(INDEX(Historical!$D$7:$D$1257,MATCH(B53,Historical!$B$7:$B$1281,0))=0,"n/a",(INDEX(Historical!$C$7:$C$1259,MATCH(B53,Historical!$B$7:$B$1281,0))/INDEX(Historical!$D$7:$D$1257,MATCH(B53,Historical!$B$7:$B$1281,0))-1)*100)</f>
        <v>4.1666666666666741</v>
      </c>
      <c r="T53" s="673">
        <f>IF(INDEX(Historical!$F$7:$F$1250,MATCH(B53,Historical!$B$7:$B$1281,0))=0,"n/a",((INDEX(Historical!$C$7:$C$1259,MATCH(B53,Historical!$B$7:$B$1281,0))/INDEX(Historical!$F$7:$F$1250,MATCH(B53,Historical!$B$7:$B$1281,0)))^(1/3)-1)*100)</f>
        <v>14.281272037710213</v>
      </c>
      <c r="U53" s="673">
        <f>IF(INDEX(Historical!$H$7:$H$1250,MATCH(B53,Historical!$B$7:$B$1281,0))=0,"n/a",((INDEX(Historical!$C$7:$C$1259,MATCH(B53,Historical!$B$7:$B$1281,0))/INDEX(Historical!$H$7:$H$1250,MATCH(B53,Historical!$B$7:$B$1281,0)))^(1/5)-1)*100)</f>
        <v>14.192755887659825</v>
      </c>
      <c r="V53" s="673">
        <f>IF(INDEX(Historical!$O$7:$O$1250,MATCH(B53,Historical!$B$7:$B$1281,0))=0,"n/a",((INDEX(Historical!$C$7:$C$1259,MATCH(B53,Historical!$B$7:$B$1281,0))/INDEX(Historical!$O$7:$O$1250,MATCH(B53,Historical!$B$7:$B$1281,0)))^(1/10)-1)*100)</f>
        <v>41.999846372956796</v>
      </c>
      <c r="W53" s="674">
        <f t="shared" si="3"/>
        <v>0.33792399528390588</v>
      </c>
      <c r="X53" s="675">
        <f t="shared" si="4"/>
        <v>1.3914466556529241</v>
      </c>
      <c r="Y53" s="843"/>
      <c r="Z53" s="624">
        <f t="shared" si="5"/>
        <v>59.487179487179489</v>
      </c>
      <c r="AA53" s="853">
        <f t="shared" si="6"/>
        <v>33.830769230769228</v>
      </c>
      <c r="AB53" s="854">
        <v>12</v>
      </c>
      <c r="AC53" s="833">
        <v>1.95</v>
      </c>
      <c r="AD53" s="833">
        <v>3</v>
      </c>
      <c r="AE53" s="833">
        <v>4.43</v>
      </c>
      <c r="AF53" s="833">
        <v>7.29</v>
      </c>
      <c r="AG53" s="833">
        <v>24.6</v>
      </c>
      <c r="AH53" s="833">
        <v>4.3</v>
      </c>
      <c r="AI53" s="833">
        <v>11.129999999999999</v>
      </c>
      <c r="AJ53" s="833">
        <v>10.199999999999999</v>
      </c>
      <c r="AK53" s="833">
        <v>11.200000000000001</v>
      </c>
      <c r="AL53" s="845">
        <v>38120</v>
      </c>
      <c r="AM53" s="839">
        <v>0.1</v>
      </c>
      <c r="AN53" s="833">
        <v>0.72</v>
      </c>
      <c r="AO53" s="711">
        <f t="shared" si="7"/>
        <v>-17.879638324161398</v>
      </c>
      <c r="AP53" s="712">
        <f t="shared" si="8"/>
        <v>15.951130906607832</v>
      </c>
      <c r="AQ53" s="855">
        <f t="shared" si="9"/>
        <v>231.07656562748789</v>
      </c>
      <c r="AR53" s="624">
        <f>INDEX(Historical!$C$7:$C$1259,MATCH(B53,Historical!$B$7:$B$1281,0))*IF(AH53="n/a",1.03,IF(AH53&lt;0,1.01,IF(AH53&gt;10,1.1,(1+AH53/100))))</f>
        <v>1.0429999999999999</v>
      </c>
      <c r="AS53" s="853">
        <f t="shared" si="10"/>
        <v>1.1473</v>
      </c>
      <c r="AT53" s="853">
        <f t="shared" si="16"/>
        <v>1.26203</v>
      </c>
      <c r="AU53" s="853">
        <f t="shared" si="16"/>
        <v>1.3882330000000001</v>
      </c>
      <c r="AV53" s="853">
        <f t="shared" si="16"/>
        <v>1.5270563000000001</v>
      </c>
      <c r="AW53" s="624">
        <f t="shared" si="12"/>
        <v>6.3676192999999994</v>
      </c>
      <c r="AX53" s="719">
        <f t="shared" si="13"/>
        <v>9.6522954373199941</v>
      </c>
      <c r="AY53" s="900">
        <v>1.27</v>
      </c>
      <c r="AZ53" s="839">
        <v>95.58</v>
      </c>
      <c r="BA53" s="839">
        <v>-4.53</v>
      </c>
      <c r="BB53" s="839">
        <v>2.1399999999999997</v>
      </c>
      <c r="BC53" s="839">
        <v>11.99</v>
      </c>
      <c r="BE53" s="597">
        <v>2012</v>
      </c>
      <c r="BF53" s="865">
        <f t="shared" si="14"/>
        <v>0</v>
      </c>
      <c r="BG53" s="849">
        <v>10.199999999999999</v>
      </c>
    </row>
    <row r="54" spans="1:59" ht="11.25" customHeight="1" x14ac:dyDescent="0.2">
      <c r="A54" s="847" t="s">
        <v>929</v>
      </c>
      <c r="B54" s="842" t="s">
        <v>930</v>
      </c>
      <c r="C54" s="898" t="s">
        <v>108</v>
      </c>
      <c r="D54" s="898" t="s">
        <v>4272</v>
      </c>
      <c r="E54" s="705">
        <v>10</v>
      </c>
      <c r="F54" s="1153">
        <v>433</v>
      </c>
      <c r="G54" s="1094" t="s">
        <v>106</v>
      </c>
      <c r="H54" s="1094" t="s">
        <v>106</v>
      </c>
      <c r="I54" s="841">
        <v>42.61</v>
      </c>
      <c r="J54" s="624">
        <f t="shared" si="0"/>
        <v>4.9753578972072283</v>
      </c>
      <c r="K54" s="844">
        <v>0.53</v>
      </c>
      <c r="L54" s="854">
        <v>4</v>
      </c>
      <c r="M54" s="615">
        <f t="shared" si="1"/>
        <v>2.12</v>
      </c>
      <c r="N54" s="837" t="s">
        <v>208</v>
      </c>
      <c r="O54" s="706">
        <v>0.52</v>
      </c>
      <c r="P54" s="606">
        <v>44179</v>
      </c>
      <c r="Q54" s="606">
        <v>44183</v>
      </c>
      <c r="R54" s="615">
        <f t="shared" si="2"/>
        <v>1.9230769230769247</v>
      </c>
      <c r="S54" s="673">
        <f>IF(INDEX(Historical!$D$7:$D$1257,MATCH(B54,Historical!$B$7:$B$1281,0))=0,"n/a",(INDEX(Historical!$C$7:$C$1259,MATCH(B54,Historical!$B$7:$B$1281,0))/INDEX(Historical!$D$7:$D$1257,MATCH(B54,Historical!$B$7:$B$1281,0))-1)*100)</f>
        <v>0.48309178743961567</v>
      </c>
      <c r="T54" s="673">
        <f>IF(INDEX(Historical!$F$7:$F$1250,MATCH(B54,Historical!$B$7:$B$1281,0))=0,"n/a",((INDEX(Historical!$C$7:$C$1259,MATCH(B54,Historical!$B$7:$B$1281,0))/INDEX(Historical!$F$7:$F$1250,MATCH(B54,Historical!$B$7:$B$1281,0)))^(1/3)-1)*100)</f>
        <v>1.827645730407923</v>
      </c>
      <c r="U54" s="673">
        <f>IF(INDEX(Historical!$H$7:$H$1250,MATCH(B54,Historical!$B$7:$B$1281,0))=0,"n/a",((INDEX(Historical!$C$7:$C$1259,MATCH(B54,Historical!$B$7:$B$1281,0))/INDEX(Historical!$H$7:$H$1250,MATCH(B54,Historical!$B$7:$B$1281,0)))^(1/5)-1)*100)</f>
        <v>1.9342909086950355</v>
      </c>
      <c r="V54" s="673">
        <f>IF(INDEX(Historical!$O$7:$O$1250,MATCH(B54,Historical!$B$7:$B$1281,0))=0,"n/a",((INDEX(Historical!$C$7:$C$1259,MATCH(B54,Historical!$B$7:$B$1281,0))/INDEX(Historical!$O$7:$O$1250,MATCH(B54,Historical!$B$7:$B$1281,0)))^(1/10)-1)*100)</f>
        <v>5.1403162481138631</v>
      </c>
      <c r="W54" s="674">
        <f t="shared" si="3"/>
        <v>0.37629803602157458</v>
      </c>
      <c r="X54" s="675" t="str">
        <f t="shared" si="4"/>
        <v>n/a</v>
      </c>
      <c r="Y54" s="646"/>
      <c r="Z54" s="624" t="str">
        <f t="shared" si="5"/>
        <v>n/a</v>
      </c>
      <c r="AA54" s="853" t="str">
        <f t="shared" si="6"/>
        <v>n/a</v>
      </c>
      <c r="AB54" s="854">
        <v>12</v>
      </c>
      <c r="AC54" s="833" t="s">
        <v>136</v>
      </c>
      <c r="AD54" s="833" t="s">
        <v>136</v>
      </c>
      <c r="AE54" s="833" t="s">
        <v>136</v>
      </c>
      <c r="AF54" s="833" t="s">
        <v>136</v>
      </c>
      <c r="AG54" s="833" t="s">
        <v>136</v>
      </c>
      <c r="AH54" s="833" t="s">
        <v>136</v>
      </c>
      <c r="AI54" s="833" t="s">
        <v>136</v>
      </c>
      <c r="AJ54" s="833" t="s">
        <v>136</v>
      </c>
      <c r="AK54" s="833" t="s">
        <v>136</v>
      </c>
      <c r="AL54" s="845" t="s">
        <v>136</v>
      </c>
      <c r="AM54" s="839" t="s">
        <v>136</v>
      </c>
      <c r="AN54" s="833" t="s">
        <v>136</v>
      </c>
      <c r="AO54" s="711" t="str">
        <f t="shared" si="7"/>
        <v>n/a</v>
      </c>
      <c r="AP54" s="712">
        <f t="shared" si="8"/>
        <v>6.9096488059022638</v>
      </c>
      <c r="AQ54" s="855" t="str">
        <f t="shared" si="9"/>
        <v>n/a</v>
      </c>
      <c r="AR54" s="624">
        <f>INDEX(Historical!$C$7:$C$1259,MATCH(B54,Historical!$B$7:$B$1281,0))*IF(AH54="n/a",1.03,IF(AH54&lt;0,1.01,IF(AH54&gt;10,1.1,(1+AH54/100))))</f>
        <v>2.1424000000000003</v>
      </c>
      <c r="AS54" s="853">
        <f t="shared" si="10"/>
        <v>2.2066720000000002</v>
      </c>
      <c r="AT54" s="853">
        <f t="shared" si="16"/>
        <v>2.2728721600000004</v>
      </c>
      <c r="AU54" s="853">
        <f t="shared" si="16"/>
        <v>2.3410583248000005</v>
      </c>
      <c r="AV54" s="853">
        <f t="shared" si="16"/>
        <v>2.4112900745440005</v>
      </c>
      <c r="AW54" s="624">
        <f t="shared" si="12"/>
        <v>11.374292559344001</v>
      </c>
      <c r="AX54" s="719">
        <f t="shared" si="13"/>
        <v>26.693951089753583</v>
      </c>
      <c r="AY54" s="900" t="s">
        <v>136</v>
      </c>
      <c r="AZ54" s="839" t="s">
        <v>136</v>
      </c>
      <c r="BA54" s="839" t="s">
        <v>136</v>
      </c>
      <c r="BB54" s="839" t="s">
        <v>136</v>
      </c>
      <c r="BC54" s="839" t="s">
        <v>136</v>
      </c>
      <c r="BD54" s="874" t="s">
        <v>4199</v>
      </c>
      <c r="BE54" s="597">
        <v>2012</v>
      </c>
      <c r="BF54" s="865">
        <f t="shared" si="14"/>
        <v>0</v>
      </c>
      <c r="BG54" s="849" t="s">
        <v>136</v>
      </c>
    </row>
    <row r="55" spans="1:59" ht="11.25" customHeight="1" x14ac:dyDescent="0.2">
      <c r="A55" s="838" t="s">
        <v>927</v>
      </c>
      <c r="B55" s="842" t="s">
        <v>928</v>
      </c>
      <c r="C55" s="898" t="s">
        <v>112</v>
      </c>
      <c r="D55" s="898" t="s">
        <v>1217</v>
      </c>
      <c r="E55" s="705">
        <v>10</v>
      </c>
      <c r="F55" s="1153">
        <v>445</v>
      </c>
      <c r="G55" s="1114" t="s">
        <v>106</v>
      </c>
      <c r="H55" s="1114" t="s">
        <v>106</v>
      </c>
      <c r="I55" s="841">
        <v>40.880000000000003</v>
      </c>
      <c r="J55" s="624">
        <f t="shared" si="0"/>
        <v>1.9569471624266144</v>
      </c>
      <c r="K55" s="844">
        <v>0.2</v>
      </c>
      <c r="L55" s="854">
        <v>4</v>
      </c>
      <c r="M55" s="615">
        <f t="shared" si="1"/>
        <v>0.8</v>
      </c>
      <c r="N55" s="837" t="s">
        <v>555</v>
      </c>
      <c r="O55" s="706">
        <v>0.1875</v>
      </c>
      <c r="P55" s="606">
        <v>44225</v>
      </c>
      <c r="Q55" s="606">
        <v>44243</v>
      </c>
      <c r="R55" s="615">
        <f t="shared" si="2"/>
        <v>6.6666666666666723</v>
      </c>
      <c r="S55" s="673">
        <f>IF(INDEX(Historical!$D$7:$D$1257,MATCH(B55,Historical!$B$7:$B$1281,0))=0,"n/a",(INDEX(Historical!$C$7:$C$1259,MATCH(B55,Historical!$B$7:$B$1281,0))/INDEX(Historical!$D$7:$D$1257,MATCH(B55,Historical!$B$7:$B$1281,0))-1)*100)</f>
        <v>7.1428571428571397</v>
      </c>
      <c r="T55" s="673">
        <f>IF(INDEX(Historical!$F$7:$F$1250,MATCH(B55,Historical!$B$7:$B$1281,0))=0,"n/a",((INDEX(Historical!$C$7:$C$1259,MATCH(B55,Historical!$B$7:$B$1281,0))/INDEX(Historical!$F$7:$F$1250,MATCH(B55,Historical!$B$7:$B$1281,0)))^(1/3)-1)*100)</f>
        <v>10.227784577092303</v>
      </c>
      <c r="U55" s="673">
        <f>IF(INDEX(Historical!$H$7:$H$1250,MATCH(B55,Historical!$B$7:$B$1281,0))=0,"n/a",((INDEX(Historical!$C$7:$C$1259,MATCH(B55,Historical!$B$7:$B$1281,0))/INDEX(Historical!$H$7:$H$1250,MATCH(B55,Historical!$B$7:$B$1281,0)))^(1/5)-1)*100)</f>
        <v>11.255558285117573</v>
      </c>
      <c r="V55" s="673">
        <f>IF(INDEX(Historical!$O$7:$O$1250,MATCH(B55,Historical!$B$7:$B$1281,0))=0,"n/a",((INDEX(Historical!$C$7:$C$1259,MATCH(B55,Historical!$B$7:$B$1281,0))/INDEX(Historical!$O$7:$O$1250,MATCH(B55,Historical!$B$7:$B$1281,0)))^(1/10)-1)*100)</f>
        <v>8.6886930029306022</v>
      </c>
      <c r="W55" s="674">
        <f t="shared" si="3"/>
        <v>1.2954259382074145</v>
      </c>
      <c r="X55" s="675">
        <f t="shared" si="4"/>
        <v>1.8451734893635365</v>
      </c>
      <c r="Y55" s="627"/>
      <c r="Z55" s="624">
        <f t="shared" si="5"/>
        <v>30.188679245283023</v>
      </c>
      <c r="AA55" s="853">
        <f t="shared" si="6"/>
        <v>15.426415094339625</v>
      </c>
      <c r="AB55" s="854">
        <v>2</v>
      </c>
      <c r="AC55" s="833">
        <v>2.65</v>
      </c>
      <c r="AD55" s="833">
        <v>1.01</v>
      </c>
      <c r="AE55" s="833">
        <v>0.81</v>
      </c>
      <c r="AF55" s="833">
        <v>1.89</v>
      </c>
      <c r="AG55" s="833">
        <v>13.3</v>
      </c>
      <c r="AH55" s="833">
        <v>42.4</v>
      </c>
      <c r="AI55" s="833">
        <v>10.91</v>
      </c>
      <c r="AJ55" s="833">
        <v>6.1</v>
      </c>
      <c r="AK55" s="833">
        <v>15</v>
      </c>
      <c r="AL55" s="845">
        <v>1020</v>
      </c>
      <c r="AM55" s="839">
        <v>0.89999999999999991</v>
      </c>
      <c r="AN55" s="833">
        <v>0.31</v>
      </c>
      <c r="AO55" s="711">
        <f t="shared" si="7"/>
        <v>-2.2139096467954378</v>
      </c>
      <c r="AP55" s="712">
        <f t="shared" si="8"/>
        <v>13.212505447544187</v>
      </c>
      <c r="AQ55" s="855">
        <f t="shared" si="9"/>
        <v>13.834040072577935</v>
      </c>
      <c r="AR55" s="624">
        <f>INDEX(Historical!$C$7:$C$1259,MATCH(B55,Historical!$B$7:$B$1281,0))*IF(AH55="n/a",1.03,IF(AH55&lt;0,1.01,IF(AH55&gt;10,1.1,(1+AH55/100))))</f>
        <v>0.82500000000000007</v>
      </c>
      <c r="AS55" s="853">
        <f t="shared" si="10"/>
        <v>0.9075000000000002</v>
      </c>
      <c r="AT55" s="853">
        <f t="shared" si="16"/>
        <v>0.9982500000000003</v>
      </c>
      <c r="AU55" s="853">
        <f t="shared" si="16"/>
        <v>1.0980750000000004</v>
      </c>
      <c r="AV55" s="853">
        <f t="shared" si="16"/>
        <v>1.2078825000000004</v>
      </c>
      <c r="AW55" s="624">
        <f t="shared" si="12"/>
        <v>5.0367075000000012</v>
      </c>
      <c r="AX55" s="719">
        <f t="shared" si="13"/>
        <v>12.32071306262231</v>
      </c>
      <c r="AY55" s="900">
        <v>1.18</v>
      </c>
      <c r="AZ55" s="839">
        <v>158.41</v>
      </c>
      <c r="BA55" s="839">
        <v>-4.26</v>
      </c>
      <c r="BB55" s="839">
        <v>6.74</v>
      </c>
      <c r="BC55" s="839">
        <v>44.330000000000005</v>
      </c>
      <c r="BE55" s="597">
        <v>2012</v>
      </c>
      <c r="BF55" s="865">
        <f t="shared" si="14"/>
        <v>0</v>
      </c>
      <c r="BG55" s="849">
        <v>6.4</v>
      </c>
    </row>
    <row r="56" spans="1:59" ht="11.25" customHeight="1" x14ac:dyDescent="0.2">
      <c r="A56" s="848" t="s">
        <v>4612</v>
      </c>
      <c r="B56" s="842" t="s">
        <v>4602</v>
      </c>
      <c r="C56" s="898" t="s">
        <v>131</v>
      </c>
      <c r="D56" s="898" t="s">
        <v>4262</v>
      </c>
      <c r="E56" s="705">
        <v>12</v>
      </c>
      <c r="F56" s="1153">
        <v>285</v>
      </c>
      <c r="G56" s="1118" t="s">
        <v>106</v>
      </c>
      <c r="H56" s="1118" t="s">
        <v>106</v>
      </c>
      <c r="I56" s="841">
        <v>15.84</v>
      </c>
      <c r="J56" s="624">
        <f t="shared" si="0"/>
        <v>3.9166666666666661</v>
      </c>
      <c r="K56" s="844">
        <v>0.15509999999999999</v>
      </c>
      <c r="L56" s="854">
        <v>4</v>
      </c>
      <c r="M56" s="615">
        <f t="shared" si="1"/>
        <v>0.62039999999999995</v>
      </c>
      <c r="N56" s="837" t="s">
        <v>488</v>
      </c>
      <c r="O56" s="706">
        <v>0.14099999999999999</v>
      </c>
      <c r="P56" s="606">
        <v>44011</v>
      </c>
      <c r="Q56" s="606">
        <v>44027</v>
      </c>
      <c r="R56" s="615">
        <f t="shared" si="2"/>
        <v>10.000000000000002</v>
      </c>
      <c r="S56" s="673">
        <f>IF(INDEX(Historical!$D$7:$D$1257,MATCH(B56,Historical!$B$7:$B$1281,0))=0,"n/a",(INDEX(Historical!$C$7:$C$1259,MATCH(B56,Historical!$B$7:$B$1281,0))/INDEX(Historical!$D$7:$D$1257,MATCH(B56,Historical!$B$7:$B$1281,0))-1)*100)</f>
        <v>9.9925705794947852</v>
      </c>
      <c r="T56" s="673">
        <f>IF(INDEX(Historical!$F$7:$F$1250,MATCH(B56,Historical!$B$7:$B$1281,0))=0,"n/a",((INDEX(Historical!$C$7:$C$1259,MATCH(B56,Historical!$B$7:$B$1281,0))/INDEX(Historical!$F$7:$F$1250,MATCH(B56,Historical!$B$7:$B$1281,0)))^(1/3)-1)*100)</f>
        <v>9.1503482259578828</v>
      </c>
      <c r="U56" s="673">
        <f>IF(INDEX(Historical!$H$7:$H$1250,MATCH(B56,Historical!$B$7:$B$1281,0))=0,"n/a",((INDEX(Historical!$C$7:$C$1259,MATCH(B56,Historical!$B$7:$B$1281,0))/INDEX(Historical!$H$7:$H$1250,MATCH(B56,Historical!$B$7:$B$1281,0)))^(1/5)-1)*100)</f>
        <v>10.006558971153501</v>
      </c>
      <c r="V56" s="673">
        <f>IF(INDEX(Historical!$O$7:$O$1250,MATCH(B56,Historical!$B$7:$B$1281,0))=0,"n/a",((INDEX(Historical!$C$7:$C$1259,MATCH(B56,Historical!$B$7:$B$1281,0))/INDEX(Historical!$O$7:$O$1250,MATCH(B56,Historical!$B$7:$B$1281,0)))^(1/10)-1)*100)</f>
        <v>11.806400836920661</v>
      </c>
      <c r="W56" s="674">
        <f t="shared" si="3"/>
        <v>0.84755372186426681</v>
      </c>
      <c r="X56" s="675" t="str">
        <f t="shared" si="4"/>
        <v>n/a</v>
      </c>
      <c r="Y56" s="646"/>
      <c r="Z56" s="624">
        <f t="shared" si="5"/>
        <v>45.284671532846708</v>
      </c>
      <c r="AA56" s="853">
        <f t="shared" si="6"/>
        <v>11.562043795620436</v>
      </c>
      <c r="AB56" s="854">
        <v>12</v>
      </c>
      <c r="AC56" s="833">
        <v>1.37</v>
      </c>
      <c r="AD56" s="833" t="s">
        <v>136</v>
      </c>
      <c r="AE56" s="833">
        <v>5.59</v>
      </c>
      <c r="AF56" s="833">
        <v>1.86</v>
      </c>
      <c r="AG56" s="833" t="s">
        <v>136</v>
      </c>
      <c r="AH56" s="833" t="s">
        <v>136</v>
      </c>
      <c r="AI56" s="833" t="s">
        <v>136</v>
      </c>
      <c r="AJ56" s="833" t="s">
        <v>136</v>
      </c>
      <c r="AK56" s="833" t="s">
        <v>136</v>
      </c>
      <c r="AL56" s="845">
        <v>9380</v>
      </c>
      <c r="AM56" s="839">
        <v>0.16</v>
      </c>
      <c r="AN56" s="833" t="s">
        <v>136</v>
      </c>
      <c r="AO56" s="711">
        <f t="shared" si="7"/>
        <v>2.3611818421997306</v>
      </c>
      <c r="AP56" s="712">
        <f t="shared" si="8"/>
        <v>13.923225637820167</v>
      </c>
      <c r="AQ56" s="855">
        <f t="shared" si="9"/>
        <v>-2.2351995635465749</v>
      </c>
      <c r="AR56" s="624">
        <f>INDEX(Historical!$C$7:$C$1259,MATCH(B56,Historical!$B$7:$B$1281,0))*IF(AH56="n/a",1.03,IF(AH56&lt;0,1.01,IF(AH56&gt;10,1.1,(1+AH56/100))))</f>
        <v>0.60996600000000001</v>
      </c>
      <c r="AS56" s="853">
        <f t="shared" si="10"/>
        <v>0.62826497999999997</v>
      </c>
      <c r="AT56" s="853">
        <f t="shared" si="16"/>
        <v>0.64711292939999998</v>
      </c>
      <c r="AU56" s="853">
        <f t="shared" si="16"/>
        <v>0.66652631728199996</v>
      </c>
      <c r="AV56" s="853">
        <f t="shared" si="16"/>
        <v>0.68652210680046</v>
      </c>
      <c r="AW56" s="624">
        <f t="shared" si="12"/>
        <v>3.23839233348246</v>
      </c>
      <c r="AX56" s="719">
        <f t="shared" si="13"/>
        <v>20.444396044712501</v>
      </c>
      <c r="AY56" s="900" t="s">
        <v>136</v>
      </c>
      <c r="AZ56" s="839">
        <v>28.78</v>
      </c>
      <c r="BA56" s="839">
        <v>-11.31</v>
      </c>
      <c r="BB56" s="839">
        <v>-3.82</v>
      </c>
      <c r="BC56" s="839">
        <v>4.25</v>
      </c>
      <c r="BE56" s="597">
        <v>2009</v>
      </c>
      <c r="BF56" s="865">
        <f t="shared" si="14"/>
        <v>0</v>
      </c>
      <c r="BG56" s="849" t="s">
        <v>136</v>
      </c>
    </row>
    <row r="57" spans="1:59" s="744" customFormat="1" ht="11.25" customHeight="1" x14ac:dyDescent="0.2">
      <c r="A57" s="726" t="s">
        <v>886</v>
      </c>
      <c r="B57" s="751" t="s">
        <v>887</v>
      </c>
      <c r="C57" s="898" t="s">
        <v>4253</v>
      </c>
      <c r="D57" s="898" t="s">
        <v>4254</v>
      </c>
      <c r="E57" s="727">
        <v>11</v>
      </c>
      <c r="F57" s="1153">
        <v>342</v>
      </c>
      <c r="G57" s="1152" t="s">
        <v>106</v>
      </c>
      <c r="H57" s="1152" t="s">
        <v>106</v>
      </c>
      <c r="I57" s="728">
        <v>164.3</v>
      </c>
      <c r="J57" s="729">
        <f t="shared" si="0"/>
        <v>2.6536822884966527</v>
      </c>
      <c r="K57" s="730">
        <v>1.0900000000000001</v>
      </c>
      <c r="L57" s="731">
        <v>4</v>
      </c>
      <c r="M57" s="732">
        <f t="shared" si="1"/>
        <v>4.3600000000000003</v>
      </c>
      <c r="N57" s="733" t="s">
        <v>488</v>
      </c>
      <c r="O57" s="734">
        <v>1.06</v>
      </c>
      <c r="P57" s="1122">
        <v>44195</v>
      </c>
      <c r="Q57" s="1122">
        <v>44211</v>
      </c>
      <c r="R57" s="732">
        <f t="shared" si="2"/>
        <v>2.8301886792452855</v>
      </c>
      <c r="S57" s="673">
        <f>IF(INDEX(Historical!$D$7:$D$1257,MATCH(B57,Historical!$B$7:$B$1281,0))=0,"n/a",(INDEX(Historical!$C$7:$C$1259,MATCH(B57,Historical!$B$7:$B$1281,0))/INDEX(Historical!$D$7:$D$1257,MATCH(B57,Historical!$B$7:$B$1281,0))-1)*100)</f>
        <v>6.0913705583756306</v>
      </c>
      <c r="T57" s="673">
        <f>IF(INDEX(Historical!$F$7:$F$1250,MATCH(B57,Historical!$B$7:$B$1281,0))=0,"n/a",((INDEX(Historical!$C$7:$C$1259,MATCH(B57,Historical!$B$7:$B$1281,0))/INDEX(Historical!$F$7:$F$1250,MATCH(B57,Historical!$B$7:$B$1281,0)))^(1/3)-1)*100)</f>
        <v>6.7102030775118671</v>
      </c>
      <c r="U57" s="673">
        <f>IF(INDEX(Historical!$H$7:$H$1250,MATCH(B57,Historical!$B$7:$B$1281,0))=0,"n/a",((INDEX(Historical!$C$7:$C$1259,MATCH(B57,Historical!$B$7:$B$1281,0))/INDEX(Historical!$H$7:$H$1250,MATCH(B57,Historical!$B$7:$B$1281,0)))^(1/5)-1)*100)</f>
        <v>6.717063837104309</v>
      </c>
      <c r="V57" s="673">
        <f>IF(INDEX(Historical!$O$7:$O$1250,MATCH(B57,Historical!$B$7:$B$1281,0))=0,"n/a",((INDEX(Historical!$C$7:$C$1259,MATCH(B57,Historical!$B$7:$B$1281,0))/INDEX(Historical!$O$7:$O$1250,MATCH(B57,Historical!$B$7:$B$1281,0)))^(1/10)-1)*100)</f>
        <v>11.559054446029226</v>
      </c>
      <c r="W57" s="674">
        <f t="shared" si="3"/>
        <v>0.5811084175152198</v>
      </c>
      <c r="X57" s="675">
        <f t="shared" si="4"/>
        <v>0.22540482674846676</v>
      </c>
      <c r="Y57" s="735"/>
      <c r="Z57" s="729">
        <f t="shared" si="5"/>
        <v>74.402730375426614</v>
      </c>
      <c r="AA57" s="736">
        <f t="shared" si="6"/>
        <v>28.037542662116042</v>
      </c>
      <c r="AB57" s="731">
        <v>12</v>
      </c>
      <c r="AC57" s="737">
        <v>5.86</v>
      </c>
      <c r="AD57" s="737">
        <v>283.74</v>
      </c>
      <c r="AE57" s="737">
        <v>12.06</v>
      </c>
      <c r="AF57" s="737">
        <v>1.9</v>
      </c>
      <c r="AG57" s="737">
        <v>7.3999999999999995</v>
      </c>
      <c r="AH57" s="746">
        <v>92.800000000000011</v>
      </c>
      <c r="AI57" s="746">
        <v>8.07</v>
      </c>
      <c r="AJ57" s="737">
        <v>29.799999999999997</v>
      </c>
      <c r="AK57" s="737">
        <v>0.1</v>
      </c>
      <c r="AL57" s="738">
        <v>22740</v>
      </c>
      <c r="AM57" s="739">
        <v>1.0999999999999999</v>
      </c>
      <c r="AN57" s="737">
        <v>0.65</v>
      </c>
      <c r="AO57" s="740">
        <f t="shared" si="7"/>
        <v>-18.666796536515079</v>
      </c>
      <c r="AP57" s="741">
        <f t="shared" si="8"/>
        <v>9.3707461256009612</v>
      </c>
      <c r="AQ57" s="742">
        <f t="shared" si="9"/>
        <v>53.870553183180547</v>
      </c>
      <c r="AR57" s="624">
        <f>INDEX(Historical!$C$7:$C$1259,MATCH(B57,Historical!$B$7:$B$1281,0))*IF(AH57="n/a",1.03,IF(AH57&lt;0,1.01,IF(AH57&gt;10,1.1,(1+AH57/100))))</f>
        <v>4.5979999999999999</v>
      </c>
      <c r="AS57" s="736">
        <f t="shared" si="10"/>
        <v>4.9690585999999994</v>
      </c>
      <c r="AT57" s="736">
        <f t="shared" si="16"/>
        <v>4.974027658599999</v>
      </c>
      <c r="AU57" s="736">
        <f t="shared" si="16"/>
        <v>4.9790016862585986</v>
      </c>
      <c r="AV57" s="736">
        <f t="shared" si="16"/>
        <v>4.9839806879448565</v>
      </c>
      <c r="AW57" s="729">
        <f t="shared" si="12"/>
        <v>24.504068632803452</v>
      </c>
      <c r="AX57" s="743">
        <f t="shared" si="13"/>
        <v>14.914223148389198</v>
      </c>
      <c r="AY57" s="901">
        <v>0.72</v>
      </c>
      <c r="AZ57" s="739">
        <v>28.939999999999998</v>
      </c>
      <c r="BA57" s="739">
        <v>-8.6199999999999992</v>
      </c>
      <c r="BB57" s="739">
        <v>-1.41</v>
      </c>
      <c r="BC57" s="739">
        <v>-1.2</v>
      </c>
      <c r="BD57" s="875"/>
      <c r="BE57" s="597">
        <v>2011</v>
      </c>
      <c r="BF57" s="865">
        <f t="shared" si="14"/>
        <v>0</v>
      </c>
      <c r="BG57" s="793">
        <v>3.5999999999999996</v>
      </c>
    </row>
    <row r="58" spans="1:59" ht="11.25" customHeight="1" x14ac:dyDescent="0.2">
      <c r="A58" s="831" t="s">
        <v>434</v>
      </c>
      <c r="B58" s="842" t="s">
        <v>435</v>
      </c>
      <c r="C58" s="898" t="s">
        <v>108</v>
      </c>
      <c r="D58" s="898" t="s">
        <v>4272</v>
      </c>
      <c r="E58" s="705">
        <v>28</v>
      </c>
      <c r="F58" s="1153">
        <v>108</v>
      </c>
      <c r="G58" s="1153" t="s">
        <v>37</v>
      </c>
      <c r="H58" s="1153" t="s">
        <v>37</v>
      </c>
      <c r="I58" s="833">
        <v>33.31</v>
      </c>
      <c r="J58" s="624">
        <f t="shared" si="0"/>
        <v>3.1221855298709094</v>
      </c>
      <c r="K58" s="851">
        <v>0.26</v>
      </c>
      <c r="L58" s="854">
        <v>4</v>
      </c>
      <c r="M58" s="615">
        <f t="shared" si="1"/>
        <v>1.04</v>
      </c>
      <c r="N58" s="837" t="s">
        <v>148</v>
      </c>
      <c r="O58" s="1068">
        <v>0.25242700000000001</v>
      </c>
      <c r="P58" s="606">
        <v>44090</v>
      </c>
      <c r="Q58" s="606">
        <v>44099</v>
      </c>
      <c r="R58" s="615">
        <f t="shared" si="2"/>
        <v>3.0000752692857722</v>
      </c>
      <c r="S58" s="673">
        <f>IF(INDEX(Historical!$D$7:$D$1257,MATCH(B58,Historical!$B$7:$B$1281,0))=0,"n/a",(INDEX(Historical!$C$7:$C$1259,MATCH(B58,Historical!$B$7:$B$1281,0))/INDEX(Historical!$D$7:$D$1257,MATCH(B58,Historical!$B$7:$B$1281,0))-1)*100)</f>
        <v>3.0000000000000027</v>
      </c>
      <c r="T58" s="673">
        <f>IF(INDEX(Historical!$F$7:$F$1250,MATCH(B58,Historical!$B$7:$B$1281,0))=0,"n/a",((INDEX(Historical!$C$7:$C$1259,MATCH(B58,Historical!$B$7:$B$1281,0))/INDEX(Historical!$F$7:$F$1250,MATCH(B58,Historical!$B$7:$B$1281,0)))^(1/3)-1)*100)</f>
        <v>4.3554185934782552</v>
      </c>
      <c r="U58" s="673">
        <f>IF(INDEX(Historical!$H$7:$H$1250,MATCH(B58,Historical!$B$7:$B$1281,0))=0,"n/a",((INDEX(Historical!$C$7:$C$1259,MATCH(B58,Historical!$B$7:$B$1281,0))/INDEX(Historical!$H$7:$H$1250,MATCH(B58,Historical!$B$7:$B$1281,0)))^(1/5)-1)*100)</f>
        <v>3.660256846494514</v>
      </c>
      <c r="V58" s="673">
        <f>IF(INDEX(Historical!$O$7:$O$1250,MATCH(B58,Historical!$B$7:$B$1281,0))=0,"n/a",((INDEX(Historical!$C$7:$C$1259,MATCH(B58,Historical!$B$7:$B$1281,0))/INDEX(Historical!$O$7:$O$1250,MATCH(B58,Historical!$B$7:$B$1281,0)))^(1/10)-1)*100)</f>
        <v>3.306881790083005</v>
      </c>
      <c r="W58" s="674">
        <f t="shared" si="3"/>
        <v>1.1068605045004161</v>
      </c>
      <c r="X58" s="675">
        <f t="shared" si="4"/>
        <v>0.36972291378732464</v>
      </c>
      <c r="Y58" s="647" t="s">
        <v>4322</v>
      </c>
      <c r="Z58" s="624">
        <f t="shared" si="5"/>
        <v>39.393939393939391</v>
      </c>
      <c r="AA58" s="853">
        <f t="shared" si="6"/>
        <v>12.617424242424242</v>
      </c>
      <c r="AB58" s="854">
        <v>12</v>
      </c>
      <c r="AC58" s="833">
        <v>2.64</v>
      </c>
      <c r="AD58" s="833">
        <v>1.86</v>
      </c>
      <c r="AE58" s="833">
        <v>4.6399999999999997</v>
      </c>
      <c r="AF58" s="833">
        <v>1.57</v>
      </c>
      <c r="AG58" s="833">
        <v>12.7</v>
      </c>
      <c r="AH58" s="833">
        <v>8.6</v>
      </c>
      <c r="AI58" s="833">
        <v>-6.01</v>
      </c>
      <c r="AJ58" s="833">
        <v>9.9</v>
      </c>
      <c r="AK58" s="833">
        <v>6.9</v>
      </c>
      <c r="AL58" s="845">
        <v>519.07000000000005</v>
      </c>
      <c r="AM58" s="839">
        <v>3.2</v>
      </c>
      <c r="AN58" s="833">
        <v>0.08</v>
      </c>
      <c r="AO58" s="711">
        <f t="shared" si="7"/>
        <v>-5.8349818660588184</v>
      </c>
      <c r="AP58" s="712">
        <f t="shared" si="8"/>
        <v>6.7824423763654238</v>
      </c>
      <c r="AQ58" s="855">
        <f t="shared" si="9"/>
        <v>-6.169523878655248</v>
      </c>
      <c r="AR58" s="624">
        <f>INDEX(Historical!$C$7:$C$1259,MATCH(B58,Historical!$B$7:$B$1281,0))*IF(AH58="n/a",1.03,IF(AH58&lt;0,1.01,IF(AH58&gt;10,1.1,(1+AH58/100))))</f>
        <v>1.1047677669902913</v>
      </c>
      <c r="AS58" s="853">
        <f t="shared" si="10"/>
        <v>1.1158154446601942</v>
      </c>
      <c r="AT58" s="853">
        <f t="shared" si="16"/>
        <v>1.1928067103417477</v>
      </c>
      <c r="AU58" s="853">
        <f t="shared" si="16"/>
        <v>1.2751103733553282</v>
      </c>
      <c r="AV58" s="853">
        <f t="shared" si="16"/>
        <v>1.3630929891168457</v>
      </c>
      <c r="AW58" s="624">
        <f t="shared" si="12"/>
        <v>6.0515932844644063</v>
      </c>
      <c r="AX58" s="719">
        <f t="shared" si="13"/>
        <v>18.167497101364173</v>
      </c>
      <c r="AY58" s="900">
        <v>0.68</v>
      </c>
      <c r="AZ58" s="839">
        <v>45.629999999999995</v>
      </c>
      <c r="BA58" s="839">
        <v>-8.6900000000000013</v>
      </c>
      <c r="BB58" s="839">
        <v>2.91</v>
      </c>
      <c r="BC58" s="839">
        <v>13.84</v>
      </c>
      <c r="BE58" s="597">
        <v>1994</v>
      </c>
      <c r="BF58" s="865">
        <f t="shared" si="14"/>
        <v>2</v>
      </c>
      <c r="BG58" s="849">
        <v>1.0999999999999999</v>
      </c>
    </row>
    <row r="59" spans="1:59" ht="11.25" customHeight="1" x14ac:dyDescent="0.2">
      <c r="A59" s="831" t="s">
        <v>437</v>
      </c>
      <c r="B59" s="842" t="s">
        <v>438</v>
      </c>
      <c r="C59" s="898" t="s">
        <v>131</v>
      </c>
      <c r="D59" s="898" t="s">
        <v>4274</v>
      </c>
      <c r="E59" s="705">
        <v>28</v>
      </c>
      <c r="F59" s="1153">
        <v>109</v>
      </c>
      <c r="G59" s="1153" t="s">
        <v>37</v>
      </c>
      <c r="H59" s="1153" t="s">
        <v>37</v>
      </c>
      <c r="I59" s="841">
        <v>39.380000000000003</v>
      </c>
      <c r="J59" s="624">
        <f t="shared" si="0"/>
        <v>2.6114779075672927</v>
      </c>
      <c r="K59" s="851">
        <v>0.2571</v>
      </c>
      <c r="L59" s="854">
        <v>4</v>
      </c>
      <c r="M59" s="615">
        <f t="shared" si="1"/>
        <v>1.0284</v>
      </c>
      <c r="N59" s="837" t="s">
        <v>439</v>
      </c>
      <c r="O59" s="707">
        <v>0.24959999999999999</v>
      </c>
      <c r="P59" s="606">
        <v>44141</v>
      </c>
      <c r="Q59" s="606">
        <v>44155</v>
      </c>
      <c r="R59" s="615">
        <f t="shared" si="2"/>
        <v>3.0048076923076952</v>
      </c>
      <c r="S59" s="673">
        <f>IF(INDEX(Historical!$D$7:$D$1257,MATCH(B59,Historical!$B$7:$B$1281,0))=0,"n/a",(INDEX(Historical!$C$7:$C$1259,MATCH(B59,Historical!$B$7:$B$1281,0))/INDEX(Historical!$D$7:$D$1257,MATCH(B59,Historical!$B$7:$B$1281,0))-1)*100)</f>
        <v>2.256785605367484</v>
      </c>
      <c r="T59" s="673">
        <f>IF(INDEX(Historical!$F$7:$F$1250,MATCH(B59,Historical!$B$7:$B$1281,0))=0,"n/a",((INDEX(Historical!$C$7:$C$1259,MATCH(B59,Historical!$B$7:$B$1281,0))/INDEX(Historical!$F$7:$F$1250,MATCH(B59,Historical!$B$7:$B$1281,0)))^(1/3)-1)*100)</f>
        <v>2.7639151791249983</v>
      </c>
      <c r="U59" s="673">
        <f>IF(INDEX(Historical!$H$7:$H$1250,MATCH(B59,Historical!$B$7:$B$1281,0))=0,"n/a",((INDEX(Historical!$C$7:$C$1259,MATCH(B59,Historical!$B$7:$B$1281,0))/INDEX(Historical!$H$7:$H$1250,MATCH(B59,Historical!$B$7:$B$1281,0)))^(1/5)-1)*100)</f>
        <v>2.8698759736303314</v>
      </c>
      <c r="V59" s="673">
        <f>IF(INDEX(Historical!$O$7:$O$1250,MATCH(B59,Historical!$B$7:$B$1281,0))=0,"n/a",((INDEX(Historical!$C$7:$C$1259,MATCH(B59,Historical!$B$7:$B$1281,0))/INDEX(Historical!$O$7:$O$1250,MATCH(B59,Historical!$B$7:$B$1281,0)))^(1/10)-1)*100)</f>
        <v>2.9394280969973208</v>
      </c>
      <c r="W59" s="674">
        <f t="shared" si="3"/>
        <v>0.97633821237606111</v>
      </c>
      <c r="X59" s="675">
        <f t="shared" si="4"/>
        <v>0.38782107751761236</v>
      </c>
      <c r="Y59" s="843"/>
      <c r="Z59" s="624">
        <f t="shared" si="5"/>
        <v>57.452513966480446</v>
      </c>
      <c r="AA59" s="853">
        <f t="shared" si="6"/>
        <v>22</v>
      </c>
      <c r="AB59" s="854">
        <v>12</v>
      </c>
      <c r="AC59" s="833">
        <v>1.79</v>
      </c>
      <c r="AD59" s="833">
        <v>5.52</v>
      </c>
      <c r="AE59" s="833">
        <v>4.21</v>
      </c>
      <c r="AF59" s="833">
        <v>2.19</v>
      </c>
      <c r="AG59" s="833">
        <v>10.199999999999999</v>
      </c>
      <c r="AH59" s="833">
        <v>12.2</v>
      </c>
      <c r="AI59" s="833">
        <v>6.77</v>
      </c>
      <c r="AJ59" s="833">
        <v>7.3999999999999995</v>
      </c>
      <c r="AK59" s="833">
        <v>4</v>
      </c>
      <c r="AL59" s="845">
        <v>371.03</v>
      </c>
      <c r="AM59" s="839">
        <v>2.4</v>
      </c>
      <c r="AN59" s="833">
        <v>1.01</v>
      </c>
      <c r="AO59" s="711">
        <f t="shared" si="7"/>
        <v>-16.518646118802376</v>
      </c>
      <c r="AP59" s="712">
        <f t="shared" si="8"/>
        <v>5.4813538811976237</v>
      </c>
      <c r="AQ59" s="855">
        <f t="shared" si="9"/>
        <v>46.332953682119516</v>
      </c>
      <c r="AR59" s="624">
        <f>INDEX(Historical!$C$7:$C$1259,MATCH(B59,Historical!$B$7:$B$1281,0))*IF(AH59="n/a",1.03,IF(AH59&lt;0,1.01,IF(AH59&gt;10,1.1,(1+AH59/100))))</f>
        <v>1.1064900000000002</v>
      </c>
      <c r="AS59" s="853">
        <f t="shared" si="10"/>
        <v>1.1813993730000003</v>
      </c>
      <c r="AT59" s="853">
        <f t="shared" si="16"/>
        <v>1.2286553479200004</v>
      </c>
      <c r="AU59" s="853">
        <f t="shared" si="16"/>
        <v>1.2778015618368004</v>
      </c>
      <c r="AV59" s="853">
        <f t="shared" si="16"/>
        <v>1.3289136243102724</v>
      </c>
      <c r="AW59" s="624">
        <f t="shared" si="12"/>
        <v>6.123259907067073</v>
      </c>
      <c r="AX59" s="719">
        <f t="shared" si="13"/>
        <v>15.549161775183018</v>
      </c>
      <c r="AY59" s="900">
        <v>0.03</v>
      </c>
      <c r="AZ59" s="839">
        <v>23.49</v>
      </c>
      <c r="BA59" s="839">
        <v>-7.7799999999999994</v>
      </c>
      <c r="BB59" s="839">
        <v>0.36</v>
      </c>
      <c r="BC59" s="839">
        <v>6.3299999999999992</v>
      </c>
      <c r="BE59" s="597">
        <v>1993</v>
      </c>
      <c r="BF59" s="865">
        <f t="shared" si="14"/>
        <v>2</v>
      </c>
      <c r="BG59" s="849">
        <v>2.9000000000000004</v>
      </c>
    </row>
    <row r="60" spans="1:59" ht="11.25" customHeight="1" x14ac:dyDescent="0.2">
      <c r="A60" s="831" t="s">
        <v>949</v>
      </c>
      <c r="B60" s="842" t="s">
        <v>950</v>
      </c>
      <c r="C60" s="898" t="s">
        <v>108</v>
      </c>
      <c r="D60" s="898" t="s">
        <v>4272</v>
      </c>
      <c r="E60" s="705">
        <v>9</v>
      </c>
      <c r="F60" s="1153">
        <v>481</v>
      </c>
      <c r="G60" s="1116" t="s">
        <v>115</v>
      </c>
      <c r="H60" s="1116" t="s">
        <v>115</v>
      </c>
      <c r="I60" s="841">
        <v>21.34</v>
      </c>
      <c r="J60" s="624">
        <f t="shared" si="0"/>
        <v>3.3739456419868787</v>
      </c>
      <c r="K60" s="844">
        <v>0.18</v>
      </c>
      <c r="L60" s="854">
        <v>4</v>
      </c>
      <c r="M60" s="615">
        <f t="shared" si="1"/>
        <v>0.72</v>
      </c>
      <c r="N60" s="837" t="s">
        <v>148</v>
      </c>
      <c r="O60" s="706">
        <v>0.17</v>
      </c>
      <c r="P60" s="904">
        <v>43798</v>
      </c>
      <c r="Q60" s="904">
        <v>43815</v>
      </c>
      <c r="R60" s="615">
        <f t="shared" si="2"/>
        <v>5.8823529411764595</v>
      </c>
      <c r="S60" s="673">
        <f>IF(INDEX(Historical!$D$7:$D$1257,MATCH(B60,Historical!$B$7:$B$1281,0))=0,"n/a",(INDEX(Historical!$C$7:$C$1259,MATCH(B60,Historical!$B$7:$B$1281,0))/INDEX(Historical!$D$7:$D$1257,MATCH(B60,Historical!$B$7:$B$1281,0))-1)*100)</f>
        <v>4.3478260869565188</v>
      </c>
      <c r="T60" s="673">
        <f>IF(INDEX(Historical!$F$7:$F$1250,MATCH(B60,Historical!$B$7:$B$1281,0))=0,"n/a",((INDEX(Historical!$C$7:$C$1259,MATCH(B60,Historical!$B$7:$B$1281,0))/INDEX(Historical!$F$7:$F$1250,MATCH(B60,Historical!$B$7:$B$1281,0)))^(1/3)-1)*100)</f>
        <v>12.924323465723408</v>
      </c>
      <c r="U60" s="673">
        <f>IF(INDEX(Historical!$H$7:$H$1250,MATCH(B60,Historical!$B$7:$B$1281,0))=0,"n/a",((INDEX(Historical!$C$7:$C$1259,MATCH(B60,Historical!$B$7:$B$1281,0))/INDEX(Historical!$H$7:$H$1250,MATCH(B60,Historical!$B$7:$B$1281,0)))^(1/5)-1)*100)</f>
        <v>11.920522230371034</v>
      </c>
      <c r="V60" s="673">
        <f>IF(INDEX(Historical!$O$7:$O$1250,MATCH(B60,Historical!$B$7:$B$1281,0))=0,"n/a",((INDEX(Historical!$C$7:$C$1259,MATCH(B60,Historical!$B$7:$B$1281,0))/INDEX(Historical!$O$7:$O$1250,MATCH(B60,Historical!$B$7:$B$1281,0)))^(1/10)-1)*100)</f>
        <v>33.5141362540313</v>
      </c>
      <c r="W60" s="674">
        <f t="shared" si="3"/>
        <v>0.3556863927512724</v>
      </c>
      <c r="X60" s="675">
        <f t="shared" si="4"/>
        <v>1.268140662805429</v>
      </c>
      <c r="Y60" s="646" t="s">
        <v>4574</v>
      </c>
      <c r="Z60" s="624">
        <f t="shared" si="5"/>
        <v>38.502673796791441</v>
      </c>
      <c r="AA60" s="853">
        <f t="shared" si="6"/>
        <v>11.411764705882351</v>
      </c>
      <c r="AB60" s="854">
        <v>12</v>
      </c>
      <c r="AC60" s="833">
        <v>1.87</v>
      </c>
      <c r="AD60" s="833">
        <v>1.94</v>
      </c>
      <c r="AE60" s="833">
        <v>3.56</v>
      </c>
      <c r="AF60" s="833">
        <v>0.89</v>
      </c>
      <c r="AG60" s="833">
        <v>7.8</v>
      </c>
      <c r="AH60" s="833">
        <v>-2.5</v>
      </c>
      <c r="AI60" s="833">
        <v>6.32</v>
      </c>
      <c r="AJ60" s="833">
        <v>9.4</v>
      </c>
      <c r="AK60" s="833">
        <v>6</v>
      </c>
      <c r="AL60" s="845">
        <v>3250</v>
      </c>
      <c r="AM60" s="839">
        <v>1.5</v>
      </c>
      <c r="AN60" s="833">
        <v>0.15</v>
      </c>
      <c r="AO60" s="711">
        <f t="shared" si="7"/>
        <v>3.8827031664755616</v>
      </c>
      <c r="AP60" s="712">
        <f t="shared" si="8"/>
        <v>15.294467872357913</v>
      </c>
      <c r="AQ60" s="855">
        <f t="shared" si="9"/>
        <v>-32.813789152054603</v>
      </c>
      <c r="AR60" s="624">
        <f>INDEX(Historical!$C$7:$C$1259,MATCH(B60,Historical!$B$7:$B$1281,0))*IF(AH60="n/a",1.03,IF(AH60&lt;0,1.01,IF(AH60&gt;10,1.1,(1+AH60/100))))</f>
        <v>0.72719999999999996</v>
      </c>
      <c r="AS60" s="853">
        <f t="shared" si="10"/>
        <v>0.77315903999999991</v>
      </c>
      <c r="AT60" s="853">
        <f t="shared" si="16"/>
        <v>0.81954858239999995</v>
      </c>
      <c r="AU60" s="853">
        <f t="shared" si="16"/>
        <v>0.86872149734399995</v>
      </c>
      <c r="AV60" s="853">
        <f t="shared" si="16"/>
        <v>0.92084478718464002</v>
      </c>
      <c r="AW60" s="624">
        <f t="shared" si="12"/>
        <v>4.1094739069286401</v>
      </c>
      <c r="AX60" s="719">
        <f t="shared" si="13"/>
        <v>19.257141082139832</v>
      </c>
      <c r="AY60" s="900">
        <v>1.25</v>
      </c>
      <c r="AZ60" s="839">
        <v>91.73</v>
      </c>
      <c r="BA60" s="839">
        <v>-10.879999999999999</v>
      </c>
      <c r="BB60" s="839">
        <v>4.43</v>
      </c>
      <c r="BC60" s="839">
        <v>33.31</v>
      </c>
      <c r="BE60" s="597">
        <v>2012</v>
      </c>
      <c r="BF60" s="865">
        <f t="shared" si="14"/>
        <v>0</v>
      </c>
      <c r="BG60" s="849">
        <v>0.8</v>
      </c>
    </row>
    <row r="61" spans="1:59" ht="11.25" customHeight="1" x14ac:dyDescent="0.2">
      <c r="A61" s="838" t="s">
        <v>944</v>
      </c>
      <c r="B61" s="842" t="s">
        <v>945</v>
      </c>
      <c r="C61" s="898" t="s">
        <v>123</v>
      </c>
      <c r="D61" s="898" t="s">
        <v>4108</v>
      </c>
      <c r="E61" s="705">
        <v>11</v>
      </c>
      <c r="F61" s="1153">
        <v>316</v>
      </c>
      <c r="G61" s="1153" t="s">
        <v>37</v>
      </c>
      <c r="H61" s="1153" t="s">
        <v>37</v>
      </c>
      <c r="I61" s="841">
        <v>88.77</v>
      </c>
      <c r="J61" s="624">
        <f t="shared" si="0"/>
        <v>1.2391573729863694</v>
      </c>
      <c r="K61" s="844">
        <v>0.27500000000000002</v>
      </c>
      <c r="L61" s="854">
        <v>4</v>
      </c>
      <c r="M61" s="615">
        <f t="shared" si="1"/>
        <v>1.1000000000000001</v>
      </c>
      <c r="N61" s="837" t="s">
        <v>148</v>
      </c>
      <c r="O61" s="706">
        <v>0.25</v>
      </c>
      <c r="P61" s="904">
        <v>43706</v>
      </c>
      <c r="Q61" s="904">
        <v>43723</v>
      </c>
      <c r="R61" s="615">
        <f t="shared" si="2"/>
        <v>10.000000000000009</v>
      </c>
      <c r="S61" s="673">
        <f>IF(INDEX(Historical!$D$7:$D$1257,MATCH(B61,Historical!$B$7:$B$1281,0))=0,"n/a",(INDEX(Historical!$C$7:$C$1259,MATCH(B61,Historical!$B$7:$B$1281,0))/INDEX(Historical!$D$7:$D$1257,MATCH(B61,Historical!$B$7:$B$1281,0))-1)*100)</f>
        <v>2.3255813953488413</v>
      </c>
      <c r="T61" s="673">
        <f>IF(INDEX(Historical!$F$7:$F$1250,MATCH(B61,Historical!$B$7:$B$1281,0))=0,"n/a",((INDEX(Historical!$C$7:$C$1259,MATCH(B61,Historical!$B$7:$B$1281,0))/INDEX(Historical!$F$7:$F$1250,MATCH(B61,Historical!$B$7:$B$1281,0)))^(1/3)-1)*100)</f>
        <v>8.3074592288326485</v>
      </c>
      <c r="U61" s="673">
        <f>IF(INDEX(Historical!$H$7:$H$1250,MATCH(B61,Historical!$B$7:$B$1281,0))=0,"n/a",((INDEX(Historical!$C$7:$C$1259,MATCH(B61,Historical!$B$7:$B$1281,0))/INDEX(Historical!$H$7:$H$1250,MATCH(B61,Historical!$B$7:$B$1281,0)))^(1/5)-1)*100)</f>
        <v>8.2862114799882711</v>
      </c>
      <c r="V61" s="673">
        <f>IF(INDEX(Historical!$O$7:$O$1250,MATCH(B61,Historical!$B$7:$B$1281,0))=0,"n/a",((INDEX(Historical!$C$7:$C$1259,MATCH(B61,Historical!$B$7:$B$1281,0))/INDEX(Historical!$O$7:$O$1250,MATCH(B61,Historical!$B$7:$B$1281,0)))^(1/10)-1)*100)</f>
        <v>15.654585934663579</v>
      </c>
      <c r="W61" s="674">
        <f t="shared" si="3"/>
        <v>0.52931527633958741</v>
      </c>
      <c r="X61" s="675" t="str">
        <f t="shared" si="4"/>
        <v>n/a</v>
      </c>
      <c r="Y61" s="646" t="s">
        <v>4570</v>
      </c>
      <c r="Z61" s="624" t="str">
        <f t="shared" si="5"/>
        <v>n/a</v>
      </c>
      <c r="AA61" s="853" t="str">
        <f t="shared" si="6"/>
        <v>n/a</v>
      </c>
      <c r="AB61" s="854">
        <v>9</v>
      </c>
      <c r="AC61" s="833">
        <v>-7.61</v>
      </c>
      <c r="AD61" s="833" t="s">
        <v>136</v>
      </c>
      <c r="AE61" s="833">
        <v>2.2799999999999998</v>
      </c>
      <c r="AF61" s="833">
        <v>1.72</v>
      </c>
      <c r="AG61" s="833">
        <v>-15.9</v>
      </c>
      <c r="AH61" s="833">
        <v>80.7</v>
      </c>
      <c r="AI61" s="833">
        <v>14.57</v>
      </c>
      <c r="AJ61" s="833">
        <v>-37.5</v>
      </c>
      <c r="AK61" s="833">
        <v>18.16</v>
      </c>
      <c r="AL61" s="845">
        <v>5340</v>
      </c>
      <c r="AM61" s="839">
        <v>0.2</v>
      </c>
      <c r="AN61" s="833">
        <v>0.54</v>
      </c>
      <c r="AO61" s="711" t="str">
        <f t="shared" si="7"/>
        <v>n/a</v>
      </c>
      <c r="AP61" s="712">
        <f t="shared" si="8"/>
        <v>9.5253688529746405</v>
      </c>
      <c r="AQ61" s="855" t="str">
        <f t="shared" si="9"/>
        <v>n/a</v>
      </c>
      <c r="AR61" s="624">
        <f>INDEX(Historical!$C$7:$C$1259,MATCH(B61,Historical!$B$7:$B$1281,0))*IF(AH61="n/a",1.03,IF(AH61&lt;0,1.01,IF(AH61&gt;10,1.1,(1+AH61/100))))</f>
        <v>1.2100000000000002</v>
      </c>
      <c r="AS61" s="853">
        <f t="shared" si="10"/>
        <v>1.3310000000000004</v>
      </c>
      <c r="AT61" s="853">
        <f t="shared" si="16"/>
        <v>1.4641000000000006</v>
      </c>
      <c r="AU61" s="853">
        <f t="shared" si="16"/>
        <v>1.6105100000000008</v>
      </c>
      <c r="AV61" s="853">
        <f t="shared" si="16"/>
        <v>1.7715610000000011</v>
      </c>
      <c r="AW61" s="624">
        <f t="shared" si="12"/>
        <v>7.3871710000000022</v>
      </c>
      <c r="AX61" s="719">
        <f t="shared" si="13"/>
        <v>8.3216976456009935</v>
      </c>
      <c r="AY61" s="900">
        <v>1.31</v>
      </c>
      <c r="AZ61" s="839">
        <v>90.36999999999999</v>
      </c>
      <c r="BA61" s="839">
        <v>-3.6700000000000004</v>
      </c>
      <c r="BB61" s="839">
        <v>2.77</v>
      </c>
      <c r="BC61" s="839">
        <v>14.000000000000002</v>
      </c>
      <c r="BE61" s="597">
        <v>2010</v>
      </c>
      <c r="BF61" s="865">
        <f t="shared" si="14"/>
        <v>0</v>
      </c>
      <c r="BG61" s="849">
        <v>-7.0000000000000009</v>
      </c>
    </row>
    <row r="62" spans="1:59" ht="11.25" customHeight="1" x14ac:dyDescent="0.2">
      <c r="A62" s="831" t="s">
        <v>909</v>
      </c>
      <c r="B62" s="842" t="s">
        <v>910</v>
      </c>
      <c r="C62" s="898" t="s">
        <v>108</v>
      </c>
      <c r="D62" s="898" t="s">
        <v>4272</v>
      </c>
      <c r="E62" s="705">
        <v>10</v>
      </c>
      <c r="F62" s="1153">
        <v>414</v>
      </c>
      <c r="G62" s="1118" t="s">
        <v>106</v>
      </c>
      <c r="H62" s="1118" t="s">
        <v>106</v>
      </c>
      <c r="I62" s="841">
        <v>25.58</v>
      </c>
      <c r="J62" s="624">
        <f t="shared" si="0"/>
        <v>3.9093041438623932</v>
      </c>
      <c r="K62" s="844">
        <v>0.25</v>
      </c>
      <c r="L62" s="854">
        <v>4</v>
      </c>
      <c r="M62" s="615">
        <f t="shared" si="1"/>
        <v>1</v>
      </c>
      <c r="N62" s="837" t="s">
        <v>107</v>
      </c>
      <c r="O62" s="706">
        <v>0.24</v>
      </c>
      <c r="P62" s="1029">
        <v>43951</v>
      </c>
      <c r="Q62" s="1029">
        <v>43966</v>
      </c>
      <c r="R62" s="615">
        <f t="shared" si="2"/>
        <v>4.1666666666666705</v>
      </c>
      <c r="S62" s="673">
        <f>IF(INDEX(Historical!$D$7:$D$1257,MATCH(B62,Historical!$B$7:$B$1281,0))=0,"n/a",(INDEX(Historical!$C$7:$C$1259,MATCH(B62,Historical!$B$7:$B$1281,0))/INDEX(Historical!$D$7:$D$1257,MATCH(B62,Historical!$B$7:$B$1281,0))-1)*100)</f>
        <v>4.2105263157894868</v>
      </c>
      <c r="T62" s="673">
        <f>IF(INDEX(Historical!$F$7:$F$1250,MATCH(B62,Historical!$B$7:$B$1281,0))=0,"n/a",((INDEX(Historical!$C$7:$C$1259,MATCH(B62,Historical!$B$7:$B$1281,0))/INDEX(Historical!$F$7:$F$1250,MATCH(B62,Historical!$B$7:$B$1281,0)))^(1/3)-1)*100)</f>
        <v>4.4011575622509014</v>
      </c>
      <c r="U62" s="673">
        <f>IF(INDEX(Historical!$H$7:$H$1250,MATCH(B62,Historical!$B$7:$B$1281,0))=0,"n/a",((INDEX(Historical!$C$7:$C$1259,MATCH(B62,Historical!$B$7:$B$1281,0))/INDEX(Historical!$H$7:$H$1250,MATCH(B62,Historical!$B$7:$B$1281,0)))^(1/5)-1)*100)</f>
        <v>4.8837286784054301</v>
      </c>
      <c r="V62" s="673">
        <f>IF(INDEX(Historical!$O$7:$O$1250,MATCH(B62,Historical!$B$7:$B$1281,0))=0,"n/a",((INDEX(Historical!$C$7:$C$1259,MATCH(B62,Historical!$B$7:$B$1281,0))/INDEX(Historical!$O$7:$O$1250,MATCH(B62,Historical!$B$7:$B$1281,0)))^(1/10)-1)*100)</f>
        <v>8.6967787563873244</v>
      </c>
      <c r="W62" s="674">
        <f t="shared" si="3"/>
        <v>0.56155604450884644</v>
      </c>
      <c r="X62" s="675">
        <f t="shared" si="4"/>
        <v>0.97674573568108602</v>
      </c>
      <c r="Y62" s="640" t="s">
        <v>4014</v>
      </c>
      <c r="Z62" s="624">
        <f t="shared" si="5"/>
        <v>48.543689320388353</v>
      </c>
      <c r="AA62" s="853">
        <f t="shared" si="6"/>
        <v>12.417475728155338</v>
      </c>
      <c r="AB62" s="854">
        <v>12</v>
      </c>
      <c r="AC62" s="833">
        <v>2.06</v>
      </c>
      <c r="AD62" s="833" t="s">
        <v>136</v>
      </c>
      <c r="AE62" s="833">
        <v>3.7</v>
      </c>
      <c r="AF62" s="833">
        <v>1.1299999999999999</v>
      </c>
      <c r="AG62" s="833">
        <v>9.4</v>
      </c>
      <c r="AH62" s="833">
        <v>10.7</v>
      </c>
      <c r="AI62" s="833" t="s">
        <v>136</v>
      </c>
      <c r="AJ62" s="833">
        <v>5</v>
      </c>
      <c r="AK62" s="833" t="s">
        <v>136</v>
      </c>
      <c r="AL62" s="845">
        <v>232.58</v>
      </c>
      <c r="AM62" s="839">
        <v>0.2</v>
      </c>
      <c r="AN62" s="833">
        <v>0</v>
      </c>
      <c r="AO62" s="711">
        <f t="shared" si="7"/>
        <v>-3.6244429058875145</v>
      </c>
      <c r="AP62" s="712">
        <f t="shared" si="8"/>
        <v>8.7930328222678238</v>
      </c>
      <c r="AQ62" s="855">
        <f t="shared" si="9"/>
        <v>-21.029548218433746</v>
      </c>
      <c r="AR62" s="624">
        <f>INDEX(Historical!$C$7:$C$1259,MATCH(B62,Historical!$B$7:$B$1281,0))*IF(AH62="n/a",1.03,IF(AH62&lt;0,1.01,IF(AH62&gt;10,1.1,(1+AH62/100))))</f>
        <v>1.089</v>
      </c>
      <c r="AS62" s="853">
        <f t="shared" si="10"/>
        <v>1.1216699999999999</v>
      </c>
      <c r="AT62" s="853">
        <f t="shared" si="16"/>
        <v>1.1553201</v>
      </c>
      <c r="AU62" s="853">
        <f t="shared" si="16"/>
        <v>1.1899797029999999</v>
      </c>
      <c r="AV62" s="853">
        <f t="shared" si="16"/>
        <v>1.22567909409</v>
      </c>
      <c r="AW62" s="624">
        <f t="shared" si="12"/>
        <v>5.7816488970900002</v>
      </c>
      <c r="AX62" s="719">
        <f t="shared" si="13"/>
        <v>22.602223991751373</v>
      </c>
      <c r="AY62" s="900">
        <v>0.75</v>
      </c>
      <c r="AZ62" s="839">
        <v>54.75</v>
      </c>
      <c r="BA62" s="839">
        <v>-8.32</v>
      </c>
      <c r="BB62" s="839">
        <v>5.0200000000000005</v>
      </c>
      <c r="BC62" s="839">
        <v>19.850000000000001</v>
      </c>
      <c r="BE62" s="597">
        <v>2011</v>
      </c>
      <c r="BF62" s="865">
        <f t="shared" si="14"/>
        <v>0</v>
      </c>
      <c r="BG62" s="849">
        <v>1</v>
      </c>
    </row>
    <row r="63" spans="1:59" ht="11.25" customHeight="1" x14ac:dyDescent="0.2">
      <c r="A63" s="838" t="s">
        <v>140</v>
      </c>
      <c r="B63" s="842" t="s">
        <v>141</v>
      </c>
      <c r="C63" s="898" t="s">
        <v>131</v>
      </c>
      <c r="D63" s="898" t="s">
        <v>4273</v>
      </c>
      <c r="E63" s="705">
        <v>37</v>
      </c>
      <c r="F63" s="1153">
        <v>73</v>
      </c>
      <c r="G63" s="1153" t="s">
        <v>37</v>
      </c>
      <c r="H63" s="1153" t="s">
        <v>37</v>
      </c>
      <c r="I63" s="833">
        <v>98.85</v>
      </c>
      <c r="J63" s="624">
        <f t="shared" si="0"/>
        <v>2.5290844714213456</v>
      </c>
      <c r="K63" s="851">
        <v>0.625</v>
      </c>
      <c r="L63" s="854">
        <v>4</v>
      </c>
      <c r="M63" s="615">
        <f t="shared" si="1"/>
        <v>2.5</v>
      </c>
      <c r="N63" s="837" t="s">
        <v>142</v>
      </c>
      <c r="O63" s="707">
        <v>0.57499999999999996</v>
      </c>
      <c r="P63" s="606">
        <v>44162</v>
      </c>
      <c r="Q63" s="606">
        <v>44179</v>
      </c>
      <c r="R63" s="615">
        <f t="shared" si="2"/>
        <v>8.6956521739130519</v>
      </c>
      <c r="S63" s="673">
        <f>IF(INDEX(Historical!$D$7:$D$1257,MATCH(B63,Historical!$B$7:$B$1281,0))=0,"n/a",(INDEX(Historical!$C$7:$C$1259,MATCH(B63,Historical!$B$7:$B$1281,0))/INDEX(Historical!$D$7:$D$1257,MATCH(B63,Historical!$B$7:$B$1281,0))-1)*100)</f>
        <v>9.3023255813953654</v>
      </c>
      <c r="T63" s="673">
        <f>IF(INDEX(Historical!$F$7:$F$1250,MATCH(B63,Historical!$B$7:$B$1281,0))=0,"n/a",((INDEX(Historical!$C$7:$C$1259,MATCH(B63,Historical!$B$7:$B$1281,0))/INDEX(Historical!$F$7:$F$1250,MATCH(B63,Historical!$B$7:$B$1281,0)))^(1/3)-1)*100)</f>
        <v>8.5951920989677522</v>
      </c>
      <c r="U63" s="673">
        <f>IF(INDEX(Historical!$H$7:$H$1250,MATCH(B63,Historical!$B$7:$B$1281,0))=0,"n/a",((INDEX(Historical!$C$7:$C$1259,MATCH(B63,Historical!$B$7:$B$1281,0))/INDEX(Historical!$H$7:$H$1250,MATCH(B63,Historical!$B$7:$B$1281,0)))^(1/5)-1)*100)</f>
        <v>8.1269985059093663</v>
      </c>
      <c r="V63" s="673">
        <f>IF(INDEX(Historical!$O$7:$O$1250,MATCH(B63,Historical!$B$7:$B$1281,0))=0,"n/a",((INDEX(Historical!$C$7:$C$1259,MATCH(B63,Historical!$B$7:$B$1281,0))/INDEX(Historical!$O$7:$O$1250,MATCH(B63,Historical!$B$7:$B$1281,0)))^(1/10)-1)*100)</f>
        <v>5.7388439182276985</v>
      </c>
      <c r="W63" s="674">
        <f t="shared" si="3"/>
        <v>1.4161386198527579</v>
      </c>
      <c r="X63" s="675">
        <f t="shared" si="4"/>
        <v>0.7890289811562492</v>
      </c>
      <c r="Y63" s="842"/>
      <c r="Z63" s="624">
        <f t="shared" si="5"/>
        <v>48.732943469785575</v>
      </c>
      <c r="AA63" s="853">
        <f t="shared" si="6"/>
        <v>19.269005847953217</v>
      </c>
      <c r="AB63" s="854">
        <v>9</v>
      </c>
      <c r="AC63" s="833">
        <v>5.13</v>
      </c>
      <c r="AD63" s="833">
        <v>2.75</v>
      </c>
      <c r="AE63" s="833">
        <v>4.22</v>
      </c>
      <c r="AF63" s="833">
        <v>1.74</v>
      </c>
      <c r="AG63" s="833" t="s">
        <v>136</v>
      </c>
      <c r="AH63" s="833">
        <v>12.4</v>
      </c>
      <c r="AI63" s="833">
        <v>6.8500000000000005</v>
      </c>
      <c r="AJ63" s="833">
        <v>10.299999999999999</v>
      </c>
      <c r="AK63" s="833">
        <v>7.0000000000000009</v>
      </c>
      <c r="AL63" s="845">
        <v>12070</v>
      </c>
      <c r="AM63" s="839">
        <v>0.6</v>
      </c>
      <c r="AN63" s="833">
        <v>0.71</v>
      </c>
      <c r="AO63" s="711">
        <f t="shared" si="7"/>
        <v>-8.6129228706225049</v>
      </c>
      <c r="AP63" s="712">
        <f t="shared" si="8"/>
        <v>10.656082977330712</v>
      </c>
      <c r="AQ63" s="855">
        <f t="shared" si="9"/>
        <v>22.071145330979647</v>
      </c>
      <c r="AR63" s="624">
        <f>INDEX(Historical!$C$7:$C$1259,MATCH(B63,Historical!$B$7:$B$1281,0))*IF(AH63="n/a",1.03,IF(AH63&lt;0,1.01,IF(AH63&gt;10,1.1,(1+AH63/100))))</f>
        <v>2.5850000000000004</v>
      </c>
      <c r="AS63" s="853">
        <f t="shared" si="10"/>
        <v>2.7620725000000004</v>
      </c>
      <c r="AT63" s="853">
        <f t="shared" si="16"/>
        <v>2.9554175750000007</v>
      </c>
      <c r="AU63" s="853">
        <f t="shared" si="16"/>
        <v>3.1622968052500009</v>
      </c>
      <c r="AV63" s="853">
        <f t="shared" si="16"/>
        <v>3.3836575816175012</v>
      </c>
      <c r="AW63" s="624">
        <f t="shared" si="12"/>
        <v>14.848444461867505</v>
      </c>
      <c r="AX63" s="719">
        <f t="shared" si="13"/>
        <v>15.021188125308555</v>
      </c>
      <c r="AY63" s="900">
        <v>0.36</v>
      </c>
      <c r="AZ63" s="839">
        <v>16.86</v>
      </c>
      <c r="BA63" s="839">
        <v>-11.219999999999999</v>
      </c>
      <c r="BB63" s="839">
        <v>8.57</v>
      </c>
      <c r="BC63" s="839">
        <v>2.92</v>
      </c>
      <c r="BE63" s="597">
        <v>1985</v>
      </c>
      <c r="BF63" s="865">
        <f t="shared" si="14"/>
        <v>3</v>
      </c>
      <c r="BG63" s="849" t="s">
        <v>136</v>
      </c>
    </row>
    <row r="64" spans="1:59" ht="11.25" customHeight="1" x14ac:dyDescent="0.2">
      <c r="A64" s="831" t="s">
        <v>429</v>
      </c>
      <c r="B64" s="842" t="s">
        <v>430</v>
      </c>
      <c r="C64" s="898" t="s">
        <v>123</v>
      </c>
      <c r="D64" s="898" t="s">
        <v>4275</v>
      </c>
      <c r="E64" s="705">
        <v>27</v>
      </c>
      <c r="F64" s="1153">
        <v>116</v>
      </c>
      <c r="G64" s="1095" t="s">
        <v>106</v>
      </c>
      <c r="H64" s="1095" t="s">
        <v>106</v>
      </c>
      <c r="I64" s="833">
        <v>141.66999999999999</v>
      </c>
      <c r="J64" s="624">
        <f t="shared" si="0"/>
        <v>1.0164466718430154</v>
      </c>
      <c r="K64" s="851">
        <v>0.36</v>
      </c>
      <c r="L64" s="854">
        <v>4</v>
      </c>
      <c r="M64" s="615">
        <f t="shared" si="1"/>
        <v>1.44</v>
      </c>
      <c r="N64" s="837" t="s">
        <v>431</v>
      </c>
      <c r="O64" s="707">
        <v>0.34</v>
      </c>
      <c r="P64" s="904">
        <v>43585</v>
      </c>
      <c r="Q64" s="904">
        <v>43607</v>
      </c>
      <c r="R64" s="615">
        <f t="shared" si="2"/>
        <v>5.8823529411764595</v>
      </c>
      <c r="S64" s="673">
        <f>IF(INDEX(Historical!$D$7:$D$1257,MATCH(B64,Historical!$B$7:$B$1281,0))=0,"n/a",(INDEX(Historical!$C$7:$C$1259,MATCH(B64,Historical!$B$7:$B$1281,0))/INDEX(Historical!$D$7:$D$1257,MATCH(B64,Historical!$B$7:$B$1281,0))-1)*100)</f>
        <v>1.4084507042253502</v>
      </c>
      <c r="T64" s="673">
        <f>IF(INDEX(Historical!$F$7:$F$1250,MATCH(B64,Historical!$B$7:$B$1281,0))=0,"n/a",((INDEX(Historical!$C$7:$C$1259,MATCH(B64,Historical!$B$7:$B$1281,0))/INDEX(Historical!$F$7:$F$1250,MATCH(B64,Historical!$B$7:$B$1281,0)))^(1/3)-1)*100)</f>
        <v>4.0041911525952045</v>
      </c>
      <c r="U64" s="673">
        <f>IF(INDEX(Historical!$H$7:$H$1250,MATCH(B64,Historical!$B$7:$B$1281,0))=0,"n/a",((INDEX(Historical!$C$7:$C$1259,MATCH(B64,Historical!$B$7:$B$1281,0))/INDEX(Historical!$H$7:$H$1250,MATCH(B64,Historical!$B$7:$B$1281,0)))^(1/5)-1)*100)</f>
        <v>4.7831688302757414</v>
      </c>
      <c r="V64" s="673">
        <f>IF(INDEX(Historical!$O$7:$O$1250,MATCH(B64,Historical!$B$7:$B$1281,0))=0,"n/a",((INDEX(Historical!$C$7:$C$1259,MATCH(B64,Historical!$B$7:$B$1281,0))/INDEX(Historical!$O$7:$O$1250,MATCH(B64,Historical!$B$7:$B$1281,0)))^(1/10)-1)*100)</f>
        <v>8.1139800821938621</v>
      </c>
      <c r="W64" s="674">
        <f t="shared" si="3"/>
        <v>0.58949723585992164</v>
      </c>
      <c r="X64" s="675">
        <f t="shared" si="4"/>
        <v>5.9789610378446767</v>
      </c>
      <c r="Y64" s="644" t="s">
        <v>4579</v>
      </c>
      <c r="Z64" s="624">
        <f t="shared" si="5"/>
        <v>44.859813084112147</v>
      </c>
      <c r="AA64" s="853">
        <f t="shared" si="6"/>
        <v>44.13395638629283</v>
      </c>
      <c r="AB64" s="854">
        <v>12</v>
      </c>
      <c r="AC64" s="833">
        <v>3.21</v>
      </c>
      <c r="AD64" s="833">
        <v>6.05</v>
      </c>
      <c r="AE64" s="833">
        <v>3.13</v>
      </c>
      <c r="AF64" s="833">
        <v>5.01</v>
      </c>
      <c r="AG64" s="833">
        <v>12.5</v>
      </c>
      <c r="AH64" s="833">
        <v>-12.3</v>
      </c>
      <c r="AI64" s="833">
        <v>12.15</v>
      </c>
      <c r="AJ64" s="833">
        <v>0.8</v>
      </c>
      <c r="AK64" s="833">
        <v>7.3599999999999994</v>
      </c>
      <c r="AL64" s="845">
        <v>9170</v>
      </c>
      <c r="AM64" s="839">
        <v>0.4</v>
      </c>
      <c r="AN64" s="833">
        <v>0.63</v>
      </c>
      <c r="AO64" s="711">
        <f t="shared" si="7"/>
        <v>-38.334340884174075</v>
      </c>
      <c r="AP64" s="712">
        <f t="shared" si="8"/>
        <v>5.7996155021187565</v>
      </c>
      <c r="AQ64" s="855">
        <f t="shared" si="9"/>
        <v>213.48302913152844</v>
      </c>
      <c r="AR64" s="624">
        <f>INDEX(Historical!$C$7:$C$1259,MATCH(B64,Historical!$B$7:$B$1281,0))*IF(AH64="n/a",1.03,IF(AH64&lt;0,1.01,IF(AH64&gt;10,1.1,(1+AH64/100))))</f>
        <v>1.4543999999999999</v>
      </c>
      <c r="AS64" s="853">
        <f t="shared" si="10"/>
        <v>1.5998399999999999</v>
      </c>
      <c r="AT64" s="853">
        <f t="shared" si="16"/>
        <v>1.7175882239999998</v>
      </c>
      <c r="AU64" s="853">
        <f t="shared" si="16"/>
        <v>1.8440027172863995</v>
      </c>
      <c r="AV64" s="853">
        <f t="shared" si="16"/>
        <v>1.9797213172786783</v>
      </c>
      <c r="AW64" s="624">
        <f t="shared" si="12"/>
        <v>8.5955522585650783</v>
      </c>
      <c r="AX64" s="719">
        <f t="shared" si="13"/>
        <v>6.0673058929661039</v>
      </c>
      <c r="AY64" s="900">
        <v>0.65</v>
      </c>
      <c r="AZ64" s="839">
        <v>51.749999999999993</v>
      </c>
      <c r="BA64" s="839">
        <v>-2.9000000000000004</v>
      </c>
      <c r="BB64" s="839">
        <v>2.7</v>
      </c>
      <c r="BC64" s="839">
        <v>13.34</v>
      </c>
      <c r="BE64" s="597">
        <v>1994</v>
      </c>
      <c r="BF64" s="865">
        <f t="shared" si="14"/>
        <v>2</v>
      </c>
      <c r="BG64" s="849">
        <v>5.5</v>
      </c>
    </row>
    <row r="65" spans="1:59" ht="11.25" customHeight="1" x14ac:dyDescent="0.2">
      <c r="A65" s="838" t="s">
        <v>442</v>
      </c>
      <c r="B65" s="842" t="s">
        <v>443</v>
      </c>
      <c r="C65" s="898" t="s">
        <v>153</v>
      </c>
      <c r="D65" s="898" t="s">
        <v>4258</v>
      </c>
      <c r="E65" s="705">
        <v>18</v>
      </c>
      <c r="F65" s="1153">
        <v>193</v>
      </c>
      <c r="G65" s="1153" t="s">
        <v>106</v>
      </c>
      <c r="H65" s="1153" t="s">
        <v>106</v>
      </c>
      <c r="I65" s="841">
        <v>641.30999999999995</v>
      </c>
      <c r="J65" s="624">
        <f t="shared" si="0"/>
        <v>1.0915158035895278</v>
      </c>
      <c r="K65" s="844">
        <v>1.75</v>
      </c>
      <c r="L65" s="854">
        <v>4</v>
      </c>
      <c r="M65" s="615">
        <f t="shared" si="1"/>
        <v>7</v>
      </c>
      <c r="N65" s="837" t="s">
        <v>151</v>
      </c>
      <c r="O65" s="706">
        <v>1.55</v>
      </c>
      <c r="P65" s="606">
        <v>44088</v>
      </c>
      <c r="Q65" s="606">
        <v>44104</v>
      </c>
      <c r="R65" s="615">
        <f t="shared" si="2"/>
        <v>12.90322580645161</v>
      </c>
      <c r="S65" s="673">
        <f>IF(INDEX(Historical!$D$7:$D$1257,MATCH(B65,Historical!$B$7:$B$1281,0))=0,"n/a",(INDEX(Historical!$C$7:$C$1259,MATCH(B65,Historical!$B$7:$B$1281,0))/INDEX(Historical!$D$7:$D$1257,MATCH(B65,Historical!$B$7:$B$1281,0))-1)*100)</f>
        <v>13.793103448275868</v>
      </c>
      <c r="T65" s="673">
        <f>IF(INDEX(Historical!$F$7:$F$1250,MATCH(B65,Historical!$B$7:$B$1281,0))=0,"n/a",((INDEX(Historical!$C$7:$C$1259,MATCH(B65,Historical!$B$7:$B$1281,0))/INDEX(Historical!$F$7:$F$1250,MATCH(B65,Historical!$B$7:$B$1281,0)))^(1/3)-1)*100)</f>
        <v>13.617128057248994</v>
      </c>
      <c r="U65" s="673">
        <f>IF(INDEX(Historical!$H$7:$H$1250,MATCH(B65,Historical!$B$7:$B$1281,0))=0,"n/a",((INDEX(Historical!$C$7:$C$1259,MATCH(B65,Historical!$B$7:$B$1281,0))/INDEX(Historical!$H$7:$H$1250,MATCH(B65,Historical!$B$7:$B$1281,0)))^(1/5)-1)*100)</f>
        <v>14.869835499703509</v>
      </c>
      <c r="V65" s="673">
        <f>IF(INDEX(Historical!$O$7:$O$1250,MATCH(B65,Historical!$B$7:$B$1281,0))=0,"n/a",((INDEX(Historical!$C$7:$C$1259,MATCH(B65,Historical!$B$7:$B$1281,0))/INDEX(Historical!$O$7:$O$1250,MATCH(B65,Historical!$B$7:$B$1281,0)))^(1/10)-1)*100)</f>
        <v>15.515944582245588</v>
      </c>
      <c r="W65" s="674">
        <f t="shared" si="3"/>
        <v>0.95835837907790666</v>
      </c>
      <c r="X65" s="675">
        <f t="shared" si="4"/>
        <v>6.1957647915431293</v>
      </c>
      <c r="Y65" s="637"/>
      <c r="Z65" s="624">
        <f t="shared" si="5"/>
        <v>40.137614678899084</v>
      </c>
      <c r="AA65" s="853">
        <f t="shared" si="6"/>
        <v>36.772362385321095</v>
      </c>
      <c r="AB65" s="854">
        <v>12</v>
      </c>
      <c r="AC65" s="833">
        <v>17.440000000000001</v>
      </c>
      <c r="AD65" s="833" t="s">
        <v>136</v>
      </c>
      <c r="AE65" s="833">
        <v>8</v>
      </c>
      <c r="AF65" s="833">
        <v>4.91</v>
      </c>
      <c r="AG65" s="833">
        <v>13.600000000000001</v>
      </c>
      <c r="AH65" s="833">
        <v>-11.600000000000001</v>
      </c>
      <c r="AI65" s="833" t="s">
        <v>136</v>
      </c>
      <c r="AJ65" s="833">
        <v>2.4</v>
      </c>
      <c r="AK65" s="833" t="s">
        <v>136</v>
      </c>
      <c r="AL65" s="845">
        <v>1180</v>
      </c>
      <c r="AM65" s="839">
        <v>11.5</v>
      </c>
      <c r="AN65" s="833">
        <v>0</v>
      </c>
      <c r="AO65" s="711">
        <f t="shared" si="7"/>
        <v>-20.81101108202806</v>
      </c>
      <c r="AP65" s="712">
        <f t="shared" si="8"/>
        <v>15.961351303293037</v>
      </c>
      <c r="AQ65" s="855">
        <f t="shared" si="9"/>
        <v>183.27630744708645</v>
      </c>
      <c r="AR65" s="624">
        <f>INDEX(Historical!$C$7:$C$1259,MATCH(B65,Historical!$B$7:$B$1281,0))*IF(AH65="n/a",1.03,IF(AH65&lt;0,1.01,IF(AH65&gt;10,1.1,(1+AH65/100))))</f>
        <v>6.6659999999999995</v>
      </c>
      <c r="AS65" s="853">
        <f t="shared" si="10"/>
        <v>6.8659799999999995</v>
      </c>
      <c r="AT65" s="853">
        <f t="shared" si="16"/>
        <v>7.0719593999999999</v>
      </c>
      <c r="AU65" s="853">
        <f t="shared" si="16"/>
        <v>7.2841181820000003</v>
      </c>
      <c r="AV65" s="853">
        <f t="shared" si="16"/>
        <v>7.5026417274600004</v>
      </c>
      <c r="AW65" s="624">
        <f t="shared" si="12"/>
        <v>35.390699309459997</v>
      </c>
      <c r="AX65" s="719">
        <f t="shared" si="13"/>
        <v>5.5185010851943677</v>
      </c>
      <c r="AY65" s="900">
        <v>0.09</v>
      </c>
      <c r="AZ65" s="839">
        <v>13.11</v>
      </c>
      <c r="BA65" s="839">
        <v>-13.919999999999998</v>
      </c>
      <c r="BB65" s="839">
        <v>-2.96</v>
      </c>
      <c r="BC65" s="839">
        <v>-0.3</v>
      </c>
      <c r="BE65" s="597">
        <v>2003</v>
      </c>
      <c r="BF65" s="865">
        <f t="shared" si="14"/>
        <v>1</v>
      </c>
      <c r="BG65" s="849">
        <v>12.2</v>
      </c>
    </row>
    <row r="66" spans="1:59" s="744" customFormat="1" ht="11.25" customHeight="1" x14ac:dyDescent="0.2">
      <c r="A66" s="619" t="s">
        <v>870</v>
      </c>
      <c r="B66" s="751" t="s">
        <v>871</v>
      </c>
      <c r="C66" s="898" t="s">
        <v>4276</v>
      </c>
      <c r="D66" s="898" t="s">
        <v>1766</v>
      </c>
      <c r="E66" s="727">
        <v>12</v>
      </c>
      <c r="F66" s="1153">
        <v>310</v>
      </c>
      <c r="G66" s="1152" t="s">
        <v>106</v>
      </c>
      <c r="H66" s="1152" t="s">
        <v>106</v>
      </c>
      <c r="I66" s="728">
        <v>93</v>
      </c>
      <c r="J66" s="729">
        <f t="shared" si="0"/>
        <v>0.5053763440860215</v>
      </c>
      <c r="K66" s="730">
        <v>0.47</v>
      </c>
      <c r="L66" s="731">
        <v>1</v>
      </c>
      <c r="M66" s="732">
        <f t="shared" si="1"/>
        <v>0.47</v>
      </c>
      <c r="N66" s="733" t="s">
        <v>872</v>
      </c>
      <c r="O66" s="734">
        <v>0.41</v>
      </c>
      <c r="P66" s="1122">
        <v>44300</v>
      </c>
      <c r="Q66" s="1122">
        <v>44322</v>
      </c>
      <c r="R66" s="732">
        <f t="shared" si="2"/>
        <v>14.634146341463413</v>
      </c>
      <c r="S66" s="673">
        <f>IF(INDEX(Historical!$D$7:$D$1257,MATCH(B66,Historical!$B$7:$B$1281,0))=0,"n/a",(INDEX(Historical!$C$7:$C$1259,MATCH(B66,Historical!$B$7:$B$1281,0))/INDEX(Historical!$D$7:$D$1257,MATCH(B66,Historical!$B$7:$B$1281,0))-1)*100)</f>
        <v>10.810810810810811</v>
      </c>
      <c r="T66" s="673">
        <f>IF(INDEX(Historical!$F$7:$F$1250,MATCH(B66,Historical!$B$7:$B$1281,0))=0,"n/a",((INDEX(Historical!$C$7:$C$1259,MATCH(B66,Historical!$B$7:$B$1281,0))/INDEX(Historical!$F$7:$F$1250,MATCH(B66,Historical!$B$7:$B$1281,0)))^(1/3)-1)*100)</f>
        <v>10.973904713454852</v>
      </c>
      <c r="U66" s="673">
        <f>IF(INDEX(Historical!$H$7:$H$1250,MATCH(B66,Historical!$B$7:$B$1281,0))=0,"n/a",((INDEX(Historical!$C$7:$C$1259,MATCH(B66,Historical!$B$7:$B$1281,0))/INDEX(Historical!$H$7:$H$1250,MATCH(B66,Historical!$B$7:$B$1281,0)))^(1/5)-1)*100)</f>
        <v>12.256424197530347</v>
      </c>
      <c r="V66" s="673">
        <f>IF(INDEX(Historical!$O$7:$O$1250,MATCH(B66,Historical!$B$7:$B$1281,0))=0,"n/a",((INDEX(Historical!$C$7:$C$1259,MATCH(B66,Historical!$B$7:$B$1281,0))/INDEX(Historical!$O$7:$O$1250,MATCH(B66,Historical!$B$7:$B$1281,0)))^(1/10)-1)*100)</f>
        <v>10.57813471231912</v>
      </c>
      <c r="W66" s="674">
        <f t="shared" si="3"/>
        <v>1.1586564674069351</v>
      </c>
      <c r="X66" s="675">
        <f t="shared" si="4"/>
        <v>0.65193745731544395</v>
      </c>
      <c r="Y66" s="745"/>
      <c r="Z66" s="729">
        <f t="shared" si="5"/>
        <v>16.607773851590103</v>
      </c>
      <c r="AA66" s="736">
        <f t="shared" si="6"/>
        <v>32.862190812720847</v>
      </c>
      <c r="AB66" s="731">
        <v>12</v>
      </c>
      <c r="AC66" s="737">
        <v>2.83</v>
      </c>
      <c r="AD66" s="737">
        <v>1.84</v>
      </c>
      <c r="AE66" s="737">
        <v>8.73</v>
      </c>
      <c r="AF66" s="737">
        <v>4.75</v>
      </c>
      <c r="AG66" s="737">
        <v>15.7</v>
      </c>
      <c r="AH66" s="737">
        <v>44.9</v>
      </c>
      <c r="AI66" s="737">
        <v>16.989999999999998</v>
      </c>
      <c r="AJ66" s="737">
        <v>18.8</v>
      </c>
      <c r="AK66" s="737">
        <v>17.829999999999998</v>
      </c>
      <c r="AL66" s="738">
        <v>70580</v>
      </c>
      <c r="AM66" s="739">
        <v>0.70000000000000007</v>
      </c>
      <c r="AN66" s="737">
        <v>0.24</v>
      </c>
      <c r="AO66" s="740">
        <f t="shared" si="7"/>
        <v>-20.10039027110448</v>
      </c>
      <c r="AP66" s="741">
        <f t="shared" si="8"/>
        <v>12.761800541616369</v>
      </c>
      <c r="AQ66" s="742">
        <f t="shared" si="9"/>
        <v>163.39274128226927</v>
      </c>
      <c r="AR66" s="624">
        <f>INDEX(Historical!$C$7:$C$1259,MATCH(B66,Historical!$B$7:$B$1281,0))*IF(AH66="n/a",1.03,IF(AH66&lt;0,1.01,IF(AH66&gt;10,1.1,(1+AH66/100))))</f>
        <v>0.45100000000000001</v>
      </c>
      <c r="AS66" s="736">
        <f t="shared" si="10"/>
        <v>0.49610000000000004</v>
      </c>
      <c r="AT66" s="736">
        <f t="shared" si="16"/>
        <v>0.54571000000000014</v>
      </c>
      <c r="AU66" s="736">
        <f t="shared" si="16"/>
        <v>0.60028100000000018</v>
      </c>
      <c r="AV66" s="736">
        <f t="shared" si="16"/>
        <v>0.6603091000000002</v>
      </c>
      <c r="AW66" s="729">
        <f t="shared" si="12"/>
        <v>2.7534001000000004</v>
      </c>
      <c r="AX66" s="743">
        <f t="shared" si="13"/>
        <v>2.9606452688172045</v>
      </c>
      <c r="AY66" s="901">
        <v>0.64</v>
      </c>
      <c r="AZ66" s="739">
        <v>63</v>
      </c>
      <c r="BA66" s="739">
        <v>-11.03</v>
      </c>
      <c r="BB66" s="739">
        <v>-1.9300000000000002</v>
      </c>
      <c r="BC66" s="739">
        <v>9.81</v>
      </c>
      <c r="BD66" s="875"/>
      <c r="BE66" s="597">
        <v>2010</v>
      </c>
      <c r="BF66" s="865">
        <f t="shared" si="14"/>
        <v>0</v>
      </c>
      <c r="BG66" s="793">
        <v>10.4</v>
      </c>
    </row>
    <row r="67" spans="1:59" ht="11.25" customHeight="1" x14ac:dyDescent="0.2">
      <c r="A67" s="838" t="s">
        <v>4365</v>
      </c>
      <c r="B67" s="842" t="s">
        <v>4364</v>
      </c>
      <c r="C67" s="898" t="s">
        <v>108</v>
      </c>
      <c r="D67" s="898" t="s">
        <v>4272</v>
      </c>
      <c r="E67" s="705">
        <v>10</v>
      </c>
      <c r="F67" s="1153">
        <v>392</v>
      </c>
      <c r="G67" s="1118" t="s">
        <v>106</v>
      </c>
      <c r="H67" s="1118" t="s">
        <v>106</v>
      </c>
      <c r="I67" s="841">
        <v>38.36</v>
      </c>
      <c r="J67" s="624">
        <f t="shared" si="0"/>
        <v>2.6068821689259645</v>
      </c>
      <c r="K67" s="844">
        <v>0.25</v>
      </c>
      <c r="L67" s="854">
        <v>4</v>
      </c>
      <c r="M67" s="615">
        <f t="shared" si="1"/>
        <v>1</v>
      </c>
      <c r="N67" s="837" t="s">
        <v>465</v>
      </c>
      <c r="O67" s="706">
        <v>0.23</v>
      </c>
      <c r="P67" s="904">
        <v>43678</v>
      </c>
      <c r="Q67" s="904">
        <v>43693</v>
      </c>
      <c r="R67" s="615">
        <f t="shared" si="2"/>
        <v>8.6956521739130395</v>
      </c>
      <c r="S67" s="673">
        <f>IF(INDEX(Historical!$D$7:$D$1257,MATCH(B67,Historical!$B$7:$B$1281,0))=0,"n/a",(INDEX(Historical!$C$7:$C$1259,MATCH(B67,Historical!$B$7:$B$1281,0))/INDEX(Historical!$D$7:$D$1257,MATCH(B67,Historical!$B$7:$B$1281,0))-1)*100)</f>
        <v>4.1666666666666741</v>
      </c>
      <c r="T67" s="673">
        <f>IF(INDEX(Historical!$F$7:$F$1250,MATCH(B67,Historical!$B$7:$B$1281,0))=0,"n/a",((INDEX(Historical!$C$7:$C$1259,MATCH(B67,Historical!$B$7:$B$1281,0))/INDEX(Historical!$F$7:$F$1250,MATCH(B67,Historical!$B$7:$B$1281,0)))^(1/3)-1)*100)</f>
        <v>7.2765982895144132</v>
      </c>
      <c r="U67" s="673">
        <f>IF(INDEX(Historical!$H$7:$H$1250,MATCH(B67,Historical!$B$7:$B$1281,0))=0,"n/a",((INDEX(Historical!$C$7:$C$1259,MATCH(B67,Historical!$B$7:$B$1281,0))/INDEX(Historical!$H$7:$H$1250,MATCH(B67,Historical!$B$7:$B$1281,0)))^(1/5)-1)*100)</f>
        <v>8.0185187303563499</v>
      </c>
      <c r="V67" s="673">
        <f>IF(INDEX(Historical!$O$7:$O$1250,MATCH(B67,Historical!$B$7:$B$1281,0))=0,"n/a",((INDEX(Historical!$C$7:$C$1259,MATCH(B67,Historical!$B$7:$B$1281,0))/INDEX(Historical!$O$7:$O$1250,MATCH(B67,Historical!$B$7:$B$1281,0)))^(1/10)-1)*100)</f>
        <v>14.869835499703509</v>
      </c>
      <c r="W67" s="674">
        <f t="shared" si="3"/>
        <v>0.53924730576314928</v>
      </c>
      <c r="X67" s="675">
        <f t="shared" si="4"/>
        <v>1.4849108759919165</v>
      </c>
      <c r="Y67" s="646" t="s">
        <v>4577</v>
      </c>
      <c r="Z67" s="624">
        <f t="shared" si="5"/>
        <v>51.546391752577328</v>
      </c>
      <c r="AA67" s="853">
        <f t="shared" si="6"/>
        <v>19.773195876288661</v>
      </c>
      <c r="AB67" s="854">
        <v>12</v>
      </c>
      <c r="AC67" s="833">
        <v>1.94</v>
      </c>
      <c r="AD67" s="833">
        <v>2.4900000000000002</v>
      </c>
      <c r="AE67" s="833">
        <v>4.4800000000000004</v>
      </c>
      <c r="AF67" s="833">
        <v>1.1200000000000001</v>
      </c>
      <c r="AG67" s="833">
        <v>5.8999999999999995</v>
      </c>
      <c r="AH67" s="833">
        <v>-19.8</v>
      </c>
      <c r="AI67" s="833">
        <v>-2.8400000000000003</v>
      </c>
      <c r="AJ67" s="833">
        <v>5.4</v>
      </c>
      <c r="AK67" s="833">
        <v>8</v>
      </c>
      <c r="AL67" s="845">
        <v>2930</v>
      </c>
      <c r="AM67" s="839">
        <v>1.6</v>
      </c>
      <c r="AN67" s="833">
        <v>0.11</v>
      </c>
      <c r="AO67" s="711">
        <f t="shared" si="7"/>
        <v>-9.1477949770063454</v>
      </c>
      <c r="AP67" s="712">
        <f t="shared" si="8"/>
        <v>10.625400899282315</v>
      </c>
      <c r="AQ67" s="855">
        <f t="shared" si="9"/>
        <v>-0.78983165590489346</v>
      </c>
      <c r="AR67" s="624">
        <f>INDEX(Historical!$C$7:$C$1259,MATCH(B67,Historical!$B$7:$B$1281,0))*IF(AH67="n/a",1.03,IF(AH67&lt;0,1.01,IF(AH67&gt;10,1.1,(1+AH67/100))))</f>
        <v>1.01</v>
      </c>
      <c r="AS67" s="853">
        <f t="shared" si="10"/>
        <v>1.0201</v>
      </c>
      <c r="AT67" s="853">
        <f t="shared" ref="AT67:AV86" si="17">IF($AK67="n/a",1.03*AS67,IF($AK67&lt;0,1.01*AS67,IF($AK67&gt;10,1.1*AS67,(1+$AK67/100)*AS67)))</f>
        <v>1.1017080000000001</v>
      </c>
      <c r="AU67" s="853">
        <f t="shared" si="17"/>
        <v>1.1898446400000002</v>
      </c>
      <c r="AV67" s="853">
        <f t="shared" si="17"/>
        <v>1.2850322112000003</v>
      </c>
      <c r="AW67" s="624">
        <f t="shared" si="12"/>
        <v>5.6066848512000007</v>
      </c>
      <c r="AX67" s="719">
        <f t="shared" si="13"/>
        <v>14.615966765380605</v>
      </c>
      <c r="AY67" s="900">
        <v>1.41</v>
      </c>
      <c r="AZ67" s="839">
        <v>106.79</v>
      </c>
      <c r="BA67" s="839">
        <v>-8.33</v>
      </c>
      <c r="BB67" s="839">
        <v>3.46</v>
      </c>
      <c r="BC67" s="839">
        <v>32.72</v>
      </c>
      <c r="BE67" s="597">
        <v>2011</v>
      </c>
      <c r="BF67" s="865">
        <f t="shared" si="14"/>
        <v>0</v>
      </c>
      <c r="BG67" s="849">
        <v>0.8</v>
      </c>
    </row>
    <row r="68" spans="1:59" ht="11.25" customHeight="1" x14ac:dyDescent="0.2">
      <c r="A68" s="831" t="s">
        <v>444</v>
      </c>
      <c r="B68" s="842" t="s">
        <v>445</v>
      </c>
      <c r="C68" s="898" t="s">
        <v>108</v>
      </c>
      <c r="D68" s="898" t="s">
        <v>4272</v>
      </c>
      <c r="E68" s="705">
        <v>20</v>
      </c>
      <c r="F68" s="1153">
        <v>170</v>
      </c>
      <c r="G68" s="1115" t="s">
        <v>37</v>
      </c>
      <c r="H68" s="1115" t="s">
        <v>37</v>
      </c>
      <c r="I68" s="841">
        <v>38.369999999999997</v>
      </c>
      <c r="J68" s="624">
        <f t="shared" si="0"/>
        <v>2.7104508730779258</v>
      </c>
      <c r="K68" s="844">
        <v>0.26</v>
      </c>
      <c r="L68" s="854">
        <v>4</v>
      </c>
      <c r="M68" s="615">
        <f t="shared" si="1"/>
        <v>1.04</v>
      </c>
      <c r="N68" s="837" t="s">
        <v>3917</v>
      </c>
      <c r="O68" s="706">
        <v>0.255</v>
      </c>
      <c r="P68" s="606">
        <v>44264</v>
      </c>
      <c r="Q68" s="606">
        <v>44280</v>
      </c>
      <c r="R68" s="615">
        <f t="shared" si="2"/>
        <v>1.9607843137254919</v>
      </c>
      <c r="S68" s="673">
        <f>IF(INDEX(Historical!$D$7:$D$1257,MATCH(B68,Historical!$B$7:$B$1281,0))=0,"n/a",(INDEX(Historical!$C$7:$C$1259,MATCH(B68,Historical!$B$7:$B$1281,0))/INDEX(Historical!$D$7:$D$1257,MATCH(B68,Historical!$B$7:$B$1281,0))-1)*100)</f>
        <v>2.0000000000000018</v>
      </c>
      <c r="T68" s="673">
        <f>IF(INDEX(Historical!$F$7:$F$1250,MATCH(B68,Historical!$B$7:$B$1281,0))=0,"n/a",((INDEX(Historical!$C$7:$C$1259,MATCH(B68,Historical!$B$7:$B$1281,0))/INDEX(Historical!$F$7:$F$1250,MATCH(B68,Historical!$B$7:$B$1281,0)))^(1/3)-1)*100)</f>
        <v>3.4993084871816738</v>
      </c>
      <c r="U68" s="673">
        <f>IF(INDEX(Historical!$H$7:$H$1250,MATCH(B68,Historical!$B$7:$B$1281,0))=0,"n/a",((INDEX(Historical!$C$7:$C$1259,MATCH(B68,Historical!$B$7:$B$1281,0))/INDEX(Historical!$H$7:$H$1250,MATCH(B68,Historical!$B$7:$B$1281,0)))^(1/5)-1)*100)</f>
        <v>2.9967449959592329</v>
      </c>
      <c r="V68" s="673">
        <f>IF(INDEX(Historical!$O$7:$O$1250,MATCH(B68,Historical!$B$7:$B$1281,0))=0,"n/a",((INDEX(Historical!$C$7:$C$1259,MATCH(B68,Historical!$B$7:$B$1281,0))/INDEX(Historical!$O$7:$O$1250,MATCH(B68,Historical!$B$7:$B$1281,0)))^(1/10)-1)*100)</f>
        <v>2.7189465815924629</v>
      </c>
      <c r="W68" s="674">
        <f t="shared" si="3"/>
        <v>1.1021713395354997</v>
      </c>
      <c r="X68" s="675" t="str">
        <f t="shared" si="4"/>
        <v>n/a</v>
      </c>
      <c r="Y68" s="842"/>
      <c r="Z68" s="624">
        <f t="shared" si="5"/>
        <v>49.760765550239242</v>
      </c>
      <c r="AA68" s="853">
        <f t="shared" si="6"/>
        <v>18.358851674641148</v>
      </c>
      <c r="AB68" s="854">
        <v>12</v>
      </c>
      <c r="AC68" s="833">
        <v>2.09</v>
      </c>
      <c r="AD68" s="833" t="s">
        <v>136</v>
      </c>
      <c r="AE68" s="833">
        <v>4.87</v>
      </c>
      <c r="AF68" s="833">
        <v>1.3</v>
      </c>
      <c r="AG68" s="833">
        <v>7.1</v>
      </c>
      <c r="AH68" s="833">
        <v>-23.200000000000003</v>
      </c>
      <c r="AI68" s="833" t="s">
        <v>136</v>
      </c>
      <c r="AJ68" s="833">
        <v>-0.6</v>
      </c>
      <c r="AK68" s="833" t="s">
        <v>136</v>
      </c>
      <c r="AL68" s="845">
        <v>137.31</v>
      </c>
      <c r="AM68" s="839">
        <v>0.6</v>
      </c>
      <c r="AN68" s="833">
        <v>0</v>
      </c>
      <c r="AO68" s="711">
        <f t="shared" si="7"/>
        <v>-12.651655805603989</v>
      </c>
      <c r="AP68" s="712">
        <f t="shared" si="8"/>
        <v>5.7071958690371591</v>
      </c>
      <c r="AQ68" s="855">
        <f t="shared" si="9"/>
        <v>2.9919245529764549</v>
      </c>
      <c r="AR68" s="624">
        <f>INDEX(Historical!$C$7:$C$1259,MATCH(B68,Historical!$B$7:$B$1281,0))*IF(AH68="n/a",1.03,IF(AH68&lt;0,1.01,IF(AH68&gt;10,1.1,(1+AH68/100))))</f>
        <v>1.0302</v>
      </c>
      <c r="AS68" s="853">
        <f t="shared" si="10"/>
        <v>1.0611060000000001</v>
      </c>
      <c r="AT68" s="853">
        <f t="shared" si="17"/>
        <v>1.0929391800000001</v>
      </c>
      <c r="AU68" s="853">
        <f t="shared" si="17"/>
        <v>1.1257273554000002</v>
      </c>
      <c r="AV68" s="853">
        <f t="shared" si="17"/>
        <v>1.1594991760620004</v>
      </c>
      <c r="AW68" s="624">
        <f t="shared" si="12"/>
        <v>5.4694717114620008</v>
      </c>
      <c r="AX68" s="719">
        <f t="shared" si="13"/>
        <v>14.25455228423769</v>
      </c>
      <c r="AY68" s="900">
        <v>0.63</v>
      </c>
      <c r="AZ68" s="839">
        <v>6.58</v>
      </c>
      <c r="BA68" s="839">
        <v>-41.46</v>
      </c>
      <c r="BB68" s="839">
        <v>-5.64</v>
      </c>
      <c r="BC68" s="839">
        <v>-9.91</v>
      </c>
      <c r="BE68" s="597">
        <v>2002</v>
      </c>
      <c r="BF68" s="865">
        <f t="shared" si="14"/>
        <v>1</v>
      </c>
      <c r="BG68" s="849">
        <v>0.8</v>
      </c>
    </row>
    <row r="69" spans="1:59" ht="11.25" customHeight="1" x14ac:dyDescent="0.2">
      <c r="A69" s="838" t="s">
        <v>446</v>
      </c>
      <c r="B69" s="842" t="s">
        <v>447</v>
      </c>
      <c r="C69" s="898" t="s">
        <v>131</v>
      </c>
      <c r="D69" s="898" t="s">
        <v>4262</v>
      </c>
      <c r="E69" s="705">
        <v>19</v>
      </c>
      <c r="F69" s="1153">
        <v>179</v>
      </c>
      <c r="G69" s="1116" t="s">
        <v>37</v>
      </c>
      <c r="H69" s="1116" t="s">
        <v>37</v>
      </c>
      <c r="I69" s="841">
        <v>47.75</v>
      </c>
      <c r="J69" s="624">
        <f t="shared" si="0"/>
        <v>3.5392670157068062</v>
      </c>
      <c r="K69" s="844">
        <v>0.42249999999999999</v>
      </c>
      <c r="L69" s="854">
        <v>4</v>
      </c>
      <c r="M69" s="615">
        <f t="shared" si="1"/>
        <v>1.69</v>
      </c>
      <c r="N69" s="837" t="s">
        <v>148</v>
      </c>
      <c r="O69" s="706">
        <v>0.40500000000000003</v>
      </c>
      <c r="P69" s="606">
        <v>44245</v>
      </c>
      <c r="Q69" s="606">
        <v>44270</v>
      </c>
      <c r="R69" s="615">
        <f t="shared" si="2"/>
        <v>4.3209876543209775</v>
      </c>
      <c r="S69" s="673">
        <f>IF(INDEX(Historical!$D$7:$D$1257,MATCH(B69,Historical!$B$7:$B$1281,0))=0,"n/a",(INDEX(Historical!$C$7:$C$1259,MATCH(B69,Historical!$B$7:$B$1281,0))/INDEX(Historical!$D$7:$D$1257,MATCH(B69,Historical!$B$7:$B$1281,0))-1)*100)</f>
        <v>4.5161290322580649</v>
      </c>
      <c r="T69" s="673">
        <f>IF(INDEX(Historical!$F$7:$F$1250,MATCH(B69,Historical!$B$7:$B$1281,0))=0,"n/a",((INDEX(Historical!$C$7:$C$1259,MATCH(B69,Historical!$B$7:$B$1281,0))/INDEX(Historical!$F$7:$F$1250,MATCH(B69,Historical!$B$7:$B$1281,0)))^(1/3)-1)*100)</f>
        <v>4.2460622356467637</v>
      </c>
      <c r="U69" s="673">
        <f>IF(INDEX(Historical!$H$7:$H$1250,MATCH(B69,Historical!$B$7:$B$1281,0))=0,"n/a",((INDEX(Historical!$C$7:$C$1259,MATCH(B69,Historical!$B$7:$B$1281,0))/INDEX(Historical!$H$7:$H$1250,MATCH(B69,Historical!$B$7:$B$1281,0)))^(1/5)-1)*100)</f>
        <v>4.1809268102644292</v>
      </c>
      <c r="V69" s="673">
        <f>IF(INDEX(Historical!$O$7:$O$1250,MATCH(B69,Historical!$B$7:$B$1281,0))=0,"n/a",((INDEX(Historical!$C$7:$C$1259,MATCH(B69,Historical!$B$7:$B$1281,0))/INDEX(Historical!$O$7:$O$1250,MATCH(B69,Historical!$B$7:$B$1281,0)))^(1/10)-1)*100)</f>
        <v>4.9425230664365216</v>
      </c>
      <c r="W69" s="674">
        <f t="shared" si="3"/>
        <v>0.84590941793597119</v>
      </c>
      <c r="X69" s="675">
        <f t="shared" si="4"/>
        <v>20.904634051322144</v>
      </c>
      <c r="Y69" s="641"/>
      <c r="Z69" s="624">
        <f t="shared" si="5"/>
        <v>88.94736842105263</v>
      </c>
      <c r="AA69" s="853">
        <f t="shared" si="6"/>
        <v>25.131578947368421</v>
      </c>
      <c r="AB69" s="854">
        <v>12</v>
      </c>
      <c r="AC69" s="833">
        <v>1.9</v>
      </c>
      <c r="AD69" s="833">
        <v>3.6</v>
      </c>
      <c r="AE69" s="833">
        <v>2.46</v>
      </c>
      <c r="AF69" s="833">
        <v>1.6</v>
      </c>
      <c r="AG69" s="833">
        <v>6.5</v>
      </c>
      <c r="AH69" s="833">
        <v>-36</v>
      </c>
      <c r="AI69" s="833">
        <v>8.7999999999999989</v>
      </c>
      <c r="AJ69" s="833">
        <v>0.2</v>
      </c>
      <c r="AK69" s="833">
        <v>6.9</v>
      </c>
      <c r="AL69" s="845">
        <v>3250</v>
      </c>
      <c r="AM69" s="839">
        <v>0.70000000000000007</v>
      </c>
      <c r="AN69" s="833">
        <v>1.1399999999999999</v>
      </c>
      <c r="AO69" s="711">
        <f t="shared" si="7"/>
        <v>-17.411385121397185</v>
      </c>
      <c r="AP69" s="712">
        <f t="shared" si="8"/>
        <v>7.7201938259712355</v>
      </c>
      <c r="AQ69" s="855">
        <f t="shared" si="9"/>
        <v>33.683750056765561</v>
      </c>
      <c r="AR69" s="624">
        <f>INDEX(Historical!$C$7:$C$1259,MATCH(B69,Historical!$B$7:$B$1281,0))*IF(AH69="n/a",1.03,IF(AH69&lt;0,1.01,IF(AH69&gt;10,1.1,(1+AH69/100))))</f>
        <v>1.6362000000000001</v>
      </c>
      <c r="AS69" s="853">
        <f t="shared" si="10"/>
        <v>1.7801856000000003</v>
      </c>
      <c r="AT69" s="853">
        <f t="shared" si="17"/>
        <v>1.9030184064000002</v>
      </c>
      <c r="AU69" s="853">
        <f t="shared" si="17"/>
        <v>2.0343266764416001</v>
      </c>
      <c r="AV69" s="853">
        <f t="shared" si="17"/>
        <v>2.1746952171160703</v>
      </c>
      <c r="AW69" s="624">
        <f t="shared" si="12"/>
        <v>9.5284258999576714</v>
      </c>
      <c r="AX69" s="719">
        <f t="shared" si="13"/>
        <v>19.95481863865481</v>
      </c>
      <c r="AY69" s="900">
        <v>0.61</v>
      </c>
      <c r="AZ69" s="839">
        <v>48.02</v>
      </c>
      <c r="BA69" s="839">
        <v>-2.83</v>
      </c>
      <c r="BB69" s="839">
        <v>15.690000000000001</v>
      </c>
      <c r="BC69" s="839">
        <v>26.27</v>
      </c>
      <c r="BE69" s="597">
        <v>2003</v>
      </c>
      <c r="BF69" s="865">
        <f t="shared" si="14"/>
        <v>1</v>
      </c>
      <c r="BG69" s="849">
        <v>2.1</v>
      </c>
    </row>
    <row r="70" spans="1:59" ht="11.25" customHeight="1" x14ac:dyDescent="0.2">
      <c r="A70" s="831" t="s">
        <v>955</v>
      </c>
      <c r="B70" s="842" t="s">
        <v>956</v>
      </c>
      <c r="C70" s="898" t="s">
        <v>4253</v>
      </c>
      <c r="D70" s="898" t="s">
        <v>4254</v>
      </c>
      <c r="E70" s="705">
        <v>9</v>
      </c>
      <c r="F70" s="1153">
        <v>487</v>
      </c>
      <c r="G70" s="1115" t="s">
        <v>37</v>
      </c>
      <c r="H70" s="1115" t="s">
        <v>37</v>
      </c>
      <c r="I70" s="841">
        <v>184.51</v>
      </c>
      <c r="J70" s="624">
        <f t="shared" si="0"/>
        <v>3.446967644030134</v>
      </c>
      <c r="K70" s="844">
        <v>1.59</v>
      </c>
      <c r="L70" s="854">
        <v>4</v>
      </c>
      <c r="M70" s="615">
        <f t="shared" si="1"/>
        <v>6.36</v>
      </c>
      <c r="N70" s="837" t="s">
        <v>218</v>
      </c>
      <c r="O70" s="706">
        <v>1.52</v>
      </c>
      <c r="P70" s="904">
        <v>43920</v>
      </c>
      <c r="Q70" s="904">
        <v>43936</v>
      </c>
      <c r="R70" s="615">
        <f t="shared" si="2"/>
        <v>4.6052631578947407</v>
      </c>
      <c r="S70" s="673">
        <f>IF(INDEX(Historical!$D$7:$D$1257,MATCH(B70,Historical!$B$7:$B$1281,0))=0,"n/a",(INDEX(Historical!$C$7:$C$1259,MATCH(B70,Historical!$B$7:$B$1281,0))/INDEX(Historical!$D$7:$D$1257,MATCH(B70,Historical!$B$7:$B$1281,0))-1)*100)</f>
        <v>4.3117744610281949</v>
      </c>
      <c r="T70" s="673">
        <f>IF(INDEX(Historical!$F$7:$F$1250,MATCH(B70,Historical!$B$7:$B$1281,0))=0,"n/a",((INDEX(Historical!$C$7:$C$1259,MATCH(B70,Historical!$B$7:$B$1281,0))/INDEX(Historical!$F$7:$F$1250,MATCH(B70,Historical!$B$7:$B$1281,0)))^(1/3)-1)*100)</f>
        <v>3.8873324124418351</v>
      </c>
      <c r="U70" s="673">
        <f>IF(INDEX(Historical!$H$7:$H$1250,MATCH(B70,Historical!$B$7:$B$1281,0))=0,"n/a",((INDEX(Historical!$C$7:$C$1259,MATCH(B70,Historical!$B$7:$B$1281,0))/INDEX(Historical!$H$7:$H$1250,MATCH(B70,Historical!$B$7:$B$1281,0)))^(1/5)-1)*100)</f>
        <v>5.0784917925331685</v>
      </c>
      <c r="V70" s="673">
        <f>IF(INDEX(Historical!$O$7:$O$1250,MATCH(B70,Historical!$B$7:$B$1281,0))=0,"n/a",((INDEX(Historical!$C$7:$C$1259,MATCH(B70,Historical!$B$7:$B$1281,0))/INDEX(Historical!$O$7:$O$1250,MATCH(B70,Historical!$B$7:$B$1281,0)))^(1/10)-1)*100)</f>
        <v>5.8274284018819733</v>
      </c>
      <c r="W70" s="674">
        <f t="shared" si="3"/>
        <v>0.87148077029879334</v>
      </c>
      <c r="X70" s="675">
        <f t="shared" si="4"/>
        <v>3.9065321481024373</v>
      </c>
      <c r="Y70" s="633"/>
      <c r="Z70" s="624">
        <f t="shared" si="5"/>
        <v>107.97962648556879</v>
      </c>
      <c r="AA70" s="853">
        <f t="shared" si="6"/>
        <v>31.32597623089983</v>
      </c>
      <c r="AB70" s="854">
        <v>12</v>
      </c>
      <c r="AC70" s="833">
        <v>5.89</v>
      </c>
      <c r="AD70" s="833">
        <v>12.53</v>
      </c>
      <c r="AE70" s="833">
        <v>11.25</v>
      </c>
      <c r="AF70" s="833">
        <v>2.4300000000000002</v>
      </c>
      <c r="AG70" s="833">
        <v>7.6</v>
      </c>
      <c r="AH70" s="833">
        <v>4.7</v>
      </c>
      <c r="AI70" s="833">
        <v>11.21</v>
      </c>
      <c r="AJ70" s="833">
        <v>1.3</v>
      </c>
      <c r="AK70" s="833">
        <v>2.54</v>
      </c>
      <c r="AL70" s="845">
        <v>25900</v>
      </c>
      <c r="AM70" s="839">
        <v>0.3</v>
      </c>
      <c r="AN70" s="833">
        <v>0.71</v>
      </c>
      <c r="AO70" s="711">
        <f t="shared" si="7"/>
        <v>-22.800516794336527</v>
      </c>
      <c r="AP70" s="712">
        <f t="shared" si="8"/>
        <v>8.5254594365633025</v>
      </c>
      <c r="AQ70" s="855">
        <f t="shared" si="9"/>
        <v>83.93491873315358</v>
      </c>
      <c r="AR70" s="624">
        <f>INDEX(Historical!$C$7:$C$1259,MATCH(B70,Historical!$B$7:$B$1281,0))*IF(AH70="n/a",1.03,IF(AH70&lt;0,1.01,IF(AH70&gt;10,1.1,(1+AH70/100))))</f>
        <v>6.5856299999999992</v>
      </c>
      <c r="AS70" s="853">
        <f t="shared" si="10"/>
        <v>7.2441930000000001</v>
      </c>
      <c r="AT70" s="853">
        <f t="shared" si="17"/>
        <v>7.4281955022000004</v>
      </c>
      <c r="AU70" s="853">
        <f t="shared" si="17"/>
        <v>7.6168716679558814</v>
      </c>
      <c r="AV70" s="853">
        <f t="shared" si="17"/>
        <v>7.8103402083219615</v>
      </c>
      <c r="AW70" s="624">
        <f t="shared" si="12"/>
        <v>36.68523037847784</v>
      </c>
      <c r="AX70" s="719">
        <f t="shared" si="13"/>
        <v>19.88251605792523</v>
      </c>
      <c r="AY70" s="900">
        <v>0.96</v>
      </c>
      <c r="AZ70" s="839">
        <v>41.63</v>
      </c>
      <c r="BA70" s="839">
        <v>-5.6000000000000005</v>
      </c>
      <c r="BB70" s="839">
        <v>3.6999999999999997</v>
      </c>
      <c r="BC70" s="839">
        <v>14.14</v>
      </c>
      <c r="BE70" s="597">
        <v>2012</v>
      </c>
      <c r="BF70" s="865">
        <f t="shared" si="14"/>
        <v>0</v>
      </c>
      <c r="BG70" s="849">
        <v>4.3</v>
      </c>
    </row>
    <row r="71" spans="1:59" ht="11.25" customHeight="1" x14ac:dyDescent="0.2">
      <c r="A71" s="831" t="s">
        <v>1005</v>
      </c>
      <c r="B71" s="842" t="s">
        <v>1006</v>
      </c>
      <c r="C71" s="898" t="s">
        <v>4126</v>
      </c>
      <c r="D71" s="898" t="s">
        <v>4260</v>
      </c>
      <c r="E71" s="705">
        <v>11</v>
      </c>
      <c r="F71" s="1153">
        <v>341</v>
      </c>
      <c r="G71" s="1067" t="s">
        <v>106</v>
      </c>
      <c r="H71" s="1067" t="s">
        <v>106</v>
      </c>
      <c r="I71" s="841">
        <v>463.66</v>
      </c>
      <c r="J71" s="624">
        <f t="shared" ref="J71:J134" si="18">(M71/I71)*100</f>
        <v>3.1057240219126081</v>
      </c>
      <c r="K71" s="844">
        <v>3.6</v>
      </c>
      <c r="L71" s="854">
        <v>4</v>
      </c>
      <c r="M71" s="615">
        <f t="shared" ref="M71:M134" si="19">K71*L71</f>
        <v>14.4</v>
      </c>
      <c r="N71" s="837" t="s">
        <v>151</v>
      </c>
      <c r="O71" s="706">
        <v>3.25</v>
      </c>
      <c r="P71" s="606">
        <v>44183</v>
      </c>
      <c r="Q71" s="606">
        <v>44196</v>
      </c>
      <c r="R71" s="615">
        <f t="shared" ref="R71:R134" si="20">(K71-O71)/O71*100</f>
        <v>10.769230769230772</v>
      </c>
      <c r="S71" s="673">
        <f>IF(INDEX(Historical!$D$7:$D$1257,MATCH(B71,Historical!$B$7:$B$1281,0))=0,"n/a",(INDEX(Historical!$C$7:$C$1259,MATCH(B71,Historical!$B$7:$B$1281,0))/INDEX(Historical!$D$7:$D$1257,MATCH(B71,Historical!$B$7:$B$1281,0))-1)*100)</f>
        <v>19.19642857142858</v>
      </c>
      <c r="T71" s="673">
        <f>IF(INDEX(Historical!$F$7:$F$1250,MATCH(B71,Historical!$B$7:$B$1281,0))=0,"n/a",((INDEX(Historical!$C$7:$C$1259,MATCH(B71,Historical!$B$7:$B$1281,0))/INDEX(Historical!$F$7:$F$1250,MATCH(B71,Historical!$B$7:$B$1281,0)))^(1/3)-1)*100)</f>
        <v>40.533133448968094</v>
      </c>
      <c r="U71" s="673">
        <f>IF(INDEX(Historical!$H$7:$H$1250,MATCH(B71,Historical!$B$7:$B$1281,0))=0,"n/a",((INDEX(Historical!$C$7:$C$1259,MATCH(B71,Historical!$B$7:$B$1281,0))/INDEX(Historical!$H$7:$H$1250,MATCH(B71,Historical!$B$7:$B$1281,0)))^(1/5)-1)*100)</f>
        <v>52.099393932120904</v>
      </c>
      <c r="V71" s="673">
        <f>IF(INDEX(Historical!$O$7:$O$1250,MATCH(B71,Historical!$B$7:$B$1281,0))=0,"n/a",((INDEX(Historical!$C$7:$C$1259,MATCH(B71,Historical!$B$7:$B$1281,0))/INDEX(Historical!$O$7:$O$1250,MATCH(B71,Historical!$B$7:$B$1281,0)))^(1/10)-1)*100)</f>
        <v>69.059010438117113</v>
      </c>
      <c r="W71" s="674">
        <f t="shared" ref="W71:W134" si="21">IF(OR(U71&lt;=0,U71="n/a",V71&lt;=0,V71="n/a"),"n/a",U71/V71)</f>
        <v>0.75441848357799013</v>
      </c>
      <c r="X71" s="675">
        <f t="shared" ref="X71:X134" si="22">IF(OR(AJ71&lt;=0,AJ71="n/a",U71&lt;=0,U71="n/a"),"n/a",U71/AJ71)</f>
        <v>10.419878786424182</v>
      </c>
      <c r="Y71" s="646"/>
      <c r="Z71" s="624">
        <f t="shared" ref="Z71:Z134" si="23">IF(OR(AC71&lt;0.01,AC71="n/a"),"n/a",M71/AC71*100)</f>
        <v>166.85979142526071</v>
      </c>
      <c r="AA71" s="853">
        <f t="shared" ref="AA71:AA134" si="24">IF(OR(AC71&lt;0.01,AC71="n/a"),"n/a",I71/AC71)</f>
        <v>53.726535341830818</v>
      </c>
      <c r="AB71" s="854">
        <v>10</v>
      </c>
      <c r="AC71" s="833">
        <v>8.6300000000000008</v>
      </c>
      <c r="AD71" s="833">
        <v>6.14</v>
      </c>
      <c r="AE71" s="833">
        <v>7.23</v>
      </c>
      <c r="AF71" s="833">
        <v>7.74</v>
      </c>
      <c r="AG71" s="833">
        <v>15.299999999999999</v>
      </c>
      <c r="AH71" s="834">
        <v>-2.1</v>
      </c>
      <c r="AI71" s="834">
        <v>7.870000000000001</v>
      </c>
      <c r="AJ71" s="833">
        <v>5</v>
      </c>
      <c r="AK71" s="833">
        <v>8.6</v>
      </c>
      <c r="AL71" s="845">
        <v>178390</v>
      </c>
      <c r="AM71" s="839">
        <v>0.2</v>
      </c>
      <c r="AN71" s="833">
        <v>1.75</v>
      </c>
      <c r="AO71" s="711">
        <f t="shared" ref="AO71:AO134" si="25">IF(U71="n/a","n/a",IF(AA71&lt;0,"n/a",IF(AA71="n/a","n/a",J71+U71-AA71)))</f>
        <v>1.4785826122026933</v>
      </c>
      <c r="AP71" s="712">
        <f t="shared" ref="AP71:AP134" si="26">IF(U71="n/a","n/a",J71+U71)</f>
        <v>55.205117954033511</v>
      </c>
      <c r="AQ71" s="855">
        <f t="shared" ref="AQ71:AQ134" si="27">IF(OR(AC71&lt;0.01,AF71="n/a"),"n/a",(I71/SQRT(22.5*AC71*(I71/AF71))-1)*100)</f>
        <v>329.90613112154853</v>
      </c>
      <c r="AR71" s="624">
        <f>INDEX(Historical!$C$7:$C$1259,MATCH(B71,Historical!$B$7:$B$1281,0))*IF(AH71="n/a",1.03,IF(AH71&lt;0,1.01,IF(AH71&gt;10,1.1,(1+AH71/100))))</f>
        <v>13.483499999999999</v>
      </c>
      <c r="AS71" s="853">
        <f t="shared" ref="AS71:AS134" si="28">IF($AI71="n/a",1.03*AR71,IF($AI71&lt;0,1.01*AR71,IF($AI71&gt;10,1.1*AR71,(1+$AI71/100)*AR71)))</f>
        <v>14.54465145</v>
      </c>
      <c r="AT71" s="853">
        <f t="shared" si="17"/>
        <v>15.7954914747</v>
      </c>
      <c r="AU71" s="853">
        <f t="shared" si="17"/>
        <v>17.1539037415242</v>
      </c>
      <c r="AV71" s="853">
        <f t="shared" si="17"/>
        <v>18.629139463295282</v>
      </c>
      <c r="AW71" s="624">
        <f t="shared" ref="AW71:AW134" si="29">SUM(AR71:AV71)</f>
        <v>79.606686129519488</v>
      </c>
      <c r="AX71" s="719">
        <f t="shared" ref="AX71:AX134" si="30">AW71/I71*100</f>
        <v>17.169194265090688</v>
      </c>
      <c r="AY71" s="900">
        <v>1</v>
      </c>
      <c r="AZ71" s="839">
        <v>111.06</v>
      </c>
      <c r="BA71" s="839">
        <v>-6.36</v>
      </c>
      <c r="BB71" s="839">
        <v>-0.64</v>
      </c>
      <c r="BC71" s="839">
        <v>19.11</v>
      </c>
      <c r="BE71" s="597">
        <v>2011</v>
      </c>
      <c r="BF71" s="865">
        <f t="shared" ref="BF71:BF134" si="31">IF(BE71&gt;2008,0,IF(BE71&gt;2001,1,IF(BE71&gt;1990,2,IF(BE71&gt;1980,3,IF(BE71&gt;1973,4,IF(BE71&gt;1970,5,IF(BE71&gt;1960,6,IF(BE71&gt;1958,7,IF(BE71&gt;1953,8,9)))))))))</f>
        <v>0</v>
      </c>
      <c r="BG71" s="849">
        <v>4.7</v>
      </c>
    </row>
    <row r="72" spans="1:59" ht="11.25" customHeight="1" x14ac:dyDescent="0.2">
      <c r="A72" s="831" t="s">
        <v>4534</v>
      </c>
      <c r="B72" s="842" t="s">
        <v>4532</v>
      </c>
      <c r="C72" s="898" t="s">
        <v>123</v>
      </c>
      <c r="D72" s="898" t="s">
        <v>4108</v>
      </c>
      <c r="E72" s="705">
        <v>11</v>
      </c>
      <c r="F72" s="1153">
        <v>340</v>
      </c>
      <c r="G72" s="1118" t="s">
        <v>106</v>
      </c>
      <c r="H72" s="1118" t="s">
        <v>106</v>
      </c>
      <c r="I72" s="841">
        <v>47.27</v>
      </c>
      <c r="J72" s="624">
        <f t="shared" si="18"/>
        <v>1.7981806642690925</v>
      </c>
      <c r="K72" s="844">
        <v>0.21249999999999999</v>
      </c>
      <c r="L72" s="854">
        <v>4</v>
      </c>
      <c r="M72" s="615">
        <f t="shared" si="19"/>
        <v>0.85</v>
      </c>
      <c r="N72" s="837" t="s">
        <v>127</v>
      </c>
      <c r="O72" s="706">
        <v>0.20250000000000001</v>
      </c>
      <c r="P72" s="606">
        <v>44182</v>
      </c>
      <c r="Q72" s="606">
        <v>44204</v>
      </c>
      <c r="R72" s="615">
        <f t="shared" si="20"/>
        <v>4.9382716049382616</v>
      </c>
      <c r="S72" s="673">
        <f>IF(INDEX(Historical!$D$7:$D$1257,MATCH(B72,Historical!$B$7:$B$1281,0))=0,"n/a",(INDEX(Historical!$C$7:$C$1259,MATCH(B72,Historical!$B$7:$B$1281,0))/INDEX(Historical!$D$7:$D$1257,MATCH(B72,Historical!$B$7:$B$1281,0))-1)*100)</f>
        <v>3.8461538461538547</v>
      </c>
      <c r="T72" s="673">
        <f>IF(INDEX(Historical!$F$7:$F$1250,MATCH(B72,Historical!$B$7:$B$1281,0))=0,"n/a",((INDEX(Historical!$C$7:$C$1259,MATCH(B72,Historical!$B$7:$B$1281,0))/INDEX(Historical!$F$7:$F$1250,MATCH(B72,Historical!$B$7:$B$1281,0)))^(1/3)-1)*100)</f>
        <v>14.471424255333186</v>
      </c>
      <c r="U72" s="673">
        <f>IF(INDEX(Historical!$H$7:$H$1250,MATCH(B72,Historical!$B$7:$B$1281,0))=0,"n/a",((INDEX(Historical!$C$7:$C$1259,MATCH(B72,Historical!$B$7:$B$1281,0))/INDEX(Historical!$H$7:$H$1250,MATCH(B72,Historical!$B$7:$B$1281,0)))^(1/5)-1)*100)</f>
        <v>15.155584891213248</v>
      </c>
      <c r="V72" s="673" t="str">
        <f>IF(INDEX(Historical!$O$7:$O$1250,MATCH(B72,Historical!$B$7:$B$1281,0))=0,"n/a",((INDEX(Historical!$C$7:$C$1259,MATCH(B72,Historical!$B$7:$B$1281,0))/INDEX(Historical!$O$7:$O$1250,MATCH(B72,Historical!$B$7:$B$1281,0)))^(1/10)-1)*100)</f>
        <v>n/a</v>
      </c>
      <c r="W72" s="674" t="str">
        <f t="shared" si="21"/>
        <v>n/a</v>
      </c>
      <c r="X72" s="675" t="str">
        <f t="shared" si="22"/>
        <v>n/a</v>
      </c>
      <c r="Y72" s="634"/>
      <c r="Z72" s="624">
        <f t="shared" si="23"/>
        <v>58.219178082191782</v>
      </c>
      <c r="AA72" s="853">
        <f t="shared" si="24"/>
        <v>32.376712328767127</v>
      </c>
      <c r="AB72" s="854">
        <v>12</v>
      </c>
      <c r="AC72" s="833">
        <v>1.46</v>
      </c>
      <c r="AD72" s="833">
        <v>3.88</v>
      </c>
      <c r="AE72" s="833">
        <v>1.31</v>
      </c>
      <c r="AF72" s="833">
        <v>2.57</v>
      </c>
      <c r="AG72" s="833">
        <v>8.3000000000000007</v>
      </c>
      <c r="AH72" s="833">
        <v>49.7</v>
      </c>
      <c r="AI72" s="833">
        <v>16.84</v>
      </c>
      <c r="AJ72" s="833">
        <v>-2.7</v>
      </c>
      <c r="AK72" s="833">
        <v>8.4</v>
      </c>
      <c r="AL72" s="845">
        <v>4260</v>
      </c>
      <c r="AM72" s="839">
        <v>0.89999999999999991</v>
      </c>
      <c r="AN72" s="833">
        <v>1.1000000000000001</v>
      </c>
      <c r="AO72" s="711">
        <f t="shared" si="25"/>
        <v>-15.422946773284785</v>
      </c>
      <c r="AP72" s="712">
        <f t="shared" si="26"/>
        <v>16.953765555482342</v>
      </c>
      <c r="AQ72" s="855">
        <f t="shared" si="27"/>
        <v>92.305486932676999</v>
      </c>
      <c r="AR72" s="624">
        <f>INDEX(Historical!$C$7:$C$1259,MATCH(B72,Historical!$B$7:$B$1281,0))*IF(AH72="n/a",1.03,IF(AH72&lt;0,1.01,IF(AH72&gt;10,1.1,(1+AH72/100))))</f>
        <v>0.89100000000000013</v>
      </c>
      <c r="AS72" s="853">
        <f t="shared" si="28"/>
        <v>0.98010000000000019</v>
      </c>
      <c r="AT72" s="853">
        <f t="shared" si="17"/>
        <v>1.0624284000000004</v>
      </c>
      <c r="AU72" s="853">
        <f t="shared" si="17"/>
        <v>1.1516723856000004</v>
      </c>
      <c r="AV72" s="853">
        <f t="shared" si="17"/>
        <v>1.2484128659904006</v>
      </c>
      <c r="AW72" s="624">
        <f t="shared" si="29"/>
        <v>5.3336136515904018</v>
      </c>
      <c r="AX72" s="719">
        <f t="shared" si="30"/>
        <v>11.283295222319445</v>
      </c>
      <c r="AY72" s="900">
        <v>1.65</v>
      </c>
      <c r="AZ72" s="839">
        <v>176.76000000000002</v>
      </c>
      <c r="BA72" s="839">
        <v>-8.99</v>
      </c>
      <c r="BB72" s="839">
        <v>5.72</v>
      </c>
      <c r="BC72" s="839">
        <v>37.01</v>
      </c>
      <c r="BE72" s="597">
        <v>2011</v>
      </c>
      <c r="BF72" s="865">
        <f t="shared" si="31"/>
        <v>0</v>
      </c>
      <c r="BG72" s="849">
        <v>3</v>
      </c>
    </row>
    <row r="73" spans="1:59" ht="11.25" customHeight="1" x14ac:dyDescent="0.2">
      <c r="A73" s="838" t="s">
        <v>959</v>
      </c>
      <c r="B73" s="842" t="s">
        <v>960</v>
      </c>
      <c r="C73" s="898" t="s">
        <v>4126</v>
      </c>
      <c r="D73" s="898" t="s">
        <v>4271</v>
      </c>
      <c r="E73" s="705">
        <v>8</v>
      </c>
      <c r="F73" s="1153">
        <v>553</v>
      </c>
      <c r="G73" s="1115" t="s">
        <v>106</v>
      </c>
      <c r="H73" s="1115" t="s">
        <v>106</v>
      </c>
      <c r="I73" s="841">
        <v>41.51</v>
      </c>
      <c r="J73" s="624">
        <f t="shared" si="18"/>
        <v>2.0236087689713322</v>
      </c>
      <c r="K73" s="844">
        <v>0.21</v>
      </c>
      <c r="L73" s="854">
        <v>4</v>
      </c>
      <c r="M73" s="615">
        <f t="shared" si="19"/>
        <v>0.84</v>
      </c>
      <c r="N73" s="837" t="s">
        <v>194</v>
      </c>
      <c r="O73" s="706">
        <v>0.2</v>
      </c>
      <c r="P73" s="904">
        <v>43718</v>
      </c>
      <c r="Q73" s="904">
        <v>43733</v>
      </c>
      <c r="R73" s="615">
        <f t="shared" si="20"/>
        <v>4.9999999999999902</v>
      </c>
      <c r="S73" s="673">
        <f>IF(INDEX(Historical!$D$7:$D$1257,MATCH(B73,Historical!$B$7:$B$1281,0))=0,"n/a",(INDEX(Historical!$C$7:$C$1259,MATCH(B73,Historical!$B$7:$B$1281,0))/INDEX(Historical!$D$7:$D$1257,MATCH(B73,Historical!$B$7:$B$1281,0))-1)*100)</f>
        <v>2.4390243902439046</v>
      </c>
      <c r="T73" s="673">
        <f>IF(INDEX(Historical!$F$7:$F$1250,MATCH(B73,Historical!$B$7:$B$1281,0))=0,"n/a",((INDEX(Historical!$C$7:$C$1259,MATCH(B73,Historical!$B$7:$B$1281,0))/INDEX(Historical!$F$7:$F$1250,MATCH(B73,Historical!$B$7:$B$1281,0)))^(1/3)-1)*100)</f>
        <v>5.2726599609396629</v>
      </c>
      <c r="U73" s="673">
        <f>IF(INDEX(Historical!$H$7:$H$1250,MATCH(B73,Historical!$B$7:$B$1281,0))=0,"n/a",((INDEX(Historical!$C$7:$C$1259,MATCH(B73,Historical!$B$7:$B$1281,0))/INDEX(Historical!$H$7:$H$1250,MATCH(B73,Historical!$B$7:$B$1281,0)))^(1/5)-1)*100)</f>
        <v>4.9414522844583919</v>
      </c>
      <c r="V73" s="673" t="str">
        <f>IF(INDEX(Historical!$O$7:$O$1250,MATCH(B73,Historical!$B$7:$B$1281,0))=0,"n/a",((INDEX(Historical!$C$7:$C$1259,MATCH(B73,Historical!$B$7:$B$1281,0))/INDEX(Historical!$O$7:$O$1250,MATCH(B73,Historical!$B$7:$B$1281,0)))^(1/10)-1)*100)</f>
        <v>n/a</v>
      </c>
      <c r="W73" s="674" t="str">
        <f t="shared" si="21"/>
        <v>n/a</v>
      </c>
      <c r="X73" s="675" t="str">
        <f t="shared" si="22"/>
        <v>n/a</v>
      </c>
      <c r="Y73" s="646" t="s">
        <v>4572</v>
      </c>
      <c r="Z73" s="624" t="str">
        <f t="shared" si="23"/>
        <v>n/a</v>
      </c>
      <c r="AA73" s="853" t="str">
        <f t="shared" si="24"/>
        <v>n/a</v>
      </c>
      <c r="AB73" s="854">
        <v>6</v>
      </c>
      <c r="AC73" s="833">
        <v>-0.77</v>
      </c>
      <c r="AD73" s="833" t="s">
        <v>136</v>
      </c>
      <c r="AE73" s="833">
        <v>0.22</v>
      </c>
      <c r="AF73" s="833">
        <v>1.04</v>
      </c>
      <c r="AG73" s="833">
        <v>-2</v>
      </c>
      <c r="AH73" s="834">
        <v>-117.10000000000001</v>
      </c>
      <c r="AI73" s="834">
        <v>40.03</v>
      </c>
      <c r="AJ73" s="833">
        <v>-15.8</v>
      </c>
      <c r="AK73" s="833">
        <v>10.4</v>
      </c>
      <c r="AL73" s="845">
        <v>3950</v>
      </c>
      <c r="AM73" s="839">
        <v>0.70000000000000007</v>
      </c>
      <c r="AN73" s="833">
        <v>0.31</v>
      </c>
      <c r="AO73" s="711" t="str">
        <f t="shared" si="25"/>
        <v>n/a</v>
      </c>
      <c r="AP73" s="712">
        <f t="shared" si="26"/>
        <v>6.9650610534297241</v>
      </c>
      <c r="AQ73" s="855" t="str">
        <f t="shared" si="27"/>
        <v>n/a</v>
      </c>
      <c r="AR73" s="624">
        <f>INDEX(Historical!$C$7:$C$1259,MATCH(B73,Historical!$B$7:$B$1281,0))*IF(AH73="n/a",1.03,IF(AH73&lt;0,1.01,IF(AH73&gt;10,1.1,(1+AH73/100))))</f>
        <v>0.84839999999999993</v>
      </c>
      <c r="AS73" s="853">
        <f t="shared" si="28"/>
        <v>0.93323999999999996</v>
      </c>
      <c r="AT73" s="853">
        <f t="shared" si="17"/>
        <v>1.026564</v>
      </c>
      <c r="AU73" s="853">
        <f t="shared" si="17"/>
        <v>1.1292204000000001</v>
      </c>
      <c r="AV73" s="853">
        <f t="shared" si="17"/>
        <v>1.2421424400000003</v>
      </c>
      <c r="AW73" s="624">
        <f t="shared" si="29"/>
        <v>5.1795668400000006</v>
      </c>
      <c r="AX73" s="719">
        <f t="shared" si="30"/>
        <v>12.477877234401351</v>
      </c>
      <c r="AY73" s="900">
        <v>1.54</v>
      </c>
      <c r="AZ73" s="839">
        <v>76.490000000000009</v>
      </c>
      <c r="BA73" s="839">
        <v>-2.31</v>
      </c>
      <c r="BB73" s="839">
        <v>6.9599999999999991</v>
      </c>
      <c r="BC73" s="839">
        <v>32.25</v>
      </c>
      <c r="BE73" s="597">
        <v>2013</v>
      </c>
      <c r="BF73" s="865">
        <f t="shared" si="31"/>
        <v>0</v>
      </c>
      <c r="BG73" s="849">
        <v>-0.89999999999999991</v>
      </c>
    </row>
    <row r="74" spans="1:59" ht="11.25" customHeight="1" x14ac:dyDescent="0.2">
      <c r="A74" s="831" t="s">
        <v>957</v>
      </c>
      <c r="B74" s="842" t="s">
        <v>958</v>
      </c>
      <c r="C74" s="898" t="s">
        <v>123</v>
      </c>
      <c r="D74" s="898" t="s">
        <v>4275</v>
      </c>
      <c r="E74" s="705">
        <v>10</v>
      </c>
      <c r="F74" s="1153">
        <v>431</v>
      </c>
      <c r="G74" s="1153" t="s">
        <v>115</v>
      </c>
      <c r="H74" s="1153" t="s">
        <v>115</v>
      </c>
      <c r="I74" s="841">
        <v>183.65</v>
      </c>
      <c r="J74" s="624">
        <f t="shared" si="18"/>
        <v>1.3503947726653962</v>
      </c>
      <c r="K74" s="844">
        <v>0.62</v>
      </c>
      <c r="L74" s="854">
        <v>4</v>
      </c>
      <c r="M74" s="615">
        <f t="shared" si="19"/>
        <v>2.48</v>
      </c>
      <c r="N74" s="837" t="s">
        <v>325</v>
      </c>
      <c r="O74" s="706">
        <v>0.57999999999999996</v>
      </c>
      <c r="P74" s="606">
        <v>44166</v>
      </c>
      <c r="Q74" s="606">
        <v>44181</v>
      </c>
      <c r="R74" s="615">
        <f t="shared" si="20"/>
        <v>6.8965517241379377</v>
      </c>
      <c r="S74" s="673">
        <f>IF(INDEX(Historical!$D$7:$D$1257,MATCH(B74,Historical!$B$7:$B$1281,0))=0,"n/a",(INDEX(Historical!$C$7:$C$1259,MATCH(B74,Historical!$B$7:$B$1281,0))/INDEX(Historical!$D$7:$D$1257,MATCH(B74,Historical!$B$7:$B$1281,0))-1)*100)</f>
        <v>4.4247787610619538</v>
      </c>
      <c r="T74" s="673">
        <f>IF(INDEX(Historical!$F$7:$F$1250,MATCH(B74,Historical!$B$7:$B$1281,0))=0,"n/a",((INDEX(Historical!$C$7:$C$1259,MATCH(B74,Historical!$B$7:$B$1281,0))/INDEX(Historical!$F$7:$F$1250,MATCH(B74,Historical!$B$7:$B$1281,0)))^(1/3)-1)*100)</f>
        <v>10.272303073280264</v>
      </c>
      <c r="U74" s="673">
        <f>IF(INDEX(Historical!$H$7:$H$1250,MATCH(B74,Historical!$B$7:$B$1281,0))=0,"n/a",((INDEX(Historical!$C$7:$C$1259,MATCH(B74,Historical!$B$7:$B$1281,0))/INDEX(Historical!$H$7:$H$1250,MATCH(B74,Historical!$B$7:$B$1281,0)))^(1/5)-1)*100)</f>
        <v>10.080863962584097</v>
      </c>
      <c r="V74" s="673">
        <f>IF(INDEX(Historical!$O$7:$O$1250,MATCH(B74,Historical!$B$7:$B$1281,0))=0,"n/a",((INDEX(Historical!$C$7:$C$1259,MATCH(B74,Historical!$B$7:$B$1281,0))/INDEX(Historical!$O$7:$O$1250,MATCH(B74,Historical!$B$7:$B$1281,0)))^(1/10)-1)*100)</f>
        <v>11.424886813500068</v>
      </c>
      <c r="W74" s="674">
        <f t="shared" si="21"/>
        <v>0.88236007298314556</v>
      </c>
      <c r="X74" s="675">
        <f t="shared" si="22"/>
        <v>0.57604936929051986</v>
      </c>
      <c r="Y74" s="638"/>
      <c r="Z74" s="624">
        <f t="shared" si="23"/>
        <v>37.518910741301056</v>
      </c>
      <c r="AA74" s="853">
        <f t="shared" si="24"/>
        <v>27.783661119515884</v>
      </c>
      <c r="AB74" s="854">
        <v>12</v>
      </c>
      <c r="AC74" s="833">
        <v>6.61</v>
      </c>
      <c r="AD74" s="833">
        <v>3.57</v>
      </c>
      <c r="AE74" s="833">
        <v>2.1800000000000002</v>
      </c>
      <c r="AF74" s="833">
        <v>10.4</v>
      </c>
      <c r="AG74" s="833">
        <v>42.699999999999996</v>
      </c>
      <c r="AH74" s="833">
        <v>85.1</v>
      </c>
      <c r="AI74" s="833">
        <v>7.7399999999999993</v>
      </c>
      <c r="AJ74" s="833">
        <v>17.5</v>
      </c>
      <c r="AK74" s="833">
        <v>7.84</v>
      </c>
      <c r="AL74" s="845">
        <v>15200</v>
      </c>
      <c r="AM74" s="839">
        <v>0.5</v>
      </c>
      <c r="AN74" s="833">
        <v>1.43</v>
      </c>
      <c r="AO74" s="711">
        <f t="shared" si="25"/>
        <v>-16.352402384266391</v>
      </c>
      <c r="AP74" s="712">
        <f t="shared" si="26"/>
        <v>11.431258735249493</v>
      </c>
      <c r="AQ74" s="855">
        <f t="shared" si="27"/>
        <v>258.36051099600508</v>
      </c>
      <c r="AR74" s="624">
        <f>INDEX(Historical!$C$7:$C$1259,MATCH(B74,Historical!$B$7:$B$1281,0))*IF(AH74="n/a",1.03,IF(AH74&lt;0,1.01,IF(AH74&gt;10,1.1,(1+AH74/100))))</f>
        <v>2.5960000000000001</v>
      </c>
      <c r="AS74" s="853">
        <f t="shared" si="28"/>
        <v>2.7969303999999999</v>
      </c>
      <c r="AT74" s="853">
        <f t="shared" si="17"/>
        <v>3.0162097433600001</v>
      </c>
      <c r="AU74" s="853">
        <f t="shared" si="17"/>
        <v>3.2526805872394244</v>
      </c>
      <c r="AV74" s="853">
        <f t="shared" si="17"/>
        <v>3.5076907452789956</v>
      </c>
      <c r="AW74" s="624">
        <f t="shared" si="29"/>
        <v>15.169511475878421</v>
      </c>
      <c r="AX74" s="719">
        <f t="shared" si="30"/>
        <v>8.260011693916919</v>
      </c>
      <c r="AY74" s="900">
        <v>0.98</v>
      </c>
      <c r="AZ74" s="839">
        <v>96.86</v>
      </c>
      <c r="BA74" s="839">
        <v>-1.67</v>
      </c>
      <c r="BB74" s="839">
        <v>6.2799999999999994</v>
      </c>
      <c r="BC74" s="839">
        <v>29.270000000000003</v>
      </c>
      <c r="BE74" s="597">
        <v>2011</v>
      </c>
      <c r="BF74" s="865">
        <f t="shared" si="31"/>
        <v>0</v>
      </c>
      <c r="BG74" s="849">
        <v>9.4</v>
      </c>
    </row>
    <row r="75" spans="1:59" ht="11.25" customHeight="1" x14ac:dyDescent="0.2">
      <c r="A75" s="838" t="s">
        <v>410</v>
      </c>
      <c r="B75" s="842" t="s">
        <v>411</v>
      </c>
      <c r="C75" s="898" t="s">
        <v>131</v>
      </c>
      <c r="D75" s="898" t="s">
        <v>4274</v>
      </c>
      <c r="E75" s="705">
        <v>13</v>
      </c>
      <c r="F75" s="1153">
        <v>271</v>
      </c>
      <c r="G75" s="1114" t="s">
        <v>115</v>
      </c>
      <c r="H75" s="1114" t="s">
        <v>115</v>
      </c>
      <c r="I75" s="841">
        <v>149.91999999999999</v>
      </c>
      <c r="J75" s="624">
        <f t="shared" si="18"/>
        <v>1.4674493062966918</v>
      </c>
      <c r="K75" s="844">
        <v>0.55000000000000004</v>
      </c>
      <c r="L75" s="854">
        <v>4</v>
      </c>
      <c r="M75" s="615">
        <f t="shared" si="19"/>
        <v>2.2000000000000002</v>
      </c>
      <c r="N75" s="837" t="s">
        <v>119</v>
      </c>
      <c r="O75" s="706">
        <v>0.5</v>
      </c>
      <c r="P75" s="1029">
        <v>43962</v>
      </c>
      <c r="Q75" s="1029">
        <v>43984</v>
      </c>
      <c r="R75" s="615">
        <f t="shared" si="20"/>
        <v>10.000000000000009</v>
      </c>
      <c r="S75" s="673">
        <f>IF(INDEX(Historical!$D$7:$D$1257,MATCH(B75,Historical!$B$7:$B$1281,0))=0,"n/a",(INDEX(Historical!$C$7:$C$1259,MATCH(B75,Historical!$B$7:$B$1281,0))/INDEX(Historical!$D$7:$D$1257,MATCH(B75,Historical!$B$7:$B$1281,0))-1)*100)</f>
        <v>12.531969309462919</v>
      </c>
      <c r="T75" s="673">
        <f>IF(INDEX(Historical!$F$7:$F$1250,MATCH(B75,Historical!$B$7:$B$1281,0))=0,"n/a",((INDEX(Historical!$C$7:$C$1259,MATCH(B75,Historical!$B$7:$B$1281,0))/INDEX(Historical!$F$7:$F$1250,MATCH(B75,Historical!$B$7:$B$1281,0)))^(1/3)-1)*100)</f>
        <v>10.739499268066277</v>
      </c>
      <c r="U75" s="673">
        <f>IF(INDEX(Historical!$H$7:$H$1250,MATCH(B75,Historical!$B$7:$B$1281,0))=0,"n/a",((INDEX(Historical!$C$7:$C$1259,MATCH(B75,Historical!$B$7:$B$1281,0))/INDEX(Historical!$H$7:$H$1250,MATCH(B75,Historical!$B$7:$B$1281,0)))^(1/5)-1)*100)</f>
        <v>10.589579817073002</v>
      </c>
      <c r="V75" s="673">
        <f>IF(INDEX(Historical!$O$7:$O$1250,MATCH(B75,Historical!$B$7:$B$1281,0))=0,"n/a",((INDEX(Historical!$C$7:$C$1259,MATCH(B75,Historical!$B$7:$B$1281,0))/INDEX(Historical!$O$7:$O$1250,MATCH(B75,Historical!$B$7:$B$1281,0)))^(1/10)-1)*100)</f>
        <v>9.8480679935741833</v>
      </c>
      <c r="W75" s="674">
        <f t="shared" si="21"/>
        <v>1.0752951567741664</v>
      </c>
      <c r="X75" s="675">
        <f t="shared" si="22"/>
        <v>1.3073555329719755</v>
      </c>
      <c r="Y75" s="634"/>
      <c r="Z75" s="624">
        <f t="shared" si="23"/>
        <v>56.555269922879184</v>
      </c>
      <c r="AA75" s="853">
        <f t="shared" si="24"/>
        <v>38.539845758354751</v>
      </c>
      <c r="AB75" s="854">
        <v>12</v>
      </c>
      <c r="AC75" s="833">
        <v>3.89</v>
      </c>
      <c r="AD75" s="833">
        <v>4.3899999999999997</v>
      </c>
      <c r="AE75" s="833">
        <v>7</v>
      </c>
      <c r="AF75" s="833">
        <v>4.12</v>
      </c>
      <c r="AG75" s="833">
        <v>11.1</v>
      </c>
      <c r="AH75" s="833">
        <v>13.5</v>
      </c>
      <c r="AI75" s="833">
        <v>8.5400000000000009</v>
      </c>
      <c r="AJ75" s="833">
        <v>8.1</v>
      </c>
      <c r="AK75" s="833">
        <v>8.6</v>
      </c>
      <c r="AL75" s="845">
        <v>26440</v>
      </c>
      <c r="AM75" s="839">
        <v>0.1</v>
      </c>
      <c r="AN75" s="833">
        <v>1.7</v>
      </c>
      <c r="AO75" s="711">
        <f t="shared" si="25"/>
        <v>-26.482816634985056</v>
      </c>
      <c r="AP75" s="712">
        <f t="shared" si="26"/>
        <v>12.057029123369693</v>
      </c>
      <c r="AQ75" s="855">
        <f t="shared" si="27"/>
        <v>165.65153827642672</v>
      </c>
      <c r="AR75" s="624">
        <f>INDEX(Historical!$C$7:$C$1259,MATCH(B75,Historical!$B$7:$B$1281,0))*IF(AH75="n/a",1.03,IF(AH75&lt;0,1.01,IF(AH75&gt;10,1.1,(1+AH75/100))))</f>
        <v>2.4200000000000004</v>
      </c>
      <c r="AS75" s="853">
        <f t="shared" si="28"/>
        <v>2.626668</v>
      </c>
      <c r="AT75" s="853">
        <f t="shared" si="17"/>
        <v>2.8525614480000003</v>
      </c>
      <c r="AU75" s="853">
        <f t="shared" si="17"/>
        <v>3.0978817325280006</v>
      </c>
      <c r="AV75" s="853">
        <f t="shared" si="17"/>
        <v>3.3642995615254088</v>
      </c>
      <c r="AW75" s="624">
        <f t="shared" si="29"/>
        <v>14.36141074205341</v>
      </c>
      <c r="AX75" s="719">
        <f t="shared" si="30"/>
        <v>9.5793828322127883</v>
      </c>
      <c r="AY75" s="900">
        <v>0.19</v>
      </c>
      <c r="AZ75" s="839">
        <v>35.6</v>
      </c>
      <c r="BA75" s="839">
        <v>-13.120000000000001</v>
      </c>
      <c r="BB75" s="839">
        <v>-0.59</v>
      </c>
      <c r="BC75" s="839">
        <v>1.51</v>
      </c>
      <c r="BE75" s="597">
        <v>2008</v>
      </c>
      <c r="BF75" s="865">
        <f t="shared" si="31"/>
        <v>1</v>
      </c>
      <c r="BG75" s="849">
        <v>2.9000000000000004</v>
      </c>
    </row>
    <row r="76" spans="1:59" ht="11.25" customHeight="1" x14ac:dyDescent="0.2">
      <c r="A76" s="831" t="s">
        <v>129</v>
      </c>
      <c r="B76" s="842" t="s">
        <v>130</v>
      </c>
      <c r="C76" s="898" t="s">
        <v>131</v>
      </c>
      <c r="D76" s="898" t="s">
        <v>4274</v>
      </c>
      <c r="E76" s="705">
        <v>66</v>
      </c>
      <c r="F76" s="1153">
        <v>1</v>
      </c>
      <c r="G76" s="1150" t="s">
        <v>37</v>
      </c>
      <c r="H76" s="1150" t="s">
        <v>37</v>
      </c>
      <c r="I76" s="833">
        <v>75.62</v>
      </c>
      <c r="J76" s="624">
        <f t="shared" si="18"/>
        <v>1.7720179846601427</v>
      </c>
      <c r="K76" s="844">
        <v>0.33500000000000002</v>
      </c>
      <c r="L76" s="854">
        <v>4</v>
      </c>
      <c r="M76" s="615">
        <f t="shared" si="19"/>
        <v>1.34</v>
      </c>
      <c r="N76" s="837" t="s">
        <v>119</v>
      </c>
      <c r="O76" s="706">
        <v>0.30499999999999999</v>
      </c>
      <c r="P76" s="606">
        <v>44057</v>
      </c>
      <c r="Q76" s="606">
        <v>44075</v>
      </c>
      <c r="R76" s="615">
        <f t="shared" si="20"/>
        <v>9.8360655737705009</v>
      </c>
      <c r="S76" s="673">
        <f>IF(INDEX(Historical!$D$7:$D$1257,MATCH(B76,Historical!$B$7:$B$1281,0))=0,"n/a",(INDEX(Historical!$C$7:$C$1259,MATCH(B76,Historical!$B$7:$B$1281,0))/INDEX(Historical!$D$7:$D$1257,MATCH(B76,Historical!$B$7:$B$1281,0))-1)*100)</f>
        <v>10.344827586206918</v>
      </c>
      <c r="T76" s="673">
        <f>IF(INDEX(Historical!$F$7:$F$1250,MATCH(B76,Historical!$B$7:$B$1281,0))=0,"n/a",((INDEX(Historical!$C$7:$C$1259,MATCH(B76,Historical!$B$7:$B$1281,0))/INDEX(Historical!$F$7:$F$1250,MATCH(B76,Historical!$B$7:$B$1281,0)))^(1/3)-1)*100)</f>
        <v>8.7947307606650824</v>
      </c>
      <c r="U76" s="673">
        <f>IF(INDEX(Historical!$H$7:$H$1250,MATCH(B76,Historical!$B$7:$B$1281,0))=0,"n/a",((INDEX(Historical!$C$7:$C$1259,MATCH(B76,Historical!$B$7:$B$1281,0))/INDEX(Historical!$H$7:$H$1250,MATCH(B76,Historical!$B$7:$B$1281,0)))^(1/5)-1)*100)</f>
        <v>7.9293862472727961</v>
      </c>
      <c r="V76" s="673">
        <f>IF(INDEX(Historical!$O$7:$O$1250,MATCH(B76,Historical!$B$7:$B$1281,0))=0,"n/a",((INDEX(Historical!$C$7:$C$1259,MATCH(B76,Historical!$B$7:$B$1281,0))/INDEX(Historical!$O$7:$O$1250,MATCH(B76,Historical!$B$7:$B$1281,0)))^(1/10)-1)*100)</f>
        <v>9.4260348858074892</v>
      </c>
      <c r="W76" s="674">
        <f t="shared" si="21"/>
        <v>0.84122182267878576</v>
      </c>
      <c r="X76" s="675">
        <f t="shared" si="22"/>
        <v>1.0165879804195892</v>
      </c>
      <c r="Y76" s="637"/>
      <c r="Z76" s="624">
        <f t="shared" si="23"/>
        <v>57.510729613733901</v>
      </c>
      <c r="AA76" s="853">
        <f t="shared" si="24"/>
        <v>32.454935622317599</v>
      </c>
      <c r="AB76" s="854">
        <v>12</v>
      </c>
      <c r="AC76" s="833">
        <v>2.33</v>
      </c>
      <c r="AD76" s="833">
        <v>7.03</v>
      </c>
      <c r="AE76" s="833">
        <v>5.6</v>
      </c>
      <c r="AF76" s="833">
        <v>4.33</v>
      </c>
      <c r="AG76" s="833">
        <v>13.8</v>
      </c>
      <c r="AH76" s="833">
        <v>2.5</v>
      </c>
      <c r="AI76" s="833">
        <v>5.91</v>
      </c>
      <c r="AJ76" s="833">
        <v>7.8</v>
      </c>
      <c r="AK76" s="833">
        <v>4.5999999999999996</v>
      </c>
      <c r="AL76" s="845">
        <v>2730</v>
      </c>
      <c r="AM76" s="839">
        <v>0.6</v>
      </c>
      <c r="AN76" s="833">
        <v>0.9</v>
      </c>
      <c r="AO76" s="711">
        <f t="shared" si="25"/>
        <v>-22.753531390384659</v>
      </c>
      <c r="AP76" s="712">
        <f t="shared" si="26"/>
        <v>9.7014042319329388</v>
      </c>
      <c r="AQ76" s="855">
        <f t="shared" si="27"/>
        <v>149.91542680109043</v>
      </c>
      <c r="AR76" s="624">
        <f>INDEX(Historical!$C$7:$C$1259,MATCH(B76,Historical!$B$7:$B$1281,0))*IF(AH76="n/a",1.03,IF(AH76&lt;0,1.01,IF(AH76&gt;10,1.1,(1+AH76/100))))</f>
        <v>1.3119999999999998</v>
      </c>
      <c r="AS76" s="853">
        <f t="shared" si="28"/>
        <v>1.3895391999999998</v>
      </c>
      <c r="AT76" s="853">
        <f t="shared" si="17"/>
        <v>1.4534580031999997</v>
      </c>
      <c r="AU76" s="853">
        <f t="shared" si="17"/>
        <v>1.5203170713471998</v>
      </c>
      <c r="AV76" s="853">
        <f t="shared" si="17"/>
        <v>1.5902516566291711</v>
      </c>
      <c r="AW76" s="624">
        <f t="shared" si="29"/>
        <v>7.2655659311763694</v>
      </c>
      <c r="AX76" s="719">
        <f t="shared" si="30"/>
        <v>9.6079951483421961</v>
      </c>
      <c r="AY76" s="900">
        <v>0</v>
      </c>
      <c r="AZ76" s="839">
        <v>9.1999999999999993</v>
      </c>
      <c r="BA76" s="839">
        <v>-17</v>
      </c>
      <c r="BB76" s="839">
        <v>-0.9900000000000001</v>
      </c>
      <c r="BC76" s="839">
        <v>-1.58</v>
      </c>
      <c r="BE76" s="597">
        <v>1955</v>
      </c>
      <c r="BF76" s="865">
        <f t="shared" si="31"/>
        <v>8</v>
      </c>
      <c r="BG76" s="849">
        <v>5</v>
      </c>
    </row>
    <row r="77" spans="1:59" ht="11.25" customHeight="1" x14ac:dyDescent="0.2">
      <c r="A77" s="831" t="s">
        <v>903</v>
      </c>
      <c r="B77" s="842" t="s">
        <v>904</v>
      </c>
      <c r="C77" s="898" t="s">
        <v>108</v>
      </c>
      <c r="D77" s="898" t="s">
        <v>4277</v>
      </c>
      <c r="E77" s="705">
        <v>9</v>
      </c>
      <c r="F77" s="1153">
        <v>479</v>
      </c>
      <c r="G77" s="1150" t="s">
        <v>115</v>
      </c>
      <c r="H77" s="1150" t="s">
        <v>115</v>
      </c>
      <c r="I77" s="841">
        <v>141.44</v>
      </c>
      <c r="J77" s="624">
        <f t="shared" si="18"/>
        <v>1.2160633484162897</v>
      </c>
      <c r="K77" s="844">
        <v>0.43</v>
      </c>
      <c r="L77" s="854">
        <v>4</v>
      </c>
      <c r="M77" s="615">
        <f t="shared" si="19"/>
        <v>1.72</v>
      </c>
      <c r="N77" s="837" t="s">
        <v>689</v>
      </c>
      <c r="O77" s="706">
        <v>0.39</v>
      </c>
      <c r="P77" s="904">
        <v>43741</v>
      </c>
      <c r="Q77" s="904">
        <v>43777</v>
      </c>
      <c r="R77" s="615">
        <f t="shared" si="20"/>
        <v>10.25641025641025</v>
      </c>
      <c r="S77" s="673">
        <f>IF(INDEX(Historical!$D$7:$D$1257,MATCH(B77,Historical!$B$7:$B$1281,0))=0,"n/a",(INDEX(Historical!$C$7:$C$1259,MATCH(B77,Historical!$B$7:$B$1281,0))/INDEX(Historical!$D$7:$D$1257,MATCH(B77,Historical!$B$7:$B$1281,0))-1)*100)</f>
        <v>7.4999999999999956</v>
      </c>
      <c r="T77" s="673">
        <f>IF(INDEX(Historical!$F$7:$F$1250,MATCH(B77,Historical!$B$7:$B$1281,0))=0,"n/a",((INDEX(Historical!$C$7:$C$1259,MATCH(B77,Historical!$B$7:$B$1281,0))/INDEX(Historical!$F$7:$F$1250,MATCH(B77,Historical!$B$7:$B$1281,0)))^(1/3)-1)*100)</f>
        <v>9.5012433360109672</v>
      </c>
      <c r="U77" s="673">
        <f>IF(INDEX(Historical!$H$7:$H$1250,MATCH(B77,Historical!$B$7:$B$1281,0))=0,"n/a",((INDEX(Historical!$C$7:$C$1259,MATCH(B77,Historical!$B$7:$B$1281,0))/INDEX(Historical!$H$7:$H$1250,MATCH(B77,Historical!$B$7:$B$1281,0)))^(1/5)-1)*100)</f>
        <v>9.3521062182361661</v>
      </c>
      <c r="V77" s="673">
        <f>IF(INDEX(Historical!$O$7:$O$1250,MATCH(B77,Historical!$B$7:$B$1281,0))=0,"n/a",((INDEX(Historical!$C$7:$C$1259,MATCH(B77,Historical!$B$7:$B$1281,0))/INDEX(Historical!$O$7:$O$1250,MATCH(B77,Historical!$B$7:$B$1281,0)))^(1/10)-1)*100)</f>
        <v>9.0987048738200293</v>
      </c>
      <c r="W77" s="674">
        <f t="shared" si="21"/>
        <v>1.0278502652773425</v>
      </c>
      <c r="X77" s="675" t="str">
        <f t="shared" si="22"/>
        <v>n/a</v>
      </c>
      <c r="Y77" s="646" t="s">
        <v>4574</v>
      </c>
      <c r="Z77" s="624">
        <f t="shared" si="23"/>
        <v>45.623342175066313</v>
      </c>
      <c r="AA77" s="853">
        <f t="shared" si="24"/>
        <v>37.517241379310342</v>
      </c>
      <c r="AB77" s="854">
        <v>12</v>
      </c>
      <c r="AC77" s="833">
        <v>3.77</v>
      </c>
      <c r="AD77" s="833">
        <v>2.44</v>
      </c>
      <c r="AE77" s="833">
        <v>3.08</v>
      </c>
      <c r="AF77" s="833">
        <v>5.03</v>
      </c>
      <c r="AG77" s="833">
        <v>14.000000000000002</v>
      </c>
      <c r="AH77" s="833">
        <v>-52.900000000000006</v>
      </c>
      <c r="AI77" s="833">
        <v>37.119999999999997</v>
      </c>
      <c r="AJ77" s="833">
        <v>-5.7</v>
      </c>
      <c r="AK77" s="833">
        <v>15.6</v>
      </c>
      <c r="AL77" s="845">
        <v>114120</v>
      </c>
      <c r="AM77" s="839">
        <v>0.1</v>
      </c>
      <c r="AN77" s="833">
        <v>5.73</v>
      </c>
      <c r="AO77" s="711">
        <f t="shared" si="25"/>
        <v>-26.949071812657884</v>
      </c>
      <c r="AP77" s="712">
        <f t="shared" si="26"/>
        <v>10.568169566652456</v>
      </c>
      <c r="AQ77" s="855">
        <f t="shared" si="27"/>
        <v>189.60641808260402</v>
      </c>
      <c r="AR77" s="624">
        <f>INDEX(Historical!$C$7:$C$1259,MATCH(B77,Historical!$B$7:$B$1281,0))*IF(AH77="n/a",1.03,IF(AH77&lt;0,1.01,IF(AH77&gt;10,1.1,(1+AH77/100))))</f>
        <v>1.7372000000000001</v>
      </c>
      <c r="AS77" s="853">
        <f t="shared" si="28"/>
        <v>1.9109200000000002</v>
      </c>
      <c r="AT77" s="853">
        <f t="shared" si="17"/>
        <v>2.1020120000000002</v>
      </c>
      <c r="AU77" s="853">
        <f t="shared" si="17"/>
        <v>2.3122132000000004</v>
      </c>
      <c r="AV77" s="853">
        <f t="shared" si="17"/>
        <v>2.5434345200000008</v>
      </c>
      <c r="AW77" s="624">
        <f t="shared" si="29"/>
        <v>10.605779720000001</v>
      </c>
      <c r="AX77" s="719">
        <f t="shared" si="30"/>
        <v>7.4984302319004534</v>
      </c>
      <c r="AY77" s="900">
        <v>1.29</v>
      </c>
      <c r="AZ77" s="839">
        <v>94.789999999999992</v>
      </c>
      <c r="BA77" s="839">
        <v>-6.6199999999999992</v>
      </c>
      <c r="BB77" s="839">
        <v>5.4899999999999993</v>
      </c>
      <c r="BC77" s="839">
        <v>25.759999999999998</v>
      </c>
      <c r="BE77" s="597">
        <v>2012</v>
      </c>
      <c r="BF77" s="865">
        <f t="shared" si="31"/>
        <v>0</v>
      </c>
      <c r="BG77" s="849">
        <v>1.6</v>
      </c>
    </row>
    <row r="78" spans="1:59" ht="11.25" customHeight="1" x14ac:dyDescent="0.2">
      <c r="A78" s="838" t="s">
        <v>448</v>
      </c>
      <c r="B78" s="842" t="s">
        <v>449</v>
      </c>
      <c r="C78" s="898" t="s">
        <v>108</v>
      </c>
      <c r="D78" s="898" t="s">
        <v>118</v>
      </c>
      <c r="E78" s="705">
        <v>19</v>
      </c>
      <c r="F78" s="1153">
        <v>178</v>
      </c>
      <c r="G78" s="1150" t="s">
        <v>106</v>
      </c>
      <c r="H78" s="1150" t="s">
        <v>106</v>
      </c>
      <c r="I78" s="841">
        <v>49.57</v>
      </c>
      <c r="J78" s="624">
        <f t="shared" si="18"/>
        <v>3.3891466612870689</v>
      </c>
      <c r="K78" s="844">
        <v>0.42</v>
      </c>
      <c r="L78" s="854">
        <v>4</v>
      </c>
      <c r="M78" s="615">
        <f t="shared" si="19"/>
        <v>1.68</v>
      </c>
      <c r="N78" s="837" t="s">
        <v>218</v>
      </c>
      <c r="O78" s="706">
        <v>0.41</v>
      </c>
      <c r="P78" s="606">
        <v>44195</v>
      </c>
      <c r="Q78" s="606">
        <v>44211</v>
      </c>
      <c r="R78" s="615">
        <f t="shared" si="20"/>
        <v>2.4390243902439046</v>
      </c>
      <c r="S78" s="673">
        <f>IF(INDEX(Historical!$D$7:$D$1257,MATCH(B78,Historical!$B$7:$B$1281,0))=0,"n/a",(INDEX(Historical!$C$7:$C$1259,MATCH(B78,Historical!$B$7:$B$1281,0))/INDEX(Historical!$D$7:$D$1257,MATCH(B78,Historical!$B$7:$B$1281,0))-1)*100)</f>
        <v>2.4999999999999911</v>
      </c>
      <c r="T78" s="673">
        <f>IF(INDEX(Historical!$F$7:$F$1250,MATCH(B78,Historical!$B$7:$B$1281,0))=0,"n/a",((INDEX(Historical!$C$7:$C$1259,MATCH(B78,Historical!$B$7:$B$1281,0))/INDEX(Historical!$F$7:$F$1250,MATCH(B78,Historical!$B$7:$B$1281,0)))^(1/3)-1)*100)</f>
        <v>2.5652131008858436</v>
      </c>
      <c r="U78" s="673">
        <f>IF(INDEX(Historical!$H$7:$H$1250,MATCH(B78,Historical!$B$7:$B$1281,0))=0,"n/a",((INDEX(Historical!$C$7:$C$1259,MATCH(B78,Historical!$B$7:$B$1281,0))/INDEX(Historical!$H$7:$H$1250,MATCH(B78,Historical!$B$7:$B$1281,0)))^(1/5)-1)*100)</f>
        <v>7.1709725300183047</v>
      </c>
      <c r="V78" s="673">
        <f>IF(INDEX(Historical!$O$7:$O$1250,MATCH(B78,Historical!$B$7:$B$1281,0))=0,"n/a",((INDEX(Historical!$C$7:$C$1259,MATCH(B78,Historical!$B$7:$B$1281,0))/INDEX(Historical!$O$7:$O$1250,MATCH(B78,Historical!$B$7:$B$1281,0)))^(1/10)-1)*100)</f>
        <v>6.9193860260079898</v>
      </c>
      <c r="W78" s="674">
        <f t="shared" si="21"/>
        <v>1.0363596572101446</v>
      </c>
      <c r="X78" s="675" t="str">
        <f t="shared" si="22"/>
        <v>n/a</v>
      </c>
      <c r="Y78" s="632"/>
      <c r="Z78" s="624" t="str">
        <f t="shared" si="23"/>
        <v>n/a</v>
      </c>
      <c r="AA78" s="853" t="str">
        <f t="shared" si="24"/>
        <v>n/a</v>
      </c>
      <c r="AB78" s="854">
        <v>12</v>
      </c>
      <c r="AC78" s="833">
        <v>-1.79</v>
      </c>
      <c r="AD78" s="833" t="s">
        <v>136</v>
      </c>
      <c r="AE78" s="833">
        <v>0.89</v>
      </c>
      <c r="AF78" s="834">
        <v>0.9</v>
      </c>
      <c r="AG78" s="833">
        <v>-3.3000000000000003</v>
      </c>
      <c r="AH78" s="834">
        <v>-153.5</v>
      </c>
      <c r="AI78" s="834">
        <v>19.59</v>
      </c>
      <c r="AJ78" s="833">
        <v>-18.099999999999998</v>
      </c>
      <c r="AK78" s="833">
        <v>20</v>
      </c>
      <c r="AL78" s="845">
        <v>4330</v>
      </c>
      <c r="AM78" s="839">
        <v>1.4000000000000001</v>
      </c>
      <c r="AN78" s="833">
        <v>0.28000000000000003</v>
      </c>
      <c r="AO78" s="711" t="str">
        <f t="shared" si="25"/>
        <v>n/a</v>
      </c>
      <c r="AP78" s="712">
        <f t="shared" si="26"/>
        <v>10.560119191305374</v>
      </c>
      <c r="AQ78" s="855" t="str">
        <f t="shared" si="27"/>
        <v>n/a</v>
      </c>
      <c r="AR78" s="624">
        <f>INDEX(Historical!$C$7:$C$1259,MATCH(B78,Historical!$B$7:$B$1281,0))*IF(AH78="n/a",1.03,IF(AH78&lt;0,1.01,IF(AH78&gt;10,1.1,(1+AH78/100))))</f>
        <v>1.6563999999999999</v>
      </c>
      <c r="AS78" s="853">
        <f t="shared" si="28"/>
        <v>1.8220400000000001</v>
      </c>
      <c r="AT78" s="853">
        <f t="shared" si="17"/>
        <v>2.0042440000000004</v>
      </c>
      <c r="AU78" s="853">
        <f t="shared" si="17"/>
        <v>2.2046684000000005</v>
      </c>
      <c r="AV78" s="853">
        <f t="shared" si="17"/>
        <v>2.4251352400000008</v>
      </c>
      <c r="AW78" s="624">
        <f t="shared" si="29"/>
        <v>10.112487640000003</v>
      </c>
      <c r="AX78" s="719">
        <f t="shared" si="30"/>
        <v>20.400418882388546</v>
      </c>
      <c r="AY78" s="900">
        <v>0.88</v>
      </c>
      <c r="AZ78" s="839">
        <v>51.04</v>
      </c>
      <c r="BA78" s="839">
        <v>-8.14</v>
      </c>
      <c r="BB78" s="839">
        <v>-0.85000000000000009</v>
      </c>
      <c r="BC78" s="839">
        <v>5.45</v>
      </c>
      <c r="BE78" s="597">
        <v>2003</v>
      </c>
      <c r="BF78" s="865">
        <f t="shared" si="31"/>
        <v>1</v>
      </c>
      <c r="BG78" s="849">
        <v>-0.6</v>
      </c>
    </row>
    <row r="79" spans="1:59" ht="11.25" customHeight="1" x14ac:dyDescent="0.2">
      <c r="A79" s="847" t="s">
        <v>4123</v>
      </c>
      <c r="B79" s="842" t="s">
        <v>1949</v>
      </c>
      <c r="C79" s="898" t="s">
        <v>108</v>
      </c>
      <c r="D79" s="898" t="s">
        <v>4272</v>
      </c>
      <c r="E79" s="705">
        <v>7</v>
      </c>
      <c r="F79" s="1153">
        <v>614</v>
      </c>
      <c r="G79" s="1150" t="s">
        <v>106</v>
      </c>
      <c r="H79" s="1150" t="s">
        <v>106</v>
      </c>
      <c r="I79" s="846">
        <v>38.69</v>
      </c>
      <c r="J79" s="624">
        <f t="shared" si="18"/>
        <v>1.8609459808736108</v>
      </c>
      <c r="K79" s="851">
        <v>0.18</v>
      </c>
      <c r="L79" s="1153">
        <v>4</v>
      </c>
      <c r="M79" s="615">
        <f t="shared" si="19"/>
        <v>0.72</v>
      </c>
      <c r="N79" s="1153" t="s">
        <v>318</v>
      </c>
      <c r="O79" s="707">
        <v>0.15</v>
      </c>
      <c r="P79" s="904">
        <v>43713</v>
      </c>
      <c r="Q79" s="904">
        <v>43735</v>
      </c>
      <c r="R79" s="615">
        <f t="shared" si="20"/>
        <v>20</v>
      </c>
      <c r="S79" s="673">
        <f>IF(INDEX(Historical!$D$7:$D$1257,MATCH(B79,Historical!$B$7:$B$1281,0))=0,"n/a",(INDEX(Historical!$C$7:$C$1259,MATCH(B79,Historical!$B$7:$B$1281,0))/INDEX(Historical!$D$7:$D$1257,MATCH(B79,Historical!$B$7:$B$1281,0))-1)*100)</f>
        <v>9.0909090909090828</v>
      </c>
      <c r="T79" s="673">
        <f>IF(INDEX(Historical!$F$7:$F$1250,MATCH(B79,Historical!$B$7:$B$1281,0))=0,"n/a",((INDEX(Historical!$C$7:$C$1259,MATCH(B79,Historical!$B$7:$B$1281,0))/INDEX(Historical!$F$7:$F$1250,MATCH(B79,Historical!$B$7:$B$1281,0)))^(1/3)-1)*100)</f>
        <v>22.674970759304223</v>
      </c>
      <c r="U79" s="673">
        <f>IF(INDEX(Historical!$H$7:$H$1250,MATCH(B79,Historical!$B$7:$B$1281,0))=0,"n/a",((INDEX(Historical!$C$7:$C$1259,MATCH(B79,Historical!$B$7:$B$1281,0))/INDEX(Historical!$H$7:$H$1250,MATCH(B79,Historical!$B$7:$B$1281,0)))^(1/5)-1)*100)</f>
        <v>29.19940099556333</v>
      </c>
      <c r="V79" s="673">
        <f>IF(INDEX(Historical!$O$7:$O$1250,MATCH(B79,Historical!$B$7:$B$1281,0))=0,"n/a",((INDEX(Historical!$C$7:$C$1259,MATCH(B79,Historical!$B$7:$B$1281,0))/INDEX(Historical!$O$7:$O$1250,MATCH(B79,Historical!$B$7:$B$1281,0)))^(1/10)-1)*100)</f>
        <v>33.5141362540313</v>
      </c>
      <c r="W79" s="674">
        <f t="shared" si="21"/>
        <v>0.87125625957467534</v>
      </c>
      <c r="X79" s="675">
        <f t="shared" si="22"/>
        <v>3.9458649994004502</v>
      </c>
      <c r="Y79" s="644" t="s">
        <v>4580</v>
      </c>
      <c r="Z79" s="624">
        <f t="shared" si="23"/>
        <v>38.502673796791441</v>
      </c>
      <c r="AA79" s="853">
        <f t="shared" si="24"/>
        <v>20.689839572192511</v>
      </c>
      <c r="AB79" s="854">
        <v>12</v>
      </c>
      <c r="AC79" s="846">
        <v>1.87</v>
      </c>
      <c r="AD79" s="846">
        <v>18.739999999999998</v>
      </c>
      <c r="AE79" s="846">
        <v>6.35</v>
      </c>
      <c r="AF79" s="846">
        <v>1.37</v>
      </c>
      <c r="AG79" s="846">
        <v>6.7</v>
      </c>
      <c r="AH79" s="846">
        <v>-32</v>
      </c>
      <c r="AI79" s="846">
        <v>16.71</v>
      </c>
      <c r="AJ79" s="846">
        <v>7.3999999999999995</v>
      </c>
      <c r="AK79" s="846">
        <v>1.1100000000000001</v>
      </c>
      <c r="AL79" s="846">
        <v>327510</v>
      </c>
      <c r="AM79" s="846">
        <v>0.1</v>
      </c>
      <c r="AN79" s="846">
        <v>0</v>
      </c>
      <c r="AO79" s="711">
        <f t="shared" si="25"/>
        <v>10.370507404244428</v>
      </c>
      <c r="AP79" s="712">
        <f t="shared" si="26"/>
        <v>31.060346976436939</v>
      </c>
      <c r="AQ79" s="855">
        <f t="shared" si="27"/>
        <v>12.239981416613155</v>
      </c>
      <c r="AR79" s="624">
        <f>INDEX(Historical!$C$7:$C$1259,MATCH(B79,Historical!$B$7:$B$1281,0))*IF(AH79="n/a",1.03,IF(AH79&lt;0,1.01,IF(AH79&gt;10,1.1,(1+AH79/100))))</f>
        <v>0.72719999999999996</v>
      </c>
      <c r="AS79" s="853">
        <f t="shared" si="28"/>
        <v>0.79991999999999996</v>
      </c>
      <c r="AT79" s="853">
        <f t="shared" si="17"/>
        <v>0.8087991120000001</v>
      </c>
      <c r="AU79" s="853">
        <f t="shared" si="17"/>
        <v>0.81777678214320015</v>
      </c>
      <c r="AV79" s="853">
        <f t="shared" si="17"/>
        <v>0.82685410442498974</v>
      </c>
      <c r="AW79" s="624">
        <f t="shared" si="29"/>
        <v>3.9805499985681898</v>
      </c>
      <c r="AX79" s="719">
        <f t="shared" si="30"/>
        <v>10.288317390974903</v>
      </c>
      <c r="AY79" s="701">
        <v>1.57</v>
      </c>
      <c r="AZ79" s="849">
        <v>98.31</v>
      </c>
      <c r="BA79" s="849">
        <v>-3.2</v>
      </c>
      <c r="BB79" s="849">
        <v>11.1</v>
      </c>
      <c r="BC79" s="849">
        <v>36.480000000000004</v>
      </c>
      <c r="BE79" s="597">
        <v>2014</v>
      </c>
      <c r="BF79" s="865">
        <f t="shared" si="31"/>
        <v>0</v>
      </c>
      <c r="BG79" s="849">
        <v>0.6</v>
      </c>
    </row>
    <row r="80" spans="1:59" ht="11.25" customHeight="1" x14ac:dyDescent="0.2">
      <c r="A80" s="838" t="s">
        <v>993</v>
      </c>
      <c r="B80" s="842" t="s">
        <v>994</v>
      </c>
      <c r="C80" s="898" t="s">
        <v>4126</v>
      </c>
      <c r="D80" s="898" t="s">
        <v>4259</v>
      </c>
      <c r="E80" s="705">
        <v>10</v>
      </c>
      <c r="F80" s="1153">
        <v>449</v>
      </c>
      <c r="G80" s="1114" t="s">
        <v>106</v>
      </c>
      <c r="H80" s="1114" t="s">
        <v>106</v>
      </c>
      <c r="I80" s="841">
        <v>80.53</v>
      </c>
      <c r="J80" s="624">
        <f t="shared" si="18"/>
        <v>1.8378244132621384</v>
      </c>
      <c r="K80" s="844">
        <v>0.37</v>
      </c>
      <c r="L80" s="854">
        <v>4</v>
      </c>
      <c r="M80" s="615">
        <f t="shared" si="19"/>
        <v>1.48</v>
      </c>
      <c r="N80" s="837" t="s">
        <v>512</v>
      </c>
      <c r="O80" s="706">
        <v>0.31</v>
      </c>
      <c r="P80" s="606">
        <v>44238</v>
      </c>
      <c r="Q80" s="606">
        <v>44257</v>
      </c>
      <c r="R80" s="615">
        <f t="shared" si="20"/>
        <v>19.35483870967742</v>
      </c>
      <c r="S80" s="673">
        <f>IF(INDEX(Historical!$D$7:$D$1257,MATCH(B80,Historical!$B$7:$B$1281,0))=0,"n/a",(INDEX(Historical!$C$7:$C$1259,MATCH(B80,Historical!$B$7:$B$1281,0))/INDEX(Historical!$D$7:$D$1257,MATCH(B80,Historical!$B$7:$B$1281,0))-1)*100)</f>
        <v>29.166666666666675</v>
      </c>
      <c r="T80" s="673">
        <f>IF(INDEX(Historical!$F$7:$F$1250,MATCH(B80,Historical!$B$7:$B$1281,0))=0,"n/a",((INDEX(Historical!$C$7:$C$1259,MATCH(B80,Historical!$B$7:$B$1281,0))/INDEX(Historical!$F$7:$F$1250,MATCH(B80,Historical!$B$7:$B$1281,0)))^(1/3)-1)*100)</f>
        <v>22.171786388717351</v>
      </c>
      <c r="U80" s="673">
        <f>IF(INDEX(Historical!$H$7:$H$1250,MATCH(B80,Historical!$B$7:$B$1281,0))=0,"n/a",((INDEX(Historical!$C$7:$C$1259,MATCH(B80,Historical!$B$7:$B$1281,0))/INDEX(Historical!$H$7:$H$1250,MATCH(B80,Historical!$B$7:$B$1281,0)))^(1/5)-1)*100)</f>
        <v>18.982658475160608</v>
      </c>
      <c r="V80" s="673" t="str">
        <f>IF(INDEX(Historical!$O$7:$O$1250,MATCH(B80,Historical!$B$7:$B$1281,0))=0,"n/a",((INDEX(Historical!$C$7:$C$1259,MATCH(B80,Historical!$B$7:$B$1281,0))/INDEX(Historical!$O$7:$O$1250,MATCH(B80,Historical!$B$7:$B$1281,0)))^(1/10)-1)*100)</f>
        <v>n/a</v>
      </c>
      <c r="W80" s="674" t="str">
        <f t="shared" si="21"/>
        <v>n/a</v>
      </c>
      <c r="X80" s="675">
        <f t="shared" si="22"/>
        <v>1.0847233414377491</v>
      </c>
      <c r="Y80" s="843"/>
      <c r="Z80" s="624">
        <f t="shared" si="23"/>
        <v>37.755102040816325</v>
      </c>
      <c r="AA80" s="853">
        <f t="shared" si="24"/>
        <v>20.543367346938776</v>
      </c>
      <c r="AB80" s="854">
        <v>3</v>
      </c>
      <c r="AC80" s="833">
        <v>3.92</v>
      </c>
      <c r="AD80" s="833">
        <v>1.87</v>
      </c>
      <c r="AE80" s="833">
        <v>1.43</v>
      </c>
      <c r="AF80" s="833">
        <v>10.38</v>
      </c>
      <c r="AG80" s="833">
        <v>56.699999999999996</v>
      </c>
      <c r="AH80" s="834">
        <v>25.4</v>
      </c>
      <c r="AI80" s="834">
        <v>6.25</v>
      </c>
      <c r="AJ80" s="833">
        <v>17.5</v>
      </c>
      <c r="AK80" s="833">
        <v>10.99</v>
      </c>
      <c r="AL80" s="845">
        <v>11210</v>
      </c>
      <c r="AM80" s="839">
        <v>0.6</v>
      </c>
      <c r="AN80" s="833">
        <v>2.21</v>
      </c>
      <c r="AO80" s="711">
        <f t="shared" si="25"/>
        <v>0.277115541483969</v>
      </c>
      <c r="AP80" s="712">
        <f t="shared" si="26"/>
        <v>20.820482888422745</v>
      </c>
      <c r="AQ80" s="855">
        <f t="shared" si="27"/>
        <v>207.85288915412866</v>
      </c>
      <c r="AR80" s="624">
        <f>INDEX(Historical!$C$7:$C$1259,MATCH(B80,Historical!$B$7:$B$1281,0))*IF(AH80="n/a",1.03,IF(AH80&lt;0,1.01,IF(AH80&gt;10,1.1,(1+AH80/100))))</f>
        <v>1.3640000000000001</v>
      </c>
      <c r="AS80" s="853">
        <f t="shared" si="28"/>
        <v>1.4492500000000001</v>
      </c>
      <c r="AT80" s="853">
        <f t="shared" si="17"/>
        <v>1.5941750000000003</v>
      </c>
      <c r="AU80" s="853">
        <f t="shared" si="17"/>
        <v>1.7535925000000006</v>
      </c>
      <c r="AV80" s="853">
        <f t="shared" si="17"/>
        <v>1.9289517500000009</v>
      </c>
      <c r="AW80" s="624">
        <f t="shared" si="29"/>
        <v>8.0899692500000011</v>
      </c>
      <c r="AX80" s="719">
        <f t="shared" si="30"/>
        <v>10.045907425804049</v>
      </c>
      <c r="AY80" s="900">
        <v>0.74</v>
      </c>
      <c r="AZ80" s="839">
        <v>21.04</v>
      </c>
      <c r="BA80" s="839">
        <v>-19.68</v>
      </c>
      <c r="BB80" s="839">
        <v>-2.65</v>
      </c>
      <c r="BC80" s="839">
        <v>-3.32</v>
      </c>
      <c r="BE80" s="597">
        <v>2012</v>
      </c>
      <c r="BF80" s="865">
        <f t="shared" si="31"/>
        <v>0</v>
      </c>
      <c r="BG80" s="849">
        <v>10.6</v>
      </c>
    </row>
    <row r="81" spans="1:59" s="744" customFormat="1" ht="11.25" customHeight="1" x14ac:dyDescent="0.2">
      <c r="A81" s="619" t="s">
        <v>1007</v>
      </c>
      <c r="B81" s="751" t="s">
        <v>1008</v>
      </c>
      <c r="C81" s="898" t="s">
        <v>108</v>
      </c>
      <c r="D81" s="898" t="s">
        <v>4268</v>
      </c>
      <c r="E81" s="727">
        <v>10</v>
      </c>
      <c r="F81" s="1153">
        <v>451</v>
      </c>
      <c r="G81" s="1152" t="s">
        <v>106</v>
      </c>
      <c r="H81" s="1152" t="s">
        <v>106</v>
      </c>
      <c r="I81" s="728">
        <v>44.5</v>
      </c>
      <c r="J81" s="729">
        <f t="shared" si="18"/>
        <v>1.1685393258426966</v>
      </c>
      <c r="K81" s="730">
        <v>0.13</v>
      </c>
      <c r="L81" s="731">
        <v>4</v>
      </c>
      <c r="M81" s="732">
        <f t="shared" si="19"/>
        <v>0.52</v>
      </c>
      <c r="N81" s="733" t="s">
        <v>151</v>
      </c>
      <c r="O81" s="978">
        <v>0.12</v>
      </c>
      <c r="P81" s="1122">
        <v>44252</v>
      </c>
      <c r="Q81" s="1122">
        <v>44286</v>
      </c>
      <c r="R81" s="732">
        <f t="shared" si="20"/>
        <v>8.333333333333341</v>
      </c>
      <c r="S81" s="673">
        <f>IF(INDEX(Historical!$D$7:$D$1257,MATCH(B81,Historical!$B$7:$B$1281,0))=0,"n/a",(INDEX(Historical!$C$7:$C$1259,MATCH(B81,Historical!$B$7:$B$1281,0))/INDEX(Historical!$D$7:$D$1257,MATCH(B81,Historical!$B$7:$B$1281,0))-1)*100)</f>
        <v>12.499999999999979</v>
      </c>
      <c r="T81" s="673">
        <f>IF(INDEX(Historical!$F$7:$F$1250,MATCH(B81,Historical!$B$7:$B$1281,0))=0,"n/a",((INDEX(Historical!$C$7:$C$1259,MATCH(B81,Historical!$B$7:$B$1281,0))/INDEX(Historical!$F$7:$F$1250,MATCH(B81,Historical!$B$7:$B$1281,0)))^(1/3)-1)*100)</f>
        <v>8.7380373002892142</v>
      </c>
      <c r="U81" s="673">
        <f>IF(INDEX(Historical!$H$7:$H$1250,MATCH(B81,Historical!$B$7:$B$1281,0))=0,"n/a",((INDEX(Historical!$C$7:$C$1259,MATCH(B81,Historical!$B$7:$B$1281,0))/INDEX(Historical!$H$7:$H$1250,MATCH(B81,Historical!$B$7:$B$1281,0)))^(1/5)-1)*100)</f>
        <v>8.7511086566063092</v>
      </c>
      <c r="V81" s="673">
        <f>IF(INDEX(Historical!$O$7:$O$1250,MATCH(B81,Historical!$B$7:$B$1281,0))=0,"n/a",((INDEX(Historical!$C$7:$C$1259,MATCH(B81,Historical!$B$7:$B$1281,0))/INDEX(Historical!$O$7:$O$1250,MATCH(B81,Historical!$B$7:$B$1281,0)))^(1/10)-1)*100)</f>
        <v>9.1960225606037227</v>
      </c>
      <c r="W81" s="674">
        <f t="shared" si="21"/>
        <v>0.95161887641473941</v>
      </c>
      <c r="X81" s="675" t="str">
        <f t="shared" si="22"/>
        <v>n/a</v>
      </c>
      <c r="Y81" s="1013" t="s">
        <v>4113</v>
      </c>
      <c r="Z81" s="729" t="str">
        <f t="shared" si="23"/>
        <v>n/a</v>
      </c>
      <c r="AA81" s="736" t="str">
        <f t="shared" si="24"/>
        <v>n/a</v>
      </c>
      <c r="AB81" s="731">
        <v>12</v>
      </c>
      <c r="AC81" s="737">
        <v>-0.17</v>
      </c>
      <c r="AD81" s="737" t="s">
        <v>136</v>
      </c>
      <c r="AE81" s="737">
        <v>1.08</v>
      </c>
      <c r="AF81" s="737">
        <v>2.16</v>
      </c>
      <c r="AG81" s="737">
        <v>-0.89999999999999991</v>
      </c>
      <c r="AH81" s="737">
        <v>-115.3</v>
      </c>
      <c r="AI81" s="737">
        <v>14.97</v>
      </c>
      <c r="AJ81" s="737">
        <v>-16.2</v>
      </c>
      <c r="AK81" s="737">
        <v>9.43</v>
      </c>
      <c r="AL81" s="738">
        <v>68070</v>
      </c>
      <c r="AM81" s="739">
        <v>12.9</v>
      </c>
      <c r="AN81" s="737">
        <v>4.68</v>
      </c>
      <c r="AO81" s="740" t="str">
        <f t="shared" si="25"/>
        <v>n/a</v>
      </c>
      <c r="AP81" s="741">
        <f t="shared" si="26"/>
        <v>9.9196479824490051</v>
      </c>
      <c r="AQ81" s="742" t="str">
        <f t="shared" si="27"/>
        <v>n/a</v>
      </c>
      <c r="AR81" s="624">
        <f>INDEX(Historical!$C$7:$C$1259,MATCH(B81,Historical!$B$7:$B$1281,0))*IF(AH81="n/a",1.03,IF(AH81&lt;0,1.01,IF(AH81&gt;10,1.1,(1+AH81/100))))</f>
        <v>0.48480000000000001</v>
      </c>
      <c r="AS81" s="736">
        <f t="shared" si="28"/>
        <v>0.53328000000000009</v>
      </c>
      <c r="AT81" s="736">
        <f t="shared" si="17"/>
        <v>0.58356830400000015</v>
      </c>
      <c r="AU81" s="736">
        <f t="shared" si="17"/>
        <v>0.63859879506720019</v>
      </c>
      <c r="AV81" s="736">
        <f t="shared" si="17"/>
        <v>0.69881866144203719</v>
      </c>
      <c r="AW81" s="729">
        <f t="shared" si="29"/>
        <v>2.9390657605092376</v>
      </c>
      <c r="AX81" s="743">
        <f t="shared" si="30"/>
        <v>6.6046421584477253</v>
      </c>
      <c r="AY81" s="901">
        <v>1.28</v>
      </c>
      <c r="AZ81" s="739">
        <v>63.3</v>
      </c>
      <c r="BA81" s="739">
        <v>-3</v>
      </c>
      <c r="BB81" s="739">
        <v>5.56</v>
      </c>
      <c r="BC81" s="739">
        <v>19.759999999999998</v>
      </c>
      <c r="BD81" s="875"/>
      <c r="BE81" s="597">
        <v>2012</v>
      </c>
      <c r="BF81" s="865">
        <f t="shared" si="31"/>
        <v>0</v>
      </c>
      <c r="BG81" s="793">
        <v>-0.1</v>
      </c>
    </row>
    <row r="82" spans="1:59" ht="11.25" customHeight="1" x14ac:dyDescent="0.2">
      <c r="A82" s="831" t="s">
        <v>450</v>
      </c>
      <c r="B82" s="842" t="s">
        <v>451</v>
      </c>
      <c r="C82" s="898" t="s">
        <v>108</v>
      </c>
      <c r="D82" s="898" t="s">
        <v>4272</v>
      </c>
      <c r="E82" s="705">
        <v>27</v>
      </c>
      <c r="F82" s="1153">
        <v>121</v>
      </c>
      <c r="G82" s="1078" t="s">
        <v>106</v>
      </c>
      <c r="H82" s="1078" t="s">
        <v>106</v>
      </c>
      <c r="I82" s="833">
        <v>70.69</v>
      </c>
      <c r="J82" s="624">
        <f t="shared" si="18"/>
        <v>1.9238930541802237</v>
      </c>
      <c r="K82" s="851">
        <v>0.34</v>
      </c>
      <c r="L82" s="854">
        <v>4</v>
      </c>
      <c r="M82" s="615">
        <f t="shared" si="19"/>
        <v>1.36</v>
      </c>
      <c r="N82" s="837" t="s">
        <v>239</v>
      </c>
      <c r="O82" s="707">
        <v>0.32</v>
      </c>
      <c r="P82" s="606">
        <v>44103</v>
      </c>
      <c r="Q82" s="606">
        <v>44119</v>
      </c>
      <c r="R82" s="615">
        <f t="shared" si="20"/>
        <v>6.2500000000000053</v>
      </c>
      <c r="S82" s="673">
        <f>IF(INDEX(Historical!$D$7:$D$1257,MATCH(B82,Historical!$B$7:$B$1281,0))=0,"n/a",(INDEX(Historical!$C$7:$C$1259,MATCH(B82,Historical!$B$7:$B$1281,0))/INDEX(Historical!$D$7:$D$1257,MATCH(B82,Historical!$B$7:$B$1281,0))-1)*100)</f>
        <v>6.5573770491803351</v>
      </c>
      <c r="T82" s="673">
        <f>IF(INDEX(Historical!$F$7:$F$1250,MATCH(B82,Historical!$B$7:$B$1281,0))=0,"n/a",((INDEX(Historical!$C$7:$C$1259,MATCH(B82,Historical!$B$7:$B$1281,0))/INDEX(Historical!$F$7:$F$1250,MATCH(B82,Historical!$B$7:$B$1281,0)))^(1/3)-1)*100)</f>
        <v>18.563110149668759</v>
      </c>
      <c r="U82" s="673">
        <f>IF(INDEX(Historical!$H$7:$H$1250,MATCH(B82,Historical!$B$7:$B$1281,0))=0,"n/a",((INDEX(Historical!$C$7:$C$1259,MATCH(B82,Historical!$B$7:$B$1281,0))/INDEX(Historical!$H$7:$H$1250,MATCH(B82,Historical!$B$7:$B$1281,0)))^(1/5)-1)*100)</f>
        <v>13.506008649089129</v>
      </c>
      <c r="V82" s="673">
        <f>IF(INDEX(Historical!$O$7:$O$1250,MATCH(B82,Historical!$B$7:$B$1281,0))=0,"n/a",((INDEX(Historical!$C$7:$C$1259,MATCH(B82,Historical!$B$7:$B$1281,0))/INDEX(Historical!$O$7:$O$1250,MATCH(B82,Historical!$B$7:$B$1281,0)))^(1/10)-1)*100)</f>
        <v>10.709413348297648</v>
      </c>
      <c r="W82" s="674">
        <f t="shared" si="21"/>
        <v>1.2611343133222159</v>
      </c>
      <c r="X82" s="675">
        <f t="shared" si="22"/>
        <v>1.7771064011959381</v>
      </c>
      <c r="Y82" s="634"/>
      <c r="Z82" s="624">
        <f t="shared" si="23"/>
        <v>45.333333333333336</v>
      </c>
      <c r="AA82" s="853">
        <f t="shared" si="24"/>
        <v>23.563333333333333</v>
      </c>
      <c r="AB82" s="854">
        <v>12</v>
      </c>
      <c r="AC82" s="833">
        <v>3</v>
      </c>
      <c r="AD82" s="833">
        <v>3.43</v>
      </c>
      <c r="AE82" s="833">
        <v>7.12</v>
      </c>
      <c r="AF82" s="833">
        <v>2.2000000000000002</v>
      </c>
      <c r="AG82" s="833">
        <v>9.6</v>
      </c>
      <c r="AH82" s="833">
        <v>-25.900000000000002</v>
      </c>
      <c r="AI82" s="833">
        <v>-1.1400000000000001</v>
      </c>
      <c r="AJ82" s="833">
        <v>7.6</v>
      </c>
      <c r="AK82" s="833">
        <v>7.0000000000000009</v>
      </c>
      <c r="AL82" s="845">
        <v>2330</v>
      </c>
      <c r="AM82" s="839">
        <v>32.300000000000004</v>
      </c>
      <c r="AN82" s="833">
        <v>0.03</v>
      </c>
      <c r="AO82" s="711">
        <f t="shared" si="25"/>
        <v>-8.1334316300639795</v>
      </c>
      <c r="AP82" s="712">
        <f t="shared" si="26"/>
        <v>15.429901703269353</v>
      </c>
      <c r="AQ82" s="855">
        <f t="shared" si="27"/>
        <v>51.78835167332079</v>
      </c>
      <c r="AR82" s="624">
        <f>INDEX(Historical!$C$7:$C$1259,MATCH(B82,Historical!$B$7:$B$1281,0))*IF(AH82="n/a",1.03,IF(AH82&lt;0,1.01,IF(AH82&gt;10,1.1,(1+AH82/100))))</f>
        <v>1.3130000000000002</v>
      </c>
      <c r="AS82" s="853">
        <f t="shared" si="28"/>
        <v>1.3261300000000003</v>
      </c>
      <c r="AT82" s="853">
        <f t="shared" si="17"/>
        <v>1.4189591000000004</v>
      </c>
      <c r="AU82" s="853">
        <f t="shared" si="17"/>
        <v>1.5182862370000005</v>
      </c>
      <c r="AV82" s="853">
        <f t="shared" si="17"/>
        <v>1.6245662735900006</v>
      </c>
      <c r="AW82" s="624">
        <f t="shared" si="29"/>
        <v>7.2009416105900019</v>
      </c>
      <c r="AX82" s="719">
        <f t="shared" si="30"/>
        <v>10.186648197184894</v>
      </c>
      <c r="AY82" s="900">
        <v>1.49</v>
      </c>
      <c r="AZ82" s="839">
        <v>147.56</v>
      </c>
      <c r="BA82" s="839">
        <v>-8.6499999999999986</v>
      </c>
      <c r="BB82" s="839">
        <v>5.82</v>
      </c>
      <c r="BC82" s="839">
        <v>35.630000000000003</v>
      </c>
      <c r="BE82" s="597">
        <v>1994</v>
      </c>
      <c r="BF82" s="865">
        <f t="shared" si="31"/>
        <v>2</v>
      </c>
      <c r="BG82" s="849">
        <v>1.0999999999999999</v>
      </c>
    </row>
    <row r="83" spans="1:59" ht="11.25" customHeight="1" x14ac:dyDescent="0.2">
      <c r="A83" s="847" t="s">
        <v>979</v>
      </c>
      <c r="B83" s="842" t="s">
        <v>980</v>
      </c>
      <c r="C83" s="898" t="s">
        <v>108</v>
      </c>
      <c r="D83" s="898" t="s">
        <v>4272</v>
      </c>
      <c r="E83" s="705">
        <v>8</v>
      </c>
      <c r="F83" s="1153">
        <v>542</v>
      </c>
      <c r="G83" s="1150" t="s">
        <v>106</v>
      </c>
      <c r="H83" s="1150" t="s">
        <v>106</v>
      </c>
      <c r="I83" s="841">
        <v>53.33</v>
      </c>
      <c r="J83" s="624">
        <f t="shared" si="18"/>
        <v>3.0751921995124696</v>
      </c>
      <c r="K83" s="844">
        <v>0.41</v>
      </c>
      <c r="L83" s="854">
        <v>4</v>
      </c>
      <c r="M83" s="615">
        <f t="shared" si="19"/>
        <v>1.64</v>
      </c>
      <c r="N83" s="837" t="s">
        <v>422</v>
      </c>
      <c r="O83" s="706">
        <v>0.38</v>
      </c>
      <c r="P83" s="904">
        <v>43563</v>
      </c>
      <c r="Q83" s="904">
        <v>43573</v>
      </c>
      <c r="R83" s="615">
        <f t="shared" si="20"/>
        <v>7.8947368421052557</v>
      </c>
      <c r="S83" s="673">
        <f>IF(INDEX(Historical!$D$7:$D$1257,MATCH(B83,Historical!$B$7:$B$1281,0))=0,"n/a",(INDEX(Historical!$C$7:$C$1259,MATCH(B83,Historical!$B$7:$B$1281,0))/INDEX(Historical!$D$7:$D$1257,MATCH(B83,Historical!$B$7:$B$1281,0))-1)*100)</f>
        <v>1.8633540372670732</v>
      </c>
      <c r="T83" s="673">
        <f>IF(INDEX(Historical!$F$7:$F$1250,MATCH(B83,Historical!$B$7:$B$1281,0))=0,"n/a",((INDEX(Historical!$C$7:$C$1259,MATCH(B83,Historical!$B$7:$B$1281,0))/INDEX(Historical!$F$7:$F$1250,MATCH(B83,Historical!$B$7:$B$1281,0)))^(1/3)-1)*100)</f>
        <v>18.724201530058536</v>
      </c>
      <c r="U83" s="673">
        <f>IF(INDEX(Historical!$H$7:$H$1250,MATCH(B83,Historical!$B$7:$B$1281,0))=0,"n/a",((INDEX(Historical!$C$7:$C$1259,MATCH(B83,Historical!$B$7:$B$1281,0))/INDEX(Historical!$H$7:$H$1250,MATCH(B83,Historical!$B$7:$B$1281,0)))^(1/5)-1)*100)</f>
        <v>17.896868641918239</v>
      </c>
      <c r="V83" s="673">
        <f>IF(INDEX(Historical!$O$7:$O$1250,MATCH(B83,Historical!$B$7:$B$1281,0))=0,"n/a",((INDEX(Historical!$C$7:$C$1259,MATCH(B83,Historical!$B$7:$B$1281,0))/INDEX(Historical!$O$7:$O$1250,MATCH(B83,Historical!$B$7:$B$1281,0)))^(1/10)-1)*100)</f>
        <v>44.970082371356355</v>
      </c>
      <c r="W83" s="674">
        <f t="shared" si="21"/>
        <v>0.39797277874940318</v>
      </c>
      <c r="X83" s="675">
        <f t="shared" si="22"/>
        <v>1.556249447123325</v>
      </c>
      <c r="Y83" s="646" t="s">
        <v>4572</v>
      </c>
      <c r="Z83" s="624">
        <f t="shared" si="23"/>
        <v>50.15290519877675</v>
      </c>
      <c r="AA83" s="853">
        <f t="shared" si="24"/>
        <v>16.308868501529052</v>
      </c>
      <c r="AB83" s="854">
        <v>12</v>
      </c>
      <c r="AC83" s="833">
        <v>3.27</v>
      </c>
      <c r="AD83" s="833">
        <v>2.39</v>
      </c>
      <c r="AE83" s="833">
        <v>3.53</v>
      </c>
      <c r="AF83" s="833">
        <v>1.1599999999999999</v>
      </c>
      <c r="AG83" s="833">
        <v>7.1</v>
      </c>
      <c r="AH83" s="833">
        <v>-22</v>
      </c>
      <c r="AI83" s="833">
        <v>-3.52</v>
      </c>
      <c r="AJ83" s="833">
        <v>11.5</v>
      </c>
      <c r="AK83" s="833">
        <v>7.0000000000000009</v>
      </c>
      <c r="AL83" s="845">
        <v>1830</v>
      </c>
      <c r="AM83" s="839">
        <v>1.6</v>
      </c>
      <c r="AN83" s="833">
        <v>0.13</v>
      </c>
      <c r="AO83" s="711">
        <f t="shared" si="25"/>
        <v>4.6631923399016557</v>
      </c>
      <c r="AP83" s="712">
        <f t="shared" si="26"/>
        <v>20.972060841430707</v>
      </c>
      <c r="AQ83" s="855">
        <f t="shared" si="27"/>
        <v>-8.3041562512874201</v>
      </c>
      <c r="AR83" s="624">
        <f>INDEX(Historical!$C$7:$C$1259,MATCH(B83,Historical!$B$7:$B$1281,0))*IF(AH83="n/a",1.03,IF(AH83&lt;0,1.01,IF(AH83&gt;10,1.1,(1+AH83/100))))</f>
        <v>1.6563999999999999</v>
      </c>
      <c r="AS83" s="853">
        <f t="shared" si="28"/>
        <v>1.6729639999999999</v>
      </c>
      <c r="AT83" s="853">
        <f t="shared" si="17"/>
        <v>1.7900714799999999</v>
      </c>
      <c r="AU83" s="853">
        <f t="shared" si="17"/>
        <v>1.9153764836</v>
      </c>
      <c r="AV83" s="853">
        <f t="shared" si="17"/>
        <v>2.0494528374520002</v>
      </c>
      <c r="AW83" s="624">
        <f t="shared" si="29"/>
        <v>9.0842648010520008</v>
      </c>
      <c r="AX83" s="719">
        <f t="shared" si="30"/>
        <v>17.034061130793177</v>
      </c>
      <c r="AY83" s="900">
        <v>1.1200000000000001</v>
      </c>
      <c r="AZ83" s="839">
        <v>92.11</v>
      </c>
      <c r="BA83" s="839">
        <v>-11.73</v>
      </c>
      <c r="BB83" s="839">
        <v>1.8399999999999999</v>
      </c>
      <c r="BC83" s="839">
        <v>26.05</v>
      </c>
      <c r="BE83" s="597">
        <v>2013</v>
      </c>
      <c r="BF83" s="865">
        <f t="shared" si="31"/>
        <v>0</v>
      </c>
      <c r="BG83" s="849">
        <v>0.8</v>
      </c>
    </row>
    <row r="84" spans="1:59" ht="11.25" customHeight="1" x14ac:dyDescent="0.2">
      <c r="A84" s="838" t="s">
        <v>460</v>
      </c>
      <c r="B84" s="842" t="s">
        <v>461</v>
      </c>
      <c r="C84" s="898" t="s">
        <v>245</v>
      </c>
      <c r="D84" s="898" t="s">
        <v>4251</v>
      </c>
      <c r="E84" s="705">
        <v>18</v>
      </c>
      <c r="F84" s="1153">
        <v>209</v>
      </c>
      <c r="G84" s="1094" t="s">
        <v>115</v>
      </c>
      <c r="H84" s="1094" t="s">
        <v>115</v>
      </c>
      <c r="I84" s="841">
        <v>114.81</v>
      </c>
      <c r="J84" s="624">
        <f t="shared" si="18"/>
        <v>2.4388119501785557</v>
      </c>
      <c r="K84" s="844">
        <v>0.7</v>
      </c>
      <c r="L84" s="854">
        <v>4</v>
      </c>
      <c r="M84" s="615">
        <f t="shared" si="19"/>
        <v>2.8</v>
      </c>
      <c r="N84" s="837" t="s">
        <v>462</v>
      </c>
      <c r="O84" s="706">
        <v>0.55000000000000004</v>
      </c>
      <c r="P84" s="606">
        <v>44272</v>
      </c>
      <c r="Q84" s="606">
        <v>44294</v>
      </c>
      <c r="R84" s="615">
        <f t="shared" si="20"/>
        <v>27.272727272727256</v>
      </c>
      <c r="S84" s="673">
        <f>IF(INDEX(Historical!$D$7:$D$1257,MATCH(B84,Historical!$B$7:$B$1281,0))=0,"n/a",(INDEX(Historical!$C$7:$C$1259,MATCH(B84,Historical!$B$7:$B$1281,0))/INDEX(Historical!$D$7:$D$1257,MATCH(B84,Historical!$B$7:$B$1281,0))-1)*100)</f>
        <v>10.256410256410264</v>
      </c>
      <c r="T84" s="673">
        <f>IF(INDEX(Historical!$F$7:$F$1250,MATCH(B84,Historical!$B$7:$B$1281,0))=0,"n/a",((INDEX(Historical!$C$7:$C$1259,MATCH(B84,Historical!$B$7:$B$1281,0))/INDEX(Historical!$F$7:$F$1250,MATCH(B84,Historical!$B$7:$B$1281,0)))^(1/3)-1)*100)</f>
        <v>16.493005601955414</v>
      </c>
      <c r="U84" s="673">
        <f>IF(INDEX(Historical!$H$7:$H$1250,MATCH(B84,Historical!$B$7:$B$1281,0))=0,"n/a",((INDEX(Historical!$C$7:$C$1259,MATCH(B84,Historical!$B$7:$B$1281,0))/INDEX(Historical!$H$7:$H$1250,MATCH(B84,Historical!$B$7:$B$1281,0)))^(1/5)-1)*100)</f>
        <v>18.503213245557038</v>
      </c>
      <c r="V84" s="673">
        <f>IF(INDEX(Historical!$O$7:$O$1250,MATCH(B84,Historical!$B$7:$B$1281,0))=0,"n/a",((INDEX(Historical!$C$7:$C$1259,MATCH(B84,Historical!$B$7:$B$1281,0))/INDEX(Historical!$O$7:$O$1250,MATCH(B84,Historical!$B$7:$B$1281,0)))^(1/10)-1)*100)</f>
        <v>14.197437928385682</v>
      </c>
      <c r="W84" s="674">
        <f t="shared" si="21"/>
        <v>1.3032783336606526</v>
      </c>
      <c r="X84" s="675">
        <f t="shared" si="22"/>
        <v>0.7614491047554337</v>
      </c>
      <c r="Y84" s="634"/>
      <c r="Z84" s="624">
        <f t="shared" si="23"/>
        <v>40.995607613469979</v>
      </c>
      <c r="AA84" s="853">
        <f t="shared" si="24"/>
        <v>16.809663250366032</v>
      </c>
      <c r="AB84" s="854">
        <v>2</v>
      </c>
      <c r="AC84" s="833">
        <v>6.83</v>
      </c>
      <c r="AD84" s="833">
        <v>1.76</v>
      </c>
      <c r="AE84" s="833">
        <v>0.6</v>
      </c>
      <c r="AF84" s="833">
        <v>6.57</v>
      </c>
      <c r="AG84" s="833">
        <v>45.300000000000004</v>
      </c>
      <c r="AH84" s="834">
        <v>18.899999999999999</v>
      </c>
      <c r="AI84" s="834">
        <v>9.86</v>
      </c>
      <c r="AJ84" s="833">
        <v>24.3</v>
      </c>
      <c r="AK84" s="833">
        <v>9.629999999999999</v>
      </c>
      <c r="AL84" s="845">
        <v>28190</v>
      </c>
      <c r="AM84" s="839">
        <v>0.3</v>
      </c>
      <c r="AN84" s="833">
        <v>0.3</v>
      </c>
      <c r="AO84" s="711">
        <f t="shared" si="25"/>
        <v>4.1323619453695635</v>
      </c>
      <c r="AP84" s="712">
        <f t="shared" si="26"/>
        <v>20.942025195735596</v>
      </c>
      <c r="AQ84" s="855">
        <f t="shared" si="27"/>
        <v>121.54958066100873</v>
      </c>
      <c r="AR84" s="624">
        <f>INDEX(Historical!$C$7:$C$1259,MATCH(B84,Historical!$B$7:$B$1281,0))*IF(AH84="n/a",1.03,IF(AH84&lt;0,1.01,IF(AH84&gt;10,1.1,(1+AH84/100))))</f>
        <v>2.3650000000000002</v>
      </c>
      <c r="AS84" s="853">
        <f t="shared" si="28"/>
        <v>2.5981890000000001</v>
      </c>
      <c r="AT84" s="853">
        <f t="shared" si="17"/>
        <v>2.8483946007000003</v>
      </c>
      <c r="AU84" s="853">
        <f t="shared" si="17"/>
        <v>3.1226950007474104</v>
      </c>
      <c r="AV84" s="853">
        <f t="shared" si="17"/>
        <v>3.4234105293193862</v>
      </c>
      <c r="AW84" s="624">
        <f t="shared" si="29"/>
        <v>14.357689130766797</v>
      </c>
      <c r="AX84" s="719">
        <f t="shared" si="30"/>
        <v>12.505608510379581</v>
      </c>
      <c r="AY84" s="900">
        <v>1.57</v>
      </c>
      <c r="AZ84" s="839">
        <v>122.02</v>
      </c>
      <c r="BA84" s="839">
        <v>-8.07</v>
      </c>
      <c r="BB84" s="839">
        <v>2.02</v>
      </c>
      <c r="BC84" s="839">
        <v>7.17</v>
      </c>
      <c r="BE84" s="597">
        <v>2004</v>
      </c>
      <c r="BF84" s="865">
        <f t="shared" si="31"/>
        <v>1</v>
      </c>
      <c r="BG84" s="849">
        <v>9.8000000000000007</v>
      </c>
    </row>
    <row r="85" spans="1:59" ht="11.25" customHeight="1" x14ac:dyDescent="0.2">
      <c r="A85" s="831" t="s">
        <v>1011</v>
      </c>
      <c r="B85" s="842" t="s">
        <v>1012</v>
      </c>
      <c r="C85" s="898" t="s">
        <v>245</v>
      </c>
      <c r="D85" s="898" t="s">
        <v>4279</v>
      </c>
      <c r="E85" s="705">
        <v>8</v>
      </c>
      <c r="F85" s="1153">
        <v>575</v>
      </c>
      <c r="G85" s="1094" t="s">
        <v>115</v>
      </c>
      <c r="H85" s="1094" t="s">
        <v>115</v>
      </c>
      <c r="I85" s="841">
        <v>95.37</v>
      </c>
      <c r="J85" s="624">
        <f t="shared" si="18"/>
        <v>1.132431582258572</v>
      </c>
      <c r="K85" s="844">
        <v>0.27</v>
      </c>
      <c r="L85" s="854">
        <v>4</v>
      </c>
      <c r="M85" s="615">
        <f t="shared" si="19"/>
        <v>1.08</v>
      </c>
      <c r="N85" s="837" t="s">
        <v>148</v>
      </c>
      <c r="O85" s="706">
        <v>0.24</v>
      </c>
      <c r="P85" s="606">
        <v>44158</v>
      </c>
      <c r="Q85" s="606">
        <v>44183</v>
      </c>
      <c r="R85" s="615">
        <f t="shared" si="20"/>
        <v>12.500000000000011</v>
      </c>
      <c r="S85" s="673">
        <f>IF(INDEX(Historical!$D$7:$D$1257,MATCH(B85,Historical!$B$7:$B$1281,0))=0,"n/a",(INDEX(Historical!$C$7:$C$1259,MATCH(B85,Historical!$B$7:$B$1281,0))/INDEX(Historical!$D$7:$D$1257,MATCH(B85,Historical!$B$7:$B$1281,0))-1)*100)</f>
        <v>13.793103448275868</v>
      </c>
      <c r="T85" s="673">
        <f>IF(INDEX(Historical!$F$7:$F$1250,MATCH(B85,Historical!$B$7:$B$1281,0))=0,"n/a",((INDEX(Historical!$C$7:$C$1259,MATCH(B85,Historical!$B$7:$B$1281,0))/INDEX(Historical!$F$7:$F$1250,MATCH(B85,Historical!$B$7:$B$1281,0)))^(1/3)-1)*100)</f>
        <v>13.061534200286173</v>
      </c>
      <c r="U85" s="673">
        <f>IF(INDEX(Historical!$H$7:$H$1250,MATCH(B85,Historical!$B$7:$B$1281,0))=0,"n/a",((INDEX(Historical!$C$7:$C$1259,MATCH(B85,Historical!$B$7:$B$1281,0))/INDEX(Historical!$H$7:$H$1250,MATCH(B85,Historical!$B$7:$B$1281,0)))^(1/5)-1)*100)</f>
        <v>13.525958735328958</v>
      </c>
      <c r="V85" s="673">
        <f>IF(INDEX(Historical!$O$7:$O$1250,MATCH(B85,Historical!$B$7:$B$1281,0))=0,"n/a",((INDEX(Historical!$C$7:$C$1259,MATCH(B85,Historical!$B$7:$B$1281,0))/INDEX(Historical!$O$7:$O$1250,MATCH(B85,Historical!$B$7:$B$1281,0)))^(1/10)-1)*100)</f>
        <v>34.792745431752593</v>
      </c>
      <c r="W85" s="674">
        <f t="shared" si="21"/>
        <v>0.38875801743960348</v>
      </c>
      <c r="X85" s="675">
        <f t="shared" si="22"/>
        <v>0.97309055649848608</v>
      </c>
      <c r="Y85" s="627"/>
      <c r="Z85" s="624">
        <f t="shared" si="23"/>
        <v>22.978723404255319</v>
      </c>
      <c r="AA85" s="853">
        <f t="shared" si="24"/>
        <v>20.291489361702126</v>
      </c>
      <c r="AB85" s="854">
        <v>12</v>
      </c>
      <c r="AC85" s="833">
        <v>4.7</v>
      </c>
      <c r="AD85" s="833">
        <v>1.38</v>
      </c>
      <c r="AE85" s="833">
        <v>1.71</v>
      </c>
      <c r="AF85" s="833">
        <v>5.0599999999999996</v>
      </c>
      <c r="AG85" s="833">
        <v>26.400000000000002</v>
      </c>
      <c r="AH85" s="833">
        <v>26.200000000000003</v>
      </c>
      <c r="AI85" s="833">
        <v>12.09</v>
      </c>
      <c r="AJ85" s="833">
        <v>13.900000000000002</v>
      </c>
      <c r="AK85" s="833">
        <v>15</v>
      </c>
      <c r="AL85" s="845">
        <v>7430</v>
      </c>
      <c r="AM85" s="839">
        <v>0.70000000000000007</v>
      </c>
      <c r="AN85" s="833">
        <v>0.63</v>
      </c>
      <c r="AO85" s="711">
        <f t="shared" si="25"/>
        <v>-5.6330990441145961</v>
      </c>
      <c r="AP85" s="712">
        <f t="shared" si="26"/>
        <v>14.65839031758753</v>
      </c>
      <c r="AQ85" s="855">
        <f t="shared" si="27"/>
        <v>113.61953319989024</v>
      </c>
      <c r="AR85" s="624">
        <f>INDEX(Historical!$C$7:$C$1259,MATCH(B85,Historical!$B$7:$B$1281,0))*IF(AH85="n/a",1.03,IF(AH85&lt;0,1.01,IF(AH85&gt;10,1.1,(1+AH85/100))))</f>
        <v>1.089</v>
      </c>
      <c r="AS85" s="853">
        <f t="shared" si="28"/>
        <v>1.1979</v>
      </c>
      <c r="AT85" s="853">
        <f t="shared" si="17"/>
        <v>1.31769</v>
      </c>
      <c r="AU85" s="853">
        <f t="shared" si="17"/>
        <v>1.4494590000000001</v>
      </c>
      <c r="AV85" s="853">
        <f t="shared" si="17"/>
        <v>1.5944049000000002</v>
      </c>
      <c r="AW85" s="624">
        <f t="shared" si="29"/>
        <v>6.6484538999999998</v>
      </c>
      <c r="AX85" s="719">
        <f t="shared" si="30"/>
        <v>6.9712214532871961</v>
      </c>
      <c r="AY85" s="900">
        <v>1.87</v>
      </c>
      <c r="AZ85" s="839">
        <v>272.39</v>
      </c>
      <c r="BA85" s="839">
        <v>-11.57</v>
      </c>
      <c r="BB85" s="839">
        <v>2.4299999999999997</v>
      </c>
      <c r="BC85" s="839">
        <v>28.58</v>
      </c>
      <c r="BE85" s="597">
        <v>2014</v>
      </c>
      <c r="BF85" s="865">
        <f t="shared" si="31"/>
        <v>0</v>
      </c>
      <c r="BG85" s="849">
        <v>9.9</v>
      </c>
    </row>
    <row r="86" spans="1:59" ht="11.25" customHeight="1" x14ac:dyDescent="0.2">
      <c r="A86" s="831" t="s">
        <v>968</v>
      </c>
      <c r="B86" s="842" t="s">
        <v>969</v>
      </c>
      <c r="C86" s="898" t="s">
        <v>123</v>
      </c>
      <c r="D86" s="898" t="s">
        <v>4108</v>
      </c>
      <c r="E86" s="705">
        <v>12</v>
      </c>
      <c r="F86" s="1153">
        <v>289</v>
      </c>
      <c r="G86" s="1125" t="s">
        <v>106</v>
      </c>
      <c r="H86" s="1125" t="s">
        <v>106</v>
      </c>
      <c r="I86" s="841">
        <v>125.41</v>
      </c>
      <c r="J86" s="624">
        <f t="shared" si="18"/>
        <v>0.46248305557770508</v>
      </c>
      <c r="K86" s="844">
        <v>0.57999999999999996</v>
      </c>
      <c r="L86" s="854">
        <v>1</v>
      </c>
      <c r="M86" s="615">
        <f t="shared" si="19"/>
        <v>0.57999999999999996</v>
      </c>
      <c r="N86" s="837" t="s">
        <v>970</v>
      </c>
      <c r="O86" s="706">
        <v>0.52</v>
      </c>
      <c r="P86" s="606">
        <v>44189</v>
      </c>
      <c r="Q86" s="606">
        <v>44218</v>
      </c>
      <c r="R86" s="615">
        <f t="shared" si="20"/>
        <v>11.538461538461526</v>
      </c>
      <c r="S86" s="673">
        <f>IF(INDEX(Historical!$D$7:$D$1257,MATCH(B86,Historical!$B$7:$B$1281,0))=0,"n/a",(INDEX(Historical!$C$7:$C$1259,MATCH(B86,Historical!$B$7:$B$1281,0))/INDEX(Historical!$D$7:$D$1257,MATCH(B86,Historical!$B$7:$B$1281,0))-1)*100)</f>
        <v>10.638297872340431</v>
      </c>
      <c r="T86" s="673">
        <f>IF(INDEX(Historical!$F$7:$F$1250,MATCH(B86,Historical!$B$7:$B$1281,0))=0,"n/a",((INDEX(Historical!$C$7:$C$1259,MATCH(B86,Historical!$B$7:$B$1281,0))/INDEX(Historical!$F$7:$F$1250,MATCH(B86,Historical!$B$7:$B$1281,0)))^(1/3)-1)*100)</f>
        <v>11.021370033491195</v>
      </c>
      <c r="U86" s="673">
        <f>IF(INDEX(Historical!$H$7:$H$1250,MATCH(B86,Historical!$B$7:$B$1281,0))=0,"n/a",((INDEX(Historical!$C$7:$C$1259,MATCH(B86,Historical!$B$7:$B$1281,0))/INDEX(Historical!$H$7:$H$1250,MATCH(B86,Historical!$B$7:$B$1281,0)))^(1/5)-1)*100)</f>
        <v>11.628841548417412</v>
      </c>
      <c r="V86" s="673">
        <f>IF(INDEX(Historical!$O$7:$O$1250,MATCH(B86,Historical!$B$7:$B$1281,0))=0,"n/a",((INDEX(Historical!$C$7:$C$1259,MATCH(B86,Historical!$B$7:$B$1281,0))/INDEX(Historical!$O$7:$O$1250,MATCH(B86,Historical!$B$7:$B$1281,0)))^(1/10)-1)*100)</f>
        <v>16.804901050944942</v>
      </c>
      <c r="W86" s="674">
        <f t="shared" si="21"/>
        <v>0.69199107529190251</v>
      </c>
      <c r="X86" s="675">
        <f t="shared" si="22"/>
        <v>1.7619456891541532</v>
      </c>
      <c r="Y86" s="843"/>
      <c r="Z86" s="624">
        <f t="shared" si="23"/>
        <v>22.307692307692307</v>
      </c>
      <c r="AA86" s="853">
        <f t="shared" si="24"/>
        <v>48.234615384615381</v>
      </c>
      <c r="AB86" s="854">
        <v>12</v>
      </c>
      <c r="AC86" s="833">
        <v>2.6</v>
      </c>
      <c r="AD86" s="833">
        <v>2.0299999999999998</v>
      </c>
      <c r="AE86" s="833">
        <v>5.72</v>
      </c>
      <c r="AF86" s="833">
        <v>4.92</v>
      </c>
      <c r="AG86" s="833">
        <v>10.6</v>
      </c>
      <c r="AH86" s="833">
        <v>6.2</v>
      </c>
      <c r="AI86" s="833">
        <v>9.74</v>
      </c>
      <c r="AJ86" s="833">
        <v>6.6000000000000005</v>
      </c>
      <c r="AK86" s="833">
        <v>24</v>
      </c>
      <c r="AL86" s="845">
        <v>4030.0000000000005</v>
      </c>
      <c r="AM86" s="839">
        <v>0.8</v>
      </c>
      <c r="AN86" s="833">
        <v>0.2</v>
      </c>
      <c r="AO86" s="711">
        <f t="shared" si="25"/>
        <v>-36.143290780620262</v>
      </c>
      <c r="AP86" s="712">
        <f t="shared" si="26"/>
        <v>12.091324603995117</v>
      </c>
      <c r="AQ86" s="855">
        <f t="shared" si="27"/>
        <v>224.76610913244261</v>
      </c>
      <c r="AR86" s="624">
        <f>INDEX(Historical!$C$7:$C$1259,MATCH(B86,Historical!$B$7:$B$1281,0))*IF(AH86="n/a",1.03,IF(AH86&lt;0,1.01,IF(AH86&gt;10,1.1,(1+AH86/100))))</f>
        <v>0.55224000000000006</v>
      </c>
      <c r="AS86" s="853">
        <f t="shared" si="28"/>
        <v>0.60602817600000003</v>
      </c>
      <c r="AT86" s="853">
        <f t="shared" si="17"/>
        <v>0.66663099360000011</v>
      </c>
      <c r="AU86" s="853">
        <f t="shared" si="17"/>
        <v>0.73329409296000014</v>
      </c>
      <c r="AV86" s="853">
        <f t="shared" si="17"/>
        <v>0.80662350225600021</v>
      </c>
      <c r="AW86" s="624">
        <f t="shared" si="29"/>
        <v>3.3648167648160001</v>
      </c>
      <c r="AX86" s="719">
        <f t="shared" si="30"/>
        <v>2.6830529980192965</v>
      </c>
      <c r="AY86" s="900">
        <v>0.59</v>
      </c>
      <c r="AZ86" s="839">
        <v>57.25</v>
      </c>
      <c r="BA86" s="839">
        <v>-5.35</v>
      </c>
      <c r="BB86" s="839">
        <v>3.93</v>
      </c>
      <c r="BC86" s="839">
        <v>17.100000000000001</v>
      </c>
      <c r="BE86" s="597">
        <v>2010</v>
      </c>
      <c r="BF86" s="865">
        <f t="shared" si="31"/>
        <v>0</v>
      </c>
      <c r="BG86" s="849">
        <v>7.3</v>
      </c>
    </row>
    <row r="87" spans="1:59" ht="11.25" customHeight="1" x14ac:dyDescent="0.2">
      <c r="A87" s="848" t="s">
        <v>4024</v>
      </c>
      <c r="B87" s="842" t="s">
        <v>4025</v>
      </c>
      <c r="C87" s="898" t="s">
        <v>245</v>
      </c>
      <c r="D87" s="898" t="s">
        <v>4286</v>
      </c>
      <c r="E87" s="705">
        <v>6</v>
      </c>
      <c r="F87" s="1153">
        <v>680</v>
      </c>
      <c r="G87" s="1115" t="s">
        <v>106</v>
      </c>
      <c r="H87" s="1115" t="s">
        <v>106</v>
      </c>
      <c r="I87" s="841">
        <v>23.75</v>
      </c>
      <c r="J87" s="624">
        <f t="shared" si="18"/>
        <v>1.263157894736842</v>
      </c>
      <c r="K87" s="844">
        <v>0.3</v>
      </c>
      <c r="L87" s="854">
        <v>1</v>
      </c>
      <c r="M87" s="615">
        <f t="shared" si="19"/>
        <v>0.3</v>
      </c>
      <c r="N87" s="837" t="s">
        <v>4354</v>
      </c>
      <c r="O87" s="706">
        <v>0.28000000000000003</v>
      </c>
      <c r="P87" s="904">
        <v>43909</v>
      </c>
      <c r="Q87" s="904">
        <v>43924</v>
      </c>
      <c r="R87" s="615">
        <f t="shared" si="20"/>
        <v>7.1428571428571281</v>
      </c>
      <c r="S87" s="673">
        <f>IF(INDEX(Historical!$D$7:$D$1257,MATCH(B87,Historical!$B$7:$B$1281,0))=0,"n/a",(INDEX(Historical!$C$7:$C$1259,MATCH(B87,Historical!$B$7:$B$1281,0))/INDEX(Historical!$D$7:$D$1257,MATCH(B87,Historical!$B$7:$B$1281,0))-1)*100)</f>
        <v>7.1428571428571397</v>
      </c>
      <c r="T87" s="673">
        <f>IF(INDEX(Historical!$F$7:$F$1250,MATCH(B87,Historical!$B$7:$B$1281,0))=0,"n/a",((INDEX(Historical!$C$7:$C$1259,MATCH(B87,Historical!$B$7:$B$1281,0))/INDEX(Historical!$F$7:$F$1250,MATCH(B87,Historical!$B$7:$B$1281,0)))^(1/3)-1)*100)</f>
        <v>14.471424255333186</v>
      </c>
      <c r="U87" s="673">
        <f>IF(INDEX(Historical!$H$7:$H$1250,MATCH(B87,Historical!$B$7:$B$1281,0))=0,"n/a",((INDEX(Historical!$C$7:$C$1259,MATCH(B87,Historical!$B$7:$B$1281,0))/INDEX(Historical!$H$7:$H$1250,MATCH(B87,Historical!$B$7:$B$1281,0)))^(1/5)-1)*100)</f>
        <v>14.869835499703509</v>
      </c>
      <c r="V87" s="673" t="str">
        <f>IF(INDEX(Historical!$O$7:$O$1250,MATCH(B87,Historical!$B$7:$B$1281,0))=0,"n/a",((INDEX(Historical!$C$7:$C$1259,MATCH(B87,Historical!$B$7:$B$1281,0))/INDEX(Historical!$O$7:$O$1250,MATCH(B87,Historical!$B$7:$B$1281,0)))^(1/10)-1)*100)</f>
        <v>n/a</v>
      </c>
      <c r="W87" s="674" t="str">
        <f t="shared" si="21"/>
        <v>n/a</v>
      </c>
      <c r="X87" s="675" t="str">
        <f t="shared" si="22"/>
        <v>n/a</v>
      </c>
      <c r="Y87" s="843"/>
      <c r="Z87" s="624">
        <f t="shared" si="23"/>
        <v>39.473684210526315</v>
      </c>
      <c r="AA87" s="853">
        <f t="shared" si="24"/>
        <v>31.25</v>
      </c>
      <c r="AB87" s="854">
        <v>12</v>
      </c>
      <c r="AC87" s="833">
        <v>0.76</v>
      </c>
      <c r="AD87" s="833" t="s">
        <v>136</v>
      </c>
      <c r="AE87" s="833">
        <v>0.39</v>
      </c>
      <c r="AF87" s="833">
        <v>1.0900000000000001</v>
      </c>
      <c r="AG87" s="833">
        <v>3.5000000000000004</v>
      </c>
      <c r="AH87" s="833">
        <v>-69.599999999999994</v>
      </c>
      <c r="AI87" s="833" t="s">
        <v>136</v>
      </c>
      <c r="AJ87" s="833">
        <v>-20.200000000000003</v>
      </c>
      <c r="AK87" s="833" t="s">
        <v>136</v>
      </c>
      <c r="AL87" s="845">
        <v>44.24</v>
      </c>
      <c r="AM87" s="839">
        <v>79.91</v>
      </c>
      <c r="AN87" s="833">
        <v>0.79</v>
      </c>
      <c r="AO87" s="711">
        <f t="shared" si="25"/>
        <v>-15.117006605559649</v>
      </c>
      <c r="AP87" s="712">
        <f t="shared" si="26"/>
        <v>16.132993394440351</v>
      </c>
      <c r="AQ87" s="855">
        <f t="shared" si="27"/>
        <v>23.040192168611682</v>
      </c>
      <c r="AR87" s="624">
        <f>INDEX(Historical!$C$7:$C$1259,MATCH(B87,Historical!$B$7:$B$1281,0))*IF(AH87="n/a",1.03,IF(AH87&lt;0,1.01,IF(AH87&gt;10,1.1,(1+AH87/100))))</f>
        <v>0.30299999999999999</v>
      </c>
      <c r="AS87" s="853">
        <f t="shared" si="28"/>
        <v>0.31208999999999998</v>
      </c>
      <c r="AT87" s="853">
        <f t="shared" ref="AT87:AV106" si="32">IF($AK87="n/a",1.03*AS87,IF($AK87&lt;0,1.01*AS87,IF($AK87&gt;10,1.1*AS87,(1+$AK87/100)*AS87)))</f>
        <v>0.32145269999999998</v>
      </c>
      <c r="AU87" s="853">
        <f t="shared" si="32"/>
        <v>0.33109628099999999</v>
      </c>
      <c r="AV87" s="853">
        <f t="shared" si="32"/>
        <v>0.34102916943</v>
      </c>
      <c r="AW87" s="624">
        <f t="shared" si="29"/>
        <v>1.60866815043</v>
      </c>
      <c r="AX87" s="719">
        <f t="shared" si="30"/>
        <v>6.7733395807578951</v>
      </c>
      <c r="AY87" s="900">
        <v>0.95</v>
      </c>
      <c r="AZ87" s="839">
        <v>126.36</v>
      </c>
      <c r="BA87" s="839">
        <v>-10.879999999999999</v>
      </c>
      <c r="BB87" s="839">
        <v>1.53</v>
      </c>
      <c r="BC87" s="839">
        <v>32.300000000000004</v>
      </c>
      <c r="BE87" s="597">
        <v>2015</v>
      </c>
      <c r="BF87" s="865">
        <f t="shared" si="31"/>
        <v>0</v>
      </c>
      <c r="BG87" s="849">
        <v>1.3</v>
      </c>
    </row>
    <row r="88" spans="1:59" s="744" customFormat="1" ht="11.25" customHeight="1" x14ac:dyDescent="0.2">
      <c r="A88" s="619" t="s">
        <v>149</v>
      </c>
      <c r="B88" s="751" t="s">
        <v>150</v>
      </c>
      <c r="C88" s="898" t="s">
        <v>153</v>
      </c>
      <c r="D88" s="898" t="s">
        <v>4258</v>
      </c>
      <c r="E88" s="727">
        <v>49</v>
      </c>
      <c r="F88" s="1153">
        <v>39</v>
      </c>
      <c r="G88" s="1152" t="s">
        <v>37</v>
      </c>
      <c r="H88" s="1152" t="s">
        <v>37</v>
      </c>
      <c r="I88" s="737">
        <v>243.15</v>
      </c>
      <c r="J88" s="729">
        <f t="shared" si="18"/>
        <v>1.3654122969360476</v>
      </c>
      <c r="K88" s="730">
        <v>0.83</v>
      </c>
      <c r="L88" s="731">
        <v>4</v>
      </c>
      <c r="M88" s="732">
        <f t="shared" si="19"/>
        <v>3.32</v>
      </c>
      <c r="N88" s="733" t="s">
        <v>151</v>
      </c>
      <c r="O88" s="734">
        <v>0.79</v>
      </c>
      <c r="P88" s="1122">
        <v>44174</v>
      </c>
      <c r="Q88" s="1122">
        <v>44196</v>
      </c>
      <c r="R88" s="732">
        <f t="shared" si="20"/>
        <v>5.0632911392404969</v>
      </c>
      <c r="S88" s="673">
        <f>IF(INDEX(Historical!$D$7:$D$1257,MATCH(B88,Historical!$B$7:$B$1281,0))=0,"n/a",(INDEX(Historical!$C$7:$C$1259,MATCH(B88,Historical!$B$7:$B$1281,0))/INDEX(Historical!$D$7:$D$1257,MATCH(B88,Historical!$B$7:$B$1281,0))-1)*100)</f>
        <v>3.2258064516129004</v>
      </c>
      <c r="T88" s="673">
        <f>IF(INDEX(Historical!$F$7:$F$1250,MATCH(B88,Historical!$B$7:$B$1281,0))=0,"n/a",((INDEX(Historical!$C$7:$C$1259,MATCH(B88,Historical!$B$7:$B$1281,0))/INDEX(Historical!$F$7:$F$1250,MATCH(B88,Historical!$B$7:$B$1281,0)))^(1/3)-1)*100)</f>
        <v>2.8649807862181742</v>
      </c>
      <c r="U88" s="673">
        <f>IF(INDEX(Historical!$H$7:$H$1250,MATCH(B88,Historical!$B$7:$B$1281,0))=0,"n/a",((INDEX(Historical!$C$7:$C$1259,MATCH(B88,Historical!$B$7:$B$1281,0))/INDEX(Historical!$H$7:$H$1250,MATCH(B88,Historical!$B$7:$B$1281,0)))^(1/5)-1)*100)</f>
        <v>5.4005735728785753</v>
      </c>
      <c r="V88" s="673">
        <f>IF(INDEX(Historical!$O$7:$O$1250,MATCH(B88,Historical!$B$7:$B$1281,0))=0,"n/a",((INDEX(Historical!$C$7:$C$1259,MATCH(B88,Historical!$B$7:$B$1281,0))/INDEX(Historical!$O$7:$O$1250,MATCH(B88,Historical!$B$7:$B$1281,0)))^(1/10)-1)*100)</f>
        <v>8.0161829675438057</v>
      </c>
      <c r="W88" s="674">
        <f t="shared" si="21"/>
        <v>0.67370887051163897</v>
      </c>
      <c r="X88" s="675" t="str">
        <f t="shared" si="22"/>
        <v>n/a</v>
      </c>
      <c r="Y88" s="745" t="s">
        <v>152</v>
      </c>
      <c r="Z88" s="729">
        <f t="shared" si="23"/>
        <v>63.84615384615384</v>
      </c>
      <c r="AA88" s="736">
        <f t="shared" si="24"/>
        <v>46.759615384615387</v>
      </c>
      <c r="AB88" s="731">
        <v>9</v>
      </c>
      <c r="AC88" s="737">
        <v>5.2</v>
      </c>
      <c r="AD88" s="737">
        <v>3.93</v>
      </c>
      <c r="AE88" s="737">
        <v>3.86</v>
      </c>
      <c r="AF88" s="737">
        <v>2.89</v>
      </c>
      <c r="AG88" s="737">
        <v>6.5</v>
      </c>
      <c r="AH88" s="737">
        <v>-27.700000000000003</v>
      </c>
      <c r="AI88" s="737">
        <v>4.32</v>
      </c>
      <c r="AJ88" s="737">
        <v>-4.1000000000000005</v>
      </c>
      <c r="AK88" s="737">
        <v>12</v>
      </c>
      <c r="AL88" s="738">
        <v>70260</v>
      </c>
      <c r="AM88" s="739">
        <v>0.2</v>
      </c>
      <c r="AN88" s="737">
        <v>0.72</v>
      </c>
      <c r="AO88" s="740">
        <f t="shared" si="25"/>
        <v>-39.993629514800766</v>
      </c>
      <c r="AP88" s="741">
        <f t="shared" si="26"/>
        <v>6.7659858698146227</v>
      </c>
      <c r="AQ88" s="742">
        <f t="shared" si="27"/>
        <v>145.07167972886668</v>
      </c>
      <c r="AR88" s="624">
        <f>INDEX(Historical!$C$7:$C$1259,MATCH(B88,Historical!$B$7:$B$1281,0))*IF(AH88="n/a",1.03,IF(AH88&lt;0,1.01,IF(AH88&gt;10,1.1,(1+AH88/100))))</f>
        <v>3.2320000000000002</v>
      </c>
      <c r="AS88" s="736">
        <f t="shared" si="28"/>
        <v>3.3716223999999997</v>
      </c>
      <c r="AT88" s="736">
        <f t="shared" si="32"/>
        <v>3.7087846399999997</v>
      </c>
      <c r="AU88" s="736">
        <f t="shared" si="32"/>
        <v>4.0796631039999998</v>
      </c>
      <c r="AV88" s="736">
        <f t="shared" si="32"/>
        <v>4.4876294143999997</v>
      </c>
      <c r="AW88" s="729">
        <f t="shared" si="29"/>
        <v>18.879699558399999</v>
      </c>
      <c r="AX88" s="743">
        <f t="shared" si="30"/>
        <v>7.7646307046678995</v>
      </c>
      <c r="AY88" s="901">
        <v>0.77</v>
      </c>
      <c r="AZ88" s="739">
        <v>11.03</v>
      </c>
      <c r="BA88" s="739">
        <v>-14.680000000000001</v>
      </c>
      <c r="BB88" s="739">
        <v>-2.48</v>
      </c>
      <c r="BC88" s="739">
        <v>-1.3</v>
      </c>
      <c r="BD88" s="875"/>
      <c r="BE88" s="597">
        <v>1973</v>
      </c>
      <c r="BF88" s="865">
        <f t="shared" si="31"/>
        <v>5</v>
      </c>
      <c r="BG88" s="793">
        <v>2.8000000000000003</v>
      </c>
    </row>
    <row r="89" spans="1:59" ht="11.25" customHeight="1" x14ac:dyDescent="0.2">
      <c r="A89" s="831" t="s">
        <v>237</v>
      </c>
      <c r="B89" s="842" t="s">
        <v>238</v>
      </c>
      <c r="C89" s="898" t="s">
        <v>108</v>
      </c>
      <c r="D89" s="898" t="s">
        <v>4268</v>
      </c>
      <c r="E89" s="705">
        <v>41</v>
      </c>
      <c r="F89" s="1153">
        <v>64</v>
      </c>
      <c r="G89" s="1150" t="s">
        <v>37</v>
      </c>
      <c r="H89" s="1150" t="s">
        <v>115</v>
      </c>
      <c r="I89" s="833">
        <v>29.6</v>
      </c>
      <c r="J89" s="624">
        <f t="shared" si="18"/>
        <v>3.7837837837837842</v>
      </c>
      <c r="K89" s="844">
        <v>0.28000000000000003</v>
      </c>
      <c r="L89" s="854">
        <v>4</v>
      </c>
      <c r="M89" s="615">
        <f t="shared" si="19"/>
        <v>1.1200000000000001</v>
      </c>
      <c r="N89" s="837" t="s">
        <v>127</v>
      </c>
      <c r="O89" s="706">
        <v>0.27</v>
      </c>
      <c r="P89" s="606">
        <v>44195</v>
      </c>
      <c r="Q89" s="606">
        <v>44211</v>
      </c>
      <c r="R89" s="615">
        <f t="shared" si="20"/>
        <v>3.7037037037037068</v>
      </c>
      <c r="S89" s="673">
        <f>IF(INDEX(Historical!$D$7:$D$1257,MATCH(B89,Historical!$B$7:$B$1281,0))=0,"n/a",(INDEX(Historical!$C$7:$C$1259,MATCH(B89,Historical!$B$7:$B$1281,0))/INDEX(Historical!$D$7:$D$1257,MATCH(B89,Historical!$B$7:$B$1281,0))-1)*100)</f>
        <v>3.8461538461538547</v>
      </c>
      <c r="T89" s="673">
        <f>IF(INDEX(Historical!$F$7:$F$1250,MATCH(B89,Historical!$B$7:$B$1281,0))=0,"n/a",((INDEX(Historical!$C$7:$C$1259,MATCH(B89,Historical!$B$7:$B$1281,0))/INDEX(Historical!$F$7:$F$1250,MATCH(B89,Historical!$B$7:$B$1281,0)))^(1/3)-1)*100)</f>
        <v>10.520944959211608</v>
      </c>
      <c r="U89" s="673">
        <f>IF(INDEX(Historical!$H$7:$H$1250,MATCH(B89,Historical!$B$7:$B$1281,0))=0,"n/a",((INDEX(Historical!$C$7:$C$1259,MATCH(B89,Historical!$B$7:$B$1281,0))/INDEX(Historical!$H$7:$H$1250,MATCH(B89,Historical!$B$7:$B$1281,0)))^(1/5)-1)*100)</f>
        <v>12.474611314209483</v>
      </c>
      <c r="V89" s="673">
        <f>IF(INDEX(Historical!$O$7:$O$1250,MATCH(B89,Historical!$B$7:$B$1281,0))=0,"n/a",((INDEX(Historical!$C$7:$C$1259,MATCH(B89,Historical!$B$7:$B$1281,0))/INDEX(Historical!$O$7:$O$1250,MATCH(B89,Historical!$B$7:$B$1281,0)))^(1/10)-1)*100)</f>
        <v>13.921641423114227</v>
      </c>
      <c r="W89" s="674">
        <f t="shared" si="21"/>
        <v>0.89605894413411424</v>
      </c>
      <c r="X89" s="675" t="str">
        <f t="shared" si="22"/>
        <v>n/a</v>
      </c>
      <c r="Y89" s="634"/>
      <c r="Z89" s="624">
        <f t="shared" si="23"/>
        <v>71.794871794871796</v>
      </c>
      <c r="AA89" s="853">
        <f t="shared" si="24"/>
        <v>18.974358974358974</v>
      </c>
      <c r="AB89" s="854">
        <v>9</v>
      </c>
      <c r="AC89" s="833">
        <v>1.56</v>
      </c>
      <c r="AD89" s="833">
        <v>3.85</v>
      </c>
      <c r="AE89" s="833">
        <v>2.39</v>
      </c>
      <c r="AF89" s="833">
        <v>1.38</v>
      </c>
      <c r="AG89" s="833">
        <v>7.6</v>
      </c>
      <c r="AH89" s="833">
        <v>-32.300000000000004</v>
      </c>
      <c r="AI89" s="833">
        <v>4.9799999999999995</v>
      </c>
      <c r="AJ89" s="833">
        <v>-13.5</v>
      </c>
      <c r="AK89" s="833">
        <v>4.88</v>
      </c>
      <c r="AL89" s="845">
        <v>14680</v>
      </c>
      <c r="AM89" s="839">
        <v>18.7</v>
      </c>
      <c r="AN89" s="833">
        <v>0</v>
      </c>
      <c r="AO89" s="711">
        <f t="shared" si="25"/>
        <v>-2.7159638763657092</v>
      </c>
      <c r="AP89" s="712">
        <f t="shared" si="26"/>
        <v>16.258395097993265</v>
      </c>
      <c r="AQ89" s="855">
        <f t="shared" si="27"/>
        <v>7.8777402322037782</v>
      </c>
      <c r="AR89" s="624">
        <f>INDEX(Historical!$C$7:$C$1259,MATCH(B89,Historical!$B$7:$B$1281,0))*IF(AH89="n/a",1.03,IF(AH89&lt;0,1.01,IF(AH89&gt;10,1.1,(1+AH89/100))))</f>
        <v>1.0908</v>
      </c>
      <c r="AS89" s="853">
        <f t="shared" si="28"/>
        <v>1.1451218400000001</v>
      </c>
      <c r="AT89" s="853">
        <f t="shared" si="32"/>
        <v>1.201003785792</v>
      </c>
      <c r="AU89" s="853">
        <f t="shared" si="32"/>
        <v>1.2596127705386495</v>
      </c>
      <c r="AV89" s="853">
        <f t="shared" si="32"/>
        <v>1.3210818737409356</v>
      </c>
      <c r="AW89" s="624">
        <f t="shared" si="29"/>
        <v>6.0176202700715855</v>
      </c>
      <c r="AX89" s="719">
        <f t="shared" si="30"/>
        <v>20.329798209701302</v>
      </c>
      <c r="AY89" s="900">
        <v>1.27</v>
      </c>
      <c r="AZ89" s="839">
        <v>98.52</v>
      </c>
      <c r="BA89" s="839">
        <v>-3.11</v>
      </c>
      <c r="BB89" s="839">
        <v>7.3</v>
      </c>
      <c r="BC89" s="839">
        <v>26.82</v>
      </c>
      <c r="BE89" s="597">
        <v>1981</v>
      </c>
      <c r="BF89" s="865">
        <f t="shared" si="31"/>
        <v>3</v>
      </c>
      <c r="BG89" s="849">
        <v>4.3</v>
      </c>
    </row>
    <row r="90" spans="1:59" ht="11.25" customHeight="1" x14ac:dyDescent="0.2">
      <c r="A90" s="847" t="s">
        <v>3999</v>
      </c>
      <c r="B90" s="842" t="s">
        <v>4000</v>
      </c>
      <c r="C90" s="898" t="s">
        <v>131</v>
      </c>
      <c r="D90" s="898" t="s">
        <v>4264</v>
      </c>
      <c r="E90" s="705">
        <v>12</v>
      </c>
      <c r="F90" s="1153">
        <v>298</v>
      </c>
      <c r="G90" s="1118" t="s">
        <v>106</v>
      </c>
      <c r="H90" s="1118" t="s">
        <v>106</v>
      </c>
      <c r="I90" s="841">
        <v>42.6</v>
      </c>
      <c r="J90" s="624">
        <f t="shared" si="18"/>
        <v>2.852112676056338</v>
      </c>
      <c r="K90" s="844">
        <v>0.30375000000000002</v>
      </c>
      <c r="L90" s="854">
        <v>4</v>
      </c>
      <c r="M90" s="615">
        <f t="shared" si="19"/>
        <v>1.2150000000000001</v>
      </c>
      <c r="N90" s="837" t="s">
        <v>151</v>
      </c>
      <c r="O90" s="706">
        <v>0.28933333333333333</v>
      </c>
      <c r="P90" s="606">
        <v>44252</v>
      </c>
      <c r="Q90" s="606">
        <v>44286</v>
      </c>
      <c r="R90" s="615">
        <f t="shared" si="20"/>
        <v>4.9827188940092242</v>
      </c>
      <c r="S90" s="673">
        <f>IF(INDEX(Historical!$D$7:$D$1257,MATCH(B90,Historical!$B$7:$B$1281,0))=0,"n/a",(INDEX(Historical!$C$7:$C$1259,MATCH(B90,Historical!$B$7:$B$1281,0))/INDEX(Historical!$D$7:$D$1257,MATCH(B90,Historical!$B$7:$B$1281,0))-1)*100)</f>
        <v>5.3398058252427161</v>
      </c>
      <c r="T90" s="673">
        <f>IF(INDEX(Historical!$F$7:$F$1250,MATCH(B90,Historical!$B$7:$B$1281,0))=0,"n/a",((INDEX(Historical!$C$7:$C$1259,MATCH(B90,Historical!$B$7:$B$1281,0))/INDEX(Historical!$F$7:$F$1250,MATCH(B90,Historical!$B$7:$B$1281,0)))^(1/3)-1)*100)</f>
        <v>5.0846726681615273</v>
      </c>
      <c r="U90" s="673">
        <f>IF(INDEX(Historical!$H$7:$H$1250,MATCH(B90,Historical!$B$7:$B$1281,0))=0,"n/a",((INDEX(Historical!$C$7:$C$1259,MATCH(B90,Historical!$B$7:$B$1281,0))/INDEX(Historical!$H$7:$H$1250,MATCH(B90,Historical!$B$7:$B$1281,0)))^(1/5)-1)*100)</f>
        <v>5.5043410037805884</v>
      </c>
      <c r="V90" s="673">
        <f>IF(INDEX(Historical!$O$7:$O$1250,MATCH(B90,Historical!$B$7:$B$1281,0))=0,"n/a",((INDEX(Historical!$C$7:$C$1259,MATCH(B90,Historical!$B$7:$B$1281,0))/INDEX(Historical!$O$7:$O$1250,MATCH(B90,Historical!$B$7:$B$1281,0)))^(1/10)-1)*100)</f>
        <v>5.3250865773929013</v>
      </c>
      <c r="W90" s="674">
        <f t="shared" si="21"/>
        <v>1.0336622557741488</v>
      </c>
      <c r="X90" s="675" t="str">
        <f t="shared" si="22"/>
        <v>n/a</v>
      </c>
      <c r="Y90" s="842" t="s">
        <v>4313</v>
      </c>
      <c r="Z90" s="624" t="str">
        <f t="shared" si="23"/>
        <v>n/a</v>
      </c>
      <c r="AA90" s="853" t="str">
        <f t="shared" si="24"/>
        <v>n/a</v>
      </c>
      <c r="AB90" s="854">
        <v>12</v>
      </c>
      <c r="AC90" s="833">
        <v>-0.53</v>
      </c>
      <c r="AD90" s="833" t="s">
        <v>136</v>
      </c>
      <c r="AE90" s="833">
        <v>3.06</v>
      </c>
      <c r="AF90" s="833">
        <v>2.2400000000000002</v>
      </c>
      <c r="AG90" s="833" t="s">
        <v>136</v>
      </c>
      <c r="AH90" s="833" t="s">
        <v>136</v>
      </c>
      <c r="AI90" s="833" t="s">
        <v>136</v>
      </c>
      <c r="AJ90" s="833">
        <v>-86.13</v>
      </c>
      <c r="AK90" s="833" t="s">
        <v>136</v>
      </c>
      <c r="AL90" s="845">
        <v>11720</v>
      </c>
      <c r="AM90" s="839" t="s">
        <v>136</v>
      </c>
      <c r="AN90" s="833" t="s">
        <v>136</v>
      </c>
      <c r="AO90" s="711" t="str">
        <f t="shared" si="25"/>
        <v>n/a</v>
      </c>
      <c r="AP90" s="712">
        <f t="shared" si="26"/>
        <v>8.3564536798369264</v>
      </c>
      <c r="AQ90" s="855" t="str">
        <f t="shared" si="27"/>
        <v>n/a</v>
      </c>
      <c r="AR90" s="624">
        <f>INDEX(Historical!$C$7:$C$1259,MATCH(B90,Historical!$B$7:$B$1281,0))*IF(AH90="n/a",1.03,IF(AH90&lt;0,1.01,IF(AH90&gt;10,1.1,(1+AH90/100))))</f>
        <v>1.7880800000000001</v>
      </c>
      <c r="AS90" s="853">
        <f t="shared" si="28"/>
        <v>1.8417224000000001</v>
      </c>
      <c r="AT90" s="853">
        <f t="shared" si="32"/>
        <v>1.8969740720000001</v>
      </c>
      <c r="AU90" s="853">
        <f t="shared" si="32"/>
        <v>1.9538832941600002</v>
      </c>
      <c r="AV90" s="853">
        <f t="shared" si="32"/>
        <v>2.0124997929848001</v>
      </c>
      <c r="AW90" s="624">
        <f t="shared" si="29"/>
        <v>9.4931595591448001</v>
      </c>
      <c r="AX90" s="719">
        <f t="shared" si="30"/>
        <v>22.284412110668544</v>
      </c>
      <c r="AY90" s="900" t="s">
        <v>136</v>
      </c>
      <c r="AZ90" s="839">
        <v>103.36000000000001</v>
      </c>
      <c r="BA90" s="839">
        <v>-14.580000000000002</v>
      </c>
      <c r="BB90" s="839">
        <v>-2.71</v>
      </c>
      <c r="BC90" s="839">
        <v>16.509999999999998</v>
      </c>
      <c r="BE90" s="597">
        <v>2010</v>
      </c>
      <c r="BF90" s="865">
        <f t="shared" si="31"/>
        <v>0</v>
      </c>
      <c r="BG90" s="849" t="s">
        <v>136</v>
      </c>
    </row>
    <row r="91" spans="1:59" ht="11.25" customHeight="1" x14ac:dyDescent="0.2">
      <c r="A91" s="838" t="s">
        <v>161</v>
      </c>
      <c r="B91" s="842" t="s">
        <v>162</v>
      </c>
      <c r="C91" s="898" t="s">
        <v>128</v>
      </c>
      <c r="D91" s="898" t="s">
        <v>4280</v>
      </c>
      <c r="E91" s="705">
        <v>37</v>
      </c>
      <c r="F91" s="1153">
        <v>74</v>
      </c>
      <c r="G91" s="1115" t="s">
        <v>115</v>
      </c>
      <c r="H91" s="1115" t="s">
        <v>115</v>
      </c>
      <c r="I91" s="833">
        <v>68.97</v>
      </c>
      <c r="J91" s="624">
        <f t="shared" si="18"/>
        <v>1.0410323328983615</v>
      </c>
      <c r="K91" s="844">
        <v>0.17949999999999999</v>
      </c>
      <c r="L91" s="854">
        <v>4</v>
      </c>
      <c r="M91" s="615">
        <f t="shared" si="19"/>
        <v>0.71799999999999997</v>
      </c>
      <c r="N91" s="837" t="s">
        <v>163</v>
      </c>
      <c r="O91" s="706">
        <v>0.17430000000000001</v>
      </c>
      <c r="P91" s="606">
        <v>44168</v>
      </c>
      <c r="Q91" s="606">
        <v>44200</v>
      </c>
      <c r="R91" s="615">
        <f t="shared" si="20"/>
        <v>2.9833620195065875</v>
      </c>
      <c r="S91" s="673">
        <f>IF(INDEX(Historical!$D$7:$D$1257,MATCH(B91,Historical!$B$7:$B$1281,0))=0,"n/a",(INDEX(Historical!$C$7:$C$1259,MATCH(B91,Historical!$B$7:$B$1281,0))/INDEX(Historical!$D$7:$D$1257,MATCH(B91,Historical!$B$7:$B$1281,0))-1)*100)</f>
        <v>5.0000000000000044</v>
      </c>
      <c r="T91" s="673">
        <f>IF(INDEX(Historical!$F$7:$F$1250,MATCH(B91,Historical!$B$7:$B$1281,0))=0,"n/a",((INDEX(Historical!$C$7:$C$1259,MATCH(B91,Historical!$B$7:$B$1281,0))/INDEX(Historical!$F$7:$F$1250,MATCH(B91,Historical!$B$7:$B$1281,0)))^(1/3)-1)*100)</f>
        <v>6.0835823633204278</v>
      </c>
      <c r="U91" s="673">
        <f>IF(INDEX(Historical!$H$7:$H$1250,MATCH(B91,Historical!$B$7:$B$1281,0))=0,"n/a",((INDEX(Historical!$C$7:$C$1259,MATCH(B91,Historical!$B$7:$B$1281,0))/INDEX(Historical!$H$7:$H$1250,MATCH(B91,Historical!$B$7:$B$1281,0)))^(1/5)-1)*100)</f>
        <v>6.286682536874455</v>
      </c>
      <c r="V91" s="673">
        <f>IF(INDEX(Historical!$O$7:$O$1250,MATCH(B91,Historical!$B$7:$B$1281,0))=0,"n/a",((INDEX(Historical!$C$7:$C$1259,MATCH(B91,Historical!$B$7:$B$1281,0))/INDEX(Historical!$O$7:$O$1250,MATCH(B91,Historical!$B$7:$B$1281,0)))^(1/10)-1)*100)</f>
        <v>8.0987669241845204</v>
      </c>
      <c r="W91" s="674">
        <f t="shared" si="21"/>
        <v>0.77625181656989994</v>
      </c>
      <c r="X91" s="675">
        <f t="shared" si="22"/>
        <v>1.0477804228124092</v>
      </c>
      <c r="Y91" s="868"/>
      <c r="Z91" s="624">
        <f t="shared" si="23"/>
        <v>37.789473684210527</v>
      </c>
      <c r="AA91" s="853">
        <f t="shared" si="24"/>
        <v>36.300000000000004</v>
      </c>
      <c r="AB91" s="854">
        <v>4</v>
      </c>
      <c r="AC91" s="833">
        <v>1.9</v>
      </c>
      <c r="AD91" s="833">
        <v>4.9000000000000004</v>
      </c>
      <c r="AE91" s="833">
        <v>9.67</v>
      </c>
      <c r="AF91" s="833">
        <v>13.57</v>
      </c>
      <c r="AG91" s="833">
        <v>40.5</v>
      </c>
      <c r="AH91" s="833">
        <v>15.9</v>
      </c>
      <c r="AI91" s="833">
        <v>11.42</v>
      </c>
      <c r="AJ91" s="833">
        <v>6</v>
      </c>
      <c r="AK91" s="833">
        <v>7.53</v>
      </c>
      <c r="AL91" s="845">
        <v>32490.000000000004</v>
      </c>
      <c r="AM91" s="839">
        <v>0.2</v>
      </c>
      <c r="AN91" s="833">
        <v>1.08</v>
      </c>
      <c r="AO91" s="711">
        <f t="shared" si="25"/>
        <v>-28.972285130227188</v>
      </c>
      <c r="AP91" s="712">
        <f t="shared" si="26"/>
        <v>7.3277148697728167</v>
      </c>
      <c r="AQ91" s="855">
        <f t="shared" si="27"/>
        <v>367.89884946784525</v>
      </c>
      <c r="AR91" s="624">
        <f>INDEX(Historical!$C$7:$C$1259,MATCH(B91,Historical!$B$7:$B$1281,0))*IF(AH91="n/a",1.03,IF(AH91&lt;0,1.01,IF(AH91&gt;10,1.1,(1+AH91/100))))</f>
        <v>0.76692000000000016</v>
      </c>
      <c r="AS91" s="853">
        <f t="shared" si="28"/>
        <v>0.84361200000000025</v>
      </c>
      <c r="AT91" s="853">
        <f t="shared" si="32"/>
        <v>0.90713598360000025</v>
      </c>
      <c r="AU91" s="853">
        <f t="shared" si="32"/>
        <v>0.9754433231650802</v>
      </c>
      <c r="AV91" s="853">
        <f t="shared" si="32"/>
        <v>1.0488942053994106</v>
      </c>
      <c r="AW91" s="624">
        <f t="shared" si="29"/>
        <v>4.5420055121644918</v>
      </c>
      <c r="AX91" s="719">
        <f t="shared" si="30"/>
        <v>6.5854799364426437</v>
      </c>
      <c r="AY91" s="900">
        <v>0.81</v>
      </c>
      <c r="AZ91" s="839">
        <v>35.160000000000004</v>
      </c>
      <c r="BA91" s="839">
        <v>-17.299999999999997</v>
      </c>
      <c r="BB91" s="839">
        <v>-5.12</v>
      </c>
      <c r="BC91" s="839">
        <v>-6.16</v>
      </c>
      <c r="BE91" s="597">
        <v>1985</v>
      </c>
      <c r="BF91" s="865">
        <f t="shared" si="31"/>
        <v>3</v>
      </c>
      <c r="BG91" s="849">
        <v>14.7</v>
      </c>
    </row>
    <row r="92" spans="1:59" ht="11.25" customHeight="1" x14ac:dyDescent="0.2">
      <c r="A92" s="838" t="s">
        <v>458</v>
      </c>
      <c r="B92" s="842" t="s">
        <v>459</v>
      </c>
      <c r="C92" s="898" t="s">
        <v>108</v>
      </c>
      <c r="D92" s="898" t="s">
        <v>4272</v>
      </c>
      <c r="E92" s="705">
        <v>17</v>
      </c>
      <c r="F92" s="1153">
        <v>212</v>
      </c>
      <c r="G92" s="1073" t="s">
        <v>115</v>
      </c>
      <c r="H92" s="1073" t="s">
        <v>115</v>
      </c>
      <c r="I92" s="841">
        <v>29.42</v>
      </c>
      <c r="J92" s="624">
        <f t="shared" si="18"/>
        <v>2.9911624745071377</v>
      </c>
      <c r="K92" s="844">
        <v>0.22</v>
      </c>
      <c r="L92" s="854">
        <v>4</v>
      </c>
      <c r="M92" s="615">
        <f t="shared" si="19"/>
        <v>0.88</v>
      </c>
      <c r="N92" s="837" t="s">
        <v>135</v>
      </c>
      <c r="O92" s="706">
        <v>0.2</v>
      </c>
      <c r="P92" s="904">
        <v>43598</v>
      </c>
      <c r="Q92" s="904">
        <v>43630</v>
      </c>
      <c r="R92" s="615">
        <f t="shared" si="20"/>
        <v>9.9999999999999947</v>
      </c>
      <c r="S92" s="673">
        <f>IF(INDEX(Historical!$D$7:$D$1257,MATCH(B92,Historical!$B$7:$B$1281,0))=0,"n/a",(INDEX(Historical!$C$7:$C$1259,MATCH(B92,Historical!$B$7:$B$1281,0))/INDEX(Historical!$D$7:$D$1257,MATCH(B92,Historical!$B$7:$B$1281,0))-1)*100)</f>
        <v>2.3255813953488413</v>
      </c>
      <c r="T92" s="673">
        <f>IF(INDEX(Historical!$F$7:$F$1250,MATCH(B92,Historical!$B$7:$B$1281,0))=0,"n/a",((INDEX(Historical!$C$7:$C$1259,MATCH(B92,Historical!$B$7:$B$1281,0))/INDEX(Historical!$F$7:$F$1250,MATCH(B92,Historical!$B$7:$B$1281,0)))^(1/3)-1)*100)</f>
        <v>5.6295191645437948</v>
      </c>
      <c r="U92" s="673">
        <f>IF(INDEX(Historical!$H$7:$H$1250,MATCH(B92,Historical!$B$7:$B$1281,0))=0,"n/a",((INDEX(Historical!$C$7:$C$1259,MATCH(B92,Historical!$B$7:$B$1281,0))/INDEX(Historical!$H$7:$H$1250,MATCH(B92,Historical!$B$7:$B$1281,0)))^(1/5)-1)*100)</f>
        <v>5.4995267513761492</v>
      </c>
      <c r="V92" s="673">
        <f>IF(INDEX(Historical!$O$7:$O$1250,MATCH(B92,Historical!$B$7:$B$1281,0))=0,"n/a",((INDEX(Historical!$C$7:$C$1259,MATCH(B92,Historical!$B$7:$B$1281,0))/INDEX(Historical!$O$7:$O$1250,MATCH(B92,Historical!$B$7:$B$1281,0)))^(1/10)-1)*100)</f>
        <v>6.5994318432685661</v>
      </c>
      <c r="W92" s="674">
        <f t="shared" si="21"/>
        <v>0.83333336596023455</v>
      </c>
      <c r="X92" s="675">
        <f t="shared" si="22"/>
        <v>0.99991395479566347</v>
      </c>
      <c r="Y92" s="646" t="s">
        <v>4576</v>
      </c>
      <c r="Z92" s="624">
        <f t="shared" si="23"/>
        <v>40.366972477064216</v>
      </c>
      <c r="AA92" s="853">
        <f t="shared" si="24"/>
        <v>13.495412844036696</v>
      </c>
      <c r="AB92" s="854">
        <v>12</v>
      </c>
      <c r="AC92" s="833">
        <v>2.1800000000000002</v>
      </c>
      <c r="AD92" s="833" t="s">
        <v>136</v>
      </c>
      <c r="AE92" s="833">
        <v>3.46</v>
      </c>
      <c r="AF92" s="833">
        <v>1.07</v>
      </c>
      <c r="AG92" s="833">
        <v>8.2000000000000011</v>
      </c>
      <c r="AH92" s="833">
        <v>50</v>
      </c>
      <c r="AI92" s="833" t="s">
        <v>136</v>
      </c>
      <c r="AJ92" s="833">
        <v>5.5</v>
      </c>
      <c r="AK92" s="833" t="s">
        <v>136</v>
      </c>
      <c r="AL92" s="845">
        <v>436.16</v>
      </c>
      <c r="AM92" s="839">
        <v>1.5</v>
      </c>
      <c r="AN92" s="833">
        <v>0.15</v>
      </c>
      <c r="AO92" s="711">
        <f t="shared" si="25"/>
        <v>-5.0047236181534096</v>
      </c>
      <c r="AP92" s="712">
        <f t="shared" si="26"/>
        <v>8.4906892258832869</v>
      </c>
      <c r="AQ92" s="855">
        <f t="shared" si="27"/>
        <v>-19.888711454018836</v>
      </c>
      <c r="AR92" s="624">
        <f>INDEX(Historical!$C$7:$C$1259,MATCH(B92,Historical!$B$7:$B$1281,0))*IF(AH92="n/a",1.03,IF(AH92&lt;0,1.01,IF(AH92&gt;10,1.1,(1+AH92/100))))</f>
        <v>0.96800000000000008</v>
      </c>
      <c r="AS92" s="853">
        <f t="shared" si="28"/>
        <v>0.99704000000000015</v>
      </c>
      <c r="AT92" s="853">
        <f t="shared" si="32"/>
        <v>1.0269512000000003</v>
      </c>
      <c r="AU92" s="853">
        <f t="shared" si="32"/>
        <v>1.0577597360000004</v>
      </c>
      <c r="AV92" s="853">
        <f t="shared" si="32"/>
        <v>1.0894925280800005</v>
      </c>
      <c r="AW92" s="624">
        <f t="shared" si="29"/>
        <v>5.1392434640800015</v>
      </c>
      <c r="AX92" s="719">
        <f t="shared" si="30"/>
        <v>17.468536587627469</v>
      </c>
      <c r="AY92" s="900">
        <v>0.99</v>
      </c>
      <c r="AZ92" s="839">
        <v>125.44</v>
      </c>
      <c r="BA92" s="839">
        <v>-9.11</v>
      </c>
      <c r="BB92" s="839">
        <v>10.86</v>
      </c>
      <c r="BC92" s="839">
        <v>28.110000000000003</v>
      </c>
      <c r="BE92" s="597">
        <v>2004</v>
      </c>
      <c r="BF92" s="865">
        <f t="shared" si="31"/>
        <v>1</v>
      </c>
      <c r="BG92" s="849">
        <v>0.89999999999999991</v>
      </c>
    </row>
    <row r="93" spans="1:59" ht="11.25" customHeight="1" x14ac:dyDescent="0.2">
      <c r="A93" s="838" t="s">
        <v>470</v>
      </c>
      <c r="B93" s="842" t="s">
        <v>471</v>
      </c>
      <c r="C93" s="898" t="s">
        <v>131</v>
      </c>
      <c r="D93" s="898" t="s">
        <v>4262</v>
      </c>
      <c r="E93" s="705">
        <v>14</v>
      </c>
      <c r="F93" s="1153">
        <v>265</v>
      </c>
      <c r="G93" s="1125" t="s">
        <v>106</v>
      </c>
      <c r="H93" s="1125" t="s">
        <v>106</v>
      </c>
      <c r="I93" s="841">
        <v>53.25</v>
      </c>
      <c r="J93" s="624">
        <f t="shared" si="18"/>
        <v>3.830985915492958</v>
      </c>
      <c r="K93" s="844">
        <v>0.51</v>
      </c>
      <c r="L93" s="854">
        <v>4</v>
      </c>
      <c r="M93" s="615">
        <f t="shared" si="19"/>
        <v>2.04</v>
      </c>
      <c r="N93" s="837" t="s">
        <v>151</v>
      </c>
      <c r="O93" s="709">
        <v>0.48499999999999999</v>
      </c>
      <c r="P93" s="606">
        <v>44252</v>
      </c>
      <c r="Q93" s="606">
        <v>44286</v>
      </c>
      <c r="R93" s="615">
        <f t="shared" si="20"/>
        <v>5.1546391752577367</v>
      </c>
      <c r="S93" s="673">
        <f>IF(INDEX(Historical!$D$7:$D$1257,MATCH(B93,Historical!$B$7:$B$1281,0))=0,"n/a",(INDEX(Historical!$C$7:$C$1259,MATCH(B93,Historical!$B$7:$B$1281,0))/INDEX(Historical!$D$7:$D$1257,MATCH(B93,Historical!$B$7:$B$1281,0))-1)*100)</f>
        <v>7.2415699281370927</v>
      </c>
      <c r="T93" s="673">
        <f>IF(INDEX(Historical!$F$7:$F$1250,MATCH(B93,Historical!$B$7:$B$1281,0))=0,"n/a",((INDEX(Historical!$C$7:$C$1259,MATCH(B93,Historical!$B$7:$B$1281,0))/INDEX(Historical!$F$7:$F$1250,MATCH(B93,Historical!$B$7:$B$1281,0)))^(1/3)-1)*100)</f>
        <v>7.3997632636894295</v>
      </c>
      <c r="U93" s="673">
        <f>IF(INDEX(Historical!$H$7:$H$1250,MATCH(B93,Historical!$B$7:$B$1281,0))=0,"n/a",((INDEX(Historical!$C$7:$C$1259,MATCH(B93,Historical!$B$7:$B$1281,0))/INDEX(Historical!$H$7:$H$1250,MATCH(B93,Historical!$B$7:$B$1281,0)))^(1/5)-1)*100)</f>
        <v>8.8085251618933889</v>
      </c>
      <c r="V93" s="673">
        <f>IF(INDEX(Historical!$O$7:$O$1250,MATCH(B93,Historical!$B$7:$B$1281,0))=0,"n/a",((INDEX(Historical!$C$7:$C$1259,MATCH(B93,Historical!$B$7:$B$1281,0))/INDEX(Historical!$O$7:$O$1250,MATCH(B93,Historical!$B$7:$B$1281,0)))^(1/10)-1)*100)</f>
        <v>11.384761544456424</v>
      </c>
      <c r="W93" s="674">
        <f t="shared" si="21"/>
        <v>0.7737118715659459</v>
      </c>
      <c r="X93" s="675" t="str">
        <f t="shared" si="22"/>
        <v>n/a</v>
      </c>
      <c r="Y93" s="1048" t="s">
        <v>4320</v>
      </c>
      <c r="Z93" s="624">
        <f t="shared" si="23"/>
        <v>497.5609756097561</v>
      </c>
      <c r="AA93" s="853">
        <f t="shared" si="24"/>
        <v>129.8780487804878</v>
      </c>
      <c r="AB93" s="854">
        <v>12</v>
      </c>
      <c r="AC93" s="833">
        <v>0.41</v>
      </c>
      <c r="AD93" s="833">
        <v>3.13</v>
      </c>
      <c r="AE93" s="833">
        <v>2.4700000000000002</v>
      </c>
      <c r="AF93" s="833">
        <v>2.61</v>
      </c>
      <c r="AG93" s="833">
        <v>2.1999999999999997</v>
      </c>
      <c r="AH93" s="833">
        <v>290.89999999999998</v>
      </c>
      <c r="AI93" s="833">
        <v>-13.120000000000001</v>
      </c>
      <c r="AJ93" s="833">
        <v>-10</v>
      </c>
      <c r="AK93" s="833">
        <v>41.3</v>
      </c>
      <c r="AL93" s="845">
        <v>21980</v>
      </c>
      <c r="AM93" s="839">
        <v>42.3</v>
      </c>
      <c r="AN93" s="833">
        <v>4.5</v>
      </c>
      <c r="AO93" s="711">
        <f t="shared" si="25"/>
        <v>-117.23853770310146</v>
      </c>
      <c r="AP93" s="712">
        <f t="shared" si="26"/>
        <v>12.639511077386347</v>
      </c>
      <c r="AQ93" s="855">
        <f t="shared" si="27"/>
        <v>288.1475706292207</v>
      </c>
      <c r="AR93" s="624">
        <f>INDEX(Historical!$C$7:$C$1259,MATCH(B93,Historical!$B$7:$B$1281,0))*IF(AH93="n/a",1.03,IF(AH93&lt;0,1.01,IF(AH93&gt;10,1.1,(1+AH93/100))))</f>
        <v>2.1339999999999999</v>
      </c>
      <c r="AS93" s="853">
        <f t="shared" si="28"/>
        <v>2.1553399999999998</v>
      </c>
      <c r="AT93" s="853">
        <f t="shared" si="32"/>
        <v>2.3708740000000001</v>
      </c>
      <c r="AU93" s="853">
        <f t="shared" si="32"/>
        <v>2.6079614000000002</v>
      </c>
      <c r="AV93" s="853">
        <f t="shared" si="32"/>
        <v>2.8687575400000003</v>
      </c>
      <c r="AW93" s="624">
        <f t="shared" si="29"/>
        <v>12.136932940000001</v>
      </c>
      <c r="AX93" s="719">
        <f t="shared" si="30"/>
        <v>22.7923623286385</v>
      </c>
      <c r="AY93" s="900">
        <v>0.78</v>
      </c>
      <c r="AZ93" s="839">
        <v>57.31</v>
      </c>
      <c r="BA93" s="839">
        <v>-2.78</v>
      </c>
      <c r="BB93" s="839">
        <v>1.18</v>
      </c>
      <c r="BC93" s="839">
        <v>11.07</v>
      </c>
      <c r="BE93" s="597">
        <v>2008</v>
      </c>
      <c r="BF93" s="865">
        <f t="shared" si="31"/>
        <v>1</v>
      </c>
      <c r="BG93" s="849">
        <v>0.2</v>
      </c>
    </row>
    <row r="94" spans="1:59" ht="11.25" customHeight="1" x14ac:dyDescent="0.2">
      <c r="A94" s="831" t="s">
        <v>975</v>
      </c>
      <c r="B94" s="842" t="s">
        <v>976</v>
      </c>
      <c r="C94" s="898" t="s">
        <v>108</v>
      </c>
      <c r="D94" s="898" t="s">
        <v>4268</v>
      </c>
      <c r="E94" s="705">
        <v>10</v>
      </c>
      <c r="F94" s="1153">
        <v>391</v>
      </c>
      <c r="G94" s="1125" t="s">
        <v>37</v>
      </c>
      <c r="H94" s="1125" t="s">
        <v>37</v>
      </c>
      <c r="I94" s="841">
        <v>47.29</v>
      </c>
      <c r="J94" s="624">
        <f t="shared" si="18"/>
        <v>2.6221188411926413</v>
      </c>
      <c r="K94" s="844">
        <v>0.31</v>
      </c>
      <c r="L94" s="854">
        <v>4</v>
      </c>
      <c r="M94" s="615">
        <f t="shared" si="19"/>
        <v>1.24</v>
      </c>
      <c r="N94" s="837" t="s">
        <v>454</v>
      </c>
      <c r="O94" s="706">
        <v>0.28000000000000003</v>
      </c>
      <c r="P94" s="904">
        <v>43672</v>
      </c>
      <c r="Q94" s="904">
        <v>43686</v>
      </c>
      <c r="R94" s="615">
        <f t="shared" si="20"/>
        <v>10.714285714285703</v>
      </c>
      <c r="S94" s="673">
        <f>IF(INDEX(Historical!$D$7:$D$1257,MATCH(B94,Historical!$B$7:$B$1281,0))=0,"n/a",(INDEX(Historical!$C$7:$C$1259,MATCH(B94,Historical!$B$7:$B$1281,0))/INDEX(Historical!$D$7:$D$1257,MATCH(B94,Historical!$B$7:$B$1281,0))-1)*100)</f>
        <v>5.0847457627118731</v>
      </c>
      <c r="T94" s="673">
        <f>IF(INDEX(Historical!$F$7:$F$1250,MATCH(B94,Historical!$B$7:$B$1281,0))=0,"n/a",((INDEX(Historical!$C$7:$C$1259,MATCH(B94,Historical!$B$7:$B$1281,0))/INDEX(Historical!$F$7:$F$1250,MATCH(B94,Historical!$B$7:$B$1281,0)))^(1/3)-1)*100)</f>
        <v>12.972934889491604</v>
      </c>
      <c r="U94" s="673">
        <f>IF(INDEX(Historical!$H$7:$H$1250,MATCH(B94,Historical!$B$7:$B$1281,0))=0,"n/a",((INDEX(Historical!$C$7:$C$1259,MATCH(B94,Historical!$B$7:$B$1281,0))/INDEX(Historical!$H$7:$H$1250,MATCH(B94,Historical!$B$7:$B$1281,0)))^(1/5)-1)*100)</f>
        <v>12.767137012376306</v>
      </c>
      <c r="V94" s="673">
        <f>IF(INDEX(Historical!$O$7:$O$1250,MATCH(B94,Historical!$B$7:$B$1281,0))=0,"n/a",((INDEX(Historical!$C$7:$C$1259,MATCH(B94,Historical!$B$7:$B$1281,0))/INDEX(Historical!$O$7:$O$1250,MATCH(B94,Historical!$B$7:$B$1281,0)))^(1/10)-1)*100)</f>
        <v>13.164945456892996</v>
      </c>
      <c r="W94" s="674">
        <f t="shared" si="21"/>
        <v>0.96978275027274019</v>
      </c>
      <c r="X94" s="675">
        <f t="shared" si="22"/>
        <v>1.7732134739411538</v>
      </c>
      <c r="Y94" s="646" t="s">
        <v>4577</v>
      </c>
      <c r="Z94" s="624">
        <f t="shared" si="23"/>
        <v>32.375979112271544</v>
      </c>
      <c r="AA94" s="853">
        <f t="shared" si="24"/>
        <v>12.347258485639687</v>
      </c>
      <c r="AB94" s="854">
        <v>12</v>
      </c>
      <c r="AC94" s="833">
        <v>3.83</v>
      </c>
      <c r="AD94" s="833">
        <v>0.97</v>
      </c>
      <c r="AE94" s="833">
        <v>9.9600000000000009</v>
      </c>
      <c r="AF94" s="833">
        <v>1.03</v>
      </c>
      <c r="AG94" s="833">
        <v>8.6</v>
      </c>
      <c r="AH94" s="833">
        <v>-15.1</v>
      </c>
      <c r="AI94" s="833">
        <v>14.860000000000001</v>
      </c>
      <c r="AJ94" s="833">
        <v>7.1999999999999993</v>
      </c>
      <c r="AK94" s="833">
        <v>12.85</v>
      </c>
      <c r="AL94" s="845">
        <v>40950</v>
      </c>
      <c r="AM94" s="839">
        <v>0.2</v>
      </c>
      <c r="AN94" s="833">
        <v>0.64</v>
      </c>
      <c r="AO94" s="711">
        <f t="shared" si="25"/>
        <v>3.0419973679292607</v>
      </c>
      <c r="AP94" s="712">
        <f t="shared" si="26"/>
        <v>15.389255853568947</v>
      </c>
      <c r="AQ94" s="855">
        <f t="shared" si="27"/>
        <v>-24.818216626605981</v>
      </c>
      <c r="AR94" s="624">
        <f>INDEX(Historical!$C$7:$C$1259,MATCH(B94,Historical!$B$7:$B$1281,0))*IF(AH94="n/a",1.03,IF(AH94&lt;0,1.01,IF(AH94&gt;10,1.1,(1+AH94/100))))</f>
        <v>1.2524</v>
      </c>
      <c r="AS94" s="853">
        <f t="shared" si="28"/>
        <v>1.37764</v>
      </c>
      <c r="AT94" s="853">
        <f t="shared" si="32"/>
        <v>1.5154040000000002</v>
      </c>
      <c r="AU94" s="853">
        <f t="shared" si="32"/>
        <v>1.6669444000000004</v>
      </c>
      <c r="AV94" s="853">
        <f t="shared" si="32"/>
        <v>1.8336388400000005</v>
      </c>
      <c r="AW94" s="624">
        <f t="shared" si="29"/>
        <v>7.6460272400000013</v>
      </c>
      <c r="AX94" s="719">
        <f t="shared" si="30"/>
        <v>16.168380714738849</v>
      </c>
      <c r="AY94" s="900">
        <v>1.06</v>
      </c>
      <c r="AZ94" s="839">
        <v>51.39</v>
      </c>
      <c r="BA94" s="839">
        <v>-1.78</v>
      </c>
      <c r="BB94" s="839">
        <v>8.15</v>
      </c>
      <c r="BC94" s="839">
        <v>20</v>
      </c>
      <c r="BE94" s="597">
        <v>2011</v>
      </c>
      <c r="BF94" s="865">
        <f t="shared" si="31"/>
        <v>0</v>
      </c>
      <c r="BG94" s="849">
        <v>0.8</v>
      </c>
    </row>
    <row r="95" spans="1:59" ht="11.25" customHeight="1" x14ac:dyDescent="0.2">
      <c r="A95" s="831" t="s">
        <v>156</v>
      </c>
      <c r="B95" s="842" t="s">
        <v>157</v>
      </c>
      <c r="C95" s="898" t="s">
        <v>131</v>
      </c>
      <c r="D95" s="898" t="s">
        <v>4262</v>
      </c>
      <c r="E95" s="705">
        <v>50</v>
      </c>
      <c r="F95" s="1153">
        <v>32</v>
      </c>
      <c r="G95" s="1118" t="s">
        <v>37</v>
      </c>
      <c r="H95" s="1118" t="s">
        <v>37</v>
      </c>
      <c r="I95" s="833">
        <v>66.77</v>
      </c>
      <c r="J95" s="624">
        <f t="shared" si="18"/>
        <v>3.3847536318706002</v>
      </c>
      <c r="K95" s="844">
        <v>0.56499999999999995</v>
      </c>
      <c r="L95" s="854">
        <v>4</v>
      </c>
      <c r="M95" s="615">
        <f t="shared" si="19"/>
        <v>2.2599999999999998</v>
      </c>
      <c r="N95" s="837" t="s">
        <v>119</v>
      </c>
      <c r="O95" s="706">
        <v>0.53500000000000003</v>
      </c>
      <c r="P95" s="606">
        <v>44151</v>
      </c>
      <c r="Q95" s="606">
        <v>44166</v>
      </c>
      <c r="R95" s="615">
        <f t="shared" si="20"/>
        <v>5.6074766355140024</v>
      </c>
      <c r="S95" s="673">
        <f>IF(INDEX(Historical!$D$7:$D$1257,MATCH(B95,Historical!$B$7:$B$1281,0))=0,"n/a",(INDEX(Historical!$C$7:$C$1259,MATCH(B95,Historical!$B$7:$B$1281,0))/INDEX(Historical!$D$7:$D$1257,MATCH(B95,Historical!$B$7:$B$1281,0))-1)*100)</f>
        <v>5.8536585365853711</v>
      </c>
      <c r="T95" s="673">
        <f>IF(INDEX(Historical!$F$7:$F$1250,MATCH(B95,Historical!$B$7:$B$1281,0))=0,"n/a",((INDEX(Historical!$C$7:$C$1259,MATCH(B95,Historical!$B$7:$B$1281,0))/INDEX(Historical!$F$7:$F$1250,MATCH(B95,Historical!$B$7:$B$1281,0)))^(1/3)-1)*100)</f>
        <v>6.2332300028181908</v>
      </c>
      <c r="U95" s="673">
        <f>IF(INDEX(Historical!$H$7:$H$1250,MATCH(B95,Historical!$B$7:$B$1281,0))=0,"n/a",((INDEX(Historical!$C$7:$C$1259,MATCH(B95,Historical!$B$7:$B$1281,0))/INDEX(Historical!$H$7:$H$1250,MATCH(B95,Historical!$B$7:$B$1281,0)))^(1/5)-1)*100)</f>
        <v>6.0202792665945193</v>
      </c>
      <c r="V95" s="673">
        <f>IF(INDEX(Historical!$O$7:$O$1250,MATCH(B95,Historical!$B$7:$B$1281,0))=0,"n/a",((INDEX(Historical!$C$7:$C$1259,MATCH(B95,Historical!$B$7:$B$1281,0))/INDEX(Historical!$O$7:$O$1250,MATCH(B95,Historical!$B$7:$B$1281,0)))^(1/10)-1)*100)</f>
        <v>4.1860862762268525</v>
      </c>
      <c r="W95" s="674">
        <f t="shared" si="21"/>
        <v>1.4381641632147451</v>
      </c>
      <c r="X95" s="675">
        <f t="shared" si="22"/>
        <v>1.9420255698691997</v>
      </c>
      <c r="Y95" s="842"/>
      <c r="Z95" s="624">
        <f t="shared" si="23"/>
        <v>61.917808219178085</v>
      </c>
      <c r="AA95" s="853">
        <f t="shared" si="24"/>
        <v>18.293150684931508</v>
      </c>
      <c r="AB95" s="854">
        <v>12</v>
      </c>
      <c r="AC95" s="833">
        <v>3.65</v>
      </c>
      <c r="AD95" s="833">
        <v>3.91</v>
      </c>
      <c r="AE95" s="833">
        <v>2.48</v>
      </c>
      <c r="AF95" s="833">
        <v>1.63</v>
      </c>
      <c r="AG95" s="833">
        <v>9</v>
      </c>
      <c r="AH95" s="833">
        <v>11.200000000000001</v>
      </c>
      <c r="AI95" s="833">
        <v>4.5</v>
      </c>
      <c r="AJ95" s="833">
        <v>3.1</v>
      </c>
      <c r="AK95" s="833">
        <v>4.68</v>
      </c>
      <c r="AL95" s="845">
        <v>4210</v>
      </c>
      <c r="AM95" s="839">
        <v>0.6</v>
      </c>
      <c r="AN95" s="833">
        <v>1.47</v>
      </c>
      <c r="AO95" s="711">
        <f t="shared" si="25"/>
        <v>-8.8881177864663883</v>
      </c>
      <c r="AP95" s="712">
        <f t="shared" si="26"/>
        <v>9.4050328984651195</v>
      </c>
      <c r="AQ95" s="855">
        <f t="shared" si="27"/>
        <v>15.118944509944621</v>
      </c>
      <c r="AR95" s="624">
        <f>INDEX(Historical!$C$7:$C$1259,MATCH(B95,Historical!$B$7:$B$1281,0))*IF(AH95="n/a",1.03,IF(AH95&lt;0,1.01,IF(AH95&gt;10,1.1,(1+AH95/100))))</f>
        <v>2.387</v>
      </c>
      <c r="AS95" s="853">
        <f t="shared" si="28"/>
        <v>2.494415</v>
      </c>
      <c r="AT95" s="853">
        <f t="shared" si="32"/>
        <v>2.6111536219999998</v>
      </c>
      <c r="AU95" s="853">
        <f t="shared" si="32"/>
        <v>2.7333556115095998</v>
      </c>
      <c r="AV95" s="853">
        <f t="shared" si="32"/>
        <v>2.8612766541282491</v>
      </c>
      <c r="AW95" s="624">
        <f t="shared" si="29"/>
        <v>13.087200887637849</v>
      </c>
      <c r="AX95" s="719">
        <f t="shared" si="30"/>
        <v>19.600420679403697</v>
      </c>
      <c r="AY95" s="900">
        <v>0.33</v>
      </c>
      <c r="AZ95" s="839">
        <v>28.48</v>
      </c>
      <c r="BA95" s="839">
        <v>-5.6899999999999995</v>
      </c>
      <c r="BB95" s="839">
        <v>7.01</v>
      </c>
      <c r="BC95" s="839">
        <v>12.47</v>
      </c>
      <c r="BE95" s="597">
        <v>1972</v>
      </c>
      <c r="BF95" s="865">
        <f t="shared" si="31"/>
        <v>5</v>
      </c>
      <c r="BG95" s="849">
        <v>2.9000000000000004</v>
      </c>
    </row>
    <row r="96" spans="1:59" s="744" customFormat="1" ht="11.25" customHeight="1" x14ac:dyDescent="0.2">
      <c r="A96" s="619" t="s">
        <v>977</v>
      </c>
      <c r="B96" s="751" t="s">
        <v>978</v>
      </c>
      <c r="C96" s="898" t="s">
        <v>108</v>
      </c>
      <c r="D96" s="898" t="s">
        <v>4272</v>
      </c>
      <c r="E96" s="727">
        <v>10</v>
      </c>
      <c r="F96" s="1153">
        <v>422</v>
      </c>
      <c r="G96" s="1152" t="s">
        <v>115</v>
      </c>
      <c r="H96" s="1152" t="s">
        <v>115</v>
      </c>
      <c r="I96" s="728">
        <v>22.6</v>
      </c>
      <c r="J96" s="729">
        <f t="shared" si="18"/>
        <v>3.0088495575221237</v>
      </c>
      <c r="K96" s="730">
        <v>0.17</v>
      </c>
      <c r="L96" s="731">
        <v>4</v>
      </c>
      <c r="M96" s="732">
        <f t="shared" si="19"/>
        <v>0.68</v>
      </c>
      <c r="N96" s="733" t="s">
        <v>160</v>
      </c>
      <c r="O96" s="978">
        <v>0.16</v>
      </c>
      <c r="P96" s="1122">
        <v>44106</v>
      </c>
      <c r="Q96" s="1122">
        <v>44134</v>
      </c>
      <c r="R96" s="732">
        <f t="shared" si="20"/>
        <v>6.2500000000000053</v>
      </c>
      <c r="S96" s="673">
        <f>IF(INDEX(Historical!$D$7:$D$1257,MATCH(B96,Historical!$B$7:$B$1281,0))=0,"n/a",(INDEX(Historical!$C$7:$C$1259,MATCH(B96,Historical!$B$7:$B$1281,0))/INDEX(Historical!$D$7:$D$1257,MATCH(B96,Historical!$B$7:$B$1281,0))-1)*100)</f>
        <v>3.1746031746031855</v>
      </c>
      <c r="T96" s="673">
        <f>IF(INDEX(Historical!$F$7:$F$1250,MATCH(B96,Historical!$B$7:$B$1281,0))=0,"n/a",((INDEX(Historical!$C$7:$C$1259,MATCH(B96,Historical!$B$7:$B$1281,0))/INDEX(Historical!$F$7:$F$1250,MATCH(B96,Historical!$B$7:$B$1281,0)))^(1/3)-1)*100)</f>
        <v>7.8475777638058908</v>
      </c>
      <c r="U96" s="673">
        <f>IF(INDEX(Historical!$H$7:$H$1250,MATCH(B96,Historical!$B$7:$B$1281,0))=0,"n/a",((INDEX(Historical!$C$7:$C$1259,MATCH(B96,Historical!$B$7:$B$1281,0))/INDEX(Historical!$H$7:$H$1250,MATCH(B96,Historical!$B$7:$B$1281,0)))^(1/5)-1)*100)</f>
        <v>8.0921869234830357</v>
      </c>
      <c r="V96" s="673">
        <f>IF(INDEX(Historical!$O$7:$O$1250,MATCH(B96,Historical!$B$7:$B$1281,0))=0,"n/a",((INDEX(Historical!$C$7:$C$1259,MATCH(B96,Historical!$B$7:$B$1281,0))/INDEX(Historical!$O$7:$O$1250,MATCH(B96,Historical!$B$7:$B$1281,0)))^(1/10)-1)*100)</f>
        <v>7.4939459138378739</v>
      </c>
      <c r="W96" s="674">
        <f t="shared" si="21"/>
        <v>1.0798299075711884</v>
      </c>
      <c r="X96" s="675">
        <f t="shared" si="22"/>
        <v>0.77068446890314624</v>
      </c>
      <c r="Y96" s="1013" t="s">
        <v>4322</v>
      </c>
      <c r="Z96" s="729">
        <f t="shared" si="23"/>
        <v>59.13043478260871</v>
      </c>
      <c r="AA96" s="736">
        <f t="shared" si="24"/>
        <v>19.65217391304348</v>
      </c>
      <c r="AB96" s="731">
        <v>12</v>
      </c>
      <c r="AC96" s="737">
        <v>1.1499999999999999</v>
      </c>
      <c r="AD96" s="737" t="s">
        <v>136</v>
      </c>
      <c r="AE96" s="737">
        <v>7.26</v>
      </c>
      <c r="AF96" s="737">
        <v>2.27</v>
      </c>
      <c r="AG96" s="737">
        <v>12.8</v>
      </c>
      <c r="AH96" s="737">
        <v>5.7</v>
      </c>
      <c r="AI96" s="737" t="s">
        <v>136</v>
      </c>
      <c r="AJ96" s="737">
        <v>10.5</v>
      </c>
      <c r="AK96" s="737" t="s">
        <v>136</v>
      </c>
      <c r="AL96" s="738">
        <v>126.34</v>
      </c>
      <c r="AM96" s="739">
        <v>7.0000000000000009</v>
      </c>
      <c r="AN96" s="737">
        <v>0</v>
      </c>
      <c r="AO96" s="740">
        <f t="shared" si="25"/>
        <v>-8.5511374320383204</v>
      </c>
      <c r="AP96" s="741">
        <f t="shared" si="26"/>
        <v>11.10103648100516</v>
      </c>
      <c r="AQ96" s="742">
        <f t="shared" si="27"/>
        <v>40.807882958951012</v>
      </c>
      <c r="AR96" s="624">
        <f>INDEX(Historical!$C$7:$C$1259,MATCH(B96,Historical!$B$7:$B$1281,0))*IF(AH96="n/a",1.03,IF(AH96&lt;0,1.01,IF(AH96&gt;10,1.1,(1+AH96/100))))</f>
        <v>0.68704999999999994</v>
      </c>
      <c r="AS96" s="736">
        <f t="shared" si="28"/>
        <v>0.70766149999999994</v>
      </c>
      <c r="AT96" s="736">
        <f t="shared" si="32"/>
        <v>0.72889134499999997</v>
      </c>
      <c r="AU96" s="736">
        <f t="shared" si="32"/>
        <v>0.75075808534999999</v>
      </c>
      <c r="AV96" s="736">
        <f t="shared" si="32"/>
        <v>0.77328082791050001</v>
      </c>
      <c r="AW96" s="729">
        <f t="shared" si="29"/>
        <v>3.6476417582604999</v>
      </c>
      <c r="AX96" s="743">
        <f t="shared" si="30"/>
        <v>16.140007779913716</v>
      </c>
      <c r="AY96" s="901">
        <v>0.49</v>
      </c>
      <c r="AZ96" s="739">
        <v>69.16</v>
      </c>
      <c r="BA96" s="739">
        <v>-11.89</v>
      </c>
      <c r="BB96" s="739">
        <v>22.58</v>
      </c>
      <c r="BC96" s="739">
        <v>33.26</v>
      </c>
      <c r="BD96" s="875"/>
      <c r="BE96" s="597">
        <v>2012</v>
      </c>
      <c r="BF96" s="865">
        <f t="shared" si="31"/>
        <v>0</v>
      </c>
      <c r="BG96" s="793">
        <v>1.4000000000000001</v>
      </c>
    </row>
    <row r="97" spans="1:59" ht="11.25" customHeight="1" x14ac:dyDescent="0.2">
      <c r="A97" s="831" t="s">
        <v>456</v>
      </c>
      <c r="B97" s="843" t="s">
        <v>457</v>
      </c>
      <c r="C97" s="898" t="s">
        <v>108</v>
      </c>
      <c r="D97" s="898" t="s">
        <v>4272</v>
      </c>
      <c r="E97" s="705">
        <v>21</v>
      </c>
      <c r="F97" s="1153">
        <v>162</v>
      </c>
      <c r="G97" s="1125" t="s">
        <v>106</v>
      </c>
      <c r="H97" s="1125" t="s">
        <v>106</v>
      </c>
      <c r="I97" s="841">
        <v>438</v>
      </c>
      <c r="J97" s="624">
        <f t="shared" si="18"/>
        <v>3.7671232876712328</v>
      </c>
      <c r="K97" s="851">
        <v>8.25</v>
      </c>
      <c r="L97" s="854">
        <v>2</v>
      </c>
      <c r="M97" s="615">
        <f t="shared" si="19"/>
        <v>16.5</v>
      </c>
      <c r="N97" s="837" t="s">
        <v>229</v>
      </c>
      <c r="O97" s="707">
        <v>7.75</v>
      </c>
      <c r="P97" s="606">
        <v>44195</v>
      </c>
      <c r="Q97" s="606">
        <v>44208</v>
      </c>
      <c r="R97" s="615">
        <f t="shared" si="20"/>
        <v>6.4516129032258061</v>
      </c>
      <c r="S97" s="673">
        <f>IF(INDEX(Historical!$D$7:$D$1257,MATCH(B97,Historical!$B$7:$B$1281,0))=0,"n/a",(INDEX(Historical!$C$7:$C$1259,MATCH(B97,Historical!$B$7:$B$1281,0))/INDEX(Historical!$D$7:$D$1257,MATCH(B97,Historical!$B$7:$B$1281,0))-1)*100)</f>
        <v>3.3333333333333437</v>
      </c>
      <c r="T97" s="673">
        <f>IF(INDEX(Historical!$F$7:$F$1250,MATCH(B97,Historical!$B$7:$B$1281,0))=0,"n/a",((INDEX(Historical!$C$7:$C$1259,MATCH(B97,Historical!$B$7:$B$1281,0))/INDEX(Historical!$F$7:$F$1250,MATCH(B97,Historical!$B$7:$B$1281,0)))^(1/3)-1)*100)</f>
        <v>4.2006377440747977</v>
      </c>
      <c r="U97" s="673">
        <f>IF(INDEX(Historical!$H$7:$H$1250,MATCH(B97,Historical!$B$7:$B$1281,0))=0,"n/a",((INDEX(Historical!$C$7:$C$1259,MATCH(B97,Historical!$B$7:$B$1281,0))/INDEX(Historical!$H$7:$H$1250,MATCH(B97,Historical!$B$7:$B$1281,0)))^(1/5)-1)*100)</f>
        <v>4.9045616780982959</v>
      </c>
      <c r="V97" s="673">
        <f>IF(INDEX(Historical!$O$7:$O$1250,MATCH(B97,Historical!$B$7:$B$1281,0))=0,"n/a",((INDEX(Historical!$C$7:$C$1259,MATCH(B97,Historical!$B$7:$B$1281,0))/INDEX(Historical!$O$7:$O$1250,MATCH(B97,Historical!$B$7:$B$1281,0)))^(1/10)-1)*100)</f>
        <v>6.9720849849201683</v>
      </c>
      <c r="W97" s="674">
        <f t="shared" si="21"/>
        <v>0.70345695566051025</v>
      </c>
      <c r="X97" s="675" t="str">
        <f t="shared" si="22"/>
        <v>n/a</v>
      </c>
      <c r="Y97" s="843"/>
      <c r="Z97" s="624" t="str">
        <f t="shared" si="23"/>
        <v>n/a</v>
      </c>
      <c r="AA97" s="853" t="str">
        <f t="shared" si="24"/>
        <v>n/a</v>
      </c>
      <c r="AB97" s="854">
        <v>12</v>
      </c>
      <c r="AC97" s="833" t="s">
        <v>136</v>
      </c>
      <c r="AD97" s="833" t="s">
        <v>136</v>
      </c>
      <c r="AE97" s="833" t="s">
        <v>136</v>
      </c>
      <c r="AF97" s="833" t="s">
        <v>136</v>
      </c>
      <c r="AG97" s="833" t="s">
        <v>136</v>
      </c>
      <c r="AH97" s="833" t="s">
        <v>136</v>
      </c>
      <c r="AI97" s="833" t="s">
        <v>136</v>
      </c>
      <c r="AJ97" s="833" t="s">
        <v>136</v>
      </c>
      <c r="AK97" s="833" t="s">
        <v>136</v>
      </c>
      <c r="AL97" s="845" t="s">
        <v>136</v>
      </c>
      <c r="AM97" s="839" t="s">
        <v>136</v>
      </c>
      <c r="AN97" s="833" t="s">
        <v>136</v>
      </c>
      <c r="AO97" s="711" t="str">
        <f t="shared" si="25"/>
        <v>n/a</v>
      </c>
      <c r="AP97" s="712">
        <f t="shared" si="26"/>
        <v>8.6716849657695292</v>
      </c>
      <c r="AQ97" s="855" t="str">
        <f t="shared" si="27"/>
        <v>n/a</v>
      </c>
      <c r="AR97" s="624">
        <f>INDEX(Historical!$C$7:$C$1259,MATCH(B97,Historical!$B$7:$B$1281,0))*IF(AH97="n/a",1.03,IF(AH97&lt;0,1.01,IF(AH97&gt;10,1.1,(1+AH97/100))))</f>
        <v>15.965</v>
      </c>
      <c r="AS97" s="853">
        <f t="shared" si="28"/>
        <v>16.443950000000001</v>
      </c>
      <c r="AT97" s="853">
        <f t="shared" si="32"/>
        <v>16.937268500000002</v>
      </c>
      <c r="AU97" s="853">
        <f t="shared" si="32"/>
        <v>17.445386555000002</v>
      </c>
      <c r="AV97" s="853">
        <f t="shared" si="32"/>
        <v>17.968748151650004</v>
      </c>
      <c r="AW97" s="624">
        <f t="shared" si="29"/>
        <v>84.760353206650009</v>
      </c>
      <c r="AX97" s="719">
        <f t="shared" si="30"/>
        <v>19.351678814303654</v>
      </c>
      <c r="AY97" s="900" t="s">
        <v>136</v>
      </c>
      <c r="AZ97" s="839" t="s">
        <v>136</v>
      </c>
      <c r="BA97" s="839" t="s">
        <v>136</v>
      </c>
      <c r="BB97" s="839" t="s">
        <v>136</v>
      </c>
      <c r="BC97" s="839" t="s">
        <v>136</v>
      </c>
      <c r="BD97" s="874" t="s">
        <v>4199</v>
      </c>
      <c r="BE97" s="597">
        <v>2001</v>
      </c>
      <c r="BF97" s="865">
        <f t="shared" si="31"/>
        <v>2</v>
      </c>
      <c r="BG97" s="849" t="s">
        <v>136</v>
      </c>
    </row>
    <row r="98" spans="1:59" ht="11.25" customHeight="1" x14ac:dyDescent="0.2">
      <c r="A98" s="831" t="s">
        <v>988</v>
      </c>
      <c r="B98" s="842" t="s">
        <v>989</v>
      </c>
      <c r="C98" s="898" t="s">
        <v>108</v>
      </c>
      <c r="D98" s="898" t="s">
        <v>4268</v>
      </c>
      <c r="E98" s="705">
        <v>12</v>
      </c>
      <c r="F98" s="1153">
        <v>299</v>
      </c>
      <c r="G98" s="1153" t="s">
        <v>106</v>
      </c>
      <c r="H98" s="1153" t="s">
        <v>106</v>
      </c>
      <c r="I98" s="841">
        <v>753.96</v>
      </c>
      <c r="J98" s="624">
        <f t="shared" si="18"/>
        <v>2.1910976709639765</v>
      </c>
      <c r="K98" s="844">
        <v>4.13</v>
      </c>
      <c r="L98" s="854">
        <v>4</v>
      </c>
      <c r="M98" s="615">
        <f t="shared" si="19"/>
        <v>16.52</v>
      </c>
      <c r="N98" s="837" t="s">
        <v>603</v>
      </c>
      <c r="O98" s="706">
        <v>3.63</v>
      </c>
      <c r="P98" s="606">
        <v>44259</v>
      </c>
      <c r="Q98" s="606">
        <v>44278</v>
      </c>
      <c r="R98" s="615">
        <f t="shared" si="20"/>
        <v>13.774104683195592</v>
      </c>
      <c r="S98" s="673">
        <f>IF(INDEX(Historical!$D$7:$D$1257,MATCH(B98,Historical!$B$7:$B$1281,0))=0,"n/a",(INDEX(Historical!$C$7:$C$1259,MATCH(B98,Historical!$B$7:$B$1281,0))/INDEX(Historical!$D$7:$D$1257,MATCH(B98,Historical!$B$7:$B$1281,0))-1)*100)</f>
        <v>10.000000000000009</v>
      </c>
      <c r="T98" s="673">
        <f>IF(INDEX(Historical!$F$7:$F$1250,MATCH(B98,Historical!$B$7:$B$1281,0))=0,"n/a",((INDEX(Historical!$C$7:$C$1259,MATCH(B98,Historical!$B$7:$B$1281,0))/INDEX(Historical!$F$7:$F$1250,MATCH(B98,Historical!$B$7:$B$1281,0)))^(1/3)-1)*100)</f>
        <v>13.237134824019648</v>
      </c>
      <c r="U98" s="673">
        <f>IF(INDEX(Historical!$H$7:$H$1250,MATCH(B98,Historical!$B$7:$B$1281,0))=0,"n/a",((INDEX(Historical!$C$7:$C$1259,MATCH(B98,Historical!$B$7:$B$1281,0))/INDEX(Historical!$H$7:$H$1250,MATCH(B98,Historical!$B$7:$B$1281,0)))^(1/5)-1)*100)</f>
        <v>10.736304544764996</v>
      </c>
      <c r="V98" s="673">
        <f>IF(INDEX(Historical!$O$7:$O$1250,MATCH(B98,Historical!$B$7:$B$1281,0))=0,"n/a",((INDEX(Historical!$C$7:$C$1259,MATCH(B98,Historical!$B$7:$B$1281,0))/INDEX(Historical!$O$7:$O$1250,MATCH(B98,Historical!$B$7:$B$1281,0)))^(1/10)-1)*100)</f>
        <v>13.76028266674394</v>
      </c>
      <c r="W98" s="674">
        <f t="shared" si="21"/>
        <v>0.78023866259031582</v>
      </c>
      <c r="X98" s="675">
        <f t="shared" si="22"/>
        <v>1.0736304544764996</v>
      </c>
      <c r="Y98" s="842"/>
      <c r="Z98" s="624">
        <f t="shared" si="23"/>
        <v>51.803073063656313</v>
      </c>
      <c r="AA98" s="853">
        <f t="shared" si="24"/>
        <v>23.64252116650988</v>
      </c>
      <c r="AB98" s="854">
        <v>12</v>
      </c>
      <c r="AC98" s="833">
        <v>31.89</v>
      </c>
      <c r="AD98" s="833">
        <v>1.85</v>
      </c>
      <c r="AE98" s="833">
        <v>6.78</v>
      </c>
      <c r="AF98" s="833">
        <v>3.24</v>
      </c>
      <c r="AG98" s="833">
        <v>14.6</v>
      </c>
      <c r="AH98" s="833">
        <v>12.1</v>
      </c>
      <c r="AI98" s="833">
        <v>11.43</v>
      </c>
      <c r="AJ98" s="833">
        <v>10</v>
      </c>
      <c r="AK98" s="833">
        <v>12.68</v>
      </c>
      <c r="AL98" s="845">
        <v>109920</v>
      </c>
      <c r="AM98" s="839">
        <v>1.2</v>
      </c>
      <c r="AN98" s="833">
        <v>0.21</v>
      </c>
      <c r="AO98" s="711">
        <f t="shared" si="25"/>
        <v>-10.715118950780907</v>
      </c>
      <c r="AP98" s="712">
        <f t="shared" si="26"/>
        <v>12.927402215728973</v>
      </c>
      <c r="AQ98" s="855">
        <f t="shared" si="27"/>
        <v>84.513496741496482</v>
      </c>
      <c r="AR98" s="624">
        <f>INDEX(Historical!$C$7:$C$1259,MATCH(B98,Historical!$B$7:$B$1281,0))*IF(AH98="n/a",1.03,IF(AH98&lt;0,1.01,IF(AH98&gt;10,1.1,(1+AH98/100))))</f>
        <v>15.972000000000001</v>
      </c>
      <c r="AS98" s="853">
        <f t="shared" si="28"/>
        <v>17.569200000000002</v>
      </c>
      <c r="AT98" s="853">
        <f t="shared" si="32"/>
        <v>19.326120000000003</v>
      </c>
      <c r="AU98" s="853">
        <f t="shared" si="32"/>
        <v>21.258732000000006</v>
      </c>
      <c r="AV98" s="853">
        <f t="shared" si="32"/>
        <v>23.384605200000006</v>
      </c>
      <c r="AW98" s="624">
        <f t="shared" si="29"/>
        <v>97.510657200000026</v>
      </c>
      <c r="AX98" s="719">
        <f t="shared" si="30"/>
        <v>12.933134012414454</v>
      </c>
      <c r="AY98" s="900">
        <v>1.1599999999999999</v>
      </c>
      <c r="AZ98" s="839">
        <v>87.6</v>
      </c>
      <c r="BA98" s="839">
        <v>-4.32</v>
      </c>
      <c r="BB98" s="839">
        <v>4.62</v>
      </c>
      <c r="BC98" s="839">
        <v>16.88</v>
      </c>
      <c r="BE98" s="597">
        <v>2010</v>
      </c>
      <c r="BF98" s="865">
        <f t="shared" si="31"/>
        <v>0</v>
      </c>
      <c r="BG98" s="849">
        <v>3</v>
      </c>
    </row>
    <row r="99" spans="1:59" ht="11.25" customHeight="1" x14ac:dyDescent="0.2">
      <c r="A99" s="831" t="s">
        <v>146</v>
      </c>
      <c r="B99" s="842" t="s">
        <v>147</v>
      </c>
      <c r="C99" s="898" t="s">
        <v>4126</v>
      </c>
      <c r="D99" s="898" t="s">
        <v>4271</v>
      </c>
      <c r="E99" s="705">
        <v>28</v>
      </c>
      <c r="F99" s="1153">
        <v>107</v>
      </c>
      <c r="G99" s="1118" t="s">
        <v>37</v>
      </c>
      <c r="H99" s="1118" t="s">
        <v>115</v>
      </c>
      <c r="I99" s="833">
        <v>93.07</v>
      </c>
      <c r="J99" s="624">
        <f t="shared" si="18"/>
        <v>0.77361126034167838</v>
      </c>
      <c r="K99" s="851">
        <v>0.18</v>
      </c>
      <c r="L99" s="854">
        <v>4</v>
      </c>
      <c r="M99" s="615">
        <f t="shared" si="19"/>
        <v>0.72</v>
      </c>
      <c r="N99" s="837" t="s">
        <v>148</v>
      </c>
      <c r="O99" s="707">
        <v>0.17</v>
      </c>
      <c r="P99" s="606">
        <v>44070</v>
      </c>
      <c r="Q99" s="606">
        <v>44085</v>
      </c>
      <c r="R99" s="615">
        <f t="shared" si="20"/>
        <v>5.8823529411764595</v>
      </c>
      <c r="S99" s="673">
        <f>IF(INDEX(Historical!$D$7:$D$1257,MATCH(B99,Historical!$B$7:$B$1281,0))=0,"n/a",(INDEX(Historical!$C$7:$C$1259,MATCH(B99,Historical!$B$7:$B$1281,0))/INDEX(Historical!$D$7:$D$1257,MATCH(B99,Historical!$B$7:$B$1281,0))-1)*100)</f>
        <v>9.375</v>
      </c>
      <c r="T99" s="673">
        <f>IF(INDEX(Historical!$F$7:$F$1250,MATCH(B99,Historical!$B$7:$B$1281,0))=0,"n/a",((INDEX(Historical!$C$7:$C$1259,MATCH(B99,Historical!$B$7:$B$1281,0))/INDEX(Historical!$F$7:$F$1250,MATCH(B99,Historical!$B$7:$B$1281,0)))^(1/3)-1)*100)</f>
        <v>12.624788044360603</v>
      </c>
      <c r="U99" s="673">
        <f>IF(INDEX(Historical!$H$7:$H$1250,MATCH(B99,Historical!$B$7:$B$1281,0))=0,"n/a",((INDEX(Historical!$C$7:$C$1259,MATCH(B99,Historical!$B$7:$B$1281,0))/INDEX(Historical!$H$7:$H$1250,MATCH(B99,Historical!$B$7:$B$1281,0)))^(1/5)-1)*100)</f>
        <v>12.410450056630019</v>
      </c>
      <c r="V99" s="673">
        <f>IF(INDEX(Historical!$O$7:$O$1250,MATCH(B99,Historical!$B$7:$B$1281,0))=0,"n/a",((INDEX(Historical!$C$7:$C$1259,MATCH(B99,Historical!$B$7:$B$1281,0))/INDEX(Historical!$O$7:$O$1250,MATCH(B99,Historical!$B$7:$B$1281,0)))^(1/10)-1)*100)</f>
        <v>10.411032000450016</v>
      </c>
      <c r="W99" s="674">
        <f t="shared" si="21"/>
        <v>1.1920480175350128</v>
      </c>
      <c r="X99" s="675">
        <f t="shared" si="22"/>
        <v>0.91929259678740882</v>
      </c>
      <c r="Y99" s="634"/>
      <c r="Z99" s="624">
        <f t="shared" si="23"/>
        <v>42.603550295857993</v>
      </c>
      <c r="AA99" s="853">
        <f t="shared" si="24"/>
        <v>55.071005917159759</v>
      </c>
      <c r="AB99" s="854">
        <v>12</v>
      </c>
      <c r="AC99" s="833">
        <v>1.69</v>
      </c>
      <c r="AD99" s="833">
        <v>3.75</v>
      </c>
      <c r="AE99" s="833">
        <v>6.36</v>
      </c>
      <c r="AF99" s="833">
        <v>7.58</v>
      </c>
      <c r="AG99" s="833">
        <v>14.2</v>
      </c>
      <c r="AH99" s="833">
        <v>4.5999999999999996</v>
      </c>
      <c r="AI99" s="833">
        <v>11.360000000000001</v>
      </c>
      <c r="AJ99" s="833">
        <v>13.5</v>
      </c>
      <c r="AK99" s="833">
        <v>14.899999999999999</v>
      </c>
      <c r="AL99" s="845">
        <v>2710</v>
      </c>
      <c r="AM99" s="839">
        <v>0.3</v>
      </c>
      <c r="AN99" s="833">
        <v>0</v>
      </c>
      <c r="AO99" s="711">
        <f t="shared" si="25"/>
        <v>-41.886944600188059</v>
      </c>
      <c r="AP99" s="712">
        <f t="shared" si="26"/>
        <v>13.184061316971697</v>
      </c>
      <c r="AQ99" s="855">
        <f t="shared" si="27"/>
        <v>330.72972956861679</v>
      </c>
      <c r="AR99" s="624">
        <f>INDEX(Historical!$C$7:$C$1259,MATCH(B99,Historical!$B$7:$B$1281,0))*IF(AH99="n/a",1.03,IF(AH99&lt;0,1.01,IF(AH99&gt;10,1.1,(1+AH99/100))))</f>
        <v>0.73219999999999996</v>
      </c>
      <c r="AS99" s="853">
        <f t="shared" si="28"/>
        <v>0.80542000000000002</v>
      </c>
      <c r="AT99" s="853">
        <f t="shared" si="32"/>
        <v>0.88596200000000014</v>
      </c>
      <c r="AU99" s="853">
        <f t="shared" si="32"/>
        <v>0.97455820000000026</v>
      </c>
      <c r="AV99" s="853">
        <f t="shared" si="32"/>
        <v>1.0720140200000003</v>
      </c>
      <c r="AW99" s="624">
        <f t="shared" si="29"/>
        <v>4.4701542200000004</v>
      </c>
      <c r="AX99" s="719">
        <f t="shared" si="30"/>
        <v>4.803002277855378</v>
      </c>
      <c r="AY99" s="900">
        <v>0.8</v>
      </c>
      <c r="AZ99" s="839">
        <v>98.02</v>
      </c>
      <c r="BA99" s="839">
        <v>-16.73</v>
      </c>
      <c r="BB99" s="839">
        <v>-7.68</v>
      </c>
      <c r="BC99" s="839">
        <v>16.37</v>
      </c>
      <c r="BE99" s="597">
        <v>1993</v>
      </c>
      <c r="BF99" s="865">
        <f t="shared" si="31"/>
        <v>2</v>
      </c>
      <c r="BG99" s="849">
        <v>11</v>
      </c>
    </row>
    <row r="100" spans="1:59" ht="11.25" customHeight="1" x14ac:dyDescent="0.2">
      <c r="A100" s="838" t="s">
        <v>452</v>
      </c>
      <c r="B100" s="842" t="s">
        <v>453</v>
      </c>
      <c r="C100" s="898" t="s">
        <v>108</v>
      </c>
      <c r="D100" s="898" t="s">
        <v>4272</v>
      </c>
      <c r="E100" s="705">
        <v>16</v>
      </c>
      <c r="F100" s="1153">
        <v>234</v>
      </c>
      <c r="G100" s="1153" t="s">
        <v>106</v>
      </c>
      <c r="H100" s="1153" t="s">
        <v>106</v>
      </c>
      <c r="I100" s="841">
        <v>39.159999999999997</v>
      </c>
      <c r="J100" s="624">
        <f t="shared" si="18"/>
        <v>2.3493360572012261</v>
      </c>
      <c r="K100" s="852">
        <v>0.23</v>
      </c>
      <c r="L100" s="854">
        <v>4</v>
      </c>
      <c r="M100" s="615">
        <f t="shared" si="19"/>
        <v>0.92</v>
      </c>
      <c r="N100" s="837" t="s">
        <v>236</v>
      </c>
      <c r="O100" s="709">
        <v>0.21</v>
      </c>
      <c r="P100" s="904">
        <v>43867</v>
      </c>
      <c r="Q100" s="904">
        <v>43875</v>
      </c>
      <c r="R100" s="615">
        <f t="shared" si="20"/>
        <v>9.5238095238095326</v>
      </c>
      <c r="S100" s="673">
        <f>IF(INDEX(Historical!$D$7:$D$1257,MATCH(B100,Historical!$B$7:$B$1281,0))=0,"n/a",(INDEX(Historical!$C$7:$C$1259,MATCH(B100,Historical!$B$7:$B$1281,0))/INDEX(Historical!$D$7:$D$1257,MATCH(B100,Historical!$B$7:$B$1281,0))-1)*100)</f>
        <v>14.999999999999991</v>
      </c>
      <c r="T100" s="673">
        <f>IF(INDEX(Historical!$F$7:$F$1250,MATCH(B100,Historical!$B$7:$B$1281,0))=0,"n/a",((INDEX(Historical!$C$7:$C$1259,MATCH(B100,Historical!$B$7:$B$1281,0))/INDEX(Historical!$F$7:$F$1250,MATCH(B100,Historical!$B$7:$B$1281,0)))^(1/3)-1)*100)</f>
        <v>17.995813862247644</v>
      </c>
      <c r="U100" s="673">
        <f>IF(INDEX(Historical!$H$7:$H$1250,MATCH(B100,Historical!$B$7:$B$1281,0))=0,"n/a",((INDEX(Historical!$C$7:$C$1259,MATCH(B100,Historical!$B$7:$B$1281,0))/INDEX(Historical!$H$7:$H$1250,MATCH(B100,Historical!$B$7:$B$1281,0)))^(1/5)-1)*100)</f>
        <v>15.375889616306759</v>
      </c>
      <c r="V100" s="673">
        <f>IF(INDEX(Historical!$O$7:$O$1250,MATCH(B100,Historical!$B$7:$B$1281,0))=0,"n/a",((INDEX(Historical!$C$7:$C$1259,MATCH(B100,Historical!$B$7:$B$1281,0))/INDEX(Historical!$O$7:$O$1250,MATCH(B100,Historical!$B$7:$B$1281,0)))^(1/10)-1)*100)</f>
        <v>11.673158281525753</v>
      </c>
      <c r="W100" s="674">
        <f t="shared" si="21"/>
        <v>1.3172004735548772</v>
      </c>
      <c r="X100" s="675">
        <f t="shared" si="22"/>
        <v>1.9463151413046529</v>
      </c>
      <c r="Y100" s="647" t="s">
        <v>4113</v>
      </c>
      <c r="Z100" s="624">
        <f t="shared" si="23"/>
        <v>41.441441441441441</v>
      </c>
      <c r="AA100" s="853">
        <f t="shared" si="24"/>
        <v>17.639639639639636</v>
      </c>
      <c r="AB100" s="854">
        <v>12</v>
      </c>
      <c r="AC100" s="833">
        <v>2.2200000000000002</v>
      </c>
      <c r="AD100" s="833">
        <v>1.79</v>
      </c>
      <c r="AE100" s="833">
        <v>5.17</v>
      </c>
      <c r="AF100" s="833">
        <v>1.5</v>
      </c>
      <c r="AG100" s="833">
        <v>8.6</v>
      </c>
      <c r="AH100" s="833">
        <v>-10.5</v>
      </c>
      <c r="AI100" s="833">
        <v>-0.25</v>
      </c>
      <c r="AJ100" s="833">
        <v>7.9</v>
      </c>
      <c r="AK100" s="833">
        <v>10</v>
      </c>
      <c r="AL100" s="845">
        <v>515.13</v>
      </c>
      <c r="AM100" s="839">
        <v>1.3</v>
      </c>
      <c r="AN100" s="833">
        <v>0.01</v>
      </c>
      <c r="AO100" s="711">
        <f t="shared" si="25"/>
        <v>8.5586033868349176E-2</v>
      </c>
      <c r="AP100" s="712">
        <f t="shared" si="26"/>
        <v>17.725225673507985</v>
      </c>
      <c r="AQ100" s="855">
        <f t="shared" si="27"/>
        <v>8.4424260138058482</v>
      </c>
      <c r="AR100" s="624">
        <f>INDEX(Historical!$C$7:$C$1259,MATCH(B100,Historical!$B$7:$B$1281,0))*IF(AH100="n/a",1.03,IF(AH100&lt;0,1.01,IF(AH100&gt;10,1.1,(1+AH100/100))))</f>
        <v>0.92920000000000003</v>
      </c>
      <c r="AS100" s="853">
        <f t="shared" si="28"/>
        <v>0.93849199999999999</v>
      </c>
      <c r="AT100" s="853">
        <f t="shared" si="32"/>
        <v>1.0323412000000001</v>
      </c>
      <c r="AU100" s="853">
        <f t="shared" si="32"/>
        <v>1.1355753200000003</v>
      </c>
      <c r="AV100" s="853">
        <f t="shared" si="32"/>
        <v>1.2491328520000005</v>
      </c>
      <c r="AW100" s="624">
        <f t="shared" si="29"/>
        <v>5.2847413720000009</v>
      </c>
      <c r="AX100" s="719">
        <f t="shared" si="30"/>
        <v>13.495253758937695</v>
      </c>
      <c r="AY100" s="900">
        <v>0.87</v>
      </c>
      <c r="AZ100" s="839">
        <v>47.27</v>
      </c>
      <c r="BA100" s="839">
        <v>-7.1800000000000006</v>
      </c>
      <c r="BB100" s="839">
        <v>1.23</v>
      </c>
      <c r="BC100" s="839">
        <v>13.750000000000002</v>
      </c>
      <c r="BE100" s="597">
        <v>2005</v>
      </c>
      <c r="BF100" s="865">
        <f t="shared" si="31"/>
        <v>1</v>
      </c>
      <c r="BG100" s="849">
        <v>1</v>
      </c>
    </row>
    <row r="101" spans="1:59" ht="11.25" customHeight="1" x14ac:dyDescent="0.2">
      <c r="A101" s="831" t="s">
        <v>1013</v>
      </c>
      <c r="B101" s="842" t="s">
        <v>1014</v>
      </c>
      <c r="C101" s="898" t="s">
        <v>108</v>
      </c>
      <c r="D101" s="898" t="s">
        <v>4272</v>
      </c>
      <c r="E101" s="705">
        <v>10</v>
      </c>
      <c r="F101" s="1153">
        <v>418</v>
      </c>
      <c r="G101" s="1115" t="s">
        <v>115</v>
      </c>
      <c r="H101" s="1115" t="s">
        <v>115</v>
      </c>
      <c r="I101" s="841">
        <v>45.51</v>
      </c>
      <c r="J101" s="624">
        <f t="shared" si="18"/>
        <v>2.3731048121292027</v>
      </c>
      <c r="K101" s="844">
        <v>0.27</v>
      </c>
      <c r="L101" s="854">
        <v>4</v>
      </c>
      <c r="M101" s="615">
        <f t="shared" si="19"/>
        <v>1.08</v>
      </c>
      <c r="N101" s="837" t="s">
        <v>119</v>
      </c>
      <c r="O101" s="706">
        <v>0.26</v>
      </c>
      <c r="P101" s="606">
        <v>44043</v>
      </c>
      <c r="Q101" s="606">
        <v>44075</v>
      </c>
      <c r="R101" s="615">
        <f t="shared" si="20"/>
        <v>3.8461538461538494</v>
      </c>
      <c r="S101" s="673">
        <f>IF(INDEX(Historical!$D$7:$D$1257,MATCH(B101,Historical!$B$7:$B$1281,0))=0,"n/a",(INDEX(Historical!$C$7:$C$1259,MATCH(B101,Historical!$B$7:$B$1281,0))/INDEX(Historical!$D$7:$D$1257,MATCH(B101,Historical!$B$7:$B$1281,0))-1)*100)</f>
        <v>3.9215686274509887</v>
      </c>
      <c r="T101" s="673">
        <f>IF(INDEX(Historical!$F$7:$F$1250,MATCH(B101,Historical!$B$7:$B$1281,0))=0,"n/a",((INDEX(Historical!$C$7:$C$1259,MATCH(B101,Historical!$B$7:$B$1281,0))/INDEX(Historical!$F$7:$F$1250,MATCH(B101,Historical!$B$7:$B$1281,0)))^(1/3)-1)*100)</f>
        <v>7.2183545653511372</v>
      </c>
      <c r="U101" s="673">
        <f>IF(INDEX(Historical!$H$7:$H$1250,MATCH(B101,Historical!$B$7:$B$1281,0))=0,"n/a",((INDEX(Historical!$C$7:$C$1259,MATCH(B101,Historical!$B$7:$B$1281,0))/INDEX(Historical!$H$7:$H$1250,MATCH(B101,Historical!$B$7:$B$1281,0)))^(1/5)-1)*100)</f>
        <v>6.3266797710131994</v>
      </c>
      <c r="V101" s="673">
        <f>IF(INDEX(Historical!$O$7:$O$1250,MATCH(B101,Historical!$B$7:$B$1281,0))=0,"n/a",((INDEX(Historical!$C$7:$C$1259,MATCH(B101,Historical!$B$7:$B$1281,0))/INDEX(Historical!$O$7:$O$1250,MATCH(B101,Historical!$B$7:$B$1281,0)))^(1/10)-1)*100)</f>
        <v>6.5888517787053402</v>
      </c>
      <c r="W101" s="674">
        <f t="shared" si="21"/>
        <v>0.96020975786107976</v>
      </c>
      <c r="X101" s="675">
        <f t="shared" si="22"/>
        <v>0.55014606704462599</v>
      </c>
      <c r="Y101" s="638"/>
      <c r="Z101" s="624">
        <f t="shared" si="23"/>
        <v>66.25766871165645</v>
      </c>
      <c r="AA101" s="853">
        <f t="shared" si="24"/>
        <v>27.920245398773005</v>
      </c>
      <c r="AB101" s="854">
        <v>12</v>
      </c>
      <c r="AC101" s="833">
        <v>1.63</v>
      </c>
      <c r="AD101" s="833">
        <v>3.99</v>
      </c>
      <c r="AE101" s="833">
        <v>5.32</v>
      </c>
      <c r="AF101" s="833">
        <v>1.46</v>
      </c>
      <c r="AG101" s="833">
        <v>5.4</v>
      </c>
      <c r="AH101" s="833">
        <v>-44.5</v>
      </c>
      <c r="AI101" s="833">
        <v>7.1</v>
      </c>
      <c r="AJ101" s="833">
        <v>11.5</v>
      </c>
      <c r="AK101" s="833">
        <v>7.0000000000000009</v>
      </c>
      <c r="AL101" s="845">
        <v>892.71</v>
      </c>
      <c r="AM101" s="839">
        <v>1.4000000000000001</v>
      </c>
      <c r="AN101" s="833">
        <v>0.19</v>
      </c>
      <c r="AO101" s="711">
        <f t="shared" si="25"/>
        <v>-19.220460815630602</v>
      </c>
      <c r="AP101" s="712">
        <f t="shared" si="26"/>
        <v>8.699784583142403</v>
      </c>
      <c r="AQ101" s="855">
        <f t="shared" si="27"/>
        <v>34.59991461481291</v>
      </c>
      <c r="AR101" s="624">
        <f>INDEX(Historical!$C$7:$C$1259,MATCH(B101,Historical!$B$7:$B$1281,0))*IF(AH101="n/a",1.03,IF(AH101&lt;0,1.01,IF(AH101&gt;10,1.1,(1+AH101/100))))</f>
        <v>1.0706</v>
      </c>
      <c r="AS101" s="853">
        <f t="shared" si="28"/>
        <v>1.1466125999999999</v>
      </c>
      <c r="AT101" s="853">
        <f t="shared" si="32"/>
        <v>1.2268754819999999</v>
      </c>
      <c r="AU101" s="853">
        <f t="shared" si="32"/>
        <v>1.3127567657399999</v>
      </c>
      <c r="AV101" s="853">
        <f t="shared" si="32"/>
        <v>1.4046497393418</v>
      </c>
      <c r="AW101" s="624">
        <f t="shared" si="29"/>
        <v>6.1614945870817994</v>
      </c>
      <c r="AX101" s="719">
        <f t="shared" si="30"/>
        <v>13.538770791214677</v>
      </c>
      <c r="AY101" s="900">
        <v>0.93</v>
      </c>
      <c r="AZ101" s="839">
        <v>102.22</v>
      </c>
      <c r="BA101" s="839">
        <v>-7.95</v>
      </c>
      <c r="BB101" s="839">
        <v>16.61</v>
      </c>
      <c r="BC101" s="839">
        <v>47.33</v>
      </c>
      <c r="BE101" s="597">
        <v>2011</v>
      </c>
      <c r="BF101" s="865">
        <f t="shared" si="31"/>
        <v>0</v>
      </c>
      <c r="BG101" s="849">
        <v>0.6</v>
      </c>
    </row>
    <row r="102" spans="1:59" ht="11.25" customHeight="1" x14ac:dyDescent="0.2">
      <c r="A102" s="831" t="s">
        <v>1001</v>
      </c>
      <c r="B102" s="842" t="s">
        <v>1002</v>
      </c>
      <c r="C102" s="898" t="s">
        <v>153</v>
      </c>
      <c r="D102" s="898" t="s">
        <v>4282</v>
      </c>
      <c r="E102" s="705">
        <v>12</v>
      </c>
      <c r="F102" s="1153">
        <v>290</v>
      </c>
      <c r="G102" s="1150" t="s">
        <v>115</v>
      </c>
      <c r="H102" s="1150" t="s">
        <v>115</v>
      </c>
      <c r="I102" s="841">
        <v>63.13</v>
      </c>
      <c r="J102" s="624">
        <f t="shared" si="18"/>
        <v>3.1047045778552196</v>
      </c>
      <c r="K102" s="844">
        <v>0.49</v>
      </c>
      <c r="L102" s="854">
        <v>4</v>
      </c>
      <c r="M102" s="615">
        <f t="shared" si="19"/>
        <v>1.96</v>
      </c>
      <c r="N102" s="837" t="s">
        <v>139</v>
      </c>
      <c r="O102" s="706">
        <v>0.45</v>
      </c>
      <c r="P102" s="606">
        <v>44196</v>
      </c>
      <c r="Q102" s="606">
        <v>44228</v>
      </c>
      <c r="R102" s="615">
        <f t="shared" si="20"/>
        <v>8.888888888888884</v>
      </c>
      <c r="S102" s="673">
        <f>IF(INDEX(Historical!$D$7:$D$1257,MATCH(B102,Historical!$B$7:$B$1281,0))=0,"n/a",(INDEX(Historical!$C$7:$C$1259,MATCH(B102,Historical!$B$7:$B$1281,0))/INDEX(Historical!$D$7:$D$1257,MATCH(B102,Historical!$B$7:$B$1281,0))-1)*100)</f>
        <v>9.7560975609756184</v>
      </c>
      <c r="T102" s="673">
        <f>IF(INDEX(Historical!$F$7:$F$1250,MATCH(B102,Historical!$B$7:$B$1281,0))=0,"n/a",((INDEX(Historical!$C$7:$C$1259,MATCH(B102,Historical!$B$7:$B$1281,0))/INDEX(Historical!$F$7:$F$1250,MATCH(B102,Historical!$B$7:$B$1281,0)))^(1/3)-1)*100)</f>
        <v>4.8856246288386806</v>
      </c>
      <c r="U102" s="673">
        <f>IF(INDEX(Historical!$H$7:$H$1250,MATCH(B102,Historical!$B$7:$B$1281,0))=0,"n/a",((INDEX(Historical!$C$7:$C$1259,MATCH(B102,Historical!$B$7:$B$1281,0))/INDEX(Historical!$H$7:$H$1250,MATCH(B102,Historical!$B$7:$B$1281,0)))^(1/5)-1)*100)</f>
        <v>3.9925333043306255</v>
      </c>
      <c r="V102" s="673">
        <f>IF(INDEX(Historical!$O$7:$O$1250,MATCH(B102,Historical!$B$7:$B$1281,0))=0,"n/a",((INDEX(Historical!$C$7:$C$1259,MATCH(B102,Historical!$B$7:$B$1281,0))/INDEX(Historical!$O$7:$O$1250,MATCH(B102,Historical!$B$7:$B$1281,0)))^(1/10)-1)*100)</f>
        <v>3.4680474431194597</v>
      </c>
      <c r="W102" s="674">
        <f t="shared" si="21"/>
        <v>1.151233761882853</v>
      </c>
      <c r="X102" s="675" t="str">
        <f t="shared" si="22"/>
        <v>n/a</v>
      </c>
      <c r="Y102" s="634"/>
      <c r="Z102" s="624" t="str">
        <f t="shared" si="23"/>
        <v>n/a</v>
      </c>
      <c r="AA102" s="853" t="str">
        <f t="shared" si="24"/>
        <v>n/a</v>
      </c>
      <c r="AB102" s="854">
        <v>8</v>
      </c>
      <c r="AC102" s="833">
        <v>-4.0199999999999996</v>
      </c>
      <c r="AD102" s="833" t="s">
        <v>136</v>
      </c>
      <c r="AE102" s="833">
        <v>3.28</v>
      </c>
      <c r="AF102" s="833">
        <v>3.77</v>
      </c>
      <c r="AG102" s="833">
        <v>-19.3</v>
      </c>
      <c r="AH102" s="833">
        <v>-298.8</v>
      </c>
      <c r="AI102" s="833">
        <v>7.6</v>
      </c>
      <c r="AJ102" s="833">
        <v>-44.4</v>
      </c>
      <c r="AK102" s="833">
        <v>9.7000000000000011</v>
      </c>
      <c r="AL102" s="845">
        <v>139290</v>
      </c>
      <c r="AM102" s="839">
        <v>0.1</v>
      </c>
      <c r="AN102" s="833">
        <v>1.34</v>
      </c>
      <c r="AO102" s="711" t="str">
        <f t="shared" si="25"/>
        <v>n/a</v>
      </c>
      <c r="AP102" s="712">
        <f t="shared" si="26"/>
        <v>7.0972378821858451</v>
      </c>
      <c r="AQ102" s="855" t="str">
        <f t="shared" si="27"/>
        <v>n/a</v>
      </c>
      <c r="AR102" s="624">
        <f>INDEX(Historical!$C$7:$C$1259,MATCH(B102,Historical!$B$7:$B$1281,0))*IF(AH102="n/a",1.03,IF(AH102&lt;0,1.01,IF(AH102&gt;10,1.1,(1+AH102/100))))</f>
        <v>1.8180000000000001</v>
      </c>
      <c r="AS102" s="853">
        <f t="shared" si="28"/>
        <v>1.9561680000000001</v>
      </c>
      <c r="AT102" s="853">
        <f t="shared" si="32"/>
        <v>2.1459162960000002</v>
      </c>
      <c r="AU102" s="853">
        <f t="shared" si="32"/>
        <v>2.3540701767120003</v>
      </c>
      <c r="AV102" s="853">
        <f t="shared" si="32"/>
        <v>2.5824149838530643</v>
      </c>
      <c r="AW102" s="624">
        <f t="shared" si="29"/>
        <v>10.856569456565065</v>
      </c>
      <c r="AX102" s="719">
        <f t="shared" si="30"/>
        <v>17.197163720204443</v>
      </c>
      <c r="AY102" s="900">
        <v>0.62</v>
      </c>
      <c r="AZ102" s="839">
        <v>17.96</v>
      </c>
      <c r="BA102" s="839">
        <v>-6</v>
      </c>
      <c r="BB102" s="839">
        <v>1.9900000000000002</v>
      </c>
      <c r="BC102" s="839">
        <v>3.4299999999999997</v>
      </c>
      <c r="BE102" s="597">
        <v>2010</v>
      </c>
      <c r="BF102" s="865">
        <f t="shared" si="31"/>
        <v>0</v>
      </c>
      <c r="BG102" s="849">
        <v>-7.1999999999999993</v>
      </c>
    </row>
    <row r="103" spans="1:59" ht="11.25" customHeight="1" x14ac:dyDescent="0.2">
      <c r="A103" s="838" t="s">
        <v>463</v>
      </c>
      <c r="B103" s="842" t="s">
        <v>464</v>
      </c>
      <c r="C103" s="898" t="s">
        <v>108</v>
      </c>
      <c r="D103" s="898" t="s">
        <v>4272</v>
      </c>
      <c r="E103" s="705">
        <v>16</v>
      </c>
      <c r="F103" s="1153">
        <v>244</v>
      </c>
      <c r="G103" s="1153" t="s">
        <v>37</v>
      </c>
      <c r="H103" s="1153" t="s">
        <v>37</v>
      </c>
      <c r="I103" s="841">
        <v>89.32</v>
      </c>
      <c r="J103" s="624">
        <f t="shared" si="18"/>
        <v>2.3287057769816393</v>
      </c>
      <c r="K103" s="844">
        <v>0.52</v>
      </c>
      <c r="L103" s="854">
        <v>4</v>
      </c>
      <c r="M103" s="615">
        <f t="shared" si="19"/>
        <v>2.08</v>
      </c>
      <c r="N103" s="837" t="s">
        <v>465</v>
      </c>
      <c r="O103" s="706">
        <v>0.51</v>
      </c>
      <c r="P103" s="606">
        <v>44148</v>
      </c>
      <c r="Q103" s="606">
        <v>44159</v>
      </c>
      <c r="R103" s="615">
        <f t="shared" si="20"/>
        <v>1.9607843137254919</v>
      </c>
      <c r="S103" s="673">
        <f>IF(INDEX(Historical!$D$7:$D$1257,MATCH(B103,Historical!$B$7:$B$1281,0))=0,"n/a",(INDEX(Historical!$C$7:$C$1259,MATCH(B103,Historical!$B$7:$B$1281,0))/INDEX(Historical!$D$7:$D$1257,MATCH(B103,Historical!$B$7:$B$1281,0))-1)*100)</f>
        <v>1.990049751243772</v>
      </c>
      <c r="T103" s="673">
        <f>IF(INDEX(Historical!$F$7:$F$1250,MATCH(B103,Historical!$B$7:$B$1281,0))=0,"n/a",((INDEX(Historical!$C$7:$C$1259,MATCH(B103,Historical!$B$7:$B$1281,0))/INDEX(Historical!$F$7:$F$1250,MATCH(B103,Historical!$B$7:$B$1281,0)))^(1/3)-1)*100)</f>
        <v>5.0171427912237609</v>
      </c>
      <c r="U103" s="673">
        <f>IF(INDEX(Historical!$H$7:$H$1250,MATCH(B103,Historical!$B$7:$B$1281,0))=0,"n/a",((INDEX(Historical!$C$7:$C$1259,MATCH(B103,Historical!$B$7:$B$1281,0))/INDEX(Historical!$H$7:$H$1250,MATCH(B103,Historical!$B$7:$B$1281,0)))^(1/5)-1)*100)</f>
        <v>3.9377787480696425</v>
      </c>
      <c r="V103" s="673">
        <f>IF(INDEX(Historical!$O$7:$O$1250,MATCH(B103,Historical!$B$7:$B$1281,0))=0,"n/a",((INDEX(Historical!$C$7:$C$1259,MATCH(B103,Historical!$B$7:$B$1281,0))/INDEX(Historical!$O$7:$O$1250,MATCH(B103,Historical!$B$7:$B$1281,0)))^(1/10)-1)*100)</f>
        <v>7.5503595590436845</v>
      </c>
      <c r="W103" s="674">
        <f t="shared" si="21"/>
        <v>0.52153526163572461</v>
      </c>
      <c r="X103" s="675">
        <f t="shared" si="22"/>
        <v>0.49222234350870531</v>
      </c>
      <c r="Y103" s="843"/>
      <c r="Z103" s="624">
        <f t="shared" si="23"/>
        <v>33.548387096774199</v>
      </c>
      <c r="AA103" s="853">
        <f t="shared" si="24"/>
        <v>14.406451612903224</v>
      </c>
      <c r="AB103" s="854">
        <v>12</v>
      </c>
      <c r="AC103" s="833">
        <v>6.2</v>
      </c>
      <c r="AD103" s="833">
        <v>2.1</v>
      </c>
      <c r="AE103" s="833">
        <v>4.91</v>
      </c>
      <c r="AF103" s="833">
        <v>1.2</v>
      </c>
      <c r="AG103" s="833">
        <v>8.4</v>
      </c>
      <c r="AH103" s="833">
        <v>-11.899999999999999</v>
      </c>
      <c r="AI103" s="833">
        <v>-6.3100000000000005</v>
      </c>
      <c r="AJ103" s="833">
        <v>8</v>
      </c>
      <c r="AK103" s="833">
        <v>7.0000000000000009</v>
      </c>
      <c r="AL103" s="845">
        <v>6230</v>
      </c>
      <c r="AM103" s="839">
        <v>0.70000000000000007</v>
      </c>
      <c r="AN103" s="833">
        <v>0.37</v>
      </c>
      <c r="AO103" s="711">
        <f t="shared" si="25"/>
        <v>-8.139967087851943</v>
      </c>
      <c r="AP103" s="712">
        <f t="shared" si="26"/>
        <v>6.2664845250512817</v>
      </c>
      <c r="AQ103" s="855">
        <f t="shared" si="27"/>
        <v>-12.344761364679114</v>
      </c>
      <c r="AR103" s="624">
        <f>INDEX(Historical!$C$7:$C$1259,MATCH(B103,Historical!$B$7:$B$1281,0))*IF(AH103="n/a",1.03,IF(AH103&lt;0,1.01,IF(AH103&gt;10,1.1,(1+AH103/100))))</f>
        <v>2.0705</v>
      </c>
      <c r="AS103" s="853">
        <f t="shared" si="28"/>
        <v>2.091205</v>
      </c>
      <c r="AT103" s="853">
        <f t="shared" si="32"/>
        <v>2.2375893499999999</v>
      </c>
      <c r="AU103" s="853">
        <f t="shared" si="32"/>
        <v>2.3942206045000001</v>
      </c>
      <c r="AV103" s="853">
        <f t="shared" si="32"/>
        <v>2.5618160468150002</v>
      </c>
      <c r="AW103" s="624">
        <f t="shared" si="29"/>
        <v>11.355331001315001</v>
      </c>
      <c r="AX103" s="719">
        <f t="shared" si="30"/>
        <v>12.713088895336993</v>
      </c>
      <c r="AY103" s="900">
        <v>1.52</v>
      </c>
      <c r="AZ103" s="839">
        <v>136.32999999999998</v>
      </c>
      <c r="BA103" s="839">
        <v>-9.73</v>
      </c>
      <c r="BB103" s="839">
        <v>3.35</v>
      </c>
      <c r="BC103" s="839">
        <v>33.1</v>
      </c>
      <c r="BE103" s="597">
        <v>2005</v>
      </c>
      <c r="BF103" s="865">
        <f t="shared" si="31"/>
        <v>1</v>
      </c>
      <c r="BG103" s="849">
        <v>0.89999999999999991</v>
      </c>
    </row>
    <row r="104" spans="1:59" ht="11.25" customHeight="1" x14ac:dyDescent="0.2">
      <c r="A104" s="847" t="s">
        <v>973</v>
      </c>
      <c r="B104" s="842" t="s">
        <v>974</v>
      </c>
      <c r="C104" s="898" t="s">
        <v>108</v>
      </c>
      <c r="D104" s="898" t="s">
        <v>4272</v>
      </c>
      <c r="E104" s="705">
        <v>9</v>
      </c>
      <c r="F104" s="1153">
        <v>518</v>
      </c>
      <c r="G104" s="1150" t="s">
        <v>106</v>
      </c>
      <c r="H104" s="1150" t="s">
        <v>106</v>
      </c>
      <c r="I104" s="841">
        <v>27.6</v>
      </c>
      <c r="J104" s="624">
        <f t="shared" si="18"/>
        <v>2.6086956521739131</v>
      </c>
      <c r="K104" s="844">
        <v>0.18</v>
      </c>
      <c r="L104" s="854">
        <v>4</v>
      </c>
      <c r="M104" s="615">
        <f t="shared" si="19"/>
        <v>0.72</v>
      </c>
      <c r="N104" s="837" t="s">
        <v>963</v>
      </c>
      <c r="O104" s="706">
        <v>0.17499999999999999</v>
      </c>
      <c r="P104" s="606">
        <v>44237</v>
      </c>
      <c r="Q104" s="606">
        <v>44245</v>
      </c>
      <c r="R104" s="615">
        <f t="shared" si="20"/>
        <v>2.8571428571428599</v>
      </c>
      <c r="S104" s="673">
        <f>IF(INDEX(Historical!$D$7:$D$1257,MATCH(B104,Historical!$B$7:$B$1281,0))=0,"n/a",(INDEX(Historical!$C$7:$C$1259,MATCH(B104,Historical!$B$7:$B$1281,0))/INDEX(Historical!$D$7:$D$1257,MATCH(B104,Historical!$B$7:$B$1281,0))-1)*100)</f>
        <v>9.375</v>
      </c>
      <c r="T104" s="673">
        <f>IF(INDEX(Historical!$F$7:$F$1250,MATCH(B104,Historical!$B$7:$B$1281,0))=0,"n/a",((INDEX(Historical!$C$7:$C$1259,MATCH(B104,Historical!$B$7:$B$1281,0))/INDEX(Historical!$F$7:$F$1250,MATCH(B104,Historical!$B$7:$B$1281,0)))^(1/3)-1)*100)</f>
        <v>7.7217345015941685</v>
      </c>
      <c r="U104" s="673">
        <f>IF(INDEX(Historical!$H$7:$H$1250,MATCH(B104,Historical!$B$7:$B$1281,0))=0,"n/a",((INDEX(Historical!$C$7:$C$1259,MATCH(B104,Historical!$B$7:$B$1281,0))/INDEX(Historical!$H$7:$H$1250,MATCH(B104,Historical!$B$7:$B$1281,0)))^(1/5)-1)*100)</f>
        <v>11.842691472014465</v>
      </c>
      <c r="V104" s="673" t="str">
        <f>IF(INDEX(Historical!$O$7:$O$1250,MATCH(B104,Historical!$B$7:$B$1281,0))=0,"n/a",((INDEX(Historical!$C$7:$C$1259,MATCH(B104,Historical!$B$7:$B$1281,0))/INDEX(Historical!$O$7:$O$1250,MATCH(B104,Historical!$B$7:$B$1281,0)))^(1/10)-1)*100)</f>
        <v>n/a</v>
      </c>
      <c r="W104" s="674" t="str">
        <f t="shared" si="21"/>
        <v>n/a</v>
      </c>
      <c r="X104" s="675" t="str">
        <f t="shared" si="22"/>
        <v>n/a</v>
      </c>
      <c r="Y104" s="843"/>
      <c r="Z104" s="624" t="str">
        <f t="shared" si="23"/>
        <v>n/a</v>
      </c>
      <c r="AA104" s="853" t="str">
        <f t="shared" si="24"/>
        <v>n/a</v>
      </c>
      <c r="AB104" s="854">
        <v>12</v>
      </c>
      <c r="AC104" s="833" t="s">
        <v>136</v>
      </c>
      <c r="AD104" s="833" t="s">
        <v>136</v>
      </c>
      <c r="AE104" s="833" t="s">
        <v>136</v>
      </c>
      <c r="AF104" s="833" t="s">
        <v>136</v>
      </c>
      <c r="AG104" s="833" t="s">
        <v>136</v>
      </c>
      <c r="AH104" s="833" t="s">
        <v>136</v>
      </c>
      <c r="AI104" s="833" t="s">
        <v>136</v>
      </c>
      <c r="AJ104" s="833" t="s">
        <v>136</v>
      </c>
      <c r="AK104" s="833" t="s">
        <v>136</v>
      </c>
      <c r="AL104" s="845" t="s">
        <v>136</v>
      </c>
      <c r="AM104" s="839" t="s">
        <v>136</v>
      </c>
      <c r="AN104" s="833" t="s">
        <v>136</v>
      </c>
      <c r="AO104" s="711" t="str">
        <f t="shared" si="25"/>
        <v>n/a</v>
      </c>
      <c r="AP104" s="712">
        <f t="shared" si="26"/>
        <v>14.451387124188379</v>
      </c>
      <c r="AQ104" s="855" t="str">
        <f t="shared" si="27"/>
        <v>n/a</v>
      </c>
      <c r="AR104" s="624">
        <f>INDEX(Historical!$C$7:$C$1259,MATCH(B104,Historical!$B$7:$B$1281,0))*IF(AH104="n/a",1.03,IF(AH104&lt;0,1.01,IF(AH104&gt;10,1.1,(1+AH104/100))))</f>
        <v>0.72099999999999997</v>
      </c>
      <c r="AS104" s="853">
        <f t="shared" si="28"/>
        <v>0.74263000000000001</v>
      </c>
      <c r="AT104" s="853">
        <f t="shared" si="32"/>
        <v>0.7649089</v>
      </c>
      <c r="AU104" s="853">
        <f t="shared" si="32"/>
        <v>0.78785616700000005</v>
      </c>
      <c r="AV104" s="853">
        <f t="shared" si="32"/>
        <v>0.81149185201000007</v>
      </c>
      <c r="AW104" s="624">
        <f t="shared" si="29"/>
        <v>3.8278869190100004</v>
      </c>
      <c r="AX104" s="719">
        <f t="shared" si="30"/>
        <v>13.869155503659423</v>
      </c>
      <c r="AY104" s="900" t="s">
        <v>136</v>
      </c>
      <c r="AZ104" s="839" t="s">
        <v>136</v>
      </c>
      <c r="BA104" s="839" t="s">
        <v>136</v>
      </c>
      <c r="BB104" s="839" t="s">
        <v>136</v>
      </c>
      <c r="BC104" s="839" t="s">
        <v>136</v>
      </c>
      <c r="BD104" s="874" t="s">
        <v>4199</v>
      </c>
      <c r="BE104" s="597">
        <v>2013</v>
      </c>
      <c r="BF104" s="865">
        <f t="shared" si="31"/>
        <v>0</v>
      </c>
      <c r="BG104" s="849" t="s">
        <v>136</v>
      </c>
    </row>
    <row r="105" spans="1:59" s="744" customFormat="1" ht="11.25" customHeight="1" x14ac:dyDescent="0.2">
      <c r="A105" s="895" t="s">
        <v>4448</v>
      </c>
      <c r="B105" s="751" t="s">
        <v>4424</v>
      </c>
      <c r="C105" s="898" t="s">
        <v>108</v>
      </c>
      <c r="D105" s="898" t="s">
        <v>4272</v>
      </c>
      <c r="E105" s="727">
        <v>6</v>
      </c>
      <c r="F105" s="1153">
        <v>679</v>
      </c>
      <c r="G105" s="1152" t="s">
        <v>106</v>
      </c>
      <c r="H105" s="1152" t="s">
        <v>106</v>
      </c>
      <c r="I105" s="728">
        <v>70.319999999999993</v>
      </c>
      <c r="J105" s="729">
        <f t="shared" si="18"/>
        <v>2.2753128555176341</v>
      </c>
      <c r="K105" s="730">
        <v>0.4</v>
      </c>
      <c r="L105" s="731">
        <v>4</v>
      </c>
      <c r="M105" s="732">
        <f t="shared" si="19"/>
        <v>1.6</v>
      </c>
      <c r="N105" s="733" t="s">
        <v>4443</v>
      </c>
      <c r="O105" s="734">
        <v>0.3</v>
      </c>
      <c r="P105" s="1097">
        <v>43908</v>
      </c>
      <c r="Q105" s="1097">
        <v>43922</v>
      </c>
      <c r="R105" s="732">
        <f t="shared" si="20"/>
        <v>33.33333333333335</v>
      </c>
      <c r="S105" s="673">
        <f>IF(INDEX(Historical!$D$7:$D$1257,MATCH(B105,Historical!$B$7:$B$1281,0))=0,"n/a",(INDEX(Historical!$C$7:$C$1259,MATCH(B105,Historical!$B$7:$B$1281,0))/INDEX(Historical!$D$7:$D$1257,MATCH(B105,Historical!$B$7:$B$1281,0))-1)*100)</f>
        <v>25</v>
      </c>
      <c r="T105" s="673">
        <f>IF(INDEX(Historical!$F$7:$F$1250,MATCH(B105,Historical!$B$7:$B$1281,0))=0,"n/a",((INDEX(Historical!$C$7:$C$1259,MATCH(B105,Historical!$B$7:$B$1281,0))/INDEX(Historical!$F$7:$F$1250,MATCH(B105,Historical!$B$7:$B$1281,0)))^(1/3)-1)*100)</f>
        <v>14.471424255333186</v>
      </c>
      <c r="U105" s="673">
        <f>IF(INDEX(Historical!$H$7:$H$1250,MATCH(B105,Historical!$B$7:$B$1281,0))=0,"n/a",((INDEX(Historical!$C$7:$C$1259,MATCH(B105,Historical!$B$7:$B$1281,0))/INDEX(Historical!$H$7:$H$1250,MATCH(B105,Historical!$B$7:$B$1281,0)))^(1/5)-1)*100)</f>
        <v>37.972966146121493</v>
      </c>
      <c r="V105" s="673" t="str">
        <f>IF(INDEX(Historical!$O$7:$O$1250,MATCH(B105,Historical!$B$7:$B$1281,0))=0,"n/a",((INDEX(Historical!$C$7:$C$1259,MATCH(B105,Historical!$B$7:$B$1281,0))/INDEX(Historical!$O$7:$O$1250,MATCH(B105,Historical!$B$7:$B$1281,0)))^(1/10)-1)*100)</f>
        <v>n/a</v>
      </c>
      <c r="W105" s="674" t="str">
        <f t="shared" si="21"/>
        <v>n/a</v>
      </c>
      <c r="X105" s="675" t="str">
        <f t="shared" si="22"/>
        <v>n/a</v>
      </c>
      <c r="Y105" s="745"/>
      <c r="Z105" s="729">
        <f t="shared" si="23"/>
        <v>26.755852842809364</v>
      </c>
      <c r="AA105" s="736">
        <f t="shared" si="24"/>
        <v>11.759197324414714</v>
      </c>
      <c r="AB105" s="731">
        <v>12</v>
      </c>
      <c r="AC105" s="737">
        <v>5.98</v>
      </c>
      <c r="AD105" s="737">
        <v>2.39</v>
      </c>
      <c r="AE105" s="737">
        <v>2.81</v>
      </c>
      <c r="AF105" s="737">
        <v>1</v>
      </c>
      <c r="AG105" s="737">
        <v>8.6999999999999993</v>
      </c>
      <c r="AH105" s="737">
        <v>-14.7</v>
      </c>
      <c r="AI105" s="737">
        <v>1.35</v>
      </c>
      <c r="AJ105" s="737">
        <v>-7.3999999999999995</v>
      </c>
      <c r="AK105" s="737">
        <v>5</v>
      </c>
      <c r="AL105" s="738">
        <v>5890</v>
      </c>
      <c r="AM105" s="739">
        <v>1.5</v>
      </c>
      <c r="AN105" s="737">
        <v>0.14000000000000001</v>
      </c>
      <c r="AO105" s="740">
        <f t="shared" si="25"/>
        <v>28.489081677224412</v>
      </c>
      <c r="AP105" s="741">
        <f t="shared" si="26"/>
        <v>40.248279001639126</v>
      </c>
      <c r="AQ105" s="742">
        <f t="shared" si="27"/>
        <v>-27.706778174146262</v>
      </c>
      <c r="AR105" s="624">
        <f>INDEX(Historical!$C$7:$C$1259,MATCH(B105,Historical!$B$7:$B$1281,0))*IF(AH105="n/a",1.03,IF(AH105&lt;0,1.01,IF(AH105&gt;10,1.1,(1+AH105/100))))</f>
        <v>1.5150000000000001</v>
      </c>
      <c r="AS105" s="736">
        <f t="shared" si="28"/>
        <v>1.5354525000000003</v>
      </c>
      <c r="AT105" s="736">
        <f t="shared" si="32"/>
        <v>1.6122251250000004</v>
      </c>
      <c r="AU105" s="736">
        <f t="shared" si="32"/>
        <v>1.6928363812500005</v>
      </c>
      <c r="AV105" s="736">
        <f t="shared" si="32"/>
        <v>1.7774782003125005</v>
      </c>
      <c r="AW105" s="729">
        <f t="shared" si="29"/>
        <v>8.132992206562502</v>
      </c>
      <c r="AX105" s="743">
        <f t="shared" si="30"/>
        <v>11.565688575885243</v>
      </c>
      <c r="AY105" s="901">
        <v>1.26</v>
      </c>
      <c r="AZ105" s="739">
        <v>125.31000000000002</v>
      </c>
      <c r="BA105" s="739">
        <v>-6.4399999999999995</v>
      </c>
      <c r="BB105" s="739">
        <v>6.9599999999999991</v>
      </c>
      <c r="BC105" s="739">
        <v>44.39</v>
      </c>
      <c r="BD105" s="875"/>
      <c r="BE105" s="597">
        <v>2015</v>
      </c>
      <c r="BF105" s="865">
        <f t="shared" si="31"/>
        <v>0</v>
      </c>
      <c r="BG105" s="793">
        <v>0.8</v>
      </c>
    </row>
    <row r="106" spans="1:59" ht="11.25" customHeight="1" x14ac:dyDescent="0.2">
      <c r="A106" s="847" t="s">
        <v>1009</v>
      </c>
      <c r="B106" s="842" t="s">
        <v>1010</v>
      </c>
      <c r="C106" s="898" t="s">
        <v>4253</v>
      </c>
      <c r="D106" s="898" t="s">
        <v>4283</v>
      </c>
      <c r="E106" s="705">
        <v>8</v>
      </c>
      <c r="F106" s="1153">
        <v>563</v>
      </c>
      <c r="G106" s="1095" t="s">
        <v>106</v>
      </c>
      <c r="H106" s="1095" t="s">
        <v>106</v>
      </c>
      <c r="I106" s="841">
        <v>17.79</v>
      </c>
      <c r="J106" s="624">
        <f t="shared" si="18"/>
        <v>7.4761101742551999</v>
      </c>
      <c r="K106" s="844">
        <v>0.33250000000000002</v>
      </c>
      <c r="L106" s="854">
        <v>4</v>
      </c>
      <c r="M106" s="615">
        <f t="shared" si="19"/>
        <v>1.33</v>
      </c>
      <c r="N106" s="837" t="s">
        <v>151</v>
      </c>
      <c r="O106" s="706">
        <v>0.33</v>
      </c>
      <c r="P106" s="904">
        <v>43888</v>
      </c>
      <c r="Q106" s="904">
        <v>43921</v>
      </c>
      <c r="R106" s="615">
        <f t="shared" si="20"/>
        <v>0.75757575757575824</v>
      </c>
      <c r="S106" s="673">
        <f>IF(INDEX(Historical!$D$7:$D$1257,MATCH(B106,Historical!$B$7:$B$1281,0))=0,"n/a",(INDEX(Historical!$C$7:$C$1259,MATCH(B106,Historical!$B$7:$B$1281,0))/INDEX(Historical!$D$7:$D$1257,MATCH(B106,Historical!$B$7:$B$1281,0))-1)*100)</f>
        <v>0.7575757575757569</v>
      </c>
      <c r="T106" s="673">
        <f>IF(INDEX(Historical!$F$7:$F$1250,MATCH(B106,Historical!$B$7:$B$1281,0))=0,"n/a",((INDEX(Historical!$C$7:$C$1259,MATCH(B106,Historical!$B$7:$B$1281,0))/INDEX(Historical!$F$7:$F$1250,MATCH(B106,Historical!$B$7:$B$1281,0)))^(1/3)-1)*100)</f>
        <v>4.0694384665429961</v>
      </c>
      <c r="U106" s="673">
        <f>IF(INDEX(Historical!$H$7:$H$1250,MATCH(B106,Historical!$B$7:$B$1281,0))=0,"n/a",((INDEX(Historical!$C$7:$C$1259,MATCH(B106,Historical!$B$7:$B$1281,0))/INDEX(Historical!$H$7:$H$1250,MATCH(B106,Historical!$B$7:$B$1281,0)))^(1/5)-1)*100)</f>
        <v>4.642752601986877</v>
      </c>
      <c r="V106" s="673" t="str">
        <f>IF(INDEX(Historical!$O$7:$O$1250,MATCH(B106,Historical!$B$7:$B$1281,0))=0,"n/a",((INDEX(Historical!$C$7:$C$1259,MATCH(B106,Historical!$B$7:$B$1281,0))/INDEX(Historical!$O$7:$O$1250,MATCH(B106,Historical!$B$7:$B$1281,0)))^(1/10)-1)*100)</f>
        <v>n/a</v>
      </c>
      <c r="W106" s="674" t="str">
        <f t="shared" si="21"/>
        <v>n/a</v>
      </c>
      <c r="X106" s="675" t="str">
        <f t="shared" si="22"/>
        <v>n/a</v>
      </c>
      <c r="Y106" s="842" t="s">
        <v>472</v>
      </c>
      <c r="Z106" s="624" t="str">
        <f t="shared" si="23"/>
        <v>n/a</v>
      </c>
      <c r="AA106" s="853" t="str">
        <f t="shared" si="24"/>
        <v>n/a</v>
      </c>
      <c r="AB106" s="854">
        <v>12</v>
      </c>
      <c r="AC106" s="833">
        <v>-2.39</v>
      </c>
      <c r="AD106" s="833" t="s">
        <v>136</v>
      </c>
      <c r="AE106" s="833">
        <v>2.5499999999999998</v>
      </c>
      <c r="AF106" s="833">
        <v>0.77</v>
      </c>
      <c r="AG106" s="833">
        <v>-10.100000000000001</v>
      </c>
      <c r="AH106" s="833">
        <v>-226.79999999999998</v>
      </c>
      <c r="AI106" s="833">
        <v>472</v>
      </c>
      <c r="AJ106" s="833">
        <v>-21.6</v>
      </c>
      <c r="AK106" s="833" t="s">
        <v>136</v>
      </c>
      <c r="AL106" s="845">
        <v>16840</v>
      </c>
      <c r="AM106" s="839">
        <v>0.84</v>
      </c>
      <c r="AN106" s="833">
        <v>4.8099999999999996</v>
      </c>
      <c r="AO106" s="711" t="str">
        <f t="shared" si="25"/>
        <v>n/a</v>
      </c>
      <c r="AP106" s="712">
        <f t="shared" si="26"/>
        <v>12.118862776242077</v>
      </c>
      <c r="AQ106" s="855" t="str">
        <f t="shared" si="27"/>
        <v>n/a</v>
      </c>
      <c r="AR106" s="624">
        <f>INDEX(Historical!$C$7:$C$1259,MATCH(B106,Historical!$B$7:$B$1281,0))*IF(AH106="n/a",1.03,IF(AH106&lt;0,1.01,IF(AH106&gt;10,1.1,(1+AH106/100))))</f>
        <v>1.3433000000000002</v>
      </c>
      <c r="AS106" s="853">
        <f t="shared" si="28"/>
        <v>1.4776300000000002</v>
      </c>
      <c r="AT106" s="853">
        <f t="shared" si="32"/>
        <v>1.5219589000000002</v>
      </c>
      <c r="AU106" s="853">
        <f t="shared" si="32"/>
        <v>1.5676176670000004</v>
      </c>
      <c r="AV106" s="853">
        <f t="shared" si="32"/>
        <v>1.6146461970100003</v>
      </c>
      <c r="AW106" s="624">
        <f t="shared" si="29"/>
        <v>7.5251527640100022</v>
      </c>
      <c r="AX106" s="719">
        <f t="shared" si="30"/>
        <v>42.299903114165275</v>
      </c>
      <c r="AY106" s="900">
        <v>1.41</v>
      </c>
      <c r="AZ106" s="839">
        <v>150.56</v>
      </c>
      <c r="BA106" s="839">
        <v>-2.63</v>
      </c>
      <c r="BB106" s="839">
        <v>1.46</v>
      </c>
      <c r="BC106" s="839">
        <v>25.169999999999998</v>
      </c>
      <c r="BE106" s="597">
        <v>2013</v>
      </c>
      <c r="BF106" s="865">
        <f t="shared" si="31"/>
        <v>0</v>
      </c>
      <c r="BG106" s="849">
        <v>-1.0999999999999999</v>
      </c>
    </row>
    <row r="107" spans="1:59" ht="11.25" customHeight="1" x14ac:dyDescent="0.2">
      <c r="A107" s="838" t="s">
        <v>468</v>
      </c>
      <c r="B107" s="842" t="s">
        <v>469</v>
      </c>
      <c r="C107" s="898" t="s">
        <v>4126</v>
      </c>
      <c r="D107" s="898" t="s">
        <v>4259</v>
      </c>
      <c r="E107" s="705">
        <v>14</v>
      </c>
      <c r="F107" s="1153">
        <v>260</v>
      </c>
      <c r="G107" s="1150" t="s">
        <v>106</v>
      </c>
      <c r="H107" s="1150" t="s">
        <v>106</v>
      </c>
      <c r="I107" s="841">
        <v>153.1</v>
      </c>
      <c r="J107" s="624">
        <f t="shared" si="18"/>
        <v>1.5022860875244939</v>
      </c>
      <c r="K107" s="844">
        <v>0.57499999999999996</v>
      </c>
      <c r="L107" s="854">
        <v>4</v>
      </c>
      <c r="M107" s="615">
        <f t="shared" si="19"/>
        <v>2.2999999999999998</v>
      </c>
      <c r="N107" s="837" t="s">
        <v>188</v>
      </c>
      <c r="O107" s="706">
        <v>0.54</v>
      </c>
      <c r="P107" s="606">
        <v>44088</v>
      </c>
      <c r="Q107" s="606">
        <v>44109</v>
      </c>
      <c r="R107" s="615">
        <f t="shared" si="20"/>
        <v>6.4814814814814659</v>
      </c>
      <c r="S107" s="673">
        <f>IF(INDEX(Historical!$D$7:$D$1257,MATCH(B107,Historical!$B$7:$B$1281,0))=0,"n/a",(INDEX(Historical!$C$7:$C$1259,MATCH(B107,Historical!$B$7:$B$1281,0))/INDEX(Historical!$D$7:$D$1257,MATCH(B107,Historical!$B$7:$B$1281,0))-1)*100)</f>
        <v>10.02506265664158</v>
      </c>
      <c r="T107" s="673">
        <f>IF(INDEX(Historical!$F$7:$F$1250,MATCH(B107,Historical!$B$7:$B$1281,0))=0,"n/a",((INDEX(Historical!$C$7:$C$1259,MATCH(B107,Historical!$B$7:$B$1281,0))/INDEX(Historical!$F$7:$F$1250,MATCH(B107,Historical!$B$7:$B$1281,0)))^(1/3)-1)*100)</f>
        <v>17.444245750445031</v>
      </c>
      <c r="U107" s="673">
        <f>IF(INDEX(Historical!$H$7:$H$1250,MATCH(B107,Historical!$B$7:$B$1281,0))=0,"n/a",((INDEX(Historical!$C$7:$C$1259,MATCH(B107,Historical!$B$7:$B$1281,0))/INDEX(Historical!$H$7:$H$1250,MATCH(B107,Historical!$B$7:$B$1281,0)))^(1/5)-1)*100)</f>
        <v>14.609946330448853</v>
      </c>
      <c r="V107" s="673">
        <f>IF(INDEX(Historical!$O$7:$O$1250,MATCH(B107,Historical!$B$7:$B$1281,0))=0,"n/a",((INDEX(Historical!$C$7:$C$1259,MATCH(B107,Historical!$B$7:$B$1281,0))/INDEX(Historical!$O$7:$O$1250,MATCH(B107,Historical!$B$7:$B$1281,0)))^(1/10)-1)*100)</f>
        <v>14.434234002808299</v>
      </c>
      <c r="W107" s="674">
        <f t="shared" si="21"/>
        <v>1.0121733046316395</v>
      </c>
      <c r="X107" s="675">
        <f t="shared" si="22"/>
        <v>1.2929156044645003</v>
      </c>
      <c r="Y107" s="842"/>
      <c r="Z107" s="624">
        <f t="shared" si="23"/>
        <v>51.918735891647863</v>
      </c>
      <c r="AA107" s="853">
        <f t="shared" si="24"/>
        <v>34.559819413092555</v>
      </c>
      <c r="AB107" s="854">
        <v>12</v>
      </c>
      <c r="AC107" s="833">
        <v>4.43</v>
      </c>
      <c r="AD107" s="833">
        <v>3.45</v>
      </c>
      <c r="AE107" s="833">
        <v>3.65</v>
      </c>
      <c r="AF107" s="833">
        <v>12.35</v>
      </c>
      <c r="AG107" s="833">
        <v>38.4</v>
      </c>
      <c r="AH107" s="833">
        <v>-2.7</v>
      </c>
      <c r="AI107" s="833">
        <v>8.8800000000000008</v>
      </c>
      <c r="AJ107" s="833">
        <v>11.3</v>
      </c>
      <c r="AK107" s="833">
        <v>10</v>
      </c>
      <c r="AL107" s="845">
        <v>17110</v>
      </c>
      <c r="AM107" s="839">
        <v>0.5</v>
      </c>
      <c r="AN107" s="833">
        <v>1.23</v>
      </c>
      <c r="AO107" s="711">
        <f t="shared" si="25"/>
        <v>-18.44758699511921</v>
      </c>
      <c r="AP107" s="712">
        <f t="shared" si="26"/>
        <v>16.112232417973345</v>
      </c>
      <c r="AQ107" s="855">
        <f t="shared" si="27"/>
        <v>335.53990492092709</v>
      </c>
      <c r="AR107" s="624">
        <f>INDEX(Historical!$C$7:$C$1259,MATCH(B107,Historical!$B$7:$B$1281,0))*IF(AH107="n/a",1.03,IF(AH107&lt;0,1.01,IF(AH107&gt;10,1.1,(1+AH107/100))))</f>
        <v>2.2169499999999998</v>
      </c>
      <c r="AS107" s="853">
        <f t="shared" si="28"/>
        <v>2.4138151599999995</v>
      </c>
      <c r="AT107" s="853">
        <f t="shared" ref="AT107:AV126" si="33">IF($AK107="n/a",1.03*AS107,IF($AK107&lt;0,1.01*AS107,IF($AK107&gt;10,1.1*AS107,(1+$AK107/100)*AS107)))</f>
        <v>2.6551966759999996</v>
      </c>
      <c r="AU107" s="853">
        <f t="shared" si="33"/>
        <v>2.9207163435999997</v>
      </c>
      <c r="AV107" s="853">
        <f t="shared" si="33"/>
        <v>3.2127879779599997</v>
      </c>
      <c r="AW107" s="624">
        <f t="shared" si="29"/>
        <v>13.419466157559997</v>
      </c>
      <c r="AX107" s="719">
        <f t="shared" si="30"/>
        <v>8.7651640480470263</v>
      </c>
      <c r="AY107" s="900">
        <v>0.88</v>
      </c>
      <c r="AZ107" s="839">
        <v>69.959999999999994</v>
      </c>
      <c r="BA107" s="839">
        <v>-3.32</v>
      </c>
      <c r="BB107" s="839">
        <v>4.66</v>
      </c>
      <c r="BC107" s="839">
        <v>8.6199999999999992</v>
      </c>
      <c r="BE107" s="597">
        <v>2007</v>
      </c>
      <c r="BF107" s="865">
        <f t="shared" si="31"/>
        <v>1</v>
      </c>
      <c r="BG107" s="849">
        <v>10.7</v>
      </c>
    </row>
    <row r="108" spans="1:59" ht="11.25" customHeight="1" x14ac:dyDescent="0.2">
      <c r="A108" s="838" t="s">
        <v>158</v>
      </c>
      <c r="B108" s="842" t="s">
        <v>159</v>
      </c>
      <c r="C108" s="898" t="s">
        <v>112</v>
      </c>
      <c r="D108" s="898" t="s">
        <v>4256</v>
      </c>
      <c r="E108" s="705">
        <v>35</v>
      </c>
      <c r="F108" s="1153">
        <v>77</v>
      </c>
      <c r="G108" s="1094" t="s">
        <v>37</v>
      </c>
      <c r="H108" s="1094" t="s">
        <v>37</v>
      </c>
      <c r="I108" s="833">
        <v>53.45</v>
      </c>
      <c r="J108" s="624">
        <f t="shared" si="18"/>
        <v>1.646398503274088</v>
      </c>
      <c r="K108" s="851">
        <v>0.22</v>
      </c>
      <c r="L108" s="854">
        <v>4</v>
      </c>
      <c r="M108" s="615">
        <f t="shared" si="19"/>
        <v>0.88</v>
      </c>
      <c r="N108" s="837" t="s">
        <v>160</v>
      </c>
      <c r="O108" s="707">
        <v>0.2175</v>
      </c>
      <c r="P108" s="606">
        <v>44112</v>
      </c>
      <c r="Q108" s="606">
        <v>44134</v>
      </c>
      <c r="R108" s="615">
        <f t="shared" si="20"/>
        <v>1.1494252873563229</v>
      </c>
      <c r="S108" s="673">
        <f>IF(INDEX(Historical!$D$7:$D$1257,MATCH(B108,Historical!$B$7:$B$1281,0))=0,"n/a",(INDEX(Historical!$C$7:$C$1259,MATCH(B108,Historical!$B$7:$B$1281,0))/INDEX(Historical!$D$7:$D$1257,MATCH(B108,Historical!$B$7:$B$1281,0))-1)*100)</f>
        <v>2.0467836257310079</v>
      </c>
      <c r="T108" s="673">
        <f>IF(INDEX(Historical!$F$7:$F$1250,MATCH(B108,Historical!$B$7:$B$1281,0))=0,"n/a",((INDEX(Historical!$C$7:$C$1259,MATCH(B108,Historical!$B$7:$B$1281,0))/INDEX(Historical!$F$7:$F$1250,MATCH(B108,Historical!$B$7:$B$1281,0)))^(1/3)-1)*100)</f>
        <v>1.9866147229893327</v>
      </c>
      <c r="U108" s="673">
        <f>IF(INDEX(Historical!$H$7:$H$1250,MATCH(B108,Historical!$B$7:$B$1281,0))=0,"n/a",((INDEX(Historical!$C$7:$C$1259,MATCH(B108,Historical!$B$7:$B$1281,0))/INDEX(Historical!$H$7:$H$1250,MATCH(B108,Historical!$B$7:$B$1281,0)))^(1/5)-1)*100)</f>
        <v>1.6866825195069879</v>
      </c>
      <c r="V108" s="673">
        <f>IF(INDEX(Historical!$O$7:$O$1250,MATCH(B108,Historical!$B$7:$B$1281,0))=0,"n/a",((INDEX(Historical!$C$7:$C$1259,MATCH(B108,Historical!$B$7:$B$1281,0))/INDEX(Historical!$O$7:$O$1250,MATCH(B108,Historical!$B$7:$B$1281,0)))^(1/10)-1)*100)</f>
        <v>2.1545304377299512</v>
      </c>
      <c r="W108" s="674">
        <f t="shared" si="21"/>
        <v>0.78285388313386017</v>
      </c>
      <c r="X108" s="675">
        <f t="shared" si="22"/>
        <v>1.8293736654088805E-2</v>
      </c>
      <c r="Y108" s="842"/>
      <c r="Z108" s="624">
        <f t="shared" si="23"/>
        <v>44</v>
      </c>
      <c r="AA108" s="853">
        <f t="shared" si="24"/>
        <v>26.725000000000001</v>
      </c>
      <c r="AB108" s="854">
        <v>7</v>
      </c>
      <c r="AC108" s="833">
        <v>2</v>
      </c>
      <c r="AD108" s="833">
        <v>3.86</v>
      </c>
      <c r="AE108" s="833">
        <v>2.58</v>
      </c>
      <c r="AF108" s="833">
        <v>3.06</v>
      </c>
      <c r="AG108" s="833">
        <v>12</v>
      </c>
      <c r="AH108" s="833">
        <v>-14.299999999999999</v>
      </c>
      <c r="AI108" s="833">
        <v>12.22</v>
      </c>
      <c r="AJ108" s="833">
        <v>92.2</v>
      </c>
      <c r="AK108" s="833">
        <v>7.0000000000000009</v>
      </c>
      <c r="AL108" s="845">
        <v>2740</v>
      </c>
      <c r="AM108" s="839">
        <v>1.2</v>
      </c>
      <c r="AN108" s="833">
        <v>0</v>
      </c>
      <c r="AO108" s="711">
        <f t="shared" si="25"/>
        <v>-23.391918977218925</v>
      </c>
      <c r="AP108" s="712">
        <f t="shared" si="26"/>
        <v>3.3330810227810757</v>
      </c>
      <c r="AQ108" s="855">
        <f t="shared" si="27"/>
        <v>90.646269305224038</v>
      </c>
      <c r="AR108" s="624">
        <f>INDEX(Historical!$C$7:$C$1259,MATCH(B108,Historical!$B$7:$B$1281,0))*IF(AH108="n/a",1.03,IF(AH108&lt;0,1.01,IF(AH108&gt;10,1.1,(1+AH108/100))))</f>
        <v>0.88122500000000004</v>
      </c>
      <c r="AS108" s="853">
        <f t="shared" si="28"/>
        <v>0.96934750000000014</v>
      </c>
      <c r="AT108" s="853">
        <f t="shared" si="33"/>
        <v>1.0372018250000001</v>
      </c>
      <c r="AU108" s="853">
        <f t="shared" si="33"/>
        <v>1.1098059527500002</v>
      </c>
      <c r="AV108" s="853">
        <f t="shared" si="33"/>
        <v>1.1874923694425001</v>
      </c>
      <c r="AW108" s="624">
        <f t="shared" si="29"/>
        <v>5.1850726471925013</v>
      </c>
      <c r="AX108" s="719">
        <f t="shared" si="30"/>
        <v>9.7007907337558485</v>
      </c>
      <c r="AY108" s="900">
        <v>0.87</v>
      </c>
      <c r="AZ108" s="839">
        <v>42.65</v>
      </c>
      <c r="BA108" s="839">
        <v>-7.61</v>
      </c>
      <c r="BB108" s="839">
        <v>2.56</v>
      </c>
      <c r="BC108" s="839">
        <v>12.94</v>
      </c>
      <c r="BE108" s="597">
        <v>1986</v>
      </c>
      <c r="BF108" s="865">
        <f t="shared" si="31"/>
        <v>3</v>
      </c>
      <c r="BG108" s="849">
        <v>9</v>
      </c>
    </row>
    <row r="109" spans="1:59" ht="11.25" customHeight="1" x14ac:dyDescent="0.2">
      <c r="A109" s="831" t="s">
        <v>473</v>
      </c>
      <c r="B109" s="842" t="s">
        <v>474</v>
      </c>
      <c r="C109" s="898" t="s">
        <v>108</v>
      </c>
      <c r="D109" s="898" t="s">
        <v>118</v>
      </c>
      <c r="E109" s="705">
        <v>27</v>
      </c>
      <c r="F109" s="1153">
        <v>123</v>
      </c>
      <c r="G109" s="1094" t="s">
        <v>106</v>
      </c>
      <c r="H109" s="1094" t="s">
        <v>106</v>
      </c>
      <c r="I109" s="833">
        <v>45.71</v>
      </c>
      <c r="J109" s="624">
        <f t="shared" si="18"/>
        <v>0.80945088602056448</v>
      </c>
      <c r="K109" s="851">
        <v>9.2499999999999999E-2</v>
      </c>
      <c r="L109" s="854">
        <v>4</v>
      </c>
      <c r="M109" s="615">
        <f t="shared" si="19"/>
        <v>0.37</v>
      </c>
      <c r="N109" s="837" t="s">
        <v>122</v>
      </c>
      <c r="O109" s="707">
        <v>8.5000000000000006E-2</v>
      </c>
      <c r="P109" s="606">
        <v>44138</v>
      </c>
      <c r="Q109" s="606">
        <v>44153</v>
      </c>
      <c r="R109" s="615">
        <f t="shared" si="20"/>
        <v>8.8235294117646959</v>
      </c>
      <c r="S109" s="673">
        <f>IF(INDEX(Historical!$D$7:$D$1257,MATCH(B109,Historical!$B$7:$B$1281,0))=0,"n/a",(INDEX(Historical!$C$7:$C$1259,MATCH(B109,Historical!$B$7:$B$1281,0))/INDEX(Historical!$D$7:$D$1257,MATCH(B109,Historical!$B$7:$B$1281,0))-1)*100)</f>
        <v>6.9230769230769207</v>
      </c>
      <c r="T109" s="673">
        <f>IF(INDEX(Historical!$F$7:$F$1250,MATCH(B109,Historical!$B$7:$B$1281,0))=0,"n/a",((INDEX(Historical!$C$7:$C$1259,MATCH(B109,Historical!$B$7:$B$1281,0))/INDEX(Historical!$F$7:$F$1250,MATCH(B109,Historical!$B$7:$B$1281,0)))^(1/3)-1)*100)</f>
        <v>7.7863934213827424</v>
      </c>
      <c r="U109" s="673">
        <f>IF(INDEX(Historical!$H$7:$H$1250,MATCH(B109,Historical!$B$7:$B$1281,0))=0,"n/a",((INDEX(Historical!$C$7:$C$1259,MATCH(B109,Historical!$B$7:$B$1281,0))/INDEX(Historical!$H$7:$H$1250,MATCH(B109,Historical!$B$7:$B$1281,0)))^(1/5)-1)*100)</f>
        <v>8.9615428923526252</v>
      </c>
      <c r="V109" s="673">
        <f>IF(INDEX(Historical!$O$7:$O$1250,MATCH(B109,Historical!$B$7:$B$1281,0))=0,"n/a",((INDEX(Historical!$C$7:$C$1259,MATCH(B109,Historical!$B$7:$B$1281,0))/INDEX(Historical!$O$7:$O$1250,MATCH(B109,Historical!$B$7:$B$1281,0)))^(1/10)-1)*100)</f>
        <v>8.3212039253183221</v>
      </c>
      <c r="W109" s="674">
        <f t="shared" si="21"/>
        <v>1.0769526829027696</v>
      </c>
      <c r="X109" s="675">
        <f t="shared" si="22"/>
        <v>0.60962876818725342</v>
      </c>
      <c r="Y109" s="635"/>
      <c r="Z109" s="624">
        <f t="shared" si="23"/>
        <v>22.023809523809522</v>
      </c>
      <c r="AA109" s="853">
        <f t="shared" si="24"/>
        <v>27.208333333333336</v>
      </c>
      <c r="AB109" s="854">
        <v>12</v>
      </c>
      <c r="AC109" s="833">
        <v>1.68</v>
      </c>
      <c r="AD109" s="833">
        <v>2.66</v>
      </c>
      <c r="AE109" s="833">
        <v>4.96</v>
      </c>
      <c r="AF109" s="833">
        <v>3.38</v>
      </c>
      <c r="AG109" s="833">
        <v>12.8</v>
      </c>
      <c r="AH109" s="833">
        <v>20.100000000000001</v>
      </c>
      <c r="AI109" s="833">
        <v>8.44</v>
      </c>
      <c r="AJ109" s="833">
        <v>14.7</v>
      </c>
      <c r="AK109" s="833">
        <v>10.27</v>
      </c>
      <c r="AL109" s="845">
        <v>12960</v>
      </c>
      <c r="AM109" s="839">
        <v>2.2999999999999998</v>
      </c>
      <c r="AN109" s="833">
        <v>0.56000000000000005</v>
      </c>
      <c r="AO109" s="711">
        <f t="shared" si="25"/>
        <v>-17.437339554960147</v>
      </c>
      <c r="AP109" s="712">
        <f t="shared" si="26"/>
        <v>9.7709937783731888</v>
      </c>
      <c r="AQ109" s="855">
        <f t="shared" si="27"/>
        <v>102.17062833894283</v>
      </c>
      <c r="AR109" s="624">
        <f>INDEX(Historical!$C$7:$C$1259,MATCH(B109,Historical!$B$7:$B$1281,0))*IF(AH109="n/a",1.03,IF(AH109&lt;0,1.01,IF(AH109&gt;10,1.1,(1+AH109/100))))</f>
        <v>0.38224999999999998</v>
      </c>
      <c r="AS109" s="853">
        <f t="shared" si="28"/>
        <v>0.41451189999999999</v>
      </c>
      <c r="AT109" s="853">
        <f t="shared" si="33"/>
        <v>0.45596309000000002</v>
      </c>
      <c r="AU109" s="853">
        <f t="shared" si="33"/>
        <v>0.50155939900000002</v>
      </c>
      <c r="AV109" s="853">
        <f t="shared" si="33"/>
        <v>0.55171533890000002</v>
      </c>
      <c r="AW109" s="624">
        <f t="shared" si="29"/>
        <v>2.3059997278999997</v>
      </c>
      <c r="AX109" s="719">
        <f t="shared" si="30"/>
        <v>5.0448473592211762</v>
      </c>
      <c r="AY109" s="900">
        <v>0.65</v>
      </c>
      <c r="AZ109" s="839">
        <v>37.519999999999996</v>
      </c>
      <c r="BA109" s="839">
        <v>-6.2600000000000007</v>
      </c>
      <c r="BB109" s="839">
        <v>-0.02</v>
      </c>
      <c r="BC109" s="839">
        <v>1.05</v>
      </c>
      <c r="BE109" s="597">
        <v>1995</v>
      </c>
      <c r="BF109" s="865">
        <f t="shared" si="31"/>
        <v>2</v>
      </c>
      <c r="BG109" s="849">
        <v>5.5</v>
      </c>
    </row>
    <row r="110" spans="1:59" ht="11.25" customHeight="1" x14ac:dyDescent="0.2">
      <c r="A110" s="838" t="s">
        <v>1636</v>
      </c>
      <c r="B110" s="842" t="s">
        <v>1637</v>
      </c>
      <c r="C110" s="898" t="s">
        <v>108</v>
      </c>
      <c r="D110" s="898" t="s">
        <v>4272</v>
      </c>
      <c r="E110" s="705">
        <v>9</v>
      </c>
      <c r="F110" s="1153">
        <v>512</v>
      </c>
      <c r="G110" s="1115" t="s">
        <v>106</v>
      </c>
      <c r="H110" s="1115" t="s">
        <v>106</v>
      </c>
      <c r="I110" s="841">
        <v>26.8</v>
      </c>
      <c r="J110" s="624">
        <f t="shared" si="18"/>
        <v>3.1343283582089549</v>
      </c>
      <c r="K110" s="844">
        <v>0.21</v>
      </c>
      <c r="L110" s="854">
        <v>4</v>
      </c>
      <c r="M110" s="615">
        <f t="shared" si="19"/>
        <v>0.84</v>
      </c>
      <c r="N110" s="837" t="s">
        <v>107</v>
      </c>
      <c r="O110" s="706">
        <v>0.2</v>
      </c>
      <c r="P110" s="606">
        <v>44224</v>
      </c>
      <c r="Q110" s="606">
        <v>44239</v>
      </c>
      <c r="R110" s="615">
        <f t="shared" si="20"/>
        <v>4.9999999999999902</v>
      </c>
      <c r="S110" s="673">
        <f>IF(INDEX(Historical!$D$7:$D$1257,MATCH(B110,Historical!$B$7:$B$1281,0))=0,"n/a",(INDEX(Historical!$C$7:$C$1259,MATCH(B110,Historical!$B$7:$B$1281,0))/INDEX(Historical!$D$7:$D$1257,MATCH(B110,Historical!$B$7:$B$1281,0))-1)*100)</f>
        <v>8.1081081081081141</v>
      </c>
      <c r="T110" s="673">
        <f>IF(INDEX(Historical!$F$7:$F$1250,MATCH(B110,Historical!$B$7:$B$1281,0))=0,"n/a",((INDEX(Historical!$C$7:$C$1259,MATCH(B110,Historical!$B$7:$B$1281,0))/INDEX(Historical!$F$7:$F$1250,MATCH(B110,Historical!$B$7:$B$1281,0)))^(1/3)-1)*100)</f>
        <v>12.624788044360603</v>
      </c>
      <c r="U110" s="673">
        <f>IF(INDEX(Historical!$H$7:$H$1250,MATCH(B110,Historical!$B$7:$B$1281,0))=0,"n/a",((INDEX(Historical!$C$7:$C$1259,MATCH(B110,Historical!$B$7:$B$1281,0))/INDEX(Historical!$H$7:$H$1250,MATCH(B110,Historical!$B$7:$B$1281,0)))^(1/5)-1)*100)</f>
        <v>13.754383035188301</v>
      </c>
      <c r="V110" s="673">
        <f>IF(INDEX(Historical!$O$7:$O$1250,MATCH(B110,Historical!$B$7:$B$1281,0))=0,"n/a",((INDEX(Historical!$C$7:$C$1259,MATCH(B110,Historical!$B$7:$B$1281,0))/INDEX(Historical!$O$7:$O$1250,MATCH(B110,Historical!$B$7:$B$1281,0)))^(1/10)-1)*100)</f>
        <v>12.79448730054995</v>
      </c>
      <c r="W110" s="674">
        <f t="shared" si="21"/>
        <v>1.0750241656496147</v>
      </c>
      <c r="X110" s="675">
        <f t="shared" si="22"/>
        <v>1.1656256809481611</v>
      </c>
      <c r="Y110" s="637"/>
      <c r="Z110" s="624">
        <f t="shared" si="23"/>
        <v>36.206896551724135</v>
      </c>
      <c r="AA110" s="853">
        <f t="shared" si="24"/>
        <v>11.551724137931036</v>
      </c>
      <c r="AB110" s="854">
        <v>12</v>
      </c>
      <c r="AC110" s="833">
        <v>2.3199999999999998</v>
      </c>
      <c r="AD110" s="833">
        <v>1.45</v>
      </c>
      <c r="AE110" s="833">
        <v>3.64</v>
      </c>
      <c r="AF110" s="833">
        <v>1.19</v>
      </c>
      <c r="AG110" s="833">
        <v>10.7</v>
      </c>
      <c r="AH110" s="833">
        <v>-0.4</v>
      </c>
      <c r="AI110" s="833">
        <v>2.39</v>
      </c>
      <c r="AJ110" s="833">
        <v>11.799999999999999</v>
      </c>
      <c r="AK110" s="833">
        <v>8</v>
      </c>
      <c r="AL110" s="845">
        <v>400.99</v>
      </c>
      <c r="AM110" s="839">
        <v>7.3999999999999995</v>
      </c>
      <c r="AN110" s="833">
        <v>0.1</v>
      </c>
      <c r="AO110" s="711">
        <f t="shared" si="25"/>
        <v>5.3369872554662194</v>
      </c>
      <c r="AP110" s="712">
        <f t="shared" si="26"/>
        <v>16.888711393397255</v>
      </c>
      <c r="AQ110" s="855">
        <f t="shared" si="27"/>
        <v>-21.836206949372638</v>
      </c>
      <c r="AR110" s="624">
        <f>INDEX(Historical!$C$7:$C$1259,MATCH(B110,Historical!$B$7:$B$1281,0))*IF(AH110="n/a",1.03,IF(AH110&lt;0,1.01,IF(AH110&gt;10,1.1,(1+AH110/100))))</f>
        <v>0.80800000000000005</v>
      </c>
      <c r="AS110" s="853">
        <f t="shared" si="28"/>
        <v>0.82731120000000002</v>
      </c>
      <c r="AT110" s="853">
        <f t="shared" si="33"/>
        <v>0.89349609600000013</v>
      </c>
      <c r="AU110" s="853">
        <f t="shared" si="33"/>
        <v>0.96497578368000025</v>
      </c>
      <c r="AV110" s="853">
        <f t="shared" si="33"/>
        <v>1.0421738463744004</v>
      </c>
      <c r="AW110" s="624">
        <f t="shared" si="29"/>
        <v>4.5359569260544008</v>
      </c>
      <c r="AX110" s="719">
        <f t="shared" si="30"/>
        <v>16.925212410650751</v>
      </c>
      <c r="AY110" s="900">
        <v>1.27</v>
      </c>
      <c r="AZ110" s="839">
        <v>80.41</v>
      </c>
      <c r="BA110" s="839">
        <v>-8.89</v>
      </c>
      <c r="BB110" s="839">
        <v>6.6199999999999992</v>
      </c>
      <c r="BC110" s="839">
        <v>26.47</v>
      </c>
      <c r="BE110" s="597">
        <v>2013</v>
      </c>
      <c r="BF110" s="865">
        <f t="shared" si="31"/>
        <v>0</v>
      </c>
      <c r="BG110" s="849">
        <v>1.2</v>
      </c>
    </row>
    <row r="111" spans="1:59" ht="11.25" customHeight="1" x14ac:dyDescent="0.2">
      <c r="A111" s="838" t="s">
        <v>3806</v>
      </c>
      <c r="B111" s="842" t="s">
        <v>3807</v>
      </c>
      <c r="C111" s="898" t="s">
        <v>108</v>
      </c>
      <c r="D111" s="898" t="s">
        <v>4272</v>
      </c>
      <c r="E111" s="705">
        <v>8</v>
      </c>
      <c r="F111" s="1153">
        <v>582</v>
      </c>
      <c r="G111" s="1115" t="s">
        <v>106</v>
      </c>
      <c r="H111" s="1115" t="s">
        <v>106</v>
      </c>
      <c r="I111" s="841">
        <v>25.65</v>
      </c>
      <c r="J111" s="624">
        <f t="shared" si="18"/>
        <v>3.5867446393762186</v>
      </c>
      <c r="K111" s="844">
        <v>0.23</v>
      </c>
      <c r="L111" s="854">
        <v>4</v>
      </c>
      <c r="M111" s="615">
        <f t="shared" si="19"/>
        <v>0.92</v>
      </c>
      <c r="N111" s="837" t="s">
        <v>534</v>
      </c>
      <c r="O111" s="706">
        <v>0.22</v>
      </c>
      <c r="P111" s="606">
        <v>44217</v>
      </c>
      <c r="Q111" s="606">
        <v>44225</v>
      </c>
      <c r="R111" s="615">
        <f t="shared" si="20"/>
        <v>4.5454545454545494</v>
      </c>
      <c r="S111" s="673">
        <f>IF(INDEX(Historical!$D$7:$D$1257,MATCH(B111,Historical!$B$7:$B$1281,0))=0,"n/a",(INDEX(Historical!$C$7:$C$1259,MATCH(B111,Historical!$B$7:$B$1281,0))/INDEX(Historical!$D$7:$D$1257,MATCH(B111,Historical!$B$7:$B$1281,0))-1)*100)</f>
        <v>4.7619047619047672</v>
      </c>
      <c r="T111" s="673">
        <f>IF(INDEX(Historical!$F$7:$F$1250,MATCH(B111,Historical!$B$7:$B$1281,0))=0,"n/a",((INDEX(Historical!$C$7:$C$1259,MATCH(B111,Historical!$B$7:$B$1281,0))/INDEX(Historical!$F$7:$F$1250,MATCH(B111,Historical!$B$7:$B$1281,0)))^(1/3)-1)*100)</f>
        <v>6.917810999860885</v>
      </c>
      <c r="U111" s="673">
        <f>IF(INDEX(Historical!$H$7:$H$1250,MATCH(B111,Historical!$B$7:$B$1281,0))=0,"n/a",((INDEX(Historical!$C$7:$C$1259,MATCH(B111,Historical!$B$7:$B$1281,0))/INDEX(Historical!$H$7:$H$1250,MATCH(B111,Historical!$B$7:$B$1281,0)))^(1/5)-1)*100)</f>
        <v>7.2551603577834634</v>
      </c>
      <c r="V111" s="673">
        <f>IF(INDEX(Historical!$O$7:$O$1250,MATCH(B111,Historical!$B$7:$B$1281,0))=0,"n/a",((INDEX(Historical!$C$7:$C$1259,MATCH(B111,Historical!$B$7:$B$1281,0))/INDEX(Historical!$O$7:$O$1250,MATCH(B111,Historical!$B$7:$B$1281,0)))^(1/10)-1)*100)</f>
        <v>6.2488268514150569</v>
      </c>
      <c r="W111" s="674">
        <f t="shared" si="21"/>
        <v>1.1610435895084084</v>
      </c>
      <c r="X111" s="675">
        <f t="shared" si="22"/>
        <v>1.0669353467328622</v>
      </c>
      <c r="Y111" s="637"/>
      <c r="Z111" s="624">
        <f t="shared" si="23"/>
        <v>50.27322404371585</v>
      </c>
      <c r="AA111" s="853">
        <f t="shared" si="24"/>
        <v>14.016393442622949</v>
      </c>
      <c r="AB111" s="854">
        <v>12</v>
      </c>
      <c r="AC111" s="833">
        <v>1.83</v>
      </c>
      <c r="AD111" s="833">
        <v>2.35</v>
      </c>
      <c r="AE111" s="833">
        <v>4.21</v>
      </c>
      <c r="AF111" s="833">
        <v>1.1100000000000001</v>
      </c>
      <c r="AG111" s="833">
        <v>8.1</v>
      </c>
      <c r="AH111" s="833">
        <v>-2</v>
      </c>
      <c r="AI111" s="833">
        <v>3.3099999999999996</v>
      </c>
      <c r="AJ111" s="833">
        <v>6.8000000000000007</v>
      </c>
      <c r="AK111" s="833">
        <v>6</v>
      </c>
      <c r="AL111" s="845">
        <v>1370</v>
      </c>
      <c r="AM111" s="839">
        <v>2.8000000000000003</v>
      </c>
      <c r="AN111" s="833">
        <v>0.23</v>
      </c>
      <c r="AO111" s="711">
        <f t="shared" si="25"/>
        <v>-3.1744884454632665</v>
      </c>
      <c r="AP111" s="712">
        <f t="shared" si="26"/>
        <v>10.841904997159682</v>
      </c>
      <c r="AQ111" s="855">
        <f t="shared" si="27"/>
        <v>-16.844999558892091</v>
      </c>
      <c r="AR111" s="624">
        <f>INDEX(Historical!$C$7:$C$1259,MATCH(B111,Historical!$B$7:$B$1281,0))*IF(AH111="n/a",1.03,IF(AH111&lt;0,1.01,IF(AH111&gt;10,1.1,(1+AH111/100))))</f>
        <v>0.88880000000000003</v>
      </c>
      <c r="AS111" s="853">
        <f t="shared" si="28"/>
        <v>0.91821927999999997</v>
      </c>
      <c r="AT111" s="853">
        <f t="shared" si="33"/>
        <v>0.97331243680000001</v>
      </c>
      <c r="AU111" s="853">
        <f t="shared" si="33"/>
        <v>1.0317111830080001</v>
      </c>
      <c r="AV111" s="853">
        <f t="shared" si="33"/>
        <v>1.0936138539884801</v>
      </c>
      <c r="AW111" s="624">
        <f t="shared" si="29"/>
        <v>4.9056567537964808</v>
      </c>
      <c r="AX111" s="719">
        <f t="shared" si="30"/>
        <v>19.125367461194859</v>
      </c>
      <c r="AY111" s="900">
        <v>1.1100000000000001</v>
      </c>
      <c r="AZ111" s="839">
        <v>80</v>
      </c>
      <c r="BA111" s="839">
        <v>-4.58</v>
      </c>
      <c r="BB111" s="839">
        <v>8.27</v>
      </c>
      <c r="BC111" s="839">
        <v>28.37</v>
      </c>
      <c r="BE111" s="597">
        <v>2014</v>
      </c>
      <c r="BF111" s="865">
        <f t="shared" si="31"/>
        <v>0</v>
      </c>
      <c r="BG111" s="849">
        <v>1</v>
      </c>
    </row>
    <row r="112" spans="1:59" s="744" customFormat="1" ht="11.25" customHeight="1" x14ac:dyDescent="0.2">
      <c r="A112" s="923" t="s">
        <v>3987</v>
      </c>
      <c r="B112" s="1193" t="s">
        <v>3988</v>
      </c>
      <c r="C112" s="898" t="s">
        <v>108</v>
      </c>
      <c r="D112" s="898" t="s">
        <v>4272</v>
      </c>
      <c r="E112" s="727">
        <v>6</v>
      </c>
      <c r="F112" s="1153">
        <v>676</v>
      </c>
      <c r="G112" s="1152" t="s">
        <v>106</v>
      </c>
      <c r="H112" s="1152" t="s">
        <v>106</v>
      </c>
      <c r="I112" s="728">
        <v>26.95</v>
      </c>
      <c r="J112" s="729">
        <f t="shared" si="18"/>
        <v>2.0779220779220782</v>
      </c>
      <c r="K112" s="730">
        <v>0.14000000000000001</v>
      </c>
      <c r="L112" s="731">
        <v>4</v>
      </c>
      <c r="M112" s="732">
        <f t="shared" si="19"/>
        <v>0.56000000000000005</v>
      </c>
      <c r="N112" s="733" t="s">
        <v>985</v>
      </c>
      <c r="O112" s="734">
        <v>0.13</v>
      </c>
      <c r="P112" s="1097">
        <v>43874</v>
      </c>
      <c r="Q112" s="1097">
        <v>43885</v>
      </c>
      <c r="R112" s="732">
        <f t="shared" si="20"/>
        <v>7.6923076923076987</v>
      </c>
      <c r="S112" s="673">
        <f>IF(INDEX(Historical!$D$7:$D$1257,MATCH(B112,Historical!$B$7:$B$1281,0))=0,"n/a",(INDEX(Historical!$C$7:$C$1259,MATCH(B112,Historical!$B$7:$B$1281,0))/INDEX(Historical!$D$7:$D$1257,MATCH(B112,Historical!$B$7:$B$1281,0))-1)*100)</f>
        <v>7.6923076923077094</v>
      </c>
      <c r="T112" s="673">
        <f>IF(INDEX(Historical!$F$7:$F$1250,MATCH(B112,Historical!$B$7:$B$1281,0))=0,"n/a",((INDEX(Historical!$C$7:$C$1259,MATCH(B112,Historical!$B$7:$B$1281,0))/INDEX(Historical!$F$7:$F$1250,MATCH(B112,Historical!$B$7:$B$1281,0)))^(1/3)-1)*100)</f>
        <v>25.99210498948732</v>
      </c>
      <c r="U112" s="673">
        <f>IF(INDEX(Historical!$H$7:$H$1250,MATCH(B112,Historical!$B$7:$B$1281,0))=0,"n/a",((INDEX(Historical!$C$7:$C$1259,MATCH(B112,Historical!$B$7:$B$1281,0))/INDEX(Historical!$H$7:$H$1250,MATCH(B112,Historical!$B$7:$B$1281,0)))^(1/5)-1)*100)</f>
        <v>62.122616619789838</v>
      </c>
      <c r="V112" s="673" t="str">
        <f>IF(INDEX(Historical!$O$7:$O$1250,MATCH(B112,Historical!$B$7:$B$1281,0))=0,"n/a",((INDEX(Historical!$C$7:$C$1259,MATCH(B112,Historical!$B$7:$B$1281,0))/INDEX(Historical!$O$7:$O$1250,MATCH(B112,Historical!$B$7:$B$1281,0)))^(1/10)-1)*100)</f>
        <v>n/a</v>
      </c>
      <c r="W112" s="674" t="str">
        <f t="shared" si="21"/>
        <v>n/a</v>
      </c>
      <c r="X112" s="675" t="str">
        <f t="shared" si="22"/>
        <v>n/a</v>
      </c>
      <c r="Y112" s="745"/>
      <c r="Z112" s="729">
        <f t="shared" si="23"/>
        <v>74.666666666666671</v>
      </c>
      <c r="AA112" s="736">
        <f t="shared" si="24"/>
        <v>35.93333333333333</v>
      </c>
      <c r="AB112" s="731">
        <v>12</v>
      </c>
      <c r="AC112" s="737">
        <v>0.75</v>
      </c>
      <c r="AD112" s="737" t="s">
        <v>136</v>
      </c>
      <c r="AE112" s="737">
        <v>2.72</v>
      </c>
      <c r="AF112" s="737">
        <v>1.19</v>
      </c>
      <c r="AG112" s="737">
        <v>3.4000000000000004</v>
      </c>
      <c r="AH112" s="737">
        <v>-67.600000000000009</v>
      </c>
      <c r="AI112" s="737">
        <v>11.41</v>
      </c>
      <c r="AJ112" s="737">
        <v>-9.1999999999999993</v>
      </c>
      <c r="AK112" s="737" t="s">
        <v>136</v>
      </c>
      <c r="AL112" s="738">
        <v>210.84</v>
      </c>
      <c r="AM112" s="739">
        <v>14.299999999999999</v>
      </c>
      <c r="AN112" s="737">
        <v>0.14000000000000001</v>
      </c>
      <c r="AO112" s="740">
        <f t="shared" si="25"/>
        <v>28.26720536437859</v>
      </c>
      <c r="AP112" s="741">
        <f t="shared" si="26"/>
        <v>64.20053869771192</v>
      </c>
      <c r="AQ112" s="742">
        <f t="shared" si="27"/>
        <v>37.857682922428147</v>
      </c>
      <c r="AR112" s="624">
        <f>INDEX(Historical!$C$7:$C$1259,MATCH(B112,Historical!$B$7:$B$1281,0))*IF(AH112="n/a",1.03,IF(AH112&lt;0,1.01,IF(AH112&gt;10,1.1,(1+AH112/100))))</f>
        <v>0.5656000000000001</v>
      </c>
      <c r="AS112" s="736">
        <f t="shared" si="28"/>
        <v>0.62216000000000016</v>
      </c>
      <c r="AT112" s="736">
        <f t="shared" si="33"/>
        <v>0.64082480000000019</v>
      </c>
      <c r="AU112" s="736">
        <f t="shared" si="33"/>
        <v>0.66004954400000027</v>
      </c>
      <c r="AV112" s="736">
        <f t="shared" si="33"/>
        <v>0.67985103032000027</v>
      </c>
      <c r="AW112" s="729">
        <f t="shared" si="29"/>
        <v>3.1684853743200012</v>
      </c>
      <c r="AX112" s="743">
        <f t="shared" si="30"/>
        <v>11.756903058701305</v>
      </c>
      <c r="AY112" s="901">
        <v>0.87</v>
      </c>
      <c r="AZ112" s="739">
        <v>123.27999999999999</v>
      </c>
      <c r="BA112" s="739">
        <v>-6.39</v>
      </c>
      <c r="BB112" s="739">
        <v>13.669999999999998</v>
      </c>
      <c r="BC112" s="739">
        <v>46.98</v>
      </c>
      <c r="BD112" s="875"/>
      <c r="BE112" s="597">
        <v>2015</v>
      </c>
      <c r="BF112" s="865">
        <f t="shared" si="31"/>
        <v>0</v>
      </c>
      <c r="BG112" s="793">
        <v>0.3</v>
      </c>
    </row>
    <row r="113" spans="1:59" ht="11.25" customHeight="1" x14ac:dyDescent="0.2">
      <c r="A113" s="848" t="s">
        <v>4502</v>
      </c>
      <c r="B113" s="842" t="s">
        <v>4028</v>
      </c>
      <c r="C113" s="898" t="s">
        <v>112</v>
      </c>
      <c r="D113" s="898" t="s">
        <v>4278</v>
      </c>
      <c r="E113" s="705">
        <v>6</v>
      </c>
      <c r="F113" s="1153">
        <v>702</v>
      </c>
      <c r="G113" s="1094" t="s">
        <v>106</v>
      </c>
      <c r="H113" s="1094" t="s">
        <v>106</v>
      </c>
      <c r="I113" s="841">
        <v>65.94</v>
      </c>
      <c r="J113" s="624">
        <f t="shared" si="18"/>
        <v>1.2738853503184715</v>
      </c>
      <c r="K113" s="844">
        <v>0.21</v>
      </c>
      <c r="L113" s="854">
        <v>4</v>
      </c>
      <c r="M113" s="615">
        <f t="shared" si="19"/>
        <v>0.84</v>
      </c>
      <c r="N113" s="837" t="s">
        <v>294</v>
      </c>
      <c r="O113" s="706">
        <v>0.19</v>
      </c>
      <c r="P113" s="606">
        <v>44264</v>
      </c>
      <c r="Q113" s="606">
        <v>44281</v>
      </c>
      <c r="R113" s="615">
        <f t="shared" si="20"/>
        <v>10.52631578947368</v>
      </c>
      <c r="S113" s="673">
        <f>IF(INDEX(Historical!$D$7:$D$1257,MATCH(B113,Historical!$B$7:$B$1281,0))=0,"n/a",(INDEX(Historical!$C$7:$C$1259,MATCH(B113,Historical!$B$7:$B$1281,0))/INDEX(Historical!$D$7:$D$1257,MATCH(B113,Historical!$B$7:$B$1281,0))-1)*100)</f>
        <v>11.764705882352944</v>
      </c>
      <c r="T113" s="673">
        <f>IF(INDEX(Historical!$F$7:$F$1250,MATCH(B113,Historical!$B$7:$B$1281,0))=0,"n/a",((INDEX(Historical!$C$7:$C$1259,MATCH(B113,Historical!$B$7:$B$1281,0))/INDEX(Historical!$F$7:$F$1250,MATCH(B113,Historical!$B$7:$B$1281,0)))^(1/3)-1)*100)</f>
        <v>21.858202395720227</v>
      </c>
      <c r="U113" s="673">
        <f>IF(INDEX(Historical!$H$7:$H$1250,MATCH(B113,Historical!$B$7:$B$1281,0))=0,"n/a",((INDEX(Historical!$C$7:$C$1259,MATCH(B113,Historical!$B$7:$B$1281,0))/INDEX(Historical!$H$7:$H$1250,MATCH(B113,Historical!$B$7:$B$1281,0)))^(1/5)-1)*100)</f>
        <v>18.88654957871243</v>
      </c>
      <c r="V113" s="673" t="str">
        <f>IF(INDEX(Historical!$O$7:$O$1250,MATCH(B113,Historical!$B$7:$B$1281,0))=0,"n/a",((INDEX(Historical!$C$7:$C$1259,MATCH(B113,Historical!$B$7:$B$1281,0))/INDEX(Historical!$O$7:$O$1250,MATCH(B113,Historical!$B$7:$B$1281,0)))^(1/10)-1)*100)</f>
        <v>n/a</v>
      </c>
      <c r="W113" s="674" t="str">
        <f t="shared" si="21"/>
        <v>n/a</v>
      </c>
      <c r="X113" s="675">
        <f t="shared" si="22"/>
        <v>1.0854338838340478</v>
      </c>
      <c r="Y113" s="843"/>
      <c r="Z113" s="624">
        <f t="shared" si="23"/>
        <v>28.865979381443296</v>
      </c>
      <c r="AA113" s="853">
        <f t="shared" si="24"/>
        <v>22.659793814432987</v>
      </c>
      <c r="AB113" s="854">
        <v>12</v>
      </c>
      <c r="AC113" s="833">
        <v>2.91</v>
      </c>
      <c r="AD113" s="833">
        <v>3.76</v>
      </c>
      <c r="AE113" s="833">
        <v>2.93</v>
      </c>
      <c r="AF113" s="833">
        <v>10.199999999999999</v>
      </c>
      <c r="AG113" s="833">
        <v>53.6</v>
      </c>
      <c r="AH113" s="833">
        <v>14.299999999999999</v>
      </c>
      <c r="AI113" s="833">
        <v>9.379999999999999</v>
      </c>
      <c r="AJ113" s="833">
        <v>17.399999999999999</v>
      </c>
      <c r="AK113" s="833">
        <v>6.02</v>
      </c>
      <c r="AL113" s="845">
        <v>6230</v>
      </c>
      <c r="AM113" s="839">
        <v>0.3</v>
      </c>
      <c r="AN113" s="833">
        <v>1.54</v>
      </c>
      <c r="AO113" s="711">
        <f t="shared" si="25"/>
        <v>-2.499358885402085</v>
      </c>
      <c r="AP113" s="712">
        <f t="shared" si="26"/>
        <v>20.160434929030902</v>
      </c>
      <c r="AQ113" s="855">
        <f t="shared" si="27"/>
        <v>220.50647204920764</v>
      </c>
      <c r="AR113" s="624">
        <f>INDEX(Historical!$C$7:$C$1259,MATCH(B113,Historical!$B$7:$B$1281,0))*IF(AH113="n/a",1.03,IF(AH113&lt;0,1.01,IF(AH113&gt;10,1.1,(1+AH113/100))))</f>
        <v>0.83600000000000008</v>
      </c>
      <c r="AS113" s="853">
        <f t="shared" si="28"/>
        <v>0.91441680000000003</v>
      </c>
      <c r="AT113" s="853">
        <f t="shared" si="33"/>
        <v>0.96946469136000002</v>
      </c>
      <c r="AU113" s="853">
        <f t="shared" si="33"/>
        <v>1.0278264657798721</v>
      </c>
      <c r="AV113" s="853">
        <f t="shared" si="33"/>
        <v>1.0897016190198205</v>
      </c>
      <c r="AW113" s="624">
        <f t="shared" si="29"/>
        <v>4.8374095761596925</v>
      </c>
      <c r="AX113" s="719">
        <f t="shared" si="30"/>
        <v>7.3360776101906167</v>
      </c>
      <c r="AY113" s="900">
        <v>1.01</v>
      </c>
      <c r="AZ113" s="839">
        <v>41.02</v>
      </c>
      <c r="BA113" s="839">
        <v>-0.38</v>
      </c>
      <c r="BB113" s="839">
        <v>10.26</v>
      </c>
      <c r="BC113" s="839">
        <v>14.099999999999998</v>
      </c>
      <c r="BE113" s="597">
        <v>2016</v>
      </c>
      <c r="BF113" s="865">
        <f t="shared" si="31"/>
        <v>0</v>
      </c>
      <c r="BG113" s="849">
        <v>13.3</v>
      </c>
    </row>
    <row r="114" spans="1:59" ht="11.25" customHeight="1" x14ac:dyDescent="0.2">
      <c r="A114" s="831" t="s">
        <v>971</v>
      </c>
      <c r="B114" s="842" t="s">
        <v>972</v>
      </c>
      <c r="C114" s="898" t="s">
        <v>108</v>
      </c>
      <c r="D114" s="898" t="s">
        <v>4272</v>
      </c>
      <c r="E114" s="705">
        <v>8</v>
      </c>
      <c r="F114" s="1153">
        <v>578</v>
      </c>
      <c r="G114" s="1115" t="s">
        <v>115</v>
      </c>
      <c r="H114" s="1115" t="s">
        <v>115</v>
      </c>
      <c r="I114" s="841">
        <v>32.479999999999997</v>
      </c>
      <c r="J114" s="624">
        <f t="shared" si="18"/>
        <v>2.3399014778325125</v>
      </c>
      <c r="K114" s="844">
        <v>0.19</v>
      </c>
      <c r="L114" s="854">
        <v>4</v>
      </c>
      <c r="M114" s="615">
        <f t="shared" si="19"/>
        <v>0.76</v>
      </c>
      <c r="N114" s="837" t="s">
        <v>163</v>
      </c>
      <c r="O114" s="706">
        <v>0.185</v>
      </c>
      <c r="P114" s="606">
        <v>44179</v>
      </c>
      <c r="Q114" s="606">
        <v>44200</v>
      </c>
      <c r="R114" s="615">
        <f t="shared" si="20"/>
        <v>2.7027027027027053</v>
      </c>
      <c r="S114" s="673">
        <f>IF(INDEX(Historical!$D$7:$D$1257,MATCH(B114,Historical!$B$7:$B$1281,0))=0,"n/a",(INDEX(Historical!$C$7:$C$1259,MATCH(B114,Historical!$B$7:$B$1281,0))/INDEX(Historical!$D$7:$D$1257,MATCH(B114,Historical!$B$7:$B$1281,0))-1)*100)</f>
        <v>6.4748201438848962</v>
      </c>
      <c r="T114" s="673">
        <f>IF(INDEX(Historical!$F$7:$F$1250,MATCH(B114,Historical!$B$7:$B$1281,0))=0,"n/a",((INDEX(Historical!$C$7:$C$1259,MATCH(B114,Historical!$B$7:$B$1281,0))/INDEX(Historical!$F$7:$F$1250,MATCH(B114,Historical!$B$7:$B$1281,0)))^(1/3)-1)*100)</f>
        <v>12.843053683447692</v>
      </c>
      <c r="U114" s="673">
        <f>IF(INDEX(Historical!$H$7:$H$1250,MATCH(B114,Historical!$B$7:$B$1281,0))=0,"n/a",((INDEX(Historical!$C$7:$C$1259,MATCH(B114,Historical!$B$7:$B$1281,0))/INDEX(Historical!$H$7:$H$1250,MATCH(B114,Historical!$B$7:$B$1281,0)))^(1/5)-1)*100)</f>
        <v>17.888019518599883</v>
      </c>
      <c r="V114" s="673">
        <f>IF(INDEX(Historical!$O$7:$O$1250,MATCH(B114,Historical!$B$7:$B$1281,0))=0,"n/a",((INDEX(Historical!$C$7:$C$1259,MATCH(B114,Historical!$B$7:$B$1281,0))/INDEX(Historical!$O$7:$O$1250,MATCH(B114,Historical!$B$7:$B$1281,0)))^(1/10)-1)*100)</f>
        <v>-1.7177919963036858</v>
      </c>
      <c r="W114" s="674" t="str">
        <f t="shared" si="21"/>
        <v>n/a</v>
      </c>
      <c r="X114" s="675">
        <f t="shared" si="22"/>
        <v>1.2686538665673677</v>
      </c>
      <c r="Y114" s="637"/>
      <c r="Z114" s="624">
        <f t="shared" si="23"/>
        <v>35.849056603773583</v>
      </c>
      <c r="AA114" s="853">
        <f t="shared" si="24"/>
        <v>15.32075471698113</v>
      </c>
      <c r="AB114" s="854">
        <v>12</v>
      </c>
      <c r="AC114" s="833">
        <v>2.12</v>
      </c>
      <c r="AD114" s="833">
        <v>3.09</v>
      </c>
      <c r="AE114" s="833">
        <v>4.1500000000000004</v>
      </c>
      <c r="AF114" s="833">
        <v>1.27</v>
      </c>
      <c r="AG114" s="833">
        <v>8.4</v>
      </c>
      <c r="AH114" s="833">
        <v>-8.1</v>
      </c>
      <c r="AI114" s="833">
        <v>0.96</v>
      </c>
      <c r="AJ114" s="833">
        <v>14.099999999999998</v>
      </c>
      <c r="AK114" s="833">
        <v>5</v>
      </c>
      <c r="AL114" s="845">
        <v>3320</v>
      </c>
      <c r="AM114" s="839">
        <v>18.14</v>
      </c>
      <c r="AN114" s="833">
        <v>0.11</v>
      </c>
      <c r="AO114" s="711">
        <f t="shared" si="25"/>
        <v>4.9071662794512658</v>
      </c>
      <c r="AP114" s="712">
        <f t="shared" si="26"/>
        <v>20.227920996432395</v>
      </c>
      <c r="AQ114" s="855">
        <f t="shared" si="27"/>
        <v>-7.0069094787359116</v>
      </c>
      <c r="AR114" s="624">
        <f>INDEX(Historical!$C$7:$C$1259,MATCH(B114,Historical!$B$7:$B$1281,0))*IF(AH114="n/a",1.03,IF(AH114&lt;0,1.01,IF(AH114&gt;10,1.1,(1+AH114/100))))</f>
        <v>0.74739999999999995</v>
      </c>
      <c r="AS114" s="853">
        <f t="shared" si="28"/>
        <v>0.75457503999999997</v>
      </c>
      <c r="AT114" s="853">
        <f t="shared" si="33"/>
        <v>0.79230379200000001</v>
      </c>
      <c r="AU114" s="853">
        <f t="shared" si="33"/>
        <v>0.8319189816</v>
      </c>
      <c r="AV114" s="853">
        <f t="shared" si="33"/>
        <v>0.87351493068000008</v>
      </c>
      <c r="AW114" s="624">
        <f t="shared" si="29"/>
        <v>3.99971274428</v>
      </c>
      <c r="AX114" s="719">
        <f t="shared" si="30"/>
        <v>12.314386527955666</v>
      </c>
      <c r="AY114" s="900">
        <v>1.31</v>
      </c>
      <c r="AZ114" s="839">
        <v>88.73</v>
      </c>
      <c r="BA114" s="839">
        <v>-8.74</v>
      </c>
      <c r="BB114" s="839">
        <v>4.5999999999999996</v>
      </c>
      <c r="BC114" s="839">
        <v>27.38</v>
      </c>
      <c r="BE114" s="597">
        <v>2013</v>
      </c>
      <c r="BF114" s="865">
        <f t="shared" si="31"/>
        <v>0</v>
      </c>
      <c r="BG114" s="849">
        <v>1</v>
      </c>
    </row>
    <row r="115" spans="1:59" ht="11.25" customHeight="1" x14ac:dyDescent="0.2">
      <c r="A115" s="848" t="s">
        <v>4381</v>
      </c>
      <c r="B115" s="842" t="s">
        <v>4382</v>
      </c>
      <c r="C115" s="898" t="s">
        <v>108</v>
      </c>
      <c r="D115" s="898" t="s">
        <v>4272</v>
      </c>
      <c r="E115" s="705">
        <v>6</v>
      </c>
      <c r="F115" s="1153">
        <v>671</v>
      </c>
      <c r="G115" s="1078" t="s">
        <v>106</v>
      </c>
      <c r="H115" s="1078" t="s">
        <v>106</v>
      </c>
      <c r="I115" s="841">
        <v>72.75</v>
      </c>
      <c r="J115" s="624">
        <f t="shared" si="18"/>
        <v>2.804123711340206</v>
      </c>
      <c r="K115" s="844">
        <v>0.51</v>
      </c>
      <c r="L115" s="854">
        <v>4</v>
      </c>
      <c r="M115" s="615">
        <f t="shared" si="19"/>
        <v>2.04</v>
      </c>
      <c r="N115" s="837" t="s">
        <v>985</v>
      </c>
      <c r="O115" s="706">
        <v>0.45</v>
      </c>
      <c r="P115" s="904">
        <v>43679</v>
      </c>
      <c r="Q115" s="904">
        <v>43700</v>
      </c>
      <c r="R115" s="615">
        <f t="shared" si="20"/>
        <v>13.333333333333334</v>
      </c>
      <c r="S115" s="673">
        <f>IF(INDEX(Historical!$D$7:$D$1257,MATCH(B115,Historical!$B$7:$B$1281,0))=0,"n/a",(INDEX(Historical!$C$7:$C$1259,MATCH(B115,Historical!$B$7:$B$1281,0))/INDEX(Historical!$D$7:$D$1257,MATCH(B115,Historical!$B$7:$B$1281,0))-1)*100)</f>
        <v>6.25</v>
      </c>
      <c r="T115" s="673">
        <f>IF(INDEX(Historical!$F$7:$F$1250,MATCH(B115,Historical!$B$7:$B$1281,0))=0,"n/a",((INDEX(Historical!$C$7:$C$1259,MATCH(B115,Historical!$B$7:$B$1281,0))/INDEX(Historical!$F$7:$F$1250,MATCH(B115,Historical!$B$7:$B$1281,0)))^(1/3)-1)*100)</f>
        <v>28.56407953291178</v>
      </c>
      <c r="U115" s="673">
        <f>IF(INDEX(Historical!$H$7:$H$1250,MATCH(B115,Historical!$B$7:$B$1281,0))=0,"n/a",((INDEX(Historical!$C$7:$C$1259,MATCH(B115,Historical!$B$7:$B$1281,0))/INDEX(Historical!$H$7:$H$1250,MATCH(B115,Historical!$B$7:$B$1281,0)))^(1/5)-1)*100)</f>
        <v>66.38035130396041</v>
      </c>
      <c r="V115" s="673" t="str">
        <f>IF(INDEX(Historical!$O$7:$O$1250,MATCH(B115,Historical!$B$7:$B$1281,0))=0,"n/a",((INDEX(Historical!$C$7:$C$1259,MATCH(B115,Historical!$B$7:$B$1281,0))/INDEX(Historical!$O$7:$O$1250,MATCH(B115,Historical!$B$7:$B$1281,0)))^(1/10)-1)*100)</f>
        <v>n/a</v>
      </c>
      <c r="W115" s="674" t="str">
        <f t="shared" si="21"/>
        <v>n/a</v>
      </c>
      <c r="X115" s="675" t="str">
        <f t="shared" si="22"/>
        <v>n/a</v>
      </c>
      <c r="Y115" s="646" t="s">
        <v>4571</v>
      </c>
      <c r="Z115" s="624">
        <f t="shared" si="23"/>
        <v>43.128964059196612</v>
      </c>
      <c r="AA115" s="853">
        <f t="shared" si="24"/>
        <v>15.380549682875262</v>
      </c>
      <c r="AB115" s="854">
        <v>12</v>
      </c>
      <c r="AC115" s="833">
        <v>4.7300000000000004</v>
      </c>
      <c r="AD115" s="833">
        <v>12.08</v>
      </c>
      <c r="AE115" s="833">
        <v>2.57</v>
      </c>
      <c r="AF115" s="833">
        <v>0.84</v>
      </c>
      <c r="AG115" s="833">
        <v>5.6000000000000005</v>
      </c>
      <c r="AH115" s="833">
        <v>-41.099999999999994</v>
      </c>
      <c r="AI115" s="833">
        <v>17.75</v>
      </c>
      <c r="AJ115" s="833">
        <v>-2.7</v>
      </c>
      <c r="AK115" s="833">
        <v>1.28</v>
      </c>
      <c r="AL115" s="845">
        <v>149530</v>
      </c>
      <c r="AM115" s="839">
        <v>0.2</v>
      </c>
      <c r="AN115" s="833">
        <v>1.45</v>
      </c>
      <c r="AO115" s="711">
        <f t="shared" si="25"/>
        <v>53.803925332425358</v>
      </c>
      <c r="AP115" s="712">
        <f t="shared" si="26"/>
        <v>69.18447501530062</v>
      </c>
      <c r="AQ115" s="855">
        <f t="shared" si="27"/>
        <v>-24.223540056249892</v>
      </c>
      <c r="AR115" s="624">
        <f>INDEX(Historical!$C$7:$C$1259,MATCH(B115,Historical!$B$7:$B$1281,0))*IF(AH115="n/a",1.03,IF(AH115&lt;0,1.01,IF(AH115&gt;10,1.1,(1+AH115/100))))</f>
        <v>2.0604</v>
      </c>
      <c r="AS115" s="853">
        <f t="shared" si="28"/>
        <v>2.2664400000000002</v>
      </c>
      <c r="AT115" s="853">
        <f t="shared" si="33"/>
        <v>2.295450432</v>
      </c>
      <c r="AU115" s="853">
        <f t="shared" si="33"/>
        <v>2.3248321975296</v>
      </c>
      <c r="AV115" s="853">
        <f t="shared" si="33"/>
        <v>2.3545900496579786</v>
      </c>
      <c r="AW115" s="624">
        <f t="shared" si="29"/>
        <v>11.301712679187579</v>
      </c>
      <c r="AX115" s="719">
        <f t="shared" si="30"/>
        <v>15.535000246305952</v>
      </c>
      <c r="AY115" s="900">
        <v>1.95</v>
      </c>
      <c r="AZ115" s="839">
        <v>98.39</v>
      </c>
      <c r="BA115" s="839">
        <v>-4.4400000000000004</v>
      </c>
      <c r="BB115" s="839">
        <v>8.66</v>
      </c>
      <c r="BC115" s="839">
        <v>31.480000000000004</v>
      </c>
      <c r="BE115" s="597">
        <v>2015</v>
      </c>
      <c r="BF115" s="865">
        <f t="shared" si="31"/>
        <v>0</v>
      </c>
      <c r="BG115" s="849">
        <v>0.4</v>
      </c>
    </row>
    <row r="116" spans="1:59" ht="11.25" customHeight="1" x14ac:dyDescent="0.2">
      <c r="A116" s="848" t="s">
        <v>4446</v>
      </c>
      <c r="B116" s="842" t="s">
        <v>4422</v>
      </c>
      <c r="C116" s="898" t="s">
        <v>4276</v>
      </c>
      <c r="D116" s="898" t="s">
        <v>518</v>
      </c>
      <c r="E116" s="705">
        <v>6</v>
      </c>
      <c r="F116" s="1153">
        <v>682</v>
      </c>
      <c r="G116" s="1115" t="s">
        <v>106</v>
      </c>
      <c r="H116" s="1115" t="s">
        <v>106</v>
      </c>
      <c r="I116" s="841">
        <v>1828.36</v>
      </c>
      <c r="J116" s="624">
        <f t="shared" si="18"/>
        <v>0.54693823973396927</v>
      </c>
      <c r="K116" s="844">
        <v>2.5</v>
      </c>
      <c r="L116" s="854">
        <v>4</v>
      </c>
      <c r="M116" s="615">
        <f t="shared" si="19"/>
        <v>10</v>
      </c>
      <c r="N116" s="837" t="s">
        <v>4442</v>
      </c>
      <c r="O116" s="706">
        <v>2.25</v>
      </c>
      <c r="P116" s="606">
        <v>44060</v>
      </c>
      <c r="Q116" s="606">
        <v>44078</v>
      </c>
      <c r="R116" s="615">
        <f t="shared" si="20"/>
        <v>11.111111111111111</v>
      </c>
      <c r="S116" s="673">
        <f>IF(INDEX(Historical!$D$7:$D$1257,MATCH(B116,Historical!$B$7:$B$1281,0))=0,"n/a",(INDEX(Historical!$C$7:$C$1259,MATCH(B116,Historical!$B$7:$B$1281,0))/INDEX(Historical!$D$7:$D$1257,MATCH(B116,Historical!$B$7:$B$1281,0))-1)*100)</f>
        <v>11.764705882352944</v>
      </c>
      <c r="T116" s="673">
        <f>IF(INDEX(Historical!$F$7:$F$1250,MATCH(B116,Historical!$B$7:$B$1281,0))=0,"n/a",((INDEX(Historical!$C$7:$C$1259,MATCH(B116,Historical!$B$7:$B$1281,0))/INDEX(Historical!$F$7:$F$1250,MATCH(B116,Historical!$B$7:$B$1281,0)))^(1/3)-1)*100)</f>
        <v>13.484552524869731</v>
      </c>
      <c r="U116" s="673">
        <f>IF(INDEX(Historical!$H$7:$H$1250,MATCH(B116,Historical!$B$7:$B$1281,0))=0,"n/a",((INDEX(Historical!$C$7:$C$1259,MATCH(B116,Historical!$B$7:$B$1281,0))/INDEX(Historical!$H$7:$H$1250,MATCH(B116,Historical!$B$7:$B$1281,0)))^(1/5)-1)*100)</f>
        <v>44.652674988814752</v>
      </c>
      <c r="V116" s="673" t="str">
        <f>IF(INDEX(Historical!$O$7:$O$1250,MATCH(B116,Historical!$B$7:$B$1281,0))=0,"n/a",((INDEX(Historical!$C$7:$C$1259,MATCH(B116,Historical!$B$7:$B$1281,0))/INDEX(Historical!$O$7:$O$1250,MATCH(B116,Historical!$B$7:$B$1281,0)))^(1/10)-1)*100)</f>
        <v>n/a</v>
      </c>
      <c r="W116" s="674" t="str">
        <f t="shared" si="21"/>
        <v>n/a</v>
      </c>
      <c r="X116" s="675">
        <f t="shared" si="22"/>
        <v>1.6661445891348787</v>
      </c>
      <c r="Y116" s="843"/>
      <c r="Z116" s="624">
        <f t="shared" si="23"/>
        <v>19.542700801250732</v>
      </c>
      <c r="AA116" s="853">
        <f t="shared" si="24"/>
        <v>35.731092436974784</v>
      </c>
      <c r="AB116" s="854">
        <v>12</v>
      </c>
      <c r="AC116" s="833">
        <v>51.17</v>
      </c>
      <c r="AD116" s="833">
        <v>2.06</v>
      </c>
      <c r="AE116" s="833">
        <v>8.0299999999999994</v>
      </c>
      <c r="AF116" s="833">
        <v>7.11</v>
      </c>
      <c r="AG116" s="833">
        <v>24.3</v>
      </c>
      <c r="AH116" s="833">
        <v>64.7</v>
      </c>
      <c r="AI116" s="833">
        <v>16.869999999999997</v>
      </c>
      <c r="AJ116" s="833">
        <v>26.8</v>
      </c>
      <c r="AK116" s="833">
        <v>16.8</v>
      </c>
      <c r="AL116" s="845">
        <v>10640</v>
      </c>
      <c r="AM116" s="839">
        <v>0.3</v>
      </c>
      <c r="AN116" s="833">
        <v>1.45</v>
      </c>
      <c r="AO116" s="711">
        <f t="shared" si="25"/>
        <v>9.4685207915739369</v>
      </c>
      <c r="AP116" s="712">
        <f t="shared" si="26"/>
        <v>45.199613228548721</v>
      </c>
      <c r="AQ116" s="855">
        <f t="shared" si="27"/>
        <v>236.02120781409073</v>
      </c>
      <c r="AR116" s="624">
        <f>INDEX(Historical!$C$7:$C$1259,MATCH(B116,Historical!$B$7:$B$1281,0))*IF(AH116="n/a",1.03,IF(AH116&lt;0,1.01,IF(AH116&gt;10,1.1,(1+AH116/100))))</f>
        <v>10.450000000000001</v>
      </c>
      <c r="AS116" s="853">
        <f t="shared" si="28"/>
        <v>11.495000000000003</v>
      </c>
      <c r="AT116" s="853">
        <f t="shared" si="33"/>
        <v>12.644500000000004</v>
      </c>
      <c r="AU116" s="853">
        <f t="shared" si="33"/>
        <v>13.908950000000006</v>
      </c>
      <c r="AV116" s="853">
        <f t="shared" si="33"/>
        <v>15.299845000000008</v>
      </c>
      <c r="AW116" s="624">
        <f t="shared" si="29"/>
        <v>63.798295000000024</v>
      </c>
      <c r="AX116" s="719">
        <f t="shared" si="30"/>
        <v>3.4893727165328507</v>
      </c>
      <c r="AY116" s="900">
        <v>0.54</v>
      </c>
      <c r="AZ116" s="839">
        <v>22.770000000000003</v>
      </c>
      <c r="BA116" s="839">
        <v>-21.42</v>
      </c>
      <c r="BB116" s="839">
        <v>-5.6000000000000005</v>
      </c>
      <c r="BC116" s="839">
        <v>-4.09</v>
      </c>
      <c r="BE116" s="597">
        <v>2015</v>
      </c>
      <c r="BF116" s="865">
        <f t="shared" si="31"/>
        <v>0</v>
      </c>
      <c r="BG116" s="849">
        <v>7.9</v>
      </c>
    </row>
    <row r="117" spans="1:59" ht="11.25" customHeight="1" x14ac:dyDescent="0.2">
      <c r="A117" s="831" t="s">
        <v>486</v>
      </c>
      <c r="B117" s="842" t="s">
        <v>487</v>
      </c>
      <c r="C117" s="898" t="s">
        <v>153</v>
      </c>
      <c r="D117" s="898" t="s">
        <v>4255</v>
      </c>
      <c r="E117" s="705">
        <v>24</v>
      </c>
      <c r="F117" s="1153">
        <v>142</v>
      </c>
      <c r="G117" s="1153" t="s">
        <v>106</v>
      </c>
      <c r="H117" s="1153" t="s">
        <v>106</v>
      </c>
      <c r="I117" s="833">
        <v>60.75</v>
      </c>
      <c r="J117" s="624">
        <f t="shared" si="18"/>
        <v>3.1993415637860081</v>
      </c>
      <c r="K117" s="851">
        <v>0.4859</v>
      </c>
      <c r="L117" s="854">
        <v>4</v>
      </c>
      <c r="M117" s="615">
        <f t="shared" si="19"/>
        <v>1.9436</v>
      </c>
      <c r="N117" s="837" t="s">
        <v>488</v>
      </c>
      <c r="O117" s="707">
        <v>0.48110000000000003</v>
      </c>
      <c r="P117" s="606">
        <v>44012</v>
      </c>
      <c r="Q117" s="606">
        <v>44027</v>
      </c>
      <c r="R117" s="615">
        <f t="shared" si="20"/>
        <v>0.99771357306172748</v>
      </c>
      <c r="S117" s="673">
        <f>IF(INDEX(Historical!$D$7:$D$1257,MATCH(B117,Historical!$B$7:$B$1281,0))=0,"n/a",(INDEX(Historical!$C$7:$C$1259,MATCH(B117,Historical!$B$7:$B$1281,0))/INDEX(Historical!$D$7:$D$1257,MATCH(B117,Historical!$B$7:$B$1281,0))-1)*100)</f>
        <v>1.0027156883225308</v>
      </c>
      <c r="T117" s="673">
        <f>IF(INDEX(Historical!$F$7:$F$1250,MATCH(B117,Historical!$B$7:$B$1281,0))=0,"n/a",((INDEX(Historical!$C$7:$C$1259,MATCH(B117,Historical!$B$7:$B$1281,0))/INDEX(Historical!$F$7:$F$1250,MATCH(B117,Historical!$B$7:$B$1281,0)))^(1/3)-1)*100)</f>
        <v>1.9972277478050415</v>
      </c>
      <c r="U117" s="673">
        <f>IF(INDEX(Historical!$H$7:$H$1250,MATCH(B117,Historical!$B$7:$B$1281,0))=0,"n/a",((INDEX(Historical!$C$7:$C$1259,MATCH(B117,Historical!$B$7:$B$1281,0))/INDEX(Historical!$H$7:$H$1250,MATCH(B117,Historical!$B$7:$B$1281,0)))^(1/5)-1)*100)</f>
        <v>5.7986766684338997</v>
      </c>
      <c r="V117" s="673">
        <f>IF(INDEX(Historical!$O$7:$O$1250,MATCH(B117,Historical!$B$7:$B$1281,0))=0,"n/a",((INDEX(Historical!$C$7:$C$1259,MATCH(B117,Historical!$B$7:$B$1281,0))/INDEX(Historical!$O$7:$O$1250,MATCH(B117,Historical!$B$7:$B$1281,0)))^(1/10)-1)*100)</f>
        <v>10.08356233280403</v>
      </c>
      <c r="W117" s="674">
        <f t="shared" si="21"/>
        <v>0.57506231201343783</v>
      </c>
      <c r="X117" s="675" t="str">
        <f t="shared" si="22"/>
        <v>n/a</v>
      </c>
      <c r="Y117" s="843"/>
      <c r="Z117" s="624">
        <f t="shared" si="23"/>
        <v>41.353191489361699</v>
      </c>
      <c r="AA117" s="853">
        <f t="shared" si="24"/>
        <v>12.925531914893616</v>
      </c>
      <c r="AB117" s="854">
        <v>6</v>
      </c>
      <c r="AC117" s="833">
        <v>4.7</v>
      </c>
      <c r="AD117" s="833">
        <v>1.75</v>
      </c>
      <c r="AE117" s="833">
        <v>0.11</v>
      </c>
      <c r="AF117" s="833">
        <v>9.3000000000000007</v>
      </c>
      <c r="AG117" s="833">
        <v>86.6</v>
      </c>
      <c r="AH117" s="833">
        <v>-378.6</v>
      </c>
      <c r="AI117" s="833">
        <v>3.4799999999999995</v>
      </c>
      <c r="AJ117" s="833">
        <v>-40.6</v>
      </c>
      <c r="AK117" s="833">
        <v>7.57</v>
      </c>
      <c r="AL117" s="845">
        <v>17860</v>
      </c>
      <c r="AM117" s="839">
        <v>0.3</v>
      </c>
      <c r="AN117" s="833">
        <v>3.42</v>
      </c>
      <c r="AO117" s="711">
        <f t="shared" si="25"/>
        <v>-3.9275136826737089</v>
      </c>
      <c r="AP117" s="712">
        <f t="shared" si="26"/>
        <v>8.9980182322199074</v>
      </c>
      <c r="AQ117" s="855">
        <f t="shared" si="27"/>
        <v>131.13963726477903</v>
      </c>
      <c r="AR117" s="624">
        <f>INDEX(Historical!$C$7:$C$1259,MATCH(B117,Historical!$B$7:$B$1281,0))*IF(AH117="n/a",1.03,IF(AH117&lt;0,1.01,IF(AH117&gt;10,1.1,(1+AH117/100))))</f>
        <v>1.9533399999999999</v>
      </c>
      <c r="AS117" s="853">
        <f t="shared" si="28"/>
        <v>2.0213162319999998</v>
      </c>
      <c r="AT117" s="853">
        <f t="shared" si="33"/>
        <v>2.1743298707624001</v>
      </c>
      <c r="AU117" s="853">
        <f t="shared" si="33"/>
        <v>2.3389266419791142</v>
      </c>
      <c r="AV117" s="853">
        <f t="shared" si="33"/>
        <v>2.5159833887769332</v>
      </c>
      <c r="AW117" s="624">
        <f t="shared" si="29"/>
        <v>11.003896133518447</v>
      </c>
      <c r="AX117" s="719">
        <f t="shared" si="30"/>
        <v>18.113409273281395</v>
      </c>
      <c r="AY117" s="900">
        <v>1.07</v>
      </c>
      <c r="AZ117" s="839">
        <v>36.270000000000003</v>
      </c>
      <c r="BA117" s="839">
        <v>-3.51</v>
      </c>
      <c r="BB117" s="839">
        <v>10.25</v>
      </c>
      <c r="BC117" s="839">
        <v>15.21</v>
      </c>
      <c r="BE117" s="597">
        <v>1997</v>
      </c>
      <c r="BF117" s="865">
        <f t="shared" si="31"/>
        <v>2</v>
      </c>
      <c r="BG117" s="849">
        <v>3.3000000000000003</v>
      </c>
    </row>
    <row r="118" spans="1:59" ht="11.25" customHeight="1" x14ac:dyDescent="0.2">
      <c r="A118" s="838" t="s">
        <v>491</v>
      </c>
      <c r="B118" s="842" t="s">
        <v>492</v>
      </c>
      <c r="C118" s="898" t="s">
        <v>4126</v>
      </c>
      <c r="D118" s="898" t="s">
        <v>4259</v>
      </c>
      <c r="E118" s="705">
        <v>19</v>
      </c>
      <c r="F118" s="1153">
        <v>172</v>
      </c>
      <c r="G118" s="1150" t="s">
        <v>115</v>
      </c>
      <c r="H118" s="1150" t="s">
        <v>115</v>
      </c>
      <c r="I118" s="841">
        <v>46.27</v>
      </c>
      <c r="J118" s="624">
        <f t="shared" si="18"/>
        <v>2.3341257834449967</v>
      </c>
      <c r="K118" s="844">
        <v>0.27</v>
      </c>
      <c r="L118" s="854">
        <v>4</v>
      </c>
      <c r="M118" s="615">
        <f t="shared" si="19"/>
        <v>1.08</v>
      </c>
      <c r="N118" s="837" t="s">
        <v>148</v>
      </c>
      <c r="O118" s="708">
        <v>0.26</v>
      </c>
      <c r="P118" s="904">
        <v>43801</v>
      </c>
      <c r="Q118" s="904">
        <v>43812</v>
      </c>
      <c r="R118" s="615">
        <f t="shared" si="20"/>
        <v>3.8461538461538494</v>
      </c>
      <c r="S118" s="673">
        <f>IF(INDEX(Historical!$D$7:$D$1257,MATCH(B118,Historical!$B$7:$B$1281,0))=0,"n/a",(INDEX(Historical!$C$7:$C$1259,MATCH(B118,Historical!$B$7:$B$1281,0))/INDEX(Historical!$D$7:$D$1257,MATCH(B118,Historical!$B$7:$B$1281,0))-1)*100)</f>
        <v>2.8571428571428692</v>
      </c>
      <c r="T118" s="673">
        <f>IF(INDEX(Historical!$F$7:$F$1250,MATCH(B118,Historical!$B$7:$B$1281,0))=0,"n/a",((INDEX(Historical!$C$7:$C$1259,MATCH(B118,Historical!$B$7:$B$1281,0))/INDEX(Historical!$F$7:$F$1250,MATCH(B118,Historical!$B$7:$B$1281,0)))^(1/3)-1)*100)</f>
        <v>15.302373156251491</v>
      </c>
      <c r="U118" s="673">
        <f>IF(INDEX(Historical!$H$7:$H$1250,MATCH(B118,Historical!$B$7:$B$1281,0))=0,"n/a",((INDEX(Historical!$C$7:$C$1259,MATCH(B118,Historical!$B$7:$B$1281,0))/INDEX(Historical!$H$7:$H$1250,MATCH(B118,Historical!$B$7:$B$1281,0)))^(1/5)-1)*100)</f>
        <v>10.895966981707783</v>
      </c>
      <c r="V118" s="673">
        <f>IF(INDEX(Historical!$O$7:$O$1250,MATCH(B118,Historical!$B$7:$B$1281,0))=0,"n/a",((INDEX(Historical!$C$7:$C$1259,MATCH(B118,Historical!$B$7:$B$1281,0))/INDEX(Historical!$O$7:$O$1250,MATCH(B118,Historical!$B$7:$B$1281,0)))^(1/10)-1)*100)</f>
        <v>11.515569426778537</v>
      </c>
      <c r="W118" s="674">
        <f t="shared" si="21"/>
        <v>0.94619437197522183</v>
      </c>
      <c r="X118" s="675">
        <f t="shared" si="22"/>
        <v>4.0355433265584377</v>
      </c>
      <c r="Y118" s="646" t="s">
        <v>4591</v>
      </c>
      <c r="Z118" s="624">
        <f t="shared" si="23"/>
        <v>62.427745664739888</v>
      </c>
      <c r="AA118" s="853">
        <f t="shared" si="24"/>
        <v>26.745664739884393</v>
      </c>
      <c r="AB118" s="854">
        <v>12</v>
      </c>
      <c r="AC118" s="833">
        <v>1.73</v>
      </c>
      <c r="AD118" s="833" t="s">
        <v>136</v>
      </c>
      <c r="AE118" s="833">
        <v>4.46</v>
      </c>
      <c r="AF118" s="833">
        <v>2.58</v>
      </c>
      <c r="AG118" s="833">
        <v>10</v>
      </c>
      <c r="AH118" s="833">
        <v>-16.5</v>
      </c>
      <c r="AI118" s="833" t="s">
        <v>136</v>
      </c>
      <c r="AJ118" s="833">
        <v>2.7</v>
      </c>
      <c r="AK118" s="833" t="s">
        <v>136</v>
      </c>
      <c r="AL118" s="845">
        <v>660.96</v>
      </c>
      <c r="AM118" s="839">
        <v>2.2999999999999998</v>
      </c>
      <c r="AN118" s="833">
        <v>2.13</v>
      </c>
      <c r="AO118" s="711">
        <f t="shared" si="25"/>
        <v>-13.515571974731614</v>
      </c>
      <c r="AP118" s="712">
        <f t="shared" si="26"/>
        <v>13.230092765152779</v>
      </c>
      <c r="AQ118" s="855">
        <f t="shared" si="27"/>
        <v>75.123848276205479</v>
      </c>
      <c r="AR118" s="624">
        <f>INDEX(Historical!$C$7:$C$1259,MATCH(B118,Historical!$B$7:$B$1281,0))*IF(AH118="n/a",1.03,IF(AH118&lt;0,1.01,IF(AH118&gt;10,1.1,(1+AH118/100))))</f>
        <v>1.0908</v>
      </c>
      <c r="AS118" s="853">
        <f t="shared" si="28"/>
        <v>1.123524</v>
      </c>
      <c r="AT118" s="853">
        <f t="shared" si="33"/>
        <v>1.1572297199999999</v>
      </c>
      <c r="AU118" s="853">
        <f t="shared" si="33"/>
        <v>1.1919466115999999</v>
      </c>
      <c r="AV118" s="853">
        <f t="shared" si="33"/>
        <v>1.227705009948</v>
      </c>
      <c r="AW118" s="624">
        <f t="shared" si="29"/>
        <v>5.7912053415479994</v>
      </c>
      <c r="AX118" s="719">
        <f t="shared" si="30"/>
        <v>12.516112689751457</v>
      </c>
      <c r="AY118" s="900">
        <v>0.84</v>
      </c>
      <c r="AZ118" s="839">
        <v>49.07</v>
      </c>
      <c r="BA118" s="839">
        <v>-4.7</v>
      </c>
      <c r="BB118" s="839">
        <v>5.58</v>
      </c>
      <c r="BC118" s="839">
        <v>13.239999999999998</v>
      </c>
      <c r="BE118" s="597">
        <v>2002</v>
      </c>
      <c r="BF118" s="865">
        <f t="shared" si="31"/>
        <v>1</v>
      </c>
      <c r="BG118" s="849">
        <v>1.3</v>
      </c>
    </row>
    <row r="119" spans="1:59" ht="11.25" customHeight="1" x14ac:dyDescent="0.2">
      <c r="A119" s="831" t="s">
        <v>489</v>
      </c>
      <c r="B119" s="842" t="s">
        <v>490</v>
      </c>
      <c r="C119" s="898" t="s">
        <v>128</v>
      </c>
      <c r="D119" s="898" t="s">
        <v>4269</v>
      </c>
      <c r="E119" s="705">
        <v>21</v>
      </c>
      <c r="F119" s="1153">
        <v>163</v>
      </c>
      <c r="G119" s="1150" t="s">
        <v>37</v>
      </c>
      <c r="H119" s="1150" t="s">
        <v>37</v>
      </c>
      <c r="I119" s="841">
        <v>216.19</v>
      </c>
      <c r="J119" s="624">
        <f t="shared" si="18"/>
        <v>0.62907627549840428</v>
      </c>
      <c r="K119" s="851">
        <v>0.34</v>
      </c>
      <c r="L119" s="854">
        <v>4</v>
      </c>
      <c r="M119" s="615">
        <f t="shared" si="19"/>
        <v>1.36</v>
      </c>
      <c r="N119" s="837" t="s">
        <v>107</v>
      </c>
      <c r="O119" s="707">
        <v>0.32</v>
      </c>
      <c r="P119" s="606">
        <v>44225</v>
      </c>
      <c r="Q119" s="606">
        <v>44242</v>
      </c>
      <c r="R119" s="615">
        <f t="shared" si="20"/>
        <v>6.2500000000000053</v>
      </c>
      <c r="S119" s="673">
        <f>IF(INDEX(Historical!$D$7:$D$1257,MATCH(B119,Historical!$B$7:$B$1281,0))=0,"n/a",(INDEX(Historical!$C$7:$C$1259,MATCH(B119,Historical!$B$7:$B$1281,0))/INDEX(Historical!$D$7:$D$1257,MATCH(B119,Historical!$B$7:$B$1281,0))-1)*100)</f>
        <v>4.9180327868852514</v>
      </c>
      <c r="T119" s="673">
        <f>IF(INDEX(Historical!$F$7:$F$1250,MATCH(B119,Historical!$B$7:$B$1281,0))=0,"n/a",((INDEX(Historical!$C$7:$C$1259,MATCH(B119,Historical!$B$7:$B$1281,0))/INDEX(Historical!$F$7:$F$1250,MATCH(B119,Historical!$B$7:$B$1281,0)))^(1/3)-1)*100)</f>
        <v>8.576704663796253</v>
      </c>
      <c r="U119" s="673">
        <f>IF(INDEX(Historical!$H$7:$H$1250,MATCH(B119,Historical!$B$7:$B$1281,0))=0,"n/a",((INDEX(Historical!$C$7:$C$1259,MATCH(B119,Historical!$B$7:$B$1281,0))/INDEX(Historical!$H$7:$H$1250,MATCH(B119,Historical!$B$7:$B$1281,0)))^(1/5)-1)*100)</f>
        <v>8.7892885777757002</v>
      </c>
      <c r="V119" s="673">
        <f>IF(INDEX(Historical!$O$7:$O$1250,MATCH(B119,Historical!$B$7:$B$1281,0))=0,"n/a",((INDEX(Historical!$C$7:$C$1259,MATCH(B119,Historical!$B$7:$B$1281,0))/INDEX(Historical!$O$7:$O$1250,MATCH(B119,Historical!$B$7:$B$1281,0)))^(1/10)-1)*100)</f>
        <v>12.195514544619957</v>
      </c>
      <c r="W119" s="674">
        <f t="shared" si="21"/>
        <v>0.72069846217789058</v>
      </c>
      <c r="X119" s="675">
        <f t="shared" si="22"/>
        <v>0.97658761975285557</v>
      </c>
      <c r="Y119" s="644"/>
      <c r="Z119" s="624">
        <f t="shared" si="23"/>
        <v>15.212527964205819</v>
      </c>
      <c r="AA119" s="853">
        <f t="shared" si="24"/>
        <v>24.182326621923938</v>
      </c>
      <c r="AB119" s="854">
        <v>12</v>
      </c>
      <c r="AC119" s="833">
        <v>8.94</v>
      </c>
      <c r="AD119" s="833">
        <v>3.1</v>
      </c>
      <c r="AE119" s="833">
        <v>0.96</v>
      </c>
      <c r="AF119" s="833">
        <v>4.25</v>
      </c>
      <c r="AG119" s="833">
        <v>18.7</v>
      </c>
      <c r="AH119" s="833">
        <v>28.7</v>
      </c>
      <c r="AI119" s="833">
        <v>1.1400000000000001</v>
      </c>
      <c r="AJ119" s="833">
        <v>9</v>
      </c>
      <c r="AK119" s="833">
        <v>7.85</v>
      </c>
      <c r="AL119" s="845">
        <v>7840</v>
      </c>
      <c r="AM119" s="839">
        <v>0.1</v>
      </c>
      <c r="AN119" s="833">
        <v>0.72</v>
      </c>
      <c r="AO119" s="711">
        <f t="shared" si="25"/>
        <v>-14.763961768649834</v>
      </c>
      <c r="AP119" s="712">
        <f t="shared" si="26"/>
        <v>9.4183648532741042</v>
      </c>
      <c r="AQ119" s="855">
        <f t="shared" si="27"/>
        <v>113.72348505401577</v>
      </c>
      <c r="AR119" s="624">
        <f>INDEX(Historical!$C$7:$C$1259,MATCH(B119,Historical!$B$7:$B$1281,0))*IF(AH119="n/a",1.03,IF(AH119&lt;0,1.01,IF(AH119&gt;10,1.1,(1+AH119/100))))</f>
        <v>1.4080000000000001</v>
      </c>
      <c r="AS119" s="853">
        <f t="shared" si="28"/>
        <v>1.4240512000000003</v>
      </c>
      <c r="AT119" s="853">
        <f t="shared" si="33"/>
        <v>1.5358392192000003</v>
      </c>
      <c r="AU119" s="853">
        <f t="shared" si="33"/>
        <v>1.6564025979072003</v>
      </c>
      <c r="AV119" s="853">
        <f t="shared" si="33"/>
        <v>1.7864302018429157</v>
      </c>
      <c r="AW119" s="624">
        <f t="shared" si="29"/>
        <v>7.810723218950117</v>
      </c>
      <c r="AX119" s="719">
        <f t="shared" si="30"/>
        <v>3.6128975525926812</v>
      </c>
      <c r="AY119" s="900">
        <v>0.87</v>
      </c>
      <c r="AZ119" s="839">
        <v>84.38</v>
      </c>
      <c r="BA119" s="839">
        <v>-2.2999999999999998</v>
      </c>
      <c r="BB119" s="839">
        <v>6.52</v>
      </c>
      <c r="BC119" s="839">
        <v>19.38</v>
      </c>
      <c r="BE119" s="597">
        <v>2000</v>
      </c>
      <c r="BF119" s="865">
        <f t="shared" si="31"/>
        <v>2</v>
      </c>
      <c r="BG119" s="849">
        <v>8</v>
      </c>
    </row>
    <row r="120" spans="1:59" ht="11.25" customHeight="1" x14ac:dyDescent="0.2">
      <c r="A120" s="831" t="s">
        <v>493</v>
      </c>
      <c r="B120" s="842" t="s">
        <v>494</v>
      </c>
      <c r="C120" s="898" t="s">
        <v>112</v>
      </c>
      <c r="D120" s="898" t="s">
        <v>211</v>
      </c>
      <c r="E120" s="705">
        <v>27</v>
      </c>
      <c r="F120" s="1153">
        <v>117</v>
      </c>
      <c r="G120" s="1150" t="s">
        <v>37</v>
      </c>
      <c r="H120" s="1150" t="s">
        <v>115</v>
      </c>
      <c r="I120" s="833">
        <v>231.87</v>
      </c>
      <c r="J120" s="624">
        <f t="shared" si="18"/>
        <v>1.7768577219993962</v>
      </c>
      <c r="K120" s="851">
        <v>1.03</v>
      </c>
      <c r="L120" s="854">
        <v>4</v>
      </c>
      <c r="M120" s="615">
        <f t="shared" si="19"/>
        <v>4.12</v>
      </c>
      <c r="N120" s="837" t="s">
        <v>416</v>
      </c>
      <c r="O120" s="707">
        <v>0.86</v>
      </c>
      <c r="P120" s="904">
        <v>43665</v>
      </c>
      <c r="Q120" s="904">
        <v>43697</v>
      </c>
      <c r="R120" s="615">
        <f t="shared" si="20"/>
        <v>19.767441860465119</v>
      </c>
      <c r="S120" s="673">
        <f>IF(INDEX(Historical!$D$7:$D$1257,MATCH(B120,Historical!$B$7:$B$1281,0))=0,"n/a",(INDEX(Historical!$C$7:$C$1259,MATCH(B120,Historical!$B$7:$B$1281,0))/INDEX(Historical!$D$7:$D$1257,MATCH(B120,Historical!$B$7:$B$1281,0))-1)*100)</f>
        <v>8.9947089947090006</v>
      </c>
      <c r="T120" s="673">
        <f>IF(INDEX(Historical!$F$7:$F$1250,MATCH(B120,Historical!$B$7:$B$1281,0))=0,"n/a",((INDEX(Historical!$C$7:$C$1259,MATCH(B120,Historical!$B$7:$B$1281,0))/INDEX(Historical!$F$7:$F$1250,MATCH(B120,Historical!$B$7:$B$1281,0)))^(1/3)-1)*100)</f>
        <v>9.9457654977474608</v>
      </c>
      <c r="U120" s="673">
        <f>IF(INDEX(Historical!$H$7:$H$1250,MATCH(B120,Historical!$B$7:$B$1281,0))=0,"n/a",((INDEX(Historical!$C$7:$C$1259,MATCH(B120,Historical!$B$7:$B$1281,0))/INDEX(Historical!$H$7:$H$1250,MATCH(B120,Historical!$B$7:$B$1281,0)))^(1/5)-1)*100)</f>
        <v>6.9818188131610226</v>
      </c>
      <c r="V120" s="673">
        <f>IF(INDEX(Historical!$O$7:$O$1250,MATCH(B120,Historical!$B$7:$B$1281,0))=0,"n/a",((INDEX(Historical!$C$7:$C$1259,MATCH(B120,Historical!$B$7:$B$1281,0))/INDEX(Historical!$O$7:$O$1250,MATCH(B120,Historical!$B$7:$B$1281,0)))^(1/10)-1)*100)</f>
        <v>9.128171118390549</v>
      </c>
      <c r="W120" s="674">
        <f t="shared" si="21"/>
        <v>0.76486502308164828</v>
      </c>
      <c r="X120" s="675">
        <f t="shared" si="22"/>
        <v>1.4248609822777596</v>
      </c>
      <c r="Y120" s="646" t="s">
        <v>4579</v>
      </c>
      <c r="Z120" s="624">
        <f t="shared" si="23"/>
        <v>77.443609022556387</v>
      </c>
      <c r="AA120" s="853">
        <f t="shared" si="24"/>
        <v>43.584586466165412</v>
      </c>
      <c r="AB120" s="854">
        <v>12</v>
      </c>
      <c r="AC120" s="833">
        <v>5.32</v>
      </c>
      <c r="AD120" s="833" t="s">
        <v>136</v>
      </c>
      <c r="AE120" s="833">
        <v>2.97</v>
      </c>
      <c r="AF120" s="833">
        <v>8.2799999999999994</v>
      </c>
      <c r="AG120" s="833">
        <v>20.599999999999998</v>
      </c>
      <c r="AH120" s="834">
        <v>-49</v>
      </c>
      <c r="AI120" s="834">
        <v>29.94</v>
      </c>
      <c r="AJ120" s="833">
        <v>4.9000000000000004</v>
      </c>
      <c r="AK120" s="833">
        <v>-1.1100000000000001</v>
      </c>
      <c r="AL120" s="845">
        <v>124190</v>
      </c>
      <c r="AM120" s="839">
        <v>0.2</v>
      </c>
      <c r="AN120" s="833">
        <v>2.42</v>
      </c>
      <c r="AO120" s="711">
        <f t="shared" si="25"/>
        <v>-34.825909931004993</v>
      </c>
      <c r="AP120" s="712">
        <f t="shared" si="26"/>
        <v>8.7586765351604186</v>
      </c>
      <c r="AQ120" s="855">
        <f t="shared" si="27"/>
        <v>300.48879908867451</v>
      </c>
      <c r="AR120" s="624">
        <f>INDEX(Historical!$C$7:$C$1259,MATCH(B120,Historical!$B$7:$B$1281,0))*IF(AH120="n/a",1.03,IF(AH120&lt;0,1.01,IF(AH120&gt;10,1.1,(1+AH120/100))))</f>
        <v>4.1612</v>
      </c>
      <c r="AS120" s="853">
        <f t="shared" si="28"/>
        <v>4.5773200000000003</v>
      </c>
      <c r="AT120" s="853">
        <f t="shared" si="33"/>
        <v>4.6230932000000005</v>
      </c>
      <c r="AU120" s="853">
        <f t="shared" si="33"/>
        <v>4.6693241320000007</v>
      </c>
      <c r="AV120" s="853">
        <f t="shared" si="33"/>
        <v>4.7160173733200006</v>
      </c>
      <c r="AW120" s="624">
        <f t="shared" si="29"/>
        <v>22.74695470532</v>
      </c>
      <c r="AX120" s="719">
        <f t="shared" si="30"/>
        <v>9.8102189611937725</v>
      </c>
      <c r="AY120" s="900">
        <v>0.94</v>
      </c>
      <c r="AZ120" s="839">
        <v>131.36000000000001</v>
      </c>
      <c r="BA120" s="839">
        <v>-2.4899999999999998</v>
      </c>
      <c r="BB120" s="839">
        <v>10.74</v>
      </c>
      <c r="BC120" s="839">
        <v>37.4</v>
      </c>
      <c r="BE120" s="597">
        <v>1994</v>
      </c>
      <c r="BF120" s="865">
        <f t="shared" si="31"/>
        <v>2</v>
      </c>
      <c r="BG120" s="849">
        <v>3.9</v>
      </c>
    </row>
    <row r="121" spans="1:59" ht="11.25" customHeight="1" x14ac:dyDescent="0.2">
      <c r="A121" s="831" t="s">
        <v>481</v>
      </c>
      <c r="B121" s="842" t="s">
        <v>482</v>
      </c>
      <c r="C121" s="898" t="s">
        <v>108</v>
      </c>
      <c r="D121" s="898" t="s">
        <v>4272</v>
      </c>
      <c r="E121" s="705">
        <v>23</v>
      </c>
      <c r="F121" s="1153">
        <v>152</v>
      </c>
      <c r="G121" s="1150" t="s">
        <v>106</v>
      </c>
      <c r="H121" s="1150" t="s">
        <v>106</v>
      </c>
      <c r="I121" s="841">
        <v>84.32</v>
      </c>
      <c r="J121" s="624">
        <f t="shared" si="18"/>
        <v>2.6091081593927901</v>
      </c>
      <c r="K121" s="844">
        <v>0.55000000000000004</v>
      </c>
      <c r="L121" s="854">
        <v>4</v>
      </c>
      <c r="M121" s="615">
        <f t="shared" si="19"/>
        <v>2.2000000000000002</v>
      </c>
      <c r="N121" s="837" t="s">
        <v>439</v>
      </c>
      <c r="O121" s="706">
        <v>0.53</v>
      </c>
      <c r="P121" s="606">
        <v>44237</v>
      </c>
      <c r="Q121" s="606">
        <v>44252</v>
      </c>
      <c r="R121" s="615">
        <f t="shared" si="20"/>
        <v>3.7735849056603805</v>
      </c>
      <c r="S121" s="673">
        <f>IF(INDEX(Historical!$D$7:$D$1257,MATCH(B121,Historical!$B$7:$B$1281,0))=0,"n/a",(INDEX(Historical!$C$7:$C$1259,MATCH(B121,Historical!$B$7:$B$1281,0))/INDEX(Historical!$D$7:$D$1257,MATCH(B121,Historical!$B$7:$B$1281,0))-1)*100)</f>
        <v>3.9215686274509887</v>
      </c>
      <c r="T121" s="673">
        <f>IF(INDEX(Historical!$F$7:$F$1250,MATCH(B121,Historical!$B$7:$B$1281,0))=0,"n/a",((INDEX(Historical!$C$7:$C$1259,MATCH(B121,Historical!$B$7:$B$1281,0))/INDEX(Historical!$F$7:$F$1250,MATCH(B121,Historical!$B$7:$B$1281,0)))^(1/3)-1)*100)</f>
        <v>4.4578234209466494</v>
      </c>
      <c r="U121" s="673">
        <f>IF(INDEX(Historical!$H$7:$H$1250,MATCH(B121,Historical!$B$7:$B$1281,0))=0,"n/a",((INDEX(Historical!$C$7:$C$1259,MATCH(B121,Historical!$B$7:$B$1281,0))/INDEX(Historical!$H$7:$H$1250,MATCH(B121,Historical!$B$7:$B$1281,0)))^(1/5)-1)*100)</f>
        <v>3.3267266109942906</v>
      </c>
      <c r="V121" s="673">
        <f>IF(INDEX(Historical!$O$7:$O$1250,MATCH(B121,Historical!$B$7:$B$1281,0))=0,"n/a",((INDEX(Historical!$C$7:$C$1259,MATCH(B121,Historical!$B$7:$B$1281,0))/INDEX(Historical!$O$7:$O$1250,MATCH(B121,Historical!$B$7:$B$1281,0)))^(1/10)-1)*100)</f>
        <v>4.2367309157611777</v>
      </c>
      <c r="W121" s="674">
        <f t="shared" si="21"/>
        <v>0.78521073845366118</v>
      </c>
      <c r="X121" s="675">
        <f t="shared" si="22"/>
        <v>0.65229933548907659</v>
      </c>
      <c r="Y121" s="843"/>
      <c r="Z121" s="624">
        <f t="shared" si="23"/>
        <v>46.511627906976742</v>
      </c>
      <c r="AA121" s="853">
        <f t="shared" si="24"/>
        <v>17.826638477801264</v>
      </c>
      <c r="AB121" s="854">
        <v>12</v>
      </c>
      <c r="AC121" s="833">
        <v>4.7300000000000004</v>
      </c>
      <c r="AD121" s="833" t="s">
        <v>136</v>
      </c>
      <c r="AE121" s="833">
        <v>4.47</v>
      </c>
      <c r="AF121" s="833">
        <v>1.42</v>
      </c>
      <c r="AG121" s="833">
        <v>8.6999999999999993</v>
      </c>
      <c r="AH121" s="833">
        <v>-6.4</v>
      </c>
      <c r="AI121" s="833">
        <v>-1.39</v>
      </c>
      <c r="AJ121" s="833">
        <v>5.0999999999999996</v>
      </c>
      <c r="AK121" s="833" t="s">
        <v>136</v>
      </c>
      <c r="AL121" s="845">
        <v>577.96</v>
      </c>
      <c r="AM121" s="839">
        <v>1.0999999999999999</v>
      </c>
      <c r="AN121" s="833">
        <v>0</v>
      </c>
      <c r="AO121" s="711">
        <f t="shared" si="25"/>
        <v>-11.890803707414184</v>
      </c>
      <c r="AP121" s="712">
        <f t="shared" si="26"/>
        <v>5.9358347703870802</v>
      </c>
      <c r="AQ121" s="855">
        <f t="shared" si="27"/>
        <v>6.0687966232352508</v>
      </c>
      <c r="AR121" s="624">
        <f>INDEX(Historical!$C$7:$C$1259,MATCH(B121,Historical!$B$7:$B$1281,0))*IF(AH121="n/a",1.03,IF(AH121&lt;0,1.01,IF(AH121&gt;10,1.1,(1+AH121/100))))</f>
        <v>2.1412</v>
      </c>
      <c r="AS121" s="853">
        <f t="shared" si="28"/>
        <v>2.1626120000000002</v>
      </c>
      <c r="AT121" s="853">
        <f t="shared" si="33"/>
        <v>2.2274903600000004</v>
      </c>
      <c r="AU121" s="853">
        <f t="shared" si="33"/>
        <v>2.2943150708000006</v>
      </c>
      <c r="AV121" s="853">
        <f t="shared" si="33"/>
        <v>2.3631445229240007</v>
      </c>
      <c r="AW121" s="624">
        <f t="shared" si="29"/>
        <v>11.188761953724002</v>
      </c>
      <c r="AX121" s="719">
        <f t="shared" si="30"/>
        <v>13.269404594074958</v>
      </c>
      <c r="AY121" s="900">
        <v>0.51</v>
      </c>
      <c r="AZ121" s="839">
        <v>90.77</v>
      </c>
      <c r="BA121" s="839">
        <v>-2.98</v>
      </c>
      <c r="BB121" s="839">
        <v>6.72</v>
      </c>
      <c r="BC121" s="839">
        <v>28.660000000000004</v>
      </c>
      <c r="BE121" s="597">
        <v>1999</v>
      </c>
      <c r="BF121" s="865">
        <f t="shared" si="31"/>
        <v>2</v>
      </c>
      <c r="BG121" s="849">
        <v>0.89999999999999991</v>
      </c>
    </row>
    <row r="122" spans="1:59" ht="11.25" customHeight="1" x14ac:dyDescent="0.2">
      <c r="A122" s="838" t="s">
        <v>502</v>
      </c>
      <c r="B122" s="842" t="s">
        <v>503</v>
      </c>
      <c r="C122" s="898" t="s">
        <v>108</v>
      </c>
      <c r="D122" s="898" t="s">
        <v>118</v>
      </c>
      <c r="E122" s="705">
        <v>27</v>
      </c>
      <c r="F122" s="1153">
        <v>118</v>
      </c>
      <c r="G122" s="1150" t="s">
        <v>37</v>
      </c>
      <c r="H122" s="1150" t="s">
        <v>37</v>
      </c>
      <c r="I122" s="833">
        <v>157.97</v>
      </c>
      <c r="J122" s="624">
        <f t="shared" si="18"/>
        <v>1.9750585554219158</v>
      </c>
      <c r="K122" s="851">
        <v>0.78</v>
      </c>
      <c r="L122" s="854">
        <v>4</v>
      </c>
      <c r="M122" s="615">
        <f t="shared" si="19"/>
        <v>3.12</v>
      </c>
      <c r="N122" s="837" t="s">
        <v>504</v>
      </c>
      <c r="O122" s="707">
        <v>0.75</v>
      </c>
      <c r="P122" s="606">
        <v>44000</v>
      </c>
      <c r="Q122" s="606">
        <v>44022</v>
      </c>
      <c r="R122" s="615">
        <f t="shared" si="20"/>
        <v>4.0000000000000036</v>
      </c>
      <c r="S122" s="673">
        <f>IF(INDEX(Historical!$D$7:$D$1257,MATCH(B122,Historical!$B$7:$B$1281,0))=0,"n/a",(INDEX(Historical!$C$7:$C$1259,MATCH(B122,Historical!$B$7:$B$1281,0))/INDEX(Historical!$D$7:$D$1257,MATCH(B122,Historical!$B$7:$B$1281,0))-1)*100)</f>
        <v>3.3783783783783772</v>
      </c>
      <c r="T122" s="673">
        <f>IF(INDEX(Historical!$F$7:$F$1250,MATCH(B122,Historical!$B$7:$B$1281,0))=0,"n/a",((INDEX(Historical!$C$7:$C$1259,MATCH(B122,Historical!$B$7:$B$1281,0))/INDEX(Historical!$F$7:$F$1250,MATCH(B122,Historical!$B$7:$B$1281,0)))^(1/3)-1)*100)</f>
        <v>3.0040889085006572</v>
      </c>
      <c r="U122" s="673">
        <f>IF(INDEX(Historical!$H$7:$H$1250,MATCH(B122,Historical!$B$7:$B$1281,0))=0,"n/a",((INDEX(Historical!$C$7:$C$1259,MATCH(B122,Historical!$B$7:$B$1281,0))/INDEX(Historical!$H$7:$H$1250,MATCH(B122,Historical!$B$7:$B$1281,0)))^(1/5)-1)*100)</f>
        <v>2.9967449959592329</v>
      </c>
      <c r="V122" s="673">
        <f>IF(INDEX(Historical!$O$7:$O$1250,MATCH(B122,Historical!$B$7:$B$1281,0))=0,"n/a",((INDEX(Historical!$C$7:$C$1259,MATCH(B122,Historical!$B$7:$B$1281,0))/INDEX(Historical!$O$7:$O$1250,MATCH(B122,Historical!$B$7:$B$1281,0)))^(1/10)-1)*100)</f>
        <v>9.1066309670035253</v>
      </c>
      <c r="W122" s="674">
        <f t="shared" si="21"/>
        <v>0.32907284887435068</v>
      </c>
      <c r="X122" s="675" t="str">
        <f t="shared" si="22"/>
        <v>n/a</v>
      </c>
      <c r="Y122" s="843" t="s">
        <v>505</v>
      </c>
      <c r="Z122" s="624">
        <f t="shared" si="23"/>
        <v>40.051347881899872</v>
      </c>
      <c r="AA122" s="853">
        <f t="shared" si="24"/>
        <v>20.278562259306803</v>
      </c>
      <c r="AB122" s="854">
        <v>12</v>
      </c>
      <c r="AC122" s="833">
        <v>7.79</v>
      </c>
      <c r="AD122" s="833">
        <v>1.21</v>
      </c>
      <c r="AE122" s="833">
        <v>2.0099999999999998</v>
      </c>
      <c r="AF122" s="833">
        <v>1.23</v>
      </c>
      <c r="AG122" s="833">
        <v>6.3</v>
      </c>
      <c r="AH122" s="833">
        <v>-19.7</v>
      </c>
      <c r="AI122" s="833">
        <v>7.26</v>
      </c>
      <c r="AJ122" s="833">
        <v>-2</v>
      </c>
      <c r="AK122" s="833">
        <v>17.18</v>
      </c>
      <c r="AL122" s="845">
        <v>72320</v>
      </c>
      <c r="AM122" s="839">
        <v>0.5</v>
      </c>
      <c r="AN122" s="833">
        <v>0.26</v>
      </c>
      <c r="AO122" s="711">
        <f t="shared" si="25"/>
        <v>-15.306758707925654</v>
      </c>
      <c r="AP122" s="712">
        <f t="shared" si="26"/>
        <v>4.9718035513811483</v>
      </c>
      <c r="AQ122" s="855">
        <f t="shared" si="27"/>
        <v>5.2882426251275039</v>
      </c>
      <c r="AR122" s="624">
        <f>INDEX(Historical!$C$7:$C$1259,MATCH(B122,Historical!$B$7:$B$1281,0))*IF(AH122="n/a",1.03,IF(AH122&lt;0,1.01,IF(AH122&gt;10,1.1,(1+AH122/100))))</f>
        <v>3.0906000000000002</v>
      </c>
      <c r="AS122" s="853">
        <f t="shared" si="28"/>
        <v>3.3149775600000004</v>
      </c>
      <c r="AT122" s="853">
        <f t="shared" si="33"/>
        <v>3.646475316000001</v>
      </c>
      <c r="AU122" s="853">
        <f t="shared" si="33"/>
        <v>4.0111228476000012</v>
      </c>
      <c r="AV122" s="853">
        <f t="shared" si="33"/>
        <v>4.412235132360002</v>
      </c>
      <c r="AW122" s="624">
        <f t="shared" si="29"/>
        <v>18.475410855960003</v>
      </c>
      <c r="AX122" s="719">
        <f t="shared" si="30"/>
        <v>11.695518678204724</v>
      </c>
      <c r="AY122" s="900">
        <v>0.71</v>
      </c>
      <c r="AZ122" s="839">
        <v>69.69</v>
      </c>
      <c r="BA122" s="839">
        <v>-11.75</v>
      </c>
      <c r="BB122" s="839">
        <v>-2.78</v>
      </c>
      <c r="BC122" s="839">
        <v>11.97</v>
      </c>
      <c r="BE122" s="597">
        <v>1994</v>
      </c>
      <c r="BF122" s="865">
        <f t="shared" si="31"/>
        <v>2</v>
      </c>
      <c r="BG122" s="849">
        <v>1.9</v>
      </c>
    </row>
    <row r="123" spans="1:59" ht="11.25" customHeight="1" x14ac:dyDescent="0.2">
      <c r="A123" s="848" t="s">
        <v>4636</v>
      </c>
      <c r="B123" s="842" t="s">
        <v>4629</v>
      </c>
      <c r="C123" s="898" t="s">
        <v>108</v>
      </c>
      <c r="D123" s="898" t="s">
        <v>4272</v>
      </c>
      <c r="E123" s="705">
        <v>5</v>
      </c>
      <c r="F123" s="1153">
        <v>727</v>
      </c>
      <c r="G123" s="1095" t="s">
        <v>106</v>
      </c>
      <c r="H123" s="1095" t="s">
        <v>106</v>
      </c>
      <c r="I123" s="841">
        <v>15.6</v>
      </c>
      <c r="J123" s="624">
        <f t="shared" si="18"/>
        <v>2.6282051282051282</v>
      </c>
      <c r="K123" s="844">
        <v>0.10249999999999999</v>
      </c>
      <c r="L123" s="854">
        <v>4</v>
      </c>
      <c r="M123" s="615">
        <f t="shared" si="19"/>
        <v>0.41</v>
      </c>
      <c r="N123" s="837" t="s">
        <v>107</v>
      </c>
      <c r="O123" s="706">
        <v>0.1</v>
      </c>
      <c r="P123" s="606">
        <v>44224</v>
      </c>
      <c r="Q123" s="606">
        <v>44239</v>
      </c>
      <c r="R123" s="615">
        <f t="shared" si="20"/>
        <v>2.4999999999999885</v>
      </c>
      <c r="S123" s="673">
        <f>IF(INDEX(Historical!$D$7:$D$1257,MATCH(B123,Historical!$B$7:$B$1281,0))=0,"n/a",(INDEX(Historical!$C$7:$C$1259,MATCH(B123,Historical!$B$7:$B$1281,0))/INDEX(Historical!$D$7:$D$1257,MATCH(B123,Historical!$B$7:$B$1281,0))-1)*100)</f>
        <v>33.33333333333335</v>
      </c>
      <c r="T123" s="673">
        <f>IF(INDEX(Historical!$F$7:$F$1250,MATCH(B123,Historical!$B$7:$B$1281,0))=0,"n/a",((INDEX(Historical!$C$7:$C$1259,MATCH(B123,Historical!$B$7:$B$1281,0))/INDEX(Historical!$F$7:$F$1250,MATCH(B123,Historical!$B$7:$B$1281,0)))^(1/3)-1)*100)</f>
        <v>58.74010519681994</v>
      </c>
      <c r="U123" s="673" t="str">
        <f>IF(INDEX(Historical!$H$7:$H$1250,MATCH(B123,Historical!$B$7:$B$1281,0))=0,"n/a",((INDEX(Historical!$C$7:$C$1259,MATCH(B123,Historical!$B$7:$B$1281,0))/INDEX(Historical!$H$7:$H$1250,MATCH(B123,Historical!$B$7:$B$1281,0)))^(1/5)-1)*100)</f>
        <v>n/a</v>
      </c>
      <c r="V123" s="673" t="str">
        <f>IF(INDEX(Historical!$O$7:$O$1250,MATCH(B123,Historical!$B$7:$B$1281,0))=0,"n/a",((INDEX(Historical!$C$7:$C$1259,MATCH(B123,Historical!$B$7:$B$1281,0))/INDEX(Historical!$O$7:$O$1250,MATCH(B123,Historical!$B$7:$B$1281,0)))^(1/10)-1)*100)</f>
        <v>n/a</v>
      </c>
      <c r="W123" s="674" t="str">
        <f t="shared" si="21"/>
        <v>n/a</v>
      </c>
      <c r="X123" s="675" t="str">
        <f t="shared" si="22"/>
        <v>n/a</v>
      </c>
      <c r="Y123" s="646"/>
      <c r="Z123" s="624">
        <f t="shared" si="23"/>
        <v>33.064516129032256</v>
      </c>
      <c r="AA123" s="853">
        <f t="shared" si="24"/>
        <v>12.580645161290322</v>
      </c>
      <c r="AB123" s="854">
        <v>12</v>
      </c>
      <c r="AC123" s="833">
        <v>1.24</v>
      </c>
      <c r="AD123" s="833">
        <v>1.8</v>
      </c>
      <c r="AE123" s="833">
        <v>2.38</v>
      </c>
      <c r="AF123" s="833">
        <v>1.03</v>
      </c>
      <c r="AG123" s="833">
        <v>8.4</v>
      </c>
      <c r="AH123" s="833">
        <v>11.200000000000001</v>
      </c>
      <c r="AI123" s="833">
        <v>23.44</v>
      </c>
      <c r="AJ123" s="833">
        <v>11.899999999999999</v>
      </c>
      <c r="AK123" s="833">
        <v>7.0000000000000009</v>
      </c>
      <c r="AL123" s="845">
        <v>150</v>
      </c>
      <c r="AM123" s="839">
        <v>7.3</v>
      </c>
      <c r="AN123" s="833">
        <v>1</v>
      </c>
      <c r="AO123" s="711" t="str">
        <f t="shared" si="25"/>
        <v>n/a</v>
      </c>
      <c r="AP123" s="712" t="str">
        <f t="shared" si="26"/>
        <v>n/a</v>
      </c>
      <c r="AQ123" s="855">
        <f t="shared" si="27"/>
        <v>-24.111003531827912</v>
      </c>
      <c r="AR123" s="624">
        <f>INDEX(Historical!$C$7:$C$1259,MATCH(B123,Historical!$B$7:$B$1281,0))*IF(AH123="n/a",1.03,IF(AH123&lt;0,1.01,IF(AH123&gt;10,1.1,(1+AH123/100))))</f>
        <v>0.44000000000000006</v>
      </c>
      <c r="AS123" s="853">
        <f t="shared" si="28"/>
        <v>0.4840000000000001</v>
      </c>
      <c r="AT123" s="853">
        <f t="shared" si="33"/>
        <v>0.51788000000000012</v>
      </c>
      <c r="AU123" s="853">
        <f t="shared" si="33"/>
        <v>0.55413160000000017</v>
      </c>
      <c r="AV123" s="853">
        <f t="shared" si="33"/>
        <v>0.59292081200000024</v>
      </c>
      <c r="AW123" s="624">
        <f t="shared" si="29"/>
        <v>2.588932412000001</v>
      </c>
      <c r="AX123" s="719">
        <f t="shared" si="30"/>
        <v>16.595720589743596</v>
      </c>
      <c r="AY123" s="900">
        <v>0.62</v>
      </c>
      <c r="AZ123" s="839">
        <v>79.31</v>
      </c>
      <c r="BA123" s="839">
        <v>-5.4</v>
      </c>
      <c r="BB123" s="839">
        <v>6.76</v>
      </c>
      <c r="BC123" s="839">
        <v>22.43</v>
      </c>
      <c r="BE123" s="597">
        <v>2017</v>
      </c>
      <c r="BF123" s="865">
        <f t="shared" si="31"/>
        <v>0</v>
      </c>
      <c r="BG123" s="849">
        <v>0.70000000000000007</v>
      </c>
    </row>
    <row r="124" spans="1:59" ht="11.25" customHeight="1" x14ac:dyDescent="0.2">
      <c r="A124" s="831" t="s">
        <v>1031</v>
      </c>
      <c r="B124" s="842" t="s">
        <v>1032</v>
      </c>
      <c r="C124" s="898" t="s">
        <v>108</v>
      </c>
      <c r="D124" s="898" t="s">
        <v>4268</v>
      </c>
      <c r="E124" s="705">
        <v>11</v>
      </c>
      <c r="F124" s="1153">
        <v>329</v>
      </c>
      <c r="G124" s="1115" t="s">
        <v>106</v>
      </c>
      <c r="H124" s="1115" t="s">
        <v>106</v>
      </c>
      <c r="I124" s="841">
        <v>98.69</v>
      </c>
      <c r="J124" s="624">
        <f t="shared" si="18"/>
        <v>1.7023001317256055</v>
      </c>
      <c r="K124" s="844">
        <v>0.42</v>
      </c>
      <c r="L124" s="854">
        <v>4</v>
      </c>
      <c r="M124" s="615">
        <f t="shared" si="19"/>
        <v>1.68</v>
      </c>
      <c r="N124" s="837" t="s">
        <v>148</v>
      </c>
      <c r="O124" s="706">
        <v>0.36</v>
      </c>
      <c r="P124" s="606">
        <v>44070</v>
      </c>
      <c r="Q124" s="606">
        <v>44089</v>
      </c>
      <c r="R124" s="615">
        <f t="shared" si="20"/>
        <v>16.666666666666664</v>
      </c>
      <c r="S124" s="673">
        <f>IF(INDEX(Historical!$D$7:$D$1257,MATCH(B124,Historical!$B$7:$B$1281,0))=0,"n/a",(INDEX(Historical!$C$7:$C$1259,MATCH(B124,Historical!$B$7:$B$1281,0))/INDEX(Historical!$D$7:$D$1257,MATCH(B124,Historical!$B$7:$B$1281,0))-1)*100)</f>
        <v>16.417910447761198</v>
      </c>
      <c r="T124" s="673">
        <f>IF(INDEX(Historical!$F$7:$F$1250,MATCH(B124,Historical!$B$7:$B$1281,0))=0,"n/a",((INDEX(Historical!$C$7:$C$1259,MATCH(B124,Historical!$B$7:$B$1281,0))/INDEX(Historical!$F$7:$F$1250,MATCH(B124,Historical!$B$7:$B$1281,0)))^(1/3)-1)*100)</f>
        <v>14.471424255333186</v>
      </c>
      <c r="U124" s="673">
        <f>IF(INDEX(Historical!$H$7:$H$1250,MATCH(B124,Historical!$B$7:$B$1281,0))=0,"n/a",((INDEX(Historical!$C$7:$C$1259,MATCH(B124,Historical!$B$7:$B$1281,0))/INDEX(Historical!$H$7:$H$1250,MATCH(B124,Historical!$B$7:$B$1281,0)))^(1/5)-1)*100)</f>
        <v>12.131694529164561</v>
      </c>
      <c r="V124" s="673">
        <f>IF(INDEX(Historical!$O$7:$O$1250,MATCH(B124,Historical!$B$7:$B$1281,0))=0,"n/a",((INDEX(Historical!$C$7:$C$1259,MATCH(B124,Historical!$B$7:$B$1281,0))/INDEX(Historical!$O$7:$O$1250,MATCH(B124,Historical!$B$7:$B$1281,0)))^(1/10)-1)*100)</f>
        <v>22.80313679961985</v>
      </c>
      <c r="W124" s="674">
        <f t="shared" si="21"/>
        <v>0.5320186707544029</v>
      </c>
      <c r="X124" s="675">
        <f t="shared" si="22"/>
        <v>0.5650533082983028</v>
      </c>
      <c r="Y124" s="842"/>
      <c r="Z124" s="624">
        <f t="shared" si="23"/>
        <v>36.923076923076927</v>
      </c>
      <c r="AA124" s="853">
        <f t="shared" si="24"/>
        <v>21.690109890109891</v>
      </c>
      <c r="AB124" s="854">
        <v>12</v>
      </c>
      <c r="AC124" s="833">
        <v>4.55</v>
      </c>
      <c r="AD124" s="833">
        <v>11.86</v>
      </c>
      <c r="AE124" s="833">
        <v>3.04</v>
      </c>
      <c r="AF124" s="833">
        <v>3.46</v>
      </c>
      <c r="AG124" s="834" t="s">
        <v>136</v>
      </c>
      <c r="AH124" s="833">
        <v>-3.2</v>
      </c>
      <c r="AI124" s="833">
        <v>5.3</v>
      </c>
      <c r="AJ124" s="833">
        <v>21.47</v>
      </c>
      <c r="AK124" s="833">
        <v>1.7999999999999998</v>
      </c>
      <c r="AL124" s="845">
        <v>10420</v>
      </c>
      <c r="AM124" s="839">
        <v>0.53</v>
      </c>
      <c r="AN124" s="833" t="s">
        <v>136</v>
      </c>
      <c r="AO124" s="711">
        <f t="shared" si="25"/>
        <v>-7.8561152292197249</v>
      </c>
      <c r="AP124" s="712">
        <f t="shared" si="26"/>
        <v>13.833994660890166</v>
      </c>
      <c r="AQ124" s="855">
        <f t="shared" si="27"/>
        <v>82.632332807115461</v>
      </c>
      <c r="AR124" s="624">
        <f>INDEX(Historical!$C$7:$C$1259,MATCH(B124,Historical!$B$7:$B$1281,0))*IF(AH124="n/a",1.03,IF(AH124&lt;0,1.01,IF(AH124&gt;10,1.1,(1+AH124/100))))</f>
        <v>1.5756000000000001</v>
      </c>
      <c r="AS124" s="853">
        <f t="shared" si="28"/>
        <v>1.6591068</v>
      </c>
      <c r="AT124" s="853">
        <f t="shared" si="33"/>
        <v>1.6889707224000001</v>
      </c>
      <c r="AU124" s="853">
        <f t="shared" si="33"/>
        <v>1.7193721954032002</v>
      </c>
      <c r="AV124" s="853">
        <f t="shared" si="33"/>
        <v>1.7503208949204578</v>
      </c>
      <c r="AW124" s="624">
        <f t="shared" si="29"/>
        <v>8.3933706127236576</v>
      </c>
      <c r="AX124" s="719">
        <f t="shared" si="30"/>
        <v>8.5047832736079219</v>
      </c>
      <c r="AY124" s="900" t="s">
        <v>136</v>
      </c>
      <c r="AZ124" s="839">
        <v>27.13</v>
      </c>
      <c r="BA124" s="839">
        <v>-7.870000000000001</v>
      </c>
      <c r="BB124" s="839">
        <v>0.89999999999999991</v>
      </c>
      <c r="BC124" s="839">
        <v>7.37</v>
      </c>
      <c r="BE124" s="597">
        <v>2010</v>
      </c>
      <c r="BF124" s="865">
        <f t="shared" si="31"/>
        <v>0</v>
      </c>
      <c r="BG124" s="849" t="s">
        <v>136</v>
      </c>
    </row>
    <row r="125" spans="1:59" s="744" customFormat="1" ht="11.25" customHeight="1" x14ac:dyDescent="0.2">
      <c r="A125" s="619" t="s">
        <v>192</v>
      </c>
      <c r="B125" s="751" t="s">
        <v>193</v>
      </c>
      <c r="C125" s="898" t="s">
        <v>108</v>
      </c>
      <c r="D125" s="898" t="s">
        <v>4272</v>
      </c>
      <c r="E125" s="727">
        <v>53</v>
      </c>
      <c r="F125" s="1153">
        <v>25</v>
      </c>
      <c r="G125" s="1152" t="s">
        <v>106</v>
      </c>
      <c r="H125" s="1152" t="s">
        <v>106</v>
      </c>
      <c r="I125" s="737">
        <v>76.61</v>
      </c>
      <c r="J125" s="729">
        <f t="shared" si="18"/>
        <v>1.3705782534917115</v>
      </c>
      <c r="K125" s="730">
        <v>0.26250000000000001</v>
      </c>
      <c r="L125" s="731">
        <v>4</v>
      </c>
      <c r="M125" s="732">
        <f t="shared" si="19"/>
        <v>1.05</v>
      </c>
      <c r="N125" s="733" t="s">
        <v>3917</v>
      </c>
      <c r="O125" s="1186">
        <v>0.2571</v>
      </c>
      <c r="P125" s="1122">
        <v>44263</v>
      </c>
      <c r="Q125" s="1122">
        <v>44279</v>
      </c>
      <c r="R125" s="732">
        <f t="shared" si="20"/>
        <v>2.1003500583430634</v>
      </c>
      <c r="S125" s="673">
        <f>IF(INDEX(Historical!$D$7:$D$1257,MATCH(B125,Historical!$B$7:$B$1281,0))=0,"n/a",(INDEX(Historical!$C$7:$C$1259,MATCH(B125,Historical!$B$7:$B$1281,0))/INDEX(Historical!$D$7:$D$1257,MATCH(B125,Historical!$B$7:$B$1281,0))-1)*100)</f>
        <v>3.8461538461538547</v>
      </c>
      <c r="T125" s="673">
        <f>IF(INDEX(Historical!$F$7:$F$1250,MATCH(B125,Historical!$B$7:$B$1281,0))=0,"n/a",((INDEX(Historical!$C$7:$C$1259,MATCH(B125,Historical!$B$7:$B$1281,0))/INDEX(Historical!$F$7:$F$1250,MATCH(B125,Historical!$B$7:$B$1281,0)))^(1/3)-1)*100)</f>
        <v>9.7791713006891499</v>
      </c>
      <c r="U125" s="673">
        <f>IF(INDEX(Historical!$H$7:$H$1250,MATCH(B125,Historical!$B$7:$B$1281,0))=0,"n/a",((INDEX(Historical!$C$7:$C$1259,MATCH(B125,Historical!$B$7:$B$1281,0))/INDEX(Historical!$H$7:$H$1250,MATCH(B125,Historical!$B$7:$B$1281,0)))^(1/5)-1)*100)</f>
        <v>7.8419391443819375</v>
      </c>
      <c r="V125" s="673">
        <f>IF(INDEX(Historical!$O$7:$O$1250,MATCH(B125,Historical!$B$7:$B$1281,0))=0,"n/a",((INDEX(Historical!$C$7:$C$1259,MATCH(B125,Historical!$B$7:$B$1281,0))/INDEX(Historical!$O$7:$O$1250,MATCH(B125,Historical!$B$7:$B$1281,0)))^(1/10)-1)*100)</f>
        <v>6.4655484405231389</v>
      </c>
      <c r="W125" s="674">
        <f t="shared" si="21"/>
        <v>1.2128807349477428</v>
      </c>
      <c r="X125" s="675">
        <f t="shared" si="22"/>
        <v>1.0184336551145372</v>
      </c>
      <c r="Y125" s="1188" t="s">
        <v>436</v>
      </c>
      <c r="Z125" s="729">
        <f t="shared" si="23"/>
        <v>36.082474226804123</v>
      </c>
      <c r="AA125" s="736">
        <f t="shared" si="24"/>
        <v>26.326460481099655</v>
      </c>
      <c r="AB125" s="731">
        <v>12</v>
      </c>
      <c r="AC125" s="737">
        <v>2.91</v>
      </c>
      <c r="AD125" s="737" t="s">
        <v>136</v>
      </c>
      <c r="AE125" s="737">
        <v>10.18</v>
      </c>
      <c r="AF125" s="737">
        <v>2.66</v>
      </c>
      <c r="AG125" s="737">
        <v>10.4</v>
      </c>
      <c r="AH125" s="737">
        <v>-14.7</v>
      </c>
      <c r="AI125" s="737">
        <v>-2.4500000000000002</v>
      </c>
      <c r="AJ125" s="737">
        <v>7.7</v>
      </c>
      <c r="AK125" s="737">
        <v>-8.6999999999999993</v>
      </c>
      <c r="AL125" s="738">
        <v>8880</v>
      </c>
      <c r="AM125" s="739">
        <v>2.2999999999999998</v>
      </c>
      <c r="AN125" s="737">
        <v>0</v>
      </c>
      <c r="AO125" s="740">
        <f t="shared" si="25"/>
        <v>-17.113943083226005</v>
      </c>
      <c r="AP125" s="741">
        <f t="shared" si="26"/>
        <v>9.2125173978736488</v>
      </c>
      <c r="AQ125" s="742">
        <f t="shared" si="27"/>
        <v>76.419178700081105</v>
      </c>
      <c r="AR125" s="624">
        <f>INDEX(Historical!$C$7:$C$1259,MATCH(B125,Historical!$B$7:$B$1281,0))*IF(AH125="n/a",1.03,IF(AH125&lt;0,1.01,IF(AH125&gt;10,1.1,(1+AH125/100))))</f>
        <v>1.0388571428571429</v>
      </c>
      <c r="AS125" s="736">
        <f t="shared" si="28"/>
        <v>1.0492457142857143</v>
      </c>
      <c r="AT125" s="736">
        <f t="shared" si="33"/>
        <v>1.0597381714285714</v>
      </c>
      <c r="AU125" s="736">
        <f t="shared" si="33"/>
        <v>1.0703355531428571</v>
      </c>
      <c r="AV125" s="736">
        <f t="shared" si="33"/>
        <v>1.0810389086742858</v>
      </c>
      <c r="AW125" s="729">
        <f t="shared" si="29"/>
        <v>5.2992154903885709</v>
      </c>
      <c r="AX125" s="743">
        <f t="shared" si="30"/>
        <v>6.9171328682790385</v>
      </c>
      <c r="AY125" s="901">
        <v>0.99</v>
      </c>
      <c r="AZ125" s="739">
        <v>67.38</v>
      </c>
      <c r="BA125" s="739">
        <v>-7.7700000000000005</v>
      </c>
      <c r="BB125" s="739">
        <v>3.19</v>
      </c>
      <c r="BC125" s="739">
        <v>21.93</v>
      </c>
      <c r="BD125" s="875"/>
      <c r="BE125" s="597">
        <v>1969</v>
      </c>
      <c r="BF125" s="865">
        <f t="shared" si="31"/>
        <v>6</v>
      </c>
      <c r="BG125" s="793">
        <v>1.0999999999999999</v>
      </c>
    </row>
    <row r="126" spans="1:59" ht="11.25" customHeight="1" x14ac:dyDescent="0.2">
      <c r="A126" s="838" t="s">
        <v>1019</v>
      </c>
      <c r="B126" s="842" t="s">
        <v>1020</v>
      </c>
      <c r="C126" s="898" t="s">
        <v>123</v>
      </c>
      <c r="D126" s="898" t="s">
        <v>4108</v>
      </c>
      <c r="E126" s="705">
        <v>9</v>
      </c>
      <c r="F126" s="1153">
        <v>472</v>
      </c>
      <c r="G126" s="1125" t="s">
        <v>106</v>
      </c>
      <c r="H126" s="1125" t="s">
        <v>106</v>
      </c>
      <c r="I126" s="841">
        <v>52.44</v>
      </c>
      <c r="J126" s="624">
        <f t="shared" si="18"/>
        <v>2.6697177726926014</v>
      </c>
      <c r="K126" s="844">
        <v>0.35</v>
      </c>
      <c r="L126" s="854">
        <v>4</v>
      </c>
      <c r="M126" s="615">
        <f t="shared" si="19"/>
        <v>1.4</v>
      </c>
      <c r="N126" s="837" t="s">
        <v>226</v>
      </c>
      <c r="O126" s="706">
        <v>0.33</v>
      </c>
      <c r="P126" s="904">
        <v>43615</v>
      </c>
      <c r="Q126" s="904">
        <v>43630</v>
      </c>
      <c r="R126" s="615">
        <f t="shared" si="20"/>
        <v>6.060606060606049</v>
      </c>
      <c r="S126" s="673">
        <f>IF(INDEX(Historical!$D$7:$D$1257,MATCH(B126,Historical!$B$7:$B$1281,0))=0,"n/a",(INDEX(Historical!$C$7:$C$1259,MATCH(B126,Historical!$B$7:$B$1281,0))/INDEX(Historical!$D$7:$D$1257,MATCH(B126,Historical!$B$7:$B$1281,0))-1)*100)</f>
        <v>1.449275362318847</v>
      </c>
      <c r="T126" s="673">
        <f>IF(INDEX(Historical!$F$7:$F$1250,MATCH(B126,Historical!$B$7:$B$1281,0))=0,"n/a",((INDEX(Historical!$C$7:$C$1259,MATCH(B126,Historical!$B$7:$B$1281,0))/INDEX(Historical!$F$7:$F$1250,MATCH(B126,Historical!$B$7:$B$1281,0)))^(1/3)-1)*100)</f>
        <v>3.9887189430314995</v>
      </c>
      <c r="U126" s="673">
        <f>IF(INDEX(Historical!$H$7:$H$1250,MATCH(B126,Historical!$B$7:$B$1281,0))=0,"n/a",((INDEX(Historical!$C$7:$C$1259,MATCH(B126,Historical!$B$7:$B$1281,0))/INDEX(Historical!$H$7:$H$1250,MATCH(B126,Historical!$B$7:$B$1281,0)))^(1/5)-1)*100)</f>
        <v>9.7309332149995154</v>
      </c>
      <c r="V126" s="673">
        <f>IF(INDEX(Historical!$O$7:$O$1250,MATCH(B126,Historical!$B$7:$B$1281,0))=0,"n/a",((INDEX(Historical!$C$7:$C$1259,MATCH(B126,Historical!$B$7:$B$1281,0))/INDEX(Historical!$O$7:$O$1250,MATCH(B126,Historical!$B$7:$B$1281,0)))^(1/10)-1)*100)</f>
        <v>6.8758431498721739</v>
      </c>
      <c r="W126" s="674">
        <f t="shared" si="21"/>
        <v>1.4152349032540714</v>
      </c>
      <c r="X126" s="675">
        <f t="shared" si="22"/>
        <v>2.4327333037498788</v>
      </c>
      <c r="Y126" s="646" t="s">
        <v>4574</v>
      </c>
      <c r="Z126" s="624" t="str">
        <f t="shared" si="23"/>
        <v>n/a</v>
      </c>
      <c r="AA126" s="853" t="str">
        <f t="shared" si="24"/>
        <v>n/a</v>
      </c>
      <c r="AB126" s="854">
        <v>9</v>
      </c>
      <c r="AC126" s="833">
        <v>-3.95</v>
      </c>
      <c r="AD126" s="833" t="s">
        <v>136</v>
      </c>
      <c r="AE126" s="833">
        <v>1.1000000000000001</v>
      </c>
      <c r="AF126" s="833">
        <v>3.6</v>
      </c>
      <c r="AG126" s="833">
        <v>-26</v>
      </c>
      <c r="AH126" s="833">
        <v>-264.2</v>
      </c>
      <c r="AI126" s="833">
        <v>8.01</v>
      </c>
      <c r="AJ126" s="833">
        <v>4</v>
      </c>
      <c r="AK126" s="833">
        <v>30.75</v>
      </c>
      <c r="AL126" s="845">
        <v>2900</v>
      </c>
      <c r="AM126" s="839">
        <v>1</v>
      </c>
      <c r="AN126" s="833">
        <v>1.34</v>
      </c>
      <c r="AO126" s="711" t="str">
        <f t="shared" si="25"/>
        <v>n/a</v>
      </c>
      <c r="AP126" s="712">
        <f t="shared" si="26"/>
        <v>12.400650987692117</v>
      </c>
      <c r="AQ126" s="855" t="str">
        <f t="shared" si="27"/>
        <v>n/a</v>
      </c>
      <c r="AR126" s="624">
        <f>INDEX(Historical!$C$7:$C$1259,MATCH(B126,Historical!$B$7:$B$1281,0))*IF(AH126="n/a",1.03,IF(AH126&lt;0,1.01,IF(AH126&gt;10,1.1,(1+AH126/100))))</f>
        <v>1.4139999999999999</v>
      </c>
      <c r="AS126" s="853">
        <f t="shared" si="28"/>
        <v>1.5272614</v>
      </c>
      <c r="AT126" s="853">
        <f t="shared" si="33"/>
        <v>1.6799875400000002</v>
      </c>
      <c r="AU126" s="853">
        <f t="shared" si="33"/>
        <v>1.8479862940000003</v>
      </c>
      <c r="AV126" s="853">
        <f t="shared" si="33"/>
        <v>2.0327849234000004</v>
      </c>
      <c r="AW126" s="624">
        <f t="shared" si="29"/>
        <v>8.5020201574000005</v>
      </c>
      <c r="AX126" s="719">
        <f t="shared" si="30"/>
        <v>16.212853084286806</v>
      </c>
      <c r="AY126" s="900">
        <v>1.68</v>
      </c>
      <c r="AZ126" s="839">
        <v>109.68</v>
      </c>
      <c r="BA126" s="839">
        <v>-4.4799999999999995</v>
      </c>
      <c r="BB126" s="839">
        <v>5.8500000000000005</v>
      </c>
      <c r="BC126" s="839">
        <v>23.580000000000002</v>
      </c>
      <c r="BE126" s="597">
        <v>2012</v>
      </c>
      <c r="BF126" s="865">
        <f t="shared" si="31"/>
        <v>0</v>
      </c>
      <c r="BG126" s="849">
        <v>-7.3999999999999995</v>
      </c>
    </row>
    <row r="127" spans="1:59" ht="11.25" customHeight="1" x14ac:dyDescent="0.2">
      <c r="A127" s="831" t="s">
        <v>195</v>
      </c>
      <c r="B127" s="842" t="s">
        <v>196</v>
      </c>
      <c r="C127" s="898" t="s">
        <v>108</v>
      </c>
      <c r="D127" s="898" t="s">
        <v>4272</v>
      </c>
      <c r="E127" s="705">
        <v>29</v>
      </c>
      <c r="F127" s="1153">
        <v>98</v>
      </c>
      <c r="G127" s="1125" t="s">
        <v>37</v>
      </c>
      <c r="H127" s="1125" t="s">
        <v>37</v>
      </c>
      <c r="I127" s="833">
        <v>76.72</v>
      </c>
      <c r="J127" s="624">
        <f t="shared" si="18"/>
        <v>2.1897810218978102</v>
      </c>
      <c r="K127" s="851">
        <v>0.42</v>
      </c>
      <c r="L127" s="854">
        <v>4</v>
      </c>
      <c r="M127" s="615">
        <f t="shared" si="19"/>
        <v>1.68</v>
      </c>
      <c r="N127" s="837" t="s">
        <v>119</v>
      </c>
      <c r="O127" s="707">
        <v>0.41</v>
      </c>
      <c r="P127" s="606">
        <v>44088</v>
      </c>
      <c r="Q127" s="606">
        <v>44113</v>
      </c>
      <c r="R127" s="615">
        <f t="shared" si="20"/>
        <v>2.4390243902439046</v>
      </c>
      <c r="S127" s="673">
        <f>IF(INDEX(Historical!$D$7:$D$1257,MATCH(B127,Historical!$B$7:$B$1281,0))=0,"n/a",(INDEX(Historical!$C$7:$C$1259,MATCH(B127,Historical!$B$7:$B$1281,0))/INDEX(Historical!$D$7:$D$1257,MATCH(B127,Historical!$B$7:$B$1281,0))-1)*100)</f>
        <v>6.4516129032258007</v>
      </c>
      <c r="T127" s="673">
        <f>IF(INDEX(Historical!$F$7:$F$1250,MATCH(B127,Historical!$B$7:$B$1281,0))=0,"n/a",((INDEX(Historical!$C$7:$C$1259,MATCH(B127,Historical!$B$7:$B$1281,0))/INDEX(Historical!$F$7:$F$1250,MATCH(B127,Historical!$B$7:$B$1281,0)))^(1/3)-1)*100)</f>
        <v>8.2713447015707828</v>
      </c>
      <c r="U127" s="673">
        <f>IF(INDEX(Historical!$H$7:$H$1250,MATCH(B127,Historical!$B$7:$B$1281,0))=0,"n/a",((INDEX(Historical!$C$7:$C$1259,MATCH(B127,Historical!$B$7:$B$1281,0))/INDEX(Historical!$H$7:$H$1250,MATCH(B127,Historical!$B$7:$B$1281,0)))^(1/5)-1)*100)</f>
        <v>6.2245311048367169</v>
      </c>
      <c r="V127" s="673">
        <f>IF(INDEX(Historical!$O$7:$O$1250,MATCH(B127,Historical!$B$7:$B$1281,0))=0,"n/a",((INDEX(Historical!$C$7:$C$1259,MATCH(B127,Historical!$B$7:$B$1281,0))/INDEX(Historical!$O$7:$O$1250,MATCH(B127,Historical!$B$7:$B$1281,0)))^(1/10)-1)*100)</f>
        <v>6.0155599874165855</v>
      </c>
      <c r="W127" s="674">
        <f t="shared" si="21"/>
        <v>1.03473843131101</v>
      </c>
      <c r="X127" s="675">
        <f t="shared" si="22"/>
        <v>0.88921872926238799</v>
      </c>
      <c r="Y127" s="842"/>
      <c r="Z127" s="624">
        <f t="shared" si="23"/>
        <v>55.081967213114758</v>
      </c>
      <c r="AA127" s="853">
        <f t="shared" si="24"/>
        <v>25.154098360655738</v>
      </c>
      <c r="AB127" s="854">
        <v>12</v>
      </c>
      <c r="AC127" s="833">
        <v>3.05</v>
      </c>
      <c r="AD127" s="833">
        <v>3.2</v>
      </c>
      <c r="AE127" s="833">
        <v>10.47</v>
      </c>
      <c r="AF127" s="833">
        <v>2</v>
      </c>
      <c r="AG127" s="833">
        <v>7.9</v>
      </c>
      <c r="AH127" s="833">
        <v>-4.5999999999999996</v>
      </c>
      <c r="AI127" s="833">
        <v>-1.72</v>
      </c>
      <c r="AJ127" s="833">
        <v>7.0000000000000009</v>
      </c>
      <c r="AK127" s="833">
        <v>8</v>
      </c>
      <c r="AL127" s="845">
        <v>4070.0000000000005</v>
      </c>
      <c r="AM127" s="839">
        <v>0.89999999999999991</v>
      </c>
      <c r="AN127" s="833">
        <v>0.04</v>
      </c>
      <c r="AO127" s="711">
        <f t="shared" si="25"/>
        <v>-16.739786233921208</v>
      </c>
      <c r="AP127" s="712">
        <f t="shared" si="26"/>
        <v>8.4143121267345276</v>
      </c>
      <c r="AQ127" s="855">
        <f t="shared" si="27"/>
        <v>49.529925241755876</v>
      </c>
      <c r="AR127" s="624">
        <f>INDEX(Historical!$C$7:$C$1259,MATCH(B127,Historical!$B$7:$B$1281,0))*IF(AH127="n/a",1.03,IF(AH127&lt;0,1.01,IF(AH127&gt;10,1.1,(1+AH127/100))))</f>
        <v>1.6664999999999999</v>
      </c>
      <c r="AS127" s="853">
        <f t="shared" si="28"/>
        <v>1.6831649999999998</v>
      </c>
      <c r="AT127" s="853">
        <f t="shared" ref="AT127:AV146" si="34">IF($AK127="n/a",1.03*AS127,IF($AK127&lt;0,1.01*AS127,IF($AK127&gt;10,1.1*AS127,(1+$AK127/100)*AS127)))</f>
        <v>1.8178181999999998</v>
      </c>
      <c r="AU127" s="853">
        <f t="shared" si="34"/>
        <v>1.9632436559999999</v>
      </c>
      <c r="AV127" s="853">
        <f t="shared" si="34"/>
        <v>2.1203031484800001</v>
      </c>
      <c r="AW127" s="624">
        <f t="shared" si="29"/>
        <v>9.2510300044799987</v>
      </c>
      <c r="AX127" s="719">
        <f t="shared" si="30"/>
        <v>12.058172581438997</v>
      </c>
      <c r="AY127" s="900">
        <v>0.73</v>
      </c>
      <c r="AZ127" s="839">
        <v>54.679999999999993</v>
      </c>
      <c r="BA127" s="839">
        <v>-7.04</v>
      </c>
      <c r="BB127" s="839">
        <v>5.45</v>
      </c>
      <c r="BC127" s="839">
        <v>21.88</v>
      </c>
      <c r="BE127" s="597">
        <v>1993</v>
      </c>
      <c r="BF127" s="865">
        <f t="shared" si="31"/>
        <v>2</v>
      </c>
      <c r="BG127" s="849">
        <v>1.2</v>
      </c>
    </row>
    <row r="128" spans="1:59" ht="11.25" customHeight="1" x14ac:dyDescent="0.2">
      <c r="A128" s="847" t="s">
        <v>3790</v>
      </c>
      <c r="B128" s="842" t="s">
        <v>3791</v>
      </c>
      <c r="C128" s="898" t="s">
        <v>108</v>
      </c>
      <c r="D128" s="898" t="s">
        <v>4272</v>
      </c>
      <c r="E128" s="705">
        <v>7</v>
      </c>
      <c r="F128" s="1153">
        <v>646</v>
      </c>
      <c r="G128" s="1153" t="s">
        <v>106</v>
      </c>
      <c r="H128" s="1153" t="s">
        <v>106</v>
      </c>
      <c r="I128" s="841">
        <v>26.02</v>
      </c>
      <c r="J128" s="624">
        <f t="shared" si="18"/>
        <v>2.3059185242121445</v>
      </c>
      <c r="K128" s="844">
        <v>0.15</v>
      </c>
      <c r="L128" s="854">
        <v>4</v>
      </c>
      <c r="M128" s="615">
        <f t="shared" si="19"/>
        <v>0.6</v>
      </c>
      <c r="N128" s="837" t="s">
        <v>515</v>
      </c>
      <c r="O128" s="706">
        <v>0.14000000000000001</v>
      </c>
      <c r="P128" s="606">
        <v>44169</v>
      </c>
      <c r="Q128" s="606">
        <v>44186</v>
      </c>
      <c r="R128" s="615">
        <f t="shared" si="20"/>
        <v>7.1428571428571281</v>
      </c>
      <c r="S128" s="673">
        <f>IF(INDEX(Historical!$D$7:$D$1257,MATCH(B128,Historical!$B$7:$B$1281,0))=0,"n/a",(INDEX(Historical!$C$7:$C$1259,MATCH(B128,Historical!$B$7:$B$1281,0))/INDEX(Historical!$D$7:$D$1257,MATCH(B128,Historical!$B$7:$B$1281,0))-1)*100)</f>
        <v>18.75</v>
      </c>
      <c r="T128" s="673">
        <f>IF(INDEX(Historical!$F$7:$F$1250,MATCH(B128,Historical!$B$7:$B$1281,0))=0,"n/a",((INDEX(Historical!$C$7:$C$1259,MATCH(B128,Historical!$B$7:$B$1281,0))/INDEX(Historical!$F$7:$F$1250,MATCH(B128,Historical!$B$7:$B$1281,0)))^(1/3)-1)*100)</f>
        <v>33.420082436097246</v>
      </c>
      <c r="U128" s="673">
        <f>IF(INDEX(Historical!$H$7:$H$1250,MATCH(B128,Historical!$B$7:$B$1281,0))=0,"n/a",((INDEX(Historical!$C$7:$C$1259,MATCH(B128,Historical!$B$7:$B$1281,0))/INDEX(Historical!$H$7:$H$1250,MATCH(B128,Historical!$B$7:$B$1281,0)))^(1/5)-1)*100)</f>
        <v>34.395986872374216</v>
      </c>
      <c r="V128" s="673">
        <f>IF(INDEX(Historical!$O$7:$O$1250,MATCH(B128,Historical!$B$7:$B$1281,0))=0,"n/a",((INDEX(Historical!$C$7:$C$1259,MATCH(B128,Historical!$B$7:$B$1281,0))/INDEX(Historical!$O$7:$O$1250,MATCH(B128,Historical!$B$7:$B$1281,0)))^(1/10)-1)*100)</f>
        <v>1.5238029651860163</v>
      </c>
      <c r="W128" s="674">
        <f t="shared" si="21"/>
        <v>22.572463539060884</v>
      </c>
      <c r="X128" s="675">
        <f t="shared" si="22"/>
        <v>1.1860685128404904</v>
      </c>
      <c r="Y128" s="634"/>
      <c r="Z128" s="624">
        <f t="shared" si="23"/>
        <v>31.914893617021278</v>
      </c>
      <c r="AA128" s="853">
        <f t="shared" si="24"/>
        <v>13.840425531914894</v>
      </c>
      <c r="AB128" s="854">
        <v>12</v>
      </c>
      <c r="AC128" s="833">
        <v>1.88</v>
      </c>
      <c r="AD128" s="833">
        <v>2.34</v>
      </c>
      <c r="AE128" s="833">
        <v>4.09</v>
      </c>
      <c r="AF128" s="833">
        <v>1.29</v>
      </c>
      <c r="AG128" s="833">
        <v>9.1</v>
      </c>
      <c r="AH128" s="833">
        <v>2.5</v>
      </c>
      <c r="AI128" s="833">
        <v>-2.4899999999999998</v>
      </c>
      <c r="AJ128" s="833">
        <v>28.999999999999996</v>
      </c>
      <c r="AK128" s="833">
        <v>6</v>
      </c>
      <c r="AL128" s="845">
        <v>434.74</v>
      </c>
      <c r="AM128" s="839">
        <v>16.400000000000002</v>
      </c>
      <c r="AN128" s="833">
        <v>0.15</v>
      </c>
      <c r="AO128" s="711">
        <f t="shared" si="25"/>
        <v>22.861479864671466</v>
      </c>
      <c r="AP128" s="712">
        <f t="shared" si="26"/>
        <v>36.701905396586362</v>
      </c>
      <c r="AQ128" s="855">
        <f t="shared" si="27"/>
        <v>-10.920387826593348</v>
      </c>
      <c r="AR128" s="624">
        <f>INDEX(Historical!$C$7:$C$1259,MATCH(B128,Historical!$B$7:$B$1281,0))*IF(AH128="n/a",1.03,IF(AH128&lt;0,1.01,IF(AH128&gt;10,1.1,(1+AH128/100))))</f>
        <v>0.58424999999999994</v>
      </c>
      <c r="AS128" s="853">
        <f t="shared" si="28"/>
        <v>0.59009249999999991</v>
      </c>
      <c r="AT128" s="853">
        <f t="shared" si="34"/>
        <v>0.62549804999999992</v>
      </c>
      <c r="AU128" s="853">
        <f t="shared" si="34"/>
        <v>0.66302793299999996</v>
      </c>
      <c r="AV128" s="853">
        <f t="shared" si="34"/>
        <v>0.70280960898</v>
      </c>
      <c r="AW128" s="624">
        <f t="shared" si="29"/>
        <v>3.1656780919799998</v>
      </c>
      <c r="AX128" s="719">
        <f t="shared" si="30"/>
        <v>12.16632625664873</v>
      </c>
      <c r="AY128" s="900">
        <v>0.9</v>
      </c>
      <c r="AZ128" s="839">
        <v>61.01</v>
      </c>
      <c r="BA128" s="839">
        <v>-10.209999999999999</v>
      </c>
      <c r="BB128" s="839">
        <v>2.9499999999999997</v>
      </c>
      <c r="BC128" s="839">
        <v>15.98</v>
      </c>
      <c r="BE128" s="597">
        <v>2014</v>
      </c>
      <c r="BF128" s="865">
        <f t="shared" si="31"/>
        <v>0</v>
      </c>
      <c r="BG128" s="849">
        <v>0.89999999999999991</v>
      </c>
    </row>
    <row r="129" spans="1:59" ht="11.25" customHeight="1" x14ac:dyDescent="0.2">
      <c r="A129" s="831" t="s">
        <v>495</v>
      </c>
      <c r="B129" s="842" t="s">
        <v>496</v>
      </c>
      <c r="C129" s="898" t="s">
        <v>108</v>
      </c>
      <c r="D129" s="898" t="s">
        <v>4272</v>
      </c>
      <c r="E129" s="705">
        <v>23</v>
      </c>
      <c r="F129" s="1153">
        <v>147</v>
      </c>
      <c r="G129" s="1153" t="s">
        <v>115</v>
      </c>
      <c r="H129" s="1153" t="s">
        <v>115</v>
      </c>
      <c r="I129" s="833">
        <v>43.5</v>
      </c>
      <c r="J129" s="624">
        <f t="shared" si="18"/>
        <v>3.6781609195402298</v>
      </c>
      <c r="K129" s="851">
        <v>0.4</v>
      </c>
      <c r="L129" s="854">
        <v>4</v>
      </c>
      <c r="M129" s="615">
        <f t="shared" si="19"/>
        <v>1.6</v>
      </c>
      <c r="N129" s="837" t="s">
        <v>148</v>
      </c>
      <c r="O129" s="707">
        <v>0.39</v>
      </c>
      <c r="P129" s="1029">
        <v>43973</v>
      </c>
      <c r="Q129" s="1029">
        <v>43993</v>
      </c>
      <c r="R129" s="615">
        <f t="shared" si="20"/>
        <v>2.5641025641025665</v>
      </c>
      <c r="S129" s="673">
        <f>IF(INDEX(Historical!$D$7:$D$1257,MATCH(B129,Historical!$B$7:$B$1281,0))=0,"n/a",(INDEX(Historical!$C$7:$C$1259,MATCH(B129,Historical!$B$7:$B$1281,0))/INDEX(Historical!$D$7:$D$1257,MATCH(B129,Historical!$B$7:$B$1281,0))-1)*100)</f>
        <v>2.5806451612903292</v>
      </c>
      <c r="T129" s="673">
        <f>IF(INDEX(Historical!$F$7:$F$1250,MATCH(B129,Historical!$B$7:$B$1281,0))=0,"n/a",((INDEX(Historical!$C$7:$C$1259,MATCH(B129,Historical!$B$7:$B$1281,0))/INDEX(Historical!$F$7:$F$1250,MATCH(B129,Historical!$B$7:$B$1281,0)))^(1/3)-1)*100)</f>
        <v>2.6502307236170308</v>
      </c>
      <c r="U129" s="673">
        <f>IF(INDEX(Historical!$H$7:$H$1250,MATCH(B129,Historical!$B$7:$B$1281,0))=0,"n/a",((INDEX(Historical!$C$7:$C$1259,MATCH(B129,Historical!$B$7:$B$1281,0))/INDEX(Historical!$H$7:$H$1250,MATCH(B129,Historical!$B$7:$B$1281,0)))^(1/5)-1)*100)</f>
        <v>2.4319881761777573</v>
      </c>
      <c r="V129" s="673">
        <f>IF(INDEX(Historical!$O$7:$O$1250,MATCH(B129,Historical!$B$7:$B$1281,0))=0,"n/a",((INDEX(Historical!$C$7:$C$1259,MATCH(B129,Historical!$B$7:$B$1281,0))/INDEX(Historical!$O$7:$O$1250,MATCH(B129,Historical!$B$7:$B$1281,0)))^(1/10)-1)*100)</f>
        <v>3.0271085867238368</v>
      </c>
      <c r="W129" s="674">
        <f t="shared" si="21"/>
        <v>0.80340301859136043</v>
      </c>
      <c r="X129" s="675" t="str">
        <f t="shared" si="22"/>
        <v>n/a</v>
      </c>
      <c r="Y129" s="842"/>
      <c r="Z129" s="624" t="str">
        <f t="shared" si="23"/>
        <v>n/a</v>
      </c>
      <c r="AA129" s="853" t="str">
        <f t="shared" si="24"/>
        <v>n/a</v>
      </c>
      <c r="AB129" s="854">
        <v>12</v>
      </c>
      <c r="AC129" s="833" t="s">
        <v>136</v>
      </c>
      <c r="AD129" s="833" t="s">
        <v>136</v>
      </c>
      <c r="AE129" s="833" t="s">
        <v>136</v>
      </c>
      <c r="AF129" s="833" t="s">
        <v>136</v>
      </c>
      <c r="AG129" s="833" t="s">
        <v>136</v>
      </c>
      <c r="AH129" s="833" t="s">
        <v>136</v>
      </c>
      <c r="AI129" s="833" t="s">
        <v>136</v>
      </c>
      <c r="AJ129" s="833" t="s">
        <v>136</v>
      </c>
      <c r="AK129" s="833" t="s">
        <v>136</v>
      </c>
      <c r="AL129" s="845" t="s">
        <v>136</v>
      </c>
      <c r="AM129" s="839" t="s">
        <v>136</v>
      </c>
      <c r="AN129" s="833" t="s">
        <v>136</v>
      </c>
      <c r="AO129" s="711" t="str">
        <f t="shared" si="25"/>
        <v>n/a</v>
      </c>
      <c r="AP129" s="712">
        <f t="shared" si="26"/>
        <v>6.1101490957179871</v>
      </c>
      <c r="AQ129" s="855" t="str">
        <f t="shared" si="27"/>
        <v>n/a</v>
      </c>
      <c r="AR129" s="624">
        <f>INDEX(Historical!$C$7:$C$1259,MATCH(B129,Historical!$B$7:$B$1281,0))*IF(AH129="n/a",1.03,IF(AH129&lt;0,1.01,IF(AH129&gt;10,1.1,(1+AH129/100))))</f>
        <v>1.6377000000000002</v>
      </c>
      <c r="AS129" s="853">
        <f t="shared" si="28"/>
        <v>1.6868310000000002</v>
      </c>
      <c r="AT129" s="853">
        <f t="shared" si="34"/>
        <v>1.7374359300000002</v>
      </c>
      <c r="AU129" s="853">
        <f t="shared" si="34"/>
        <v>1.7895590079000003</v>
      </c>
      <c r="AV129" s="853">
        <f t="shared" si="34"/>
        <v>1.8432457781370004</v>
      </c>
      <c r="AW129" s="624">
        <f t="shared" si="29"/>
        <v>8.6947717160370015</v>
      </c>
      <c r="AX129" s="719">
        <f t="shared" si="30"/>
        <v>19.987980956406901</v>
      </c>
      <c r="AY129" s="900" t="s">
        <v>136</v>
      </c>
      <c r="AZ129" s="839" t="s">
        <v>136</v>
      </c>
      <c r="BA129" s="839" t="s">
        <v>136</v>
      </c>
      <c r="BB129" s="839" t="s">
        <v>136</v>
      </c>
      <c r="BC129" s="839" t="s">
        <v>136</v>
      </c>
      <c r="BD129" s="874" t="s">
        <v>4199</v>
      </c>
      <c r="BE129" s="597">
        <v>1998</v>
      </c>
      <c r="BF129" s="865">
        <f t="shared" si="31"/>
        <v>2</v>
      </c>
      <c r="BG129" s="849" t="s">
        <v>136</v>
      </c>
    </row>
    <row r="130" spans="1:59" ht="11.25" customHeight="1" x14ac:dyDescent="0.2">
      <c r="A130" s="847" t="s">
        <v>4236</v>
      </c>
      <c r="B130" s="570" t="s">
        <v>3797</v>
      </c>
      <c r="C130" s="898" t="s">
        <v>4253</v>
      </c>
      <c r="D130" s="898" t="s">
        <v>4254</v>
      </c>
      <c r="E130" s="705">
        <v>7</v>
      </c>
      <c r="F130" s="1153">
        <v>647</v>
      </c>
      <c r="G130" s="1153" t="s">
        <v>106</v>
      </c>
      <c r="H130" s="1153" t="s">
        <v>106</v>
      </c>
      <c r="I130" s="841">
        <v>172.13</v>
      </c>
      <c r="J130" s="624">
        <f t="shared" si="18"/>
        <v>3.0906872712484752</v>
      </c>
      <c r="K130" s="844">
        <v>1.33</v>
      </c>
      <c r="L130" s="854">
        <v>4</v>
      </c>
      <c r="M130" s="615">
        <f t="shared" si="19"/>
        <v>5.32</v>
      </c>
      <c r="N130" s="837" t="s">
        <v>318</v>
      </c>
      <c r="O130" s="706">
        <v>1.2</v>
      </c>
      <c r="P130" s="606">
        <v>44179</v>
      </c>
      <c r="Q130" s="606">
        <v>44196</v>
      </c>
      <c r="R130" s="615">
        <f t="shared" si="20"/>
        <v>10.833333333333343</v>
      </c>
      <c r="S130" s="673">
        <f>IF(INDEX(Historical!$D$7:$D$1257,MATCH(B130,Historical!$B$7:$B$1281,0))=0,"n/a",(INDEX(Historical!$C$7:$C$1259,MATCH(B130,Historical!$B$7:$B$1281,0))/INDEX(Historical!$D$7:$D$1257,MATCH(B130,Historical!$B$7:$B$1281,0))-1)*100)</f>
        <v>7.7595628415300544</v>
      </c>
      <c r="T130" s="673">
        <f>IF(INDEX(Historical!$F$7:$F$1250,MATCH(B130,Historical!$B$7:$B$1281,0))=0,"n/a",((INDEX(Historical!$C$7:$C$1259,MATCH(B130,Historical!$B$7:$B$1281,0))/INDEX(Historical!$F$7:$F$1250,MATCH(B130,Historical!$B$7:$B$1281,0)))^(1/3)-1)*100)</f>
        <v>8.1253278761211902</v>
      </c>
      <c r="U130" s="673">
        <f>IF(INDEX(Historical!$H$7:$H$1250,MATCH(B130,Historical!$B$7:$B$1281,0))=0,"n/a",((INDEX(Historical!$C$7:$C$1259,MATCH(B130,Historical!$B$7:$B$1281,0))/INDEX(Historical!$H$7:$H$1250,MATCH(B130,Historical!$B$7:$B$1281,0)))^(1/5)-1)*100)</f>
        <v>8.0662694412934055</v>
      </c>
      <c r="V130" s="673" t="str">
        <f>IF(INDEX(Historical!$O$7:$O$1250,MATCH(B130,Historical!$B$7:$B$1281,0))=0,"n/a",((INDEX(Historical!$C$7:$C$1259,MATCH(B130,Historical!$B$7:$B$1281,0))/INDEX(Historical!$O$7:$O$1250,MATCH(B130,Historical!$B$7:$B$1281,0)))^(1/10)-1)*100)</f>
        <v>n/a</v>
      </c>
      <c r="W130" s="674" t="str">
        <f t="shared" si="21"/>
        <v>n/a</v>
      </c>
      <c r="X130" s="675">
        <f t="shared" si="22"/>
        <v>0.78313295546537931</v>
      </c>
      <c r="Y130" s="634"/>
      <c r="Z130" s="624">
        <f t="shared" si="23"/>
        <v>227.3504273504274</v>
      </c>
      <c r="AA130" s="853">
        <f t="shared" si="24"/>
        <v>73.559829059829056</v>
      </c>
      <c r="AB130" s="854">
        <v>12</v>
      </c>
      <c r="AC130" s="833">
        <v>2.34</v>
      </c>
      <c r="AD130" s="833">
        <v>3.73</v>
      </c>
      <c r="AE130" s="833">
        <v>12.23</v>
      </c>
      <c r="AF130" s="833">
        <v>7.81</v>
      </c>
      <c r="AG130" s="833">
        <v>10.299999999999999</v>
      </c>
      <c r="AH130" s="833">
        <v>31.5</v>
      </c>
      <c r="AI130" s="833">
        <v>18.09</v>
      </c>
      <c r="AJ130" s="833">
        <v>10.299999999999999</v>
      </c>
      <c r="AK130" s="833">
        <v>19.600000000000001</v>
      </c>
      <c r="AL130" s="833">
        <v>71430</v>
      </c>
      <c r="AM130" s="839">
        <v>0.5</v>
      </c>
      <c r="AN130" s="833">
        <v>2.04</v>
      </c>
      <c r="AO130" s="711">
        <f t="shared" si="25"/>
        <v>-62.402872347287172</v>
      </c>
      <c r="AP130" s="712">
        <f t="shared" si="26"/>
        <v>11.156956712541881</v>
      </c>
      <c r="AQ130" s="855">
        <f t="shared" si="27"/>
        <v>405.30618438824462</v>
      </c>
      <c r="AR130" s="624">
        <f>INDEX(Historical!$C$7:$C$1259,MATCH(B130,Historical!$B$7:$B$1281,0))*IF(AH130="n/a",1.03,IF(AH130&lt;0,1.01,IF(AH130&gt;10,1.1,(1+AH130/100))))</f>
        <v>5.423</v>
      </c>
      <c r="AS130" s="853">
        <f t="shared" si="28"/>
        <v>5.9653000000000009</v>
      </c>
      <c r="AT130" s="853">
        <f t="shared" si="34"/>
        <v>6.5618300000000014</v>
      </c>
      <c r="AU130" s="853">
        <f t="shared" si="34"/>
        <v>7.2180130000000018</v>
      </c>
      <c r="AV130" s="853">
        <f t="shared" si="34"/>
        <v>7.9398143000000028</v>
      </c>
      <c r="AW130" s="624">
        <f t="shared" si="29"/>
        <v>33.10795730000001</v>
      </c>
      <c r="AX130" s="719">
        <f t="shared" si="30"/>
        <v>19.234274850403771</v>
      </c>
      <c r="AY130" s="900">
        <v>0.33</v>
      </c>
      <c r="AZ130" s="839">
        <v>28.65</v>
      </c>
      <c r="BA130" s="839">
        <v>-4.37</v>
      </c>
      <c r="BB130" s="839">
        <v>6.74</v>
      </c>
      <c r="BC130" s="839">
        <v>5.81</v>
      </c>
      <c r="BE130" s="597">
        <v>2014</v>
      </c>
      <c r="BF130" s="865">
        <f t="shared" si="31"/>
        <v>0</v>
      </c>
      <c r="BG130" s="849">
        <v>2.5</v>
      </c>
    </row>
    <row r="131" spans="1:59" ht="11.25" customHeight="1" x14ac:dyDescent="0.2">
      <c r="A131" s="848" t="s">
        <v>4503</v>
      </c>
      <c r="B131" s="842" t="s">
        <v>4497</v>
      </c>
      <c r="C131" s="898" t="s">
        <v>4126</v>
      </c>
      <c r="D131" s="898" t="s">
        <v>4260</v>
      </c>
      <c r="E131" s="705">
        <v>6</v>
      </c>
      <c r="F131" s="1153">
        <v>704</v>
      </c>
      <c r="G131" s="1115" t="s">
        <v>106</v>
      </c>
      <c r="H131" s="1115" t="s">
        <v>106</v>
      </c>
      <c r="I131" s="841">
        <v>176.79</v>
      </c>
      <c r="J131" s="624">
        <f t="shared" si="18"/>
        <v>1.0407828497086939</v>
      </c>
      <c r="K131" s="844">
        <v>0.46</v>
      </c>
      <c r="L131" s="854">
        <v>4</v>
      </c>
      <c r="M131" s="615">
        <f t="shared" si="19"/>
        <v>1.84</v>
      </c>
      <c r="N131" s="837" t="s">
        <v>716</v>
      </c>
      <c r="O131" s="706">
        <v>0.44</v>
      </c>
      <c r="P131" s="606">
        <v>44277</v>
      </c>
      <c r="Q131" s="606">
        <v>44309</v>
      </c>
      <c r="R131" s="615">
        <f t="shared" si="20"/>
        <v>4.5454545454545494</v>
      </c>
      <c r="S131" s="673">
        <f>IF(INDEX(Historical!$D$7:$D$1257,MATCH(B131,Historical!$B$7:$B$1281,0))=0,"n/a",(INDEX(Historical!$C$7:$C$1259,MATCH(B131,Historical!$B$7:$B$1281,0))/INDEX(Historical!$D$7:$D$1257,MATCH(B131,Historical!$B$7:$B$1281,0))-1)*100)</f>
        <v>3.5714285714285809</v>
      </c>
      <c r="T131" s="673">
        <f>IF(INDEX(Historical!$F$7:$F$1250,MATCH(B131,Historical!$B$7:$B$1281,0))=0,"n/a",((INDEX(Historical!$C$7:$C$1259,MATCH(B131,Historical!$B$7:$B$1281,0))/INDEX(Historical!$F$7:$F$1250,MATCH(B131,Historical!$B$7:$B$1281,0)))^(1/3)-1)*100)</f>
        <v>29.564618446981193</v>
      </c>
      <c r="U131" s="673" t="str">
        <f>IF(INDEX(Historical!$H$7:$H$1250,MATCH(B131,Historical!$B$7:$B$1281,0))=0,"n/a",((INDEX(Historical!$C$7:$C$1259,MATCH(B131,Historical!$B$7:$B$1281,0))/INDEX(Historical!$H$7:$H$1250,MATCH(B131,Historical!$B$7:$B$1281,0)))^(1/5)-1)*100)</f>
        <v>n/a</v>
      </c>
      <c r="V131" s="673" t="str">
        <f>IF(INDEX(Historical!$O$7:$O$1250,MATCH(B131,Historical!$B$7:$B$1281,0))=0,"n/a",((INDEX(Historical!$C$7:$C$1259,MATCH(B131,Historical!$B$7:$B$1281,0))/INDEX(Historical!$O$7:$O$1250,MATCH(B131,Historical!$B$7:$B$1281,0)))^(1/10)-1)*100)</f>
        <v>n/a</v>
      </c>
      <c r="W131" s="674" t="str">
        <f t="shared" si="21"/>
        <v>n/a</v>
      </c>
      <c r="X131" s="675" t="str">
        <f t="shared" si="22"/>
        <v>n/a</v>
      </c>
      <c r="Y131" s="843"/>
      <c r="Z131" s="624">
        <f t="shared" si="23"/>
        <v>40.08714596949892</v>
      </c>
      <c r="AA131" s="853">
        <f t="shared" si="24"/>
        <v>38.516339869281047</v>
      </c>
      <c r="AB131" s="854">
        <v>9</v>
      </c>
      <c r="AC131" s="833">
        <v>4.59</v>
      </c>
      <c r="AD131" s="833">
        <v>2.86</v>
      </c>
      <c r="AE131" s="833">
        <v>4.21</v>
      </c>
      <c r="AF131" s="833">
        <v>4.49</v>
      </c>
      <c r="AG131" s="833">
        <v>12.9</v>
      </c>
      <c r="AH131" s="833">
        <v>191.9</v>
      </c>
      <c r="AI131" s="833">
        <v>0.57000000000000006</v>
      </c>
      <c r="AJ131" s="833">
        <v>16.400000000000002</v>
      </c>
      <c r="AK131" s="833">
        <v>13</v>
      </c>
      <c r="AL131" s="845">
        <v>4710</v>
      </c>
      <c r="AM131" s="839">
        <v>0.89999999999999991</v>
      </c>
      <c r="AN131" s="833">
        <v>0.83</v>
      </c>
      <c r="AO131" s="711" t="str">
        <f t="shared" si="25"/>
        <v>n/a</v>
      </c>
      <c r="AP131" s="712" t="str">
        <f t="shared" si="26"/>
        <v>n/a</v>
      </c>
      <c r="AQ131" s="855">
        <f t="shared" si="27"/>
        <v>177.23905930768439</v>
      </c>
      <c r="AR131" s="624">
        <f>INDEX(Historical!$C$7:$C$1259,MATCH(B131,Historical!$B$7:$B$1281,0))*IF(AH131="n/a",1.03,IF(AH131&lt;0,1.01,IF(AH131&gt;10,1.1,(1+AH131/100))))</f>
        <v>1.9140000000000001</v>
      </c>
      <c r="AS131" s="853">
        <f t="shared" si="28"/>
        <v>1.9249098000000002</v>
      </c>
      <c r="AT131" s="853">
        <f t="shared" si="34"/>
        <v>2.1174007800000005</v>
      </c>
      <c r="AU131" s="853">
        <f t="shared" si="34"/>
        <v>2.3291408580000006</v>
      </c>
      <c r="AV131" s="853">
        <f t="shared" si="34"/>
        <v>2.5620549438000007</v>
      </c>
      <c r="AW131" s="624">
        <f t="shared" si="29"/>
        <v>10.847506381800002</v>
      </c>
      <c r="AX131" s="719">
        <f t="shared" si="30"/>
        <v>6.1358144588494836</v>
      </c>
      <c r="AY131" s="900">
        <v>1.19</v>
      </c>
      <c r="AZ131" s="839">
        <v>82.01</v>
      </c>
      <c r="BA131" s="839">
        <v>-3.39</v>
      </c>
      <c r="BB131" s="839">
        <v>5.56</v>
      </c>
      <c r="BC131" s="839">
        <v>15.040000000000001</v>
      </c>
      <c r="BE131" s="597">
        <v>2016</v>
      </c>
      <c r="BF131" s="865">
        <f t="shared" si="31"/>
        <v>0</v>
      </c>
      <c r="BG131" s="849">
        <v>5.6000000000000005</v>
      </c>
    </row>
    <row r="132" spans="1:59" ht="11.25" customHeight="1" x14ac:dyDescent="0.2">
      <c r="A132" s="847" t="s">
        <v>1074</v>
      </c>
      <c r="B132" s="842" t="s">
        <v>1075</v>
      </c>
      <c r="C132" s="898" t="s">
        <v>4276</v>
      </c>
      <c r="D132" s="898" t="s">
        <v>4285</v>
      </c>
      <c r="E132" s="705">
        <v>10</v>
      </c>
      <c r="F132" s="1153">
        <v>456</v>
      </c>
      <c r="G132" s="1153" t="s">
        <v>106</v>
      </c>
      <c r="H132" s="1153" t="s">
        <v>106</v>
      </c>
      <c r="I132" s="841">
        <v>68.760000000000005</v>
      </c>
      <c r="J132" s="624">
        <f t="shared" si="18"/>
        <v>4.3920884235020354</v>
      </c>
      <c r="K132" s="844">
        <v>0.755</v>
      </c>
      <c r="L132" s="854">
        <v>4</v>
      </c>
      <c r="M132" s="615">
        <f t="shared" si="19"/>
        <v>3.02</v>
      </c>
      <c r="N132" s="837" t="s">
        <v>3917</v>
      </c>
      <c r="O132" s="706">
        <v>0.73</v>
      </c>
      <c r="P132" s="606">
        <v>44266</v>
      </c>
      <c r="Q132" s="606">
        <v>44281</v>
      </c>
      <c r="R132" s="615">
        <f t="shared" si="20"/>
        <v>3.4246575342465788</v>
      </c>
      <c r="S132" s="673">
        <f>IF(INDEX(Historical!$D$7:$D$1257,MATCH(B132,Historical!$B$7:$B$1281,0))=0,"n/a",(INDEX(Historical!$C$7:$C$1259,MATCH(B132,Historical!$B$7:$B$1281,0))/INDEX(Historical!$D$7:$D$1257,MATCH(B132,Historical!$B$7:$B$1281,0))-1)*100)</f>
        <v>13.729508196721319</v>
      </c>
      <c r="T132" s="673">
        <f>IF(INDEX(Historical!$F$7:$F$1250,MATCH(B132,Historical!$B$7:$B$1281,0))=0,"n/a",((INDEX(Historical!$C$7:$C$1259,MATCH(B132,Historical!$B$7:$B$1281,0))/INDEX(Historical!$F$7:$F$1250,MATCH(B132,Historical!$B$7:$B$1281,0)))^(1/3)-1)*100)</f>
        <v>15.521679473813489</v>
      </c>
      <c r="U132" s="673">
        <f>IF(INDEX(Historical!$H$7:$H$1250,MATCH(B132,Historical!$B$7:$B$1281,0))=0,"n/a",((INDEX(Historical!$C$7:$C$1259,MATCH(B132,Historical!$B$7:$B$1281,0))/INDEX(Historical!$H$7:$H$1250,MATCH(B132,Historical!$B$7:$B$1281,0)))^(1/5)-1)*100)</f>
        <v>13.705645063976801</v>
      </c>
      <c r="V132" s="673" t="str">
        <f>IF(INDEX(Historical!$O$7:$O$1250,MATCH(B132,Historical!$B$7:$B$1281,0))=0,"n/a",((INDEX(Historical!$C$7:$C$1259,MATCH(B132,Historical!$B$7:$B$1281,0))/INDEX(Historical!$O$7:$O$1250,MATCH(B132,Historical!$B$7:$B$1281,0)))^(1/10)-1)*100)</f>
        <v>n/a</v>
      </c>
      <c r="W132" s="674" t="str">
        <f t="shared" si="21"/>
        <v>n/a</v>
      </c>
      <c r="X132" s="675">
        <f t="shared" si="22"/>
        <v>3.2632488247563809</v>
      </c>
      <c r="Y132" s="843"/>
      <c r="Z132" s="624">
        <f t="shared" si="23"/>
        <v>2323.0769230769229</v>
      </c>
      <c r="AA132" s="853">
        <f t="shared" si="24"/>
        <v>528.92307692307691</v>
      </c>
      <c r="AB132" s="854">
        <v>12</v>
      </c>
      <c r="AC132" s="833">
        <v>0.13</v>
      </c>
      <c r="AD132" s="833" t="s">
        <v>136</v>
      </c>
      <c r="AE132" s="833">
        <v>5.34</v>
      </c>
      <c r="AF132" s="834" t="s">
        <v>136</v>
      </c>
      <c r="AG132" s="833">
        <v>-2.5</v>
      </c>
      <c r="AH132" s="833">
        <v>-83.7</v>
      </c>
      <c r="AI132" s="833">
        <v>31.85</v>
      </c>
      <c r="AJ132" s="833">
        <v>4.2</v>
      </c>
      <c r="AK132" s="833" t="s">
        <v>136</v>
      </c>
      <c r="AL132" s="845">
        <v>3040</v>
      </c>
      <c r="AM132" s="839">
        <v>10.7</v>
      </c>
      <c r="AN132" s="833" t="s">
        <v>136</v>
      </c>
      <c r="AO132" s="711">
        <f t="shared" si="25"/>
        <v>-510.82534343559809</v>
      </c>
      <c r="AP132" s="712">
        <f t="shared" si="26"/>
        <v>18.097733487478838</v>
      </c>
      <c r="AQ132" s="855" t="str">
        <f t="shared" si="27"/>
        <v>n/a</v>
      </c>
      <c r="AR132" s="624">
        <f>INDEX(Historical!$C$7:$C$1259,MATCH(B132,Historical!$B$7:$B$1281,0))*IF(AH132="n/a",1.03,IF(AH132&lt;0,1.01,IF(AH132&gt;10,1.1,(1+AH132/100))))</f>
        <v>2.8027500000000001</v>
      </c>
      <c r="AS132" s="853">
        <f t="shared" si="28"/>
        <v>3.0830250000000001</v>
      </c>
      <c r="AT132" s="853">
        <f t="shared" si="34"/>
        <v>3.1755157500000002</v>
      </c>
      <c r="AU132" s="853">
        <f t="shared" si="34"/>
        <v>3.2707812225000001</v>
      </c>
      <c r="AV132" s="853">
        <f t="shared" si="34"/>
        <v>3.368904659175</v>
      </c>
      <c r="AW132" s="624">
        <f t="shared" si="29"/>
        <v>15.700976631675001</v>
      </c>
      <c r="AX132" s="719">
        <f t="shared" si="30"/>
        <v>22.834462815117799</v>
      </c>
      <c r="AY132" s="900">
        <v>0.08</v>
      </c>
      <c r="AZ132" s="839">
        <v>29.25</v>
      </c>
      <c r="BA132" s="839">
        <v>-26.029999999999998</v>
      </c>
      <c r="BB132" s="839">
        <v>12.07</v>
      </c>
      <c r="BC132" s="839">
        <v>5.3199999999999994</v>
      </c>
      <c r="BD132" s="1000"/>
      <c r="BE132" s="597">
        <v>2012</v>
      </c>
      <c r="BF132" s="865">
        <f t="shared" si="31"/>
        <v>0</v>
      </c>
      <c r="BG132" s="849">
        <v>0.6</v>
      </c>
    </row>
    <row r="133" spans="1:59" ht="11.25" customHeight="1" x14ac:dyDescent="0.2">
      <c r="A133" s="831" t="s">
        <v>1035</v>
      </c>
      <c r="B133" s="842" t="s">
        <v>1036</v>
      </c>
      <c r="C133" s="898" t="s">
        <v>4126</v>
      </c>
      <c r="D133" s="898" t="s">
        <v>4271</v>
      </c>
      <c r="E133" s="705">
        <v>8</v>
      </c>
      <c r="F133" s="1153">
        <v>576</v>
      </c>
      <c r="G133" s="1126" t="s">
        <v>106</v>
      </c>
      <c r="H133" s="1126" t="s">
        <v>106</v>
      </c>
      <c r="I133" s="841">
        <v>165.75</v>
      </c>
      <c r="J133" s="624">
        <f t="shared" si="18"/>
        <v>0.96530920060331826</v>
      </c>
      <c r="K133" s="844">
        <v>0.4</v>
      </c>
      <c r="L133" s="854">
        <v>4</v>
      </c>
      <c r="M133" s="615">
        <f t="shared" si="19"/>
        <v>1.6</v>
      </c>
      <c r="N133" s="837" t="s">
        <v>142</v>
      </c>
      <c r="O133" s="706">
        <v>0.38</v>
      </c>
      <c r="P133" s="606">
        <v>44159</v>
      </c>
      <c r="Q133" s="606">
        <v>44175</v>
      </c>
      <c r="R133" s="615">
        <f t="shared" si="20"/>
        <v>5.2631578947368469</v>
      </c>
      <c r="S133" s="673">
        <f>IF(INDEX(Historical!$D$7:$D$1257,MATCH(B133,Historical!$B$7:$B$1281,0))=0,"n/a",(INDEX(Historical!$C$7:$C$1259,MATCH(B133,Historical!$B$7:$B$1281,0))/INDEX(Historical!$D$7:$D$1257,MATCH(B133,Historical!$B$7:$B$1281,0))-1)*100)</f>
        <v>21.739130434782616</v>
      </c>
      <c r="T133" s="673">
        <f>IF(INDEX(Historical!$F$7:$F$1250,MATCH(B133,Historical!$B$7:$B$1281,0))=0,"n/a",((INDEX(Historical!$C$7:$C$1259,MATCH(B133,Historical!$B$7:$B$1281,0))/INDEX(Historical!$F$7:$F$1250,MATCH(B133,Historical!$B$7:$B$1281,0)))^(1/3)-1)*100)</f>
        <v>30.684438646932797</v>
      </c>
      <c r="U133" s="673">
        <f>IF(INDEX(Historical!$H$7:$H$1250,MATCH(B133,Historical!$B$7:$B$1281,0))=0,"n/a",((INDEX(Historical!$C$7:$C$1259,MATCH(B133,Historical!$B$7:$B$1281,0))/INDEX(Historical!$H$7:$H$1250,MATCH(B133,Historical!$B$7:$B$1281,0)))^(1/5)-1)*100)</f>
        <v>37.794475294556619</v>
      </c>
      <c r="V133" s="673" t="str">
        <f>IF(INDEX(Historical!$O$7:$O$1250,MATCH(B133,Historical!$B$7:$B$1281,0))=0,"n/a",((INDEX(Historical!$C$7:$C$1259,MATCH(B133,Historical!$B$7:$B$1281,0))/INDEX(Historical!$O$7:$O$1250,MATCH(B133,Historical!$B$7:$B$1281,0)))^(1/10)-1)*100)</f>
        <v>n/a</v>
      </c>
      <c r="W133" s="674" t="str">
        <f t="shared" si="21"/>
        <v>n/a</v>
      </c>
      <c r="X133" s="675">
        <f t="shared" si="22"/>
        <v>2.0652718740194875</v>
      </c>
      <c r="Y133" s="628"/>
      <c r="Z133" s="624">
        <f t="shared" si="23"/>
        <v>29.357798165137616</v>
      </c>
      <c r="AA133" s="853">
        <f t="shared" si="24"/>
        <v>30.412844036697248</v>
      </c>
      <c r="AB133" s="854">
        <v>12</v>
      </c>
      <c r="AC133" s="833">
        <v>5.45</v>
      </c>
      <c r="AD133" s="833">
        <v>2.61</v>
      </c>
      <c r="AE133" s="833">
        <v>1.2</v>
      </c>
      <c r="AF133" s="833">
        <v>18.11</v>
      </c>
      <c r="AG133" s="833">
        <v>70.399999999999991</v>
      </c>
      <c r="AH133" s="833">
        <v>9.1999999999999993</v>
      </c>
      <c r="AI133" s="833">
        <v>10.639999999999999</v>
      </c>
      <c r="AJ133" s="833">
        <v>18.3</v>
      </c>
      <c r="AK133" s="833">
        <v>11.59</v>
      </c>
      <c r="AL133" s="845">
        <v>22090</v>
      </c>
      <c r="AM133" s="839">
        <v>0.3</v>
      </c>
      <c r="AN133" s="833">
        <v>3.03</v>
      </c>
      <c r="AO133" s="711">
        <f t="shared" si="25"/>
        <v>8.3469404584626865</v>
      </c>
      <c r="AP133" s="712">
        <f t="shared" si="26"/>
        <v>38.759784495159934</v>
      </c>
      <c r="AQ133" s="855">
        <f t="shared" si="27"/>
        <v>394.76216755779046</v>
      </c>
      <c r="AR133" s="624">
        <f>INDEX(Historical!$C$7:$C$1259,MATCH(B133,Historical!$B$7:$B$1281,0))*IF(AH133="n/a",1.03,IF(AH133&lt;0,1.01,IF(AH133&gt;10,1.1,(1+AH133/100))))</f>
        <v>1.6816800000000001</v>
      </c>
      <c r="AS133" s="853">
        <f t="shared" si="28"/>
        <v>1.8498480000000002</v>
      </c>
      <c r="AT133" s="853">
        <f t="shared" si="34"/>
        <v>2.0348328000000002</v>
      </c>
      <c r="AU133" s="853">
        <f t="shared" si="34"/>
        <v>2.2383160800000006</v>
      </c>
      <c r="AV133" s="853">
        <f t="shared" si="34"/>
        <v>2.4621476880000008</v>
      </c>
      <c r="AW133" s="624">
        <f t="shared" si="29"/>
        <v>10.266824568000001</v>
      </c>
      <c r="AX133" s="719">
        <f t="shared" si="30"/>
        <v>6.1941626352941181</v>
      </c>
      <c r="AY133" s="900">
        <v>1.1100000000000001</v>
      </c>
      <c r="AZ133" s="839">
        <v>93.23</v>
      </c>
      <c r="BA133" s="839">
        <v>-1.9</v>
      </c>
      <c r="BB133" s="839">
        <v>8.76</v>
      </c>
      <c r="BC133" s="839">
        <v>27.400000000000002</v>
      </c>
      <c r="BE133" s="597">
        <v>2014</v>
      </c>
      <c r="BF133" s="865">
        <f t="shared" si="31"/>
        <v>0</v>
      </c>
      <c r="BG133" s="849">
        <v>8.9</v>
      </c>
    </row>
    <row r="134" spans="1:59" ht="11.25" customHeight="1" x14ac:dyDescent="0.2">
      <c r="A134" s="831" t="s">
        <v>1039</v>
      </c>
      <c r="B134" s="842" t="s">
        <v>1040</v>
      </c>
      <c r="C134" s="898" t="s">
        <v>123</v>
      </c>
      <c r="D134" s="898" t="s">
        <v>4108</v>
      </c>
      <c r="E134" s="705">
        <v>12</v>
      </c>
      <c r="F134" s="1153">
        <v>291</v>
      </c>
      <c r="G134" s="1126" t="s">
        <v>106</v>
      </c>
      <c r="H134" s="1126" t="s">
        <v>106</v>
      </c>
      <c r="I134" s="841">
        <v>149.81</v>
      </c>
      <c r="J134" s="624">
        <f t="shared" si="18"/>
        <v>1.8156331353047193</v>
      </c>
      <c r="K134" s="844">
        <v>0.68</v>
      </c>
      <c r="L134" s="854">
        <v>4</v>
      </c>
      <c r="M134" s="615">
        <f t="shared" si="19"/>
        <v>2.72</v>
      </c>
      <c r="N134" s="837" t="s">
        <v>689</v>
      </c>
      <c r="O134" s="706">
        <v>0.62</v>
      </c>
      <c r="P134" s="606">
        <v>44235</v>
      </c>
      <c r="Q134" s="606">
        <v>44250</v>
      </c>
      <c r="R134" s="615">
        <f t="shared" si="20"/>
        <v>9.6774193548387171</v>
      </c>
      <c r="S134" s="673">
        <f>IF(INDEX(Historical!$D$7:$D$1257,MATCH(B134,Historical!$B$7:$B$1281,0))=0,"n/a",(INDEX(Historical!$C$7:$C$1259,MATCH(B134,Historical!$B$7:$B$1281,0))/INDEX(Historical!$D$7:$D$1257,MATCH(B134,Historical!$B$7:$B$1281,0))-1)*100)</f>
        <v>3.3333333333333437</v>
      </c>
      <c r="T134" s="673">
        <f>IF(INDEX(Historical!$F$7:$F$1250,MATCH(B134,Historical!$B$7:$B$1281,0))=0,"n/a",((INDEX(Historical!$C$7:$C$1259,MATCH(B134,Historical!$B$7:$B$1281,0))/INDEX(Historical!$F$7:$F$1250,MATCH(B134,Historical!$B$7:$B$1281,0)))^(1/3)-1)*100)</f>
        <v>12.538419307997795</v>
      </c>
      <c r="U134" s="673">
        <f>IF(INDEX(Historical!$H$7:$H$1250,MATCH(B134,Historical!$B$7:$B$1281,0))=0,"n/a",((INDEX(Historical!$C$7:$C$1259,MATCH(B134,Historical!$B$7:$B$1281,0))/INDEX(Historical!$H$7:$H$1250,MATCH(B134,Historical!$B$7:$B$1281,0)))^(1/5)-1)*100)</f>
        <v>16.614020317550526</v>
      </c>
      <c r="V134" s="673">
        <f>IF(INDEX(Historical!$O$7:$O$1250,MATCH(B134,Historical!$B$7:$B$1281,0))=0,"n/a",((INDEX(Historical!$C$7:$C$1259,MATCH(B134,Historical!$B$7:$B$1281,0))/INDEX(Historical!$O$7:$O$1250,MATCH(B134,Historical!$B$7:$B$1281,0)))^(1/10)-1)*100)</f>
        <v>29.992386689662176</v>
      </c>
      <c r="W134" s="674">
        <f t="shared" si="21"/>
        <v>0.55394125480774337</v>
      </c>
      <c r="X134" s="675">
        <f t="shared" si="22"/>
        <v>0.31347208146321748</v>
      </c>
      <c r="Y134" s="646" t="s">
        <v>4570</v>
      </c>
      <c r="Z134" s="624">
        <f t="shared" si="23"/>
        <v>15.962441314553994</v>
      </c>
      <c r="AA134" s="853">
        <f t="shared" si="24"/>
        <v>8.7916666666666679</v>
      </c>
      <c r="AB134" s="854">
        <v>12</v>
      </c>
      <c r="AC134" s="833">
        <v>17.04</v>
      </c>
      <c r="AD134" s="833">
        <v>0.42</v>
      </c>
      <c r="AE134" s="833">
        <v>3</v>
      </c>
      <c r="AF134" s="833">
        <v>4.97</v>
      </c>
      <c r="AG134" s="833">
        <v>72.399999999999991</v>
      </c>
      <c r="AH134" s="833">
        <v>144.9</v>
      </c>
      <c r="AI134" s="833">
        <v>6.7100000000000009</v>
      </c>
      <c r="AJ134" s="833">
        <v>53</v>
      </c>
      <c r="AK134" s="833">
        <v>21.07</v>
      </c>
      <c r="AL134" s="845">
        <v>16950</v>
      </c>
      <c r="AM134" s="839">
        <v>0.2</v>
      </c>
      <c r="AN134" s="833">
        <v>1.06</v>
      </c>
      <c r="AO134" s="711">
        <f t="shared" si="25"/>
        <v>9.6379867861885771</v>
      </c>
      <c r="AP134" s="712">
        <f t="shared" si="26"/>
        <v>18.429653452855245</v>
      </c>
      <c r="AQ134" s="855">
        <f t="shared" si="27"/>
        <v>39.354995657905349</v>
      </c>
      <c r="AR134" s="624">
        <f>INDEX(Historical!$C$7:$C$1259,MATCH(B134,Historical!$B$7:$B$1281,0))*IF(AH134="n/a",1.03,IF(AH134&lt;0,1.01,IF(AH134&gt;10,1.1,(1+AH134/100))))</f>
        <v>2.7280000000000002</v>
      </c>
      <c r="AS134" s="853">
        <f t="shared" si="28"/>
        <v>2.9110488000000001</v>
      </c>
      <c r="AT134" s="853">
        <f t="shared" si="34"/>
        <v>3.2021536800000003</v>
      </c>
      <c r="AU134" s="853">
        <f t="shared" si="34"/>
        <v>3.5223690480000007</v>
      </c>
      <c r="AV134" s="853">
        <f t="shared" si="34"/>
        <v>3.874605952800001</v>
      </c>
      <c r="AW134" s="624">
        <f t="shared" si="29"/>
        <v>16.238177480800001</v>
      </c>
      <c r="AX134" s="719">
        <f t="shared" si="30"/>
        <v>10.839181283492424</v>
      </c>
      <c r="AY134" s="900">
        <v>1.23</v>
      </c>
      <c r="AZ134" s="839">
        <v>125.19</v>
      </c>
      <c r="BA134" s="839">
        <v>-3.73</v>
      </c>
      <c r="BB134" s="839">
        <v>8.9599999999999991</v>
      </c>
      <c r="BC134" s="839">
        <v>26.889999999999997</v>
      </c>
      <c r="BE134" s="597">
        <v>2010</v>
      </c>
      <c r="BF134" s="865">
        <f t="shared" si="31"/>
        <v>0</v>
      </c>
      <c r="BG134" s="849">
        <v>20</v>
      </c>
    </row>
    <row r="135" spans="1:59" ht="11.25" customHeight="1" x14ac:dyDescent="0.2">
      <c r="A135" s="831" t="s">
        <v>1017</v>
      </c>
      <c r="B135" s="842" t="s">
        <v>1018</v>
      </c>
      <c r="C135" s="898" t="s">
        <v>108</v>
      </c>
      <c r="D135" s="898" t="s">
        <v>4272</v>
      </c>
      <c r="E135" s="705">
        <v>9</v>
      </c>
      <c r="F135" s="1153">
        <v>482</v>
      </c>
      <c r="G135" s="1126" t="s">
        <v>37</v>
      </c>
      <c r="H135" s="1126" t="s">
        <v>37</v>
      </c>
      <c r="I135" s="841">
        <v>44.29</v>
      </c>
      <c r="J135" s="624">
        <f t="shared" ref="J135:J198" si="35">(M135/I135)*100</f>
        <v>3.4319259426507114</v>
      </c>
      <c r="K135" s="844">
        <v>0.38</v>
      </c>
      <c r="L135" s="854">
        <v>4</v>
      </c>
      <c r="M135" s="615">
        <f t="shared" ref="M135:M198" si="36">K135*L135</f>
        <v>1.52</v>
      </c>
      <c r="N135" s="837" t="s">
        <v>145</v>
      </c>
      <c r="O135" s="706">
        <v>0.37</v>
      </c>
      <c r="P135" s="904">
        <v>43810</v>
      </c>
      <c r="Q135" s="904">
        <v>43830</v>
      </c>
      <c r="R135" s="615">
        <f t="shared" ref="R135:R198" si="37">(K135-O135)/O135*100</f>
        <v>2.7027027027027053</v>
      </c>
      <c r="S135" s="673">
        <f>IF(INDEX(Historical!$D$7:$D$1257,MATCH(B135,Historical!$B$7:$B$1281,0))=0,"n/a",(INDEX(Historical!$C$7:$C$1259,MATCH(B135,Historical!$B$7:$B$1281,0))/INDEX(Historical!$D$7:$D$1257,MATCH(B135,Historical!$B$7:$B$1281,0))-1)*100)</f>
        <v>2.7027027027026973</v>
      </c>
      <c r="T135" s="673">
        <f>IF(INDEX(Historical!$F$7:$F$1250,MATCH(B135,Historical!$B$7:$B$1281,0))=0,"n/a",((INDEX(Historical!$C$7:$C$1259,MATCH(B135,Historical!$B$7:$B$1281,0))/INDEX(Historical!$F$7:$F$1250,MATCH(B135,Historical!$B$7:$B$1281,0)))^(1/3)-1)*100)</f>
        <v>4.8149469628073316</v>
      </c>
      <c r="U135" s="673">
        <f>IF(INDEX(Historical!$H$7:$H$1250,MATCH(B135,Historical!$B$7:$B$1281,0))=0,"n/a",((INDEX(Historical!$C$7:$C$1259,MATCH(B135,Historical!$B$7:$B$1281,0))/INDEX(Historical!$H$7:$H$1250,MATCH(B135,Historical!$B$7:$B$1281,0)))^(1/5)-1)*100)</f>
        <v>4.8413171284721557</v>
      </c>
      <c r="V135" s="673">
        <f>IF(INDEX(Historical!$O$7:$O$1250,MATCH(B135,Historical!$B$7:$B$1281,0))=0,"n/a",((INDEX(Historical!$C$7:$C$1259,MATCH(B135,Historical!$B$7:$B$1281,0))/INDEX(Historical!$O$7:$O$1250,MATCH(B135,Historical!$B$7:$B$1281,0)))^(1/10)-1)*100)</f>
        <v>4.2759988957705941</v>
      </c>
      <c r="W135" s="674">
        <f t="shared" ref="W135:W198" si="38">IF(OR(U135&lt;=0,U135="n/a",V135&lt;=0,V135="n/a"),"n/a",U135/V135)</f>
        <v>1.1322072915548973</v>
      </c>
      <c r="X135" s="675">
        <f t="shared" ref="X135:X198" si="39">IF(OR(AJ135&lt;=0,AJ135="n/a",U135&lt;=0,U135="n/a"),"n/a",U135/AJ135)</f>
        <v>0.46107782175925294</v>
      </c>
      <c r="Y135" s="646" t="s">
        <v>4574</v>
      </c>
      <c r="Z135" s="624">
        <f t="shared" ref="Z135:Z198" si="40">IF(OR(AC135&lt;0.01,AC135="n/a"),"n/a",M135/AC135*100)</f>
        <v>25.082508250825086</v>
      </c>
      <c r="AA135" s="853">
        <f t="shared" ref="AA135:AA198" si="41">IF(OR(AC135&lt;0.01,AC135="n/a"),"n/a",I135/AC135)</f>
        <v>7.3085808580858087</v>
      </c>
      <c r="AB135" s="854">
        <v>12</v>
      </c>
      <c r="AC135" s="833">
        <v>6.06</v>
      </c>
      <c r="AD135" s="833" t="s">
        <v>136</v>
      </c>
      <c r="AE135" s="833">
        <v>1.76</v>
      </c>
      <c r="AF135" s="833">
        <v>0.87</v>
      </c>
      <c r="AG135" s="833">
        <v>11.899999999999999</v>
      </c>
      <c r="AH135" s="833">
        <v>10.9</v>
      </c>
      <c r="AI135" s="833" t="s">
        <v>136</v>
      </c>
      <c r="AJ135" s="833">
        <v>10.5</v>
      </c>
      <c r="AK135" s="833" t="s">
        <v>136</v>
      </c>
      <c r="AL135" s="845">
        <v>170.11</v>
      </c>
      <c r="AM135" s="839">
        <v>5.8999999999999995</v>
      </c>
      <c r="AN135" s="833">
        <v>0.28999999999999998</v>
      </c>
      <c r="AO135" s="711">
        <f t="shared" ref="AO135:AO198" si="42">IF(U135="n/a","n/a",IF(AA135&lt;0,"n/a",IF(AA135="n/a","n/a",J135+U135-AA135)))</f>
        <v>0.9646622130370579</v>
      </c>
      <c r="AP135" s="712">
        <f t="shared" ref="AP135:AP198" si="43">IF(U135="n/a","n/a",J135+U135)</f>
        <v>8.2732430711228666</v>
      </c>
      <c r="AQ135" s="855">
        <f t="shared" ref="AQ135:AQ198" si="44">IF(OR(AC135&lt;0.01,AF135="n/a"),"n/a",(I135/SQRT(22.5*AC135*(I135/AF135))-1)*100)</f>
        <v>-46.840009420054955</v>
      </c>
      <c r="AR135" s="624">
        <f>INDEX(Historical!$C$7:$C$1259,MATCH(B135,Historical!$B$7:$B$1281,0))*IF(AH135="n/a",1.03,IF(AH135&lt;0,1.01,IF(AH135&gt;10,1.1,(1+AH135/100))))</f>
        <v>1.6720000000000002</v>
      </c>
      <c r="AS135" s="853">
        <f t="shared" ref="AS135:AS198" si="45">IF($AI135="n/a",1.03*AR135,IF($AI135&lt;0,1.01*AR135,IF($AI135&gt;10,1.1*AR135,(1+$AI135/100)*AR135)))</f>
        <v>1.7221600000000001</v>
      </c>
      <c r="AT135" s="853">
        <f t="shared" si="34"/>
        <v>1.7738248000000001</v>
      </c>
      <c r="AU135" s="853">
        <f t="shared" si="34"/>
        <v>1.8270395440000002</v>
      </c>
      <c r="AV135" s="853">
        <f t="shared" si="34"/>
        <v>1.8818507303200003</v>
      </c>
      <c r="AW135" s="624">
        <f t="shared" ref="AW135:AW198" si="46">SUM(AR135:AV135)</f>
        <v>8.8768750743200009</v>
      </c>
      <c r="AX135" s="719">
        <f t="shared" ref="AX135:AX198" si="47">AW135/I135*100</f>
        <v>20.042617011334389</v>
      </c>
      <c r="AY135" s="900">
        <v>0.64</v>
      </c>
      <c r="AZ135" s="839">
        <v>58.18</v>
      </c>
      <c r="BA135" s="839">
        <v>-16.5</v>
      </c>
      <c r="BB135" s="839">
        <v>1.32</v>
      </c>
      <c r="BC135" s="839">
        <v>23.41</v>
      </c>
      <c r="BE135" s="597">
        <v>2012</v>
      </c>
      <c r="BF135" s="865">
        <f t="shared" ref="BF135:BF198" si="48">IF(BE135&gt;2008,0,IF(BE135&gt;2001,1,IF(BE135&gt;1990,2,IF(BE135&gt;1980,3,IF(BE135&gt;1973,4,IF(BE135&gt;1970,5,IF(BE135&gt;1960,6,IF(BE135&gt;1958,7,IF(BE135&gt;1953,8,9)))))))))</f>
        <v>0</v>
      </c>
      <c r="BG135" s="849">
        <v>1.0999999999999999</v>
      </c>
    </row>
    <row r="136" spans="1:59" ht="11.25" customHeight="1" x14ac:dyDescent="0.2">
      <c r="A136" s="838" t="s">
        <v>3795</v>
      </c>
      <c r="B136" s="842" t="s">
        <v>3796</v>
      </c>
      <c r="C136" s="898" t="s">
        <v>108</v>
      </c>
      <c r="D136" s="898" t="s">
        <v>4272</v>
      </c>
      <c r="E136" s="705">
        <v>7</v>
      </c>
      <c r="F136" s="1153">
        <v>621</v>
      </c>
      <c r="G136" s="1153" t="s">
        <v>106</v>
      </c>
      <c r="H136" s="1153" t="s">
        <v>106</v>
      </c>
      <c r="I136" s="841">
        <v>44.15</v>
      </c>
      <c r="J136" s="624">
        <f t="shared" si="35"/>
        <v>3.5334088335220843</v>
      </c>
      <c r="K136" s="844">
        <v>0.39</v>
      </c>
      <c r="L136" s="854">
        <v>4</v>
      </c>
      <c r="M136" s="615">
        <f t="shared" si="36"/>
        <v>1.56</v>
      </c>
      <c r="N136" s="837" t="s">
        <v>107</v>
      </c>
      <c r="O136" s="706">
        <v>0.36</v>
      </c>
      <c r="P136" s="904">
        <v>43858</v>
      </c>
      <c r="Q136" s="904">
        <v>43872</v>
      </c>
      <c r="R136" s="615">
        <f t="shared" si="37"/>
        <v>8.333333333333341</v>
      </c>
      <c r="S136" s="673">
        <f>IF(INDEX(Historical!$D$7:$D$1257,MATCH(B136,Historical!$B$7:$B$1281,0))=0,"n/a",(INDEX(Historical!$C$7:$C$1259,MATCH(B136,Historical!$B$7:$B$1281,0))/INDEX(Historical!$D$7:$D$1257,MATCH(B136,Historical!$B$7:$B$1281,0))-1)*100)</f>
        <v>14.705882352941169</v>
      </c>
      <c r="T136" s="673">
        <f>IF(INDEX(Historical!$F$7:$F$1250,MATCH(B136,Historical!$B$7:$B$1281,0))=0,"n/a",((INDEX(Historical!$C$7:$C$1259,MATCH(B136,Historical!$B$7:$B$1281,0))/INDEX(Historical!$F$7:$F$1250,MATCH(B136,Historical!$B$7:$B$1281,0)))^(1/3)-1)*100)</f>
        <v>34.580315302182107</v>
      </c>
      <c r="U136" s="673">
        <f>IF(INDEX(Historical!$H$7:$H$1250,MATCH(B136,Historical!$B$7:$B$1281,0))=0,"n/a",((INDEX(Historical!$C$7:$C$1259,MATCH(B136,Historical!$B$7:$B$1281,0))/INDEX(Historical!$H$7:$H$1250,MATCH(B136,Historical!$B$7:$B$1281,0)))^(1/5)-1)*100)</f>
        <v>31.284338853824423</v>
      </c>
      <c r="V136" s="673" t="str">
        <f>IF(INDEX(Historical!$O$7:$O$1250,MATCH(B136,Historical!$B$7:$B$1281,0))=0,"n/a",((INDEX(Historical!$C$7:$C$1259,MATCH(B136,Historical!$B$7:$B$1281,0))/INDEX(Historical!$O$7:$O$1250,MATCH(B136,Historical!$B$7:$B$1281,0)))^(1/10)-1)*100)</f>
        <v>n/a</v>
      </c>
      <c r="W136" s="674" t="str">
        <f t="shared" si="38"/>
        <v>n/a</v>
      </c>
      <c r="X136" s="675">
        <f t="shared" si="39"/>
        <v>4.1712451805099233</v>
      </c>
      <c r="Y136" s="843"/>
      <c r="Z136" s="624">
        <f t="shared" si="40"/>
        <v>70.27027027027026</v>
      </c>
      <c r="AA136" s="853">
        <f t="shared" si="41"/>
        <v>19.887387387387385</v>
      </c>
      <c r="AB136" s="854">
        <v>12</v>
      </c>
      <c r="AC136" s="833">
        <v>2.2200000000000002</v>
      </c>
      <c r="AD136" s="833" t="s">
        <v>136</v>
      </c>
      <c r="AE136" s="833">
        <v>3.48</v>
      </c>
      <c r="AF136" s="833">
        <v>0.92</v>
      </c>
      <c r="AG136" s="833">
        <v>4.5999999999999996</v>
      </c>
      <c r="AH136" s="833">
        <v>-41.699999999999996</v>
      </c>
      <c r="AI136" s="833">
        <v>3.51</v>
      </c>
      <c r="AJ136" s="833">
        <v>7.5</v>
      </c>
      <c r="AK136" s="833">
        <v>-2.76</v>
      </c>
      <c r="AL136" s="845">
        <v>18650</v>
      </c>
      <c r="AM136" s="839">
        <v>0.4</v>
      </c>
      <c r="AN136" s="833">
        <v>0.41</v>
      </c>
      <c r="AO136" s="711">
        <f t="shared" si="42"/>
        <v>14.930360299959119</v>
      </c>
      <c r="AP136" s="712">
        <f t="shared" si="43"/>
        <v>34.817747687346504</v>
      </c>
      <c r="AQ136" s="855">
        <f t="shared" si="44"/>
        <v>-9.8238849155069641</v>
      </c>
      <c r="AR136" s="624">
        <f>INDEX(Historical!$C$7:$C$1259,MATCH(B136,Historical!$B$7:$B$1281,0))*IF(AH136="n/a",1.03,IF(AH136&lt;0,1.01,IF(AH136&gt;10,1.1,(1+AH136/100))))</f>
        <v>1.5756000000000001</v>
      </c>
      <c r="AS136" s="853">
        <f t="shared" si="45"/>
        <v>1.6309035599999999</v>
      </c>
      <c r="AT136" s="853">
        <f t="shared" si="34"/>
        <v>1.6472125955999999</v>
      </c>
      <c r="AU136" s="853">
        <f t="shared" si="34"/>
        <v>1.663684721556</v>
      </c>
      <c r="AV136" s="853">
        <f t="shared" si="34"/>
        <v>1.68032156877156</v>
      </c>
      <c r="AW136" s="624">
        <f t="shared" si="46"/>
        <v>8.1977224459275604</v>
      </c>
      <c r="AX136" s="719">
        <f t="shared" si="47"/>
        <v>18.567887759745325</v>
      </c>
      <c r="AY136" s="900">
        <v>1.8</v>
      </c>
      <c r="AZ136" s="839">
        <v>166.28</v>
      </c>
      <c r="BA136" s="839">
        <v>-7.17</v>
      </c>
      <c r="BB136" s="839">
        <v>5.04</v>
      </c>
      <c r="BC136" s="839">
        <v>37.32</v>
      </c>
      <c r="BE136" s="597">
        <v>2014</v>
      </c>
      <c r="BF136" s="865">
        <f t="shared" si="48"/>
        <v>0</v>
      </c>
      <c r="BG136" s="849">
        <v>0.5</v>
      </c>
    </row>
    <row r="137" spans="1:59" ht="11.25" customHeight="1" x14ac:dyDescent="0.2">
      <c r="A137" s="831" t="s">
        <v>528</v>
      </c>
      <c r="B137" s="842" t="s">
        <v>529</v>
      </c>
      <c r="C137" s="898" t="s">
        <v>108</v>
      </c>
      <c r="D137" s="898" t="s">
        <v>4272</v>
      </c>
      <c r="E137" s="705">
        <v>27</v>
      </c>
      <c r="F137" s="1153">
        <v>124</v>
      </c>
      <c r="G137" s="1150" t="s">
        <v>106</v>
      </c>
      <c r="H137" s="1150" t="s">
        <v>106</v>
      </c>
      <c r="I137" s="833">
        <v>108.76</v>
      </c>
      <c r="J137" s="624">
        <f t="shared" si="35"/>
        <v>2.6480323648400148</v>
      </c>
      <c r="K137" s="851">
        <v>0.72</v>
      </c>
      <c r="L137" s="854">
        <v>4</v>
      </c>
      <c r="M137" s="615">
        <f t="shared" si="36"/>
        <v>2.88</v>
      </c>
      <c r="N137" s="837" t="s">
        <v>148</v>
      </c>
      <c r="O137" s="707">
        <v>0.71</v>
      </c>
      <c r="P137" s="606">
        <v>44162</v>
      </c>
      <c r="Q137" s="606">
        <v>44180</v>
      </c>
      <c r="R137" s="615">
        <f t="shared" si="37"/>
        <v>1.4084507042253533</v>
      </c>
      <c r="S137" s="673">
        <f>IF(INDEX(Historical!$D$7:$D$1257,MATCH(B137,Historical!$B$7:$B$1281,0))=0,"n/a",(INDEX(Historical!$C$7:$C$1259,MATCH(B137,Historical!$B$7:$B$1281,0))/INDEX(Historical!$D$7:$D$1257,MATCH(B137,Historical!$B$7:$B$1281,0))-1)*100)</f>
        <v>1.7857142857143016</v>
      </c>
      <c r="T137" s="673">
        <f>IF(INDEX(Historical!$F$7:$F$1250,MATCH(B137,Historical!$B$7:$B$1281,0))=0,"n/a",((INDEX(Historical!$C$7:$C$1259,MATCH(B137,Historical!$B$7:$B$1281,0))/INDEX(Historical!$F$7:$F$1250,MATCH(B137,Historical!$B$7:$B$1281,0)))^(1/3)-1)*100)</f>
        <v>8.1983855523197526</v>
      </c>
      <c r="U137" s="673">
        <f>IF(INDEX(Historical!$H$7:$H$1250,MATCH(B137,Historical!$B$7:$B$1281,0))=0,"n/a",((INDEX(Historical!$C$7:$C$1259,MATCH(B137,Historical!$B$7:$B$1281,0))/INDEX(Historical!$H$7:$H$1250,MATCH(B137,Historical!$B$7:$B$1281,0)))^(1/5)-1)*100)</f>
        <v>6.2980048262344379</v>
      </c>
      <c r="V137" s="673">
        <f>IF(INDEX(Historical!$O$7:$O$1250,MATCH(B137,Historical!$B$7:$B$1281,0))=0,"n/a",((INDEX(Historical!$C$7:$C$1259,MATCH(B137,Historical!$B$7:$B$1281,0))/INDEX(Historical!$O$7:$O$1250,MATCH(B137,Historical!$B$7:$B$1281,0)))^(1/10)-1)*100)</f>
        <v>4.8195970319958814</v>
      </c>
      <c r="W137" s="674">
        <f t="shared" si="38"/>
        <v>1.3067492540193388</v>
      </c>
      <c r="X137" s="675">
        <f t="shared" si="39"/>
        <v>1.7494457850651217</v>
      </c>
      <c r="Y137" s="842"/>
      <c r="Z137" s="624">
        <f t="shared" si="40"/>
        <v>56.581532416502945</v>
      </c>
      <c r="AA137" s="853">
        <f t="shared" si="41"/>
        <v>21.367387033398824</v>
      </c>
      <c r="AB137" s="854">
        <v>12</v>
      </c>
      <c r="AC137" s="833">
        <v>5.09</v>
      </c>
      <c r="AD137" s="833">
        <v>2.16</v>
      </c>
      <c r="AE137" s="833">
        <v>6.75</v>
      </c>
      <c r="AF137" s="833">
        <v>1.67</v>
      </c>
      <c r="AG137" s="833">
        <v>8</v>
      </c>
      <c r="AH137" s="833">
        <v>-25.3</v>
      </c>
      <c r="AI137" s="833">
        <v>-7.23</v>
      </c>
      <c r="AJ137" s="833">
        <v>3.5999999999999996</v>
      </c>
      <c r="AK137" s="833">
        <v>10.02</v>
      </c>
      <c r="AL137" s="845">
        <v>6890</v>
      </c>
      <c r="AM137" s="839">
        <v>1.3</v>
      </c>
      <c r="AN137" s="833">
        <v>0.06</v>
      </c>
      <c r="AO137" s="711">
        <f t="shared" si="42"/>
        <v>-12.421349842324371</v>
      </c>
      <c r="AP137" s="712">
        <f t="shared" si="43"/>
        <v>8.9460371910744527</v>
      </c>
      <c r="AQ137" s="855">
        <f t="shared" si="44"/>
        <v>25.933909202452575</v>
      </c>
      <c r="AR137" s="624">
        <f>INDEX(Historical!$C$7:$C$1259,MATCH(B137,Historical!$B$7:$B$1281,0))*IF(AH137="n/a",1.03,IF(AH137&lt;0,1.01,IF(AH137&gt;10,1.1,(1+AH137/100))))</f>
        <v>2.8785000000000003</v>
      </c>
      <c r="AS137" s="853">
        <f t="shared" si="45"/>
        <v>2.9072850000000003</v>
      </c>
      <c r="AT137" s="853">
        <f t="shared" si="34"/>
        <v>3.1980135000000005</v>
      </c>
      <c r="AU137" s="853">
        <f t="shared" si="34"/>
        <v>3.517814850000001</v>
      </c>
      <c r="AV137" s="853">
        <f t="shared" si="34"/>
        <v>3.8695963350000016</v>
      </c>
      <c r="AW137" s="624">
        <f t="shared" si="46"/>
        <v>16.371209685000004</v>
      </c>
      <c r="AX137" s="719">
        <f t="shared" si="47"/>
        <v>15.05260176995219</v>
      </c>
      <c r="AY137" s="900">
        <v>1.46</v>
      </c>
      <c r="AZ137" s="839">
        <v>110.11999999999999</v>
      </c>
      <c r="BA137" s="839">
        <v>-9.19</v>
      </c>
      <c r="BB137" s="839">
        <v>3.8899999999999997</v>
      </c>
      <c r="BC137" s="839">
        <v>30.959999999999997</v>
      </c>
      <c r="BE137" s="597">
        <v>1994</v>
      </c>
      <c r="BF137" s="865">
        <f t="shared" si="48"/>
        <v>2</v>
      </c>
      <c r="BG137" s="849">
        <v>0.8</v>
      </c>
    </row>
    <row r="138" spans="1:59" ht="11.25" customHeight="1" x14ac:dyDescent="0.2">
      <c r="A138" s="848" t="s">
        <v>4445</v>
      </c>
      <c r="B138" s="842" t="s">
        <v>4421</v>
      </c>
      <c r="C138" s="898" t="s">
        <v>4126</v>
      </c>
      <c r="D138" s="898" t="s">
        <v>4271</v>
      </c>
      <c r="E138" s="705">
        <v>6</v>
      </c>
      <c r="F138" s="1153">
        <v>688</v>
      </c>
      <c r="G138" s="1095" t="s">
        <v>106</v>
      </c>
      <c r="H138" s="1095" t="s">
        <v>106</v>
      </c>
      <c r="I138" s="841">
        <v>82.99</v>
      </c>
      <c r="J138" s="624">
        <f t="shared" si="35"/>
        <v>0.28919146885166885</v>
      </c>
      <c r="K138" s="844">
        <v>0.06</v>
      </c>
      <c r="L138" s="854">
        <v>4</v>
      </c>
      <c r="M138" s="615">
        <f t="shared" si="36"/>
        <v>0.24</v>
      </c>
      <c r="N138" s="837" t="s">
        <v>515</v>
      </c>
      <c r="O138" s="706">
        <v>5.5E-2</v>
      </c>
      <c r="P138" s="606">
        <v>44147</v>
      </c>
      <c r="Q138" s="606">
        <v>44162</v>
      </c>
      <c r="R138" s="615">
        <f t="shared" si="37"/>
        <v>9.0909090909090864</v>
      </c>
      <c r="S138" s="673">
        <f>IF(INDEX(Historical!$D$7:$D$1257,MATCH(B138,Historical!$B$7:$B$1281,0))=0,"n/a",(INDEX(Historical!$C$7:$C$1259,MATCH(B138,Historical!$B$7:$B$1281,0))/INDEX(Historical!$D$7:$D$1257,MATCH(B138,Historical!$B$7:$B$1281,0))-1)*100)</f>
        <v>9.7560975609755971</v>
      </c>
      <c r="T138" s="673">
        <f>IF(INDEX(Historical!$F$7:$F$1250,MATCH(B138,Historical!$B$7:$B$1281,0))=0,"n/a",((INDEX(Historical!$C$7:$C$1259,MATCH(B138,Historical!$B$7:$B$1281,0))/INDEX(Historical!$F$7:$F$1250,MATCH(B138,Historical!$B$7:$B$1281,0)))^(1/3)-1)*100)</f>
        <v>10.337355011637396</v>
      </c>
      <c r="U138" s="673">
        <f>IF(INDEX(Historical!$H$7:$H$1250,MATCH(B138,Historical!$B$7:$B$1281,0))=0,"n/a",((INDEX(Historical!$C$7:$C$1259,MATCH(B138,Historical!$B$7:$B$1281,0))/INDEX(Historical!$H$7:$H$1250,MATCH(B138,Historical!$B$7:$B$1281,0)))^(1/5)-1)*100)</f>
        <v>16.465861577965679</v>
      </c>
      <c r="V138" s="673">
        <f>IF(INDEX(Historical!$O$7:$O$1250,MATCH(B138,Historical!$B$7:$B$1281,0))=0,"n/a",((INDEX(Historical!$C$7:$C$1259,MATCH(B138,Historical!$B$7:$B$1281,0))/INDEX(Historical!$O$7:$O$1250,MATCH(B138,Historical!$B$7:$B$1281,0)))^(1/10)-1)*100)</f>
        <v>13.665914413936475</v>
      </c>
      <c r="W138" s="674">
        <f t="shared" si="38"/>
        <v>1.2048854602201975</v>
      </c>
      <c r="X138" s="675">
        <f t="shared" si="39"/>
        <v>1.5986273376665709</v>
      </c>
      <c r="Y138" s="843"/>
      <c r="Z138" s="624">
        <f t="shared" si="40"/>
        <v>24.242424242424242</v>
      </c>
      <c r="AA138" s="853">
        <f t="shared" si="41"/>
        <v>83.828282828282823</v>
      </c>
      <c r="AB138" s="854">
        <v>12</v>
      </c>
      <c r="AC138" s="833">
        <v>0.99</v>
      </c>
      <c r="AD138" s="833">
        <v>5.49</v>
      </c>
      <c r="AE138" s="833">
        <v>17.190000000000001</v>
      </c>
      <c r="AF138" s="833">
        <v>11.36</v>
      </c>
      <c r="AG138" s="833">
        <v>12.9</v>
      </c>
      <c r="AH138" s="833">
        <v>-14.2</v>
      </c>
      <c r="AI138" s="833">
        <v>17.03</v>
      </c>
      <c r="AJ138" s="833">
        <v>10.299999999999999</v>
      </c>
      <c r="AK138" s="833">
        <v>15</v>
      </c>
      <c r="AL138" s="845">
        <v>13940</v>
      </c>
      <c r="AM138" s="839">
        <v>0.2</v>
      </c>
      <c r="AN138" s="833">
        <v>0</v>
      </c>
      <c r="AO138" s="711">
        <f t="shared" si="42"/>
        <v>-67.073229781465471</v>
      </c>
      <c r="AP138" s="712">
        <f t="shared" si="43"/>
        <v>16.755053046817348</v>
      </c>
      <c r="AQ138" s="855">
        <f t="shared" si="44"/>
        <v>550.56874021609156</v>
      </c>
      <c r="AR138" s="624">
        <f>INDEX(Historical!$C$7:$C$1259,MATCH(B138,Historical!$B$7:$B$1281,0))*IF(AH138="n/a",1.03,IF(AH138&lt;0,1.01,IF(AH138&gt;10,1.1,(1+AH138/100))))</f>
        <v>0.22725000000000001</v>
      </c>
      <c r="AS138" s="853">
        <f t="shared" si="45"/>
        <v>0.24997500000000003</v>
      </c>
      <c r="AT138" s="853">
        <f t="shared" si="34"/>
        <v>0.27497250000000006</v>
      </c>
      <c r="AU138" s="853">
        <f t="shared" si="34"/>
        <v>0.30246975000000009</v>
      </c>
      <c r="AV138" s="853">
        <f t="shared" si="34"/>
        <v>0.3327167250000001</v>
      </c>
      <c r="AW138" s="624">
        <f t="shared" si="46"/>
        <v>1.3873839750000001</v>
      </c>
      <c r="AX138" s="719">
        <f t="shared" si="47"/>
        <v>1.6717483732979881</v>
      </c>
      <c r="AY138" s="900">
        <v>1.67</v>
      </c>
      <c r="AZ138" s="839">
        <v>112.64</v>
      </c>
      <c r="BA138" s="839">
        <v>-18.490000000000002</v>
      </c>
      <c r="BB138" s="839">
        <v>-0.16</v>
      </c>
      <c r="BC138" s="839">
        <v>16.37</v>
      </c>
      <c r="BE138" s="597">
        <v>2015</v>
      </c>
      <c r="BF138" s="865">
        <f t="shared" si="48"/>
        <v>0</v>
      </c>
      <c r="BG138" s="849">
        <v>9.1999999999999993</v>
      </c>
    </row>
    <row r="139" spans="1:59" ht="11.25" customHeight="1" x14ac:dyDescent="0.2">
      <c r="A139" s="838" t="s">
        <v>1062</v>
      </c>
      <c r="B139" s="842" t="s">
        <v>1063</v>
      </c>
      <c r="C139" s="898" t="s">
        <v>108</v>
      </c>
      <c r="D139" s="898" t="s">
        <v>4272</v>
      </c>
      <c r="E139" s="705">
        <v>9</v>
      </c>
      <c r="F139" s="1153">
        <v>510</v>
      </c>
      <c r="G139" s="1094" t="s">
        <v>37</v>
      </c>
      <c r="H139" s="1094" t="s">
        <v>37</v>
      </c>
      <c r="I139" s="841">
        <v>81.78</v>
      </c>
      <c r="J139" s="624">
        <f t="shared" si="35"/>
        <v>2.8368794326241136</v>
      </c>
      <c r="K139" s="844">
        <v>0.57999999999999996</v>
      </c>
      <c r="L139" s="854">
        <v>4</v>
      </c>
      <c r="M139" s="615">
        <f t="shared" si="36"/>
        <v>2.3199999999999998</v>
      </c>
      <c r="N139" s="837" t="s">
        <v>160</v>
      </c>
      <c r="O139" s="706">
        <v>0.56999999999999995</v>
      </c>
      <c r="P139" s="606">
        <v>44210</v>
      </c>
      <c r="Q139" s="606">
        <v>44225</v>
      </c>
      <c r="R139" s="615">
        <f t="shared" si="37"/>
        <v>1.7543859649122824</v>
      </c>
      <c r="S139" s="673">
        <f>IF(INDEX(Historical!$D$7:$D$1257,MATCH(B139,Historical!$B$7:$B$1281,0))=0,"n/a",(INDEX(Historical!$C$7:$C$1259,MATCH(B139,Historical!$B$7:$B$1281,0))/INDEX(Historical!$D$7:$D$1257,MATCH(B139,Historical!$B$7:$B$1281,0))-1)*100)</f>
        <v>5.5555555555555358</v>
      </c>
      <c r="T139" s="673">
        <f>IF(INDEX(Historical!$F$7:$F$1250,MATCH(B139,Historical!$B$7:$B$1281,0))=0,"n/a",((INDEX(Historical!$C$7:$C$1259,MATCH(B139,Historical!$B$7:$B$1281,0))/INDEX(Historical!$F$7:$F$1250,MATCH(B139,Historical!$B$7:$B$1281,0)))^(1/3)-1)*100)</f>
        <v>9.2191853246208488</v>
      </c>
      <c r="U139" s="673">
        <f>IF(INDEX(Historical!$H$7:$H$1250,MATCH(B139,Historical!$B$7:$B$1281,0))=0,"n/a",((INDEX(Historical!$C$7:$C$1259,MATCH(B139,Historical!$B$7:$B$1281,0))/INDEX(Historical!$H$7:$H$1250,MATCH(B139,Historical!$B$7:$B$1281,0)))^(1/5)-1)*100)</f>
        <v>6.5529190372265678</v>
      </c>
      <c r="V139" s="673">
        <f>IF(INDEX(Historical!$O$7:$O$1250,MATCH(B139,Historical!$B$7:$B$1281,0))=0,"n/a",((INDEX(Historical!$C$7:$C$1259,MATCH(B139,Historical!$B$7:$B$1281,0))/INDEX(Historical!$O$7:$O$1250,MATCH(B139,Historical!$B$7:$B$1281,0)))^(1/10)-1)*100)</f>
        <v>5.302721110359232</v>
      </c>
      <c r="W139" s="674">
        <f t="shared" si="38"/>
        <v>1.2357653553427481</v>
      </c>
      <c r="X139" s="675">
        <f t="shared" si="39"/>
        <v>0.68978095128700712</v>
      </c>
      <c r="Y139" s="646"/>
      <c r="Z139" s="624">
        <f t="shared" si="40"/>
        <v>41.801801801801801</v>
      </c>
      <c r="AA139" s="853">
        <f t="shared" si="41"/>
        <v>14.735135135135137</v>
      </c>
      <c r="AB139" s="854">
        <v>12</v>
      </c>
      <c r="AC139" s="833">
        <v>5.55</v>
      </c>
      <c r="AD139" s="833">
        <v>1.86</v>
      </c>
      <c r="AE139" s="833">
        <v>7.19</v>
      </c>
      <c r="AF139" s="833">
        <v>1.85</v>
      </c>
      <c r="AG139" s="833">
        <v>12.8</v>
      </c>
      <c r="AH139" s="833">
        <v>2.2999999999999998</v>
      </c>
      <c r="AI139" s="833">
        <v>3.26</v>
      </c>
      <c r="AJ139" s="833">
        <v>9.5</v>
      </c>
      <c r="AK139" s="833">
        <v>8</v>
      </c>
      <c r="AL139" s="845">
        <v>1280</v>
      </c>
      <c r="AM139" s="839">
        <v>2.4</v>
      </c>
      <c r="AN139" s="833">
        <v>0</v>
      </c>
      <c r="AO139" s="711">
        <f t="shared" si="42"/>
        <v>-5.3453366652844547</v>
      </c>
      <c r="AP139" s="712">
        <f t="shared" si="43"/>
        <v>9.3897984698506818</v>
      </c>
      <c r="AQ139" s="855">
        <f t="shared" si="44"/>
        <v>10.070684360348903</v>
      </c>
      <c r="AR139" s="624">
        <f>INDEX(Historical!$C$7:$C$1259,MATCH(B139,Historical!$B$7:$B$1281,0))*IF(AH139="n/a",1.03,IF(AH139&lt;0,1.01,IF(AH139&gt;10,1.1,(1+AH139/100))))</f>
        <v>2.3324399999999996</v>
      </c>
      <c r="AS139" s="853">
        <f t="shared" si="45"/>
        <v>2.4084775439999997</v>
      </c>
      <c r="AT139" s="853">
        <f t="shared" si="34"/>
        <v>2.60115574752</v>
      </c>
      <c r="AU139" s="853">
        <f t="shared" si="34"/>
        <v>2.8092482073216001</v>
      </c>
      <c r="AV139" s="853">
        <f t="shared" si="34"/>
        <v>3.0339880639073282</v>
      </c>
      <c r="AW139" s="624">
        <f t="shared" si="46"/>
        <v>13.185309562748929</v>
      </c>
      <c r="AX139" s="719">
        <f t="shared" si="47"/>
        <v>16.122902375579518</v>
      </c>
      <c r="AY139" s="900">
        <v>0.66</v>
      </c>
      <c r="AZ139" s="839">
        <v>54.13</v>
      </c>
      <c r="BA139" s="839">
        <v>-7.580000000000001</v>
      </c>
      <c r="BB139" s="839">
        <v>6.2600000000000007</v>
      </c>
      <c r="BC139" s="839">
        <v>21.43</v>
      </c>
      <c r="BE139" s="597">
        <v>2012</v>
      </c>
      <c r="BF139" s="865">
        <f t="shared" si="48"/>
        <v>0</v>
      </c>
      <c r="BG139" s="849">
        <v>1.6</v>
      </c>
    </row>
    <row r="140" spans="1:59" ht="11.25" customHeight="1" x14ac:dyDescent="0.2">
      <c r="A140" s="148" t="s">
        <v>3991</v>
      </c>
      <c r="B140" s="570" t="s">
        <v>3992</v>
      </c>
      <c r="C140" s="898" t="s">
        <v>4253</v>
      </c>
      <c r="D140" s="898" t="s">
        <v>4254</v>
      </c>
      <c r="E140" s="705">
        <v>7</v>
      </c>
      <c r="F140" s="1153">
        <v>656</v>
      </c>
      <c r="G140" s="1125" t="s">
        <v>106</v>
      </c>
      <c r="H140" s="1125" t="s">
        <v>106</v>
      </c>
      <c r="I140" s="841">
        <v>46.12</v>
      </c>
      <c r="J140" s="624">
        <f t="shared" si="35"/>
        <v>3.7077189939288808</v>
      </c>
      <c r="K140" s="844">
        <v>0.42749999999999999</v>
      </c>
      <c r="L140" s="854">
        <v>4</v>
      </c>
      <c r="M140" s="615">
        <f t="shared" si="36"/>
        <v>1.71</v>
      </c>
      <c r="N140" s="837" t="s">
        <v>4239</v>
      </c>
      <c r="O140" s="706">
        <v>0.42499999999999999</v>
      </c>
      <c r="P140" s="606">
        <v>44251</v>
      </c>
      <c r="Q140" s="606">
        <v>44260</v>
      </c>
      <c r="R140" s="615">
        <f t="shared" si="37"/>
        <v>0.58823529411764752</v>
      </c>
      <c r="S140" s="673">
        <f>IF(INDEX(Historical!$D$7:$D$1257,MATCH(B140,Historical!$B$7:$B$1281,0))=0,"n/a",(INDEX(Historical!$C$7:$C$1259,MATCH(B140,Historical!$B$7:$B$1281,0))/INDEX(Historical!$D$7:$D$1257,MATCH(B140,Historical!$B$7:$B$1281,0))-1)*100)</f>
        <v>2.4316109422492405</v>
      </c>
      <c r="T140" s="673">
        <f>IF(INDEX(Historical!$F$7:$F$1250,MATCH(B140,Historical!$B$7:$B$1281,0))=0,"n/a",((INDEX(Historical!$C$7:$C$1259,MATCH(B140,Historical!$B$7:$B$1281,0))/INDEX(Historical!$F$7:$F$1250,MATCH(B140,Historical!$B$7:$B$1281,0)))^(1/3)-1)*100)</f>
        <v>2.4932318765317429</v>
      </c>
      <c r="U140" s="673">
        <f>IF(INDEX(Historical!$H$7:$H$1250,MATCH(B140,Historical!$B$7:$B$1281,0))=0,"n/a",((INDEX(Historical!$C$7:$C$1259,MATCH(B140,Historical!$B$7:$B$1281,0))/INDEX(Historical!$H$7:$H$1250,MATCH(B140,Historical!$B$7:$B$1281,0)))^(1/5)-1)*100)</f>
        <v>26.654863858168397</v>
      </c>
      <c r="V140" s="673" t="str">
        <f>IF(INDEX(Historical!$O$7:$O$1250,MATCH(B140,Historical!$B$7:$B$1281,0))=0,"n/a",((INDEX(Historical!$C$7:$C$1259,MATCH(B140,Historical!$B$7:$B$1281,0))/INDEX(Historical!$O$7:$O$1250,MATCH(B140,Historical!$B$7:$B$1281,0)))^(1/10)-1)*100)</f>
        <v>n/a</v>
      </c>
      <c r="W140" s="674" t="str">
        <f t="shared" si="38"/>
        <v>n/a</v>
      </c>
      <c r="X140" s="675">
        <f t="shared" si="39"/>
        <v>0.74663484196550145</v>
      </c>
      <c r="Y140" s="843"/>
      <c r="Z140" s="624">
        <f t="shared" si="40"/>
        <v>213.74999999999997</v>
      </c>
      <c r="AA140" s="853">
        <f t="shared" si="41"/>
        <v>57.649999999999991</v>
      </c>
      <c r="AB140" s="854">
        <v>12</v>
      </c>
      <c r="AC140" s="833">
        <v>0.8</v>
      </c>
      <c r="AD140" s="833" t="s">
        <v>136</v>
      </c>
      <c r="AE140" s="833">
        <v>14.28</v>
      </c>
      <c r="AF140" s="833">
        <v>2.41</v>
      </c>
      <c r="AG140" s="833">
        <v>4.3</v>
      </c>
      <c r="AH140" s="833">
        <v>114.3</v>
      </c>
      <c r="AI140" s="833">
        <v>13.930000000000001</v>
      </c>
      <c r="AJ140" s="833">
        <v>35.699999999999996</v>
      </c>
      <c r="AK140" s="833" t="s">
        <v>136</v>
      </c>
      <c r="AL140" s="845">
        <v>1080</v>
      </c>
      <c r="AM140" s="839">
        <v>4.9000000000000004</v>
      </c>
      <c r="AN140" s="833">
        <v>0.49</v>
      </c>
      <c r="AO140" s="711">
        <f t="shared" si="42"/>
        <v>-27.287417147902712</v>
      </c>
      <c r="AP140" s="712">
        <f t="shared" si="43"/>
        <v>30.36258285209728</v>
      </c>
      <c r="AQ140" s="855">
        <f t="shared" si="44"/>
        <v>148.49457852346711</v>
      </c>
      <c r="AR140" s="624">
        <f>INDEX(Historical!$C$7:$C$1259,MATCH(B140,Historical!$B$7:$B$1281,0))*IF(AH140="n/a",1.03,IF(AH140&lt;0,1.01,IF(AH140&gt;10,1.1,(1+AH140/100))))</f>
        <v>1.8535000000000001</v>
      </c>
      <c r="AS140" s="853">
        <f t="shared" si="45"/>
        <v>2.0388500000000005</v>
      </c>
      <c r="AT140" s="853">
        <f t="shared" si="34"/>
        <v>2.1000155000000005</v>
      </c>
      <c r="AU140" s="853">
        <f t="shared" si="34"/>
        <v>2.1630159650000005</v>
      </c>
      <c r="AV140" s="853">
        <f t="shared" si="34"/>
        <v>2.2279064439500007</v>
      </c>
      <c r="AW140" s="624">
        <f t="shared" si="46"/>
        <v>10.383287908950003</v>
      </c>
      <c r="AX140" s="719">
        <f t="shared" si="47"/>
        <v>22.513633800845625</v>
      </c>
      <c r="AY140" s="900">
        <v>0.45</v>
      </c>
      <c r="AZ140" s="839">
        <v>62.639999999999993</v>
      </c>
      <c r="BA140" s="839">
        <v>-10.190000000000001</v>
      </c>
      <c r="BB140" s="839">
        <v>-0.72</v>
      </c>
      <c r="BC140" s="839">
        <v>-0.38999999999999996</v>
      </c>
      <c r="BE140" s="597">
        <v>2015</v>
      </c>
      <c r="BF140" s="865">
        <f t="shared" si="48"/>
        <v>0</v>
      </c>
      <c r="BG140" s="849">
        <v>2.8000000000000003</v>
      </c>
    </row>
    <row r="141" spans="1:59" ht="11.25" customHeight="1" x14ac:dyDescent="0.2">
      <c r="A141" s="831" t="s">
        <v>506</v>
      </c>
      <c r="B141" s="842" t="s">
        <v>507</v>
      </c>
      <c r="C141" s="898" t="s">
        <v>128</v>
      </c>
      <c r="D141" s="898" t="s">
        <v>4287</v>
      </c>
      <c r="E141" s="705">
        <v>25</v>
      </c>
      <c r="F141" s="1153">
        <v>141</v>
      </c>
      <c r="G141" s="1125" t="s">
        <v>115</v>
      </c>
      <c r="H141" s="1125" t="s">
        <v>115</v>
      </c>
      <c r="I141" s="841">
        <v>87.35</v>
      </c>
      <c r="J141" s="624">
        <f t="shared" si="35"/>
        <v>1.1562678878076704</v>
      </c>
      <c r="K141" s="851">
        <v>0.2525</v>
      </c>
      <c r="L141" s="854">
        <v>4</v>
      </c>
      <c r="M141" s="615">
        <f t="shared" si="36"/>
        <v>1.01</v>
      </c>
      <c r="N141" s="837" t="s">
        <v>119</v>
      </c>
      <c r="O141" s="707">
        <v>0.24</v>
      </c>
      <c r="P141" s="606">
        <v>44239</v>
      </c>
      <c r="Q141" s="606">
        <v>44256</v>
      </c>
      <c r="R141" s="615">
        <f t="shared" si="37"/>
        <v>5.2083333333333384</v>
      </c>
      <c r="S141" s="673">
        <f>IF(INDEX(Historical!$D$7:$D$1257,MATCH(B141,Historical!$B$7:$B$1281,0))=0,"n/a",(INDEX(Historical!$C$7:$C$1259,MATCH(B141,Historical!$B$7:$B$1281,0))/INDEX(Historical!$D$7:$D$1257,MATCH(B141,Historical!$B$7:$B$1281,0))-1)*100)</f>
        <v>5.4945054945054972</v>
      </c>
      <c r="T141" s="673">
        <f>IF(INDEX(Historical!$F$7:$F$1250,MATCH(B141,Historical!$B$7:$B$1281,0))=0,"n/a",((INDEX(Historical!$C$7:$C$1259,MATCH(B141,Historical!$B$7:$B$1281,0))/INDEX(Historical!$F$7:$F$1250,MATCH(B141,Historical!$B$7:$B$1281,0)))^(1/3)-1)*100)</f>
        <v>8.0983869874452274</v>
      </c>
      <c r="U141" s="673">
        <f>IF(INDEX(Historical!$H$7:$H$1250,MATCH(B141,Historical!$B$7:$B$1281,0))=0,"n/a",((INDEX(Historical!$C$7:$C$1259,MATCH(B141,Historical!$B$7:$B$1281,0))/INDEX(Historical!$H$7:$H$1250,MATCH(B141,Historical!$B$7:$B$1281,0)))^(1/5)-1)*100)</f>
        <v>7.4581318351847781</v>
      </c>
      <c r="V141" s="673">
        <f>IF(INDEX(Historical!$O$7:$O$1250,MATCH(B141,Historical!$B$7:$B$1281,0))=0,"n/a",((INDEX(Historical!$C$7:$C$1259,MATCH(B141,Historical!$B$7:$B$1281,0))/INDEX(Historical!$O$7:$O$1250,MATCH(B141,Historical!$B$7:$B$1281,0)))^(1/10)-1)*100)</f>
        <v>20.003511246606287</v>
      </c>
      <c r="W141" s="674">
        <f t="shared" si="38"/>
        <v>0.37284113490075865</v>
      </c>
      <c r="X141" s="675">
        <f t="shared" si="39"/>
        <v>0.49066656810426174</v>
      </c>
      <c r="Y141" s="634"/>
      <c r="Z141" s="624">
        <f t="shared" si="40"/>
        <v>32.371794871794876</v>
      </c>
      <c r="AA141" s="853">
        <f t="shared" si="41"/>
        <v>27.996794871794869</v>
      </c>
      <c r="AB141" s="854">
        <v>12</v>
      </c>
      <c r="AC141" s="833">
        <v>3.12</v>
      </c>
      <c r="AD141" s="833">
        <v>3.24</v>
      </c>
      <c r="AE141" s="833">
        <v>4.33</v>
      </c>
      <c r="AF141" s="833">
        <v>7.21</v>
      </c>
      <c r="AG141" s="833">
        <v>26.1</v>
      </c>
      <c r="AH141" s="833">
        <v>27.6</v>
      </c>
      <c r="AI141" s="833">
        <v>7.8299999999999992</v>
      </c>
      <c r="AJ141" s="833">
        <v>15.2</v>
      </c>
      <c r="AK141" s="833">
        <v>8.7099999999999991</v>
      </c>
      <c r="AL141" s="845">
        <v>21220</v>
      </c>
      <c r="AM141" s="839">
        <v>0.1</v>
      </c>
      <c r="AN141" s="833">
        <v>0.72</v>
      </c>
      <c r="AO141" s="711">
        <f t="shared" si="42"/>
        <v>-19.38239514880242</v>
      </c>
      <c r="AP141" s="712">
        <f t="shared" si="43"/>
        <v>8.6143997229924487</v>
      </c>
      <c r="AQ141" s="855">
        <f t="shared" si="44"/>
        <v>199.52324415506348</v>
      </c>
      <c r="AR141" s="624">
        <f>INDEX(Historical!$C$7:$C$1259,MATCH(B141,Historical!$B$7:$B$1281,0))*IF(AH141="n/a",1.03,IF(AH141&lt;0,1.01,IF(AH141&gt;10,1.1,(1+AH141/100))))</f>
        <v>1.056</v>
      </c>
      <c r="AS141" s="853">
        <f t="shared" si="45"/>
        <v>1.1386848000000001</v>
      </c>
      <c r="AT141" s="853">
        <f t="shared" si="34"/>
        <v>1.23786424608</v>
      </c>
      <c r="AU141" s="853">
        <f t="shared" si="34"/>
        <v>1.345682221913568</v>
      </c>
      <c r="AV141" s="853">
        <f t="shared" si="34"/>
        <v>1.4628911434422398</v>
      </c>
      <c r="AW141" s="624">
        <f t="shared" si="46"/>
        <v>6.2411224114358088</v>
      </c>
      <c r="AX141" s="719">
        <f t="shared" si="47"/>
        <v>7.1449598299207882</v>
      </c>
      <c r="AY141" s="900">
        <v>0.38</v>
      </c>
      <c r="AZ141" s="839">
        <v>41.14</v>
      </c>
      <c r="BA141" s="839">
        <v>-11.73</v>
      </c>
      <c r="BB141" s="839">
        <v>5.21</v>
      </c>
      <c r="BC141" s="839">
        <v>0.41000000000000003</v>
      </c>
      <c r="BE141" s="597">
        <v>1997</v>
      </c>
      <c r="BF141" s="865">
        <f t="shared" si="48"/>
        <v>2</v>
      </c>
      <c r="BG141" s="849">
        <v>10.9</v>
      </c>
    </row>
    <row r="142" spans="1:59" s="744" customFormat="1" ht="11.25" customHeight="1" x14ac:dyDescent="0.2">
      <c r="A142" s="726" t="s">
        <v>1056</v>
      </c>
      <c r="B142" s="751" t="s">
        <v>1057</v>
      </c>
      <c r="C142" s="898" t="s">
        <v>245</v>
      </c>
      <c r="D142" s="898" t="s">
        <v>4286</v>
      </c>
      <c r="E142" s="727">
        <v>10</v>
      </c>
      <c r="F142" s="1153">
        <v>432</v>
      </c>
      <c r="G142" s="1152" t="s">
        <v>106</v>
      </c>
      <c r="H142" s="1152" t="s">
        <v>106</v>
      </c>
      <c r="I142" s="728">
        <v>227.42</v>
      </c>
      <c r="J142" s="729">
        <f t="shared" si="35"/>
        <v>0.27350277020490721</v>
      </c>
      <c r="K142" s="1145">
        <v>0.622</v>
      </c>
      <c r="L142" s="731">
        <v>1</v>
      </c>
      <c r="M142" s="732">
        <f t="shared" si="36"/>
        <v>0.622</v>
      </c>
      <c r="N142" s="733" t="s">
        <v>970</v>
      </c>
      <c r="O142" s="978">
        <v>0.58099999999999996</v>
      </c>
      <c r="P142" s="1122">
        <v>44168</v>
      </c>
      <c r="Q142" s="1122">
        <v>44202</v>
      </c>
      <c r="R142" s="732">
        <f t="shared" si="37"/>
        <v>7.0567986230636901</v>
      </c>
      <c r="S142" s="673">
        <f>IF(INDEX(Historical!$D$7:$D$1257,MATCH(B142,Historical!$B$7:$B$1281,0))=0,"n/a",(INDEX(Historical!$C$7:$C$1259,MATCH(B142,Historical!$B$7:$B$1281,0))/INDEX(Historical!$D$7:$D$1257,MATCH(B142,Historical!$B$7:$B$1281,0))-1)*100)</f>
        <v>7.0567986230636981</v>
      </c>
      <c r="T142" s="673">
        <f>IF(INDEX(Historical!$F$7:$F$1250,MATCH(B142,Historical!$B$7:$B$1281,0))=0,"n/a",((INDEX(Historical!$C$7:$C$1259,MATCH(B142,Historical!$B$7:$B$1281,0))/INDEX(Historical!$F$7:$F$1250,MATCH(B142,Historical!$B$7:$B$1281,0)))^(1/3)-1)*100)</f>
        <v>7.0753124819590729</v>
      </c>
      <c r="U142" s="673">
        <f>IF(INDEX(Historical!$H$7:$H$1250,MATCH(B142,Historical!$B$7:$B$1281,0))=0,"n/a",((INDEX(Historical!$C$7:$C$1259,MATCH(B142,Historical!$B$7:$B$1281,0))/INDEX(Historical!$H$7:$H$1250,MATCH(B142,Historical!$B$7:$B$1281,0)))^(1/5)-1)*100)</f>
        <v>10.164777035292328</v>
      </c>
      <c r="V142" s="673">
        <f>IF(INDEX(Historical!$O$7:$O$1250,MATCH(B142,Historical!$B$7:$B$1281,0))=0,"n/a",((INDEX(Historical!$C$7:$C$1259,MATCH(B142,Historical!$B$7:$B$1281,0))/INDEX(Historical!$O$7:$O$1250,MATCH(B142,Historical!$B$7:$B$1281,0)))^(1/10)-1)*100)</f>
        <v>14.075968212606703</v>
      </c>
      <c r="W142" s="674">
        <f t="shared" si="38"/>
        <v>0.72213697003013699</v>
      </c>
      <c r="X142" s="675" t="str">
        <f t="shared" si="39"/>
        <v>n/a</v>
      </c>
      <c r="Y142" s="1013" t="s">
        <v>4320</v>
      </c>
      <c r="Z142" s="729">
        <f t="shared" si="40"/>
        <v>163.68421052631578</v>
      </c>
      <c r="AA142" s="736">
        <f t="shared" si="41"/>
        <v>598.47368421052624</v>
      </c>
      <c r="AB142" s="731">
        <v>12</v>
      </c>
      <c r="AC142" s="737">
        <v>0.38</v>
      </c>
      <c r="AD142" s="737">
        <v>17.98</v>
      </c>
      <c r="AE142" s="737">
        <v>8.2200000000000006</v>
      </c>
      <c r="AF142" s="737">
        <v>24.88</v>
      </c>
      <c r="AG142" s="737">
        <v>-22</v>
      </c>
      <c r="AH142" s="737">
        <v>-89.3</v>
      </c>
      <c r="AI142" s="737">
        <v>61.850000000000009</v>
      </c>
      <c r="AJ142" s="737">
        <v>-20.7</v>
      </c>
      <c r="AK142" s="737">
        <v>34.200000000000003</v>
      </c>
      <c r="AL142" s="738">
        <v>8670</v>
      </c>
      <c r="AM142" s="739">
        <v>2.9000000000000004</v>
      </c>
      <c r="AN142" s="737">
        <v>4.42</v>
      </c>
      <c r="AO142" s="740">
        <f t="shared" si="42"/>
        <v>-588.035404405029</v>
      </c>
      <c r="AP142" s="741">
        <f t="shared" si="43"/>
        <v>10.438279805497235</v>
      </c>
      <c r="AQ142" s="742">
        <f t="shared" si="44"/>
        <v>2472.5063665320545</v>
      </c>
      <c r="AR142" s="624">
        <f>INDEX(Historical!$C$7:$C$1259,MATCH(B142,Historical!$B$7:$B$1281,0))*IF(AH142="n/a",1.03,IF(AH142&lt;0,1.01,IF(AH142&gt;10,1.1,(1+AH142/100))))</f>
        <v>0.62822</v>
      </c>
      <c r="AS142" s="736">
        <f t="shared" si="45"/>
        <v>0.69104200000000005</v>
      </c>
      <c r="AT142" s="736">
        <f t="shared" si="34"/>
        <v>0.76014620000000011</v>
      </c>
      <c r="AU142" s="736">
        <f t="shared" si="34"/>
        <v>0.83616082000000014</v>
      </c>
      <c r="AV142" s="736">
        <f t="shared" si="34"/>
        <v>0.91977690200000017</v>
      </c>
      <c r="AW142" s="729">
        <f t="shared" si="46"/>
        <v>3.8353459220000006</v>
      </c>
      <c r="AX142" s="743">
        <f t="shared" si="47"/>
        <v>1.6864593800017591</v>
      </c>
      <c r="AY142" s="901">
        <v>1.41</v>
      </c>
      <c r="AZ142" s="739">
        <v>197.28</v>
      </c>
      <c r="BA142" s="739">
        <v>-11.959999999999999</v>
      </c>
      <c r="BB142" s="739">
        <v>2.02</v>
      </c>
      <c r="BC142" s="739">
        <v>25.06</v>
      </c>
      <c r="BD142" s="875"/>
      <c r="BE142" s="597">
        <v>2012</v>
      </c>
      <c r="BF142" s="865">
        <f t="shared" si="48"/>
        <v>0</v>
      </c>
      <c r="BG142" s="793">
        <v>-2.6</v>
      </c>
    </row>
    <row r="143" spans="1:59" ht="11.25" customHeight="1" x14ac:dyDescent="0.2">
      <c r="A143" s="831" t="s">
        <v>1050</v>
      </c>
      <c r="B143" s="842" t="s">
        <v>1051</v>
      </c>
      <c r="C143" s="898" t="s">
        <v>153</v>
      </c>
      <c r="D143" s="898" t="s">
        <v>4255</v>
      </c>
      <c r="E143" s="705">
        <v>12</v>
      </c>
      <c r="F143" s="1153">
        <v>286</v>
      </c>
      <c r="G143" s="1150" t="s">
        <v>37</v>
      </c>
      <c r="H143" s="1150" t="s">
        <v>37</v>
      </c>
      <c r="I143" s="841">
        <v>459.82</v>
      </c>
      <c r="J143" s="624">
        <f t="shared" si="35"/>
        <v>0.29576790918185381</v>
      </c>
      <c r="K143" s="844">
        <v>0.34</v>
      </c>
      <c r="L143" s="854">
        <v>4</v>
      </c>
      <c r="M143" s="615">
        <f t="shared" si="36"/>
        <v>1.36</v>
      </c>
      <c r="N143" s="837" t="s">
        <v>119</v>
      </c>
      <c r="O143" s="706">
        <v>0.32</v>
      </c>
      <c r="P143" s="606">
        <v>44057</v>
      </c>
      <c r="Q143" s="606">
        <v>44078</v>
      </c>
      <c r="R143" s="615">
        <f t="shared" si="37"/>
        <v>6.2500000000000053</v>
      </c>
      <c r="S143" s="673">
        <f>IF(INDEX(Historical!$D$7:$D$1257,MATCH(B143,Historical!$B$7:$B$1281,0))=0,"n/a",(INDEX(Historical!$C$7:$C$1259,MATCH(B143,Historical!$B$7:$B$1281,0))/INDEX(Historical!$D$7:$D$1257,MATCH(B143,Historical!$B$7:$B$1281,0))-1)*100)</f>
        <v>6.4516129032258229</v>
      </c>
      <c r="T143" s="673">
        <f>IF(INDEX(Historical!$F$7:$F$1250,MATCH(B143,Historical!$B$7:$B$1281,0))=0,"n/a",((INDEX(Historical!$C$7:$C$1259,MATCH(B143,Historical!$B$7:$B$1281,0))/INDEX(Historical!$F$7:$F$1250,MATCH(B143,Historical!$B$7:$B$1281,0)))^(1/3)-1)*100)</f>
        <v>6.917810999860885</v>
      </c>
      <c r="U143" s="673">
        <f>IF(INDEX(Historical!$H$7:$H$1250,MATCH(B143,Historical!$B$7:$B$1281,0))=0,"n/a",((INDEX(Historical!$C$7:$C$1259,MATCH(B143,Historical!$B$7:$B$1281,0))/INDEX(Historical!$H$7:$H$1250,MATCH(B143,Historical!$B$7:$B$1281,0)))^(1/5)-1)*100)</f>
        <v>7.4873165575328748</v>
      </c>
      <c r="V143" s="673">
        <f>IF(INDEX(Historical!$O$7:$O$1250,MATCH(B143,Historical!$B$7:$B$1281,0))=0,"n/a",((INDEX(Historical!$C$7:$C$1259,MATCH(B143,Historical!$B$7:$B$1281,0))/INDEX(Historical!$O$7:$O$1250,MATCH(B143,Historical!$B$7:$B$1281,0)))^(1/10)-1)*100)</f>
        <v>9.7632755519074585</v>
      </c>
      <c r="W143" s="674">
        <f t="shared" si="38"/>
        <v>0.76688571552915685</v>
      </c>
      <c r="X143" s="675">
        <f t="shared" si="39"/>
        <v>0.29711573641003475</v>
      </c>
      <c r="Y143" s="641"/>
      <c r="Z143" s="624">
        <f t="shared" si="40"/>
        <v>6.9743589743589753</v>
      </c>
      <c r="AA143" s="853">
        <f t="shared" si="41"/>
        <v>23.580512820512819</v>
      </c>
      <c r="AB143" s="854">
        <v>12</v>
      </c>
      <c r="AC143" s="833">
        <v>19.5</v>
      </c>
      <c r="AD143" s="833">
        <v>3.39</v>
      </c>
      <c r="AE143" s="833">
        <v>3.49</v>
      </c>
      <c r="AF143" s="833">
        <v>8.14</v>
      </c>
      <c r="AG143" s="833">
        <v>40.699999999999996</v>
      </c>
      <c r="AH143" s="833">
        <v>46.400000000000006</v>
      </c>
      <c r="AI143" s="833">
        <v>9.35</v>
      </c>
      <c r="AJ143" s="833">
        <v>25.2</v>
      </c>
      <c r="AK143" s="833">
        <v>6.9500000000000011</v>
      </c>
      <c r="AL143" s="845">
        <v>7260</v>
      </c>
      <c r="AM143" s="839">
        <v>1.5</v>
      </c>
      <c r="AN143" s="833">
        <v>0</v>
      </c>
      <c r="AO143" s="711">
        <f t="shared" si="42"/>
        <v>-15.79742835379809</v>
      </c>
      <c r="AP143" s="712">
        <f t="shared" si="43"/>
        <v>7.7830844667147288</v>
      </c>
      <c r="AQ143" s="855">
        <f t="shared" si="44"/>
        <v>192.07713924690387</v>
      </c>
      <c r="AR143" s="624">
        <f>INDEX(Historical!$C$7:$C$1259,MATCH(B143,Historical!$B$7:$B$1281,0))*IF(AH143="n/a",1.03,IF(AH143&lt;0,1.01,IF(AH143&gt;10,1.1,(1+AH143/100))))</f>
        <v>1.4520000000000002</v>
      </c>
      <c r="AS143" s="853">
        <f t="shared" si="45"/>
        <v>1.5877620000000001</v>
      </c>
      <c r="AT143" s="853">
        <f t="shared" si="34"/>
        <v>1.6981114590000004</v>
      </c>
      <c r="AU143" s="853">
        <f t="shared" si="34"/>
        <v>1.8161302054005006</v>
      </c>
      <c r="AV143" s="853">
        <f t="shared" si="34"/>
        <v>1.9423512546758357</v>
      </c>
      <c r="AW143" s="624">
        <f t="shared" si="46"/>
        <v>8.496354919076337</v>
      </c>
      <c r="AX143" s="719">
        <f t="shared" si="47"/>
        <v>1.8477567132957107</v>
      </c>
      <c r="AY143" s="900">
        <v>0.49</v>
      </c>
      <c r="AZ143" s="839">
        <v>16.57</v>
      </c>
      <c r="BA143" s="839">
        <v>-17.89</v>
      </c>
      <c r="BB143" s="839">
        <v>-4.55</v>
      </c>
      <c r="BC143" s="839">
        <v>-5.8500000000000005</v>
      </c>
      <c r="BE143" s="597">
        <v>2009</v>
      </c>
      <c r="BF143" s="865">
        <f t="shared" si="48"/>
        <v>0</v>
      </c>
      <c r="BG143" s="849">
        <v>23.799999999999997</v>
      </c>
    </row>
    <row r="144" spans="1:59" ht="11.25" customHeight="1" x14ac:dyDescent="0.2">
      <c r="A144" s="831" t="s">
        <v>479</v>
      </c>
      <c r="B144" s="842" t="s">
        <v>480</v>
      </c>
      <c r="C144" s="898" t="s">
        <v>112</v>
      </c>
      <c r="D144" s="898" t="s">
        <v>4288</v>
      </c>
      <c r="E144" s="705">
        <v>23</v>
      </c>
      <c r="F144" s="1153">
        <v>146</v>
      </c>
      <c r="G144" s="1150" t="s">
        <v>106</v>
      </c>
      <c r="H144" s="1150" t="s">
        <v>106</v>
      </c>
      <c r="I144" s="841">
        <v>95.43</v>
      </c>
      <c r="J144" s="624">
        <f t="shared" si="35"/>
        <v>2.1376925495127317</v>
      </c>
      <c r="K144" s="851">
        <v>0.51</v>
      </c>
      <c r="L144" s="854">
        <v>4</v>
      </c>
      <c r="M144" s="615">
        <f t="shared" si="36"/>
        <v>2.04</v>
      </c>
      <c r="N144" s="837" t="s">
        <v>151</v>
      </c>
      <c r="O144" s="707">
        <v>0.5</v>
      </c>
      <c r="P144" s="904">
        <v>43811</v>
      </c>
      <c r="Q144" s="904">
        <v>43829</v>
      </c>
      <c r="R144" s="615">
        <f t="shared" si="37"/>
        <v>2.0000000000000018</v>
      </c>
      <c r="S144" s="673">
        <f>IF(INDEX(Historical!$D$7:$D$1257,MATCH(B144,Historical!$B$7:$B$1281,0))=0,"n/a",(INDEX(Historical!$C$7:$C$1259,MATCH(B144,Historical!$B$7:$B$1281,0))/INDEX(Historical!$D$7:$D$1257,MATCH(B144,Historical!$B$7:$B$1281,0))-1)*100)</f>
        <v>1.4925373134328401</v>
      </c>
      <c r="T144" s="673">
        <f>IF(INDEX(Historical!$F$7:$F$1250,MATCH(B144,Historical!$B$7:$B$1281,0))=0,"n/a",((INDEX(Historical!$C$7:$C$1259,MATCH(B144,Historical!$B$7:$B$1281,0))/INDEX(Historical!$F$7:$F$1250,MATCH(B144,Historical!$B$7:$B$1281,0)))^(1/3)-1)*100)</f>
        <v>4.0679974208413627</v>
      </c>
      <c r="U144" s="673">
        <f>IF(INDEX(Historical!$H$7:$H$1250,MATCH(B144,Historical!$B$7:$B$1281,0))=0,"n/a",((INDEX(Historical!$C$7:$C$1259,MATCH(B144,Historical!$B$7:$B$1281,0))/INDEX(Historical!$H$7:$H$1250,MATCH(B144,Historical!$B$7:$B$1281,0)))^(1/5)-1)*100)</f>
        <v>5.3770661463693692</v>
      </c>
      <c r="V144" s="673">
        <f>IF(INDEX(Historical!$O$7:$O$1250,MATCH(B144,Historical!$B$7:$B$1281,0))=0,"n/a",((INDEX(Historical!$C$7:$C$1259,MATCH(B144,Historical!$B$7:$B$1281,0))/INDEX(Historical!$O$7:$O$1250,MATCH(B144,Historical!$B$7:$B$1281,0)))^(1/10)-1)*100)</f>
        <v>6.9694302943088537</v>
      </c>
      <c r="W144" s="674">
        <f t="shared" si="38"/>
        <v>0.77152161931517005</v>
      </c>
      <c r="X144" s="675">
        <f t="shared" si="39"/>
        <v>4.4808884553078077</v>
      </c>
      <c r="Y144" s="646" t="s">
        <v>4592</v>
      </c>
      <c r="Z144" s="624">
        <f t="shared" si="40"/>
        <v>54.838709677419352</v>
      </c>
      <c r="AA144" s="853">
        <f t="shared" si="41"/>
        <v>25.653225806451612</v>
      </c>
      <c r="AB144" s="854">
        <v>12</v>
      </c>
      <c r="AC144" s="833">
        <v>3.72</v>
      </c>
      <c r="AD144" s="833">
        <v>2.65</v>
      </c>
      <c r="AE144" s="833">
        <v>0.78</v>
      </c>
      <c r="AF144" s="833">
        <v>7.07</v>
      </c>
      <c r="AG144" s="833">
        <v>28.799999999999997</v>
      </c>
      <c r="AH144" s="833">
        <v>-11.200000000000001</v>
      </c>
      <c r="AI144" s="833">
        <v>8.4</v>
      </c>
      <c r="AJ144" s="833">
        <v>1.2</v>
      </c>
      <c r="AK144" s="833">
        <v>9.94</v>
      </c>
      <c r="AL144" s="845">
        <v>12640</v>
      </c>
      <c r="AM144" s="839">
        <v>0.3</v>
      </c>
      <c r="AN144" s="833">
        <v>0.63</v>
      </c>
      <c r="AO144" s="711">
        <f t="shared" si="42"/>
        <v>-18.138467110569511</v>
      </c>
      <c r="AP144" s="712">
        <f t="shared" si="43"/>
        <v>7.5147586958821009</v>
      </c>
      <c r="AQ144" s="855">
        <f t="shared" si="44"/>
        <v>183.91572024232266</v>
      </c>
      <c r="AR144" s="624">
        <f>INDEX(Historical!$C$7:$C$1259,MATCH(B144,Historical!$B$7:$B$1281,0))*IF(AH144="n/a",1.03,IF(AH144&lt;0,1.01,IF(AH144&gt;10,1.1,(1+AH144/100))))</f>
        <v>2.0604</v>
      </c>
      <c r="AS144" s="853">
        <f t="shared" si="45"/>
        <v>2.2334735999999999</v>
      </c>
      <c r="AT144" s="853">
        <f t="shared" si="34"/>
        <v>2.4554808758399997</v>
      </c>
      <c r="AU144" s="853">
        <f t="shared" si="34"/>
        <v>2.6995556748984955</v>
      </c>
      <c r="AV144" s="853">
        <f t="shared" si="34"/>
        <v>2.9678915089834059</v>
      </c>
      <c r="AW144" s="624">
        <f t="shared" si="46"/>
        <v>12.416801659721902</v>
      </c>
      <c r="AX144" s="719">
        <f t="shared" si="47"/>
        <v>13.011423723904327</v>
      </c>
      <c r="AY144" s="900">
        <v>0.72</v>
      </c>
      <c r="AZ144" s="839">
        <v>48.58</v>
      </c>
      <c r="BA144" s="839">
        <v>-10.6</v>
      </c>
      <c r="BB144" s="839">
        <v>2.7</v>
      </c>
      <c r="BC144" s="839">
        <v>2.34</v>
      </c>
      <c r="BE144" s="597">
        <v>1999</v>
      </c>
      <c r="BF144" s="865">
        <f t="shared" si="48"/>
        <v>2</v>
      </c>
      <c r="BG144" s="849">
        <v>10.199999999999999</v>
      </c>
    </row>
    <row r="145" spans="1:59" ht="11.25" customHeight="1" x14ac:dyDescent="0.2">
      <c r="A145" s="831" t="s">
        <v>179</v>
      </c>
      <c r="B145" s="842" t="s">
        <v>180</v>
      </c>
      <c r="C145" s="898" t="s">
        <v>108</v>
      </c>
      <c r="D145" s="898" t="s">
        <v>118</v>
      </c>
      <c r="E145" s="705">
        <v>61</v>
      </c>
      <c r="F145" s="1153">
        <v>9</v>
      </c>
      <c r="G145" s="1150" t="s">
        <v>37</v>
      </c>
      <c r="H145" s="1150" t="s">
        <v>37</v>
      </c>
      <c r="I145" s="833">
        <v>103.09</v>
      </c>
      <c r="J145" s="624">
        <f t="shared" si="35"/>
        <v>2.4444660005820156</v>
      </c>
      <c r="K145" s="844">
        <v>0.63</v>
      </c>
      <c r="L145" s="854">
        <v>4</v>
      </c>
      <c r="M145" s="615">
        <f t="shared" si="36"/>
        <v>2.52</v>
      </c>
      <c r="N145" s="837" t="s">
        <v>218</v>
      </c>
      <c r="O145" s="706">
        <v>0.6</v>
      </c>
      <c r="P145" s="606">
        <v>44271</v>
      </c>
      <c r="Q145" s="606">
        <v>44301</v>
      </c>
      <c r="R145" s="615">
        <f t="shared" si="37"/>
        <v>5.0000000000000044</v>
      </c>
      <c r="S145" s="673">
        <f>IF(INDEX(Historical!$D$7:$D$1257,MATCH(B145,Historical!$B$7:$B$1281,0))=0,"n/a",(INDEX(Historical!$C$7:$C$1259,MATCH(B145,Historical!$B$7:$B$1281,0))/INDEX(Historical!$D$7:$D$1257,MATCH(B145,Historical!$B$7:$B$1281,0))-1)*100)</f>
        <v>6.7873303167420795</v>
      </c>
      <c r="T145" s="673">
        <f>IF(INDEX(Historical!$F$7:$F$1250,MATCH(B145,Historical!$B$7:$B$1281,0))=0,"n/a",((INDEX(Historical!$C$7:$C$1259,MATCH(B145,Historical!$B$7:$B$1281,0))/INDEX(Historical!$F$7:$F$1250,MATCH(B145,Historical!$B$7:$B$1281,0)))^(1/3)-1)*100)</f>
        <v>6.0267878161645028</v>
      </c>
      <c r="U145" s="673">
        <f>IF(INDEX(Historical!$H$7:$H$1250,MATCH(B145,Historical!$B$7:$B$1281,0))=0,"n/a",((INDEX(Historical!$C$7:$C$1259,MATCH(B145,Historical!$B$7:$B$1281,0))/INDEX(Historical!$H$7:$H$1250,MATCH(B145,Historical!$B$7:$B$1281,0)))^(1/5)-1)*100)</f>
        <v>5.3338899855576605</v>
      </c>
      <c r="V145" s="673">
        <f>IF(INDEX(Historical!$O$7:$O$1250,MATCH(B145,Historical!$B$7:$B$1281,0))=0,"n/a",((INDEX(Historical!$C$7:$C$1259,MATCH(B145,Historical!$B$7:$B$1281,0))/INDEX(Historical!$O$7:$O$1250,MATCH(B145,Historical!$B$7:$B$1281,0)))^(1/10)-1)*100)</f>
        <v>4.0610667554088042</v>
      </c>
      <c r="W145" s="674">
        <f t="shared" si="38"/>
        <v>1.3134209080541766</v>
      </c>
      <c r="X145" s="675">
        <f t="shared" si="39"/>
        <v>0.37040902677483756</v>
      </c>
      <c r="Y145" s="638"/>
      <c r="Z145" s="624">
        <f t="shared" si="40"/>
        <v>33.466135458167329</v>
      </c>
      <c r="AA145" s="853">
        <f t="shared" si="41"/>
        <v>13.690571049136786</v>
      </c>
      <c r="AB145" s="854">
        <v>12</v>
      </c>
      <c r="AC145" s="833">
        <v>7.53</v>
      </c>
      <c r="AD145" s="833">
        <v>2.02</v>
      </c>
      <c r="AE145" s="833">
        <v>2.25</v>
      </c>
      <c r="AF145" s="833">
        <v>1.57</v>
      </c>
      <c r="AG145" s="833">
        <v>12.9</v>
      </c>
      <c r="AH145" s="833">
        <v>-38.1</v>
      </c>
      <c r="AI145" s="833">
        <v>3.74</v>
      </c>
      <c r="AJ145" s="833">
        <v>14.399999999999999</v>
      </c>
      <c r="AK145" s="833">
        <v>6.8900000000000006</v>
      </c>
      <c r="AL145" s="845">
        <v>16970</v>
      </c>
      <c r="AM145" s="839">
        <v>1.7999999999999998</v>
      </c>
      <c r="AN145" s="833">
        <v>0.08</v>
      </c>
      <c r="AO145" s="711">
        <f t="shared" si="42"/>
        <v>-5.9122150629971095</v>
      </c>
      <c r="AP145" s="712">
        <f t="shared" si="43"/>
        <v>7.778355986139676</v>
      </c>
      <c r="AQ145" s="855">
        <f t="shared" si="44"/>
        <v>-2.260671972969619</v>
      </c>
      <c r="AR145" s="624">
        <f>INDEX(Historical!$C$7:$C$1259,MATCH(B145,Historical!$B$7:$B$1281,0))*IF(AH145="n/a",1.03,IF(AH145&lt;0,1.01,IF(AH145&gt;10,1.1,(1+AH145/100))))</f>
        <v>2.3835999999999999</v>
      </c>
      <c r="AS145" s="853">
        <f t="shared" si="45"/>
        <v>2.47274664</v>
      </c>
      <c r="AT145" s="853">
        <f t="shared" si="34"/>
        <v>2.6431188834959998</v>
      </c>
      <c r="AU145" s="853">
        <f t="shared" si="34"/>
        <v>2.8252297745688741</v>
      </c>
      <c r="AV145" s="853">
        <f t="shared" si="34"/>
        <v>3.0198881060366696</v>
      </c>
      <c r="AW145" s="624">
        <f t="shared" si="46"/>
        <v>13.344583404101543</v>
      </c>
      <c r="AX145" s="719">
        <f t="shared" si="47"/>
        <v>12.944595406054461</v>
      </c>
      <c r="AY145" s="900">
        <v>0.65</v>
      </c>
      <c r="AZ145" s="839">
        <v>123.77</v>
      </c>
      <c r="BA145" s="839">
        <v>-5.41</v>
      </c>
      <c r="BB145" s="839">
        <v>6.2399999999999993</v>
      </c>
      <c r="BC145" s="839">
        <v>24.47</v>
      </c>
      <c r="BE145" s="597">
        <v>1961</v>
      </c>
      <c r="BF145" s="865">
        <f t="shared" si="48"/>
        <v>6</v>
      </c>
      <c r="BG145" s="849">
        <v>4.7</v>
      </c>
    </row>
    <row r="146" spans="1:59" ht="11.25" customHeight="1" x14ac:dyDescent="0.2">
      <c r="A146" s="848" t="s">
        <v>1064</v>
      </c>
      <c r="B146" s="842" t="s">
        <v>1065</v>
      </c>
      <c r="C146" s="898" t="s">
        <v>108</v>
      </c>
      <c r="D146" s="898" t="s">
        <v>4272</v>
      </c>
      <c r="E146" s="705">
        <v>11</v>
      </c>
      <c r="F146" s="1153">
        <v>349</v>
      </c>
      <c r="G146" s="1094" t="s">
        <v>106</v>
      </c>
      <c r="H146" s="1094" t="s">
        <v>106</v>
      </c>
      <c r="I146" s="841">
        <v>22.94</v>
      </c>
      <c r="J146" s="624">
        <f t="shared" si="35"/>
        <v>2.092414995640802</v>
      </c>
      <c r="K146" s="844">
        <v>0.12</v>
      </c>
      <c r="L146" s="854">
        <v>4</v>
      </c>
      <c r="M146" s="615">
        <f t="shared" si="36"/>
        <v>0.48</v>
      </c>
      <c r="N146" s="837" t="s">
        <v>139</v>
      </c>
      <c r="O146" s="706">
        <v>0.11</v>
      </c>
      <c r="P146" s="606">
        <v>44211</v>
      </c>
      <c r="Q146" s="606">
        <v>44228</v>
      </c>
      <c r="R146" s="615">
        <f t="shared" si="37"/>
        <v>9.0909090909090864</v>
      </c>
      <c r="S146" s="673">
        <f>IF(INDEX(Historical!$D$7:$D$1257,MATCH(B146,Historical!$B$7:$B$1281,0))=0,"n/a",(INDEX(Historical!$C$7:$C$1259,MATCH(B146,Historical!$B$7:$B$1281,0))/INDEX(Historical!$D$7:$D$1257,MATCH(B146,Historical!$B$7:$B$1281,0))-1)*100)</f>
        <v>4.7619047619047672</v>
      </c>
      <c r="T146" s="673">
        <f>IF(INDEX(Historical!$F$7:$F$1250,MATCH(B146,Historical!$B$7:$B$1281,0))=0,"n/a",((INDEX(Historical!$C$7:$C$1259,MATCH(B146,Historical!$B$7:$B$1281,0))/INDEX(Historical!$F$7:$F$1250,MATCH(B146,Historical!$B$7:$B$1281,0)))^(1/3)-1)*100)</f>
        <v>20.73621473595373</v>
      </c>
      <c r="U146" s="673">
        <f>IF(INDEX(Historical!$H$7:$H$1250,MATCH(B146,Historical!$B$7:$B$1281,0))=0,"n/a",((INDEX(Historical!$C$7:$C$1259,MATCH(B146,Historical!$B$7:$B$1281,0))/INDEX(Historical!$H$7:$H$1250,MATCH(B146,Historical!$B$7:$B$1281,0)))^(1/5)-1)*100)</f>
        <v>17.080491296489232</v>
      </c>
      <c r="V146" s="673" t="str">
        <f>IF(INDEX(Historical!$O$7:$O$1250,MATCH(B146,Historical!$B$7:$B$1281,0))=0,"n/a",((INDEX(Historical!$C$7:$C$1259,MATCH(B146,Historical!$B$7:$B$1281,0))/INDEX(Historical!$O$7:$O$1250,MATCH(B146,Historical!$B$7:$B$1281,0)))^(1/10)-1)*100)</f>
        <v>n/a</v>
      </c>
      <c r="W146" s="674" t="str">
        <f t="shared" si="38"/>
        <v>n/a</v>
      </c>
      <c r="X146" s="675">
        <f t="shared" si="39"/>
        <v>1.5115479023441798</v>
      </c>
      <c r="Y146" s="646" t="s">
        <v>4577</v>
      </c>
      <c r="Z146" s="624">
        <f t="shared" si="40"/>
        <v>24</v>
      </c>
      <c r="AA146" s="853">
        <f t="shared" si="41"/>
        <v>11.47</v>
      </c>
      <c r="AB146" s="854">
        <v>12</v>
      </c>
      <c r="AC146" s="833">
        <v>2</v>
      </c>
      <c r="AD146" s="833">
        <v>1.44</v>
      </c>
      <c r="AE146" s="833">
        <v>3.51</v>
      </c>
      <c r="AF146" s="833">
        <v>1.05</v>
      </c>
      <c r="AG146" s="833">
        <v>9.5</v>
      </c>
      <c r="AH146" s="833">
        <v>-0.70000000000000007</v>
      </c>
      <c r="AI146" s="833">
        <v>-8.43</v>
      </c>
      <c r="AJ146" s="833">
        <v>11.3</v>
      </c>
      <c r="AK146" s="833">
        <v>8</v>
      </c>
      <c r="AL146" s="845">
        <v>350.66</v>
      </c>
      <c r="AM146" s="839">
        <v>1</v>
      </c>
      <c r="AN146" s="833">
        <v>0.08</v>
      </c>
      <c r="AO146" s="711">
        <f t="shared" si="42"/>
        <v>7.7029062921300326</v>
      </c>
      <c r="AP146" s="712">
        <f t="shared" si="43"/>
        <v>19.172906292130033</v>
      </c>
      <c r="AQ146" s="855">
        <f t="shared" si="44"/>
        <v>-26.838079121262346</v>
      </c>
      <c r="AR146" s="624">
        <f>INDEX(Historical!$C$7:$C$1259,MATCH(B146,Historical!$B$7:$B$1281,0))*IF(AH146="n/a",1.03,IF(AH146&lt;0,1.01,IF(AH146&gt;10,1.1,(1+AH146/100))))</f>
        <v>0.44440000000000002</v>
      </c>
      <c r="AS146" s="853">
        <f t="shared" si="45"/>
        <v>0.44884400000000002</v>
      </c>
      <c r="AT146" s="853">
        <f t="shared" si="34"/>
        <v>0.48475152000000005</v>
      </c>
      <c r="AU146" s="853">
        <f t="shared" si="34"/>
        <v>0.5235316416000001</v>
      </c>
      <c r="AV146" s="853">
        <f t="shared" si="34"/>
        <v>0.56541417292800011</v>
      </c>
      <c r="AW146" s="624">
        <f t="shared" si="46"/>
        <v>2.4669413345280002</v>
      </c>
      <c r="AX146" s="719">
        <f t="shared" si="47"/>
        <v>10.753885503609416</v>
      </c>
      <c r="AY146" s="900">
        <v>0.95</v>
      </c>
      <c r="AZ146" s="839">
        <v>103.91</v>
      </c>
      <c r="BA146" s="839">
        <v>-4.16</v>
      </c>
      <c r="BB146" s="839">
        <v>13.26</v>
      </c>
      <c r="BC146" s="839">
        <v>40.54</v>
      </c>
      <c r="BE146" s="597">
        <v>2011</v>
      </c>
      <c r="BF146" s="865">
        <f t="shared" si="48"/>
        <v>0</v>
      </c>
      <c r="BG146" s="849">
        <v>1.2</v>
      </c>
    </row>
    <row r="147" spans="1:59" ht="11.25" customHeight="1" x14ac:dyDescent="0.2">
      <c r="A147" s="831" t="s">
        <v>189</v>
      </c>
      <c r="B147" s="842" t="s">
        <v>190</v>
      </c>
      <c r="C147" s="898" t="s">
        <v>128</v>
      </c>
      <c r="D147" s="898" t="s">
        <v>4287</v>
      </c>
      <c r="E147" s="705">
        <v>58</v>
      </c>
      <c r="F147" s="1153">
        <v>15</v>
      </c>
      <c r="G147" s="1114" t="s">
        <v>115</v>
      </c>
      <c r="H147" s="1114" t="s">
        <v>115</v>
      </c>
      <c r="I147" s="833">
        <v>78.83</v>
      </c>
      <c r="J147" s="624">
        <f t="shared" si="35"/>
        <v>2.2833946467081061</v>
      </c>
      <c r="K147" s="844">
        <v>0.45</v>
      </c>
      <c r="L147" s="854">
        <v>4</v>
      </c>
      <c r="M147" s="615">
        <f t="shared" si="36"/>
        <v>1.8</v>
      </c>
      <c r="N147" s="837" t="s">
        <v>107</v>
      </c>
      <c r="O147" s="706">
        <v>0.44</v>
      </c>
      <c r="P147" s="606">
        <v>44306</v>
      </c>
      <c r="Q147" s="606">
        <v>44330</v>
      </c>
      <c r="R147" s="615">
        <f t="shared" si="37"/>
        <v>2.2727272727272747</v>
      </c>
      <c r="S147" s="673">
        <f>IF(INDEX(Historical!$D$7:$D$1257,MATCH(B147,Historical!$B$7:$B$1281,0))=0,"n/a",(INDEX(Historical!$C$7:$C$1259,MATCH(B147,Historical!$B$7:$B$1281,0))/INDEX(Historical!$D$7:$D$1257,MATCH(B147,Historical!$B$7:$B$1281,0))-1)*100)</f>
        <v>2.3391812865497075</v>
      </c>
      <c r="T147" s="673">
        <f>IF(INDEX(Historical!$F$7:$F$1250,MATCH(B147,Historical!$B$7:$B$1281,0))=0,"n/a",((INDEX(Historical!$C$7:$C$1259,MATCH(B147,Historical!$B$7:$B$1281,0))/INDEX(Historical!$F$7:$F$1250,MATCH(B147,Historical!$B$7:$B$1281,0)))^(1/3)-1)*100)</f>
        <v>3.2476815178249963</v>
      </c>
      <c r="U147" s="673">
        <f>IF(INDEX(Historical!$H$7:$H$1250,MATCH(B147,Historical!$B$7:$B$1281,0))=0,"n/a",((INDEX(Historical!$C$7:$C$1259,MATCH(B147,Historical!$B$7:$B$1281,0))/INDEX(Historical!$H$7:$H$1250,MATCH(B147,Historical!$B$7:$B$1281,0)))^(1/5)-1)*100)</f>
        <v>3.1310306477545069</v>
      </c>
      <c r="V147" s="673">
        <f>IF(INDEX(Historical!$O$7:$O$1250,MATCH(B147,Historical!$B$7:$B$1281,0))=0,"n/a",((INDEX(Historical!$C$7:$C$1259,MATCH(B147,Historical!$B$7:$B$1281,0))/INDEX(Historical!$O$7:$O$1250,MATCH(B147,Historical!$B$7:$B$1281,0)))^(1/10)-1)*100)</f>
        <v>5.5983666192986892</v>
      </c>
      <c r="W147" s="674">
        <f t="shared" si="38"/>
        <v>0.55927574249267964</v>
      </c>
      <c r="X147" s="675">
        <f t="shared" si="39"/>
        <v>0.20070709280477608</v>
      </c>
      <c r="Y147" s="637"/>
      <c r="Z147" s="624">
        <f t="shared" si="40"/>
        <v>57.324840764331206</v>
      </c>
      <c r="AA147" s="853">
        <f t="shared" si="41"/>
        <v>25.105095541401273</v>
      </c>
      <c r="AB147" s="854">
        <v>12</v>
      </c>
      <c r="AC147" s="833">
        <v>3.14</v>
      </c>
      <c r="AD147" s="833">
        <v>3.39</v>
      </c>
      <c r="AE147" s="833">
        <v>4.0199999999999996</v>
      </c>
      <c r="AF147" s="834">
        <v>91.18</v>
      </c>
      <c r="AG147" s="835">
        <v>695</v>
      </c>
      <c r="AH147" s="833">
        <v>14.099999999999998</v>
      </c>
      <c r="AI147" s="833">
        <v>6.41</v>
      </c>
      <c r="AJ147" s="833">
        <v>15.6</v>
      </c>
      <c r="AK147" s="833">
        <v>7.46</v>
      </c>
      <c r="AL147" s="845">
        <v>66190</v>
      </c>
      <c r="AM147" s="839">
        <v>0.1</v>
      </c>
      <c r="AN147" s="834">
        <v>10.23</v>
      </c>
      <c r="AO147" s="711">
        <f t="shared" si="42"/>
        <v>-19.690670246938659</v>
      </c>
      <c r="AP147" s="712">
        <f t="shared" si="43"/>
        <v>5.414425294462613</v>
      </c>
      <c r="AQ147" s="855">
        <f t="shared" si="44"/>
        <v>908.64763398323896</v>
      </c>
      <c r="AR147" s="624">
        <f>INDEX(Historical!$C$7:$C$1259,MATCH(B147,Historical!$B$7:$B$1281,0))*IF(AH147="n/a",1.03,IF(AH147&lt;0,1.01,IF(AH147&gt;10,1.1,(1+AH147/100))))</f>
        <v>1.9250000000000003</v>
      </c>
      <c r="AS147" s="853">
        <f t="shared" si="45"/>
        <v>2.0483925000000003</v>
      </c>
      <c r="AT147" s="853">
        <f t="shared" ref="AT147:AV166" si="49">IF($AK147="n/a",1.03*AS147,IF($AK147&lt;0,1.01*AS147,IF($AK147&gt;10,1.1*AS147,(1+$AK147/100)*AS147)))</f>
        <v>2.2012025805000004</v>
      </c>
      <c r="AU147" s="853">
        <f t="shared" si="49"/>
        <v>2.3654122930053005</v>
      </c>
      <c r="AV147" s="853">
        <f t="shared" si="49"/>
        <v>2.5418720500634961</v>
      </c>
      <c r="AW147" s="624">
        <f t="shared" si="46"/>
        <v>11.081879423568799</v>
      </c>
      <c r="AX147" s="719">
        <f t="shared" si="47"/>
        <v>14.057946750689837</v>
      </c>
      <c r="AY147" s="900">
        <v>0.6</v>
      </c>
      <c r="AZ147" s="839">
        <v>23</v>
      </c>
      <c r="BA147" s="839">
        <v>-8.77</v>
      </c>
      <c r="BB147" s="839">
        <v>1.68</v>
      </c>
      <c r="BC147" s="839">
        <v>0.11</v>
      </c>
      <c r="BE147" s="597">
        <v>1964</v>
      </c>
      <c r="BF147" s="865">
        <f t="shared" si="48"/>
        <v>6</v>
      </c>
      <c r="BG147" s="849">
        <v>17.5</v>
      </c>
    </row>
    <row r="148" spans="1:59" ht="11.25" customHeight="1" x14ac:dyDescent="0.2">
      <c r="A148" s="831" t="s">
        <v>1092</v>
      </c>
      <c r="B148" s="842" t="s">
        <v>1093</v>
      </c>
      <c r="C148" s="898" t="s">
        <v>108</v>
      </c>
      <c r="D148" s="898" t="s">
        <v>4272</v>
      </c>
      <c r="E148" s="705">
        <v>9</v>
      </c>
      <c r="F148" s="1153">
        <v>484</v>
      </c>
      <c r="G148" s="1116" t="s">
        <v>106</v>
      </c>
      <c r="H148" s="1116" t="s">
        <v>106</v>
      </c>
      <c r="I148" s="841">
        <v>22.07</v>
      </c>
      <c r="J148" s="624">
        <f t="shared" si="35"/>
        <v>2.5373810602628004</v>
      </c>
      <c r="K148" s="844">
        <v>0.14000000000000001</v>
      </c>
      <c r="L148" s="854">
        <v>4</v>
      </c>
      <c r="M148" s="615">
        <f t="shared" si="36"/>
        <v>0.56000000000000005</v>
      </c>
      <c r="N148" s="837" t="s">
        <v>119</v>
      </c>
      <c r="O148" s="706">
        <v>0.12</v>
      </c>
      <c r="P148" s="904">
        <v>43868</v>
      </c>
      <c r="Q148" s="904">
        <v>43891</v>
      </c>
      <c r="R148" s="615">
        <f t="shared" si="37"/>
        <v>16.666666666666682</v>
      </c>
      <c r="S148" s="673">
        <f>IF(INDEX(Historical!$D$7:$D$1257,MATCH(B148,Historical!$B$7:$B$1281,0))=0,"n/a",(INDEX(Historical!$C$7:$C$1259,MATCH(B148,Historical!$B$7:$B$1281,0))/INDEX(Historical!$D$7:$D$1257,MATCH(B148,Historical!$B$7:$B$1281,0))-1)*100)</f>
        <v>24.444444444444446</v>
      </c>
      <c r="T148" s="673">
        <f>IF(INDEX(Historical!$F$7:$F$1250,MATCH(B148,Historical!$B$7:$B$1281,0))=0,"n/a",((INDEX(Historical!$C$7:$C$1259,MATCH(B148,Historical!$B$7:$B$1281,0))/INDEX(Historical!$F$7:$F$1250,MATCH(B148,Historical!$B$7:$B$1281,0)))^(1/3)-1)*100)</f>
        <v>20.507113208761506</v>
      </c>
      <c r="U148" s="673">
        <f>IF(INDEX(Historical!$H$7:$H$1250,MATCH(B148,Historical!$B$7:$B$1281,0))=0,"n/a",((INDEX(Historical!$C$7:$C$1259,MATCH(B148,Historical!$B$7:$B$1281,0))/INDEX(Historical!$H$7:$H$1250,MATCH(B148,Historical!$B$7:$B$1281,0)))^(1/5)-1)*100)</f>
        <v>18.466445254224407</v>
      </c>
      <c r="V148" s="673" t="str">
        <f>IF(INDEX(Historical!$O$7:$O$1250,MATCH(B148,Historical!$B$7:$B$1281,0))=0,"n/a",((INDEX(Historical!$C$7:$C$1259,MATCH(B148,Historical!$B$7:$B$1281,0))/INDEX(Historical!$O$7:$O$1250,MATCH(B148,Historical!$B$7:$B$1281,0)))^(1/10)-1)*100)</f>
        <v>n/a</v>
      </c>
      <c r="W148" s="674" t="str">
        <f t="shared" si="38"/>
        <v>n/a</v>
      </c>
      <c r="X148" s="675" t="str">
        <f t="shared" si="39"/>
        <v>n/a</v>
      </c>
      <c r="Y148" s="843"/>
      <c r="Z148" s="624" t="str">
        <f t="shared" si="40"/>
        <v>n/a</v>
      </c>
      <c r="AA148" s="853" t="str">
        <f t="shared" si="41"/>
        <v>n/a</v>
      </c>
      <c r="AB148" s="854">
        <v>12</v>
      </c>
      <c r="AC148" s="833" t="s">
        <v>136</v>
      </c>
      <c r="AD148" s="833" t="s">
        <v>136</v>
      </c>
      <c r="AE148" s="833" t="s">
        <v>136</v>
      </c>
      <c r="AF148" s="833" t="s">
        <v>136</v>
      </c>
      <c r="AG148" s="833" t="s">
        <v>136</v>
      </c>
      <c r="AH148" s="833" t="s">
        <v>136</v>
      </c>
      <c r="AI148" s="833" t="s">
        <v>136</v>
      </c>
      <c r="AJ148" s="833" t="s">
        <v>136</v>
      </c>
      <c r="AK148" s="833" t="s">
        <v>136</v>
      </c>
      <c r="AL148" s="845" t="s">
        <v>136</v>
      </c>
      <c r="AM148" s="839" t="s">
        <v>136</v>
      </c>
      <c r="AN148" s="833" t="s">
        <v>136</v>
      </c>
      <c r="AO148" s="711" t="str">
        <f t="shared" si="42"/>
        <v>n/a</v>
      </c>
      <c r="AP148" s="712">
        <f t="shared" si="43"/>
        <v>21.003826314487206</v>
      </c>
      <c r="AQ148" s="855" t="str">
        <f t="shared" si="44"/>
        <v>n/a</v>
      </c>
      <c r="AR148" s="624">
        <f>INDEX(Historical!$C$7:$C$1259,MATCH(B148,Historical!$B$7:$B$1281,0))*IF(AH148="n/a",1.03,IF(AH148&lt;0,1.01,IF(AH148&gt;10,1.1,(1+AH148/100))))</f>
        <v>0.57680000000000009</v>
      </c>
      <c r="AS148" s="853">
        <f t="shared" si="45"/>
        <v>0.59410400000000008</v>
      </c>
      <c r="AT148" s="853">
        <f t="shared" si="49"/>
        <v>0.61192712000000005</v>
      </c>
      <c r="AU148" s="853">
        <f t="shared" si="49"/>
        <v>0.63028493360000004</v>
      </c>
      <c r="AV148" s="853">
        <f t="shared" si="49"/>
        <v>0.64919348160800006</v>
      </c>
      <c r="AW148" s="624">
        <f t="shared" si="46"/>
        <v>3.0623095352080005</v>
      </c>
      <c r="AX148" s="719">
        <f t="shared" si="47"/>
        <v>13.875439670176712</v>
      </c>
      <c r="AY148" s="900" t="s">
        <v>136</v>
      </c>
      <c r="AZ148" s="839" t="s">
        <v>136</v>
      </c>
      <c r="BA148" s="839" t="s">
        <v>136</v>
      </c>
      <c r="BB148" s="839" t="s">
        <v>136</v>
      </c>
      <c r="BC148" s="839" t="s">
        <v>136</v>
      </c>
      <c r="BD148" s="874" t="s">
        <v>4199</v>
      </c>
      <c r="BE148" s="597">
        <v>2012</v>
      </c>
      <c r="BF148" s="865">
        <f t="shared" si="48"/>
        <v>0</v>
      </c>
      <c r="BG148" s="849" t="s">
        <v>136</v>
      </c>
    </row>
    <row r="149" spans="1:59" ht="11.25" customHeight="1" x14ac:dyDescent="0.2">
      <c r="A149" s="831" t="s">
        <v>184</v>
      </c>
      <c r="B149" s="842" t="s">
        <v>185</v>
      </c>
      <c r="C149" s="898" t="s">
        <v>128</v>
      </c>
      <c r="D149" s="898" t="s">
        <v>4287</v>
      </c>
      <c r="E149" s="705">
        <v>43</v>
      </c>
      <c r="F149" s="1153">
        <v>62</v>
      </c>
      <c r="G149" s="1067" t="s">
        <v>37</v>
      </c>
      <c r="H149" s="1067" t="s">
        <v>115</v>
      </c>
      <c r="I149" s="833">
        <v>192.88</v>
      </c>
      <c r="J149" s="624">
        <f t="shared" si="35"/>
        <v>2.3019493985897967</v>
      </c>
      <c r="K149" s="844">
        <v>1.1100000000000001</v>
      </c>
      <c r="L149" s="854">
        <v>4</v>
      </c>
      <c r="M149" s="615">
        <f t="shared" si="36"/>
        <v>4.4400000000000004</v>
      </c>
      <c r="N149" s="837" t="s">
        <v>454</v>
      </c>
      <c r="O149" s="706">
        <v>1.06</v>
      </c>
      <c r="P149" s="606">
        <v>44040</v>
      </c>
      <c r="Q149" s="606">
        <v>44057</v>
      </c>
      <c r="R149" s="615">
        <f t="shared" si="37"/>
        <v>4.7169811320754755</v>
      </c>
      <c r="S149" s="673">
        <f>IF(INDEX(Historical!$D$7:$D$1257,MATCH(B149,Historical!$B$7:$B$1281,0))=0,"n/a",(INDEX(Historical!$C$7:$C$1259,MATCH(B149,Historical!$B$7:$B$1281,0))/INDEX(Historical!$D$7:$D$1257,MATCH(B149,Historical!$B$7:$B$1281,0))-1)*100)</f>
        <v>7.4257425742574323</v>
      </c>
      <c r="T149" s="673">
        <f>IF(INDEX(Historical!$F$7:$F$1250,MATCH(B149,Historical!$B$7:$B$1281,0))=0,"n/a",((INDEX(Historical!$C$7:$C$1259,MATCH(B149,Historical!$B$7:$B$1281,0))/INDEX(Historical!$F$7:$F$1250,MATCH(B149,Historical!$B$7:$B$1281,0)))^(1/3)-1)*100)</f>
        <v>9.7838933916834634</v>
      </c>
      <c r="U149" s="673">
        <f>IF(INDEX(Historical!$H$7:$H$1250,MATCH(B149,Historical!$B$7:$B$1281,0))=0,"n/a",((INDEX(Historical!$C$7:$C$1259,MATCH(B149,Historical!$B$7:$B$1281,0))/INDEX(Historical!$H$7:$H$1250,MATCH(B149,Historical!$B$7:$B$1281,0)))^(1/5)-1)*100)</f>
        <v>7.5218077014707507</v>
      </c>
      <c r="V149" s="673">
        <f>IF(INDEX(Historical!$O$7:$O$1250,MATCH(B149,Historical!$B$7:$B$1281,0))=0,"n/a",((INDEX(Historical!$C$7:$C$1259,MATCH(B149,Historical!$B$7:$B$1281,0))/INDEX(Historical!$O$7:$O$1250,MATCH(B149,Historical!$B$7:$B$1281,0)))^(1/10)-1)*100)</f>
        <v>7.5293556739927769</v>
      </c>
      <c r="W149" s="674">
        <f t="shared" si="38"/>
        <v>0.99899752743145109</v>
      </c>
      <c r="X149" s="675">
        <f t="shared" si="39"/>
        <v>0.75218077014707507</v>
      </c>
      <c r="Y149" s="637"/>
      <c r="Z149" s="624">
        <f t="shared" si="40"/>
        <v>46.540880503144663</v>
      </c>
      <c r="AA149" s="853">
        <f t="shared" si="41"/>
        <v>20.218029350104825</v>
      </c>
      <c r="AB149" s="854">
        <v>6</v>
      </c>
      <c r="AC149" s="833">
        <v>9.5399999999999991</v>
      </c>
      <c r="AD149" s="833">
        <v>4.01</v>
      </c>
      <c r="AE149" s="833">
        <v>3.25</v>
      </c>
      <c r="AF149" s="834">
        <v>20.67</v>
      </c>
      <c r="AG149" s="834">
        <v>125.6</v>
      </c>
      <c r="AH149" s="833">
        <v>16.400000000000002</v>
      </c>
      <c r="AI149" s="833">
        <v>-2.5499999999999998</v>
      </c>
      <c r="AJ149" s="833">
        <v>10</v>
      </c>
      <c r="AK149" s="833">
        <v>5.07</v>
      </c>
      <c r="AL149" s="845">
        <v>24450</v>
      </c>
      <c r="AM149" s="839">
        <v>0.2</v>
      </c>
      <c r="AN149" s="834">
        <v>2.35</v>
      </c>
      <c r="AO149" s="711">
        <f t="shared" si="42"/>
        <v>-10.394272250044278</v>
      </c>
      <c r="AP149" s="712">
        <f t="shared" si="43"/>
        <v>9.823757100060547</v>
      </c>
      <c r="AQ149" s="855">
        <f t="shared" si="44"/>
        <v>330.97134045815199</v>
      </c>
      <c r="AR149" s="624">
        <f>INDEX(Historical!$C$7:$C$1259,MATCH(B149,Historical!$B$7:$B$1281,0))*IF(AH149="n/a",1.03,IF(AH149&lt;0,1.01,IF(AH149&gt;10,1.1,(1+AH149/100))))</f>
        <v>4.774</v>
      </c>
      <c r="AS149" s="853">
        <f t="shared" si="45"/>
        <v>4.8217400000000001</v>
      </c>
      <c r="AT149" s="853">
        <f t="shared" si="49"/>
        <v>5.0662022179999999</v>
      </c>
      <c r="AU149" s="853">
        <f t="shared" si="49"/>
        <v>5.3230586704525997</v>
      </c>
      <c r="AV149" s="853">
        <f t="shared" si="49"/>
        <v>5.5929377450445461</v>
      </c>
      <c r="AW149" s="624">
        <f t="shared" si="46"/>
        <v>25.577938633497148</v>
      </c>
      <c r="AX149" s="719">
        <f t="shared" si="47"/>
        <v>13.261063165438172</v>
      </c>
      <c r="AY149" s="900">
        <v>0.19</v>
      </c>
      <c r="AZ149" s="839">
        <v>13</v>
      </c>
      <c r="BA149" s="839">
        <v>-19.59</v>
      </c>
      <c r="BB149" s="839">
        <v>0.64</v>
      </c>
      <c r="BC149" s="839">
        <v>-7.3</v>
      </c>
      <c r="BE149" s="597">
        <v>1978</v>
      </c>
      <c r="BF149" s="865">
        <f t="shared" si="48"/>
        <v>4</v>
      </c>
      <c r="BG149" s="849">
        <v>19.100000000000001</v>
      </c>
    </row>
    <row r="150" spans="1:59" ht="11.25" customHeight="1" x14ac:dyDescent="0.2">
      <c r="A150" s="831" t="s">
        <v>1080</v>
      </c>
      <c r="B150" s="842" t="s">
        <v>1081</v>
      </c>
      <c r="C150" s="898" t="s">
        <v>108</v>
      </c>
      <c r="D150" s="898" t="s">
        <v>4272</v>
      </c>
      <c r="E150" s="705">
        <v>11</v>
      </c>
      <c r="F150" s="1153">
        <v>322</v>
      </c>
      <c r="G150" s="1118" t="s">
        <v>37</v>
      </c>
      <c r="H150" s="1118" t="s">
        <v>37</v>
      </c>
      <c r="I150" s="841">
        <v>71.739999999999995</v>
      </c>
      <c r="J150" s="624">
        <f t="shared" si="35"/>
        <v>3.7914691943127963</v>
      </c>
      <c r="K150" s="844">
        <v>0.68</v>
      </c>
      <c r="L150" s="854">
        <v>4</v>
      </c>
      <c r="M150" s="615">
        <f t="shared" si="36"/>
        <v>2.72</v>
      </c>
      <c r="N150" s="837" t="s">
        <v>145</v>
      </c>
      <c r="O150" s="706">
        <v>0.67</v>
      </c>
      <c r="P150" s="904">
        <v>43902</v>
      </c>
      <c r="Q150" s="904">
        <v>43921</v>
      </c>
      <c r="R150" s="615">
        <f t="shared" si="37"/>
        <v>1.492537313432837</v>
      </c>
      <c r="S150" s="673">
        <f>IF(INDEX(Historical!$D$7:$D$1257,MATCH(B150,Historical!$B$7:$B$1281,0))=0,"n/a",(INDEX(Historical!$C$7:$C$1259,MATCH(B150,Historical!$B$7:$B$1281,0))/INDEX(Historical!$D$7:$D$1257,MATCH(B150,Historical!$B$7:$B$1281,0))-1)*100)</f>
        <v>3.8314176245210829</v>
      </c>
      <c r="T150" s="673">
        <f>IF(INDEX(Historical!$F$7:$F$1250,MATCH(B150,Historical!$B$7:$B$1281,0))=0,"n/a",((INDEX(Historical!$C$7:$C$1259,MATCH(B150,Historical!$B$7:$B$1281,0))/INDEX(Historical!$F$7:$F$1250,MATCH(B150,Historical!$B$7:$B$1281,0)))^(1/3)-1)*100)</f>
        <v>35.888231037281784</v>
      </c>
      <c r="U150" s="673">
        <f>IF(INDEX(Historical!$H$7:$H$1250,MATCH(B150,Historical!$B$7:$B$1281,0))=0,"n/a",((INDEX(Historical!$C$7:$C$1259,MATCH(B150,Historical!$B$7:$B$1281,0))/INDEX(Historical!$H$7:$H$1250,MATCH(B150,Historical!$B$7:$B$1281,0)))^(1/5)-1)*100)</f>
        <v>27.008003062229726</v>
      </c>
      <c r="V150" s="673">
        <f>IF(INDEX(Historical!$O$7:$O$1250,MATCH(B150,Historical!$B$7:$B$1281,0))=0,"n/a",((INDEX(Historical!$C$7:$C$1259,MATCH(B150,Historical!$B$7:$B$1281,0))/INDEX(Historical!$O$7:$O$1250,MATCH(B150,Historical!$B$7:$B$1281,0)))^(1/10)-1)*100)</f>
        <v>29.775864175558663</v>
      </c>
      <c r="W150" s="674">
        <f t="shared" si="38"/>
        <v>0.90704346658052937</v>
      </c>
      <c r="X150" s="675">
        <f t="shared" si="39"/>
        <v>9.3131045042171454</v>
      </c>
      <c r="Y150" s="843"/>
      <c r="Z150" s="624">
        <f t="shared" si="40"/>
        <v>82.674772036474167</v>
      </c>
      <c r="AA150" s="853">
        <f t="shared" si="41"/>
        <v>21.805471124620059</v>
      </c>
      <c r="AB150" s="854">
        <v>12</v>
      </c>
      <c r="AC150" s="833">
        <v>3.29</v>
      </c>
      <c r="AD150" s="833" t="s">
        <v>136</v>
      </c>
      <c r="AE150" s="833">
        <v>4.74</v>
      </c>
      <c r="AF150" s="833">
        <v>1.31</v>
      </c>
      <c r="AG150" s="833">
        <v>6.1</v>
      </c>
      <c r="AH150" s="833">
        <v>-58.4</v>
      </c>
      <c r="AI150" s="833">
        <v>-4.12</v>
      </c>
      <c r="AJ150" s="833">
        <v>2.9000000000000004</v>
      </c>
      <c r="AK150" s="833">
        <v>-10.7</v>
      </c>
      <c r="AL150" s="845">
        <v>9920</v>
      </c>
      <c r="AM150" s="839">
        <v>0.3</v>
      </c>
      <c r="AN150" s="833">
        <v>0.38</v>
      </c>
      <c r="AO150" s="711">
        <f t="shared" si="42"/>
        <v>8.9940011319224631</v>
      </c>
      <c r="AP150" s="712">
        <f t="shared" si="43"/>
        <v>30.799472256542522</v>
      </c>
      <c r="AQ150" s="855">
        <f t="shared" si="44"/>
        <v>12.674885643513267</v>
      </c>
      <c r="AR150" s="624">
        <f>INDEX(Historical!$C$7:$C$1259,MATCH(B150,Historical!$B$7:$B$1281,0))*IF(AH150="n/a",1.03,IF(AH150&lt;0,1.01,IF(AH150&gt;10,1.1,(1+AH150/100))))</f>
        <v>2.7370999999999999</v>
      </c>
      <c r="AS150" s="853">
        <f t="shared" si="45"/>
        <v>2.7644709999999999</v>
      </c>
      <c r="AT150" s="853">
        <f t="shared" si="49"/>
        <v>2.79211571</v>
      </c>
      <c r="AU150" s="853">
        <f t="shared" si="49"/>
        <v>2.8200368671000002</v>
      </c>
      <c r="AV150" s="853">
        <f t="shared" si="49"/>
        <v>2.8482372357710002</v>
      </c>
      <c r="AW150" s="624">
        <f t="shared" si="46"/>
        <v>13.961960812871</v>
      </c>
      <c r="AX150" s="719">
        <f t="shared" si="47"/>
        <v>19.46189129198634</v>
      </c>
      <c r="AY150" s="900">
        <v>1.64</v>
      </c>
      <c r="AZ150" s="839">
        <v>178.06</v>
      </c>
      <c r="BA150" s="839">
        <v>-2.7</v>
      </c>
      <c r="BB150" s="839">
        <v>8.49</v>
      </c>
      <c r="BC150" s="839">
        <v>43.89</v>
      </c>
      <c r="BE150" s="597">
        <v>2010</v>
      </c>
      <c r="BF150" s="865">
        <f t="shared" si="48"/>
        <v>0</v>
      </c>
      <c r="BG150" s="849">
        <v>0.6</v>
      </c>
    </row>
    <row r="151" spans="1:59" s="517" customFormat="1" ht="11.25" customHeight="1" x14ac:dyDescent="0.2">
      <c r="A151" s="838" t="s">
        <v>516</v>
      </c>
      <c r="B151" s="842" t="s">
        <v>517</v>
      </c>
      <c r="C151" s="898" t="s">
        <v>4276</v>
      </c>
      <c r="D151" s="898" t="s">
        <v>518</v>
      </c>
      <c r="E151" s="705">
        <v>14</v>
      </c>
      <c r="F151" s="1153">
        <v>266</v>
      </c>
      <c r="G151" s="1153" t="s">
        <v>106</v>
      </c>
      <c r="H151" s="1153" t="s">
        <v>106</v>
      </c>
      <c r="I151" s="841">
        <v>54.11</v>
      </c>
      <c r="J151" s="624">
        <f t="shared" si="35"/>
        <v>1.8480872297172428</v>
      </c>
      <c r="K151" s="844">
        <v>0.25</v>
      </c>
      <c r="L151" s="854">
        <v>4</v>
      </c>
      <c r="M151" s="615">
        <f t="shared" si="36"/>
        <v>1</v>
      </c>
      <c r="N151" s="837" t="s">
        <v>409</v>
      </c>
      <c r="O151" s="706">
        <v>0.23</v>
      </c>
      <c r="P151" s="606">
        <v>44292</v>
      </c>
      <c r="Q151" s="606">
        <v>44314</v>
      </c>
      <c r="R151" s="615">
        <f t="shared" si="37"/>
        <v>8.6956521739130395</v>
      </c>
      <c r="S151" s="673">
        <f>IF(INDEX(Historical!$D$7:$D$1257,MATCH(B151,Historical!$B$7:$B$1281,0))=0,"n/a",(INDEX(Historical!$C$7:$C$1259,MATCH(B151,Historical!$B$7:$B$1281,0))/INDEX(Historical!$D$7:$D$1257,MATCH(B151,Historical!$B$7:$B$1281,0))-1)*100)</f>
        <v>9.7560975609756184</v>
      </c>
      <c r="T151" s="673">
        <f>IF(INDEX(Historical!$F$7:$F$1250,MATCH(B151,Historical!$B$7:$B$1281,0))=0,"n/a",((INDEX(Historical!$C$7:$C$1259,MATCH(B151,Historical!$B$7:$B$1281,0))/INDEX(Historical!$F$7:$F$1250,MATCH(B151,Historical!$B$7:$B$1281,0)))^(1/3)-1)*100)</f>
        <v>13.842447691670245</v>
      </c>
      <c r="U151" s="673">
        <f>IF(INDEX(Historical!$H$7:$H$1250,MATCH(B151,Historical!$B$7:$B$1281,0))=0,"n/a",((INDEX(Historical!$C$7:$C$1259,MATCH(B151,Historical!$B$7:$B$1281,0))/INDEX(Historical!$H$7:$H$1250,MATCH(B151,Historical!$B$7:$B$1281,0)))^(1/5)-1)*100)</f>
        <v>13.045577778664775</v>
      </c>
      <c r="V151" s="673">
        <f>IF(INDEX(Historical!$O$7:$O$1250,MATCH(B151,Historical!$B$7:$B$1281,0))=0,"n/a",((INDEX(Historical!$C$7:$C$1259,MATCH(B151,Historical!$B$7:$B$1281,0))/INDEX(Historical!$O$7:$O$1250,MATCH(B151,Historical!$B$7:$B$1281,0)))^(1/10)-1)*100)</f>
        <v>16.82852425662049</v>
      </c>
      <c r="W151" s="674">
        <f t="shared" si="38"/>
        <v>0.775206285455038</v>
      </c>
      <c r="X151" s="675">
        <f t="shared" si="39"/>
        <v>1.8636539683806819</v>
      </c>
      <c r="Y151" s="634"/>
      <c r="Z151" s="624">
        <f t="shared" si="40"/>
        <v>43.859649122807021</v>
      </c>
      <c r="AA151" s="853">
        <f t="shared" si="41"/>
        <v>23.73245614035088</v>
      </c>
      <c r="AB151" s="854">
        <v>12</v>
      </c>
      <c r="AC151" s="833">
        <v>2.2799999999999998</v>
      </c>
      <c r="AD151" s="833">
        <v>1.66</v>
      </c>
      <c r="AE151" s="833">
        <v>2.48</v>
      </c>
      <c r="AF151" s="833">
        <v>2.79</v>
      </c>
      <c r="AG151" s="833">
        <v>12.3</v>
      </c>
      <c r="AH151" s="833">
        <v>-19.600000000000001</v>
      </c>
      <c r="AI151" s="833">
        <v>27.43</v>
      </c>
      <c r="AJ151" s="833">
        <v>7.0000000000000009</v>
      </c>
      <c r="AK151" s="833">
        <v>14.57</v>
      </c>
      <c r="AL151" s="845">
        <v>256959.99999999997</v>
      </c>
      <c r="AM151" s="839">
        <v>0.1</v>
      </c>
      <c r="AN151" s="833">
        <v>1.21</v>
      </c>
      <c r="AO151" s="711">
        <f t="shared" si="42"/>
        <v>-8.838791131968863</v>
      </c>
      <c r="AP151" s="712">
        <f t="shared" si="43"/>
        <v>14.893665008382017</v>
      </c>
      <c r="AQ151" s="855">
        <f t="shared" si="44"/>
        <v>71.546628104533426</v>
      </c>
      <c r="AR151" s="624">
        <f>INDEX(Historical!$C$7:$C$1259,MATCH(B151,Historical!$B$7:$B$1281,0))*IF(AH151="n/a",1.03,IF(AH151&lt;0,1.01,IF(AH151&gt;10,1.1,(1+AH151/100))))</f>
        <v>0.90900000000000003</v>
      </c>
      <c r="AS151" s="853">
        <f t="shared" si="45"/>
        <v>0.99990000000000012</v>
      </c>
      <c r="AT151" s="853">
        <f t="shared" si="49"/>
        <v>1.0998900000000003</v>
      </c>
      <c r="AU151" s="853">
        <f t="shared" si="49"/>
        <v>1.2098790000000004</v>
      </c>
      <c r="AV151" s="853">
        <f t="shared" si="49"/>
        <v>1.3308669000000004</v>
      </c>
      <c r="AW151" s="624">
        <f t="shared" si="46"/>
        <v>5.5495359000000004</v>
      </c>
      <c r="AX151" s="719">
        <f t="shared" si="47"/>
        <v>10.256026427647386</v>
      </c>
      <c r="AY151" s="900">
        <v>1.06</v>
      </c>
      <c r="AZ151" s="839">
        <v>68.83</v>
      </c>
      <c r="BA151" s="839">
        <v>-7.64</v>
      </c>
      <c r="BB151" s="839">
        <v>1.51</v>
      </c>
      <c r="BC151" s="839">
        <v>14.08</v>
      </c>
      <c r="BD151" s="874"/>
      <c r="BE151" s="597">
        <v>2008</v>
      </c>
      <c r="BF151" s="865">
        <f t="shared" si="48"/>
        <v>1</v>
      </c>
      <c r="BG151" s="849">
        <v>3.9</v>
      </c>
    </row>
    <row r="152" spans="1:59" ht="11.25" customHeight="1" x14ac:dyDescent="0.2">
      <c r="A152" s="831" t="s">
        <v>1066</v>
      </c>
      <c r="B152" s="842" t="s">
        <v>1067</v>
      </c>
      <c r="C152" s="898" t="s">
        <v>108</v>
      </c>
      <c r="D152" s="898" t="s">
        <v>4268</v>
      </c>
      <c r="E152" s="705">
        <v>11</v>
      </c>
      <c r="F152" s="1153">
        <v>368</v>
      </c>
      <c r="G152" s="1153" t="s">
        <v>106</v>
      </c>
      <c r="H152" s="1153" t="s">
        <v>106</v>
      </c>
      <c r="I152" s="841">
        <v>204.23</v>
      </c>
      <c r="J152" s="624">
        <f t="shared" si="35"/>
        <v>1.7627185036478481</v>
      </c>
      <c r="K152" s="844">
        <v>0.9</v>
      </c>
      <c r="L152" s="854">
        <v>4</v>
      </c>
      <c r="M152" s="615">
        <f t="shared" si="36"/>
        <v>3.6</v>
      </c>
      <c r="N152" s="837" t="s">
        <v>3917</v>
      </c>
      <c r="O152" s="706">
        <v>0.85</v>
      </c>
      <c r="P152" s="606">
        <v>44264</v>
      </c>
      <c r="Q152" s="606">
        <v>44280</v>
      </c>
      <c r="R152" s="615">
        <f t="shared" si="37"/>
        <v>5.8823529411764763</v>
      </c>
      <c r="S152" s="673">
        <f>IF(INDEX(Historical!$D$7:$D$1257,MATCH(B152,Historical!$B$7:$B$1281,0))=0,"n/a",(INDEX(Historical!$C$7:$C$1259,MATCH(B152,Historical!$B$7:$B$1281,0))/INDEX(Historical!$D$7:$D$1257,MATCH(B152,Historical!$B$7:$B$1281,0))-1)*100)</f>
        <v>13.33333333333333</v>
      </c>
      <c r="T152" s="673">
        <f>IF(INDEX(Historical!$F$7:$F$1250,MATCH(B152,Historical!$B$7:$B$1281,0))=0,"n/a",((INDEX(Historical!$C$7:$C$1259,MATCH(B152,Historical!$B$7:$B$1281,0))/INDEX(Historical!$F$7:$F$1250,MATCH(B152,Historical!$B$7:$B$1281,0)))^(1/3)-1)*100)</f>
        <v>8.799023312682186</v>
      </c>
      <c r="U152" s="673">
        <f>IF(INDEX(Historical!$H$7:$H$1250,MATCH(B152,Historical!$B$7:$B$1281,0))=0,"n/a",((INDEX(Historical!$C$7:$C$1259,MATCH(B152,Historical!$B$7:$B$1281,0))/INDEX(Historical!$H$7:$H$1250,MATCH(B152,Historical!$B$7:$B$1281,0)))^(1/5)-1)*100)</f>
        <v>11.196158593857874</v>
      </c>
      <c r="V152" s="673">
        <f>IF(INDEX(Historical!$O$7:$O$1250,MATCH(B152,Historical!$B$7:$B$1281,0))=0,"n/a",((INDEX(Historical!$C$7:$C$1259,MATCH(B152,Historical!$B$7:$B$1281,0))/INDEX(Historical!$O$7:$O$1250,MATCH(B152,Historical!$B$7:$B$1281,0)))^(1/10)-1)*100)</f>
        <v>13.964373915972295</v>
      </c>
      <c r="W152" s="674">
        <f t="shared" si="38"/>
        <v>0.80176588375736857</v>
      </c>
      <c r="X152" s="675">
        <f t="shared" si="39"/>
        <v>1.1542431540059663</v>
      </c>
      <c r="Y152" s="638"/>
      <c r="Z152" s="624">
        <f t="shared" si="40"/>
        <v>61.32879045996593</v>
      </c>
      <c r="AA152" s="853">
        <f t="shared" si="41"/>
        <v>34.792163543441227</v>
      </c>
      <c r="AB152" s="854">
        <v>12</v>
      </c>
      <c r="AC152" s="833">
        <v>5.87</v>
      </c>
      <c r="AD152" s="833">
        <v>7.59</v>
      </c>
      <c r="AE152" s="833">
        <v>14.84</v>
      </c>
      <c r="AF152" s="833">
        <v>2.79</v>
      </c>
      <c r="AG152" s="833">
        <v>7.9</v>
      </c>
      <c r="AH152" s="833">
        <v>-0.6</v>
      </c>
      <c r="AI152" s="833">
        <v>8.34</v>
      </c>
      <c r="AJ152" s="833">
        <v>9.7000000000000011</v>
      </c>
      <c r="AK152" s="833">
        <v>4.5999999999999996</v>
      </c>
      <c r="AL152" s="845">
        <v>72460</v>
      </c>
      <c r="AM152" s="839">
        <v>0.2</v>
      </c>
      <c r="AN152" s="833">
        <v>0.13</v>
      </c>
      <c r="AO152" s="711">
        <f t="shared" si="42"/>
        <v>-21.833286445935506</v>
      </c>
      <c r="AP152" s="712">
        <f t="shared" si="43"/>
        <v>12.958877097505722</v>
      </c>
      <c r="AQ152" s="855">
        <f t="shared" si="44"/>
        <v>107.70720448233644</v>
      </c>
      <c r="AR152" s="624">
        <f>INDEX(Historical!$C$7:$C$1259,MATCH(B152,Historical!$B$7:$B$1281,0))*IF(AH152="n/a",1.03,IF(AH152&lt;0,1.01,IF(AH152&gt;10,1.1,(1+AH152/100))))</f>
        <v>3.4339999999999997</v>
      </c>
      <c r="AS152" s="853">
        <f t="shared" si="45"/>
        <v>3.7203955999999994</v>
      </c>
      <c r="AT152" s="853">
        <f t="shared" si="49"/>
        <v>3.8915337975999993</v>
      </c>
      <c r="AU152" s="853">
        <f t="shared" si="49"/>
        <v>4.0705443522895992</v>
      </c>
      <c r="AV152" s="853">
        <f t="shared" si="49"/>
        <v>4.2577893924949208</v>
      </c>
      <c r="AW152" s="624">
        <f t="shared" si="46"/>
        <v>19.374263142384518</v>
      </c>
      <c r="AX152" s="719">
        <f t="shared" si="47"/>
        <v>9.4864922598954688</v>
      </c>
      <c r="AY152" s="900">
        <v>0.48</v>
      </c>
      <c r="AZ152" s="839">
        <v>40.99</v>
      </c>
      <c r="BA152" s="839">
        <v>-5.7799999999999994</v>
      </c>
      <c r="BB152" s="839">
        <v>3.4000000000000004</v>
      </c>
      <c r="BC152" s="839">
        <v>16</v>
      </c>
      <c r="BE152" s="597">
        <v>2011</v>
      </c>
      <c r="BF152" s="865">
        <f t="shared" si="48"/>
        <v>0</v>
      </c>
      <c r="BG152" s="849">
        <v>1.7000000000000002</v>
      </c>
    </row>
    <row r="153" spans="1:59" ht="11.25" customHeight="1" x14ac:dyDescent="0.2">
      <c r="A153" s="838" t="s">
        <v>530</v>
      </c>
      <c r="B153" s="842" t="s">
        <v>531</v>
      </c>
      <c r="C153" s="898" t="s">
        <v>112</v>
      </c>
      <c r="D153" s="898" t="s">
        <v>211</v>
      </c>
      <c r="E153" s="705">
        <v>15</v>
      </c>
      <c r="F153" s="1153">
        <v>256</v>
      </c>
      <c r="G153" s="1125" t="s">
        <v>37</v>
      </c>
      <c r="H153" s="1125" t="s">
        <v>37</v>
      </c>
      <c r="I153" s="841">
        <v>259.11</v>
      </c>
      <c r="J153" s="624">
        <f t="shared" si="35"/>
        <v>2.0840569642236888</v>
      </c>
      <c r="K153" s="844">
        <v>1.35</v>
      </c>
      <c r="L153" s="854">
        <v>4</v>
      </c>
      <c r="M153" s="615">
        <f t="shared" si="36"/>
        <v>5.4</v>
      </c>
      <c r="N153" s="837" t="s">
        <v>119</v>
      </c>
      <c r="O153" s="706">
        <v>1.3109999999999999</v>
      </c>
      <c r="P153" s="606">
        <v>44154</v>
      </c>
      <c r="Q153" s="606">
        <v>44168</v>
      </c>
      <c r="R153" s="615">
        <f t="shared" si="37"/>
        <v>2.9748283752860525</v>
      </c>
      <c r="S153" s="673">
        <f>IF(INDEX(Historical!$D$7:$D$1257,MATCH(B153,Historical!$B$7:$B$1281,0))=0,"n/a",(INDEX(Historical!$C$7:$C$1259,MATCH(B153,Historical!$B$7:$B$1281,0))/INDEX(Historical!$D$7:$D$1257,MATCH(B153,Historical!$B$7:$B$1281,0))-1)*100)</f>
        <v>7.7723378212974259</v>
      </c>
      <c r="T153" s="673">
        <f>IF(INDEX(Historical!$F$7:$F$1250,MATCH(B153,Historical!$B$7:$B$1281,0))=0,"n/a",((INDEX(Historical!$C$7:$C$1259,MATCH(B153,Historical!$B$7:$B$1281,0))/INDEX(Historical!$F$7:$F$1250,MATCH(B153,Historical!$B$7:$B$1281,0)))^(1/3)-1)*100)</f>
        <v>7.8614294681622399</v>
      </c>
      <c r="U153" s="673">
        <f>IF(INDEX(Historical!$H$7:$H$1250,MATCH(B153,Historical!$B$7:$B$1281,0))=0,"n/a",((INDEX(Historical!$C$7:$C$1259,MATCH(B153,Historical!$B$7:$B$1281,0))/INDEX(Historical!$H$7:$H$1250,MATCH(B153,Historical!$B$7:$B$1281,0)))^(1/5)-1)*100)</f>
        <v>8.5212278389320328</v>
      </c>
      <c r="V153" s="673">
        <f>IF(INDEX(Historical!$O$7:$O$1250,MATCH(B153,Historical!$B$7:$B$1281,0))=0,"n/a",((INDEX(Historical!$C$7:$C$1259,MATCH(B153,Historical!$B$7:$B$1281,0))/INDEX(Historical!$O$7:$O$1250,MATCH(B153,Historical!$B$7:$B$1281,0)))^(1/10)-1)*100)</f>
        <v>19.698099718312644</v>
      </c>
      <c r="W153" s="674">
        <f t="shared" si="38"/>
        <v>0.43259136468936349</v>
      </c>
      <c r="X153" s="675">
        <f t="shared" si="39"/>
        <v>0.95744133021708233</v>
      </c>
      <c r="Y153" s="842"/>
      <c r="Z153" s="624">
        <f t="shared" si="40"/>
        <v>45</v>
      </c>
      <c r="AA153" s="853">
        <f t="shared" si="41"/>
        <v>21.592500000000001</v>
      </c>
      <c r="AB153" s="854">
        <v>12</v>
      </c>
      <c r="AC153" s="833">
        <v>12</v>
      </c>
      <c r="AD153" s="833">
        <v>1.47</v>
      </c>
      <c r="AE153" s="833">
        <v>1.95</v>
      </c>
      <c r="AF153" s="833">
        <v>4.83</v>
      </c>
      <c r="AG153" s="833">
        <v>23.799999999999997</v>
      </c>
      <c r="AH153" s="833">
        <v>-17.100000000000001</v>
      </c>
      <c r="AI153" s="833">
        <v>16.809999999999999</v>
      </c>
      <c r="AJ153" s="833">
        <v>8.9</v>
      </c>
      <c r="AK153" s="833">
        <v>14.979999999999999</v>
      </c>
      <c r="AL153" s="845">
        <v>38730</v>
      </c>
      <c r="AM153" s="839">
        <v>0.2</v>
      </c>
      <c r="AN153" s="833">
        <v>0.52</v>
      </c>
      <c r="AO153" s="711">
        <f t="shared" si="42"/>
        <v>-10.987215196844279</v>
      </c>
      <c r="AP153" s="712">
        <f t="shared" si="43"/>
        <v>10.605284803155723</v>
      </c>
      <c r="AQ153" s="855">
        <f t="shared" si="44"/>
        <v>115.29491401331336</v>
      </c>
      <c r="AR153" s="624">
        <f>INDEX(Historical!$C$7:$C$1259,MATCH(B153,Historical!$B$7:$B$1281,0))*IF(AH153="n/a",1.03,IF(AH153&lt;0,1.01,IF(AH153&gt;10,1.1,(1+AH153/100))))</f>
        <v>5.3358300000000005</v>
      </c>
      <c r="AS153" s="853">
        <f t="shared" si="45"/>
        <v>5.8694130000000007</v>
      </c>
      <c r="AT153" s="853">
        <f t="shared" si="49"/>
        <v>6.456354300000001</v>
      </c>
      <c r="AU153" s="853">
        <f t="shared" si="49"/>
        <v>7.1019897300000014</v>
      </c>
      <c r="AV153" s="853">
        <f t="shared" si="49"/>
        <v>7.8121887030000021</v>
      </c>
      <c r="AW153" s="624">
        <f t="shared" si="46"/>
        <v>32.575775733000008</v>
      </c>
      <c r="AX153" s="719">
        <f t="shared" si="47"/>
        <v>12.572180052101425</v>
      </c>
      <c r="AY153" s="900">
        <v>1.1100000000000001</v>
      </c>
      <c r="AZ153" s="839">
        <v>103.54</v>
      </c>
      <c r="BA153" s="839">
        <v>-6.49</v>
      </c>
      <c r="BB153" s="839">
        <v>2.56</v>
      </c>
      <c r="BC153" s="839">
        <v>17.36</v>
      </c>
      <c r="BE153" s="597">
        <v>2006</v>
      </c>
      <c r="BF153" s="865">
        <f t="shared" si="48"/>
        <v>1</v>
      </c>
      <c r="BG153" s="849">
        <v>8.5</v>
      </c>
    </row>
    <row r="154" spans="1:59" ht="11.25" customHeight="1" x14ac:dyDescent="0.2">
      <c r="A154" s="838" t="s">
        <v>510</v>
      </c>
      <c r="B154" s="842" t="s">
        <v>511</v>
      </c>
      <c r="C154" s="898" t="s">
        <v>131</v>
      </c>
      <c r="D154" s="898" t="s">
        <v>4262</v>
      </c>
      <c r="E154" s="705">
        <v>15</v>
      </c>
      <c r="F154" s="1153">
        <v>257</v>
      </c>
      <c r="G154" s="1126" t="s">
        <v>37</v>
      </c>
      <c r="H154" s="1126" t="s">
        <v>37</v>
      </c>
      <c r="I154" s="841">
        <v>61.22</v>
      </c>
      <c r="J154" s="624">
        <f t="shared" si="35"/>
        <v>2.8422084286180986</v>
      </c>
      <c r="K154" s="844">
        <v>0.435</v>
      </c>
      <c r="L154" s="854">
        <v>4</v>
      </c>
      <c r="M154" s="615">
        <f t="shared" si="36"/>
        <v>1.74</v>
      </c>
      <c r="N154" s="837" t="s">
        <v>512</v>
      </c>
      <c r="O154" s="706">
        <v>0.40749999999999997</v>
      </c>
      <c r="P154" s="606">
        <v>44231</v>
      </c>
      <c r="Q154" s="606">
        <v>44253</v>
      </c>
      <c r="R154" s="615">
        <f t="shared" si="37"/>
        <v>6.7484662576687189</v>
      </c>
      <c r="S154" s="673">
        <f>IF(INDEX(Historical!$D$7:$D$1257,MATCH(B154,Historical!$B$7:$B$1281,0))=0,"n/a",(INDEX(Historical!$C$7:$C$1259,MATCH(B154,Historical!$B$7:$B$1281,0))/INDEX(Historical!$D$7:$D$1257,MATCH(B154,Historical!$B$7:$B$1281,0))-1)*100)</f>
        <v>6.5359477124182996</v>
      </c>
      <c r="T154" s="673">
        <f>IF(INDEX(Historical!$F$7:$F$1250,MATCH(B154,Historical!$B$7:$B$1281,0))=0,"n/a",((INDEX(Historical!$C$7:$C$1259,MATCH(B154,Historical!$B$7:$B$1281,0))/INDEX(Historical!$F$7:$F$1250,MATCH(B154,Historical!$B$7:$B$1281,0)))^(1/3)-1)*100)</f>
        <v>7.0151639432424417</v>
      </c>
      <c r="U154" s="673">
        <f>IF(INDEX(Historical!$H$7:$H$1250,MATCH(B154,Historical!$B$7:$B$1281,0))=0,"n/a",((INDEX(Historical!$C$7:$C$1259,MATCH(B154,Historical!$B$7:$B$1281,0))/INDEX(Historical!$H$7:$H$1250,MATCH(B154,Historical!$B$7:$B$1281,0)))^(1/5)-1)*100)</f>
        <v>7.0399562793338921</v>
      </c>
      <c r="V154" s="673">
        <f>IF(INDEX(Historical!$O$7:$O$1250,MATCH(B154,Historical!$B$7:$B$1281,0))=0,"n/a",((INDEX(Historical!$C$7:$C$1259,MATCH(B154,Historical!$B$7:$B$1281,0))/INDEX(Historical!$O$7:$O$1250,MATCH(B154,Historical!$B$7:$B$1281,0)))^(1/10)-1)*100)</f>
        <v>9.4622490047217447</v>
      </c>
      <c r="W154" s="674">
        <f t="shared" si="38"/>
        <v>0.74400454646890957</v>
      </c>
      <c r="X154" s="675">
        <f t="shared" si="39"/>
        <v>1.1932129287006599</v>
      </c>
      <c r="Y154" s="842"/>
      <c r="Z154" s="624">
        <f t="shared" si="40"/>
        <v>69.047619047619051</v>
      </c>
      <c r="AA154" s="853">
        <f t="shared" si="41"/>
        <v>24.293650793650794</v>
      </c>
      <c r="AB154" s="854">
        <v>12</v>
      </c>
      <c r="AC154" s="833">
        <v>2.52</v>
      </c>
      <c r="AD154" s="833">
        <v>3.37</v>
      </c>
      <c r="AE154" s="833">
        <v>2.65</v>
      </c>
      <c r="AF154" s="833">
        <v>3.17</v>
      </c>
      <c r="AG154" s="833">
        <v>14.2</v>
      </c>
      <c r="AH154" s="833">
        <v>10.199999999999999</v>
      </c>
      <c r="AI154" s="833">
        <v>7.26</v>
      </c>
      <c r="AJ154" s="833">
        <v>5.8999999999999995</v>
      </c>
      <c r="AK154" s="833">
        <v>7.1999999999999993</v>
      </c>
      <c r="AL154" s="845">
        <v>17680</v>
      </c>
      <c r="AM154" s="839">
        <v>0.2</v>
      </c>
      <c r="AN154" s="833">
        <v>2.76</v>
      </c>
      <c r="AO154" s="711">
        <f t="shared" si="42"/>
        <v>-14.411486085698805</v>
      </c>
      <c r="AP154" s="712">
        <f t="shared" si="43"/>
        <v>9.8821647079519899</v>
      </c>
      <c r="AQ154" s="855">
        <f t="shared" si="44"/>
        <v>85.005553088877164</v>
      </c>
      <c r="AR154" s="624">
        <f>INDEX(Historical!$C$7:$C$1259,MATCH(B154,Historical!$B$7:$B$1281,0))*IF(AH154="n/a",1.03,IF(AH154&lt;0,1.01,IF(AH154&gt;10,1.1,(1+AH154/100))))</f>
        <v>1.7929999999999999</v>
      </c>
      <c r="AS154" s="853">
        <f t="shared" si="45"/>
        <v>1.9231718</v>
      </c>
      <c r="AT154" s="853">
        <f t="shared" si="49"/>
        <v>2.0616401696</v>
      </c>
      <c r="AU154" s="853">
        <f t="shared" si="49"/>
        <v>2.2100782618112</v>
      </c>
      <c r="AV154" s="853">
        <f t="shared" si="49"/>
        <v>2.3692038966616065</v>
      </c>
      <c r="AW154" s="624">
        <f t="shared" si="46"/>
        <v>10.357094128072806</v>
      </c>
      <c r="AX154" s="719">
        <f t="shared" si="47"/>
        <v>16.917827716551464</v>
      </c>
      <c r="AY154" s="900">
        <v>0.14000000000000001</v>
      </c>
      <c r="AZ154" s="839">
        <v>16.939999999999998</v>
      </c>
      <c r="BA154" s="839">
        <v>-9.94</v>
      </c>
      <c r="BB154" s="839">
        <v>6.9099999999999993</v>
      </c>
      <c r="BC154" s="839">
        <v>1.53</v>
      </c>
      <c r="BE154" s="597">
        <v>2007</v>
      </c>
      <c r="BF154" s="865">
        <f t="shared" si="48"/>
        <v>1</v>
      </c>
      <c r="BG154" s="849">
        <v>2.6</v>
      </c>
    </row>
    <row r="155" spans="1:59" s="744" customFormat="1" ht="11.25" customHeight="1" x14ac:dyDescent="0.2">
      <c r="A155" s="895" t="s">
        <v>4655</v>
      </c>
      <c r="B155" s="751" t="s">
        <v>4645</v>
      </c>
      <c r="C155" s="898" t="s">
        <v>108</v>
      </c>
      <c r="D155" s="898" t="s">
        <v>118</v>
      </c>
      <c r="E155" s="727">
        <v>5</v>
      </c>
      <c r="F155" s="1153">
        <v>735</v>
      </c>
      <c r="G155" s="1152" t="s">
        <v>106</v>
      </c>
      <c r="H155" s="1152" t="s">
        <v>106</v>
      </c>
      <c r="I155" s="728">
        <v>44.63</v>
      </c>
      <c r="J155" s="729">
        <f t="shared" si="35"/>
        <v>3.4057808648890879</v>
      </c>
      <c r="K155" s="730">
        <v>0.38</v>
      </c>
      <c r="L155" s="731">
        <v>4</v>
      </c>
      <c r="M155" s="732">
        <f t="shared" si="36"/>
        <v>1.52</v>
      </c>
      <c r="N155" s="733" t="s">
        <v>294</v>
      </c>
      <c r="O155" s="734">
        <v>0.37</v>
      </c>
      <c r="P155" s="1122">
        <v>44246</v>
      </c>
      <c r="Q155" s="1122">
        <v>44266</v>
      </c>
      <c r="R155" s="732">
        <f t="shared" si="37"/>
        <v>2.7027027027027053</v>
      </c>
      <c r="S155" s="673">
        <f>IF(INDEX(Historical!$D$7:$D$1257,MATCH(B155,Historical!$B$7:$B$1281,0))=0,"n/a",(INDEX(Historical!$C$7:$C$1259,MATCH(B155,Historical!$B$7:$B$1281,0))/INDEX(Historical!$D$7:$D$1257,MATCH(B155,Historical!$B$7:$B$1281,0))-1)*100)</f>
        <v>5.7142857142857162</v>
      </c>
      <c r="T155" s="673">
        <f>IF(INDEX(Historical!$F$7:$F$1250,MATCH(B155,Historical!$B$7:$B$1281,0))=0,"n/a",((INDEX(Historical!$C$7:$C$1259,MATCH(B155,Historical!$B$7:$B$1281,0))/INDEX(Historical!$F$7:$F$1250,MATCH(B155,Historical!$B$7:$B$1281,0)))^(1/3)-1)*100)</f>
        <v>10.396764017603722</v>
      </c>
      <c r="U155" s="673">
        <f>IF(INDEX(Historical!$H$7:$H$1250,MATCH(B155,Historical!$B$7:$B$1281,0))=0,"n/a",((INDEX(Historical!$C$7:$C$1259,MATCH(B155,Historical!$B$7:$B$1281,0))/INDEX(Historical!$H$7:$H$1250,MATCH(B155,Historical!$B$7:$B$1281,0)))^(1/5)-1)*100)</f>
        <v>8.1564298323768547</v>
      </c>
      <c r="V155" s="673" t="str">
        <f>IF(INDEX(Historical!$O$7:$O$1250,MATCH(B155,Historical!$B$7:$B$1281,0))=0,"n/a",((INDEX(Historical!$C$7:$C$1259,MATCH(B155,Historical!$B$7:$B$1281,0))/INDEX(Historical!$O$7:$O$1250,MATCH(B155,Historical!$B$7:$B$1281,0)))^(1/10)-1)*100)</f>
        <v>n/a</v>
      </c>
      <c r="W155" s="674" t="str">
        <f t="shared" si="38"/>
        <v>n/a</v>
      </c>
      <c r="X155" s="675">
        <f t="shared" si="39"/>
        <v>1.1022202476184939</v>
      </c>
      <c r="Y155" s="899"/>
      <c r="Z155" s="729">
        <f t="shared" si="40"/>
        <v>60.079051383399218</v>
      </c>
      <c r="AA155" s="736">
        <f t="shared" si="41"/>
        <v>17.640316205533598</v>
      </c>
      <c r="AB155" s="731">
        <v>12</v>
      </c>
      <c r="AC155" s="737">
        <v>2.5299999999999998</v>
      </c>
      <c r="AD155" s="737">
        <v>3.63</v>
      </c>
      <c r="AE155" s="737">
        <v>1.1499999999999999</v>
      </c>
      <c r="AF155" s="737">
        <v>0.98</v>
      </c>
      <c r="AG155" s="737">
        <v>5.8999999999999995</v>
      </c>
      <c r="AH155" s="737">
        <v>-31</v>
      </c>
      <c r="AI155" s="737">
        <v>8.5</v>
      </c>
      <c r="AJ155" s="737">
        <v>7.3999999999999995</v>
      </c>
      <c r="AK155" s="737">
        <v>5</v>
      </c>
      <c r="AL155" s="738">
        <v>12390</v>
      </c>
      <c r="AM155" s="739">
        <v>0.4</v>
      </c>
      <c r="AN155" s="737">
        <v>0.22</v>
      </c>
      <c r="AO155" s="740">
        <f t="shared" si="42"/>
        <v>-6.0781055082676545</v>
      </c>
      <c r="AP155" s="741">
        <f t="shared" si="43"/>
        <v>11.562210697265943</v>
      </c>
      <c r="AQ155" s="742">
        <f t="shared" si="44"/>
        <v>-12.345349666564442</v>
      </c>
      <c r="AR155" s="624">
        <f>INDEX(Historical!$C$7:$C$1259,MATCH(B155,Historical!$B$7:$B$1281,0))*IF(AH155="n/a",1.03,IF(AH155&lt;0,1.01,IF(AH155&gt;10,1.1,(1+AH155/100))))</f>
        <v>1.4947999999999999</v>
      </c>
      <c r="AS155" s="736">
        <f t="shared" si="45"/>
        <v>1.6218579999999998</v>
      </c>
      <c r="AT155" s="736">
        <f t="shared" si="49"/>
        <v>1.7029508999999998</v>
      </c>
      <c r="AU155" s="736">
        <f t="shared" si="49"/>
        <v>1.7880984449999999</v>
      </c>
      <c r="AV155" s="736">
        <f t="shared" si="49"/>
        <v>1.8775033672500001</v>
      </c>
      <c r="AW155" s="729">
        <f t="shared" si="46"/>
        <v>8.4852107122499998</v>
      </c>
      <c r="AX155" s="743">
        <f t="shared" si="47"/>
        <v>19.012347551534841</v>
      </c>
      <c r="AY155" s="901">
        <v>0.82</v>
      </c>
      <c r="AZ155" s="739">
        <v>80.320000000000007</v>
      </c>
      <c r="BA155" s="739">
        <v>-6.419999999999999</v>
      </c>
      <c r="BB155" s="739">
        <v>4.01</v>
      </c>
      <c r="BC155" s="739">
        <v>26</v>
      </c>
      <c r="BD155" s="875"/>
      <c r="BE155" s="597">
        <v>2017</v>
      </c>
      <c r="BF155" s="865">
        <f t="shared" si="48"/>
        <v>0</v>
      </c>
      <c r="BG155" s="793">
        <v>1.0999999999999999</v>
      </c>
    </row>
    <row r="156" spans="1:59" ht="11.25" customHeight="1" x14ac:dyDescent="0.2">
      <c r="A156" s="831" t="s">
        <v>483</v>
      </c>
      <c r="B156" s="842" t="s">
        <v>484</v>
      </c>
      <c r="C156" s="898" t="s">
        <v>112</v>
      </c>
      <c r="D156" s="898" t="s">
        <v>4290</v>
      </c>
      <c r="E156" s="705">
        <v>26</v>
      </c>
      <c r="F156" s="1153">
        <v>134</v>
      </c>
      <c r="G156" s="1124" t="s">
        <v>106</v>
      </c>
      <c r="H156" s="1124" t="s">
        <v>106</v>
      </c>
      <c r="I156" s="841">
        <v>115.98</v>
      </c>
      <c r="J156" s="624">
        <f t="shared" si="35"/>
        <v>1.6554578375581996</v>
      </c>
      <c r="K156" s="851">
        <v>0.48</v>
      </c>
      <c r="L156" s="854">
        <v>4</v>
      </c>
      <c r="M156" s="615">
        <f t="shared" si="36"/>
        <v>1.92</v>
      </c>
      <c r="N156" s="837" t="s">
        <v>151</v>
      </c>
      <c r="O156" s="707">
        <v>0.435</v>
      </c>
      <c r="P156" s="606">
        <v>44264</v>
      </c>
      <c r="Q156" s="606">
        <v>44286</v>
      </c>
      <c r="R156" s="615">
        <f t="shared" si="37"/>
        <v>10.344827586206893</v>
      </c>
      <c r="S156" s="673">
        <f>IF(INDEX(Historical!$D$7:$D$1257,MATCH(B156,Historical!$B$7:$B$1281,0))=0,"n/a",(INDEX(Historical!$C$7:$C$1259,MATCH(B156,Historical!$B$7:$B$1281,0))/INDEX(Historical!$D$7:$D$1257,MATCH(B156,Historical!$B$7:$B$1281,0))-1)*100)</f>
        <v>6.0785767234988963</v>
      </c>
      <c r="T156" s="673">
        <f>IF(INDEX(Historical!$F$7:$F$1250,MATCH(B156,Historical!$B$7:$B$1281,0))=0,"n/a",((INDEX(Historical!$C$7:$C$1259,MATCH(B156,Historical!$B$7:$B$1281,0))/INDEX(Historical!$F$7:$F$1250,MATCH(B156,Historical!$B$7:$B$1281,0)))^(1/3)-1)*100)</f>
        <v>10.393514701190675</v>
      </c>
      <c r="U156" s="673">
        <f>IF(INDEX(Historical!$H$7:$H$1250,MATCH(B156,Historical!$B$7:$B$1281,0))=0,"n/a",((INDEX(Historical!$C$7:$C$1259,MATCH(B156,Historical!$B$7:$B$1281,0))/INDEX(Historical!$H$7:$H$1250,MATCH(B156,Historical!$B$7:$B$1281,0)))^(1/5)-1)*100)</f>
        <v>11.742594154355146</v>
      </c>
      <c r="V156" s="673">
        <f>IF(INDEX(Historical!$O$7:$O$1250,MATCH(B156,Historical!$B$7:$B$1281,0))=0,"n/a",((INDEX(Historical!$C$7:$C$1259,MATCH(B156,Historical!$B$7:$B$1281,0))/INDEX(Historical!$O$7:$O$1250,MATCH(B156,Historical!$B$7:$B$1281,0)))^(1/10)-1)*100)</f>
        <v>12.613490387882042</v>
      </c>
      <c r="W156" s="674">
        <f t="shared" si="38"/>
        <v>0.93095517523336935</v>
      </c>
      <c r="X156" s="675">
        <f t="shared" si="39"/>
        <v>6.5236634190861933</v>
      </c>
      <c r="Y156" s="843" t="s">
        <v>485</v>
      </c>
      <c r="Z156" s="624">
        <f t="shared" si="40"/>
        <v>50.393700787401571</v>
      </c>
      <c r="AA156" s="853">
        <f t="shared" si="41"/>
        <v>30.440944881889763</v>
      </c>
      <c r="AB156" s="854">
        <v>12</v>
      </c>
      <c r="AC156" s="833">
        <v>3.81</v>
      </c>
      <c r="AD156" s="833">
        <v>4.2699999999999996</v>
      </c>
      <c r="AE156" s="833">
        <v>7.5</v>
      </c>
      <c r="AF156" s="833">
        <v>5.29</v>
      </c>
      <c r="AG156" s="833">
        <v>18.600000000000001</v>
      </c>
      <c r="AH156" s="833">
        <v>-17.8</v>
      </c>
      <c r="AI156" s="833">
        <v>13.209999999999999</v>
      </c>
      <c r="AJ156" s="833">
        <v>1.7999999999999998</v>
      </c>
      <c r="AK156" s="833">
        <v>7.13</v>
      </c>
      <c r="AL156" s="845">
        <v>82160</v>
      </c>
      <c r="AM156" s="839">
        <v>0.2</v>
      </c>
      <c r="AN156" s="833">
        <v>0.66</v>
      </c>
      <c r="AO156" s="711">
        <f t="shared" si="42"/>
        <v>-17.042892889976418</v>
      </c>
      <c r="AP156" s="712">
        <f t="shared" si="43"/>
        <v>13.398051991913345</v>
      </c>
      <c r="AQ156" s="855">
        <f t="shared" si="44"/>
        <v>167.52578145766051</v>
      </c>
      <c r="AR156" s="624">
        <f>INDEX(Historical!$C$7:$C$1259,MATCH(B156,Historical!$B$7:$B$1281,0))*IF(AH156="n/a",1.03,IF(AH156&lt;0,1.01,IF(AH156&gt;10,1.1,(1+AH156/100))))</f>
        <v>1.734372</v>
      </c>
      <c r="AS156" s="853">
        <f t="shared" si="45"/>
        <v>1.9078092000000002</v>
      </c>
      <c r="AT156" s="853">
        <f t="shared" si="49"/>
        <v>2.0438359959599999</v>
      </c>
      <c r="AU156" s="853">
        <f t="shared" si="49"/>
        <v>2.1895615024719479</v>
      </c>
      <c r="AV156" s="853">
        <f t="shared" si="49"/>
        <v>2.3456772375981978</v>
      </c>
      <c r="AW156" s="624">
        <f t="shared" si="46"/>
        <v>10.221255936030145</v>
      </c>
      <c r="AX156" s="719">
        <f t="shared" si="47"/>
        <v>8.8129470046819662</v>
      </c>
      <c r="AY156" s="900">
        <v>0.87</v>
      </c>
      <c r="AZ156" s="839">
        <v>58.489999999999995</v>
      </c>
      <c r="BA156" s="839">
        <v>-2.82</v>
      </c>
      <c r="BB156" s="839">
        <v>4.9399999999999995</v>
      </c>
      <c r="BC156" s="839">
        <v>10.190000000000001</v>
      </c>
      <c r="BE156" s="597">
        <v>1998</v>
      </c>
      <c r="BF156" s="865">
        <f t="shared" si="48"/>
        <v>2</v>
      </c>
      <c r="BG156" s="849">
        <v>7.8</v>
      </c>
    </row>
    <row r="157" spans="1:59" ht="11.25" customHeight="1" x14ac:dyDescent="0.2">
      <c r="A157" s="838" t="s">
        <v>1068</v>
      </c>
      <c r="B157" s="842" t="s">
        <v>1069</v>
      </c>
      <c r="C157" s="898" t="s">
        <v>108</v>
      </c>
      <c r="D157" s="898" t="s">
        <v>118</v>
      </c>
      <c r="E157" s="705">
        <v>9</v>
      </c>
      <c r="F157" s="1153">
        <v>490</v>
      </c>
      <c r="G157" s="1153" t="s">
        <v>106</v>
      </c>
      <c r="H157" s="1153" t="s">
        <v>106</v>
      </c>
      <c r="I157" s="841">
        <v>24.29</v>
      </c>
      <c r="J157" s="624">
        <f t="shared" si="35"/>
        <v>1.9761218608480857</v>
      </c>
      <c r="K157" s="844">
        <v>0.12</v>
      </c>
      <c r="L157" s="854">
        <v>4</v>
      </c>
      <c r="M157" s="615">
        <f t="shared" si="36"/>
        <v>0.48</v>
      </c>
      <c r="N157" s="837" t="s">
        <v>593</v>
      </c>
      <c r="O157" s="706">
        <v>0.11</v>
      </c>
      <c r="P157" s="606">
        <v>43991</v>
      </c>
      <c r="Q157" s="606">
        <v>44006</v>
      </c>
      <c r="R157" s="615">
        <f t="shared" si="37"/>
        <v>9.0909090909090864</v>
      </c>
      <c r="S157" s="673">
        <f>IF(INDEX(Historical!$D$7:$D$1257,MATCH(B157,Historical!$B$7:$B$1281,0))=0,"n/a",(INDEX(Historical!$C$7:$C$1259,MATCH(B157,Historical!$B$7:$B$1281,0))/INDEX(Historical!$D$7:$D$1257,MATCH(B157,Historical!$B$7:$B$1281,0))-1)*100)</f>
        <v>9.302325581395344</v>
      </c>
      <c r="T157" s="673">
        <f>IF(INDEX(Historical!$F$7:$F$1250,MATCH(B157,Historical!$B$7:$B$1281,0))=0,"n/a",((INDEX(Historical!$C$7:$C$1259,MATCH(B157,Historical!$B$7:$B$1281,0))/INDEX(Historical!$F$7:$F$1250,MATCH(B157,Historical!$B$7:$B$1281,0)))^(1/3)-1)*100)</f>
        <v>10.325677865290107</v>
      </c>
      <c r="U157" s="673">
        <f>IF(INDEX(Historical!$H$7:$H$1250,MATCH(B157,Historical!$B$7:$B$1281,0))=0,"n/a",((INDEX(Historical!$C$7:$C$1259,MATCH(B157,Historical!$B$7:$B$1281,0))/INDEX(Historical!$H$7:$H$1250,MATCH(B157,Historical!$B$7:$B$1281,0)))^(1/5)-1)*100)</f>
        <v>11.724088138874865</v>
      </c>
      <c r="V157" s="673" t="str">
        <f>IF(INDEX(Historical!$O$7:$O$1250,MATCH(B157,Historical!$B$7:$B$1281,0))=0,"n/a",((INDEX(Historical!$C$7:$C$1259,MATCH(B157,Historical!$B$7:$B$1281,0))/INDEX(Historical!$O$7:$O$1250,MATCH(B157,Historical!$B$7:$B$1281,0)))^(1/10)-1)*100)</f>
        <v>n/a</v>
      </c>
      <c r="W157" s="674" t="str">
        <f t="shared" si="38"/>
        <v>n/a</v>
      </c>
      <c r="X157" s="675">
        <f t="shared" si="39"/>
        <v>1.8909819578830427</v>
      </c>
      <c r="Y157" s="637"/>
      <c r="Z157" s="624">
        <f t="shared" si="40"/>
        <v>25.263157894736842</v>
      </c>
      <c r="AA157" s="853">
        <f t="shared" si="41"/>
        <v>12.784210526315789</v>
      </c>
      <c r="AB157" s="854">
        <v>12</v>
      </c>
      <c r="AC157" s="833">
        <v>1.9</v>
      </c>
      <c r="AD157" s="833">
        <v>1.32</v>
      </c>
      <c r="AE157" s="833">
        <v>0.87</v>
      </c>
      <c r="AF157" s="833">
        <v>0.63</v>
      </c>
      <c r="AG157" s="833">
        <v>6.3</v>
      </c>
      <c r="AH157" s="833">
        <v>-28.199999999999996</v>
      </c>
      <c r="AI157" s="833">
        <v>5.58</v>
      </c>
      <c r="AJ157" s="833">
        <v>6.2</v>
      </c>
      <c r="AK157" s="833">
        <v>10</v>
      </c>
      <c r="AL157" s="845">
        <v>3340</v>
      </c>
      <c r="AM157" s="839">
        <v>0.89999999999999991</v>
      </c>
      <c r="AN157" s="833">
        <v>0.72</v>
      </c>
      <c r="AO157" s="711">
        <f t="shared" si="42"/>
        <v>0.9159994734071617</v>
      </c>
      <c r="AP157" s="712">
        <f t="shared" si="43"/>
        <v>13.700209999722951</v>
      </c>
      <c r="AQ157" s="855">
        <f t="shared" si="44"/>
        <v>-40.170417456174569</v>
      </c>
      <c r="AR157" s="624">
        <f>INDEX(Historical!$C$7:$C$1259,MATCH(B157,Historical!$B$7:$B$1281,0))*IF(AH157="n/a",1.03,IF(AH157&lt;0,1.01,IF(AH157&gt;10,1.1,(1+AH157/100))))</f>
        <v>0.47469999999999996</v>
      </c>
      <c r="AS157" s="853">
        <f t="shared" si="45"/>
        <v>0.50118825999999994</v>
      </c>
      <c r="AT157" s="853">
        <f t="shared" si="49"/>
        <v>0.551307086</v>
      </c>
      <c r="AU157" s="853">
        <f t="shared" si="49"/>
        <v>0.60643779460000002</v>
      </c>
      <c r="AV157" s="853">
        <f t="shared" si="49"/>
        <v>0.66708157406000013</v>
      </c>
      <c r="AW157" s="624">
        <f t="shared" si="46"/>
        <v>2.8007147146599998</v>
      </c>
      <c r="AX157" s="719">
        <f t="shared" si="47"/>
        <v>11.530319945080279</v>
      </c>
      <c r="AY157" s="900">
        <v>1.47</v>
      </c>
      <c r="AZ157" s="839">
        <v>133.78</v>
      </c>
      <c r="BA157" s="839">
        <v>-8.82</v>
      </c>
      <c r="BB157" s="839">
        <v>1.3299999999999998</v>
      </c>
      <c r="BC157" s="839">
        <v>23.31</v>
      </c>
      <c r="BE157" s="597">
        <v>2012</v>
      </c>
      <c r="BF157" s="865">
        <f t="shared" si="48"/>
        <v>0</v>
      </c>
      <c r="BG157" s="849">
        <v>0.89999999999999991</v>
      </c>
    </row>
    <row r="158" spans="1:59" ht="11.25" customHeight="1" x14ac:dyDescent="0.2">
      <c r="A158" s="831" t="s">
        <v>1076</v>
      </c>
      <c r="B158" s="842" t="s">
        <v>1077</v>
      </c>
      <c r="C158" s="898" t="s">
        <v>108</v>
      </c>
      <c r="D158" s="898" t="s">
        <v>4268</v>
      </c>
      <c r="E158" s="705">
        <v>12</v>
      </c>
      <c r="F158" s="1153">
        <v>301</v>
      </c>
      <c r="G158" s="1118" t="s">
        <v>106</v>
      </c>
      <c r="H158" s="1118" t="s">
        <v>106</v>
      </c>
      <c r="I158" s="841">
        <v>65.33</v>
      </c>
      <c r="J158" s="624">
        <f t="shared" si="35"/>
        <v>2.7552426144191031</v>
      </c>
      <c r="K158" s="844">
        <v>0.45</v>
      </c>
      <c r="L158" s="854">
        <v>4</v>
      </c>
      <c r="M158" s="615">
        <f t="shared" si="36"/>
        <v>1.8</v>
      </c>
      <c r="N158" s="837" t="s">
        <v>603</v>
      </c>
      <c r="O158" s="706">
        <v>0.39</v>
      </c>
      <c r="P158" s="606">
        <v>44260</v>
      </c>
      <c r="Q158" s="606">
        <v>44273</v>
      </c>
      <c r="R158" s="615">
        <f t="shared" si="37"/>
        <v>15.384615384615383</v>
      </c>
      <c r="S158" s="673">
        <f>IF(INDEX(Historical!$D$7:$D$1257,MATCH(B158,Historical!$B$7:$B$1281,0))=0,"n/a",(INDEX(Historical!$C$7:$C$1259,MATCH(B158,Historical!$B$7:$B$1281,0))/INDEX(Historical!$D$7:$D$1257,MATCH(B158,Historical!$B$7:$B$1281,0))-1)*100)</f>
        <v>8.3333333333333481</v>
      </c>
      <c r="T158" s="673">
        <f>IF(INDEX(Historical!$F$7:$F$1250,MATCH(B158,Historical!$B$7:$B$1281,0))=0,"n/a",((INDEX(Historical!$C$7:$C$1259,MATCH(B158,Historical!$B$7:$B$1281,0))/INDEX(Historical!$F$7:$F$1250,MATCH(B158,Historical!$B$7:$B$1281,0)))^(1/3)-1)*100)</f>
        <v>11.678316506545784</v>
      </c>
      <c r="U158" s="673">
        <f>IF(INDEX(Historical!$H$7:$H$1250,MATCH(B158,Historical!$B$7:$B$1281,0))=0,"n/a",((INDEX(Historical!$C$7:$C$1259,MATCH(B158,Historical!$B$7:$B$1281,0))/INDEX(Historical!$H$7:$H$1250,MATCH(B158,Historical!$B$7:$B$1281,0)))^(1/5)-1)*100)</f>
        <v>9.3011973943858628</v>
      </c>
      <c r="V158" s="673">
        <f>IF(INDEX(Historical!$O$7:$O$1250,MATCH(B158,Historical!$B$7:$B$1281,0))=0,"n/a",((INDEX(Historical!$C$7:$C$1259,MATCH(B158,Historical!$B$7:$B$1281,0))/INDEX(Historical!$O$7:$O$1250,MATCH(B158,Historical!$B$7:$B$1281,0)))^(1/10)-1)*100)</f>
        <v>14.579378098253093</v>
      </c>
      <c r="W158" s="674">
        <f t="shared" si="38"/>
        <v>0.63796942034861803</v>
      </c>
      <c r="X158" s="675">
        <f t="shared" si="39"/>
        <v>4.0439988671242881</v>
      </c>
      <c r="Y158" s="637"/>
      <c r="Z158" s="624">
        <f t="shared" si="40"/>
        <v>114.64968152866241</v>
      </c>
      <c r="AA158" s="853">
        <f t="shared" si="41"/>
        <v>41.611464968152866</v>
      </c>
      <c r="AB158" s="854">
        <v>12</v>
      </c>
      <c r="AC158" s="833">
        <v>1.57</v>
      </c>
      <c r="AD158" s="833">
        <v>4.2699999999999996</v>
      </c>
      <c r="AE158" s="833">
        <v>7.26</v>
      </c>
      <c r="AF158" s="833">
        <v>17.899999999999999</v>
      </c>
      <c r="AG158" s="833">
        <v>37.4</v>
      </c>
      <c r="AH158" s="833">
        <v>-43.6</v>
      </c>
      <c r="AI158" s="833">
        <v>11.14</v>
      </c>
      <c r="AJ158" s="833">
        <v>2.2999999999999998</v>
      </c>
      <c r="AK158" s="833">
        <v>9.7000000000000011</v>
      </c>
      <c r="AL158" s="845">
        <v>3100</v>
      </c>
      <c r="AM158" s="839">
        <v>8</v>
      </c>
      <c r="AN158" s="833">
        <v>0</v>
      </c>
      <c r="AO158" s="711">
        <f t="shared" si="42"/>
        <v>-29.5550249593479</v>
      </c>
      <c r="AP158" s="712">
        <f t="shared" si="43"/>
        <v>12.056440008804966</v>
      </c>
      <c r="AQ158" s="855">
        <f t="shared" si="44"/>
        <v>475.3627736499763</v>
      </c>
      <c r="AR158" s="624">
        <f>INDEX(Historical!$C$7:$C$1259,MATCH(B158,Historical!$B$7:$B$1281,0))*IF(AH158="n/a",1.03,IF(AH158&lt;0,1.01,IF(AH158&gt;10,1.1,(1+AH158/100))))</f>
        <v>1.5756000000000001</v>
      </c>
      <c r="AS158" s="853">
        <f t="shared" si="45"/>
        <v>1.7331600000000003</v>
      </c>
      <c r="AT158" s="853">
        <f t="shared" si="49"/>
        <v>1.9012765200000001</v>
      </c>
      <c r="AU158" s="853">
        <f t="shared" si="49"/>
        <v>2.08570034244</v>
      </c>
      <c r="AV158" s="853">
        <f t="shared" si="49"/>
        <v>2.28801327565668</v>
      </c>
      <c r="AW158" s="624">
        <f t="shared" si="46"/>
        <v>9.583750138096681</v>
      </c>
      <c r="AX158" s="719">
        <f t="shared" si="47"/>
        <v>14.6697537702383</v>
      </c>
      <c r="AY158" s="900">
        <v>1.31</v>
      </c>
      <c r="AZ158" s="839">
        <v>76.23</v>
      </c>
      <c r="BA158" s="839">
        <v>-17.11</v>
      </c>
      <c r="BB158" s="839">
        <v>-3.19</v>
      </c>
      <c r="BC158" s="839">
        <v>0.44999999999999996</v>
      </c>
      <c r="BE158" s="597">
        <v>2010</v>
      </c>
      <c r="BF158" s="865">
        <f t="shared" si="48"/>
        <v>0</v>
      </c>
      <c r="BG158" s="849">
        <v>21.2</v>
      </c>
    </row>
    <row r="159" spans="1:59" ht="11.25" customHeight="1" x14ac:dyDescent="0.2">
      <c r="A159" s="838" t="s">
        <v>1100</v>
      </c>
      <c r="B159" s="842" t="s">
        <v>1101</v>
      </c>
      <c r="C159" s="898" t="s">
        <v>4253</v>
      </c>
      <c r="D159" s="898" t="s">
        <v>4254</v>
      </c>
      <c r="E159" s="705">
        <v>8</v>
      </c>
      <c r="F159" s="1153">
        <v>569</v>
      </c>
      <c r="G159" s="1114" t="s">
        <v>106</v>
      </c>
      <c r="H159" s="1114" t="s">
        <v>106</v>
      </c>
      <c r="I159" s="841">
        <v>67.72</v>
      </c>
      <c r="J159" s="624">
        <f t="shared" si="35"/>
        <v>3.0124040165386887</v>
      </c>
      <c r="K159" s="844">
        <v>0.51</v>
      </c>
      <c r="L159" s="854">
        <v>4</v>
      </c>
      <c r="M159" s="615">
        <f t="shared" si="36"/>
        <v>2.04</v>
      </c>
      <c r="N159" s="837" t="s">
        <v>239</v>
      </c>
      <c r="O159" s="706">
        <v>0.5</v>
      </c>
      <c r="P159" s="606">
        <v>44098</v>
      </c>
      <c r="Q159" s="606">
        <v>44113</v>
      </c>
      <c r="R159" s="615">
        <f t="shared" si="37"/>
        <v>2.0000000000000018</v>
      </c>
      <c r="S159" s="673">
        <f>IF(INDEX(Historical!$D$7:$D$1257,MATCH(B159,Historical!$B$7:$B$1281,0))=0,"n/a",(INDEX(Historical!$C$7:$C$1259,MATCH(B159,Historical!$B$7:$B$1281,0))/INDEX(Historical!$D$7:$D$1257,MATCH(B159,Historical!$B$7:$B$1281,0))-1)*100)</f>
        <v>4.6875</v>
      </c>
      <c r="T159" s="673">
        <f>IF(INDEX(Historical!$F$7:$F$1250,MATCH(B159,Historical!$B$7:$B$1281,0))=0,"n/a",((INDEX(Historical!$C$7:$C$1259,MATCH(B159,Historical!$B$7:$B$1281,0))/INDEX(Historical!$F$7:$F$1250,MATCH(B159,Historical!$B$7:$B$1281,0)))^(1/3)-1)*100)</f>
        <v>7.0164983468230524</v>
      </c>
      <c r="U159" s="673">
        <f>IF(INDEX(Historical!$H$7:$H$1250,MATCH(B159,Historical!$B$7:$B$1281,0))=0,"n/a",((INDEX(Historical!$C$7:$C$1259,MATCH(B159,Historical!$B$7:$B$1281,0))/INDEX(Historical!$H$7:$H$1250,MATCH(B159,Historical!$B$7:$B$1281,0)))^(1/5)-1)*100)</f>
        <v>11.71791314916495</v>
      </c>
      <c r="V159" s="673" t="str">
        <f>IF(INDEX(Historical!$O$7:$O$1250,MATCH(B159,Historical!$B$7:$B$1281,0))=0,"n/a",((INDEX(Historical!$C$7:$C$1259,MATCH(B159,Historical!$B$7:$B$1281,0))/INDEX(Historical!$O$7:$O$1250,MATCH(B159,Historical!$B$7:$B$1281,0)))^(1/10)-1)*100)</f>
        <v>n/a</v>
      </c>
      <c r="W159" s="674" t="str">
        <f t="shared" si="38"/>
        <v>n/a</v>
      </c>
      <c r="X159" s="675">
        <f t="shared" si="39"/>
        <v>0.45418268020019187</v>
      </c>
      <c r="Y159" s="634"/>
      <c r="Z159" s="624">
        <f t="shared" si="40"/>
        <v>566.66666666666674</v>
      </c>
      <c r="AA159" s="853">
        <f t="shared" si="41"/>
        <v>188.11111111111111</v>
      </c>
      <c r="AB159" s="854">
        <v>12</v>
      </c>
      <c r="AC159" s="833">
        <v>0.36</v>
      </c>
      <c r="AD159" s="833" t="s">
        <v>136</v>
      </c>
      <c r="AE159" s="833">
        <v>7.7</v>
      </c>
      <c r="AF159" s="833">
        <v>3.21</v>
      </c>
      <c r="AG159" s="833">
        <v>1.6</v>
      </c>
      <c r="AH159" s="834">
        <v>-3.9</v>
      </c>
      <c r="AI159" s="834">
        <v>129.46</v>
      </c>
      <c r="AJ159" s="833">
        <v>25.8</v>
      </c>
      <c r="AK159" s="833" t="s">
        <v>136</v>
      </c>
      <c r="AL159" s="845">
        <v>7960</v>
      </c>
      <c r="AM159" s="839">
        <v>0.1</v>
      </c>
      <c r="AN159" s="833">
        <v>0</v>
      </c>
      <c r="AO159" s="711">
        <f t="shared" si="42"/>
        <v>-173.38079394540748</v>
      </c>
      <c r="AP159" s="712">
        <f t="shared" si="43"/>
        <v>14.730317165703639</v>
      </c>
      <c r="AQ159" s="855">
        <f t="shared" si="44"/>
        <v>418.04618698707924</v>
      </c>
      <c r="AR159" s="624">
        <f>INDEX(Historical!$C$7:$C$1259,MATCH(B159,Historical!$B$7:$B$1281,0))*IF(AH159="n/a",1.03,IF(AH159&lt;0,1.01,IF(AH159&gt;10,1.1,(1+AH159/100))))</f>
        <v>2.0301</v>
      </c>
      <c r="AS159" s="853">
        <f t="shared" si="45"/>
        <v>2.2331100000000004</v>
      </c>
      <c r="AT159" s="853">
        <f t="shared" si="49"/>
        <v>2.3001033000000004</v>
      </c>
      <c r="AU159" s="853">
        <f t="shared" si="49"/>
        <v>2.3691063990000005</v>
      </c>
      <c r="AV159" s="853">
        <f t="shared" si="49"/>
        <v>2.4401795909700006</v>
      </c>
      <c r="AW159" s="624">
        <f t="shared" si="46"/>
        <v>11.372599289970001</v>
      </c>
      <c r="AX159" s="719">
        <f t="shared" si="47"/>
        <v>16.793560676269937</v>
      </c>
      <c r="AY159" s="900">
        <v>0.41</v>
      </c>
      <c r="AZ159" s="839">
        <v>17.61</v>
      </c>
      <c r="BA159" s="839">
        <v>-21.95</v>
      </c>
      <c r="BB159" s="839">
        <v>-2.29</v>
      </c>
      <c r="BC159" s="839">
        <v>-8.0500000000000007</v>
      </c>
      <c r="BE159" s="597">
        <v>2013</v>
      </c>
      <c r="BF159" s="865">
        <f t="shared" si="48"/>
        <v>0</v>
      </c>
      <c r="BG159" s="849">
        <v>0.6</v>
      </c>
    </row>
    <row r="160" spans="1:59" ht="11.25" customHeight="1" x14ac:dyDescent="0.2">
      <c r="A160" s="838" t="s">
        <v>1088</v>
      </c>
      <c r="B160" s="842" t="s">
        <v>1089</v>
      </c>
      <c r="C160" s="898" t="s">
        <v>4253</v>
      </c>
      <c r="D160" s="898" t="s">
        <v>4254</v>
      </c>
      <c r="E160" s="705">
        <v>11</v>
      </c>
      <c r="F160" s="1153">
        <v>343</v>
      </c>
      <c r="G160" s="1125" t="s">
        <v>106</v>
      </c>
      <c r="H160" s="1125" t="s">
        <v>106</v>
      </c>
      <c r="I160" s="841">
        <v>119.85</v>
      </c>
      <c r="J160" s="624">
        <f t="shared" si="35"/>
        <v>4.1051314142678343</v>
      </c>
      <c r="K160" s="844">
        <v>1.23</v>
      </c>
      <c r="L160" s="854">
        <v>4</v>
      </c>
      <c r="M160" s="615">
        <f t="shared" si="36"/>
        <v>4.92</v>
      </c>
      <c r="N160" s="837" t="s">
        <v>218</v>
      </c>
      <c r="O160" s="706">
        <v>1.22</v>
      </c>
      <c r="P160" s="606">
        <v>44195</v>
      </c>
      <c r="Q160" s="606">
        <v>44211</v>
      </c>
      <c r="R160" s="615">
        <f t="shared" si="37"/>
        <v>0.81967213114754167</v>
      </c>
      <c r="S160" s="673">
        <f>IF(INDEX(Historical!$D$7:$D$1257,MATCH(B160,Historical!$B$7:$B$1281,0))=0,"n/a",(INDEX(Historical!$C$7:$C$1259,MATCH(B160,Historical!$B$7:$B$1281,0))/INDEX(Historical!$D$7:$D$1257,MATCH(B160,Historical!$B$7:$B$1281,0))-1)*100)</f>
        <v>5.1724137931034475</v>
      </c>
      <c r="T160" s="673">
        <f>IF(INDEX(Historical!$F$7:$F$1250,MATCH(B160,Historical!$B$7:$B$1281,0))=0,"n/a",((INDEX(Historical!$C$7:$C$1259,MATCH(B160,Historical!$B$7:$B$1281,0))/INDEX(Historical!$F$7:$F$1250,MATCH(B160,Historical!$B$7:$B$1281,0)))^(1/3)-1)*100)</f>
        <v>10.67234370322312</v>
      </c>
      <c r="U160" s="673">
        <f>IF(INDEX(Historical!$H$7:$H$1250,MATCH(B160,Historical!$B$7:$B$1281,0))=0,"n/a",((INDEX(Historical!$C$7:$C$1259,MATCH(B160,Historical!$B$7:$B$1281,0))/INDEX(Historical!$H$7:$H$1250,MATCH(B160,Historical!$B$7:$B$1281,0)))^(1/5)-1)*100)</f>
        <v>23.77191433149828</v>
      </c>
      <c r="V160" s="673" t="str">
        <f>IF(INDEX(Historical!$O$7:$O$1250,MATCH(B160,Historical!$B$7:$B$1281,0))=0,"n/a",((INDEX(Historical!$C$7:$C$1259,MATCH(B160,Historical!$B$7:$B$1281,0))/INDEX(Historical!$O$7:$O$1250,MATCH(B160,Historical!$B$7:$B$1281,0)))^(1/10)-1)*100)</f>
        <v>n/a</v>
      </c>
      <c r="W160" s="674" t="str">
        <f t="shared" si="38"/>
        <v>n/a</v>
      </c>
      <c r="X160" s="675">
        <f t="shared" si="39"/>
        <v>1.7351762285765167</v>
      </c>
      <c r="Y160" s="646"/>
      <c r="Z160" s="624">
        <f t="shared" si="40"/>
        <v>252.30769230769229</v>
      </c>
      <c r="AA160" s="853">
        <f t="shared" si="41"/>
        <v>61.46153846153846</v>
      </c>
      <c r="AB160" s="854">
        <v>12</v>
      </c>
      <c r="AC160" s="833">
        <v>1.95</v>
      </c>
      <c r="AD160" s="833">
        <v>121.54</v>
      </c>
      <c r="AE160" s="833">
        <v>8.17</v>
      </c>
      <c r="AF160" s="833">
        <v>79.12</v>
      </c>
      <c r="AG160" s="833">
        <v>81.599999999999994</v>
      </c>
      <c r="AH160" s="833">
        <v>-4.9000000000000004</v>
      </c>
      <c r="AI160" s="833">
        <v>11.16</v>
      </c>
      <c r="AJ160" s="833">
        <v>13.700000000000001</v>
      </c>
      <c r="AK160" s="833">
        <v>0.5</v>
      </c>
      <c r="AL160" s="845">
        <v>4960</v>
      </c>
      <c r="AM160" s="839">
        <v>1.2</v>
      </c>
      <c r="AN160" s="833">
        <v>26.98</v>
      </c>
      <c r="AO160" s="711">
        <f t="shared" si="42"/>
        <v>-33.584492715772342</v>
      </c>
      <c r="AP160" s="712">
        <f t="shared" si="43"/>
        <v>27.877045745766114</v>
      </c>
      <c r="AQ160" s="855">
        <f t="shared" si="44"/>
        <v>1370.1227345704353</v>
      </c>
      <c r="AR160" s="624">
        <f>INDEX(Historical!$C$7:$C$1259,MATCH(B160,Historical!$B$7:$B$1281,0))*IF(AH160="n/a",1.03,IF(AH160&lt;0,1.01,IF(AH160&gt;10,1.1,(1+AH160/100))))</f>
        <v>4.9287999999999998</v>
      </c>
      <c r="AS160" s="853">
        <f t="shared" si="45"/>
        <v>5.4216800000000003</v>
      </c>
      <c r="AT160" s="853">
        <f t="shared" si="49"/>
        <v>5.4487883999999998</v>
      </c>
      <c r="AU160" s="853">
        <f t="shared" si="49"/>
        <v>5.476032341999999</v>
      </c>
      <c r="AV160" s="853">
        <f t="shared" si="49"/>
        <v>5.5034125037099981</v>
      </c>
      <c r="AW160" s="624">
        <f t="shared" si="46"/>
        <v>26.778713245709998</v>
      </c>
      <c r="AX160" s="719">
        <f t="shared" si="47"/>
        <v>22.343523776145179</v>
      </c>
      <c r="AY160" s="900">
        <v>0.26</v>
      </c>
      <c r="AZ160" s="839">
        <v>11.77</v>
      </c>
      <c r="BA160" s="839">
        <v>-15.299999999999999</v>
      </c>
      <c r="BB160" s="839">
        <v>-1.94</v>
      </c>
      <c r="BC160" s="839">
        <v>-2.12</v>
      </c>
      <c r="BE160" s="597">
        <v>2010</v>
      </c>
      <c r="BF160" s="865">
        <f t="shared" si="48"/>
        <v>0</v>
      </c>
      <c r="BG160" s="849">
        <v>3.6999999999999997</v>
      </c>
    </row>
    <row r="161" spans="1:59" ht="11.25" customHeight="1" x14ac:dyDescent="0.2">
      <c r="A161" s="838" t="s">
        <v>1086</v>
      </c>
      <c r="B161" s="842" t="s">
        <v>1087</v>
      </c>
      <c r="C161" s="898" t="s">
        <v>245</v>
      </c>
      <c r="D161" s="898" t="s">
        <v>4292</v>
      </c>
      <c r="E161" s="705">
        <v>10</v>
      </c>
      <c r="F161" s="1153">
        <v>426</v>
      </c>
      <c r="G161" s="1118" t="s">
        <v>106</v>
      </c>
      <c r="H161" s="1118" t="s">
        <v>106</v>
      </c>
      <c r="I161" s="841">
        <v>38.69</v>
      </c>
      <c r="J161" s="624">
        <f t="shared" si="35"/>
        <v>1.3440165417420524</v>
      </c>
      <c r="K161" s="844">
        <v>0.13</v>
      </c>
      <c r="L161" s="854">
        <v>4</v>
      </c>
      <c r="M161" s="615">
        <f t="shared" si="36"/>
        <v>0.52</v>
      </c>
      <c r="N161" s="837" t="s">
        <v>603</v>
      </c>
      <c r="O161" s="706">
        <v>0.12</v>
      </c>
      <c r="P161" s="606">
        <v>44154</v>
      </c>
      <c r="Q161" s="606">
        <v>44183</v>
      </c>
      <c r="R161" s="615">
        <f t="shared" si="37"/>
        <v>8.333333333333341</v>
      </c>
      <c r="S161" s="673">
        <f>IF(INDEX(Historical!$D$7:$D$1257,MATCH(B161,Historical!$B$7:$B$1281,0))=0,"n/a",(INDEX(Historical!$C$7:$C$1259,MATCH(B161,Historical!$B$7:$B$1281,0))/INDEX(Historical!$D$7:$D$1257,MATCH(B161,Historical!$B$7:$B$1281,0))-1)*100)</f>
        <v>8.8888888888888786</v>
      </c>
      <c r="T161" s="673">
        <f>IF(INDEX(Historical!$F$7:$F$1250,MATCH(B161,Historical!$B$7:$B$1281,0))=0,"n/a",((INDEX(Historical!$C$7:$C$1259,MATCH(B161,Historical!$B$7:$B$1281,0))/INDEX(Historical!$F$7:$F$1250,MATCH(B161,Historical!$B$7:$B$1281,0)))^(1/3)-1)*100)</f>
        <v>9.8157887721507677</v>
      </c>
      <c r="U161" s="673">
        <f>IF(INDEX(Historical!$H$7:$H$1250,MATCH(B161,Historical!$B$7:$B$1281,0))=0,"n/a",((INDEX(Historical!$C$7:$C$1259,MATCH(B161,Historical!$B$7:$B$1281,0))/INDEX(Historical!$H$7:$H$1250,MATCH(B161,Historical!$B$7:$B$1281,0)))^(1/5)-1)*100)</f>
        <v>12.246466207113937</v>
      </c>
      <c r="V161" s="673" t="str">
        <f>IF(INDEX(Historical!$O$7:$O$1250,MATCH(B161,Historical!$B$7:$B$1281,0))=0,"n/a",((INDEX(Historical!$C$7:$C$1259,MATCH(B161,Historical!$B$7:$B$1281,0))/INDEX(Historical!$O$7:$O$1250,MATCH(B161,Historical!$B$7:$B$1281,0)))^(1/10)-1)*100)</f>
        <v>n/a</v>
      </c>
      <c r="W161" s="674" t="str">
        <f t="shared" si="38"/>
        <v>n/a</v>
      </c>
      <c r="X161" s="675">
        <f t="shared" si="39"/>
        <v>2.6056311078965821</v>
      </c>
      <c r="Y161" s="842"/>
      <c r="Z161" s="624">
        <f t="shared" si="40"/>
        <v>37.410071942446052</v>
      </c>
      <c r="AA161" s="853">
        <f t="shared" si="41"/>
        <v>27.834532374100721</v>
      </c>
      <c r="AB161" s="854">
        <v>12</v>
      </c>
      <c r="AC161" s="833">
        <v>1.39</v>
      </c>
      <c r="AD161" s="833">
        <v>7.76</v>
      </c>
      <c r="AE161" s="833">
        <v>0.1</v>
      </c>
      <c r="AF161" s="833">
        <v>2.77</v>
      </c>
      <c r="AG161" s="833">
        <v>10.4</v>
      </c>
      <c r="AH161" s="833">
        <v>11</v>
      </c>
      <c r="AI161" s="833">
        <v>17.150000000000002</v>
      </c>
      <c r="AJ161" s="833">
        <v>4.7</v>
      </c>
      <c r="AK161" s="833">
        <v>3.5999999999999996</v>
      </c>
      <c r="AL161" s="845">
        <v>1710</v>
      </c>
      <c r="AM161" s="839">
        <v>2.1999999999999997</v>
      </c>
      <c r="AN161" s="833">
        <v>0.62</v>
      </c>
      <c r="AO161" s="711">
        <f t="shared" si="42"/>
        <v>-14.244049625244733</v>
      </c>
      <c r="AP161" s="712">
        <f t="shared" si="43"/>
        <v>13.590482748855989</v>
      </c>
      <c r="AQ161" s="855">
        <f t="shared" si="44"/>
        <v>85.114564738535165</v>
      </c>
      <c r="AR161" s="624">
        <f>INDEX(Historical!$C$7:$C$1259,MATCH(B161,Historical!$B$7:$B$1281,0))*IF(AH161="n/a",1.03,IF(AH161&lt;0,1.01,IF(AH161&gt;10,1.1,(1+AH161/100))))</f>
        <v>0.53900000000000003</v>
      </c>
      <c r="AS161" s="853">
        <f t="shared" si="45"/>
        <v>0.59290000000000009</v>
      </c>
      <c r="AT161" s="853">
        <f t="shared" si="49"/>
        <v>0.61424440000000013</v>
      </c>
      <c r="AU161" s="853">
        <f t="shared" si="49"/>
        <v>0.63635719840000016</v>
      </c>
      <c r="AV161" s="853">
        <f t="shared" si="49"/>
        <v>0.6592660575424002</v>
      </c>
      <c r="AW161" s="624">
        <f t="shared" si="46"/>
        <v>3.0417676559424009</v>
      </c>
      <c r="AX161" s="719">
        <f t="shared" si="47"/>
        <v>7.8618962417741054</v>
      </c>
      <c r="AY161" s="900">
        <v>0.34</v>
      </c>
      <c r="AZ161" s="839">
        <v>68.58</v>
      </c>
      <c r="BA161" s="839">
        <v>-3.9</v>
      </c>
      <c r="BB161" s="839">
        <v>10.8</v>
      </c>
      <c r="BC161" s="839">
        <v>24.959999999999997</v>
      </c>
      <c r="BE161" s="597">
        <v>2012</v>
      </c>
      <c r="BF161" s="865">
        <f t="shared" si="48"/>
        <v>0</v>
      </c>
      <c r="BG161" s="849">
        <v>3.2</v>
      </c>
    </row>
    <row r="162" spans="1:59" ht="11.25" customHeight="1" x14ac:dyDescent="0.2">
      <c r="A162" s="838" t="s">
        <v>521</v>
      </c>
      <c r="B162" s="842" t="s">
        <v>522</v>
      </c>
      <c r="C162" s="898" t="s">
        <v>128</v>
      </c>
      <c r="D162" s="898" t="s">
        <v>4269</v>
      </c>
      <c r="E162" s="705">
        <v>17</v>
      </c>
      <c r="F162" s="1153">
        <v>217</v>
      </c>
      <c r="G162" s="1150" t="s">
        <v>115</v>
      </c>
      <c r="H162" s="1150" t="s">
        <v>115</v>
      </c>
      <c r="I162" s="841">
        <v>352.48</v>
      </c>
      <c r="J162" s="624">
        <f t="shared" si="35"/>
        <v>0.79437131184748067</v>
      </c>
      <c r="K162" s="844">
        <v>0.7</v>
      </c>
      <c r="L162" s="854">
        <v>4</v>
      </c>
      <c r="M162" s="615">
        <f t="shared" si="36"/>
        <v>2.8</v>
      </c>
      <c r="N162" s="837" t="s">
        <v>523</v>
      </c>
      <c r="O162" s="706">
        <v>0.65</v>
      </c>
      <c r="P162" s="1029">
        <v>43951</v>
      </c>
      <c r="Q162" s="1029">
        <v>43966</v>
      </c>
      <c r="R162" s="615">
        <f t="shared" si="37"/>
        <v>7.6923076923076819</v>
      </c>
      <c r="S162" s="673">
        <f>IF(INDEX(Historical!$D$7:$D$1257,MATCH(B162,Historical!$B$7:$B$1281,0))=0,"n/a",(INDEX(Historical!$C$7:$C$1259,MATCH(B162,Historical!$B$7:$B$1281,0))/INDEX(Historical!$D$7:$D$1257,MATCH(B162,Historical!$B$7:$B$1281,0))-1)*100)</f>
        <v>9.1269841269841159</v>
      </c>
      <c r="T162" s="673">
        <f>IF(INDEX(Historical!$F$7:$F$1250,MATCH(B162,Historical!$B$7:$B$1281,0))=0,"n/a",((INDEX(Historical!$C$7:$C$1259,MATCH(B162,Historical!$B$7:$B$1281,0))/INDEX(Historical!$F$7:$F$1250,MATCH(B162,Historical!$B$7:$B$1281,0)))^(1/3)-1)*100)</f>
        <v>12.141413906685283</v>
      </c>
      <c r="U162" s="673">
        <f>IF(INDEX(Historical!$H$7:$H$1250,MATCH(B162,Historical!$B$7:$B$1281,0))=0,"n/a",((INDEX(Historical!$C$7:$C$1259,MATCH(B162,Historical!$B$7:$B$1281,0))/INDEX(Historical!$H$7:$H$1250,MATCH(B162,Historical!$B$7:$B$1281,0)))^(1/5)-1)*100)</f>
        <v>12.078022608922122</v>
      </c>
      <c r="V162" s="673">
        <f>IF(INDEX(Historical!$O$7:$O$1250,MATCH(B162,Historical!$B$7:$B$1281,0))=0,"n/a",((INDEX(Historical!$C$7:$C$1259,MATCH(B162,Historical!$B$7:$B$1281,0))/INDEX(Historical!$O$7:$O$1250,MATCH(B162,Historical!$B$7:$B$1281,0)))^(1/10)-1)*100)</f>
        <v>13.213067183326665</v>
      </c>
      <c r="W162" s="674">
        <f t="shared" si="38"/>
        <v>0.91409681350619065</v>
      </c>
      <c r="X162" s="675">
        <f t="shared" si="39"/>
        <v>1.1080754687084515</v>
      </c>
      <c r="Y162" s="634"/>
      <c r="Z162" s="624">
        <f t="shared" si="40"/>
        <v>28.629856850715747</v>
      </c>
      <c r="AA162" s="853">
        <f t="shared" si="41"/>
        <v>36.040899795501026</v>
      </c>
      <c r="AB162" s="854">
        <v>8</v>
      </c>
      <c r="AC162" s="833">
        <v>9.7799999999999994</v>
      </c>
      <c r="AD162" s="833">
        <v>4.1399999999999997</v>
      </c>
      <c r="AE162" s="833">
        <v>0.85</v>
      </c>
      <c r="AF162" s="833">
        <v>9.9</v>
      </c>
      <c r="AG162" s="833">
        <v>26.5</v>
      </c>
      <c r="AH162" s="833">
        <v>12.9</v>
      </c>
      <c r="AI162" s="833">
        <v>9.65</v>
      </c>
      <c r="AJ162" s="833">
        <v>10.9</v>
      </c>
      <c r="AK162" s="833">
        <v>8.64</v>
      </c>
      <c r="AL162" s="845">
        <v>152280</v>
      </c>
      <c r="AM162" s="839">
        <v>0.1</v>
      </c>
      <c r="AN162" s="833">
        <v>0.49</v>
      </c>
      <c r="AO162" s="711">
        <f t="shared" si="42"/>
        <v>-23.168505874731423</v>
      </c>
      <c r="AP162" s="712">
        <f t="shared" si="43"/>
        <v>12.872393920769603</v>
      </c>
      <c r="AQ162" s="855">
        <f t="shared" si="44"/>
        <v>298.22099279194782</v>
      </c>
      <c r="AR162" s="624">
        <f>INDEX(Historical!$C$7:$C$1259,MATCH(B162,Historical!$B$7:$B$1281,0))*IF(AH162="n/a",1.03,IF(AH162&lt;0,1.01,IF(AH162&gt;10,1.1,(1+AH162/100))))</f>
        <v>3.0250000000000004</v>
      </c>
      <c r="AS162" s="853">
        <f t="shared" si="45"/>
        <v>3.3169125000000004</v>
      </c>
      <c r="AT162" s="853">
        <f t="shared" si="49"/>
        <v>3.6034937400000007</v>
      </c>
      <c r="AU162" s="853">
        <f t="shared" si="49"/>
        <v>3.9148355991360009</v>
      </c>
      <c r="AV162" s="853">
        <f t="shared" si="49"/>
        <v>4.2530773949013518</v>
      </c>
      <c r="AW162" s="624">
        <f t="shared" si="46"/>
        <v>18.113319234037355</v>
      </c>
      <c r="AX162" s="719">
        <f t="shared" si="47"/>
        <v>5.138821843519449</v>
      </c>
      <c r="AY162" s="900">
        <v>0.65</v>
      </c>
      <c r="AZ162" s="839">
        <v>28.77</v>
      </c>
      <c r="BA162" s="839">
        <v>-9.17</v>
      </c>
      <c r="BB162" s="839">
        <v>2.4699999999999998</v>
      </c>
      <c r="BC162" s="839">
        <v>2.3800000000000003</v>
      </c>
      <c r="BE162" s="597">
        <v>2004</v>
      </c>
      <c r="BF162" s="865">
        <f t="shared" si="48"/>
        <v>1</v>
      </c>
      <c r="BG162" s="849">
        <v>7.8</v>
      </c>
    </row>
    <row r="163" spans="1:59" s="744" customFormat="1" ht="11.25" customHeight="1" x14ac:dyDescent="0.2">
      <c r="A163" s="619" t="s">
        <v>1041</v>
      </c>
      <c r="B163" s="751" t="s">
        <v>1042</v>
      </c>
      <c r="C163" s="898" t="s">
        <v>108</v>
      </c>
      <c r="D163" s="898" t="s">
        <v>4272</v>
      </c>
      <c r="E163" s="727">
        <v>8</v>
      </c>
      <c r="F163" s="1153">
        <v>546</v>
      </c>
      <c r="G163" s="1152" t="s">
        <v>106</v>
      </c>
      <c r="H163" s="1152" t="s">
        <v>106</v>
      </c>
      <c r="I163" s="728">
        <v>26.68</v>
      </c>
      <c r="J163" s="729">
        <f t="shared" si="35"/>
        <v>3.4482758620689653</v>
      </c>
      <c r="K163" s="730">
        <v>0.23</v>
      </c>
      <c r="L163" s="731">
        <v>4</v>
      </c>
      <c r="M163" s="732">
        <f t="shared" si="36"/>
        <v>0.92</v>
      </c>
      <c r="N163" s="733" t="s">
        <v>148</v>
      </c>
      <c r="O163" s="734">
        <v>0.21</v>
      </c>
      <c r="P163" s="1097">
        <v>43615</v>
      </c>
      <c r="Q163" s="1097">
        <v>43633</v>
      </c>
      <c r="R163" s="732">
        <f t="shared" si="37"/>
        <v>9.5238095238095326</v>
      </c>
      <c r="S163" s="673">
        <f>IF(INDEX(Historical!$D$7:$D$1257,MATCH(B163,Historical!$B$7:$B$1281,0))=0,"n/a",(INDEX(Historical!$C$7:$C$1259,MATCH(B163,Historical!$B$7:$B$1281,0))/INDEX(Historical!$D$7:$D$1257,MATCH(B163,Historical!$B$7:$B$1281,0))-1)*100)</f>
        <v>2.2222222222222143</v>
      </c>
      <c r="T163" s="673">
        <f>IF(INDEX(Historical!$F$7:$F$1250,MATCH(B163,Historical!$B$7:$B$1281,0))=0,"n/a",((INDEX(Historical!$C$7:$C$1259,MATCH(B163,Historical!$B$7:$B$1281,0))/INDEX(Historical!$F$7:$F$1250,MATCH(B163,Historical!$B$7:$B$1281,0)))^(1/3)-1)*100)</f>
        <v>9.5376104072121279</v>
      </c>
      <c r="U163" s="673">
        <f>IF(INDEX(Historical!$H$7:$H$1250,MATCH(B163,Historical!$B$7:$B$1281,0))=0,"n/a",((INDEX(Historical!$C$7:$C$1259,MATCH(B163,Historical!$B$7:$B$1281,0))/INDEX(Historical!$H$7:$H$1250,MATCH(B163,Historical!$B$7:$B$1281,0)))^(1/5)-1)*100)</f>
        <v>12.970113373747605</v>
      </c>
      <c r="V163" s="673" t="str">
        <f>IF(INDEX(Historical!$O$7:$O$1250,MATCH(B163,Historical!$B$7:$B$1281,0))=0,"n/a",((INDEX(Historical!$C$7:$C$1259,MATCH(B163,Historical!$B$7:$B$1281,0))/INDEX(Historical!$O$7:$O$1250,MATCH(B163,Historical!$B$7:$B$1281,0)))^(1/10)-1)*100)</f>
        <v>n/a</v>
      </c>
      <c r="W163" s="674" t="str">
        <f t="shared" si="38"/>
        <v>n/a</v>
      </c>
      <c r="X163" s="675" t="str">
        <f t="shared" si="39"/>
        <v>n/a</v>
      </c>
      <c r="Y163" s="899" t="s">
        <v>4572</v>
      </c>
      <c r="Z163" s="729">
        <f t="shared" si="40"/>
        <v>69.696969696969703</v>
      </c>
      <c r="AA163" s="736">
        <f t="shared" si="41"/>
        <v>20.212121212121211</v>
      </c>
      <c r="AB163" s="731">
        <v>12</v>
      </c>
      <c r="AC163" s="737">
        <v>1.32</v>
      </c>
      <c r="AD163" s="737">
        <v>2.5499999999999998</v>
      </c>
      <c r="AE163" s="737">
        <v>3.52</v>
      </c>
      <c r="AF163" s="737">
        <v>1.38</v>
      </c>
      <c r="AG163" s="737">
        <v>6.9</v>
      </c>
      <c r="AH163" s="737">
        <v>-35</v>
      </c>
      <c r="AI163" s="737">
        <v>0</v>
      </c>
      <c r="AJ163" s="737">
        <v>-1.2</v>
      </c>
      <c r="AK163" s="737">
        <v>8</v>
      </c>
      <c r="AL163" s="738">
        <v>747.05</v>
      </c>
      <c r="AM163" s="739">
        <v>1</v>
      </c>
      <c r="AN163" s="737">
        <v>0.19</v>
      </c>
      <c r="AO163" s="740">
        <f t="shared" si="42"/>
        <v>-3.7937319763046418</v>
      </c>
      <c r="AP163" s="741">
        <f t="shared" si="43"/>
        <v>16.418389235816569</v>
      </c>
      <c r="AQ163" s="742">
        <f t="shared" si="44"/>
        <v>11.34077275090053</v>
      </c>
      <c r="AR163" s="624">
        <f>INDEX(Historical!$C$7:$C$1259,MATCH(B163,Historical!$B$7:$B$1281,0))*IF(AH163="n/a",1.03,IF(AH163&lt;0,1.01,IF(AH163&gt;10,1.1,(1+AH163/100))))</f>
        <v>0.92920000000000003</v>
      </c>
      <c r="AS163" s="736">
        <f t="shared" si="45"/>
        <v>0.92920000000000003</v>
      </c>
      <c r="AT163" s="736">
        <f t="shared" si="49"/>
        <v>1.003536</v>
      </c>
      <c r="AU163" s="736">
        <f t="shared" si="49"/>
        <v>1.0838188800000002</v>
      </c>
      <c r="AV163" s="736">
        <f t="shared" si="49"/>
        <v>1.1705243904000002</v>
      </c>
      <c r="AW163" s="729">
        <f t="shared" si="46"/>
        <v>5.1162792703999997</v>
      </c>
      <c r="AX163" s="743">
        <f t="shared" si="47"/>
        <v>19.176459034482757</v>
      </c>
      <c r="AY163" s="901">
        <v>1.33</v>
      </c>
      <c r="AZ163" s="739">
        <v>110.42</v>
      </c>
      <c r="BA163" s="739">
        <v>-3.8899999999999997</v>
      </c>
      <c r="BB163" s="739">
        <v>14.760000000000002</v>
      </c>
      <c r="BC163" s="739">
        <v>49.54</v>
      </c>
      <c r="BD163" s="875"/>
      <c r="BE163" s="597">
        <v>2013</v>
      </c>
      <c r="BF163" s="865">
        <f t="shared" si="48"/>
        <v>0</v>
      </c>
      <c r="BG163" s="793">
        <v>0.6</v>
      </c>
    </row>
    <row r="164" spans="1:59" ht="11.25" customHeight="1" x14ac:dyDescent="0.2">
      <c r="A164" s="838" t="s">
        <v>499</v>
      </c>
      <c r="B164" s="842" t="s">
        <v>500</v>
      </c>
      <c r="C164" s="898" t="s">
        <v>131</v>
      </c>
      <c r="D164" s="898" t="s">
        <v>4273</v>
      </c>
      <c r="E164" s="705">
        <v>17</v>
      </c>
      <c r="F164" s="1153">
        <v>219</v>
      </c>
      <c r="G164" s="1124" t="s">
        <v>37</v>
      </c>
      <c r="H164" s="1124" t="s">
        <v>37</v>
      </c>
      <c r="I164" s="841">
        <v>116.08</v>
      </c>
      <c r="J164" s="624">
        <f t="shared" si="35"/>
        <v>1.5161957270847692</v>
      </c>
      <c r="K164" s="844">
        <v>0.44</v>
      </c>
      <c r="L164" s="854">
        <v>4</v>
      </c>
      <c r="M164" s="615">
        <f t="shared" si="36"/>
        <v>1.76</v>
      </c>
      <c r="N164" s="837" t="s">
        <v>501</v>
      </c>
      <c r="O164" s="706">
        <v>0.40500000000000003</v>
      </c>
      <c r="P164" s="606">
        <v>43994</v>
      </c>
      <c r="Q164" s="606">
        <v>44018</v>
      </c>
      <c r="R164" s="615">
        <f t="shared" si="37"/>
        <v>8.6419753086419693</v>
      </c>
      <c r="S164" s="673">
        <f>IF(INDEX(Historical!$D$7:$D$1257,MATCH(B164,Historical!$B$7:$B$1281,0))=0,"n/a",(INDEX(Historical!$C$7:$C$1259,MATCH(B164,Historical!$B$7:$B$1281,0))/INDEX(Historical!$D$7:$D$1257,MATCH(B164,Historical!$B$7:$B$1281,0))-1)*100)</f>
        <v>9.0322580645161299</v>
      </c>
      <c r="T164" s="673">
        <f>IF(INDEX(Historical!$F$7:$F$1250,MATCH(B164,Historical!$B$7:$B$1281,0))=0,"n/a",((INDEX(Historical!$C$7:$C$1259,MATCH(B164,Historical!$B$7:$B$1281,0))/INDEX(Historical!$F$7:$F$1250,MATCH(B164,Historical!$B$7:$B$1281,0)))^(1/3)-1)*100)</f>
        <v>10.282191192331936</v>
      </c>
      <c r="U164" s="673">
        <f>IF(INDEX(Historical!$H$7:$H$1250,MATCH(B164,Historical!$B$7:$B$1281,0))=0,"n/a",((INDEX(Historical!$C$7:$C$1259,MATCH(B164,Historical!$B$7:$B$1281,0))/INDEX(Historical!$H$7:$H$1250,MATCH(B164,Historical!$B$7:$B$1281,0)))^(1/5)-1)*100)</f>
        <v>8.6731779612928772</v>
      </c>
      <c r="V164" s="673">
        <f>IF(INDEX(Historical!$O$7:$O$1250,MATCH(B164,Historical!$B$7:$B$1281,0))=0,"n/a",((INDEX(Historical!$C$7:$C$1259,MATCH(B164,Historical!$B$7:$B$1281,0))/INDEX(Historical!$O$7:$O$1250,MATCH(B164,Historical!$B$7:$B$1281,0)))^(1/10)-1)*100)</f>
        <v>6.9889253662249295</v>
      </c>
      <c r="W164" s="674">
        <f t="shared" si="38"/>
        <v>1.2409887796494954</v>
      </c>
      <c r="X164" s="675">
        <f t="shared" si="39"/>
        <v>0.94273673492313892</v>
      </c>
      <c r="Y164" s="637"/>
      <c r="Z164" s="624">
        <f t="shared" si="40"/>
        <v>41.904761904761905</v>
      </c>
      <c r="AA164" s="853">
        <f t="shared" si="41"/>
        <v>27.638095238095236</v>
      </c>
      <c r="AB164" s="854">
        <v>12</v>
      </c>
      <c r="AC164" s="833">
        <v>4.2</v>
      </c>
      <c r="AD164" s="833">
        <v>5.83</v>
      </c>
      <c r="AE164" s="833">
        <v>4.12</v>
      </c>
      <c r="AF164" s="833">
        <v>2.91</v>
      </c>
      <c r="AG164" s="833">
        <v>11.5</v>
      </c>
      <c r="AH164" s="833">
        <v>13.4</v>
      </c>
      <c r="AI164" s="833">
        <v>7.61</v>
      </c>
      <c r="AJ164" s="833">
        <v>9.1999999999999993</v>
      </c>
      <c r="AK164" s="833">
        <v>4.74</v>
      </c>
      <c r="AL164" s="845">
        <v>2009.9999999999998</v>
      </c>
      <c r="AM164" s="839">
        <v>1.9</v>
      </c>
      <c r="AN164" s="833">
        <v>1</v>
      </c>
      <c r="AO164" s="711">
        <f t="shared" si="42"/>
        <v>-17.44872154971759</v>
      </c>
      <c r="AP164" s="712">
        <f t="shared" si="43"/>
        <v>10.189373688377646</v>
      </c>
      <c r="AQ164" s="855">
        <f t="shared" si="44"/>
        <v>89.064195027164871</v>
      </c>
      <c r="AR164" s="624">
        <f>INDEX(Historical!$C$7:$C$1259,MATCH(B164,Historical!$B$7:$B$1281,0))*IF(AH164="n/a",1.03,IF(AH164&lt;0,1.01,IF(AH164&gt;10,1.1,(1+AH164/100))))</f>
        <v>1.859</v>
      </c>
      <c r="AS164" s="853">
        <f t="shared" si="45"/>
        <v>2.0004699000000001</v>
      </c>
      <c r="AT164" s="853">
        <f t="shared" si="49"/>
        <v>2.0952921732600003</v>
      </c>
      <c r="AU164" s="853">
        <f t="shared" si="49"/>
        <v>2.1946090222725245</v>
      </c>
      <c r="AV164" s="853">
        <f t="shared" si="49"/>
        <v>2.2986334899282426</v>
      </c>
      <c r="AW164" s="624">
        <f t="shared" si="46"/>
        <v>10.448004585460767</v>
      </c>
      <c r="AX164" s="719">
        <f t="shared" si="47"/>
        <v>9.0006931301350512</v>
      </c>
      <c r="AY164" s="900">
        <v>0.36</v>
      </c>
      <c r="AZ164" s="839">
        <v>59.260000000000005</v>
      </c>
      <c r="BA164" s="839">
        <v>-4.1000000000000005</v>
      </c>
      <c r="BB164" s="839">
        <v>6.94</v>
      </c>
      <c r="BC164" s="839">
        <v>21.05</v>
      </c>
      <c r="BE164" s="597">
        <v>2004</v>
      </c>
      <c r="BF164" s="865">
        <f t="shared" si="48"/>
        <v>1</v>
      </c>
      <c r="BG164" s="849">
        <v>3.8</v>
      </c>
    </row>
    <row r="165" spans="1:59" ht="11.25" customHeight="1" x14ac:dyDescent="0.2">
      <c r="A165" s="838" t="s">
        <v>174</v>
      </c>
      <c r="B165" s="842" t="s">
        <v>175</v>
      </c>
      <c r="C165" s="898" t="s">
        <v>108</v>
      </c>
      <c r="D165" s="898" t="s">
        <v>4272</v>
      </c>
      <c r="E165" s="705">
        <v>30</v>
      </c>
      <c r="F165" s="1153">
        <v>95</v>
      </c>
      <c r="G165" s="1113" t="s">
        <v>106</v>
      </c>
      <c r="H165" s="1113" t="s">
        <v>106</v>
      </c>
      <c r="I165" s="841">
        <v>24</v>
      </c>
      <c r="J165" s="624">
        <f t="shared" si="35"/>
        <v>2.166666666666667</v>
      </c>
      <c r="K165" s="844">
        <v>0.13</v>
      </c>
      <c r="L165" s="854">
        <v>4</v>
      </c>
      <c r="M165" s="615">
        <f t="shared" si="36"/>
        <v>0.52</v>
      </c>
      <c r="N165" s="837" t="s">
        <v>148</v>
      </c>
      <c r="O165" s="709">
        <v>0.125</v>
      </c>
      <c r="P165" s="606">
        <v>44253</v>
      </c>
      <c r="Q165" s="606">
        <v>44270</v>
      </c>
      <c r="R165" s="615">
        <f t="shared" si="37"/>
        <v>4.0000000000000036</v>
      </c>
      <c r="S165" s="673">
        <f>IF(INDEX(Historical!$D$7:$D$1257,MATCH(B165,Historical!$B$7:$B$1281,0))=0,"n/a",(INDEX(Historical!$C$7:$C$1259,MATCH(B165,Historical!$B$7:$B$1281,0))/INDEX(Historical!$D$7:$D$1257,MATCH(B165,Historical!$B$7:$B$1281,0))-1)*100)</f>
        <v>2.5641025641025772</v>
      </c>
      <c r="T165" s="673">
        <f>IF(INDEX(Historical!$F$7:$F$1250,MATCH(B165,Historical!$B$7:$B$1281,0))=0,"n/a",((INDEX(Historical!$C$7:$C$1259,MATCH(B165,Historical!$B$7:$B$1281,0))/INDEX(Historical!$F$7:$F$1250,MATCH(B165,Historical!$B$7:$B$1281,0)))^(1/3)-1)*100)</f>
        <v>5.5667191978000741</v>
      </c>
      <c r="U165" s="673">
        <f>IF(INDEX(Historical!$H$7:$H$1250,MATCH(B165,Historical!$B$7:$B$1281,0))=0,"n/a",((INDEX(Historical!$C$7:$C$1259,MATCH(B165,Historical!$B$7:$B$1281,0))/INDEX(Historical!$H$7:$H$1250,MATCH(B165,Historical!$B$7:$B$1281,0)))^(1/5)-1)*100)</f>
        <v>5.2300215891077695</v>
      </c>
      <c r="V165" s="673">
        <f>IF(INDEX(Historical!$O$7:$O$1250,MATCH(B165,Historical!$B$7:$B$1281,0))=0,"n/a",((INDEX(Historical!$C$7:$C$1259,MATCH(B165,Historical!$B$7:$B$1281,0))/INDEX(Historical!$O$7:$O$1250,MATCH(B165,Historical!$B$7:$B$1281,0)))^(1/10)-1)*100)</f>
        <v>7.2250974328369244</v>
      </c>
      <c r="W165" s="674">
        <f t="shared" si="38"/>
        <v>0.7238686588969927</v>
      </c>
      <c r="X165" s="675" t="str">
        <f t="shared" si="39"/>
        <v>n/a</v>
      </c>
      <c r="Y165" s="646" t="s">
        <v>4578</v>
      </c>
      <c r="Z165" s="624" t="str">
        <f t="shared" si="40"/>
        <v>n/a</v>
      </c>
      <c r="AA165" s="853" t="str">
        <f t="shared" si="41"/>
        <v>n/a</v>
      </c>
      <c r="AB165" s="854">
        <v>12</v>
      </c>
      <c r="AC165" s="833" t="s">
        <v>136</v>
      </c>
      <c r="AD165" s="833" t="s">
        <v>136</v>
      </c>
      <c r="AE165" s="833" t="s">
        <v>136</v>
      </c>
      <c r="AF165" s="833" t="s">
        <v>136</v>
      </c>
      <c r="AG165" s="833" t="s">
        <v>136</v>
      </c>
      <c r="AH165" s="833" t="s">
        <v>136</v>
      </c>
      <c r="AI165" s="833" t="s">
        <v>136</v>
      </c>
      <c r="AJ165" s="833" t="s">
        <v>136</v>
      </c>
      <c r="AK165" s="833" t="s">
        <v>136</v>
      </c>
      <c r="AL165" s="845" t="s">
        <v>136</v>
      </c>
      <c r="AM165" s="839" t="s">
        <v>136</v>
      </c>
      <c r="AN165" s="833" t="s">
        <v>136</v>
      </c>
      <c r="AO165" s="711" t="str">
        <f t="shared" si="42"/>
        <v>n/a</v>
      </c>
      <c r="AP165" s="712">
        <f t="shared" si="43"/>
        <v>7.3966882557744364</v>
      </c>
      <c r="AQ165" s="855" t="str">
        <f t="shared" si="44"/>
        <v>n/a</v>
      </c>
      <c r="AR165" s="624">
        <f>INDEX(Historical!$C$7:$C$1259,MATCH(B165,Historical!$B$7:$B$1281,0))*IF(AH165="n/a",1.03,IF(AH165&lt;0,1.01,IF(AH165&gt;10,1.1,(1+AH165/100))))</f>
        <v>0.51500000000000001</v>
      </c>
      <c r="AS165" s="853">
        <f t="shared" si="45"/>
        <v>0.53044999999999998</v>
      </c>
      <c r="AT165" s="853">
        <f t="shared" si="49"/>
        <v>0.5463635</v>
      </c>
      <c r="AU165" s="853">
        <f t="shared" si="49"/>
        <v>0.56275440500000007</v>
      </c>
      <c r="AV165" s="853">
        <f t="shared" si="49"/>
        <v>0.57963703715000003</v>
      </c>
      <c r="AW165" s="624">
        <f t="shared" si="46"/>
        <v>2.7342049421499999</v>
      </c>
      <c r="AX165" s="719">
        <f t="shared" si="47"/>
        <v>11.392520592291666</v>
      </c>
      <c r="AY165" s="900" t="s">
        <v>136</v>
      </c>
      <c r="AZ165" s="839" t="s">
        <v>136</v>
      </c>
      <c r="BA165" s="839" t="s">
        <v>136</v>
      </c>
      <c r="BB165" s="839" t="s">
        <v>136</v>
      </c>
      <c r="BC165" s="839" t="s">
        <v>136</v>
      </c>
      <c r="BD165" s="874" t="s">
        <v>4199</v>
      </c>
      <c r="BE165" s="597">
        <v>1992</v>
      </c>
      <c r="BF165" s="865">
        <f t="shared" si="48"/>
        <v>2</v>
      </c>
      <c r="BG165" s="849" t="s">
        <v>136</v>
      </c>
    </row>
    <row r="166" spans="1:59" ht="11.25" customHeight="1" x14ac:dyDescent="0.2">
      <c r="A166" s="831" t="s">
        <v>1023</v>
      </c>
      <c r="B166" s="842" t="s">
        <v>1024</v>
      </c>
      <c r="C166" s="898" t="s">
        <v>4253</v>
      </c>
      <c r="D166" s="898" t="s">
        <v>4254</v>
      </c>
      <c r="E166" s="705">
        <v>10</v>
      </c>
      <c r="F166" s="1153">
        <v>411</v>
      </c>
      <c r="G166" s="1116" t="s">
        <v>37</v>
      </c>
      <c r="H166" s="1116" t="s">
        <v>37</v>
      </c>
      <c r="I166" s="841">
        <v>109.91</v>
      </c>
      <c r="J166" s="624">
        <f t="shared" si="35"/>
        <v>3.0206532617596213</v>
      </c>
      <c r="K166" s="844">
        <v>0.83</v>
      </c>
      <c r="L166" s="854">
        <v>4</v>
      </c>
      <c r="M166" s="615">
        <f t="shared" si="36"/>
        <v>3.32</v>
      </c>
      <c r="N166" s="837" t="s">
        <v>567</v>
      </c>
      <c r="O166" s="706">
        <v>0.8</v>
      </c>
      <c r="P166" s="904">
        <v>43920</v>
      </c>
      <c r="Q166" s="904">
        <v>43938</v>
      </c>
      <c r="R166" s="615">
        <f t="shared" si="37"/>
        <v>3.7499999999999893</v>
      </c>
      <c r="S166" s="673">
        <f>IF(INDEX(Historical!$D$7:$D$1257,MATCH(B166,Historical!$B$7:$B$1281,0))=0,"n/a",(INDEX(Historical!$C$7:$C$1259,MATCH(B166,Historical!$B$7:$B$1281,0))/INDEX(Historical!$D$7:$D$1257,MATCH(B166,Historical!$B$7:$B$1281,0))-1)*100)</f>
        <v>3.7854889589905349</v>
      </c>
      <c r="T166" s="673">
        <f>IF(INDEX(Historical!$F$7:$F$1250,MATCH(B166,Historical!$B$7:$B$1281,0))=0,"n/a",((INDEX(Historical!$C$7:$C$1259,MATCH(B166,Historical!$B$7:$B$1281,0))/INDEX(Historical!$F$7:$F$1250,MATCH(B166,Historical!$B$7:$B$1281,0)))^(1/3)-1)*100)</f>
        <v>3.1236353252733773</v>
      </c>
      <c r="U166" s="673">
        <f>IF(INDEX(Historical!$H$7:$H$1250,MATCH(B166,Historical!$B$7:$B$1281,0))=0,"n/a",((INDEX(Historical!$C$7:$C$1259,MATCH(B166,Historical!$B$7:$B$1281,0))/INDEX(Historical!$H$7:$H$1250,MATCH(B166,Historical!$B$7:$B$1281,0)))^(1/5)-1)*100)</f>
        <v>3.4261171052045736</v>
      </c>
      <c r="V166" s="673">
        <f>IF(INDEX(Historical!$O$7:$O$1250,MATCH(B166,Historical!$B$7:$B$1281,0))=0,"n/a",((INDEX(Historical!$C$7:$C$1259,MATCH(B166,Historical!$B$7:$B$1281,0))/INDEX(Historical!$O$7:$O$1250,MATCH(B166,Historical!$B$7:$B$1281,0)))^(1/10)-1)*100)</f>
        <v>6.2165862482970846</v>
      </c>
      <c r="W166" s="674">
        <f t="shared" si="38"/>
        <v>0.55112516232572062</v>
      </c>
      <c r="X166" s="675" t="str">
        <f t="shared" si="39"/>
        <v>n/a</v>
      </c>
      <c r="Y166" s="637"/>
      <c r="Z166" s="624">
        <f t="shared" si="40"/>
        <v>267.74193548387098</v>
      </c>
      <c r="AA166" s="853">
        <f t="shared" si="41"/>
        <v>88.637096774193552</v>
      </c>
      <c r="AB166" s="854">
        <v>12</v>
      </c>
      <c r="AC166" s="833">
        <v>1.24</v>
      </c>
      <c r="AD166" s="833">
        <v>24.82</v>
      </c>
      <c r="AE166" s="833">
        <v>10.35</v>
      </c>
      <c r="AF166" s="833">
        <v>3.21</v>
      </c>
      <c r="AG166" s="833">
        <v>3.5000000000000004</v>
      </c>
      <c r="AH166" s="833">
        <v>-44</v>
      </c>
      <c r="AI166" s="833">
        <v>19.8</v>
      </c>
      <c r="AJ166" s="833">
        <v>-13.3</v>
      </c>
      <c r="AK166" s="833">
        <v>3.5999999999999996</v>
      </c>
      <c r="AL166" s="833">
        <v>10810</v>
      </c>
      <c r="AM166" s="839">
        <v>1</v>
      </c>
      <c r="AN166" s="833">
        <v>0.92</v>
      </c>
      <c r="AO166" s="711">
        <f t="shared" si="42"/>
        <v>-82.19032640722935</v>
      </c>
      <c r="AP166" s="712">
        <f t="shared" si="43"/>
        <v>6.4467703669641949</v>
      </c>
      <c r="AQ166" s="855">
        <f t="shared" si="44"/>
        <v>255.60594960974638</v>
      </c>
      <c r="AR166" s="624">
        <f>INDEX(Historical!$C$7:$C$1259,MATCH(B166,Historical!$B$7:$B$1281,0))*IF(AH166="n/a",1.03,IF(AH166&lt;0,1.01,IF(AH166&gt;10,1.1,(1+AH166/100))))</f>
        <v>3.3229000000000002</v>
      </c>
      <c r="AS166" s="853">
        <f t="shared" si="45"/>
        <v>3.6551900000000006</v>
      </c>
      <c r="AT166" s="853">
        <f t="shared" si="49"/>
        <v>3.7867768400000008</v>
      </c>
      <c r="AU166" s="853">
        <f t="shared" si="49"/>
        <v>3.9231008062400008</v>
      </c>
      <c r="AV166" s="853">
        <f t="shared" si="49"/>
        <v>4.0643324352646406</v>
      </c>
      <c r="AW166" s="624">
        <f t="shared" si="46"/>
        <v>18.752300081504643</v>
      </c>
      <c r="AX166" s="719">
        <f t="shared" si="47"/>
        <v>17.061504941774764</v>
      </c>
      <c r="AY166" s="900">
        <v>0.71</v>
      </c>
      <c r="AZ166" s="839">
        <v>56.19</v>
      </c>
      <c r="BA166" s="839">
        <v>-2.92</v>
      </c>
      <c r="BB166" s="839">
        <v>4.46</v>
      </c>
      <c r="BC166" s="839">
        <v>13.94</v>
      </c>
      <c r="BE166" s="597">
        <v>2011</v>
      </c>
      <c r="BF166" s="865">
        <f t="shared" si="48"/>
        <v>0</v>
      </c>
      <c r="BG166" s="849">
        <v>1.7000000000000002</v>
      </c>
    </row>
    <row r="167" spans="1:59" ht="12" customHeight="1" x14ac:dyDescent="0.2">
      <c r="A167" s="848" t="s">
        <v>4653</v>
      </c>
      <c r="B167" s="842" t="s">
        <v>4643</v>
      </c>
      <c r="C167" s="898" t="s">
        <v>178</v>
      </c>
      <c r="D167" s="898" t="s">
        <v>4270</v>
      </c>
      <c r="E167" s="705">
        <v>5</v>
      </c>
      <c r="F167" s="1153">
        <v>732</v>
      </c>
      <c r="G167" s="1115" t="s">
        <v>106</v>
      </c>
      <c r="H167" s="1115" t="s">
        <v>106</v>
      </c>
      <c r="I167" s="841">
        <v>41.55</v>
      </c>
      <c r="J167" s="624">
        <f t="shared" si="35"/>
        <v>6.3056558363417574</v>
      </c>
      <c r="K167" s="844">
        <v>0.65500000000000003</v>
      </c>
      <c r="L167" s="854">
        <v>4</v>
      </c>
      <c r="M167" s="615">
        <f t="shared" si="36"/>
        <v>2.62</v>
      </c>
      <c r="N167" s="837" t="s">
        <v>107</v>
      </c>
      <c r="O167" s="706">
        <v>0.65</v>
      </c>
      <c r="P167" s="606">
        <v>44232</v>
      </c>
      <c r="Q167" s="606">
        <v>44239</v>
      </c>
      <c r="R167" s="615">
        <f t="shared" si="37"/>
        <v>0.76923076923076983</v>
      </c>
      <c r="S167" s="673">
        <f>IF(INDEX(Historical!$D$7:$D$1257,MATCH(B167,Historical!$B$7:$B$1281,0))=0,"n/a",(INDEX(Historical!$C$7:$C$1259,MATCH(B167,Historical!$B$7:$B$1281,0))/INDEX(Historical!$D$7:$D$1257,MATCH(B167,Historical!$B$7:$B$1281,0))-1)*100)</f>
        <v>5.9917355371900793</v>
      </c>
      <c r="T167" s="673">
        <f>IF(INDEX(Historical!$F$7:$F$1250,MATCH(B167,Historical!$B$7:$B$1281,0))=0,"n/a",((INDEX(Historical!$C$7:$C$1259,MATCH(B167,Historical!$B$7:$B$1281,0))/INDEX(Historical!$F$7:$F$1250,MATCH(B167,Historical!$B$7:$B$1281,0)))^(1/3)-1)*100)</f>
        <v>14.360070659511926</v>
      </c>
      <c r="U167" s="673">
        <f>IF(INDEX(Historical!$H$7:$H$1250,MATCH(B167,Historical!$B$7:$B$1281,0))=0,"n/a",((INDEX(Historical!$C$7:$C$1259,MATCH(B167,Historical!$B$7:$B$1281,0))/INDEX(Historical!$H$7:$H$1250,MATCH(B167,Historical!$B$7:$B$1281,0)))^(1/5)-1)*100)</f>
        <v>8.5744628894155017</v>
      </c>
      <c r="V167" s="673">
        <f>IF(INDEX(Historical!$O$7:$O$1250,MATCH(B167,Historical!$B$7:$B$1281,0))=0,"n/a",((INDEX(Historical!$C$7:$C$1259,MATCH(B167,Historical!$B$7:$B$1281,0))/INDEX(Historical!$O$7:$O$1250,MATCH(B167,Historical!$B$7:$B$1281,0)))^(1/10)-1)*100)</f>
        <v>4.1990704802185475</v>
      </c>
      <c r="W167" s="674">
        <f t="shared" si="38"/>
        <v>2.0419907048021804</v>
      </c>
      <c r="X167" s="675">
        <f t="shared" si="39"/>
        <v>0.24925764213417156</v>
      </c>
      <c r="Y167" s="646"/>
      <c r="Z167" s="624">
        <f t="shared" si="40"/>
        <v>121.86046511627909</v>
      </c>
      <c r="AA167" s="853">
        <f t="shared" si="41"/>
        <v>19.325581395348838</v>
      </c>
      <c r="AB167" s="854">
        <v>12</v>
      </c>
      <c r="AC167" s="833">
        <v>2.15</v>
      </c>
      <c r="AD167" s="833">
        <v>2.2400000000000002</v>
      </c>
      <c r="AE167" s="833">
        <v>4.0199999999999996</v>
      </c>
      <c r="AF167" s="833">
        <v>28.14</v>
      </c>
      <c r="AG167" s="833">
        <v>130.80000000000001</v>
      </c>
      <c r="AH167" s="833">
        <v>-2.1999999999999997</v>
      </c>
      <c r="AI167" s="833">
        <v>15.61</v>
      </c>
      <c r="AJ167" s="833">
        <v>34.4</v>
      </c>
      <c r="AK167" s="833">
        <v>8.64</v>
      </c>
      <c r="AL167" s="845">
        <v>24790</v>
      </c>
      <c r="AM167" s="839">
        <v>49.57</v>
      </c>
      <c r="AN167" s="833">
        <v>0</v>
      </c>
      <c r="AO167" s="711">
        <f t="shared" si="42"/>
        <v>-4.4454626695915778</v>
      </c>
      <c r="AP167" s="712">
        <f t="shared" si="43"/>
        <v>14.88011872575726</v>
      </c>
      <c r="AQ167" s="855">
        <f t="shared" si="44"/>
        <v>391.62852302440984</v>
      </c>
      <c r="AR167" s="624">
        <f>INDEX(Historical!$C$7:$C$1259,MATCH(B167,Historical!$B$7:$B$1281,0))*IF(AH167="n/a",1.03,IF(AH167&lt;0,1.01,IF(AH167&gt;10,1.1,(1+AH167/100))))</f>
        <v>2.5906500000000001</v>
      </c>
      <c r="AS167" s="853">
        <f t="shared" si="45"/>
        <v>2.8497150000000002</v>
      </c>
      <c r="AT167" s="853">
        <f t="shared" ref="AT167:AV186" si="50">IF($AK167="n/a",1.03*AS167,IF($AK167&lt;0,1.01*AS167,IF($AK167&gt;10,1.1*AS167,(1+$AK167/100)*AS167)))</f>
        <v>3.0959303760000005</v>
      </c>
      <c r="AU167" s="853">
        <f t="shared" si="50"/>
        <v>3.3634187604864008</v>
      </c>
      <c r="AV167" s="853">
        <f t="shared" si="50"/>
        <v>3.654018141392426</v>
      </c>
      <c r="AW167" s="624">
        <f t="shared" si="46"/>
        <v>15.553732277878826</v>
      </c>
      <c r="AX167" s="719">
        <f t="shared" si="47"/>
        <v>37.433772028589232</v>
      </c>
      <c r="AY167" s="900">
        <v>1.07</v>
      </c>
      <c r="AZ167" s="839">
        <v>71.13000000000001</v>
      </c>
      <c r="BA167" s="839">
        <v>-6.9</v>
      </c>
      <c r="BB167" s="839">
        <v>2.1</v>
      </c>
      <c r="BC167" s="839">
        <v>11.82</v>
      </c>
      <c r="BE167" s="597">
        <v>2017</v>
      </c>
      <c r="BF167" s="865">
        <f t="shared" si="48"/>
        <v>0</v>
      </c>
      <c r="BG167" s="849">
        <v>5.6000000000000005</v>
      </c>
    </row>
    <row r="168" spans="1:59" ht="11.25" customHeight="1" x14ac:dyDescent="0.2">
      <c r="A168" s="848" t="s">
        <v>4553</v>
      </c>
      <c r="B168" s="842" t="s">
        <v>4551</v>
      </c>
      <c r="C168" s="898" t="s">
        <v>112</v>
      </c>
      <c r="D168" s="898" t="s">
        <v>4295</v>
      </c>
      <c r="E168" s="705">
        <v>5</v>
      </c>
      <c r="F168" s="1153">
        <v>721</v>
      </c>
      <c r="G168" s="1150" t="s">
        <v>106</v>
      </c>
      <c r="H168" s="1150" t="s">
        <v>106</v>
      </c>
      <c r="I168" s="841">
        <v>74.64</v>
      </c>
      <c r="J168" s="624">
        <f t="shared" si="35"/>
        <v>1.3933547695605575</v>
      </c>
      <c r="K168" s="844">
        <v>0.26</v>
      </c>
      <c r="L168" s="854">
        <v>4</v>
      </c>
      <c r="M168" s="615">
        <f t="shared" si="36"/>
        <v>1.04</v>
      </c>
      <c r="N168" s="837" t="s">
        <v>148</v>
      </c>
      <c r="O168" s="706">
        <v>0.23</v>
      </c>
      <c r="P168" s="606">
        <v>44158</v>
      </c>
      <c r="Q168" s="606">
        <v>44176</v>
      </c>
      <c r="R168" s="615">
        <f t="shared" si="37"/>
        <v>13.043478260869565</v>
      </c>
      <c r="S168" s="673">
        <f>IF(INDEX(Historical!$D$7:$D$1257,MATCH(B168,Historical!$B$7:$B$1281,0))=0,"n/a",(INDEX(Historical!$C$7:$C$1259,MATCH(B168,Historical!$B$7:$B$1281,0))/INDEX(Historical!$D$7:$D$1257,MATCH(B168,Historical!$B$7:$B$1281,0))-1)*100)</f>
        <v>14.457831325301207</v>
      </c>
      <c r="T168" s="673">
        <f>IF(INDEX(Historical!$F$7:$F$1250,MATCH(B168,Historical!$B$7:$B$1281,0))=0,"n/a",((INDEX(Historical!$C$7:$C$1259,MATCH(B168,Historical!$B$7:$B$1281,0))/INDEX(Historical!$F$7:$F$1250,MATCH(B168,Historical!$B$7:$B$1281,0)))^(1/3)-1)*100)</f>
        <v>17.20798449190033</v>
      </c>
      <c r="U168" s="673" t="str">
        <f>IF(INDEX(Historical!$H$7:$H$1250,MATCH(B168,Historical!$B$7:$B$1281,0))=0,"n/a",((INDEX(Historical!$C$7:$C$1259,MATCH(B168,Historical!$B$7:$B$1281,0))/INDEX(Historical!$H$7:$H$1250,MATCH(B168,Historical!$B$7:$B$1281,0)))^(1/5)-1)*100)</f>
        <v>n/a</v>
      </c>
      <c r="V168" s="673" t="str">
        <f>IF(INDEX(Historical!$O$7:$O$1250,MATCH(B168,Historical!$B$7:$B$1281,0))=0,"n/a",((INDEX(Historical!$C$7:$C$1259,MATCH(B168,Historical!$B$7:$B$1281,0))/INDEX(Historical!$O$7:$O$1250,MATCH(B168,Historical!$B$7:$B$1281,0)))^(1/10)-1)*100)</f>
        <v>n/a</v>
      </c>
      <c r="W168" s="674" t="str">
        <f t="shared" si="38"/>
        <v>n/a</v>
      </c>
      <c r="X168" s="675" t="str">
        <f t="shared" si="39"/>
        <v>n/a</v>
      </c>
      <c r="Y168" s="843"/>
      <c r="Z168" s="624">
        <f t="shared" si="40"/>
        <v>33.766233766233768</v>
      </c>
      <c r="AA168" s="853">
        <f t="shared" si="41"/>
        <v>24.233766233766232</v>
      </c>
      <c r="AB168" s="854">
        <v>12</v>
      </c>
      <c r="AC168" s="833">
        <v>3.08</v>
      </c>
      <c r="AD168" s="833">
        <v>2.29</v>
      </c>
      <c r="AE168" s="833">
        <v>1.05</v>
      </c>
      <c r="AF168" s="833">
        <v>2.61</v>
      </c>
      <c r="AG168" s="833">
        <v>12</v>
      </c>
      <c r="AH168" s="833">
        <v>21.2</v>
      </c>
      <c r="AI168" s="833">
        <v>11.360000000000001</v>
      </c>
      <c r="AJ168" s="833">
        <v>29.5</v>
      </c>
      <c r="AK168" s="833">
        <v>10</v>
      </c>
      <c r="AL168" s="845">
        <v>533.74</v>
      </c>
      <c r="AM168" s="839">
        <v>2.5</v>
      </c>
      <c r="AN168" s="833">
        <v>0</v>
      </c>
      <c r="AO168" s="711" t="str">
        <f t="shared" si="42"/>
        <v>n/a</v>
      </c>
      <c r="AP168" s="712" t="str">
        <f t="shared" si="43"/>
        <v>n/a</v>
      </c>
      <c r="AQ168" s="855">
        <f t="shared" si="44"/>
        <v>67.663856663172425</v>
      </c>
      <c r="AR168" s="624">
        <f>INDEX(Historical!$C$7:$C$1259,MATCH(B168,Historical!$B$7:$B$1281,0))*IF(AH168="n/a",1.03,IF(AH168&lt;0,1.01,IF(AH168&gt;10,1.1,(1+AH168/100))))</f>
        <v>1.0449999999999999</v>
      </c>
      <c r="AS168" s="853">
        <f t="shared" si="45"/>
        <v>1.1495</v>
      </c>
      <c r="AT168" s="853">
        <f t="shared" si="50"/>
        <v>1.2644500000000001</v>
      </c>
      <c r="AU168" s="853">
        <f t="shared" si="50"/>
        <v>1.3908950000000002</v>
      </c>
      <c r="AV168" s="853">
        <f t="shared" si="50"/>
        <v>1.5299845000000003</v>
      </c>
      <c r="AW168" s="624">
        <f t="shared" si="46"/>
        <v>6.3798295000000005</v>
      </c>
      <c r="AX168" s="719">
        <f t="shared" si="47"/>
        <v>8.5474671757770633</v>
      </c>
      <c r="AY168" s="900">
        <v>1.52</v>
      </c>
      <c r="AZ168" s="839">
        <v>143.13</v>
      </c>
      <c r="BA168" s="839">
        <v>1.7999999999999998</v>
      </c>
      <c r="BB168" s="839">
        <v>21.41</v>
      </c>
      <c r="BC168" s="839">
        <v>55.279999999999994</v>
      </c>
      <c r="BE168" s="597">
        <v>2016</v>
      </c>
      <c r="BF168" s="865">
        <f t="shared" si="48"/>
        <v>0</v>
      </c>
      <c r="BG168" s="849">
        <v>4.3999999999999995</v>
      </c>
    </row>
    <row r="169" spans="1:59" ht="11.25" customHeight="1" x14ac:dyDescent="0.2">
      <c r="A169" s="831" t="s">
        <v>1058</v>
      </c>
      <c r="B169" s="842" t="s">
        <v>1059</v>
      </c>
      <c r="C169" s="898" t="s">
        <v>4126</v>
      </c>
      <c r="D169" s="898" t="s">
        <v>4293</v>
      </c>
      <c r="E169" s="705">
        <v>11</v>
      </c>
      <c r="F169" s="1153">
        <v>380</v>
      </c>
      <c r="G169" s="1153" t="s">
        <v>115</v>
      </c>
      <c r="H169" s="1153" t="s">
        <v>115</v>
      </c>
      <c r="I169" s="841">
        <v>51.71</v>
      </c>
      <c r="J169" s="624">
        <f t="shared" si="35"/>
        <v>2.8621156449429508</v>
      </c>
      <c r="K169" s="844">
        <v>0.37</v>
      </c>
      <c r="L169" s="854">
        <v>4</v>
      </c>
      <c r="M169" s="615">
        <f t="shared" si="36"/>
        <v>1.48</v>
      </c>
      <c r="N169" s="837" t="s">
        <v>409</v>
      </c>
      <c r="O169" s="706">
        <v>0.36</v>
      </c>
      <c r="P169" s="606">
        <v>44291</v>
      </c>
      <c r="Q169" s="606">
        <v>44314</v>
      </c>
      <c r="R169" s="615">
        <f t="shared" si="37"/>
        <v>2.7777777777777803</v>
      </c>
      <c r="S169" s="673">
        <f>IF(INDEX(Historical!$D$7:$D$1257,MATCH(B169,Historical!$B$7:$B$1281,0))=0,"n/a",(INDEX(Historical!$C$7:$C$1259,MATCH(B169,Historical!$B$7:$B$1281,0))/INDEX(Historical!$D$7:$D$1257,MATCH(B169,Historical!$B$7:$B$1281,0))-1)*100)</f>
        <v>3.6231884057970953</v>
      </c>
      <c r="T169" s="673">
        <f>IF(INDEX(Historical!$F$7:$F$1250,MATCH(B169,Historical!$B$7:$B$1281,0))=0,"n/a",((INDEX(Historical!$C$7:$C$1259,MATCH(B169,Historical!$B$7:$B$1281,0))/INDEX(Historical!$F$7:$F$1250,MATCH(B169,Historical!$B$7:$B$1281,0)))^(1/3)-1)*100)</f>
        <v>8.1647783485575331</v>
      </c>
      <c r="U169" s="673">
        <f>IF(INDEX(Historical!$H$7:$H$1250,MATCH(B169,Historical!$B$7:$B$1281,0))=0,"n/a",((INDEX(Historical!$C$7:$C$1259,MATCH(B169,Historical!$B$7:$B$1281,0))/INDEX(Historical!$H$7:$H$1250,MATCH(B169,Historical!$B$7:$B$1281,0)))^(1/5)-1)*100)</f>
        <v>11.764643460542267</v>
      </c>
      <c r="V169" s="673" t="str">
        <f>IF(INDEX(Historical!$O$7:$O$1250,MATCH(B169,Historical!$B$7:$B$1281,0))=0,"n/a",((INDEX(Historical!$C$7:$C$1259,MATCH(B169,Historical!$B$7:$B$1281,0))/INDEX(Historical!$O$7:$O$1250,MATCH(B169,Historical!$B$7:$B$1281,0)))^(1/10)-1)*100)</f>
        <v>n/a</v>
      </c>
      <c r="W169" s="674" t="str">
        <f t="shared" si="38"/>
        <v>n/a</v>
      </c>
      <c r="X169" s="675">
        <f t="shared" si="39"/>
        <v>1.3679817977374729</v>
      </c>
      <c r="Y169" s="634"/>
      <c r="Z169" s="624">
        <f t="shared" si="40"/>
        <v>61.924686192468613</v>
      </c>
      <c r="AA169" s="853">
        <f t="shared" si="41"/>
        <v>21.635983263598327</v>
      </c>
      <c r="AB169" s="854">
        <v>7</v>
      </c>
      <c r="AC169" s="833">
        <v>2.39</v>
      </c>
      <c r="AD169" s="833">
        <v>3.28</v>
      </c>
      <c r="AE169" s="833">
        <v>4.38</v>
      </c>
      <c r="AF169" s="833">
        <v>5.59</v>
      </c>
      <c r="AG169" s="833">
        <v>26.8</v>
      </c>
      <c r="AH169" s="833">
        <v>-6</v>
      </c>
      <c r="AI169" s="833">
        <v>6.12</v>
      </c>
      <c r="AJ169" s="833">
        <v>8.6</v>
      </c>
      <c r="AK169" s="833">
        <v>6.6000000000000005</v>
      </c>
      <c r="AL169" s="845">
        <v>210180</v>
      </c>
      <c r="AM169" s="839">
        <v>0.1</v>
      </c>
      <c r="AN169" s="833">
        <v>0.37</v>
      </c>
      <c r="AO169" s="711">
        <f t="shared" si="42"/>
        <v>-7.0092241581131098</v>
      </c>
      <c r="AP169" s="712">
        <f t="shared" si="43"/>
        <v>14.626759105485217</v>
      </c>
      <c r="AQ169" s="855">
        <f t="shared" si="44"/>
        <v>131.84779149118464</v>
      </c>
      <c r="AR169" s="624">
        <f>INDEX(Historical!$C$7:$C$1259,MATCH(B169,Historical!$B$7:$B$1281,0))*IF(AH169="n/a",1.03,IF(AH169&lt;0,1.01,IF(AH169&gt;10,1.1,(1+AH169/100))))</f>
        <v>1.4442999999999999</v>
      </c>
      <c r="AS169" s="853">
        <f t="shared" si="45"/>
        <v>1.5326911599999997</v>
      </c>
      <c r="AT169" s="853">
        <f t="shared" si="50"/>
        <v>1.6338487765599998</v>
      </c>
      <c r="AU169" s="853">
        <f t="shared" si="50"/>
        <v>1.7416827958129599</v>
      </c>
      <c r="AV169" s="853">
        <f t="shared" si="50"/>
        <v>1.8566338603366155</v>
      </c>
      <c r="AW169" s="624">
        <f t="shared" si="46"/>
        <v>8.209156592709574</v>
      </c>
      <c r="AX169" s="719">
        <f t="shared" si="47"/>
        <v>15.875375348500434</v>
      </c>
      <c r="AY169" s="900">
        <v>0.91</v>
      </c>
      <c r="AZ169" s="839">
        <v>46.57</v>
      </c>
      <c r="BA169" s="839">
        <v>-2.3199999999999998</v>
      </c>
      <c r="BB169" s="839">
        <v>9.4499999999999993</v>
      </c>
      <c r="BC169" s="839">
        <v>17.78</v>
      </c>
      <c r="BE169" s="597">
        <v>2011</v>
      </c>
      <c r="BF169" s="865">
        <f t="shared" si="48"/>
        <v>0</v>
      </c>
      <c r="BG169" s="849">
        <v>10.8</v>
      </c>
    </row>
    <row r="170" spans="1:59" ht="11.25" customHeight="1" x14ac:dyDescent="0.2">
      <c r="A170" s="838" t="s">
        <v>1094</v>
      </c>
      <c r="B170" s="842" t="s">
        <v>1095</v>
      </c>
      <c r="C170" s="898" t="s">
        <v>4126</v>
      </c>
      <c r="D170" s="898" t="s">
        <v>4259</v>
      </c>
      <c r="E170" s="705">
        <v>9</v>
      </c>
      <c r="F170" s="1153">
        <v>535</v>
      </c>
      <c r="G170" s="1125" t="s">
        <v>106</v>
      </c>
      <c r="H170" s="1125" t="s">
        <v>106</v>
      </c>
      <c r="I170" s="841">
        <v>44.89</v>
      </c>
      <c r="J170" s="624">
        <f t="shared" si="35"/>
        <v>2.2276676319893074</v>
      </c>
      <c r="K170" s="844">
        <v>0.25</v>
      </c>
      <c r="L170" s="854">
        <v>4</v>
      </c>
      <c r="M170" s="615">
        <f t="shared" si="36"/>
        <v>1</v>
      </c>
      <c r="N170" s="837" t="s">
        <v>151</v>
      </c>
      <c r="O170" s="706">
        <v>0.23499999999999999</v>
      </c>
      <c r="P170" s="606">
        <v>44274</v>
      </c>
      <c r="Q170" s="606">
        <v>44285</v>
      </c>
      <c r="R170" s="615">
        <f t="shared" si="37"/>
        <v>6.3829787234042614</v>
      </c>
      <c r="S170" s="673">
        <f>IF(INDEX(Historical!$D$7:$D$1257,MATCH(B170,Historical!$B$7:$B$1281,0))=0,"n/a",(INDEX(Historical!$C$7:$C$1259,MATCH(B170,Historical!$B$7:$B$1281,0))/INDEX(Historical!$D$7:$D$1257,MATCH(B170,Historical!$B$7:$B$1281,0))-1)*100)</f>
        <v>5.6179775280898792</v>
      </c>
      <c r="T170" s="673">
        <f>IF(INDEX(Historical!$F$7:$F$1250,MATCH(B170,Historical!$B$7:$B$1281,0))=0,"n/a",((INDEX(Historical!$C$7:$C$1259,MATCH(B170,Historical!$B$7:$B$1281,0))/INDEX(Historical!$F$7:$F$1250,MATCH(B170,Historical!$B$7:$B$1281,0)))^(1/3)-1)*100)</f>
        <v>5.9660926828629668</v>
      </c>
      <c r="U170" s="673">
        <f>IF(INDEX(Historical!$H$7:$H$1250,MATCH(B170,Historical!$B$7:$B$1281,0))=0,"n/a",((INDEX(Historical!$C$7:$C$1259,MATCH(B170,Historical!$B$7:$B$1281,0))/INDEX(Historical!$H$7:$H$1250,MATCH(B170,Historical!$B$7:$B$1281,0)))^(1/5)-1)*100)</f>
        <v>6.0732713038533337</v>
      </c>
      <c r="V170" s="673" t="str">
        <f>IF(INDEX(Historical!$O$7:$O$1250,MATCH(B170,Historical!$B$7:$B$1281,0))=0,"n/a",((INDEX(Historical!$C$7:$C$1259,MATCH(B170,Historical!$B$7:$B$1281,0))/INDEX(Historical!$O$7:$O$1250,MATCH(B170,Historical!$B$7:$B$1281,0)))^(1/10)-1)*100)</f>
        <v>n/a</v>
      </c>
      <c r="W170" s="674" t="str">
        <f t="shared" si="38"/>
        <v>n/a</v>
      </c>
      <c r="X170" s="675" t="str">
        <f t="shared" si="39"/>
        <v>n/a</v>
      </c>
      <c r="Y170" s="637"/>
      <c r="Z170" s="624">
        <f t="shared" si="40"/>
        <v>54.945054945054942</v>
      </c>
      <c r="AA170" s="853">
        <f t="shared" si="41"/>
        <v>24.664835164835164</v>
      </c>
      <c r="AB170" s="854">
        <v>12</v>
      </c>
      <c r="AC170" s="833">
        <v>1.82</v>
      </c>
      <c r="AD170" s="833" t="s">
        <v>136</v>
      </c>
      <c r="AE170" s="833">
        <v>1.5</v>
      </c>
      <c r="AF170" s="833">
        <v>3.49</v>
      </c>
      <c r="AG170" s="833">
        <v>14.499999999999998</v>
      </c>
      <c r="AH170" s="833">
        <v>-28.7</v>
      </c>
      <c r="AI170" s="833">
        <v>3.1</v>
      </c>
      <c r="AJ170" s="833">
        <v>-0.6</v>
      </c>
      <c r="AK170" s="833">
        <v>-5</v>
      </c>
      <c r="AL170" s="845">
        <v>1480</v>
      </c>
      <c r="AM170" s="839">
        <v>2.4</v>
      </c>
      <c r="AN170" s="833">
        <v>0.83</v>
      </c>
      <c r="AO170" s="711">
        <f t="shared" si="42"/>
        <v>-16.363896228992523</v>
      </c>
      <c r="AP170" s="712">
        <f t="shared" si="43"/>
        <v>8.3009389358426411</v>
      </c>
      <c r="AQ170" s="855">
        <f t="shared" si="44"/>
        <v>95.596267545932179</v>
      </c>
      <c r="AR170" s="624">
        <f>INDEX(Historical!$C$7:$C$1259,MATCH(B170,Historical!$B$7:$B$1281,0))*IF(AH170="n/a",1.03,IF(AH170&lt;0,1.01,IF(AH170&gt;10,1.1,(1+AH170/100))))</f>
        <v>0.94939999999999991</v>
      </c>
      <c r="AS170" s="853">
        <f t="shared" si="45"/>
        <v>0.9788313999999998</v>
      </c>
      <c r="AT170" s="853">
        <f t="shared" si="50"/>
        <v>0.98861971399999982</v>
      </c>
      <c r="AU170" s="853">
        <f t="shared" si="50"/>
        <v>0.99850591113999987</v>
      </c>
      <c r="AV170" s="853">
        <f t="shared" si="50"/>
        <v>1.0084909702513998</v>
      </c>
      <c r="AW170" s="624">
        <f t="shared" si="46"/>
        <v>4.9238479953913998</v>
      </c>
      <c r="AX170" s="719">
        <f t="shared" si="47"/>
        <v>10.968696804168857</v>
      </c>
      <c r="AY170" s="900">
        <v>0.92</v>
      </c>
      <c r="AZ170" s="839">
        <v>19.670000000000002</v>
      </c>
      <c r="BA170" s="839">
        <v>-12.049999999999999</v>
      </c>
      <c r="BB170" s="839">
        <v>-3.25</v>
      </c>
      <c r="BC170" s="839">
        <v>3.5000000000000004</v>
      </c>
      <c r="BE170" s="597">
        <v>2013</v>
      </c>
      <c r="BF170" s="865">
        <f t="shared" si="48"/>
        <v>0</v>
      </c>
      <c r="BG170" s="849">
        <v>4.5999999999999996</v>
      </c>
    </row>
    <row r="171" spans="1:59" ht="11.25" customHeight="1" x14ac:dyDescent="0.2">
      <c r="A171" s="831" t="s">
        <v>172</v>
      </c>
      <c r="B171" s="842" t="s">
        <v>173</v>
      </c>
      <c r="C171" s="898" t="s">
        <v>112</v>
      </c>
      <c r="D171" s="898" t="s">
        <v>4294</v>
      </c>
      <c r="E171" s="705">
        <v>44</v>
      </c>
      <c r="F171" s="1153">
        <v>60</v>
      </c>
      <c r="G171" s="1153" t="s">
        <v>37</v>
      </c>
      <c r="H171" s="1153" t="s">
        <v>37</v>
      </c>
      <c r="I171" s="833">
        <v>164.58</v>
      </c>
      <c r="J171" s="624">
        <f t="shared" si="35"/>
        <v>1.2759752096244987</v>
      </c>
      <c r="K171" s="844">
        <v>0.52500000000000002</v>
      </c>
      <c r="L171" s="854">
        <v>4</v>
      </c>
      <c r="M171" s="615">
        <f t="shared" si="36"/>
        <v>2.1</v>
      </c>
      <c r="N171" s="837" t="s">
        <v>119</v>
      </c>
      <c r="O171" s="706">
        <v>0.5</v>
      </c>
      <c r="P171" s="606">
        <v>44060</v>
      </c>
      <c r="Q171" s="606">
        <v>44075</v>
      </c>
      <c r="R171" s="615">
        <f t="shared" si="37"/>
        <v>5.0000000000000044</v>
      </c>
      <c r="S171" s="673">
        <f>IF(INDEX(Historical!$D$7:$D$1257,MATCH(B171,Historical!$B$7:$B$1281,0))=0,"n/a",(INDEX(Historical!$C$7:$C$1259,MATCH(B171,Historical!$B$7:$B$1281,0))/INDEX(Historical!$D$7:$D$1257,MATCH(B171,Historical!$B$7:$B$1281,0))-1)*100)</f>
        <v>13.888888888888884</v>
      </c>
      <c r="T171" s="673">
        <f>IF(INDEX(Historical!$F$7:$F$1250,MATCH(B171,Historical!$B$7:$B$1281,0))=0,"n/a",((INDEX(Historical!$C$7:$C$1259,MATCH(B171,Historical!$B$7:$B$1281,0))/INDEX(Historical!$F$7:$F$1250,MATCH(B171,Historical!$B$7:$B$1281,0)))^(1/3)-1)*100)</f>
        <v>12.494284117457898</v>
      </c>
      <c r="U171" s="673">
        <f>IF(INDEX(Historical!$H$7:$H$1250,MATCH(B171,Historical!$B$7:$B$1281,0))=0,"n/a",((INDEX(Historical!$C$7:$C$1259,MATCH(B171,Historical!$B$7:$B$1281,0))/INDEX(Historical!$H$7:$H$1250,MATCH(B171,Historical!$B$7:$B$1281,0)))^(1/5)-1)*100)</f>
        <v>13.258872838875678</v>
      </c>
      <c r="V171" s="673">
        <f>IF(INDEX(Historical!$O$7:$O$1250,MATCH(B171,Historical!$B$7:$B$1281,0))=0,"n/a",((INDEX(Historical!$C$7:$C$1259,MATCH(B171,Historical!$B$7:$B$1281,0))/INDEX(Historical!$O$7:$O$1250,MATCH(B171,Historical!$B$7:$B$1281,0)))^(1/10)-1)*100)</f>
        <v>12.000765903888633</v>
      </c>
      <c r="W171" s="674">
        <f t="shared" si="38"/>
        <v>1.1048355534190846</v>
      </c>
      <c r="X171" s="675">
        <f t="shared" si="39"/>
        <v>3.399710984327097</v>
      </c>
      <c r="Y171" s="842"/>
      <c r="Z171" s="624">
        <f t="shared" si="40"/>
        <v>35.653650254668932</v>
      </c>
      <c r="AA171" s="853">
        <f t="shared" si="41"/>
        <v>27.942275042444827</v>
      </c>
      <c r="AB171" s="854">
        <v>12</v>
      </c>
      <c r="AC171" s="833">
        <v>5.89</v>
      </c>
      <c r="AD171" s="833">
        <v>1.89</v>
      </c>
      <c r="AE171" s="833">
        <v>2</v>
      </c>
      <c r="AF171" s="833">
        <v>3.5</v>
      </c>
      <c r="AG171" s="833">
        <v>12.7</v>
      </c>
      <c r="AH171" s="833">
        <v>-28.4</v>
      </c>
      <c r="AI171" s="833">
        <v>24.05</v>
      </c>
      <c r="AJ171" s="833">
        <v>3.9</v>
      </c>
      <c r="AK171" s="833">
        <v>15</v>
      </c>
      <c r="AL171" s="845">
        <v>8490</v>
      </c>
      <c r="AM171" s="839">
        <v>0.8</v>
      </c>
      <c r="AN171" s="833">
        <v>0.82</v>
      </c>
      <c r="AO171" s="711">
        <f t="shared" si="42"/>
        <v>-13.40742699394465</v>
      </c>
      <c r="AP171" s="712">
        <f t="shared" si="43"/>
        <v>14.534848048500177</v>
      </c>
      <c r="AQ171" s="855">
        <f t="shared" si="44"/>
        <v>108.48443869300266</v>
      </c>
      <c r="AR171" s="624">
        <f>INDEX(Historical!$C$7:$C$1259,MATCH(B171,Historical!$B$7:$B$1281,0))*IF(AH171="n/a",1.03,IF(AH171&lt;0,1.01,IF(AH171&gt;10,1.1,(1+AH171/100))))</f>
        <v>2.0705</v>
      </c>
      <c r="AS171" s="853">
        <f t="shared" si="45"/>
        <v>2.2775500000000002</v>
      </c>
      <c r="AT171" s="853">
        <f t="shared" si="50"/>
        <v>2.5053050000000003</v>
      </c>
      <c r="AU171" s="853">
        <f t="shared" si="50"/>
        <v>2.7558355000000008</v>
      </c>
      <c r="AV171" s="853">
        <f t="shared" si="50"/>
        <v>3.0314190500000011</v>
      </c>
      <c r="AW171" s="624">
        <f t="shared" si="46"/>
        <v>12.640609550000001</v>
      </c>
      <c r="AX171" s="719">
        <f t="shared" si="47"/>
        <v>7.6805259144489009</v>
      </c>
      <c r="AY171" s="900">
        <v>0.97</v>
      </c>
      <c r="AZ171" s="839">
        <v>68.710000000000008</v>
      </c>
      <c r="BA171" s="839">
        <v>-2.91</v>
      </c>
      <c r="BB171" s="839">
        <v>7.6700000000000008</v>
      </c>
      <c r="BC171" s="839">
        <v>19.830000000000002</v>
      </c>
      <c r="BE171" s="597">
        <v>1977</v>
      </c>
      <c r="BF171" s="865">
        <f t="shared" si="48"/>
        <v>4</v>
      </c>
      <c r="BG171" s="849">
        <v>5.4</v>
      </c>
    </row>
    <row r="172" spans="1:59" s="744" customFormat="1" ht="11.25" customHeight="1" x14ac:dyDescent="0.2">
      <c r="A172" s="726" t="s">
        <v>199</v>
      </c>
      <c r="B172" s="751" t="s">
        <v>200</v>
      </c>
      <c r="C172" s="898" t="s">
        <v>4126</v>
      </c>
      <c r="D172" s="898" t="s">
        <v>4259</v>
      </c>
      <c r="E172" s="727">
        <v>49</v>
      </c>
      <c r="F172" s="1153">
        <v>37</v>
      </c>
      <c r="G172" s="1152" t="s">
        <v>106</v>
      </c>
      <c r="H172" s="1152" t="s">
        <v>106</v>
      </c>
      <c r="I172" s="728">
        <v>59</v>
      </c>
      <c r="J172" s="729">
        <f t="shared" si="35"/>
        <v>1.6949152542372881</v>
      </c>
      <c r="K172" s="730">
        <v>0.25</v>
      </c>
      <c r="L172" s="731">
        <v>4</v>
      </c>
      <c r="M172" s="732">
        <f t="shared" si="36"/>
        <v>1</v>
      </c>
      <c r="N172" s="733" t="s">
        <v>201</v>
      </c>
      <c r="O172" s="734">
        <v>0.21</v>
      </c>
      <c r="P172" s="1122">
        <v>44074</v>
      </c>
      <c r="Q172" s="1122">
        <v>44099</v>
      </c>
      <c r="R172" s="732">
        <f t="shared" si="37"/>
        <v>19.047619047619051</v>
      </c>
      <c r="S172" s="673">
        <f>IF(INDEX(Historical!$D$7:$D$1257,MATCH(B172,Historical!$B$7:$B$1281,0))=0,"n/a",(INDEX(Historical!$C$7:$C$1259,MATCH(B172,Historical!$B$7:$B$1281,0))/INDEX(Historical!$D$7:$D$1257,MATCH(B172,Historical!$B$7:$B$1281,0))-1)*100)</f>
        <v>17.948717948717952</v>
      </c>
      <c r="T172" s="673">
        <f>IF(INDEX(Historical!$F$7:$F$1250,MATCH(B172,Historical!$B$7:$B$1281,0))=0,"n/a",((INDEX(Historical!$C$7:$C$1259,MATCH(B172,Historical!$B$7:$B$1281,0))/INDEX(Historical!$F$7:$F$1250,MATCH(B172,Historical!$B$7:$B$1281,0)))^(1/3)-1)*100)</f>
        <v>15.960996446521513</v>
      </c>
      <c r="U172" s="673">
        <f>IF(INDEX(Historical!$H$7:$H$1250,MATCH(B172,Historical!$B$7:$B$1281,0))=0,"n/a",((INDEX(Historical!$C$7:$C$1259,MATCH(B172,Historical!$B$7:$B$1281,0))/INDEX(Historical!$H$7:$H$1250,MATCH(B172,Historical!$B$7:$B$1281,0)))^(1/5)-1)*100)</f>
        <v>14.376813711391033</v>
      </c>
      <c r="V172" s="673">
        <f>IF(INDEX(Historical!$O$7:$O$1250,MATCH(B172,Historical!$B$7:$B$1281,0))=0,"n/a",((INDEX(Historical!$C$7:$C$1259,MATCH(B172,Historical!$B$7:$B$1281,0))/INDEX(Historical!$O$7:$O$1250,MATCH(B172,Historical!$B$7:$B$1281,0)))^(1/10)-1)*100)</f>
        <v>16.199269181077149</v>
      </c>
      <c r="W172" s="674">
        <f t="shared" si="38"/>
        <v>0.88749767354844744</v>
      </c>
      <c r="X172" s="675" t="str">
        <f t="shared" si="39"/>
        <v>n/a</v>
      </c>
      <c r="Y172" s="1147" t="s">
        <v>4320</v>
      </c>
      <c r="Z172" s="729">
        <f t="shared" si="40"/>
        <v>48.309178743961354</v>
      </c>
      <c r="AA172" s="736">
        <f t="shared" si="41"/>
        <v>28.5024154589372</v>
      </c>
      <c r="AB172" s="731">
        <v>2</v>
      </c>
      <c r="AC172" s="737">
        <v>2.0699999999999998</v>
      </c>
      <c r="AD172" s="737" t="s">
        <v>136</v>
      </c>
      <c r="AE172" s="737">
        <v>5.7</v>
      </c>
      <c r="AF172" s="737">
        <v>6.31</v>
      </c>
      <c r="AG172" s="737">
        <v>23.200000000000003</v>
      </c>
      <c r="AH172" s="737" t="s">
        <v>136</v>
      </c>
      <c r="AI172" s="737" t="s">
        <v>136</v>
      </c>
      <c r="AJ172" s="737" t="s">
        <v>136</v>
      </c>
      <c r="AK172" s="737" t="s">
        <v>136</v>
      </c>
      <c r="AL172" s="793">
        <v>1640</v>
      </c>
      <c r="AM172" s="739" t="s">
        <v>136</v>
      </c>
      <c r="AN172" s="737">
        <v>2.8500000000000001E-2</v>
      </c>
      <c r="AO172" s="740">
        <f t="shared" si="42"/>
        <v>-12.43068649330888</v>
      </c>
      <c r="AP172" s="741">
        <f t="shared" si="43"/>
        <v>16.071728965628321</v>
      </c>
      <c r="AQ172" s="742">
        <f t="shared" si="44"/>
        <v>182.72502663730333</v>
      </c>
      <c r="AR172" s="624">
        <f>INDEX(Historical!$C$7:$C$1259,MATCH(B172,Historical!$B$7:$B$1281,0))*IF(AH172="n/a",1.03,IF(AH172&lt;0,1.01,IF(AH172&gt;10,1.1,(1+AH172/100))))</f>
        <v>0.94760000000000011</v>
      </c>
      <c r="AS172" s="736">
        <f t="shared" si="45"/>
        <v>0.97602800000000012</v>
      </c>
      <c r="AT172" s="736">
        <f t="shared" si="50"/>
        <v>1.0053088400000001</v>
      </c>
      <c r="AU172" s="736">
        <f t="shared" si="50"/>
        <v>1.0354681052000001</v>
      </c>
      <c r="AV172" s="736">
        <f t="shared" si="50"/>
        <v>1.0665321483560002</v>
      </c>
      <c r="AW172" s="729">
        <f t="shared" si="46"/>
        <v>5.0309370935560009</v>
      </c>
      <c r="AX172" s="743">
        <f t="shared" si="47"/>
        <v>8.5270120229762725</v>
      </c>
      <c r="AY172" s="901">
        <v>0.51</v>
      </c>
      <c r="AZ172" s="739">
        <v>54.855643044619406</v>
      </c>
      <c r="BA172" s="739">
        <v>-7.0866141732283445</v>
      </c>
      <c r="BB172" s="739">
        <v>-2.1721107610678247</v>
      </c>
      <c r="BC172" s="739">
        <v>-2.1558872305140864</v>
      </c>
      <c r="BD172" s="875" t="s">
        <v>4199</v>
      </c>
      <c r="BE172" s="597">
        <v>1972</v>
      </c>
      <c r="BF172" s="865">
        <f t="shared" si="48"/>
        <v>5</v>
      </c>
      <c r="BG172" s="793">
        <v>12.479999999999999</v>
      </c>
    </row>
    <row r="173" spans="1:59" ht="11.25" customHeight="1" x14ac:dyDescent="0.2">
      <c r="A173" s="848" t="s">
        <v>4605</v>
      </c>
      <c r="B173" s="842" t="s">
        <v>4598</v>
      </c>
      <c r="C173" s="898" t="s">
        <v>108</v>
      </c>
      <c r="D173" s="898" t="s">
        <v>4268</v>
      </c>
      <c r="E173" s="705">
        <v>6</v>
      </c>
      <c r="F173" s="1153">
        <v>703</v>
      </c>
      <c r="G173" s="1150" t="s">
        <v>106</v>
      </c>
      <c r="H173" s="1150" t="s">
        <v>106</v>
      </c>
      <c r="I173" s="841">
        <v>22.16</v>
      </c>
      <c r="J173" s="624">
        <f t="shared" si="35"/>
        <v>7.5812274368231041</v>
      </c>
      <c r="K173" s="844">
        <v>0.42</v>
      </c>
      <c r="L173" s="854">
        <v>4</v>
      </c>
      <c r="M173" s="615">
        <f t="shared" si="36"/>
        <v>1.68</v>
      </c>
      <c r="N173" s="837" t="s">
        <v>318</v>
      </c>
      <c r="O173" s="706">
        <v>0.41</v>
      </c>
      <c r="P173" s="606">
        <v>44267</v>
      </c>
      <c r="Q173" s="606">
        <v>44286</v>
      </c>
      <c r="R173" s="615">
        <f t="shared" si="37"/>
        <v>2.4390243902439046</v>
      </c>
      <c r="S173" s="673">
        <f>IF(INDEX(Historical!$D$7:$D$1257,MATCH(B173,Historical!$B$7:$B$1281,0))=0,"n/a",(INDEX(Historical!$C$7:$C$1259,MATCH(B173,Historical!$B$7:$B$1281,0))/INDEX(Historical!$D$7:$D$1257,MATCH(B173,Historical!$B$7:$B$1281,0))-1)*100)</f>
        <v>4.4585987261146487</v>
      </c>
      <c r="T173" s="673">
        <f>IF(INDEX(Historical!$F$7:$F$1250,MATCH(B173,Historical!$B$7:$B$1281,0))=0,"n/a",((INDEX(Historical!$C$7:$C$1259,MATCH(B173,Historical!$B$7:$B$1281,0))/INDEX(Historical!$F$7:$F$1250,MATCH(B173,Historical!$B$7:$B$1281,0)))^(1/3)-1)*100)</f>
        <v>22.142586629864127</v>
      </c>
      <c r="U173" s="673">
        <f>IF(INDEX(Historical!$H$7:$H$1250,MATCH(B173,Historical!$B$7:$B$1281,0))=0,"n/a",((INDEX(Historical!$C$7:$C$1259,MATCH(B173,Historical!$B$7:$B$1281,0))/INDEX(Historical!$H$7:$H$1250,MATCH(B173,Historical!$B$7:$B$1281,0)))^(1/5)-1)*100)</f>
        <v>74.9720860568452</v>
      </c>
      <c r="V173" s="673">
        <f>IF(INDEX(Historical!$O$7:$O$1250,MATCH(B173,Historical!$B$7:$B$1281,0))=0,"n/a",((INDEX(Historical!$C$7:$C$1259,MATCH(B173,Historical!$B$7:$B$1281,0))/INDEX(Historical!$O$7:$O$1250,MATCH(B173,Historical!$B$7:$B$1281,0)))^(1/10)-1)*100)</f>
        <v>23.418818693862285</v>
      </c>
      <c r="W173" s="674">
        <f t="shared" si="38"/>
        <v>3.2013607106704423</v>
      </c>
      <c r="X173" s="675" t="str">
        <f t="shared" si="39"/>
        <v>n/a</v>
      </c>
      <c r="Y173" s="646"/>
      <c r="Z173" s="624">
        <f t="shared" si="40"/>
        <v>195.3488372093023</v>
      </c>
      <c r="AA173" s="853">
        <f t="shared" si="41"/>
        <v>25.767441860465116</v>
      </c>
      <c r="AB173" s="854">
        <v>3</v>
      </c>
      <c r="AC173" s="833">
        <v>0.86</v>
      </c>
      <c r="AD173" s="833" t="s">
        <v>136</v>
      </c>
      <c r="AE173" s="833">
        <v>6.68</v>
      </c>
      <c r="AF173" s="833">
        <v>1.36</v>
      </c>
      <c r="AG173" s="833">
        <v>5.5</v>
      </c>
      <c r="AH173" s="833">
        <v>-162.9</v>
      </c>
      <c r="AI173" s="833">
        <v>6.29</v>
      </c>
      <c r="AJ173" s="833">
        <v>-18.8</v>
      </c>
      <c r="AK173" s="833" t="s">
        <v>136</v>
      </c>
      <c r="AL173" s="845">
        <v>440.11</v>
      </c>
      <c r="AM173" s="839">
        <v>0.2</v>
      </c>
      <c r="AN173" s="833">
        <v>1.22</v>
      </c>
      <c r="AO173" s="711">
        <f t="shared" si="42"/>
        <v>56.785871633203186</v>
      </c>
      <c r="AP173" s="712">
        <f t="shared" si="43"/>
        <v>82.553313493668298</v>
      </c>
      <c r="AQ173" s="855">
        <f t="shared" si="44"/>
        <v>24.79978798100322</v>
      </c>
      <c r="AR173" s="624">
        <f>INDEX(Historical!$C$7:$C$1259,MATCH(B173,Historical!$B$7:$B$1281,0))*IF(AH173="n/a",1.03,IF(AH173&lt;0,1.01,IF(AH173&gt;10,1.1,(1+AH173/100))))</f>
        <v>1.6563999999999999</v>
      </c>
      <c r="AS173" s="853">
        <f t="shared" si="45"/>
        <v>1.7605875599999998</v>
      </c>
      <c r="AT173" s="853">
        <f t="shared" si="50"/>
        <v>1.8134051867999998</v>
      </c>
      <c r="AU173" s="853">
        <f t="shared" si="50"/>
        <v>1.8678073424039998</v>
      </c>
      <c r="AV173" s="853">
        <f t="shared" si="50"/>
        <v>1.9238415626761198</v>
      </c>
      <c r="AW173" s="624">
        <f t="shared" si="46"/>
        <v>9.0220416518801194</v>
      </c>
      <c r="AX173" s="719">
        <f t="shared" si="47"/>
        <v>40.713184349639526</v>
      </c>
      <c r="AY173" s="900">
        <v>1.27</v>
      </c>
      <c r="AZ173" s="839">
        <v>159.13999999999999</v>
      </c>
      <c r="BA173" s="839">
        <v>-2.16</v>
      </c>
      <c r="BB173" s="839">
        <v>6.76</v>
      </c>
      <c r="BC173" s="839">
        <v>35.76</v>
      </c>
      <c r="BE173" s="597">
        <v>2016</v>
      </c>
      <c r="BF173" s="865">
        <f t="shared" si="48"/>
        <v>0</v>
      </c>
      <c r="BG173" s="849">
        <v>2.4</v>
      </c>
    </row>
    <row r="174" spans="1:59" ht="11.25" customHeight="1" x14ac:dyDescent="0.2">
      <c r="A174" s="838" t="s">
        <v>526</v>
      </c>
      <c r="B174" s="842" t="s">
        <v>527</v>
      </c>
      <c r="C174" s="898" t="s">
        <v>112</v>
      </c>
      <c r="D174" s="898" t="s">
        <v>4290</v>
      </c>
      <c r="E174" s="705">
        <v>17</v>
      </c>
      <c r="F174" s="1153">
        <v>225</v>
      </c>
      <c r="G174" s="1126" t="s">
        <v>37</v>
      </c>
      <c r="H174" s="1126" t="s">
        <v>37</v>
      </c>
      <c r="I174" s="841">
        <v>96.42</v>
      </c>
      <c r="J174" s="624">
        <f t="shared" si="35"/>
        <v>1.1615847334577889</v>
      </c>
      <c r="K174" s="844">
        <v>0.28000000000000003</v>
      </c>
      <c r="L174" s="854">
        <v>4</v>
      </c>
      <c r="M174" s="615">
        <f t="shared" si="36"/>
        <v>1.1200000000000001</v>
      </c>
      <c r="N174" s="837" t="s">
        <v>148</v>
      </c>
      <c r="O174" s="706">
        <v>0.26</v>
      </c>
      <c r="P174" s="606">
        <v>44252</v>
      </c>
      <c r="Q174" s="606">
        <v>44270</v>
      </c>
      <c r="R174" s="615">
        <f t="shared" si="37"/>
        <v>7.6923076923076987</v>
      </c>
      <c r="S174" s="673">
        <f>IF(INDEX(Historical!$D$7:$D$1257,MATCH(B174,Historical!$B$7:$B$1281,0))=0,"n/a",(INDEX(Historical!$C$7:$C$1259,MATCH(B174,Historical!$B$7:$B$1281,0))/INDEX(Historical!$D$7:$D$1257,MATCH(B174,Historical!$B$7:$B$1281,0))-1)*100)</f>
        <v>8.3333333333333481</v>
      </c>
      <c r="T174" s="673">
        <f>IF(INDEX(Historical!$F$7:$F$1250,MATCH(B174,Historical!$B$7:$B$1281,0))=0,"n/a",((INDEX(Historical!$C$7:$C$1259,MATCH(B174,Historical!$B$7:$B$1281,0))/INDEX(Historical!$F$7:$F$1250,MATCH(B174,Historical!$B$7:$B$1281,0)))^(1/3)-1)*100)</f>
        <v>10.064241629820891</v>
      </c>
      <c r="U174" s="673">
        <f>IF(INDEX(Historical!$H$7:$H$1250,MATCH(B174,Historical!$B$7:$B$1281,0))=0,"n/a",((INDEX(Historical!$C$7:$C$1259,MATCH(B174,Historical!$B$7:$B$1281,0))/INDEX(Historical!$H$7:$H$1250,MATCH(B174,Historical!$B$7:$B$1281,0)))^(1/5)-1)*100)</f>
        <v>8.2398196229486853</v>
      </c>
      <c r="V174" s="673">
        <f>IF(INDEX(Historical!$O$7:$O$1250,MATCH(B174,Historical!$B$7:$B$1281,0))=0,"n/a",((INDEX(Historical!$C$7:$C$1259,MATCH(B174,Historical!$B$7:$B$1281,0))/INDEX(Historical!$O$7:$O$1250,MATCH(B174,Historical!$B$7:$B$1281,0)))^(1/10)-1)*100)</f>
        <v>12.277530474402209</v>
      </c>
      <c r="W174" s="674">
        <f t="shared" si="38"/>
        <v>0.67113004851652636</v>
      </c>
      <c r="X174" s="675">
        <f t="shared" si="39"/>
        <v>0.65918556983589482</v>
      </c>
      <c r="Y174" s="637"/>
      <c r="Z174" s="624">
        <f t="shared" si="40"/>
        <v>31.111111111111111</v>
      </c>
      <c r="AA174" s="853">
        <f t="shared" si="41"/>
        <v>26.783333333333331</v>
      </c>
      <c r="AB174" s="854">
        <v>12</v>
      </c>
      <c r="AC174" s="833">
        <v>3.6</v>
      </c>
      <c r="AD174" s="833">
        <v>1.74</v>
      </c>
      <c r="AE174" s="833">
        <v>6.79</v>
      </c>
      <c r="AF174" s="833">
        <v>5.61</v>
      </c>
      <c r="AG174" s="833">
        <v>22.2</v>
      </c>
      <c r="AH174" s="833">
        <v>-13.700000000000001</v>
      </c>
      <c r="AI174" s="833">
        <v>12.47</v>
      </c>
      <c r="AJ174" s="833">
        <v>12.5</v>
      </c>
      <c r="AK174" s="833">
        <v>15.379999999999999</v>
      </c>
      <c r="AL174" s="845">
        <v>71890</v>
      </c>
      <c r="AM174" s="839">
        <v>0.1</v>
      </c>
      <c r="AN174" s="833">
        <v>1.28</v>
      </c>
      <c r="AO174" s="711">
        <f t="shared" si="42"/>
        <v>-17.381928976926858</v>
      </c>
      <c r="AP174" s="712">
        <f t="shared" si="43"/>
        <v>9.4014043564064735</v>
      </c>
      <c r="AQ174" s="855">
        <f t="shared" si="44"/>
        <v>158.41783564177177</v>
      </c>
      <c r="AR174" s="624">
        <f>INDEX(Historical!$C$7:$C$1259,MATCH(B174,Historical!$B$7:$B$1281,0))*IF(AH174="n/a",1.03,IF(AH174&lt;0,1.01,IF(AH174&gt;10,1.1,(1+AH174/100))))</f>
        <v>1.0504</v>
      </c>
      <c r="AS174" s="853">
        <f t="shared" si="45"/>
        <v>1.15544</v>
      </c>
      <c r="AT174" s="853">
        <f t="shared" si="50"/>
        <v>1.2709840000000001</v>
      </c>
      <c r="AU174" s="853">
        <f t="shared" si="50"/>
        <v>1.3980824000000003</v>
      </c>
      <c r="AV174" s="853">
        <f t="shared" si="50"/>
        <v>1.5378906400000005</v>
      </c>
      <c r="AW174" s="624">
        <f t="shared" si="46"/>
        <v>6.4127970400000009</v>
      </c>
      <c r="AX174" s="719">
        <f t="shared" si="47"/>
        <v>6.6508992325243739</v>
      </c>
      <c r="AY174" s="900">
        <v>1.17</v>
      </c>
      <c r="AZ174" s="839">
        <v>81.069999999999993</v>
      </c>
      <c r="BA174" s="839">
        <v>-1.7000000000000002</v>
      </c>
      <c r="BB174" s="839">
        <v>5.8000000000000007</v>
      </c>
      <c r="BC174" s="839">
        <v>16.400000000000002</v>
      </c>
      <c r="BE174" s="597">
        <v>2005</v>
      </c>
      <c r="BF174" s="865">
        <f t="shared" si="48"/>
        <v>1</v>
      </c>
      <c r="BG174" s="849">
        <v>7.0000000000000009</v>
      </c>
    </row>
    <row r="175" spans="1:59" ht="11.25" customHeight="1" x14ac:dyDescent="0.2">
      <c r="A175" s="831" t="s">
        <v>182</v>
      </c>
      <c r="B175" s="842" t="s">
        <v>183</v>
      </c>
      <c r="C175" s="898" t="s">
        <v>112</v>
      </c>
      <c r="D175" s="898" t="s">
        <v>4256</v>
      </c>
      <c r="E175" s="705">
        <v>39</v>
      </c>
      <c r="F175" s="1153">
        <v>68</v>
      </c>
      <c r="G175" s="1150" t="s">
        <v>106</v>
      </c>
      <c r="H175" s="1150" t="s">
        <v>106</v>
      </c>
      <c r="I175" s="833">
        <v>341.31</v>
      </c>
      <c r="J175" s="624">
        <f t="shared" si="35"/>
        <v>0.87896633558934689</v>
      </c>
      <c r="K175" s="844">
        <v>0.75</v>
      </c>
      <c r="L175" s="854">
        <v>4</v>
      </c>
      <c r="M175" s="615">
        <f t="shared" si="36"/>
        <v>3</v>
      </c>
      <c r="N175" s="837" t="s">
        <v>171</v>
      </c>
      <c r="O175" s="706">
        <v>0.7</v>
      </c>
      <c r="P175" s="606">
        <v>44238</v>
      </c>
      <c r="Q175" s="606">
        <v>44270</v>
      </c>
      <c r="R175" s="615">
        <f t="shared" si="37"/>
        <v>7.1428571428571495</v>
      </c>
      <c r="S175" s="673">
        <f>IF(INDEX(Historical!$D$7:$D$1257,MATCH(B175,Historical!$B$7:$B$1281,0))=0,"n/a",(INDEX(Historical!$C$7:$C$1259,MATCH(B175,Historical!$B$7:$B$1281,0))/INDEX(Historical!$D$7:$D$1257,MATCH(B175,Historical!$B$7:$B$1281,0))-1)*100)</f>
        <v>10.196078431372557</v>
      </c>
      <c r="T175" s="673">
        <f>IF(INDEX(Historical!$F$7:$F$1250,MATCH(B175,Historical!$B$7:$B$1281,0))=0,"n/a",((INDEX(Historical!$C$7:$C$1259,MATCH(B175,Historical!$B$7:$B$1281,0))/INDEX(Historical!$F$7:$F$1250,MATCH(B175,Historical!$B$7:$B$1281,0)))^(1/3)-1)*100)</f>
        <v>20.15184253513176</v>
      </c>
      <c r="U175" s="673">
        <f>IF(INDEX(Historical!$H$7:$H$1250,MATCH(B175,Historical!$B$7:$B$1281,0))=0,"n/a",((INDEX(Historical!$C$7:$C$1259,MATCH(B175,Historical!$B$7:$B$1281,0))/INDEX(Historical!$H$7:$H$1250,MATCH(B175,Historical!$B$7:$B$1281,0)))^(1/5)-1)*100)</f>
        <v>21.759653679737269</v>
      </c>
      <c r="V175" s="673">
        <f>IF(INDEX(Historical!$O$7:$O$1250,MATCH(B175,Historical!$B$7:$B$1281,0))=0,"n/a",((INDEX(Historical!$C$7:$C$1259,MATCH(B175,Historical!$B$7:$B$1281,0))/INDEX(Historical!$O$7:$O$1250,MATCH(B175,Historical!$B$7:$B$1281,0)))^(1/10)-1)*100)</f>
        <v>19.329139329406409</v>
      </c>
      <c r="W175" s="674">
        <f t="shared" si="38"/>
        <v>1.1257435372010172</v>
      </c>
      <c r="X175" s="675">
        <f t="shared" si="39"/>
        <v>1.1392488837558779</v>
      </c>
      <c r="Y175" s="843"/>
      <c r="Z175" s="624">
        <f t="shared" si="40"/>
        <v>32.822757111597376</v>
      </c>
      <c r="AA175" s="853">
        <f t="shared" si="41"/>
        <v>37.342450765864328</v>
      </c>
      <c r="AB175" s="854">
        <v>5</v>
      </c>
      <c r="AC175" s="833">
        <v>9.14</v>
      </c>
      <c r="AD175" s="833">
        <v>2.87</v>
      </c>
      <c r="AE175" s="833">
        <v>4.99</v>
      </c>
      <c r="AF175" s="833">
        <v>9.84</v>
      </c>
      <c r="AG175" s="833" t="s">
        <v>136</v>
      </c>
      <c r="AH175" s="833">
        <v>1.6</v>
      </c>
      <c r="AI175" s="833">
        <v>1.28</v>
      </c>
      <c r="AJ175" s="833">
        <v>19.100000000000001</v>
      </c>
      <c r="AK175" s="833">
        <v>12.85</v>
      </c>
      <c r="AL175" s="845">
        <v>34460</v>
      </c>
      <c r="AM175" s="839">
        <v>0.70000000000000007</v>
      </c>
      <c r="AN175" s="833">
        <v>0.71</v>
      </c>
      <c r="AO175" s="711">
        <f t="shared" si="42"/>
        <v>-14.703830750537712</v>
      </c>
      <c r="AP175" s="712">
        <f t="shared" si="43"/>
        <v>22.638620015326616</v>
      </c>
      <c r="AQ175" s="855">
        <f t="shared" si="44"/>
        <v>304.11753820233207</v>
      </c>
      <c r="AR175" s="624">
        <f>INDEX(Historical!$C$7:$C$1259,MATCH(B175,Historical!$B$7:$B$1281,0))*IF(AH175="n/a",1.03,IF(AH175&lt;0,1.01,IF(AH175&gt;10,1.1,(1+AH175/100))))</f>
        <v>2.8549600000000002</v>
      </c>
      <c r="AS175" s="853">
        <f t="shared" si="45"/>
        <v>2.8915034880000001</v>
      </c>
      <c r="AT175" s="853">
        <f t="shared" si="50"/>
        <v>3.1806538368000004</v>
      </c>
      <c r="AU175" s="853">
        <f t="shared" si="50"/>
        <v>3.4987192204800008</v>
      </c>
      <c r="AV175" s="853">
        <f t="shared" si="50"/>
        <v>3.8485911425280013</v>
      </c>
      <c r="AW175" s="624">
        <f t="shared" si="46"/>
        <v>16.274427687808004</v>
      </c>
      <c r="AX175" s="719">
        <f t="shared" si="47"/>
        <v>4.7682246895221363</v>
      </c>
      <c r="AY175" s="900">
        <v>1.51</v>
      </c>
      <c r="AZ175" s="839">
        <v>114.80999999999999</v>
      </c>
      <c r="BA175" s="839">
        <v>-7.55</v>
      </c>
      <c r="BB175" s="839">
        <v>1.05</v>
      </c>
      <c r="BC175" s="839">
        <v>4.24</v>
      </c>
      <c r="BE175" s="597">
        <v>1984</v>
      </c>
      <c r="BF175" s="865">
        <f t="shared" si="48"/>
        <v>3</v>
      </c>
      <c r="BG175" s="849" t="s">
        <v>136</v>
      </c>
    </row>
    <row r="176" spans="1:59" ht="11.25" customHeight="1" x14ac:dyDescent="0.2">
      <c r="A176" s="831" t="s">
        <v>197</v>
      </c>
      <c r="B176" s="842" t="s">
        <v>198</v>
      </c>
      <c r="C176" s="898" t="s">
        <v>108</v>
      </c>
      <c r="D176" s="898" t="s">
        <v>4272</v>
      </c>
      <c r="E176" s="705">
        <v>40</v>
      </c>
      <c r="F176" s="1153">
        <v>65</v>
      </c>
      <c r="G176" s="1094" t="s">
        <v>37</v>
      </c>
      <c r="H176" s="1094" t="s">
        <v>106</v>
      </c>
      <c r="I176" s="833">
        <v>44.03</v>
      </c>
      <c r="J176" s="624">
        <f t="shared" si="35"/>
        <v>3.4976152623211445</v>
      </c>
      <c r="K176" s="844">
        <v>0.38500000000000001</v>
      </c>
      <c r="L176" s="854">
        <v>4</v>
      </c>
      <c r="M176" s="615">
        <f t="shared" si="36"/>
        <v>1.54</v>
      </c>
      <c r="N176" s="837" t="s">
        <v>145</v>
      </c>
      <c r="O176" s="706">
        <v>0.38</v>
      </c>
      <c r="P176" s="606">
        <v>44088</v>
      </c>
      <c r="Q176" s="606">
        <v>44105</v>
      </c>
      <c r="R176" s="615">
        <f t="shared" si="37"/>
        <v>1.3157894736842117</v>
      </c>
      <c r="S176" s="673">
        <f>IF(INDEX(Historical!$D$7:$D$1257,MATCH(B176,Historical!$B$7:$B$1281,0))=0,"n/a",(INDEX(Historical!$C$7:$C$1259,MATCH(B176,Historical!$B$7:$B$1281,0))/INDEX(Historical!$D$7:$D$1257,MATCH(B176,Historical!$B$7:$B$1281,0))-1)*100)</f>
        <v>3.0405405405405261</v>
      </c>
      <c r="T176" s="673">
        <f>IF(INDEX(Historical!$F$7:$F$1250,MATCH(B176,Historical!$B$7:$B$1281,0))=0,"n/a",((INDEX(Historical!$C$7:$C$1259,MATCH(B176,Historical!$B$7:$B$1281,0))/INDEX(Historical!$F$7:$F$1250,MATCH(B176,Historical!$B$7:$B$1281,0)))^(1/3)-1)*100)</f>
        <v>5.7369334867678035</v>
      </c>
      <c r="U176" s="673">
        <f>IF(INDEX(Historical!$H$7:$H$1250,MATCH(B176,Historical!$B$7:$B$1281,0))=0,"n/a",((INDEX(Historical!$C$7:$C$1259,MATCH(B176,Historical!$B$7:$B$1281,0))/INDEX(Historical!$H$7:$H$1250,MATCH(B176,Historical!$B$7:$B$1281,0)))^(1/5)-1)*100)</f>
        <v>4.7362197111659121</v>
      </c>
      <c r="V176" s="673">
        <f>IF(INDEX(Historical!$O$7:$O$1250,MATCH(B176,Historical!$B$7:$B$1281,0))=0,"n/a",((INDEX(Historical!$C$7:$C$1259,MATCH(B176,Historical!$B$7:$B$1281,0))/INDEX(Historical!$O$7:$O$1250,MATCH(B176,Historical!$B$7:$B$1281,0)))^(1/10)-1)*100)</f>
        <v>3.3207894490210332</v>
      </c>
      <c r="W176" s="674">
        <f t="shared" si="38"/>
        <v>1.4262330641173733</v>
      </c>
      <c r="X176" s="675">
        <f t="shared" si="39"/>
        <v>0.98671243982623169</v>
      </c>
      <c r="Y176" s="633"/>
      <c r="Z176" s="624">
        <f t="shared" si="40"/>
        <v>45.970149253731343</v>
      </c>
      <c r="AA176" s="853">
        <f t="shared" si="41"/>
        <v>13.143283582089552</v>
      </c>
      <c r="AB176" s="854">
        <v>12</v>
      </c>
      <c r="AC176" s="833">
        <v>3.35</v>
      </c>
      <c r="AD176" s="833">
        <v>2.67</v>
      </c>
      <c r="AE176" s="833">
        <v>4.41</v>
      </c>
      <c r="AF176" s="833">
        <v>1.21</v>
      </c>
      <c r="AG176" s="833">
        <v>9.4</v>
      </c>
      <c r="AH176" s="833">
        <v>-7.9</v>
      </c>
      <c r="AI176" s="833">
        <v>-7.33</v>
      </c>
      <c r="AJ176" s="833">
        <v>4.8</v>
      </c>
      <c r="AK176" s="833">
        <v>5</v>
      </c>
      <c r="AL176" s="849">
        <v>777.61</v>
      </c>
      <c r="AM176" s="839">
        <v>1</v>
      </c>
      <c r="AN176" s="833">
        <v>0.09</v>
      </c>
      <c r="AO176" s="711">
        <f t="shared" si="42"/>
        <v>-4.9094486086024958</v>
      </c>
      <c r="AP176" s="712">
        <f t="shared" si="43"/>
        <v>8.2338349734870562</v>
      </c>
      <c r="AQ176" s="855">
        <f t="shared" si="44"/>
        <v>-15.927615488322978</v>
      </c>
      <c r="AR176" s="624">
        <f>INDEX(Historical!$C$7:$C$1259,MATCH(B176,Historical!$B$7:$B$1281,0))*IF(AH176="n/a",1.03,IF(AH176&lt;0,1.01,IF(AH176&gt;10,1.1,(1+AH176/100))))</f>
        <v>1.5402499999999999</v>
      </c>
      <c r="AS176" s="853">
        <f t="shared" si="45"/>
        <v>1.5556524999999999</v>
      </c>
      <c r="AT176" s="853">
        <f t="shared" si="50"/>
        <v>1.6334351249999999</v>
      </c>
      <c r="AU176" s="853">
        <f t="shared" si="50"/>
        <v>1.7151068812499999</v>
      </c>
      <c r="AV176" s="853">
        <f t="shared" si="50"/>
        <v>1.8008622253125</v>
      </c>
      <c r="AW176" s="624">
        <f t="shared" si="46"/>
        <v>8.2453067315624988</v>
      </c>
      <c r="AX176" s="719">
        <f t="shared" si="47"/>
        <v>18.726565368072901</v>
      </c>
      <c r="AY176" s="900">
        <v>0.9</v>
      </c>
      <c r="AZ176" s="839">
        <v>66.47</v>
      </c>
      <c r="BA176" s="839">
        <v>-7.37</v>
      </c>
      <c r="BB176" s="839">
        <v>6.0600000000000005</v>
      </c>
      <c r="BC176" s="839">
        <v>25.419999999999998</v>
      </c>
      <c r="BE176" s="597">
        <v>1981</v>
      </c>
      <c r="BF176" s="865">
        <f t="shared" si="48"/>
        <v>3</v>
      </c>
      <c r="BG176" s="849">
        <v>1.2</v>
      </c>
    </row>
    <row r="177" spans="1:59" ht="11.25" customHeight="1" x14ac:dyDescent="0.2">
      <c r="A177" s="676" t="s">
        <v>4101</v>
      </c>
      <c r="B177" s="754" t="s">
        <v>4098</v>
      </c>
      <c r="C177" s="898" t="s">
        <v>4253</v>
      </c>
      <c r="D177" s="898" t="s">
        <v>4283</v>
      </c>
      <c r="E177" s="705">
        <v>8</v>
      </c>
      <c r="F177" s="1153">
        <v>573</v>
      </c>
      <c r="G177" s="1115" t="s">
        <v>106</v>
      </c>
      <c r="H177" s="1115" t="s">
        <v>106</v>
      </c>
      <c r="I177" s="850">
        <v>52.01</v>
      </c>
      <c r="J177" s="624">
        <f t="shared" si="35"/>
        <v>7.6908286867910016</v>
      </c>
      <c r="K177" s="831">
        <v>1</v>
      </c>
      <c r="L177" s="1153">
        <v>4</v>
      </c>
      <c r="M177" s="615">
        <f t="shared" si="36"/>
        <v>4</v>
      </c>
      <c r="N177" s="1153" t="s">
        <v>512</v>
      </c>
      <c r="O177" s="578">
        <v>0.4</v>
      </c>
      <c r="P177" s="606">
        <v>44148</v>
      </c>
      <c r="Q177" s="606">
        <v>44165</v>
      </c>
      <c r="R177" s="615">
        <f t="shared" si="37"/>
        <v>149.99999999999997</v>
      </c>
      <c r="S177" s="673">
        <f>IF(INDEX(Historical!$D$7:$D$1257,MATCH(B177,Historical!$B$7:$B$1281,0))=0,"n/a",(INDEX(Historical!$C$7:$C$1259,MATCH(B177,Historical!$B$7:$B$1281,0))/INDEX(Historical!$D$7:$D$1257,MATCH(B177,Historical!$B$7:$B$1281,0))-1)*100)</f>
        <v>331.81818181818181</v>
      </c>
      <c r="T177" s="673">
        <f>IF(INDEX(Historical!$F$7:$F$1250,MATCH(B177,Historical!$B$7:$B$1281,0))=0,"n/a",((INDEX(Historical!$C$7:$C$1259,MATCH(B177,Historical!$B$7:$B$1281,0))/INDEX(Historical!$F$7:$F$1250,MATCH(B177,Historical!$B$7:$B$1281,0)))^(1/3)-1)*100)</f>
        <v>119.36147884137979</v>
      </c>
      <c r="U177" s="673">
        <f>IF(INDEX(Historical!$H$7:$H$1250,MATCH(B177,Historical!$B$7:$B$1281,0))=0,"n/a",((INDEX(Historical!$C$7:$C$1259,MATCH(B177,Historical!$B$7:$B$1281,0))/INDEX(Historical!$H$7:$H$1250,MATCH(B177,Historical!$B$7:$B$1281,0)))^(1/5)-1)*100)</f>
        <v>88.422483102492009</v>
      </c>
      <c r="V177" s="673">
        <f>IF(INDEX(Historical!$O$7:$O$1250,MATCH(B177,Historical!$B$7:$B$1281,0))=0,"n/a",((INDEX(Historical!$C$7:$C$1259,MATCH(B177,Historical!$B$7:$B$1281,0))/INDEX(Historical!$O$7:$O$1250,MATCH(B177,Historical!$B$7:$B$1281,0)))^(1/10)-1)*100)</f>
        <v>47.119202140403551</v>
      </c>
      <c r="W177" s="674">
        <f t="shared" si="38"/>
        <v>1.8765700412119652</v>
      </c>
      <c r="X177" s="675">
        <f t="shared" si="39"/>
        <v>3.5798576154855066</v>
      </c>
      <c r="Y177" s="625"/>
      <c r="Z177" s="624">
        <f t="shared" si="40"/>
        <v>29.985007496251875</v>
      </c>
      <c r="AA177" s="853">
        <f t="shared" si="41"/>
        <v>3.89880059970015</v>
      </c>
      <c r="AB177" s="854">
        <v>12</v>
      </c>
      <c r="AC177" s="849">
        <v>13.34</v>
      </c>
      <c r="AD177" s="849" t="s">
        <v>136</v>
      </c>
      <c r="AE177" s="833">
        <v>5.56</v>
      </c>
      <c r="AF177" s="833">
        <v>1.08</v>
      </c>
      <c r="AG177" s="833">
        <v>35</v>
      </c>
      <c r="AH177" s="833">
        <v>22.6</v>
      </c>
      <c r="AI177" s="833">
        <v>-64.19</v>
      </c>
      <c r="AJ177" s="653">
        <v>24.7</v>
      </c>
      <c r="AK177" s="653" t="s">
        <v>136</v>
      </c>
      <c r="AL177" s="849">
        <v>313.39999999999998</v>
      </c>
      <c r="AM177" s="849">
        <v>4.3</v>
      </c>
      <c r="AN177" s="849">
        <v>0.99</v>
      </c>
      <c r="AO177" s="711">
        <f t="shared" si="42"/>
        <v>92.214511189582865</v>
      </c>
      <c r="AP177" s="712">
        <f t="shared" si="43"/>
        <v>96.113311789283017</v>
      </c>
      <c r="AQ177" s="855">
        <f t="shared" si="44"/>
        <v>-56.740038281846893</v>
      </c>
      <c r="AR177" s="624">
        <f>INDEX(Historical!$C$7:$C$1259,MATCH(B177,Historical!$B$7:$B$1281,0))*IF(AH177="n/a",1.03,IF(AH177&lt;0,1.01,IF(AH177&gt;10,1.1,(1+AH177/100))))</f>
        <v>2.09</v>
      </c>
      <c r="AS177" s="853">
        <f t="shared" si="45"/>
        <v>2.1109</v>
      </c>
      <c r="AT177" s="853">
        <f t="shared" si="50"/>
        <v>2.1742270000000001</v>
      </c>
      <c r="AU177" s="853">
        <f t="shared" si="50"/>
        <v>2.2394538100000001</v>
      </c>
      <c r="AV177" s="853">
        <f t="shared" si="50"/>
        <v>2.3066374243000003</v>
      </c>
      <c r="AW177" s="624">
        <f t="shared" si="46"/>
        <v>10.921218234299999</v>
      </c>
      <c r="AX177" s="719">
        <f t="shared" si="47"/>
        <v>20.998304622764852</v>
      </c>
      <c r="AY177" s="701">
        <v>0.76</v>
      </c>
      <c r="AZ177" s="833">
        <v>95.6</v>
      </c>
      <c r="BA177" s="833">
        <v>-8.59</v>
      </c>
      <c r="BB177" s="833">
        <v>5.1400000000000006</v>
      </c>
      <c r="BC177" s="833">
        <v>31.89</v>
      </c>
      <c r="BE177" s="597">
        <v>2013</v>
      </c>
      <c r="BF177" s="865">
        <f t="shared" si="48"/>
        <v>0</v>
      </c>
      <c r="BG177" s="849">
        <v>14.099999999999998</v>
      </c>
    </row>
    <row r="178" spans="1:59" ht="11.25" customHeight="1" x14ac:dyDescent="0.2">
      <c r="A178" s="676" t="s">
        <v>4047</v>
      </c>
      <c r="B178" s="754" t="s">
        <v>4048</v>
      </c>
      <c r="C178" s="898" t="s">
        <v>4253</v>
      </c>
      <c r="D178" s="898" t="s">
        <v>4254</v>
      </c>
      <c r="E178" s="705">
        <v>8</v>
      </c>
      <c r="F178" s="1153">
        <v>605</v>
      </c>
      <c r="G178" s="1118" t="s">
        <v>106</v>
      </c>
      <c r="H178" s="1118" t="s">
        <v>106</v>
      </c>
      <c r="I178" s="850">
        <v>23.28</v>
      </c>
      <c r="J178" s="624">
        <f t="shared" si="35"/>
        <v>4.5532646048109964</v>
      </c>
      <c r="K178" s="831">
        <v>0.26500000000000001</v>
      </c>
      <c r="L178" s="1153">
        <v>4</v>
      </c>
      <c r="M178" s="615">
        <f t="shared" si="36"/>
        <v>1.06</v>
      </c>
      <c r="N178" s="1153" t="s">
        <v>318</v>
      </c>
      <c r="O178" s="578">
        <v>0.25</v>
      </c>
      <c r="P178" s="606">
        <v>44285</v>
      </c>
      <c r="Q178" s="606">
        <v>44301</v>
      </c>
      <c r="R178" s="615">
        <f t="shared" si="37"/>
        <v>6.0000000000000053</v>
      </c>
      <c r="S178" s="673">
        <f>IF(INDEX(Historical!$D$7:$D$1257,MATCH(B178,Historical!$B$7:$B$1281,0))=0,"n/a",(INDEX(Historical!$C$7:$C$1259,MATCH(B178,Historical!$B$7:$B$1281,0))/INDEX(Historical!$D$7:$D$1257,MATCH(B178,Historical!$B$7:$B$1281,0))-1)*100)</f>
        <v>10.795454545454541</v>
      </c>
      <c r="T178" s="673">
        <f>IF(INDEX(Historical!$F$7:$F$1250,MATCH(B178,Historical!$B$7:$B$1281,0))=0,"n/a",((INDEX(Historical!$C$7:$C$1259,MATCH(B178,Historical!$B$7:$B$1281,0))/INDEX(Historical!$F$7:$F$1250,MATCH(B178,Historical!$B$7:$B$1281,0)))^(1/3)-1)*100)</f>
        <v>9.6287087015819228</v>
      </c>
      <c r="U178" s="673">
        <f>IF(INDEX(Historical!$H$7:$H$1250,MATCH(B178,Historical!$B$7:$B$1281,0))=0,"n/a",((INDEX(Historical!$C$7:$C$1259,MATCH(B178,Historical!$B$7:$B$1281,0))/INDEX(Historical!$H$7:$H$1250,MATCH(B178,Historical!$B$7:$B$1281,0)))^(1/5)-1)*100)</f>
        <v>8.7839760819706125</v>
      </c>
      <c r="V178" s="673" t="str">
        <f>IF(INDEX(Historical!$O$7:$O$1250,MATCH(B178,Historical!$B$7:$B$1281,0))=0,"n/a",((INDEX(Historical!$C$7:$C$1259,MATCH(B178,Historical!$B$7:$B$1281,0))/INDEX(Historical!$O$7:$O$1250,MATCH(B178,Historical!$B$7:$B$1281,0)))^(1/10)-1)*100)</f>
        <v>n/a</v>
      </c>
      <c r="W178" s="674" t="str">
        <f t="shared" si="38"/>
        <v>n/a</v>
      </c>
      <c r="X178" s="675">
        <f t="shared" si="39"/>
        <v>0.33147079554606085</v>
      </c>
      <c r="Y178" s="625"/>
      <c r="Z178" s="624">
        <f t="shared" si="40"/>
        <v>124.70588235294117</v>
      </c>
      <c r="AA178" s="853">
        <f t="shared" si="41"/>
        <v>27.388235294117649</v>
      </c>
      <c r="AB178" s="854">
        <v>12</v>
      </c>
      <c r="AC178" s="849">
        <v>0.85</v>
      </c>
      <c r="AD178" s="849">
        <v>4.59</v>
      </c>
      <c r="AE178" s="833">
        <v>12.34</v>
      </c>
      <c r="AF178" s="833">
        <v>2.4300000000000002</v>
      </c>
      <c r="AG178" s="833">
        <v>8.7999999999999989</v>
      </c>
      <c r="AH178" s="833">
        <v>71</v>
      </c>
      <c r="AI178" s="833">
        <v>6.18</v>
      </c>
      <c r="AJ178" s="653">
        <v>26.5</v>
      </c>
      <c r="AK178" s="653">
        <v>6</v>
      </c>
      <c r="AL178" s="849">
        <v>2200</v>
      </c>
      <c r="AM178" s="849">
        <v>1.2</v>
      </c>
      <c r="AN178" s="849">
        <v>0.6</v>
      </c>
      <c r="AO178" s="711">
        <f t="shared" si="42"/>
        <v>-14.05099460733604</v>
      </c>
      <c r="AP178" s="712">
        <f t="shared" si="43"/>
        <v>13.337240686781609</v>
      </c>
      <c r="AQ178" s="855">
        <f t="shared" si="44"/>
        <v>71.986319565385969</v>
      </c>
      <c r="AR178" s="624">
        <f>INDEX(Historical!$C$7:$C$1259,MATCH(B178,Historical!$B$7:$B$1281,0))*IF(AH178="n/a",1.03,IF(AH178&lt;0,1.01,IF(AH178&gt;10,1.1,(1+AH178/100))))</f>
        <v>1.0725</v>
      </c>
      <c r="AS178" s="853">
        <f t="shared" si="45"/>
        <v>1.1387805000000002</v>
      </c>
      <c r="AT178" s="853">
        <f t="shared" si="50"/>
        <v>1.2071073300000004</v>
      </c>
      <c r="AU178" s="853">
        <f t="shared" si="50"/>
        <v>1.2795337698000004</v>
      </c>
      <c r="AV178" s="853">
        <f t="shared" si="50"/>
        <v>1.3563057959880005</v>
      </c>
      <c r="AW178" s="624">
        <f t="shared" si="46"/>
        <v>6.0542273957880015</v>
      </c>
      <c r="AX178" s="719">
        <f t="shared" si="47"/>
        <v>26.006131425206192</v>
      </c>
      <c r="AY178" s="701">
        <v>1.1200000000000001</v>
      </c>
      <c r="AZ178" s="833">
        <v>87.17</v>
      </c>
      <c r="BA178" s="833">
        <v>-6.45</v>
      </c>
      <c r="BB178" s="833">
        <v>0.91</v>
      </c>
      <c r="BC178" s="833">
        <v>15.879999999999999</v>
      </c>
      <c r="BE178" s="597">
        <v>2014</v>
      </c>
      <c r="BF178" s="865">
        <f t="shared" si="48"/>
        <v>0</v>
      </c>
      <c r="BG178" s="849">
        <v>5.4</v>
      </c>
    </row>
    <row r="179" spans="1:59" ht="11.25" customHeight="1" x14ac:dyDescent="0.2">
      <c r="A179" s="831" t="s">
        <v>1096</v>
      </c>
      <c r="B179" s="842" t="s">
        <v>1097</v>
      </c>
      <c r="C179" s="898" t="s">
        <v>4253</v>
      </c>
      <c r="D179" s="898" t="s">
        <v>4254</v>
      </c>
      <c r="E179" s="705">
        <v>11</v>
      </c>
      <c r="F179" s="1153">
        <v>344</v>
      </c>
      <c r="G179" s="1153" t="s">
        <v>106</v>
      </c>
      <c r="H179" s="1153" t="s">
        <v>106</v>
      </c>
      <c r="I179" s="841">
        <v>37.83</v>
      </c>
      <c r="J179" s="624">
        <f t="shared" si="35"/>
        <v>3.595030399154111</v>
      </c>
      <c r="K179" s="844">
        <v>0.34</v>
      </c>
      <c r="L179" s="854">
        <v>4</v>
      </c>
      <c r="M179" s="615">
        <f t="shared" si="36"/>
        <v>1.36</v>
      </c>
      <c r="N179" s="837" t="s">
        <v>218</v>
      </c>
      <c r="O179" s="706">
        <v>0.33</v>
      </c>
      <c r="P179" s="606">
        <v>44196</v>
      </c>
      <c r="Q179" s="606">
        <v>44211</v>
      </c>
      <c r="R179" s="615">
        <f t="shared" si="37"/>
        <v>3.0303030303030329</v>
      </c>
      <c r="S179" s="673">
        <f>IF(INDEX(Historical!$D$7:$D$1257,MATCH(B179,Historical!$B$7:$B$1281,0))=0,"n/a",(INDEX(Historical!$C$7:$C$1259,MATCH(B179,Historical!$B$7:$B$1281,0))/INDEX(Historical!$D$7:$D$1257,MATCH(B179,Historical!$B$7:$B$1281,0))-1)*100)</f>
        <v>3.125</v>
      </c>
      <c r="T179" s="673">
        <f>IF(INDEX(Historical!$F$7:$F$1250,MATCH(B179,Historical!$B$7:$B$1281,0))=0,"n/a",((INDEX(Historical!$C$7:$C$1259,MATCH(B179,Historical!$B$7:$B$1281,0))/INDEX(Historical!$F$7:$F$1250,MATCH(B179,Historical!$B$7:$B$1281,0)))^(1/3)-1)*100)</f>
        <v>6.917810999860885</v>
      </c>
      <c r="U179" s="673">
        <f>IF(INDEX(Historical!$H$7:$H$1250,MATCH(B179,Historical!$B$7:$B$1281,0))=0,"n/a",((INDEX(Historical!$C$7:$C$1259,MATCH(B179,Historical!$B$7:$B$1281,0))/INDEX(Historical!$H$7:$H$1250,MATCH(B179,Historical!$B$7:$B$1281,0)))^(1/5)-1)*100)</f>
        <v>15.578962436501453</v>
      </c>
      <c r="V179" s="673">
        <f>IF(INDEX(Historical!$O$7:$O$1250,MATCH(B179,Historical!$B$7:$B$1281,0))=0,"n/a",((INDEX(Historical!$C$7:$C$1259,MATCH(B179,Historical!$B$7:$B$1281,0))/INDEX(Historical!$O$7:$O$1250,MATCH(B179,Historical!$B$7:$B$1281,0)))^(1/10)-1)*100)</f>
        <v>29.436688402434431</v>
      </c>
      <c r="W179" s="674">
        <f t="shared" si="38"/>
        <v>0.52923624503947475</v>
      </c>
      <c r="X179" s="675">
        <f t="shared" si="39"/>
        <v>1.0317193666557254</v>
      </c>
      <c r="Y179" s="634"/>
      <c r="Z179" s="624">
        <f t="shared" si="40"/>
        <v>160</v>
      </c>
      <c r="AA179" s="853">
        <f t="shared" si="41"/>
        <v>44.505882352941178</v>
      </c>
      <c r="AB179" s="854">
        <v>12</v>
      </c>
      <c r="AC179" s="833">
        <v>0.85</v>
      </c>
      <c r="AD179" s="833">
        <v>7.52</v>
      </c>
      <c r="AE179" s="833">
        <v>11.15</v>
      </c>
      <c r="AF179" s="833">
        <v>4.09</v>
      </c>
      <c r="AG179" s="833">
        <v>9.3000000000000007</v>
      </c>
      <c r="AH179" s="833">
        <v>-3.8</v>
      </c>
      <c r="AI179" s="833">
        <v>7.9799999999999995</v>
      </c>
      <c r="AJ179" s="833">
        <v>15.1</v>
      </c>
      <c r="AK179" s="833">
        <v>6</v>
      </c>
      <c r="AL179" s="845">
        <v>7570</v>
      </c>
      <c r="AM179" s="839">
        <v>0.4</v>
      </c>
      <c r="AN179" s="833">
        <v>1.29</v>
      </c>
      <c r="AO179" s="711">
        <f t="shared" si="42"/>
        <v>-25.331889517285614</v>
      </c>
      <c r="AP179" s="712">
        <f t="shared" si="43"/>
        <v>19.173992835655564</v>
      </c>
      <c r="AQ179" s="855">
        <f t="shared" si="44"/>
        <v>184.4324241741237</v>
      </c>
      <c r="AR179" s="624">
        <f>INDEX(Historical!$C$7:$C$1259,MATCH(B179,Historical!$B$7:$B$1281,0))*IF(AH179="n/a",1.03,IF(AH179&lt;0,1.01,IF(AH179&gt;10,1.1,(1+AH179/100))))</f>
        <v>1.3332000000000002</v>
      </c>
      <c r="AS179" s="853">
        <f t="shared" si="45"/>
        <v>1.4395893600000003</v>
      </c>
      <c r="AT179" s="853">
        <f t="shared" si="50"/>
        <v>1.5259647216000003</v>
      </c>
      <c r="AU179" s="853">
        <f t="shared" si="50"/>
        <v>1.6175226048960003</v>
      </c>
      <c r="AV179" s="853">
        <f t="shared" si="50"/>
        <v>1.7145739611897604</v>
      </c>
      <c r="AW179" s="624">
        <f t="shared" si="46"/>
        <v>7.6308506476857607</v>
      </c>
      <c r="AX179" s="719">
        <f t="shared" si="47"/>
        <v>20.171426507231725</v>
      </c>
      <c r="AY179" s="900">
        <v>0.25</v>
      </c>
      <c r="AZ179" s="839">
        <v>62.81</v>
      </c>
      <c r="BA179" s="839">
        <v>-3.5900000000000003</v>
      </c>
      <c r="BB179" s="839">
        <v>3.61</v>
      </c>
      <c r="BC179" s="839">
        <v>15.28</v>
      </c>
      <c r="BE179" s="597">
        <v>2011</v>
      </c>
      <c r="BF179" s="865">
        <f t="shared" si="48"/>
        <v>0</v>
      </c>
      <c r="BG179" s="849">
        <v>3.9</v>
      </c>
    </row>
    <row r="180" spans="1:59" s="744" customFormat="1" ht="11.25" customHeight="1" x14ac:dyDescent="0.2">
      <c r="A180" s="619" t="s">
        <v>1098</v>
      </c>
      <c r="B180" s="751" t="s">
        <v>1099</v>
      </c>
      <c r="C180" s="898" t="s">
        <v>245</v>
      </c>
      <c r="D180" s="898" t="s">
        <v>4291</v>
      </c>
      <c r="E180" s="727">
        <v>10</v>
      </c>
      <c r="F180" s="1153">
        <v>440</v>
      </c>
      <c r="G180" s="1152" t="s">
        <v>106</v>
      </c>
      <c r="H180" s="1152" t="s">
        <v>106</v>
      </c>
      <c r="I180" s="728">
        <v>15.39</v>
      </c>
      <c r="J180" s="729">
        <f t="shared" si="35"/>
        <v>2.8589993502274202</v>
      </c>
      <c r="K180" s="730">
        <v>0.11</v>
      </c>
      <c r="L180" s="731">
        <v>4</v>
      </c>
      <c r="M180" s="732">
        <f t="shared" si="36"/>
        <v>0.44</v>
      </c>
      <c r="N180" s="733" t="s">
        <v>218</v>
      </c>
      <c r="O180" s="734">
        <v>0.105</v>
      </c>
      <c r="P180" s="1122">
        <v>44203</v>
      </c>
      <c r="Q180" s="1122">
        <v>44214</v>
      </c>
      <c r="R180" s="732">
        <f t="shared" si="37"/>
        <v>4.7619047619047663</v>
      </c>
      <c r="S180" s="673">
        <f>IF(INDEX(Historical!$D$7:$D$1257,MATCH(B180,Historical!$B$7:$B$1281,0))=0,"n/a",(INDEX(Historical!$C$7:$C$1259,MATCH(B180,Historical!$B$7:$B$1281,0))/INDEX(Historical!$D$7:$D$1257,MATCH(B180,Historical!$B$7:$B$1281,0))-1)*100)</f>
        <v>4.9999999999999822</v>
      </c>
      <c r="T180" s="673">
        <f>IF(INDEX(Historical!$F$7:$F$1250,MATCH(B180,Historical!$B$7:$B$1281,0))=0,"n/a",((INDEX(Historical!$C$7:$C$1259,MATCH(B180,Historical!$B$7:$B$1281,0))/INDEX(Historical!$F$7:$F$1250,MATCH(B180,Historical!$B$7:$B$1281,0)))^(1/3)-1)*100)</f>
        <v>9.4879784971972256</v>
      </c>
      <c r="U180" s="673">
        <f>IF(INDEX(Historical!$H$7:$H$1250,MATCH(B180,Historical!$B$7:$B$1281,0))=0,"n/a",((INDEX(Historical!$C$7:$C$1259,MATCH(B180,Historical!$B$7:$B$1281,0))/INDEX(Historical!$H$7:$H$1250,MATCH(B180,Historical!$B$7:$B$1281,0)))^(1/5)-1)*100)</f>
        <v>11.842691472014465</v>
      </c>
      <c r="V180" s="673" t="str">
        <f>IF(INDEX(Historical!$O$7:$O$1250,MATCH(B180,Historical!$B$7:$B$1281,0))=0,"n/a",((INDEX(Historical!$C$7:$C$1259,MATCH(B180,Historical!$B$7:$B$1281,0))/INDEX(Historical!$O$7:$O$1250,MATCH(B180,Historical!$B$7:$B$1281,0)))^(1/10)-1)*100)</f>
        <v>n/a</v>
      </c>
      <c r="W180" s="674" t="str">
        <f t="shared" si="38"/>
        <v>n/a</v>
      </c>
      <c r="X180" s="675" t="str">
        <f t="shared" si="39"/>
        <v>n/a</v>
      </c>
      <c r="Y180" s="735"/>
      <c r="Z180" s="729" t="str">
        <f t="shared" si="40"/>
        <v>n/a</v>
      </c>
      <c r="AA180" s="736" t="str">
        <f t="shared" si="41"/>
        <v>n/a</v>
      </c>
      <c r="AB180" s="731">
        <v>4</v>
      </c>
      <c r="AC180" s="737">
        <v>-1.06</v>
      </c>
      <c r="AD180" s="737" t="s">
        <v>136</v>
      </c>
      <c r="AE180" s="737">
        <v>0.72</v>
      </c>
      <c r="AF180" s="737">
        <v>1.43</v>
      </c>
      <c r="AG180" s="737">
        <v>-23.9</v>
      </c>
      <c r="AH180" s="737">
        <v>-304.89999999999998</v>
      </c>
      <c r="AI180" s="737">
        <v>195.45</v>
      </c>
      <c r="AJ180" s="737">
        <v>-22.400000000000002</v>
      </c>
      <c r="AK180" s="737">
        <v>9</v>
      </c>
      <c r="AL180" s="738">
        <v>184.46</v>
      </c>
      <c r="AM180" s="739">
        <v>3.5999999999999996</v>
      </c>
      <c r="AN180" s="737">
        <v>0</v>
      </c>
      <c r="AO180" s="740" t="str">
        <f t="shared" si="42"/>
        <v>n/a</v>
      </c>
      <c r="AP180" s="741">
        <f t="shared" si="43"/>
        <v>14.701690822241886</v>
      </c>
      <c r="AQ180" s="742" t="str">
        <f t="shared" si="44"/>
        <v>n/a</v>
      </c>
      <c r="AR180" s="624">
        <f>INDEX(Historical!$C$7:$C$1259,MATCH(B180,Historical!$B$7:$B$1281,0))*IF(AH180="n/a",1.03,IF(AH180&lt;0,1.01,IF(AH180&gt;10,1.1,(1+AH180/100))))</f>
        <v>0.42419999999999997</v>
      </c>
      <c r="AS180" s="736">
        <f t="shared" si="45"/>
        <v>0.46661999999999998</v>
      </c>
      <c r="AT180" s="736">
        <f t="shared" si="50"/>
        <v>0.50861580000000006</v>
      </c>
      <c r="AU180" s="736">
        <f t="shared" si="50"/>
        <v>0.55439122200000013</v>
      </c>
      <c r="AV180" s="736">
        <f t="shared" si="50"/>
        <v>0.6042864319800002</v>
      </c>
      <c r="AW180" s="729">
        <f t="shared" si="46"/>
        <v>2.5581134539800003</v>
      </c>
      <c r="AX180" s="743">
        <f t="shared" si="47"/>
        <v>16.621919778947369</v>
      </c>
      <c r="AY180" s="901">
        <v>1.27</v>
      </c>
      <c r="AZ180" s="739">
        <v>191.48000000000002</v>
      </c>
      <c r="BA180" s="739">
        <v>-13.930000000000001</v>
      </c>
      <c r="BB180" s="739">
        <v>-5.53</v>
      </c>
      <c r="BC180" s="739">
        <v>14.21</v>
      </c>
      <c r="BD180" s="875"/>
      <c r="BE180" s="597">
        <v>2012</v>
      </c>
      <c r="BF180" s="865">
        <f t="shared" si="48"/>
        <v>0</v>
      </c>
      <c r="BG180" s="793">
        <v>-15</v>
      </c>
    </row>
    <row r="181" spans="1:59" ht="11.25" customHeight="1" x14ac:dyDescent="0.2">
      <c r="A181" s="848" t="s">
        <v>4372</v>
      </c>
      <c r="B181" s="842" t="s">
        <v>4367</v>
      </c>
      <c r="C181" s="898" t="s">
        <v>108</v>
      </c>
      <c r="D181" s="898" t="s">
        <v>4272</v>
      </c>
      <c r="E181" s="705">
        <v>8</v>
      </c>
      <c r="F181" s="1153">
        <v>541</v>
      </c>
      <c r="G181" s="1118" t="s">
        <v>106</v>
      </c>
      <c r="H181" s="1118" t="s">
        <v>106</v>
      </c>
      <c r="I181" s="841">
        <v>22.09</v>
      </c>
      <c r="J181" s="624">
        <f t="shared" si="35"/>
        <v>3.2593933906745134</v>
      </c>
      <c r="K181" s="844">
        <v>0.18</v>
      </c>
      <c r="L181" s="854">
        <v>4</v>
      </c>
      <c r="M181" s="615">
        <f t="shared" si="36"/>
        <v>0.72</v>
      </c>
      <c r="N181" s="837" t="s">
        <v>455</v>
      </c>
      <c r="O181" s="706">
        <v>0.14000000000000001</v>
      </c>
      <c r="P181" s="904">
        <v>43557</v>
      </c>
      <c r="Q181" s="904">
        <v>43572</v>
      </c>
      <c r="R181" s="615">
        <f t="shared" si="37"/>
        <v>28.571428571428552</v>
      </c>
      <c r="S181" s="673">
        <f>IF(INDEX(Historical!$D$7:$D$1257,MATCH(B181,Historical!$B$7:$B$1281,0))=0,"n/a",(INDEX(Historical!$C$7:$C$1259,MATCH(B181,Historical!$B$7:$B$1281,0))/INDEX(Historical!$D$7:$D$1257,MATCH(B181,Historical!$B$7:$B$1281,0))-1)*100)</f>
        <v>5.8823529411764497</v>
      </c>
      <c r="T181" s="673">
        <f>IF(INDEX(Historical!$F$7:$F$1250,MATCH(B181,Historical!$B$7:$B$1281,0))=0,"n/a",((INDEX(Historical!$C$7:$C$1259,MATCH(B181,Historical!$B$7:$B$1281,0))/INDEX(Historical!$F$7:$F$1250,MATCH(B181,Historical!$B$7:$B$1281,0)))^(1/3)-1)*100)</f>
        <v>11.457607795906144</v>
      </c>
      <c r="U181" s="673">
        <f>IF(INDEX(Historical!$H$7:$H$1250,MATCH(B181,Historical!$B$7:$B$1281,0))=0,"n/a",((INDEX(Historical!$C$7:$C$1259,MATCH(B181,Historical!$B$7:$B$1281,0))/INDEX(Historical!$H$7:$H$1250,MATCH(B181,Historical!$B$7:$B$1281,0)))^(1/5)-1)*100)</f>
        <v>9.3742109514389114</v>
      </c>
      <c r="V181" s="673">
        <f>IF(INDEX(Historical!$O$7:$O$1250,MATCH(B181,Historical!$B$7:$B$1281,0))=0,"n/a",((INDEX(Historical!$C$7:$C$1259,MATCH(B181,Historical!$B$7:$B$1281,0))/INDEX(Historical!$O$7:$O$1250,MATCH(B181,Historical!$B$7:$B$1281,0)))^(1/10)-1)*100)</f>
        <v>7.7917090923967924</v>
      </c>
      <c r="W181" s="674">
        <f t="shared" si="38"/>
        <v>1.2031007369854627</v>
      </c>
      <c r="X181" s="675">
        <f t="shared" si="39"/>
        <v>1.3585812973099871</v>
      </c>
      <c r="Y181" s="646" t="s">
        <v>4572</v>
      </c>
      <c r="Z181" s="624">
        <f t="shared" si="40"/>
        <v>55.38461538461538</v>
      </c>
      <c r="AA181" s="853">
        <f t="shared" si="41"/>
        <v>16.992307692307691</v>
      </c>
      <c r="AB181" s="854">
        <v>12</v>
      </c>
      <c r="AC181" s="833">
        <v>1.3</v>
      </c>
      <c r="AD181" s="833">
        <v>1.72</v>
      </c>
      <c r="AE181" s="833">
        <v>6.89</v>
      </c>
      <c r="AF181" s="833">
        <v>1.51</v>
      </c>
      <c r="AG181" s="833">
        <v>9</v>
      </c>
      <c r="AH181" s="833">
        <v>-12.5</v>
      </c>
      <c r="AI181" s="833">
        <v>-0.5</v>
      </c>
      <c r="AJ181" s="833">
        <v>6.9</v>
      </c>
      <c r="AK181" s="833">
        <v>10</v>
      </c>
      <c r="AL181" s="845">
        <v>2970</v>
      </c>
      <c r="AM181" s="839">
        <v>0.5</v>
      </c>
      <c r="AN181" s="833">
        <v>0.01</v>
      </c>
      <c r="AO181" s="711">
        <f t="shared" si="42"/>
        <v>-4.3587033501942649</v>
      </c>
      <c r="AP181" s="712">
        <f t="shared" si="43"/>
        <v>12.633604342113426</v>
      </c>
      <c r="AQ181" s="855">
        <f t="shared" si="44"/>
        <v>6.7882320095547621</v>
      </c>
      <c r="AR181" s="624">
        <f>INDEX(Historical!$C$7:$C$1259,MATCH(B181,Historical!$B$7:$B$1281,0))*IF(AH181="n/a",1.03,IF(AH181&lt;0,1.01,IF(AH181&gt;10,1.1,(1+AH181/100))))</f>
        <v>0.72719999999999996</v>
      </c>
      <c r="AS181" s="853">
        <f t="shared" si="45"/>
        <v>0.73447200000000001</v>
      </c>
      <c r="AT181" s="853">
        <f t="shared" si="50"/>
        <v>0.80791920000000006</v>
      </c>
      <c r="AU181" s="853">
        <f t="shared" si="50"/>
        <v>0.88871112000000019</v>
      </c>
      <c r="AV181" s="853">
        <f t="shared" si="50"/>
        <v>0.97758223200000027</v>
      </c>
      <c r="AW181" s="624">
        <f t="shared" si="46"/>
        <v>4.1358845520000012</v>
      </c>
      <c r="AX181" s="719">
        <f t="shared" si="47"/>
        <v>18.722881629696701</v>
      </c>
      <c r="AY181" s="900">
        <v>0.55000000000000004</v>
      </c>
      <c r="AZ181" s="839">
        <v>41.88</v>
      </c>
      <c r="BA181" s="839">
        <v>-11.64</v>
      </c>
      <c r="BB181" s="839">
        <v>1.02</v>
      </c>
      <c r="BC181" s="839">
        <v>13.88</v>
      </c>
      <c r="BE181" s="597">
        <v>2015</v>
      </c>
      <c r="BF181" s="865">
        <f t="shared" si="48"/>
        <v>0</v>
      </c>
      <c r="BG181" s="849">
        <v>1.3</v>
      </c>
    </row>
    <row r="182" spans="1:59" ht="11.25" customHeight="1" x14ac:dyDescent="0.2">
      <c r="A182" s="831" t="s">
        <v>1021</v>
      </c>
      <c r="B182" s="842" t="s">
        <v>1022</v>
      </c>
      <c r="C182" s="898" t="s">
        <v>128</v>
      </c>
      <c r="D182" s="898" t="s">
        <v>4261</v>
      </c>
      <c r="E182" s="705">
        <v>9</v>
      </c>
      <c r="F182" s="1153">
        <v>499</v>
      </c>
      <c r="G182" s="1125" t="s">
        <v>106</v>
      </c>
      <c r="H182" s="1125" t="s">
        <v>106</v>
      </c>
      <c r="I182" s="841">
        <v>77.64</v>
      </c>
      <c r="J182" s="624">
        <f t="shared" si="35"/>
        <v>1.4811952601751672</v>
      </c>
      <c r="K182" s="844">
        <v>1.1499999999999999</v>
      </c>
      <c r="L182" s="854">
        <v>1</v>
      </c>
      <c r="M182" s="615">
        <f t="shared" si="36"/>
        <v>1.1499999999999999</v>
      </c>
      <c r="N182" s="837" t="s">
        <v>171</v>
      </c>
      <c r="O182" s="706">
        <v>1.1000000000000001</v>
      </c>
      <c r="P182" s="606">
        <v>44147</v>
      </c>
      <c r="Q182" s="606">
        <v>44169</v>
      </c>
      <c r="R182" s="615">
        <f t="shared" si="37"/>
        <v>4.545454545454529</v>
      </c>
      <c r="S182" s="673">
        <f>IF(INDEX(Historical!$D$7:$D$1257,MATCH(B182,Historical!$B$7:$B$1281,0))=0,"n/a",(INDEX(Historical!$C$7:$C$1259,MATCH(B182,Historical!$B$7:$B$1281,0))/INDEX(Historical!$D$7:$D$1257,MATCH(B182,Historical!$B$7:$B$1281,0))-1)*100)</f>
        <v>4.5454545454545192</v>
      </c>
      <c r="T182" s="673">
        <f>IF(INDEX(Historical!$F$7:$F$1250,MATCH(B182,Historical!$B$7:$B$1281,0))=0,"n/a",((INDEX(Historical!$C$7:$C$1259,MATCH(B182,Historical!$B$7:$B$1281,0))/INDEX(Historical!$F$7:$F$1250,MATCH(B182,Historical!$B$7:$B$1281,0)))^(1/3)-1)*100)</f>
        <v>6.5756716652330516</v>
      </c>
      <c r="U182" s="673">
        <f>IF(INDEX(Historical!$H$7:$H$1250,MATCH(B182,Historical!$B$7:$B$1281,0))=0,"n/a",((INDEX(Historical!$C$7:$C$1259,MATCH(B182,Historical!$B$7:$B$1281,0))/INDEX(Historical!$H$7:$H$1250,MATCH(B182,Historical!$B$7:$B$1281,0)))^(1/5)-1)*100)</f>
        <v>7.5280006405569644</v>
      </c>
      <c r="V182" s="673">
        <f>IF(INDEX(Historical!$O$7:$O$1250,MATCH(B182,Historical!$B$7:$B$1281,0))=0,"n/a",((INDEX(Historical!$C$7:$C$1259,MATCH(B182,Historical!$B$7:$B$1281,0))/INDEX(Historical!$O$7:$O$1250,MATCH(B182,Historical!$B$7:$B$1281,0)))^(1/10)-1)*100)</f>
        <v>7.6548289095374811</v>
      </c>
      <c r="W182" s="674">
        <f t="shared" si="38"/>
        <v>0.98343159978108774</v>
      </c>
      <c r="X182" s="675" t="str">
        <f t="shared" si="39"/>
        <v>n/a</v>
      </c>
      <c r="Y182" s="843"/>
      <c r="Z182" s="624" t="str">
        <f t="shared" si="40"/>
        <v>n/a</v>
      </c>
      <c r="AA182" s="853" t="str">
        <f t="shared" si="41"/>
        <v>n/a</v>
      </c>
      <c r="AB182" s="854">
        <v>10</v>
      </c>
      <c r="AC182" s="833">
        <v>-0.42</v>
      </c>
      <c r="AD182" s="833" t="s">
        <v>136</v>
      </c>
      <c r="AE182" s="833">
        <v>1.33</v>
      </c>
      <c r="AF182" s="833">
        <v>5.24</v>
      </c>
      <c r="AG182" s="833">
        <v>-2.8000000000000003</v>
      </c>
      <c r="AH182" s="833">
        <v>-137.20000000000002</v>
      </c>
      <c r="AI182" s="833">
        <v>40.380000000000003</v>
      </c>
      <c r="AJ182" s="833">
        <v>-20.100000000000001</v>
      </c>
      <c r="AK182" s="833">
        <v>14.299999999999999</v>
      </c>
      <c r="AL182" s="845">
        <v>1340</v>
      </c>
      <c r="AM182" s="839">
        <v>3.4000000000000004</v>
      </c>
      <c r="AN182" s="833">
        <v>0.17</v>
      </c>
      <c r="AO182" s="711" t="str">
        <f t="shared" si="42"/>
        <v>n/a</v>
      </c>
      <c r="AP182" s="712">
        <f t="shared" si="43"/>
        <v>9.0091959007321307</v>
      </c>
      <c r="AQ182" s="855" t="str">
        <f t="shared" si="44"/>
        <v>n/a</v>
      </c>
      <c r="AR182" s="624">
        <f>INDEX(Historical!$C$7:$C$1259,MATCH(B182,Historical!$B$7:$B$1281,0))*IF(AH182="n/a",1.03,IF(AH182&lt;0,1.01,IF(AH182&gt;10,1.1,(1+AH182/100))))</f>
        <v>1.1615</v>
      </c>
      <c r="AS182" s="853">
        <f t="shared" si="45"/>
        <v>1.2776500000000002</v>
      </c>
      <c r="AT182" s="853">
        <f t="shared" si="50"/>
        <v>1.4054150000000003</v>
      </c>
      <c r="AU182" s="853">
        <f t="shared" si="50"/>
        <v>1.5459565000000004</v>
      </c>
      <c r="AV182" s="853">
        <f t="shared" si="50"/>
        <v>1.7005521500000005</v>
      </c>
      <c r="AW182" s="624">
        <f t="shared" si="46"/>
        <v>7.0910736500000002</v>
      </c>
      <c r="AX182" s="719">
        <f t="shared" si="47"/>
        <v>9.1332736347243682</v>
      </c>
      <c r="AY182" s="900">
        <v>0.86</v>
      </c>
      <c r="AZ182" s="839">
        <v>48.11</v>
      </c>
      <c r="BA182" s="839">
        <v>-9.08</v>
      </c>
      <c r="BB182" s="839">
        <v>0.13</v>
      </c>
      <c r="BC182" s="839">
        <v>12.02</v>
      </c>
      <c r="BE182" s="597">
        <v>2013</v>
      </c>
      <c r="BF182" s="865">
        <f t="shared" si="48"/>
        <v>0</v>
      </c>
      <c r="BG182" s="849">
        <v>-1.7000000000000002</v>
      </c>
    </row>
    <row r="183" spans="1:59" ht="11.25" customHeight="1" x14ac:dyDescent="0.2">
      <c r="A183" s="838" t="s">
        <v>176</v>
      </c>
      <c r="B183" s="842" t="s">
        <v>177</v>
      </c>
      <c r="C183" s="898" t="s">
        <v>178</v>
      </c>
      <c r="D183" s="898" t="s">
        <v>4270</v>
      </c>
      <c r="E183" s="705">
        <v>33</v>
      </c>
      <c r="F183" s="1153">
        <v>86</v>
      </c>
      <c r="G183" s="1150" t="s">
        <v>115</v>
      </c>
      <c r="H183" s="1150" t="s">
        <v>115</v>
      </c>
      <c r="I183" s="833">
        <v>104.79</v>
      </c>
      <c r="J183" s="624">
        <f t="shared" si="35"/>
        <v>4.9241339822502148</v>
      </c>
      <c r="K183" s="851">
        <v>1.29</v>
      </c>
      <c r="L183" s="854">
        <v>4</v>
      </c>
      <c r="M183" s="615">
        <f t="shared" si="36"/>
        <v>5.16</v>
      </c>
      <c r="N183" s="837" t="s">
        <v>111</v>
      </c>
      <c r="O183" s="707">
        <v>1.19</v>
      </c>
      <c r="P183" s="904">
        <v>43875</v>
      </c>
      <c r="Q183" s="904">
        <v>43900</v>
      </c>
      <c r="R183" s="615">
        <f t="shared" si="37"/>
        <v>8.4033613445378226</v>
      </c>
      <c r="S183" s="673">
        <f>IF(INDEX(Historical!$D$7:$D$1257,MATCH(B183,Historical!$B$7:$B$1281,0))=0,"n/a",(INDEX(Historical!$C$7:$C$1259,MATCH(B183,Historical!$B$7:$B$1281,0))/INDEX(Historical!$D$7:$D$1257,MATCH(B183,Historical!$B$7:$B$1281,0))-1)*100)</f>
        <v>9.0336134453781636</v>
      </c>
      <c r="T183" s="673">
        <f>IF(INDEX(Historical!$F$7:$F$1250,MATCH(B183,Historical!$B$7:$B$1281,0))=0,"n/a",((INDEX(Historical!$C$7:$C$1259,MATCH(B183,Historical!$B$7:$B$1281,0))/INDEX(Historical!$F$7:$F$1250,MATCH(B183,Historical!$B$7:$B$1281,0)))^(1/3)-1)*100)</f>
        <v>6.3068387414206617</v>
      </c>
      <c r="U183" s="673">
        <f>IF(INDEX(Historical!$H$7:$H$1250,MATCH(B183,Historical!$B$7:$B$1281,0))=0,"n/a",((INDEX(Historical!$C$7:$C$1259,MATCH(B183,Historical!$B$7:$B$1281,0))/INDEX(Historical!$H$7:$H$1250,MATCH(B183,Historical!$B$7:$B$1281,0)))^(1/5)-1)*100)</f>
        <v>3.9309070950814595</v>
      </c>
      <c r="V183" s="673">
        <f>IF(INDEX(Historical!$O$7:$O$1250,MATCH(B183,Historical!$B$7:$B$1281,0))=0,"n/a",((INDEX(Historical!$C$7:$C$1259,MATCH(B183,Historical!$B$7:$B$1281,0))/INDEX(Historical!$O$7:$O$1250,MATCH(B183,Historical!$B$7:$B$1281,0)))^(1/10)-1)*100)</f>
        <v>6.2147672531006393</v>
      </c>
      <c r="W183" s="674">
        <f t="shared" si="38"/>
        <v>0.63251074979843724</v>
      </c>
      <c r="X183" s="675" t="str">
        <f t="shared" si="39"/>
        <v>n/a</v>
      </c>
      <c r="Y183" s="637"/>
      <c r="Z183" s="624" t="str">
        <f t="shared" si="40"/>
        <v>n/a</v>
      </c>
      <c r="AA183" s="853" t="str">
        <f t="shared" si="41"/>
        <v>n/a</v>
      </c>
      <c r="AB183" s="854">
        <v>12</v>
      </c>
      <c r="AC183" s="833">
        <v>-2.99</v>
      </c>
      <c r="AD183" s="833" t="s">
        <v>136</v>
      </c>
      <c r="AE183" s="833">
        <v>2.12</v>
      </c>
      <c r="AF183" s="833">
        <v>1.54</v>
      </c>
      <c r="AG183" s="833">
        <v>-4.1000000000000005</v>
      </c>
      <c r="AH183" s="834">
        <v>-291.89999999999998</v>
      </c>
      <c r="AI183" s="834">
        <v>16.850000000000001</v>
      </c>
      <c r="AJ183" s="833">
        <v>-26.200000000000003</v>
      </c>
      <c r="AK183" s="833">
        <v>-4.9000000000000004</v>
      </c>
      <c r="AL183" s="845">
        <v>199490</v>
      </c>
      <c r="AM183" s="839">
        <v>0.04</v>
      </c>
      <c r="AN183" s="833">
        <v>0.34</v>
      </c>
      <c r="AO183" s="711" t="str">
        <f t="shared" si="42"/>
        <v>n/a</v>
      </c>
      <c r="AP183" s="712">
        <f t="shared" si="43"/>
        <v>8.8550410773316734</v>
      </c>
      <c r="AQ183" s="855" t="str">
        <f t="shared" si="44"/>
        <v>n/a</v>
      </c>
      <c r="AR183" s="624">
        <f>INDEX(Historical!$C$7:$C$1259,MATCH(B183,Historical!$B$7:$B$1281,0))*IF(AH183="n/a",1.03,IF(AH183&lt;0,1.01,IF(AH183&gt;10,1.1,(1+AH183/100))))</f>
        <v>5.2419000000000002</v>
      </c>
      <c r="AS183" s="853">
        <f t="shared" si="45"/>
        <v>5.766090000000001</v>
      </c>
      <c r="AT183" s="853">
        <f t="shared" si="50"/>
        <v>5.8237509000000012</v>
      </c>
      <c r="AU183" s="853">
        <f t="shared" si="50"/>
        <v>5.8819884090000016</v>
      </c>
      <c r="AV183" s="853">
        <f t="shared" si="50"/>
        <v>5.9408082930900017</v>
      </c>
      <c r="AW183" s="624">
        <f t="shared" si="46"/>
        <v>28.654537602090006</v>
      </c>
      <c r="AX183" s="719">
        <f t="shared" si="47"/>
        <v>27.344725262038367</v>
      </c>
      <c r="AY183" s="900">
        <v>1.32</v>
      </c>
      <c r="AZ183" s="839">
        <v>60.819999999999993</v>
      </c>
      <c r="BA183" s="839">
        <v>-7.02</v>
      </c>
      <c r="BB183" s="839">
        <v>6</v>
      </c>
      <c r="BC183" s="839">
        <v>19.77</v>
      </c>
      <c r="BE183" s="597">
        <v>1988</v>
      </c>
      <c r="BF183" s="865">
        <f t="shared" si="48"/>
        <v>3</v>
      </c>
      <c r="BG183" s="849">
        <v>-2.4</v>
      </c>
    </row>
    <row r="184" spans="1:59" ht="11.25" customHeight="1" x14ac:dyDescent="0.2">
      <c r="A184" s="831" t="s">
        <v>166</v>
      </c>
      <c r="B184" s="842" t="s">
        <v>167</v>
      </c>
      <c r="C184" s="898" t="s">
        <v>131</v>
      </c>
      <c r="D184" s="898" t="s">
        <v>4274</v>
      </c>
      <c r="E184" s="705">
        <v>54</v>
      </c>
      <c r="F184" s="1153">
        <v>19</v>
      </c>
      <c r="G184" s="1153" t="s">
        <v>37</v>
      </c>
      <c r="H184" s="1153" t="s">
        <v>37</v>
      </c>
      <c r="I184" s="833">
        <v>56.34</v>
      </c>
      <c r="J184" s="624">
        <f t="shared" si="35"/>
        <v>1.6329428470003551</v>
      </c>
      <c r="K184" s="844">
        <v>0.23</v>
      </c>
      <c r="L184" s="854">
        <v>4</v>
      </c>
      <c r="M184" s="615">
        <f t="shared" si="36"/>
        <v>0.92</v>
      </c>
      <c r="N184" s="837" t="s">
        <v>431</v>
      </c>
      <c r="O184" s="706">
        <v>0.21249999999999999</v>
      </c>
      <c r="P184" s="606">
        <v>44232</v>
      </c>
      <c r="Q184" s="606">
        <v>44246</v>
      </c>
      <c r="R184" s="615">
        <f t="shared" si="37"/>
        <v>8.2352941176470669</v>
      </c>
      <c r="S184" s="673">
        <f>IF(INDEX(Historical!$D$7:$D$1257,MATCH(B184,Historical!$B$7:$B$1281,0))=0,"n/a",(INDEX(Historical!$C$7:$C$1259,MATCH(B184,Historical!$B$7:$B$1281,0))/INDEX(Historical!$D$7:$D$1257,MATCH(B184,Historical!$B$7:$B$1281,0))-1)*100)</f>
        <v>7.5949367088607556</v>
      </c>
      <c r="T184" s="673">
        <f>IF(INDEX(Historical!$F$7:$F$1250,MATCH(B184,Historical!$B$7:$B$1281,0))=0,"n/a",((INDEX(Historical!$C$7:$C$1259,MATCH(B184,Historical!$B$7:$B$1281,0))/INDEX(Historical!$F$7:$F$1250,MATCH(B184,Historical!$B$7:$B$1281,0)))^(1/3)-1)*100)</f>
        <v>5.688761756416616</v>
      </c>
      <c r="U184" s="673">
        <f>IF(INDEX(Historical!$H$7:$H$1250,MATCH(B184,Historical!$B$7:$B$1281,0))=0,"n/a",((INDEX(Historical!$C$7:$C$1259,MATCH(B184,Historical!$B$7:$B$1281,0))/INDEX(Historical!$H$7:$H$1250,MATCH(B184,Historical!$B$7:$B$1281,0)))^(1/5)-1)*100)</f>
        <v>4.8742395143417827</v>
      </c>
      <c r="V184" s="673">
        <f>IF(INDEX(Historical!$O$7:$O$1250,MATCH(B184,Historical!$B$7:$B$1281,0))=0,"n/a",((INDEX(Historical!$C$7:$C$1259,MATCH(B184,Historical!$B$7:$B$1281,0))/INDEX(Historical!$O$7:$O$1250,MATCH(B184,Historical!$B$7:$B$1281,0)))^(1/10)-1)*100)</f>
        <v>3.6311209910314224</v>
      </c>
      <c r="W184" s="674">
        <f t="shared" si="38"/>
        <v>1.3423511709967151</v>
      </c>
      <c r="X184" s="675" t="str">
        <f t="shared" si="39"/>
        <v>n/a</v>
      </c>
      <c r="Y184" s="637"/>
      <c r="Z184" s="624" t="str">
        <f t="shared" si="40"/>
        <v>n/a</v>
      </c>
      <c r="AA184" s="853" t="str">
        <f t="shared" si="41"/>
        <v>n/a</v>
      </c>
      <c r="AB184" s="854">
        <v>12</v>
      </c>
      <c r="AC184" s="833">
        <v>-0.16</v>
      </c>
      <c r="AD184" s="833" t="s">
        <v>136</v>
      </c>
      <c r="AE184" s="833">
        <v>3.49</v>
      </c>
      <c r="AF184" s="833">
        <v>3.02</v>
      </c>
      <c r="AG184" s="833">
        <v>11.600000000000001</v>
      </c>
      <c r="AH184" s="833">
        <v>86.2</v>
      </c>
      <c r="AI184" s="833">
        <v>6.29</v>
      </c>
      <c r="AJ184" s="833">
        <v>-16.8</v>
      </c>
      <c r="AK184" s="833">
        <v>10.75</v>
      </c>
      <c r="AL184" s="845">
        <v>2770</v>
      </c>
      <c r="AM184" s="839">
        <v>1</v>
      </c>
      <c r="AN184" s="833">
        <v>1.25</v>
      </c>
      <c r="AO184" s="711" t="str">
        <f t="shared" si="42"/>
        <v>n/a</v>
      </c>
      <c r="AP184" s="712">
        <f t="shared" si="43"/>
        <v>6.5071823613421378</v>
      </c>
      <c r="AQ184" s="855" t="str">
        <f t="shared" si="44"/>
        <v>n/a</v>
      </c>
      <c r="AR184" s="624">
        <f>INDEX(Historical!$C$7:$C$1259,MATCH(B184,Historical!$B$7:$B$1281,0))*IF(AH184="n/a",1.03,IF(AH184&lt;0,1.01,IF(AH184&gt;10,1.1,(1+AH184/100))))</f>
        <v>0.93500000000000005</v>
      </c>
      <c r="AS184" s="853">
        <f t="shared" si="45"/>
        <v>0.99381150000000007</v>
      </c>
      <c r="AT184" s="853">
        <f t="shared" si="50"/>
        <v>1.0931926500000002</v>
      </c>
      <c r="AU184" s="853">
        <f t="shared" si="50"/>
        <v>1.2025119150000003</v>
      </c>
      <c r="AV184" s="853">
        <f t="shared" si="50"/>
        <v>1.3227631065000005</v>
      </c>
      <c r="AW184" s="624">
        <f t="shared" si="46"/>
        <v>5.5472791715000014</v>
      </c>
      <c r="AX184" s="719">
        <f t="shared" si="47"/>
        <v>9.8460759167554155</v>
      </c>
      <c r="AY184" s="900">
        <v>0.08</v>
      </c>
      <c r="AZ184" s="839">
        <v>36.78</v>
      </c>
      <c r="BA184" s="839">
        <v>-6.88</v>
      </c>
      <c r="BB184" s="839">
        <v>1.6099999999999999</v>
      </c>
      <c r="BC184" s="839">
        <v>12.559999999999999</v>
      </c>
      <c r="BE184" s="597">
        <v>1968</v>
      </c>
      <c r="BF184" s="865">
        <f t="shared" si="48"/>
        <v>6</v>
      </c>
      <c r="BG184" s="849">
        <v>2.9000000000000004</v>
      </c>
    </row>
    <row r="185" spans="1:59" ht="11.25" customHeight="1" x14ac:dyDescent="0.2">
      <c r="A185" s="831" t="s">
        <v>508</v>
      </c>
      <c r="B185" s="842" t="s">
        <v>509</v>
      </c>
      <c r="C185" s="898" t="s">
        <v>108</v>
      </c>
      <c r="D185" s="898" t="s">
        <v>4272</v>
      </c>
      <c r="E185" s="705">
        <v>23</v>
      </c>
      <c r="F185" s="1153">
        <v>154</v>
      </c>
      <c r="G185" s="1150" t="s">
        <v>106</v>
      </c>
      <c r="H185" s="1150" t="s">
        <v>106</v>
      </c>
      <c r="I185" s="841">
        <v>59.65</v>
      </c>
      <c r="J185" s="624">
        <f t="shared" si="35"/>
        <v>3.1181894383906119</v>
      </c>
      <c r="K185" s="851">
        <v>0.46500000000000002</v>
      </c>
      <c r="L185" s="854">
        <v>4</v>
      </c>
      <c r="M185" s="615">
        <f t="shared" si="36"/>
        <v>1.86</v>
      </c>
      <c r="N185" s="837" t="s">
        <v>318</v>
      </c>
      <c r="O185" s="707">
        <v>0.46</v>
      </c>
      <c r="P185" s="606">
        <v>44266</v>
      </c>
      <c r="Q185" s="606">
        <v>44278</v>
      </c>
      <c r="R185" s="615">
        <f t="shared" si="37"/>
        <v>1.0869565217391313</v>
      </c>
      <c r="S185" s="673">
        <f>IF(INDEX(Historical!$D$7:$D$1257,MATCH(B185,Historical!$B$7:$B$1281,0))=0,"n/a",(INDEX(Historical!$C$7:$C$1259,MATCH(B185,Historical!$B$7:$B$1281,0))/INDEX(Historical!$D$7:$D$1257,MATCH(B185,Historical!$B$7:$B$1281,0))-1)*100)</f>
        <v>2.2346368715083775</v>
      </c>
      <c r="T185" s="673">
        <f>IF(INDEX(Historical!$F$7:$F$1250,MATCH(B185,Historical!$B$7:$B$1281,0))=0,"n/a",((INDEX(Historical!$C$7:$C$1259,MATCH(B185,Historical!$B$7:$B$1281,0))/INDEX(Historical!$F$7:$F$1250,MATCH(B185,Historical!$B$7:$B$1281,0)))^(1/3)-1)*100)</f>
        <v>2.4866716989808468</v>
      </c>
      <c r="U185" s="673">
        <f>IF(INDEX(Historical!$H$7:$H$1250,MATCH(B185,Historical!$B$7:$B$1281,0))=0,"n/a",((INDEX(Historical!$C$7:$C$1259,MATCH(B185,Historical!$B$7:$B$1281,0))/INDEX(Historical!$H$7:$H$1250,MATCH(B185,Historical!$B$7:$B$1281,0)))^(1/5)-1)*100)</f>
        <v>2.3417165650659877</v>
      </c>
      <c r="V185" s="673">
        <f>IF(INDEX(Historical!$O$7:$O$1250,MATCH(B185,Historical!$B$7:$B$1281,0))=0,"n/a",((INDEX(Historical!$C$7:$C$1259,MATCH(B185,Historical!$B$7:$B$1281,0))/INDEX(Historical!$O$7:$O$1250,MATCH(B185,Historical!$B$7:$B$1281,0)))^(1/10)-1)*100)</f>
        <v>6.6963522687583321</v>
      </c>
      <c r="W185" s="674">
        <f t="shared" si="38"/>
        <v>0.34970032505476289</v>
      </c>
      <c r="X185" s="675" t="str">
        <f t="shared" si="39"/>
        <v>n/a</v>
      </c>
      <c r="Y185" s="843"/>
      <c r="Z185" s="624" t="str">
        <f t="shared" si="40"/>
        <v>n/a</v>
      </c>
      <c r="AA185" s="853" t="str">
        <f t="shared" si="41"/>
        <v>n/a</v>
      </c>
      <c r="AB185" s="854">
        <v>12</v>
      </c>
      <c r="AC185" s="833" t="s">
        <v>136</v>
      </c>
      <c r="AD185" s="833" t="s">
        <v>136</v>
      </c>
      <c r="AE185" s="833" t="s">
        <v>136</v>
      </c>
      <c r="AF185" s="833" t="s">
        <v>136</v>
      </c>
      <c r="AG185" s="833" t="s">
        <v>136</v>
      </c>
      <c r="AH185" s="833" t="s">
        <v>136</v>
      </c>
      <c r="AI185" s="833" t="s">
        <v>136</v>
      </c>
      <c r="AJ185" s="833" t="s">
        <v>136</v>
      </c>
      <c r="AK185" s="833" t="s">
        <v>136</v>
      </c>
      <c r="AL185" s="845" t="s">
        <v>136</v>
      </c>
      <c r="AM185" s="839" t="s">
        <v>136</v>
      </c>
      <c r="AN185" s="833" t="s">
        <v>136</v>
      </c>
      <c r="AO185" s="711" t="str">
        <f t="shared" si="42"/>
        <v>n/a</v>
      </c>
      <c r="AP185" s="712">
        <f t="shared" si="43"/>
        <v>5.4599060034565996</v>
      </c>
      <c r="AQ185" s="855" t="str">
        <f t="shared" si="44"/>
        <v>n/a</v>
      </c>
      <c r="AR185" s="624">
        <f>INDEX(Historical!$C$7:$C$1259,MATCH(B185,Historical!$B$7:$B$1281,0))*IF(AH185="n/a",1.03,IF(AH185&lt;0,1.01,IF(AH185&gt;10,1.1,(1+AH185/100))))</f>
        <v>1.8849</v>
      </c>
      <c r="AS185" s="853">
        <f t="shared" si="45"/>
        <v>1.9414470000000001</v>
      </c>
      <c r="AT185" s="853">
        <f t="shared" si="50"/>
        <v>1.9996904100000001</v>
      </c>
      <c r="AU185" s="853">
        <f t="shared" si="50"/>
        <v>2.0596811223000002</v>
      </c>
      <c r="AV185" s="853">
        <f t="shared" si="50"/>
        <v>2.1214715559690003</v>
      </c>
      <c r="AW185" s="624">
        <f t="shared" si="46"/>
        <v>10.007190088269001</v>
      </c>
      <c r="AX185" s="719">
        <f t="shared" si="47"/>
        <v>16.776513140434201</v>
      </c>
      <c r="AY185" s="900" t="s">
        <v>136</v>
      </c>
      <c r="AZ185" s="839" t="s">
        <v>136</v>
      </c>
      <c r="BA185" s="839" t="s">
        <v>136</v>
      </c>
      <c r="BB185" s="839" t="s">
        <v>136</v>
      </c>
      <c r="BC185" s="839" t="s">
        <v>136</v>
      </c>
      <c r="BD185" s="874" t="s">
        <v>4199</v>
      </c>
      <c r="BE185" s="597">
        <v>1999</v>
      </c>
      <c r="BF185" s="865">
        <f t="shared" si="48"/>
        <v>2</v>
      </c>
      <c r="BG185" s="849" t="s">
        <v>136</v>
      </c>
    </row>
    <row r="186" spans="1:59" ht="11.25" customHeight="1" x14ac:dyDescent="0.2">
      <c r="A186" s="831" t="s">
        <v>206</v>
      </c>
      <c r="B186" s="842" t="s">
        <v>207</v>
      </c>
      <c r="C186" s="898" t="s">
        <v>112</v>
      </c>
      <c r="D186" s="898" t="s">
        <v>211</v>
      </c>
      <c r="E186" s="705">
        <v>34</v>
      </c>
      <c r="F186" s="1153">
        <v>81</v>
      </c>
      <c r="G186" s="1118" t="s">
        <v>37</v>
      </c>
      <c r="H186" s="1118" t="s">
        <v>37</v>
      </c>
      <c r="I186" s="833">
        <v>58.16</v>
      </c>
      <c r="J186" s="624">
        <f t="shared" si="35"/>
        <v>1.4442916093535076</v>
      </c>
      <c r="K186" s="851">
        <v>0.21</v>
      </c>
      <c r="L186" s="854">
        <v>4</v>
      </c>
      <c r="M186" s="615">
        <f t="shared" si="36"/>
        <v>0.84</v>
      </c>
      <c r="N186" s="837" t="s">
        <v>208</v>
      </c>
      <c r="O186" s="707">
        <v>0.19</v>
      </c>
      <c r="P186" s="1098">
        <v>43628</v>
      </c>
      <c r="Q186" s="1098">
        <v>43644</v>
      </c>
      <c r="R186" s="615">
        <f t="shared" si="37"/>
        <v>10.52631578947368</v>
      </c>
      <c r="S186" s="673">
        <f>IF(INDEX(Historical!$D$7:$D$1257,MATCH(B186,Historical!$B$7:$B$1281,0))=0,"n/a",(INDEX(Historical!$C$7:$C$1259,MATCH(B186,Historical!$B$7:$B$1281,0))/INDEX(Historical!$D$7:$D$1257,MATCH(B186,Historical!$B$7:$B$1281,0))-1)*100)</f>
        <v>2.4390243902439046</v>
      </c>
      <c r="T186" s="673">
        <f>IF(INDEX(Historical!$F$7:$F$1250,MATCH(B186,Historical!$B$7:$B$1281,0))=0,"n/a",((INDEX(Historical!$C$7:$C$1259,MATCH(B186,Historical!$B$7:$B$1281,0))/INDEX(Historical!$F$7:$F$1250,MATCH(B186,Historical!$B$7:$B$1281,0)))^(1/3)-1)*100)</f>
        <v>5.7645954231698937</v>
      </c>
      <c r="U186" s="673">
        <f>IF(INDEX(Historical!$H$7:$H$1250,MATCH(B186,Historical!$B$7:$B$1281,0))=0,"n/a",((INDEX(Historical!$C$7:$C$1259,MATCH(B186,Historical!$B$7:$B$1281,0))/INDEX(Historical!$H$7:$H$1250,MATCH(B186,Historical!$B$7:$B$1281,0)))^(1/5)-1)*100)</f>
        <v>4.6263070955007146</v>
      </c>
      <c r="V186" s="673">
        <f>IF(INDEX(Historical!$O$7:$O$1250,MATCH(B186,Historical!$B$7:$B$1281,0))=0,"n/a",((INDEX(Historical!$C$7:$C$1259,MATCH(B186,Historical!$B$7:$B$1281,0))/INDEX(Historical!$O$7:$O$1250,MATCH(B186,Historical!$B$7:$B$1281,0)))^(1/10)-1)*100)</f>
        <v>12.997909322563839</v>
      </c>
      <c r="W186" s="674">
        <f t="shared" si="38"/>
        <v>0.35592701723727482</v>
      </c>
      <c r="X186" s="675">
        <f t="shared" si="39"/>
        <v>0.75841099926241229</v>
      </c>
      <c r="Y186" s="646" t="s">
        <v>4583</v>
      </c>
      <c r="Z186" s="624">
        <f t="shared" si="40"/>
        <v>43.75</v>
      </c>
      <c r="AA186" s="853">
        <f t="shared" si="41"/>
        <v>30.291666666666664</v>
      </c>
      <c r="AB186" s="854">
        <v>7</v>
      </c>
      <c r="AC186" s="833">
        <v>1.92</v>
      </c>
      <c r="AD186" s="833">
        <v>3.08</v>
      </c>
      <c r="AE186" s="833">
        <v>2.89</v>
      </c>
      <c r="AF186" s="833">
        <v>6.96</v>
      </c>
      <c r="AG186" s="833">
        <v>24.3</v>
      </c>
      <c r="AH186" s="833">
        <v>-8.6999999999999993</v>
      </c>
      <c r="AI186" s="833">
        <v>16.509999999999998</v>
      </c>
      <c r="AJ186" s="833">
        <v>6.1</v>
      </c>
      <c r="AK186" s="833">
        <v>10</v>
      </c>
      <c r="AL186" s="845">
        <v>7400</v>
      </c>
      <c r="AM186" s="839">
        <v>0.4</v>
      </c>
      <c r="AN186" s="833">
        <v>0.48</v>
      </c>
      <c r="AO186" s="711">
        <f t="shared" si="42"/>
        <v>-24.221067961812441</v>
      </c>
      <c r="AP186" s="712">
        <f t="shared" si="43"/>
        <v>6.0705987048542225</v>
      </c>
      <c r="AQ186" s="855">
        <f t="shared" si="44"/>
        <v>206.10818712053788</v>
      </c>
      <c r="AR186" s="624">
        <f>INDEX(Historical!$C$7:$C$1259,MATCH(B186,Historical!$B$7:$B$1281,0))*IF(AH186="n/a",1.03,IF(AH186&lt;0,1.01,IF(AH186&gt;10,1.1,(1+AH186/100))))</f>
        <v>0.84839999999999993</v>
      </c>
      <c r="AS186" s="853">
        <f t="shared" si="45"/>
        <v>0.93323999999999996</v>
      </c>
      <c r="AT186" s="853">
        <f t="shared" si="50"/>
        <v>1.026564</v>
      </c>
      <c r="AU186" s="853">
        <f t="shared" si="50"/>
        <v>1.1292204000000001</v>
      </c>
      <c r="AV186" s="853">
        <f t="shared" si="50"/>
        <v>1.2421424400000003</v>
      </c>
      <c r="AW186" s="624">
        <f t="shared" si="46"/>
        <v>5.1795668400000006</v>
      </c>
      <c r="AX186" s="719">
        <f t="shared" si="47"/>
        <v>8.9057201513067419</v>
      </c>
      <c r="AY186" s="900">
        <v>1.33</v>
      </c>
      <c r="AZ186" s="839">
        <v>64.34</v>
      </c>
      <c r="BA186" s="839">
        <v>-7.24</v>
      </c>
      <c r="BB186" s="839">
        <v>-3.19</v>
      </c>
      <c r="BC186" s="839">
        <v>9.51</v>
      </c>
      <c r="BE186" s="597">
        <v>1987</v>
      </c>
      <c r="BF186" s="865">
        <f t="shared" si="48"/>
        <v>3</v>
      </c>
      <c r="BG186" s="849">
        <v>10.8</v>
      </c>
    </row>
    <row r="187" spans="1:59" ht="11.25" customHeight="1" x14ac:dyDescent="0.2">
      <c r="A187" s="831" t="s">
        <v>1108</v>
      </c>
      <c r="B187" s="842" t="s">
        <v>1109</v>
      </c>
      <c r="C187" s="898" t="s">
        <v>245</v>
      </c>
      <c r="D187" s="898" t="s">
        <v>4281</v>
      </c>
      <c r="E187" s="705">
        <v>10</v>
      </c>
      <c r="F187" s="1153">
        <v>398</v>
      </c>
      <c r="G187" s="1118" t="s">
        <v>106</v>
      </c>
      <c r="H187" s="1118" t="s">
        <v>106</v>
      </c>
      <c r="I187" s="841">
        <v>96.57</v>
      </c>
      <c r="J187" s="624">
        <f t="shared" si="35"/>
        <v>0.6213109661385523</v>
      </c>
      <c r="K187" s="844">
        <v>0.15</v>
      </c>
      <c r="L187" s="854">
        <v>4</v>
      </c>
      <c r="M187" s="615">
        <f t="shared" si="36"/>
        <v>0.6</v>
      </c>
      <c r="N187" s="837" t="s">
        <v>716</v>
      </c>
      <c r="O187" s="706">
        <v>0.1</v>
      </c>
      <c r="P187" s="904">
        <v>43735</v>
      </c>
      <c r="Q187" s="904">
        <v>43773</v>
      </c>
      <c r="R187" s="615">
        <f t="shared" si="37"/>
        <v>49.999999999999986</v>
      </c>
      <c r="S187" s="673">
        <f>IF(INDEX(Historical!$D$7:$D$1257,MATCH(B187,Historical!$B$7:$B$1281,0))=0,"n/a",(INDEX(Historical!$C$7:$C$1259,MATCH(B187,Historical!$B$7:$B$1281,0))/INDEX(Historical!$D$7:$D$1257,MATCH(B187,Historical!$B$7:$B$1281,0))-1)*100)</f>
        <v>33.333333333333329</v>
      </c>
      <c r="T187" s="673">
        <f>IF(INDEX(Historical!$F$7:$F$1250,MATCH(B187,Historical!$B$7:$B$1281,0))=0,"n/a",((INDEX(Historical!$C$7:$C$1259,MATCH(B187,Historical!$B$7:$B$1281,0))/INDEX(Historical!$F$7:$F$1250,MATCH(B187,Historical!$B$7:$B$1281,0)))^(1/3)-1)*100)</f>
        <v>24.622517114844044</v>
      </c>
      <c r="U187" s="673">
        <f>IF(INDEX(Historical!$H$7:$H$1250,MATCH(B187,Historical!$B$7:$B$1281,0))=0,"n/a",((INDEX(Historical!$C$7:$C$1259,MATCH(B187,Historical!$B$7:$B$1281,0))/INDEX(Historical!$H$7:$H$1250,MATCH(B187,Historical!$B$7:$B$1281,0)))^(1/5)-1)*100)</f>
        <v>19.13578981670916</v>
      </c>
      <c r="V187" s="673">
        <f>IF(INDEX(Historical!$O$7:$O$1250,MATCH(B187,Historical!$B$7:$B$1281,0))=0,"n/a",((INDEX(Historical!$C$7:$C$1259,MATCH(B187,Historical!$B$7:$B$1281,0))/INDEX(Historical!$O$7:$O$1250,MATCH(B187,Historical!$B$7:$B$1281,0)))^(1/10)-1)*100)</f>
        <v>14.130869721941398</v>
      </c>
      <c r="W187" s="674">
        <f t="shared" si="38"/>
        <v>1.3541834432877462</v>
      </c>
      <c r="X187" s="675" t="str">
        <f t="shared" si="39"/>
        <v>n/a</v>
      </c>
      <c r="Y187" s="646" t="s">
        <v>4577</v>
      </c>
      <c r="Z187" s="624" t="str">
        <f t="shared" si="40"/>
        <v>n/a</v>
      </c>
      <c r="AA187" s="853" t="str">
        <f t="shared" si="41"/>
        <v>n/a</v>
      </c>
      <c r="AB187" s="854">
        <v>1</v>
      </c>
      <c r="AC187" s="833">
        <v>-2.83</v>
      </c>
      <c r="AD187" s="833" t="s">
        <v>136</v>
      </c>
      <c r="AE187" s="833">
        <v>0.44</v>
      </c>
      <c r="AF187" s="833">
        <v>1.5</v>
      </c>
      <c r="AG187" s="833">
        <v>-6.7</v>
      </c>
      <c r="AH187" s="833">
        <v>-28.499999999999996</v>
      </c>
      <c r="AI187" s="833">
        <v>7.82</v>
      </c>
      <c r="AJ187" s="833">
        <v>-10.9</v>
      </c>
      <c r="AK187" s="833" t="s">
        <v>136</v>
      </c>
      <c r="AL187" s="845">
        <v>1960</v>
      </c>
      <c r="AM187" s="839">
        <v>19</v>
      </c>
      <c r="AN187" s="833">
        <v>0.42</v>
      </c>
      <c r="AO187" s="711" t="str">
        <f t="shared" si="42"/>
        <v>n/a</v>
      </c>
      <c r="AP187" s="712">
        <f t="shared" si="43"/>
        <v>19.757100782847711</v>
      </c>
      <c r="AQ187" s="855" t="str">
        <f t="shared" si="44"/>
        <v>n/a</v>
      </c>
      <c r="AR187" s="624">
        <f>INDEX(Historical!$C$7:$C$1259,MATCH(B187,Historical!$B$7:$B$1281,0))*IF(AH187="n/a",1.03,IF(AH187&lt;0,1.01,IF(AH187&gt;10,1.1,(1+AH187/100))))</f>
        <v>0.60599999999999998</v>
      </c>
      <c r="AS187" s="853">
        <f t="shared" si="45"/>
        <v>0.6533892</v>
      </c>
      <c r="AT187" s="853">
        <f t="shared" ref="AT187:AV206" si="51">IF($AK187="n/a",1.03*AS187,IF($AK187&lt;0,1.01*AS187,IF($AK187&gt;10,1.1*AS187,(1+$AK187/100)*AS187)))</f>
        <v>0.67299087600000007</v>
      </c>
      <c r="AU187" s="853">
        <f t="shared" si="51"/>
        <v>0.69318060228000011</v>
      </c>
      <c r="AV187" s="853">
        <f t="shared" si="51"/>
        <v>0.71397602034840013</v>
      </c>
      <c r="AW187" s="624">
        <f t="shared" si="46"/>
        <v>3.3395366986284003</v>
      </c>
      <c r="AX187" s="719">
        <f t="shared" si="47"/>
        <v>3.4581512877999385</v>
      </c>
      <c r="AY187" s="900">
        <v>0.84</v>
      </c>
      <c r="AZ187" s="839">
        <v>349.15</v>
      </c>
      <c r="BA187" s="839">
        <v>-24.55</v>
      </c>
      <c r="BB187" s="839">
        <v>13.26</v>
      </c>
      <c r="BC187" s="839">
        <v>91.22</v>
      </c>
      <c r="BE187" s="597">
        <v>2012</v>
      </c>
      <c r="BF187" s="865">
        <f t="shared" si="48"/>
        <v>0</v>
      </c>
      <c r="BG187" s="849">
        <v>-3</v>
      </c>
    </row>
    <row r="188" spans="1:59" s="744" customFormat="1" ht="11.25" customHeight="1" x14ac:dyDescent="0.2">
      <c r="A188" s="619" t="s">
        <v>1118</v>
      </c>
      <c r="B188" s="751" t="s">
        <v>1119</v>
      </c>
      <c r="C188" s="898" t="s">
        <v>4253</v>
      </c>
      <c r="D188" s="898" t="s">
        <v>4254</v>
      </c>
      <c r="E188" s="727">
        <v>10</v>
      </c>
      <c r="F188" s="1153">
        <v>404</v>
      </c>
      <c r="G188" s="1152" t="s">
        <v>106</v>
      </c>
      <c r="H188" s="1152" t="s">
        <v>106</v>
      </c>
      <c r="I188" s="728">
        <v>31.4</v>
      </c>
      <c r="J188" s="729">
        <f t="shared" si="35"/>
        <v>3.5668789808917203</v>
      </c>
      <c r="K188" s="730">
        <v>0.28000000000000003</v>
      </c>
      <c r="L188" s="731">
        <v>4</v>
      </c>
      <c r="M188" s="732">
        <f t="shared" si="36"/>
        <v>1.1200000000000001</v>
      </c>
      <c r="N188" s="733" t="s">
        <v>488</v>
      </c>
      <c r="O188" s="734">
        <v>0.26</v>
      </c>
      <c r="P188" s="1097">
        <v>43828</v>
      </c>
      <c r="Q188" s="1097">
        <v>43844</v>
      </c>
      <c r="R188" s="732">
        <f t="shared" si="37"/>
        <v>7.6923076923076987</v>
      </c>
      <c r="S188" s="673">
        <f>IF(INDEX(Historical!$D$7:$D$1257,MATCH(B188,Historical!$B$7:$B$1281,0))=0,"n/a",(INDEX(Historical!$C$7:$C$1259,MATCH(B188,Historical!$B$7:$B$1281,0))/INDEX(Historical!$D$7:$D$1257,MATCH(B188,Historical!$B$7:$B$1281,0))-1)*100)</f>
        <v>5.6603773584905648</v>
      </c>
      <c r="T188" s="673">
        <f>IF(INDEX(Historical!$F$7:$F$1250,MATCH(B188,Historical!$B$7:$B$1281,0))=0,"n/a",((INDEX(Historical!$C$7:$C$1259,MATCH(B188,Historical!$B$7:$B$1281,0))/INDEX(Historical!$F$7:$F$1250,MATCH(B188,Historical!$B$7:$B$1281,0)))^(1/3)-1)*100)</f>
        <v>6.7767583149812571</v>
      </c>
      <c r="U188" s="673">
        <f>IF(INDEX(Historical!$H$7:$H$1250,MATCH(B188,Historical!$B$7:$B$1281,0))=0,"n/a",((INDEX(Historical!$C$7:$C$1259,MATCH(B188,Historical!$B$7:$B$1281,0))/INDEX(Historical!$H$7:$H$1250,MATCH(B188,Historical!$B$7:$B$1281,0)))^(1/5)-1)*100)</f>
        <v>5.9223841048812176</v>
      </c>
      <c r="V188" s="673">
        <f>IF(INDEX(Historical!$O$7:$O$1250,MATCH(B188,Historical!$B$7:$B$1281,0))=0,"n/a",((INDEX(Historical!$C$7:$C$1259,MATCH(B188,Historical!$B$7:$B$1281,0))/INDEX(Historical!$O$7:$O$1250,MATCH(B188,Historical!$B$7:$B$1281,0)))^(1/10)-1)*100)</f>
        <v>10.8449222600272</v>
      </c>
      <c r="W188" s="674">
        <f t="shared" si="38"/>
        <v>0.54609742355740631</v>
      </c>
      <c r="X188" s="675" t="str">
        <f t="shared" si="39"/>
        <v>n/a</v>
      </c>
      <c r="Y188" s="735"/>
      <c r="Z188" s="729">
        <f t="shared" si="40"/>
        <v>400</v>
      </c>
      <c r="AA188" s="736">
        <f t="shared" si="41"/>
        <v>112.14285714285712</v>
      </c>
      <c r="AB188" s="731">
        <v>12</v>
      </c>
      <c r="AC188" s="737">
        <v>0.28000000000000003</v>
      </c>
      <c r="AD188" s="737">
        <v>14.29</v>
      </c>
      <c r="AE188" s="737">
        <v>6.22</v>
      </c>
      <c r="AF188" s="737">
        <v>2.33</v>
      </c>
      <c r="AG188" s="737">
        <v>2</v>
      </c>
      <c r="AH188" s="737">
        <v>-86.5</v>
      </c>
      <c r="AI188" s="737">
        <v>104.92999999999999</v>
      </c>
      <c r="AJ188" s="737">
        <v>-6.1</v>
      </c>
      <c r="AK188" s="737">
        <v>8</v>
      </c>
      <c r="AL188" s="738">
        <v>5540</v>
      </c>
      <c r="AM188" s="739">
        <v>1.6</v>
      </c>
      <c r="AN188" s="737">
        <v>1.95</v>
      </c>
      <c r="AO188" s="740">
        <f t="shared" si="42"/>
        <v>-102.65359405708419</v>
      </c>
      <c r="AP188" s="741">
        <f t="shared" si="43"/>
        <v>9.4892630857729383</v>
      </c>
      <c r="AQ188" s="742">
        <f t="shared" si="44"/>
        <v>240.77875334321931</v>
      </c>
      <c r="AR188" s="624">
        <f>INDEX(Historical!$C$7:$C$1259,MATCH(B188,Historical!$B$7:$B$1281,0))*IF(AH188="n/a",1.03,IF(AH188&lt;0,1.01,IF(AH188&gt;10,1.1,(1+AH188/100))))</f>
        <v>1.1312000000000002</v>
      </c>
      <c r="AS188" s="736">
        <f t="shared" si="45"/>
        <v>1.2443200000000003</v>
      </c>
      <c r="AT188" s="736">
        <f t="shared" si="51"/>
        <v>1.3438656000000004</v>
      </c>
      <c r="AU188" s="736">
        <f t="shared" si="51"/>
        <v>1.4513748480000006</v>
      </c>
      <c r="AV188" s="736">
        <f t="shared" si="51"/>
        <v>1.5674848358400009</v>
      </c>
      <c r="AW188" s="729">
        <f t="shared" si="46"/>
        <v>6.7382452838400031</v>
      </c>
      <c r="AX188" s="743">
        <f t="shared" si="47"/>
        <v>21.459379884840775</v>
      </c>
      <c r="AY188" s="901">
        <v>0.87</v>
      </c>
      <c r="AZ188" s="739">
        <v>37.24</v>
      </c>
      <c r="BA188" s="739">
        <v>-10.16</v>
      </c>
      <c r="BB188" s="739">
        <v>1.4200000000000002</v>
      </c>
      <c r="BC188" s="739">
        <v>7.93</v>
      </c>
      <c r="BD188" s="875"/>
      <c r="BE188" s="597">
        <v>2011</v>
      </c>
      <c r="BF188" s="865">
        <f t="shared" si="48"/>
        <v>0</v>
      </c>
      <c r="BG188" s="793">
        <v>0.5</v>
      </c>
    </row>
    <row r="189" spans="1:59" ht="11.25" customHeight="1" x14ac:dyDescent="0.2">
      <c r="A189" s="831" t="s">
        <v>1110</v>
      </c>
      <c r="B189" s="842" t="s">
        <v>1111</v>
      </c>
      <c r="C189" s="898" t="s">
        <v>108</v>
      </c>
      <c r="D189" s="898" t="s">
        <v>4277</v>
      </c>
      <c r="E189" s="705">
        <v>10</v>
      </c>
      <c r="F189" s="1153">
        <v>394</v>
      </c>
      <c r="G189" s="1118" t="s">
        <v>37</v>
      </c>
      <c r="H189" s="1118" t="s">
        <v>115</v>
      </c>
      <c r="I189" s="841">
        <v>94.99</v>
      </c>
      <c r="J189" s="624">
        <f t="shared" si="35"/>
        <v>1.8528266133277189</v>
      </c>
      <c r="K189" s="844">
        <v>0.44</v>
      </c>
      <c r="L189" s="854">
        <v>4</v>
      </c>
      <c r="M189" s="615">
        <f t="shared" si="36"/>
        <v>1.76</v>
      </c>
      <c r="N189" s="837" t="s">
        <v>425</v>
      </c>
      <c r="O189" s="706">
        <v>0.4</v>
      </c>
      <c r="P189" s="904">
        <v>43698</v>
      </c>
      <c r="Q189" s="904">
        <v>43713</v>
      </c>
      <c r="R189" s="615">
        <f t="shared" si="37"/>
        <v>9.9999999999999947</v>
      </c>
      <c r="S189" s="673">
        <f>IF(INDEX(Historical!$D$7:$D$1257,MATCH(B189,Historical!$B$7:$B$1281,0))=0,"n/a",(INDEX(Historical!$C$7:$C$1259,MATCH(B189,Historical!$B$7:$B$1281,0))/INDEX(Historical!$D$7:$D$1257,MATCH(B189,Historical!$B$7:$B$1281,0))-1)*100)</f>
        <v>4.7619047619047672</v>
      </c>
      <c r="T189" s="673">
        <f>IF(INDEX(Historical!$F$7:$F$1250,MATCH(B189,Historical!$B$7:$B$1281,0))=0,"n/a",((INDEX(Historical!$C$7:$C$1259,MATCH(B189,Historical!$B$7:$B$1281,0))/INDEX(Historical!$F$7:$F$1250,MATCH(B189,Historical!$B$7:$B$1281,0)))^(1/3)-1)*100)</f>
        <v>10.625803603663275</v>
      </c>
      <c r="U189" s="673">
        <f>IF(INDEX(Historical!$H$7:$H$1250,MATCH(B189,Historical!$B$7:$B$1281,0))=0,"n/a",((INDEX(Historical!$C$7:$C$1259,MATCH(B189,Historical!$B$7:$B$1281,0))/INDEX(Historical!$H$7:$H$1250,MATCH(B189,Historical!$B$7:$B$1281,0)))^(1/5)-1)*100)</f>
        <v>10.25994778190622</v>
      </c>
      <c r="V189" s="673">
        <f>IF(INDEX(Historical!$O$7:$O$1250,MATCH(B189,Historical!$B$7:$B$1281,0))=0,"n/a",((INDEX(Historical!$C$7:$C$1259,MATCH(B189,Historical!$B$7:$B$1281,0))/INDEX(Historical!$O$7:$O$1250,MATCH(B189,Historical!$B$7:$B$1281,0)))^(1/10)-1)*100)</f>
        <v>36.220436655374314</v>
      </c>
      <c r="W189" s="674">
        <f t="shared" si="38"/>
        <v>0.28326405558072892</v>
      </c>
      <c r="X189" s="675" t="str">
        <f t="shared" si="39"/>
        <v>n/a</v>
      </c>
      <c r="Y189" s="646" t="s">
        <v>4577</v>
      </c>
      <c r="Z189" s="624">
        <f t="shared" si="40"/>
        <v>49.162011173184354</v>
      </c>
      <c r="AA189" s="853">
        <f t="shared" si="41"/>
        <v>26.533519553072622</v>
      </c>
      <c r="AB189" s="854">
        <v>12</v>
      </c>
      <c r="AC189" s="833">
        <v>3.58</v>
      </c>
      <c r="AD189" s="833">
        <v>4.24</v>
      </c>
      <c r="AE189" s="833">
        <v>2.6</v>
      </c>
      <c r="AF189" s="833">
        <v>2.98</v>
      </c>
      <c r="AG189" s="833">
        <v>12</v>
      </c>
      <c r="AH189" s="833">
        <v>-60.4</v>
      </c>
      <c r="AI189" s="833">
        <v>12.17</v>
      </c>
      <c r="AJ189" s="833">
        <v>-6.9</v>
      </c>
      <c r="AK189" s="833">
        <v>6.2700000000000005</v>
      </c>
      <c r="AL189" s="845">
        <v>28880</v>
      </c>
      <c r="AM189" s="839">
        <v>0.5</v>
      </c>
      <c r="AN189" s="833">
        <v>2.16</v>
      </c>
      <c r="AO189" s="711">
        <f t="shared" si="42"/>
        <v>-14.420745157838683</v>
      </c>
      <c r="AP189" s="712">
        <f t="shared" si="43"/>
        <v>12.11277439523394</v>
      </c>
      <c r="AQ189" s="855">
        <f t="shared" si="44"/>
        <v>87.462456410944014</v>
      </c>
      <c r="AR189" s="624">
        <f>INDEX(Historical!$C$7:$C$1259,MATCH(B189,Historical!$B$7:$B$1281,0))*IF(AH189="n/a",1.03,IF(AH189&lt;0,1.01,IF(AH189&gt;10,1.1,(1+AH189/100))))</f>
        <v>1.7776000000000001</v>
      </c>
      <c r="AS189" s="853">
        <f t="shared" si="45"/>
        <v>1.9553600000000002</v>
      </c>
      <c r="AT189" s="853">
        <f t="shared" si="51"/>
        <v>2.0779610720000004</v>
      </c>
      <c r="AU189" s="853">
        <f t="shared" si="51"/>
        <v>2.2082492312144004</v>
      </c>
      <c r="AV189" s="853">
        <f t="shared" si="51"/>
        <v>2.3467064580115431</v>
      </c>
      <c r="AW189" s="624">
        <f t="shared" si="46"/>
        <v>10.365876761225945</v>
      </c>
      <c r="AX189" s="719">
        <f t="shared" si="47"/>
        <v>10.912597916860664</v>
      </c>
      <c r="AY189" s="900">
        <v>1.8</v>
      </c>
      <c r="AZ189" s="839">
        <v>245.29000000000002</v>
      </c>
      <c r="BA189" s="839">
        <v>-9.09</v>
      </c>
      <c r="BB189" s="839">
        <v>0.98</v>
      </c>
      <c r="BC189" s="839">
        <v>31.78</v>
      </c>
      <c r="BE189" s="597">
        <v>2011</v>
      </c>
      <c r="BF189" s="865">
        <f t="shared" si="48"/>
        <v>0</v>
      </c>
      <c r="BG189" s="849">
        <v>0.89999999999999991</v>
      </c>
    </row>
    <row r="190" spans="1:59" ht="11.25" customHeight="1" x14ac:dyDescent="0.2">
      <c r="A190" s="148" t="s">
        <v>4043</v>
      </c>
      <c r="B190" s="570" t="s">
        <v>4044</v>
      </c>
      <c r="C190" s="898" t="s">
        <v>245</v>
      </c>
      <c r="D190" s="898" t="s">
        <v>4281</v>
      </c>
      <c r="E190" s="705">
        <v>7</v>
      </c>
      <c r="F190" s="1153">
        <v>667</v>
      </c>
      <c r="G190" s="1153" t="s">
        <v>106</v>
      </c>
      <c r="H190" s="1153" t="s">
        <v>106</v>
      </c>
      <c r="I190" s="841">
        <v>202.62</v>
      </c>
      <c r="J190" s="624">
        <f t="shared" si="35"/>
        <v>0.82913828842167603</v>
      </c>
      <c r="K190" s="844">
        <v>0.42</v>
      </c>
      <c r="L190" s="854">
        <v>4</v>
      </c>
      <c r="M190" s="615">
        <f t="shared" si="36"/>
        <v>1.68</v>
      </c>
      <c r="N190" s="837" t="s">
        <v>223</v>
      </c>
      <c r="O190" s="706">
        <v>0.36</v>
      </c>
      <c r="P190" s="606">
        <v>44291</v>
      </c>
      <c r="Q190" s="606">
        <v>44306</v>
      </c>
      <c r="R190" s="615">
        <f t="shared" si="37"/>
        <v>16.666666666666664</v>
      </c>
      <c r="S190" s="673">
        <f>IF(INDEX(Historical!$D$7:$D$1257,MATCH(B190,Historical!$B$7:$B$1281,0))=0,"n/a",(INDEX(Historical!$C$7:$C$1259,MATCH(B190,Historical!$B$7:$B$1281,0))/INDEX(Historical!$D$7:$D$1257,MATCH(B190,Historical!$B$7:$B$1281,0))-1)*100)</f>
        <v>11.999999999999989</v>
      </c>
      <c r="T190" s="673">
        <f>IF(INDEX(Historical!$F$7:$F$1250,MATCH(B190,Historical!$B$7:$B$1281,0))=0,"n/a",((INDEX(Historical!$C$7:$C$1259,MATCH(B190,Historical!$B$7:$B$1281,0))/INDEX(Historical!$F$7:$F$1250,MATCH(B190,Historical!$B$7:$B$1281,0)))^(1/3)-1)*100)</f>
        <v>10.772069710905519</v>
      </c>
      <c r="U190" s="673">
        <f>IF(INDEX(Historical!$H$7:$H$1250,MATCH(B190,Historical!$B$7:$B$1281,0))=0,"n/a",((INDEX(Historical!$C$7:$C$1259,MATCH(B190,Historical!$B$7:$B$1281,0))/INDEX(Historical!$H$7:$H$1250,MATCH(B190,Historical!$B$7:$B$1281,0)))^(1/5)-1)*100)</f>
        <v>16.2296205618625</v>
      </c>
      <c r="V190" s="673" t="str">
        <f>IF(INDEX(Historical!$O$7:$O$1250,MATCH(B190,Historical!$B$7:$B$1281,0))=0,"n/a",((INDEX(Historical!$C$7:$C$1259,MATCH(B190,Historical!$B$7:$B$1281,0))/INDEX(Historical!$O$7:$O$1250,MATCH(B190,Historical!$B$7:$B$1281,0)))^(1/10)-1)*100)</f>
        <v>n/a</v>
      </c>
      <c r="W190" s="674" t="str">
        <f t="shared" si="38"/>
        <v>n/a</v>
      </c>
      <c r="X190" s="675">
        <f t="shared" si="39"/>
        <v>0.74107856446860731</v>
      </c>
      <c r="Y190" s="843"/>
      <c r="Z190" s="624">
        <f t="shared" si="40"/>
        <v>15.834118755890669</v>
      </c>
      <c r="AA190" s="853">
        <f t="shared" si="41"/>
        <v>19.097078228086712</v>
      </c>
      <c r="AB190" s="854">
        <v>1</v>
      </c>
      <c r="AC190" s="833">
        <v>10.61</v>
      </c>
      <c r="AD190" s="833">
        <v>1.4</v>
      </c>
      <c r="AE190" s="833">
        <v>1.39</v>
      </c>
      <c r="AF190" s="833">
        <v>7.37</v>
      </c>
      <c r="AG190" s="833">
        <v>37.6</v>
      </c>
      <c r="AH190" s="833">
        <v>60</v>
      </c>
      <c r="AI190" s="833">
        <v>12.55</v>
      </c>
      <c r="AJ190" s="833">
        <v>21.9</v>
      </c>
      <c r="AK190" s="833">
        <v>13.569999999999999</v>
      </c>
      <c r="AL190" s="845">
        <v>47010</v>
      </c>
      <c r="AM190" s="839">
        <v>0.2</v>
      </c>
      <c r="AN190" s="833">
        <v>0</v>
      </c>
      <c r="AO190" s="711">
        <f t="shared" si="42"/>
        <v>-2.0383193778025372</v>
      </c>
      <c r="AP190" s="712">
        <f t="shared" si="43"/>
        <v>17.058758850284175</v>
      </c>
      <c r="AQ190" s="855">
        <f t="shared" si="44"/>
        <v>150.10705844675491</v>
      </c>
      <c r="AR190" s="624">
        <f>INDEX(Historical!$C$7:$C$1259,MATCH(B190,Historical!$B$7:$B$1281,0))*IF(AH190="n/a",1.03,IF(AH190&lt;0,1.01,IF(AH190&gt;10,1.1,(1+AH190/100))))</f>
        <v>1.54</v>
      </c>
      <c r="AS190" s="853">
        <f t="shared" si="45"/>
        <v>1.6940000000000002</v>
      </c>
      <c r="AT190" s="853">
        <f t="shared" si="51"/>
        <v>1.8634000000000004</v>
      </c>
      <c r="AU190" s="853">
        <f t="shared" si="51"/>
        <v>2.0497400000000008</v>
      </c>
      <c r="AV190" s="853">
        <f t="shared" si="51"/>
        <v>2.2547140000000012</v>
      </c>
      <c r="AW190" s="624">
        <f t="shared" si="46"/>
        <v>9.4018540000000019</v>
      </c>
      <c r="AX190" s="719">
        <f t="shared" si="47"/>
        <v>4.6401411509229105</v>
      </c>
      <c r="AY190" s="900">
        <v>0.51</v>
      </c>
      <c r="AZ190" s="839">
        <v>38.6</v>
      </c>
      <c r="BA190" s="839">
        <v>-10.050000000000001</v>
      </c>
      <c r="BB190" s="839">
        <v>3.6999999999999997</v>
      </c>
      <c r="BC190" s="839">
        <v>0.18</v>
      </c>
      <c r="BE190" s="597">
        <v>2015</v>
      </c>
      <c r="BF190" s="865">
        <f t="shared" si="48"/>
        <v>0</v>
      </c>
      <c r="BG190" s="849">
        <v>10.299999999999999</v>
      </c>
    </row>
    <row r="191" spans="1:59" ht="11.25" customHeight="1" x14ac:dyDescent="0.2">
      <c r="A191" s="838" t="s">
        <v>539</v>
      </c>
      <c r="B191" s="842" t="s">
        <v>540</v>
      </c>
      <c r="C191" s="898" t="s">
        <v>108</v>
      </c>
      <c r="D191" s="898" t="s">
        <v>118</v>
      </c>
      <c r="E191" s="705">
        <v>18</v>
      </c>
      <c r="F191" s="1153">
        <v>188</v>
      </c>
      <c r="G191" s="1118" t="s">
        <v>37</v>
      </c>
      <c r="H191" s="1118" t="s">
        <v>37</v>
      </c>
      <c r="I191" s="841">
        <v>14.86</v>
      </c>
      <c r="J191" s="624">
        <f t="shared" si="35"/>
        <v>4.0376850605652752</v>
      </c>
      <c r="K191" s="844">
        <v>0.15</v>
      </c>
      <c r="L191" s="854">
        <v>4</v>
      </c>
      <c r="M191" s="615">
        <f t="shared" si="36"/>
        <v>0.6</v>
      </c>
      <c r="N191" s="837" t="s">
        <v>107</v>
      </c>
      <c r="O191" s="706">
        <v>0.14499999999999999</v>
      </c>
      <c r="P191" s="1029">
        <v>43951</v>
      </c>
      <c r="Q191" s="1029">
        <v>43966</v>
      </c>
      <c r="R191" s="615">
        <f t="shared" si="37"/>
        <v>3.4482758620689689</v>
      </c>
      <c r="S191" s="673">
        <f>IF(INDEX(Historical!$D$7:$D$1257,MATCH(B191,Historical!$B$7:$B$1281,0))=0,"n/a",(INDEX(Historical!$C$7:$C$1259,MATCH(B191,Historical!$B$7:$B$1281,0))/INDEX(Historical!$D$7:$D$1257,MATCH(B191,Historical!$B$7:$B$1281,0))-1)*100)</f>
        <v>3.0303030303030276</v>
      </c>
      <c r="T191" s="673">
        <f>IF(INDEX(Historical!$F$7:$F$1250,MATCH(B191,Historical!$B$7:$B$1281,0))=0,"n/a",((INDEX(Historical!$C$7:$C$1259,MATCH(B191,Historical!$B$7:$B$1281,0))/INDEX(Historical!$F$7:$F$1250,MATCH(B191,Historical!$B$7:$B$1281,0)))^(1/3)-1)*100)</f>
        <v>2.1936783374533864</v>
      </c>
      <c r="U191" s="673">
        <f>IF(INDEX(Historical!$H$7:$H$1250,MATCH(B191,Historical!$B$7:$B$1281,0))=0,"n/a",((INDEX(Historical!$C$7:$C$1259,MATCH(B191,Historical!$B$7:$B$1281,0))/INDEX(Historical!$H$7:$H$1250,MATCH(B191,Historical!$B$7:$B$1281,0)))^(1/5)-1)*100)</f>
        <v>2.0914678097454287</v>
      </c>
      <c r="V191" s="673">
        <f>IF(INDEX(Historical!$O$7:$O$1250,MATCH(B191,Historical!$B$7:$B$1281,0))=0,"n/a",((INDEX(Historical!$C$7:$C$1259,MATCH(B191,Historical!$B$7:$B$1281,0))/INDEX(Historical!$O$7:$O$1250,MATCH(B191,Historical!$B$7:$B$1281,0)))^(1/10)-1)*100)</f>
        <v>2.6626775041072914</v>
      </c>
      <c r="W191" s="674">
        <f t="shared" si="38"/>
        <v>0.78547544962514315</v>
      </c>
      <c r="X191" s="675">
        <f t="shared" si="39"/>
        <v>0.11184319838210849</v>
      </c>
      <c r="Y191" s="842"/>
      <c r="Z191" s="624">
        <f t="shared" si="40"/>
        <v>33.519553072625698</v>
      </c>
      <c r="AA191" s="853">
        <f t="shared" si="41"/>
        <v>8.3016759776536304</v>
      </c>
      <c r="AB191" s="854">
        <v>12</v>
      </c>
      <c r="AC191" s="833">
        <v>1.79</v>
      </c>
      <c r="AD191" s="833">
        <v>0.84</v>
      </c>
      <c r="AE191" s="833">
        <v>0.56000000000000005</v>
      </c>
      <c r="AF191" s="833">
        <v>0.87</v>
      </c>
      <c r="AG191" s="833">
        <v>10.7</v>
      </c>
      <c r="AH191" s="833">
        <v>9.4</v>
      </c>
      <c r="AI191" s="833">
        <v>0</v>
      </c>
      <c r="AJ191" s="833">
        <v>18.7</v>
      </c>
      <c r="AK191" s="833">
        <v>10</v>
      </c>
      <c r="AL191" s="845">
        <v>437.19</v>
      </c>
      <c r="AM191" s="839">
        <v>42.699999999999996</v>
      </c>
      <c r="AN191" s="833">
        <v>0.17</v>
      </c>
      <c r="AO191" s="711">
        <f t="shared" si="42"/>
        <v>-2.1725231073429265</v>
      </c>
      <c r="AP191" s="712">
        <f t="shared" si="43"/>
        <v>6.1291528703107039</v>
      </c>
      <c r="AQ191" s="855">
        <f t="shared" si="44"/>
        <v>-43.343302443346808</v>
      </c>
      <c r="AR191" s="624">
        <f>INDEX(Historical!$C$7:$C$1259,MATCH(B191,Historical!$B$7:$B$1281,0))*IF(AH191="n/a",1.03,IF(AH191&lt;0,1.01,IF(AH191&gt;10,1.1,(1+AH191/100))))</f>
        <v>0.65093000000000001</v>
      </c>
      <c r="AS191" s="853">
        <f t="shared" si="45"/>
        <v>0.65093000000000001</v>
      </c>
      <c r="AT191" s="853">
        <f t="shared" si="51"/>
        <v>0.71602300000000008</v>
      </c>
      <c r="AU191" s="853">
        <f t="shared" si="51"/>
        <v>0.78762530000000019</v>
      </c>
      <c r="AV191" s="853">
        <f t="shared" si="51"/>
        <v>0.8663878300000003</v>
      </c>
      <c r="AW191" s="624">
        <f t="shared" si="46"/>
        <v>3.6718961300000008</v>
      </c>
      <c r="AX191" s="719">
        <f t="shared" si="47"/>
        <v>24.709933580080758</v>
      </c>
      <c r="AY191" s="900">
        <v>0.01</v>
      </c>
      <c r="AZ191" s="839">
        <v>20.03</v>
      </c>
      <c r="BA191" s="839">
        <v>-8.2100000000000009</v>
      </c>
      <c r="BB191" s="839">
        <v>3.6799999999999997</v>
      </c>
      <c r="BC191" s="839">
        <v>4.09</v>
      </c>
      <c r="BE191" s="597">
        <v>2003</v>
      </c>
      <c r="BF191" s="865">
        <f t="shared" si="48"/>
        <v>1</v>
      </c>
      <c r="BG191" s="849">
        <v>2.5</v>
      </c>
    </row>
    <row r="192" spans="1:59" ht="11.25" customHeight="1" x14ac:dyDescent="0.2">
      <c r="A192" s="838" t="s">
        <v>541</v>
      </c>
      <c r="B192" s="843" t="s">
        <v>542</v>
      </c>
      <c r="C192" s="898" t="s">
        <v>108</v>
      </c>
      <c r="D192" s="898" t="s">
        <v>118</v>
      </c>
      <c r="E192" s="705">
        <v>18</v>
      </c>
      <c r="F192" s="1153">
        <v>189</v>
      </c>
      <c r="G192" s="1118" t="s">
        <v>106</v>
      </c>
      <c r="H192" s="1118" t="s">
        <v>106</v>
      </c>
      <c r="I192" s="841">
        <v>13.55</v>
      </c>
      <c r="J192" s="624">
        <f t="shared" si="35"/>
        <v>3.9114391143911438</v>
      </c>
      <c r="K192" s="844">
        <v>0.13250000000000001</v>
      </c>
      <c r="L192" s="854">
        <v>4</v>
      </c>
      <c r="M192" s="615">
        <f t="shared" si="36"/>
        <v>0.53</v>
      </c>
      <c r="N192" s="837" t="s">
        <v>107</v>
      </c>
      <c r="O192" s="706">
        <v>0.1275</v>
      </c>
      <c r="P192" s="1029">
        <v>43951</v>
      </c>
      <c r="Q192" s="1029">
        <v>43966</v>
      </c>
      <c r="R192" s="615">
        <f t="shared" si="37"/>
        <v>3.9215686274509838</v>
      </c>
      <c r="S192" s="673">
        <f>IF(INDEX(Historical!$D$7:$D$1257,MATCH(B192,Historical!$B$7:$B$1281,0))=0,"n/a",(INDEX(Historical!$C$7:$C$1259,MATCH(B192,Historical!$B$7:$B$1281,0))/INDEX(Historical!$D$7:$D$1257,MATCH(B192,Historical!$B$7:$B$1281,0))-1)*100)</f>
        <v>3.4482758620689724</v>
      </c>
      <c r="T192" s="673">
        <f>IF(INDEX(Historical!$F$7:$F$1250,MATCH(B192,Historical!$B$7:$B$1281,0))=0,"n/a",((INDEX(Historical!$C$7:$C$1259,MATCH(B192,Historical!$B$7:$B$1281,0))/INDEX(Historical!$F$7:$F$1250,MATCH(B192,Historical!$B$7:$B$1281,0)))^(1/3)-1)*100)</f>
        <v>2.501029596576787</v>
      </c>
      <c r="U192" s="673">
        <f>IF(INDEX(Historical!$H$7:$H$1250,MATCH(B192,Historical!$B$7:$B$1281,0))=0,"n/a",((INDEX(Historical!$C$7:$C$1259,MATCH(B192,Historical!$B$7:$B$1281,0))/INDEX(Historical!$H$7:$H$1250,MATCH(B192,Historical!$B$7:$B$1281,0)))^(1/5)-1)*100)</f>
        <v>2.3033703508223757</v>
      </c>
      <c r="V192" s="673">
        <f>IF(INDEX(Historical!$O$7:$O$1250,MATCH(B192,Historical!$B$7:$B$1281,0))=0,"n/a",((INDEX(Historical!$C$7:$C$1259,MATCH(B192,Historical!$B$7:$B$1281,0))/INDEX(Historical!$O$7:$O$1250,MATCH(B192,Historical!$B$7:$B$1281,0)))^(1/10)-1)*100)</f>
        <v>2.5659410428138019</v>
      </c>
      <c r="W192" s="674">
        <f t="shared" si="38"/>
        <v>0.89767080084447615</v>
      </c>
      <c r="X192" s="675" t="str">
        <f t="shared" si="39"/>
        <v>n/a</v>
      </c>
      <c r="Y192" s="842"/>
      <c r="Z192" s="624" t="str">
        <f t="shared" si="40"/>
        <v>n/a</v>
      </c>
      <c r="AA192" s="853" t="str">
        <f t="shared" si="41"/>
        <v>n/a</v>
      </c>
      <c r="AB192" s="854">
        <v>12</v>
      </c>
      <c r="AC192" s="833" t="s">
        <v>136</v>
      </c>
      <c r="AD192" s="833" t="s">
        <v>136</v>
      </c>
      <c r="AE192" s="833" t="s">
        <v>136</v>
      </c>
      <c r="AF192" s="833" t="s">
        <v>136</v>
      </c>
      <c r="AG192" s="833" t="s">
        <v>136</v>
      </c>
      <c r="AH192" s="833" t="s">
        <v>136</v>
      </c>
      <c r="AI192" s="833" t="s">
        <v>136</v>
      </c>
      <c r="AJ192" s="833" t="s">
        <v>136</v>
      </c>
      <c r="AK192" s="833" t="s">
        <v>136</v>
      </c>
      <c r="AL192" s="845" t="s">
        <v>136</v>
      </c>
      <c r="AM192" s="839" t="s">
        <v>136</v>
      </c>
      <c r="AN192" s="833" t="s">
        <v>136</v>
      </c>
      <c r="AO192" s="711" t="str">
        <f t="shared" si="42"/>
        <v>n/a</v>
      </c>
      <c r="AP192" s="712">
        <f t="shared" si="43"/>
        <v>6.21480946521352</v>
      </c>
      <c r="AQ192" s="855" t="str">
        <f t="shared" si="44"/>
        <v>n/a</v>
      </c>
      <c r="AR192" s="624">
        <f>INDEX(Historical!$C$7:$C$1259,MATCH(B192,Historical!$B$7:$B$1281,0))*IF(AH192="n/a",1.03,IF(AH192&lt;0,1.01,IF(AH192&gt;10,1.1,(1+AH192/100))))</f>
        <v>0.54075000000000006</v>
      </c>
      <c r="AS192" s="853">
        <f t="shared" si="45"/>
        <v>0.55697250000000009</v>
      </c>
      <c r="AT192" s="853">
        <f t="shared" si="51"/>
        <v>0.57368167500000011</v>
      </c>
      <c r="AU192" s="853">
        <f t="shared" si="51"/>
        <v>0.59089212525000012</v>
      </c>
      <c r="AV192" s="853">
        <f t="shared" si="51"/>
        <v>0.60861888900750016</v>
      </c>
      <c r="AW192" s="624">
        <f t="shared" si="46"/>
        <v>2.8709151892575004</v>
      </c>
      <c r="AX192" s="719">
        <f t="shared" si="47"/>
        <v>21.187565972380078</v>
      </c>
      <c r="AY192" s="900" t="s">
        <v>136</v>
      </c>
      <c r="AZ192" s="839" t="s">
        <v>136</v>
      </c>
      <c r="BA192" s="839" t="s">
        <v>136</v>
      </c>
      <c r="BB192" s="839" t="s">
        <v>136</v>
      </c>
      <c r="BC192" s="839" t="s">
        <v>136</v>
      </c>
      <c r="BE192" s="597">
        <v>2003</v>
      </c>
      <c r="BF192" s="865">
        <f t="shared" si="48"/>
        <v>1</v>
      </c>
      <c r="BG192" s="849" t="s">
        <v>136</v>
      </c>
    </row>
    <row r="193" spans="1:59" ht="11.25" customHeight="1" x14ac:dyDescent="0.2">
      <c r="A193" s="838" t="s">
        <v>1586</v>
      </c>
      <c r="B193" s="842" t="s">
        <v>1587</v>
      </c>
      <c r="C193" s="898" t="s">
        <v>153</v>
      </c>
      <c r="D193" s="898" t="s">
        <v>4255</v>
      </c>
      <c r="E193" s="705">
        <v>10</v>
      </c>
      <c r="F193" s="1153">
        <v>464</v>
      </c>
      <c r="G193" s="1153" t="s">
        <v>106</v>
      </c>
      <c r="H193" s="1153" t="s">
        <v>106</v>
      </c>
      <c r="I193" s="841">
        <v>128.34</v>
      </c>
      <c r="J193" s="624">
        <f t="shared" si="35"/>
        <v>1.932367149758454</v>
      </c>
      <c r="K193" s="844">
        <v>0.62</v>
      </c>
      <c r="L193" s="854">
        <v>4</v>
      </c>
      <c r="M193" s="615">
        <f t="shared" si="36"/>
        <v>2.48</v>
      </c>
      <c r="N193" s="837" t="s">
        <v>617</v>
      </c>
      <c r="O193" s="706">
        <v>0.56000000000000005</v>
      </c>
      <c r="P193" s="606">
        <v>44292</v>
      </c>
      <c r="Q193" s="606">
        <v>44307</v>
      </c>
      <c r="R193" s="615">
        <f t="shared" si="37"/>
        <v>10.714285714285703</v>
      </c>
      <c r="S193" s="673">
        <f>IF(INDEX(Historical!$D$7:$D$1257,MATCH(B193,Historical!$B$7:$B$1281,0))=0,"n/a",(INDEX(Historical!$C$7:$C$1259,MATCH(B193,Historical!$B$7:$B$1281,0))/INDEX(Historical!$D$7:$D$1257,MATCH(B193,Historical!$B$7:$B$1281,0))-1)*100)</f>
        <v>4.2452830188679069</v>
      </c>
      <c r="T193" s="673">
        <f>IF(INDEX(Historical!$F$7:$F$1250,MATCH(B193,Historical!$B$7:$B$1281,0))=0,"n/a",((INDEX(Historical!$C$7:$C$1259,MATCH(B193,Historical!$B$7:$B$1281,0))/INDEX(Historical!$F$7:$F$1250,MATCH(B193,Historical!$B$7:$B$1281,0)))^(1/3)-1)*100)</f>
        <v>7.0795628516238107</v>
      </c>
      <c r="U193" s="673">
        <f>IF(INDEX(Historical!$H$7:$H$1250,MATCH(B193,Historical!$B$7:$B$1281,0))=0,"n/a",((INDEX(Historical!$C$7:$C$1259,MATCH(B193,Historical!$B$7:$B$1281,0))/INDEX(Historical!$H$7:$H$1250,MATCH(B193,Historical!$B$7:$B$1281,0)))^(1/5)-1)*100)</f>
        <v>8.4963149637385058</v>
      </c>
      <c r="V193" s="673">
        <f>IF(INDEX(Historical!$O$7:$O$1250,MATCH(B193,Historical!$B$7:$B$1281,0))=0,"n/a",((INDEX(Historical!$C$7:$C$1259,MATCH(B193,Historical!$B$7:$B$1281,0))/INDEX(Historical!$O$7:$O$1250,MATCH(B193,Historical!$B$7:$B$1281,0)))^(1/10)-1)*100)</f>
        <v>18.640571003687299</v>
      </c>
      <c r="W193" s="674">
        <f t="shared" si="38"/>
        <v>0.4557969260736619</v>
      </c>
      <c r="X193" s="675">
        <f t="shared" si="39"/>
        <v>0.51182620263484968</v>
      </c>
      <c r="Y193" s="634"/>
      <c r="Z193" s="624">
        <f t="shared" si="40"/>
        <v>23.732057416267942</v>
      </c>
      <c r="AA193" s="853">
        <f t="shared" si="41"/>
        <v>12.281339712918662</v>
      </c>
      <c r="AB193" s="854">
        <v>12</v>
      </c>
      <c r="AC193" s="833">
        <v>10.45</v>
      </c>
      <c r="AD193" s="833">
        <v>1.33</v>
      </c>
      <c r="AE193" s="833">
        <v>1.79</v>
      </c>
      <c r="AF193" s="833">
        <v>2.5499999999999998</v>
      </c>
      <c r="AG193" s="833">
        <v>23.1</v>
      </c>
      <c r="AH193" s="833">
        <v>70.7</v>
      </c>
      <c r="AI193" s="833">
        <v>-27.74</v>
      </c>
      <c r="AJ193" s="833">
        <v>16.600000000000001</v>
      </c>
      <c r="AK193" s="833">
        <v>9.2200000000000006</v>
      </c>
      <c r="AL193" s="845">
        <v>16870</v>
      </c>
      <c r="AM193" s="839">
        <v>0.5</v>
      </c>
      <c r="AN193" s="833">
        <v>0.59</v>
      </c>
      <c r="AO193" s="711">
        <f t="shared" si="42"/>
        <v>-1.8526575994217023</v>
      </c>
      <c r="AP193" s="712">
        <f t="shared" si="43"/>
        <v>10.42868211349696</v>
      </c>
      <c r="AQ193" s="855">
        <f t="shared" si="44"/>
        <v>17.978183045176401</v>
      </c>
      <c r="AR193" s="624">
        <f>INDEX(Historical!$C$7:$C$1259,MATCH(B193,Historical!$B$7:$B$1281,0))*IF(AH193="n/a",1.03,IF(AH193&lt;0,1.01,IF(AH193&gt;10,1.1,(1+AH193/100))))</f>
        <v>2.431</v>
      </c>
      <c r="AS193" s="853">
        <f t="shared" si="45"/>
        <v>2.4553099999999999</v>
      </c>
      <c r="AT193" s="853">
        <f t="shared" si="51"/>
        <v>2.6816895820000002</v>
      </c>
      <c r="AU193" s="853">
        <f t="shared" si="51"/>
        <v>2.9289413614604003</v>
      </c>
      <c r="AV193" s="853">
        <f t="shared" si="51"/>
        <v>3.1989897549870494</v>
      </c>
      <c r="AW193" s="624">
        <f t="shared" si="46"/>
        <v>13.695930698447452</v>
      </c>
      <c r="AX193" s="719">
        <f t="shared" si="47"/>
        <v>10.671599422196861</v>
      </c>
      <c r="AY193" s="900">
        <v>1.02</v>
      </c>
      <c r="AZ193" s="839">
        <v>75.760000000000005</v>
      </c>
      <c r="BA193" s="839">
        <v>-4.7300000000000004</v>
      </c>
      <c r="BB193" s="839">
        <v>4.37</v>
      </c>
      <c r="BC193" s="839">
        <v>6.61</v>
      </c>
      <c r="BE193" s="597">
        <v>2012</v>
      </c>
      <c r="BF193" s="865">
        <f t="shared" si="48"/>
        <v>0</v>
      </c>
      <c r="BG193" s="849">
        <v>10.7</v>
      </c>
    </row>
    <row r="194" spans="1:59" ht="11.25" customHeight="1" x14ac:dyDescent="0.2">
      <c r="A194" s="848" t="s">
        <v>4317</v>
      </c>
      <c r="B194" s="842" t="s">
        <v>3798</v>
      </c>
      <c r="C194" s="898" t="s">
        <v>245</v>
      </c>
      <c r="D194" s="898" t="s">
        <v>4284</v>
      </c>
      <c r="E194" s="705">
        <v>7</v>
      </c>
      <c r="F194" s="1153">
        <v>645</v>
      </c>
      <c r="G194" s="1150" t="s">
        <v>106</v>
      </c>
      <c r="H194" s="1150" t="s">
        <v>106</v>
      </c>
      <c r="I194" s="841">
        <v>89.12</v>
      </c>
      <c r="J194" s="624">
        <f t="shared" si="35"/>
        <v>0.89766606822262118</v>
      </c>
      <c r="K194" s="844">
        <v>0.2</v>
      </c>
      <c r="L194" s="854">
        <v>4</v>
      </c>
      <c r="M194" s="615">
        <f t="shared" si="36"/>
        <v>0.8</v>
      </c>
      <c r="N194" s="837" t="s">
        <v>148</v>
      </c>
      <c r="O194" s="706">
        <v>0.17499999999999999</v>
      </c>
      <c r="P194" s="606">
        <v>44168</v>
      </c>
      <c r="Q194" s="606">
        <v>44179</v>
      </c>
      <c r="R194" s="615">
        <f t="shared" si="37"/>
        <v>14.285714285714299</v>
      </c>
      <c r="S194" s="673">
        <f>IF(INDEX(Historical!$D$7:$D$1257,MATCH(B194,Historical!$B$7:$B$1281,0))=0,"n/a",(INDEX(Historical!$C$7:$C$1259,MATCH(B194,Historical!$B$7:$B$1281,0))/INDEX(Historical!$D$7:$D$1257,MATCH(B194,Historical!$B$7:$B$1281,0))-1)*100)</f>
        <v>15.999999999999993</v>
      </c>
      <c r="T194" s="673">
        <f>IF(INDEX(Historical!$F$7:$F$1250,MATCH(B194,Historical!$B$7:$B$1281,0))=0,"n/a",((INDEX(Historical!$C$7:$C$1259,MATCH(B194,Historical!$B$7:$B$1281,0))/INDEX(Historical!$F$7:$F$1250,MATCH(B194,Historical!$B$7:$B$1281,0)))^(1/3)-1)*100)</f>
        <v>19.485817377915016</v>
      </c>
      <c r="U194" s="673">
        <f>IF(INDEX(Historical!$H$7:$H$1250,MATCH(B194,Historical!$B$7:$B$1281,0))=0,"n/a",((INDEX(Historical!$C$7:$C$1259,MATCH(B194,Historical!$B$7:$B$1281,0))/INDEX(Historical!$H$7:$H$1250,MATCH(B194,Historical!$B$7:$B$1281,0)))^(1/5)-1)*100)</f>
        <v>22.068285295986854</v>
      </c>
      <c r="V194" s="673">
        <f>IF(INDEX(Historical!$O$7:$O$1250,MATCH(B194,Historical!$B$7:$B$1281,0))=0,"n/a",((INDEX(Historical!$C$7:$C$1259,MATCH(B194,Historical!$B$7:$B$1281,0))/INDEX(Historical!$O$7:$O$1250,MATCH(B194,Historical!$B$7:$B$1281,0)))^(1/10)-1)*100)</f>
        <v>17.064354502381818</v>
      </c>
      <c r="W194" s="674">
        <f t="shared" si="38"/>
        <v>1.2932387974538735</v>
      </c>
      <c r="X194" s="675">
        <f t="shared" si="39"/>
        <v>0.85205734733539973</v>
      </c>
      <c r="Y194" s="843"/>
      <c r="Z194" s="624">
        <f t="shared" si="40"/>
        <v>10.810810810810811</v>
      </c>
      <c r="AA194" s="853">
        <f t="shared" si="41"/>
        <v>12.043243243243243</v>
      </c>
      <c r="AB194" s="854">
        <v>9</v>
      </c>
      <c r="AC194" s="833">
        <v>7.4</v>
      </c>
      <c r="AD194" s="833">
        <v>0.67</v>
      </c>
      <c r="AE194" s="833">
        <v>1.4</v>
      </c>
      <c r="AF194" s="833">
        <v>2.6</v>
      </c>
      <c r="AG194" s="833">
        <v>23.9</v>
      </c>
      <c r="AH194" s="833">
        <v>49.5</v>
      </c>
      <c r="AI194" s="833">
        <v>11.690000000000001</v>
      </c>
      <c r="AJ194" s="833">
        <v>25.900000000000002</v>
      </c>
      <c r="AK194" s="833">
        <v>17.899999999999999</v>
      </c>
      <c r="AL194" s="845">
        <v>31080</v>
      </c>
      <c r="AM194" s="839">
        <v>0.2</v>
      </c>
      <c r="AN194" s="833">
        <v>0.34</v>
      </c>
      <c r="AO194" s="711">
        <f t="shared" si="42"/>
        <v>10.922708120966231</v>
      </c>
      <c r="AP194" s="712">
        <f t="shared" si="43"/>
        <v>22.965951364209474</v>
      </c>
      <c r="AQ194" s="855">
        <f t="shared" si="44"/>
        <v>17.96879518176253</v>
      </c>
      <c r="AR194" s="624">
        <f>INDEX(Historical!$C$7:$C$1259,MATCH(B194,Historical!$B$7:$B$1281,0))*IF(AH194="n/a",1.03,IF(AH194&lt;0,1.01,IF(AH194&gt;10,1.1,(1+AH194/100))))</f>
        <v>0.79749999999999999</v>
      </c>
      <c r="AS194" s="853">
        <f t="shared" si="45"/>
        <v>0.87725000000000009</v>
      </c>
      <c r="AT194" s="853">
        <f t="shared" si="51"/>
        <v>0.96497500000000014</v>
      </c>
      <c r="AU194" s="853">
        <f t="shared" si="51"/>
        <v>1.0614725000000003</v>
      </c>
      <c r="AV194" s="853">
        <f t="shared" si="51"/>
        <v>1.1676197500000003</v>
      </c>
      <c r="AW194" s="624">
        <f t="shared" si="46"/>
        <v>4.8688172500000011</v>
      </c>
      <c r="AX194" s="719">
        <f t="shared" si="47"/>
        <v>5.4632150471274699</v>
      </c>
      <c r="AY194" s="900">
        <v>1.63</v>
      </c>
      <c r="AZ194" s="839">
        <v>185.64000000000001</v>
      </c>
      <c r="BA194" s="839">
        <v>-2.12</v>
      </c>
      <c r="BB194" s="839">
        <v>11.24</v>
      </c>
      <c r="BC194" s="839">
        <v>23.86</v>
      </c>
      <c r="BE194" s="597">
        <v>2014</v>
      </c>
      <c r="BF194" s="865">
        <f t="shared" si="48"/>
        <v>0</v>
      </c>
      <c r="BG194" s="849">
        <v>14.799999999999999</v>
      </c>
    </row>
    <row r="195" spans="1:59" ht="11.25" customHeight="1" x14ac:dyDescent="0.2">
      <c r="A195" s="848" t="s">
        <v>3799</v>
      </c>
      <c r="B195" s="842" t="s">
        <v>3800</v>
      </c>
      <c r="C195" s="898" t="s">
        <v>108</v>
      </c>
      <c r="D195" s="898" t="s">
        <v>4268</v>
      </c>
      <c r="E195" s="705">
        <v>7</v>
      </c>
      <c r="F195" s="1153">
        <v>644</v>
      </c>
      <c r="G195" s="1094" t="s">
        <v>106</v>
      </c>
      <c r="H195" s="1094" t="s">
        <v>106</v>
      </c>
      <c r="I195" s="841">
        <v>156.01</v>
      </c>
      <c r="J195" s="624">
        <f t="shared" si="35"/>
        <v>7.6918146272674832</v>
      </c>
      <c r="K195" s="844">
        <v>12</v>
      </c>
      <c r="L195" s="854">
        <v>1</v>
      </c>
      <c r="M195" s="615">
        <f t="shared" si="36"/>
        <v>12</v>
      </c>
      <c r="N195" s="837" t="s">
        <v>171</v>
      </c>
      <c r="O195" s="706">
        <v>9</v>
      </c>
      <c r="P195" s="606">
        <v>44159</v>
      </c>
      <c r="Q195" s="606">
        <v>44169</v>
      </c>
      <c r="R195" s="615">
        <f t="shared" si="37"/>
        <v>33.333333333333329</v>
      </c>
      <c r="S195" s="673">
        <f>IF(INDEX(Historical!$D$7:$D$1257,MATCH(B195,Historical!$B$7:$B$1281,0))=0,"n/a",(INDEX(Historical!$C$7:$C$1259,MATCH(B195,Historical!$B$7:$B$1281,0))/INDEX(Historical!$D$7:$D$1257,MATCH(B195,Historical!$B$7:$B$1281,0))-1)*100)</f>
        <v>33.333333333333329</v>
      </c>
      <c r="T195" s="673">
        <f>IF(INDEX(Historical!$F$7:$F$1250,MATCH(B195,Historical!$B$7:$B$1281,0))=0,"n/a",((INDEX(Historical!$C$7:$C$1259,MATCH(B195,Historical!$B$7:$B$1281,0))/INDEX(Historical!$F$7:$F$1250,MATCH(B195,Historical!$B$7:$B$1281,0)))^(1/3)-1)*100)</f>
        <v>19.681696117715084</v>
      </c>
      <c r="U195" s="673">
        <f>IF(INDEX(Historical!$H$7:$H$1250,MATCH(B195,Historical!$B$7:$B$1281,0))=0,"n/a",((INDEX(Historical!$C$7:$C$1259,MATCH(B195,Historical!$B$7:$B$1281,0))/INDEX(Historical!$H$7:$H$1250,MATCH(B195,Historical!$B$7:$B$1281,0)))^(1/5)-1)*100)</f>
        <v>19.13578981670916</v>
      </c>
      <c r="V195" s="673">
        <f>IF(INDEX(Historical!$O$7:$O$1250,MATCH(B195,Historical!$B$7:$B$1281,0))=0,"n/a",((INDEX(Historical!$C$7:$C$1259,MATCH(B195,Historical!$B$7:$B$1281,0))/INDEX(Historical!$O$7:$O$1250,MATCH(B195,Historical!$B$7:$B$1281,0)))^(1/10)-1)*100)</f>
        <v>-0.79723218914079519</v>
      </c>
      <c r="W195" s="674" t="str">
        <f t="shared" si="38"/>
        <v>n/a</v>
      </c>
      <c r="X195" s="675">
        <f t="shared" si="39"/>
        <v>11.256346951005387</v>
      </c>
      <c r="Y195" s="843"/>
      <c r="Z195" s="624">
        <f t="shared" si="40"/>
        <v>99.173553719008268</v>
      </c>
      <c r="AA195" s="853">
        <f t="shared" si="41"/>
        <v>12.893388429752065</v>
      </c>
      <c r="AB195" s="854">
        <v>12</v>
      </c>
      <c r="AC195" s="833">
        <v>12.1</v>
      </c>
      <c r="AD195" s="833" t="s">
        <v>136</v>
      </c>
      <c r="AE195" s="833">
        <v>3.87</v>
      </c>
      <c r="AF195" s="833">
        <v>2.7</v>
      </c>
      <c r="AG195" s="833">
        <v>19.8</v>
      </c>
      <c r="AH195" s="833">
        <v>-24.8</v>
      </c>
      <c r="AI195" s="833" t="s">
        <v>136</v>
      </c>
      <c r="AJ195" s="833">
        <v>1.7000000000000002</v>
      </c>
      <c r="AK195" s="833" t="s">
        <v>136</v>
      </c>
      <c r="AL195" s="845">
        <v>488.61</v>
      </c>
      <c r="AM195" s="839">
        <v>2.2999999999999998</v>
      </c>
      <c r="AN195" s="833">
        <v>0</v>
      </c>
      <c r="AO195" s="711">
        <f t="shared" si="42"/>
        <v>13.934216014224578</v>
      </c>
      <c r="AP195" s="712">
        <f t="shared" si="43"/>
        <v>26.827604443976643</v>
      </c>
      <c r="AQ195" s="855">
        <f t="shared" si="44"/>
        <v>24.386760210652959</v>
      </c>
      <c r="AR195" s="624">
        <f>INDEX(Historical!$C$7:$C$1259,MATCH(B195,Historical!$B$7:$B$1281,0))*IF(AH195="n/a",1.03,IF(AH195&lt;0,1.01,IF(AH195&gt;10,1.1,(1+AH195/100))))</f>
        <v>12.120000000000001</v>
      </c>
      <c r="AS195" s="853">
        <f t="shared" si="45"/>
        <v>12.483600000000001</v>
      </c>
      <c r="AT195" s="853">
        <f t="shared" si="51"/>
        <v>12.858108000000001</v>
      </c>
      <c r="AU195" s="853">
        <f t="shared" si="51"/>
        <v>13.243851240000001</v>
      </c>
      <c r="AV195" s="853">
        <f t="shared" si="51"/>
        <v>13.641166777200002</v>
      </c>
      <c r="AW195" s="624">
        <f t="shared" si="46"/>
        <v>64.346726017199998</v>
      </c>
      <c r="AX195" s="719">
        <f t="shared" si="47"/>
        <v>41.245257366322676</v>
      </c>
      <c r="AY195" s="900">
        <v>0.98</v>
      </c>
      <c r="AZ195" s="839">
        <v>104.36000000000001</v>
      </c>
      <c r="BA195" s="839">
        <v>-11.91</v>
      </c>
      <c r="BB195" s="839">
        <v>1.38</v>
      </c>
      <c r="BC195" s="839">
        <v>17.419999999999998</v>
      </c>
      <c r="BE195" s="597">
        <v>2014</v>
      </c>
      <c r="BF195" s="865">
        <f t="shared" si="48"/>
        <v>0</v>
      </c>
      <c r="BG195" s="849">
        <v>15</v>
      </c>
    </row>
    <row r="196" spans="1:59" ht="11.25" customHeight="1" x14ac:dyDescent="0.2">
      <c r="A196" s="838" t="s">
        <v>2151</v>
      </c>
      <c r="B196" s="842" t="s">
        <v>2152</v>
      </c>
      <c r="C196" s="898" t="s">
        <v>153</v>
      </c>
      <c r="D196" s="898" t="s">
        <v>4258</v>
      </c>
      <c r="E196" s="705">
        <v>8</v>
      </c>
      <c r="F196" s="1153">
        <v>602</v>
      </c>
      <c r="G196" s="1126" t="s">
        <v>106</v>
      </c>
      <c r="H196" s="1126" t="s">
        <v>106</v>
      </c>
      <c r="I196" s="841">
        <v>225.08</v>
      </c>
      <c r="J196" s="624">
        <f t="shared" si="35"/>
        <v>0.37320063977252527</v>
      </c>
      <c r="K196" s="844">
        <v>0.21</v>
      </c>
      <c r="L196" s="854">
        <v>4</v>
      </c>
      <c r="M196" s="615">
        <f t="shared" si="36"/>
        <v>0.84</v>
      </c>
      <c r="N196" s="837" t="s">
        <v>4004</v>
      </c>
      <c r="O196" s="706">
        <v>0.18</v>
      </c>
      <c r="P196" s="606">
        <v>44280</v>
      </c>
      <c r="Q196" s="606">
        <v>44316</v>
      </c>
      <c r="R196" s="615">
        <f t="shared" si="37"/>
        <v>16.666666666666664</v>
      </c>
      <c r="S196" s="673">
        <f>IF(INDEX(Historical!$D$7:$D$1257,MATCH(B196,Historical!$B$7:$B$1281,0))=0,"n/a",(INDEX(Historical!$C$7:$C$1259,MATCH(B196,Historical!$B$7:$B$1281,0))/INDEX(Historical!$D$7:$D$1257,MATCH(B196,Historical!$B$7:$B$1281,0))-1)*100)</f>
        <v>5.9701492537313383</v>
      </c>
      <c r="T196" s="673">
        <f>IF(INDEX(Historical!$F$7:$F$1250,MATCH(B196,Historical!$B$7:$B$1281,0))=0,"n/a",((INDEX(Historical!$C$7:$C$1259,MATCH(B196,Historical!$B$7:$B$1281,0))/INDEX(Historical!$F$7:$F$1250,MATCH(B196,Historical!$B$7:$B$1281,0)))^(1/3)-1)*100)</f>
        <v>9.2162553896642621</v>
      </c>
      <c r="U196" s="673">
        <f>IF(INDEX(Historical!$H$7:$H$1250,MATCH(B196,Historical!$B$7:$B$1281,0))=0,"n/a",((INDEX(Historical!$C$7:$C$1259,MATCH(B196,Historical!$B$7:$B$1281,0))/INDEX(Historical!$H$7:$H$1250,MATCH(B196,Historical!$B$7:$B$1281,0)))^(1/5)-1)*100)</f>
        <v>14.262605786960902</v>
      </c>
      <c r="V196" s="673">
        <f>IF(INDEX(Historical!$O$7:$O$1250,MATCH(B196,Historical!$B$7:$B$1281,0))=0,"n/a",((INDEX(Historical!$C$7:$C$1259,MATCH(B196,Historical!$B$7:$B$1281,0))/INDEX(Historical!$O$7:$O$1250,MATCH(B196,Historical!$B$7:$B$1281,0)))^(1/10)-1)*100)</f>
        <v>31.484450336163604</v>
      </c>
      <c r="W196" s="674">
        <f t="shared" si="38"/>
        <v>0.45300475741762014</v>
      </c>
      <c r="X196" s="675">
        <f t="shared" si="39"/>
        <v>0.97689080732608924</v>
      </c>
      <c r="Y196" s="645"/>
      <c r="Z196" s="624">
        <f t="shared" si="40"/>
        <v>17.21311475409836</v>
      </c>
      <c r="AA196" s="853">
        <f t="shared" si="41"/>
        <v>46.122950819672134</v>
      </c>
      <c r="AB196" s="854">
        <v>12</v>
      </c>
      <c r="AC196" s="833">
        <v>4.88</v>
      </c>
      <c r="AD196" s="833">
        <v>3.75</v>
      </c>
      <c r="AE196" s="833">
        <v>6.89</v>
      </c>
      <c r="AF196" s="833">
        <v>4.3499999999999996</v>
      </c>
      <c r="AG196" s="833">
        <v>10.5</v>
      </c>
      <c r="AH196" s="833">
        <v>49.8</v>
      </c>
      <c r="AI196" s="833">
        <v>6.7299999999999995</v>
      </c>
      <c r="AJ196" s="833">
        <v>14.6</v>
      </c>
      <c r="AK196" s="833">
        <v>12.19</v>
      </c>
      <c r="AL196" s="845">
        <v>153500</v>
      </c>
      <c r="AM196" s="839">
        <v>0.4</v>
      </c>
      <c r="AN196" s="833">
        <v>0.57999999999999996</v>
      </c>
      <c r="AO196" s="711">
        <f t="shared" si="42"/>
        <v>-31.487144392938706</v>
      </c>
      <c r="AP196" s="712">
        <f t="shared" si="43"/>
        <v>14.635806426733428</v>
      </c>
      <c r="AQ196" s="855">
        <f t="shared" si="44"/>
        <v>198.61520097169554</v>
      </c>
      <c r="AR196" s="624">
        <f>INDEX(Historical!$C$7:$C$1259,MATCH(B196,Historical!$B$7:$B$1281,0))*IF(AH196="n/a",1.03,IF(AH196&lt;0,1.01,IF(AH196&gt;10,1.1,(1+AH196/100))))</f>
        <v>0.78100000000000003</v>
      </c>
      <c r="AS196" s="853">
        <f t="shared" si="45"/>
        <v>0.83356129999999995</v>
      </c>
      <c r="AT196" s="853">
        <f t="shared" si="51"/>
        <v>0.91691743000000003</v>
      </c>
      <c r="AU196" s="853">
        <f t="shared" si="51"/>
        <v>1.0086091730000002</v>
      </c>
      <c r="AV196" s="853">
        <f t="shared" si="51"/>
        <v>1.1094700903000003</v>
      </c>
      <c r="AW196" s="624">
        <f t="shared" si="46"/>
        <v>4.6495579933000002</v>
      </c>
      <c r="AX196" s="719">
        <f t="shared" si="47"/>
        <v>2.0657357354274035</v>
      </c>
      <c r="AY196" s="900">
        <v>0.67</v>
      </c>
      <c r="AZ196" s="839">
        <v>76.259999999999991</v>
      </c>
      <c r="BA196" s="839">
        <v>-9.56</v>
      </c>
      <c r="BB196" s="839">
        <v>-1.1100000000000001</v>
      </c>
      <c r="BC196" s="839">
        <v>4.32</v>
      </c>
      <c r="BE196" s="597">
        <v>2014</v>
      </c>
      <c r="BF196" s="865">
        <f t="shared" si="48"/>
        <v>0</v>
      </c>
      <c r="BG196" s="849">
        <v>4.9000000000000004</v>
      </c>
    </row>
    <row r="197" spans="1:59" ht="11.25" customHeight="1" x14ac:dyDescent="0.2">
      <c r="A197" s="838" t="s">
        <v>1102</v>
      </c>
      <c r="B197" s="842" t="s">
        <v>1103</v>
      </c>
      <c r="C197" s="898" t="s">
        <v>178</v>
      </c>
      <c r="D197" s="898" t="s">
        <v>4270</v>
      </c>
      <c r="E197" s="705">
        <v>9</v>
      </c>
      <c r="F197" s="1153">
        <v>514</v>
      </c>
      <c r="G197" s="1153" t="s">
        <v>106</v>
      </c>
      <c r="H197" s="1153" t="s">
        <v>106</v>
      </c>
      <c r="I197" s="841">
        <v>35.99</v>
      </c>
      <c r="J197" s="624">
        <f t="shared" si="35"/>
        <v>10.113920533481522</v>
      </c>
      <c r="K197" s="844">
        <v>0.91</v>
      </c>
      <c r="L197" s="854">
        <v>4</v>
      </c>
      <c r="M197" s="615">
        <f t="shared" si="36"/>
        <v>3.64</v>
      </c>
      <c r="N197" s="837" t="s">
        <v>107</v>
      </c>
      <c r="O197" s="706">
        <v>0.90500000000000003</v>
      </c>
      <c r="P197" s="606">
        <v>44228</v>
      </c>
      <c r="Q197" s="606">
        <v>44236</v>
      </c>
      <c r="R197" s="615">
        <f t="shared" si="37"/>
        <v>0.55248618784530434</v>
      </c>
      <c r="S197" s="673">
        <f>IF(INDEX(Historical!$D$7:$D$1257,MATCH(B197,Historical!$B$7:$B$1281,0))=0,"n/a",(INDEX(Historical!$C$7:$C$1259,MATCH(B197,Historical!$B$7:$B$1281,0))/INDEX(Historical!$D$7:$D$1257,MATCH(B197,Historical!$B$7:$B$1281,0))-1)*100)</f>
        <v>6.5476190476190466</v>
      </c>
      <c r="T197" s="673">
        <f>IF(INDEX(Historical!$F$7:$F$1250,MATCH(B197,Historical!$B$7:$B$1281,0))=0,"n/a",((INDEX(Historical!$C$7:$C$1259,MATCH(B197,Historical!$B$7:$B$1281,0))/INDEX(Historical!$F$7:$F$1250,MATCH(B197,Historical!$B$7:$B$1281,0)))^(1/3)-1)*100)</f>
        <v>8.6658148844481087</v>
      </c>
      <c r="U197" s="673">
        <f>IF(INDEX(Historical!$H$7:$H$1250,MATCH(B197,Historical!$B$7:$B$1281,0))=0,"n/a",((INDEX(Historical!$C$7:$C$1259,MATCH(B197,Historical!$B$7:$B$1281,0))/INDEX(Historical!$H$7:$H$1250,MATCH(B197,Historical!$B$7:$B$1281,0)))^(1/5)-1)*100)</f>
        <v>10.633297009492937</v>
      </c>
      <c r="V197" s="673" t="str">
        <f>IF(INDEX(Historical!$O$7:$O$1250,MATCH(B197,Historical!$B$7:$B$1281,0))=0,"n/a",((INDEX(Historical!$C$7:$C$1259,MATCH(B197,Historical!$B$7:$B$1281,0))/INDEX(Historical!$O$7:$O$1250,MATCH(B197,Historical!$B$7:$B$1281,0)))^(1/10)-1)*100)</f>
        <v>n/a</v>
      </c>
      <c r="W197" s="674" t="str">
        <f t="shared" si="38"/>
        <v>n/a</v>
      </c>
      <c r="X197" s="675">
        <f t="shared" si="39"/>
        <v>0.98456453791601262</v>
      </c>
      <c r="Y197" s="843"/>
      <c r="Z197" s="624">
        <f t="shared" si="40"/>
        <v>87.922705314009676</v>
      </c>
      <c r="AA197" s="853">
        <f t="shared" si="41"/>
        <v>8.6932367149758463</v>
      </c>
      <c r="AB197" s="854">
        <v>12</v>
      </c>
      <c r="AC197" s="833">
        <v>4.1399999999999997</v>
      </c>
      <c r="AD197" s="833">
        <v>3.21</v>
      </c>
      <c r="AE197" s="833">
        <v>2.68</v>
      </c>
      <c r="AF197" s="833" t="s">
        <v>136</v>
      </c>
      <c r="AG197" s="833">
        <v>-167.1</v>
      </c>
      <c r="AH197" s="833">
        <v>60.4</v>
      </c>
      <c r="AI197" s="833">
        <v>11.12</v>
      </c>
      <c r="AJ197" s="833">
        <v>10.8</v>
      </c>
      <c r="AK197" s="833">
        <v>2.67</v>
      </c>
      <c r="AL197" s="845">
        <v>1510</v>
      </c>
      <c r="AM197" s="839">
        <v>0.4</v>
      </c>
      <c r="AN197" s="833" t="s">
        <v>136</v>
      </c>
      <c r="AO197" s="711">
        <f t="shared" si="42"/>
        <v>12.053980827998615</v>
      </c>
      <c r="AP197" s="712">
        <f t="shared" si="43"/>
        <v>20.747217542974461</v>
      </c>
      <c r="AQ197" s="855" t="str">
        <f t="shared" si="44"/>
        <v>n/a</v>
      </c>
      <c r="AR197" s="624">
        <f>INDEX(Historical!$C$7:$C$1259,MATCH(B197,Historical!$B$7:$B$1281,0))*IF(AH197="n/a",1.03,IF(AH197&lt;0,1.01,IF(AH197&gt;10,1.1,(1+AH197/100))))</f>
        <v>3.9380000000000006</v>
      </c>
      <c r="AS197" s="853">
        <f t="shared" si="45"/>
        <v>4.3318000000000012</v>
      </c>
      <c r="AT197" s="853">
        <f t="shared" si="51"/>
        <v>4.4474590600000008</v>
      </c>
      <c r="AU197" s="853">
        <f t="shared" si="51"/>
        <v>4.5662062169020006</v>
      </c>
      <c r="AV197" s="853">
        <f t="shared" si="51"/>
        <v>4.6881239228932836</v>
      </c>
      <c r="AW197" s="624">
        <f t="shared" si="46"/>
        <v>21.971589199795286</v>
      </c>
      <c r="AX197" s="719">
        <f t="shared" si="47"/>
        <v>61.049150318964394</v>
      </c>
      <c r="AY197" s="900">
        <v>2.97</v>
      </c>
      <c r="AZ197" s="839">
        <v>351.85</v>
      </c>
      <c r="BA197" s="839">
        <v>-16.59</v>
      </c>
      <c r="BB197" s="839">
        <v>-4.7</v>
      </c>
      <c r="BC197" s="839">
        <v>14.96</v>
      </c>
      <c r="BE197" s="597">
        <v>2013</v>
      </c>
      <c r="BF197" s="865">
        <f t="shared" si="48"/>
        <v>0</v>
      </c>
      <c r="BG197" s="849">
        <v>14.7</v>
      </c>
    </row>
    <row r="198" spans="1:59" ht="11.25" customHeight="1" x14ac:dyDescent="0.2">
      <c r="A198" s="848" t="s">
        <v>4010</v>
      </c>
      <c r="B198" s="842" t="s">
        <v>4011</v>
      </c>
      <c r="C198" s="898" t="s">
        <v>245</v>
      </c>
      <c r="D198" s="898" t="s">
        <v>4251</v>
      </c>
      <c r="E198" s="705">
        <v>7</v>
      </c>
      <c r="F198" s="1153">
        <v>662</v>
      </c>
      <c r="G198" s="1150" t="s">
        <v>106</v>
      </c>
      <c r="H198" s="1150" t="s">
        <v>106</v>
      </c>
      <c r="I198" s="841">
        <v>76.150000000000006</v>
      </c>
      <c r="J198" s="624">
        <f t="shared" si="35"/>
        <v>1.904136572554169</v>
      </c>
      <c r="K198" s="844">
        <v>0.36249999999999999</v>
      </c>
      <c r="L198" s="854">
        <v>4</v>
      </c>
      <c r="M198" s="615">
        <f t="shared" si="36"/>
        <v>1.45</v>
      </c>
      <c r="N198" s="837" t="s">
        <v>318</v>
      </c>
      <c r="O198" s="706">
        <v>0.3125</v>
      </c>
      <c r="P198" s="606">
        <v>44273</v>
      </c>
      <c r="Q198" s="606">
        <v>44281</v>
      </c>
      <c r="R198" s="615">
        <f t="shared" si="37"/>
        <v>15.999999999999998</v>
      </c>
      <c r="S198" s="673">
        <f>IF(INDEX(Historical!$D$7:$D$1257,MATCH(B198,Historical!$B$7:$B$1281,0))=0,"n/a",(INDEX(Historical!$C$7:$C$1259,MATCH(B198,Historical!$B$7:$B$1281,0))/INDEX(Historical!$D$7:$D$1257,MATCH(B198,Historical!$B$7:$B$1281,0))-1)*100)</f>
        <v>13.636363636363624</v>
      </c>
      <c r="T198" s="673">
        <f>IF(INDEX(Historical!$F$7:$F$1250,MATCH(B198,Historical!$B$7:$B$1281,0))=0,"n/a",((INDEX(Historical!$C$7:$C$1259,MATCH(B198,Historical!$B$7:$B$1281,0))/INDEX(Historical!$F$7:$F$1250,MATCH(B198,Historical!$B$7:$B$1281,0)))^(1/3)-1)*100)</f>
        <v>22.499326257411155</v>
      </c>
      <c r="U198" s="673">
        <f>IF(INDEX(Historical!$H$7:$H$1250,MATCH(B198,Historical!$B$7:$B$1281,0))=0,"n/a",((INDEX(Historical!$C$7:$C$1259,MATCH(B198,Historical!$B$7:$B$1281,0))/INDEX(Historical!$H$7:$H$1250,MATCH(B198,Historical!$B$7:$B$1281,0)))^(1/5)-1)*100)</f>
        <v>17.844539784792257</v>
      </c>
      <c r="V198" s="673" t="str">
        <f>IF(INDEX(Historical!$O$7:$O$1250,MATCH(B198,Historical!$B$7:$B$1281,0))=0,"n/a",((INDEX(Historical!$C$7:$C$1259,MATCH(B198,Historical!$B$7:$B$1281,0))/INDEX(Historical!$O$7:$O$1250,MATCH(B198,Historical!$B$7:$B$1281,0)))^(1/10)-1)*100)</f>
        <v>n/a</v>
      </c>
      <c r="W198" s="674" t="str">
        <f t="shared" si="38"/>
        <v>n/a</v>
      </c>
      <c r="X198" s="675">
        <f t="shared" si="39"/>
        <v>1.1817576016418714</v>
      </c>
      <c r="Y198" s="843"/>
      <c r="Z198" s="624">
        <f t="shared" si="40"/>
        <v>26.605504587155959</v>
      </c>
      <c r="AA198" s="853">
        <f t="shared" si="41"/>
        <v>13.972477064220184</v>
      </c>
      <c r="AB198" s="854">
        <v>1</v>
      </c>
      <c r="AC198" s="833">
        <v>5.45</v>
      </c>
      <c r="AD198" s="833">
        <v>1.54</v>
      </c>
      <c r="AE198" s="833">
        <v>0.71</v>
      </c>
      <c r="AF198" s="833">
        <v>2.81</v>
      </c>
      <c r="AG198" s="833">
        <v>26.3</v>
      </c>
      <c r="AH198" s="833">
        <v>71.399999999999991</v>
      </c>
      <c r="AI198" s="833">
        <v>7.62</v>
      </c>
      <c r="AJ198" s="833">
        <v>15.1</v>
      </c>
      <c r="AK198" s="833">
        <v>9.24</v>
      </c>
      <c r="AL198" s="845">
        <v>6780</v>
      </c>
      <c r="AM198" s="839">
        <v>32.6</v>
      </c>
      <c r="AN198" s="833">
        <v>0.18</v>
      </c>
      <c r="AO198" s="711">
        <f t="shared" si="42"/>
        <v>5.7761992931262416</v>
      </c>
      <c r="AP198" s="712">
        <f t="shared" si="43"/>
        <v>19.748676357346426</v>
      </c>
      <c r="AQ198" s="855">
        <f t="shared" si="44"/>
        <v>32.098718221485512</v>
      </c>
      <c r="AR198" s="624">
        <f>INDEX(Historical!$C$7:$C$1259,MATCH(B198,Historical!$B$7:$B$1281,0))*IF(AH198="n/a",1.03,IF(AH198&lt;0,1.01,IF(AH198&gt;10,1.1,(1+AH198/100))))</f>
        <v>1.375</v>
      </c>
      <c r="AS198" s="853">
        <f t="shared" si="45"/>
        <v>1.4797750000000001</v>
      </c>
      <c r="AT198" s="853">
        <f t="shared" si="51"/>
        <v>1.6165062100000001</v>
      </c>
      <c r="AU198" s="853">
        <f t="shared" si="51"/>
        <v>1.7658713838040001</v>
      </c>
      <c r="AV198" s="853">
        <f t="shared" si="51"/>
        <v>1.9290378996674897</v>
      </c>
      <c r="AW198" s="624">
        <f t="shared" si="46"/>
        <v>8.1661904934714897</v>
      </c>
      <c r="AX198" s="719">
        <f t="shared" si="47"/>
        <v>10.723822053147064</v>
      </c>
      <c r="AY198" s="900">
        <v>1.72</v>
      </c>
      <c r="AZ198" s="839">
        <v>334.65</v>
      </c>
      <c r="BA198" s="839">
        <v>-6.13</v>
      </c>
      <c r="BB198" s="839">
        <v>3.5900000000000003</v>
      </c>
      <c r="BC198" s="839">
        <v>31.740000000000002</v>
      </c>
      <c r="BE198" s="597">
        <v>2015</v>
      </c>
      <c r="BF198" s="865">
        <f t="shared" si="48"/>
        <v>0</v>
      </c>
      <c r="BG198" s="849">
        <v>7.0000000000000009</v>
      </c>
    </row>
    <row r="199" spans="1:59" ht="11.25" customHeight="1" x14ac:dyDescent="0.2">
      <c r="A199" s="847" t="s">
        <v>4237</v>
      </c>
      <c r="B199" s="570" t="s">
        <v>3801</v>
      </c>
      <c r="C199" s="898" t="s">
        <v>4126</v>
      </c>
      <c r="D199" s="898" t="s">
        <v>4271</v>
      </c>
      <c r="E199" s="705">
        <v>7</v>
      </c>
      <c r="F199" s="1153">
        <v>618</v>
      </c>
      <c r="G199" s="1153" t="s">
        <v>106</v>
      </c>
      <c r="H199" s="1153" t="s">
        <v>106</v>
      </c>
      <c r="I199" s="841">
        <v>98.72</v>
      </c>
      <c r="J199" s="624">
        <f t="shared" ref="J199:J262" si="52">(M199/I199)*100</f>
        <v>0.89141004862236628</v>
      </c>
      <c r="K199" s="844">
        <v>0.22</v>
      </c>
      <c r="L199" s="854">
        <v>4</v>
      </c>
      <c r="M199" s="615">
        <f t="shared" ref="M199:M262" si="53">K199*L199</f>
        <v>0.88</v>
      </c>
      <c r="N199" s="837" t="s">
        <v>107</v>
      </c>
      <c r="O199" s="706">
        <v>0.19</v>
      </c>
      <c r="P199" s="904">
        <v>43793</v>
      </c>
      <c r="Q199" s="904">
        <v>43802</v>
      </c>
      <c r="R199" s="615">
        <f t="shared" ref="R199:R262" si="54">(K199-O199)/O199*100</f>
        <v>15.789473684210526</v>
      </c>
      <c r="S199" s="673">
        <f>IF(INDEX(Historical!$D$7:$D$1257,MATCH(B199,Historical!$B$7:$B$1281,0))=0,"n/a",(INDEX(Historical!$C$7:$C$1259,MATCH(B199,Historical!$B$7:$B$1281,0))/INDEX(Historical!$D$7:$D$1257,MATCH(B199,Historical!$B$7:$B$1281,0))-1)*100)</f>
        <v>11.392405063291132</v>
      </c>
      <c r="T199" s="673">
        <f>IF(INDEX(Historical!$F$7:$F$1250,MATCH(B199,Historical!$B$7:$B$1281,0))=0,"n/a",((INDEX(Historical!$C$7:$C$1259,MATCH(B199,Historical!$B$7:$B$1281,0))/INDEX(Historical!$F$7:$F$1250,MATCH(B199,Historical!$B$7:$B$1281,0)))^(1/3)-1)*100)</f>
        <v>14.90834232364584</v>
      </c>
      <c r="U199" s="673">
        <f>IF(INDEX(Historical!$H$7:$H$1250,MATCH(B199,Historical!$B$7:$B$1281,0))=0,"n/a",((INDEX(Historical!$C$7:$C$1259,MATCH(B199,Historical!$B$7:$B$1281,0))/INDEX(Historical!$H$7:$H$1250,MATCH(B199,Historical!$B$7:$B$1281,0)))^(1/5)-1)*100)</f>
        <v>15.943572087062341</v>
      </c>
      <c r="V199" s="673" t="str">
        <f>IF(INDEX(Historical!$O$7:$O$1250,MATCH(B199,Historical!$B$7:$B$1281,0))=0,"n/a",((INDEX(Historical!$C$7:$C$1259,MATCH(B199,Historical!$B$7:$B$1281,0))/INDEX(Historical!$O$7:$O$1250,MATCH(B199,Historical!$B$7:$B$1281,0)))^(1/10)-1)*100)</f>
        <v>n/a</v>
      </c>
      <c r="W199" s="674" t="str">
        <f t="shared" ref="W199:W262" si="55">IF(OR(U199&lt;=0,U199="n/a",V199&lt;=0,V199="n/a"),"n/a",U199/V199)</f>
        <v>n/a</v>
      </c>
      <c r="X199" s="675">
        <f t="shared" ref="X199:X262" si="56">IF(OR(AJ199&lt;=0,AJ199="n/a",U199&lt;=0,U199="n/a"),"n/a",U199/AJ199)</f>
        <v>3.0660715552042963</v>
      </c>
      <c r="Y199" s="646" t="s">
        <v>4580</v>
      </c>
      <c r="Z199" s="624">
        <f t="shared" ref="Z199:Z262" si="57">IF(OR(AC199&lt;0.01,AC199="n/a"),"n/a",M199/AC199*100)</f>
        <v>28.571428571428569</v>
      </c>
      <c r="AA199" s="853">
        <f t="shared" ref="AA199:AA262" si="58">IF(OR(AC199&lt;0.01,AC199="n/a"),"n/a",I199/AC199)</f>
        <v>32.051948051948052</v>
      </c>
      <c r="AB199" s="854">
        <v>12</v>
      </c>
      <c r="AC199" s="833">
        <v>3.08</v>
      </c>
      <c r="AD199" s="833">
        <v>2</v>
      </c>
      <c r="AE199" s="833">
        <v>7.84</v>
      </c>
      <c r="AF199" s="833">
        <v>3.87</v>
      </c>
      <c r="AG199" s="833">
        <v>13</v>
      </c>
      <c r="AH199" s="833">
        <v>-34.200000000000003</v>
      </c>
      <c r="AI199" s="833">
        <v>12.65</v>
      </c>
      <c r="AJ199" s="833">
        <v>5.2</v>
      </c>
      <c r="AK199" s="833">
        <v>16</v>
      </c>
      <c r="AL199" s="845">
        <v>9880</v>
      </c>
      <c r="AM199" s="839">
        <v>1</v>
      </c>
      <c r="AN199" s="833">
        <v>0</v>
      </c>
      <c r="AO199" s="711">
        <f t="shared" ref="AO199:AO262" si="59">IF(U199="n/a","n/a",IF(AA199&lt;0,"n/a",IF(AA199="n/a","n/a",J199+U199-AA199)))</f>
        <v>-15.216965916263344</v>
      </c>
      <c r="AP199" s="712">
        <f t="shared" ref="AP199:AP262" si="60">IF(U199="n/a","n/a",J199+U199)</f>
        <v>16.834982135684708</v>
      </c>
      <c r="AQ199" s="855">
        <f t="shared" ref="AQ199:AQ262" si="61">IF(OR(AC199&lt;0.01,AF199="n/a"),"n/a",(I199/SQRT(22.5*AC199*(I199/AF199))-1)*100)</f>
        <v>134.79640254771931</v>
      </c>
      <c r="AR199" s="624">
        <f>INDEX(Historical!$C$7:$C$1259,MATCH(B199,Historical!$B$7:$B$1281,0))*IF(AH199="n/a",1.03,IF(AH199&lt;0,1.01,IF(AH199&gt;10,1.1,(1+AH199/100))))</f>
        <v>0.88880000000000003</v>
      </c>
      <c r="AS199" s="853">
        <f t="shared" ref="AS199:AS262" si="62">IF($AI199="n/a",1.03*AR199,IF($AI199&lt;0,1.01*AR199,IF($AI199&gt;10,1.1*AR199,(1+$AI199/100)*AR199)))</f>
        <v>0.9776800000000001</v>
      </c>
      <c r="AT199" s="853">
        <f t="shared" si="51"/>
        <v>1.0754480000000002</v>
      </c>
      <c r="AU199" s="853">
        <f t="shared" si="51"/>
        <v>1.1829928000000003</v>
      </c>
      <c r="AV199" s="853">
        <f t="shared" si="51"/>
        <v>1.3012920800000005</v>
      </c>
      <c r="AW199" s="624">
        <f t="shared" ref="AW199:AW262" si="63">SUM(AR199:AV199)</f>
        <v>5.4262128800000013</v>
      </c>
      <c r="AX199" s="719">
        <f t="shared" ref="AX199:AX262" si="64">AW199/I199*100</f>
        <v>5.4965689627228542</v>
      </c>
      <c r="AY199" s="900">
        <v>0.97</v>
      </c>
      <c r="AZ199" s="839">
        <v>95.95</v>
      </c>
      <c r="BA199" s="839">
        <v>-2.77</v>
      </c>
      <c r="BB199" s="839">
        <v>3.26</v>
      </c>
      <c r="BC199" s="839">
        <v>22.28</v>
      </c>
      <c r="BE199" s="597">
        <v>2014</v>
      </c>
      <c r="BF199" s="865">
        <f t="shared" ref="BF199:BF262" si="65">IF(BE199&gt;2008,0,IF(BE199&gt;2001,1,IF(BE199&gt;1990,2,IF(BE199&gt;1980,3,IF(BE199&gt;1973,4,IF(BE199&gt;1970,5,IF(BE199&gt;1960,6,IF(BE199&gt;1958,7,IF(BE199&gt;1953,8,9)))))))))</f>
        <v>0</v>
      </c>
      <c r="BG199" s="849">
        <v>10.7</v>
      </c>
    </row>
    <row r="200" spans="1:59" ht="11.25" customHeight="1" x14ac:dyDescent="0.2">
      <c r="A200" s="838" t="s">
        <v>535</v>
      </c>
      <c r="B200" s="842" t="s">
        <v>536</v>
      </c>
      <c r="C200" s="898" t="s">
        <v>4253</v>
      </c>
      <c r="D200" s="898" t="s">
        <v>4254</v>
      </c>
      <c r="E200" s="705">
        <v>17</v>
      </c>
      <c r="F200" s="1153">
        <v>226</v>
      </c>
      <c r="G200" s="1153" t="s">
        <v>106</v>
      </c>
      <c r="H200" s="1153" t="s">
        <v>106</v>
      </c>
      <c r="I200" s="841">
        <v>140.84</v>
      </c>
      <c r="J200" s="624">
        <f t="shared" si="52"/>
        <v>3.294518602669696</v>
      </c>
      <c r="K200" s="844">
        <v>1.1599999999999999</v>
      </c>
      <c r="L200" s="854">
        <v>4</v>
      </c>
      <c r="M200" s="615">
        <f t="shared" si="53"/>
        <v>4.6399999999999997</v>
      </c>
      <c r="N200" s="837" t="s">
        <v>318</v>
      </c>
      <c r="O200" s="706">
        <v>1.1200000000000001</v>
      </c>
      <c r="P200" s="606">
        <v>44267</v>
      </c>
      <c r="Q200" s="606">
        <v>44286</v>
      </c>
      <c r="R200" s="615">
        <f t="shared" si="54"/>
        <v>3.5714285714285547</v>
      </c>
      <c r="S200" s="673">
        <f>IF(INDEX(Historical!$D$7:$D$1257,MATCH(B200,Historical!$B$7:$B$1281,0))=0,"n/a",(INDEX(Historical!$C$7:$C$1259,MATCH(B200,Historical!$B$7:$B$1281,0))/INDEX(Historical!$D$7:$D$1257,MATCH(B200,Historical!$B$7:$B$1281,0))-1)*100)</f>
        <v>4.4705882352941373</v>
      </c>
      <c r="T200" s="673">
        <f>IF(INDEX(Historical!$F$7:$F$1250,MATCH(B200,Historical!$B$7:$B$1281,0))=0,"n/a",((INDEX(Historical!$C$7:$C$1259,MATCH(B200,Historical!$B$7:$B$1281,0))/INDEX(Historical!$F$7:$F$1250,MATCH(B200,Historical!$B$7:$B$1281,0)))^(1/3)-1)*100)</f>
        <v>6.0750740000032</v>
      </c>
      <c r="U200" s="673">
        <f>IF(INDEX(Historical!$H$7:$H$1250,MATCH(B200,Historical!$B$7:$B$1281,0))=0,"n/a",((INDEX(Historical!$C$7:$C$1259,MATCH(B200,Historical!$B$7:$B$1281,0))/INDEX(Historical!$H$7:$H$1250,MATCH(B200,Historical!$B$7:$B$1281,0)))^(1/5)-1)*100)</f>
        <v>5.4825962604936551</v>
      </c>
      <c r="V200" s="673">
        <f>IF(INDEX(Historical!$O$7:$O$1250,MATCH(B200,Historical!$B$7:$B$1281,0))=0,"n/a",((INDEX(Historical!$C$7:$C$1259,MATCH(B200,Historical!$B$7:$B$1281,0))/INDEX(Historical!$O$7:$O$1250,MATCH(B200,Historical!$B$7:$B$1281,0)))^(1/10)-1)*100)</f>
        <v>8.6320872237624755</v>
      </c>
      <c r="W200" s="674">
        <f t="shared" si="55"/>
        <v>0.63514143432206316</v>
      </c>
      <c r="X200" s="675" t="str">
        <f t="shared" si="56"/>
        <v>n/a</v>
      </c>
      <c r="Y200" s="842"/>
      <c r="Z200" s="624">
        <f t="shared" si="57"/>
        <v>414.28571428571422</v>
      </c>
      <c r="AA200" s="853">
        <f t="shared" si="58"/>
        <v>125.74999999999999</v>
      </c>
      <c r="AB200" s="854">
        <v>12</v>
      </c>
      <c r="AC200" s="833">
        <v>1.1200000000000001</v>
      </c>
      <c r="AD200" s="833">
        <v>4.07</v>
      </c>
      <c r="AE200" s="833">
        <v>9.85</v>
      </c>
      <c r="AF200" s="833">
        <v>2.36</v>
      </c>
      <c r="AG200" s="833">
        <v>1.6</v>
      </c>
      <c r="AH200" s="833">
        <v>-57.4</v>
      </c>
      <c r="AI200" s="833">
        <v>29.409999999999997</v>
      </c>
      <c r="AJ200" s="833">
        <v>-8.5</v>
      </c>
      <c r="AK200" s="833">
        <v>30.98</v>
      </c>
      <c r="AL200" s="845">
        <v>38440</v>
      </c>
      <c r="AM200" s="839">
        <v>0.2</v>
      </c>
      <c r="AN200" s="833">
        <v>0.79</v>
      </c>
      <c r="AO200" s="711">
        <f t="shared" si="59"/>
        <v>-116.97288513683664</v>
      </c>
      <c r="AP200" s="712">
        <f t="shared" si="60"/>
        <v>8.7771148631633515</v>
      </c>
      <c r="AQ200" s="855">
        <f t="shared" si="61"/>
        <v>263.1773365420504</v>
      </c>
      <c r="AR200" s="624">
        <f>INDEX(Historical!$C$7:$C$1259,MATCH(B200,Historical!$B$7:$B$1281,0))*IF(AH200="n/a",1.03,IF(AH200&lt;0,1.01,IF(AH200&gt;10,1.1,(1+AH200/100))))</f>
        <v>4.4844000000000008</v>
      </c>
      <c r="AS200" s="853">
        <f t="shared" si="62"/>
        <v>4.9328400000000014</v>
      </c>
      <c r="AT200" s="853">
        <f t="shared" si="51"/>
        <v>5.4261240000000024</v>
      </c>
      <c r="AU200" s="853">
        <f t="shared" si="51"/>
        <v>5.9687364000000027</v>
      </c>
      <c r="AV200" s="853">
        <f t="shared" si="51"/>
        <v>6.5656100400000037</v>
      </c>
      <c r="AW200" s="624">
        <f t="shared" si="63"/>
        <v>27.377710440000008</v>
      </c>
      <c r="AX200" s="719">
        <f t="shared" si="64"/>
        <v>19.438874211871632</v>
      </c>
      <c r="AY200" s="900">
        <v>0.08</v>
      </c>
      <c r="AZ200" s="839">
        <v>12.989999999999998</v>
      </c>
      <c r="BA200" s="839">
        <v>-14.899999999999999</v>
      </c>
      <c r="BB200" s="839">
        <v>1.22</v>
      </c>
      <c r="BC200" s="839">
        <v>-1.97</v>
      </c>
      <c r="BE200" s="597">
        <v>2005</v>
      </c>
      <c r="BF200" s="865">
        <f t="shared" si="65"/>
        <v>1</v>
      </c>
      <c r="BG200" s="849">
        <v>0.8</v>
      </c>
    </row>
    <row r="201" spans="1:59" ht="11.25" customHeight="1" x14ac:dyDescent="0.2">
      <c r="A201" s="831" t="s">
        <v>209</v>
      </c>
      <c r="B201" s="842" t="s">
        <v>210</v>
      </c>
      <c r="C201" s="898" t="s">
        <v>112</v>
      </c>
      <c r="D201" s="898" t="s">
        <v>211</v>
      </c>
      <c r="E201" s="705">
        <v>65</v>
      </c>
      <c r="F201" s="1153">
        <v>2</v>
      </c>
      <c r="G201" s="1150" t="s">
        <v>115</v>
      </c>
      <c r="H201" s="1150" t="s">
        <v>37</v>
      </c>
      <c r="I201" s="833">
        <v>137.13</v>
      </c>
      <c r="J201" s="624">
        <f t="shared" si="52"/>
        <v>1.4438853642528988</v>
      </c>
      <c r="K201" s="844">
        <v>0.495</v>
      </c>
      <c r="L201" s="854">
        <v>4</v>
      </c>
      <c r="M201" s="615">
        <f t="shared" si="53"/>
        <v>1.98</v>
      </c>
      <c r="N201" s="837" t="s">
        <v>148</v>
      </c>
      <c r="O201" s="706">
        <v>0.49</v>
      </c>
      <c r="P201" s="606">
        <v>44071</v>
      </c>
      <c r="Q201" s="606">
        <v>44089</v>
      </c>
      <c r="R201" s="615">
        <f t="shared" si="54"/>
        <v>1.020408163265307</v>
      </c>
      <c r="S201" s="673">
        <f>IF(INDEX(Historical!$D$7:$D$1257,MATCH(B201,Historical!$B$7:$B$1281,0))=0,"n/a",(INDEX(Historical!$C$7:$C$1259,MATCH(B201,Historical!$B$7:$B$1281,0))/INDEX(Historical!$D$7:$D$1257,MATCH(B201,Historical!$B$7:$B$1281,0))-1)*100)</f>
        <v>1.5463917525773141</v>
      </c>
      <c r="T201" s="673">
        <f>IF(INDEX(Historical!$F$7:$F$1250,MATCH(B201,Historical!$B$7:$B$1281,0))=0,"n/a",((INDEX(Historical!$C$7:$C$1259,MATCH(B201,Historical!$B$7:$B$1281,0))/INDEX(Historical!$F$7:$F$1250,MATCH(B201,Historical!$B$7:$B$1281,0)))^(1/3)-1)*100)</f>
        <v>2.6750554478553568</v>
      </c>
      <c r="U201" s="673">
        <f>IF(INDEX(Historical!$H$7:$H$1250,MATCH(B201,Historical!$B$7:$B$1281,0))=0,"n/a",((INDEX(Historical!$C$7:$C$1259,MATCH(B201,Historical!$B$7:$B$1281,0))/INDEX(Historical!$H$7:$H$1250,MATCH(B201,Historical!$B$7:$B$1281,0)))^(1/5)-1)*100)</f>
        <v>3.7348003959758458</v>
      </c>
      <c r="V201" s="673">
        <f>IF(INDEX(Historical!$O$7:$O$1250,MATCH(B201,Historical!$B$7:$B$1281,0))=0,"n/a",((INDEX(Historical!$C$7:$C$1259,MATCH(B201,Historical!$B$7:$B$1281,0))/INDEX(Historical!$O$7:$O$1250,MATCH(B201,Historical!$B$7:$B$1281,0)))^(1/10)-1)*100)</f>
        <v>8.2241034472165566</v>
      </c>
      <c r="W201" s="674">
        <f t="shared" si="55"/>
        <v>0.4541285770474941</v>
      </c>
      <c r="X201" s="675">
        <f t="shared" si="56"/>
        <v>0.79463838212252036</v>
      </c>
      <c r="Y201" s="843"/>
      <c r="Z201" s="624">
        <f t="shared" si="57"/>
        <v>42.127659574468083</v>
      </c>
      <c r="AA201" s="853">
        <f t="shared" si="58"/>
        <v>29.176595744680849</v>
      </c>
      <c r="AB201" s="854">
        <v>12</v>
      </c>
      <c r="AC201" s="833">
        <v>4.7</v>
      </c>
      <c r="AD201" s="833">
        <v>3.1</v>
      </c>
      <c r="AE201" s="833">
        <v>2.93</v>
      </c>
      <c r="AF201" s="833">
        <v>5.88</v>
      </c>
      <c r="AG201" s="833">
        <v>21.5</v>
      </c>
      <c r="AH201" s="833">
        <v>1.9</v>
      </c>
      <c r="AI201" s="833">
        <v>8.94</v>
      </c>
      <c r="AJ201" s="833">
        <v>4.7</v>
      </c>
      <c r="AK201" s="833">
        <v>9.51</v>
      </c>
      <c r="AL201" s="845">
        <v>19590</v>
      </c>
      <c r="AM201" s="839">
        <v>0.5</v>
      </c>
      <c r="AN201" s="833">
        <v>0.92</v>
      </c>
      <c r="AO201" s="711">
        <f t="shared" si="59"/>
        <v>-23.997909984452104</v>
      </c>
      <c r="AP201" s="712">
        <f t="shared" si="60"/>
        <v>5.1786857602287446</v>
      </c>
      <c r="AQ201" s="855">
        <f t="shared" si="61"/>
        <v>176.13071218675759</v>
      </c>
      <c r="AR201" s="624">
        <f>INDEX(Historical!$C$7:$C$1259,MATCH(B201,Historical!$B$7:$B$1281,0))*IF(AH201="n/a",1.03,IF(AH201&lt;0,1.01,IF(AH201&gt;10,1.1,(1+AH201/100))))</f>
        <v>2.0074299999999998</v>
      </c>
      <c r="AS201" s="853">
        <f t="shared" si="62"/>
        <v>2.1868942419999997</v>
      </c>
      <c r="AT201" s="853">
        <f t="shared" si="51"/>
        <v>2.3948678844141997</v>
      </c>
      <c r="AU201" s="853">
        <f t="shared" si="51"/>
        <v>2.6226198202219901</v>
      </c>
      <c r="AV201" s="853">
        <f t="shared" si="51"/>
        <v>2.8720309651251013</v>
      </c>
      <c r="AW201" s="624">
        <f t="shared" si="63"/>
        <v>12.083842911761291</v>
      </c>
      <c r="AX201" s="719">
        <f t="shared" si="64"/>
        <v>8.8119615778905356</v>
      </c>
      <c r="AY201" s="900">
        <v>1.36</v>
      </c>
      <c r="AZ201" s="839">
        <v>78.48</v>
      </c>
      <c r="BA201" s="839">
        <v>-2.17</v>
      </c>
      <c r="BB201" s="839">
        <v>7.84</v>
      </c>
      <c r="BC201" s="839">
        <v>18.079999999999998</v>
      </c>
      <c r="BE201" s="597">
        <v>1956</v>
      </c>
      <c r="BF201" s="865">
        <f t="shared" si="65"/>
        <v>8</v>
      </c>
      <c r="BG201" s="849">
        <v>7.6</v>
      </c>
    </row>
    <row r="202" spans="1:59" ht="11.25" customHeight="1" x14ac:dyDescent="0.2">
      <c r="A202" s="847" t="s">
        <v>894</v>
      </c>
      <c r="B202" s="842" t="s">
        <v>895</v>
      </c>
      <c r="C202" s="898" t="s">
        <v>4126</v>
      </c>
      <c r="D202" s="898" t="s">
        <v>4259</v>
      </c>
      <c r="E202" s="705">
        <v>10</v>
      </c>
      <c r="F202" s="1153">
        <v>461</v>
      </c>
      <c r="G202" s="1095" t="s">
        <v>106</v>
      </c>
      <c r="H202" s="1095" t="s">
        <v>106</v>
      </c>
      <c r="I202" s="841">
        <v>70.150000000000006</v>
      </c>
      <c r="J202" s="624">
        <f t="shared" si="52"/>
        <v>2.0527441197434064</v>
      </c>
      <c r="K202" s="844">
        <v>0.36</v>
      </c>
      <c r="L202" s="854">
        <v>4</v>
      </c>
      <c r="M202" s="615">
        <f t="shared" si="53"/>
        <v>1.44</v>
      </c>
      <c r="N202" s="837" t="s">
        <v>455</v>
      </c>
      <c r="O202" s="706">
        <v>0.32750000000000001</v>
      </c>
      <c r="P202" s="606">
        <v>44285</v>
      </c>
      <c r="Q202" s="606">
        <v>44309</v>
      </c>
      <c r="R202" s="615">
        <f t="shared" si="54"/>
        <v>9.9236641221373958</v>
      </c>
      <c r="S202" s="673">
        <f>IF(INDEX(Historical!$D$7:$D$1257,MATCH(B202,Historical!$B$7:$B$1281,0))=0,"n/a",(INDEX(Historical!$C$7:$C$1259,MATCH(B202,Historical!$B$7:$B$1281,0))/INDEX(Historical!$D$7:$D$1257,MATCH(B202,Historical!$B$7:$B$1281,0))-1)*100)</f>
        <v>18.552036199095024</v>
      </c>
      <c r="T202" s="673">
        <f>IF(INDEX(Historical!$F$7:$F$1250,MATCH(B202,Historical!$B$7:$B$1281,0))=0,"n/a",((INDEX(Historical!$C$7:$C$1259,MATCH(B202,Historical!$B$7:$B$1281,0))/INDEX(Historical!$F$7:$F$1250,MATCH(B202,Historical!$B$7:$B$1281,0)))^(1/3)-1)*100)</f>
        <v>15.283829286653305</v>
      </c>
      <c r="U202" s="673">
        <f>IF(INDEX(Historical!$H$7:$H$1250,MATCH(B202,Historical!$B$7:$B$1281,0))=0,"n/a",((INDEX(Historical!$C$7:$C$1259,MATCH(B202,Historical!$B$7:$B$1281,0))/INDEX(Historical!$H$7:$H$1250,MATCH(B202,Historical!$B$7:$B$1281,0)))^(1/5)-1)*100)</f>
        <v>14.522265327184547</v>
      </c>
      <c r="V202" s="673" t="str">
        <f>IF(INDEX(Historical!$O$7:$O$1250,MATCH(B202,Historical!$B$7:$B$1281,0))=0,"n/a",((INDEX(Historical!$C$7:$C$1259,MATCH(B202,Historical!$B$7:$B$1281,0))/INDEX(Historical!$O$7:$O$1250,MATCH(B202,Historical!$B$7:$B$1281,0)))^(1/10)-1)*100)</f>
        <v>n/a</v>
      </c>
      <c r="W202" s="674" t="str">
        <f t="shared" si="55"/>
        <v>n/a</v>
      </c>
      <c r="X202" s="675">
        <f t="shared" si="56"/>
        <v>2.689308393923064</v>
      </c>
      <c r="Y202" s="636" t="s">
        <v>896</v>
      </c>
      <c r="Z202" s="624">
        <f t="shared" si="57"/>
        <v>28.07017543859649</v>
      </c>
      <c r="AA202" s="853">
        <f t="shared" si="58"/>
        <v>13.674463937621834</v>
      </c>
      <c r="AB202" s="854">
        <v>9</v>
      </c>
      <c r="AC202" s="833">
        <v>5.13</v>
      </c>
      <c r="AD202" s="833">
        <v>2.58</v>
      </c>
      <c r="AE202" s="833">
        <v>2.41</v>
      </c>
      <c r="AF202" s="833">
        <v>2.7</v>
      </c>
      <c r="AG202" s="833">
        <v>18.5</v>
      </c>
      <c r="AH202" s="833">
        <v>6.8000000000000007</v>
      </c>
      <c r="AI202" s="833">
        <v>7.84</v>
      </c>
      <c r="AJ202" s="833">
        <v>5.4</v>
      </c>
      <c r="AK202" s="833">
        <v>6</v>
      </c>
      <c r="AL202" s="845">
        <v>10160</v>
      </c>
      <c r="AM202" s="839">
        <v>4.8</v>
      </c>
      <c r="AN202" s="833">
        <v>0.19</v>
      </c>
      <c r="AO202" s="711">
        <f t="shared" si="59"/>
        <v>2.9005455093061201</v>
      </c>
      <c r="AP202" s="712">
        <f t="shared" si="60"/>
        <v>16.575009446927954</v>
      </c>
      <c r="AQ202" s="855">
        <f t="shared" si="61"/>
        <v>28.09901141361788</v>
      </c>
      <c r="AR202" s="624">
        <f>INDEX(Historical!$C$7:$C$1259,MATCH(B202,Historical!$B$7:$B$1281,0))*IF(AH202="n/a",1.03,IF(AH202&lt;0,1.01,IF(AH202&gt;10,1.1,(1+AH202/100))))</f>
        <v>1.3990800000000001</v>
      </c>
      <c r="AS202" s="853">
        <f t="shared" si="62"/>
        <v>1.5087678720000002</v>
      </c>
      <c r="AT202" s="853">
        <f t="shared" si="51"/>
        <v>1.5992939443200003</v>
      </c>
      <c r="AU202" s="853">
        <f t="shared" si="51"/>
        <v>1.6952515809792004</v>
      </c>
      <c r="AV202" s="853">
        <f t="shared" si="51"/>
        <v>1.7969666758379526</v>
      </c>
      <c r="AW202" s="624">
        <f t="shared" si="63"/>
        <v>7.9993600731371544</v>
      </c>
      <c r="AX202" s="719">
        <f t="shared" si="64"/>
        <v>11.403221772112834</v>
      </c>
      <c r="AY202" s="900">
        <v>0.8</v>
      </c>
      <c r="AZ202" s="839">
        <v>35.9</v>
      </c>
      <c r="BA202" s="839">
        <v>-14.85</v>
      </c>
      <c r="BB202" s="839">
        <v>-8.6199999999999992</v>
      </c>
      <c r="BC202" s="839">
        <v>6.9599999999999991</v>
      </c>
      <c r="BE202" s="597">
        <v>2012</v>
      </c>
      <c r="BF202" s="865">
        <f t="shared" si="65"/>
        <v>0</v>
      </c>
      <c r="BG202" s="849">
        <v>10.6</v>
      </c>
    </row>
    <row r="203" spans="1:59" ht="11.25" customHeight="1" x14ac:dyDescent="0.2">
      <c r="A203" s="838" t="s">
        <v>1112</v>
      </c>
      <c r="B203" s="842" t="s">
        <v>1113</v>
      </c>
      <c r="C203" s="898" t="s">
        <v>245</v>
      </c>
      <c r="D203" s="898" t="s">
        <v>4286</v>
      </c>
      <c r="E203" s="705">
        <v>9</v>
      </c>
      <c r="F203" s="1153">
        <v>532</v>
      </c>
      <c r="G203" s="1150" t="s">
        <v>115</v>
      </c>
      <c r="H203" s="1150" t="s">
        <v>115</v>
      </c>
      <c r="I203" s="841">
        <v>367.79</v>
      </c>
      <c r="J203" s="624">
        <f t="shared" si="52"/>
        <v>1.0223225210038336</v>
      </c>
      <c r="K203" s="844">
        <v>0.94</v>
      </c>
      <c r="L203" s="854">
        <v>4</v>
      </c>
      <c r="M203" s="615">
        <f t="shared" si="53"/>
        <v>3.76</v>
      </c>
      <c r="N203" s="837" t="s">
        <v>318</v>
      </c>
      <c r="O203" s="706">
        <v>0.78</v>
      </c>
      <c r="P203" s="606">
        <v>44267</v>
      </c>
      <c r="Q203" s="606">
        <v>44285</v>
      </c>
      <c r="R203" s="615">
        <f t="shared" si="54"/>
        <v>20.5128205128205</v>
      </c>
      <c r="S203" s="673">
        <f>IF(INDEX(Historical!$D$7:$D$1257,MATCH(B203,Historical!$B$7:$B$1281,0))=0,"n/a",(INDEX(Historical!$C$7:$C$1259,MATCH(B203,Historical!$B$7:$B$1281,0))/INDEX(Historical!$D$7:$D$1257,MATCH(B203,Historical!$B$7:$B$1281,0))-1)*100)</f>
        <v>19.999999999999996</v>
      </c>
      <c r="T203" s="673">
        <f>IF(INDEX(Historical!$F$7:$F$1250,MATCH(B203,Historical!$B$7:$B$1281,0))=0,"n/a",((INDEX(Historical!$C$7:$C$1259,MATCH(B203,Historical!$B$7:$B$1281,0))/INDEX(Historical!$F$7:$F$1250,MATCH(B203,Historical!$B$7:$B$1281,0)))^(1/3)-1)*100)</f>
        <v>19.246486106434201</v>
      </c>
      <c r="U203" s="673">
        <f>IF(INDEX(Historical!$H$7:$H$1250,MATCH(B203,Historical!$B$7:$B$1281,0))=0,"n/a",((INDEX(Historical!$C$7:$C$1259,MATCH(B203,Historical!$B$7:$B$1281,0))/INDEX(Historical!$H$7:$H$1250,MATCH(B203,Historical!$B$7:$B$1281,0)))^(1/5)-1)*100)</f>
        <v>20.26702877915536</v>
      </c>
      <c r="V203" s="673" t="str">
        <f>IF(INDEX(Historical!$O$7:$O$1250,MATCH(B203,Historical!$B$7:$B$1281,0))=0,"n/a",((INDEX(Historical!$C$7:$C$1259,MATCH(B203,Historical!$B$7:$B$1281,0))/INDEX(Historical!$O$7:$O$1250,MATCH(B203,Historical!$B$7:$B$1281,0)))^(1/10)-1)*100)</f>
        <v>n/a</v>
      </c>
      <c r="W203" s="674" t="str">
        <f t="shared" si="55"/>
        <v>n/a</v>
      </c>
      <c r="X203" s="675">
        <f t="shared" si="56"/>
        <v>0.69886306135018494</v>
      </c>
      <c r="Y203" s="634"/>
      <c r="Z203" s="624">
        <f t="shared" si="57"/>
        <v>30.322580645161288</v>
      </c>
      <c r="AA203" s="853">
        <f t="shared" si="58"/>
        <v>29.660483870967742</v>
      </c>
      <c r="AB203" s="854">
        <v>12</v>
      </c>
      <c r="AC203" s="833">
        <v>12.4</v>
      </c>
      <c r="AD203" s="833">
        <v>2.73</v>
      </c>
      <c r="AE203" s="833">
        <v>3.43</v>
      </c>
      <c r="AF203" s="833" t="s">
        <v>136</v>
      </c>
      <c r="AG203" s="833">
        <v>-14.899999999999999</v>
      </c>
      <c r="AH203" s="833">
        <v>29.7</v>
      </c>
      <c r="AI203" s="833">
        <v>15.160000000000002</v>
      </c>
      <c r="AJ203" s="833">
        <v>28.999999999999996</v>
      </c>
      <c r="AK203" s="833">
        <v>10.879999999999999</v>
      </c>
      <c r="AL203" s="845">
        <v>14120</v>
      </c>
      <c r="AM203" s="839">
        <v>0.3</v>
      </c>
      <c r="AN203" s="833" t="s">
        <v>136</v>
      </c>
      <c r="AO203" s="711">
        <f t="shared" si="59"/>
        <v>-8.3711325708085482</v>
      </c>
      <c r="AP203" s="712">
        <f t="shared" si="60"/>
        <v>21.289351300159193</v>
      </c>
      <c r="AQ203" s="855" t="str">
        <f t="shared" si="61"/>
        <v>n/a</v>
      </c>
      <c r="AR203" s="624">
        <f>INDEX(Historical!$C$7:$C$1259,MATCH(B203,Historical!$B$7:$B$1281,0))*IF(AH203="n/a",1.03,IF(AH203&lt;0,1.01,IF(AH203&gt;10,1.1,(1+AH203/100))))</f>
        <v>3.4320000000000004</v>
      </c>
      <c r="AS203" s="853">
        <f t="shared" si="62"/>
        <v>3.7752000000000008</v>
      </c>
      <c r="AT203" s="853">
        <f t="shared" si="51"/>
        <v>4.1527200000000013</v>
      </c>
      <c r="AU203" s="853">
        <f t="shared" si="51"/>
        <v>4.5679920000000021</v>
      </c>
      <c r="AV203" s="853">
        <f t="shared" si="51"/>
        <v>5.0247912000000028</v>
      </c>
      <c r="AW203" s="624">
        <f t="shared" si="63"/>
        <v>20.952703200000009</v>
      </c>
      <c r="AX203" s="719">
        <f t="shared" si="64"/>
        <v>5.6969203077843353</v>
      </c>
      <c r="AY203" s="900">
        <v>0.45</v>
      </c>
      <c r="AZ203" s="839">
        <v>18.509999999999998</v>
      </c>
      <c r="BA203" s="839">
        <v>-15.559999999999999</v>
      </c>
      <c r="BB203" s="839">
        <v>0.38999999999999996</v>
      </c>
      <c r="BC203" s="839">
        <v>-4.82</v>
      </c>
      <c r="BE203" s="597">
        <v>2013</v>
      </c>
      <c r="BF203" s="865">
        <f t="shared" si="65"/>
        <v>0</v>
      </c>
      <c r="BG203" s="849">
        <v>31.900000000000002</v>
      </c>
    </row>
    <row r="204" spans="1:59" s="744" customFormat="1" ht="11.25" customHeight="1" x14ac:dyDescent="0.2">
      <c r="A204" s="895" t="s">
        <v>4441</v>
      </c>
      <c r="B204" s="751" t="s">
        <v>4420</v>
      </c>
      <c r="C204" s="898" t="s">
        <v>4253</v>
      </c>
      <c r="D204" s="898" t="s">
        <v>4254</v>
      </c>
      <c r="E204" s="727">
        <v>6</v>
      </c>
      <c r="F204" s="1153">
        <v>689</v>
      </c>
      <c r="G204" s="1152" t="s">
        <v>106</v>
      </c>
      <c r="H204" s="1152" t="s">
        <v>106</v>
      </c>
      <c r="I204" s="728">
        <v>41.93</v>
      </c>
      <c r="J204" s="729">
        <f t="shared" si="52"/>
        <v>2.4326258049129503</v>
      </c>
      <c r="K204" s="730">
        <v>0.255</v>
      </c>
      <c r="L204" s="731">
        <v>4</v>
      </c>
      <c r="M204" s="732">
        <f t="shared" si="53"/>
        <v>1.02</v>
      </c>
      <c r="N204" s="733" t="s">
        <v>515</v>
      </c>
      <c r="O204" s="734">
        <v>0.23499999999999999</v>
      </c>
      <c r="P204" s="1122">
        <v>44148</v>
      </c>
      <c r="Q204" s="1122">
        <v>44165</v>
      </c>
      <c r="R204" s="732">
        <f t="shared" si="54"/>
        <v>8.5106382978723492</v>
      </c>
      <c r="S204" s="673">
        <f>IF(INDEX(Historical!$D$7:$D$1257,MATCH(B204,Historical!$B$7:$B$1281,0))=0,"n/a",(INDEX(Historical!$C$7:$C$1259,MATCH(B204,Historical!$B$7:$B$1281,0))/INDEX(Historical!$D$7:$D$1257,MATCH(B204,Historical!$B$7:$B$1281,0))-1)*100)</f>
        <v>9.0909090909090828</v>
      </c>
      <c r="T204" s="673">
        <f>IF(INDEX(Historical!$F$7:$F$1250,MATCH(B204,Historical!$B$7:$B$1281,0))=0,"n/a",((INDEX(Historical!$C$7:$C$1259,MATCH(B204,Historical!$B$7:$B$1281,0))/INDEX(Historical!$F$7:$F$1250,MATCH(B204,Historical!$B$7:$B$1281,0)))^(1/3)-1)*100)</f>
        <v>7.6283880644613333</v>
      </c>
      <c r="U204" s="673">
        <f>IF(INDEX(Historical!$H$7:$H$1250,MATCH(B204,Historical!$B$7:$B$1281,0))=0,"n/a",((INDEX(Historical!$C$7:$C$1259,MATCH(B204,Historical!$B$7:$B$1281,0))/INDEX(Historical!$H$7:$H$1250,MATCH(B204,Historical!$B$7:$B$1281,0)))^(1/5)-1)*100)</f>
        <v>6.8278353688437932</v>
      </c>
      <c r="V204" s="673">
        <f>IF(INDEX(Historical!$O$7:$O$1250,MATCH(B204,Historical!$B$7:$B$1281,0))=0,"n/a",((INDEX(Historical!$C$7:$C$1259,MATCH(B204,Historical!$B$7:$B$1281,0))/INDEX(Historical!$O$7:$O$1250,MATCH(B204,Historical!$B$7:$B$1281,0)))^(1/10)-1)*100)</f>
        <v>3.5085517211504103</v>
      </c>
      <c r="W204" s="674">
        <f t="shared" si="55"/>
        <v>1.9460552135184233</v>
      </c>
      <c r="X204" s="675">
        <f t="shared" si="56"/>
        <v>0.80327474927574039</v>
      </c>
      <c r="Y204" s="745"/>
      <c r="Z204" s="729">
        <f t="shared" si="57"/>
        <v>127.49999999999999</v>
      </c>
      <c r="AA204" s="736">
        <f t="shared" si="58"/>
        <v>52.412499999999994</v>
      </c>
      <c r="AB204" s="731">
        <v>12</v>
      </c>
      <c r="AC204" s="737">
        <v>0.8</v>
      </c>
      <c r="AD204" s="737">
        <v>8.84</v>
      </c>
      <c r="AE204" s="737">
        <v>15.68</v>
      </c>
      <c r="AF204" s="737">
        <v>3.06</v>
      </c>
      <c r="AG204" s="737">
        <v>5.8999999999999995</v>
      </c>
      <c r="AH204" s="737">
        <v>-31.6</v>
      </c>
      <c r="AI204" s="737">
        <v>12.32</v>
      </c>
      <c r="AJ204" s="737">
        <v>8.5</v>
      </c>
      <c r="AK204" s="737">
        <v>6</v>
      </c>
      <c r="AL204" s="738">
        <v>15570</v>
      </c>
      <c r="AM204" s="739">
        <v>0.1</v>
      </c>
      <c r="AN204" s="737">
        <v>0.66</v>
      </c>
      <c r="AO204" s="740">
        <f t="shared" si="59"/>
        <v>-43.152038826243249</v>
      </c>
      <c r="AP204" s="741">
        <f t="shared" si="60"/>
        <v>9.2604611737567435</v>
      </c>
      <c r="AQ204" s="742">
        <f t="shared" si="61"/>
        <v>166.98501830627129</v>
      </c>
      <c r="AR204" s="624">
        <f>INDEX(Historical!$C$7:$C$1259,MATCH(B204,Historical!$B$7:$B$1281,0))*IF(AH204="n/a",1.03,IF(AH204&lt;0,1.01,IF(AH204&gt;10,1.1,(1+AH204/100))))</f>
        <v>0.96960000000000002</v>
      </c>
      <c r="AS204" s="736">
        <f t="shared" si="62"/>
        <v>1.0665600000000002</v>
      </c>
      <c r="AT204" s="736">
        <f t="shared" si="51"/>
        <v>1.1305536000000003</v>
      </c>
      <c r="AU204" s="736">
        <f t="shared" si="51"/>
        <v>1.1983868160000004</v>
      </c>
      <c r="AV204" s="736">
        <f t="shared" si="51"/>
        <v>1.2702900249600004</v>
      </c>
      <c r="AW204" s="729">
        <f t="shared" si="63"/>
        <v>5.6353904409600011</v>
      </c>
      <c r="AX204" s="743">
        <f t="shared" si="64"/>
        <v>13.439996281803007</v>
      </c>
      <c r="AY204" s="901">
        <v>0.5</v>
      </c>
      <c r="AZ204" s="739">
        <v>46.050000000000004</v>
      </c>
      <c r="BA204" s="739">
        <v>-3.5000000000000004</v>
      </c>
      <c r="BB204" s="739">
        <v>3.11</v>
      </c>
      <c r="BC204" s="739">
        <v>8.18</v>
      </c>
      <c r="BD204" s="875"/>
      <c r="BE204" s="597">
        <v>2015</v>
      </c>
      <c r="BF204" s="865">
        <f t="shared" si="65"/>
        <v>0</v>
      </c>
      <c r="BG204" s="793">
        <v>3.4000000000000004</v>
      </c>
    </row>
    <row r="205" spans="1:59" ht="11.25" customHeight="1" x14ac:dyDescent="0.2">
      <c r="A205" s="831" t="s">
        <v>1120</v>
      </c>
      <c r="B205" s="842" t="s">
        <v>1121</v>
      </c>
      <c r="C205" s="898" t="s">
        <v>131</v>
      </c>
      <c r="D205" s="898" t="s">
        <v>4262</v>
      </c>
      <c r="E205" s="705">
        <v>12</v>
      </c>
      <c r="F205" s="1153">
        <v>287</v>
      </c>
      <c r="G205" s="1118" t="s">
        <v>115</v>
      </c>
      <c r="H205" s="1118" t="s">
        <v>115</v>
      </c>
      <c r="I205" s="841">
        <v>133.13999999999999</v>
      </c>
      <c r="J205" s="624">
        <f t="shared" si="52"/>
        <v>3.2597266035751846</v>
      </c>
      <c r="K205" s="844">
        <v>1.085</v>
      </c>
      <c r="L205" s="854">
        <v>4</v>
      </c>
      <c r="M205" s="615">
        <f t="shared" si="53"/>
        <v>4.34</v>
      </c>
      <c r="N205" s="837" t="s">
        <v>488</v>
      </c>
      <c r="O205" s="706">
        <v>1.0125</v>
      </c>
      <c r="P205" s="606">
        <v>44183</v>
      </c>
      <c r="Q205" s="606">
        <v>44211</v>
      </c>
      <c r="R205" s="615">
        <f t="shared" si="54"/>
        <v>7.1604938271604954</v>
      </c>
      <c r="S205" s="673">
        <f>IF(INDEX(Historical!$D$7:$D$1257,MATCH(B205,Historical!$B$7:$B$1281,0))=0,"n/a",(INDEX(Historical!$C$7:$C$1259,MATCH(B205,Historical!$B$7:$B$1281,0))/INDEX(Historical!$D$7:$D$1257,MATCH(B205,Historical!$B$7:$B$1281,0))-1)*100)</f>
        <v>7.1428571428571397</v>
      </c>
      <c r="T205" s="673">
        <f>IF(INDEX(Historical!$F$7:$F$1250,MATCH(B205,Historical!$B$7:$B$1281,0))=0,"n/a",((INDEX(Historical!$C$7:$C$1259,MATCH(B205,Historical!$B$7:$B$1281,0))/INDEX(Historical!$F$7:$F$1250,MATCH(B205,Historical!$B$7:$B$1281,0)))^(1/3)-1)*100)</f>
        <v>7.0648783255412351</v>
      </c>
      <c r="U205" s="673">
        <f>IF(INDEX(Historical!$H$7:$H$1250,MATCH(B205,Historical!$B$7:$B$1281,0))=0,"n/a",((INDEX(Historical!$C$7:$C$1259,MATCH(B205,Historical!$B$7:$B$1281,0))/INDEX(Historical!$H$7:$H$1250,MATCH(B205,Historical!$B$7:$B$1281,0)))^(1/5)-1)*100)</f>
        <v>7.6612451642977364</v>
      </c>
      <c r="V205" s="673">
        <f>IF(INDEX(Historical!$O$7:$O$1250,MATCH(B205,Historical!$B$7:$B$1281,0))=0,"n/a",((INDEX(Historical!$C$7:$C$1259,MATCH(B205,Historical!$B$7:$B$1281,0))/INDEX(Historical!$O$7:$O$1250,MATCH(B205,Historical!$B$7:$B$1281,0)))^(1/10)-1)*100)</f>
        <v>6.5372926822285793</v>
      </c>
      <c r="W205" s="674">
        <f t="shared" si="55"/>
        <v>1.1719293500694234</v>
      </c>
      <c r="X205" s="675">
        <f t="shared" si="56"/>
        <v>0.65480727899980651</v>
      </c>
      <c r="Y205" s="634"/>
      <c r="Z205" s="624">
        <f t="shared" si="57"/>
        <v>61.386138613861384</v>
      </c>
      <c r="AA205" s="853">
        <f t="shared" si="58"/>
        <v>18.831683168316829</v>
      </c>
      <c r="AB205" s="854">
        <v>12</v>
      </c>
      <c r="AC205" s="833">
        <v>7.07</v>
      </c>
      <c r="AD205" s="833">
        <v>3.13</v>
      </c>
      <c r="AE205" s="833">
        <v>2.12</v>
      </c>
      <c r="AF205" s="833">
        <v>2.11</v>
      </c>
      <c r="AG205" s="833">
        <v>11.3</v>
      </c>
      <c r="AH205" s="833">
        <v>12.2</v>
      </c>
      <c r="AI205" s="833">
        <v>0.98</v>
      </c>
      <c r="AJ205" s="833">
        <v>11.700000000000001</v>
      </c>
      <c r="AK205" s="833">
        <v>6.05</v>
      </c>
      <c r="AL205" s="845">
        <v>25770</v>
      </c>
      <c r="AM205" s="839">
        <v>0.3</v>
      </c>
      <c r="AN205" s="833">
        <v>1.57</v>
      </c>
      <c r="AO205" s="711">
        <f t="shared" si="59"/>
        <v>-7.9107114004439083</v>
      </c>
      <c r="AP205" s="712">
        <f t="shared" si="60"/>
        <v>10.920971767872921</v>
      </c>
      <c r="AQ205" s="855">
        <f t="shared" si="61"/>
        <v>32.890684374034798</v>
      </c>
      <c r="AR205" s="624">
        <f>INDEX(Historical!$C$7:$C$1259,MATCH(B205,Historical!$B$7:$B$1281,0))*IF(AH205="n/a",1.03,IF(AH205&lt;0,1.01,IF(AH205&gt;10,1.1,(1+AH205/100))))</f>
        <v>4.4550000000000001</v>
      </c>
      <c r="AS205" s="853">
        <f t="shared" si="62"/>
        <v>4.498659</v>
      </c>
      <c r="AT205" s="853">
        <f t="shared" si="51"/>
        <v>4.7708278694999997</v>
      </c>
      <c r="AU205" s="853">
        <f t="shared" si="51"/>
        <v>5.0594629556047499</v>
      </c>
      <c r="AV205" s="853">
        <f t="shared" si="51"/>
        <v>5.3655604644188371</v>
      </c>
      <c r="AW205" s="624">
        <f t="shared" si="63"/>
        <v>24.149510289523587</v>
      </c>
      <c r="AX205" s="719">
        <f t="shared" si="64"/>
        <v>18.138433445638867</v>
      </c>
      <c r="AY205" s="900">
        <v>0.61</v>
      </c>
      <c r="AZ205" s="839">
        <v>55.66</v>
      </c>
      <c r="BA205" s="839">
        <v>-1.81</v>
      </c>
      <c r="BB205" s="839">
        <v>7.5399999999999991</v>
      </c>
      <c r="BC205" s="839">
        <v>11.219999999999999</v>
      </c>
      <c r="BE205" s="597">
        <v>2010</v>
      </c>
      <c r="BF205" s="865">
        <f t="shared" si="65"/>
        <v>0</v>
      </c>
      <c r="BG205" s="849">
        <v>3.1</v>
      </c>
    </row>
    <row r="206" spans="1:59" ht="11.25" customHeight="1" x14ac:dyDescent="0.2">
      <c r="A206" s="838" t="s">
        <v>543</v>
      </c>
      <c r="B206" s="842" t="s">
        <v>544</v>
      </c>
      <c r="C206" s="898" t="s">
        <v>131</v>
      </c>
      <c r="D206" s="898" t="s">
        <v>4263</v>
      </c>
      <c r="E206" s="705">
        <v>16</v>
      </c>
      <c r="F206" s="1153">
        <v>238</v>
      </c>
      <c r="G206" s="1124" t="s">
        <v>37</v>
      </c>
      <c r="H206" s="1124" t="s">
        <v>37</v>
      </c>
      <c r="I206" s="841">
        <v>96.53</v>
      </c>
      <c r="J206" s="624">
        <f t="shared" si="52"/>
        <v>3.9987568631513515</v>
      </c>
      <c r="K206" s="844">
        <v>0.96499999999999997</v>
      </c>
      <c r="L206" s="854">
        <v>4</v>
      </c>
      <c r="M206" s="615">
        <f t="shared" si="53"/>
        <v>3.86</v>
      </c>
      <c r="N206" s="837" t="s">
        <v>377</v>
      </c>
      <c r="O206" s="706">
        <v>0.94499999999999995</v>
      </c>
      <c r="P206" s="606">
        <v>44056</v>
      </c>
      <c r="Q206" s="606">
        <v>44090</v>
      </c>
      <c r="R206" s="615">
        <f t="shared" si="54"/>
        <v>2.1164021164021185</v>
      </c>
      <c r="S206" s="673">
        <f>IF(INDEX(Historical!$D$7:$D$1257,MATCH(B206,Historical!$B$7:$B$1281,0))=0,"n/a",(INDEX(Historical!$C$7:$C$1259,MATCH(B206,Historical!$B$7:$B$1281,0))/INDEX(Historical!$D$7:$D$1257,MATCH(B206,Historical!$B$7:$B$1281,0))-1)*100)</f>
        <v>2.0026702269692942</v>
      </c>
      <c r="T206" s="673">
        <f>IF(INDEX(Historical!$F$7:$F$1250,MATCH(B206,Historical!$B$7:$B$1281,0))=0,"n/a",((INDEX(Historical!$C$7:$C$1259,MATCH(B206,Historical!$B$7:$B$1281,0))/INDEX(Historical!$F$7:$F$1250,MATCH(B206,Historical!$B$7:$B$1281,0)))^(1/3)-1)*100)</f>
        <v>3.0574309409421518</v>
      </c>
      <c r="U206" s="673">
        <f>IF(INDEX(Historical!$H$7:$H$1250,MATCH(B206,Historical!$B$7:$B$1281,0))=0,"n/a",((INDEX(Historical!$C$7:$C$1259,MATCH(B206,Historical!$B$7:$B$1281,0))/INDEX(Historical!$H$7:$H$1250,MATCH(B206,Historical!$B$7:$B$1281,0)))^(1/5)-1)*100)</f>
        <v>3.348379321741346</v>
      </c>
      <c r="V206" s="673">
        <f>IF(INDEX(Historical!$O$7:$O$1250,MATCH(B206,Historical!$B$7:$B$1281,0))=0,"n/a",((INDEX(Historical!$C$7:$C$1259,MATCH(B206,Historical!$B$7:$B$1281,0))/INDEX(Historical!$O$7:$O$1250,MATCH(B206,Historical!$B$7:$B$1281,0)))^(1/10)-1)*100)</f>
        <v>2.7583299467388356</v>
      </c>
      <c r="W206" s="674">
        <f t="shared" si="55"/>
        <v>1.2139154439084141</v>
      </c>
      <c r="X206" s="675" t="str">
        <f t="shared" si="56"/>
        <v>n/a</v>
      </c>
      <c r="Y206" s="641"/>
      <c r="Z206" s="624">
        <f t="shared" si="57"/>
        <v>224.41860465116278</v>
      </c>
      <c r="AA206" s="853">
        <f t="shared" si="58"/>
        <v>56.122093023255815</v>
      </c>
      <c r="AB206" s="854">
        <v>12</v>
      </c>
      <c r="AC206" s="833">
        <v>1.72</v>
      </c>
      <c r="AD206" s="833">
        <v>11.22</v>
      </c>
      <c r="AE206" s="833">
        <v>3.09</v>
      </c>
      <c r="AF206" s="833">
        <v>1.55</v>
      </c>
      <c r="AG206" s="833">
        <v>2.8000000000000003</v>
      </c>
      <c r="AH206" s="833">
        <v>-66.400000000000006</v>
      </c>
      <c r="AI206" s="833">
        <v>5.0299999999999994</v>
      </c>
      <c r="AJ206" s="833">
        <v>-14.799999999999999</v>
      </c>
      <c r="AK206" s="833">
        <v>4.99</v>
      </c>
      <c r="AL206" s="845">
        <v>73800</v>
      </c>
      <c r="AM206" s="839">
        <v>0.1</v>
      </c>
      <c r="AN206" s="833">
        <v>1.36</v>
      </c>
      <c r="AO206" s="711">
        <f t="shared" si="59"/>
        <v>-48.774956838363117</v>
      </c>
      <c r="AP206" s="712">
        <f t="shared" si="60"/>
        <v>7.3471361848926975</v>
      </c>
      <c r="AQ206" s="855">
        <f t="shared" si="61"/>
        <v>96.62626046616856</v>
      </c>
      <c r="AR206" s="624">
        <f>INDEX(Historical!$C$7:$C$1259,MATCH(B206,Historical!$B$7:$B$1281,0))*IF(AH206="n/a",1.03,IF(AH206&lt;0,1.01,IF(AH206&gt;10,1.1,(1+AH206/100))))</f>
        <v>3.8582000000000001</v>
      </c>
      <c r="AS206" s="853">
        <f t="shared" si="62"/>
        <v>4.0522674600000004</v>
      </c>
      <c r="AT206" s="853">
        <f t="shared" si="51"/>
        <v>4.254475606254001</v>
      </c>
      <c r="AU206" s="853">
        <f t="shared" si="51"/>
        <v>4.4667739390060763</v>
      </c>
      <c r="AV206" s="853">
        <f t="shared" si="51"/>
        <v>4.6896659585624798</v>
      </c>
      <c r="AW206" s="624">
        <f t="shared" si="63"/>
        <v>21.321382963822558</v>
      </c>
      <c r="AX206" s="719">
        <f t="shared" si="64"/>
        <v>22.087830688721183</v>
      </c>
      <c r="AY206" s="900">
        <v>0.22</v>
      </c>
      <c r="AZ206" s="839">
        <v>27.72</v>
      </c>
      <c r="BA206" s="839">
        <v>-2.3800000000000003</v>
      </c>
      <c r="BB206" s="839">
        <v>5.6899999999999995</v>
      </c>
      <c r="BC206" s="839">
        <v>9.34</v>
      </c>
      <c r="BE206" s="597">
        <v>2005</v>
      </c>
      <c r="BF206" s="865">
        <f t="shared" si="65"/>
        <v>1</v>
      </c>
      <c r="BG206" s="849">
        <v>0.8</v>
      </c>
    </row>
    <row r="207" spans="1:59" ht="11.25" customHeight="1" x14ac:dyDescent="0.2">
      <c r="A207" s="831" t="s">
        <v>547</v>
      </c>
      <c r="B207" s="842" t="s">
        <v>548</v>
      </c>
      <c r="C207" s="898" t="s">
        <v>108</v>
      </c>
      <c r="D207" s="898" t="s">
        <v>4272</v>
      </c>
      <c r="E207" s="705">
        <v>21</v>
      </c>
      <c r="F207" s="1153">
        <v>161</v>
      </c>
      <c r="G207" s="1153" t="s">
        <v>106</v>
      </c>
      <c r="H207" s="1153" t="s">
        <v>106</v>
      </c>
      <c r="I207" s="833">
        <v>24.32</v>
      </c>
      <c r="J207" s="624">
        <f t="shared" si="52"/>
        <v>1.6036184210526316</v>
      </c>
      <c r="K207" s="851">
        <v>9.7500000000000003E-2</v>
      </c>
      <c r="L207" s="854">
        <v>4</v>
      </c>
      <c r="M207" s="615">
        <f t="shared" si="53"/>
        <v>0.39</v>
      </c>
      <c r="N207" s="837" t="s">
        <v>119</v>
      </c>
      <c r="O207" s="707">
        <v>9.5000000000000001E-2</v>
      </c>
      <c r="P207" s="606">
        <v>44056</v>
      </c>
      <c r="Q207" s="606">
        <v>44078</v>
      </c>
      <c r="R207" s="615">
        <f t="shared" si="54"/>
        <v>2.6315789473684235</v>
      </c>
      <c r="S207" s="673">
        <f>IF(INDEX(Historical!$D$7:$D$1257,MATCH(B207,Historical!$B$7:$B$1281,0))=0,"n/a",(INDEX(Historical!$C$7:$C$1259,MATCH(B207,Historical!$B$7:$B$1281,0))/INDEX(Historical!$D$7:$D$1257,MATCH(B207,Historical!$B$7:$B$1281,0))-1)*100)</f>
        <v>2.6666666666666616</v>
      </c>
      <c r="T207" s="673">
        <f>IF(INDEX(Historical!$F$7:$F$1250,MATCH(B207,Historical!$B$7:$B$1281,0))=0,"n/a",((INDEX(Historical!$C$7:$C$1259,MATCH(B207,Historical!$B$7:$B$1281,0))/INDEX(Historical!$F$7:$F$1250,MATCH(B207,Historical!$B$7:$B$1281,0)))^(1/3)-1)*100)</f>
        <v>4.2302879318869557</v>
      </c>
      <c r="U207" s="673">
        <f>IF(INDEX(Historical!$H$7:$H$1250,MATCH(B207,Historical!$B$7:$B$1281,0))=0,"n/a",((INDEX(Historical!$C$7:$C$1259,MATCH(B207,Historical!$B$7:$B$1281,0))/INDEX(Historical!$H$7:$H$1250,MATCH(B207,Historical!$B$7:$B$1281,0)))^(1/5)-1)*100)</f>
        <v>4.7688502770175001</v>
      </c>
      <c r="V207" s="673">
        <f>IF(INDEX(Historical!$O$7:$O$1250,MATCH(B207,Historical!$B$7:$B$1281,0))=0,"n/a",((INDEX(Historical!$C$7:$C$1259,MATCH(B207,Historical!$B$7:$B$1281,0))/INDEX(Historical!$O$7:$O$1250,MATCH(B207,Historical!$B$7:$B$1281,0)))^(1/10)-1)*100)</f>
        <v>3.354517621772457</v>
      </c>
      <c r="W207" s="674">
        <f t="shared" si="55"/>
        <v>1.4216202788935535</v>
      </c>
      <c r="X207" s="675">
        <f t="shared" si="56"/>
        <v>0.11952005706810775</v>
      </c>
      <c r="Y207" s="637"/>
      <c r="Z207" s="624">
        <f t="shared" si="57"/>
        <v>12.540192926045016</v>
      </c>
      <c r="AA207" s="853">
        <f t="shared" si="58"/>
        <v>7.819935691318328</v>
      </c>
      <c r="AB207" s="854">
        <v>6</v>
      </c>
      <c r="AC207" s="833">
        <v>3.11</v>
      </c>
      <c r="AD207" s="833">
        <v>0.79</v>
      </c>
      <c r="AE207" s="833">
        <v>3.3</v>
      </c>
      <c r="AF207" s="834">
        <v>1.0900000000000001</v>
      </c>
      <c r="AG207" s="833">
        <v>14.7</v>
      </c>
      <c r="AH207" s="833">
        <v>84.1</v>
      </c>
      <c r="AI207" s="833">
        <v>-7.580000000000001</v>
      </c>
      <c r="AJ207" s="833">
        <v>39.900000000000006</v>
      </c>
      <c r="AK207" s="833">
        <v>10</v>
      </c>
      <c r="AL207" s="845">
        <v>164.15</v>
      </c>
      <c r="AM207" s="839">
        <v>4.5999999999999996</v>
      </c>
      <c r="AN207" s="833">
        <v>0.19</v>
      </c>
      <c r="AO207" s="711">
        <f t="shared" si="59"/>
        <v>-1.4474669932481961</v>
      </c>
      <c r="AP207" s="712">
        <f t="shared" si="60"/>
        <v>6.3724686980701319</v>
      </c>
      <c r="AQ207" s="855">
        <f t="shared" si="61"/>
        <v>-38.450634434041561</v>
      </c>
      <c r="AR207" s="624">
        <f>INDEX(Historical!$C$7:$C$1259,MATCH(B207,Historical!$B$7:$B$1281,0))*IF(AH207="n/a",1.03,IF(AH207&lt;0,1.01,IF(AH207&gt;10,1.1,(1+AH207/100))))</f>
        <v>0.42350000000000004</v>
      </c>
      <c r="AS207" s="853">
        <f t="shared" si="62"/>
        <v>0.42773500000000003</v>
      </c>
      <c r="AT207" s="853">
        <f t="shared" ref="AT207:AV226" si="66">IF($AK207="n/a",1.03*AS207,IF($AK207&lt;0,1.01*AS207,IF($AK207&gt;10,1.1*AS207,(1+$AK207/100)*AS207)))</f>
        <v>0.47050850000000005</v>
      </c>
      <c r="AU207" s="853">
        <f t="shared" si="66"/>
        <v>0.51755935000000008</v>
      </c>
      <c r="AV207" s="853">
        <f t="shared" si="66"/>
        <v>0.56931528500000017</v>
      </c>
      <c r="AW207" s="624">
        <f t="shared" si="63"/>
        <v>2.4086181350000002</v>
      </c>
      <c r="AX207" s="719">
        <f t="shared" si="64"/>
        <v>9.9038574629934217</v>
      </c>
      <c r="AY207" s="900">
        <v>0.72</v>
      </c>
      <c r="AZ207" s="839">
        <v>78.039999999999992</v>
      </c>
      <c r="BA207" s="839">
        <v>-6.93</v>
      </c>
      <c r="BB207" s="839">
        <v>7.26</v>
      </c>
      <c r="BC207" s="839">
        <v>23.419999999999998</v>
      </c>
      <c r="BE207" s="597">
        <v>2000</v>
      </c>
      <c r="BF207" s="865">
        <f t="shared" si="65"/>
        <v>2</v>
      </c>
      <c r="BG207" s="849">
        <v>1.7000000000000002</v>
      </c>
    </row>
    <row r="208" spans="1:59" ht="11.25" customHeight="1" x14ac:dyDescent="0.2">
      <c r="A208" s="848" t="s">
        <v>4457</v>
      </c>
      <c r="B208" s="842" t="s">
        <v>3847</v>
      </c>
      <c r="C208" s="898" t="s">
        <v>108</v>
      </c>
      <c r="D208" s="898" t="s">
        <v>4265</v>
      </c>
      <c r="E208" s="705">
        <v>7</v>
      </c>
      <c r="F208" s="1153">
        <v>661</v>
      </c>
      <c r="G208" s="1150" t="s">
        <v>106</v>
      </c>
      <c r="H208" s="1150" t="s">
        <v>106</v>
      </c>
      <c r="I208" s="841">
        <v>18.420000000000002</v>
      </c>
      <c r="J208" s="624">
        <f t="shared" si="52"/>
        <v>2.1715526601520088</v>
      </c>
      <c r="K208" s="844">
        <v>0.1</v>
      </c>
      <c r="L208" s="854">
        <v>4</v>
      </c>
      <c r="M208" s="615">
        <f t="shared" si="53"/>
        <v>0.4</v>
      </c>
      <c r="N208" s="837" t="s">
        <v>4105</v>
      </c>
      <c r="O208" s="706">
        <v>0.08</v>
      </c>
      <c r="P208" s="606">
        <v>44272</v>
      </c>
      <c r="Q208" s="606">
        <v>44287</v>
      </c>
      <c r="R208" s="615">
        <f t="shared" si="54"/>
        <v>25.000000000000007</v>
      </c>
      <c r="S208" s="673">
        <f>IF(INDEX(Historical!$D$7:$D$1257,MATCH(B208,Historical!$B$7:$B$1281,0))=0,"n/a",(INDEX(Historical!$C$7:$C$1259,MATCH(B208,Historical!$B$7:$B$1281,0))/INDEX(Historical!$D$7:$D$1257,MATCH(B208,Historical!$B$7:$B$1281,0))-1)*100)</f>
        <v>10.344827586206918</v>
      </c>
      <c r="T208" s="673">
        <f>IF(INDEX(Historical!$F$7:$F$1250,MATCH(B208,Historical!$B$7:$B$1281,0))=0,"n/a",((INDEX(Historical!$C$7:$C$1259,MATCH(B208,Historical!$B$7:$B$1281,0))/INDEX(Historical!$F$7:$F$1250,MATCH(B208,Historical!$B$7:$B$1281,0)))^(1/3)-1)*100)</f>
        <v>23.47158379972165</v>
      </c>
      <c r="U208" s="673">
        <f>IF(INDEX(Historical!$H$7:$H$1250,MATCH(B208,Historical!$B$7:$B$1281,0))=0,"n/a",((INDEX(Historical!$C$7:$C$1259,MATCH(B208,Historical!$B$7:$B$1281,0))/INDEX(Historical!$H$7:$H$1250,MATCH(B208,Historical!$B$7:$B$1281,0)))^(1/5)-1)*100)</f>
        <v>39.76542375431584</v>
      </c>
      <c r="V208" s="673" t="str">
        <f>IF(INDEX(Historical!$O$7:$O$1250,MATCH(B208,Historical!$B$7:$B$1281,0))=0,"n/a",((INDEX(Historical!$C$7:$C$1259,MATCH(B208,Historical!$B$7:$B$1281,0))/INDEX(Historical!$O$7:$O$1250,MATCH(B208,Historical!$B$7:$B$1281,0)))^(1/10)-1)*100)</f>
        <v>n/a</v>
      </c>
      <c r="W208" s="674" t="str">
        <f t="shared" si="55"/>
        <v>n/a</v>
      </c>
      <c r="X208" s="675">
        <f t="shared" si="56"/>
        <v>1.7517807821284512</v>
      </c>
      <c r="Y208" s="843"/>
      <c r="Z208" s="624">
        <f t="shared" si="57"/>
        <v>31.007751937984494</v>
      </c>
      <c r="AA208" s="853">
        <f t="shared" si="58"/>
        <v>14.279069767441861</v>
      </c>
      <c r="AB208" s="854">
        <v>12</v>
      </c>
      <c r="AC208" s="833">
        <v>1.29</v>
      </c>
      <c r="AD208" s="833">
        <v>1.21</v>
      </c>
      <c r="AE208" s="833">
        <v>3.77</v>
      </c>
      <c r="AF208" s="833">
        <v>1.22</v>
      </c>
      <c r="AG208" s="833">
        <v>8.7999999999999989</v>
      </c>
      <c r="AH208" s="833">
        <v>-0.8</v>
      </c>
      <c r="AI208" s="833">
        <v>1.34</v>
      </c>
      <c r="AJ208" s="833">
        <v>22.7</v>
      </c>
      <c r="AK208" s="833">
        <v>12</v>
      </c>
      <c r="AL208" s="845">
        <v>951.51</v>
      </c>
      <c r="AM208" s="839">
        <v>10.299999999999999</v>
      </c>
      <c r="AN208" s="833">
        <v>0</v>
      </c>
      <c r="AO208" s="711">
        <f t="shared" si="59"/>
        <v>27.657906647025989</v>
      </c>
      <c r="AP208" s="712">
        <f t="shared" si="60"/>
        <v>41.93697641446785</v>
      </c>
      <c r="AQ208" s="855">
        <f t="shared" si="61"/>
        <v>-12.008926926826968</v>
      </c>
      <c r="AR208" s="624">
        <f>INDEX(Historical!$C$7:$C$1259,MATCH(B208,Historical!$B$7:$B$1281,0))*IF(AH208="n/a",1.03,IF(AH208&lt;0,1.01,IF(AH208&gt;10,1.1,(1+AH208/100))))</f>
        <v>0.32319999999999999</v>
      </c>
      <c r="AS208" s="853">
        <f t="shared" si="62"/>
        <v>0.32753088000000002</v>
      </c>
      <c r="AT208" s="853">
        <f t="shared" si="66"/>
        <v>0.36028396800000007</v>
      </c>
      <c r="AU208" s="853">
        <f t="shared" si="66"/>
        <v>0.39631236480000009</v>
      </c>
      <c r="AV208" s="853">
        <f t="shared" si="66"/>
        <v>0.43594360128000015</v>
      </c>
      <c r="AW208" s="624">
        <f t="shared" si="63"/>
        <v>1.8432708140800005</v>
      </c>
      <c r="AX208" s="719">
        <f t="shared" si="64"/>
        <v>10.006899099239959</v>
      </c>
      <c r="AY208" s="900">
        <v>0.99</v>
      </c>
      <c r="AZ208" s="839">
        <v>93.28</v>
      </c>
      <c r="BA208" s="839">
        <v>-5.7799999999999994</v>
      </c>
      <c r="BB208" s="839">
        <v>7.33</v>
      </c>
      <c r="BC208" s="839">
        <v>35.130000000000003</v>
      </c>
      <c r="BE208" s="597">
        <v>2014</v>
      </c>
      <c r="BF208" s="865">
        <f t="shared" si="65"/>
        <v>0</v>
      </c>
      <c r="BG208" s="849">
        <v>1</v>
      </c>
    </row>
    <row r="209" spans="1:59" ht="11.25" customHeight="1" x14ac:dyDescent="0.2">
      <c r="A209" s="838" t="s">
        <v>558</v>
      </c>
      <c r="B209" s="842" t="s">
        <v>559</v>
      </c>
      <c r="C209" s="898" t="s">
        <v>108</v>
      </c>
      <c r="D209" s="898" t="s">
        <v>4272</v>
      </c>
      <c r="E209" s="705">
        <v>29</v>
      </c>
      <c r="F209" s="1153">
        <v>103</v>
      </c>
      <c r="G209" s="1125" t="s">
        <v>37</v>
      </c>
      <c r="H209" s="1125" t="s">
        <v>106</v>
      </c>
      <c r="I209" s="841">
        <v>32.520000000000003</v>
      </c>
      <c r="J209" s="624">
        <f t="shared" si="52"/>
        <v>2.2755227552275521</v>
      </c>
      <c r="K209" s="844">
        <v>0.185</v>
      </c>
      <c r="L209" s="854">
        <v>4</v>
      </c>
      <c r="M209" s="615">
        <f t="shared" si="53"/>
        <v>0.74</v>
      </c>
      <c r="N209" s="837" t="s">
        <v>119</v>
      </c>
      <c r="O209" s="706">
        <v>0.17499999999999999</v>
      </c>
      <c r="P209" s="606">
        <v>44232</v>
      </c>
      <c r="Q209" s="606">
        <v>44256</v>
      </c>
      <c r="R209" s="615">
        <f t="shared" si="54"/>
        <v>5.7142857142857197</v>
      </c>
      <c r="S209" s="673">
        <f>IF(INDEX(Historical!$D$7:$D$1257,MATCH(B209,Historical!$B$7:$B$1281,0))=0,"n/a",(INDEX(Historical!$C$7:$C$1259,MATCH(B209,Historical!$B$7:$B$1281,0))/INDEX(Historical!$D$7:$D$1257,MATCH(B209,Historical!$B$7:$B$1281,0))-1)*100)</f>
        <v>9.375</v>
      </c>
      <c r="T209" s="673">
        <f>IF(INDEX(Historical!$F$7:$F$1250,MATCH(B209,Historical!$B$7:$B$1281,0))=0,"n/a",((INDEX(Historical!$C$7:$C$1259,MATCH(B209,Historical!$B$7:$B$1281,0))/INDEX(Historical!$F$7:$F$1250,MATCH(B209,Historical!$B$7:$B$1281,0)))^(1/3)-1)*100)</f>
        <v>9.0355436729529828</v>
      </c>
      <c r="U209" s="673">
        <f>IF(INDEX(Historical!$H$7:$H$1250,MATCH(B209,Historical!$B$7:$B$1281,0))=0,"n/a",((INDEX(Historical!$C$7:$C$1259,MATCH(B209,Historical!$B$7:$B$1281,0))/INDEX(Historical!$H$7:$H$1250,MATCH(B209,Historical!$B$7:$B$1281,0)))^(1/5)-1)*100)</f>
        <v>6.9610375725068785</v>
      </c>
      <c r="V209" s="673">
        <f>IF(INDEX(Historical!$O$7:$O$1250,MATCH(B209,Historical!$B$7:$B$1281,0))=0,"n/a",((INDEX(Historical!$C$7:$C$1259,MATCH(B209,Historical!$B$7:$B$1281,0))/INDEX(Historical!$O$7:$O$1250,MATCH(B209,Historical!$B$7:$B$1281,0)))^(1/10)-1)*100)</f>
        <v>5.7557050338252314</v>
      </c>
      <c r="W209" s="674">
        <f t="shared" si="55"/>
        <v>1.2094152726031175</v>
      </c>
      <c r="X209" s="675">
        <f t="shared" si="56"/>
        <v>0.6215212118309712</v>
      </c>
      <c r="Y209" s="842"/>
      <c r="Z209" s="624">
        <f t="shared" si="57"/>
        <v>28.030303030303028</v>
      </c>
      <c r="AA209" s="853">
        <f t="shared" si="58"/>
        <v>12.318181818181818</v>
      </c>
      <c r="AB209" s="854">
        <v>12</v>
      </c>
      <c r="AC209" s="833">
        <v>2.64</v>
      </c>
      <c r="AD209" s="833" t="s">
        <v>136</v>
      </c>
      <c r="AE209" s="833">
        <v>2.64</v>
      </c>
      <c r="AF209" s="833">
        <v>1.1599999999999999</v>
      </c>
      <c r="AG209" s="833">
        <v>9.8000000000000007</v>
      </c>
      <c r="AH209" s="833">
        <v>-8.6999999999999993</v>
      </c>
      <c r="AI209" s="833" t="s">
        <v>136</v>
      </c>
      <c r="AJ209" s="833">
        <v>11.200000000000001</v>
      </c>
      <c r="AK209" s="833" t="s">
        <v>136</v>
      </c>
      <c r="AL209" s="845">
        <v>381.79</v>
      </c>
      <c r="AM209" s="839">
        <v>12.7</v>
      </c>
      <c r="AN209" s="833">
        <v>0.22</v>
      </c>
      <c r="AO209" s="711">
        <f t="shared" si="59"/>
        <v>-3.0816214904473878</v>
      </c>
      <c r="AP209" s="712">
        <f t="shared" si="60"/>
        <v>9.2365603277344306</v>
      </c>
      <c r="AQ209" s="855">
        <f t="shared" si="61"/>
        <v>-20.308676314751374</v>
      </c>
      <c r="AR209" s="624">
        <f>INDEX(Historical!$C$7:$C$1259,MATCH(B209,Historical!$B$7:$B$1281,0))*IF(AH209="n/a",1.03,IF(AH209&lt;0,1.01,IF(AH209&gt;10,1.1,(1+AH209/100))))</f>
        <v>0.70699999999999996</v>
      </c>
      <c r="AS209" s="853">
        <f t="shared" si="62"/>
        <v>0.72821000000000002</v>
      </c>
      <c r="AT209" s="853">
        <f t="shared" si="66"/>
        <v>0.75005630000000001</v>
      </c>
      <c r="AU209" s="853">
        <f t="shared" si="66"/>
        <v>0.77255798900000006</v>
      </c>
      <c r="AV209" s="853">
        <f t="shared" si="66"/>
        <v>0.79573472867000006</v>
      </c>
      <c r="AW209" s="624">
        <f t="shared" si="63"/>
        <v>3.7535590176700007</v>
      </c>
      <c r="AX209" s="719">
        <f t="shared" si="64"/>
        <v>11.542309402429275</v>
      </c>
      <c r="AY209" s="900">
        <v>0.45</v>
      </c>
      <c r="AZ209" s="839">
        <v>68.72</v>
      </c>
      <c r="BA209" s="839">
        <v>-4.63</v>
      </c>
      <c r="BB209" s="839">
        <v>9.35</v>
      </c>
      <c r="BC209" s="839">
        <v>30.159999999999997</v>
      </c>
      <c r="BE209" s="597">
        <v>1995</v>
      </c>
      <c r="BF209" s="865">
        <f t="shared" si="65"/>
        <v>2</v>
      </c>
      <c r="BG209" s="849">
        <v>0.8</v>
      </c>
    </row>
    <row r="210" spans="1:59" ht="11.25" customHeight="1" x14ac:dyDescent="0.2">
      <c r="A210" s="838" t="s">
        <v>216</v>
      </c>
      <c r="B210" s="842" t="s">
        <v>217</v>
      </c>
      <c r="C210" s="898" t="s">
        <v>123</v>
      </c>
      <c r="D210" s="898" t="s">
        <v>4108</v>
      </c>
      <c r="E210" s="705">
        <v>29</v>
      </c>
      <c r="F210" s="1153">
        <v>101</v>
      </c>
      <c r="G210" s="1118" t="s">
        <v>37</v>
      </c>
      <c r="H210" s="1118" t="s">
        <v>37</v>
      </c>
      <c r="I210" s="833">
        <v>214.07</v>
      </c>
      <c r="J210" s="624">
        <f t="shared" si="52"/>
        <v>0.89690288223478309</v>
      </c>
      <c r="K210" s="851">
        <v>0.48</v>
      </c>
      <c r="L210" s="854">
        <v>4</v>
      </c>
      <c r="M210" s="615">
        <f t="shared" si="53"/>
        <v>1.92</v>
      </c>
      <c r="N210" s="837" t="s">
        <v>218</v>
      </c>
      <c r="O210" s="707">
        <v>0.47</v>
      </c>
      <c r="P210" s="606">
        <v>44179</v>
      </c>
      <c r="Q210" s="606">
        <v>44211</v>
      </c>
      <c r="R210" s="615">
        <f t="shared" si="54"/>
        <v>2.1276595744680873</v>
      </c>
      <c r="S210" s="673">
        <f>IF(INDEX(Historical!$D$7:$D$1257,MATCH(B210,Historical!$B$7:$B$1281,0))=0,"n/a",(INDEX(Historical!$C$7:$C$1259,MATCH(B210,Historical!$B$7:$B$1281,0))/INDEX(Historical!$D$7:$D$1257,MATCH(B210,Historical!$B$7:$B$1281,0))-1)*100)</f>
        <v>2.1739130434782483</v>
      </c>
      <c r="T210" s="673">
        <f>IF(INDEX(Historical!$F$7:$F$1250,MATCH(B210,Historical!$B$7:$B$1281,0))=0,"n/a",((INDEX(Historical!$C$7:$C$1259,MATCH(B210,Historical!$B$7:$B$1281,0))/INDEX(Historical!$F$7:$F$1250,MATCH(B210,Historical!$B$7:$B$1281,0)))^(1/3)-1)*100)</f>
        <v>8.3008947425307955</v>
      </c>
      <c r="U210" s="673">
        <f>IF(INDEX(Historical!$H$7:$H$1250,MATCH(B210,Historical!$B$7:$B$1281,0))=0,"n/a",((INDEX(Historical!$C$7:$C$1259,MATCH(B210,Historical!$B$7:$B$1281,0))/INDEX(Historical!$H$7:$H$1250,MATCH(B210,Historical!$B$7:$B$1281,0)))^(1/5)-1)*100)</f>
        <v>7.3289260123837519</v>
      </c>
      <c r="V210" s="673">
        <f>IF(INDEX(Historical!$O$7:$O$1250,MATCH(B210,Historical!$B$7:$B$1281,0))=0,"n/a",((INDEX(Historical!$C$7:$C$1259,MATCH(B210,Historical!$B$7:$B$1281,0))/INDEX(Historical!$O$7:$O$1250,MATCH(B210,Historical!$B$7:$B$1281,0)))^(1/10)-1)*100)</f>
        <v>11.731753862740391</v>
      </c>
      <c r="W210" s="674">
        <f t="shared" si="55"/>
        <v>0.62470847054336398</v>
      </c>
      <c r="X210" s="675">
        <f t="shared" si="56"/>
        <v>24.429753374612506</v>
      </c>
      <c r="Y210" s="632"/>
      <c r="Z210" s="624">
        <f t="shared" si="57"/>
        <v>56.973293768545986</v>
      </c>
      <c r="AA210" s="853">
        <f t="shared" si="58"/>
        <v>63.522255192878333</v>
      </c>
      <c r="AB210" s="854">
        <v>12</v>
      </c>
      <c r="AC210" s="833">
        <v>3.37</v>
      </c>
      <c r="AD210" s="833">
        <v>3.74</v>
      </c>
      <c r="AE210" s="833">
        <v>5.1100000000000003</v>
      </c>
      <c r="AF210" s="833">
        <v>9.9499999999999993</v>
      </c>
      <c r="AG210" s="833">
        <v>-18</v>
      </c>
      <c r="AH210" s="833">
        <v>-36.6</v>
      </c>
      <c r="AI210" s="833">
        <v>18.850000000000001</v>
      </c>
      <c r="AJ210" s="833">
        <v>0.3</v>
      </c>
      <c r="AK210" s="833">
        <v>17.07</v>
      </c>
      <c r="AL210" s="845">
        <v>60200</v>
      </c>
      <c r="AM210" s="839">
        <v>0.4</v>
      </c>
      <c r="AN210" s="833">
        <v>1.08</v>
      </c>
      <c r="AO210" s="711">
        <f t="shared" si="59"/>
        <v>-55.296426298259796</v>
      </c>
      <c r="AP210" s="712">
        <f t="shared" si="60"/>
        <v>8.2258288946185356</v>
      </c>
      <c r="AQ210" s="855">
        <f t="shared" si="61"/>
        <v>430.00898909322041</v>
      </c>
      <c r="AR210" s="624">
        <f>INDEX(Historical!$C$7:$C$1259,MATCH(B210,Historical!$B$7:$B$1281,0))*IF(AH210="n/a",1.03,IF(AH210&lt;0,1.01,IF(AH210&gt;10,1.1,(1+AH210/100))))</f>
        <v>1.8987999999999998</v>
      </c>
      <c r="AS210" s="853">
        <f t="shared" si="62"/>
        <v>2.0886800000000001</v>
      </c>
      <c r="AT210" s="853">
        <f t="shared" si="66"/>
        <v>2.2975480000000004</v>
      </c>
      <c r="AU210" s="853">
        <f t="shared" si="66"/>
        <v>2.5273028000000006</v>
      </c>
      <c r="AV210" s="853">
        <f t="shared" si="66"/>
        <v>2.7800330800000008</v>
      </c>
      <c r="AW210" s="624">
        <f t="shared" si="63"/>
        <v>11.592363880000002</v>
      </c>
      <c r="AX210" s="719">
        <f t="shared" si="64"/>
        <v>5.415221133274164</v>
      </c>
      <c r="AY210" s="900">
        <v>0.99</v>
      </c>
      <c r="AZ210" s="839">
        <v>47.32</v>
      </c>
      <c r="BA210" s="839">
        <v>-7.4700000000000006</v>
      </c>
      <c r="BB210" s="839">
        <v>1.2</v>
      </c>
      <c r="BC210" s="839">
        <v>3.61</v>
      </c>
      <c r="BE210" s="597">
        <v>1993</v>
      </c>
      <c r="BF210" s="865">
        <f t="shared" si="65"/>
        <v>2</v>
      </c>
      <c r="BG210" s="849">
        <v>-6.3</v>
      </c>
    </row>
    <row r="211" spans="1:59" ht="11.25" customHeight="1" x14ac:dyDescent="0.2">
      <c r="A211" s="831" t="s">
        <v>204</v>
      </c>
      <c r="B211" s="842" t="s">
        <v>205</v>
      </c>
      <c r="C211" s="898" t="s">
        <v>131</v>
      </c>
      <c r="D211" s="898" t="s">
        <v>4262</v>
      </c>
      <c r="E211" s="705">
        <v>47</v>
      </c>
      <c r="F211" s="1153">
        <v>49</v>
      </c>
      <c r="G211" s="1153" t="s">
        <v>37</v>
      </c>
      <c r="H211" s="1153" t="s">
        <v>115</v>
      </c>
      <c r="I211" s="833">
        <v>74.8</v>
      </c>
      <c r="J211" s="624">
        <f t="shared" si="52"/>
        <v>4.1443850267379689</v>
      </c>
      <c r="K211" s="844">
        <v>0.77500000000000002</v>
      </c>
      <c r="L211" s="854">
        <v>4</v>
      </c>
      <c r="M211" s="615">
        <f t="shared" si="53"/>
        <v>3.1</v>
      </c>
      <c r="N211" s="837" t="s">
        <v>148</v>
      </c>
      <c r="O211" s="706">
        <v>0.76500000000000001</v>
      </c>
      <c r="P211" s="606">
        <v>44243</v>
      </c>
      <c r="Q211" s="606">
        <v>44270</v>
      </c>
      <c r="R211" s="615">
        <f t="shared" si="54"/>
        <v>1.3071895424836613</v>
      </c>
      <c r="S211" s="673">
        <f>IF(INDEX(Historical!$D$7:$D$1257,MATCH(B211,Historical!$B$7:$B$1281,0))=0,"n/a",(INDEX(Historical!$C$7:$C$1259,MATCH(B211,Historical!$B$7:$B$1281,0))/INDEX(Historical!$D$7:$D$1257,MATCH(B211,Historical!$B$7:$B$1281,0))-1)*100)</f>
        <v>3.3783783783783772</v>
      </c>
      <c r="T211" s="673">
        <f>IF(INDEX(Historical!$F$7:$F$1250,MATCH(B211,Historical!$B$7:$B$1281,0))=0,"n/a",((INDEX(Historical!$C$7:$C$1259,MATCH(B211,Historical!$B$7:$B$1281,0))/INDEX(Historical!$F$7:$F$1250,MATCH(B211,Historical!$B$7:$B$1281,0)))^(1/3)-1)*100)</f>
        <v>3.4993084871816738</v>
      </c>
      <c r="U211" s="673">
        <f>IF(INDEX(Historical!$H$7:$H$1250,MATCH(B211,Historical!$B$7:$B$1281,0))=0,"n/a",((INDEX(Historical!$C$7:$C$1259,MATCH(B211,Historical!$B$7:$B$1281,0))/INDEX(Historical!$H$7:$H$1250,MATCH(B211,Historical!$B$7:$B$1281,0)))^(1/5)-1)*100)</f>
        <v>3.3117256337923617</v>
      </c>
      <c r="V211" s="673">
        <f>IF(INDEX(Historical!$O$7:$O$1250,MATCH(B211,Historical!$B$7:$B$1281,0))=0,"n/a",((INDEX(Historical!$C$7:$C$1259,MATCH(B211,Historical!$B$7:$B$1281,0))/INDEX(Historical!$O$7:$O$1250,MATCH(B211,Historical!$B$7:$B$1281,0)))^(1/10)-1)*100)</f>
        <v>2.5449899701238676</v>
      </c>
      <c r="W211" s="674">
        <f t="shared" si="55"/>
        <v>1.3012725679351798</v>
      </c>
      <c r="X211" s="675" t="str">
        <f t="shared" si="56"/>
        <v>n/a</v>
      </c>
      <c r="Y211" s="842"/>
      <c r="Z211" s="624">
        <f t="shared" si="57"/>
        <v>94.224924012158056</v>
      </c>
      <c r="AA211" s="853">
        <f t="shared" si="58"/>
        <v>22.735562310030392</v>
      </c>
      <c r="AB211" s="854">
        <v>12</v>
      </c>
      <c r="AC211" s="833">
        <v>3.29</v>
      </c>
      <c r="AD211" s="833">
        <v>7.69</v>
      </c>
      <c r="AE211" s="833">
        <v>2.08</v>
      </c>
      <c r="AF211" s="833">
        <v>1.33</v>
      </c>
      <c r="AG211" s="833">
        <v>6</v>
      </c>
      <c r="AH211" s="833">
        <v>-19.5</v>
      </c>
      <c r="AI211" s="833">
        <v>6.4799999999999995</v>
      </c>
      <c r="AJ211" s="833">
        <v>-4.1000000000000005</v>
      </c>
      <c r="AK211" s="833">
        <v>2.9499999999999997</v>
      </c>
      <c r="AL211" s="845">
        <v>25410</v>
      </c>
      <c r="AM211" s="839">
        <v>0.1</v>
      </c>
      <c r="AN211" s="833">
        <v>1.29</v>
      </c>
      <c r="AO211" s="711">
        <f t="shared" si="59"/>
        <v>-15.279451649500061</v>
      </c>
      <c r="AP211" s="712">
        <f t="shared" si="60"/>
        <v>7.4561106605303307</v>
      </c>
      <c r="AQ211" s="855">
        <f t="shared" si="61"/>
        <v>15.927751202281026</v>
      </c>
      <c r="AR211" s="624">
        <f>INDEX(Historical!$C$7:$C$1259,MATCH(B211,Historical!$B$7:$B$1281,0))*IF(AH211="n/a",1.03,IF(AH211&lt;0,1.01,IF(AH211&gt;10,1.1,(1+AH211/100))))</f>
        <v>3.0906000000000002</v>
      </c>
      <c r="AS211" s="853">
        <f t="shared" si="62"/>
        <v>3.2908708799999999</v>
      </c>
      <c r="AT211" s="853">
        <f t="shared" si="66"/>
        <v>3.3879515709600003</v>
      </c>
      <c r="AU211" s="853">
        <f t="shared" si="66"/>
        <v>3.4878961423033208</v>
      </c>
      <c r="AV211" s="853">
        <f t="shared" si="66"/>
        <v>3.590789078501269</v>
      </c>
      <c r="AW211" s="624">
        <f t="shared" si="63"/>
        <v>16.848107671764591</v>
      </c>
      <c r="AX211" s="719">
        <f t="shared" si="64"/>
        <v>22.524208117332343</v>
      </c>
      <c r="AY211" s="900">
        <v>0.13</v>
      </c>
      <c r="AZ211" s="839">
        <v>14.09</v>
      </c>
      <c r="BA211" s="839">
        <v>-16.89</v>
      </c>
      <c r="BB211" s="839">
        <v>6.2399999999999993</v>
      </c>
      <c r="BC211" s="839">
        <v>1.18</v>
      </c>
      <c r="BE211" s="597">
        <v>1975</v>
      </c>
      <c r="BF211" s="865">
        <f t="shared" si="65"/>
        <v>4</v>
      </c>
      <c r="BG211" s="849">
        <v>1.7999999999999998</v>
      </c>
    </row>
    <row r="212" spans="1:59" ht="11.25" customHeight="1" x14ac:dyDescent="0.2">
      <c r="A212" s="848" t="s">
        <v>4371</v>
      </c>
      <c r="B212" s="842" t="s">
        <v>4368</v>
      </c>
      <c r="C212" s="898" t="s">
        <v>108</v>
      </c>
      <c r="D212" s="898" t="s">
        <v>4272</v>
      </c>
      <c r="E212" s="705">
        <v>6</v>
      </c>
      <c r="F212" s="1153">
        <v>677</v>
      </c>
      <c r="G212" s="1067" t="s">
        <v>106</v>
      </c>
      <c r="H212" s="1067" t="s">
        <v>106</v>
      </c>
      <c r="I212" s="841">
        <v>49.44</v>
      </c>
      <c r="J212" s="624">
        <f t="shared" si="52"/>
        <v>1.4563106796116505</v>
      </c>
      <c r="K212" s="844">
        <v>0.18</v>
      </c>
      <c r="L212" s="854">
        <v>4</v>
      </c>
      <c r="M212" s="615">
        <f t="shared" si="53"/>
        <v>0.72</v>
      </c>
      <c r="N212" s="837" t="s">
        <v>318</v>
      </c>
      <c r="O212" s="706">
        <v>0.17</v>
      </c>
      <c r="P212" s="904">
        <v>43903</v>
      </c>
      <c r="Q212" s="904">
        <v>43920</v>
      </c>
      <c r="R212" s="615">
        <f t="shared" si="54"/>
        <v>5.8823529411764595</v>
      </c>
      <c r="S212" s="673">
        <f>IF(INDEX(Historical!$D$7:$D$1257,MATCH(B212,Historical!$B$7:$B$1281,0))=0,"n/a",(INDEX(Historical!$C$7:$C$1259,MATCH(B212,Historical!$B$7:$B$1281,0))/INDEX(Historical!$D$7:$D$1257,MATCH(B212,Historical!$B$7:$B$1281,0))-1)*100)</f>
        <v>16.129032258064502</v>
      </c>
      <c r="T212" s="673">
        <f>IF(INDEX(Historical!$F$7:$F$1250,MATCH(B212,Historical!$B$7:$B$1281,0))=0,"n/a",((INDEX(Historical!$C$7:$C$1259,MATCH(B212,Historical!$B$7:$B$1281,0))/INDEX(Historical!$F$7:$F$1250,MATCH(B212,Historical!$B$7:$B$1281,0)))^(1/3)-1)*100)</f>
        <v>17.840146380897416</v>
      </c>
      <c r="U212" s="673">
        <f>IF(INDEX(Historical!$H$7:$H$1250,MATCH(B212,Historical!$B$7:$B$1281,0))=0,"n/a",((INDEX(Historical!$C$7:$C$1259,MATCH(B212,Historical!$B$7:$B$1281,0))/INDEX(Historical!$H$7:$H$1250,MATCH(B212,Historical!$B$7:$B$1281,0)))^(1/5)-1)*100)</f>
        <v>22.360329479346895</v>
      </c>
      <c r="V212" s="673">
        <f>IF(INDEX(Historical!$O$7:$O$1250,MATCH(B212,Historical!$B$7:$B$1281,0))=0,"n/a",((INDEX(Historical!$C$7:$C$1259,MATCH(B212,Historical!$B$7:$B$1281,0))/INDEX(Historical!$O$7:$O$1250,MATCH(B212,Historical!$B$7:$B$1281,0)))^(1/10)-1)*100)</f>
        <v>13.112687251123646</v>
      </c>
      <c r="W212" s="674">
        <f t="shared" si="55"/>
        <v>1.7052438642911127</v>
      </c>
      <c r="X212" s="675">
        <f t="shared" si="56"/>
        <v>2.8667089076085763</v>
      </c>
      <c r="Y212" s="843"/>
      <c r="Z212" s="624">
        <f t="shared" si="57"/>
        <v>26.373626373626376</v>
      </c>
      <c r="AA212" s="853">
        <f t="shared" si="58"/>
        <v>18.109890109890109</v>
      </c>
      <c r="AB212" s="854">
        <v>12</v>
      </c>
      <c r="AC212" s="833">
        <v>2.73</v>
      </c>
      <c r="AD212" s="833">
        <v>2.04</v>
      </c>
      <c r="AE212" s="833">
        <v>5</v>
      </c>
      <c r="AF212" s="833">
        <v>1.34</v>
      </c>
      <c r="AG212" s="833">
        <v>8.1</v>
      </c>
      <c r="AH212" s="833">
        <v>-22.3</v>
      </c>
      <c r="AI212" s="833">
        <v>5.43</v>
      </c>
      <c r="AJ212" s="833">
        <v>7.8</v>
      </c>
      <c r="AK212" s="833">
        <v>9</v>
      </c>
      <c r="AL212" s="845">
        <v>1520</v>
      </c>
      <c r="AM212" s="839">
        <v>1.4000000000000001</v>
      </c>
      <c r="AN212" s="833">
        <v>0.19</v>
      </c>
      <c r="AO212" s="711">
        <f t="shared" si="59"/>
        <v>5.706750049068436</v>
      </c>
      <c r="AP212" s="712">
        <f t="shared" si="60"/>
        <v>23.816640158958545</v>
      </c>
      <c r="AQ212" s="855">
        <f t="shared" si="61"/>
        <v>3.8530002717575007</v>
      </c>
      <c r="AR212" s="624">
        <f>INDEX(Historical!$C$7:$C$1259,MATCH(B212,Historical!$B$7:$B$1281,0))*IF(AH212="n/a",1.03,IF(AH212&lt;0,1.01,IF(AH212&gt;10,1.1,(1+AH212/100))))</f>
        <v>0.72719999999999996</v>
      </c>
      <c r="AS212" s="853">
        <f t="shared" si="62"/>
        <v>0.76668695999999992</v>
      </c>
      <c r="AT212" s="853">
        <f t="shared" si="66"/>
        <v>0.83568878639999999</v>
      </c>
      <c r="AU212" s="853">
        <f t="shared" si="66"/>
        <v>0.91090077717600004</v>
      </c>
      <c r="AV212" s="853">
        <f t="shared" si="66"/>
        <v>0.99288184712184013</v>
      </c>
      <c r="AW212" s="624">
        <f t="shared" si="63"/>
        <v>4.2333583706978395</v>
      </c>
      <c r="AX212" s="719">
        <f t="shared" si="64"/>
        <v>8.5626180637092215</v>
      </c>
      <c r="AY212" s="900">
        <v>1.41</v>
      </c>
      <c r="AZ212" s="839">
        <v>127.83</v>
      </c>
      <c r="BA212" s="839">
        <v>-4.92</v>
      </c>
      <c r="BB212" s="839">
        <v>14.95</v>
      </c>
      <c r="BC212" s="839">
        <v>43.830000000000005</v>
      </c>
      <c r="BE212" s="597">
        <v>2015</v>
      </c>
      <c r="BF212" s="865">
        <f t="shared" si="65"/>
        <v>0</v>
      </c>
      <c r="BG212" s="849">
        <v>0.89999999999999991</v>
      </c>
    </row>
    <row r="213" spans="1:59" ht="11.25" customHeight="1" x14ac:dyDescent="0.2">
      <c r="A213" s="838" t="s">
        <v>212</v>
      </c>
      <c r="B213" s="842" t="s">
        <v>213</v>
      </c>
      <c r="C213" s="898" t="s">
        <v>108</v>
      </c>
      <c r="D213" s="898" t="s">
        <v>4272</v>
      </c>
      <c r="E213" s="705">
        <v>35</v>
      </c>
      <c r="F213" s="1153">
        <v>79</v>
      </c>
      <c r="G213" s="1095" t="s">
        <v>106</v>
      </c>
      <c r="H213" s="1095" t="s">
        <v>106</v>
      </c>
      <c r="I213" s="841">
        <v>31.99</v>
      </c>
      <c r="J213" s="624">
        <f t="shared" si="52"/>
        <v>3.3760550171928729</v>
      </c>
      <c r="K213" s="844">
        <v>0.27</v>
      </c>
      <c r="L213" s="854">
        <v>4</v>
      </c>
      <c r="M213" s="615">
        <f t="shared" si="53"/>
        <v>1.08</v>
      </c>
      <c r="N213" s="837" t="s">
        <v>963</v>
      </c>
      <c r="O213" s="706">
        <v>0.26</v>
      </c>
      <c r="P213" s="606">
        <v>44232</v>
      </c>
      <c r="Q213" s="606">
        <v>44246</v>
      </c>
      <c r="R213" s="615">
        <f t="shared" si="54"/>
        <v>3.8461538461538494</v>
      </c>
      <c r="S213" s="673">
        <f>IF(INDEX(Historical!$D$7:$D$1257,MATCH(B213,Historical!$B$7:$B$1281,0))=0,"n/a",(INDEX(Historical!$C$7:$C$1259,MATCH(B213,Historical!$B$7:$B$1281,0))/INDEX(Historical!$D$7:$D$1257,MATCH(B213,Historical!$B$7:$B$1281,0))-1)*100)</f>
        <v>4.0000000000000036</v>
      </c>
      <c r="T213" s="673">
        <f>IF(INDEX(Historical!$F$7:$F$1250,MATCH(B213,Historical!$B$7:$B$1281,0))=0,"n/a",((INDEX(Historical!$C$7:$C$1259,MATCH(B213,Historical!$B$7:$B$1281,0))/INDEX(Historical!$F$7:$F$1250,MATCH(B213,Historical!$B$7:$B$1281,0)))^(1/3)-1)*100)</f>
        <v>5.7264270346431223</v>
      </c>
      <c r="U213" s="673">
        <f>IF(INDEX(Historical!$H$7:$H$1250,MATCH(B213,Historical!$B$7:$B$1281,0))=0,"n/a",((INDEX(Historical!$C$7:$C$1259,MATCH(B213,Historical!$B$7:$B$1281,0))/INDEX(Historical!$H$7:$H$1250,MATCH(B213,Historical!$B$7:$B$1281,0)))^(1/5)-1)*100)</f>
        <v>5.387395206178347</v>
      </c>
      <c r="V213" s="673">
        <f>IF(INDEX(Historical!$O$7:$O$1250,MATCH(B213,Historical!$B$7:$B$1281,0))=0,"n/a",((INDEX(Historical!$C$7:$C$1259,MATCH(B213,Historical!$B$7:$B$1281,0))/INDEX(Historical!$O$7:$O$1250,MATCH(B213,Historical!$B$7:$B$1281,0)))^(1/10)-1)*100)</f>
        <v>4.1881735672268938</v>
      </c>
      <c r="W213" s="674">
        <f t="shared" si="55"/>
        <v>1.2863352293552368</v>
      </c>
      <c r="X213" s="675" t="str">
        <f t="shared" si="56"/>
        <v>n/a</v>
      </c>
      <c r="Y213" s="646" t="s">
        <v>4583</v>
      </c>
      <c r="Z213" s="624" t="str">
        <f t="shared" si="57"/>
        <v>n/a</v>
      </c>
      <c r="AA213" s="853" t="str">
        <f t="shared" si="58"/>
        <v>n/a</v>
      </c>
      <c r="AB213" s="854">
        <v>12</v>
      </c>
      <c r="AC213" s="833" t="s">
        <v>136</v>
      </c>
      <c r="AD213" s="833" t="s">
        <v>136</v>
      </c>
      <c r="AE213" s="833" t="s">
        <v>136</v>
      </c>
      <c r="AF213" s="833" t="s">
        <v>136</v>
      </c>
      <c r="AG213" s="833" t="s">
        <v>136</v>
      </c>
      <c r="AH213" s="833" t="s">
        <v>136</v>
      </c>
      <c r="AI213" s="833" t="s">
        <v>136</v>
      </c>
      <c r="AJ213" s="833" t="s">
        <v>136</v>
      </c>
      <c r="AK213" s="833" t="s">
        <v>136</v>
      </c>
      <c r="AL213" s="845" t="s">
        <v>136</v>
      </c>
      <c r="AM213" s="839" t="s">
        <v>136</v>
      </c>
      <c r="AN213" s="833" t="s">
        <v>136</v>
      </c>
      <c r="AO213" s="711" t="str">
        <f t="shared" si="59"/>
        <v>n/a</v>
      </c>
      <c r="AP213" s="712">
        <f t="shared" si="60"/>
        <v>8.763450223371219</v>
      </c>
      <c r="AQ213" s="855" t="str">
        <f t="shared" si="61"/>
        <v>n/a</v>
      </c>
      <c r="AR213" s="624">
        <f>INDEX(Historical!$C$7:$C$1259,MATCH(B213,Historical!$B$7:$B$1281,0))*IF(AH213="n/a",1.03,IF(AH213&lt;0,1.01,IF(AH213&gt;10,1.1,(1+AH213/100))))</f>
        <v>1.0712000000000002</v>
      </c>
      <c r="AS213" s="853">
        <f t="shared" si="62"/>
        <v>1.1033360000000001</v>
      </c>
      <c r="AT213" s="853">
        <f t="shared" si="66"/>
        <v>1.1364360800000002</v>
      </c>
      <c r="AU213" s="853">
        <f t="shared" si="66"/>
        <v>1.1705291624000003</v>
      </c>
      <c r="AV213" s="853">
        <f t="shared" si="66"/>
        <v>1.2056450372720002</v>
      </c>
      <c r="AW213" s="624">
        <f t="shared" si="63"/>
        <v>5.6871462796720005</v>
      </c>
      <c r="AX213" s="719">
        <f t="shared" si="64"/>
        <v>17.777887713885594</v>
      </c>
      <c r="AY213" s="900" t="s">
        <v>136</v>
      </c>
      <c r="AZ213" s="839" t="s">
        <v>136</v>
      </c>
      <c r="BA213" s="839" t="s">
        <v>136</v>
      </c>
      <c r="BB213" s="839" t="s">
        <v>136</v>
      </c>
      <c r="BC213" s="839" t="s">
        <v>136</v>
      </c>
      <c r="BD213" s="874" t="s">
        <v>4199</v>
      </c>
      <c r="BE213" s="597">
        <v>1987</v>
      </c>
      <c r="BF213" s="865">
        <f t="shared" si="65"/>
        <v>3</v>
      </c>
      <c r="BG213" s="849" t="s">
        <v>136</v>
      </c>
    </row>
    <row r="214" spans="1:59" s="744" customFormat="1" ht="11.25" customHeight="1" x14ac:dyDescent="0.2">
      <c r="A214" s="830" t="s">
        <v>1124</v>
      </c>
      <c r="B214" s="829" t="s">
        <v>1125</v>
      </c>
      <c r="C214" s="898" t="s">
        <v>4253</v>
      </c>
      <c r="D214" s="898" t="s">
        <v>4254</v>
      </c>
      <c r="E214" s="727">
        <v>9</v>
      </c>
      <c r="F214" s="1153">
        <v>494</v>
      </c>
      <c r="G214" s="1152" t="s">
        <v>106</v>
      </c>
      <c r="H214" s="1152" t="s">
        <v>106</v>
      </c>
      <c r="I214" s="728">
        <v>143.28</v>
      </c>
      <c r="J214" s="729">
        <f t="shared" si="52"/>
        <v>2.2054718034617533</v>
      </c>
      <c r="K214" s="730">
        <v>0.79</v>
      </c>
      <c r="L214" s="731">
        <v>4</v>
      </c>
      <c r="M214" s="732">
        <f t="shared" si="53"/>
        <v>3.16</v>
      </c>
      <c r="N214" s="733" t="s">
        <v>151</v>
      </c>
      <c r="O214" s="734">
        <v>0.75</v>
      </c>
      <c r="P214" s="1122">
        <v>44103</v>
      </c>
      <c r="Q214" s="1122">
        <v>44119</v>
      </c>
      <c r="R214" s="732">
        <f t="shared" si="54"/>
        <v>5.3333333333333375</v>
      </c>
      <c r="S214" s="673">
        <f>IF(INDEX(Historical!$D$7:$D$1257,MATCH(B214,Historical!$B$7:$B$1281,0))=0,"n/a",(INDEX(Historical!$C$7:$C$1259,MATCH(B214,Historical!$B$7:$B$1281,0))/INDEX(Historical!$D$7:$D$1257,MATCH(B214,Historical!$B$7:$B$1281,0))-1)*100)</f>
        <v>4.4673539518900407</v>
      </c>
      <c r="T214" s="673">
        <f>IF(INDEX(Historical!$F$7:$F$1250,MATCH(B214,Historical!$B$7:$B$1281,0))=0,"n/a",((INDEX(Historical!$C$7:$C$1259,MATCH(B214,Historical!$B$7:$B$1281,0))/INDEX(Historical!$F$7:$F$1250,MATCH(B214,Historical!$B$7:$B$1281,0)))^(1/3)-1)*100)</f>
        <v>6.4529450807832456</v>
      </c>
      <c r="U214" s="673">
        <f>IF(INDEX(Historical!$H$7:$H$1250,MATCH(B214,Historical!$B$7:$B$1281,0))=0,"n/a",((INDEX(Historical!$C$7:$C$1259,MATCH(B214,Historical!$B$7:$B$1281,0))/INDEX(Historical!$H$7:$H$1250,MATCH(B214,Historical!$B$7:$B$1281,0)))^(1/5)-1)*100)</f>
        <v>5.3735339147338301</v>
      </c>
      <c r="V214" s="673">
        <f>IF(INDEX(Historical!$O$7:$O$1250,MATCH(B214,Historical!$B$7:$B$1281,0))=0,"n/a",((INDEX(Historical!$C$7:$C$1259,MATCH(B214,Historical!$B$7:$B$1281,0))/INDEX(Historical!$O$7:$O$1250,MATCH(B214,Historical!$B$7:$B$1281,0)))^(1/10)-1)*100)</f>
        <v>3.8678219643779377</v>
      </c>
      <c r="W214" s="674">
        <f t="shared" si="55"/>
        <v>1.3892919488599202</v>
      </c>
      <c r="X214" s="675">
        <f t="shared" si="56"/>
        <v>0.40708590263135075</v>
      </c>
      <c r="Y214" s="752"/>
      <c r="Z214" s="729">
        <f t="shared" si="57"/>
        <v>114.49275362318842</v>
      </c>
      <c r="AA214" s="736">
        <f t="shared" si="58"/>
        <v>51.913043478260875</v>
      </c>
      <c r="AB214" s="731">
        <v>12</v>
      </c>
      <c r="AC214" s="737">
        <v>2.76</v>
      </c>
      <c r="AD214" s="737">
        <v>6.82</v>
      </c>
      <c r="AE214" s="737">
        <v>15.3</v>
      </c>
      <c r="AF214" s="737">
        <v>4.5</v>
      </c>
      <c r="AG214" s="737">
        <v>8.7999999999999989</v>
      </c>
      <c r="AH214" s="737">
        <v>-14.899999999999999</v>
      </c>
      <c r="AI214" s="737">
        <v>10.11</v>
      </c>
      <c r="AJ214" s="737">
        <v>13.200000000000001</v>
      </c>
      <c r="AK214" s="737">
        <v>7.7</v>
      </c>
      <c r="AL214" s="738">
        <v>5550</v>
      </c>
      <c r="AM214" s="739">
        <v>1.2</v>
      </c>
      <c r="AN214" s="737">
        <v>1.04</v>
      </c>
      <c r="AO214" s="740">
        <f t="shared" si="59"/>
        <v>-44.334037760065293</v>
      </c>
      <c r="AP214" s="741">
        <f t="shared" si="60"/>
        <v>7.5790057181955834</v>
      </c>
      <c r="AQ214" s="742">
        <f t="shared" si="61"/>
        <v>222.22055638416637</v>
      </c>
      <c r="AR214" s="624">
        <f>INDEX(Historical!$C$7:$C$1259,MATCH(B214,Historical!$B$7:$B$1281,0))*IF(AH214="n/a",1.03,IF(AH214&lt;0,1.01,IF(AH214&gt;10,1.1,(1+AH214/100))))</f>
        <v>3.0704000000000002</v>
      </c>
      <c r="AS214" s="736">
        <f t="shared" si="62"/>
        <v>3.3774400000000004</v>
      </c>
      <c r="AT214" s="736">
        <f t="shared" si="66"/>
        <v>3.6375028800000004</v>
      </c>
      <c r="AU214" s="736">
        <f t="shared" si="66"/>
        <v>3.9175906017600002</v>
      </c>
      <c r="AV214" s="736">
        <f t="shared" si="66"/>
        <v>4.2192450780955202</v>
      </c>
      <c r="AW214" s="729">
        <f t="shared" si="63"/>
        <v>18.222178559855521</v>
      </c>
      <c r="AX214" s="743">
        <f t="shared" si="64"/>
        <v>12.717880066900838</v>
      </c>
      <c r="AY214" s="901">
        <v>0.7</v>
      </c>
      <c r="AZ214" s="739">
        <v>58.51</v>
      </c>
      <c r="BA214" s="739">
        <v>-6.5100000000000007</v>
      </c>
      <c r="BB214" s="739">
        <v>1.52</v>
      </c>
      <c r="BC214" s="739">
        <v>6.370000000000001</v>
      </c>
      <c r="BD214" s="875"/>
      <c r="BE214" s="597">
        <v>2012</v>
      </c>
      <c r="BF214" s="865">
        <f t="shared" si="65"/>
        <v>0</v>
      </c>
      <c r="BG214" s="793">
        <v>4.1000000000000005</v>
      </c>
    </row>
    <row r="215" spans="1:59" ht="11.25" customHeight="1" x14ac:dyDescent="0.2">
      <c r="A215" s="838" t="s">
        <v>3952</v>
      </c>
      <c r="B215" s="842" t="s">
        <v>3951</v>
      </c>
      <c r="C215" s="898" t="s">
        <v>153</v>
      </c>
      <c r="D215" s="898" t="s">
        <v>4255</v>
      </c>
      <c r="E215" s="705">
        <v>8</v>
      </c>
      <c r="F215" s="1153">
        <v>555</v>
      </c>
      <c r="G215" s="1118" t="s">
        <v>106</v>
      </c>
      <c r="H215" s="1118" t="s">
        <v>106</v>
      </c>
      <c r="I215" s="841">
        <v>81.900000000000006</v>
      </c>
      <c r="J215" s="624">
        <f t="shared" si="52"/>
        <v>1.3675213675213675</v>
      </c>
      <c r="K215" s="844">
        <v>0.28000000000000003</v>
      </c>
      <c r="L215" s="854">
        <v>4</v>
      </c>
      <c r="M215" s="615">
        <f t="shared" si="53"/>
        <v>1.1200000000000001</v>
      </c>
      <c r="N215" s="837" t="s">
        <v>218</v>
      </c>
      <c r="O215" s="706">
        <v>0.27</v>
      </c>
      <c r="P215" s="904">
        <v>43738</v>
      </c>
      <c r="Q215" s="904">
        <v>43753</v>
      </c>
      <c r="R215" s="615">
        <f t="shared" si="54"/>
        <v>3.7037037037037068</v>
      </c>
      <c r="S215" s="673">
        <f>IF(INDEX(Historical!$D$7:$D$1257,MATCH(B215,Historical!$B$7:$B$1281,0))=0,"n/a",(INDEX(Historical!$C$7:$C$1259,MATCH(B215,Historical!$B$7:$B$1281,0))/INDEX(Historical!$D$7:$D$1257,MATCH(B215,Historical!$B$7:$B$1281,0))-1)*100)</f>
        <v>2.7522935779816571</v>
      </c>
      <c r="T215" s="673">
        <f>IF(INDEX(Historical!$F$7:$F$1250,MATCH(B215,Historical!$B$7:$B$1281,0))=0,"n/a",((INDEX(Historical!$C$7:$C$1259,MATCH(B215,Historical!$B$7:$B$1281,0))/INDEX(Historical!$F$7:$F$1250,MATCH(B215,Historical!$B$7:$B$1281,0)))^(1/3)-1)*100)</f>
        <v>4.9096479060481979</v>
      </c>
      <c r="U215" s="673">
        <f>IF(INDEX(Historical!$H$7:$H$1250,MATCH(B215,Historical!$B$7:$B$1281,0))=0,"n/a",((INDEX(Historical!$C$7:$C$1259,MATCH(B215,Historical!$B$7:$B$1281,0))/INDEX(Historical!$H$7:$H$1250,MATCH(B215,Historical!$B$7:$B$1281,0)))^(1/5)-1)*100)</f>
        <v>5.6719737751172117</v>
      </c>
      <c r="V215" s="673" t="str">
        <f>IF(INDEX(Historical!$O$7:$O$1250,MATCH(B215,Historical!$B$7:$B$1281,0))=0,"n/a",((INDEX(Historical!$C$7:$C$1259,MATCH(B215,Historical!$B$7:$B$1281,0))/INDEX(Historical!$O$7:$O$1250,MATCH(B215,Historical!$B$7:$B$1281,0)))^(1/10)-1)*100)</f>
        <v>n/a</v>
      </c>
      <c r="W215" s="674" t="str">
        <f t="shared" si="55"/>
        <v>n/a</v>
      </c>
      <c r="X215" s="675">
        <f t="shared" si="56"/>
        <v>0.68337033435147121</v>
      </c>
      <c r="Y215" s="644" t="s">
        <v>4572</v>
      </c>
      <c r="Z215" s="624">
        <f t="shared" si="57"/>
        <v>39.298245614035089</v>
      </c>
      <c r="AA215" s="853">
        <f t="shared" si="58"/>
        <v>28.736842105263158</v>
      </c>
      <c r="AB215" s="854">
        <v>12</v>
      </c>
      <c r="AC215" s="833">
        <v>2.85</v>
      </c>
      <c r="AD215" s="833">
        <v>3.91</v>
      </c>
      <c r="AE215" s="833">
        <v>1.76</v>
      </c>
      <c r="AF215" s="833">
        <v>5.16</v>
      </c>
      <c r="AG215" s="833">
        <v>18.8</v>
      </c>
      <c r="AH215" s="833">
        <v>-21.2</v>
      </c>
      <c r="AI215" s="833">
        <v>17.11</v>
      </c>
      <c r="AJ215" s="833">
        <v>8.3000000000000007</v>
      </c>
      <c r="AK215" s="833">
        <v>7.4300000000000006</v>
      </c>
      <c r="AL215" s="845">
        <v>8150</v>
      </c>
      <c r="AM215" s="839">
        <v>1.7999999999999998</v>
      </c>
      <c r="AN215" s="833">
        <v>2.0699999999999998</v>
      </c>
      <c r="AO215" s="711">
        <f t="shared" si="59"/>
        <v>-21.697346962624579</v>
      </c>
      <c r="AP215" s="712">
        <f t="shared" si="60"/>
        <v>7.0394951426385788</v>
      </c>
      <c r="AQ215" s="855">
        <f t="shared" si="61"/>
        <v>156.71610369187368</v>
      </c>
      <c r="AR215" s="624">
        <f>INDEX(Historical!$C$7:$C$1259,MATCH(B215,Historical!$B$7:$B$1281,0))*IF(AH215="n/a",1.03,IF(AH215&lt;0,1.01,IF(AH215&gt;10,1.1,(1+AH215/100))))</f>
        <v>1.1312000000000002</v>
      </c>
      <c r="AS215" s="853">
        <f t="shared" si="62"/>
        <v>1.2443200000000003</v>
      </c>
      <c r="AT215" s="853">
        <f t="shared" si="66"/>
        <v>1.3367729760000004</v>
      </c>
      <c r="AU215" s="853">
        <f t="shared" si="66"/>
        <v>1.4360952081168006</v>
      </c>
      <c r="AV215" s="853">
        <f t="shared" si="66"/>
        <v>1.5427970820798789</v>
      </c>
      <c r="AW215" s="624">
        <f t="shared" si="63"/>
        <v>6.6911852661966815</v>
      </c>
      <c r="AX215" s="719">
        <f t="shared" si="64"/>
        <v>8.1699453799715265</v>
      </c>
      <c r="AY215" s="900">
        <v>1.1499999999999999</v>
      </c>
      <c r="AZ215" s="839">
        <v>39.31</v>
      </c>
      <c r="BA215" s="839">
        <v>-7.37</v>
      </c>
      <c r="BB215" s="839">
        <v>0.4</v>
      </c>
      <c r="BC215" s="839">
        <v>12.659999999999998</v>
      </c>
      <c r="BE215" s="597">
        <v>2013</v>
      </c>
      <c r="BF215" s="865">
        <f t="shared" si="65"/>
        <v>0</v>
      </c>
      <c r="BG215" s="849">
        <v>4.3999999999999995</v>
      </c>
    </row>
    <row r="216" spans="1:59" ht="11.25" customHeight="1" x14ac:dyDescent="0.2">
      <c r="A216" s="848" t="s">
        <v>4505</v>
      </c>
      <c r="B216" s="842" t="s">
        <v>4499</v>
      </c>
      <c r="C216" s="898" t="s">
        <v>108</v>
      </c>
      <c r="D216" s="898" t="s">
        <v>118</v>
      </c>
      <c r="E216" s="705">
        <v>5</v>
      </c>
      <c r="F216" s="1153">
        <v>712</v>
      </c>
      <c r="G216" s="1124" t="s">
        <v>106</v>
      </c>
      <c r="H216" s="1124" t="s">
        <v>106</v>
      </c>
      <c r="I216" s="841">
        <v>43.06</v>
      </c>
      <c r="J216" s="624">
        <f t="shared" si="52"/>
        <v>2.3223409196470044</v>
      </c>
      <c r="K216" s="844">
        <v>0.25</v>
      </c>
      <c r="L216" s="854">
        <v>4</v>
      </c>
      <c r="M216" s="615">
        <f t="shared" si="53"/>
        <v>1</v>
      </c>
      <c r="N216" s="837" t="s">
        <v>1235</v>
      </c>
      <c r="O216" s="706">
        <v>0.22</v>
      </c>
      <c r="P216" s="904">
        <v>43893</v>
      </c>
      <c r="Q216" s="904">
        <v>43908</v>
      </c>
      <c r="R216" s="615">
        <f t="shared" si="54"/>
        <v>13.636363636363635</v>
      </c>
      <c r="S216" s="673">
        <f>IF(INDEX(Historical!$D$7:$D$1257,MATCH(B216,Historical!$B$7:$B$1281,0))=0,"n/a",(INDEX(Historical!$C$7:$C$1259,MATCH(B216,Historical!$B$7:$B$1281,0))/INDEX(Historical!$D$7:$D$1257,MATCH(B216,Historical!$B$7:$B$1281,0))-1)*100)</f>
        <v>13.636363636363647</v>
      </c>
      <c r="T216" s="673">
        <f>IF(INDEX(Historical!$F$7:$F$1250,MATCH(B216,Historical!$B$7:$B$1281,0))=0,"n/a",((INDEX(Historical!$C$7:$C$1259,MATCH(B216,Historical!$B$7:$B$1281,0))/INDEX(Historical!$F$7:$F$1250,MATCH(B216,Historical!$B$7:$B$1281,0)))^(1/3)-1)*100)</f>
        <v>18.563110149668759</v>
      </c>
      <c r="U216" s="673">
        <f>IF(INDEX(Historical!$H$7:$H$1250,MATCH(B216,Historical!$B$7:$B$1281,0))=0,"n/a",((INDEX(Historical!$C$7:$C$1259,MATCH(B216,Historical!$B$7:$B$1281,0))/INDEX(Historical!$H$7:$H$1250,MATCH(B216,Historical!$B$7:$B$1281,0)))^(1/5)-1)*100)</f>
        <v>33.032499713098588</v>
      </c>
      <c r="V216" s="673">
        <f>IF(INDEX(Historical!$O$7:$O$1250,MATCH(B216,Historical!$B$7:$B$1281,0))=0,"n/a",((INDEX(Historical!$C$7:$C$1259,MATCH(B216,Historical!$B$7:$B$1281,0))/INDEX(Historical!$O$7:$O$1250,MATCH(B216,Historical!$B$7:$B$1281,0)))^(1/10)-1)*100)</f>
        <v>15.339715498651451</v>
      </c>
      <c r="W216" s="674">
        <f t="shared" si="55"/>
        <v>2.1533971549865152</v>
      </c>
      <c r="X216" s="675">
        <f t="shared" si="56"/>
        <v>5.0819230327843981</v>
      </c>
      <c r="Y216" s="843"/>
      <c r="Z216" s="624">
        <f t="shared" si="57"/>
        <v>24.509803921568626</v>
      </c>
      <c r="AA216" s="853">
        <f t="shared" si="58"/>
        <v>10.553921568627452</v>
      </c>
      <c r="AB216" s="854">
        <v>12</v>
      </c>
      <c r="AC216" s="833">
        <v>4.08</v>
      </c>
      <c r="AD216" s="833">
        <v>1.06</v>
      </c>
      <c r="AE216" s="833">
        <v>1.66</v>
      </c>
      <c r="AF216" s="833">
        <v>1.03</v>
      </c>
      <c r="AG216" s="833">
        <v>10.5</v>
      </c>
      <c r="AH216" s="833">
        <v>-17.8</v>
      </c>
      <c r="AI216" s="833">
        <v>5.8999999999999995</v>
      </c>
      <c r="AJ216" s="833">
        <v>6.5</v>
      </c>
      <c r="AK216" s="833">
        <v>10</v>
      </c>
      <c r="AL216" s="845">
        <v>1180</v>
      </c>
      <c r="AM216" s="839">
        <v>2.4</v>
      </c>
      <c r="AN216" s="833">
        <v>0.02</v>
      </c>
      <c r="AO216" s="711">
        <f t="shared" si="59"/>
        <v>24.800919064118141</v>
      </c>
      <c r="AP216" s="712">
        <f t="shared" si="60"/>
        <v>35.354840632745592</v>
      </c>
      <c r="AQ216" s="855">
        <f t="shared" si="61"/>
        <v>-30.492081296249175</v>
      </c>
      <c r="AR216" s="624">
        <f>INDEX(Historical!$C$7:$C$1259,MATCH(B216,Historical!$B$7:$B$1281,0))*IF(AH216="n/a",1.03,IF(AH216&lt;0,1.01,IF(AH216&gt;10,1.1,(1+AH216/100))))</f>
        <v>1.01</v>
      </c>
      <c r="AS216" s="853">
        <f t="shared" si="62"/>
        <v>1.06959</v>
      </c>
      <c r="AT216" s="853">
        <f t="shared" si="66"/>
        <v>1.1765490000000001</v>
      </c>
      <c r="AU216" s="853">
        <f t="shared" si="66"/>
        <v>1.2942039000000001</v>
      </c>
      <c r="AV216" s="853">
        <f t="shared" si="66"/>
        <v>1.4236242900000002</v>
      </c>
      <c r="AW216" s="624">
        <f t="shared" si="63"/>
        <v>5.9739671900000006</v>
      </c>
      <c r="AX216" s="719">
        <f t="shared" si="64"/>
        <v>13.87358845796563</v>
      </c>
      <c r="AY216" s="900">
        <v>-0.02</v>
      </c>
      <c r="AZ216" s="839">
        <v>68.66</v>
      </c>
      <c r="BA216" s="839">
        <v>-1.37</v>
      </c>
      <c r="BB216" s="839">
        <v>22.98</v>
      </c>
      <c r="BC216" s="839">
        <v>31.91</v>
      </c>
      <c r="BE216" s="597">
        <v>2016</v>
      </c>
      <c r="BF216" s="865">
        <f t="shared" si="65"/>
        <v>0</v>
      </c>
      <c r="BG216" s="849">
        <v>3</v>
      </c>
    </row>
    <row r="217" spans="1:59" ht="11.25" customHeight="1" x14ac:dyDescent="0.2">
      <c r="A217" s="838" t="s">
        <v>549</v>
      </c>
      <c r="B217" s="842" t="s">
        <v>550</v>
      </c>
      <c r="C217" s="898" t="s">
        <v>131</v>
      </c>
      <c r="D217" s="898" t="s">
        <v>4263</v>
      </c>
      <c r="E217" s="705">
        <v>18</v>
      </c>
      <c r="F217" s="1153">
        <v>201</v>
      </c>
      <c r="G217" s="1150" t="s">
        <v>37</v>
      </c>
      <c r="H217" s="1150" t="s">
        <v>37</v>
      </c>
      <c r="I217" s="841">
        <v>58.6</v>
      </c>
      <c r="J217" s="624">
        <f t="shared" si="52"/>
        <v>4.5221843003412969</v>
      </c>
      <c r="K217" s="844">
        <v>0.66249999999999998</v>
      </c>
      <c r="L217" s="854">
        <v>4</v>
      </c>
      <c r="M217" s="615">
        <f t="shared" si="53"/>
        <v>2.65</v>
      </c>
      <c r="N217" s="837" t="s">
        <v>160</v>
      </c>
      <c r="O217" s="706">
        <v>0.63749999999999996</v>
      </c>
      <c r="P217" s="606">
        <v>44195</v>
      </c>
      <c r="Q217" s="606">
        <v>44227</v>
      </c>
      <c r="R217" s="615">
        <f t="shared" si="54"/>
        <v>3.9215686274509838</v>
      </c>
      <c r="S217" s="673">
        <f>IF(INDEX(Historical!$D$7:$D$1257,MATCH(B217,Historical!$B$7:$B$1281,0))=0,"n/a",(INDEX(Historical!$C$7:$C$1259,MATCH(B217,Historical!$B$7:$B$1281,0))/INDEX(Historical!$D$7:$D$1257,MATCH(B217,Historical!$B$7:$B$1281,0))-1)*100)</f>
        <v>4.0816326530612068</v>
      </c>
      <c r="T217" s="673">
        <f>IF(INDEX(Historical!$F$7:$F$1250,MATCH(B217,Historical!$B$7:$B$1281,0))=0,"n/a",((INDEX(Historical!$C$7:$C$1259,MATCH(B217,Historical!$B$7:$B$1281,0))/INDEX(Historical!$F$7:$F$1250,MATCH(B217,Historical!$B$7:$B$1281,0)))^(1/3)-1)*100)</f>
        <v>5.5261634046434249</v>
      </c>
      <c r="U217" s="673">
        <f>IF(INDEX(Historical!$H$7:$H$1250,MATCH(B217,Historical!$B$7:$B$1281,0))=0,"n/a",((INDEX(Historical!$C$7:$C$1259,MATCH(B217,Historical!$B$7:$B$1281,0))/INDEX(Historical!$H$7:$H$1250,MATCH(B217,Historical!$B$7:$B$1281,0)))^(1/5)-1)*100)</f>
        <v>8.8340377580624185</v>
      </c>
      <c r="V217" s="673">
        <f>IF(INDEX(Historical!$O$7:$O$1250,MATCH(B217,Historical!$B$7:$B$1281,0))=0,"n/a",((INDEX(Historical!$C$7:$C$1259,MATCH(B217,Historical!$B$7:$B$1281,0))/INDEX(Historical!$O$7:$O$1250,MATCH(B217,Historical!$B$7:$B$1281,0)))^(1/10)-1)*100)</f>
        <v>7.3042599130289876</v>
      </c>
      <c r="W217" s="674">
        <f t="shared" si="55"/>
        <v>1.2094363923584766</v>
      </c>
      <c r="X217" s="675" t="str">
        <f t="shared" si="56"/>
        <v>n/a</v>
      </c>
      <c r="Y217" s="632"/>
      <c r="Z217" s="624">
        <f t="shared" si="57"/>
        <v>134.51776649746193</v>
      </c>
      <c r="AA217" s="853">
        <f t="shared" si="58"/>
        <v>29.746192893401016</v>
      </c>
      <c r="AB217" s="854">
        <v>12</v>
      </c>
      <c r="AC217" s="833">
        <v>1.97</v>
      </c>
      <c r="AD217" s="833" t="s">
        <v>136</v>
      </c>
      <c r="AE217" s="833">
        <v>1.65</v>
      </c>
      <c r="AF217" s="833">
        <v>1.59</v>
      </c>
      <c r="AG217" s="833">
        <v>5.3</v>
      </c>
      <c r="AH217" s="834">
        <v>-47.5</v>
      </c>
      <c r="AI217" s="834">
        <v>4.34</v>
      </c>
      <c r="AJ217" s="833">
        <v>-8</v>
      </c>
      <c r="AK217" s="833">
        <v>-0.5</v>
      </c>
      <c r="AL217" s="845">
        <v>22410</v>
      </c>
      <c r="AM217" s="839">
        <v>0.06</v>
      </c>
      <c r="AN217" s="833">
        <v>1.64</v>
      </c>
      <c r="AO217" s="711">
        <f t="shared" si="59"/>
        <v>-16.3899708349973</v>
      </c>
      <c r="AP217" s="712">
        <f t="shared" si="60"/>
        <v>13.356222058403716</v>
      </c>
      <c r="AQ217" s="855">
        <f t="shared" si="61"/>
        <v>44.984975007768945</v>
      </c>
      <c r="AR217" s="624">
        <f>INDEX(Historical!$C$7:$C$1259,MATCH(B217,Historical!$B$7:$B$1281,0))*IF(AH217="n/a",1.03,IF(AH217&lt;0,1.01,IF(AH217&gt;10,1.1,(1+AH217/100))))</f>
        <v>2.5754999999999999</v>
      </c>
      <c r="AS217" s="853">
        <f t="shared" si="62"/>
        <v>2.6872767</v>
      </c>
      <c r="AT217" s="853">
        <f t="shared" si="66"/>
        <v>2.7141494669999999</v>
      </c>
      <c r="AU217" s="853">
        <f t="shared" si="66"/>
        <v>2.7412909616699999</v>
      </c>
      <c r="AV217" s="853">
        <f t="shared" si="66"/>
        <v>2.7687038712867</v>
      </c>
      <c r="AW217" s="624">
        <f t="shared" si="63"/>
        <v>13.4869209999567</v>
      </c>
      <c r="AX217" s="719">
        <f t="shared" si="64"/>
        <v>23.015223549414163</v>
      </c>
      <c r="AY217" s="900">
        <v>0.6</v>
      </c>
      <c r="AZ217" s="839">
        <v>21.26</v>
      </c>
      <c r="BA217" s="839">
        <v>-12.120000000000001</v>
      </c>
      <c r="BB217" s="839">
        <v>0.94000000000000006</v>
      </c>
      <c r="BC217" s="839">
        <v>2.2399999999999998</v>
      </c>
      <c r="BE217" s="597">
        <v>2004</v>
      </c>
      <c r="BF217" s="865">
        <f t="shared" si="65"/>
        <v>1</v>
      </c>
      <c r="BG217" s="849">
        <v>1.0999999999999999</v>
      </c>
    </row>
    <row r="218" spans="1:59" ht="11.25" customHeight="1" x14ac:dyDescent="0.2">
      <c r="A218" s="838" t="s">
        <v>563</v>
      </c>
      <c r="B218" s="842" t="s">
        <v>564</v>
      </c>
      <c r="C218" s="898" t="s">
        <v>4253</v>
      </c>
      <c r="D218" s="898" t="s">
        <v>4254</v>
      </c>
      <c r="E218" s="705">
        <v>17</v>
      </c>
      <c r="F218" s="1153">
        <v>228</v>
      </c>
      <c r="G218" s="1150" t="s">
        <v>37</v>
      </c>
      <c r="H218" s="1150" t="s">
        <v>37</v>
      </c>
      <c r="I218" s="841">
        <v>63.64</v>
      </c>
      <c r="J218" s="624">
        <f t="shared" si="52"/>
        <v>2.2784412319296039</v>
      </c>
      <c r="K218" s="844">
        <v>0.36249999999999999</v>
      </c>
      <c r="L218" s="854">
        <v>4</v>
      </c>
      <c r="M218" s="615">
        <f t="shared" si="53"/>
        <v>1.45</v>
      </c>
      <c r="N218" s="837" t="s">
        <v>239</v>
      </c>
      <c r="O218" s="709">
        <v>0.34250000000000003</v>
      </c>
      <c r="P218" s="606">
        <v>44280</v>
      </c>
      <c r="Q218" s="606">
        <v>44295</v>
      </c>
      <c r="R218" s="615">
        <f t="shared" si="54"/>
        <v>5.839416058394149</v>
      </c>
      <c r="S218" s="673">
        <f>IF(INDEX(Historical!$D$7:$D$1257,MATCH(B218,Historical!$B$7:$B$1281,0))=0,"n/a",(INDEX(Historical!$C$7:$C$1259,MATCH(B218,Historical!$B$7:$B$1281,0))/INDEX(Historical!$D$7:$D$1257,MATCH(B218,Historical!$B$7:$B$1281,0))-1)*100)</f>
        <v>11.727748691099471</v>
      </c>
      <c r="T218" s="673">
        <f>IF(INDEX(Historical!$F$7:$F$1250,MATCH(B218,Historical!$B$7:$B$1281,0))=0,"n/a",((INDEX(Historical!$C$7:$C$1259,MATCH(B218,Historical!$B$7:$B$1281,0))/INDEX(Historical!$F$7:$F$1250,MATCH(B218,Historical!$B$7:$B$1281,0)))^(1/3)-1)*100)</f>
        <v>12.220574906347782</v>
      </c>
      <c r="U218" s="673">
        <f>IF(INDEX(Historical!$H$7:$H$1250,MATCH(B218,Historical!$B$7:$B$1281,0))=0,"n/a",((INDEX(Historical!$C$7:$C$1259,MATCH(B218,Historical!$B$7:$B$1281,0))/INDEX(Historical!$H$7:$H$1250,MATCH(B218,Historical!$B$7:$B$1281,0)))^(1/5)-1)*100)</f>
        <v>12.965878794180497</v>
      </c>
      <c r="V218" s="673">
        <f>IF(INDEX(Historical!$O$7:$O$1250,MATCH(B218,Historical!$B$7:$B$1281,0))=0,"n/a",((INDEX(Historical!$C$7:$C$1259,MATCH(B218,Historical!$B$7:$B$1281,0))/INDEX(Historical!$O$7:$O$1250,MATCH(B218,Historical!$B$7:$B$1281,0)))^(1/10)-1)*100)</f>
        <v>16.090135411416327</v>
      </c>
      <c r="W218" s="674">
        <f t="shared" si="55"/>
        <v>0.80582782323764057</v>
      </c>
      <c r="X218" s="675">
        <f t="shared" si="56"/>
        <v>1.4248218455143404</v>
      </c>
      <c r="Y218" s="647" t="s">
        <v>4320</v>
      </c>
      <c r="Z218" s="624">
        <f t="shared" si="57"/>
        <v>121.84873949579833</v>
      </c>
      <c r="AA218" s="853">
        <f t="shared" si="58"/>
        <v>53.478991596638657</v>
      </c>
      <c r="AB218" s="854">
        <v>12</v>
      </c>
      <c r="AC218" s="833">
        <v>1.19</v>
      </c>
      <c r="AD218" s="833">
        <v>4.71</v>
      </c>
      <c r="AE218" s="833">
        <v>10.77</v>
      </c>
      <c r="AF218" s="833">
        <v>9.5500000000000007</v>
      </c>
      <c r="AG218" s="833">
        <v>18.5</v>
      </c>
      <c r="AH218" s="833">
        <v>-18.5</v>
      </c>
      <c r="AI218" s="833">
        <v>8</v>
      </c>
      <c r="AJ218" s="833">
        <v>9.1</v>
      </c>
      <c r="AK218" s="833">
        <v>11.600000000000001</v>
      </c>
      <c r="AL218" s="845">
        <v>11710</v>
      </c>
      <c r="AM218" s="839">
        <v>1</v>
      </c>
      <c r="AN218" s="833">
        <v>2.16</v>
      </c>
      <c r="AO218" s="711">
        <f t="shared" si="59"/>
        <v>-38.234671570528555</v>
      </c>
      <c r="AP218" s="712">
        <f t="shared" si="60"/>
        <v>15.244320026110101</v>
      </c>
      <c r="AQ218" s="855">
        <f t="shared" si="61"/>
        <v>376.43321544246265</v>
      </c>
      <c r="AR218" s="624">
        <f>INDEX(Historical!$C$7:$C$1259,MATCH(B218,Historical!$B$7:$B$1281,0))*IF(AH218="n/a",1.03,IF(AH218&lt;0,1.01,IF(AH218&gt;10,1.1,(1+AH218/100))))</f>
        <v>1.3470875</v>
      </c>
      <c r="AS218" s="853">
        <f t="shared" si="62"/>
        <v>1.4548545000000002</v>
      </c>
      <c r="AT218" s="853">
        <f t="shared" si="66"/>
        <v>1.6003399500000004</v>
      </c>
      <c r="AU218" s="853">
        <f t="shared" si="66"/>
        <v>1.7603739450000007</v>
      </c>
      <c r="AV218" s="853">
        <f t="shared" si="66"/>
        <v>1.9364113395000009</v>
      </c>
      <c r="AW218" s="624">
        <f t="shared" si="63"/>
        <v>8.0990672345000014</v>
      </c>
      <c r="AX218" s="719">
        <f t="shared" si="64"/>
        <v>12.72637843258957</v>
      </c>
      <c r="AY218" s="900">
        <v>0.49</v>
      </c>
      <c r="AZ218" s="839">
        <v>26.669999999999998</v>
      </c>
      <c r="BA218" s="839">
        <v>-7.12</v>
      </c>
      <c r="BB218" s="839">
        <v>1.79</v>
      </c>
      <c r="BC218" s="839">
        <v>1.1299999999999999</v>
      </c>
      <c r="BE218" s="597">
        <v>2005</v>
      </c>
      <c r="BF218" s="865">
        <f t="shared" si="65"/>
        <v>1</v>
      </c>
      <c r="BG218" s="849">
        <v>5.3</v>
      </c>
    </row>
    <row r="219" spans="1:59" ht="11.25" customHeight="1" x14ac:dyDescent="0.2">
      <c r="A219" s="831" t="s">
        <v>1136</v>
      </c>
      <c r="B219" s="842" t="s">
        <v>1137</v>
      </c>
      <c r="C219" s="898" t="s">
        <v>108</v>
      </c>
      <c r="D219" s="898" t="s">
        <v>4272</v>
      </c>
      <c r="E219" s="705">
        <v>10</v>
      </c>
      <c r="F219" s="1153">
        <v>409</v>
      </c>
      <c r="G219" s="1150" t="s">
        <v>37</v>
      </c>
      <c r="H219" s="1150" t="s">
        <v>37</v>
      </c>
      <c r="I219" s="841">
        <v>28.99</v>
      </c>
      <c r="J219" s="624">
        <f t="shared" si="52"/>
        <v>4.1393583994480858</v>
      </c>
      <c r="K219" s="844">
        <v>0.3</v>
      </c>
      <c r="L219" s="854">
        <v>4</v>
      </c>
      <c r="M219" s="615">
        <f t="shared" si="53"/>
        <v>1.2</v>
      </c>
      <c r="N219" s="837" t="s">
        <v>593</v>
      </c>
      <c r="O219" s="706">
        <v>0.28999999999999998</v>
      </c>
      <c r="P219" s="904">
        <v>43889</v>
      </c>
      <c r="Q219" s="904">
        <v>43910</v>
      </c>
      <c r="R219" s="615">
        <f t="shared" si="54"/>
        <v>3.4482758620689689</v>
      </c>
      <c r="S219" s="673">
        <f>IF(INDEX(Historical!$D$7:$D$1257,MATCH(B219,Historical!$B$7:$B$1281,0))=0,"n/a",(INDEX(Historical!$C$7:$C$1259,MATCH(B219,Historical!$B$7:$B$1281,0))/INDEX(Historical!$D$7:$D$1257,MATCH(B219,Historical!$B$7:$B$1281,0))-1)*100)</f>
        <v>3.4482758620689724</v>
      </c>
      <c r="T219" s="673">
        <f>IF(INDEX(Historical!$F$7:$F$1250,MATCH(B219,Historical!$B$7:$B$1281,0))=0,"n/a",((INDEX(Historical!$C$7:$C$1259,MATCH(B219,Historical!$B$7:$B$1281,0))/INDEX(Historical!$F$7:$F$1250,MATCH(B219,Historical!$B$7:$B$1281,0)))^(1/3)-1)*100)</f>
        <v>3.5744168651286268</v>
      </c>
      <c r="U219" s="673">
        <f>IF(INDEX(Historical!$H$7:$H$1250,MATCH(B219,Historical!$B$7:$B$1281,0))=0,"n/a",((INDEX(Historical!$C$7:$C$1259,MATCH(B219,Historical!$B$7:$B$1281,0))/INDEX(Historical!$H$7:$H$1250,MATCH(B219,Historical!$B$7:$B$1281,0)))^(1/5)-1)*100)</f>
        <v>4.5639552591273169</v>
      </c>
      <c r="V219" s="673">
        <f>IF(INDEX(Historical!$O$7:$O$1250,MATCH(B219,Historical!$B$7:$B$1281,0))=0,"n/a",((INDEX(Historical!$C$7:$C$1259,MATCH(B219,Historical!$B$7:$B$1281,0))/INDEX(Historical!$O$7:$O$1250,MATCH(B219,Historical!$B$7:$B$1281,0)))^(1/10)-1)*100)</f>
        <v>7.9193502472868271</v>
      </c>
      <c r="W219" s="674">
        <f t="shared" si="55"/>
        <v>0.57630425686639253</v>
      </c>
      <c r="X219" s="675">
        <f t="shared" si="56"/>
        <v>1.4262360184772864</v>
      </c>
      <c r="Y219" s="843"/>
      <c r="Z219" s="624">
        <f t="shared" si="57"/>
        <v>50</v>
      </c>
      <c r="AA219" s="853">
        <f t="shared" si="58"/>
        <v>12.079166666666666</v>
      </c>
      <c r="AB219" s="854">
        <v>12</v>
      </c>
      <c r="AC219" s="833">
        <v>2.4</v>
      </c>
      <c r="AD219" s="833" t="s">
        <v>136</v>
      </c>
      <c r="AE219" s="833">
        <v>2.06</v>
      </c>
      <c r="AF219" s="833">
        <v>0.89</v>
      </c>
      <c r="AG219" s="833">
        <v>7.7</v>
      </c>
      <c r="AH219" s="833">
        <v>-15.8</v>
      </c>
      <c r="AI219" s="833" t="s">
        <v>136</v>
      </c>
      <c r="AJ219" s="833">
        <v>3.2</v>
      </c>
      <c r="AK219" s="833" t="s">
        <v>136</v>
      </c>
      <c r="AL219" s="845">
        <v>76.41</v>
      </c>
      <c r="AM219" s="839">
        <v>19.2</v>
      </c>
      <c r="AN219" s="833">
        <v>0</v>
      </c>
      <c r="AO219" s="711">
        <f t="shared" si="59"/>
        <v>-3.3758530080912621</v>
      </c>
      <c r="AP219" s="712">
        <f t="shared" si="60"/>
        <v>8.7033136585754036</v>
      </c>
      <c r="AQ219" s="855">
        <f t="shared" si="61"/>
        <v>-30.8770553182123</v>
      </c>
      <c r="AR219" s="624">
        <f>INDEX(Historical!$C$7:$C$1259,MATCH(B219,Historical!$B$7:$B$1281,0))*IF(AH219="n/a",1.03,IF(AH219&lt;0,1.01,IF(AH219&gt;10,1.1,(1+AH219/100))))</f>
        <v>1.212</v>
      </c>
      <c r="AS219" s="853">
        <f t="shared" si="62"/>
        <v>1.2483599999999999</v>
      </c>
      <c r="AT219" s="853">
        <f t="shared" si="66"/>
        <v>1.2858107999999999</v>
      </c>
      <c r="AU219" s="853">
        <f t="shared" si="66"/>
        <v>1.324385124</v>
      </c>
      <c r="AV219" s="853">
        <f t="shared" si="66"/>
        <v>1.36411667772</v>
      </c>
      <c r="AW219" s="624">
        <f t="shared" si="63"/>
        <v>6.43467260172</v>
      </c>
      <c r="AX219" s="719">
        <f t="shared" si="64"/>
        <v>22.196180068023459</v>
      </c>
      <c r="AY219" s="900">
        <v>0.48</v>
      </c>
      <c r="AZ219" s="839">
        <v>68.06</v>
      </c>
      <c r="BA219" s="839">
        <v>-9.41</v>
      </c>
      <c r="BB219" s="839">
        <v>4.8</v>
      </c>
      <c r="BC219" s="839">
        <v>17.28</v>
      </c>
      <c r="BE219" s="597">
        <v>2011</v>
      </c>
      <c r="BF219" s="865">
        <f t="shared" si="65"/>
        <v>0</v>
      </c>
      <c r="BG219" s="849">
        <v>0.70000000000000007</v>
      </c>
    </row>
    <row r="220" spans="1:59" ht="11.25" customHeight="1" x14ac:dyDescent="0.2">
      <c r="A220" s="831" t="s">
        <v>1126</v>
      </c>
      <c r="B220" s="842" t="s">
        <v>1127</v>
      </c>
      <c r="C220" s="898" t="s">
        <v>123</v>
      </c>
      <c r="D220" s="898" t="s">
        <v>4108</v>
      </c>
      <c r="E220" s="705">
        <v>11</v>
      </c>
      <c r="F220" s="1153">
        <v>338</v>
      </c>
      <c r="G220" s="1115" t="s">
        <v>115</v>
      </c>
      <c r="H220" s="1115" t="s">
        <v>115</v>
      </c>
      <c r="I220" s="841">
        <v>110.12</v>
      </c>
      <c r="J220" s="624">
        <f t="shared" si="52"/>
        <v>2.5063567017798762</v>
      </c>
      <c r="K220" s="844">
        <v>0.69</v>
      </c>
      <c r="L220" s="854">
        <v>4</v>
      </c>
      <c r="M220" s="615">
        <f t="shared" si="53"/>
        <v>2.76</v>
      </c>
      <c r="N220" s="837" t="s">
        <v>501</v>
      </c>
      <c r="O220" s="706">
        <v>0.66</v>
      </c>
      <c r="P220" s="606">
        <v>44179</v>
      </c>
      <c r="Q220" s="606">
        <v>44204</v>
      </c>
      <c r="R220" s="615">
        <f t="shared" si="54"/>
        <v>4.5454545454545325</v>
      </c>
      <c r="S220" s="673">
        <f>IF(INDEX(Historical!$D$7:$D$1257,MATCH(B220,Historical!$B$7:$B$1281,0))=0,"n/a",(INDEX(Historical!$C$7:$C$1259,MATCH(B220,Historical!$B$7:$B$1281,0))/INDEX(Historical!$D$7:$D$1257,MATCH(B220,Historical!$B$7:$B$1281,0))-1)*100)</f>
        <v>4.7619047619047672</v>
      </c>
      <c r="T220" s="673">
        <f>IF(INDEX(Historical!$F$7:$F$1250,MATCH(B220,Historical!$B$7:$B$1281,0))=0,"n/a",((INDEX(Historical!$C$7:$C$1259,MATCH(B220,Historical!$B$7:$B$1281,0))/INDEX(Historical!$F$7:$F$1250,MATCH(B220,Historical!$B$7:$B$1281,0)))^(1/3)-1)*100)</f>
        <v>8.9744250818549531</v>
      </c>
      <c r="U220" s="673">
        <f>IF(INDEX(Historical!$H$7:$H$1250,MATCH(B220,Historical!$B$7:$B$1281,0))=0,"n/a",((INDEX(Historical!$C$7:$C$1259,MATCH(B220,Historical!$B$7:$B$1281,0))/INDEX(Historical!$H$7:$H$1250,MATCH(B220,Historical!$B$7:$B$1281,0)))^(1/5)-1)*100)</f>
        <v>10.534229649286942</v>
      </c>
      <c r="V220" s="673">
        <f>IF(INDEX(Historical!$O$7:$O$1250,MATCH(B220,Historical!$B$7:$B$1281,0))=0,"n/a",((INDEX(Historical!$C$7:$C$1259,MATCH(B220,Historical!$B$7:$B$1281,0))/INDEX(Historical!$O$7:$O$1250,MATCH(B220,Historical!$B$7:$B$1281,0)))^(1/10)-1)*100)</f>
        <v>11.612317403390438</v>
      </c>
      <c r="W220" s="674">
        <f t="shared" si="55"/>
        <v>0.90715998222811856</v>
      </c>
      <c r="X220" s="675" t="str">
        <f t="shared" si="56"/>
        <v>n/a</v>
      </c>
      <c r="Y220" s="634"/>
      <c r="Z220" s="624">
        <f t="shared" si="57"/>
        <v>78.857142857142847</v>
      </c>
      <c r="AA220" s="853">
        <f t="shared" si="58"/>
        <v>31.462857142857143</v>
      </c>
      <c r="AB220" s="854">
        <v>12</v>
      </c>
      <c r="AC220" s="833">
        <v>3.5</v>
      </c>
      <c r="AD220" s="833">
        <v>8.31</v>
      </c>
      <c r="AE220" s="833">
        <v>1.77</v>
      </c>
      <c r="AF220" s="833">
        <v>2.5099999999999998</v>
      </c>
      <c r="AG220" s="833">
        <v>7.9</v>
      </c>
      <c r="AH220" s="834">
        <v>-36.1</v>
      </c>
      <c r="AI220" s="834">
        <v>7.1800000000000006</v>
      </c>
      <c r="AJ220" s="833">
        <v>-9.1999999999999993</v>
      </c>
      <c r="AK220" s="833">
        <v>3.83</v>
      </c>
      <c r="AL220" s="845">
        <v>15000</v>
      </c>
      <c r="AM220" s="839">
        <v>0.4</v>
      </c>
      <c r="AN220" s="833">
        <v>0.93</v>
      </c>
      <c r="AO220" s="711">
        <f t="shared" si="59"/>
        <v>-18.422270791790325</v>
      </c>
      <c r="AP220" s="712">
        <f t="shared" si="60"/>
        <v>13.040586351066818</v>
      </c>
      <c r="AQ220" s="855">
        <f t="shared" si="61"/>
        <v>87.346110392943771</v>
      </c>
      <c r="AR220" s="624">
        <f>INDEX(Historical!$C$7:$C$1259,MATCH(B220,Historical!$B$7:$B$1281,0))*IF(AH220="n/a",1.03,IF(AH220&lt;0,1.01,IF(AH220&gt;10,1.1,(1+AH220/100))))</f>
        <v>2.6664000000000003</v>
      </c>
      <c r="AS220" s="853">
        <f t="shared" si="62"/>
        <v>2.8578475200000004</v>
      </c>
      <c r="AT220" s="853">
        <f t="shared" si="66"/>
        <v>2.9673030800160003</v>
      </c>
      <c r="AU220" s="853">
        <f t="shared" si="66"/>
        <v>3.0809507879806133</v>
      </c>
      <c r="AV220" s="853">
        <f t="shared" si="66"/>
        <v>3.1989512031602709</v>
      </c>
      <c r="AW220" s="624">
        <f t="shared" si="63"/>
        <v>14.771452591156887</v>
      </c>
      <c r="AX220" s="719">
        <f t="shared" si="64"/>
        <v>13.413959853938328</v>
      </c>
      <c r="AY220" s="900">
        <v>1.55</v>
      </c>
      <c r="AZ220" s="839">
        <v>151.59</v>
      </c>
      <c r="BA220" s="839">
        <v>-7.4700000000000006</v>
      </c>
      <c r="BB220" s="839">
        <v>0.88</v>
      </c>
      <c r="BC220" s="839">
        <v>21.66</v>
      </c>
      <c r="BE220" s="597">
        <v>2011</v>
      </c>
      <c r="BF220" s="865">
        <f t="shared" si="65"/>
        <v>0</v>
      </c>
      <c r="BG220" s="849">
        <v>3</v>
      </c>
    </row>
    <row r="221" spans="1:59" ht="11.25" customHeight="1" x14ac:dyDescent="0.2">
      <c r="A221" s="831" t="s">
        <v>219</v>
      </c>
      <c r="B221" s="842" t="s">
        <v>220</v>
      </c>
      <c r="C221" s="898" t="s">
        <v>112</v>
      </c>
      <c r="D221" s="898" t="s">
        <v>4296</v>
      </c>
      <c r="E221" s="705">
        <v>64</v>
      </c>
      <c r="F221" s="1153">
        <v>7</v>
      </c>
      <c r="G221" s="1150" t="s">
        <v>37</v>
      </c>
      <c r="H221" s="1150" t="s">
        <v>37</v>
      </c>
      <c r="I221" s="833">
        <v>90.22</v>
      </c>
      <c r="J221" s="624">
        <f t="shared" si="52"/>
        <v>2.2389714032365329</v>
      </c>
      <c r="K221" s="844">
        <v>0.505</v>
      </c>
      <c r="L221" s="854">
        <v>4</v>
      </c>
      <c r="M221" s="615">
        <f t="shared" si="53"/>
        <v>2.02</v>
      </c>
      <c r="N221" s="837" t="s">
        <v>142</v>
      </c>
      <c r="O221" s="706">
        <v>0.5</v>
      </c>
      <c r="P221" s="606">
        <v>44147</v>
      </c>
      <c r="Q221" s="606">
        <v>44175</v>
      </c>
      <c r="R221" s="615">
        <f t="shared" si="54"/>
        <v>1.0000000000000009</v>
      </c>
      <c r="S221" s="673">
        <f>IF(INDEX(Historical!$D$7:$D$1257,MATCH(B221,Historical!$B$7:$B$1281,0))=0,"n/a",(INDEX(Historical!$C$7:$C$1259,MATCH(B221,Historical!$B$7:$B$1281,0))/INDEX(Historical!$D$7:$D$1257,MATCH(B221,Historical!$B$7:$B$1281,0))-1)*100)</f>
        <v>1.7766497461928932</v>
      </c>
      <c r="T221" s="673">
        <f>IF(INDEX(Historical!$F$7:$F$1250,MATCH(B221,Historical!$B$7:$B$1281,0))=0,"n/a",((INDEX(Historical!$C$7:$C$1259,MATCH(B221,Historical!$B$7:$B$1281,0))/INDEX(Historical!$F$7:$F$1250,MATCH(B221,Historical!$B$7:$B$1281,0)))^(1/3)-1)*100)</f>
        <v>1.3665224874661819</v>
      </c>
      <c r="U221" s="673">
        <f>IF(INDEX(Historical!$H$7:$H$1250,MATCH(B221,Historical!$B$7:$B$1281,0))=0,"n/a",((INDEX(Historical!$C$7:$C$1259,MATCH(B221,Historical!$B$7:$B$1281,0))/INDEX(Historical!$H$7:$H$1250,MATCH(B221,Historical!$B$7:$B$1281,0)))^(1/5)-1)*100)</f>
        <v>1.2419740254037359</v>
      </c>
      <c r="V221" s="673">
        <f>IF(INDEX(Historical!$O$7:$O$1250,MATCH(B221,Historical!$B$7:$B$1281,0))=0,"n/a",((INDEX(Historical!$C$7:$C$1259,MATCH(B221,Historical!$B$7:$B$1281,0))/INDEX(Historical!$O$7:$O$1250,MATCH(B221,Historical!$B$7:$B$1281,0)))^(1/10)-1)*100)</f>
        <v>4.0346620774289743</v>
      </c>
      <c r="W221" s="674">
        <f t="shared" si="55"/>
        <v>0.30782603389554858</v>
      </c>
      <c r="X221" s="675" t="str">
        <f t="shared" si="56"/>
        <v>n/a</v>
      </c>
      <c r="Y221" s="641"/>
      <c r="Z221" s="624">
        <f t="shared" si="57"/>
        <v>58.550724637681164</v>
      </c>
      <c r="AA221" s="853">
        <f t="shared" si="58"/>
        <v>26.150724637681158</v>
      </c>
      <c r="AB221" s="854">
        <v>9</v>
      </c>
      <c r="AC221" s="833">
        <v>3.45</v>
      </c>
      <c r="AD221" s="833">
        <v>2.74</v>
      </c>
      <c r="AE221" s="833">
        <v>3.17</v>
      </c>
      <c r="AF221" s="833">
        <v>6.13</v>
      </c>
      <c r="AG221" s="833">
        <v>25.5</v>
      </c>
      <c r="AH221" s="833">
        <v>-12.8</v>
      </c>
      <c r="AI221" s="833">
        <v>10.8</v>
      </c>
      <c r="AJ221" s="833">
        <v>-2.7</v>
      </c>
      <c r="AK221" s="833">
        <v>9.629999999999999</v>
      </c>
      <c r="AL221" s="845">
        <v>53260</v>
      </c>
      <c r="AM221" s="839">
        <v>0.6</v>
      </c>
      <c r="AN221" s="833">
        <v>0.86</v>
      </c>
      <c r="AO221" s="711">
        <f t="shared" si="59"/>
        <v>-22.66977920904089</v>
      </c>
      <c r="AP221" s="712">
        <f t="shared" si="60"/>
        <v>3.4809454286402688</v>
      </c>
      <c r="AQ221" s="855">
        <f t="shared" si="61"/>
        <v>166.91983151749307</v>
      </c>
      <c r="AR221" s="624">
        <f>INDEX(Historical!$C$7:$C$1259,MATCH(B221,Historical!$B$7:$B$1281,0))*IF(AH221="n/a",1.03,IF(AH221&lt;0,1.01,IF(AH221&gt;10,1.1,(1+AH221/100))))</f>
        <v>2.0250499999999998</v>
      </c>
      <c r="AS221" s="853">
        <f t="shared" si="62"/>
        <v>2.2275550000000002</v>
      </c>
      <c r="AT221" s="853">
        <f t="shared" si="66"/>
        <v>2.4420685465000003</v>
      </c>
      <c r="AU221" s="853">
        <f t="shared" si="66"/>
        <v>2.6772397475279504</v>
      </c>
      <c r="AV221" s="853">
        <f t="shared" si="66"/>
        <v>2.9350579352148922</v>
      </c>
      <c r="AW221" s="624">
        <f t="shared" si="63"/>
        <v>12.306971229242844</v>
      </c>
      <c r="AX221" s="719">
        <f t="shared" si="64"/>
        <v>13.641067644915589</v>
      </c>
      <c r="AY221" s="900">
        <v>1.58</v>
      </c>
      <c r="AZ221" s="839">
        <v>107.16000000000001</v>
      </c>
      <c r="BA221" s="839">
        <v>-3.38</v>
      </c>
      <c r="BB221" s="839">
        <v>3.9600000000000004</v>
      </c>
      <c r="BC221" s="839">
        <v>21.34</v>
      </c>
      <c r="BE221" s="597">
        <v>1958</v>
      </c>
      <c r="BF221" s="865">
        <f t="shared" si="65"/>
        <v>8</v>
      </c>
      <c r="BG221" s="849">
        <v>9.3000000000000007</v>
      </c>
    </row>
    <row r="222" spans="1:59" ht="11.25" customHeight="1" x14ac:dyDescent="0.2">
      <c r="A222" s="838" t="s">
        <v>551</v>
      </c>
      <c r="B222" s="842" t="s">
        <v>552</v>
      </c>
      <c r="C222" s="898" t="s">
        <v>178</v>
      </c>
      <c r="D222" s="898" t="s">
        <v>4270</v>
      </c>
      <c r="E222" s="705">
        <v>25</v>
      </c>
      <c r="F222" s="1153">
        <v>140</v>
      </c>
      <c r="G222" s="1094" t="s">
        <v>37</v>
      </c>
      <c r="H222" s="1094" t="s">
        <v>37</v>
      </c>
      <c r="I222" s="833">
        <v>36.4</v>
      </c>
      <c r="J222" s="624">
        <f t="shared" si="52"/>
        <v>7.1593406593406588</v>
      </c>
      <c r="K222" s="851">
        <v>0.65149999999999997</v>
      </c>
      <c r="L222" s="854">
        <v>4</v>
      </c>
      <c r="M222" s="615">
        <f t="shared" si="53"/>
        <v>2.6059999999999999</v>
      </c>
      <c r="N222" s="837" t="s">
        <v>119</v>
      </c>
      <c r="O222" s="707">
        <v>0.61</v>
      </c>
      <c r="P222" s="606">
        <v>44238</v>
      </c>
      <c r="Q222" s="606">
        <v>44256</v>
      </c>
      <c r="R222" s="615">
        <f t="shared" si="54"/>
        <v>6.8032786885245873</v>
      </c>
      <c r="S222" s="673">
        <f>IF(INDEX(Historical!$D$7:$D$1257,MATCH(B222,Historical!$B$7:$B$1281,0))=0,"n/a",(INDEX(Historical!$C$7:$C$1259,MATCH(B222,Historical!$B$7:$B$1281,0))/INDEX(Historical!$D$7:$D$1257,MATCH(B222,Historical!$B$7:$B$1281,0))-1)*100)</f>
        <v>8.9140639104531516</v>
      </c>
      <c r="T222" s="673">
        <f>IF(INDEX(Historical!$F$7:$F$1250,MATCH(B222,Historical!$B$7:$B$1281,0))=0,"n/a",((INDEX(Historical!$C$7:$C$1259,MATCH(B222,Historical!$B$7:$B$1281,0))/INDEX(Historical!$F$7:$F$1250,MATCH(B222,Historical!$B$7:$B$1281,0)))^(1/3)-1)*100)</f>
        <v>9.0209879996372866</v>
      </c>
      <c r="U222" s="673">
        <f>IF(INDEX(Historical!$H$7:$H$1250,MATCH(B222,Historical!$B$7:$B$1281,0))=0,"n/a",((INDEX(Historical!$C$7:$C$1259,MATCH(B222,Historical!$B$7:$B$1281,0))/INDEX(Historical!$H$7:$H$1250,MATCH(B222,Historical!$B$7:$B$1281,0)))^(1/5)-1)*100)</f>
        <v>10.426990220542764</v>
      </c>
      <c r="V222" s="673">
        <f>IF(INDEX(Historical!$O$7:$O$1250,MATCH(B222,Historical!$B$7:$B$1281,0))=0,"n/a",((INDEX(Historical!$C$7:$C$1259,MATCH(B222,Historical!$B$7:$B$1281,0))/INDEX(Historical!$O$7:$O$1250,MATCH(B222,Historical!$B$7:$B$1281,0)))^(1/10)-1)*100)</f>
        <v>11.34348510089438</v>
      </c>
      <c r="W222" s="674">
        <f t="shared" si="55"/>
        <v>0.91920517616941599</v>
      </c>
      <c r="X222" s="675">
        <f t="shared" si="56"/>
        <v>0.30048963171592985</v>
      </c>
      <c r="Y222" s="843" t="s">
        <v>485</v>
      </c>
      <c r="Z222" s="624">
        <f t="shared" si="57"/>
        <v>222.73504273504275</v>
      </c>
      <c r="AA222" s="853">
        <f t="shared" si="58"/>
        <v>31.111111111111111</v>
      </c>
      <c r="AB222" s="854">
        <v>12</v>
      </c>
      <c r="AC222" s="833">
        <v>1.17</v>
      </c>
      <c r="AD222" s="833">
        <v>6.27</v>
      </c>
      <c r="AE222" s="833">
        <v>2.37</v>
      </c>
      <c r="AF222" s="833">
        <v>1.74</v>
      </c>
      <c r="AG222" s="833">
        <v>5.2</v>
      </c>
      <c r="AH222" s="834">
        <v>-44</v>
      </c>
      <c r="AI222" s="834">
        <v>15.02</v>
      </c>
      <c r="AJ222" s="833">
        <v>34.699999999999996</v>
      </c>
      <c r="AK222" s="833">
        <v>5</v>
      </c>
      <c r="AL222" s="845">
        <v>73460</v>
      </c>
      <c r="AM222" s="839">
        <v>9.1999999999999993</v>
      </c>
      <c r="AN222" s="833">
        <v>1.25</v>
      </c>
      <c r="AO222" s="711">
        <f t="shared" si="59"/>
        <v>-13.524780231227687</v>
      </c>
      <c r="AP222" s="712">
        <f t="shared" si="60"/>
        <v>17.586330879883423</v>
      </c>
      <c r="AQ222" s="855">
        <f t="shared" si="61"/>
        <v>55.11047436991241</v>
      </c>
      <c r="AR222" s="624">
        <f>INDEX(Historical!$C$7:$C$1259,MATCH(B222,Historical!$B$7:$B$1281,0))*IF(AH222="n/a",1.03,IF(AH222&lt;0,1.01,IF(AH222&gt;10,1.1,(1+AH222/100))))</f>
        <v>2.4372310000000001</v>
      </c>
      <c r="AS222" s="853">
        <f t="shared" si="62"/>
        <v>2.6809541000000006</v>
      </c>
      <c r="AT222" s="853">
        <f t="shared" si="66"/>
        <v>2.8150018050000005</v>
      </c>
      <c r="AU222" s="853">
        <f t="shared" si="66"/>
        <v>2.9557518952500006</v>
      </c>
      <c r="AV222" s="853">
        <f t="shared" si="66"/>
        <v>3.1035394900125008</v>
      </c>
      <c r="AW222" s="624">
        <f t="shared" si="63"/>
        <v>13.992478290262504</v>
      </c>
      <c r="AX222" s="719">
        <f t="shared" si="64"/>
        <v>38.440874423798086</v>
      </c>
      <c r="AY222" s="900">
        <v>0.83</v>
      </c>
      <c r="AZ222" s="839">
        <v>35.32</v>
      </c>
      <c r="BA222" s="839">
        <v>-2.4299999999999997</v>
      </c>
      <c r="BB222" s="839">
        <v>2.82</v>
      </c>
      <c r="BC222" s="839">
        <v>13.059999999999999</v>
      </c>
      <c r="BE222" s="597">
        <v>1997</v>
      </c>
      <c r="BF222" s="865">
        <f t="shared" si="65"/>
        <v>2</v>
      </c>
      <c r="BG222" s="849">
        <v>1.7999999999999998</v>
      </c>
    </row>
    <row r="223" spans="1:59" ht="11.25" customHeight="1" x14ac:dyDescent="0.2">
      <c r="A223" s="838" t="s">
        <v>556</v>
      </c>
      <c r="B223" s="842" t="s">
        <v>557</v>
      </c>
      <c r="C223" s="898" t="s">
        <v>153</v>
      </c>
      <c r="D223" s="898" t="s">
        <v>4255</v>
      </c>
      <c r="E223" s="705">
        <v>14</v>
      </c>
      <c r="F223" s="1153">
        <v>264</v>
      </c>
      <c r="G223" s="1115" t="s">
        <v>106</v>
      </c>
      <c r="H223" s="1115" t="s">
        <v>106</v>
      </c>
      <c r="I223" s="841">
        <v>93.84</v>
      </c>
      <c r="J223" s="624">
        <f t="shared" si="52"/>
        <v>0.2237851662404092</v>
      </c>
      <c r="K223" s="844">
        <v>5.2499999999999998E-2</v>
      </c>
      <c r="L223" s="854">
        <v>4</v>
      </c>
      <c r="M223" s="615">
        <f t="shared" si="53"/>
        <v>0.21</v>
      </c>
      <c r="N223" s="837" t="s">
        <v>160</v>
      </c>
      <c r="O223" s="706">
        <v>0.05</v>
      </c>
      <c r="P223" s="606">
        <v>44195</v>
      </c>
      <c r="Q223" s="606">
        <v>44227</v>
      </c>
      <c r="R223" s="615">
        <f t="shared" si="54"/>
        <v>4.9999999999999902</v>
      </c>
      <c r="S223" s="673">
        <f>IF(INDEX(Historical!$D$7:$D$1257,MATCH(B223,Historical!$B$7:$B$1281,0))=0,"n/a",(INDEX(Historical!$C$7:$C$1259,MATCH(B223,Historical!$B$7:$B$1281,0))/INDEX(Historical!$D$7:$D$1257,MATCH(B223,Historical!$B$7:$B$1281,0))-1)*100)</f>
        <v>5.2631578947368363</v>
      </c>
      <c r="T223" s="673">
        <f>IF(INDEX(Historical!$F$7:$F$1250,MATCH(B223,Historical!$B$7:$B$1281,0))=0,"n/a",((INDEX(Historical!$C$7:$C$1259,MATCH(B223,Historical!$B$7:$B$1281,0))/INDEX(Historical!$F$7:$F$1250,MATCH(B223,Historical!$B$7:$B$1281,0)))^(1/3)-1)*100)</f>
        <v>5.5667191978000741</v>
      </c>
      <c r="U223" s="673">
        <f>IF(INDEX(Historical!$H$7:$H$1250,MATCH(B223,Historical!$B$7:$B$1281,0))=0,"n/a",((INDEX(Historical!$C$7:$C$1259,MATCH(B223,Historical!$B$7:$B$1281,0))/INDEX(Historical!$H$7:$H$1250,MATCH(B223,Historical!$B$7:$B$1281,0)))^(1/5)-1)*100)</f>
        <v>5.9223841048812176</v>
      </c>
      <c r="V223" s="673">
        <f>IF(INDEX(Historical!$O$7:$O$1250,MATCH(B223,Historical!$B$7:$B$1281,0))=0,"n/a",((INDEX(Historical!$C$7:$C$1259,MATCH(B223,Historical!$B$7:$B$1281,0))/INDEX(Historical!$O$7:$O$1250,MATCH(B223,Historical!$B$7:$B$1281,0)))^(1/10)-1)*100)</f>
        <v>13.45139710456078</v>
      </c>
      <c r="W223" s="674">
        <f t="shared" si="55"/>
        <v>0.44028022210965706</v>
      </c>
      <c r="X223" s="675">
        <f t="shared" si="56"/>
        <v>0.25201634488856245</v>
      </c>
      <c r="Y223" s="632"/>
      <c r="Z223" s="624">
        <f t="shared" si="57"/>
        <v>6.8627450980392153</v>
      </c>
      <c r="AA223" s="853">
        <f t="shared" si="58"/>
        <v>30.666666666666668</v>
      </c>
      <c r="AB223" s="854">
        <v>12</v>
      </c>
      <c r="AC223" s="833">
        <v>3.06</v>
      </c>
      <c r="AD223" s="833">
        <v>2.02</v>
      </c>
      <c r="AE223" s="833">
        <v>2.04</v>
      </c>
      <c r="AF223" s="833">
        <v>6.1</v>
      </c>
      <c r="AG223" s="833">
        <v>22.900000000000002</v>
      </c>
      <c r="AH223" s="833">
        <v>86.6</v>
      </c>
      <c r="AI223" s="833">
        <v>10.24</v>
      </c>
      <c r="AJ223" s="833">
        <v>23.5</v>
      </c>
      <c r="AK223" s="833">
        <v>15</v>
      </c>
      <c r="AL223" s="845">
        <v>4910</v>
      </c>
      <c r="AM223" s="839">
        <v>1.4000000000000001</v>
      </c>
      <c r="AN223" s="833">
        <v>0.14000000000000001</v>
      </c>
      <c r="AO223" s="711">
        <f t="shared" si="59"/>
        <v>-24.520497395545043</v>
      </c>
      <c r="AP223" s="712">
        <f t="shared" si="60"/>
        <v>6.1461692711216269</v>
      </c>
      <c r="AQ223" s="855">
        <f t="shared" si="61"/>
        <v>188.34136148104167</v>
      </c>
      <c r="AR223" s="624">
        <f>INDEX(Historical!$C$7:$C$1259,MATCH(B223,Historical!$B$7:$B$1281,0))*IF(AH223="n/a",1.03,IF(AH223&lt;0,1.01,IF(AH223&gt;10,1.1,(1+AH223/100))))</f>
        <v>0.22000000000000003</v>
      </c>
      <c r="AS223" s="853">
        <f t="shared" si="62"/>
        <v>0.24200000000000005</v>
      </c>
      <c r="AT223" s="853">
        <f t="shared" si="66"/>
        <v>0.26620000000000005</v>
      </c>
      <c r="AU223" s="853">
        <f t="shared" si="66"/>
        <v>0.29282000000000008</v>
      </c>
      <c r="AV223" s="853">
        <f t="shared" si="66"/>
        <v>0.32210200000000011</v>
      </c>
      <c r="AW223" s="624">
        <f t="shared" si="63"/>
        <v>1.3431220000000004</v>
      </c>
      <c r="AX223" s="719">
        <f t="shared" si="64"/>
        <v>1.4312894288150046</v>
      </c>
      <c r="AY223" s="900">
        <v>1.04</v>
      </c>
      <c r="AZ223" s="839">
        <v>227.07999999999998</v>
      </c>
      <c r="BA223" s="839">
        <v>-4.8899999999999997</v>
      </c>
      <c r="BB223" s="839">
        <v>9.19</v>
      </c>
      <c r="BC223" s="839">
        <v>42.44</v>
      </c>
      <c r="BE223" s="597">
        <v>2008</v>
      </c>
      <c r="BF223" s="865">
        <f t="shared" si="65"/>
        <v>1</v>
      </c>
      <c r="BG223" s="849">
        <v>6.9</v>
      </c>
    </row>
    <row r="224" spans="1:59" s="744" customFormat="1" ht="11.25" customHeight="1" x14ac:dyDescent="0.2">
      <c r="A224" s="619" t="s">
        <v>560</v>
      </c>
      <c r="B224" s="751" t="s">
        <v>561</v>
      </c>
      <c r="C224" s="898" t="s">
        <v>178</v>
      </c>
      <c r="D224" s="898" t="s">
        <v>4270</v>
      </c>
      <c r="E224" s="727">
        <v>24</v>
      </c>
      <c r="F224" s="1153">
        <v>144</v>
      </c>
      <c r="G224" s="1152" t="s">
        <v>37</v>
      </c>
      <c r="H224" s="1152" t="s">
        <v>106</v>
      </c>
      <c r="I224" s="728">
        <v>22.02</v>
      </c>
      <c r="J224" s="729">
        <f t="shared" si="52"/>
        <v>8.1743869209809272</v>
      </c>
      <c r="K224" s="749">
        <v>0.45</v>
      </c>
      <c r="L224" s="731">
        <v>4</v>
      </c>
      <c r="M224" s="732">
        <f t="shared" si="53"/>
        <v>1.8</v>
      </c>
      <c r="N224" s="733" t="s">
        <v>122</v>
      </c>
      <c r="O224" s="750">
        <v>0.44500000000000001</v>
      </c>
      <c r="P224" s="1122">
        <v>44224</v>
      </c>
      <c r="Q224" s="1122">
        <v>44238</v>
      </c>
      <c r="R224" s="732">
        <f t="shared" si="54"/>
        <v>1.1235955056179785</v>
      </c>
      <c r="S224" s="673">
        <f>IF(INDEX(Historical!$D$7:$D$1257,MATCH(B224,Historical!$B$7:$B$1281,0))=0,"n/a",(INDEX(Historical!$C$7:$C$1259,MATCH(B224,Historical!$B$7:$B$1281,0))/INDEX(Historical!$D$7:$D$1257,MATCH(B224,Historical!$B$7:$B$1281,0))-1)*100)</f>
        <v>1.4245014245014342</v>
      </c>
      <c r="T224" s="673">
        <f>IF(INDEX(Historical!$F$7:$F$1250,MATCH(B224,Historical!$B$7:$B$1281,0))=0,"n/a",((INDEX(Historical!$C$7:$C$1259,MATCH(B224,Historical!$B$7:$B$1281,0))/INDEX(Historical!$F$7:$F$1250,MATCH(B224,Historical!$B$7:$B$1281,0)))^(1/3)-1)*100)</f>
        <v>2.2001154912370424</v>
      </c>
      <c r="U224" s="673">
        <f>IF(INDEX(Historical!$H$7:$H$1250,MATCH(B224,Historical!$B$7:$B$1281,0))=0,"n/a",((INDEX(Historical!$C$7:$C$1259,MATCH(B224,Historical!$B$7:$B$1281,0))/INDEX(Historical!$H$7:$H$1250,MATCH(B224,Historical!$B$7:$B$1281,0)))^(1/5)-1)*100)</f>
        <v>3.3447956891753616</v>
      </c>
      <c r="V224" s="673">
        <f>IF(INDEX(Historical!$O$7:$O$1250,MATCH(B224,Historical!$B$7:$B$1281,0))=0,"n/a",((INDEX(Historical!$C$7:$C$1259,MATCH(B224,Historical!$B$7:$B$1281,0))/INDEX(Historical!$O$7:$O$1250,MATCH(B224,Historical!$B$7:$B$1281,0)))^(1/10)-1)*100)</f>
        <v>4.5337136505148701</v>
      </c>
      <c r="W224" s="674">
        <f t="shared" si="55"/>
        <v>0.73776068517152837</v>
      </c>
      <c r="X224" s="675">
        <f t="shared" si="56"/>
        <v>0.5226243264336502</v>
      </c>
      <c r="Y224" s="745"/>
      <c r="Z224" s="729">
        <f t="shared" si="57"/>
        <v>105.26315789473684</v>
      </c>
      <c r="AA224" s="736">
        <f t="shared" si="58"/>
        <v>12.87719298245614</v>
      </c>
      <c r="AB224" s="731">
        <v>12</v>
      </c>
      <c r="AC224" s="737">
        <v>1.71</v>
      </c>
      <c r="AD224" s="737">
        <v>1.56</v>
      </c>
      <c r="AE224" s="737">
        <v>1.74</v>
      </c>
      <c r="AF224" s="737">
        <v>2.0099999999999998</v>
      </c>
      <c r="AG224" s="737">
        <v>15.1</v>
      </c>
      <c r="AH224" s="737">
        <v>-17.399999999999999</v>
      </c>
      <c r="AI224" s="737">
        <v>3.2300000000000004</v>
      </c>
      <c r="AJ224" s="737">
        <v>6.4</v>
      </c>
      <c r="AK224" s="737">
        <v>8.4</v>
      </c>
      <c r="AL224" s="738">
        <v>47230</v>
      </c>
      <c r="AM224" s="739">
        <v>0.3</v>
      </c>
      <c r="AN224" s="737">
        <v>1.23</v>
      </c>
      <c r="AO224" s="740">
        <f t="shared" si="59"/>
        <v>-1.3580103722998516</v>
      </c>
      <c r="AP224" s="741">
        <f t="shared" si="60"/>
        <v>11.519182610156289</v>
      </c>
      <c r="AQ224" s="742">
        <f t="shared" si="61"/>
        <v>7.2549566733125292</v>
      </c>
      <c r="AR224" s="624">
        <f>INDEX(Historical!$C$7:$C$1259,MATCH(B224,Historical!$B$7:$B$1281,0))*IF(AH224="n/a",1.03,IF(AH224&lt;0,1.01,IF(AH224&gt;10,1.1,(1+AH224/100))))</f>
        <v>1.7978000000000001</v>
      </c>
      <c r="AS224" s="736">
        <f t="shared" si="62"/>
        <v>1.8558689400000001</v>
      </c>
      <c r="AT224" s="736">
        <f t="shared" si="66"/>
        <v>2.0117619309600001</v>
      </c>
      <c r="AU224" s="736">
        <f t="shared" si="66"/>
        <v>2.1807499331606404</v>
      </c>
      <c r="AV224" s="736">
        <f t="shared" si="66"/>
        <v>2.3639329275461343</v>
      </c>
      <c r="AW224" s="729">
        <f t="shared" si="63"/>
        <v>10.210113731666775</v>
      </c>
      <c r="AX224" s="743">
        <f t="shared" si="64"/>
        <v>46.367455638813695</v>
      </c>
      <c r="AY224" s="901">
        <v>1.37</v>
      </c>
      <c r="AZ224" s="739">
        <v>65.69</v>
      </c>
      <c r="BA224" s="739">
        <v>-7.13</v>
      </c>
      <c r="BB224" s="739">
        <v>-0.21</v>
      </c>
      <c r="BC224" s="739">
        <v>14.180000000000001</v>
      </c>
      <c r="BD224" s="875"/>
      <c r="BE224" s="597">
        <v>1998</v>
      </c>
      <c r="BF224" s="865">
        <f t="shared" si="65"/>
        <v>2</v>
      </c>
      <c r="BG224" s="793">
        <v>5.8999999999999995</v>
      </c>
    </row>
    <row r="225" spans="1:59" ht="11.25" customHeight="1" x14ac:dyDescent="0.2">
      <c r="A225" s="10" t="s">
        <v>4008</v>
      </c>
      <c r="B225" s="570" t="s">
        <v>4009</v>
      </c>
      <c r="C225" s="898" t="s">
        <v>4253</v>
      </c>
      <c r="D225" s="898" t="s">
        <v>4254</v>
      </c>
      <c r="E225" s="705">
        <v>7</v>
      </c>
      <c r="F225" s="1153">
        <v>655</v>
      </c>
      <c r="G225" s="1118" t="s">
        <v>106</v>
      </c>
      <c r="H225" s="1118" t="s">
        <v>106</v>
      </c>
      <c r="I225" s="841">
        <v>679.59</v>
      </c>
      <c r="J225" s="624">
        <f t="shared" si="52"/>
        <v>1.6892538148001</v>
      </c>
      <c r="K225" s="844">
        <v>2.87</v>
      </c>
      <c r="L225" s="854">
        <v>4</v>
      </c>
      <c r="M225" s="615">
        <f t="shared" si="53"/>
        <v>11.48</v>
      </c>
      <c r="N225" s="837" t="s">
        <v>325</v>
      </c>
      <c r="O225" s="706">
        <v>2.66</v>
      </c>
      <c r="P225" s="606">
        <v>44250</v>
      </c>
      <c r="Q225" s="606">
        <v>44272</v>
      </c>
      <c r="R225" s="615">
        <f t="shared" si="54"/>
        <v>7.8947368421052611</v>
      </c>
      <c r="S225" s="673">
        <f>IF(INDEX(Historical!$D$7:$D$1257,MATCH(B225,Historical!$B$7:$B$1281,0))=0,"n/a",(INDEX(Historical!$C$7:$C$1259,MATCH(B225,Historical!$B$7:$B$1281,0))/INDEX(Historical!$D$7:$D$1257,MATCH(B225,Historical!$B$7:$B$1281,0))-1)*100)</f>
        <v>8.1300813008130071</v>
      </c>
      <c r="T225" s="673">
        <f>IF(INDEX(Historical!$F$7:$F$1250,MATCH(B225,Historical!$B$7:$B$1281,0))=0,"n/a",((INDEX(Historical!$C$7:$C$1259,MATCH(B225,Historical!$B$7:$B$1281,0))/INDEX(Historical!$F$7:$F$1250,MATCH(B225,Historical!$B$7:$B$1281,0)))^(1/3)-1)*100)</f>
        <v>9.9724448886266757</v>
      </c>
      <c r="U225" s="673">
        <f>IF(INDEX(Historical!$H$7:$H$1250,MATCH(B225,Historical!$B$7:$B$1281,0))=0,"n/a",((INDEX(Historical!$C$7:$C$1259,MATCH(B225,Historical!$B$7:$B$1281,0))/INDEX(Historical!$H$7:$H$1250,MATCH(B225,Historical!$B$7:$B$1281,0)))^(1/5)-1)*100)</f>
        <v>9.4961845940804146</v>
      </c>
      <c r="V225" s="673" t="str">
        <f>IF(INDEX(Historical!$O$7:$O$1250,MATCH(B225,Historical!$B$7:$B$1281,0))=0,"n/a",((INDEX(Historical!$C$7:$C$1259,MATCH(B225,Historical!$B$7:$B$1281,0))/INDEX(Historical!$O$7:$O$1250,MATCH(B225,Historical!$B$7:$B$1281,0)))^(1/10)-1)*100)</f>
        <v>n/a</v>
      </c>
      <c r="W225" s="674" t="str">
        <f t="shared" si="55"/>
        <v>n/a</v>
      </c>
      <c r="X225" s="675">
        <f t="shared" si="56"/>
        <v>1.7585527026074841</v>
      </c>
      <c r="Y225" s="843"/>
      <c r="Z225" s="624">
        <f t="shared" si="57"/>
        <v>272.68408551068887</v>
      </c>
      <c r="AA225" s="853">
        <f t="shared" si="58"/>
        <v>161.42280285035631</v>
      </c>
      <c r="AB225" s="854">
        <v>12</v>
      </c>
      <c r="AC225" s="833">
        <v>4.21</v>
      </c>
      <c r="AD225" s="833">
        <v>5.54</v>
      </c>
      <c r="AE225" s="833">
        <v>9.82</v>
      </c>
      <c r="AF225" s="833">
        <v>5.66</v>
      </c>
      <c r="AG225" s="833">
        <v>3.6999999999999997</v>
      </c>
      <c r="AH225" s="833">
        <v>-30.2</v>
      </c>
      <c r="AI225" s="833">
        <v>22.75</v>
      </c>
      <c r="AJ225" s="833">
        <v>5.4</v>
      </c>
      <c r="AK225" s="833">
        <v>28.95</v>
      </c>
      <c r="AL225" s="845">
        <v>58890</v>
      </c>
      <c r="AM225" s="839">
        <v>0.3</v>
      </c>
      <c r="AN225" s="833">
        <v>1.17</v>
      </c>
      <c r="AO225" s="711">
        <f t="shared" si="59"/>
        <v>-150.23736444147579</v>
      </c>
      <c r="AP225" s="712">
        <f t="shared" si="60"/>
        <v>11.185438408880515</v>
      </c>
      <c r="AQ225" s="855">
        <f t="shared" si="61"/>
        <v>537.23467302365395</v>
      </c>
      <c r="AR225" s="624">
        <f>INDEX(Historical!$C$7:$C$1259,MATCH(B225,Historical!$B$7:$B$1281,0))*IF(AH225="n/a",1.03,IF(AH225&lt;0,1.01,IF(AH225&gt;10,1.1,(1+AH225/100))))</f>
        <v>10.746400000000001</v>
      </c>
      <c r="AS225" s="853">
        <f t="shared" si="62"/>
        <v>11.821040000000002</v>
      </c>
      <c r="AT225" s="853">
        <f t="shared" si="66"/>
        <v>13.003144000000002</v>
      </c>
      <c r="AU225" s="853">
        <f t="shared" si="66"/>
        <v>14.303458400000004</v>
      </c>
      <c r="AV225" s="853">
        <f t="shared" si="66"/>
        <v>15.733804240000005</v>
      </c>
      <c r="AW225" s="624">
        <f t="shared" si="63"/>
        <v>65.60784664000002</v>
      </c>
      <c r="AX225" s="719">
        <f t="shared" si="64"/>
        <v>9.6540335555261283</v>
      </c>
      <c r="AY225" s="900">
        <v>0.26</v>
      </c>
      <c r="AZ225" s="839">
        <v>17.03</v>
      </c>
      <c r="BA225" s="839">
        <v>-19.07</v>
      </c>
      <c r="BB225" s="839">
        <v>-0.9900000000000001</v>
      </c>
      <c r="BC225" s="839">
        <v>-6.65</v>
      </c>
      <c r="BE225" s="597">
        <v>2015</v>
      </c>
      <c r="BF225" s="865">
        <f t="shared" si="65"/>
        <v>0</v>
      </c>
      <c r="BG225" s="849">
        <v>1.4000000000000001</v>
      </c>
    </row>
    <row r="226" spans="1:59" ht="11.25" customHeight="1" x14ac:dyDescent="0.2">
      <c r="A226" s="838" t="s">
        <v>221</v>
      </c>
      <c r="B226" s="842" t="s">
        <v>222</v>
      </c>
      <c r="C226" s="898" t="s">
        <v>108</v>
      </c>
      <c r="D226" s="898" t="s">
        <v>118</v>
      </c>
      <c r="E226" s="705">
        <v>31</v>
      </c>
      <c r="F226" s="1153">
        <v>92</v>
      </c>
      <c r="G226" s="1150" t="s">
        <v>106</v>
      </c>
      <c r="H226" s="1150" t="s">
        <v>106</v>
      </c>
      <c r="I226" s="833">
        <v>220.91</v>
      </c>
      <c r="J226" s="624">
        <f t="shared" si="52"/>
        <v>1.8740663618668236</v>
      </c>
      <c r="K226" s="851">
        <v>1.0349999999999999</v>
      </c>
      <c r="L226" s="854">
        <v>4</v>
      </c>
      <c r="M226" s="615">
        <f t="shared" si="53"/>
        <v>4.1399999999999997</v>
      </c>
      <c r="N226" s="837" t="s">
        <v>223</v>
      </c>
      <c r="O226" s="707">
        <v>0.96499999999999997</v>
      </c>
      <c r="P226" s="606">
        <v>44200</v>
      </c>
      <c r="Q226" s="606">
        <v>44216</v>
      </c>
      <c r="R226" s="615">
        <f t="shared" si="54"/>
        <v>7.2538860103626899</v>
      </c>
      <c r="S226" s="673">
        <f>IF(INDEX(Historical!$D$7:$D$1257,MATCH(B226,Historical!$B$7:$B$1281,0))=0,"n/a",(INDEX(Historical!$C$7:$C$1259,MATCH(B226,Historical!$B$7:$B$1281,0))/INDEX(Historical!$D$7:$D$1257,MATCH(B226,Historical!$B$7:$B$1281,0))-1)*100)</f>
        <v>7.2222222222222188</v>
      </c>
      <c r="T226" s="673">
        <f>IF(INDEX(Historical!$F$7:$F$1250,MATCH(B226,Historical!$B$7:$B$1281,0))=0,"n/a",((INDEX(Historical!$C$7:$C$1259,MATCH(B226,Historical!$B$7:$B$1281,0))/INDEX(Historical!$F$7:$F$1250,MATCH(B226,Historical!$B$7:$B$1281,0)))^(1/3)-1)*100)</f>
        <v>7.2377407195643562</v>
      </c>
      <c r="U226" s="673">
        <f>IF(INDEX(Historical!$H$7:$H$1250,MATCH(B226,Historical!$B$7:$B$1281,0))=0,"n/a",((INDEX(Historical!$C$7:$C$1259,MATCH(B226,Historical!$B$7:$B$1281,0))/INDEX(Historical!$H$7:$H$1250,MATCH(B226,Historical!$B$7:$B$1281,0)))^(1/5)-1)*100)</f>
        <v>7.2200586093194685</v>
      </c>
      <c r="V226" s="673">
        <f>IF(INDEX(Historical!$O$7:$O$1250,MATCH(B226,Historical!$B$7:$B$1281,0))=0,"n/a",((INDEX(Historical!$C$7:$C$1259,MATCH(B226,Historical!$B$7:$B$1281,0))/INDEX(Historical!$O$7:$O$1250,MATCH(B226,Historical!$B$7:$B$1281,0)))^(1/10)-1)*100)</f>
        <v>7.2330373863548791</v>
      </c>
      <c r="W226" s="674">
        <f t="shared" si="55"/>
        <v>0.99820562561173887</v>
      </c>
      <c r="X226" s="675">
        <f t="shared" si="56"/>
        <v>0.65636896448358806</v>
      </c>
      <c r="Y226" s="634"/>
      <c r="Z226" s="624">
        <f t="shared" si="57"/>
        <v>82.470119521912352</v>
      </c>
      <c r="AA226" s="853">
        <f t="shared" si="58"/>
        <v>44.005976095617534</v>
      </c>
      <c r="AB226" s="854">
        <v>12</v>
      </c>
      <c r="AC226" s="833">
        <v>5.0199999999999996</v>
      </c>
      <c r="AD226" s="833">
        <v>4.43</v>
      </c>
      <c r="AE226" s="833">
        <v>4.08</v>
      </c>
      <c r="AF226" s="833">
        <v>9.8000000000000007</v>
      </c>
      <c r="AG226" s="833">
        <v>24.7</v>
      </c>
      <c r="AH226" s="833">
        <v>-7.3999999999999995</v>
      </c>
      <c r="AI226" s="833">
        <v>8.59</v>
      </c>
      <c r="AJ226" s="833">
        <v>11</v>
      </c>
      <c r="AK226" s="833">
        <v>10</v>
      </c>
      <c r="AL226" s="845">
        <v>10350</v>
      </c>
      <c r="AM226" s="839">
        <v>0.8</v>
      </c>
      <c r="AN226" s="833">
        <v>0.08</v>
      </c>
      <c r="AO226" s="711">
        <f t="shared" si="59"/>
        <v>-34.911851124431237</v>
      </c>
      <c r="AP226" s="712">
        <f t="shared" si="60"/>
        <v>9.094124971186293</v>
      </c>
      <c r="AQ226" s="855">
        <f t="shared" si="61"/>
        <v>337.8018657576871</v>
      </c>
      <c r="AR226" s="624">
        <f>INDEX(Historical!$C$7:$C$1259,MATCH(B226,Historical!$B$7:$B$1281,0))*IF(AH226="n/a",1.03,IF(AH226&lt;0,1.01,IF(AH226&gt;10,1.1,(1+AH226/100))))</f>
        <v>3.8986000000000001</v>
      </c>
      <c r="AS226" s="853">
        <f t="shared" si="62"/>
        <v>4.2334897400000004</v>
      </c>
      <c r="AT226" s="853">
        <f t="shared" si="66"/>
        <v>4.6568387140000009</v>
      </c>
      <c r="AU226" s="853">
        <f t="shared" si="66"/>
        <v>5.1225225854000014</v>
      </c>
      <c r="AV226" s="853">
        <f t="shared" si="66"/>
        <v>5.6347748439400016</v>
      </c>
      <c r="AW226" s="624">
        <f t="shared" si="63"/>
        <v>23.546225883340004</v>
      </c>
      <c r="AX226" s="719">
        <f t="shared" si="64"/>
        <v>10.658741516155903</v>
      </c>
      <c r="AY226" s="900">
        <v>0.44</v>
      </c>
      <c r="AZ226" s="839">
        <v>55.010000000000005</v>
      </c>
      <c r="BA226" s="839">
        <v>-17.190000000000001</v>
      </c>
      <c r="BB226" s="839">
        <v>-8.5</v>
      </c>
      <c r="BC226" s="839">
        <v>-1.69</v>
      </c>
      <c r="BE226" s="597">
        <v>1991</v>
      </c>
      <c r="BF226" s="865">
        <f t="shared" si="65"/>
        <v>2</v>
      </c>
      <c r="BG226" s="849">
        <v>14.099999999999998</v>
      </c>
    </row>
    <row r="227" spans="1:59" ht="11.25" customHeight="1" x14ac:dyDescent="0.2">
      <c r="A227" s="831" t="s">
        <v>570</v>
      </c>
      <c r="B227" s="842" t="s">
        <v>571</v>
      </c>
      <c r="C227" s="898" t="s">
        <v>131</v>
      </c>
      <c r="D227" s="898" t="s">
        <v>4263</v>
      </c>
      <c r="E227" s="705">
        <v>23</v>
      </c>
      <c r="F227" s="1153">
        <v>153</v>
      </c>
      <c r="G227" s="1125" t="s">
        <v>37</v>
      </c>
      <c r="H227" s="1125" t="s">
        <v>115</v>
      </c>
      <c r="I227" s="841">
        <v>86.59</v>
      </c>
      <c r="J227" s="624">
        <f t="shared" si="52"/>
        <v>2.7832313200138583</v>
      </c>
      <c r="K227" s="851">
        <v>0.60250000000000004</v>
      </c>
      <c r="L227" s="854">
        <v>4</v>
      </c>
      <c r="M227" s="615">
        <f t="shared" si="53"/>
        <v>2.41</v>
      </c>
      <c r="N227" s="837" t="s">
        <v>354</v>
      </c>
      <c r="O227" s="707">
        <v>0.5675</v>
      </c>
      <c r="P227" s="606">
        <v>44258</v>
      </c>
      <c r="Q227" s="606">
        <v>44286</v>
      </c>
      <c r="R227" s="615">
        <f t="shared" si="54"/>
        <v>6.167400881057274</v>
      </c>
      <c r="S227" s="673">
        <f>IF(INDEX(Historical!$D$7:$D$1257,MATCH(B227,Historical!$B$7:$B$1281,0))=0,"n/a",(INDEX(Historical!$C$7:$C$1259,MATCH(B227,Historical!$B$7:$B$1281,0))/INDEX(Historical!$D$7:$D$1257,MATCH(B227,Historical!$B$7:$B$1281,0))-1)*100)</f>
        <v>6.0747663551401709</v>
      </c>
      <c r="T227" s="673">
        <f>IF(INDEX(Historical!$F$7:$F$1250,MATCH(B227,Historical!$B$7:$B$1281,0))=0,"n/a",((INDEX(Historical!$C$7:$C$1259,MATCH(B227,Historical!$B$7:$B$1281,0))/INDEX(Historical!$F$7:$F$1250,MATCH(B227,Historical!$B$7:$B$1281,0)))^(1/3)-1)*100)</f>
        <v>6.1102697895698777</v>
      </c>
      <c r="U227" s="673">
        <f>IF(INDEX(Historical!$H$7:$H$1250,MATCH(B227,Historical!$B$7:$B$1281,0))=0,"n/a",((INDEX(Historical!$C$7:$C$1259,MATCH(B227,Historical!$B$7:$B$1281,0))/INDEX(Historical!$H$7:$H$1250,MATCH(B227,Historical!$B$7:$B$1281,0)))^(1/5)-1)*100)</f>
        <v>6.3314845194352376</v>
      </c>
      <c r="V227" s="673">
        <f>IF(INDEX(Historical!$O$7:$O$1250,MATCH(B227,Historical!$B$7:$B$1281,0))=0,"n/a",((INDEX(Historical!$C$7:$C$1259,MATCH(B227,Historical!$B$7:$B$1281,0))/INDEX(Historical!$O$7:$O$1250,MATCH(B227,Historical!$B$7:$B$1281,0)))^(1/10)-1)*100)</f>
        <v>8.2755003158608389</v>
      </c>
      <c r="W227" s="674">
        <f t="shared" si="55"/>
        <v>0.76508782282326826</v>
      </c>
      <c r="X227" s="675">
        <f t="shared" si="56"/>
        <v>1.2414675528304389</v>
      </c>
      <c r="Y227" s="631"/>
      <c r="Z227" s="624">
        <f t="shared" si="57"/>
        <v>67.887323943661983</v>
      </c>
      <c r="AA227" s="853">
        <f t="shared" si="58"/>
        <v>24.391549295774649</v>
      </c>
      <c r="AB227" s="854">
        <v>12</v>
      </c>
      <c r="AC227" s="833">
        <v>3.55</v>
      </c>
      <c r="AD227" s="833">
        <v>3.45</v>
      </c>
      <c r="AE227" s="833">
        <v>3.33</v>
      </c>
      <c r="AF227" s="833">
        <v>2.11</v>
      </c>
      <c r="AG227" s="833">
        <v>8.7999999999999989</v>
      </c>
      <c r="AH227" s="834">
        <v>26</v>
      </c>
      <c r="AI227" s="834">
        <v>6.3100000000000005</v>
      </c>
      <c r="AJ227" s="833">
        <v>5.0999999999999996</v>
      </c>
      <c r="AK227" s="833">
        <v>7.0499999999999989</v>
      </c>
      <c r="AL227" s="845">
        <v>29680</v>
      </c>
      <c r="AM227" s="839">
        <v>0.3</v>
      </c>
      <c r="AN227" s="833">
        <v>1.28</v>
      </c>
      <c r="AO227" s="711">
        <f t="shared" si="59"/>
        <v>-15.276833456325553</v>
      </c>
      <c r="AP227" s="712">
        <f t="shared" si="60"/>
        <v>9.1147158394490955</v>
      </c>
      <c r="AQ227" s="855">
        <f t="shared" si="61"/>
        <v>51.241042363336909</v>
      </c>
      <c r="AR227" s="624">
        <f>INDEX(Historical!$C$7:$C$1259,MATCH(B227,Historical!$B$7:$B$1281,0))*IF(AH227="n/a",1.03,IF(AH227&lt;0,1.01,IF(AH227&gt;10,1.1,(1+AH227/100))))</f>
        <v>2.4970000000000003</v>
      </c>
      <c r="AS227" s="853">
        <f t="shared" si="62"/>
        <v>2.6545607000000002</v>
      </c>
      <c r="AT227" s="853">
        <f t="shared" ref="AT227:AV246" si="67">IF($AK227="n/a",1.03*AS227,IF($AK227&lt;0,1.01*AS227,IF($AK227&gt;10,1.1*AS227,(1+$AK227/100)*AS227)))</f>
        <v>2.8417072293500003</v>
      </c>
      <c r="AU227" s="853">
        <f t="shared" si="67"/>
        <v>3.0420475890191754</v>
      </c>
      <c r="AV227" s="853">
        <f t="shared" si="67"/>
        <v>3.2565119440450272</v>
      </c>
      <c r="AW227" s="624">
        <f t="shared" si="63"/>
        <v>14.291827462414203</v>
      </c>
      <c r="AX227" s="719">
        <f t="shared" si="64"/>
        <v>16.505170877022984</v>
      </c>
      <c r="AY227" s="900">
        <v>0.31</v>
      </c>
      <c r="AZ227" s="839">
        <v>17.630000000000003</v>
      </c>
      <c r="BA227" s="839">
        <v>-10.42</v>
      </c>
      <c r="BB227" s="839">
        <v>2.93</v>
      </c>
      <c r="BC227" s="839">
        <v>0.27</v>
      </c>
      <c r="BE227" s="597">
        <v>1999</v>
      </c>
      <c r="BF227" s="865">
        <f t="shared" si="65"/>
        <v>2</v>
      </c>
      <c r="BG227" s="849">
        <v>2.8000000000000003</v>
      </c>
    </row>
    <row r="228" spans="1:59" ht="11.25" customHeight="1" x14ac:dyDescent="0.2">
      <c r="A228" s="831" t="s">
        <v>565</v>
      </c>
      <c r="B228" s="842" t="s">
        <v>566</v>
      </c>
      <c r="C228" s="898" t="s">
        <v>4253</v>
      </c>
      <c r="D228" s="898" t="s">
        <v>4254</v>
      </c>
      <c r="E228" s="705">
        <v>27</v>
      </c>
      <c r="F228" s="1153">
        <v>127</v>
      </c>
      <c r="G228" s="1115" t="s">
        <v>37</v>
      </c>
      <c r="H228" s="1115" t="s">
        <v>115</v>
      </c>
      <c r="I228" s="833">
        <v>271.83999999999997</v>
      </c>
      <c r="J228" s="624">
        <f t="shared" si="52"/>
        <v>3.0753384343731609</v>
      </c>
      <c r="K228" s="851">
        <v>2.09</v>
      </c>
      <c r="L228" s="854">
        <v>4</v>
      </c>
      <c r="M228" s="615">
        <f t="shared" si="53"/>
        <v>8.36</v>
      </c>
      <c r="N228" s="837" t="s">
        <v>218</v>
      </c>
      <c r="O228" s="707">
        <v>2.0775000000000001</v>
      </c>
      <c r="P228" s="606">
        <v>44285</v>
      </c>
      <c r="Q228" s="606">
        <v>44301</v>
      </c>
      <c r="R228" s="615">
        <f t="shared" si="54"/>
        <v>0.60168471720816996</v>
      </c>
      <c r="S228" s="673">
        <f>IF(INDEX(Historical!$D$7:$D$1257,MATCH(B228,Historical!$B$7:$B$1281,0))=0,"n/a",(INDEX(Historical!$C$7:$C$1259,MATCH(B228,Historical!$B$7:$B$1281,0))/INDEX(Historical!$D$7:$D$1257,MATCH(B228,Historical!$B$7:$B$1281,0))-1)*100)</f>
        <v>6.1284046692607008</v>
      </c>
      <c r="T228" s="673">
        <f>IF(INDEX(Historical!$F$7:$F$1250,MATCH(B228,Historical!$B$7:$B$1281,0))=0,"n/a",((INDEX(Historical!$C$7:$C$1259,MATCH(B228,Historical!$B$7:$B$1281,0))/INDEX(Historical!$F$7:$F$1250,MATCH(B228,Historical!$B$7:$B$1281,0)))^(1/3)-1)*100)</f>
        <v>6.1040140590350012</v>
      </c>
      <c r="U228" s="673">
        <f>IF(INDEX(Historical!$H$7:$H$1250,MATCH(B228,Historical!$B$7:$B$1281,0))=0,"n/a",((INDEX(Historical!$C$7:$C$1259,MATCH(B228,Historical!$B$7:$B$1281,0))/INDEX(Historical!$H$7:$H$1250,MATCH(B228,Historical!$B$7:$B$1281,0)))^(1/5)-1)*100)</f>
        <v>7.8027748304272171</v>
      </c>
      <c r="V228" s="673">
        <f>IF(INDEX(Historical!$O$7:$O$1250,MATCH(B228,Historical!$B$7:$B$1281,0))=0,"n/a",((INDEX(Historical!$C$7:$C$1259,MATCH(B228,Historical!$B$7:$B$1281,0))/INDEX(Historical!$O$7:$O$1250,MATCH(B228,Historical!$B$7:$B$1281,0)))^(1/10)-1)*100)</f>
        <v>7.0828430539362497</v>
      </c>
      <c r="W228" s="674">
        <f t="shared" si="55"/>
        <v>1.1016444626837905</v>
      </c>
      <c r="X228" s="675">
        <f t="shared" si="56"/>
        <v>0.39013874152136085</v>
      </c>
      <c r="Y228" s="842"/>
      <c r="Z228" s="624">
        <f t="shared" si="57"/>
        <v>96.647398843930617</v>
      </c>
      <c r="AA228" s="853">
        <f t="shared" si="58"/>
        <v>31.426589595375717</v>
      </c>
      <c r="AB228" s="854">
        <v>12</v>
      </c>
      <c r="AC228" s="833">
        <v>8.65</v>
      </c>
      <c r="AD228" s="833">
        <v>4.07</v>
      </c>
      <c r="AE228" s="833">
        <v>11.81</v>
      </c>
      <c r="AF228" s="833">
        <v>3.02</v>
      </c>
      <c r="AG228" s="833">
        <v>9.3000000000000007</v>
      </c>
      <c r="AH228" s="833">
        <v>30.2</v>
      </c>
      <c r="AI228" s="833">
        <v>16.34</v>
      </c>
      <c r="AJ228" s="833">
        <v>20</v>
      </c>
      <c r="AK228" s="833">
        <v>7.9</v>
      </c>
      <c r="AL228" s="845">
        <v>17670</v>
      </c>
      <c r="AM228" s="839">
        <v>0.1</v>
      </c>
      <c r="AN228" s="833">
        <v>1.04</v>
      </c>
      <c r="AO228" s="711">
        <f t="shared" si="59"/>
        <v>-20.54847633057534</v>
      </c>
      <c r="AP228" s="712">
        <f t="shared" si="60"/>
        <v>10.878113264800378</v>
      </c>
      <c r="AQ228" s="855">
        <f t="shared" si="61"/>
        <v>105.38127208577457</v>
      </c>
      <c r="AR228" s="624">
        <f>INDEX(Historical!$C$7:$C$1259,MATCH(B228,Historical!$B$7:$B$1281,0))*IF(AH228="n/a",1.03,IF(AH228&lt;0,1.01,IF(AH228&gt;10,1.1,(1+AH228/100))))</f>
        <v>9.00075</v>
      </c>
      <c r="AS228" s="853">
        <f t="shared" si="62"/>
        <v>9.9008250000000011</v>
      </c>
      <c r="AT228" s="853">
        <f t="shared" si="67"/>
        <v>10.682990175</v>
      </c>
      <c r="AU228" s="853">
        <f t="shared" si="67"/>
        <v>11.526946398825</v>
      </c>
      <c r="AV228" s="853">
        <f t="shared" si="67"/>
        <v>12.437575164332175</v>
      </c>
      <c r="AW228" s="624">
        <f t="shared" si="63"/>
        <v>53.549086738157172</v>
      </c>
      <c r="AX228" s="719">
        <f t="shared" si="64"/>
        <v>19.69875174299484</v>
      </c>
      <c r="AY228" s="900">
        <v>0.74</v>
      </c>
      <c r="AZ228" s="839">
        <v>45.92</v>
      </c>
      <c r="BA228" s="839">
        <v>-7.79</v>
      </c>
      <c r="BB228" s="839">
        <v>2.8899999999999997</v>
      </c>
      <c r="BC228" s="839">
        <v>15.509999999999998</v>
      </c>
      <c r="BE228" s="597">
        <v>1995</v>
      </c>
      <c r="BF228" s="865">
        <f t="shared" si="65"/>
        <v>2</v>
      </c>
      <c r="BG228" s="849">
        <v>4.3</v>
      </c>
    </row>
    <row r="229" spans="1:59" ht="11.25" customHeight="1" x14ac:dyDescent="0.2">
      <c r="A229" s="831" t="s">
        <v>1128</v>
      </c>
      <c r="B229" s="842" t="s">
        <v>1129</v>
      </c>
      <c r="C229" s="898" t="s">
        <v>112</v>
      </c>
      <c r="D229" s="898" t="s">
        <v>4296</v>
      </c>
      <c r="E229" s="705">
        <v>12</v>
      </c>
      <c r="F229" s="1153">
        <v>306</v>
      </c>
      <c r="G229" s="1153" t="s">
        <v>115</v>
      </c>
      <c r="H229" s="1153" t="s">
        <v>115</v>
      </c>
      <c r="I229" s="841">
        <v>138.28</v>
      </c>
      <c r="J229" s="624">
        <f t="shared" si="52"/>
        <v>2.1984379519814872</v>
      </c>
      <c r="K229" s="844">
        <v>0.76</v>
      </c>
      <c r="L229" s="854">
        <v>4</v>
      </c>
      <c r="M229" s="615">
        <f t="shared" si="53"/>
        <v>3.04</v>
      </c>
      <c r="N229" s="837" t="s">
        <v>593</v>
      </c>
      <c r="O229" s="706">
        <v>0.73</v>
      </c>
      <c r="P229" s="606">
        <v>44270</v>
      </c>
      <c r="Q229" s="606">
        <v>44285</v>
      </c>
      <c r="R229" s="615">
        <f t="shared" si="54"/>
        <v>4.1095890410958944</v>
      </c>
      <c r="S229" s="673">
        <f>IF(INDEX(Historical!$D$7:$D$1257,MATCH(B229,Historical!$B$7:$B$1281,0))=0,"n/a",(INDEX(Historical!$C$7:$C$1259,MATCH(B229,Historical!$B$7:$B$1281,0))/INDEX(Historical!$D$7:$D$1257,MATCH(B229,Historical!$B$7:$B$1281,0))-1)*100)</f>
        <v>2.8169014084507005</v>
      </c>
      <c r="T229" s="673">
        <f>IF(INDEX(Historical!$F$7:$F$1250,MATCH(B229,Historical!$B$7:$B$1281,0))=0,"n/a",((INDEX(Historical!$C$7:$C$1259,MATCH(B229,Historical!$B$7:$B$1281,0))/INDEX(Historical!$F$7:$F$1250,MATCH(B229,Historical!$B$7:$B$1281,0)))^(1/3)-1)*100)</f>
        <v>6.7555682453010135</v>
      </c>
      <c r="U229" s="673">
        <f>IF(INDEX(Historical!$H$7:$H$1250,MATCH(B229,Historical!$B$7:$B$1281,0))=0,"n/a",((INDEX(Historical!$C$7:$C$1259,MATCH(B229,Historical!$B$7:$B$1281,0))/INDEX(Historical!$H$7:$H$1250,MATCH(B229,Historical!$B$7:$B$1281,0)))^(1/5)-1)*100)</f>
        <v>5.8259154710905259</v>
      </c>
      <c r="V229" s="673">
        <f>IF(INDEX(Historical!$O$7:$O$1250,MATCH(B229,Historical!$B$7:$B$1281,0))=0,"n/a",((INDEX(Historical!$C$7:$C$1259,MATCH(B229,Historical!$B$7:$B$1281,0))/INDEX(Historical!$O$7:$O$1250,MATCH(B229,Historical!$B$7:$B$1281,0)))^(1/10)-1)*100)</f>
        <v>10.457678047998641</v>
      </c>
      <c r="W229" s="674">
        <f t="shared" si="55"/>
        <v>0.55709455238062833</v>
      </c>
      <c r="X229" s="675" t="str">
        <f t="shared" si="56"/>
        <v>n/a</v>
      </c>
      <c r="Y229" s="636" t="s">
        <v>284</v>
      </c>
      <c r="Z229" s="624">
        <f t="shared" si="57"/>
        <v>87.356321839080465</v>
      </c>
      <c r="AA229" s="853">
        <f t="shared" si="58"/>
        <v>39.735632183908045</v>
      </c>
      <c r="AB229" s="854">
        <v>12</v>
      </c>
      <c r="AC229" s="833">
        <v>3.48</v>
      </c>
      <c r="AD229" s="833">
        <v>2.5499999999999998</v>
      </c>
      <c r="AE229" s="833">
        <v>3.05</v>
      </c>
      <c r="AF229" s="833">
        <v>3.73</v>
      </c>
      <c r="AG229" s="833">
        <v>9.8000000000000007</v>
      </c>
      <c r="AH229" s="833">
        <v>-33.6</v>
      </c>
      <c r="AI229" s="833">
        <v>15.64</v>
      </c>
      <c r="AJ229" s="833">
        <v>-3.6999999999999997</v>
      </c>
      <c r="AK229" s="833">
        <v>15.690000000000001</v>
      </c>
      <c r="AL229" s="845">
        <v>54480</v>
      </c>
      <c r="AM229" s="839">
        <v>0.2</v>
      </c>
      <c r="AN229" s="833">
        <v>0.54</v>
      </c>
      <c r="AO229" s="711">
        <f t="shared" si="59"/>
        <v>-31.711278760836031</v>
      </c>
      <c r="AP229" s="712">
        <f t="shared" si="60"/>
        <v>8.0243534230720126</v>
      </c>
      <c r="AQ229" s="855">
        <f t="shared" si="61"/>
        <v>156.65706306360292</v>
      </c>
      <c r="AR229" s="624">
        <f>INDEX(Historical!$C$7:$C$1259,MATCH(B229,Historical!$B$7:$B$1281,0))*IF(AH229="n/a",1.03,IF(AH229&lt;0,1.01,IF(AH229&gt;10,1.1,(1+AH229/100))))</f>
        <v>2.9491999999999998</v>
      </c>
      <c r="AS229" s="853">
        <f t="shared" si="62"/>
        <v>3.2441200000000001</v>
      </c>
      <c r="AT229" s="853">
        <f t="shared" si="67"/>
        <v>3.5685320000000003</v>
      </c>
      <c r="AU229" s="853">
        <f t="shared" si="67"/>
        <v>3.9253852000000005</v>
      </c>
      <c r="AV229" s="853">
        <f t="shared" si="67"/>
        <v>4.3179237200000005</v>
      </c>
      <c r="AW229" s="624">
        <f t="shared" si="63"/>
        <v>18.005160920000002</v>
      </c>
      <c r="AX229" s="719">
        <f t="shared" si="64"/>
        <v>13.020799045415101</v>
      </c>
      <c r="AY229" s="900">
        <v>1.1499999999999999</v>
      </c>
      <c r="AZ229" s="839">
        <v>96.59</v>
      </c>
      <c r="BA229" s="839">
        <v>-2.19</v>
      </c>
      <c r="BB229" s="839">
        <v>6.77</v>
      </c>
      <c r="BC229" s="839">
        <v>24.25</v>
      </c>
      <c r="BE229" s="597">
        <v>2010</v>
      </c>
      <c r="BF229" s="865">
        <f t="shared" si="65"/>
        <v>0</v>
      </c>
      <c r="BG229" s="849">
        <v>4.5</v>
      </c>
    </row>
    <row r="230" spans="1:59" ht="11.25" customHeight="1" x14ac:dyDescent="0.2">
      <c r="A230" s="848" t="s">
        <v>4405</v>
      </c>
      <c r="B230" s="842" t="s">
        <v>4403</v>
      </c>
      <c r="C230" s="898" t="s">
        <v>131</v>
      </c>
      <c r="D230" s="898" t="s">
        <v>4263</v>
      </c>
      <c r="E230" s="705">
        <v>6</v>
      </c>
      <c r="F230" s="1153">
        <v>687</v>
      </c>
      <c r="G230" s="1067" t="s">
        <v>106</v>
      </c>
      <c r="H230" s="1067" t="s">
        <v>106</v>
      </c>
      <c r="I230" s="841">
        <v>99.47</v>
      </c>
      <c r="J230" s="624">
        <f t="shared" si="52"/>
        <v>3.820247310746959</v>
      </c>
      <c r="K230" s="844">
        <v>0.95</v>
      </c>
      <c r="L230" s="854">
        <v>4</v>
      </c>
      <c r="M230" s="615">
        <f t="shared" si="53"/>
        <v>3.8</v>
      </c>
      <c r="N230" s="837" t="s">
        <v>4239</v>
      </c>
      <c r="O230" s="706">
        <v>0.93</v>
      </c>
      <c r="P230" s="606">
        <v>44145</v>
      </c>
      <c r="Q230" s="606">
        <v>44166</v>
      </c>
      <c r="R230" s="615">
        <f t="shared" si="54"/>
        <v>2.1505376344085918</v>
      </c>
      <c r="S230" s="673">
        <f>IF(INDEX(Historical!$D$7:$D$1257,MATCH(B230,Historical!$B$7:$B$1281,0))=0,"n/a",(INDEX(Historical!$C$7:$C$1259,MATCH(B230,Historical!$B$7:$B$1281,0))/INDEX(Historical!$D$7:$D$1257,MATCH(B230,Historical!$B$7:$B$1281,0))-1)*100)</f>
        <v>2.1857923497267784</v>
      </c>
      <c r="T230" s="673">
        <f>IF(INDEX(Historical!$F$7:$F$1250,MATCH(B230,Historical!$B$7:$B$1281,0))=0,"n/a",((INDEX(Historical!$C$7:$C$1259,MATCH(B230,Historical!$B$7:$B$1281,0))/INDEX(Historical!$F$7:$F$1250,MATCH(B230,Historical!$B$7:$B$1281,0)))^(1/3)-1)*100)</f>
        <v>2.2353730292836715</v>
      </c>
      <c r="U230" s="673">
        <f>IF(INDEX(Historical!$H$7:$H$1250,MATCH(B230,Historical!$B$7:$B$1281,0))=0,"n/a",((INDEX(Historical!$C$7:$C$1259,MATCH(B230,Historical!$B$7:$B$1281,0))/INDEX(Historical!$H$7:$H$1250,MATCH(B230,Historical!$B$7:$B$1281,0)))^(1/5)-1)*100)</f>
        <v>2.2880800763237508</v>
      </c>
      <c r="V230" s="673">
        <f>IF(INDEX(Historical!$O$7:$O$1250,MATCH(B230,Historical!$B$7:$B$1281,0))=0,"n/a",((INDEX(Historical!$C$7:$C$1259,MATCH(B230,Historical!$B$7:$B$1281,0))/INDEX(Historical!$O$7:$O$1250,MATCH(B230,Historical!$B$7:$B$1281,0)))^(1/10)-1)*100)</f>
        <v>1.4454701434072126</v>
      </c>
      <c r="W230" s="674">
        <f t="shared" si="55"/>
        <v>1.5829313990051479</v>
      </c>
      <c r="X230" s="675">
        <f t="shared" si="56"/>
        <v>4.1450726020357799E-2</v>
      </c>
      <c r="Y230" s="843"/>
      <c r="Z230" s="624">
        <f t="shared" si="57"/>
        <v>54.992764109985529</v>
      </c>
      <c r="AA230" s="853">
        <f t="shared" si="58"/>
        <v>14.395079594790159</v>
      </c>
      <c r="AB230" s="854">
        <v>12</v>
      </c>
      <c r="AC230" s="833">
        <v>6.91</v>
      </c>
      <c r="AD230" s="833">
        <v>2.6</v>
      </c>
      <c r="AE230" s="833">
        <v>1.95</v>
      </c>
      <c r="AF230" s="833">
        <v>1.81</v>
      </c>
      <c r="AG230" s="833">
        <v>13.100000000000001</v>
      </c>
      <c r="AH230" s="833">
        <v>9.6</v>
      </c>
      <c r="AI230" s="833">
        <v>6.02</v>
      </c>
      <c r="AJ230" s="833">
        <v>55.2</v>
      </c>
      <c r="AK230" s="833">
        <v>5.5</v>
      </c>
      <c r="AL230" s="845">
        <v>19750</v>
      </c>
      <c r="AM230" s="839">
        <v>0.3</v>
      </c>
      <c r="AN230" s="833">
        <v>2.2000000000000002</v>
      </c>
      <c r="AO230" s="711">
        <f t="shared" si="59"/>
        <v>-8.2867522077194486</v>
      </c>
      <c r="AP230" s="712">
        <f t="shared" si="60"/>
        <v>6.1083273870707098</v>
      </c>
      <c r="AQ230" s="855">
        <f t="shared" si="61"/>
        <v>7.6106026716908914</v>
      </c>
      <c r="AR230" s="624">
        <f>INDEX(Historical!$C$7:$C$1259,MATCH(B230,Historical!$B$7:$B$1281,0))*IF(AH230="n/a",1.03,IF(AH230&lt;0,1.01,IF(AH230&gt;10,1.1,(1+AH230/100))))</f>
        <v>4.0990400000000005</v>
      </c>
      <c r="AS230" s="853">
        <f t="shared" si="62"/>
        <v>4.3458022080000003</v>
      </c>
      <c r="AT230" s="853">
        <f t="shared" si="67"/>
        <v>4.5848213294400004</v>
      </c>
      <c r="AU230" s="853">
        <f t="shared" si="67"/>
        <v>4.8369865025592</v>
      </c>
      <c r="AV230" s="853">
        <f t="shared" si="67"/>
        <v>5.1030207601999553</v>
      </c>
      <c r="AW230" s="624">
        <f t="shared" si="63"/>
        <v>22.969670800199154</v>
      </c>
      <c r="AX230" s="719">
        <f t="shared" si="64"/>
        <v>23.092058711369411</v>
      </c>
      <c r="AY230" s="900">
        <v>0.5</v>
      </c>
      <c r="AZ230" s="839">
        <v>20.13</v>
      </c>
      <c r="BA230" s="839">
        <v>-12.25</v>
      </c>
      <c r="BB230" s="839">
        <v>5.59</v>
      </c>
      <c r="BC230" s="839">
        <v>0.08</v>
      </c>
      <c r="BE230" s="597">
        <v>2015</v>
      </c>
      <c r="BF230" s="865">
        <f t="shared" si="65"/>
        <v>0</v>
      </c>
      <c r="BG230" s="849">
        <v>2.5</v>
      </c>
    </row>
    <row r="231" spans="1:59" ht="11.25" customHeight="1" x14ac:dyDescent="0.2">
      <c r="A231" s="10" t="s">
        <v>3982</v>
      </c>
      <c r="B231" s="570" t="s">
        <v>3983</v>
      </c>
      <c r="C231" s="898" t="s">
        <v>178</v>
      </c>
      <c r="D231" s="898" t="s">
        <v>4270</v>
      </c>
      <c r="E231" s="705">
        <v>7</v>
      </c>
      <c r="F231" s="1153">
        <v>651</v>
      </c>
      <c r="G231" s="1125" t="s">
        <v>106</v>
      </c>
      <c r="H231" s="1125" t="s">
        <v>106</v>
      </c>
      <c r="I231" s="841">
        <v>48.33</v>
      </c>
      <c r="J231" s="624">
        <f t="shared" si="52"/>
        <v>6.4556176288019866</v>
      </c>
      <c r="K231" s="844">
        <v>0.78</v>
      </c>
      <c r="L231" s="854">
        <v>4</v>
      </c>
      <c r="M231" s="615">
        <f t="shared" si="53"/>
        <v>3.12</v>
      </c>
      <c r="N231" s="837" t="s">
        <v>512</v>
      </c>
      <c r="O231" s="706">
        <v>0.77500000000000002</v>
      </c>
      <c r="P231" s="606">
        <v>44238</v>
      </c>
      <c r="Q231" s="606">
        <v>44253</v>
      </c>
      <c r="R231" s="615">
        <f t="shared" si="54"/>
        <v>0.64516129032258118</v>
      </c>
      <c r="S231" s="673">
        <f>IF(INDEX(Historical!$D$7:$D$1257,MATCH(B231,Historical!$B$7:$B$1281,0))=0,"n/a",(INDEX(Historical!$C$7:$C$1259,MATCH(B231,Historical!$B$7:$B$1281,0))/INDEX(Historical!$D$7:$D$1257,MATCH(B231,Historical!$B$7:$B$1281,0))-1)*100)</f>
        <v>10.707456978967489</v>
      </c>
      <c r="T231" s="673">
        <f>IF(INDEX(Historical!$F$7:$F$1250,MATCH(B231,Historical!$B$7:$B$1281,0))=0,"n/a",((INDEX(Historical!$C$7:$C$1259,MATCH(B231,Historical!$B$7:$B$1281,0))/INDEX(Historical!$F$7:$F$1250,MATCH(B231,Historical!$B$7:$B$1281,0)))^(1/3)-1)*100)</f>
        <v>8.3650050810623924</v>
      </c>
      <c r="U231" s="673">
        <f>IF(INDEX(Historical!$H$7:$H$1250,MATCH(B231,Historical!$B$7:$B$1281,0))=0,"n/a",((INDEX(Historical!$C$7:$C$1259,MATCH(B231,Historical!$B$7:$B$1281,0))/INDEX(Historical!$H$7:$H$1250,MATCH(B231,Historical!$B$7:$B$1281,0)))^(1/5)-1)*100)</f>
        <v>32.720695420803338</v>
      </c>
      <c r="V231" s="673" t="str">
        <f>IF(INDEX(Historical!$O$7:$O$1250,MATCH(B231,Historical!$B$7:$B$1281,0))=0,"n/a",((INDEX(Historical!$C$7:$C$1259,MATCH(B231,Historical!$B$7:$B$1281,0))/INDEX(Historical!$O$7:$O$1250,MATCH(B231,Historical!$B$7:$B$1281,0)))^(1/10)-1)*100)</f>
        <v>n/a</v>
      </c>
      <c r="W231" s="674" t="str">
        <f t="shared" si="55"/>
        <v>n/a</v>
      </c>
      <c r="X231" s="675" t="str">
        <f t="shared" si="56"/>
        <v>n/a</v>
      </c>
      <c r="Y231" s="843"/>
      <c r="Z231" s="624">
        <f t="shared" si="57"/>
        <v>636.73469387755097</v>
      </c>
      <c r="AA231" s="853">
        <f t="shared" si="58"/>
        <v>98.632653061224488</v>
      </c>
      <c r="AB231" s="854">
        <v>12</v>
      </c>
      <c r="AC231" s="833">
        <v>0.49</v>
      </c>
      <c r="AD231" s="833" t="s">
        <v>136</v>
      </c>
      <c r="AE231" s="833">
        <v>2.19</v>
      </c>
      <c r="AF231" s="833">
        <v>4.0599999999999996</v>
      </c>
      <c r="AG231" s="833">
        <v>3.5999999999999996</v>
      </c>
      <c r="AH231" s="833">
        <v>601.19999999999993</v>
      </c>
      <c r="AI231" s="833">
        <v>28.000000000000004</v>
      </c>
      <c r="AJ231" s="833">
        <v>-10.100000000000001</v>
      </c>
      <c r="AK231" s="833" t="s">
        <v>136</v>
      </c>
      <c r="AL231" s="845">
        <v>1920</v>
      </c>
      <c r="AM231" s="839">
        <v>35.5</v>
      </c>
      <c r="AN231" s="833">
        <v>1.98</v>
      </c>
      <c r="AO231" s="711">
        <f t="shared" si="59"/>
        <v>-59.456340011619162</v>
      </c>
      <c r="AP231" s="712">
        <f t="shared" si="60"/>
        <v>39.176313049605326</v>
      </c>
      <c r="AQ231" s="855">
        <f t="shared" si="61"/>
        <v>321.87337301273573</v>
      </c>
      <c r="AR231" s="624">
        <f>INDEX(Historical!$C$7:$C$1259,MATCH(B231,Historical!$B$7:$B$1281,0))*IF(AH231="n/a",1.03,IF(AH231&lt;0,1.01,IF(AH231&gt;10,1.1,(1+AH231/100))))</f>
        <v>3.1845000000000003</v>
      </c>
      <c r="AS231" s="853">
        <f t="shared" si="62"/>
        <v>3.5029500000000007</v>
      </c>
      <c r="AT231" s="853">
        <f t="shared" si="67"/>
        <v>3.6080385000000006</v>
      </c>
      <c r="AU231" s="853">
        <f t="shared" si="67"/>
        <v>3.7162796550000006</v>
      </c>
      <c r="AV231" s="853">
        <f t="shared" si="67"/>
        <v>3.8277680446500009</v>
      </c>
      <c r="AW231" s="624">
        <f t="shared" si="63"/>
        <v>17.839536199650002</v>
      </c>
      <c r="AX231" s="719">
        <f t="shared" si="64"/>
        <v>36.911930891061459</v>
      </c>
      <c r="AY231" s="900">
        <v>1.03</v>
      </c>
      <c r="AZ231" s="839">
        <v>96.22</v>
      </c>
      <c r="BA231" s="839">
        <v>-10.43</v>
      </c>
      <c r="BB231" s="839">
        <v>-3.56</v>
      </c>
      <c r="BC231" s="839">
        <v>11.08</v>
      </c>
      <c r="BE231" s="597">
        <v>2015</v>
      </c>
      <c r="BF231" s="865">
        <f t="shared" si="65"/>
        <v>0</v>
      </c>
      <c r="BG231" s="849">
        <v>1.4000000000000001</v>
      </c>
    </row>
    <row r="232" spans="1:59" s="744" customFormat="1" ht="11.25" customHeight="1" x14ac:dyDescent="0.2">
      <c r="A232" s="747" t="s">
        <v>1152</v>
      </c>
      <c r="B232" s="751" t="s">
        <v>1153</v>
      </c>
      <c r="C232" s="898" t="s">
        <v>108</v>
      </c>
      <c r="D232" s="898" t="s">
        <v>4272</v>
      </c>
      <c r="E232" s="727">
        <v>10</v>
      </c>
      <c r="F232" s="1153">
        <v>460</v>
      </c>
      <c r="G232" s="1152" t="s">
        <v>106</v>
      </c>
      <c r="H232" s="1152" t="s">
        <v>106</v>
      </c>
      <c r="I232" s="728">
        <v>33.89</v>
      </c>
      <c r="J232" s="729">
        <f t="shared" si="52"/>
        <v>3.5408675125405722</v>
      </c>
      <c r="K232" s="730">
        <v>0.6</v>
      </c>
      <c r="L232" s="731">
        <v>2</v>
      </c>
      <c r="M232" s="732">
        <f t="shared" si="53"/>
        <v>1.2</v>
      </c>
      <c r="N232" s="733" t="s">
        <v>608</v>
      </c>
      <c r="O232" s="734">
        <v>0.57999999999999996</v>
      </c>
      <c r="P232" s="1122">
        <v>44270</v>
      </c>
      <c r="Q232" s="1122">
        <v>44292</v>
      </c>
      <c r="R232" s="732">
        <f t="shared" si="54"/>
        <v>3.4482758620689689</v>
      </c>
      <c r="S232" s="673">
        <f>IF(INDEX(Historical!$D$7:$D$1257,MATCH(B232,Historical!$B$7:$B$1281,0))=0,"n/a",(INDEX(Historical!$C$7:$C$1259,MATCH(B232,Historical!$B$7:$B$1281,0))/INDEX(Historical!$D$7:$D$1257,MATCH(B232,Historical!$B$7:$B$1281,0))-1)*100)</f>
        <v>11.538461538461519</v>
      </c>
      <c r="T232" s="673">
        <f>IF(INDEX(Historical!$F$7:$F$1250,MATCH(B232,Historical!$B$7:$B$1281,0))=0,"n/a",((INDEX(Historical!$C$7:$C$1259,MATCH(B232,Historical!$B$7:$B$1281,0))/INDEX(Historical!$F$7:$F$1250,MATCH(B232,Historical!$B$7:$B$1281,0)))^(1/3)-1)*100)</f>
        <v>13.18511959629507</v>
      </c>
      <c r="U232" s="673">
        <f>IF(INDEX(Historical!$H$7:$H$1250,MATCH(B232,Historical!$B$7:$B$1281,0))=0,"n/a",((INDEX(Historical!$C$7:$C$1259,MATCH(B232,Historical!$B$7:$B$1281,0))/INDEX(Historical!$H$7:$H$1250,MATCH(B232,Historical!$B$7:$B$1281,0)))^(1/5)-1)*100)</f>
        <v>10.008210113886594</v>
      </c>
      <c r="V232" s="673">
        <f>IF(INDEX(Historical!$O$7:$O$1250,MATCH(B232,Historical!$B$7:$B$1281,0))=0,"n/a",((INDEX(Historical!$C$7:$C$1259,MATCH(B232,Historical!$B$7:$B$1281,0))/INDEX(Historical!$O$7:$O$1250,MATCH(B232,Historical!$B$7:$B$1281,0)))^(1/10)-1)*100)</f>
        <v>11.234574993260459</v>
      </c>
      <c r="W232" s="674">
        <f t="shared" si="55"/>
        <v>0.89084011810775643</v>
      </c>
      <c r="X232" s="675">
        <f t="shared" si="56"/>
        <v>3.1275656605895605</v>
      </c>
      <c r="Y232" s="745"/>
      <c r="Z232" s="729">
        <f t="shared" si="57"/>
        <v>57.692307692307686</v>
      </c>
      <c r="AA232" s="736">
        <f t="shared" si="58"/>
        <v>16.29326923076923</v>
      </c>
      <c r="AB232" s="731">
        <v>12</v>
      </c>
      <c r="AC232" s="737">
        <v>2.08</v>
      </c>
      <c r="AD232" s="737" t="s">
        <v>136</v>
      </c>
      <c r="AE232" s="737">
        <v>2.73</v>
      </c>
      <c r="AF232" s="737">
        <v>1.1200000000000001</v>
      </c>
      <c r="AG232" s="737">
        <v>7.0000000000000009</v>
      </c>
      <c r="AH232" s="737">
        <v>-37.700000000000003</v>
      </c>
      <c r="AI232" s="737">
        <v>-7.5200000000000005</v>
      </c>
      <c r="AJ232" s="737">
        <v>3.2</v>
      </c>
      <c r="AK232" s="737" t="s">
        <v>136</v>
      </c>
      <c r="AL232" s="738">
        <v>187.55</v>
      </c>
      <c r="AM232" s="739">
        <v>4.7</v>
      </c>
      <c r="AN232" s="737">
        <v>0.18</v>
      </c>
      <c r="AO232" s="740">
        <f t="shared" si="59"/>
        <v>-2.7441916043420633</v>
      </c>
      <c r="AP232" s="741">
        <f t="shared" si="60"/>
        <v>13.549077626427167</v>
      </c>
      <c r="AQ232" s="742">
        <f t="shared" si="61"/>
        <v>-9.942088907040759</v>
      </c>
      <c r="AR232" s="624">
        <f>INDEX(Historical!$C$7:$C$1259,MATCH(B232,Historical!$B$7:$B$1281,0))*IF(AH232="n/a",1.03,IF(AH232&lt;0,1.01,IF(AH232&gt;10,1.1,(1+AH232/100))))</f>
        <v>1.1716</v>
      </c>
      <c r="AS232" s="736">
        <f t="shared" si="62"/>
        <v>1.183316</v>
      </c>
      <c r="AT232" s="736">
        <f t="shared" si="67"/>
        <v>1.2188154800000002</v>
      </c>
      <c r="AU232" s="736">
        <f t="shared" si="67"/>
        <v>1.2553799444000002</v>
      </c>
      <c r="AV232" s="736">
        <f t="shared" si="67"/>
        <v>1.2930413427320002</v>
      </c>
      <c r="AW232" s="729">
        <f t="shared" si="63"/>
        <v>6.1221527671320004</v>
      </c>
      <c r="AX232" s="743">
        <f t="shared" si="64"/>
        <v>18.064776533290054</v>
      </c>
      <c r="AY232" s="901">
        <v>1.23</v>
      </c>
      <c r="AZ232" s="739">
        <v>56.18</v>
      </c>
      <c r="BA232" s="739">
        <v>-6.38</v>
      </c>
      <c r="BB232" s="739">
        <v>6.84</v>
      </c>
      <c r="BC232" s="739">
        <v>28.92</v>
      </c>
      <c r="BD232" s="875"/>
      <c r="BE232" s="597">
        <v>2012</v>
      </c>
      <c r="BF232" s="865">
        <f t="shared" si="65"/>
        <v>0</v>
      </c>
      <c r="BG232" s="793">
        <v>0.6</v>
      </c>
    </row>
    <row r="233" spans="1:59" ht="11.25" customHeight="1" x14ac:dyDescent="0.2">
      <c r="A233" s="838" t="s">
        <v>568</v>
      </c>
      <c r="B233" s="842" t="s">
        <v>569</v>
      </c>
      <c r="C233" s="898" t="s">
        <v>108</v>
      </c>
      <c r="D233" s="898" t="s">
        <v>4268</v>
      </c>
      <c r="E233" s="705">
        <v>14</v>
      </c>
      <c r="F233" s="1153">
        <v>262</v>
      </c>
      <c r="G233" s="1118" t="s">
        <v>106</v>
      </c>
      <c r="H233" s="1118" t="s">
        <v>106</v>
      </c>
      <c r="I233" s="841">
        <v>131.74</v>
      </c>
      <c r="J233" s="624">
        <f t="shared" si="52"/>
        <v>1.8521329892211933</v>
      </c>
      <c r="K233" s="844">
        <v>0.61</v>
      </c>
      <c r="L233" s="854">
        <v>4</v>
      </c>
      <c r="M233" s="615">
        <f t="shared" si="53"/>
        <v>2.44</v>
      </c>
      <c r="N233" s="837" t="s">
        <v>248</v>
      </c>
      <c r="O233" s="706">
        <v>0.57999999999999996</v>
      </c>
      <c r="P233" s="606">
        <v>44160</v>
      </c>
      <c r="Q233" s="606">
        <v>44176</v>
      </c>
      <c r="R233" s="615">
        <f t="shared" si="54"/>
        <v>5.1724137931034528</v>
      </c>
      <c r="S233" s="673">
        <f>IF(INDEX(Historical!$D$7:$D$1257,MATCH(B233,Historical!$B$7:$B$1281,0))=0,"n/a",(INDEX(Historical!$C$7:$C$1259,MATCH(B233,Historical!$B$7:$B$1281,0))/INDEX(Historical!$D$7:$D$1257,MATCH(B233,Historical!$B$7:$B$1281,0))-1)*100)</f>
        <v>4.9107142857142794</v>
      </c>
      <c r="T233" s="673">
        <f>IF(INDEX(Historical!$F$7:$F$1250,MATCH(B233,Historical!$B$7:$B$1281,0))=0,"n/a",((INDEX(Historical!$C$7:$C$1259,MATCH(B233,Historical!$B$7:$B$1281,0))/INDEX(Historical!$F$7:$F$1250,MATCH(B233,Historical!$B$7:$B$1281,0)))^(1/3)-1)*100)</f>
        <v>18.284137094912744</v>
      </c>
      <c r="U233" s="673">
        <f>IF(INDEX(Historical!$H$7:$H$1250,MATCH(B233,Historical!$B$7:$B$1281,0))=0,"n/a",((INDEX(Historical!$C$7:$C$1259,MATCH(B233,Historical!$B$7:$B$1281,0))/INDEX(Historical!$H$7:$H$1250,MATCH(B233,Historical!$B$7:$B$1281,0)))^(1/5)-1)*100)</f>
        <v>15.36498246073117</v>
      </c>
      <c r="V233" s="673">
        <f>IF(INDEX(Historical!$O$7:$O$1250,MATCH(B233,Historical!$B$7:$B$1281,0))=0,"n/a",((INDEX(Historical!$C$7:$C$1259,MATCH(B233,Historical!$B$7:$B$1281,0))/INDEX(Historical!$O$7:$O$1250,MATCH(B233,Historical!$B$7:$B$1281,0)))^(1/10)-1)*100)</f>
        <v>14.070338756868072</v>
      </c>
      <c r="W233" s="674">
        <f t="shared" si="55"/>
        <v>1.0920122625499085</v>
      </c>
      <c r="X233" s="675">
        <f t="shared" si="56"/>
        <v>0.28990532944775793</v>
      </c>
      <c r="Y233" s="842"/>
      <c r="Z233" s="624">
        <f t="shared" si="57"/>
        <v>30.086313193588165</v>
      </c>
      <c r="AA233" s="853">
        <f t="shared" si="58"/>
        <v>16.244143033292232</v>
      </c>
      <c r="AB233" s="854">
        <v>12</v>
      </c>
      <c r="AC233" s="833">
        <v>8.11</v>
      </c>
      <c r="AD233" s="833" t="s">
        <v>136</v>
      </c>
      <c r="AE233" s="833">
        <v>2.77</v>
      </c>
      <c r="AF233" s="833">
        <v>4.3600000000000003</v>
      </c>
      <c r="AG233" s="833">
        <v>35.799999999999997</v>
      </c>
      <c r="AH233" s="833">
        <v>19.400000000000002</v>
      </c>
      <c r="AI233" s="833">
        <v>8.6300000000000008</v>
      </c>
      <c r="AJ233" s="833">
        <v>53</v>
      </c>
      <c r="AK233" s="833">
        <v>-4</v>
      </c>
      <c r="AL233" s="845">
        <v>6330</v>
      </c>
      <c r="AM233" s="839">
        <v>3.5000000000000004</v>
      </c>
      <c r="AN233" s="833">
        <v>0.31</v>
      </c>
      <c r="AO233" s="711">
        <f t="shared" si="59"/>
        <v>0.97297241666013079</v>
      </c>
      <c r="AP233" s="712">
        <f t="shared" si="60"/>
        <v>17.217115449952363</v>
      </c>
      <c r="AQ233" s="855">
        <f t="shared" si="61"/>
        <v>77.419106606242934</v>
      </c>
      <c r="AR233" s="624">
        <f>INDEX(Historical!$C$7:$C$1259,MATCH(B233,Historical!$B$7:$B$1281,0))*IF(AH233="n/a",1.03,IF(AH233&lt;0,1.01,IF(AH233&gt;10,1.1,(1+AH233/100))))</f>
        <v>2.5850000000000004</v>
      </c>
      <c r="AS233" s="853">
        <f t="shared" si="62"/>
        <v>2.8080855000000007</v>
      </c>
      <c r="AT233" s="853">
        <f t="shared" si="67"/>
        <v>2.8361663550000009</v>
      </c>
      <c r="AU233" s="853">
        <f t="shared" si="67"/>
        <v>2.8645280185500011</v>
      </c>
      <c r="AV233" s="853">
        <f t="shared" si="67"/>
        <v>2.8931732987355012</v>
      </c>
      <c r="AW233" s="624">
        <f t="shared" si="63"/>
        <v>13.986953172285505</v>
      </c>
      <c r="AX233" s="719">
        <f t="shared" si="64"/>
        <v>10.617089093886065</v>
      </c>
      <c r="AY233" s="900">
        <v>1.72</v>
      </c>
      <c r="AZ233" s="839">
        <v>208.45</v>
      </c>
      <c r="BA233" s="839">
        <v>-8.6</v>
      </c>
      <c r="BB233" s="839">
        <v>6.9500000000000011</v>
      </c>
      <c r="BC233" s="839">
        <v>49.72</v>
      </c>
      <c r="BE233" s="597">
        <v>2007</v>
      </c>
      <c r="BF233" s="865">
        <f t="shared" si="65"/>
        <v>1</v>
      </c>
      <c r="BG233" s="849">
        <v>13.100000000000001</v>
      </c>
    </row>
    <row r="234" spans="1:59" ht="11.25" customHeight="1" x14ac:dyDescent="0.2">
      <c r="A234" s="847" t="s">
        <v>4197</v>
      </c>
      <c r="B234" s="842" t="s">
        <v>4196</v>
      </c>
      <c r="C234" s="898" t="s">
        <v>131</v>
      </c>
      <c r="D234" s="898" t="s">
        <v>4263</v>
      </c>
      <c r="E234" s="867">
        <v>16</v>
      </c>
      <c r="F234" s="1153">
        <v>246</v>
      </c>
      <c r="G234" s="1150" t="s">
        <v>106</v>
      </c>
      <c r="H234" s="1150" t="s">
        <v>106</v>
      </c>
      <c r="I234" s="841">
        <v>59.53</v>
      </c>
      <c r="J234" s="624">
        <f t="shared" si="52"/>
        <v>3.5948261380816393</v>
      </c>
      <c r="K234" s="844">
        <v>0.53500000000000003</v>
      </c>
      <c r="L234" s="854">
        <v>4</v>
      </c>
      <c r="M234" s="615">
        <f t="shared" si="53"/>
        <v>2.14</v>
      </c>
      <c r="N234" s="607" t="s">
        <v>111</v>
      </c>
      <c r="O234" s="706">
        <v>0.505</v>
      </c>
      <c r="P234" s="606">
        <v>44154</v>
      </c>
      <c r="Q234" s="606">
        <v>44186</v>
      </c>
      <c r="R234" s="615">
        <f t="shared" si="54"/>
        <v>5.9405940594059459</v>
      </c>
      <c r="S234" s="673">
        <f>IF(INDEX(Historical!$D$7:$D$1257,MATCH(B234,Historical!$B$7:$B$1281,0))=0,"n/a",(INDEX(Historical!$C$7:$C$1259,MATCH(B234,Historical!$B$7:$B$1281,0))/INDEX(Historical!$D$7:$D$1257,MATCH(B234,Historical!$B$7:$B$1281,0))-1)*100)</f>
        <v>6.2176165803108807</v>
      </c>
      <c r="T234" s="673">
        <f>IF(INDEX(Historical!$F$7:$F$1250,MATCH(B234,Historical!$B$7:$B$1281,0))=0,"n/a",((INDEX(Historical!$C$7:$C$1259,MATCH(B234,Historical!$B$7:$B$1281,0))/INDEX(Historical!$F$7:$F$1250,MATCH(B234,Historical!$B$7:$B$1281,0)))^(1/3)-1)*100)</f>
        <v>9.0683956013261948</v>
      </c>
      <c r="U234" s="673">
        <f>IF(INDEX(Historical!$H$7:$H$1250,MATCH(B234,Historical!$B$7:$B$1281,0))=0,"n/a",((INDEX(Historical!$C$7:$C$1259,MATCH(B234,Historical!$B$7:$B$1281,0))/INDEX(Historical!$H$7:$H$1250,MATCH(B234,Historical!$B$7:$B$1281,0)))^(1/5)-1)*100)</f>
        <v>7.4690883262630292</v>
      </c>
      <c r="V234" s="673">
        <f>IF(INDEX(Historical!$O$7:$O$1250,MATCH(B234,Historical!$B$7:$B$1281,0))=0,"n/a",((INDEX(Historical!$C$7:$C$1259,MATCH(B234,Historical!$B$7:$B$1281,0))/INDEX(Historical!$O$7:$O$1250,MATCH(B234,Historical!$B$7:$B$1281,0)))^(1/10)-1)*100)</f>
        <v>5.2409779148925306</v>
      </c>
      <c r="W234" s="674">
        <f t="shared" si="55"/>
        <v>1.4251325702096929</v>
      </c>
      <c r="X234" s="675">
        <f t="shared" si="56"/>
        <v>1.3831645048635239</v>
      </c>
      <c r="Y234" s="843" t="s">
        <v>4198</v>
      </c>
      <c r="Z234" s="624">
        <f t="shared" si="57"/>
        <v>78.67647058823529</v>
      </c>
      <c r="AA234" s="853">
        <f t="shared" si="58"/>
        <v>21.886029411764703</v>
      </c>
      <c r="AB234" s="854">
        <v>12</v>
      </c>
      <c r="AC234" s="833">
        <v>2.72</v>
      </c>
      <c r="AD234" s="833">
        <v>3.87</v>
      </c>
      <c r="AE234" s="833">
        <v>2.77</v>
      </c>
      <c r="AF234" s="833">
        <v>1.54</v>
      </c>
      <c r="AG234" s="833">
        <v>7.1</v>
      </c>
      <c r="AH234" s="833">
        <v>-2.7</v>
      </c>
      <c r="AI234" s="833">
        <v>5.86</v>
      </c>
      <c r="AJ234" s="833">
        <v>5.4</v>
      </c>
      <c r="AK234" s="833">
        <v>5.65</v>
      </c>
      <c r="AL234" s="845">
        <v>13630</v>
      </c>
      <c r="AM234" s="839">
        <v>0.2</v>
      </c>
      <c r="AN234" s="833">
        <v>1.19</v>
      </c>
      <c r="AO234" s="711">
        <f t="shared" si="59"/>
        <v>-10.822114947420035</v>
      </c>
      <c r="AP234" s="712">
        <f t="shared" si="60"/>
        <v>11.063914464344668</v>
      </c>
      <c r="AQ234" s="855">
        <f t="shared" si="61"/>
        <v>22.391875718243924</v>
      </c>
      <c r="AR234" s="624">
        <f>INDEX(Historical!$C$7:$C$1259,MATCH(B234,Historical!$B$7:$B$1281,0))*IF(AH234="n/a",1.03,IF(AH234&lt;0,1.01,IF(AH234&gt;10,1.1,(1+AH234/100))))</f>
        <v>2.0705</v>
      </c>
      <c r="AS234" s="853">
        <f t="shared" si="62"/>
        <v>2.1918313</v>
      </c>
      <c r="AT234" s="853">
        <f t="shared" si="67"/>
        <v>2.3156697684499998</v>
      </c>
      <c r="AU234" s="853">
        <f t="shared" si="67"/>
        <v>2.4465051103674247</v>
      </c>
      <c r="AV234" s="853">
        <f t="shared" si="67"/>
        <v>2.5847326491031843</v>
      </c>
      <c r="AW234" s="624">
        <f t="shared" si="63"/>
        <v>11.60923882792061</v>
      </c>
      <c r="AX234" s="719">
        <f t="shared" si="64"/>
        <v>19.501493075626758</v>
      </c>
      <c r="AY234" s="900">
        <v>0.33</v>
      </c>
      <c r="AZ234" s="839">
        <v>22.46</v>
      </c>
      <c r="BA234" s="839">
        <v>-9.02</v>
      </c>
      <c r="BB234" s="839">
        <v>7.04</v>
      </c>
      <c r="BC234" s="839">
        <v>7.08</v>
      </c>
      <c r="BE234" s="597">
        <v>2005</v>
      </c>
      <c r="BF234" s="865">
        <f t="shared" si="65"/>
        <v>1</v>
      </c>
      <c r="BG234" s="849">
        <v>2.2999999999999998</v>
      </c>
    </row>
    <row r="235" spans="1:59" ht="11.25" customHeight="1" x14ac:dyDescent="0.2">
      <c r="A235" s="848" t="s">
        <v>4475</v>
      </c>
      <c r="B235" s="842" t="s">
        <v>4470</v>
      </c>
      <c r="C235" s="898" t="s">
        <v>131</v>
      </c>
      <c r="D235" s="898" t="s">
        <v>4263</v>
      </c>
      <c r="E235" s="705">
        <v>5</v>
      </c>
      <c r="F235" s="1153">
        <v>711</v>
      </c>
      <c r="G235" s="1150" t="s">
        <v>106</v>
      </c>
      <c r="H235" s="1150" t="s">
        <v>106</v>
      </c>
      <c r="I235" s="841">
        <v>43.74</v>
      </c>
      <c r="J235" s="624">
        <f t="shared" si="52"/>
        <v>3.4979423868312756</v>
      </c>
      <c r="K235" s="844">
        <v>0.38250000000000001</v>
      </c>
      <c r="L235" s="854">
        <v>4</v>
      </c>
      <c r="M235" s="615">
        <f t="shared" si="53"/>
        <v>1.53</v>
      </c>
      <c r="N235" s="837" t="s">
        <v>294</v>
      </c>
      <c r="O235" s="706">
        <v>0.36249999999999999</v>
      </c>
      <c r="P235" s="904">
        <v>43880</v>
      </c>
      <c r="Q235" s="904">
        <v>43900</v>
      </c>
      <c r="R235" s="615">
        <f t="shared" si="54"/>
        <v>5.5172413793103496</v>
      </c>
      <c r="S235" s="673">
        <f>IF(INDEX(Historical!$D$7:$D$1257,MATCH(B235,Historical!$B$7:$B$1281,0))=0,"n/a",(INDEX(Historical!$C$7:$C$1259,MATCH(B235,Historical!$B$7:$B$1281,0))/INDEX(Historical!$D$7:$D$1257,MATCH(B235,Historical!$B$7:$B$1281,0))-1)*100)</f>
        <v>5.5172413793103559</v>
      </c>
      <c r="T235" s="673">
        <f>IF(INDEX(Historical!$F$7:$F$1250,MATCH(B235,Historical!$B$7:$B$1281,0))=0,"n/a",((INDEX(Historical!$C$7:$C$1259,MATCH(B235,Historical!$B$7:$B$1281,0))/INDEX(Historical!$F$7:$F$1250,MATCH(B235,Historical!$B$7:$B$1281,0)))^(1/3)-1)*100)</f>
        <v>5.3109131110944618</v>
      </c>
      <c r="U235" s="673">
        <f>IF(INDEX(Historical!$H$7:$H$1250,MATCH(B235,Historical!$B$7:$B$1281,0))=0,"n/a",((INDEX(Historical!$C$7:$C$1259,MATCH(B235,Historical!$B$7:$B$1281,0))/INDEX(Historical!$H$7:$H$1250,MATCH(B235,Historical!$B$7:$B$1281,0)))^(1/5)-1)*100)</f>
        <v>4.2927091778163895</v>
      </c>
      <c r="V235" s="673">
        <f>IF(INDEX(Historical!$O$7:$O$1250,MATCH(B235,Historical!$B$7:$B$1281,0))=0,"n/a",((INDEX(Historical!$C$7:$C$1259,MATCH(B235,Historical!$B$7:$B$1281,0))/INDEX(Historical!$O$7:$O$1250,MATCH(B235,Historical!$B$7:$B$1281,0)))^(1/10)-1)*100)</f>
        <v>-3.1170813674915587</v>
      </c>
      <c r="W235" s="674" t="str">
        <f t="shared" si="55"/>
        <v>n/a</v>
      </c>
      <c r="X235" s="675" t="str">
        <f t="shared" si="56"/>
        <v>n/a</v>
      </c>
      <c r="Y235" s="843"/>
      <c r="Z235" s="624">
        <f t="shared" si="57"/>
        <v>76.119402985074629</v>
      </c>
      <c r="AA235" s="853">
        <f t="shared" si="58"/>
        <v>21.761194029850749</v>
      </c>
      <c r="AB235" s="854">
        <v>12</v>
      </c>
      <c r="AC235" s="833">
        <v>2.0099999999999998</v>
      </c>
      <c r="AD235" s="833" t="s">
        <v>136</v>
      </c>
      <c r="AE235" s="833">
        <v>1.28</v>
      </c>
      <c r="AF235" s="833">
        <v>1.3</v>
      </c>
      <c r="AG235" s="833">
        <v>6</v>
      </c>
      <c r="AH235" s="833">
        <v>-33.300000000000004</v>
      </c>
      <c r="AI235" s="833">
        <v>8.35</v>
      </c>
      <c r="AJ235" s="833">
        <v>-4.5999999999999996</v>
      </c>
      <c r="AK235" s="833">
        <v>-0.33999999999999997</v>
      </c>
      <c r="AL235" s="845">
        <v>42330</v>
      </c>
      <c r="AM235" s="839">
        <v>0.2</v>
      </c>
      <c r="AN235" s="833">
        <v>1.21</v>
      </c>
      <c r="AO235" s="711">
        <f t="shared" si="59"/>
        <v>-13.970542465203085</v>
      </c>
      <c r="AP235" s="712">
        <f t="shared" si="60"/>
        <v>7.7906515646476651</v>
      </c>
      <c r="AQ235" s="855">
        <f t="shared" si="61"/>
        <v>12.1299885327659</v>
      </c>
      <c r="AR235" s="624">
        <f>INDEX(Historical!$C$7:$C$1259,MATCH(B235,Historical!$B$7:$B$1281,0))*IF(AH235="n/a",1.03,IF(AH235&lt;0,1.01,IF(AH235&gt;10,1.1,(1+AH235/100))))</f>
        <v>1.5453000000000001</v>
      </c>
      <c r="AS235" s="853">
        <f t="shared" si="62"/>
        <v>1.6743325499999999</v>
      </c>
      <c r="AT235" s="853">
        <f t="shared" si="67"/>
        <v>1.6910758754999999</v>
      </c>
      <c r="AU235" s="853">
        <f t="shared" si="67"/>
        <v>1.7079866342549999</v>
      </c>
      <c r="AV235" s="853">
        <f t="shared" si="67"/>
        <v>1.7250665005975498</v>
      </c>
      <c r="AW235" s="624">
        <f t="shared" si="63"/>
        <v>8.343761560352549</v>
      </c>
      <c r="AX235" s="719">
        <f t="shared" si="64"/>
        <v>19.075815181418719</v>
      </c>
      <c r="AY235" s="900">
        <v>0.41</v>
      </c>
      <c r="AZ235" s="839">
        <v>35.04</v>
      </c>
      <c r="BA235" s="839">
        <v>-4.95</v>
      </c>
      <c r="BB235" s="839">
        <v>3.93</v>
      </c>
      <c r="BC235" s="839">
        <v>9.379999999999999</v>
      </c>
      <c r="BE235" s="597">
        <v>2016</v>
      </c>
      <c r="BF235" s="865">
        <f t="shared" si="65"/>
        <v>0</v>
      </c>
      <c r="BG235" s="849">
        <v>1.5</v>
      </c>
    </row>
    <row r="236" spans="1:59" ht="11.25" customHeight="1" x14ac:dyDescent="0.2">
      <c r="A236" s="831" t="s">
        <v>572</v>
      </c>
      <c r="B236" s="842" t="s">
        <v>573</v>
      </c>
      <c r="C236" s="898" t="s">
        <v>112</v>
      </c>
      <c r="D236" s="898" t="s">
        <v>4288</v>
      </c>
      <c r="E236" s="705">
        <v>26</v>
      </c>
      <c r="F236" s="1153">
        <v>128</v>
      </c>
      <c r="G236" s="1153" t="s">
        <v>106</v>
      </c>
      <c r="H236" s="1153" t="s">
        <v>106</v>
      </c>
      <c r="I236" s="833">
        <v>107.69</v>
      </c>
      <c r="J236" s="624">
        <f t="shared" si="52"/>
        <v>0.96573498003528646</v>
      </c>
      <c r="K236" s="851">
        <v>0.52</v>
      </c>
      <c r="L236" s="854">
        <v>2</v>
      </c>
      <c r="M236" s="615">
        <f t="shared" si="53"/>
        <v>1.04</v>
      </c>
      <c r="N236" s="837" t="s">
        <v>574</v>
      </c>
      <c r="O236" s="707">
        <v>0.5</v>
      </c>
      <c r="P236" s="1029">
        <v>43980</v>
      </c>
      <c r="Q236" s="1029">
        <v>43997</v>
      </c>
      <c r="R236" s="615">
        <f t="shared" si="54"/>
        <v>4.0000000000000036</v>
      </c>
      <c r="S236" s="673">
        <f>IF(INDEX(Historical!$D$7:$D$1257,MATCH(B236,Historical!$B$7:$B$1281,0))=0,"n/a",(INDEX(Historical!$C$7:$C$1259,MATCH(B236,Historical!$B$7:$B$1281,0))/INDEX(Historical!$D$7:$D$1257,MATCH(B236,Historical!$B$7:$B$1281,0))-1)*100)</f>
        <v>4.0000000000000036</v>
      </c>
      <c r="T236" s="673">
        <f>IF(INDEX(Historical!$F$7:$F$1250,MATCH(B236,Historical!$B$7:$B$1281,0))=0,"n/a",((INDEX(Historical!$C$7:$C$1259,MATCH(B236,Historical!$B$7:$B$1281,0))/INDEX(Historical!$F$7:$F$1250,MATCH(B236,Historical!$B$7:$B$1281,0)))^(1/3)-1)*100)</f>
        <v>7.3786693294802586</v>
      </c>
      <c r="U236" s="673">
        <f>IF(INDEX(Historical!$H$7:$H$1250,MATCH(B236,Historical!$B$7:$B$1281,0))=0,"n/a",((INDEX(Historical!$C$7:$C$1259,MATCH(B236,Historical!$B$7:$B$1281,0))/INDEX(Historical!$H$7:$H$1250,MATCH(B236,Historical!$B$7:$B$1281,0)))^(1/5)-1)*100)</f>
        <v>7.6316922514810814</v>
      </c>
      <c r="V236" s="673">
        <f>IF(INDEX(Historical!$O$7:$O$1250,MATCH(B236,Historical!$B$7:$B$1281,0))=0,"n/a",((INDEX(Historical!$C$7:$C$1259,MATCH(B236,Historical!$B$7:$B$1281,0))/INDEX(Historical!$O$7:$O$1250,MATCH(B236,Historical!$B$7:$B$1281,0)))^(1/10)-1)*100)</f>
        <v>10.026509310601806</v>
      </c>
      <c r="W236" s="674">
        <f t="shared" si="55"/>
        <v>0.76115146508780485</v>
      </c>
      <c r="X236" s="675">
        <f t="shared" si="56"/>
        <v>0.68753984247577316</v>
      </c>
      <c r="Y236" s="843"/>
      <c r="Z236" s="624">
        <f t="shared" si="57"/>
        <v>25.490196078431371</v>
      </c>
      <c r="AA236" s="853">
        <f t="shared" si="58"/>
        <v>26.394607843137255</v>
      </c>
      <c r="AB236" s="854">
        <v>12</v>
      </c>
      <c r="AC236" s="833">
        <v>4.08</v>
      </c>
      <c r="AD236" s="833">
        <v>6.26</v>
      </c>
      <c r="AE236" s="833">
        <v>1.72</v>
      </c>
      <c r="AF236" s="833">
        <v>6.83</v>
      </c>
      <c r="AG236" s="833">
        <v>29.799999999999997</v>
      </c>
      <c r="AH236" s="833">
        <v>20.200000000000003</v>
      </c>
      <c r="AI236" s="833">
        <v>2.69</v>
      </c>
      <c r="AJ236" s="833">
        <v>11.1</v>
      </c>
      <c r="AK236" s="833">
        <v>4.2</v>
      </c>
      <c r="AL236" s="845">
        <v>17360</v>
      </c>
      <c r="AM236" s="839">
        <v>0.2</v>
      </c>
      <c r="AN236" s="833">
        <v>0</v>
      </c>
      <c r="AO236" s="711">
        <f t="shared" si="59"/>
        <v>-17.797180611620888</v>
      </c>
      <c r="AP236" s="712">
        <f t="shared" si="60"/>
        <v>8.5974272315163685</v>
      </c>
      <c r="AQ236" s="855">
        <f t="shared" si="61"/>
        <v>183.05882511404857</v>
      </c>
      <c r="AR236" s="624">
        <f>INDEX(Historical!$C$7:$C$1259,MATCH(B236,Historical!$B$7:$B$1281,0))*IF(AH236="n/a",1.03,IF(AH236&lt;0,1.01,IF(AH236&gt;10,1.1,(1+AH236/100))))</f>
        <v>1.1440000000000001</v>
      </c>
      <c r="AS236" s="853">
        <f t="shared" si="62"/>
        <v>1.1747736</v>
      </c>
      <c r="AT236" s="853">
        <f t="shared" si="67"/>
        <v>1.2241140911999999</v>
      </c>
      <c r="AU236" s="853">
        <f t="shared" si="67"/>
        <v>1.2755268830304001</v>
      </c>
      <c r="AV236" s="853">
        <f t="shared" si="67"/>
        <v>1.3290990121176769</v>
      </c>
      <c r="AW236" s="624">
        <f t="shared" si="63"/>
        <v>6.1475135863480768</v>
      </c>
      <c r="AX236" s="719">
        <f t="shared" si="64"/>
        <v>5.7085277986331846</v>
      </c>
      <c r="AY236" s="900">
        <v>0.78</v>
      </c>
      <c r="AZ236" s="839">
        <v>68.239999999999995</v>
      </c>
      <c r="BA236" s="839">
        <v>-1.2</v>
      </c>
      <c r="BB236" s="839">
        <v>11.62</v>
      </c>
      <c r="BC236" s="839">
        <v>20.09</v>
      </c>
      <c r="BE236" s="597">
        <v>1995</v>
      </c>
      <c r="BF236" s="865">
        <f t="shared" si="65"/>
        <v>2</v>
      </c>
      <c r="BG236" s="849">
        <v>16.8</v>
      </c>
    </row>
    <row r="237" spans="1:59" ht="11.25" customHeight="1" x14ac:dyDescent="0.2">
      <c r="A237" s="838" t="s">
        <v>1160</v>
      </c>
      <c r="B237" s="842" t="s">
        <v>1161</v>
      </c>
      <c r="C237" s="898" t="s">
        <v>112</v>
      </c>
      <c r="D237" s="898" t="s">
        <v>4295</v>
      </c>
      <c r="E237" s="705">
        <v>9</v>
      </c>
      <c r="F237" s="1153">
        <v>529</v>
      </c>
      <c r="G237" s="1116" t="s">
        <v>106</v>
      </c>
      <c r="H237" s="1116" t="s">
        <v>106</v>
      </c>
      <c r="I237" s="841">
        <v>97.45</v>
      </c>
      <c r="J237" s="624">
        <f t="shared" si="52"/>
        <v>0.82093381221139039</v>
      </c>
      <c r="K237" s="852">
        <v>0.2</v>
      </c>
      <c r="L237" s="854">
        <v>4</v>
      </c>
      <c r="M237" s="615">
        <f t="shared" si="53"/>
        <v>0.8</v>
      </c>
      <c r="N237" s="837" t="s">
        <v>593</v>
      </c>
      <c r="O237" s="709">
        <v>0.19</v>
      </c>
      <c r="P237" s="606">
        <v>44266</v>
      </c>
      <c r="Q237" s="606">
        <v>44281</v>
      </c>
      <c r="R237" s="615">
        <f t="shared" si="54"/>
        <v>5.2631578947368469</v>
      </c>
      <c r="S237" s="673">
        <f>IF(INDEX(Historical!$D$7:$D$1257,MATCH(B237,Historical!$B$7:$B$1281,0))=0,"n/a",(INDEX(Historical!$C$7:$C$1259,MATCH(B237,Historical!$B$7:$B$1281,0))/INDEX(Historical!$D$7:$D$1257,MATCH(B237,Historical!$B$7:$B$1281,0))-1)*100)</f>
        <v>18.75</v>
      </c>
      <c r="T237" s="673">
        <f>IF(INDEX(Historical!$F$7:$F$1250,MATCH(B237,Historical!$B$7:$B$1281,0))=0,"n/a",((INDEX(Historical!$C$7:$C$1259,MATCH(B237,Historical!$B$7:$B$1281,0))/INDEX(Historical!$F$7:$F$1250,MATCH(B237,Historical!$B$7:$B$1281,0)))^(1/3)-1)*100)</f>
        <v>21.858202395720227</v>
      </c>
      <c r="U237" s="673">
        <f>IF(INDEX(Historical!$H$7:$H$1250,MATCH(B237,Historical!$B$7:$B$1281,0))=0,"n/a",((INDEX(Historical!$C$7:$C$1259,MATCH(B237,Historical!$B$7:$B$1281,0))/INDEX(Historical!$H$7:$H$1250,MATCH(B237,Historical!$B$7:$B$1281,0)))^(1/5)-1)*100)</f>
        <v>20.431048521198434</v>
      </c>
      <c r="V237" s="673" t="str">
        <f>IF(INDEX(Historical!$O$7:$O$1250,MATCH(B237,Historical!$B$7:$B$1281,0))=0,"n/a",((INDEX(Historical!$C$7:$C$1259,MATCH(B237,Historical!$B$7:$B$1281,0))/INDEX(Historical!$O$7:$O$1250,MATCH(B237,Historical!$B$7:$B$1281,0)))^(1/10)-1)*100)</f>
        <v>n/a</v>
      </c>
      <c r="W237" s="674" t="str">
        <f t="shared" si="55"/>
        <v>n/a</v>
      </c>
      <c r="X237" s="675">
        <f t="shared" si="56"/>
        <v>1.449010533418329</v>
      </c>
      <c r="Y237" s="647" t="s">
        <v>4113</v>
      </c>
      <c r="Z237" s="624">
        <f t="shared" si="57"/>
        <v>51.612903225806448</v>
      </c>
      <c r="AA237" s="853">
        <f t="shared" si="58"/>
        <v>62.87096774193548</v>
      </c>
      <c r="AB237" s="854">
        <v>12</v>
      </c>
      <c r="AC237" s="833">
        <v>1.55</v>
      </c>
      <c r="AD237" s="833">
        <v>4.1500000000000004</v>
      </c>
      <c r="AE237" s="833">
        <v>12.2</v>
      </c>
      <c r="AF237" s="833">
        <v>13.95</v>
      </c>
      <c r="AG237" s="833">
        <v>24.3</v>
      </c>
      <c r="AH237" s="833">
        <v>1.2</v>
      </c>
      <c r="AI237" s="833">
        <v>12.950000000000001</v>
      </c>
      <c r="AJ237" s="833">
        <v>14.099999999999998</v>
      </c>
      <c r="AK237" s="833">
        <v>15</v>
      </c>
      <c r="AL237" s="845">
        <v>4880</v>
      </c>
      <c r="AM237" s="839">
        <v>1</v>
      </c>
      <c r="AN237" s="833">
        <v>0</v>
      </c>
      <c r="AO237" s="711">
        <f t="shared" si="59"/>
        <v>-41.61898540852566</v>
      </c>
      <c r="AP237" s="712">
        <f t="shared" si="60"/>
        <v>21.251982333409824</v>
      </c>
      <c r="AQ237" s="855">
        <f t="shared" si="61"/>
        <v>524.33965115151864</v>
      </c>
      <c r="AR237" s="624">
        <f>INDEX(Historical!$C$7:$C$1259,MATCH(B237,Historical!$B$7:$B$1281,0))*IF(AH237="n/a",1.03,IF(AH237&lt;0,1.01,IF(AH237&gt;10,1.1,(1+AH237/100))))</f>
        <v>0.76912000000000003</v>
      </c>
      <c r="AS237" s="853">
        <f t="shared" si="62"/>
        <v>0.84603200000000012</v>
      </c>
      <c r="AT237" s="853">
        <f t="shared" si="67"/>
        <v>0.93063520000000022</v>
      </c>
      <c r="AU237" s="853">
        <f t="shared" si="67"/>
        <v>1.0236987200000003</v>
      </c>
      <c r="AV237" s="853">
        <f t="shared" si="67"/>
        <v>1.1260685920000004</v>
      </c>
      <c r="AW237" s="624">
        <f t="shared" si="63"/>
        <v>4.6955545120000011</v>
      </c>
      <c r="AX237" s="719">
        <f t="shared" si="64"/>
        <v>4.8184243324781946</v>
      </c>
      <c r="AY237" s="900">
        <v>0.33</v>
      </c>
      <c r="AZ237" s="839">
        <v>58.53</v>
      </c>
      <c r="BA237" s="839">
        <v>-3.46</v>
      </c>
      <c r="BB237" s="839">
        <v>3.73</v>
      </c>
      <c r="BC237" s="839">
        <v>16.34</v>
      </c>
      <c r="BE237" s="597">
        <v>2013</v>
      </c>
      <c r="BF237" s="865">
        <f t="shared" si="65"/>
        <v>0</v>
      </c>
      <c r="BG237" s="849">
        <v>15.6</v>
      </c>
    </row>
    <row r="238" spans="1:59" ht="11.25" customHeight="1" x14ac:dyDescent="0.2">
      <c r="A238" s="831" t="s">
        <v>1162</v>
      </c>
      <c r="B238" s="842" t="s">
        <v>1163</v>
      </c>
      <c r="C238" s="898" t="s">
        <v>4253</v>
      </c>
      <c r="D238" s="898" t="s">
        <v>4254</v>
      </c>
      <c r="E238" s="705">
        <v>12</v>
      </c>
      <c r="F238" s="1153">
        <v>305</v>
      </c>
      <c r="G238" s="1094" t="s">
        <v>106</v>
      </c>
      <c r="H238" s="1094" t="s">
        <v>106</v>
      </c>
      <c r="I238" s="841">
        <v>132.55000000000001</v>
      </c>
      <c r="J238" s="624">
        <f t="shared" si="52"/>
        <v>3.0177291588079971</v>
      </c>
      <c r="K238" s="844">
        <v>1</v>
      </c>
      <c r="L238" s="854">
        <v>4</v>
      </c>
      <c r="M238" s="615">
        <f t="shared" si="53"/>
        <v>4</v>
      </c>
      <c r="N238" s="837" t="s">
        <v>318</v>
      </c>
      <c r="O238" s="706">
        <v>0.9</v>
      </c>
      <c r="P238" s="606">
        <v>44267</v>
      </c>
      <c r="Q238" s="606">
        <v>44286</v>
      </c>
      <c r="R238" s="615">
        <f t="shared" si="54"/>
        <v>11.111111111111107</v>
      </c>
      <c r="S238" s="673">
        <f>IF(INDEX(Historical!$D$7:$D$1257,MATCH(B238,Historical!$B$7:$B$1281,0))=0,"n/a",(INDEX(Historical!$C$7:$C$1259,MATCH(B238,Historical!$B$7:$B$1281,0))/INDEX(Historical!$D$7:$D$1257,MATCH(B238,Historical!$B$7:$B$1281,0))-1)*100)</f>
        <v>1.1235955056179803</v>
      </c>
      <c r="T238" s="673">
        <f>IF(INDEX(Historical!$F$7:$F$1250,MATCH(B238,Historical!$B$7:$B$1281,0))=0,"n/a",((INDEX(Historical!$C$7:$C$1259,MATCH(B238,Historical!$B$7:$B$1281,0))/INDEX(Historical!$F$7:$F$1250,MATCH(B238,Historical!$B$7:$B$1281,0)))^(1/3)-1)*100)</f>
        <v>4.8856246288386806</v>
      </c>
      <c r="U238" s="673">
        <f>IF(INDEX(Historical!$H$7:$H$1250,MATCH(B238,Historical!$B$7:$B$1281,0))=0,"n/a",((INDEX(Historical!$C$7:$C$1259,MATCH(B238,Historical!$B$7:$B$1281,0))/INDEX(Historical!$H$7:$H$1250,MATCH(B238,Historical!$B$7:$B$1281,0)))^(1/5)-1)*100)</f>
        <v>9.9539654079581652</v>
      </c>
      <c r="V238" s="673">
        <f>IF(INDEX(Historical!$O$7:$O$1250,MATCH(B238,Historical!$B$7:$B$1281,0))=0,"n/a",((INDEX(Historical!$C$7:$C$1259,MATCH(B238,Historical!$B$7:$B$1281,0))/INDEX(Historical!$O$7:$O$1250,MATCH(B238,Historical!$B$7:$B$1281,0)))^(1/10)-1)*100)</f>
        <v>24.573093961551741</v>
      </c>
      <c r="W238" s="674">
        <f t="shared" si="55"/>
        <v>0.40507578832086116</v>
      </c>
      <c r="X238" s="675">
        <f t="shared" si="56"/>
        <v>0.52666483639990291</v>
      </c>
      <c r="Y238" s="646" t="s">
        <v>4570</v>
      </c>
      <c r="Z238" s="624">
        <f t="shared" si="57"/>
        <v>108.1081081081081</v>
      </c>
      <c r="AA238" s="853">
        <f t="shared" si="58"/>
        <v>35.824324324324323</v>
      </c>
      <c r="AB238" s="854">
        <v>12</v>
      </c>
      <c r="AC238" s="833">
        <v>3.7</v>
      </c>
      <c r="AD238" s="833">
        <v>6</v>
      </c>
      <c r="AE238" s="833">
        <v>12.88</v>
      </c>
      <c r="AF238" s="833">
        <v>6.84</v>
      </c>
      <c r="AG238" s="833">
        <v>19.8</v>
      </c>
      <c r="AH238" s="833">
        <v>14.7</v>
      </c>
      <c r="AI238" s="833">
        <v>7.9699999999999989</v>
      </c>
      <c r="AJ238" s="833">
        <v>18.899999999999999</v>
      </c>
      <c r="AK238" s="833">
        <v>6</v>
      </c>
      <c r="AL238" s="845">
        <v>17470</v>
      </c>
      <c r="AM238" s="839">
        <v>0.70000000000000007</v>
      </c>
      <c r="AN238" s="833">
        <v>2.2599999999999998</v>
      </c>
      <c r="AO238" s="711">
        <f t="shared" si="59"/>
        <v>-22.852629757558162</v>
      </c>
      <c r="AP238" s="712">
        <f t="shared" si="60"/>
        <v>12.971694566766162</v>
      </c>
      <c r="AQ238" s="855">
        <f t="shared" si="61"/>
        <v>230.00900888603928</v>
      </c>
      <c r="AR238" s="624">
        <f>INDEX(Historical!$C$7:$C$1259,MATCH(B238,Historical!$B$7:$B$1281,0))*IF(AH238="n/a",1.03,IF(AH238&lt;0,1.01,IF(AH238&gt;10,1.1,(1+AH238/100))))</f>
        <v>3.9600000000000004</v>
      </c>
      <c r="AS238" s="853">
        <f t="shared" si="62"/>
        <v>4.2756119999999997</v>
      </c>
      <c r="AT238" s="853">
        <f t="shared" si="67"/>
        <v>4.5321487200000004</v>
      </c>
      <c r="AU238" s="853">
        <f t="shared" si="67"/>
        <v>4.8040776432000003</v>
      </c>
      <c r="AV238" s="853">
        <f t="shared" si="67"/>
        <v>5.0923223017920005</v>
      </c>
      <c r="AW238" s="624">
        <f t="shared" si="63"/>
        <v>22.664160664992004</v>
      </c>
      <c r="AX238" s="719">
        <f t="shared" si="64"/>
        <v>17.0985746246639</v>
      </c>
      <c r="AY238" s="900">
        <v>0.15</v>
      </c>
      <c r="AZ238" s="839">
        <v>63.94</v>
      </c>
      <c r="BA238" s="839">
        <v>-1.5699999999999998</v>
      </c>
      <c r="BB238" s="839">
        <v>7.8299999999999992</v>
      </c>
      <c r="BC238" s="839">
        <v>19</v>
      </c>
      <c r="BE238" s="597">
        <v>2010</v>
      </c>
      <c r="BF238" s="865">
        <f t="shared" si="65"/>
        <v>0</v>
      </c>
      <c r="BG238" s="849">
        <v>5.5</v>
      </c>
    </row>
    <row r="239" spans="1:59" ht="11.25" customHeight="1" x14ac:dyDescent="0.2">
      <c r="A239" s="838" t="s">
        <v>1156</v>
      </c>
      <c r="B239" s="842" t="s">
        <v>1157</v>
      </c>
      <c r="C239" s="898" t="s">
        <v>108</v>
      </c>
      <c r="D239" s="898" t="s">
        <v>4272</v>
      </c>
      <c r="E239" s="705">
        <v>8</v>
      </c>
      <c r="F239" s="1153">
        <v>564</v>
      </c>
      <c r="G239" s="1125" t="s">
        <v>106</v>
      </c>
      <c r="H239" s="1125" t="s">
        <v>106</v>
      </c>
      <c r="I239" s="841">
        <v>165</v>
      </c>
      <c r="J239" s="624">
        <f t="shared" si="52"/>
        <v>2.9090909090909092</v>
      </c>
      <c r="K239" s="844">
        <v>1.2</v>
      </c>
      <c r="L239" s="854">
        <v>4</v>
      </c>
      <c r="M239" s="615">
        <f t="shared" si="53"/>
        <v>4.8</v>
      </c>
      <c r="N239" s="837" t="s">
        <v>135</v>
      </c>
      <c r="O239" s="706">
        <v>1.1499999999999999</v>
      </c>
      <c r="P239" s="904">
        <v>43895</v>
      </c>
      <c r="Q239" s="904">
        <v>43910</v>
      </c>
      <c r="R239" s="615">
        <f t="shared" si="54"/>
        <v>4.3478260869565259</v>
      </c>
      <c r="S239" s="673">
        <f>IF(INDEX(Historical!$D$7:$D$1257,MATCH(B239,Historical!$B$7:$B$1281,0))=0,"n/a",(INDEX(Historical!$C$7:$C$1259,MATCH(B239,Historical!$B$7:$B$1281,0))/INDEX(Historical!$D$7:$D$1257,MATCH(B239,Historical!$B$7:$B$1281,0))-1)*100)</f>
        <v>9.0909090909090828</v>
      </c>
      <c r="T239" s="673">
        <f>IF(INDEX(Historical!$F$7:$F$1250,MATCH(B239,Historical!$B$7:$B$1281,0))=0,"n/a",((INDEX(Historical!$C$7:$C$1259,MATCH(B239,Historical!$B$7:$B$1281,0))/INDEX(Historical!$F$7:$F$1250,MATCH(B239,Historical!$B$7:$B$1281,0)))^(1/3)-1)*100)</f>
        <v>12.181378776036711</v>
      </c>
      <c r="U239" s="673">
        <f>IF(INDEX(Historical!$H$7:$H$1250,MATCH(B239,Historical!$B$7:$B$1281,0))=0,"n/a",((INDEX(Historical!$C$7:$C$1259,MATCH(B239,Historical!$B$7:$B$1281,0))/INDEX(Historical!$H$7:$H$1250,MATCH(B239,Historical!$B$7:$B$1281,0)))^(1/5)-1)*100)</f>
        <v>16.8863268921301</v>
      </c>
      <c r="V239" s="673" t="str">
        <f>IF(INDEX(Historical!$O$7:$O$1250,MATCH(B239,Historical!$B$7:$B$1281,0))=0,"n/a",((INDEX(Historical!$C$7:$C$1259,MATCH(B239,Historical!$B$7:$B$1281,0))/INDEX(Historical!$O$7:$O$1250,MATCH(B239,Historical!$B$7:$B$1281,0)))^(1/10)-1)*100)</f>
        <v>n/a</v>
      </c>
      <c r="W239" s="674" t="str">
        <f t="shared" si="55"/>
        <v>n/a</v>
      </c>
      <c r="X239" s="675" t="str">
        <f t="shared" si="56"/>
        <v>n/a</v>
      </c>
      <c r="Y239" s="843"/>
      <c r="Z239" s="624" t="str">
        <f t="shared" si="57"/>
        <v>n/a</v>
      </c>
      <c r="AA239" s="853" t="str">
        <f t="shared" si="58"/>
        <v>n/a</v>
      </c>
      <c r="AB239" s="854">
        <v>12</v>
      </c>
      <c r="AC239" s="833" t="s">
        <v>136</v>
      </c>
      <c r="AD239" s="833" t="s">
        <v>136</v>
      </c>
      <c r="AE239" s="833" t="s">
        <v>136</v>
      </c>
      <c r="AF239" s="833" t="s">
        <v>136</v>
      </c>
      <c r="AG239" s="833" t="s">
        <v>136</v>
      </c>
      <c r="AH239" s="833" t="s">
        <v>136</v>
      </c>
      <c r="AI239" s="833" t="s">
        <v>136</v>
      </c>
      <c r="AJ239" s="833" t="s">
        <v>136</v>
      </c>
      <c r="AK239" s="833" t="s">
        <v>136</v>
      </c>
      <c r="AL239" s="845" t="s">
        <v>136</v>
      </c>
      <c r="AM239" s="839" t="s">
        <v>136</v>
      </c>
      <c r="AN239" s="833" t="s">
        <v>136</v>
      </c>
      <c r="AO239" s="711" t="str">
        <f t="shared" si="59"/>
        <v>n/a</v>
      </c>
      <c r="AP239" s="712">
        <f t="shared" si="60"/>
        <v>19.79541780122101</v>
      </c>
      <c r="AQ239" s="855" t="str">
        <f t="shared" si="61"/>
        <v>n/a</v>
      </c>
      <c r="AR239" s="624">
        <f>INDEX(Historical!$C$7:$C$1259,MATCH(B239,Historical!$B$7:$B$1281,0))*IF(AH239="n/a",1.03,IF(AH239&lt;0,1.01,IF(AH239&gt;10,1.1,(1+AH239/100))))</f>
        <v>4.944</v>
      </c>
      <c r="AS239" s="853">
        <f t="shared" si="62"/>
        <v>5.09232</v>
      </c>
      <c r="AT239" s="853">
        <f t="shared" si="67"/>
        <v>5.2450896</v>
      </c>
      <c r="AU239" s="853">
        <f t="shared" si="67"/>
        <v>5.4024422880000005</v>
      </c>
      <c r="AV239" s="853">
        <f t="shared" si="67"/>
        <v>5.5645155566400009</v>
      </c>
      <c r="AW239" s="624">
        <f t="shared" si="63"/>
        <v>26.248367444639999</v>
      </c>
      <c r="AX239" s="719">
        <f t="shared" si="64"/>
        <v>15.908101481600001</v>
      </c>
      <c r="AY239" s="900" t="s">
        <v>136</v>
      </c>
      <c r="AZ239" s="839" t="s">
        <v>136</v>
      </c>
      <c r="BA239" s="839" t="s">
        <v>136</v>
      </c>
      <c r="BB239" s="839" t="s">
        <v>136</v>
      </c>
      <c r="BC239" s="839" t="s">
        <v>136</v>
      </c>
      <c r="BD239" s="874" t="s">
        <v>4199</v>
      </c>
      <c r="BE239" s="597">
        <v>2013</v>
      </c>
      <c r="BF239" s="865">
        <f t="shared" si="65"/>
        <v>0</v>
      </c>
      <c r="BG239" s="849" t="s">
        <v>136</v>
      </c>
    </row>
    <row r="240" spans="1:59" ht="11.25" customHeight="1" x14ac:dyDescent="0.2">
      <c r="A240" s="831" t="s">
        <v>1177</v>
      </c>
      <c r="B240" s="842" t="s">
        <v>1178</v>
      </c>
      <c r="C240" s="898" t="s">
        <v>108</v>
      </c>
      <c r="D240" s="898" t="s">
        <v>118</v>
      </c>
      <c r="E240" s="705">
        <v>11</v>
      </c>
      <c r="F240" s="1153">
        <v>336</v>
      </c>
      <c r="G240" s="1126" t="s">
        <v>37</v>
      </c>
      <c r="H240" s="1126" t="s">
        <v>37</v>
      </c>
      <c r="I240" s="841">
        <v>56.65</v>
      </c>
      <c r="J240" s="624">
        <f t="shared" si="52"/>
        <v>3.2480141218005301</v>
      </c>
      <c r="K240" s="844">
        <v>0.46</v>
      </c>
      <c r="L240" s="854">
        <v>4</v>
      </c>
      <c r="M240" s="615">
        <f t="shared" si="53"/>
        <v>1.84</v>
      </c>
      <c r="N240" s="837" t="s">
        <v>148</v>
      </c>
      <c r="O240" s="706">
        <v>0.44</v>
      </c>
      <c r="P240" s="606">
        <v>44172</v>
      </c>
      <c r="Q240" s="606">
        <v>44180</v>
      </c>
      <c r="R240" s="615">
        <f t="shared" si="54"/>
        <v>4.5454545454545494</v>
      </c>
      <c r="S240" s="673">
        <f>IF(INDEX(Historical!$D$7:$D$1257,MATCH(B240,Historical!$B$7:$B$1281,0))=0,"n/a",(INDEX(Historical!$C$7:$C$1259,MATCH(B240,Historical!$B$7:$B$1281,0))/INDEX(Historical!$D$7:$D$1257,MATCH(B240,Historical!$B$7:$B$1281,0))-1)*100)</f>
        <v>5.9523809523809534</v>
      </c>
      <c r="T240" s="673">
        <f>IF(INDEX(Historical!$F$7:$F$1250,MATCH(B240,Historical!$B$7:$B$1281,0))=0,"n/a",((INDEX(Historical!$C$7:$C$1259,MATCH(B240,Historical!$B$7:$B$1281,0))/INDEX(Historical!$F$7:$F$1250,MATCH(B240,Historical!$B$7:$B$1281,0)))^(1/3)-1)*100)</f>
        <v>7.3212782606484783</v>
      </c>
      <c r="U240" s="673">
        <f>IF(INDEX(Historical!$H$7:$H$1250,MATCH(B240,Historical!$B$7:$B$1281,0))=0,"n/a",((INDEX(Historical!$C$7:$C$1259,MATCH(B240,Historical!$B$7:$B$1281,0))/INDEX(Historical!$H$7:$H$1250,MATCH(B240,Historical!$B$7:$B$1281,0)))^(1/5)-1)*100)</f>
        <v>12.22354940932593</v>
      </c>
      <c r="V240" s="673">
        <f>IF(INDEX(Historical!$O$7:$O$1250,MATCH(B240,Historical!$B$7:$B$1281,0))=0,"n/a",((INDEX(Historical!$C$7:$C$1259,MATCH(B240,Historical!$B$7:$B$1281,0))/INDEX(Historical!$O$7:$O$1250,MATCH(B240,Historical!$B$7:$B$1281,0)))^(1/10)-1)*100)</f>
        <v>30.955539968035396</v>
      </c>
      <c r="W240" s="674">
        <f t="shared" si="55"/>
        <v>0.39487437214624371</v>
      </c>
      <c r="X240" s="675">
        <f t="shared" si="56"/>
        <v>0.65366574381422082</v>
      </c>
      <c r="Y240" s="646"/>
      <c r="Z240" s="624">
        <f t="shared" si="57"/>
        <v>29.773462783171524</v>
      </c>
      <c r="AA240" s="853">
        <f t="shared" si="58"/>
        <v>9.1666666666666661</v>
      </c>
      <c r="AB240" s="854">
        <v>12</v>
      </c>
      <c r="AC240" s="833">
        <v>6.18</v>
      </c>
      <c r="AD240" s="833" t="s">
        <v>136</v>
      </c>
      <c r="AE240" s="833">
        <v>0.86</v>
      </c>
      <c r="AF240" s="833">
        <v>1.3</v>
      </c>
      <c r="AG240" s="833">
        <v>15</v>
      </c>
      <c r="AH240" s="833">
        <v>-1</v>
      </c>
      <c r="AI240" s="833">
        <v>-4.1900000000000004</v>
      </c>
      <c r="AJ240" s="833">
        <v>18.7</v>
      </c>
      <c r="AK240" s="833">
        <v>-3.1</v>
      </c>
      <c r="AL240" s="845">
        <v>6100</v>
      </c>
      <c r="AM240" s="839">
        <v>1.7000000000000002</v>
      </c>
      <c r="AN240" s="833">
        <v>0.31</v>
      </c>
      <c r="AO240" s="711">
        <f t="shared" si="59"/>
        <v>6.3048968644597938</v>
      </c>
      <c r="AP240" s="712">
        <f t="shared" si="60"/>
        <v>15.47156353112646</v>
      </c>
      <c r="AQ240" s="855">
        <f t="shared" si="61"/>
        <v>-27.224342694165273</v>
      </c>
      <c r="AR240" s="624">
        <f>INDEX(Historical!$C$7:$C$1259,MATCH(B240,Historical!$B$7:$B$1281,0))*IF(AH240="n/a",1.03,IF(AH240&lt;0,1.01,IF(AH240&gt;10,1.1,(1+AH240/100))))</f>
        <v>1.7978000000000001</v>
      </c>
      <c r="AS240" s="853">
        <f t="shared" si="62"/>
        <v>1.8157780000000001</v>
      </c>
      <c r="AT240" s="853">
        <f t="shared" si="67"/>
        <v>1.8339357800000002</v>
      </c>
      <c r="AU240" s="853">
        <f t="shared" si="67"/>
        <v>1.8522751378000002</v>
      </c>
      <c r="AV240" s="853">
        <f t="shared" si="67"/>
        <v>1.8707978891780002</v>
      </c>
      <c r="AW240" s="624">
        <f t="shared" si="63"/>
        <v>9.170586806978001</v>
      </c>
      <c r="AX240" s="719">
        <f t="shared" si="64"/>
        <v>16.188149703403358</v>
      </c>
      <c r="AY240" s="900">
        <v>1.18</v>
      </c>
      <c r="AZ240" s="839">
        <v>45.14</v>
      </c>
      <c r="BA240" s="839">
        <v>-3.8</v>
      </c>
      <c r="BB240" s="839">
        <v>3.29</v>
      </c>
      <c r="BC240" s="839">
        <v>9.01</v>
      </c>
      <c r="BE240" s="597">
        <v>2010</v>
      </c>
      <c r="BF240" s="865">
        <f t="shared" si="65"/>
        <v>0</v>
      </c>
      <c r="BG240" s="849">
        <v>5.6000000000000005</v>
      </c>
    </row>
    <row r="241" spans="1:59" ht="11.25" customHeight="1" x14ac:dyDescent="0.2">
      <c r="A241" s="831" t="s">
        <v>579</v>
      </c>
      <c r="B241" s="842" t="s">
        <v>580</v>
      </c>
      <c r="C241" s="898" t="s">
        <v>112</v>
      </c>
      <c r="D241" s="898" t="s">
        <v>4266</v>
      </c>
      <c r="E241" s="705">
        <v>22</v>
      </c>
      <c r="F241" s="1153">
        <v>159</v>
      </c>
      <c r="G241" s="1116" t="s">
        <v>106</v>
      </c>
      <c r="H241" s="1116" t="s">
        <v>106</v>
      </c>
      <c r="I241" s="841">
        <v>50.28</v>
      </c>
      <c r="J241" s="624">
        <f t="shared" si="52"/>
        <v>2.2275258552108195</v>
      </c>
      <c r="K241" s="844">
        <v>0.28000000000000003</v>
      </c>
      <c r="L241" s="854">
        <v>4</v>
      </c>
      <c r="M241" s="615">
        <f t="shared" si="53"/>
        <v>1.1200000000000001</v>
      </c>
      <c r="N241" s="837" t="s">
        <v>465</v>
      </c>
      <c r="O241" s="706">
        <v>0.25</v>
      </c>
      <c r="P241" s="606">
        <v>44229</v>
      </c>
      <c r="Q241" s="606">
        <v>44258</v>
      </c>
      <c r="R241" s="615">
        <f t="shared" si="54"/>
        <v>12.000000000000011</v>
      </c>
      <c r="S241" s="673">
        <f>IF(INDEX(Historical!$D$7:$D$1257,MATCH(B241,Historical!$B$7:$B$1281,0))=0,"n/a",(INDEX(Historical!$C$7:$C$1259,MATCH(B241,Historical!$B$7:$B$1281,0))/INDEX(Historical!$D$7:$D$1257,MATCH(B241,Historical!$B$7:$B$1281,0))-1)*100)</f>
        <v>14.942528735632177</v>
      </c>
      <c r="T241" s="673">
        <f>IF(INDEX(Historical!$F$7:$F$1250,MATCH(B241,Historical!$B$7:$B$1281,0))=0,"n/a",((INDEX(Historical!$C$7:$C$1259,MATCH(B241,Historical!$B$7:$B$1281,0))/INDEX(Historical!$F$7:$F$1250,MATCH(B241,Historical!$B$7:$B$1281,0)))^(1/3)-1)*100)</f>
        <v>16.039720840319482</v>
      </c>
      <c r="U241" s="673">
        <f>IF(INDEX(Historical!$H$7:$H$1250,MATCH(B241,Historical!$B$7:$B$1281,0))=0,"n/a",((INDEX(Historical!$C$7:$C$1259,MATCH(B241,Historical!$B$7:$B$1281,0))/INDEX(Historical!$H$7:$H$1250,MATCH(B241,Historical!$B$7:$B$1281,0)))^(1/5)-1)*100)</f>
        <v>12.295510705682089</v>
      </c>
      <c r="V241" s="673">
        <f>IF(INDEX(Historical!$O$7:$O$1250,MATCH(B241,Historical!$B$7:$B$1281,0))=0,"n/a",((INDEX(Historical!$C$7:$C$1259,MATCH(B241,Historical!$B$7:$B$1281,0))/INDEX(Historical!$O$7:$O$1250,MATCH(B241,Historical!$B$7:$B$1281,0)))^(1/10)-1)*100)</f>
        <v>16.890191605646486</v>
      </c>
      <c r="W241" s="674">
        <f t="shared" si="55"/>
        <v>0.72796750876240091</v>
      </c>
      <c r="X241" s="675">
        <f t="shared" si="56"/>
        <v>1.1177737005165536</v>
      </c>
      <c r="Y241" s="637"/>
      <c r="Z241" s="624">
        <f t="shared" si="57"/>
        <v>75.167785234899327</v>
      </c>
      <c r="AA241" s="853">
        <f t="shared" si="58"/>
        <v>33.744966442953022</v>
      </c>
      <c r="AB241" s="854">
        <v>12</v>
      </c>
      <c r="AC241" s="833">
        <v>1.49</v>
      </c>
      <c r="AD241" s="833">
        <v>4.22</v>
      </c>
      <c r="AE241" s="833">
        <v>5.01</v>
      </c>
      <c r="AF241" s="833">
        <v>10.63</v>
      </c>
      <c r="AG241" s="833">
        <v>31.1</v>
      </c>
      <c r="AH241" s="833">
        <v>8.4</v>
      </c>
      <c r="AI241" s="833">
        <v>10.199999999999999</v>
      </c>
      <c r="AJ241" s="833">
        <v>11</v>
      </c>
      <c r="AK241" s="833">
        <v>8.0399999999999991</v>
      </c>
      <c r="AL241" s="845">
        <v>28300</v>
      </c>
      <c r="AM241" s="839">
        <v>0.1</v>
      </c>
      <c r="AN241" s="833">
        <v>0.15</v>
      </c>
      <c r="AO241" s="711">
        <f t="shared" si="59"/>
        <v>-19.221929882060113</v>
      </c>
      <c r="AP241" s="712">
        <f t="shared" si="60"/>
        <v>14.523036560892908</v>
      </c>
      <c r="AQ241" s="855">
        <f t="shared" si="61"/>
        <v>299.28212987732576</v>
      </c>
      <c r="AR241" s="624">
        <f>INDEX(Historical!$C$7:$C$1259,MATCH(B241,Historical!$B$7:$B$1281,0))*IF(AH241="n/a",1.03,IF(AH241&lt;0,1.01,IF(AH241&gt;10,1.1,(1+AH241/100))))</f>
        <v>1.0840000000000001</v>
      </c>
      <c r="AS241" s="853">
        <f t="shared" si="62"/>
        <v>1.1924000000000001</v>
      </c>
      <c r="AT241" s="853">
        <f t="shared" si="67"/>
        <v>1.2882689600000001</v>
      </c>
      <c r="AU241" s="853">
        <f t="shared" si="67"/>
        <v>1.3918457843840002</v>
      </c>
      <c r="AV241" s="853">
        <f t="shared" si="67"/>
        <v>1.5037501854484738</v>
      </c>
      <c r="AW241" s="624">
        <f t="shared" si="63"/>
        <v>6.4602649298324746</v>
      </c>
      <c r="AX241" s="719">
        <f t="shared" si="64"/>
        <v>12.848577823851382</v>
      </c>
      <c r="AY241" s="900">
        <v>1.26</v>
      </c>
      <c r="AZ241" s="839">
        <v>69.42</v>
      </c>
      <c r="BA241" s="839">
        <v>-3.1</v>
      </c>
      <c r="BB241" s="839">
        <v>6.12</v>
      </c>
      <c r="BC241" s="839">
        <v>8.36</v>
      </c>
      <c r="BE241" s="597">
        <v>2000</v>
      </c>
      <c r="BF241" s="865">
        <f t="shared" si="65"/>
        <v>2</v>
      </c>
      <c r="BG241" s="849">
        <v>21.4</v>
      </c>
    </row>
    <row r="242" spans="1:59" s="744" customFormat="1" ht="11.25" customHeight="1" x14ac:dyDescent="0.2">
      <c r="A242" s="726" t="s">
        <v>1215</v>
      </c>
      <c r="B242" s="751" t="s">
        <v>1216</v>
      </c>
      <c r="C242" s="898" t="s">
        <v>112</v>
      </c>
      <c r="D242" s="898" t="s">
        <v>1217</v>
      </c>
      <c r="E242" s="727">
        <v>9</v>
      </c>
      <c r="F242" s="1153">
        <v>522</v>
      </c>
      <c r="G242" s="1152" t="s">
        <v>106</v>
      </c>
      <c r="H242" s="1152" t="s">
        <v>106</v>
      </c>
      <c r="I242" s="728">
        <v>95.82</v>
      </c>
      <c r="J242" s="729">
        <f t="shared" si="52"/>
        <v>1.0853683990816114</v>
      </c>
      <c r="K242" s="730">
        <v>0.26</v>
      </c>
      <c r="L242" s="731">
        <v>4</v>
      </c>
      <c r="M242" s="732">
        <f t="shared" si="53"/>
        <v>1.04</v>
      </c>
      <c r="N242" s="733" t="s">
        <v>135</v>
      </c>
      <c r="O242" s="734">
        <v>0.24</v>
      </c>
      <c r="P242" s="1122">
        <v>44252</v>
      </c>
      <c r="Q242" s="1122">
        <v>44272</v>
      </c>
      <c r="R242" s="732">
        <f t="shared" si="54"/>
        <v>8.333333333333341</v>
      </c>
      <c r="S242" s="673">
        <f>IF(INDEX(Historical!$D$7:$D$1257,MATCH(B242,Historical!$B$7:$B$1281,0))=0,"n/a",(INDEX(Historical!$C$7:$C$1259,MATCH(B242,Historical!$B$7:$B$1281,0))/INDEX(Historical!$D$7:$D$1257,MATCH(B242,Historical!$B$7:$B$1281,0))-1)*100)</f>
        <v>9.0909090909090828</v>
      </c>
      <c r="T242" s="673">
        <f>IF(INDEX(Historical!$F$7:$F$1250,MATCH(B242,Historical!$B$7:$B$1281,0))=0,"n/a",((INDEX(Historical!$C$7:$C$1259,MATCH(B242,Historical!$B$7:$B$1281,0))/INDEX(Historical!$F$7:$F$1250,MATCH(B242,Historical!$B$7:$B$1281,0)))^(1/3)-1)*100)</f>
        <v>10.064241629820891</v>
      </c>
      <c r="U242" s="673">
        <f>IF(INDEX(Historical!$H$7:$H$1250,MATCH(B242,Historical!$B$7:$B$1281,0))=0,"n/a",((INDEX(Historical!$C$7:$C$1259,MATCH(B242,Historical!$B$7:$B$1281,0))/INDEX(Historical!$H$7:$H$1250,MATCH(B242,Historical!$B$7:$B$1281,0)))^(1/5)-1)*100)</f>
        <v>11.382417860287886</v>
      </c>
      <c r="V242" s="673" t="str">
        <f>IF(INDEX(Historical!$O$7:$O$1250,MATCH(B242,Historical!$B$7:$B$1281,0))=0,"n/a",((INDEX(Historical!$C$7:$C$1259,MATCH(B242,Historical!$B$7:$B$1281,0))/INDEX(Historical!$O$7:$O$1250,MATCH(B242,Historical!$B$7:$B$1281,0)))^(1/10)-1)*100)</f>
        <v>n/a</v>
      </c>
      <c r="W242" s="674" t="str">
        <f t="shared" si="55"/>
        <v>n/a</v>
      </c>
      <c r="X242" s="675">
        <f t="shared" si="56"/>
        <v>0.71140111626799285</v>
      </c>
      <c r="Y242" s="735"/>
      <c r="Z242" s="729">
        <f t="shared" si="57"/>
        <v>26.395939086294419</v>
      </c>
      <c r="AA242" s="736">
        <f t="shared" si="58"/>
        <v>24.319796954314718</v>
      </c>
      <c r="AB242" s="731">
        <v>12</v>
      </c>
      <c r="AC242" s="737">
        <v>3.94</v>
      </c>
      <c r="AD242" s="737">
        <v>2.64</v>
      </c>
      <c r="AE242" s="737">
        <v>2.11</v>
      </c>
      <c r="AF242" s="737">
        <v>4.8099999999999996</v>
      </c>
      <c r="AG242" s="737">
        <v>21.6</v>
      </c>
      <c r="AH242" s="737">
        <v>29.099999999999998</v>
      </c>
      <c r="AI242" s="737">
        <v>10.050000000000001</v>
      </c>
      <c r="AJ242" s="737">
        <v>16</v>
      </c>
      <c r="AK242" s="737">
        <v>9.25</v>
      </c>
      <c r="AL242" s="738">
        <v>12830</v>
      </c>
      <c r="AM242" s="739">
        <v>0.4</v>
      </c>
      <c r="AN242" s="737">
        <v>0.93</v>
      </c>
      <c r="AO242" s="740">
        <f t="shared" si="59"/>
        <v>-11.852010694945221</v>
      </c>
      <c r="AP242" s="741">
        <f t="shared" si="60"/>
        <v>12.467786259369497</v>
      </c>
      <c r="AQ242" s="742">
        <f t="shared" si="61"/>
        <v>128.01386249305477</v>
      </c>
      <c r="AR242" s="624">
        <f>INDEX(Historical!$C$7:$C$1259,MATCH(B242,Historical!$B$7:$B$1281,0))*IF(AH242="n/a",1.03,IF(AH242&lt;0,1.01,IF(AH242&gt;10,1.1,(1+AH242/100))))</f>
        <v>1.056</v>
      </c>
      <c r="AS242" s="736">
        <f t="shared" si="62"/>
        <v>1.1616000000000002</v>
      </c>
      <c r="AT242" s="736">
        <f t="shared" si="67"/>
        <v>1.2690480000000002</v>
      </c>
      <c r="AU242" s="736">
        <f t="shared" si="67"/>
        <v>1.3864349400000002</v>
      </c>
      <c r="AV242" s="736">
        <f t="shared" si="67"/>
        <v>1.5146801719500003</v>
      </c>
      <c r="AW242" s="729">
        <f t="shared" si="63"/>
        <v>6.3877631119500009</v>
      </c>
      <c r="AX242" s="743">
        <f t="shared" si="64"/>
        <v>6.6664194447401393</v>
      </c>
      <c r="AY242" s="901">
        <v>1.63</v>
      </c>
      <c r="AZ242" s="739">
        <v>172.14000000000001</v>
      </c>
      <c r="BA242" s="739">
        <v>-0.44999999999999996</v>
      </c>
      <c r="BB242" s="739">
        <v>8.06</v>
      </c>
      <c r="BC242" s="739">
        <v>15.989999999999998</v>
      </c>
      <c r="BD242" s="875"/>
      <c r="BE242" s="597">
        <v>2013</v>
      </c>
      <c r="BF242" s="865">
        <f t="shared" si="65"/>
        <v>0</v>
      </c>
      <c r="BG242" s="793">
        <v>8.3000000000000007</v>
      </c>
    </row>
    <row r="243" spans="1:59" ht="11.25" customHeight="1" x14ac:dyDescent="0.2">
      <c r="A243" s="838" t="s">
        <v>1181</v>
      </c>
      <c r="B243" s="842" t="s">
        <v>1182</v>
      </c>
      <c r="C243" s="898" t="s">
        <v>108</v>
      </c>
      <c r="D243" s="898" t="s">
        <v>4272</v>
      </c>
      <c r="E243" s="705">
        <v>9</v>
      </c>
      <c r="F243" s="1153">
        <v>515</v>
      </c>
      <c r="G243" s="1126" t="s">
        <v>106</v>
      </c>
      <c r="H243" s="1126" t="s">
        <v>106</v>
      </c>
      <c r="I243" s="841">
        <v>24.73</v>
      </c>
      <c r="J243" s="624">
        <f t="shared" si="52"/>
        <v>2.9114435907804284</v>
      </c>
      <c r="K243" s="844">
        <v>0.18</v>
      </c>
      <c r="L243" s="854">
        <v>4</v>
      </c>
      <c r="M243" s="615">
        <f t="shared" si="53"/>
        <v>0.72</v>
      </c>
      <c r="N243" s="837" t="s">
        <v>107</v>
      </c>
      <c r="O243" s="706">
        <v>0.16500000000000001</v>
      </c>
      <c r="P243" s="606">
        <v>44232</v>
      </c>
      <c r="Q243" s="606">
        <v>44245</v>
      </c>
      <c r="R243" s="615">
        <f t="shared" si="54"/>
        <v>9.0909090909090811</v>
      </c>
      <c r="S243" s="673">
        <f>IF(INDEX(Historical!$D$7:$D$1257,MATCH(B243,Historical!$B$7:$B$1281,0))=0,"n/a",(INDEX(Historical!$C$7:$C$1259,MATCH(B243,Historical!$B$7:$B$1281,0))/INDEX(Historical!$D$7:$D$1257,MATCH(B243,Historical!$B$7:$B$1281,0))-1)*100)</f>
        <v>10.000000000000009</v>
      </c>
      <c r="T243" s="673">
        <f>IF(INDEX(Historical!$F$7:$F$1250,MATCH(B243,Historical!$B$7:$B$1281,0))=0,"n/a",((INDEX(Historical!$C$7:$C$1259,MATCH(B243,Historical!$B$7:$B$1281,0))/INDEX(Historical!$F$7:$F$1250,MATCH(B243,Historical!$B$7:$B$1281,0)))^(1/3)-1)*100)</f>
        <v>8.2713447015707828</v>
      </c>
      <c r="U243" s="673">
        <f>IF(INDEX(Historical!$H$7:$H$1250,MATCH(B243,Historical!$B$7:$B$1281,0))=0,"n/a",((INDEX(Historical!$C$7:$C$1259,MATCH(B243,Historical!$B$7:$B$1281,0))/INDEX(Historical!$H$7:$H$1250,MATCH(B243,Historical!$B$7:$B$1281,0)))^(1/5)-1)*100)</f>
        <v>8.4471771197698544</v>
      </c>
      <c r="V243" s="673">
        <f>IF(INDEX(Historical!$O$7:$O$1250,MATCH(B243,Historical!$B$7:$B$1281,0))=0,"n/a",((INDEX(Historical!$C$7:$C$1259,MATCH(B243,Historical!$B$7:$B$1281,0))/INDEX(Historical!$O$7:$O$1250,MATCH(B243,Historical!$B$7:$B$1281,0)))^(1/10)-1)*100)</f>
        <v>16.772772052465768</v>
      </c>
      <c r="W243" s="674">
        <f t="shared" si="55"/>
        <v>0.50362439156430516</v>
      </c>
      <c r="X243" s="675">
        <f t="shared" si="56"/>
        <v>10.558971399712318</v>
      </c>
      <c r="Y243" s="637"/>
      <c r="Z243" s="624">
        <f t="shared" si="57"/>
        <v>36.548223350253807</v>
      </c>
      <c r="AA243" s="853">
        <f t="shared" si="58"/>
        <v>12.553299492385786</v>
      </c>
      <c r="AB243" s="854">
        <v>12</v>
      </c>
      <c r="AC243" s="833">
        <v>1.97</v>
      </c>
      <c r="AD243" s="833">
        <v>1.6</v>
      </c>
      <c r="AE243" s="833">
        <v>2.31</v>
      </c>
      <c r="AF243" s="833">
        <v>1.03</v>
      </c>
      <c r="AG243" s="833">
        <v>8.3000000000000007</v>
      </c>
      <c r="AH243" s="833">
        <v>-26.3</v>
      </c>
      <c r="AI243" s="833">
        <v>8.51</v>
      </c>
      <c r="AJ243" s="833">
        <v>0.8</v>
      </c>
      <c r="AK243" s="833">
        <v>8</v>
      </c>
      <c r="AL243" s="845">
        <v>217.65</v>
      </c>
      <c r="AM243" s="839">
        <v>3.2</v>
      </c>
      <c r="AN243" s="833">
        <v>0.17</v>
      </c>
      <c r="AO243" s="711">
        <f t="shared" si="59"/>
        <v>-1.1946787818355027</v>
      </c>
      <c r="AP243" s="712">
        <f t="shared" si="60"/>
        <v>11.358620710550284</v>
      </c>
      <c r="AQ243" s="855">
        <f t="shared" si="61"/>
        <v>-24.19352570259402</v>
      </c>
      <c r="AR243" s="624">
        <f>INDEX(Historical!$C$7:$C$1259,MATCH(B243,Historical!$B$7:$B$1281,0))*IF(AH243="n/a",1.03,IF(AH243&lt;0,1.01,IF(AH243&gt;10,1.1,(1+AH243/100))))</f>
        <v>0.66660000000000008</v>
      </c>
      <c r="AS243" s="853">
        <f t="shared" si="62"/>
        <v>0.72332766000000004</v>
      </c>
      <c r="AT243" s="853">
        <f t="shared" si="67"/>
        <v>0.78119387280000008</v>
      </c>
      <c r="AU243" s="853">
        <f t="shared" si="67"/>
        <v>0.84368938262400017</v>
      </c>
      <c r="AV243" s="853">
        <f t="shared" si="67"/>
        <v>0.91118453323392024</v>
      </c>
      <c r="AW243" s="624">
        <f t="shared" si="63"/>
        <v>3.9259954486579205</v>
      </c>
      <c r="AX243" s="719">
        <f t="shared" si="64"/>
        <v>15.875436508928106</v>
      </c>
      <c r="AY243" s="900">
        <v>1.05</v>
      </c>
      <c r="AZ243" s="839">
        <v>88.78</v>
      </c>
      <c r="BA243" s="839">
        <v>-10.040000000000001</v>
      </c>
      <c r="BB243" s="839">
        <v>7.57</v>
      </c>
      <c r="BC243" s="839">
        <v>34.01</v>
      </c>
      <c r="BE243" s="597">
        <v>2013</v>
      </c>
      <c r="BF243" s="865">
        <f t="shared" si="65"/>
        <v>0</v>
      </c>
      <c r="BG243" s="849">
        <v>0.70000000000000007</v>
      </c>
    </row>
    <row r="244" spans="1:59" ht="11.25" customHeight="1" x14ac:dyDescent="0.2">
      <c r="A244" s="847" t="s">
        <v>1166</v>
      </c>
      <c r="B244" s="842" t="s">
        <v>1167</v>
      </c>
      <c r="C244" s="898" t="s">
        <v>108</v>
      </c>
      <c r="D244" s="898" t="s">
        <v>4272</v>
      </c>
      <c r="E244" s="705">
        <v>10</v>
      </c>
      <c r="F244" s="1153">
        <v>462</v>
      </c>
      <c r="G244" s="1124" t="s">
        <v>106</v>
      </c>
      <c r="H244" s="1124" t="s">
        <v>106</v>
      </c>
      <c r="I244" s="841">
        <v>17.5</v>
      </c>
      <c r="J244" s="624">
        <f t="shared" si="52"/>
        <v>2.9714285714285715</v>
      </c>
      <c r="K244" s="844">
        <v>0.13</v>
      </c>
      <c r="L244" s="854">
        <v>4</v>
      </c>
      <c r="M244" s="615">
        <f t="shared" si="53"/>
        <v>0.52</v>
      </c>
      <c r="N244" s="837" t="s">
        <v>218</v>
      </c>
      <c r="O244" s="706">
        <v>0.12</v>
      </c>
      <c r="P244" s="606">
        <v>44286</v>
      </c>
      <c r="Q244" s="606">
        <v>44301</v>
      </c>
      <c r="R244" s="615">
        <f t="shared" si="54"/>
        <v>8.333333333333341</v>
      </c>
      <c r="S244" s="673">
        <f>IF(INDEX(Historical!$D$7:$D$1257,MATCH(B244,Historical!$B$7:$B$1281,0))=0,"n/a",(INDEX(Historical!$C$7:$C$1259,MATCH(B244,Historical!$B$7:$B$1281,0))/INDEX(Historical!$D$7:$D$1257,MATCH(B244,Historical!$B$7:$B$1281,0))-1)*100)</f>
        <v>6.6666666666666652</v>
      </c>
      <c r="T244" s="673">
        <f>IF(INDEX(Historical!$F$7:$F$1250,MATCH(B244,Historical!$B$7:$B$1281,0))=0,"n/a",((INDEX(Historical!$C$7:$C$1259,MATCH(B244,Historical!$B$7:$B$1281,0))/INDEX(Historical!$F$7:$F$1250,MATCH(B244,Historical!$B$7:$B$1281,0)))^(1/3)-1)*100)</f>
        <v>6.2658569182611146</v>
      </c>
      <c r="U244" s="673">
        <f>IF(INDEX(Historical!$H$7:$H$1250,MATCH(B244,Historical!$B$7:$B$1281,0))=0,"n/a",((INDEX(Historical!$C$7:$C$1259,MATCH(B244,Historical!$B$7:$B$1281,0))/INDEX(Historical!$H$7:$H$1250,MATCH(B244,Historical!$B$7:$B$1281,0)))^(1/5)-1)*100)</f>
        <v>21.404272229516419</v>
      </c>
      <c r="V244" s="673" t="str">
        <f>IF(INDEX(Historical!$O$7:$O$1250,MATCH(B244,Historical!$B$7:$B$1281,0))=0,"n/a",((INDEX(Historical!$C$7:$C$1259,MATCH(B244,Historical!$B$7:$B$1281,0))/INDEX(Historical!$O$7:$O$1250,MATCH(B244,Historical!$B$7:$B$1281,0)))^(1/10)-1)*100)</f>
        <v>n/a</v>
      </c>
      <c r="W244" s="674" t="str">
        <f t="shared" si="55"/>
        <v>n/a</v>
      </c>
      <c r="X244" s="675" t="str">
        <f t="shared" si="56"/>
        <v>n/a</v>
      </c>
      <c r="Y244" s="646" t="s">
        <v>4574</v>
      </c>
      <c r="Z244" s="624" t="str">
        <f t="shared" si="57"/>
        <v>n/a</v>
      </c>
      <c r="AA244" s="853" t="str">
        <f t="shared" si="58"/>
        <v>n/a</v>
      </c>
      <c r="AB244" s="854">
        <v>12</v>
      </c>
      <c r="AC244" s="833" t="s">
        <v>136</v>
      </c>
      <c r="AD244" s="833" t="s">
        <v>136</v>
      </c>
      <c r="AE244" s="833" t="s">
        <v>136</v>
      </c>
      <c r="AF244" s="833" t="s">
        <v>136</v>
      </c>
      <c r="AG244" s="833" t="s">
        <v>136</v>
      </c>
      <c r="AH244" s="833" t="s">
        <v>136</v>
      </c>
      <c r="AI244" s="833" t="s">
        <v>136</v>
      </c>
      <c r="AJ244" s="833" t="s">
        <v>136</v>
      </c>
      <c r="AK244" s="833" t="s">
        <v>136</v>
      </c>
      <c r="AL244" s="845" t="s">
        <v>136</v>
      </c>
      <c r="AM244" s="839" t="s">
        <v>136</v>
      </c>
      <c r="AN244" s="833" t="s">
        <v>136</v>
      </c>
      <c r="AO244" s="711" t="str">
        <f t="shared" si="59"/>
        <v>n/a</v>
      </c>
      <c r="AP244" s="712">
        <f t="shared" si="60"/>
        <v>24.37570080094499</v>
      </c>
      <c r="AQ244" s="855" t="str">
        <f t="shared" si="61"/>
        <v>n/a</v>
      </c>
      <c r="AR244" s="624">
        <f>INDEX(Historical!$C$7:$C$1259,MATCH(B244,Historical!$B$7:$B$1281,0))*IF(AH244="n/a",1.03,IF(AH244&lt;0,1.01,IF(AH244&gt;10,1.1,(1+AH244/100))))</f>
        <v>0.49440000000000001</v>
      </c>
      <c r="AS244" s="853">
        <f t="shared" si="62"/>
        <v>0.50923200000000002</v>
      </c>
      <c r="AT244" s="853">
        <f t="shared" si="67"/>
        <v>0.52450896000000002</v>
      </c>
      <c r="AU244" s="853">
        <f t="shared" si="67"/>
        <v>0.5402442288</v>
      </c>
      <c r="AV244" s="853">
        <f t="shared" si="67"/>
        <v>0.55645155566400006</v>
      </c>
      <c r="AW244" s="624">
        <f t="shared" si="63"/>
        <v>2.6248367444639999</v>
      </c>
      <c r="AX244" s="719">
        <f t="shared" si="64"/>
        <v>14.999067111222859</v>
      </c>
      <c r="AY244" s="900" t="s">
        <v>136</v>
      </c>
      <c r="AZ244" s="839" t="s">
        <v>136</v>
      </c>
      <c r="BA244" s="839" t="s">
        <v>136</v>
      </c>
      <c r="BB244" s="839" t="s">
        <v>136</v>
      </c>
      <c r="BC244" s="839" t="s">
        <v>136</v>
      </c>
      <c r="BD244" s="874" t="s">
        <v>4199</v>
      </c>
      <c r="BE244" s="597">
        <v>2013</v>
      </c>
      <c r="BF244" s="865">
        <f t="shared" si="65"/>
        <v>0</v>
      </c>
      <c r="BG244" s="849" t="s">
        <v>136</v>
      </c>
    </row>
    <row r="245" spans="1:59" ht="11.25" customHeight="1" x14ac:dyDescent="0.2">
      <c r="A245" s="838" t="s">
        <v>1183</v>
      </c>
      <c r="B245" s="842" t="s">
        <v>1184</v>
      </c>
      <c r="C245" s="898" t="s">
        <v>108</v>
      </c>
      <c r="D245" s="898" t="s">
        <v>4272</v>
      </c>
      <c r="E245" s="705">
        <v>9</v>
      </c>
      <c r="F245" s="1153">
        <v>468</v>
      </c>
      <c r="G245" s="1095" t="s">
        <v>37</v>
      </c>
      <c r="H245" s="1095" t="s">
        <v>37</v>
      </c>
      <c r="I245" s="841">
        <v>29.99</v>
      </c>
      <c r="J245" s="624">
        <f t="shared" si="52"/>
        <v>3.3344448149383128</v>
      </c>
      <c r="K245" s="844">
        <v>0.25</v>
      </c>
      <c r="L245" s="854">
        <v>4</v>
      </c>
      <c r="M245" s="615">
        <f t="shared" si="53"/>
        <v>1</v>
      </c>
      <c r="N245" s="837" t="s">
        <v>236</v>
      </c>
      <c r="O245" s="706">
        <v>0.21</v>
      </c>
      <c r="P245" s="904">
        <v>43587</v>
      </c>
      <c r="Q245" s="904">
        <v>43602</v>
      </c>
      <c r="R245" s="615">
        <f t="shared" si="54"/>
        <v>19.047619047619051</v>
      </c>
      <c r="S245" s="673">
        <f>IF(INDEX(Historical!$D$7:$D$1257,MATCH(B245,Historical!$B$7:$B$1281,0))=0,"n/a",(INDEX(Historical!$C$7:$C$1259,MATCH(B245,Historical!$B$7:$B$1281,0))/INDEX(Historical!$D$7:$D$1257,MATCH(B245,Historical!$B$7:$B$1281,0))-1)*100)</f>
        <v>4.1666666666666741</v>
      </c>
      <c r="T245" s="673">
        <f>IF(INDEX(Historical!$F$7:$F$1250,MATCH(B245,Historical!$B$7:$B$1281,0))=0,"n/a",((INDEX(Historical!$C$7:$C$1259,MATCH(B245,Historical!$B$7:$B$1281,0))/INDEX(Historical!$F$7:$F$1250,MATCH(B245,Historical!$B$7:$B$1281,0)))^(1/3)-1)*100)</f>
        <v>13.71830097629767</v>
      </c>
      <c r="U245" s="673">
        <f>IF(INDEX(Historical!$H$7:$H$1250,MATCH(B245,Historical!$B$7:$B$1281,0))=0,"n/a",((INDEX(Historical!$C$7:$C$1259,MATCH(B245,Historical!$B$7:$B$1281,0))/INDEX(Historical!$H$7:$H$1250,MATCH(B245,Historical!$B$7:$B$1281,0)))^(1/5)-1)*100)</f>
        <v>13.115273009052952</v>
      </c>
      <c r="V245" s="673">
        <f>IF(INDEX(Historical!$O$7:$O$1250,MATCH(B245,Historical!$B$7:$B$1281,0))=0,"n/a",((INDEX(Historical!$C$7:$C$1259,MATCH(B245,Historical!$B$7:$B$1281,0))/INDEX(Historical!$O$7:$O$1250,MATCH(B245,Historical!$B$7:$B$1281,0)))^(1/10)-1)*100)</f>
        <v>9.5958226385217227</v>
      </c>
      <c r="W245" s="674">
        <f t="shared" si="55"/>
        <v>1.3667690101318313</v>
      </c>
      <c r="X245" s="675">
        <f t="shared" si="56"/>
        <v>1.4412387922036212</v>
      </c>
      <c r="Y245" s="646" t="s">
        <v>4574</v>
      </c>
      <c r="Z245" s="624">
        <f t="shared" si="57"/>
        <v>49.504950495049506</v>
      </c>
      <c r="AA245" s="853">
        <f t="shared" si="58"/>
        <v>14.846534653465346</v>
      </c>
      <c r="AB245" s="854">
        <v>12</v>
      </c>
      <c r="AC245" s="833">
        <v>2.02</v>
      </c>
      <c r="AD245" s="833">
        <v>2.95</v>
      </c>
      <c r="AE245" s="833">
        <v>4.4400000000000004</v>
      </c>
      <c r="AF245" s="833">
        <v>1.23</v>
      </c>
      <c r="AG245" s="833">
        <v>8.6</v>
      </c>
      <c r="AH245" s="833">
        <v>-18.099999999999998</v>
      </c>
      <c r="AI245" s="833">
        <v>-4.17</v>
      </c>
      <c r="AJ245" s="833">
        <v>9.1</v>
      </c>
      <c r="AK245" s="833">
        <v>5</v>
      </c>
      <c r="AL245" s="845">
        <v>505.88</v>
      </c>
      <c r="AM245" s="839">
        <v>2.6</v>
      </c>
      <c r="AN245" s="833">
        <v>0</v>
      </c>
      <c r="AO245" s="711">
        <f t="shared" si="59"/>
        <v>1.6031831705259183</v>
      </c>
      <c r="AP245" s="712">
        <f t="shared" si="60"/>
        <v>16.449717823991264</v>
      </c>
      <c r="AQ245" s="855">
        <f t="shared" si="61"/>
        <v>-9.9105688187506864</v>
      </c>
      <c r="AR245" s="624">
        <f>INDEX(Historical!$C$7:$C$1259,MATCH(B245,Historical!$B$7:$B$1281,0))*IF(AH245="n/a",1.03,IF(AH245&lt;0,1.01,IF(AH245&gt;10,1.1,(1+AH245/100))))</f>
        <v>1.01</v>
      </c>
      <c r="AS245" s="853">
        <f t="shared" si="62"/>
        <v>1.0201</v>
      </c>
      <c r="AT245" s="853">
        <f t="shared" si="67"/>
        <v>1.071105</v>
      </c>
      <c r="AU245" s="853">
        <f t="shared" si="67"/>
        <v>1.12466025</v>
      </c>
      <c r="AV245" s="853">
        <f t="shared" si="67"/>
        <v>1.1808932625000002</v>
      </c>
      <c r="AW245" s="624">
        <f t="shared" si="63"/>
        <v>5.4067585124999997</v>
      </c>
      <c r="AX245" s="719">
        <f t="shared" si="64"/>
        <v>18.028537887629209</v>
      </c>
      <c r="AY245" s="900">
        <v>0.56999999999999995</v>
      </c>
      <c r="AZ245" s="839">
        <v>74.260000000000005</v>
      </c>
      <c r="BA245" s="839">
        <v>-2.94</v>
      </c>
      <c r="BB245" s="839">
        <v>15.47</v>
      </c>
      <c r="BC245" s="839">
        <v>36.76</v>
      </c>
      <c r="BE245" s="597">
        <v>2012</v>
      </c>
      <c r="BF245" s="865">
        <f t="shared" si="65"/>
        <v>0</v>
      </c>
      <c r="BG245" s="849">
        <v>1.2</v>
      </c>
    </row>
    <row r="246" spans="1:59" ht="11.25" customHeight="1" x14ac:dyDescent="0.2">
      <c r="A246" s="838" t="s">
        <v>1185</v>
      </c>
      <c r="B246" s="842" t="s">
        <v>1186</v>
      </c>
      <c r="C246" s="898" t="s">
        <v>108</v>
      </c>
      <c r="D246" s="898" t="s">
        <v>4272</v>
      </c>
      <c r="E246" s="705">
        <v>8</v>
      </c>
      <c r="F246" s="1153">
        <v>559</v>
      </c>
      <c r="G246" s="1126" t="s">
        <v>37</v>
      </c>
      <c r="H246" s="1126" t="s">
        <v>37</v>
      </c>
      <c r="I246" s="841">
        <v>19.95</v>
      </c>
      <c r="J246" s="624">
        <f t="shared" si="52"/>
        <v>2.4060150375939853</v>
      </c>
      <c r="K246" s="844">
        <v>0.12</v>
      </c>
      <c r="L246" s="854">
        <v>4</v>
      </c>
      <c r="M246" s="615">
        <f t="shared" si="53"/>
        <v>0.48</v>
      </c>
      <c r="N246" s="837" t="s">
        <v>107</v>
      </c>
      <c r="O246" s="706">
        <v>0.11</v>
      </c>
      <c r="P246" s="904">
        <v>43860</v>
      </c>
      <c r="Q246" s="904">
        <v>43874</v>
      </c>
      <c r="R246" s="615">
        <f t="shared" si="54"/>
        <v>9.0909090909090864</v>
      </c>
      <c r="S246" s="673">
        <f>IF(INDEX(Historical!$D$7:$D$1257,MATCH(B246,Historical!$B$7:$B$1281,0))=0,"n/a",(INDEX(Historical!$C$7:$C$1259,MATCH(B246,Historical!$B$7:$B$1281,0))/INDEX(Historical!$D$7:$D$1257,MATCH(B246,Historical!$B$7:$B$1281,0))-1)*100)</f>
        <v>9.0909090909090828</v>
      </c>
      <c r="T246" s="673">
        <f>IF(INDEX(Historical!$F$7:$F$1250,MATCH(B246,Historical!$B$7:$B$1281,0))=0,"n/a",((INDEX(Historical!$C$7:$C$1259,MATCH(B246,Historical!$B$7:$B$1281,0))/INDEX(Historical!$F$7:$F$1250,MATCH(B246,Historical!$B$7:$B$1281,0)))^(1/3)-1)*100)</f>
        <v>10.064241629820891</v>
      </c>
      <c r="U246" s="673">
        <f>IF(INDEX(Historical!$H$7:$H$1250,MATCH(B246,Historical!$B$7:$B$1281,0))=0,"n/a",((INDEX(Historical!$C$7:$C$1259,MATCH(B246,Historical!$B$7:$B$1281,0))/INDEX(Historical!$H$7:$H$1250,MATCH(B246,Historical!$B$7:$B$1281,0)))^(1/5)-1)*100)</f>
        <v>11.382417860287886</v>
      </c>
      <c r="V246" s="673">
        <f>IF(INDEX(Historical!$O$7:$O$1250,MATCH(B246,Historical!$B$7:$B$1281,0))=0,"n/a",((INDEX(Historical!$C$7:$C$1259,MATCH(B246,Historical!$B$7:$B$1281,0))/INDEX(Historical!$O$7:$O$1250,MATCH(B246,Historical!$B$7:$B$1281,0)))^(1/10)-1)*100)</f>
        <v>11.612317403390438</v>
      </c>
      <c r="W246" s="674">
        <f t="shared" si="55"/>
        <v>0.98020209617802656</v>
      </c>
      <c r="X246" s="675">
        <f t="shared" si="56"/>
        <v>1.388099739059498</v>
      </c>
      <c r="Y246" s="638"/>
      <c r="Z246" s="624">
        <f t="shared" si="57"/>
        <v>35.55555555555555</v>
      </c>
      <c r="AA246" s="853">
        <f t="shared" si="58"/>
        <v>14.777777777777777</v>
      </c>
      <c r="AB246" s="854">
        <v>12</v>
      </c>
      <c r="AC246" s="833">
        <v>1.35</v>
      </c>
      <c r="AD246" s="833" t="s">
        <v>136</v>
      </c>
      <c r="AE246" s="833">
        <v>3.54</v>
      </c>
      <c r="AF246" s="833">
        <v>1.1399999999999999</v>
      </c>
      <c r="AG246" s="833">
        <v>7.7</v>
      </c>
      <c r="AH246" s="833">
        <v>-6.6000000000000005</v>
      </c>
      <c r="AI246" s="833">
        <v>-1.3599999999999999</v>
      </c>
      <c r="AJ246" s="833">
        <v>8.2000000000000011</v>
      </c>
      <c r="AK246" s="833" t="s">
        <v>136</v>
      </c>
      <c r="AL246" s="845">
        <v>155</v>
      </c>
      <c r="AM246" s="839">
        <v>5.0999999999999996</v>
      </c>
      <c r="AN246" s="833">
        <v>0.11</v>
      </c>
      <c r="AO246" s="711">
        <f t="shared" si="59"/>
        <v>-0.98934487989590636</v>
      </c>
      <c r="AP246" s="712">
        <f t="shared" si="60"/>
        <v>13.78843289788187</v>
      </c>
      <c r="AQ246" s="855">
        <f t="shared" si="61"/>
        <v>-13.470193531896735</v>
      </c>
      <c r="AR246" s="624">
        <f>INDEX(Historical!$C$7:$C$1259,MATCH(B246,Historical!$B$7:$B$1281,0))*IF(AH246="n/a",1.03,IF(AH246&lt;0,1.01,IF(AH246&gt;10,1.1,(1+AH246/100))))</f>
        <v>0.48480000000000001</v>
      </c>
      <c r="AS246" s="853">
        <f t="shared" si="62"/>
        <v>0.48964800000000003</v>
      </c>
      <c r="AT246" s="853">
        <f t="shared" si="67"/>
        <v>0.50433744000000003</v>
      </c>
      <c r="AU246" s="853">
        <f t="shared" si="67"/>
        <v>0.51946756320000009</v>
      </c>
      <c r="AV246" s="853">
        <f t="shared" si="67"/>
        <v>0.53505159009600012</v>
      </c>
      <c r="AW246" s="624">
        <f t="shared" si="63"/>
        <v>2.5333045932960001</v>
      </c>
      <c r="AX246" s="719">
        <f t="shared" si="64"/>
        <v>12.698268638075188</v>
      </c>
      <c r="AY246" s="900">
        <v>0.76</v>
      </c>
      <c r="AZ246" s="839">
        <v>63.12</v>
      </c>
      <c r="BA246" s="839">
        <v>-9.32</v>
      </c>
      <c r="BB246" s="839">
        <v>6.9500000000000011</v>
      </c>
      <c r="BC246" s="839">
        <v>25.19</v>
      </c>
      <c r="BE246" s="597">
        <v>2013</v>
      </c>
      <c r="BF246" s="865">
        <f t="shared" si="65"/>
        <v>0</v>
      </c>
      <c r="BG246" s="849">
        <v>0.8</v>
      </c>
    </row>
    <row r="247" spans="1:59" ht="11.25" customHeight="1" x14ac:dyDescent="0.2">
      <c r="A247" s="848" t="s">
        <v>4492</v>
      </c>
      <c r="B247" s="842" t="s">
        <v>4487</v>
      </c>
      <c r="C247" s="898" t="s">
        <v>108</v>
      </c>
      <c r="D247" s="898" t="s">
        <v>4272</v>
      </c>
      <c r="E247" s="705">
        <v>5</v>
      </c>
      <c r="F247" s="1153">
        <v>709</v>
      </c>
      <c r="G247" s="1056" t="s">
        <v>106</v>
      </c>
      <c r="H247" s="1056" t="s">
        <v>106</v>
      </c>
      <c r="I247" s="841">
        <v>17.61</v>
      </c>
      <c r="J247" s="624">
        <f t="shared" si="52"/>
        <v>2.0442930153321974</v>
      </c>
      <c r="K247" s="844">
        <v>0.09</v>
      </c>
      <c r="L247" s="854">
        <v>4</v>
      </c>
      <c r="M247" s="615">
        <f t="shared" si="53"/>
        <v>0.36</v>
      </c>
      <c r="N247" s="837" t="s">
        <v>985</v>
      </c>
      <c r="O247" s="706">
        <v>7.4999999999999997E-2</v>
      </c>
      <c r="P247" s="904">
        <v>43874</v>
      </c>
      <c r="Q247" s="904">
        <v>43888</v>
      </c>
      <c r="R247" s="615">
        <f t="shared" si="54"/>
        <v>20</v>
      </c>
      <c r="S247" s="673">
        <f>IF(INDEX(Historical!$D$7:$D$1257,MATCH(B247,Historical!$B$7:$B$1281,0))=0,"n/a",(INDEX(Historical!$C$7:$C$1259,MATCH(B247,Historical!$B$7:$B$1281,0))/INDEX(Historical!$D$7:$D$1257,MATCH(B247,Historical!$B$7:$B$1281,0))-1)*100)</f>
        <v>19.999999999999996</v>
      </c>
      <c r="T247" s="673">
        <f>IF(INDEX(Historical!$F$7:$F$1250,MATCH(B247,Historical!$B$7:$B$1281,0))=0,"n/a",((INDEX(Historical!$C$7:$C$1259,MATCH(B247,Historical!$B$7:$B$1281,0))/INDEX(Historical!$F$7:$F$1250,MATCH(B247,Historical!$B$7:$B$1281,0)))^(1/3)-1)*100)</f>
        <v>19.681696117715084</v>
      </c>
      <c r="U247" s="673" t="str">
        <f>IF(INDEX(Historical!$H$7:$H$1250,MATCH(B247,Historical!$B$7:$B$1281,0))=0,"n/a",((INDEX(Historical!$C$7:$C$1259,MATCH(B247,Historical!$B$7:$B$1281,0))/INDEX(Historical!$H$7:$H$1250,MATCH(B247,Historical!$B$7:$B$1281,0)))^(1/5)-1)*100)</f>
        <v>n/a</v>
      </c>
      <c r="V247" s="673" t="str">
        <f>IF(INDEX(Historical!$O$7:$O$1250,MATCH(B247,Historical!$B$7:$B$1281,0))=0,"n/a",((INDEX(Historical!$C$7:$C$1259,MATCH(B247,Historical!$B$7:$B$1281,0))/INDEX(Historical!$O$7:$O$1250,MATCH(B247,Historical!$B$7:$B$1281,0)))^(1/10)-1)*100)</f>
        <v>n/a</v>
      </c>
      <c r="W247" s="674" t="str">
        <f t="shared" si="55"/>
        <v>n/a</v>
      </c>
      <c r="X247" s="675" t="str">
        <f t="shared" si="56"/>
        <v>n/a</v>
      </c>
      <c r="Y247" s="843"/>
      <c r="Z247" s="624">
        <f t="shared" si="57"/>
        <v>20.454545454545453</v>
      </c>
      <c r="AA247" s="853">
        <f t="shared" si="58"/>
        <v>10.005681818181818</v>
      </c>
      <c r="AB247" s="854">
        <v>12</v>
      </c>
      <c r="AC247" s="833">
        <v>1.76</v>
      </c>
      <c r="AD247" s="833">
        <v>1.31</v>
      </c>
      <c r="AE247" s="833">
        <v>2.64</v>
      </c>
      <c r="AF247" s="833">
        <v>1.01</v>
      </c>
      <c r="AG247" s="833">
        <v>10</v>
      </c>
      <c r="AH247" s="833">
        <v>15.5</v>
      </c>
      <c r="AI247" s="833">
        <v>1.55</v>
      </c>
      <c r="AJ247" s="833">
        <v>10.4</v>
      </c>
      <c r="AK247" s="833">
        <v>8</v>
      </c>
      <c r="AL247" s="845">
        <v>182.3</v>
      </c>
      <c r="AM247" s="839">
        <v>6.3</v>
      </c>
      <c r="AN247" s="833">
        <v>0.1</v>
      </c>
      <c r="AO247" s="711" t="str">
        <f t="shared" si="59"/>
        <v>n/a</v>
      </c>
      <c r="AP247" s="712" t="str">
        <f t="shared" si="60"/>
        <v>n/a</v>
      </c>
      <c r="AQ247" s="855">
        <f t="shared" si="61"/>
        <v>-32.981798040089181</v>
      </c>
      <c r="AR247" s="624">
        <f>INDEX(Historical!$C$7:$C$1259,MATCH(B247,Historical!$B$7:$B$1281,0))*IF(AH247="n/a",1.03,IF(AH247&lt;0,1.01,IF(AH247&gt;10,1.1,(1+AH247/100))))</f>
        <v>0.39600000000000002</v>
      </c>
      <c r="AS247" s="853">
        <f t="shared" si="62"/>
        <v>0.40213800000000005</v>
      </c>
      <c r="AT247" s="853">
        <f t="shared" ref="AT247:AV266" si="68">IF($AK247="n/a",1.03*AS247,IF($AK247&lt;0,1.01*AS247,IF($AK247&gt;10,1.1*AS247,(1+$AK247/100)*AS247)))</f>
        <v>0.43430904000000009</v>
      </c>
      <c r="AU247" s="853">
        <f t="shared" si="68"/>
        <v>0.46905376320000014</v>
      </c>
      <c r="AV247" s="853">
        <f t="shared" si="68"/>
        <v>0.50657806425600016</v>
      </c>
      <c r="AW247" s="624">
        <f t="shared" si="63"/>
        <v>2.2080788674560003</v>
      </c>
      <c r="AX247" s="719">
        <f t="shared" si="64"/>
        <v>12.538778350119253</v>
      </c>
      <c r="AY247" s="900">
        <v>0.71</v>
      </c>
      <c r="AZ247" s="839">
        <v>95.45</v>
      </c>
      <c r="BA247" s="839">
        <v>-21.64</v>
      </c>
      <c r="BB247" s="839">
        <v>-0.08</v>
      </c>
      <c r="BC247" s="839">
        <v>19.939999999999998</v>
      </c>
      <c r="BE247" s="597">
        <v>2016</v>
      </c>
      <c r="BF247" s="865">
        <f t="shared" si="65"/>
        <v>0</v>
      </c>
      <c r="BG247" s="849">
        <v>1</v>
      </c>
    </row>
    <row r="248" spans="1:59" ht="11.25" customHeight="1" x14ac:dyDescent="0.2">
      <c r="A248" s="848" t="s">
        <v>4609</v>
      </c>
      <c r="B248" s="842" t="s">
        <v>4599</v>
      </c>
      <c r="C248" s="898" t="s">
        <v>4253</v>
      </c>
      <c r="D248" s="898" t="s">
        <v>4254</v>
      </c>
      <c r="E248" s="705">
        <v>6</v>
      </c>
      <c r="F248" s="1153">
        <v>694</v>
      </c>
      <c r="G248" s="1094" t="s">
        <v>106</v>
      </c>
      <c r="H248" s="1094" t="s">
        <v>106</v>
      </c>
      <c r="I248" s="841">
        <v>27.4</v>
      </c>
      <c r="J248" s="624">
        <f t="shared" si="52"/>
        <v>4.6350364963503647</v>
      </c>
      <c r="K248" s="844">
        <v>0.3175</v>
      </c>
      <c r="L248" s="854">
        <v>4</v>
      </c>
      <c r="M248" s="615">
        <f t="shared" si="53"/>
        <v>1.27</v>
      </c>
      <c r="N248" s="837" t="s">
        <v>318</v>
      </c>
      <c r="O248" s="706">
        <v>0.30499999999999999</v>
      </c>
      <c r="P248" s="606">
        <v>44196</v>
      </c>
      <c r="Q248" s="606">
        <v>44211</v>
      </c>
      <c r="R248" s="615">
        <f t="shared" si="54"/>
        <v>4.098360655737709</v>
      </c>
      <c r="S248" s="673">
        <f>IF(INDEX(Historical!$D$7:$D$1257,MATCH(B248,Historical!$B$7:$B$1281,0))=0,"n/a",(INDEX(Historical!$C$7:$C$1259,MATCH(B248,Historical!$B$7:$B$1281,0))/INDEX(Historical!$D$7:$D$1257,MATCH(B248,Historical!$B$7:$B$1281,0))-1)*100)</f>
        <v>6.0869565217391397</v>
      </c>
      <c r="T248" s="673">
        <f>IF(INDEX(Historical!$F$7:$F$1250,MATCH(B248,Historical!$B$7:$B$1281,0))=0,"n/a",((INDEX(Historical!$C$7:$C$1259,MATCH(B248,Historical!$B$7:$B$1281,0))/INDEX(Historical!$F$7:$F$1250,MATCH(B248,Historical!$B$7:$B$1281,0)))^(1/3)-1)*100)</f>
        <v>7.943384786032226</v>
      </c>
      <c r="U248" s="673" t="str">
        <f>IF(INDEX(Historical!$H$7:$H$1250,MATCH(B248,Historical!$B$7:$B$1281,0))=0,"n/a",((INDEX(Historical!$C$7:$C$1259,MATCH(B248,Historical!$B$7:$B$1281,0))/INDEX(Historical!$H$7:$H$1250,MATCH(B248,Historical!$B$7:$B$1281,0)))^(1/5)-1)*100)</f>
        <v>n/a</v>
      </c>
      <c r="V248" s="673" t="str">
        <f>IF(INDEX(Historical!$O$7:$O$1250,MATCH(B248,Historical!$B$7:$B$1281,0))=0,"n/a",((INDEX(Historical!$C$7:$C$1259,MATCH(B248,Historical!$B$7:$B$1281,0))/INDEX(Historical!$O$7:$O$1250,MATCH(B248,Historical!$B$7:$B$1281,0)))^(1/10)-1)*100)</f>
        <v>n/a</v>
      </c>
      <c r="W248" s="674" t="str">
        <f t="shared" si="55"/>
        <v>n/a</v>
      </c>
      <c r="X248" s="675" t="str">
        <f t="shared" si="56"/>
        <v>n/a</v>
      </c>
      <c r="Y248" s="646"/>
      <c r="Z248" s="624">
        <f t="shared" si="57"/>
        <v>117.59259259259258</v>
      </c>
      <c r="AA248" s="853">
        <f t="shared" si="58"/>
        <v>25.370370370370367</v>
      </c>
      <c r="AB248" s="854">
        <v>12</v>
      </c>
      <c r="AC248" s="833">
        <v>1.08</v>
      </c>
      <c r="AD248" s="833" t="s">
        <v>136</v>
      </c>
      <c r="AE248" s="833">
        <v>11.89</v>
      </c>
      <c r="AF248" s="833">
        <v>2.41</v>
      </c>
      <c r="AG248" s="833">
        <v>10.4</v>
      </c>
      <c r="AH248" s="833">
        <v>2.1</v>
      </c>
      <c r="AI248" s="833">
        <v>5.45</v>
      </c>
      <c r="AJ248" s="833">
        <v>52</v>
      </c>
      <c r="AK248" s="833" t="s">
        <v>136</v>
      </c>
      <c r="AL248" s="845">
        <v>2029.9999999999998</v>
      </c>
      <c r="AM248" s="839">
        <v>1.0999999999999999</v>
      </c>
      <c r="AN248" s="833">
        <v>0.9</v>
      </c>
      <c r="AO248" s="711" t="str">
        <f t="shared" si="59"/>
        <v>n/a</v>
      </c>
      <c r="AP248" s="712" t="str">
        <f t="shared" si="60"/>
        <v>n/a</v>
      </c>
      <c r="AQ248" s="855">
        <f t="shared" si="61"/>
        <v>64.846854979729059</v>
      </c>
      <c r="AR248" s="624">
        <f>INDEX(Historical!$C$7:$C$1259,MATCH(B248,Historical!$B$7:$B$1281,0))*IF(AH248="n/a",1.03,IF(AH248&lt;0,1.01,IF(AH248&gt;10,1.1,(1+AH248/100))))</f>
        <v>1.2456199999999999</v>
      </c>
      <c r="AS248" s="853">
        <f t="shared" si="62"/>
        <v>1.3135062899999999</v>
      </c>
      <c r="AT248" s="853">
        <f t="shared" si="68"/>
        <v>1.3529114786999998</v>
      </c>
      <c r="AU248" s="853">
        <f t="shared" si="68"/>
        <v>1.3934988230609999</v>
      </c>
      <c r="AV248" s="853">
        <f t="shared" si="68"/>
        <v>1.4353037877528299</v>
      </c>
      <c r="AW248" s="624">
        <f t="shared" si="63"/>
        <v>6.7408403795138288</v>
      </c>
      <c r="AX248" s="719">
        <f t="shared" si="64"/>
        <v>24.601607224503024</v>
      </c>
      <c r="AY248" s="900">
        <v>0.9</v>
      </c>
      <c r="AZ248" s="839">
        <v>95.44</v>
      </c>
      <c r="BA248" s="839">
        <v>-9.93</v>
      </c>
      <c r="BB248" s="839">
        <v>-0.42</v>
      </c>
      <c r="BC248" s="839">
        <v>3.0300000000000002</v>
      </c>
      <c r="BE248" s="597">
        <v>2016</v>
      </c>
      <c r="BF248" s="865">
        <f t="shared" si="65"/>
        <v>0</v>
      </c>
      <c r="BG248" s="849">
        <v>4.9000000000000004</v>
      </c>
    </row>
    <row r="249" spans="1:59" ht="11.25" customHeight="1" x14ac:dyDescent="0.2">
      <c r="A249" s="848" t="s">
        <v>4462</v>
      </c>
      <c r="B249" s="842" t="s">
        <v>4434</v>
      </c>
      <c r="C249" s="898" t="s">
        <v>108</v>
      </c>
      <c r="D249" s="898" t="s">
        <v>4272</v>
      </c>
      <c r="E249" s="705">
        <v>6</v>
      </c>
      <c r="F249" s="1153">
        <v>690</v>
      </c>
      <c r="G249" s="1153" t="s">
        <v>106</v>
      </c>
      <c r="H249" s="1153" t="s">
        <v>106</v>
      </c>
      <c r="I249" s="841">
        <v>61.5</v>
      </c>
      <c r="J249" s="624">
        <f t="shared" si="52"/>
        <v>1.9512195121951219</v>
      </c>
      <c r="K249" s="844">
        <v>0.3</v>
      </c>
      <c r="L249" s="854">
        <v>4</v>
      </c>
      <c r="M249" s="615">
        <f t="shared" si="53"/>
        <v>1.2</v>
      </c>
      <c r="N249" s="837" t="s">
        <v>294</v>
      </c>
      <c r="O249" s="706">
        <v>0.28000000000000003</v>
      </c>
      <c r="P249" s="606">
        <v>44154</v>
      </c>
      <c r="Q249" s="606">
        <v>44175</v>
      </c>
      <c r="R249" s="615">
        <f t="shared" si="54"/>
        <v>7.1428571428571281</v>
      </c>
      <c r="S249" s="673">
        <f>IF(INDEX(Historical!$D$7:$D$1257,MATCH(B249,Historical!$B$7:$B$1281,0))=0,"n/a",(INDEX(Historical!$C$7:$C$1259,MATCH(B249,Historical!$B$7:$B$1281,0))/INDEX(Historical!$D$7:$D$1257,MATCH(B249,Historical!$B$7:$B$1281,0))-1)*100)</f>
        <v>7.5471698113207308</v>
      </c>
      <c r="T249" s="673">
        <f>IF(INDEX(Historical!$F$7:$F$1250,MATCH(B249,Historical!$B$7:$B$1281,0))=0,"n/a",((INDEX(Historical!$C$7:$C$1259,MATCH(B249,Historical!$B$7:$B$1281,0))/INDEX(Historical!$F$7:$F$1250,MATCH(B249,Historical!$B$7:$B$1281,0)))^(1/3)-1)*100)</f>
        <v>9.8505241180611556</v>
      </c>
      <c r="U249" s="673">
        <f>IF(INDEX(Historical!$H$7:$H$1250,MATCH(B249,Historical!$B$7:$B$1281,0))=0,"n/a",((INDEX(Historical!$C$7:$C$1259,MATCH(B249,Historical!$B$7:$B$1281,0))/INDEX(Historical!$H$7:$H$1250,MATCH(B249,Historical!$B$7:$B$1281,0)))^(1/5)-1)*100)</f>
        <v>10.036824556596402</v>
      </c>
      <c r="V249" s="673">
        <f>IF(INDEX(Historical!$O$7:$O$1250,MATCH(B249,Historical!$B$7:$B$1281,0))=0,"n/a",((INDEX(Historical!$C$7:$C$1259,MATCH(B249,Historical!$B$7:$B$1281,0))/INDEX(Historical!$O$7:$O$1250,MATCH(B249,Historical!$B$7:$B$1281,0)))^(1/10)-1)*100)</f>
        <v>5.5114547698331906</v>
      </c>
      <c r="W249" s="674">
        <f t="shared" si="55"/>
        <v>1.8210844460763262</v>
      </c>
      <c r="X249" s="675" t="str">
        <f t="shared" si="56"/>
        <v>n/a</v>
      </c>
      <c r="Y249" s="843"/>
      <c r="Z249" s="624">
        <f t="shared" si="57"/>
        <v>42.553191489361701</v>
      </c>
      <c r="AA249" s="853">
        <f t="shared" si="58"/>
        <v>21.808510638297875</v>
      </c>
      <c r="AB249" s="854">
        <v>12</v>
      </c>
      <c r="AC249" s="833">
        <v>2.82</v>
      </c>
      <c r="AD249" s="833" t="s">
        <v>136</v>
      </c>
      <c r="AE249" s="833">
        <v>5.33</v>
      </c>
      <c r="AF249" s="833">
        <v>1.93</v>
      </c>
      <c r="AG249" s="833">
        <v>9.5299999999999994</v>
      </c>
      <c r="AH249" s="833" t="s">
        <v>136</v>
      </c>
      <c r="AI249" s="833" t="s">
        <v>136</v>
      </c>
      <c r="AJ249" s="833" t="s">
        <v>136</v>
      </c>
      <c r="AK249" s="833" t="s">
        <v>136</v>
      </c>
      <c r="AL249" s="845">
        <v>322.08</v>
      </c>
      <c r="AM249" s="839">
        <v>23.32</v>
      </c>
      <c r="AN249" s="833" t="s">
        <v>136</v>
      </c>
      <c r="AO249" s="711">
        <f t="shared" si="59"/>
        <v>-9.8204665695063511</v>
      </c>
      <c r="AP249" s="712">
        <f t="shared" si="60"/>
        <v>11.988044068791524</v>
      </c>
      <c r="AQ249" s="855">
        <f t="shared" si="61"/>
        <v>36.773008272693119</v>
      </c>
      <c r="AR249" s="624">
        <f>INDEX(Historical!$C$7:$C$1259,MATCH(B249,Historical!$B$7:$B$1281,0))*IF(AH249="n/a",1.03,IF(AH249&lt;0,1.01,IF(AH249&gt;10,1.1,(1+AH249/100))))</f>
        <v>1.1741999999999999</v>
      </c>
      <c r="AS249" s="853">
        <f t="shared" si="62"/>
        <v>1.2094259999999999</v>
      </c>
      <c r="AT249" s="853">
        <f t="shared" si="68"/>
        <v>1.24570878</v>
      </c>
      <c r="AU249" s="853">
        <f t="shared" si="68"/>
        <v>1.2830800434</v>
      </c>
      <c r="AV249" s="853">
        <f t="shared" si="68"/>
        <v>1.3215724447020001</v>
      </c>
      <c r="AW249" s="624">
        <f t="shared" si="63"/>
        <v>6.2339872681020001</v>
      </c>
      <c r="AX249" s="719">
        <f t="shared" si="64"/>
        <v>10.136564663580488</v>
      </c>
      <c r="AY249" s="900">
        <v>0.22</v>
      </c>
      <c r="AZ249" s="839">
        <v>101.63934426229505</v>
      </c>
      <c r="BA249" s="839">
        <v>-13.343666337889248</v>
      </c>
      <c r="BB249" s="839">
        <v>5.0384286934244349</v>
      </c>
      <c r="BC249" s="839">
        <v>9.4111368083970923</v>
      </c>
      <c r="BE249" s="597">
        <v>2015</v>
      </c>
      <c r="BF249" s="865">
        <f t="shared" si="65"/>
        <v>0</v>
      </c>
      <c r="BG249" s="849">
        <v>0.96</v>
      </c>
    </row>
    <row r="250" spans="1:59" s="744" customFormat="1" ht="11.25" customHeight="1" x14ac:dyDescent="0.2">
      <c r="A250" s="619" t="s">
        <v>575</v>
      </c>
      <c r="B250" s="751" t="s">
        <v>576</v>
      </c>
      <c r="C250" s="898" t="s">
        <v>108</v>
      </c>
      <c r="D250" s="898" t="s">
        <v>4268</v>
      </c>
      <c r="E250" s="727">
        <v>22</v>
      </c>
      <c r="F250" s="1153">
        <v>157</v>
      </c>
      <c r="G250" s="1152" t="s">
        <v>106</v>
      </c>
      <c r="H250" s="1152" t="s">
        <v>106</v>
      </c>
      <c r="I250" s="728">
        <v>308.58999999999997</v>
      </c>
      <c r="J250" s="729">
        <f t="shared" si="52"/>
        <v>0.99808807803234079</v>
      </c>
      <c r="K250" s="749">
        <v>0.77</v>
      </c>
      <c r="L250" s="731">
        <v>4</v>
      </c>
      <c r="M250" s="732">
        <f t="shared" si="53"/>
        <v>3.08</v>
      </c>
      <c r="N250" s="733" t="s">
        <v>325</v>
      </c>
      <c r="O250" s="750">
        <v>0.72</v>
      </c>
      <c r="P250" s="1099">
        <v>43979</v>
      </c>
      <c r="Q250" s="1099">
        <v>44000</v>
      </c>
      <c r="R250" s="732">
        <f t="shared" si="54"/>
        <v>6.94444444444445</v>
      </c>
      <c r="S250" s="673">
        <f>IF(INDEX(Historical!$D$7:$D$1257,MATCH(B250,Historical!$B$7:$B$1281,0))=0,"n/a",(INDEX(Historical!$C$7:$C$1259,MATCH(B250,Historical!$B$7:$B$1281,0))/INDEX(Historical!$D$7:$D$1257,MATCH(B250,Historical!$B$7:$B$1281,0))-1)*100)</f>
        <v>8.2142857142857082</v>
      </c>
      <c r="T250" s="673">
        <f>IF(INDEX(Historical!$F$7:$F$1250,MATCH(B250,Historical!$B$7:$B$1281,0))=0,"n/a",((INDEX(Historical!$C$7:$C$1259,MATCH(B250,Historical!$B$7:$B$1281,0))/INDEX(Historical!$F$7:$F$1250,MATCH(B250,Historical!$B$7:$B$1281,0)))^(1/3)-1)*100)</f>
        <v>11.5994476127238</v>
      </c>
      <c r="U250" s="673">
        <f>IF(INDEX(Historical!$H$7:$H$1250,MATCH(B250,Historical!$B$7:$B$1281,0))=0,"n/a",((INDEX(Historical!$C$7:$C$1259,MATCH(B250,Historical!$B$7:$B$1281,0))/INDEX(Historical!$H$7:$H$1250,MATCH(B250,Historical!$B$7:$B$1281,0)))^(1/5)-1)*100)</f>
        <v>12.121604391816842</v>
      </c>
      <c r="V250" s="673">
        <f>IF(INDEX(Historical!$O$7:$O$1250,MATCH(B250,Historical!$B$7:$B$1281,0))=0,"n/a",((INDEX(Historical!$C$7:$C$1259,MATCH(B250,Historical!$B$7:$B$1281,0))/INDEX(Historical!$O$7:$O$1250,MATCH(B250,Historical!$B$7:$B$1281,0)))^(1/10)-1)*100)</f>
        <v>13.033002044685649</v>
      </c>
      <c r="W250" s="674">
        <f t="shared" si="55"/>
        <v>0.93007001381999788</v>
      </c>
      <c r="X250" s="675">
        <f t="shared" si="56"/>
        <v>1.0920364316952109</v>
      </c>
      <c r="Y250" s="751"/>
      <c r="Z250" s="729">
        <f t="shared" si="57"/>
        <v>31.33265513733469</v>
      </c>
      <c r="AA250" s="736">
        <f t="shared" si="58"/>
        <v>31.392675483214646</v>
      </c>
      <c r="AB250" s="731">
        <v>8</v>
      </c>
      <c r="AC250" s="737">
        <v>9.83</v>
      </c>
      <c r="AD250" s="737">
        <v>5.28</v>
      </c>
      <c r="AE250" s="737">
        <v>7.69</v>
      </c>
      <c r="AF250" s="737">
        <v>12.42</v>
      </c>
      <c r="AG250" s="737">
        <v>45.300000000000004</v>
      </c>
      <c r="AH250" s="737">
        <v>7.3999999999999995</v>
      </c>
      <c r="AI250" s="737">
        <v>5.53</v>
      </c>
      <c r="AJ250" s="737">
        <v>11.1</v>
      </c>
      <c r="AK250" s="737">
        <v>6</v>
      </c>
      <c r="AL250" s="738">
        <v>11660</v>
      </c>
      <c r="AM250" s="739">
        <v>0.1</v>
      </c>
      <c r="AN250" s="737">
        <v>0.6</v>
      </c>
      <c r="AO250" s="740">
        <f t="shared" si="59"/>
        <v>-18.272983013365462</v>
      </c>
      <c r="AP250" s="741">
        <f t="shared" si="60"/>
        <v>13.119692469849182</v>
      </c>
      <c r="AQ250" s="742">
        <f t="shared" si="61"/>
        <v>316.27823467885617</v>
      </c>
      <c r="AR250" s="624">
        <f>INDEX(Historical!$C$7:$C$1259,MATCH(B250,Historical!$B$7:$B$1281,0))*IF(AH250="n/a",1.03,IF(AH250&lt;0,1.01,IF(AH250&gt;10,1.1,(1+AH250/100))))</f>
        <v>3.2542200000000001</v>
      </c>
      <c r="AS250" s="736">
        <f t="shared" si="62"/>
        <v>3.4341783659999998</v>
      </c>
      <c r="AT250" s="736">
        <f t="shared" si="68"/>
        <v>3.64022906796</v>
      </c>
      <c r="AU250" s="736">
        <f t="shared" si="68"/>
        <v>3.8586428120376004</v>
      </c>
      <c r="AV250" s="736">
        <f t="shared" si="68"/>
        <v>4.0901613807598567</v>
      </c>
      <c r="AW250" s="729">
        <f t="shared" si="63"/>
        <v>18.277431626757455</v>
      </c>
      <c r="AX250" s="743">
        <f t="shared" si="64"/>
        <v>5.9228852609473597</v>
      </c>
      <c r="AY250" s="901">
        <v>0.78</v>
      </c>
      <c r="AZ250" s="739">
        <v>24</v>
      </c>
      <c r="BA250" s="739">
        <v>-15.14</v>
      </c>
      <c r="BB250" s="739">
        <v>-1.68</v>
      </c>
      <c r="BC250" s="739">
        <v>-6.49</v>
      </c>
      <c r="BD250" s="875"/>
      <c r="BE250" s="597">
        <v>1999</v>
      </c>
      <c r="BF250" s="865">
        <f t="shared" si="65"/>
        <v>2</v>
      </c>
      <c r="BG250" s="793">
        <v>19.100000000000001</v>
      </c>
    </row>
    <row r="251" spans="1:59" ht="11.25" customHeight="1" x14ac:dyDescent="0.2">
      <c r="A251" s="838" t="s">
        <v>234</v>
      </c>
      <c r="B251" s="842" t="s">
        <v>235</v>
      </c>
      <c r="C251" s="898" t="s">
        <v>112</v>
      </c>
      <c r="D251" s="898" t="s">
        <v>211</v>
      </c>
      <c r="E251" s="705">
        <v>29</v>
      </c>
      <c r="F251" s="1153">
        <v>102</v>
      </c>
      <c r="G251" s="1150" t="s">
        <v>106</v>
      </c>
      <c r="H251" s="1150" t="s">
        <v>106</v>
      </c>
      <c r="I251" s="833">
        <v>78.94</v>
      </c>
      <c r="J251" s="624">
        <f t="shared" si="52"/>
        <v>0.88674942994679506</v>
      </c>
      <c r="K251" s="851">
        <v>0.17499999999999999</v>
      </c>
      <c r="L251" s="854">
        <v>4</v>
      </c>
      <c r="M251" s="615">
        <f t="shared" si="53"/>
        <v>0.7</v>
      </c>
      <c r="N251" s="837" t="s">
        <v>168</v>
      </c>
      <c r="O251" s="707">
        <v>0.155</v>
      </c>
      <c r="P251" s="606">
        <v>44230</v>
      </c>
      <c r="Q251" s="606">
        <v>44245</v>
      </c>
      <c r="R251" s="615">
        <f t="shared" si="54"/>
        <v>12.903225806451607</v>
      </c>
      <c r="S251" s="673">
        <f>IF(INDEX(Historical!$D$7:$D$1257,MATCH(B251,Historical!$B$7:$B$1281,0))=0,"n/a",(INDEX(Historical!$C$7:$C$1259,MATCH(B251,Historical!$B$7:$B$1281,0))/INDEX(Historical!$D$7:$D$1257,MATCH(B251,Historical!$B$7:$B$1281,0))-1)*100)</f>
        <v>6.8965517241379448</v>
      </c>
      <c r="T251" s="673">
        <f>IF(INDEX(Historical!$F$7:$F$1250,MATCH(B251,Historical!$B$7:$B$1281,0))=0,"n/a",((INDEX(Historical!$C$7:$C$1259,MATCH(B251,Historical!$B$7:$B$1281,0))/INDEX(Historical!$F$7:$F$1250,MATCH(B251,Historical!$B$7:$B$1281,0)))^(1/3)-1)*100)</f>
        <v>13.637496850811459</v>
      </c>
      <c r="U251" s="673">
        <f>IF(INDEX(Historical!$H$7:$H$1250,MATCH(B251,Historical!$B$7:$B$1281,0))=0,"n/a",((INDEX(Historical!$C$7:$C$1259,MATCH(B251,Historical!$B$7:$B$1281,0))/INDEX(Historical!$H$7:$H$1250,MATCH(B251,Historical!$B$7:$B$1281,0)))^(1/5)-1)*100)</f>
        <v>10.141769645520849</v>
      </c>
      <c r="V251" s="673">
        <f>IF(INDEX(Historical!$O$7:$O$1250,MATCH(B251,Historical!$B$7:$B$1281,0))=0,"n/a",((INDEX(Historical!$C$7:$C$1259,MATCH(B251,Historical!$B$7:$B$1281,0))/INDEX(Historical!$O$7:$O$1250,MATCH(B251,Historical!$B$7:$B$1281,0)))^(1/10)-1)*100)</f>
        <v>9.1846146369497284</v>
      </c>
      <c r="W251" s="674">
        <f t="shared" si="55"/>
        <v>1.1042128653629608</v>
      </c>
      <c r="X251" s="675">
        <f t="shared" si="56"/>
        <v>1.3892835130850478</v>
      </c>
      <c r="Y251" s="634"/>
      <c r="Z251" s="624">
        <f t="shared" si="57"/>
        <v>32.710280373831772</v>
      </c>
      <c r="AA251" s="853">
        <f t="shared" si="58"/>
        <v>36.887850467289717</v>
      </c>
      <c r="AB251" s="854">
        <v>12</v>
      </c>
      <c r="AC251" s="833">
        <v>2.14</v>
      </c>
      <c r="AD251" s="833">
        <v>2.76</v>
      </c>
      <c r="AE251" s="833">
        <v>2.85</v>
      </c>
      <c r="AF251" s="833">
        <v>4.3</v>
      </c>
      <c r="AG251" s="833">
        <v>12.5</v>
      </c>
      <c r="AH251" s="833">
        <v>5.5</v>
      </c>
      <c r="AI251" s="833">
        <v>9.86</v>
      </c>
      <c r="AJ251" s="833">
        <v>7.3</v>
      </c>
      <c r="AK251" s="833">
        <v>13.4</v>
      </c>
      <c r="AL251" s="845">
        <v>3560</v>
      </c>
      <c r="AM251" s="839">
        <v>0.70000000000000007</v>
      </c>
      <c r="AN251" s="833">
        <v>0.11</v>
      </c>
      <c r="AO251" s="711">
        <f t="shared" si="59"/>
        <v>-25.859331391822074</v>
      </c>
      <c r="AP251" s="712">
        <f t="shared" si="60"/>
        <v>11.028519075467644</v>
      </c>
      <c r="AQ251" s="855">
        <f t="shared" si="61"/>
        <v>165.51229894873524</v>
      </c>
      <c r="AR251" s="624">
        <f>INDEX(Historical!$C$7:$C$1259,MATCH(B251,Historical!$B$7:$B$1281,0))*IF(AH251="n/a",1.03,IF(AH251&lt;0,1.01,IF(AH251&gt;10,1.1,(1+AH251/100))))</f>
        <v>0.6540999999999999</v>
      </c>
      <c r="AS251" s="853">
        <f t="shared" si="62"/>
        <v>0.71859425999999993</v>
      </c>
      <c r="AT251" s="853">
        <f t="shared" si="68"/>
        <v>0.79045368599999999</v>
      </c>
      <c r="AU251" s="853">
        <f t="shared" si="68"/>
        <v>0.8694990546000001</v>
      </c>
      <c r="AV251" s="853">
        <f t="shared" si="68"/>
        <v>0.95644896006000013</v>
      </c>
      <c r="AW251" s="624">
        <f t="shared" si="63"/>
        <v>3.9890959606600003</v>
      </c>
      <c r="AX251" s="719">
        <f t="shared" si="64"/>
        <v>5.0533265273118824</v>
      </c>
      <c r="AY251" s="900">
        <v>1.03</v>
      </c>
      <c r="AZ251" s="839">
        <v>90.81</v>
      </c>
      <c r="BA251" s="839">
        <v>-3.9</v>
      </c>
      <c r="BB251" s="839">
        <v>4.68</v>
      </c>
      <c r="BC251" s="839">
        <v>21.81</v>
      </c>
      <c r="BE251" s="597">
        <v>1993</v>
      </c>
      <c r="BF251" s="865">
        <f t="shared" si="65"/>
        <v>2</v>
      </c>
      <c r="BG251" s="849">
        <v>8.4</v>
      </c>
    </row>
    <row r="252" spans="1:59" ht="11.25" customHeight="1" x14ac:dyDescent="0.2">
      <c r="A252" s="838" t="s">
        <v>1168</v>
      </c>
      <c r="B252" s="842" t="s">
        <v>1169</v>
      </c>
      <c r="C252" s="898" t="s">
        <v>108</v>
      </c>
      <c r="D252" s="898" t="s">
        <v>118</v>
      </c>
      <c r="E252" s="705">
        <v>11</v>
      </c>
      <c r="F252" s="1153">
        <v>372</v>
      </c>
      <c r="G252" s="1124" t="s">
        <v>37</v>
      </c>
      <c r="H252" s="1124" t="s">
        <v>115</v>
      </c>
      <c r="I252" s="841">
        <v>55.92</v>
      </c>
      <c r="J252" s="624">
        <f t="shared" si="52"/>
        <v>3.7195994277539342</v>
      </c>
      <c r="K252" s="844">
        <v>0.52</v>
      </c>
      <c r="L252" s="854">
        <v>4</v>
      </c>
      <c r="M252" s="615">
        <f t="shared" si="53"/>
        <v>2.08</v>
      </c>
      <c r="N252" s="837" t="s">
        <v>151</v>
      </c>
      <c r="O252" s="706">
        <v>0.5</v>
      </c>
      <c r="P252" s="606">
        <v>44267</v>
      </c>
      <c r="Q252" s="606">
        <v>44286</v>
      </c>
      <c r="R252" s="615">
        <f t="shared" si="54"/>
        <v>4.0000000000000036</v>
      </c>
      <c r="S252" s="673">
        <f>IF(INDEX(Historical!$D$7:$D$1257,MATCH(B252,Historical!$B$7:$B$1281,0))=0,"n/a",(INDEX(Historical!$C$7:$C$1259,MATCH(B252,Historical!$B$7:$B$1281,0))/INDEX(Historical!$D$7:$D$1257,MATCH(B252,Historical!$B$7:$B$1281,0))-1)*100)</f>
        <v>4.1666666666666741</v>
      </c>
      <c r="T252" s="673">
        <f>IF(INDEX(Historical!$F$7:$F$1250,MATCH(B252,Historical!$B$7:$B$1281,0))=0,"n/a",((INDEX(Historical!$C$7:$C$1259,MATCH(B252,Historical!$B$7:$B$1281,0))/INDEX(Historical!$F$7:$F$1250,MATCH(B252,Historical!$B$7:$B$1281,0)))^(1/3)-1)*100)</f>
        <v>4.3532011211615984</v>
      </c>
      <c r="U252" s="673">
        <f>IF(INDEX(Historical!$H$7:$H$1250,MATCH(B252,Historical!$B$7:$B$1281,0))=0,"n/a",((INDEX(Historical!$C$7:$C$1259,MATCH(B252,Historical!$B$7:$B$1281,0))/INDEX(Historical!$H$7:$H$1250,MATCH(B252,Historical!$B$7:$B$1281,0)))^(1/5)-1)*100)</f>
        <v>4.5639552591273169</v>
      </c>
      <c r="V252" s="673">
        <f>IF(INDEX(Historical!$O$7:$O$1250,MATCH(B252,Historical!$B$7:$B$1281,0))=0,"n/a",((INDEX(Historical!$C$7:$C$1259,MATCH(B252,Historical!$B$7:$B$1281,0))/INDEX(Historical!$O$7:$O$1250,MATCH(B252,Historical!$B$7:$B$1281,0)))^(1/10)-1)*100)</f>
        <v>23.11444133449163</v>
      </c>
      <c r="W252" s="674">
        <f t="shared" si="55"/>
        <v>0.19745038147718202</v>
      </c>
      <c r="X252" s="675" t="str">
        <f t="shared" si="56"/>
        <v>n/a</v>
      </c>
      <c r="Y252" s="638"/>
      <c r="Z252" s="624">
        <f t="shared" si="57"/>
        <v>70.508474576271183</v>
      </c>
      <c r="AA252" s="853">
        <f t="shared" si="58"/>
        <v>18.955932203389828</v>
      </c>
      <c r="AB252" s="854">
        <v>12</v>
      </c>
      <c r="AC252" s="833">
        <v>2.95</v>
      </c>
      <c r="AD252" s="833">
        <v>1.34</v>
      </c>
      <c r="AE252" s="833">
        <v>1.85</v>
      </c>
      <c r="AF252" s="833">
        <v>0.81</v>
      </c>
      <c r="AG252" s="833">
        <v>4.7</v>
      </c>
      <c r="AH252" s="833">
        <v>-42.199999999999996</v>
      </c>
      <c r="AI252" s="833">
        <v>6.9599999999999991</v>
      </c>
      <c r="AJ252" s="833">
        <v>-8.3000000000000007</v>
      </c>
      <c r="AK252" s="833">
        <v>14.2</v>
      </c>
      <c r="AL252" s="845">
        <v>1360</v>
      </c>
      <c r="AM252" s="839">
        <v>0.1</v>
      </c>
      <c r="AN252" s="833">
        <v>0</v>
      </c>
      <c r="AO252" s="711">
        <f t="shared" si="59"/>
        <v>-10.672377516508577</v>
      </c>
      <c r="AP252" s="712">
        <f t="shared" si="60"/>
        <v>8.2835546868812511</v>
      </c>
      <c r="AQ252" s="855">
        <f t="shared" si="61"/>
        <v>-17.391673584194066</v>
      </c>
      <c r="AR252" s="624">
        <f>INDEX(Historical!$C$7:$C$1259,MATCH(B252,Historical!$B$7:$B$1281,0))*IF(AH252="n/a",1.03,IF(AH252&lt;0,1.01,IF(AH252&gt;10,1.1,(1+AH252/100))))</f>
        <v>2.02</v>
      </c>
      <c r="AS252" s="853">
        <f t="shared" si="62"/>
        <v>2.1605919999999998</v>
      </c>
      <c r="AT252" s="853">
        <f t="shared" si="68"/>
        <v>2.3766512</v>
      </c>
      <c r="AU252" s="853">
        <f t="shared" si="68"/>
        <v>2.6143163200000004</v>
      </c>
      <c r="AV252" s="853">
        <f t="shared" si="68"/>
        <v>2.8757479520000007</v>
      </c>
      <c r="AW252" s="624">
        <f t="shared" si="63"/>
        <v>12.047307472000002</v>
      </c>
      <c r="AX252" s="719">
        <f t="shared" si="64"/>
        <v>21.543825951359086</v>
      </c>
      <c r="AY252" s="900">
        <v>0.08</v>
      </c>
      <c r="AZ252" s="839">
        <v>81.089999999999989</v>
      </c>
      <c r="BA252" s="839">
        <v>-4.2</v>
      </c>
      <c r="BB252" s="839">
        <v>-1.58</v>
      </c>
      <c r="BC252" s="839">
        <v>15.9</v>
      </c>
      <c r="BE252" s="597">
        <v>2011</v>
      </c>
      <c r="BF252" s="865">
        <f t="shared" si="65"/>
        <v>0</v>
      </c>
      <c r="BG252" s="849">
        <v>0.70000000000000007</v>
      </c>
    </row>
    <row r="253" spans="1:59" ht="11.25" customHeight="1" x14ac:dyDescent="0.2">
      <c r="A253" s="831" t="s">
        <v>1191</v>
      </c>
      <c r="B253" s="842" t="s">
        <v>1192</v>
      </c>
      <c r="C253" s="898" t="s">
        <v>108</v>
      </c>
      <c r="D253" s="898" t="s">
        <v>4272</v>
      </c>
      <c r="E253" s="705">
        <v>10</v>
      </c>
      <c r="F253" s="1153">
        <v>416</v>
      </c>
      <c r="G253" s="1095" t="s">
        <v>106</v>
      </c>
      <c r="H253" s="1095" t="s">
        <v>106</v>
      </c>
      <c r="I253" s="841">
        <v>46.73</v>
      </c>
      <c r="J253" s="624">
        <f t="shared" si="52"/>
        <v>1.1127755189385835</v>
      </c>
      <c r="K253" s="844">
        <v>0.13</v>
      </c>
      <c r="L253" s="854">
        <v>4</v>
      </c>
      <c r="M253" s="615">
        <f t="shared" si="53"/>
        <v>0.52</v>
      </c>
      <c r="N253" s="837" t="s">
        <v>163</v>
      </c>
      <c r="O253" s="709">
        <v>0.12</v>
      </c>
      <c r="P253" s="606">
        <v>43997</v>
      </c>
      <c r="Q253" s="606">
        <v>44013</v>
      </c>
      <c r="R253" s="615">
        <f t="shared" si="54"/>
        <v>8.333333333333341</v>
      </c>
      <c r="S253" s="673">
        <f>IF(INDEX(Historical!$D$7:$D$1257,MATCH(B253,Historical!$B$7:$B$1281,0))=0,"n/a",(INDEX(Historical!$C$7:$C$1259,MATCH(B253,Historical!$B$7:$B$1281,0))/INDEX(Historical!$D$7:$D$1257,MATCH(B253,Historical!$B$7:$B$1281,0))-1)*100)</f>
        <v>11.111111111111116</v>
      </c>
      <c r="T253" s="673">
        <f>IF(INDEX(Historical!$F$7:$F$1250,MATCH(B253,Historical!$B$7:$B$1281,0))=0,"n/a",((INDEX(Historical!$C$7:$C$1259,MATCH(B253,Historical!$B$7:$B$1281,0))/INDEX(Historical!$F$7:$F$1250,MATCH(B253,Historical!$B$7:$B$1281,0)))^(1/3)-1)*100)</f>
        <v>10.557809853526301</v>
      </c>
      <c r="U253" s="673">
        <f>IF(INDEX(Historical!$H$7:$H$1250,MATCH(B253,Historical!$B$7:$B$1281,0))=0,"n/a",((INDEX(Historical!$C$7:$C$1259,MATCH(B253,Historical!$B$7:$B$1281,0))/INDEX(Historical!$H$7:$H$1250,MATCH(B253,Historical!$B$7:$B$1281,0)))^(1/5)-1)*100)</f>
        <v>10.756634324829006</v>
      </c>
      <c r="V253" s="673">
        <f>IF(INDEX(Historical!$O$7:$O$1250,MATCH(B253,Historical!$B$7:$B$1281,0))=0,"n/a",((INDEX(Historical!$C$7:$C$1259,MATCH(B253,Historical!$B$7:$B$1281,0))/INDEX(Historical!$O$7:$O$1250,MATCH(B253,Historical!$B$7:$B$1281,0)))^(1/10)-1)*100)</f>
        <v>8.2327152942166073</v>
      </c>
      <c r="W253" s="674">
        <f t="shared" si="55"/>
        <v>1.3065718830803519</v>
      </c>
      <c r="X253" s="675">
        <f t="shared" si="56"/>
        <v>0.52728599631514739</v>
      </c>
      <c r="Y253" s="903" t="s">
        <v>3938</v>
      </c>
      <c r="Z253" s="624">
        <f t="shared" si="57"/>
        <v>36.619718309859159</v>
      </c>
      <c r="AA253" s="853">
        <f t="shared" si="58"/>
        <v>32.908450704225352</v>
      </c>
      <c r="AB253" s="854">
        <v>12</v>
      </c>
      <c r="AC253" s="833">
        <v>1.42</v>
      </c>
      <c r="AD253" s="833">
        <v>3.35</v>
      </c>
      <c r="AE253" s="833">
        <v>17.89</v>
      </c>
      <c r="AF253" s="833">
        <v>4.01</v>
      </c>
      <c r="AG253" s="833">
        <v>12.6</v>
      </c>
      <c r="AH253" s="833">
        <v>17.299999999999997</v>
      </c>
      <c r="AI253" s="833">
        <v>-3.62</v>
      </c>
      <c r="AJ253" s="833">
        <v>20.399999999999999</v>
      </c>
      <c r="AK253" s="833">
        <v>10</v>
      </c>
      <c r="AL253" s="845">
        <v>6510</v>
      </c>
      <c r="AM253" s="839">
        <v>1.0999999999999999</v>
      </c>
      <c r="AN253" s="833">
        <v>0</v>
      </c>
      <c r="AO253" s="711">
        <f t="shared" si="59"/>
        <v>-21.03904086045776</v>
      </c>
      <c r="AP253" s="712">
        <f t="shared" si="60"/>
        <v>11.86940984376759</v>
      </c>
      <c r="AQ253" s="855">
        <f t="shared" si="61"/>
        <v>142.17797617449642</v>
      </c>
      <c r="AR253" s="624">
        <f>INDEX(Historical!$C$7:$C$1259,MATCH(B253,Historical!$B$7:$B$1281,0))*IF(AH253="n/a",1.03,IF(AH253&lt;0,1.01,IF(AH253&gt;10,1.1,(1+AH253/100))))</f>
        <v>0.55000000000000004</v>
      </c>
      <c r="AS253" s="853">
        <f t="shared" si="62"/>
        <v>0.5555000000000001</v>
      </c>
      <c r="AT253" s="853">
        <f t="shared" si="68"/>
        <v>0.6110500000000002</v>
      </c>
      <c r="AU253" s="853">
        <f t="shared" si="68"/>
        <v>0.67215500000000028</v>
      </c>
      <c r="AV253" s="853">
        <f t="shared" si="68"/>
        <v>0.73937050000000037</v>
      </c>
      <c r="AW253" s="624">
        <f t="shared" si="63"/>
        <v>3.1280755000000013</v>
      </c>
      <c r="AX253" s="719">
        <f t="shared" si="64"/>
        <v>6.6939343034453271</v>
      </c>
      <c r="AY253" s="900">
        <v>0.9</v>
      </c>
      <c r="AZ253" s="839">
        <v>99.36</v>
      </c>
      <c r="BA253" s="839">
        <v>-9.44</v>
      </c>
      <c r="BB253" s="839">
        <v>5.3</v>
      </c>
      <c r="BC253" s="839">
        <v>34.33</v>
      </c>
      <c r="BE253" s="597">
        <v>2011</v>
      </c>
      <c r="BF253" s="865">
        <f t="shared" si="65"/>
        <v>0</v>
      </c>
      <c r="BG253" s="849">
        <v>1.9</v>
      </c>
    </row>
    <row r="254" spans="1:59" ht="11.25" customHeight="1" x14ac:dyDescent="0.2">
      <c r="A254" s="848" t="s">
        <v>584</v>
      </c>
      <c r="B254" s="842" t="s">
        <v>585</v>
      </c>
      <c r="C254" s="898" t="s">
        <v>108</v>
      </c>
      <c r="D254" s="898" t="s">
        <v>4272</v>
      </c>
      <c r="E254" s="705">
        <v>31</v>
      </c>
      <c r="F254" s="1153">
        <v>91</v>
      </c>
      <c r="G254" s="1115" t="s">
        <v>106</v>
      </c>
      <c r="H254" s="1115" t="s">
        <v>106</v>
      </c>
      <c r="I254" s="841">
        <v>41.5</v>
      </c>
      <c r="J254" s="624">
        <f t="shared" si="52"/>
        <v>3.1807228915662651</v>
      </c>
      <c r="K254" s="844">
        <v>0.33</v>
      </c>
      <c r="L254" s="854">
        <v>4</v>
      </c>
      <c r="M254" s="615">
        <f t="shared" si="53"/>
        <v>1.32</v>
      </c>
      <c r="N254" s="837" t="s">
        <v>239</v>
      </c>
      <c r="O254" s="706">
        <v>0.32</v>
      </c>
      <c r="P254" s="606">
        <v>44195</v>
      </c>
      <c r="Q254" s="606">
        <v>44211</v>
      </c>
      <c r="R254" s="615">
        <f t="shared" si="54"/>
        <v>3.1250000000000027</v>
      </c>
      <c r="S254" s="673">
        <f>IF(INDEX(Historical!$D$7:$D$1257,MATCH(B254,Historical!$B$7:$B$1281,0))=0,"n/a",(INDEX(Historical!$C$7:$C$1259,MATCH(B254,Historical!$B$7:$B$1281,0))/INDEX(Historical!$D$7:$D$1257,MATCH(B254,Historical!$B$7:$B$1281,0))-1)*100)</f>
        <v>8.4745762711864394</v>
      </c>
      <c r="T254" s="673">
        <f>IF(INDEX(Historical!$F$7:$F$1250,MATCH(B254,Historical!$B$7:$B$1281,0))=0,"n/a",((INDEX(Historical!$C$7:$C$1259,MATCH(B254,Historical!$B$7:$B$1281,0))/INDEX(Historical!$F$7:$F$1250,MATCH(B254,Historical!$B$7:$B$1281,0)))^(1/3)-1)*100)</f>
        <v>24.082839226414187</v>
      </c>
      <c r="U254" s="673">
        <f>IF(INDEX(Historical!$H$7:$H$1250,MATCH(B254,Historical!$B$7:$B$1281,0))=0,"n/a",((INDEX(Historical!$C$7:$C$1259,MATCH(B254,Historical!$B$7:$B$1281,0))/INDEX(Historical!$H$7:$H$1250,MATCH(B254,Historical!$B$7:$B$1281,0)))^(1/5)-1)*100)</f>
        <v>16.952853017683633</v>
      </c>
      <c r="V254" s="673">
        <f>IF(INDEX(Historical!$O$7:$O$1250,MATCH(B254,Historical!$B$7:$B$1281,0))=0,"n/a",((INDEX(Historical!$C$7:$C$1259,MATCH(B254,Historical!$B$7:$B$1281,0))/INDEX(Historical!$O$7:$O$1250,MATCH(B254,Historical!$B$7:$B$1281,0)))^(1/10)-1)*100)</f>
        <v>15.613585876251502</v>
      </c>
      <c r="W254" s="674">
        <f t="shared" si="55"/>
        <v>1.0857757565780695</v>
      </c>
      <c r="X254" s="675" t="str">
        <f t="shared" si="56"/>
        <v>n/a</v>
      </c>
      <c r="Y254" s="647"/>
      <c r="Z254" s="624" t="str">
        <f t="shared" si="57"/>
        <v>n/a</v>
      </c>
      <c r="AA254" s="853" t="str">
        <f t="shared" si="58"/>
        <v>n/a</v>
      </c>
      <c r="AB254" s="854">
        <v>12</v>
      </c>
      <c r="AC254" s="833" t="s">
        <v>136</v>
      </c>
      <c r="AD254" s="833" t="s">
        <v>136</v>
      </c>
      <c r="AE254" s="833" t="s">
        <v>136</v>
      </c>
      <c r="AF254" s="833" t="s">
        <v>136</v>
      </c>
      <c r="AG254" s="833" t="s">
        <v>136</v>
      </c>
      <c r="AH254" s="833" t="s">
        <v>136</v>
      </c>
      <c r="AI254" s="833" t="s">
        <v>136</v>
      </c>
      <c r="AJ254" s="833" t="s">
        <v>136</v>
      </c>
      <c r="AK254" s="833" t="s">
        <v>136</v>
      </c>
      <c r="AL254" s="845" t="s">
        <v>136</v>
      </c>
      <c r="AM254" s="839" t="s">
        <v>136</v>
      </c>
      <c r="AN254" s="833" t="s">
        <v>136</v>
      </c>
      <c r="AO254" s="711" t="str">
        <f t="shared" si="59"/>
        <v>n/a</v>
      </c>
      <c r="AP254" s="712">
        <f t="shared" si="60"/>
        <v>20.133575909249899</v>
      </c>
      <c r="AQ254" s="855" t="str">
        <f t="shared" si="61"/>
        <v>n/a</v>
      </c>
      <c r="AR254" s="624">
        <f>INDEX(Historical!$C$7:$C$1259,MATCH(B254,Historical!$B$7:$B$1281,0))*IF(AH254="n/a",1.03,IF(AH254&lt;0,1.01,IF(AH254&gt;10,1.1,(1+AH254/100))))</f>
        <v>1.3184</v>
      </c>
      <c r="AS254" s="853">
        <f t="shared" si="62"/>
        <v>1.357952</v>
      </c>
      <c r="AT254" s="853">
        <f t="shared" si="68"/>
        <v>1.3986905600000001</v>
      </c>
      <c r="AU254" s="853">
        <f t="shared" si="68"/>
        <v>1.4406512768000002</v>
      </c>
      <c r="AV254" s="853">
        <f t="shared" si="68"/>
        <v>1.4838708151040001</v>
      </c>
      <c r="AW254" s="624">
        <f t="shared" si="63"/>
        <v>6.9995646519040005</v>
      </c>
      <c r="AX254" s="719">
        <f t="shared" si="64"/>
        <v>16.866420847961447</v>
      </c>
      <c r="AY254" s="900" t="s">
        <v>136</v>
      </c>
      <c r="AZ254" s="839" t="s">
        <v>136</v>
      </c>
      <c r="BA254" s="839" t="s">
        <v>136</v>
      </c>
      <c r="BB254" s="839" t="s">
        <v>136</v>
      </c>
      <c r="BC254" s="839" t="s">
        <v>136</v>
      </c>
      <c r="BD254" s="874" t="s">
        <v>4199</v>
      </c>
      <c r="BE254" s="597">
        <v>2008</v>
      </c>
      <c r="BF254" s="865">
        <f t="shared" si="65"/>
        <v>1</v>
      </c>
      <c r="BG254" s="849" t="s">
        <v>136</v>
      </c>
    </row>
    <row r="255" spans="1:59" ht="11.25" customHeight="1" x14ac:dyDescent="0.2">
      <c r="A255" s="848" t="s">
        <v>4661</v>
      </c>
      <c r="B255" s="842" t="s">
        <v>4651</v>
      </c>
      <c r="C255" s="898" t="s">
        <v>108</v>
      </c>
      <c r="D255" s="898" t="s">
        <v>4272</v>
      </c>
      <c r="E255" s="705">
        <v>5</v>
      </c>
      <c r="F255" s="1153">
        <v>741</v>
      </c>
      <c r="G255" s="1116" t="s">
        <v>106</v>
      </c>
      <c r="H255" s="1116" t="s">
        <v>106</v>
      </c>
      <c r="I255" s="841">
        <v>14.25</v>
      </c>
      <c r="J255" s="624">
        <f t="shared" si="52"/>
        <v>3.0877192982456143</v>
      </c>
      <c r="K255" s="844">
        <v>0.11</v>
      </c>
      <c r="L255" s="854">
        <v>4</v>
      </c>
      <c r="M255" s="615">
        <f t="shared" si="53"/>
        <v>0.44</v>
      </c>
      <c r="N255" s="837" t="s">
        <v>325</v>
      </c>
      <c r="O255" s="706">
        <v>0.1</v>
      </c>
      <c r="P255" s="606">
        <v>44266</v>
      </c>
      <c r="Q255" s="606">
        <v>44281</v>
      </c>
      <c r="R255" s="615">
        <f t="shared" si="54"/>
        <v>9.9999999999999947</v>
      </c>
      <c r="S255" s="673">
        <f>IF(INDEX(Historical!$D$7:$D$1257,MATCH(B255,Historical!$B$7:$B$1281,0))=0,"n/a",(INDEX(Historical!$C$7:$C$1259,MATCH(B255,Historical!$B$7:$B$1281,0))/INDEX(Historical!$D$7:$D$1257,MATCH(B255,Historical!$B$7:$B$1281,0))-1)*100)</f>
        <v>14.285714285714279</v>
      </c>
      <c r="T255" s="673">
        <f>IF(INDEX(Historical!$F$7:$F$1250,MATCH(B255,Historical!$B$7:$B$1281,0))=0,"n/a",((INDEX(Historical!$C$7:$C$1259,MATCH(B255,Historical!$B$7:$B$1281,0))/INDEX(Historical!$F$7:$F$1250,MATCH(B255,Historical!$B$7:$B$1281,0)))^(1/3)-1)*100)</f>
        <v>13.998396445113137</v>
      </c>
      <c r="U255" s="673">
        <f>IF(INDEX(Historical!$H$7:$H$1250,MATCH(B255,Historical!$B$7:$B$1281,0))=0,"n/a",((INDEX(Historical!$C$7:$C$1259,MATCH(B255,Historical!$B$7:$B$1281,0))/INDEX(Historical!$H$7:$H$1250,MATCH(B255,Historical!$B$7:$B$1281,0)))^(1/5)-1)*100)</f>
        <v>10.756634324829006</v>
      </c>
      <c r="V255" s="673">
        <f>IF(INDEX(Historical!$O$7:$O$1250,MATCH(B255,Historical!$B$7:$B$1281,0))=0,"n/a",((INDEX(Historical!$C$7:$C$1259,MATCH(B255,Historical!$B$7:$B$1281,0))/INDEX(Historical!$O$7:$O$1250,MATCH(B255,Historical!$B$7:$B$1281,0)))^(1/10)-1)*100)</f>
        <v>16.751940226096163</v>
      </c>
      <c r="W255" s="674">
        <f t="shared" si="55"/>
        <v>0.64211274512980454</v>
      </c>
      <c r="X255" s="675">
        <f t="shared" si="56"/>
        <v>1.9208275580051795</v>
      </c>
      <c r="Y255" s="646"/>
      <c r="Z255" s="624">
        <f t="shared" si="57"/>
        <v>50</v>
      </c>
      <c r="AA255" s="853">
        <f t="shared" si="58"/>
        <v>16.193181818181817</v>
      </c>
      <c r="AB255" s="854">
        <v>12</v>
      </c>
      <c r="AC255" s="833">
        <v>0.88</v>
      </c>
      <c r="AD255" s="833">
        <v>2.33</v>
      </c>
      <c r="AE255" s="833">
        <v>2.5099999999999998</v>
      </c>
      <c r="AF255" s="833">
        <v>0.87</v>
      </c>
      <c r="AG255" s="833">
        <v>5.5</v>
      </c>
      <c r="AH255" s="833">
        <v>-14.799999999999999</v>
      </c>
      <c r="AI255" s="833">
        <v>12.950000000000001</v>
      </c>
      <c r="AJ255" s="833">
        <v>5.6000000000000005</v>
      </c>
      <c r="AK255" s="833">
        <v>7.0000000000000009</v>
      </c>
      <c r="AL255" s="845">
        <v>140.6</v>
      </c>
      <c r="AM255" s="839">
        <v>3.1</v>
      </c>
      <c r="AN255" s="833">
        <v>0</v>
      </c>
      <c r="AO255" s="711">
        <f t="shared" si="59"/>
        <v>-2.3488281951071954</v>
      </c>
      <c r="AP255" s="712">
        <f t="shared" si="60"/>
        <v>13.844353623074621</v>
      </c>
      <c r="AQ255" s="855">
        <f t="shared" si="61"/>
        <v>-20.871221187461529</v>
      </c>
      <c r="AR255" s="624">
        <f>INDEX(Historical!$C$7:$C$1259,MATCH(B255,Historical!$B$7:$B$1281,0))*IF(AH255="n/a",1.03,IF(AH255&lt;0,1.01,IF(AH255&gt;10,1.1,(1+AH255/100))))</f>
        <v>0.40400000000000003</v>
      </c>
      <c r="AS255" s="853">
        <f t="shared" si="62"/>
        <v>0.44440000000000007</v>
      </c>
      <c r="AT255" s="853">
        <f t="shared" si="68"/>
        <v>0.4755080000000001</v>
      </c>
      <c r="AU255" s="853">
        <f t="shared" si="68"/>
        <v>0.50879356000000009</v>
      </c>
      <c r="AV255" s="853">
        <f t="shared" si="68"/>
        <v>0.54440910920000007</v>
      </c>
      <c r="AW255" s="624">
        <f t="shared" si="63"/>
        <v>2.3771106692000004</v>
      </c>
      <c r="AX255" s="719">
        <f t="shared" si="64"/>
        <v>16.681478380350882</v>
      </c>
      <c r="AY255" s="900">
        <v>0.57999999999999996</v>
      </c>
      <c r="AZ255" s="839">
        <v>80.38</v>
      </c>
      <c r="BA255" s="839">
        <v>-5.33</v>
      </c>
      <c r="BB255" s="839">
        <v>6.64</v>
      </c>
      <c r="BC255" s="839">
        <v>31.52</v>
      </c>
      <c r="BE255" s="597">
        <v>2017</v>
      </c>
      <c r="BF255" s="865">
        <f t="shared" si="65"/>
        <v>0</v>
      </c>
      <c r="BG255" s="849">
        <v>0.6</v>
      </c>
    </row>
    <row r="256" spans="1:59" ht="11.25" customHeight="1" x14ac:dyDescent="0.2">
      <c r="A256" s="838" t="s">
        <v>1193</v>
      </c>
      <c r="B256" s="842" t="s">
        <v>1194</v>
      </c>
      <c r="C256" s="898" t="s">
        <v>108</v>
      </c>
      <c r="D256" s="898" t="s">
        <v>4272</v>
      </c>
      <c r="E256" s="705">
        <v>9</v>
      </c>
      <c r="F256" s="1153">
        <v>486</v>
      </c>
      <c r="G256" s="1118" t="s">
        <v>106</v>
      </c>
      <c r="H256" s="1118" t="s">
        <v>106</v>
      </c>
      <c r="I256" s="841">
        <v>16.91</v>
      </c>
      <c r="J256" s="624">
        <f t="shared" si="52"/>
        <v>3.5481963335304552</v>
      </c>
      <c r="K256" s="844">
        <v>0.15</v>
      </c>
      <c r="L256" s="854">
        <v>4</v>
      </c>
      <c r="M256" s="615">
        <f t="shared" si="53"/>
        <v>0.6</v>
      </c>
      <c r="N256" s="837" t="s">
        <v>163</v>
      </c>
      <c r="O256" s="706">
        <v>0.14000000000000001</v>
      </c>
      <c r="P256" s="904">
        <v>43902</v>
      </c>
      <c r="Q256" s="904">
        <v>43921</v>
      </c>
      <c r="R256" s="615">
        <f t="shared" si="54"/>
        <v>7.1428571428571281</v>
      </c>
      <c r="S256" s="673">
        <f>IF(INDEX(Historical!$D$7:$D$1257,MATCH(B256,Historical!$B$7:$B$1281,0))=0,"n/a",(INDEX(Historical!$C$7:$C$1259,MATCH(B256,Historical!$B$7:$B$1281,0))/INDEX(Historical!$D$7:$D$1257,MATCH(B256,Historical!$B$7:$B$1281,0))-1)*100)</f>
        <v>9.259259259259256</v>
      </c>
      <c r="T256" s="673">
        <f>IF(INDEX(Historical!$F$7:$F$1250,MATCH(B256,Historical!$B$7:$B$1281,0))=0,"n/a",((INDEX(Historical!$C$7:$C$1259,MATCH(B256,Historical!$B$7:$B$1281,0))/INDEX(Historical!$F$7:$F$1250,MATCH(B256,Historical!$B$7:$B$1281,0)))^(1/3)-1)*100)</f>
        <v>20.168608298627831</v>
      </c>
      <c r="U256" s="673">
        <f>IF(INDEX(Historical!$H$7:$H$1250,MATCH(B256,Historical!$B$7:$B$1281,0))=0,"n/a",((INDEX(Historical!$C$7:$C$1259,MATCH(B256,Historical!$B$7:$B$1281,0))/INDEX(Historical!$H$7:$H$1250,MATCH(B256,Historical!$B$7:$B$1281,0)))^(1/5)-1)*100)</f>
        <v>20.732678332895937</v>
      </c>
      <c r="V256" s="673" t="str">
        <f>IF(INDEX(Historical!$O$7:$O$1250,MATCH(B256,Historical!$B$7:$B$1281,0))=0,"n/a",((INDEX(Historical!$C$7:$C$1259,MATCH(B256,Historical!$B$7:$B$1281,0))/INDEX(Historical!$O$7:$O$1250,MATCH(B256,Historical!$B$7:$B$1281,0)))^(1/10)-1)*100)</f>
        <v>n/a</v>
      </c>
      <c r="W256" s="674" t="str">
        <f t="shared" si="55"/>
        <v>n/a</v>
      </c>
      <c r="X256" s="675">
        <f t="shared" si="56"/>
        <v>0.5032203478858237</v>
      </c>
      <c r="Y256" s="637"/>
      <c r="Z256" s="624">
        <f t="shared" si="57"/>
        <v>37.974683544303794</v>
      </c>
      <c r="AA256" s="853">
        <f t="shared" si="58"/>
        <v>10.70253164556962</v>
      </c>
      <c r="AB256" s="854">
        <v>12</v>
      </c>
      <c r="AC256" s="833">
        <v>1.58</v>
      </c>
      <c r="AD256" s="833">
        <v>1.1499999999999999</v>
      </c>
      <c r="AE256" s="833">
        <v>4.88</v>
      </c>
      <c r="AF256" s="833">
        <v>1.26</v>
      </c>
      <c r="AG256" s="833">
        <v>13.600000000000001</v>
      </c>
      <c r="AH256" s="833">
        <v>37.5</v>
      </c>
      <c r="AI256" s="833">
        <v>0.66</v>
      </c>
      <c r="AJ256" s="833">
        <v>41.199999999999996</v>
      </c>
      <c r="AK256" s="833">
        <v>9.5</v>
      </c>
      <c r="AL256" s="845">
        <v>9260</v>
      </c>
      <c r="AM256" s="839">
        <v>1</v>
      </c>
      <c r="AN256" s="833">
        <v>0.22</v>
      </c>
      <c r="AO256" s="711">
        <f t="shared" si="59"/>
        <v>13.578343020856773</v>
      </c>
      <c r="AP256" s="712">
        <f t="shared" si="60"/>
        <v>24.280874666426392</v>
      </c>
      <c r="AQ256" s="855">
        <f t="shared" si="61"/>
        <v>-22.582833160086601</v>
      </c>
      <c r="AR256" s="624">
        <f>INDEX(Historical!$C$7:$C$1259,MATCH(B256,Historical!$B$7:$B$1281,0))*IF(AH256="n/a",1.03,IF(AH256&lt;0,1.01,IF(AH256&gt;10,1.1,(1+AH256/100))))</f>
        <v>0.64900000000000002</v>
      </c>
      <c r="AS256" s="853">
        <f t="shared" si="62"/>
        <v>0.65328339999999996</v>
      </c>
      <c r="AT256" s="853">
        <f t="shared" si="68"/>
        <v>0.71534532299999998</v>
      </c>
      <c r="AU256" s="853">
        <f t="shared" si="68"/>
        <v>0.78330312868499996</v>
      </c>
      <c r="AV256" s="853">
        <f t="shared" si="68"/>
        <v>0.85771692591007498</v>
      </c>
      <c r="AW256" s="624">
        <f t="shared" si="63"/>
        <v>3.6586487775950749</v>
      </c>
      <c r="AX256" s="719">
        <f t="shared" si="64"/>
        <v>21.636006963897543</v>
      </c>
      <c r="AY256" s="900">
        <v>1.54</v>
      </c>
      <c r="AZ256" s="839">
        <v>144.01</v>
      </c>
      <c r="BA256" s="839">
        <v>-8.2000000000000011</v>
      </c>
      <c r="BB256" s="839">
        <v>5.37</v>
      </c>
      <c r="BC256" s="839">
        <v>39.72</v>
      </c>
      <c r="BE256" s="597">
        <v>2012</v>
      </c>
      <c r="BF256" s="865">
        <f t="shared" si="65"/>
        <v>0</v>
      </c>
      <c r="BG256" s="849">
        <v>1.2</v>
      </c>
    </row>
    <row r="257" spans="1:59" ht="11.25" customHeight="1" x14ac:dyDescent="0.2">
      <c r="A257" s="831" t="s">
        <v>1197</v>
      </c>
      <c r="B257" s="842" t="s">
        <v>1198</v>
      </c>
      <c r="C257" s="898" t="s">
        <v>108</v>
      </c>
      <c r="D257" s="898" t="s">
        <v>4272</v>
      </c>
      <c r="E257" s="705">
        <v>12</v>
      </c>
      <c r="F257" s="1153">
        <v>292</v>
      </c>
      <c r="G257" s="1153" t="s">
        <v>106</v>
      </c>
      <c r="H257" s="1153" t="s">
        <v>106</v>
      </c>
      <c r="I257" s="841">
        <v>46.04</v>
      </c>
      <c r="J257" s="624">
        <f t="shared" si="52"/>
        <v>3.5621198957428324</v>
      </c>
      <c r="K257" s="844">
        <v>0.41</v>
      </c>
      <c r="L257" s="854">
        <v>4</v>
      </c>
      <c r="M257" s="615">
        <f t="shared" si="53"/>
        <v>1.64</v>
      </c>
      <c r="N257" s="837" t="s">
        <v>439</v>
      </c>
      <c r="O257" s="706">
        <v>0.38</v>
      </c>
      <c r="P257" s="606">
        <v>44235</v>
      </c>
      <c r="Q257" s="606">
        <v>44246</v>
      </c>
      <c r="R257" s="615">
        <f t="shared" si="54"/>
        <v>7.8947368421052557</v>
      </c>
      <c r="S257" s="673">
        <f>IF(INDEX(Historical!$D$7:$D$1257,MATCH(B257,Historical!$B$7:$B$1281,0))=0,"n/a",(INDEX(Historical!$C$7:$C$1259,MATCH(B257,Historical!$B$7:$B$1281,0))/INDEX(Historical!$D$7:$D$1257,MATCH(B257,Historical!$B$7:$B$1281,0))-1)*100)</f>
        <v>12.903225806451601</v>
      </c>
      <c r="T257" s="673">
        <f>IF(INDEX(Historical!$F$7:$F$1250,MATCH(B257,Historical!$B$7:$B$1281,0))=0,"n/a",((INDEX(Historical!$C$7:$C$1259,MATCH(B257,Historical!$B$7:$B$1281,0))/INDEX(Historical!$F$7:$F$1250,MATCH(B257,Historical!$B$7:$B$1281,0)))^(1/3)-1)*100)</f>
        <v>13.401535265889454</v>
      </c>
      <c r="U257" s="673">
        <f>IF(INDEX(Historical!$H$7:$H$1250,MATCH(B257,Historical!$B$7:$B$1281,0))=0,"n/a",((INDEX(Historical!$C$7:$C$1259,MATCH(B257,Historical!$B$7:$B$1281,0))/INDEX(Historical!$H$7:$H$1250,MATCH(B257,Historical!$B$7:$B$1281,0)))^(1/5)-1)*100)</f>
        <v>11.842691472014465</v>
      </c>
      <c r="V257" s="673">
        <f>IF(INDEX(Historical!$O$7:$O$1250,MATCH(B257,Historical!$B$7:$B$1281,0))=0,"n/a",((INDEX(Historical!$C$7:$C$1259,MATCH(B257,Historical!$B$7:$B$1281,0))/INDEX(Historical!$O$7:$O$1250,MATCH(B257,Historical!$B$7:$B$1281,0)))^(1/10)-1)*100)</f>
        <v>15.288350589162981</v>
      </c>
      <c r="W257" s="674">
        <f t="shared" si="55"/>
        <v>0.77462191901911626</v>
      </c>
      <c r="X257" s="675">
        <f t="shared" si="56"/>
        <v>2.0072358427143162</v>
      </c>
      <c r="Y257" s="637"/>
      <c r="Z257" s="624">
        <f t="shared" si="57"/>
        <v>64.566929133858267</v>
      </c>
      <c r="AA257" s="853">
        <f t="shared" si="58"/>
        <v>18.125984251968504</v>
      </c>
      <c r="AB257" s="854">
        <v>12</v>
      </c>
      <c r="AC257" s="833">
        <v>2.54</v>
      </c>
      <c r="AD257" s="833">
        <v>2.2799999999999998</v>
      </c>
      <c r="AE257" s="833">
        <v>5.4</v>
      </c>
      <c r="AF257" s="833">
        <v>1.47</v>
      </c>
      <c r="AG257" s="833">
        <v>8.2000000000000011</v>
      </c>
      <c r="AH257" s="833">
        <v>-10.7</v>
      </c>
      <c r="AI257" s="833">
        <v>1.8900000000000001</v>
      </c>
      <c r="AJ257" s="833">
        <v>5.8999999999999995</v>
      </c>
      <c r="AK257" s="833">
        <v>8</v>
      </c>
      <c r="AL257" s="845">
        <v>2830</v>
      </c>
      <c r="AM257" s="839">
        <v>0.4</v>
      </c>
      <c r="AN257" s="833">
        <v>0.1</v>
      </c>
      <c r="AO257" s="711">
        <f t="shared" si="59"/>
        <v>-2.7211728842112066</v>
      </c>
      <c r="AP257" s="712">
        <f t="shared" si="60"/>
        <v>15.404811367757297</v>
      </c>
      <c r="AQ257" s="855">
        <f t="shared" si="61"/>
        <v>8.8223768867694332</v>
      </c>
      <c r="AR257" s="624">
        <f>INDEX(Historical!$C$7:$C$1259,MATCH(B257,Historical!$B$7:$B$1281,0))*IF(AH257="n/a",1.03,IF(AH257&lt;0,1.01,IF(AH257&gt;10,1.1,(1+AH257/100))))</f>
        <v>1.4139999999999999</v>
      </c>
      <c r="AS257" s="853">
        <f t="shared" si="62"/>
        <v>1.4407245999999998</v>
      </c>
      <c r="AT257" s="853">
        <f t="shared" si="68"/>
        <v>1.5559825679999999</v>
      </c>
      <c r="AU257" s="853">
        <f t="shared" si="68"/>
        <v>1.6804611734399999</v>
      </c>
      <c r="AV257" s="853">
        <f t="shared" si="68"/>
        <v>1.8148980673152</v>
      </c>
      <c r="AW257" s="624">
        <f t="shared" si="63"/>
        <v>7.9060664087551995</v>
      </c>
      <c r="AX257" s="719">
        <f t="shared" si="64"/>
        <v>17.172168568104258</v>
      </c>
      <c r="AY257" s="900">
        <v>1.17</v>
      </c>
      <c r="AZ257" s="839">
        <v>79.210000000000008</v>
      </c>
      <c r="BA257" s="839">
        <v>-10.15</v>
      </c>
      <c r="BB257" s="839">
        <v>2.5499999999999998</v>
      </c>
      <c r="BC257" s="839">
        <v>23.59</v>
      </c>
      <c r="BE257" s="597">
        <v>2010</v>
      </c>
      <c r="BF257" s="865">
        <f t="shared" si="65"/>
        <v>0</v>
      </c>
      <c r="BG257" s="849">
        <v>1</v>
      </c>
    </row>
    <row r="258" spans="1:59" s="744" customFormat="1" ht="11.25" customHeight="1" x14ac:dyDescent="0.2">
      <c r="A258" s="1180" t="s">
        <v>2257</v>
      </c>
      <c r="B258" s="1182" t="s">
        <v>2258</v>
      </c>
      <c r="C258" s="898" t="s">
        <v>108</v>
      </c>
      <c r="D258" s="898" t="s">
        <v>4272</v>
      </c>
      <c r="E258" s="727">
        <v>11</v>
      </c>
      <c r="F258" s="1153">
        <v>374</v>
      </c>
      <c r="G258" s="1152" t="s">
        <v>106</v>
      </c>
      <c r="H258" s="1152" t="s">
        <v>106</v>
      </c>
      <c r="I258" s="1183">
        <v>30.29</v>
      </c>
      <c r="J258" s="729">
        <f t="shared" si="52"/>
        <v>3.565533179267085</v>
      </c>
      <c r="K258" s="619">
        <v>0.27</v>
      </c>
      <c r="L258" s="1152">
        <v>4</v>
      </c>
      <c r="M258" s="732">
        <f t="shared" si="53"/>
        <v>1.08</v>
      </c>
      <c r="N258" s="1152" t="s">
        <v>4105</v>
      </c>
      <c r="O258" s="1187">
        <v>0.26</v>
      </c>
      <c r="P258" s="1122">
        <v>44273</v>
      </c>
      <c r="Q258" s="1122">
        <v>44288</v>
      </c>
      <c r="R258" s="732">
        <f t="shared" si="54"/>
        <v>3.8461538461538494</v>
      </c>
      <c r="S258" s="673">
        <f>IF(INDEX(Historical!$D$7:$D$1257,MATCH(B258,Historical!$B$7:$B$1281,0))=0,"n/a",(INDEX(Historical!$C$7:$C$1259,MATCH(B258,Historical!$B$7:$B$1281,0))/INDEX(Historical!$D$7:$D$1257,MATCH(B258,Historical!$B$7:$B$1281,0))-1)*100)</f>
        <v>4.0404040404040442</v>
      </c>
      <c r="T258" s="673">
        <f>IF(INDEX(Historical!$F$7:$F$1250,MATCH(B258,Historical!$B$7:$B$1281,0))=0,"n/a",((INDEX(Historical!$C$7:$C$1259,MATCH(B258,Historical!$B$7:$B$1281,0))/INDEX(Historical!$F$7:$F$1250,MATCH(B258,Historical!$B$7:$B$1281,0)))^(1/3)-1)*100)</f>
        <v>6.6120022191516803</v>
      </c>
      <c r="U258" s="673">
        <f>IF(INDEX(Historical!$H$7:$H$1250,MATCH(B258,Historical!$B$7:$B$1281,0))=0,"n/a",((INDEX(Historical!$C$7:$C$1259,MATCH(B258,Historical!$B$7:$B$1281,0))/INDEX(Historical!$H$7:$H$1250,MATCH(B258,Historical!$B$7:$B$1281,0)))^(1/5)-1)*100)</f>
        <v>5.1839431183418716</v>
      </c>
      <c r="V258" s="673">
        <f>IF(INDEX(Historical!$O$7:$O$1250,MATCH(B258,Historical!$B$7:$B$1281,0))=0,"n/a",((INDEX(Historical!$C$7:$C$1259,MATCH(B258,Historical!$B$7:$B$1281,0))/INDEX(Historical!$O$7:$O$1250,MATCH(B258,Historical!$B$7:$B$1281,0)))^(1/10)-1)*100)</f>
        <v>9.9202540172378839</v>
      </c>
      <c r="W258" s="674">
        <f t="shared" si="55"/>
        <v>0.52256153011142825</v>
      </c>
      <c r="X258" s="675">
        <f t="shared" si="56"/>
        <v>1.3641955574583873</v>
      </c>
      <c r="Y258" s="1189"/>
      <c r="Z258" s="729">
        <f t="shared" si="57"/>
        <v>47.161572052401752</v>
      </c>
      <c r="AA258" s="736">
        <f t="shared" si="58"/>
        <v>13.22707423580786</v>
      </c>
      <c r="AB258" s="731">
        <v>12</v>
      </c>
      <c r="AC258" s="793">
        <v>2.29</v>
      </c>
      <c r="AD258" s="793">
        <v>1.63</v>
      </c>
      <c r="AE258" s="737">
        <v>2.87</v>
      </c>
      <c r="AF258" s="737">
        <v>1.06</v>
      </c>
      <c r="AG258" s="737">
        <v>8.5</v>
      </c>
      <c r="AH258" s="737">
        <v>-22.400000000000002</v>
      </c>
      <c r="AI258" s="737">
        <v>2.1800000000000002</v>
      </c>
      <c r="AJ258" s="1190">
        <v>3.8</v>
      </c>
      <c r="AK258" s="1190">
        <v>8</v>
      </c>
      <c r="AL258" s="793">
        <v>462.87</v>
      </c>
      <c r="AM258" s="793">
        <v>1</v>
      </c>
      <c r="AN258" s="793">
        <v>0.16</v>
      </c>
      <c r="AO258" s="740">
        <f t="shared" si="59"/>
        <v>-4.4775979381989028</v>
      </c>
      <c r="AP258" s="741">
        <f t="shared" si="60"/>
        <v>8.7494762976089575</v>
      </c>
      <c r="AQ258" s="742">
        <f t="shared" si="61"/>
        <v>-21.060645809706593</v>
      </c>
      <c r="AR258" s="624">
        <f>INDEX(Historical!$C$7:$C$1259,MATCH(B258,Historical!$B$7:$B$1281,0))*IF(AH258="n/a",1.03,IF(AH258&lt;0,1.01,IF(AH258&gt;10,1.1,(1+AH258/100))))</f>
        <v>1.0403</v>
      </c>
      <c r="AS258" s="736">
        <f t="shared" si="62"/>
        <v>1.06297854</v>
      </c>
      <c r="AT258" s="736">
        <f t="shared" si="68"/>
        <v>1.1480168232000001</v>
      </c>
      <c r="AU258" s="736">
        <f t="shared" si="68"/>
        <v>1.2398581690560002</v>
      </c>
      <c r="AV258" s="736">
        <f t="shared" si="68"/>
        <v>1.3390468225804804</v>
      </c>
      <c r="AW258" s="729">
        <f t="shared" si="63"/>
        <v>5.8302003548364798</v>
      </c>
      <c r="AX258" s="743">
        <f t="shared" si="64"/>
        <v>19.247937784207593</v>
      </c>
      <c r="AY258" s="1191">
        <v>1.2</v>
      </c>
      <c r="AZ258" s="737">
        <v>129.29999999999998</v>
      </c>
      <c r="BA258" s="737">
        <v>-6.6000000000000005</v>
      </c>
      <c r="BB258" s="737">
        <v>10.37</v>
      </c>
      <c r="BC258" s="737">
        <v>47.03</v>
      </c>
      <c r="BD258" s="875"/>
      <c r="BE258" s="597">
        <v>2011</v>
      </c>
      <c r="BF258" s="865">
        <f t="shared" si="65"/>
        <v>0</v>
      </c>
      <c r="BG258" s="793">
        <v>0.8</v>
      </c>
    </row>
    <row r="259" spans="1:59" ht="11.25" customHeight="1" x14ac:dyDescent="0.2">
      <c r="A259" s="676" t="s">
        <v>2254</v>
      </c>
      <c r="B259" s="754" t="s">
        <v>2255</v>
      </c>
      <c r="C259" s="898" t="s">
        <v>108</v>
      </c>
      <c r="D259" s="898" t="s">
        <v>4272</v>
      </c>
      <c r="E259" s="705">
        <v>10</v>
      </c>
      <c r="F259" s="1153">
        <v>412</v>
      </c>
      <c r="G259" s="1153" t="s">
        <v>106</v>
      </c>
      <c r="H259" s="1153" t="s">
        <v>106</v>
      </c>
      <c r="I259" s="850">
        <v>37.450000000000003</v>
      </c>
      <c r="J259" s="624">
        <f t="shared" si="52"/>
        <v>2.883845126835781</v>
      </c>
      <c r="K259" s="831">
        <v>0.27</v>
      </c>
      <c r="L259" s="1153">
        <v>4</v>
      </c>
      <c r="M259" s="615">
        <f t="shared" si="53"/>
        <v>1.08</v>
      </c>
      <c r="N259" s="1153" t="s">
        <v>488</v>
      </c>
      <c r="O259" s="578">
        <v>0.24</v>
      </c>
      <c r="P259" s="904">
        <v>43920</v>
      </c>
      <c r="Q259" s="904">
        <v>43935</v>
      </c>
      <c r="R259" s="615">
        <f t="shared" si="54"/>
        <v>12.500000000000011</v>
      </c>
      <c r="S259" s="673">
        <f>IF(INDEX(Historical!$D$7:$D$1257,MATCH(B259,Historical!$B$7:$B$1281,0))=0,"n/a",(INDEX(Historical!$C$7:$C$1259,MATCH(B259,Historical!$B$7:$B$1281,0))/INDEX(Historical!$D$7:$D$1257,MATCH(B259,Historical!$B$7:$B$1281,0))-1)*100)</f>
        <v>14.130434782608692</v>
      </c>
      <c r="T259" s="673">
        <f>IF(INDEX(Historical!$F$7:$F$1250,MATCH(B259,Historical!$B$7:$B$1281,0))=0,"n/a",((INDEX(Historical!$C$7:$C$1259,MATCH(B259,Historical!$B$7:$B$1281,0))/INDEX(Historical!$F$7:$F$1250,MATCH(B259,Historical!$B$7:$B$1281,0)))^(1/3)-1)*100)</f>
        <v>20.507113208761506</v>
      </c>
      <c r="U259" s="673">
        <f>IF(INDEX(Historical!$H$7:$H$1250,MATCH(B259,Historical!$B$7:$B$1281,0))=0,"n/a",((INDEX(Historical!$C$7:$C$1259,MATCH(B259,Historical!$B$7:$B$1281,0))/INDEX(Historical!$H$7:$H$1250,MATCH(B259,Historical!$B$7:$B$1281,0)))^(1/5)-1)*100)</f>
        <v>15.089894269502381</v>
      </c>
      <c r="V259" s="673">
        <f>IF(INDEX(Historical!$O$7:$O$1250,MATCH(B259,Historical!$B$7:$B$1281,0))=0,"n/a",((INDEX(Historical!$C$7:$C$1259,MATCH(B259,Historical!$B$7:$B$1281,0))/INDEX(Historical!$O$7:$O$1250,MATCH(B259,Historical!$B$7:$B$1281,0)))^(1/10)-1)*100)</f>
        <v>38.647783396607529</v>
      </c>
      <c r="W259" s="674">
        <f t="shared" si="55"/>
        <v>0.39044656493357804</v>
      </c>
      <c r="X259" s="675" t="str">
        <f t="shared" si="56"/>
        <v>n/a</v>
      </c>
      <c r="Y259" s="625"/>
      <c r="Z259" s="624">
        <f t="shared" si="57"/>
        <v>59.016393442622949</v>
      </c>
      <c r="AA259" s="853">
        <f t="shared" si="58"/>
        <v>20.464480874316941</v>
      </c>
      <c r="AB259" s="854">
        <v>12</v>
      </c>
      <c r="AC259" s="849">
        <v>1.83</v>
      </c>
      <c r="AD259" s="849" t="s">
        <v>136</v>
      </c>
      <c r="AE259" s="833">
        <v>4.7699999999999996</v>
      </c>
      <c r="AF259" s="833">
        <v>1.3</v>
      </c>
      <c r="AG259" s="833">
        <v>6.4</v>
      </c>
      <c r="AH259" s="833">
        <v>-45.1</v>
      </c>
      <c r="AI259" s="833">
        <v>6.84</v>
      </c>
      <c r="AJ259" s="653">
        <v>-1.7999999999999998</v>
      </c>
      <c r="AK259" s="653">
        <v>-2.98</v>
      </c>
      <c r="AL259" s="849">
        <v>26600</v>
      </c>
      <c r="AM259" s="849">
        <v>0.2</v>
      </c>
      <c r="AN259" s="849">
        <v>0.71</v>
      </c>
      <c r="AO259" s="711">
        <f t="shared" si="59"/>
        <v>-2.49074147797878</v>
      </c>
      <c r="AP259" s="712">
        <f t="shared" si="60"/>
        <v>17.973739396338161</v>
      </c>
      <c r="AQ259" s="855">
        <f t="shared" si="61"/>
        <v>8.7378603934189734</v>
      </c>
      <c r="AR259" s="624">
        <f>INDEX(Historical!$C$7:$C$1259,MATCH(B259,Historical!$B$7:$B$1281,0))*IF(AH259="n/a",1.03,IF(AH259&lt;0,1.01,IF(AH259&gt;10,1.1,(1+AH259/100))))</f>
        <v>1.0605</v>
      </c>
      <c r="AS259" s="853">
        <f t="shared" si="62"/>
        <v>1.1330382000000001</v>
      </c>
      <c r="AT259" s="853">
        <f t="shared" si="68"/>
        <v>1.144368582</v>
      </c>
      <c r="AU259" s="853">
        <f t="shared" si="68"/>
        <v>1.15581226782</v>
      </c>
      <c r="AV259" s="853">
        <f t="shared" si="68"/>
        <v>1.1673703904982</v>
      </c>
      <c r="AW259" s="624">
        <f t="shared" si="63"/>
        <v>5.6610894403182002</v>
      </c>
      <c r="AX259" s="719">
        <f t="shared" si="64"/>
        <v>15.116393699114017</v>
      </c>
      <c r="AY259" s="701">
        <v>1.59</v>
      </c>
      <c r="AZ259" s="833">
        <v>184.79000000000002</v>
      </c>
      <c r="BA259" s="833">
        <v>-7.4399999999999995</v>
      </c>
      <c r="BB259" s="833">
        <v>8.61</v>
      </c>
      <c r="BC259" s="833">
        <v>44.56</v>
      </c>
      <c r="BE259" s="597">
        <v>2011</v>
      </c>
      <c r="BF259" s="865">
        <f t="shared" si="65"/>
        <v>0</v>
      </c>
      <c r="BG259" s="849">
        <v>0.70000000000000007</v>
      </c>
    </row>
    <row r="260" spans="1:59" ht="11.25" customHeight="1" x14ac:dyDescent="0.2">
      <c r="A260" s="838" t="s">
        <v>1082</v>
      </c>
      <c r="B260" s="842" t="s">
        <v>1083</v>
      </c>
      <c r="C260" s="898" t="s">
        <v>112</v>
      </c>
      <c r="D260" s="898" t="s">
        <v>4298</v>
      </c>
      <c r="E260" s="705">
        <v>9</v>
      </c>
      <c r="F260" s="1153">
        <v>530</v>
      </c>
      <c r="G260" s="1115" t="s">
        <v>106</v>
      </c>
      <c r="H260" s="1115" t="s">
        <v>106</v>
      </c>
      <c r="I260" s="841">
        <v>74.77</v>
      </c>
      <c r="J260" s="624">
        <f t="shared" si="52"/>
        <v>0.61522000802460886</v>
      </c>
      <c r="K260" s="844">
        <v>0.115</v>
      </c>
      <c r="L260" s="854">
        <v>4</v>
      </c>
      <c r="M260" s="615">
        <f t="shared" si="53"/>
        <v>0.46</v>
      </c>
      <c r="N260" s="837" t="s">
        <v>985</v>
      </c>
      <c r="O260" s="706">
        <v>0.11</v>
      </c>
      <c r="P260" s="606">
        <v>44266</v>
      </c>
      <c r="Q260" s="606">
        <v>44278</v>
      </c>
      <c r="R260" s="615">
        <f t="shared" si="54"/>
        <v>4.5454545454545494</v>
      </c>
      <c r="S260" s="673">
        <f>IF(INDEX(Historical!$D$7:$D$1257,MATCH(B260,Historical!$B$7:$B$1281,0))=0,"n/a",(INDEX(Historical!$C$7:$C$1259,MATCH(B260,Historical!$B$7:$B$1281,0))/INDEX(Historical!$D$7:$D$1257,MATCH(B260,Historical!$B$7:$B$1281,0))-1)*100)</f>
        <v>7.5949367088607556</v>
      </c>
      <c r="T260" s="673">
        <f>IF(INDEX(Historical!$F$7:$F$1250,MATCH(B260,Historical!$B$7:$B$1281,0))=0,"n/a",((INDEX(Historical!$C$7:$C$1259,MATCH(B260,Historical!$B$7:$B$1281,0))/INDEX(Historical!$F$7:$F$1250,MATCH(B260,Historical!$B$7:$B$1281,0)))^(1/3)-1)*100)</f>
        <v>12.942042644339313</v>
      </c>
      <c r="U260" s="673">
        <f>IF(INDEX(Historical!$H$7:$H$1250,MATCH(B260,Historical!$B$7:$B$1281,0))=0,"n/a",((INDEX(Historical!$C$7:$C$1259,MATCH(B260,Historical!$B$7:$B$1281,0))/INDEX(Historical!$H$7:$H$1250,MATCH(B260,Historical!$B$7:$B$1281,0)))^(1/5)-1)*100)</f>
        <v>11.196158593857874</v>
      </c>
      <c r="V260" s="673">
        <f>IF(INDEX(Historical!$O$7:$O$1250,MATCH(B260,Historical!$B$7:$B$1281,0))=0,"n/a",((INDEX(Historical!$C$7:$C$1259,MATCH(B260,Historical!$B$7:$B$1281,0))/INDEX(Historical!$O$7:$O$1250,MATCH(B260,Historical!$B$7:$B$1281,0)))^(1/10)-1)*100)</f>
        <v>7.8290784167006633</v>
      </c>
      <c r="W260" s="674">
        <f t="shared" si="55"/>
        <v>1.4300736303745145</v>
      </c>
      <c r="X260" s="675">
        <f t="shared" si="56"/>
        <v>0.43564819431353596</v>
      </c>
      <c r="Y260" s="843"/>
      <c r="Z260" s="624">
        <f t="shared" si="57"/>
        <v>11.246943765281173</v>
      </c>
      <c r="AA260" s="853">
        <f t="shared" si="58"/>
        <v>18.281173594132028</v>
      </c>
      <c r="AB260" s="854">
        <v>12</v>
      </c>
      <c r="AC260" s="833">
        <v>4.09</v>
      </c>
      <c r="AD260" s="833">
        <v>1.84</v>
      </c>
      <c r="AE260" s="833">
        <v>0.92</v>
      </c>
      <c r="AF260" s="833">
        <v>3.92</v>
      </c>
      <c r="AG260" s="833">
        <v>23.200000000000003</v>
      </c>
      <c r="AH260" s="833">
        <v>32.700000000000003</v>
      </c>
      <c r="AI260" s="833">
        <v>8.61</v>
      </c>
      <c r="AJ260" s="833">
        <v>25.7</v>
      </c>
      <c r="AK260" s="833">
        <v>10</v>
      </c>
      <c r="AL260" s="845">
        <v>2630</v>
      </c>
      <c r="AM260" s="839">
        <v>1.9</v>
      </c>
      <c r="AN260" s="833">
        <v>0</v>
      </c>
      <c r="AO260" s="711">
        <f t="shared" si="59"/>
        <v>-6.469794992249545</v>
      </c>
      <c r="AP260" s="712">
        <f t="shared" si="60"/>
        <v>11.811378601882483</v>
      </c>
      <c r="AQ260" s="855">
        <f t="shared" si="61"/>
        <v>78.46531002970552</v>
      </c>
      <c r="AR260" s="624">
        <f>INDEX(Historical!$C$7:$C$1259,MATCH(B260,Historical!$B$7:$B$1281,0))*IF(AH260="n/a",1.03,IF(AH260&lt;0,1.01,IF(AH260&gt;10,1.1,(1+AH260/100))))</f>
        <v>0.46750000000000003</v>
      </c>
      <c r="AS260" s="853">
        <f t="shared" si="62"/>
        <v>0.50775175000000006</v>
      </c>
      <c r="AT260" s="853">
        <f t="shared" si="68"/>
        <v>0.55852692500000012</v>
      </c>
      <c r="AU260" s="853">
        <f t="shared" si="68"/>
        <v>0.61437961750000014</v>
      </c>
      <c r="AV260" s="853">
        <f t="shared" si="68"/>
        <v>0.67581757925000019</v>
      </c>
      <c r="AW260" s="624">
        <f t="shared" si="63"/>
        <v>2.8239758717500005</v>
      </c>
      <c r="AX260" s="719">
        <f t="shared" si="64"/>
        <v>3.7768836053898629</v>
      </c>
      <c r="AY260" s="900">
        <v>1.06</v>
      </c>
      <c r="AZ260" s="839">
        <v>171.5</v>
      </c>
      <c r="BA260" s="839">
        <v>-1.5699999999999998</v>
      </c>
      <c r="BB260" s="839">
        <v>14.46</v>
      </c>
      <c r="BC260" s="839">
        <v>39.550000000000004</v>
      </c>
      <c r="BE260" s="597">
        <v>2013</v>
      </c>
      <c r="BF260" s="865">
        <f t="shared" si="65"/>
        <v>0</v>
      </c>
      <c r="BG260" s="849">
        <v>8.9</v>
      </c>
    </row>
    <row r="261" spans="1:59" ht="11.25" customHeight="1" x14ac:dyDescent="0.2">
      <c r="A261" s="831" t="s">
        <v>586</v>
      </c>
      <c r="B261" s="842" t="s">
        <v>587</v>
      </c>
      <c r="C261" s="898" t="s">
        <v>108</v>
      </c>
      <c r="D261" s="898" t="s">
        <v>4272</v>
      </c>
      <c r="E261" s="705">
        <v>25</v>
      </c>
      <c r="F261" s="1153">
        <v>138</v>
      </c>
      <c r="G261" s="1124" t="s">
        <v>37</v>
      </c>
      <c r="H261" s="1124" t="s">
        <v>37</v>
      </c>
      <c r="I261" s="833">
        <v>21.25</v>
      </c>
      <c r="J261" s="624">
        <f t="shared" si="52"/>
        <v>3.5764705882352943</v>
      </c>
      <c r="K261" s="851">
        <v>0.19</v>
      </c>
      <c r="L261" s="854">
        <v>4</v>
      </c>
      <c r="M261" s="615">
        <f t="shared" si="53"/>
        <v>0.76</v>
      </c>
      <c r="N261" s="837" t="s">
        <v>455</v>
      </c>
      <c r="O261" s="707">
        <v>0.18</v>
      </c>
      <c r="P261" s="606">
        <v>44113</v>
      </c>
      <c r="Q261" s="606">
        <v>44126</v>
      </c>
      <c r="R261" s="615">
        <f t="shared" si="54"/>
        <v>5.5555555555555607</v>
      </c>
      <c r="S261" s="673">
        <f>IF(INDEX(Historical!$D$7:$D$1257,MATCH(B261,Historical!$B$7:$B$1281,0))=0,"n/a",(INDEX(Historical!$C$7:$C$1259,MATCH(B261,Historical!$B$7:$B$1281,0))/INDEX(Historical!$D$7:$D$1257,MATCH(B261,Historical!$B$7:$B$1281,0))-1)*100)</f>
        <v>5.7971014492753659</v>
      </c>
      <c r="T261" s="673">
        <f>IF(INDEX(Historical!$F$7:$F$1250,MATCH(B261,Historical!$B$7:$B$1281,0))=0,"n/a",((INDEX(Historical!$C$7:$C$1259,MATCH(B261,Historical!$B$7:$B$1281,0))/INDEX(Historical!$F$7:$F$1250,MATCH(B261,Historical!$B$7:$B$1281,0)))^(1/3)-1)*100)</f>
        <v>8.5965432728004831</v>
      </c>
      <c r="U261" s="673">
        <f>IF(INDEX(Historical!$H$7:$H$1250,MATCH(B261,Historical!$B$7:$B$1281,0))=0,"n/a",((INDEX(Historical!$C$7:$C$1259,MATCH(B261,Historical!$B$7:$B$1281,0))/INDEX(Historical!$H$7:$H$1250,MATCH(B261,Historical!$B$7:$B$1281,0)))^(1/5)-1)*100)</f>
        <v>7.2962833889436585</v>
      </c>
      <c r="V261" s="673">
        <f>IF(INDEX(Historical!$O$7:$O$1250,MATCH(B261,Historical!$B$7:$B$1281,0))=0,"n/a",((INDEX(Historical!$C$7:$C$1259,MATCH(B261,Historical!$B$7:$B$1281,0))/INDEX(Historical!$O$7:$O$1250,MATCH(B261,Historical!$B$7:$B$1281,0)))^(1/10)-1)*100)</f>
        <v>7.1936730670608018</v>
      </c>
      <c r="W261" s="674">
        <f t="shared" si="55"/>
        <v>1.0142639679237997</v>
      </c>
      <c r="X261" s="675">
        <f t="shared" si="56"/>
        <v>1.0133726929088416</v>
      </c>
      <c r="Y261" s="634"/>
      <c r="Z261" s="624">
        <f t="shared" si="57"/>
        <v>44.186046511627907</v>
      </c>
      <c r="AA261" s="853">
        <f t="shared" si="58"/>
        <v>12.354651162790699</v>
      </c>
      <c r="AB261" s="854">
        <v>12</v>
      </c>
      <c r="AC261" s="833">
        <v>1.72</v>
      </c>
      <c r="AD261" s="833">
        <v>1.74</v>
      </c>
      <c r="AE261" s="833">
        <v>3.68</v>
      </c>
      <c r="AF261" s="833">
        <v>1.23</v>
      </c>
      <c r="AG261" s="833">
        <v>10.5</v>
      </c>
      <c r="AH261" s="833">
        <v>3</v>
      </c>
      <c r="AI261" s="833">
        <v>3.9800000000000004</v>
      </c>
      <c r="AJ261" s="833">
        <v>7.1999999999999993</v>
      </c>
      <c r="AK261" s="833">
        <v>7.0000000000000009</v>
      </c>
      <c r="AL261" s="845">
        <v>483.34</v>
      </c>
      <c r="AM261" s="839">
        <v>4.3999999999999995</v>
      </c>
      <c r="AN261" s="833">
        <v>0.6</v>
      </c>
      <c r="AO261" s="711">
        <f t="shared" si="59"/>
        <v>-1.4818971856117464</v>
      </c>
      <c r="AP261" s="712">
        <f t="shared" si="60"/>
        <v>10.872753977178952</v>
      </c>
      <c r="AQ261" s="855">
        <f t="shared" si="61"/>
        <v>-17.818031363368714</v>
      </c>
      <c r="AR261" s="624">
        <f>INDEX(Historical!$C$7:$C$1259,MATCH(B261,Historical!$B$7:$B$1281,0))*IF(AH261="n/a",1.03,IF(AH261&lt;0,1.01,IF(AH261&gt;10,1.1,(1+AH261/100))))</f>
        <v>0.75190000000000001</v>
      </c>
      <c r="AS261" s="853">
        <f t="shared" si="62"/>
        <v>0.78182562000000011</v>
      </c>
      <c r="AT261" s="853">
        <f t="shared" si="68"/>
        <v>0.83655341340000011</v>
      </c>
      <c r="AU261" s="853">
        <f t="shared" si="68"/>
        <v>0.89511215233800012</v>
      </c>
      <c r="AV261" s="853">
        <f t="shared" si="68"/>
        <v>0.95777000300166015</v>
      </c>
      <c r="AW261" s="624">
        <f t="shared" si="63"/>
        <v>4.2231611887396605</v>
      </c>
      <c r="AX261" s="719">
        <f t="shared" si="64"/>
        <v>19.87369971171605</v>
      </c>
      <c r="AY261" s="900">
        <v>0.56999999999999995</v>
      </c>
      <c r="AZ261" s="839">
        <v>72.06</v>
      </c>
      <c r="BA261" s="839">
        <v>0</v>
      </c>
      <c r="BB261" s="839">
        <v>11.600000000000001</v>
      </c>
      <c r="BC261" s="839">
        <v>25.96</v>
      </c>
      <c r="BE261" s="597">
        <v>1997</v>
      </c>
      <c r="BF261" s="865">
        <f t="shared" si="65"/>
        <v>2</v>
      </c>
      <c r="BG261" s="849">
        <v>1</v>
      </c>
    </row>
    <row r="262" spans="1:59" ht="11.25" customHeight="1" x14ac:dyDescent="0.2">
      <c r="A262" s="838" t="s">
        <v>591</v>
      </c>
      <c r="B262" s="842" t="s">
        <v>592</v>
      </c>
      <c r="C262" s="898" t="s">
        <v>128</v>
      </c>
      <c r="D262" s="898" t="s">
        <v>4261</v>
      </c>
      <c r="E262" s="705">
        <v>19</v>
      </c>
      <c r="F262" s="1153">
        <v>174</v>
      </c>
      <c r="G262" s="1153" t="s">
        <v>37</v>
      </c>
      <c r="H262" s="1153" t="s">
        <v>115</v>
      </c>
      <c r="I262" s="841">
        <v>23.8</v>
      </c>
      <c r="J262" s="624">
        <f t="shared" si="52"/>
        <v>3.3613445378151261</v>
      </c>
      <c r="K262" s="844">
        <v>0.2</v>
      </c>
      <c r="L262" s="854">
        <v>4</v>
      </c>
      <c r="M262" s="615">
        <f t="shared" si="53"/>
        <v>0.8</v>
      </c>
      <c r="N262" s="837" t="s">
        <v>593</v>
      </c>
      <c r="O262" s="706">
        <v>0.19</v>
      </c>
      <c r="P262" s="606">
        <v>43986</v>
      </c>
      <c r="Q262" s="606">
        <v>44001</v>
      </c>
      <c r="R262" s="615">
        <f t="shared" si="54"/>
        <v>5.2631578947368469</v>
      </c>
      <c r="S262" s="673">
        <f>IF(INDEX(Historical!$D$7:$D$1257,MATCH(B262,Historical!$B$7:$B$1281,0))=0,"n/a",(INDEX(Historical!$C$7:$C$1259,MATCH(B262,Historical!$B$7:$B$1281,0))/INDEX(Historical!$D$7:$D$1257,MATCH(B262,Historical!$B$7:$B$1281,0))-1)*100)</f>
        <v>5.3333333333333455</v>
      </c>
      <c r="T262" s="673">
        <f>IF(INDEX(Historical!$F$7:$F$1250,MATCH(B262,Historical!$B$7:$B$1281,0))=0,"n/a",((INDEX(Historical!$C$7:$C$1259,MATCH(B262,Historical!$B$7:$B$1281,0))/INDEX(Historical!$F$7:$F$1250,MATCH(B262,Historical!$B$7:$B$1281,0)))^(1/3)-1)*100)</f>
        <v>5.6454416126542117</v>
      </c>
      <c r="U262" s="673">
        <f>IF(INDEX(Historical!$H$7:$H$1250,MATCH(B262,Historical!$B$7:$B$1281,0))=0,"n/a",((INDEX(Historical!$C$7:$C$1259,MATCH(B262,Historical!$B$7:$B$1281,0))/INDEX(Historical!$H$7:$H$1250,MATCH(B262,Historical!$B$7:$B$1281,0)))^(1/5)-1)*100)</f>
        <v>6.8395979583570021</v>
      </c>
      <c r="V262" s="673">
        <f>IF(INDEX(Historical!$O$7:$O$1250,MATCH(B262,Historical!$B$7:$B$1281,0))=0,"n/a",((INDEX(Historical!$C$7:$C$1259,MATCH(B262,Historical!$B$7:$B$1281,0))/INDEX(Historical!$O$7:$O$1250,MATCH(B262,Historical!$B$7:$B$1281,0)))^(1/10)-1)*100)</f>
        <v>8.6552688398355837</v>
      </c>
      <c r="W262" s="674">
        <f t="shared" si="55"/>
        <v>0.79022362966682014</v>
      </c>
      <c r="X262" s="675" t="str">
        <f t="shared" si="56"/>
        <v>n/a</v>
      </c>
      <c r="Y262" s="843"/>
      <c r="Z262" s="624">
        <f t="shared" si="57"/>
        <v>111.11111111111111</v>
      </c>
      <c r="AA262" s="853">
        <f t="shared" si="58"/>
        <v>33.055555555555557</v>
      </c>
      <c r="AB262" s="854">
        <v>12</v>
      </c>
      <c r="AC262" s="833">
        <v>0.72</v>
      </c>
      <c r="AD262" s="833">
        <v>5.57</v>
      </c>
      <c r="AE262" s="833">
        <v>1.1599999999999999</v>
      </c>
      <c r="AF262" s="833">
        <v>3.74</v>
      </c>
      <c r="AG262" s="834">
        <v>11.3</v>
      </c>
      <c r="AH262" s="833">
        <v>-7.6</v>
      </c>
      <c r="AI262" s="833">
        <v>6.11</v>
      </c>
      <c r="AJ262" s="833">
        <v>-4.2</v>
      </c>
      <c r="AK262" s="833">
        <v>6.0699999999999994</v>
      </c>
      <c r="AL262" s="845">
        <v>5080</v>
      </c>
      <c r="AM262" s="839">
        <v>2.4</v>
      </c>
      <c r="AN262" s="833">
        <v>0.72</v>
      </c>
      <c r="AO262" s="711">
        <f t="shared" si="59"/>
        <v>-22.854613059383428</v>
      </c>
      <c r="AP262" s="712">
        <f t="shared" si="60"/>
        <v>10.200942496172129</v>
      </c>
      <c r="AQ262" s="855">
        <f t="shared" si="61"/>
        <v>134.40494664649401</v>
      </c>
      <c r="AR262" s="624">
        <f>INDEX(Historical!$C$7:$C$1259,MATCH(B262,Historical!$B$7:$B$1281,0))*IF(AH262="n/a",1.03,IF(AH262&lt;0,1.01,IF(AH262&gt;10,1.1,(1+AH262/100))))</f>
        <v>0.79790000000000005</v>
      </c>
      <c r="AS262" s="853">
        <f t="shared" si="62"/>
        <v>0.84665168999999996</v>
      </c>
      <c r="AT262" s="853">
        <f t="shared" si="68"/>
        <v>0.89804344758299992</v>
      </c>
      <c r="AU262" s="853">
        <f t="shared" si="68"/>
        <v>0.95255468485128802</v>
      </c>
      <c r="AV262" s="853">
        <f t="shared" si="68"/>
        <v>1.0103747542217612</v>
      </c>
      <c r="AW262" s="624">
        <f t="shared" si="63"/>
        <v>4.5055245766560494</v>
      </c>
      <c r="AX262" s="719">
        <f t="shared" si="64"/>
        <v>18.930775532168273</v>
      </c>
      <c r="AY262" s="900">
        <v>0.26</v>
      </c>
      <c r="AZ262" s="839">
        <v>20.14</v>
      </c>
      <c r="BA262" s="839">
        <v>-5.47</v>
      </c>
      <c r="BB262" s="839">
        <v>4.03</v>
      </c>
      <c r="BC262" s="839">
        <v>2.87</v>
      </c>
      <c r="BE262" s="597">
        <v>2002</v>
      </c>
      <c r="BF262" s="865">
        <f t="shared" si="65"/>
        <v>1</v>
      </c>
      <c r="BG262" s="849">
        <v>4.5</v>
      </c>
    </row>
    <row r="263" spans="1:59" ht="11.25" customHeight="1" x14ac:dyDescent="0.2">
      <c r="A263" s="838" t="s">
        <v>577</v>
      </c>
      <c r="B263" s="842" t="s">
        <v>578</v>
      </c>
      <c r="C263" s="898" t="s">
        <v>108</v>
      </c>
      <c r="D263" s="898" t="s">
        <v>4272</v>
      </c>
      <c r="E263" s="705">
        <v>16</v>
      </c>
      <c r="F263" s="1153">
        <v>240</v>
      </c>
      <c r="G263" s="1094" t="s">
        <v>106</v>
      </c>
      <c r="H263" s="1094" t="s">
        <v>106</v>
      </c>
      <c r="I263" s="841">
        <v>25.14</v>
      </c>
      <c r="J263" s="624">
        <f t="shared" ref="J263:J326" si="69">(M263/I263)*100</f>
        <v>2.7048528241845666</v>
      </c>
      <c r="K263" s="844">
        <v>0.17</v>
      </c>
      <c r="L263" s="854">
        <v>4</v>
      </c>
      <c r="M263" s="615">
        <f t="shared" ref="M263:M326" si="70">K263*L263</f>
        <v>0.68</v>
      </c>
      <c r="N263" s="837" t="s">
        <v>455</v>
      </c>
      <c r="O263" s="706">
        <v>0.16</v>
      </c>
      <c r="P263" s="606">
        <v>44102</v>
      </c>
      <c r="Q263" s="606">
        <v>44124</v>
      </c>
      <c r="R263" s="615">
        <f t="shared" ref="R263:R326" si="71">(K263-O263)/O263*100</f>
        <v>6.2500000000000053</v>
      </c>
      <c r="S263" s="673">
        <f>IF(INDEX(Historical!$D$7:$D$1257,MATCH(B263,Historical!$B$7:$B$1281,0))=0,"n/a",(INDEX(Historical!$C$7:$C$1259,MATCH(B263,Historical!$B$7:$B$1281,0))/INDEX(Historical!$D$7:$D$1257,MATCH(B263,Historical!$B$7:$B$1281,0))-1)*100)</f>
        <v>8.3333333333333481</v>
      </c>
      <c r="T263" s="673">
        <f>IF(INDEX(Historical!$F$7:$F$1250,MATCH(B263,Historical!$B$7:$B$1281,0))=0,"n/a",((INDEX(Historical!$C$7:$C$1259,MATCH(B263,Historical!$B$7:$B$1281,0))/INDEX(Historical!$F$7:$F$1250,MATCH(B263,Historical!$B$7:$B$1281,0)))^(1/3)-1)*100)</f>
        <v>10.253031436559045</v>
      </c>
      <c r="U263" s="673">
        <f>IF(INDEX(Historical!$H$7:$H$1250,MATCH(B263,Historical!$B$7:$B$1281,0))=0,"n/a",((INDEX(Historical!$C$7:$C$1259,MATCH(B263,Historical!$B$7:$B$1281,0))/INDEX(Historical!$H$7:$H$1250,MATCH(B263,Historical!$B$7:$B$1281,0)))^(1/5)-1)*100)</f>
        <v>8.6147933405663188</v>
      </c>
      <c r="V263" s="673">
        <f>IF(INDEX(Historical!$O$7:$O$1250,MATCH(B263,Historical!$B$7:$B$1281,0))=0,"n/a",((INDEX(Historical!$C$7:$C$1259,MATCH(B263,Historical!$B$7:$B$1281,0))/INDEX(Historical!$O$7:$O$1250,MATCH(B263,Historical!$B$7:$B$1281,0)))^(1/10)-1)*100)</f>
        <v>6.0867355188575445</v>
      </c>
      <c r="W263" s="674">
        <f t="shared" ref="W263:W326" si="72">IF(OR(U263&lt;=0,U263="n/a",V263&lt;=0,V263="n/a"),"n/a",U263/V263)</f>
        <v>1.4153388649591399</v>
      </c>
      <c r="X263" s="675">
        <f t="shared" ref="X263:X326" si="73">IF(OR(AJ263&lt;=0,AJ263="n/a",U263&lt;=0,U263="n/a"),"n/a",U263/AJ263)</f>
        <v>0.84458758240846266</v>
      </c>
      <c r="Y263" s="843"/>
      <c r="Z263" s="624">
        <f t="shared" ref="Z263:Z326" si="74">IF(OR(AC263&lt;0.01,AC263="n/a"),"n/a",M263/AC263*100)</f>
        <v>37.777777777777779</v>
      </c>
      <c r="AA263" s="853">
        <f t="shared" ref="AA263:AA326" si="75">IF(OR(AC263&lt;0.01,AC263="n/a"),"n/a",I263/AC263)</f>
        <v>13.966666666666667</v>
      </c>
      <c r="AB263" s="854">
        <v>12</v>
      </c>
      <c r="AC263" s="833">
        <v>1.8</v>
      </c>
      <c r="AD263" s="833" t="s">
        <v>136</v>
      </c>
      <c r="AE263" s="833">
        <v>3.94</v>
      </c>
      <c r="AF263" s="833">
        <v>1.1200000000000001</v>
      </c>
      <c r="AG263" s="833">
        <v>8.2000000000000011</v>
      </c>
      <c r="AH263" s="833">
        <v>8.9</v>
      </c>
      <c r="AI263" s="833">
        <v>8.4</v>
      </c>
      <c r="AJ263" s="833">
        <v>10.199999999999999</v>
      </c>
      <c r="AK263" s="833" t="s">
        <v>136</v>
      </c>
      <c r="AL263" s="845">
        <v>276.37</v>
      </c>
      <c r="AM263" s="839">
        <v>1</v>
      </c>
      <c r="AN263" s="833">
        <v>0</v>
      </c>
      <c r="AO263" s="711">
        <f t="shared" ref="AO263:AO326" si="76">IF(U263="n/a","n/a",IF(AA263&lt;0,"n/a",IF(AA263="n/a","n/a",J263+U263-AA263)))</f>
        <v>-2.6470205019157813</v>
      </c>
      <c r="AP263" s="712">
        <f t="shared" ref="AP263:AP326" si="77">IF(U263="n/a","n/a",J263+U263)</f>
        <v>11.319646164750885</v>
      </c>
      <c r="AQ263" s="855">
        <f t="shared" ref="AQ263:AQ326" si="78">IF(OR(AC263&lt;0.01,AF263="n/a"),"n/a",(I263/SQRT(22.5*AC263*(I263/AF263))-1)*100)</f>
        <v>-16.619568864773214</v>
      </c>
      <c r="AR263" s="624">
        <f>INDEX(Historical!$C$7:$C$1259,MATCH(B263,Historical!$B$7:$B$1281,0))*IF(AH263="n/a",1.03,IF(AH263&lt;0,1.01,IF(AH263&gt;10,1.1,(1+AH263/100))))</f>
        <v>0.70784999999999998</v>
      </c>
      <c r="AS263" s="853">
        <f t="shared" ref="AS263:AS326" si="79">IF($AI263="n/a",1.03*AR263,IF($AI263&lt;0,1.01*AR263,IF($AI263&gt;10,1.1*AR263,(1+$AI263/100)*AR263)))</f>
        <v>0.76730940000000003</v>
      </c>
      <c r="AT263" s="853">
        <f t="shared" si="68"/>
        <v>0.79032868200000006</v>
      </c>
      <c r="AU263" s="853">
        <f t="shared" si="68"/>
        <v>0.81403854246000007</v>
      </c>
      <c r="AV263" s="853">
        <f t="shared" si="68"/>
        <v>0.83845969873380011</v>
      </c>
      <c r="AW263" s="624">
        <f t="shared" ref="AW263:AW326" si="80">SUM(AR263:AV263)</f>
        <v>3.9179863231938001</v>
      </c>
      <c r="AX263" s="719">
        <f t="shared" ref="AX263:AX326" si="81">AW263/I263*100</f>
        <v>15.584671134422434</v>
      </c>
      <c r="AY263" s="900">
        <v>0.34</v>
      </c>
      <c r="AZ263" s="839">
        <v>37.75</v>
      </c>
      <c r="BA263" s="839">
        <v>-14.399999999999999</v>
      </c>
      <c r="BB263" s="839">
        <v>2.69</v>
      </c>
      <c r="BC263" s="839">
        <v>11.89</v>
      </c>
      <c r="BE263" s="597">
        <v>2005</v>
      </c>
      <c r="BF263" s="865">
        <f t="shared" ref="BF263:BF326" si="82">IF(BE263&gt;2008,0,IF(BE263&gt;2001,1,IF(BE263&gt;1990,2,IF(BE263&gt;1980,3,IF(BE263&gt;1973,4,IF(BE263&gt;1970,5,IF(BE263&gt;1960,6,IF(BE263&gt;1958,7,IF(BE263&gt;1953,8,9)))))))))</f>
        <v>1</v>
      </c>
      <c r="BG263" s="849">
        <v>1.0999999999999999</v>
      </c>
    </row>
    <row r="264" spans="1:59" s="744" customFormat="1" ht="11.25" customHeight="1" x14ac:dyDescent="0.2">
      <c r="A264" s="726" t="s">
        <v>1201</v>
      </c>
      <c r="B264" s="751" t="s">
        <v>1202</v>
      </c>
      <c r="C264" s="898" t="s">
        <v>108</v>
      </c>
      <c r="D264" s="898" t="s">
        <v>4272</v>
      </c>
      <c r="E264" s="727">
        <v>10</v>
      </c>
      <c r="F264" s="1153">
        <v>429</v>
      </c>
      <c r="G264" s="1152" t="s">
        <v>106</v>
      </c>
      <c r="H264" s="1152" t="s">
        <v>106</v>
      </c>
      <c r="I264" s="728">
        <v>43.93</v>
      </c>
      <c r="J264" s="729">
        <f t="shared" si="69"/>
        <v>1.8666059640336901</v>
      </c>
      <c r="K264" s="730">
        <v>0.41</v>
      </c>
      <c r="L264" s="731">
        <v>2</v>
      </c>
      <c r="M264" s="732">
        <f t="shared" si="70"/>
        <v>0.82</v>
      </c>
      <c r="N264" s="733" t="s">
        <v>248</v>
      </c>
      <c r="O264" s="734">
        <v>0.4</v>
      </c>
      <c r="P264" s="1122">
        <v>44165</v>
      </c>
      <c r="Q264" s="1122">
        <v>44180</v>
      </c>
      <c r="R264" s="732">
        <f t="shared" si="71"/>
        <v>2.4999999999999885</v>
      </c>
      <c r="S264" s="673">
        <f>IF(INDEX(Historical!$D$7:$D$1257,MATCH(B264,Historical!$B$7:$B$1281,0))=0,"n/a",(INDEX(Historical!$C$7:$C$1259,MATCH(B264,Historical!$B$7:$B$1281,0))/INDEX(Historical!$D$7:$D$1257,MATCH(B264,Historical!$B$7:$B$1281,0))-1)*100)</f>
        <v>6.578947368421062</v>
      </c>
      <c r="T264" s="673">
        <f>IF(INDEX(Historical!$F$7:$F$1250,MATCH(B264,Historical!$B$7:$B$1281,0))=0,"n/a",((INDEX(Historical!$C$7:$C$1259,MATCH(B264,Historical!$B$7:$B$1281,0))/INDEX(Historical!$F$7:$F$1250,MATCH(B264,Historical!$B$7:$B$1281,0)))^(1/3)-1)*100)</f>
        <v>7.0648783255412351</v>
      </c>
      <c r="U264" s="673">
        <f>IF(INDEX(Historical!$H$7:$H$1250,MATCH(B264,Historical!$B$7:$B$1281,0))=0,"n/a",((INDEX(Historical!$C$7:$C$1259,MATCH(B264,Historical!$B$7:$B$1281,0))/INDEX(Historical!$H$7:$H$1250,MATCH(B264,Historical!$B$7:$B$1281,0)))^(1/5)-1)*100)</f>
        <v>6.5434121742060647</v>
      </c>
      <c r="V264" s="673">
        <f>IF(INDEX(Historical!$O$7:$O$1250,MATCH(B264,Historical!$B$7:$B$1281,0))=0,"n/a",((INDEX(Historical!$C$7:$C$1259,MATCH(B264,Historical!$B$7:$B$1281,0))/INDEX(Historical!$O$7:$O$1250,MATCH(B264,Historical!$B$7:$B$1281,0)))^(1/10)-1)*100)</f>
        <v>7.8624156136196222</v>
      </c>
      <c r="W264" s="674">
        <f t="shared" si="72"/>
        <v>0.83223941543757596</v>
      </c>
      <c r="X264" s="675">
        <f t="shared" si="73"/>
        <v>0.77897763978643619</v>
      </c>
      <c r="Y264" s="745"/>
      <c r="Z264" s="729">
        <f t="shared" si="74"/>
        <v>30.370370370370363</v>
      </c>
      <c r="AA264" s="736">
        <f t="shared" si="75"/>
        <v>16.270370370370369</v>
      </c>
      <c r="AB264" s="731">
        <v>12</v>
      </c>
      <c r="AC264" s="737">
        <v>2.7</v>
      </c>
      <c r="AD264" s="737">
        <v>1.82</v>
      </c>
      <c r="AE264" s="737">
        <v>5.31</v>
      </c>
      <c r="AF264" s="737">
        <v>1.3</v>
      </c>
      <c r="AG264" s="737">
        <v>8.2000000000000011</v>
      </c>
      <c r="AH264" s="737">
        <v>-5.8999999999999995</v>
      </c>
      <c r="AI264" s="737">
        <v>24.46</v>
      </c>
      <c r="AJ264" s="737">
        <v>8.4</v>
      </c>
      <c r="AK264" s="737">
        <v>9</v>
      </c>
      <c r="AL264" s="738">
        <v>765.73</v>
      </c>
      <c r="AM264" s="739">
        <v>3.5999999999999996</v>
      </c>
      <c r="AN264" s="737">
        <v>0.2</v>
      </c>
      <c r="AO264" s="740">
        <f t="shared" si="76"/>
        <v>-7.8603522321306141</v>
      </c>
      <c r="AP264" s="741">
        <f t="shared" si="77"/>
        <v>8.4100181382397547</v>
      </c>
      <c r="AQ264" s="742">
        <f t="shared" si="78"/>
        <v>-3.0430072856320822</v>
      </c>
      <c r="AR264" s="624">
        <f>INDEX(Historical!$C$7:$C$1259,MATCH(B264,Historical!$B$7:$B$1281,0))*IF(AH264="n/a",1.03,IF(AH264&lt;0,1.01,IF(AH264&gt;10,1.1,(1+AH264/100))))</f>
        <v>0.81810000000000005</v>
      </c>
      <c r="AS264" s="736">
        <f t="shared" si="79"/>
        <v>0.8999100000000001</v>
      </c>
      <c r="AT264" s="736">
        <f t="shared" si="68"/>
        <v>0.98090190000000022</v>
      </c>
      <c r="AU264" s="736">
        <f t="shared" si="68"/>
        <v>1.0691830710000003</v>
      </c>
      <c r="AV264" s="736">
        <f t="shared" si="68"/>
        <v>1.1654095473900004</v>
      </c>
      <c r="AW264" s="729">
        <f t="shared" si="80"/>
        <v>4.9335045183900004</v>
      </c>
      <c r="AX264" s="743">
        <f t="shared" si="81"/>
        <v>11.230376777577966</v>
      </c>
      <c r="AY264" s="901">
        <v>0.96</v>
      </c>
      <c r="AZ264" s="739">
        <v>114.29</v>
      </c>
      <c r="BA264" s="739">
        <v>-1.83</v>
      </c>
      <c r="BB264" s="739">
        <v>15.42</v>
      </c>
      <c r="BC264" s="739">
        <v>43.730000000000004</v>
      </c>
      <c r="BD264" s="875"/>
      <c r="BE264" s="597">
        <v>2012</v>
      </c>
      <c r="BF264" s="865">
        <f t="shared" si="82"/>
        <v>0</v>
      </c>
      <c r="BG264" s="793">
        <v>1</v>
      </c>
    </row>
    <row r="265" spans="1:59" ht="11.25" customHeight="1" x14ac:dyDescent="0.2">
      <c r="A265" s="847" t="s">
        <v>1203</v>
      </c>
      <c r="B265" s="842" t="s">
        <v>1204</v>
      </c>
      <c r="C265" s="898" t="s">
        <v>108</v>
      </c>
      <c r="D265" s="898" t="s">
        <v>4272</v>
      </c>
      <c r="E265" s="705">
        <v>8</v>
      </c>
      <c r="F265" s="1153">
        <v>549</v>
      </c>
      <c r="G265" s="1118" t="s">
        <v>106</v>
      </c>
      <c r="H265" s="1118" t="s">
        <v>106</v>
      </c>
      <c r="I265" s="841">
        <v>21.91</v>
      </c>
      <c r="J265" s="624">
        <f t="shared" si="69"/>
        <v>2.5559105431309908</v>
      </c>
      <c r="K265" s="844">
        <v>0.14000000000000001</v>
      </c>
      <c r="L265" s="854">
        <v>4</v>
      </c>
      <c r="M265" s="615">
        <f t="shared" si="70"/>
        <v>0.56000000000000005</v>
      </c>
      <c r="N265" s="837" t="s">
        <v>127</v>
      </c>
      <c r="O265" s="706">
        <v>0.12</v>
      </c>
      <c r="P265" s="1098">
        <v>43643</v>
      </c>
      <c r="Q265" s="1098">
        <v>43655</v>
      </c>
      <c r="R265" s="615">
        <f t="shared" si="71"/>
        <v>16.666666666666682</v>
      </c>
      <c r="S265" s="673">
        <f>IF(INDEX(Historical!$D$7:$D$1257,MATCH(B265,Historical!$B$7:$B$1281,0))=0,"n/a",(INDEX(Historical!$C$7:$C$1259,MATCH(B265,Historical!$B$7:$B$1281,0))/INDEX(Historical!$D$7:$D$1257,MATCH(B265,Historical!$B$7:$B$1281,0))-1)*100)</f>
        <v>7.6923076923077094</v>
      </c>
      <c r="T265" s="673">
        <f>IF(INDEX(Historical!$F$7:$F$1250,MATCH(B265,Historical!$B$7:$B$1281,0))=0,"n/a",((INDEX(Historical!$C$7:$C$1259,MATCH(B265,Historical!$B$7:$B$1281,0))/INDEX(Historical!$F$7:$F$1250,MATCH(B265,Historical!$B$7:$B$1281,0)))^(1/3)-1)*100)</f>
        <v>13.798047356553855</v>
      </c>
      <c r="U265" s="673">
        <f>IF(INDEX(Historical!$H$7:$H$1250,MATCH(B265,Historical!$B$7:$B$1281,0))=0,"n/a",((INDEX(Historical!$C$7:$C$1259,MATCH(B265,Historical!$B$7:$B$1281,0))/INDEX(Historical!$H$7:$H$1250,MATCH(B265,Historical!$B$7:$B$1281,0)))^(1/5)-1)*100)</f>
        <v>9.8560543306117854</v>
      </c>
      <c r="V265" s="673">
        <f>IF(INDEX(Historical!$O$7:$O$1250,MATCH(B265,Historical!$B$7:$B$1281,0))=0,"n/a",((INDEX(Historical!$C$7:$C$1259,MATCH(B265,Historical!$B$7:$B$1281,0))/INDEX(Historical!$O$7:$O$1250,MATCH(B265,Historical!$B$7:$B$1281,0)))^(1/10)-1)*100)</f>
        <v>30.200545431746772</v>
      </c>
      <c r="W265" s="674">
        <f t="shared" si="72"/>
        <v>0.32635352076294338</v>
      </c>
      <c r="X265" s="675" t="str">
        <f t="shared" si="73"/>
        <v>n/a</v>
      </c>
      <c r="Y265" s="646" t="s">
        <v>4572</v>
      </c>
      <c r="Z265" s="624">
        <f t="shared" si="74"/>
        <v>64.36781609195404</v>
      </c>
      <c r="AA265" s="853">
        <f t="shared" si="75"/>
        <v>25.183908045977013</v>
      </c>
      <c r="AB265" s="854">
        <v>12</v>
      </c>
      <c r="AC265" s="833">
        <v>0.87</v>
      </c>
      <c r="AD265" s="833">
        <v>3.67</v>
      </c>
      <c r="AE265" s="833">
        <v>3.82</v>
      </c>
      <c r="AF265" s="833">
        <v>1.02</v>
      </c>
      <c r="AG265" s="833">
        <v>4</v>
      </c>
      <c r="AH265" s="833">
        <v>-52.400000000000006</v>
      </c>
      <c r="AI265" s="833">
        <v>-2.69</v>
      </c>
      <c r="AJ265" s="833">
        <v>-3.8</v>
      </c>
      <c r="AK265" s="833">
        <v>7.0000000000000009</v>
      </c>
      <c r="AL265" s="845">
        <v>2490</v>
      </c>
      <c r="AM265" s="839">
        <v>0.89999999999999991</v>
      </c>
      <c r="AN265" s="833">
        <v>0.1</v>
      </c>
      <c r="AO265" s="711">
        <f t="shared" si="76"/>
        <v>-12.771943172234238</v>
      </c>
      <c r="AP265" s="712">
        <f t="shared" si="77"/>
        <v>12.411964873742775</v>
      </c>
      <c r="AQ265" s="855">
        <f t="shared" si="78"/>
        <v>6.8489821235696802</v>
      </c>
      <c r="AR265" s="624">
        <f>INDEX(Historical!$C$7:$C$1259,MATCH(B265,Historical!$B$7:$B$1281,0))*IF(AH265="n/a",1.03,IF(AH265&lt;0,1.01,IF(AH265&gt;10,1.1,(1+AH265/100))))</f>
        <v>0.5656000000000001</v>
      </c>
      <c r="AS265" s="853">
        <f t="shared" si="79"/>
        <v>0.5712560000000001</v>
      </c>
      <c r="AT265" s="853">
        <f t="shared" si="68"/>
        <v>0.61124392000000016</v>
      </c>
      <c r="AU265" s="853">
        <f t="shared" si="68"/>
        <v>0.65403099440000023</v>
      </c>
      <c r="AV265" s="853">
        <f t="shared" si="68"/>
        <v>0.69981316400800031</v>
      </c>
      <c r="AW265" s="624">
        <f t="shared" si="80"/>
        <v>3.101944078408001</v>
      </c>
      <c r="AX265" s="719">
        <f t="shared" si="81"/>
        <v>14.157663525367417</v>
      </c>
      <c r="AY265" s="900">
        <v>1.31</v>
      </c>
      <c r="AZ265" s="839">
        <v>112.51</v>
      </c>
      <c r="BA265" s="839">
        <v>-9.76</v>
      </c>
      <c r="BB265" s="839">
        <v>10.02</v>
      </c>
      <c r="BC265" s="839">
        <v>46.12</v>
      </c>
      <c r="BE265" s="597">
        <v>2013</v>
      </c>
      <c r="BF265" s="865">
        <f t="shared" si="82"/>
        <v>0</v>
      </c>
      <c r="BG265" s="849">
        <v>0.5</v>
      </c>
    </row>
    <row r="266" spans="1:59" ht="11.25" customHeight="1" x14ac:dyDescent="0.2">
      <c r="A266" s="847" t="s">
        <v>1164</v>
      </c>
      <c r="B266" s="842" t="s">
        <v>1165</v>
      </c>
      <c r="C266" s="898" t="s">
        <v>108</v>
      </c>
      <c r="D266" s="898" t="s">
        <v>4272</v>
      </c>
      <c r="E266" s="705">
        <v>9</v>
      </c>
      <c r="F266" s="1153">
        <v>480</v>
      </c>
      <c r="G266" s="1153" t="s">
        <v>106</v>
      </c>
      <c r="H266" s="1153" t="s">
        <v>106</v>
      </c>
      <c r="I266" s="841">
        <v>27.3</v>
      </c>
      <c r="J266" s="624">
        <f t="shared" si="69"/>
        <v>3.8095238095238098</v>
      </c>
      <c r="K266" s="844">
        <v>0.26</v>
      </c>
      <c r="L266" s="854">
        <v>4</v>
      </c>
      <c r="M266" s="615">
        <f t="shared" si="70"/>
        <v>1.04</v>
      </c>
      <c r="N266" s="837" t="s">
        <v>963</v>
      </c>
      <c r="O266" s="706">
        <v>0.25</v>
      </c>
      <c r="P266" s="904">
        <v>43769</v>
      </c>
      <c r="Q266" s="904">
        <v>43784</v>
      </c>
      <c r="R266" s="615">
        <f t="shared" si="71"/>
        <v>4.0000000000000036</v>
      </c>
      <c r="S266" s="673">
        <f>IF(INDEX(Historical!$D$7:$D$1257,MATCH(B266,Historical!$B$7:$B$1281,0))=0,"n/a",(INDEX(Historical!$C$7:$C$1259,MATCH(B266,Historical!$B$7:$B$1281,0))/INDEX(Historical!$D$7:$D$1257,MATCH(B266,Historical!$B$7:$B$1281,0))-1)*100)</f>
        <v>2.9702970297029729</v>
      </c>
      <c r="T266" s="673">
        <f>IF(INDEX(Historical!$F$7:$F$1250,MATCH(B266,Historical!$B$7:$B$1281,0))=0,"n/a",((INDEX(Historical!$C$7:$C$1259,MATCH(B266,Historical!$B$7:$B$1281,0))/INDEX(Historical!$F$7:$F$1250,MATCH(B266,Historical!$B$7:$B$1281,0)))^(1/3)-1)*100)</f>
        <v>4.5515917149420382</v>
      </c>
      <c r="U266" s="673">
        <f>IF(INDEX(Historical!$H$7:$H$1250,MATCH(B266,Historical!$B$7:$B$1281,0))=0,"n/a",((INDEX(Historical!$C$7:$C$1259,MATCH(B266,Historical!$B$7:$B$1281,0))/INDEX(Historical!$H$7:$H$1250,MATCH(B266,Historical!$B$7:$B$1281,0)))^(1/5)-1)*100)</f>
        <v>7.0435057025694414</v>
      </c>
      <c r="V266" s="673">
        <f>IF(INDEX(Historical!$O$7:$O$1250,MATCH(B266,Historical!$B$7:$B$1281,0))=0,"n/a",((INDEX(Historical!$C$7:$C$1259,MATCH(B266,Historical!$B$7:$B$1281,0))/INDEX(Historical!$O$7:$O$1250,MATCH(B266,Historical!$B$7:$B$1281,0)))^(1/10)-1)*100)</f>
        <v>5.6545510370553886</v>
      </c>
      <c r="W266" s="674">
        <f t="shared" si="72"/>
        <v>1.2456348269583135</v>
      </c>
      <c r="X266" s="675" t="str">
        <f t="shared" si="73"/>
        <v>n/a</v>
      </c>
      <c r="Y266" s="646" t="s">
        <v>4574</v>
      </c>
      <c r="Z266" s="624" t="str">
        <f t="shared" si="74"/>
        <v>n/a</v>
      </c>
      <c r="AA266" s="853" t="str">
        <f t="shared" si="75"/>
        <v>n/a</v>
      </c>
      <c r="AB266" s="854">
        <v>12</v>
      </c>
      <c r="AC266" s="833" t="s">
        <v>136</v>
      </c>
      <c r="AD266" s="833" t="s">
        <v>136</v>
      </c>
      <c r="AE266" s="833" t="s">
        <v>136</v>
      </c>
      <c r="AF266" s="833" t="s">
        <v>136</v>
      </c>
      <c r="AG266" s="833" t="s">
        <v>136</v>
      </c>
      <c r="AH266" s="833" t="s">
        <v>136</v>
      </c>
      <c r="AI266" s="833" t="s">
        <v>136</v>
      </c>
      <c r="AJ266" s="833" t="s">
        <v>136</v>
      </c>
      <c r="AK266" s="833" t="s">
        <v>136</v>
      </c>
      <c r="AL266" s="845" t="s">
        <v>136</v>
      </c>
      <c r="AM266" s="839" t="s">
        <v>136</v>
      </c>
      <c r="AN266" s="833" t="s">
        <v>136</v>
      </c>
      <c r="AO266" s="711" t="str">
        <f t="shared" si="76"/>
        <v>n/a</v>
      </c>
      <c r="AP266" s="712">
        <f t="shared" si="77"/>
        <v>10.853029512093251</v>
      </c>
      <c r="AQ266" s="855" t="str">
        <f t="shared" si="78"/>
        <v>n/a</v>
      </c>
      <c r="AR266" s="624">
        <f>INDEX(Historical!$C$7:$C$1259,MATCH(B266,Historical!$B$7:$B$1281,0))*IF(AH266="n/a",1.03,IF(AH266&lt;0,1.01,IF(AH266&gt;10,1.1,(1+AH266/100))))</f>
        <v>1.0712000000000002</v>
      </c>
      <c r="AS266" s="853">
        <f t="shared" si="79"/>
        <v>1.1033360000000001</v>
      </c>
      <c r="AT266" s="853">
        <f t="shared" si="68"/>
        <v>1.1364360800000002</v>
      </c>
      <c r="AU266" s="853">
        <f t="shared" si="68"/>
        <v>1.1705291624000003</v>
      </c>
      <c r="AV266" s="853">
        <f t="shared" si="68"/>
        <v>1.2056450372720002</v>
      </c>
      <c r="AW266" s="624">
        <f t="shared" si="80"/>
        <v>5.6871462796720005</v>
      </c>
      <c r="AX266" s="719">
        <f t="shared" si="81"/>
        <v>20.832037654476192</v>
      </c>
      <c r="AY266" s="900" t="s">
        <v>136</v>
      </c>
      <c r="AZ266" s="839" t="s">
        <v>136</v>
      </c>
      <c r="BA266" s="839" t="s">
        <v>136</v>
      </c>
      <c r="BB266" s="839" t="s">
        <v>136</v>
      </c>
      <c r="BC266" s="839" t="s">
        <v>136</v>
      </c>
      <c r="BD266" s="874" t="s">
        <v>4199</v>
      </c>
      <c r="BE266" s="597">
        <v>2012</v>
      </c>
      <c r="BF266" s="865">
        <f t="shared" si="82"/>
        <v>0</v>
      </c>
      <c r="BG266" s="849" t="s">
        <v>136</v>
      </c>
    </row>
    <row r="267" spans="1:59" ht="11.25" customHeight="1" x14ac:dyDescent="0.2">
      <c r="A267" s="838" t="s">
        <v>227</v>
      </c>
      <c r="B267" s="842" t="s">
        <v>228</v>
      </c>
      <c r="C267" s="898" t="s">
        <v>108</v>
      </c>
      <c r="D267" s="898" t="s">
        <v>4272</v>
      </c>
      <c r="E267" s="705">
        <v>58</v>
      </c>
      <c r="F267" s="1153">
        <v>14</v>
      </c>
      <c r="G267" s="1124" t="s">
        <v>106</v>
      </c>
      <c r="H267" s="1124" t="s">
        <v>106</v>
      </c>
      <c r="I267" s="833">
        <v>777.99</v>
      </c>
      <c r="J267" s="624">
        <f t="shared" si="69"/>
        <v>1.9280453476265762</v>
      </c>
      <c r="K267" s="851">
        <v>7.5</v>
      </c>
      <c r="L267" s="854">
        <v>2</v>
      </c>
      <c r="M267" s="615">
        <f t="shared" si="70"/>
        <v>15</v>
      </c>
      <c r="N267" s="837" t="s">
        <v>229</v>
      </c>
      <c r="O267" s="707">
        <v>7.25</v>
      </c>
      <c r="P267" s="606">
        <v>44173</v>
      </c>
      <c r="Q267" s="606">
        <v>44198</v>
      </c>
      <c r="R267" s="615">
        <f t="shared" si="71"/>
        <v>3.4482758620689653</v>
      </c>
      <c r="S267" s="673">
        <f>IF(INDEX(Historical!$D$7:$D$1257,MATCH(B267,Historical!$B$7:$B$1281,0))=0,"n/a",(INDEX(Historical!$C$7:$C$1259,MATCH(B267,Historical!$B$7:$B$1281,0))/INDEX(Historical!$D$7:$D$1257,MATCH(B267,Historical!$B$7:$B$1281,0))-1)*100)</f>
        <v>1.4084507042253502</v>
      </c>
      <c r="T267" s="673">
        <f>IF(INDEX(Historical!$F$7:$F$1250,MATCH(B267,Historical!$B$7:$B$1281,0))=0,"n/a",((INDEX(Historical!$C$7:$C$1259,MATCH(B267,Historical!$B$7:$B$1281,0))/INDEX(Historical!$F$7:$F$1250,MATCH(B267,Historical!$B$7:$B$1281,0)))^(1/3)-1)*100)</f>
        <v>2.0487600814240725</v>
      </c>
      <c r="U267" s="673">
        <f>IF(INDEX(Historical!$H$7:$H$1250,MATCH(B267,Historical!$B$7:$B$1281,0))=0,"n/a",((INDEX(Historical!$C$7:$C$1259,MATCH(B267,Historical!$B$7:$B$1281,0))/INDEX(Historical!$H$7:$H$1250,MATCH(B267,Historical!$B$7:$B$1281,0)))^(1/5)-1)*100)</f>
        <v>2.3836255539609663</v>
      </c>
      <c r="V267" s="673">
        <f>IF(INDEX(Historical!$O$7:$O$1250,MATCH(B267,Historical!$B$7:$B$1281,0))=0,"n/a",((INDEX(Historical!$C$7:$C$1259,MATCH(B267,Historical!$B$7:$B$1281,0))/INDEX(Historical!$O$7:$O$1250,MATCH(B267,Historical!$B$7:$B$1281,0)))^(1/10)-1)*100)</f>
        <v>2.4993230105207598</v>
      </c>
      <c r="W267" s="674">
        <f t="shared" si="72"/>
        <v>0.95370848182777035</v>
      </c>
      <c r="X267" s="675" t="str">
        <f t="shared" si="73"/>
        <v>n/a</v>
      </c>
      <c r="Y267" s="843"/>
      <c r="Z267" s="624" t="str">
        <f t="shared" si="74"/>
        <v>n/a</v>
      </c>
      <c r="AA267" s="853" t="str">
        <f t="shared" si="75"/>
        <v>n/a</v>
      </c>
      <c r="AB267" s="854">
        <v>12</v>
      </c>
      <c r="AC267" s="833" t="s">
        <v>136</v>
      </c>
      <c r="AD267" s="833" t="s">
        <v>136</v>
      </c>
      <c r="AE267" s="833" t="s">
        <v>136</v>
      </c>
      <c r="AF267" s="833" t="s">
        <v>136</v>
      </c>
      <c r="AG267" s="833" t="s">
        <v>136</v>
      </c>
      <c r="AH267" s="833" t="s">
        <v>136</v>
      </c>
      <c r="AI267" s="833" t="s">
        <v>136</v>
      </c>
      <c r="AJ267" s="833" t="s">
        <v>136</v>
      </c>
      <c r="AK267" s="833" t="s">
        <v>136</v>
      </c>
      <c r="AL267" s="845" t="s">
        <v>136</v>
      </c>
      <c r="AM267" s="839" t="s">
        <v>136</v>
      </c>
      <c r="AN267" s="833" t="s">
        <v>136</v>
      </c>
      <c r="AO267" s="711" t="str">
        <f t="shared" si="76"/>
        <v>n/a</v>
      </c>
      <c r="AP267" s="712">
        <f t="shared" si="77"/>
        <v>4.3116709015875427</v>
      </c>
      <c r="AQ267" s="855" t="str">
        <f t="shared" si="78"/>
        <v>n/a</v>
      </c>
      <c r="AR267" s="624">
        <f>INDEX(Historical!$C$7:$C$1259,MATCH(B267,Historical!$B$7:$B$1281,0))*IF(AH267="n/a",1.03,IF(AH267&lt;0,1.01,IF(AH267&gt;10,1.1,(1+AH267/100))))</f>
        <v>14.832000000000001</v>
      </c>
      <c r="AS267" s="853">
        <f t="shared" si="79"/>
        <v>15.276960000000001</v>
      </c>
      <c r="AT267" s="853">
        <f t="shared" ref="AT267:AV286" si="83">IF($AK267="n/a",1.03*AS267,IF($AK267&lt;0,1.01*AS267,IF($AK267&gt;10,1.1*AS267,(1+$AK267/100)*AS267)))</f>
        <v>15.735268800000002</v>
      </c>
      <c r="AU267" s="853">
        <f t="shared" si="83"/>
        <v>16.207326864000002</v>
      </c>
      <c r="AV267" s="853">
        <f t="shared" si="83"/>
        <v>16.693546669920003</v>
      </c>
      <c r="AW267" s="624">
        <f t="shared" si="80"/>
        <v>78.745102333920016</v>
      </c>
      <c r="AX267" s="719">
        <f t="shared" si="81"/>
        <v>10.121608546886209</v>
      </c>
      <c r="AY267" s="900" t="s">
        <v>136</v>
      </c>
      <c r="AZ267" s="839" t="s">
        <v>136</v>
      </c>
      <c r="BA267" s="839" t="s">
        <v>136</v>
      </c>
      <c r="BB267" s="839" t="s">
        <v>136</v>
      </c>
      <c r="BC267" s="839" t="s">
        <v>136</v>
      </c>
      <c r="BD267" s="874" t="s">
        <v>4199</v>
      </c>
      <c r="BE267" s="597">
        <v>1964</v>
      </c>
      <c r="BF267" s="865">
        <f t="shared" si="82"/>
        <v>6</v>
      </c>
      <c r="BG267" s="849" t="s">
        <v>136</v>
      </c>
    </row>
    <row r="268" spans="1:59" ht="11.25" customHeight="1" x14ac:dyDescent="0.2">
      <c r="A268" s="848" t="s">
        <v>4548</v>
      </c>
      <c r="B268" s="842" t="s">
        <v>4546</v>
      </c>
      <c r="C268" s="898" t="s">
        <v>108</v>
      </c>
      <c r="D268" s="898" t="s">
        <v>4272</v>
      </c>
      <c r="E268" s="705">
        <v>5</v>
      </c>
      <c r="F268" s="1153">
        <v>713</v>
      </c>
      <c r="G268" s="1114" t="s">
        <v>106</v>
      </c>
      <c r="H268" s="1114" t="s">
        <v>106</v>
      </c>
      <c r="I268" s="841">
        <v>16.7</v>
      </c>
      <c r="J268" s="624">
        <f t="shared" si="69"/>
        <v>2.634730538922156</v>
      </c>
      <c r="K268" s="844">
        <v>0.11</v>
      </c>
      <c r="L268" s="854">
        <v>4</v>
      </c>
      <c r="M268" s="615">
        <f t="shared" si="70"/>
        <v>0.44</v>
      </c>
      <c r="N268" s="837" t="s">
        <v>318</v>
      </c>
      <c r="O268" s="706">
        <v>0.1</v>
      </c>
      <c r="P268" s="904">
        <v>43902</v>
      </c>
      <c r="Q268" s="904">
        <v>43921</v>
      </c>
      <c r="R268" s="615">
        <f t="shared" si="71"/>
        <v>9.9999999999999947</v>
      </c>
      <c r="S268" s="673">
        <f>IF(INDEX(Historical!$D$7:$D$1257,MATCH(B268,Historical!$B$7:$B$1281,0))=0,"n/a",(INDEX(Historical!$C$7:$C$1259,MATCH(B268,Historical!$B$7:$B$1281,0))/INDEX(Historical!$D$7:$D$1257,MATCH(B268,Historical!$B$7:$B$1281,0))-1)*100)</f>
        <v>15.789473684210531</v>
      </c>
      <c r="T268" s="673">
        <f>IF(INDEX(Historical!$F$7:$F$1250,MATCH(B268,Historical!$B$7:$B$1281,0))=0,"n/a",((INDEX(Historical!$C$7:$C$1259,MATCH(B268,Historical!$B$7:$B$1281,0))/INDEX(Historical!$F$7:$F$1250,MATCH(B268,Historical!$B$7:$B$1281,0)))^(1/3)-1)*100)</f>
        <v>25.99210498948732</v>
      </c>
      <c r="U268" s="673">
        <f>IF(INDEX(Historical!$H$7:$H$1250,MATCH(B268,Historical!$B$7:$B$1281,0))=0,"n/a",((INDEX(Historical!$C$7:$C$1259,MATCH(B268,Historical!$B$7:$B$1281,0))/INDEX(Historical!$H$7:$H$1250,MATCH(B268,Historical!$B$7:$B$1281,0)))^(1/5)-1)*100)</f>
        <v>29.674411610965823</v>
      </c>
      <c r="V268" s="673">
        <f>IF(INDEX(Historical!$O$7:$O$1250,MATCH(B268,Historical!$B$7:$B$1281,0))=0,"n/a",((INDEX(Historical!$C$7:$C$1259,MATCH(B268,Historical!$B$7:$B$1281,0))/INDEX(Historical!$O$7:$O$1250,MATCH(B268,Historical!$B$7:$B$1281,0)))^(1/10)-1)*100)</f>
        <v>13.874673044960195</v>
      </c>
      <c r="W268" s="674">
        <f t="shared" si="72"/>
        <v>2.1387467304496006</v>
      </c>
      <c r="X268" s="675">
        <f t="shared" si="73"/>
        <v>0.90195779972540502</v>
      </c>
      <c r="Y268" s="843"/>
      <c r="Z268" s="624">
        <f t="shared" si="74"/>
        <v>29.72972972972973</v>
      </c>
      <c r="AA268" s="853">
        <f t="shared" si="75"/>
        <v>11.283783783783784</v>
      </c>
      <c r="AB268" s="854">
        <v>12</v>
      </c>
      <c r="AC268" s="833">
        <v>1.48</v>
      </c>
      <c r="AD268" s="833">
        <v>0.62</v>
      </c>
      <c r="AE268" s="833">
        <v>4.03</v>
      </c>
      <c r="AF268" s="833">
        <v>1.33</v>
      </c>
      <c r="AG268" s="833">
        <v>12.6</v>
      </c>
      <c r="AH268" s="833">
        <v>14.399999999999999</v>
      </c>
      <c r="AI268" s="833">
        <v>0.21</v>
      </c>
      <c r="AJ268" s="833">
        <v>32.9</v>
      </c>
      <c r="AK268" s="833">
        <v>18</v>
      </c>
      <c r="AL268" s="845">
        <v>452.98</v>
      </c>
      <c r="AM268" s="839">
        <v>1.6</v>
      </c>
      <c r="AN268" s="833">
        <v>0.22</v>
      </c>
      <c r="AO268" s="711">
        <f t="shared" si="76"/>
        <v>21.025358366104193</v>
      </c>
      <c r="AP268" s="712">
        <f t="shared" si="77"/>
        <v>32.309142149887975</v>
      </c>
      <c r="AQ268" s="855">
        <f t="shared" si="78"/>
        <v>-18.330115893494924</v>
      </c>
      <c r="AR268" s="624">
        <f>INDEX(Historical!$C$7:$C$1259,MATCH(B268,Historical!$B$7:$B$1281,0))*IF(AH268="n/a",1.03,IF(AH268&lt;0,1.01,IF(AH268&gt;10,1.1,(1+AH268/100))))</f>
        <v>0.48400000000000004</v>
      </c>
      <c r="AS268" s="853">
        <f t="shared" si="79"/>
        <v>0.48501640000000001</v>
      </c>
      <c r="AT268" s="853">
        <f t="shared" si="83"/>
        <v>0.53351804000000003</v>
      </c>
      <c r="AU268" s="853">
        <f t="shared" si="83"/>
        <v>0.58686984400000008</v>
      </c>
      <c r="AV268" s="853">
        <f t="shared" si="83"/>
        <v>0.64555682840000017</v>
      </c>
      <c r="AW268" s="624">
        <f t="shared" si="80"/>
        <v>2.7349611124000006</v>
      </c>
      <c r="AX268" s="719">
        <f t="shared" si="81"/>
        <v>16.3770126491018</v>
      </c>
      <c r="AY268" s="900">
        <v>0.98</v>
      </c>
      <c r="AZ268" s="839">
        <v>70.06</v>
      </c>
      <c r="BA268" s="839">
        <v>-8.5400000000000009</v>
      </c>
      <c r="BB268" s="839">
        <v>13</v>
      </c>
      <c r="BC268" s="839">
        <v>31.380000000000003</v>
      </c>
      <c r="BE268" s="597">
        <v>2016</v>
      </c>
      <c r="BF268" s="865">
        <f t="shared" si="82"/>
        <v>0</v>
      </c>
      <c r="BG268" s="849">
        <v>1.4000000000000001</v>
      </c>
    </row>
    <row r="269" spans="1:59" ht="11.25" customHeight="1" x14ac:dyDescent="0.2">
      <c r="A269" s="848" t="s">
        <v>4610</v>
      </c>
      <c r="B269" s="842" t="s">
        <v>4600</v>
      </c>
      <c r="C269" s="898" t="s">
        <v>108</v>
      </c>
      <c r="D269" s="898" t="s">
        <v>4272</v>
      </c>
      <c r="E269" s="705">
        <v>6</v>
      </c>
      <c r="F269" s="1153">
        <v>699</v>
      </c>
      <c r="G269" s="1115" t="s">
        <v>106</v>
      </c>
      <c r="H269" s="1115" t="s">
        <v>106</v>
      </c>
      <c r="I269" s="841">
        <v>7.54</v>
      </c>
      <c r="J269" s="624">
        <f t="shared" si="69"/>
        <v>3.183023872679045</v>
      </c>
      <c r="K269" s="844">
        <v>0.06</v>
      </c>
      <c r="L269" s="854">
        <v>4</v>
      </c>
      <c r="M269" s="615">
        <f t="shared" si="70"/>
        <v>0.24</v>
      </c>
      <c r="N269" s="837" t="s">
        <v>148</v>
      </c>
      <c r="O269" s="706">
        <v>5.5E-2</v>
      </c>
      <c r="P269" s="606">
        <v>44253</v>
      </c>
      <c r="Q269" s="606">
        <v>44270</v>
      </c>
      <c r="R269" s="615">
        <f t="shared" si="71"/>
        <v>9.0909090909090864</v>
      </c>
      <c r="S269" s="673">
        <f>IF(INDEX(Historical!$D$7:$D$1257,MATCH(B269,Historical!$B$7:$B$1281,0))=0,"n/a",(INDEX(Historical!$C$7:$C$1259,MATCH(B269,Historical!$B$7:$B$1281,0))/INDEX(Historical!$D$7:$D$1257,MATCH(B269,Historical!$B$7:$B$1281,0))-1)*100)</f>
        <v>9.9999999999999858</v>
      </c>
      <c r="T269" s="673">
        <f>IF(INDEX(Historical!$F$7:$F$1250,MATCH(B269,Historical!$B$7:$B$1281,0))=0,"n/a",((INDEX(Historical!$C$7:$C$1259,MATCH(B269,Historical!$B$7:$B$1281,0))/INDEX(Historical!$F$7:$F$1250,MATCH(B269,Historical!$B$7:$B$1281,0)))^(1/3)-1)*100)</f>
        <v>19.168034448193151</v>
      </c>
      <c r="U269" s="673" t="str">
        <f>IF(INDEX(Historical!$H$7:$H$1250,MATCH(B269,Historical!$B$7:$B$1281,0))=0,"n/a",((INDEX(Historical!$C$7:$C$1259,MATCH(B269,Historical!$B$7:$B$1281,0))/INDEX(Historical!$H$7:$H$1250,MATCH(B269,Historical!$B$7:$B$1281,0)))^(1/5)-1)*100)</f>
        <v>n/a</v>
      </c>
      <c r="V269" s="673" t="str">
        <f>IF(INDEX(Historical!$O$7:$O$1250,MATCH(B269,Historical!$B$7:$B$1281,0))=0,"n/a",((INDEX(Historical!$C$7:$C$1259,MATCH(B269,Historical!$B$7:$B$1281,0))/INDEX(Historical!$O$7:$O$1250,MATCH(B269,Historical!$B$7:$B$1281,0)))^(1/10)-1)*100)</f>
        <v>n/a</v>
      </c>
      <c r="W269" s="674" t="str">
        <f t="shared" si="72"/>
        <v>n/a</v>
      </c>
      <c r="X269" s="675" t="str">
        <f t="shared" si="73"/>
        <v>n/a</v>
      </c>
      <c r="Y269" s="646"/>
      <c r="Z269" s="624">
        <f t="shared" si="74"/>
        <v>31.578947368421051</v>
      </c>
      <c r="AA269" s="853">
        <f t="shared" si="75"/>
        <v>9.9210526315789469</v>
      </c>
      <c r="AB269" s="854">
        <v>12</v>
      </c>
      <c r="AC269" s="833">
        <v>0.76</v>
      </c>
      <c r="AD269" s="833" t="s">
        <v>136</v>
      </c>
      <c r="AE269" s="833">
        <v>3.4</v>
      </c>
      <c r="AF269" s="833">
        <v>1.03</v>
      </c>
      <c r="AG269" s="833">
        <v>10.4</v>
      </c>
      <c r="AH269" s="833">
        <v>35.799999999999997</v>
      </c>
      <c r="AI269" s="833" t="s">
        <v>136</v>
      </c>
      <c r="AJ269" s="833">
        <v>-19</v>
      </c>
      <c r="AK269" s="833" t="s">
        <v>136</v>
      </c>
      <c r="AL269" s="845">
        <v>157.61000000000001</v>
      </c>
      <c r="AM269" s="839">
        <v>14.799999999999999</v>
      </c>
      <c r="AN269" s="833">
        <v>7.0000000000000007E-2</v>
      </c>
      <c r="AO269" s="711" t="str">
        <f t="shared" si="76"/>
        <v>n/a</v>
      </c>
      <c r="AP269" s="712" t="str">
        <f t="shared" si="77"/>
        <v>n/a</v>
      </c>
      <c r="AQ269" s="855">
        <f t="shared" si="78"/>
        <v>-32.608328208148848</v>
      </c>
      <c r="AR269" s="624">
        <f>INDEX(Historical!$C$7:$C$1259,MATCH(B269,Historical!$B$7:$B$1281,0))*IF(AH269="n/a",1.03,IF(AH269&lt;0,1.01,IF(AH269&gt;10,1.1,(1+AH269/100))))</f>
        <v>0.24200000000000002</v>
      </c>
      <c r="AS269" s="853">
        <f t="shared" si="79"/>
        <v>0.24926000000000004</v>
      </c>
      <c r="AT269" s="853">
        <f t="shared" si="83"/>
        <v>0.25673780000000007</v>
      </c>
      <c r="AU269" s="853">
        <f t="shared" si="83"/>
        <v>0.2644399340000001</v>
      </c>
      <c r="AV269" s="853">
        <f t="shared" si="83"/>
        <v>0.27237313202000013</v>
      </c>
      <c r="AW269" s="624">
        <f t="shared" si="80"/>
        <v>1.2848108660200004</v>
      </c>
      <c r="AX269" s="719">
        <f t="shared" si="81"/>
        <v>17.039931910079581</v>
      </c>
      <c r="AY269" s="900">
        <v>0.48</v>
      </c>
      <c r="AZ269" s="839">
        <v>48.43</v>
      </c>
      <c r="BA269" s="839">
        <v>-15.659999999999998</v>
      </c>
      <c r="BB269" s="839">
        <v>3.1399999999999997</v>
      </c>
      <c r="BC269" s="839">
        <v>17.53</v>
      </c>
      <c r="BE269" s="597">
        <v>2016</v>
      </c>
      <c r="BF269" s="865">
        <f t="shared" si="82"/>
        <v>0</v>
      </c>
      <c r="BG269" s="849">
        <v>1.0999999999999999</v>
      </c>
    </row>
    <row r="270" spans="1:59" ht="11.25" customHeight="1" x14ac:dyDescent="0.2">
      <c r="A270" s="838" t="s">
        <v>1175</v>
      </c>
      <c r="B270" s="842" t="s">
        <v>1176</v>
      </c>
      <c r="C270" s="898" t="s">
        <v>108</v>
      </c>
      <c r="D270" s="898" t="s">
        <v>118</v>
      </c>
      <c r="E270" s="705">
        <v>9</v>
      </c>
      <c r="F270" s="1153">
        <v>504</v>
      </c>
      <c r="G270" s="1115" t="s">
        <v>106</v>
      </c>
      <c r="H270" s="1115" t="s">
        <v>106</v>
      </c>
      <c r="I270" s="841">
        <v>40.659999999999997</v>
      </c>
      <c r="J270" s="624">
        <f t="shared" si="69"/>
        <v>3.5415641908509592</v>
      </c>
      <c r="K270" s="844">
        <v>0.36</v>
      </c>
      <c r="L270" s="854">
        <v>4</v>
      </c>
      <c r="M270" s="615">
        <f t="shared" si="70"/>
        <v>1.44</v>
      </c>
      <c r="N270" s="837" t="s">
        <v>318</v>
      </c>
      <c r="O270" s="710">
        <v>0.33</v>
      </c>
      <c r="P270" s="606">
        <v>44181</v>
      </c>
      <c r="Q270" s="606">
        <v>44196</v>
      </c>
      <c r="R270" s="615">
        <f t="shared" si="71"/>
        <v>9.0909090909090811</v>
      </c>
      <c r="S270" s="673">
        <f>IF(INDEX(Historical!$D$7:$D$1257,MATCH(B270,Historical!$B$7:$B$1281,0))=0,"n/a",(INDEX(Historical!$C$7:$C$1259,MATCH(B270,Historical!$B$7:$B$1281,0))/INDEX(Historical!$D$7:$D$1257,MATCH(B270,Historical!$B$7:$B$1281,0))-1)*100)</f>
        <v>7.1428571428571397</v>
      </c>
      <c r="T270" s="673">
        <f>IF(INDEX(Historical!$F$7:$F$1250,MATCH(B270,Historical!$B$7:$B$1281,0))=0,"n/a",((INDEX(Historical!$C$7:$C$1259,MATCH(B270,Historical!$B$7:$B$1281,0))/INDEX(Historical!$F$7:$F$1250,MATCH(B270,Historical!$B$7:$B$1281,0)))^(1/3)-1)*100)</f>
        <v>18.939621345895596</v>
      </c>
      <c r="U270" s="673">
        <f>IF(INDEX(Historical!$H$7:$H$1250,MATCH(B270,Historical!$B$7:$B$1281,0))=0,"n/a",((INDEX(Historical!$C$7:$C$1259,MATCH(B270,Historical!$B$7:$B$1281,0))/INDEX(Historical!$H$7:$H$1250,MATCH(B270,Historical!$B$7:$B$1281,0)))^(1/5)-1)*100)</f>
        <v>16.492500615880324</v>
      </c>
      <c r="V270" s="673">
        <f>IF(INDEX(Historical!$O$7:$O$1250,MATCH(B270,Historical!$B$7:$B$1281,0))=0,"n/a",((INDEX(Historical!$C$7:$C$1259,MATCH(B270,Historical!$B$7:$B$1281,0))/INDEX(Historical!$O$7:$O$1250,MATCH(B270,Historical!$B$7:$B$1281,0)))^(1/10)-1)*100)</f>
        <v>11.722803360429435</v>
      </c>
      <c r="W270" s="674">
        <f t="shared" si="72"/>
        <v>1.4068734336661401</v>
      </c>
      <c r="X270" s="675">
        <f t="shared" si="73"/>
        <v>0.51539064424626013</v>
      </c>
      <c r="Y270" s="633" t="s">
        <v>946</v>
      </c>
      <c r="Z270" s="624">
        <f t="shared" si="74"/>
        <v>28.85771543086172</v>
      </c>
      <c r="AA270" s="853">
        <f t="shared" si="75"/>
        <v>8.1482965931863713</v>
      </c>
      <c r="AB270" s="854">
        <v>12</v>
      </c>
      <c r="AC270" s="833">
        <v>4.99</v>
      </c>
      <c r="AD270" s="833">
        <v>1.01</v>
      </c>
      <c r="AE270" s="833">
        <v>1.08</v>
      </c>
      <c r="AF270" s="833">
        <v>1.43</v>
      </c>
      <c r="AG270" s="833">
        <v>21.2</v>
      </c>
      <c r="AH270" s="833">
        <v>32.4</v>
      </c>
      <c r="AI270" s="833">
        <v>-6</v>
      </c>
      <c r="AJ270" s="833">
        <v>32</v>
      </c>
      <c r="AK270" s="833">
        <v>8.1</v>
      </c>
      <c r="AL270" s="845">
        <v>11670</v>
      </c>
      <c r="AM270" s="839">
        <v>2.7</v>
      </c>
      <c r="AN270" s="833">
        <v>0.32</v>
      </c>
      <c r="AO270" s="711">
        <f t="shared" si="76"/>
        <v>11.885768213544912</v>
      </c>
      <c r="AP270" s="712">
        <f t="shared" si="77"/>
        <v>20.034064806731283</v>
      </c>
      <c r="AQ270" s="855">
        <f t="shared" si="78"/>
        <v>-28.036848539589343</v>
      </c>
      <c r="AR270" s="624">
        <f>INDEX(Historical!$C$7:$C$1259,MATCH(B270,Historical!$B$7:$B$1281,0))*IF(AH270="n/a",1.03,IF(AH270&lt;0,1.01,IF(AH270&gt;10,1.1,(1+AH270/100))))</f>
        <v>1.4850000000000003</v>
      </c>
      <c r="AS270" s="853">
        <f t="shared" si="79"/>
        <v>1.4998500000000003</v>
      </c>
      <c r="AT270" s="853">
        <f t="shared" si="83"/>
        <v>1.6213378500000004</v>
      </c>
      <c r="AU270" s="853">
        <f t="shared" si="83"/>
        <v>1.7526662158500004</v>
      </c>
      <c r="AV270" s="853">
        <f t="shared" si="83"/>
        <v>1.8946321793338503</v>
      </c>
      <c r="AW270" s="624">
        <f t="shared" si="80"/>
        <v>8.2534862451838524</v>
      </c>
      <c r="AX270" s="719">
        <f t="shared" si="81"/>
        <v>20.298785649738939</v>
      </c>
      <c r="AY270" s="900">
        <v>1.39</v>
      </c>
      <c r="AZ270" s="839">
        <v>75.87</v>
      </c>
      <c r="BA270" s="839">
        <v>-4.6399999999999997</v>
      </c>
      <c r="BB270" s="839">
        <v>2.9499999999999997</v>
      </c>
      <c r="BC270" s="839">
        <v>14.95</v>
      </c>
      <c r="BE270" s="597">
        <v>2012</v>
      </c>
      <c r="BF270" s="865">
        <f t="shared" si="82"/>
        <v>0</v>
      </c>
      <c r="BG270" s="849">
        <v>3.5999999999999996</v>
      </c>
    </row>
    <row r="271" spans="1:59" ht="11.25" customHeight="1" x14ac:dyDescent="0.2">
      <c r="A271" s="831" t="s">
        <v>3804</v>
      </c>
      <c r="B271" s="842" t="s">
        <v>3805</v>
      </c>
      <c r="C271" s="898" t="s">
        <v>108</v>
      </c>
      <c r="D271" s="898" t="s">
        <v>4272</v>
      </c>
      <c r="E271" s="705">
        <v>7</v>
      </c>
      <c r="F271" s="1153">
        <v>630</v>
      </c>
      <c r="G271" s="1150" t="s">
        <v>106</v>
      </c>
      <c r="H271" s="1150" t="s">
        <v>106</v>
      </c>
      <c r="I271" s="846">
        <v>29.19</v>
      </c>
      <c r="J271" s="624">
        <f t="shared" si="69"/>
        <v>4.2480301473107227</v>
      </c>
      <c r="K271" s="851">
        <v>0.31</v>
      </c>
      <c r="L271" s="597">
        <v>4</v>
      </c>
      <c r="M271" s="615">
        <f t="shared" si="70"/>
        <v>1.24</v>
      </c>
      <c r="N271" s="597" t="s">
        <v>716</v>
      </c>
      <c r="O271" s="707">
        <v>0.3</v>
      </c>
      <c r="P271" s="1029">
        <v>43929</v>
      </c>
      <c r="Q271" s="1029">
        <v>44032</v>
      </c>
      <c r="R271" s="615">
        <f t="shared" si="71"/>
        <v>3.3333333333333366</v>
      </c>
      <c r="S271" s="673">
        <f>IF(INDEX(Historical!$D$7:$D$1257,MATCH(B271,Historical!$B$7:$B$1281,0))=0,"n/a",(INDEX(Historical!$C$7:$C$1259,MATCH(B271,Historical!$B$7:$B$1281,0))/INDEX(Historical!$D$7:$D$1257,MATCH(B271,Historical!$B$7:$B$1281,0))-1)*100)</f>
        <v>3.3898305084745894</v>
      </c>
      <c r="T271" s="673">
        <f>IF(INDEX(Historical!$F$7:$F$1250,MATCH(B271,Historical!$B$7:$B$1281,0))=0,"n/a",((INDEX(Historical!$C$7:$C$1259,MATCH(B271,Historical!$B$7:$B$1281,0))/INDEX(Historical!$F$7:$F$1250,MATCH(B271,Historical!$B$7:$B$1281,0)))^(1/3)-1)*100)</f>
        <v>9.0797144469451752</v>
      </c>
      <c r="U271" s="673">
        <f>IF(INDEX(Historical!$H$7:$H$1250,MATCH(B271,Historical!$B$7:$B$1281,0))=0,"n/a",((INDEX(Historical!$C$7:$C$1259,MATCH(B271,Historical!$B$7:$B$1281,0))/INDEX(Historical!$H$7:$H$1250,MATCH(B271,Historical!$B$7:$B$1281,0)))^(1/5)-1)*100)</f>
        <v>7.3238082264812654</v>
      </c>
      <c r="V271" s="673">
        <f>IF(INDEX(Historical!$O$7:$O$1250,MATCH(B271,Historical!$B$7:$B$1281,0))=0,"n/a",((INDEX(Historical!$C$7:$C$1259,MATCH(B271,Historical!$B$7:$B$1281,0))/INDEX(Historical!$O$7:$O$1250,MATCH(B271,Historical!$B$7:$B$1281,0)))^(1/10)-1)*100)</f>
        <v>4.6122887511184096</v>
      </c>
      <c r="W271" s="674">
        <f t="shared" si="72"/>
        <v>1.5878902258028302</v>
      </c>
      <c r="X271" s="675">
        <f t="shared" si="73"/>
        <v>0.69750554537916809</v>
      </c>
      <c r="Y271" s="842"/>
      <c r="Z271" s="624">
        <f t="shared" si="74"/>
        <v>50</v>
      </c>
      <c r="AA271" s="853">
        <f t="shared" si="75"/>
        <v>11.770161290322582</v>
      </c>
      <c r="AB271" s="1153">
        <v>12</v>
      </c>
      <c r="AC271" s="846">
        <v>2.48</v>
      </c>
      <c r="AD271" s="846" t="s">
        <v>136</v>
      </c>
      <c r="AE271" s="846">
        <v>4.08</v>
      </c>
      <c r="AF271" s="846">
        <v>1.43</v>
      </c>
      <c r="AG271" s="846">
        <v>12.4</v>
      </c>
      <c r="AH271" s="846">
        <v>5.8999999999999995</v>
      </c>
      <c r="AI271" s="846" t="s">
        <v>136</v>
      </c>
      <c r="AJ271" s="846">
        <v>10.5</v>
      </c>
      <c r="AK271" s="846" t="s">
        <v>136</v>
      </c>
      <c r="AL271" s="846">
        <v>314.37</v>
      </c>
      <c r="AM271" s="846">
        <v>5.7</v>
      </c>
      <c r="AN271" s="846">
        <v>0</v>
      </c>
      <c r="AO271" s="711">
        <f t="shared" si="76"/>
        <v>-0.19832291653059464</v>
      </c>
      <c r="AP271" s="712">
        <f t="shared" si="77"/>
        <v>11.571838373791987</v>
      </c>
      <c r="AQ271" s="855">
        <f t="shared" si="78"/>
        <v>-13.509587827034474</v>
      </c>
      <c r="AR271" s="624">
        <f>INDEX(Historical!$C$7:$C$1259,MATCH(B271,Historical!$B$7:$B$1281,0))*IF(AH271="n/a",1.03,IF(AH271&lt;0,1.01,IF(AH271&gt;10,1.1,(1+AH271/100))))</f>
        <v>1.2919799999999999</v>
      </c>
      <c r="AS271" s="853">
        <f t="shared" si="79"/>
        <v>1.3307393999999999</v>
      </c>
      <c r="AT271" s="853">
        <f t="shared" si="83"/>
        <v>1.3706615819999999</v>
      </c>
      <c r="AU271" s="853">
        <f t="shared" si="83"/>
        <v>1.41178142946</v>
      </c>
      <c r="AV271" s="853">
        <f t="shared" si="83"/>
        <v>1.4541348723437999</v>
      </c>
      <c r="AW271" s="624">
        <f t="shared" si="80"/>
        <v>6.8592972838037989</v>
      </c>
      <c r="AX271" s="719">
        <f t="shared" si="81"/>
        <v>23.498791654004105</v>
      </c>
      <c r="AY271" s="701">
        <v>0.57999999999999996</v>
      </c>
      <c r="AZ271" s="849">
        <v>65.710000000000008</v>
      </c>
      <c r="BA271" s="849">
        <v>-4.1399999999999997</v>
      </c>
      <c r="BB271" s="849">
        <v>8.7900000000000009</v>
      </c>
      <c r="BC271" s="849">
        <v>23.44</v>
      </c>
      <c r="BE271" s="597">
        <v>2014</v>
      </c>
      <c r="BF271" s="865">
        <f t="shared" si="82"/>
        <v>0</v>
      </c>
      <c r="BG271" s="849">
        <v>1.2</v>
      </c>
    </row>
    <row r="272" spans="1:59" s="744" customFormat="1" ht="11.25" customHeight="1" x14ac:dyDescent="0.2">
      <c r="A272" s="726" t="s">
        <v>1218</v>
      </c>
      <c r="B272" s="751" t="s">
        <v>1219</v>
      </c>
      <c r="C272" s="898" t="s">
        <v>123</v>
      </c>
      <c r="D272" s="898" t="s">
        <v>4289</v>
      </c>
      <c r="E272" s="727">
        <v>13</v>
      </c>
      <c r="F272" s="1153">
        <v>272</v>
      </c>
      <c r="G272" s="1152" t="s">
        <v>106</v>
      </c>
      <c r="H272" s="1152" t="s">
        <v>106</v>
      </c>
      <c r="I272" s="728">
        <v>125.29</v>
      </c>
      <c r="J272" s="729">
        <f t="shared" si="69"/>
        <v>0.83007422779152362</v>
      </c>
      <c r="K272" s="730">
        <v>0.26</v>
      </c>
      <c r="L272" s="731">
        <v>4</v>
      </c>
      <c r="M272" s="732">
        <f t="shared" si="70"/>
        <v>1.04</v>
      </c>
      <c r="N272" s="733" t="s">
        <v>151</v>
      </c>
      <c r="O272" s="734">
        <v>0.25</v>
      </c>
      <c r="P272" s="1122">
        <v>43992</v>
      </c>
      <c r="Q272" s="1122">
        <v>44007</v>
      </c>
      <c r="R272" s="732">
        <f t="shared" si="71"/>
        <v>4.0000000000000036</v>
      </c>
      <c r="S272" s="673">
        <f>IF(INDEX(Historical!$D$7:$D$1257,MATCH(B272,Historical!$B$7:$B$1281,0))=0,"n/a",(INDEX(Historical!$C$7:$C$1259,MATCH(B272,Historical!$B$7:$B$1281,0))/INDEX(Historical!$D$7:$D$1257,MATCH(B272,Historical!$B$7:$B$1281,0))-1)*100)</f>
        <v>4.0404040404040442</v>
      </c>
      <c r="T272" s="673">
        <f>IF(INDEX(Historical!$F$7:$F$1250,MATCH(B272,Historical!$B$7:$B$1281,0))=0,"n/a",((INDEX(Historical!$C$7:$C$1259,MATCH(B272,Historical!$B$7:$B$1281,0))/INDEX(Historical!$F$7:$F$1250,MATCH(B272,Historical!$B$7:$B$1281,0)))^(1/3)-1)*100)</f>
        <v>4.2154106425138949</v>
      </c>
      <c r="U272" s="673">
        <f>IF(INDEX(Historical!$H$7:$H$1250,MATCH(B272,Historical!$B$7:$B$1281,0))=0,"n/a",((INDEX(Historical!$C$7:$C$1259,MATCH(B272,Historical!$B$7:$B$1281,0))/INDEX(Historical!$H$7:$H$1250,MATCH(B272,Historical!$B$7:$B$1281,0)))^(1/5)-1)*100)</f>
        <v>4.4123394129335969</v>
      </c>
      <c r="V272" s="673">
        <f>IF(INDEX(Historical!$O$7:$O$1250,MATCH(B272,Historical!$B$7:$B$1281,0))=0,"n/a",((INDEX(Historical!$C$7:$C$1259,MATCH(B272,Historical!$B$7:$B$1281,0))/INDEX(Historical!$O$7:$O$1250,MATCH(B272,Historical!$B$7:$B$1281,0)))^(1/10)-1)*100)</f>
        <v>13.361024936099053</v>
      </c>
      <c r="W272" s="674">
        <f t="shared" si="72"/>
        <v>0.33023959120173935</v>
      </c>
      <c r="X272" s="675" t="str">
        <f t="shared" si="73"/>
        <v>n/a</v>
      </c>
      <c r="Y272" s="751" t="s">
        <v>1220</v>
      </c>
      <c r="Z272" s="729">
        <f t="shared" si="74"/>
        <v>60.818713450292407</v>
      </c>
      <c r="AA272" s="736">
        <f t="shared" si="75"/>
        <v>73.269005847953224</v>
      </c>
      <c r="AB272" s="731">
        <v>12</v>
      </c>
      <c r="AC272" s="737">
        <v>1.71</v>
      </c>
      <c r="AD272" s="737">
        <v>9.4499999999999993</v>
      </c>
      <c r="AE272" s="737">
        <v>23.36</v>
      </c>
      <c r="AF272" s="737">
        <v>4.3499999999999996</v>
      </c>
      <c r="AG272" s="737" t="s">
        <v>136</v>
      </c>
      <c r="AH272" s="737">
        <v>14.899999999999999</v>
      </c>
      <c r="AI272" s="737">
        <v>6.5</v>
      </c>
      <c r="AJ272" s="737">
        <v>-2.8899999999999997</v>
      </c>
      <c r="AK272" s="737">
        <v>7.6700000000000008</v>
      </c>
      <c r="AL272" s="738">
        <v>23760</v>
      </c>
      <c r="AM272" s="739">
        <v>0.75</v>
      </c>
      <c r="AN272" s="737" t="s">
        <v>136</v>
      </c>
      <c r="AO272" s="740">
        <f t="shared" si="76"/>
        <v>-68.026592207228106</v>
      </c>
      <c r="AP272" s="741">
        <f t="shared" si="77"/>
        <v>5.2424136407251201</v>
      </c>
      <c r="AQ272" s="742">
        <f t="shared" si="78"/>
        <v>276.36871722559897</v>
      </c>
      <c r="AR272" s="624">
        <f>INDEX(Historical!$C$7:$C$1259,MATCH(B272,Historical!$B$7:$B$1281,0))*IF(AH272="n/a",1.03,IF(AH272&lt;0,1.01,IF(AH272&gt;10,1.1,(1+AH272/100))))</f>
        <v>1.1330000000000002</v>
      </c>
      <c r="AS272" s="736">
        <f t="shared" si="79"/>
        <v>1.2066450000000002</v>
      </c>
      <c r="AT272" s="736">
        <f t="shared" si="83"/>
        <v>1.2991946715000002</v>
      </c>
      <c r="AU272" s="736">
        <f t="shared" si="83"/>
        <v>1.3988429028040503</v>
      </c>
      <c r="AV272" s="736">
        <f t="shared" si="83"/>
        <v>1.506134153449121</v>
      </c>
      <c r="AW272" s="729">
        <f t="shared" si="80"/>
        <v>6.543816727753172</v>
      </c>
      <c r="AX272" s="743">
        <f t="shared" si="81"/>
        <v>5.2229361702874701</v>
      </c>
      <c r="AY272" s="901" t="s">
        <v>136</v>
      </c>
      <c r="AZ272" s="739">
        <v>30.669999999999998</v>
      </c>
      <c r="BA272" s="739">
        <v>-24.57</v>
      </c>
      <c r="BB272" s="739">
        <v>5.4899999999999993</v>
      </c>
      <c r="BC272" s="739">
        <v>-7.1</v>
      </c>
      <c r="BD272" s="875"/>
      <c r="BE272" s="597">
        <v>2008</v>
      </c>
      <c r="BF272" s="865">
        <f t="shared" si="82"/>
        <v>1</v>
      </c>
      <c r="BG272" s="793" t="s">
        <v>136</v>
      </c>
    </row>
    <row r="273" spans="1:59" ht="11.25" customHeight="1" x14ac:dyDescent="0.2">
      <c r="A273" s="838" t="s">
        <v>1195</v>
      </c>
      <c r="B273" s="842" t="s">
        <v>1196</v>
      </c>
      <c r="C273" s="898" t="s">
        <v>4253</v>
      </c>
      <c r="D273" s="898" t="s">
        <v>4254</v>
      </c>
      <c r="E273" s="705">
        <v>9</v>
      </c>
      <c r="F273" s="1153">
        <v>538</v>
      </c>
      <c r="G273" s="1150" t="s">
        <v>37</v>
      </c>
      <c r="H273" s="1150" t="s">
        <v>37</v>
      </c>
      <c r="I273" s="841">
        <v>45.79</v>
      </c>
      <c r="J273" s="624">
        <f t="shared" si="69"/>
        <v>2.3585935793841455</v>
      </c>
      <c r="K273" s="844">
        <v>0.27</v>
      </c>
      <c r="L273" s="854">
        <v>4</v>
      </c>
      <c r="M273" s="615">
        <f t="shared" si="70"/>
        <v>1.08</v>
      </c>
      <c r="N273" s="837" t="s">
        <v>218</v>
      </c>
      <c r="O273" s="706">
        <v>0.25</v>
      </c>
      <c r="P273" s="606">
        <v>44285</v>
      </c>
      <c r="Q273" s="606">
        <v>44305</v>
      </c>
      <c r="R273" s="615">
        <f t="shared" si="71"/>
        <v>8.0000000000000071</v>
      </c>
      <c r="S273" s="673">
        <f>IF(INDEX(Historical!$D$7:$D$1257,MATCH(B273,Historical!$B$7:$B$1281,0))=0,"n/a",(INDEX(Historical!$C$7:$C$1259,MATCH(B273,Historical!$B$7:$B$1281,0))/INDEX(Historical!$D$7:$D$1257,MATCH(B273,Historical!$B$7:$B$1281,0))-1)*100)</f>
        <v>7.9889807162534465</v>
      </c>
      <c r="T273" s="673">
        <f>IF(INDEX(Historical!$F$7:$F$1250,MATCH(B273,Historical!$B$7:$B$1281,0))=0,"n/a",((INDEX(Historical!$C$7:$C$1259,MATCH(B273,Historical!$B$7:$B$1281,0))/INDEX(Historical!$F$7:$F$1250,MATCH(B273,Historical!$B$7:$B$1281,0)))^(1/3)-1)*100)</f>
        <v>6.1216696897209211</v>
      </c>
      <c r="U273" s="673">
        <f>IF(INDEX(Historical!$H$7:$H$1250,MATCH(B273,Historical!$B$7:$B$1281,0))=0,"n/a",((INDEX(Historical!$C$7:$C$1259,MATCH(B273,Historical!$B$7:$B$1281,0))/INDEX(Historical!$H$7:$H$1250,MATCH(B273,Historical!$B$7:$B$1281,0)))^(1/5)-1)*100)</f>
        <v>15.200877980413008</v>
      </c>
      <c r="V273" s="673" t="str">
        <f>IF(INDEX(Historical!$O$7:$O$1250,MATCH(B273,Historical!$B$7:$B$1281,0))=0,"n/a",((INDEX(Historical!$C$7:$C$1259,MATCH(B273,Historical!$B$7:$B$1281,0))/INDEX(Historical!$O$7:$O$1250,MATCH(B273,Historical!$B$7:$B$1281,0)))^(1/10)-1)*100)</f>
        <v>n/a</v>
      </c>
      <c r="W273" s="674" t="str">
        <f t="shared" si="72"/>
        <v>n/a</v>
      </c>
      <c r="X273" s="675">
        <f t="shared" si="73"/>
        <v>0.83521307584686855</v>
      </c>
      <c r="Y273" s="843"/>
      <c r="Z273" s="624">
        <f t="shared" si="74"/>
        <v>70.588235294117652</v>
      </c>
      <c r="AA273" s="853">
        <f t="shared" si="75"/>
        <v>29.928104575163399</v>
      </c>
      <c r="AB273" s="854">
        <v>12</v>
      </c>
      <c r="AC273" s="833">
        <v>1.53</v>
      </c>
      <c r="AD273" s="833">
        <v>3.04</v>
      </c>
      <c r="AE273" s="833">
        <v>13.05</v>
      </c>
      <c r="AF273" s="833">
        <v>3.15</v>
      </c>
      <c r="AG273" s="833">
        <v>10.8</v>
      </c>
      <c r="AH273" s="833">
        <v>-18.7</v>
      </c>
      <c r="AI273" s="833">
        <v>8.6300000000000008</v>
      </c>
      <c r="AJ273" s="833">
        <v>18.2</v>
      </c>
      <c r="AK273" s="833">
        <v>10</v>
      </c>
      <c r="AL273" s="845">
        <v>5850</v>
      </c>
      <c r="AM273" s="839">
        <v>0.5</v>
      </c>
      <c r="AN273" s="833">
        <v>0.84</v>
      </c>
      <c r="AO273" s="711">
        <f t="shared" si="76"/>
        <v>-12.368633015366246</v>
      </c>
      <c r="AP273" s="712">
        <f t="shared" si="77"/>
        <v>17.559471559797153</v>
      </c>
      <c r="AQ273" s="855">
        <f t="shared" si="78"/>
        <v>104.69329838865944</v>
      </c>
      <c r="AR273" s="624">
        <f>INDEX(Historical!$C$7:$C$1259,MATCH(B273,Historical!$B$7:$B$1281,0))*IF(AH273="n/a",1.03,IF(AH273&lt;0,1.01,IF(AH273&gt;10,1.1,(1+AH273/100))))</f>
        <v>0.98980000000000001</v>
      </c>
      <c r="AS273" s="853">
        <f t="shared" si="79"/>
        <v>1.0752197400000001</v>
      </c>
      <c r="AT273" s="853">
        <f t="shared" si="83"/>
        <v>1.1827417140000003</v>
      </c>
      <c r="AU273" s="853">
        <f t="shared" si="83"/>
        <v>1.3010158854000005</v>
      </c>
      <c r="AV273" s="853">
        <f t="shared" si="83"/>
        <v>1.4311174739400006</v>
      </c>
      <c r="AW273" s="624">
        <f t="shared" si="80"/>
        <v>5.9798948133400014</v>
      </c>
      <c r="AX273" s="719">
        <f t="shared" si="81"/>
        <v>13.059390289015072</v>
      </c>
      <c r="AY273" s="900">
        <v>0.86</v>
      </c>
      <c r="AZ273" s="839">
        <v>58.440000000000005</v>
      </c>
      <c r="BA273" s="839">
        <v>-3.54</v>
      </c>
      <c r="BB273" s="839">
        <v>5.3</v>
      </c>
      <c r="BC273" s="839">
        <v>9.4499999999999993</v>
      </c>
      <c r="BE273" s="597">
        <v>2013</v>
      </c>
      <c r="BF273" s="865">
        <f t="shared" si="82"/>
        <v>0</v>
      </c>
      <c r="BG273" s="849">
        <v>5.3</v>
      </c>
    </row>
    <row r="274" spans="1:59" ht="11.25" customHeight="1" x14ac:dyDescent="0.2">
      <c r="A274" s="848" t="s">
        <v>4077</v>
      </c>
      <c r="B274" s="570" t="s">
        <v>4078</v>
      </c>
      <c r="C274" s="898" t="s">
        <v>108</v>
      </c>
      <c r="D274" s="898" t="s">
        <v>4272</v>
      </c>
      <c r="E274" s="705">
        <v>6</v>
      </c>
      <c r="F274" s="1153">
        <v>668</v>
      </c>
      <c r="G274" s="1150" t="s">
        <v>106</v>
      </c>
      <c r="H274" s="1150" t="s">
        <v>106</v>
      </c>
      <c r="I274" s="841">
        <v>31.18</v>
      </c>
      <c r="J274" s="624">
        <f t="shared" si="69"/>
        <v>3.8486209108402822</v>
      </c>
      <c r="K274" s="844">
        <v>0.3</v>
      </c>
      <c r="L274" s="854">
        <v>4</v>
      </c>
      <c r="M274" s="615">
        <f t="shared" si="70"/>
        <v>1.2</v>
      </c>
      <c r="N274" s="837" t="s">
        <v>439</v>
      </c>
      <c r="O274" s="706">
        <v>0.27</v>
      </c>
      <c r="P274" s="904">
        <v>43587</v>
      </c>
      <c r="Q274" s="904">
        <v>43607</v>
      </c>
      <c r="R274" s="615">
        <f t="shared" si="71"/>
        <v>11.1111111111111</v>
      </c>
      <c r="S274" s="673">
        <f>IF(INDEX(Historical!$D$7:$D$1257,MATCH(B274,Historical!$B$7:$B$1281,0))=0,"n/a",(INDEX(Historical!$C$7:$C$1259,MATCH(B274,Historical!$B$7:$B$1281,0))/INDEX(Historical!$D$7:$D$1257,MATCH(B274,Historical!$B$7:$B$1281,0))-1)*100)</f>
        <v>2.5641025641025772</v>
      </c>
      <c r="T274" s="673">
        <f>IF(INDEX(Historical!$F$7:$F$1250,MATCH(B274,Historical!$B$7:$B$1281,0))=0,"n/a",((INDEX(Historical!$C$7:$C$1259,MATCH(B274,Historical!$B$7:$B$1281,0))/INDEX(Historical!$F$7:$F$1250,MATCH(B274,Historical!$B$7:$B$1281,0)))^(1/3)-1)*100)</f>
        <v>8.8677964177928281</v>
      </c>
      <c r="U274" s="673">
        <f>IF(INDEX(Historical!$H$7:$H$1250,MATCH(B274,Historical!$B$7:$B$1281,0))=0,"n/a",((INDEX(Historical!$C$7:$C$1259,MATCH(B274,Historical!$B$7:$B$1281,0))/INDEX(Historical!$H$7:$H$1250,MATCH(B274,Historical!$B$7:$B$1281,0)))^(1/5)-1)*100)</f>
        <v>10.151370567009611</v>
      </c>
      <c r="V274" s="673">
        <f>IF(INDEX(Historical!$O$7:$O$1250,MATCH(B274,Historical!$B$7:$B$1281,0))=0,"n/a",((INDEX(Historical!$C$7:$C$1259,MATCH(B274,Historical!$B$7:$B$1281,0))/INDEX(Historical!$O$7:$O$1250,MATCH(B274,Historical!$B$7:$B$1281,0)))^(1/10)-1)*100)</f>
        <v>1.0591751203291366</v>
      </c>
      <c r="W274" s="674">
        <f t="shared" si="72"/>
        <v>9.5842230167331461</v>
      </c>
      <c r="X274" s="675" t="str">
        <f t="shared" si="73"/>
        <v>n/a</v>
      </c>
      <c r="Y274" s="646" t="s">
        <v>4571</v>
      </c>
      <c r="Z274" s="624">
        <f t="shared" si="74"/>
        <v>40.955631399317404</v>
      </c>
      <c r="AA274" s="853">
        <f t="shared" si="75"/>
        <v>10.641638225255972</v>
      </c>
      <c r="AB274" s="854">
        <v>12</v>
      </c>
      <c r="AC274" s="833">
        <v>2.93</v>
      </c>
      <c r="AD274" s="833" t="s">
        <v>136</v>
      </c>
      <c r="AE274" s="833">
        <v>2.5499999999999998</v>
      </c>
      <c r="AF274" s="833">
        <v>0.99</v>
      </c>
      <c r="AG274" s="833">
        <v>9.39</v>
      </c>
      <c r="AH274" s="833" t="s">
        <v>136</v>
      </c>
      <c r="AI274" s="833" t="s">
        <v>136</v>
      </c>
      <c r="AJ274" s="833" t="s">
        <v>136</v>
      </c>
      <c r="AK274" s="833" t="s">
        <v>136</v>
      </c>
      <c r="AL274" s="845">
        <v>143.97999999999999</v>
      </c>
      <c r="AM274" s="839">
        <v>4.41</v>
      </c>
      <c r="AN274" s="833" t="s">
        <v>136</v>
      </c>
      <c r="AO274" s="711">
        <f t="shared" si="76"/>
        <v>3.3583532525939201</v>
      </c>
      <c r="AP274" s="712">
        <f t="shared" si="77"/>
        <v>13.999991477849893</v>
      </c>
      <c r="AQ274" s="855">
        <f t="shared" si="78"/>
        <v>-31.572514154671527</v>
      </c>
      <c r="AR274" s="624">
        <f>INDEX(Historical!$C$7:$C$1259,MATCH(B274,Historical!$B$7:$B$1281,0))*IF(AH274="n/a",1.03,IF(AH274&lt;0,1.01,IF(AH274&gt;10,1.1,(1+AH274/100))))</f>
        <v>1.236</v>
      </c>
      <c r="AS274" s="853">
        <f t="shared" si="79"/>
        <v>1.27308</v>
      </c>
      <c r="AT274" s="853">
        <f t="shared" si="83"/>
        <v>1.3112724</v>
      </c>
      <c r="AU274" s="853">
        <f t="shared" si="83"/>
        <v>1.3506105720000001</v>
      </c>
      <c r="AV274" s="853">
        <f t="shared" si="83"/>
        <v>1.3911288891600002</v>
      </c>
      <c r="AW274" s="624">
        <f t="shared" si="80"/>
        <v>6.5620918611599999</v>
      </c>
      <c r="AX274" s="719">
        <f t="shared" si="81"/>
        <v>21.045836629762668</v>
      </c>
      <c r="AY274" s="900">
        <v>0.82</v>
      </c>
      <c r="AZ274" s="839">
        <v>59.081632653061213</v>
      </c>
      <c r="BA274" s="839">
        <v>-9.3077370564281665</v>
      </c>
      <c r="BB274" s="839">
        <v>4.1416165664662552</v>
      </c>
      <c r="BC274" s="839">
        <v>16.213194185613133</v>
      </c>
      <c r="BE274" s="597">
        <v>2015</v>
      </c>
      <c r="BF274" s="865">
        <f t="shared" si="82"/>
        <v>0</v>
      </c>
      <c r="BG274" s="849">
        <v>0.91</v>
      </c>
    </row>
    <row r="275" spans="1:59" ht="11.25" customHeight="1" x14ac:dyDescent="0.2">
      <c r="A275" s="838" t="s">
        <v>1205</v>
      </c>
      <c r="B275" s="842" t="s">
        <v>1206</v>
      </c>
      <c r="C275" s="898" t="s">
        <v>108</v>
      </c>
      <c r="D275" s="898" t="s">
        <v>4272</v>
      </c>
      <c r="E275" s="705">
        <v>9</v>
      </c>
      <c r="F275" s="1153">
        <v>488</v>
      </c>
      <c r="G275" s="1124" t="s">
        <v>106</v>
      </c>
      <c r="H275" s="1124" t="s">
        <v>106</v>
      </c>
      <c r="I275" s="841">
        <v>166.75</v>
      </c>
      <c r="J275" s="624">
        <f t="shared" si="69"/>
        <v>0.47976011994003004</v>
      </c>
      <c r="K275" s="844">
        <v>0.2</v>
      </c>
      <c r="L275" s="854">
        <v>4</v>
      </c>
      <c r="M275" s="615">
        <f t="shared" si="70"/>
        <v>0.8</v>
      </c>
      <c r="N275" s="837" t="s">
        <v>689</v>
      </c>
      <c r="O275" s="706">
        <v>0.19</v>
      </c>
      <c r="P275" s="1029">
        <v>43950</v>
      </c>
      <c r="Q275" s="1029">
        <v>43965</v>
      </c>
      <c r="R275" s="615">
        <f t="shared" si="71"/>
        <v>5.2631578947368469</v>
      </c>
      <c r="S275" s="673">
        <f>IF(INDEX(Historical!$D$7:$D$1257,MATCH(B275,Historical!$B$7:$B$1281,0))=0,"n/a",(INDEX(Historical!$C$7:$C$1259,MATCH(B275,Historical!$B$7:$B$1281,0))/INDEX(Historical!$D$7:$D$1257,MATCH(B275,Historical!$B$7:$B$1281,0))-1)*100)</f>
        <v>5.3333333333333455</v>
      </c>
      <c r="T275" s="673">
        <f>IF(INDEX(Historical!$F$7:$F$1250,MATCH(B275,Historical!$B$7:$B$1281,0))=0,"n/a",((INDEX(Historical!$C$7:$C$1259,MATCH(B275,Historical!$B$7:$B$1281,0))/INDEX(Historical!$F$7:$F$1250,MATCH(B275,Historical!$B$7:$B$1281,0)))^(1/3)-1)*100)</f>
        <v>5.6454416126542117</v>
      </c>
      <c r="U275" s="673">
        <f>IF(INDEX(Historical!$H$7:$H$1250,MATCH(B275,Historical!$B$7:$B$1281,0))=0,"n/a",((INDEX(Historical!$C$7:$C$1259,MATCH(B275,Historical!$B$7:$B$1281,0))/INDEX(Historical!$H$7:$H$1250,MATCH(B275,Historical!$B$7:$B$1281,0)))^(1/5)-1)*100)</f>
        <v>6.0119970792216204</v>
      </c>
      <c r="V275" s="673" t="str">
        <f>IF(INDEX(Historical!$O$7:$O$1250,MATCH(B275,Historical!$B$7:$B$1281,0))=0,"n/a",((INDEX(Historical!$C$7:$C$1259,MATCH(B275,Historical!$B$7:$B$1281,0))/INDEX(Historical!$O$7:$O$1250,MATCH(B275,Historical!$B$7:$B$1281,0)))^(1/10)-1)*100)</f>
        <v>n/a</v>
      </c>
      <c r="W275" s="674" t="str">
        <f t="shared" si="72"/>
        <v>n/a</v>
      </c>
      <c r="X275" s="675">
        <f t="shared" si="73"/>
        <v>0.54162135848843429</v>
      </c>
      <c r="Y275" s="637"/>
      <c r="Z275" s="624">
        <f t="shared" si="74"/>
        <v>13.76936316695353</v>
      </c>
      <c r="AA275" s="853">
        <f t="shared" si="75"/>
        <v>28.700516351118761</v>
      </c>
      <c r="AB275" s="854">
        <v>12</v>
      </c>
      <c r="AC275" s="833">
        <v>5.81</v>
      </c>
      <c r="AD275" s="833">
        <v>2.63</v>
      </c>
      <c r="AE275" s="833">
        <v>7.5</v>
      </c>
      <c r="AF275" s="833">
        <v>2.98</v>
      </c>
      <c r="AG275" s="833">
        <v>9.8000000000000007</v>
      </c>
      <c r="AH275" s="833">
        <v>8.1</v>
      </c>
      <c r="AI275" s="833">
        <v>11.219999999999999</v>
      </c>
      <c r="AJ275" s="833">
        <v>11.1</v>
      </c>
      <c r="AK275" s="833">
        <v>10.99</v>
      </c>
      <c r="AL275" s="845">
        <v>28910</v>
      </c>
      <c r="AM275" s="839">
        <v>0.3</v>
      </c>
      <c r="AN275" s="833">
        <v>0.18</v>
      </c>
      <c r="AO275" s="711">
        <f t="shared" si="76"/>
        <v>-22.208759151957111</v>
      </c>
      <c r="AP275" s="712">
        <f t="shared" si="77"/>
        <v>6.4917571991616505</v>
      </c>
      <c r="AQ275" s="855">
        <f t="shared" si="78"/>
        <v>94.967277854326568</v>
      </c>
      <c r="AR275" s="624">
        <f>INDEX(Historical!$C$7:$C$1259,MATCH(B275,Historical!$B$7:$B$1281,0))*IF(AH275="n/a",1.03,IF(AH275&lt;0,1.01,IF(AH275&gt;10,1.1,(1+AH275/100))))</f>
        <v>0.85399000000000003</v>
      </c>
      <c r="AS275" s="853">
        <f t="shared" si="79"/>
        <v>0.93938900000000014</v>
      </c>
      <c r="AT275" s="853">
        <f t="shared" si="83"/>
        <v>1.0333279000000002</v>
      </c>
      <c r="AU275" s="853">
        <f t="shared" si="83"/>
        <v>1.1366606900000003</v>
      </c>
      <c r="AV275" s="853">
        <f t="shared" si="83"/>
        <v>1.2503267590000005</v>
      </c>
      <c r="AW275" s="624">
        <f t="shared" si="80"/>
        <v>5.2136943490000007</v>
      </c>
      <c r="AX275" s="719">
        <f t="shared" si="81"/>
        <v>3.1266532827586215</v>
      </c>
      <c r="AY275" s="900">
        <v>1.1100000000000001</v>
      </c>
      <c r="AZ275" s="839">
        <v>112.94</v>
      </c>
      <c r="BA275" s="839">
        <v>-7.5399999999999991</v>
      </c>
      <c r="BB275" s="839">
        <v>2.4299999999999997</v>
      </c>
      <c r="BC275" s="839">
        <v>26.090000000000003</v>
      </c>
      <c r="BE275" s="597">
        <v>2012</v>
      </c>
      <c r="BF275" s="865">
        <f t="shared" si="82"/>
        <v>0</v>
      </c>
      <c r="BG275" s="849">
        <v>0.70000000000000007</v>
      </c>
    </row>
    <row r="276" spans="1:59" ht="11.25" customHeight="1" x14ac:dyDescent="0.2">
      <c r="A276" s="838" t="s">
        <v>1199</v>
      </c>
      <c r="B276" s="842" t="s">
        <v>1200</v>
      </c>
      <c r="C276" s="898" t="s">
        <v>108</v>
      </c>
      <c r="D276" s="898" t="s">
        <v>4272</v>
      </c>
      <c r="E276" s="705">
        <v>9</v>
      </c>
      <c r="F276" s="1153">
        <v>469</v>
      </c>
      <c r="G276" s="1118" t="s">
        <v>106</v>
      </c>
      <c r="H276" s="1118" t="s">
        <v>106</v>
      </c>
      <c r="I276" s="841">
        <v>46.5</v>
      </c>
      <c r="J276" s="624">
        <f t="shared" si="69"/>
        <v>2.236559139784946</v>
      </c>
      <c r="K276" s="844">
        <v>0.26</v>
      </c>
      <c r="L276" s="854">
        <v>4</v>
      </c>
      <c r="M276" s="615">
        <f t="shared" si="70"/>
        <v>1.04</v>
      </c>
      <c r="N276" s="837" t="s">
        <v>590</v>
      </c>
      <c r="O276" s="706">
        <v>0.22</v>
      </c>
      <c r="P276" s="904">
        <v>43602</v>
      </c>
      <c r="Q276" s="904">
        <v>43637</v>
      </c>
      <c r="R276" s="615">
        <f t="shared" si="71"/>
        <v>18.181818181818183</v>
      </c>
      <c r="S276" s="673">
        <f>IF(INDEX(Historical!$D$7:$D$1257,MATCH(B276,Historical!$B$7:$B$1281,0))=0,"n/a",(INDEX(Historical!$C$7:$C$1259,MATCH(B276,Historical!$B$7:$B$1281,0))/INDEX(Historical!$D$7:$D$1257,MATCH(B276,Historical!$B$7:$B$1281,0))-1)*100)</f>
        <v>4.0000000000000036</v>
      </c>
      <c r="T276" s="673">
        <f>IF(INDEX(Historical!$F$7:$F$1250,MATCH(B276,Historical!$B$7:$B$1281,0))=0,"n/a",((INDEX(Historical!$C$7:$C$1259,MATCH(B276,Historical!$B$7:$B$1281,0))/INDEX(Historical!$F$7:$F$1250,MATCH(B276,Historical!$B$7:$B$1281,0)))^(1/3)-1)*100)</f>
        <v>14.655462231782046</v>
      </c>
      <c r="U276" s="673">
        <f>IF(INDEX(Historical!$H$7:$H$1250,MATCH(B276,Historical!$B$7:$B$1281,0))=0,"n/a",((INDEX(Historical!$C$7:$C$1259,MATCH(B276,Historical!$B$7:$B$1281,0))/INDEX(Historical!$H$7:$H$1250,MATCH(B276,Historical!$B$7:$B$1281,0)))^(1/5)-1)*100)</f>
        <v>20.461952053243415</v>
      </c>
      <c r="V276" s="673">
        <f>IF(INDEX(Historical!$O$7:$O$1250,MATCH(B276,Historical!$B$7:$B$1281,0))=0,"n/a",((INDEX(Historical!$C$7:$C$1259,MATCH(B276,Historical!$B$7:$B$1281,0))/INDEX(Historical!$O$7:$O$1250,MATCH(B276,Historical!$B$7:$B$1281,0)))^(1/10)-1)*100)</f>
        <v>38.515168542124158</v>
      </c>
      <c r="W276" s="674">
        <f t="shared" si="72"/>
        <v>0.53126996006428262</v>
      </c>
      <c r="X276" s="675">
        <f t="shared" si="73"/>
        <v>2.1314533388795227</v>
      </c>
      <c r="Y276" s="646" t="s">
        <v>4574</v>
      </c>
      <c r="Z276" s="624">
        <f t="shared" si="74"/>
        <v>38.235294117647058</v>
      </c>
      <c r="AA276" s="853">
        <f t="shared" si="75"/>
        <v>17.095588235294116</v>
      </c>
      <c r="AB276" s="854">
        <v>12</v>
      </c>
      <c r="AC276" s="833">
        <v>2.72</v>
      </c>
      <c r="AD276" s="833">
        <v>2.4900000000000002</v>
      </c>
      <c r="AE276" s="833">
        <v>5.52</v>
      </c>
      <c r="AF276" s="833">
        <v>1.36</v>
      </c>
      <c r="AG276" s="833">
        <v>8.1</v>
      </c>
      <c r="AH276" s="833">
        <v>-14.799999999999999</v>
      </c>
      <c r="AI276" s="833">
        <v>5.99</v>
      </c>
      <c r="AJ276" s="833">
        <v>9.6</v>
      </c>
      <c r="AK276" s="833">
        <v>7.0000000000000009</v>
      </c>
      <c r="AL276" s="845">
        <v>2480</v>
      </c>
      <c r="AM276" s="839">
        <v>1.0999999999999999</v>
      </c>
      <c r="AN276" s="833">
        <v>0.06</v>
      </c>
      <c r="AO276" s="711">
        <f t="shared" si="76"/>
        <v>5.6029229577342434</v>
      </c>
      <c r="AP276" s="712">
        <f t="shared" si="77"/>
        <v>22.698511193028359</v>
      </c>
      <c r="AQ276" s="855">
        <f t="shared" si="78"/>
        <v>1.6530045465127152</v>
      </c>
      <c r="AR276" s="624">
        <f>INDEX(Historical!$C$7:$C$1259,MATCH(B276,Historical!$B$7:$B$1281,0))*IF(AH276="n/a",1.03,IF(AH276&lt;0,1.01,IF(AH276&gt;10,1.1,(1+AH276/100))))</f>
        <v>1.0504</v>
      </c>
      <c r="AS276" s="853">
        <f t="shared" si="79"/>
        <v>1.11331896</v>
      </c>
      <c r="AT276" s="853">
        <f t="shared" si="83"/>
        <v>1.1912512872000001</v>
      </c>
      <c r="AU276" s="853">
        <f t="shared" si="83"/>
        <v>1.2746388773040001</v>
      </c>
      <c r="AV276" s="853">
        <f t="shared" si="83"/>
        <v>1.3638635987152801</v>
      </c>
      <c r="AW276" s="624">
        <f t="shared" si="80"/>
        <v>5.9934727232192806</v>
      </c>
      <c r="AX276" s="719">
        <f t="shared" si="81"/>
        <v>12.889188652084474</v>
      </c>
      <c r="AY276" s="900">
        <v>1.34</v>
      </c>
      <c r="AZ276" s="839">
        <v>119.55</v>
      </c>
      <c r="BA276" s="839">
        <v>-8.19</v>
      </c>
      <c r="BB276" s="839">
        <v>6.6199999999999992</v>
      </c>
      <c r="BC276" s="839">
        <v>43.32</v>
      </c>
      <c r="BE276" s="597">
        <v>2012</v>
      </c>
      <c r="BF276" s="865">
        <f t="shared" si="82"/>
        <v>0</v>
      </c>
      <c r="BG276" s="849">
        <v>1.0999999999999999</v>
      </c>
    </row>
    <row r="277" spans="1:59" ht="11.25" customHeight="1" x14ac:dyDescent="0.2">
      <c r="A277" s="831" t="s">
        <v>230</v>
      </c>
      <c r="B277" s="842" t="s">
        <v>231</v>
      </c>
      <c r="C277" s="898" t="s">
        <v>4253</v>
      </c>
      <c r="D277" s="898" t="s">
        <v>4254</v>
      </c>
      <c r="E277" s="705">
        <v>53</v>
      </c>
      <c r="F277" s="1153">
        <v>23</v>
      </c>
      <c r="G277" s="1115" t="s">
        <v>37</v>
      </c>
      <c r="H277" s="1115" t="s">
        <v>37</v>
      </c>
      <c r="I277" s="833">
        <v>101.45</v>
      </c>
      <c r="J277" s="624">
        <f t="shared" si="69"/>
        <v>4.1793987185805817</v>
      </c>
      <c r="K277" s="844">
        <v>1.06</v>
      </c>
      <c r="L277" s="854">
        <v>4</v>
      </c>
      <c r="M277" s="615">
        <f t="shared" si="70"/>
        <v>4.24</v>
      </c>
      <c r="N277" s="837" t="s">
        <v>218</v>
      </c>
      <c r="O277" s="706">
        <v>1.05</v>
      </c>
      <c r="P277" s="606">
        <v>44095</v>
      </c>
      <c r="Q277" s="606">
        <v>44119</v>
      </c>
      <c r="R277" s="615">
        <f t="shared" si="71"/>
        <v>0.95238095238095322</v>
      </c>
      <c r="S277" s="673">
        <f>IF(INDEX(Historical!$D$7:$D$1257,MATCH(B277,Historical!$B$7:$B$1281,0))=0,"n/a",(INDEX(Historical!$C$7:$C$1259,MATCH(B277,Historical!$B$7:$B$1281,0))/INDEX(Historical!$D$7:$D$1257,MATCH(B277,Historical!$B$7:$B$1281,0))-1)*100)</f>
        <v>2.4330900243308973</v>
      </c>
      <c r="T277" s="673">
        <f>IF(INDEX(Historical!$F$7:$F$1250,MATCH(B277,Historical!$B$7:$B$1281,0))=0,"n/a",((INDEX(Historical!$C$7:$C$1259,MATCH(B277,Historical!$B$7:$B$1281,0))/INDEX(Historical!$F$7:$F$1250,MATCH(B277,Historical!$B$7:$B$1281,0)))^(1/3)-1)*100)</f>
        <v>2.2339854134328485</v>
      </c>
      <c r="U277" s="673">
        <f>IF(INDEX(Historical!$H$7:$H$1250,MATCH(B277,Historical!$B$7:$B$1281,0))=0,"n/a",((INDEX(Historical!$C$7:$C$1259,MATCH(B277,Historical!$B$7:$B$1281,0))/INDEX(Historical!$H$7:$H$1250,MATCH(B277,Historical!$B$7:$B$1281,0)))^(1/5)-1)*100)</f>
        <v>3.4691183578864804</v>
      </c>
      <c r="V277" s="673">
        <f>IF(INDEX(Historical!$O$7:$O$1250,MATCH(B277,Historical!$B$7:$B$1281,0))=0,"n/a",((INDEX(Historical!$C$7:$C$1259,MATCH(B277,Historical!$B$7:$B$1281,0))/INDEX(Historical!$O$7:$O$1250,MATCH(B277,Historical!$B$7:$B$1281,0)))^(1/10)-1)*100)</f>
        <v>4.7378421589408415</v>
      </c>
      <c r="W277" s="674">
        <f t="shared" si="72"/>
        <v>0.73221484412262727</v>
      </c>
      <c r="X277" s="675" t="str">
        <f t="shared" si="73"/>
        <v>n/a</v>
      </c>
      <c r="Y277" s="842"/>
      <c r="Z277" s="624">
        <f t="shared" si="74"/>
        <v>261.72839506172841</v>
      </c>
      <c r="AA277" s="853">
        <f t="shared" si="75"/>
        <v>62.623456790123456</v>
      </c>
      <c r="AB277" s="854">
        <v>12</v>
      </c>
      <c r="AC277" s="833">
        <v>1.62</v>
      </c>
      <c r="AD277" s="833">
        <v>9.52</v>
      </c>
      <c r="AE277" s="833">
        <v>9.33</v>
      </c>
      <c r="AF277" s="833">
        <v>3.4</v>
      </c>
      <c r="AG277" s="833">
        <v>5.4</v>
      </c>
      <c r="AH277" s="833">
        <v>-64.8</v>
      </c>
      <c r="AI277" s="833">
        <v>53.069999999999993</v>
      </c>
      <c r="AJ277" s="833">
        <v>-9.1</v>
      </c>
      <c r="AK277" s="833">
        <v>6.7</v>
      </c>
      <c r="AL277" s="845">
        <v>7800</v>
      </c>
      <c r="AM277" s="839">
        <v>0.8</v>
      </c>
      <c r="AN277" s="833">
        <v>1.89</v>
      </c>
      <c r="AO277" s="711">
        <f t="shared" si="76"/>
        <v>-54.974939713656397</v>
      </c>
      <c r="AP277" s="712">
        <f t="shared" si="77"/>
        <v>7.648517076467062</v>
      </c>
      <c r="AQ277" s="855">
        <f t="shared" si="78"/>
        <v>207.62152293320128</v>
      </c>
      <c r="AR277" s="624">
        <f>INDEX(Historical!$C$7:$C$1259,MATCH(B277,Historical!$B$7:$B$1281,0))*IF(AH277="n/a",1.03,IF(AH277&lt;0,1.01,IF(AH277&gt;10,1.1,(1+AH277/100))))</f>
        <v>4.2521000000000004</v>
      </c>
      <c r="AS277" s="853">
        <f t="shared" si="79"/>
        <v>4.6773100000000012</v>
      </c>
      <c r="AT277" s="853">
        <f t="shared" si="83"/>
        <v>4.9906897700000012</v>
      </c>
      <c r="AU277" s="853">
        <f t="shared" si="83"/>
        <v>5.325065984590001</v>
      </c>
      <c r="AV277" s="853">
        <f t="shared" si="83"/>
        <v>5.6818454055575307</v>
      </c>
      <c r="AW277" s="624">
        <f t="shared" si="80"/>
        <v>24.927011160147536</v>
      </c>
      <c r="AX277" s="719">
        <f t="shared" si="81"/>
        <v>24.570735495463317</v>
      </c>
      <c r="AY277" s="900">
        <v>1.1499999999999999</v>
      </c>
      <c r="AZ277" s="839">
        <v>58.24</v>
      </c>
      <c r="BA277" s="839">
        <v>-8.32</v>
      </c>
      <c r="BB277" s="839">
        <v>2.81</v>
      </c>
      <c r="BC277" s="839">
        <v>18.05</v>
      </c>
      <c r="BE277" s="597">
        <v>1968</v>
      </c>
      <c r="BF277" s="865">
        <f t="shared" si="82"/>
        <v>6</v>
      </c>
      <c r="BG277" s="849">
        <v>1.6</v>
      </c>
    </row>
    <row r="278" spans="1:59" ht="11.25" customHeight="1" x14ac:dyDescent="0.2">
      <c r="A278" s="838" t="s">
        <v>1221</v>
      </c>
      <c r="B278" s="842" t="s">
        <v>1222</v>
      </c>
      <c r="C278" s="898" t="s">
        <v>108</v>
      </c>
      <c r="D278" s="898" t="s">
        <v>4265</v>
      </c>
      <c r="E278" s="705">
        <v>9</v>
      </c>
      <c r="F278" s="1153">
        <v>519</v>
      </c>
      <c r="G278" s="1115" t="s">
        <v>106</v>
      </c>
      <c r="H278" s="1115" t="s">
        <v>106</v>
      </c>
      <c r="I278" s="841">
        <v>67.2</v>
      </c>
      <c r="J278" s="624">
        <f t="shared" si="69"/>
        <v>1.5476190476190477</v>
      </c>
      <c r="K278" s="844">
        <v>0.26</v>
      </c>
      <c r="L278" s="854">
        <v>4</v>
      </c>
      <c r="M278" s="615">
        <f t="shared" si="70"/>
        <v>1.04</v>
      </c>
      <c r="N278" s="837" t="s">
        <v>555</v>
      </c>
      <c r="O278" s="706">
        <v>0.21</v>
      </c>
      <c r="P278" s="606">
        <v>44237</v>
      </c>
      <c r="Q278" s="606">
        <v>44252</v>
      </c>
      <c r="R278" s="615">
        <f t="shared" si="71"/>
        <v>23.809523809523821</v>
      </c>
      <c r="S278" s="673">
        <f>IF(INDEX(Historical!$D$7:$D$1257,MATCH(B278,Historical!$B$7:$B$1281,0))=0,"n/a",(INDEX(Historical!$C$7:$C$1259,MATCH(B278,Historical!$B$7:$B$1281,0))/INDEX(Historical!$D$7:$D$1257,MATCH(B278,Historical!$B$7:$B$1281,0))-1)*100)</f>
        <v>29.230769230769216</v>
      </c>
      <c r="T278" s="673">
        <f>IF(INDEX(Historical!$F$7:$F$1250,MATCH(B278,Historical!$B$7:$B$1281,0))=0,"n/a",((INDEX(Historical!$C$7:$C$1259,MATCH(B278,Historical!$B$7:$B$1281,0))/INDEX(Historical!$F$7:$F$1250,MATCH(B278,Historical!$B$7:$B$1281,0)))^(1/3)-1)*100)</f>
        <v>25.007751457293836</v>
      </c>
      <c r="U278" s="673">
        <f>IF(INDEX(Historical!$H$7:$H$1250,MATCH(B278,Historical!$B$7:$B$1281,0))=0,"n/a",((INDEX(Historical!$C$7:$C$1259,MATCH(B278,Historical!$B$7:$B$1281,0))/INDEX(Historical!$H$7:$H$1250,MATCH(B278,Historical!$B$7:$B$1281,0)))^(1/5)-1)*100)</f>
        <v>25.482483177578395</v>
      </c>
      <c r="V278" s="673" t="str">
        <f>IF(INDEX(Historical!$O$7:$O$1250,MATCH(B278,Historical!$B$7:$B$1281,0))=0,"n/a",((INDEX(Historical!$C$7:$C$1259,MATCH(B278,Historical!$B$7:$B$1281,0))/INDEX(Historical!$O$7:$O$1250,MATCH(B278,Historical!$B$7:$B$1281,0)))^(1/10)-1)*100)</f>
        <v>n/a</v>
      </c>
      <c r="W278" s="674" t="str">
        <f t="shared" si="72"/>
        <v>n/a</v>
      </c>
      <c r="X278" s="675">
        <f t="shared" si="73"/>
        <v>1.015238373608701</v>
      </c>
      <c r="Y278" s="843"/>
      <c r="Z278" s="624">
        <f t="shared" si="74"/>
        <v>11.466372657111357</v>
      </c>
      <c r="AA278" s="853">
        <f t="shared" si="75"/>
        <v>7.4090407938257998</v>
      </c>
      <c r="AB278" s="854">
        <v>12</v>
      </c>
      <c r="AC278" s="833">
        <v>9.07</v>
      </c>
      <c r="AD278" s="833">
        <v>1.07</v>
      </c>
      <c r="AE278" s="833">
        <v>3.25</v>
      </c>
      <c r="AF278" s="833">
        <v>1.25</v>
      </c>
      <c r="AG278" s="833">
        <v>18.2</v>
      </c>
      <c r="AH278" s="833">
        <v>79.2</v>
      </c>
      <c r="AI278" s="833">
        <v>-6.5500000000000007</v>
      </c>
      <c r="AJ278" s="833">
        <v>25.1</v>
      </c>
      <c r="AK278" s="833">
        <v>7.0000000000000009</v>
      </c>
      <c r="AL278" s="845">
        <v>289</v>
      </c>
      <c r="AM278" s="839">
        <v>0.5</v>
      </c>
      <c r="AN278" s="833">
        <v>0.04</v>
      </c>
      <c r="AO278" s="711">
        <f t="shared" si="76"/>
        <v>19.621061431371643</v>
      </c>
      <c r="AP278" s="712">
        <f t="shared" si="77"/>
        <v>27.030102225197442</v>
      </c>
      <c r="AQ278" s="855">
        <f t="shared" si="78"/>
        <v>-35.842897709235146</v>
      </c>
      <c r="AR278" s="624">
        <f>INDEX(Historical!$C$7:$C$1259,MATCH(B278,Historical!$B$7:$B$1281,0))*IF(AH278="n/a",1.03,IF(AH278&lt;0,1.01,IF(AH278&gt;10,1.1,(1+AH278/100))))</f>
        <v>0.92400000000000004</v>
      </c>
      <c r="AS278" s="853">
        <f t="shared" si="79"/>
        <v>0.93324000000000007</v>
      </c>
      <c r="AT278" s="853">
        <f t="shared" si="83"/>
        <v>0.99856680000000009</v>
      </c>
      <c r="AU278" s="853">
        <f t="shared" si="83"/>
        <v>1.0684664760000002</v>
      </c>
      <c r="AV278" s="853">
        <f t="shared" si="83"/>
        <v>1.1432591293200003</v>
      </c>
      <c r="AW278" s="624">
        <f t="shared" si="80"/>
        <v>5.0675324053200006</v>
      </c>
      <c r="AX278" s="719">
        <f t="shared" si="81"/>
        <v>7.5409708412500009</v>
      </c>
      <c r="AY278" s="900">
        <v>1.32</v>
      </c>
      <c r="AZ278" s="839">
        <v>127.8</v>
      </c>
      <c r="BA278" s="839">
        <v>-8.7200000000000006</v>
      </c>
      <c r="BB278" s="839">
        <v>7.3400000000000007</v>
      </c>
      <c r="BC278" s="839">
        <v>35.99</v>
      </c>
      <c r="BE278" s="597">
        <v>2013</v>
      </c>
      <c r="BF278" s="865">
        <f t="shared" si="82"/>
        <v>0</v>
      </c>
      <c r="BG278" s="849">
        <v>1.9</v>
      </c>
    </row>
    <row r="279" spans="1:59" ht="11.25" customHeight="1" x14ac:dyDescent="0.2">
      <c r="A279" s="838" t="s">
        <v>3812</v>
      </c>
      <c r="B279" s="842" t="s">
        <v>3813</v>
      </c>
      <c r="C279" s="898" t="s">
        <v>108</v>
      </c>
      <c r="D279" s="898" t="s">
        <v>4272</v>
      </c>
      <c r="E279" s="705">
        <v>8</v>
      </c>
      <c r="F279" s="1153">
        <v>597</v>
      </c>
      <c r="G279" s="1118" t="s">
        <v>106</v>
      </c>
      <c r="H279" s="1118" t="s">
        <v>106</v>
      </c>
      <c r="I279" s="841">
        <v>67.14</v>
      </c>
      <c r="J279" s="624">
        <f t="shared" si="69"/>
        <v>1.0723860589812333</v>
      </c>
      <c r="K279" s="844">
        <v>0.18</v>
      </c>
      <c r="L279" s="854">
        <v>4</v>
      </c>
      <c r="M279" s="615">
        <f t="shared" si="70"/>
        <v>0.72</v>
      </c>
      <c r="N279" s="837" t="s">
        <v>318</v>
      </c>
      <c r="O279" s="706">
        <v>0.17</v>
      </c>
      <c r="P279" s="606">
        <v>44271</v>
      </c>
      <c r="Q279" s="606">
        <v>44286</v>
      </c>
      <c r="R279" s="615">
        <f t="shared" si="71"/>
        <v>5.8823529411764595</v>
      </c>
      <c r="S279" s="673">
        <f>IF(INDEX(Historical!$D$7:$D$1257,MATCH(B279,Historical!$B$7:$B$1281,0))=0,"n/a",(INDEX(Historical!$C$7:$C$1259,MATCH(B279,Historical!$B$7:$B$1281,0))/INDEX(Historical!$D$7:$D$1257,MATCH(B279,Historical!$B$7:$B$1281,0))-1)*100)</f>
        <v>6.25</v>
      </c>
      <c r="T279" s="673">
        <f>IF(INDEX(Historical!$F$7:$F$1250,MATCH(B279,Historical!$B$7:$B$1281,0))=0,"n/a",((INDEX(Historical!$C$7:$C$1259,MATCH(B279,Historical!$B$7:$B$1281,0))/INDEX(Historical!$F$7:$F$1250,MATCH(B279,Historical!$B$7:$B$1281,0)))^(1/3)-1)*100)</f>
        <v>6.6858844342181811</v>
      </c>
      <c r="U279" s="673">
        <f>IF(INDEX(Historical!$H$7:$H$1250,MATCH(B279,Historical!$B$7:$B$1281,0))=0,"n/a",((INDEX(Historical!$C$7:$C$1259,MATCH(B279,Historical!$B$7:$B$1281,0))/INDEX(Historical!$H$7:$H$1250,MATCH(B279,Historical!$B$7:$B$1281,0)))^(1/5)-1)*100)</f>
        <v>7.2145025900850923</v>
      </c>
      <c r="V279" s="673" t="str">
        <f>IF(INDEX(Historical!$O$7:$O$1250,MATCH(B279,Historical!$B$7:$B$1281,0))=0,"n/a",((INDEX(Historical!$C$7:$C$1259,MATCH(B279,Historical!$B$7:$B$1281,0))/INDEX(Historical!$O$7:$O$1250,MATCH(B279,Historical!$B$7:$B$1281,0)))^(1/10)-1)*100)</f>
        <v>n/a</v>
      </c>
      <c r="W279" s="674" t="str">
        <f t="shared" si="72"/>
        <v>n/a</v>
      </c>
      <c r="X279" s="675">
        <f t="shared" si="73"/>
        <v>0.19604626603492101</v>
      </c>
      <c r="Y279" s="637"/>
      <c r="Z279" s="624">
        <f t="shared" si="74"/>
        <v>4.2882668254913634</v>
      </c>
      <c r="AA279" s="853">
        <f t="shared" si="75"/>
        <v>3.9988088147706971</v>
      </c>
      <c r="AB279" s="854">
        <v>12</v>
      </c>
      <c r="AC279" s="833">
        <v>16.79</v>
      </c>
      <c r="AD279" s="833" t="s">
        <v>136</v>
      </c>
      <c r="AE279" s="833">
        <v>2.58</v>
      </c>
      <c r="AF279" s="833">
        <v>0.96</v>
      </c>
      <c r="AG279" s="833">
        <v>27.400000000000002</v>
      </c>
      <c r="AH279" s="833">
        <v>105.80000000000001</v>
      </c>
      <c r="AI279" s="833">
        <v>-38.53</v>
      </c>
      <c r="AJ279" s="833">
        <v>36.799999999999997</v>
      </c>
      <c r="AK279" s="833" t="s">
        <v>136</v>
      </c>
      <c r="AL279" s="845">
        <v>160.36000000000001</v>
      </c>
      <c r="AM279" s="839">
        <v>6.8000000000000007</v>
      </c>
      <c r="AN279" s="833">
        <v>0.12</v>
      </c>
      <c r="AO279" s="711">
        <f t="shared" si="76"/>
        <v>4.2880798342956279</v>
      </c>
      <c r="AP279" s="712">
        <f t="shared" si="77"/>
        <v>8.2868886490663254</v>
      </c>
      <c r="AQ279" s="855">
        <f t="shared" si="78"/>
        <v>-58.694329352551392</v>
      </c>
      <c r="AR279" s="624">
        <f>INDEX(Historical!$C$7:$C$1259,MATCH(B279,Historical!$B$7:$B$1281,0))*IF(AH279="n/a",1.03,IF(AH279&lt;0,1.01,IF(AH279&gt;10,1.1,(1+AH279/100))))</f>
        <v>0.74800000000000011</v>
      </c>
      <c r="AS279" s="853">
        <f t="shared" si="79"/>
        <v>0.75548000000000015</v>
      </c>
      <c r="AT279" s="853">
        <f t="shared" si="83"/>
        <v>0.77814440000000018</v>
      </c>
      <c r="AU279" s="853">
        <f t="shared" si="83"/>
        <v>0.80148873200000026</v>
      </c>
      <c r="AV279" s="853">
        <f t="shared" si="83"/>
        <v>0.82553339396000025</v>
      </c>
      <c r="AW279" s="624">
        <f t="shared" si="80"/>
        <v>3.9086465259600005</v>
      </c>
      <c r="AX279" s="719">
        <f t="shared" si="81"/>
        <v>5.8216361721179632</v>
      </c>
      <c r="AY279" s="900">
        <v>0.89</v>
      </c>
      <c r="AZ279" s="839">
        <v>82.55</v>
      </c>
      <c r="BA279" s="839">
        <v>-9.27</v>
      </c>
      <c r="BB279" s="839">
        <v>4.55</v>
      </c>
      <c r="BC279" s="839">
        <v>20.89</v>
      </c>
      <c r="BE279" s="597">
        <v>2014</v>
      </c>
      <c r="BF279" s="865">
        <f t="shared" si="82"/>
        <v>0</v>
      </c>
      <c r="BG279" s="849">
        <v>2.4</v>
      </c>
    </row>
    <row r="280" spans="1:59" ht="11.25" customHeight="1" x14ac:dyDescent="0.2">
      <c r="A280" s="848" t="s">
        <v>3995</v>
      </c>
      <c r="B280" s="842" t="s">
        <v>3996</v>
      </c>
      <c r="C280" s="898" t="s">
        <v>4253</v>
      </c>
      <c r="D280" s="898" t="s">
        <v>4283</v>
      </c>
      <c r="E280" s="705">
        <v>7</v>
      </c>
      <c r="F280" s="1153">
        <v>664</v>
      </c>
      <c r="G280" s="1114" t="s">
        <v>106</v>
      </c>
      <c r="H280" s="1114" t="s">
        <v>106</v>
      </c>
      <c r="I280" s="841">
        <v>148.19</v>
      </c>
      <c r="J280" s="624">
        <f t="shared" si="69"/>
        <v>0.49261083743842365</v>
      </c>
      <c r="K280" s="844">
        <v>0.1825</v>
      </c>
      <c r="L280" s="854">
        <v>4</v>
      </c>
      <c r="M280" s="615">
        <f t="shared" si="70"/>
        <v>0.73</v>
      </c>
      <c r="N280" s="837" t="s">
        <v>4352</v>
      </c>
      <c r="O280" s="706">
        <v>0.16500000000000001</v>
      </c>
      <c r="P280" s="606">
        <v>44285</v>
      </c>
      <c r="Q280" s="606">
        <v>44293</v>
      </c>
      <c r="R280" s="615">
        <f t="shared" si="71"/>
        <v>10.606060606060598</v>
      </c>
      <c r="S280" s="673">
        <f>IF(INDEX(Historical!$D$7:$D$1257,MATCH(B280,Historical!$B$7:$B$1281,0))=0,"n/a",(INDEX(Historical!$C$7:$C$1259,MATCH(B280,Historical!$B$7:$B$1281,0))/INDEX(Historical!$D$7:$D$1257,MATCH(B280,Historical!$B$7:$B$1281,0))-1)*100)</f>
        <v>10.256410256410264</v>
      </c>
      <c r="T280" s="673">
        <f>IF(INDEX(Historical!$F$7:$F$1250,MATCH(B280,Historical!$B$7:$B$1281,0))=0,"n/a",((INDEX(Historical!$C$7:$C$1259,MATCH(B280,Historical!$B$7:$B$1281,0))/INDEX(Historical!$F$7:$F$1250,MATCH(B280,Historical!$B$7:$B$1281,0)))^(1/3)-1)*100)</f>
        <v>10.542372052606019</v>
      </c>
      <c r="U280" s="673">
        <f>IF(INDEX(Historical!$H$7:$H$1250,MATCH(B280,Historical!$B$7:$B$1281,0))=0,"n/a",((INDEX(Historical!$C$7:$C$1259,MATCH(B280,Historical!$B$7:$B$1281,0))/INDEX(Historical!$H$7:$H$1250,MATCH(B280,Historical!$B$7:$B$1281,0)))^(1/5)-1)*100)</f>
        <v>26.388029769498345</v>
      </c>
      <c r="V280" s="673" t="str">
        <f>IF(INDEX(Historical!$O$7:$O$1250,MATCH(B280,Historical!$B$7:$B$1281,0))=0,"n/a",((INDEX(Historical!$C$7:$C$1259,MATCH(B280,Historical!$B$7:$B$1281,0))/INDEX(Historical!$O$7:$O$1250,MATCH(B280,Historical!$B$7:$B$1281,0)))^(1/10)-1)*100)</f>
        <v>n/a</v>
      </c>
      <c r="W280" s="674" t="str">
        <f t="shared" si="72"/>
        <v>n/a</v>
      </c>
      <c r="X280" s="675">
        <f t="shared" si="73"/>
        <v>1.0091024768450609</v>
      </c>
      <c r="Y280" s="843"/>
      <c r="Z280" s="624">
        <f t="shared" si="74"/>
        <v>36.138613861386141</v>
      </c>
      <c r="AA280" s="853">
        <f t="shared" si="75"/>
        <v>73.361386138613867</v>
      </c>
      <c r="AB280" s="854">
        <v>12</v>
      </c>
      <c r="AC280" s="833">
        <v>2.02</v>
      </c>
      <c r="AD280" s="833">
        <v>4.82</v>
      </c>
      <c r="AE280" s="833">
        <v>2.31</v>
      </c>
      <c r="AF280" s="833">
        <v>9.65</v>
      </c>
      <c r="AG280" s="833" t="s">
        <v>136</v>
      </c>
      <c r="AH280" s="833">
        <v>28.1</v>
      </c>
      <c r="AI280" s="833">
        <v>9.6</v>
      </c>
      <c r="AJ280" s="833">
        <v>26.150000000000002</v>
      </c>
      <c r="AK280" s="833">
        <v>15</v>
      </c>
      <c r="AL280" s="845">
        <v>6400</v>
      </c>
      <c r="AM280" s="839">
        <v>15.76</v>
      </c>
      <c r="AN280" s="833" t="s">
        <v>136</v>
      </c>
      <c r="AO280" s="711">
        <f t="shared" si="76"/>
        <v>-46.480745531677101</v>
      </c>
      <c r="AP280" s="712">
        <f t="shared" si="77"/>
        <v>26.880640606936769</v>
      </c>
      <c r="AQ280" s="855">
        <f t="shared" si="78"/>
        <v>460.92676338661926</v>
      </c>
      <c r="AR280" s="624">
        <f>INDEX(Historical!$C$7:$C$1259,MATCH(B280,Historical!$B$7:$B$1281,0))*IF(AH280="n/a",1.03,IF(AH280&lt;0,1.01,IF(AH280&gt;10,1.1,(1+AH280/100))))</f>
        <v>0.70950000000000013</v>
      </c>
      <c r="AS280" s="853">
        <f t="shared" si="79"/>
        <v>0.77761200000000019</v>
      </c>
      <c r="AT280" s="853">
        <f t="shared" si="83"/>
        <v>0.85537320000000028</v>
      </c>
      <c r="AU280" s="853">
        <f t="shared" si="83"/>
        <v>0.94091052000000042</v>
      </c>
      <c r="AV280" s="853">
        <f t="shared" si="83"/>
        <v>1.0350015720000005</v>
      </c>
      <c r="AW280" s="624">
        <f t="shared" si="80"/>
        <v>4.318397292000002</v>
      </c>
      <c r="AX280" s="719">
        <f t="shared" si="81"/>
        <v>2.9140949402793725</v>
      </c>
      <c r="AY280" s="900" t="s">
        <v>136</v>
      </c>
      <c r="AZ280" s="839">
        <v>112.12</v>
      </c>
      <c r="BA280" s="839">
        <v>-6.32</v>
      </c>
      <c r="BB280" s="839">
        <v>0.54</v>
      </c>
      <c r="BC280" s="839">
        <v>13.52</v>
      </c>
      <c r="BE280" s="597">
        <v>2015</v>
      </c>
      <c r="BF280" s="865">
        <f t="shared" si="82"/>
        <v>0</v>
      </c>
      <c r="BG280" s="849" t="s">
        <v>136</v>
      </c>
    </row>
    <row r="281" spans="1:59" s="744" customFormat="1" ht="11.25" customHeight="1" x14ac:dyDescent="0.2">
      <c r="A281" s="619" t="s">
        <v>249</v>
      </c>
      <c r="B281" s="751" t="s">
        <v>250</v>
      </c>
      <c r="C281" s="898" t="s">
        <v>123</v>
      </c>
      <c r="D281" s="898" t="s">
        <v>4108</v>
      </c>
      <c r="E281" s="727">
        <v>51</v>
      </c>
      <c r="F281" s="1153">
        <v>27</v>
      </c>
      <c r="G281" s="1152" t="s">
        <v>115</v>
      </c>
      <c r="H281" s="1152" t="s">
        <v>115</v>
      </c>
      <c r="I281" s="737">
        <v>62.91</v>
      </c>
      <c r="J281" s="729">
        <f t="shared" si="69"/>
        <v>1.0332220632649818</v>
      </c>
      <c r="K281" s="730">
        <v>0.16250000000000001</v>
      </c>
      <c r="L281" s="731">
        <v>4</v>
      </c>
      <c r="M281" s="732">
        <f t="shared" si="70"/>
        <v>0.65</v>
      </c>
      <c r="N281" s="733" t="s">
        <v>689</v>
      </c>
      <c r="O281" s="734">
        <v>0.16</v>
      </c>
      <c r="P281" s="1099">
        <v>43936</v>
      </c>
      <c r="Q281" s="1099">
        <v>43951</v>
      </c>
      <c r="R281" s="732">
        <f t="shared" si="71"/>
        <v>1.5625000000000013</v>
      </c>
      <c r="S281" s="673">
        <f>IF(INDEX(Historical!$D$7:$D$1257,MATCH(B281,Historical!$B$7:$B$1281,0))=0,"n/a",(INDEX(Historical!$C$7:$C$1259,MATCH(B281,Historical!$B$7:$B$1281,0))/INDEX(Historical!$D$7:$D$1257,MATCH(B281,Historical!$B$7:$B$1281,0))-1)*100)</f>
        <v>1.9685039370078705</v>
      </c>
      <c r="T281" s="673">
        <f>IF(INDEX(Historical!$F$7:$F$1250,MATCH(B281,Historical!$B$7:$B$1281,0))=0,"n/a",((INDEX(Historical!$C$7:$C$1259,MATCH(B281,Historical!$B$7:$B$1281,0))/INDEX(Historical!$F$7:$F$1250,MATCH(B281,Historical!$B$7:$B$1281,0)))^(1/3)-1)*100)</f>
        <v>3.1484216825132361</v>
      </c>
      <c r="U281" s="673">
        <f>IF(INDEX(Historical!$H$7:$H$1250,MATCH(B281,Historical!$B$7:$B$1281,0))=0,"n/a",((INDEX(Historical!$C$7:$C$1259,MATCH(B281,Historical!$B$7:$B$1281,0))/INDEX(Historical!$H$7:$H$1250,MATCH(B281,Historical!$B$7:$B$1281,0)))^(1/5)-1)*100)</f>
        <v>4.8899598885657758</v>
      </c>
      <c r="V281" s="673">
        <f>IF(INDEX(Historical!$O$7:$O$1250,MATCH(B281,Historical!$B$7:$B$1281,0))=0,"n/a",((INDEX(Historical!$C$7:$C$1259,MATCH(B281,Historical!$B$7:$B$1281,0))/INDEX(Historical!$O$7:$O$1250,MATCH(B281,Historical!$B$7:$B$1281,0)))^(1/10)-1)*100)</f>
        <v>8.842291989017026</v>
      </c>
      <c r="W281" s="674">
        <f t="shared" si="72"/>
        <v>0.55301949931528782</v>
      </c>
      <c r="X281" s="675">
        <f t="shared" si="73"/>
        <v>0.74090301341905684</v>
      </c>
      <c r="Y281" s="751"/>
      <c r="Z281" s="729">
        <f t="shared" si="74"/>
        <v>23.80952380952381</v>
      </c>
      <c r="AA281" s="736">
        <f t="shared" si="75"/>
        <v>23.043956043956044</v>
      </c>
      <c r="AB281" s="731">
        <v>11</v>
      </c>
      <c r="AC281" s="737">
        <v>2.73</v>
      </c>
      <c r="AD281" s="737">
        <v>1.6</v>
      </c>
      <c r="AE281" s="737">
        <v>1.1200000000000001</v>
      </c>
      <c r="AF281" s="737">
        <v>2.3199999999999998</v>
      </c>
      <c r="AG281" s="737">
        <v>10.7</v>
      </c>
      <c r="AH281" s="737">
        <v>-6.4</v>
      </c>
      <c r="AI281" s="737">
        <v>14.7</v>
      </c>
      <c r="AJ281" s="737">
        <v>6.6000000000000005</v>
      </c>
      <c r="AK281" s="737">
        <v>14.6</v>
      </c>
      <c r="AL281" s="738">
        <v>3210</v>
      </c>
      <c r="AM281" s="739">
        <v>0.70000000000000007</v>
      </c>
      <c r="AN281" s="737">
        <v>1.22</v>
      </c>
      <c r="AO281" s="740">
        <f t="shared" si="76"/>
        <v>-17.120774092125288</v>
      </c>
      <c r="AP281" s="741">
        <f t="shared" si="77"/>
        <v>5.9231819518307578</v>
      </c>
      <c r="AQ281" s="742">
        <f t="shared" si="78"/>
        <v>54.145642562088405</v>
      </c>
      <c r="AR281" s="624">
        <f>INDEX(Historical!$C$7:$C$1259,MATCH(B281,Historical!$B$7:$B$1281,0))*IF(AH281="n/a",1.03,IF(AH281&lt;0,1.01,IF(AH281&gt;10,1.1,(1+AH281/100))))</f>
        <v>0.65397499999999997</v>
      </c>
      <c r="AS281" s="736">
        <f t="shared" si="79"/>
        <v>0.71937250000000008</v>
      </c>
      <c r="AT281" s="736">
        <f t="shared" si="83"/>
        <v>0.79130975000000014</v>
      </c>
      <c r="AU281" s="736">
        <f t="shared" si="83"/>
        <v>0.87044072500000025</v>
      </c>
      <c r="AV281" s="736">
        <f t="shared" si="83"/>
        <v>0.95748479750000037</v>
      </c>
      <c r="AW281" s="729">
        <f t="shared" si="80"/>
        <v>3.9925827725000009</v>
      </c>
      <c r="AX281" s="743">
        <f t="shared" si="81"/>
        <v>6.3464993999364188</v>
      </c>
      <c r="AY281" s="901">
        <v>1.8</v>
      </c>
      <c r="AZ281" s="739">
        <v>147.92000000000002</v>
      </c>
      <c r="BA281" s="739">
        <v>-2.6599999999999997</v>
      </c>
      <c r="BB281" s="739">
        <v>10.040000000000001</v>
      </c>
      <c r="BC281" s="739">
        <v>23.61</v>
      </c>
      <c r="BD281" s="875"/>
      <c r="BE281" s="597">
        <v>1970</v>
      </c>
      <c r="BF281" s="865">
        <f t="shared" si="82"/>
        <v>6</v>
      </c>
      <c r="BG281" s="793">
        <v>3.5999999999999996</v>
      </c>
    </row>
    <row r="282" spans="1:59" ht="11.25" customHeight="1" x14ac:dyDescent="0.2">
      <c r="A282" s="848" t="s">
        <v>4050</v>
      </c>
      <c r="B282" s="842" t="s">
        <v>2281</v>
      </c>
      <c r="C282" s="898" t="s">
        <v>108</v>
      </c>
      <c r="D282" s="898" t="s">
        <v>4272</v>
      </c>
      <c r="E282" s="705">
        <v>7</v>
      </c>
      <c r="F282" s="1153">
        <v>665</v>
      </c>
      <c r="G282" s="1125" t="s">
        <v>106</v>
      </c>
      <c r="H282" s="1125" t="s">
        <v>106</v>
      </c>
      <c r="I282" s="841">
        <v>17.03</v>
      </c>
      <c r="J282" s="624">
        <f t="shared" si="69"/>
        <v>3.2883147386964184</v>
      </c>
      <c r="K282" s="844">
        <v>0.14000000000000001</v>
      </c>
      <c r="L282" s="854">
        <v>4</v>
      </c>
      <c r="M282" s="615">
        <f t="shared" si="70"/>
        <v>0.56000000000000005</v>
      </c>
      <c r="N282" s="837" t="s">
        <v>488</v>
      </c>
      <c r="O282" s="706">
        <v>0.13</v>
      </c>
      <c r="P282" s="606">
        <v>44286</v>
      </c>
      <c r="Q282" s="606">
        <v>44301</v>
      </c>
      <c r="R282" s="615">
        <f t="shared" si="71"/>
        <v>7.6923076923076987</v>
      </c>
      <c r="S282" s="673">
        <f>IF(INDEX(Historical!$D$7:$D$1257,MATCH(B282,Historical!$B$7:$B$1281,0))=0,"n/a",(INDEX(Historical!$C$7:$C$1259,MATCH(B282,Historical!$B$7:$B$1281,0))/INDEX(Historical!$D$7:$D$1257,MATCH(B282,Historical!$B$7:$B$1281,0))-1)*100)</f>
        <v>1.9607843137254832</v>
      </c>
      <c r="T282" s="673">
        <f>IF(INDEX(Historical!$F$7:$F$1250,MATCH(B282,Historical!$B$7:$B$1281,0))=0,"n/a",((INDEX(Historical!$C$7:$C$1259,MATCH(B282,Historical!$B$7:$B$1281,0))/INDEX(Historical!$F$7:$F$1250,MATCH(B282,Historical!$B$7:$B$1281,0)))^(1/3)-1)*100)</f>
        <v>6.5397392040924318</v>
      </c>
      <c r="U282" s="673">
        <f>IF(INDEX(Historical!$H$7:$H$1250,MATCH(B282,Historical!$B$7:$B$1281,0))=0,"n/a",((INDEX(Historical!$C$7:$C$1259,MATCH(B282,Historical!$B$7:$B$1281,0))/INDEX(Historical!$H$7:$H$1250,MATCH(B282,Historical!$B$7:$B$1281,0)))^(1/5)-1)*100)</f>
        <v>8.2398196229486853</v>
      </c>
      <c r="V282" s="673">
        <f>IF(INDEX(Historical!$O$7:$O$1250,MATCH(B282,Historical!$B$7:$B$1281,0))=0,"n/a",((INDEX(Historical!$C$7:$C$1259,MATCH(B282,Historical!$B$7:$B$1281,0))/INDEX(Historical!$O$7:$O$1250,MATCH(B282,Historical!$B$7:$B$1281,0)))^(1/10)-1)*100)</f>
        <v>15.792974364097635</v>
      </c>
      <c r="W282" s="674">
        <f t="shared" si="72"/>
        <v>0.52173956804997856</v>
      </c>
      <c r="X282" s="675">
        <f t="shared" si="73"/>
        <v>1.6479639245897371</v>
      </c>
      <c r="Y282" s="646" t="s">
        <v>4571</v>
      </c>
      <c r="Z282" s="624">
        <f t="shared" si="74"/>
        <v>51.851851851851848</v>
      </c>
      <c r="AA282" s="853">
        <f t="shared" si="75"/>
        <v>15.768518518518519</v>
      </c>
      <c r="AB282" s="854">
        <v>12</v>
      </c>
      <c r="AC282" s="833">
        <v>1.08</v>
      </c>
      <c r="AD282" s="833">
        <v>2.02</v>
      </c>
      <c r="AE282" s="833">
        <v>3.72</v>
      </c>
      <c r="AF282" s="833">
        <v>1.17</v>
      </c>
      <c r="AG282" s="833">
        <v>7.5</v>
      </c>
      <c r="AH282" s="833">
        <v>-20</v>
      </c>
      <c r="AI282" s="833">
        <v>-6.49</v>
      </c>
      <c r="AJ282" s="833">
        <v>5</v>
      </c>
      <c r="AK282" s="833">
        <v>8</v>
      </c>
      <c r="AL282" s="845">
        <v>2760</v>
      </c>
      <c r="AM282" s="839">
        <v>0.70000000000000007</v>
      </c>
      <c r="AN282" s="833">
        <v>0.31</v>
      </c>
      <c r="AO282" s="711">
        <f t="shared" si="76"/>
        <v>-4.2403841568734144</v>
      </c>
      <c r="AP282" s="712">
        <f t="shared" si="77"/>
        <v>11.528134361645105</v>
      </c>
      <c r="AQ282" s="855">
        <f t="shared" si="78"/>
        <v>-9.4481936699790108</v>
      </c>
      <c r="AR282" s="624">
        <f>INDEX(Historical!$C$7:$C$1259,MATCH(B282,Historical!$B$7:$B$1281,0))*IF(AH282="n/a",1.03,IF(AH282&lt;0,1.01,IF(AH282&gt;10,1.1,(1+AH282/100))))</f>
        <v>0.5252</v>
      </c>
      <c r="AS282" s="853">
        <f t="shared" si="79"/>
        <v>0.53045200000000003</v>
      </c>
      <c r="AT282" s="853">
        <f t="shared" si="83"/>
        <v>0.57288816000000009</v>
      </c>
      <c r="AU282" s="853">
        <f t="shared" si="83"/>
        <v>0.61871921280000008</v>
      </c>
      <c r="AV282" s="853">
        <f t="shared" si="83"/>
        <v>0.66821674982400014</v>
      </c>
      <c r="AW282" s="624">
        <f t="shared" si="80"/>
        <v>2.9154761226240007</v>
      </c>
      <c r="AX282" s="719">
        <f t="shared" si="81"/>
        <v>17.119648400610689</v>
      </c>
      <c r="AY282" s="900">
        <v>0.86</v>
      </c>
      <c r="AZ282" s="839">
        <v>92.17</v>
      </c>
      <c r="BA282" s="839">
        <v>-7.5</v>
      </c>
      <c r="BB282" s="839">
        <v>8.09</v>
      </c>
      <c r="BC282" s="839">
        <v>39.619999999999997</v>
      </c>
      <c r="BE282" s="597">
        <v>2015</v>
      </c>
      <c r="BF282" s="865">
        <f t="shared" si="82"/>
        <v>0</v>
      </c>
      <c r="BG282" s="849">
        <v>0.70000000000000007</v>
      </c>
    </row>
    <row r="283" spans="1:59" ht="11.25" customHeight="1" x14ac:dyDescent="0.2">
      <c r="A283" s="848" t="s">
        <v>4611</v>
      </c>
      <c r="B283" s="842" t="s">
        <v>4601</v>
      </c>
      <c r="C283" s="898" t="s">
        <v>112</v>
      </c>
      <c r="D283" s="898" t="s">
        <v>4288</v>
      </c>
      <c r="E283" s="705">
        <v>5</v>
      </c>
      <c r="F283" s="1153">
        <v>723</v>
      </c>
      <c r="G283" s="1115" t="s">
        <v>106</v>
      </c>
      <c r="H283" s="1115" t="s">
        <v>106</v>
      </c>
      <c r="I283" s="841">
        <v>88.81</v>
      </c>
      <c r="J283" s="624">
        <f t="shared" si="69"/>
        <v>0.94583943249634039</v>
      </c>
      <c r="K283" s="844">
        <v>0.21</v>
      </c>
      <c r="L283" s="854">
        <v>4</v>
      </c>
      <c r="M283" s="615">
        <f t="shared" si="70"/>
        <v>0.84</v>
      </c>
      <c r="N283" s="837" t="s">
        <v>294</v>
      </c>
      <c r="O283" s="706">
        <v>0.18</v>
      </c>
      <c r="P283" s="606">
        <v>44159</v>
      </c>
      <c r="Q283" s="606">
        <v>44175</v>
      </c>
      <c r="R283" s="615">
        <f t="shared" si="71"/>
        <v>16.666666666666664</v>
      </c>
      <c r="S283" s="673">
        <f>IF(INDEX(Historical!$D$7:$D$1257,MATCH(B283,Historical!$B$7:$B$1281,0))=0,"n/a",(INDEX(Historical!$C$7:$C$1259,MATCH(B283,Historical!$B$7:$B$1281,0))/INDEX(Historical!$D$7:$D$1257,MATCH(B283,Historical!$B$7:$B$1281,0))-1)*100)</f>
        <v>4.1666666666666741</v>
      </c>
      <c r="T283" s="673">
        <f>IF(INDEX(Historical!$F$7:$F$1250,MATCH(B283,Historical!$B$7:$B$1281,0))=0,"n/a",((INDEX(Historical!$C$7:$C$1259,MATCH(B283,Historical!$B$7:$B$1281,0))/INDEX(Historical!$F$7:$F$1250,MATCH(B283,Historical!$B$7:$B$1281,0)))^(1/3)-1)*100)</f>
        <v>7.7217345015941907</v>
      </c>
      <c r="U283" s="673">
        <f>IF(INDEX(Historical!$H$7:$H$1250,MATCH(B283,Historical!$B$7:$B$1281,0))=0,"n/a",((INDEX(Historical!$C$7:$C$1259,MATCH(B283,Historical!$B$7:$B$1281,0))/INDEX(Historical!$H$7:$H$1250,MATCH(B283,Historical!$B$7:$B$1281,0)))^(1/5)-1)*100)</f>
        <v>9.3362073943278112</v>
      </c>
      <c r="V283" s="673">
        <f>IF(INDEX(Historical!$O$7:$O$1250,MATCH(B283,Historical!$B$7:$B$1281,0))=0,"n/a",((INDEX(Historical!$C$7:$C$1259,MATCH(B283,Historical!$B$7:$B$1281,0))/INDEX(Historical!$O$7:$O$1250,MATCH(B283,Historical!$B$7:$B$1281,0)))^(1/10)-1)*100)</f>
        <v>10.354570087759019</v>
      </c>
      <c r="W283" s="674">
        <f t="shared" si="72"/>
        <v>0.90165089571076473</v>
      </c>
      <c r="X283" s="675">
        <f t="shared" si="73"/>
        <v>8.4874612675707386</v>
      </c>
      <c r="Y283" s="646"/>
      <c r="Z283" s="624">
        <f t="shared" si="74"/>
        <v>44.210526315789473</v>
      </c>
      <c r="AA283" s="853">
        <f t="shared" si="75"/>
        <v>46.742105263157896</v>
      </c>
      <c r="AB283" s="854">
        <v>12</v>
      </c>
      <c r="AC283" s="833">
        <v>1.9</v>
      </c>
      <c r="AD283" s="833">
        <v>3.57</v>
      </c>
      <c r="AE283" s="833">
        <v>1.9</v>
      </c>
      <c r="AF283" s="833">
        <v>4.46</v>
      </c>
      <c r="AG283" s="833">
        <v>4.2</v>
      </c>
      <c r="AH283" s="833">
        <v>-34.200000000000003</v>
      </c>
      <c r="AI283" s="833">
        <v>23.48</v>
      </c>
      <c r="AJ283" s="833">
        <v>1.0999999999999999</v>
      </c>
      <c r="AK283" s="833">
        <v>13.16</v>
      </c>
      <c r="AL283" s="845">
        <v>2410</v>
      </c>
      <c r="AM283" s="839">
        <v>0.70000000000000007</v>
      </c>
      <c r="AN283" s="833">
        <v>0.22</v>
      </c>
      <c r="AO283" s="711">
        <f t="shared" si="76"/>
        <v>-36.460058436333746</v>
      </c>
      <c r="AP283" s="712">
        <f t="shared" si="77"/>
        <v>10.282046826824152</v>
      </c>
      <c r="AQ283" s="855">
        <f t="shared" si="78"/>
        <v>204.38994688734689</v>
      </c>
      <c r="AR283" s="624">
        <f>INDEX(Historical!$C$7:$C$1259,MATCH(B283,Historical!$B$7:$B$1281,0))*IF(AH283="n/a",1.03,IF(AH283&lt;0,1.01,IF(AH283&gt;10,1.1,(1+AH283/100))))</f>
        <v>0.75750000000000006</v>
      </c>
      <c r="AS283" s="853">
        <f t="shared" si="79"/>
        <v>0.83325000000000016</v>
      </c>
      <c r="AT283" s="853">
        <f t="shared" si="83"/>
        <v>0.91657500000000025</v>
      </c>
      <c r="AU283" s="853">
        <f t="shared" si="83"/>
        <v>1.0082325000000003</v>
      </c>
      <c r="AV283" s="853">
        <f t="shared" si="83"/>
        <v>1.1090557500000005</v>
      </c>
      <c r="AW283" s="624">
        <f t="shared" si="80"/>
        <v>4.6246132500000012</v>
      </c>
      <c r="AX283" s="719">
        <f t="shared" si="81"/>
        <v>5.2073113951131642</v>
      </c>
      <c r="AY283" s="900">
        <v>1.19</v>
      </c>
      <c r="AZ283" s="839">
        <v>117.94</v>
      </c>
      <c r="BA283" s="839">
        <v>-5.0500000000000007</v>
      </c>
      <c r="BB283" s="839">
        <v>5.0200000000000005</v>
      </c>
      <c r="BC283" s="839">
        <v>31</v>
      </c>
      <c r="BE283" s="597">
        <v>2016</v>
      </c>
      <c r="BF283" s="865">
        <f t="shared" si="82"/>
        <v>0</v>
      </c>
      <c r="BG283" s="849">
        <v>2.1999999999999997</v>
      </c>
    </row>
    <row r="284" spans="1:59" ht="11.25" customHeight="1" x14ac:dyDescent="0.2">
      <c r="A284" s="838" t="s">
        <v>3810</v>
      </c>
      <c r="B284" s="842" t="s">
        <v>3811</v>
      </c>
      <c r="C284" s="898" t="s">
        <v>108</v>
      </c>
      <c r="D284" s="898" t="s">
        <v>4272</v>
      </c>
      <c r="E284" s="705">
        <v>8</v>
      </c>
      <c r="F284" s="1153">
        <v>591</v>
      </c>
      <c r="G284" s="1150" t="s">
        <v>106</v>
      </c>
      <c r="H284" s="1150" t="s">
        <v>106</v>
      </c>
      <c r="I284" s="841">
        <v>17.829999999999998</v>
      </c>
      <c r="J284" s="624">
        <f t="shared" si="69"/>
        <v>2.6920919798093101</v>
      </c>
      <c r="K284" s="844">
        <v>0.12</v>
      </c>
      <c r="L284" s="854">
        <v>4</v>
      </c>
      <c r="M284" s="615">
        <f t="shared" si="70"/>
        <v>0.48</v>
      </c>
      <c r="N284" s="837" t="s">
        <v>590</v>
      </c>
      <c r="O284" s="706">
        <v>0.11</v>
      </c>
      <c r="P284" s="606">
        <v>44252</v>
      </c>
      <c r="Q284" s="606">
        <v>44267</v>
      </c>
      <c r="R284" s="615">
        <f t="shared" si="71"/>
        <v>9.0909090909090864</v>
      </c>
      <c r="S284" s="673">
        <f>IF(INDEX(Historical!$D$7:$D$1257,MATCH(B284,Historical!$B$7:$B$1281,0))=0,"n/a",(INDEX(Historical!$C$7:$C$1259,MATCH(B284,Historical!$B$7:$B$1281,0))/INDEX(Historical!$D$7:$D$1257,MATCH(B284,Historical!$B$7:$B$1281,0))-1)*100)</f>
        <v>22.222222222222232</v>
      </c>
      <c r="T284" s="673">
        <f>IF(INDEX(Historical!$F$7:$F$1250,MATCH(B284,Historical!$B$7:$B$1281,0))=0,"n/a",((INDEX(Historical!$C$7:$C$1259,MATCH(B284,Historical!$B$7:$B$1281,0))/INDEX(Historical!$F$7:$F$1250,MATCH(B284,Historical!$B$7:$B$1281,0)))^(1/3)-1)*100)</f>
        <v>46.478836033945761</v>
      </c>
      <c r="U284" s="673">
        <f>IF(INDEX(Historical!$H$7:$H$1250,MATCH(B284,Historical!$B$7:$B$1281,0))=0,"n/a",((INDEX(Historical!$C$7:$C$1259,MATCH(B284,Historical!$B$7:$B$1281,0))/INDEX(Historical!$H$7:$H$1250,MATCH(B284,Historical!$B$7:$B$1281,0)))^(1/5)-1)*100)</f>
        <v>34.490167754521849</v>
      </c>
      <c r="V284" s="673">
        <f>IF(INDEX(Historical!$O$7:$O$1250,MATCH(B284,Historical!$B$7:$B$1281,0))=0,"n/a",((INDEX(Historical!$C$7:$C$1259,MATCH(B284,Historical!$B$7:$B$1281,0))/INDEX(Historical!$O$7:$O$1250,MATCH(B284,Historical!$B$7:$B$1281,0)))^(1/10)-1)*100)</f>
        <v>-2.3827733597007295</v>
      </c>
      <c r="W284" s="674" t="str">
        <f t="shared" si="72"/>
        <v>n/a</v>
      </c>
      <c r="X284" s="675" t="str">
        <f t="shared" si="73"/>
        <v>n/a</v>
      </c>
      <c r="Y284" s="843"/>
      <c r="Z284" s="624" t="str">
        <f t="shared" si="74"/>
        <v>n/a</v>
      </c>
      <c r="AA284" s="853" t="str">
        <f t="shared" si="75"/>
        <v>n/a</v>
      </c>
      <c r="AB284" s="854">
        <v>12</v>
      </c>
      <c r="AC284" s="833" t="s">
        <v>136</v>
      </c>
      <c r="AD284" s="833" t="s">
        <v>136</v>
      </c>
      <c r="AE284" s="833" t="s">
        <v>136</v>
      </c>
      <c r="AF284" s="833" t="s">
        <v>136</v>
      </c>
      <c r="AG284" s="833" t="s">
        <v>136</v>
      </c>
      <c r="AH284" s="833" t="s">
        <v>136</v>
      </c>
      <c r="AI284" s="833" t="s">
        <v>136</v>
      </c>
      <c r="AJ284" s="833" t="s">
        <v>136</v>
      </c>
      <c r="AK284" s="833" t="s">
        <v>136</v>
      </c>
      <c r="AL284" s="845" t="s">
        <v>136</v>
      </c>
      <c r="AM284" s="839" t="s">
        <v>136</v>
      </c>
      <c r="AN284" s="833" t="s">
        <v>136</v>
      </c>
      <c r="AO284" s="711" t="str">
        <f t="shared" si="76"/>
        <v>n/a</v>
      </c>
      <c r="AP284" s="712">
        <f t="shared" si="77"/>
        <v>37.182259734331161</v>
      </c>
      <c r="AQ284" s="855" t="str">
        <f t="shared" si="78"/>
        <v>n/a</v>
      </c>
      <c r="AR284" s="624">
        <f>INDEX(Historical!$C$7:$C$1259,MATCH(B284,Historical!$B$7:$B$1281,0))*IF(AH284="n/a",1.03,IF(AH284&lt;0,1.01,IF(AH284&gt;10,1.1,(1+AH284/100))))</f>
        <v>0.45319999999999999</v>
      </c>
      <c r="AS284" s="853">
        <f t="shared" si="79"/>
        <v>0.46679599999999999</v>
      </c>
      <c r="AT284" s="853">
        <f t="shared" si="83"/>
        <v>0.48079988000000001</v>
      </c>
      <c r="AU284" s="853">
        <f t="shared" si="83"/>
        <v>0.49522387640000004</v>
      </c>
      <c r="AV284" s="853">
        <f t="shared" si="83"/>
        <v>0.51008059269200001</v>
      </c>
      <c r="AW284" s="624">
        <f t="shared" si="80"/>
        <v>2.4061003490920001</v>
      </c>
      <c r="AX284" s="719">
        <f t="shared" si="81"/>
        <v>13.494673859181159</v>
      </c>
      <c r="AY284" s="900" t="s">
        <v>136</v>
      </c>
      <c r="AZ284" s="839" t="s">
        <v>136</v>
      </c>
      <c r="BA284" s="839" t="s">
        <v>136</v>
      </c>
      <c r="BB284" s="839" t="s">
        <v>136</v>
      </c>
      <c r="BC284" s="839" t="s">
        <v>136</v>
      </c>
      <c r="BD284" s="874" t="s">
        <v>4199</v>
      </c>
      <c r="BE284" s="597">
        <v>2014</v>
      </c>
      <c r="BF284" s="865">
        <f t="shared" si="82"/>
        <v>0</v>
      </c>
      <c r="BG284" s="849" t="s">
        <v>136</v>
      </c>
    </row>
    <row r="285" spans="1:59" ht="11.25" customHeight="1" x14ac:dyDescent="0.2">
      <c r="A285" s="848" t="s">
        <v>4657</v>
      </c>
      <c r="B285" s="842" t="s">
        <v>4647</v>
      </c>
      <c r="C285" s="898" t="s">
        <v>4126</v>
      </c>
      <c r="D285" s="898" t="s">
        <v>4259</v>
      </c>
      <c r="E285" s="705">
        <v>5</v>
      </c>
      <c r="F285" s="1153">
        <v>740</v>
      </c>
      <c r="G285" s="1150" t="s">
        <v>106</v>
      </c>
      <c r="H285" s="1150" t="s">
        <v>106</v>
      </c>
      <c r="I285" s="841">
        <v>42.82</v>
      </c>
      <c r="J285" s="624">
        <f t="shared" si="69"/>
        <v>1.0042036431574031</v>
      </c>
      <c r="K285" s="844">
        <v>0.1075</v>
      </c>
      <c r="L285" s="854">
        <v>4</v>
      </c>
      <c r="M285" s="615">
        <f t="shared" si="70"/>
        <v>0.43</v>
      </c>
      <c r="N285" s="837" t="s">
        <v>325</v>
      </c>
      <c r="O285" s="706">
        <v>9.7500000000000003E-2</v>
      </c>
      <c r="P285" s="606">
        <v>44264</v>
      </c>
      <c r="Q285" s="606">
        <v>44274</v>
      </c>
      <c r="R285" s="615">
        <f t="shared" si="71"/>
        <v>10.25641025641025</v>
      </c>
      <c r="S285" s="673">
        <f>IF(INDEX(Historical!$D$7:$D$1257,MATCH(B285,Historical!$B$7:$B$1281,0))=0,"n/a",(INDEX(Historical!$C$7:$C$1259,MATCH(B285,Historical!$B$7:$B$1281,0))/INDEX(Historical!$D$7:$D$1257,MATCH(B285,Historical!$B$7:$B$1281,0))-1)*100)</f>
        <v>14.705882352941169</v>
      </c>
      <c r="T285" s="673">
        <f>IF(INDEX(Historical!$F$7:$F$1250,MATCH(B285,Historical!$B$7:$B$1281,0))=0,"n/a",((INDEX(Historical!$C$7:$C$1259,MATCH(B285,Historical!$B$7:$B$1281,0))/INDEX(Historical!$F$7:$F$1250,MATCH(B285,Historical!$B$7:$B$1281,0)))^(1/3)-1)*100)</f>
        <v>17.566734386037886</v>
      </c>
      <c r="U285" s="673" t="str">
        <f>IF(INDEX(Historical!$H$7:$H$1250,MATCH(B285,Historical!$B$7:$B$1281,0))=0,"n/a",((INDEX(Historical!$C$7:$C$1259,MATCH(B285,Historical!$B$7:$B$1281,0))/INDEX(Historical!$H$7:$H$1250,MATCH(B285,Historical!$B$7:$B$1281,0)))^(1/5)-1)*100)</f>
        <v>n/a</v>
      </c>
      <c r="V285" s="673" t="str">
        <f>IF(INDEX(Historical!$O$7:$O$1250,MATCH(B285,Historical!$B$7:$B$1281,0))=0,"n/a",((INDEX(Historical!$C$7:$C$1259,MATCH(B285,Historical!$B$7:$B$1281,0))/INDEX(Historical!$O$7:$O$1250,MATCH(B285,Historical!$B$7:$B$1281,0)))^(1/10)-1)*100)</f>
        <v>n/a</v>
      </c>
      <c r="W285" s="674" t="str">
        <f t="shared" si="72"/>
        <v>n/a</v>
      </c>
      <c r="X285" s="675" t="str">
        <f t="shared" si="73"/>
        <v>n/a</v>
      </c>
      <c r="Y285" s="646"/>
      <c r="Z285" s="624">
        <f t="shared" si="74"/>
        <v>27.215189873417721</v>
      </c>
      <c r="AA285" s="853">
        <f t="shared" si="75"/>
        <v>27.101265822784811</v>
      </c>
      <c r="AB285" s="854">
        <v>12</v>
      </c>
      <c r="AC285" s="833">
        <v>1.58</v>
      </c>
      <c r="AD285" s="833">
        <v>2.57</v>
      </c>
      <c r="AE285" s="833">
        <v>2.16</v>
      </c>
      <c r="AF285" s="833">
        <v>4.55</v>
      </c>
      <c r="AG285" s="833">
        <v>18</v>
      </c>
      <c r="AH285" s="833">
        <v>0.8</v>
      </c>
      <c r="AI285" s="833">
        <v>13.170000000000002</v>
      </c>
      <c r="AJ285" s="833">
        <v>7.5</v>
      </c>
      <c r="AK285" s="833">
        <v>10.84</v>
      </c>
      <c r="AL285" s="845">
        <v>8020</v>
      </c>
      <c r="AM285" s="839">
        <v>0.70000000000000007</v>
      </c>
      <c r="AN285" s="833">
        <v>0.89</v>
      </c>
      <c r="AO285" s="711" t="str">
        <f t="shared" si="76"/>
        <v>n/a</v>
      </c>
      <c r="AP285" s="712" t="str">
        <f t="shared" si="77"/>
        <v>n/a</v>
      </c>
      <c r="AQ285" s="855">
        <f t="shared" si="78"/>
        <v>134.10421183137018</v>
      </c>
      <c r="AR285" s="624">
        <f>INDEX(Historical!$C$7:$C$1259,MATCH(B285,Historical!$B$7:$B$1281,0))*IF(AH285="n/a",1.03,IF(AH285&lt;0,1.01,IF(AH285&gt;10,1.1,(1+AH285/100))))</f>
        <v>0.39312000000000002</v>
      </c>
      <c r="AS285" s="853">
        <f t="shared" si="79"/>
        <v>0.43243200000000004</v>
      </c>
      <c r="AT285" s="853">
        <f t="shared" si="83"/>
        <v>0.47567520000000008</v>
      </c>
      <c r="AU285" s="853">
        <f t="shared" si="83"/>
        <v>0.52324272000000016</v>
      </c>
      <c r="AV285" s="853">
        <f t="shared" si="83"/>
        <v>0.57556699200000028</v>
      </c>
      <c r="AW285" s="624">
        <f t="shared" si="80"/>
        <v>2.4000369120000005</v>
      </c>
      <c r="AX285" s="719">
        <f t="shared" si="81"/>
        <v>5.6049437459131255</v>
      </c>
      <c r="AY285" s="900">
        <v>1.41</v>
      </c>
      <c r="AZ285" s="839">
        <v>65.14</v>
      </c>
      <c r="BA285" s="839">
        <v>-4.4799999999999995</v>
      </c>
      <c r="BB285" s="839">
        <v>3.02</v>
      </c>
      <c r="BC285" s="839">
        <v>7.4300000000000006</v>
      </c>
      <c r="BE285" s="597">
        <v>2017</v>
      </c>
      <c r="BF285" s="865">
        <f t="shared" si="82"/>
        <v>0</v>
      </c>
      <c r="BG285" s="849">
        <v>6.5</v>
      </c>
    </row>
    <row r="286" spans="1:59" ht="11.25" customHeight="1" x14ac:dyDescent="0.2">
      <c r="A286" s="838" t="s">
        <v>1233</v>
      </c>
      <c r="B286" s="842" t="s">
        <v>1234</v>
      </c>
      <c r="C286" s="898" t="s">
        <v>108</v>
      </c>
      <c r="D286" s="898" t="s">
        <v>4272</v>
      </c>
      <c r="E286" s="705">
        <v>9</v>
      </c>
      <c r="F286" s="1153">
        <v>516</v>
      </c>
      <c r="G286" s="1153" t="s">
        <v>106</v>
      </c>
      <c r="H286" s="1153" t="s">
        <v>106</v>
      </c>
      <c r="I286" s="841">
        <v>46.22</v>
      </c>
      <c r="J286" s="624">
        <f t="shared" si="69"/>
        <v>1.8173950670705323</v>
      </c>
      <c r="K286" s="844">
        <v>0.21</v>
      </c>
      <c r="L286" s="854">
        <v>4</v>
      </c>
      <c r="M286" s="615">
        <f t="shared" si="70"/>
        <v>0.84</v>
      </c>
      <c r="N286" s="837" t="s">
        <v>1235</v>
      </c>
      <c r="O286" s="706">
        <v>0.19</v>
      </c>
      <c r="P286" s="606">
        <v>44236</v>
      </c>
      <c r="Q286" s="606">
        <v>44247</v>
      </c>
      <c r="R286" s="615">
        <f t="shared" si="71"/>
        <v>10.52631578947368</v>
      </c>
      <c r="S286" s="673">
        <f>IF(INDEX(Historical!$D$7:$D$1257,MATCH(B286,Historical!$B$7:$B$1281,0))=0,"n/a",(INDEX(Historical!$C$7:$C$1259,MATCH(B286,Historical!$B$7:$B$1281,0))/INDEX(Historical!$D$7:$D$1257,MATCH(B286,Historical!$B$7:$B$1281,0))-1)*100)</f>
        <v>11.764705882352944</v>
      </c>
      <c r="T286" s="673">
        <f>IF(INDEX(Historical!$F$7:$F$1250,MATCH(B286,Historical!$B$7:$B$1281,0))=0,"n/a",((INDEX(Historical!$C$7:$C$1259,MATCH(B286,Historical!$B$7:$B$1281,0))/INDEX(Historical!$F$7:$F$1250,MATCH(B286,Historical!$B$7:$B$1281,0)))^(1/3)-1)*100)</f>
        <v>13.728057896734258</v>
      </c>
      <c r="U286" s="673">
        <f>IF(INDEX(Historical!$H$7:$H$1250,MATCH(B286,Historical!$B$7:$B$1281,0))=0,"n/a",((INDEX(Historical!$C$7:$C$1259,MATCH(B286,Historical!$B$7:$B$1281,0))/INDEX(Historical!$H$7:$H$1250,MATCH(B286,Historical!$B$7:$B$1281,0)))^(1/5)-1)*100)</f>
        <v>10.886630732460944</v>
      </c>
      <c r="V286" s="673">
        <f>IF(INDEX(Historical!$O$7:$O$1250,MATCH(B286,Historical!$B$7:$B$1281,0))=0,"n/a",((INDEX(Historical!$C$7:$C$1259,MATCH(B286,Historical!$B$7:$B$1281,0))/INDEX(Historical!$O$7:$O$1250,MATCH(B286,Historical!$B$7:$B$1281,0)))^(1/10)-1)*100)</f>
        <v>7.3672136029840241</v>
      </c>
      <c r="W286" s="674">
        <f t="shared" si="72"/>
        <v>1.4777134638869995</v>
      </c>
      <c r="X286" s="675">
        <f t="shared" si="73"/>
        <v>1.183329427441407</v>
      </c>
      <c r="Y286" s="843"/>
      <c r="Z286" s="624">
        <f t="shared" si="74"/>
        <v>35.744680851063826</v>
      </c>
      <c r="AA286" s="853">
        <f t="shared" si="75"/>
        <v>19.668085106382978</v>
      </c>
      <c r="AB286" s="854">
        <v>12</v>
      </c>
      <c r="AC286" s="833">
        <v>2.35</v>
      </c>
      <c r="AD286" s="833">
        <v>2.19</v>
      </c>
      <c r="AE286" s="833">
        <v>6.91</v>
      </c>
      <c r="AF286" s="833">
        <v>1.96</v>
      </c>
      <c r="AG286" s="833">
        <v>10.299999999999999</v>
      </c>
      <c r="AH286" s="833">
        <v>2.1999999999999997</v>
      </c>
      <c r="AI286" s="833">
        <v>-0.54999999999999993</v>
      </c>
      <c r="AJ286" s="833">
        <v>9.1999999999999993</v>
      </c>
      <c r="AK286" s="833">
        <v>9</v>
      </c>
      <c r="AL286" s="845">
        <v>1200</v>
      </c>
      <c r="AM286" s="839">
        <v>2.9000000000000004</v>
      </c>
      <c r="AN286" s="833">
        <v>0.01</v>
      </c>
      <c r="AO286" s="711">
        <f t="shared" si="76"/>
        <v>-6.9640593068515031</v>
      </c>
      <c r="AP286" s="712">
        <f t="shared" si="77"/>
        <v>12.704025799531475</v>
      </c>
      <c r="AQ286" s="855">
        <f t="shared" si="78"/>
        <v>30.893420271796579</v>
      </c>
      <c r="AR286" s="624">
        <f>INDEX(Historical!$C$7:$C$1259,MATCH(B286,Historical!$B$7:$B$1281,0))*IF(AH286="n/a",1.03,IF(AH286&lt;0,1.01,IF(AH286&gt;10,1.1,(1+AH286/100))))</f>
        <v>0.77672000000000008</v>
      </c>
      <c r="AS286" s="853">
        <f t="shared" si="79"/>
        <v>0.78448720000000005</v>
      </c>
      <c r="AT286" s="853">
        <f t="shared" si="83"/>
        <v>0.85509104800000013</v>
      </c>
      <c r="AU286" s="853">
        <f t="shared" si="83"/>
        <v>0.93204924232000019</v>
      </c>
      <c r="AV286" s="853">
        <f t="shared" si="83"/>
        <v>1.0159336741288003</v>
      </c>
      <c r="AW286" s="624">
        <f t="shared" si="80"/>
        <v>4.3642811644488013</v>
      </c>
      <c r="AX286" s="719">
        <f t="shared" si="81"/>
        <v>9.4424084042596306</v>
      </c>
      <c r="AY286" s="900">
        <v>0.8</v>
      </c>
      <c r="AZ286" s="839">
        <v>89.429999999999993</v>
      </c>
      <c r="BA286" s="839">
        <v>-9.5699999999999985</v>
      </c>
      <c r="BB286" s="839">
        <v>14.95</v>
      </c>
      <c r="BC286" s="839">
        <v>40.520000000000003</v>
      </c>
      <c r="BE286" s="597">
        <v>2013</v>
      </c>
      <c r="BF286" s="865">
        <f t="shared" si="82"/>
        <v>0</v>
      </c>
      <c r="BG286" s="849">
        <v>1.3</v>
      </c>
    </row>
    <row r="287" spans="1:59" ht="11.25" customHeight="1" x14ac:dyDescent="0.2">
      <c r="A287" s="847" t="s">
        <v>1242</v>
      </c>
      <c r="B287" s="842" t="s">
        <v>1243</v>
      </c>
      <c r="C287" s="898" t="s">
        <v>108</v>
      </c>
      <c r="D287" s="898" t="s">
        <v>4268</v>
      </c>
      <c r="E287" s="705">
        <v>9</v>
      </c>
      <c r="F287" s="1153">
        <v>485</v>
      </c>
      <c r="G287" s="1113" t="s">
        <v>106</v>
      </c>
      <c r="H287" s="1113" t="s">
        <v>106</v>
      </c>
      <c r="I287" s="841">
        <v>12.23</v>
      </c>
      <c r="J287" s="624">
        <f t="shared" si="69"/>
        <v>6.8683565004088285</v>
      </c>
      <c r="K287" s="844">
        <v>6.9999999999999993E-2</v>
      </c>
      <c r="L287" s="854">
        <v>12</v>
      </c>
      <c r="M287" s="615">
        <f t="shared" si="70"/>
        <v>0.83999999999999986</v>
      </c>
      <c r="N287" s="837" t="s">
        <v>1047</v>
      </c>
      <c r="O287" s="706">
        <v>6.8000000000000005E-2</v>
      </c>
      <c r="P287" s="904">
        <v>43879</v>
      </c>
      <c r="Q287" s="904">
        <v>43920</v>
      </c>
      <c r="R287" s="615">
        <f t="shared" si="71"/>
        <v>2.9411764705882173</v>
      </c>
      <c r="S287" s="673">
        <f>IF(INDEX(Historical!$D$7:$D$1257,MATCH(B287,Historical!$B$7:$B$1281,0))=0,"n/a",(INDEX(Historical!$C$7:$C$1259,MATCH(B287,Historical!$B$7:$B$1281,0))/INDEX(Historical!$D$7:$D$1257,MATCH(B287,Historical!$B$7:$B$1281,0))-1)*100)</f>
        <v>2.941176470588247</v>
      </c>
      <c r="T287" s="673">
        <f>IF(INDEX(Historical!$F$7:$F$1250,MATCH(B287,Historical!$B$7:$B$1281,0))=0,"n/a",((INDEX(Historical!$C$7:$C$1259,MATCH(B287,Historical!$B$7:$B$1281,0))/INDEX(Historical!$F$7:$F$1250,MATCH(B287,Historical!$B$7:$B$1281,0)))^(1/3)-1)*100)</f>
        <v>2.8983243803804237</v>
      </c>
      <c r="U287" s="673">
        <f>IF(INDEX(Historical!$H$7:$H$1250,MATCH(B287,Historical!$B$7:$B$1281,0))=0,"n/a",((INDEX(Historical!$C$7:$C$1259,MATCH(B287,Historical!$B$7:$B$1281,0))/INDEX(Historical!$H$7:$H$1250,MATCH(B287,Historical!$B$7:$B$1281,0)))^(1/5)-1)*100)</f>
        <v>2.3607873572748295</v>
      </c>
      <c r="V287" s="673">
        <f>IF(INDEX(Historical!$O$7:$O$1250,MATCH(B287,Historical!$B$7:$B$1281,0))=0,"n/a",((INDEX(Historical!$C$7:$C$1259,MATCH(B287,Historical!$B$7:$B$1281,0))/INDEX(Historical!$O$7:$O$1250,MATCH(B287,Historical!$B$7:$B$1281,0)))^(1/10)-1)*100)</f>
        <v>5.7557050338252314</v>
      </c>
      <c r="W287" s="674">
        <f t="shared" si="72"/>
        <v>0.41016475712374273</v>
      </c>
      <c r="X287" s="675">
        <f t="shared" si="73"/>
        <v>0.74238596140717905</v>
      </c>
      <c r="Y287" s="646"/>
      <c r="Z287" s="624" t="str">
        <f t="shared" si="74"/>
        <v>n/a</v>
      </c>
      <c r="AA287" s="853" t="str">
        <f t="shared" si="75"/>
        <v>n/a</v>
      </c>
      <c r="AB287" s="854">
        <v>3</v>
      </c>
      <c r="AC287" s="833">
        <v>-0.47</v>
      </c>
      <c r="AD287" s="833" t="s">
        <v>136</v>
      </c>
      <c r="AE287" s="833">
        <v>7.91</v>
      </c>
      <c r="AF287" s="833">
        <v>1.1100000000000001</v>
      </c>
      <c r="AG287" s="833" t="s">
        <v>136</v>
      </c>
      <c r="AH287" s="833">
        <v>-39.6</v>
      </c>
      <c r="AI287" s="833">
        <v>11.899999999999999</v>
      </c>
      <c r="AJ287" s="833">
        <v>3.18</v>
      </c>
      <c r="AK287" s="833">
        <v>7.0000000000000009</v>
      </c>
      <c r="AL287" s="845">
        <v>410.75</v>
      </c>
      <c r="AM287" s="839">
        <v>2.21</v>
      </c>
      <c r="AN287" s="833" t="s">
        <v>136</v>
      </c>
      <c r="AO287" s="711" t="str">
        <f t="shared" si="76"/>
        <v>n/a</v>
      </c>
      <c r="AP287" s="712">
        <f t="shared" si="77"/>
        <v>9.229143857683658</v>
      </c>
      <c r="AQ287" s="855" t="str">
        <f t="shared" si="78"/>
        <v>n/a</v>
      </c>
      <c r="AR287" s="624">
        <f>INDEX(Historical!$C$7:$C$1259,MATCH(B287,Historical!$B$7:$B$1281,0))*IF(AH287="n/a",1.03,IF(AH287&lt;0,1.01,IF(AH287&gt;10,1.1,(1+AH287/100))))</f>
        <v>0.84839999999999993</v>
      </c>
      <c r="AS287" s="853">
        <f t="shared" si="79"/>
        <v>0.93323999999999996</v>
      </c>
      <c r="AT287" s="853">
        <f t="shared" ref="AT287:AV306" si="84">IF($AK287="n/a",1.03*AS287,IF($AK287&lt;0,1.01*AS287,IF($AK287&gt;10,1.1*AS287,(1+$AK287/100)*AS287)))</f>
        <v>0.99856679999999998</v>
      </c>
      <c r="AU287" s="853">
        <f t="shared" si="84"/>
        <v>1.068466476</v>
      </c>
      <c r="AV287" s="853">
        <f t="shared" si="84"/>
        <v>1.1432591293200001</v>
      </c>
      <c r="AW287" s="624">
        <f t="shared" si="80"/>
        <v>4.99193240532</v>
      </c>
      <c r="AX287" s="719">
        <f t="shared" si="81"/>
        <v>40.817108792477512</v>
      </c>
      <c r="AY287" s="900" t="s">
        <v>136</v>
      </c>
      <c r="AZ287" s="839">
        <v>82.63000000000001</v>
      </c>
      <c r="BA287" s="839">
        <v>-4</v>
      </c>
      <c r="BB287" s="839">
        <v>4.4400000000000004</v>
      </c>
      <c r="BC287" s="839">
        <v>20.309999999999999</v>
      </c>
      <c r="BE287" s="597">
        <v>2012</v>
      </c>
      <c r="BF287" s="865">
        <f t="shared" si="82"/>
        <v>0</v>
      </c>
      <c r="BG287" s="849" t="s">
        <v>136</v>
      </c>
    </row>
    <row r="288" spans="1:59" ht="11.25" customHeight="1" x14ac:dyDescent="0.2">
      <c r="A288" s="838" t="s">
        <v>1225</v>
      </c>
      <c r="B288" s="842" t="s">
        <v>1226</v>
      </c>
      <c r="C288" s="898" t="s">
        <v>112</v>
      </c>
      <c r="D288" s="898" t="s">
        <v>4266</v>
      </c>
      <c r="E288" s="705">
        <v>11</v>
      </c>
      <c r="F288" s="1153">
        <v>359</v>
      </c>
      <c r="G288" s="1114" t="s">
        <v>37</v>
      </c>
      <c r="H288" s="1114" t="s">
        <v>37</v>
      </c>
      <c r="I288" s="841">
        <v>92.74</v>
      </c>
      <c r="J288" s="624">
        <f t="shared" si="69"/>
        <v>2.1565667457407804</v>
      </c>
      <c r="K288" s="844">
        <v>0.5</v>
      </c>
      <c r="L288" s="854">
        <v>4</v>
      </c>
      <c r="M288" s="615">
        <f t="shared" si="70"/>
        <v>2</v>
      </c>
      <c r="N288" s="837" t="s">
        <v>354</v>
      </c>
      <c r="O288" s="706">
        <v>0.48</v>
      </c>
      <c r="P288" s="606">
        <v>44252</v>
      </c>
      <c r="Q288" s="606">
        <v>44286</v>
      </c>
      <c r="R288" s="615">
        <f t="shared" si="71"/>
        <v>4.1666666666666705</v>
      </c>
      <c r="S288" s="673">
        <f>IF(INDEX(Historical!$D$7:$D$1257,MATCH(B288,Historical!$B$7:$B$1281,0))=0,"n/a",(INDEX(Historical!$C$7:$C$1259,MATCH(B288,Historical!$B$7:$B$1281,0))/INDEX(Historical!$D$7:$D$1257,MATCH(B288,Historical!$B$7:$B$1281,0))-1)*100)</f>
        <v>4.3478260869565188</v>
      </c>
      <c r="T288" s="673">
        <f>IF(INDEX(Historical!$F$7:$F$1250,MATCH(B288,Historical!$B$7:$B$1281,0))=0,"n/a",((INDEX(Historical!$C$7:$C$1259,MATCH(B288,Historical!$B$7:$B$1281,0))/INDEX(Historical!$F$7:$F$1250,MATCH(B288,Historical!$B$7:$B$1281,0)))^(1/3)-1)*100)</f>
        <v>4.5515917149420382</v>
      </c>
      <c r="U288" s="673">
        <f>IF(INDEX(Historical!$H$7:$H$1250,MATCH(B288,Historical!$B$7:$B$1281,0))=0,"n/a",((INDEX(Historical!$C$7:$C$1259,MATCH(B288,Historical!$B$7:$B$1281,0))/INDEX(Historical!$H$7:$H$1250,MATCH(B288,Historical!$B$7:$B$1281,0)))^(1/5)-1)*100)</f>
        <v>4.7831688302757414</v>
      </c>
      <c r="V288" s="673">
        <f>IF(INDEX(Historical!$O$7:$O$1250,MATCH(B288,Historical!$B$7:$B$1281,0))=0,"n/a",((INDEX(Historical!$C$7:$C$1259,MATCH(B288,Historical!$B$7:$B$1281,0))/INDEX(Historical!$O$7:$O$1250,MATCH(B288,Historical!$B$7:$B$1281,0)))^(1/10)-1)*100)</f>
        <v>5.5378689666831793</v>
      </c>
      <c r="W288" s="674">
        <f t="shared" si="72"/>
        <v>0.86372011671856985</v>
      </c>
      <c r="X288" s="675" t="str">
        <f t="shared" si="73"/>
        <v>n/a</v>
      </c>
      <c r="Y288" s="637"/>
      <c r="Z288" s="624">
        <f t="shared" si="74"/>
        <v>47.169811320754711</v>
      </c>
      <c r="AA288" s="853">
        <f t="shared" si="75"/>
        <v>21.872641509433961</v>
      </c>
      <c r="AB288" s="854">
        <v>12</v>
      </c>
      <c r="AC288" s="833">
        <v>4.24</v>
      </c>
      <c r="AD288" s="833">
        <v>1.82</v>
      </c>
      <c r="AE288" s="833">
        <v>2.63</v>
      </c>
      <c r="AF288" s="833">
        <v>1.67</v>
      </c>
      <c r="AG288" s="833">
        <v>8</v>
      </c>
      <c r="AH288" s="833">
        <v>-14.6</v>
      </c>
      <c r="AI288" s="833">
        <v>22.93</v>
      </c>
      <c r="AJ288" s="833">
        <v>-2</v>
      </c>
      <c r="AK288" s="833">
        <v>12</v>
      </c>
      <c r="AL288" s="845">
        <v>3180</v>
      </c>
      <c r="AM288" s="839">
        <v>1.6</v>
      </c>
      <c r="AN288" s="833">
        <v>2.75</v>
      </c>
      <c r="AO288" s="711">
        <f t="shared" si="76"/>
        <v>-14.932905933417439</v>
      </c>
      <c r="AP288" s="712">
        <f t="shared" si="77"/>
        <v>6.9397355760165222</v>
      </c>
      <c r="AQ288" s="855">
        <f t="shared" si="78"/>
        <v>27.414130248579927</v>
      </c>
      <c r="AR288" s="624">
        <f>INDEX(Historical!$C$7:$C$1259,MATCH(B288,Historical!$B$7:$B$1281,0))*IF(AH288="n/a",1.03,IF(AH288&lt;0,1.01,IF(AH288&gt;10,1.1,(1+AH288/100))))</f>
        <v>1.9392</v>
      </c>
      <c r="AS288" s="853">
        <f t="shared" si="79"/>
        <v>2.1331200000000003</v>
      </c>
      <c r="AT288" s="853">
        <f t="shared" si="84"/>
        <v>2.3464320000000005</v>
      </c>
      <c r="AU288" s="853">
        <f t="shared" si="84"/>
        <v>2.5810752000000008</v>
      </c>
      <c r="AV288" s="853">
        <f t="shared" si="84"/>
        <v>2.839182720000001</v>
      </c>
      <c r="AW288" s="624">
        <f t="shared" si="80"/>
        <v>11.839009920000002</v>
      </c>
      <c r="AX288" s="719">
        <f t="shared" si="81"/>
        <v>12.765807547983613</v>
      </c>
      <c r="AY288" s="900">
        <v>1.01</v>
      </c>
      <c r="AZ288" s="839">
        <v>80.78</v>
      </c>
      <c r="BA288" s="839">
        <v>-8.49</v>
      </c>
      <c r="BB288" s="839">
        <v>-1.73</v>
      </c>
      <c r="BC288" s="839">
        <v>21.279999999999998</v>
      </c>
      <c r="BE288" s="597">
        <v>2011</v>
      </c>
      <c r="BF288" s="865">
        <f t="shared" si="82"/>
        <v>0</v>
      </c>
      <c r="BG288" s="849">
        <v>1.7000000000000002</v>
      </c>
    </row>
    <row r="289" spans="1:59" ht="11.25" customHeight="1" x14ac:dyDescent="0.2">
      <c r="A289" s="838" t="s">
        <v>1240</v>
      </c>
      <c r="B289" s="842" t="s">
        <v>1241</v>
      </c>
      <c r="C289" s="898" t="s">
        <v>108</v>
      </c>
      <c r="D289" s="898" t="s">
        <v>4272</v>
      </c>
      <c r="E289" s="705">
        <v>10</v>
      </c>
      <c r="F289" s="1153">
        <v>466</v>
      </c>
      <c r="G289" s="1115" t="s">
        <v>115</v>
      </c>
      <c r="H289" s="1115" t="s">
        <v>115</v>
      </c>
      <c r="I289" s="841">
        <v>57.08</v>
      </c>
      <c r="J289" s="624">
        <f t="shared" si="69"/>
        <v>2.1723896285914508</v>
      </c>
      <c r="K289" s="844">
        <v>0.31</v>
      </c>
      <c r="L289" s="854">
        <v>4</v>
      </c>
      <c r="M289" s="615">
        <f t="shared" si="70"/>
        <v>1.24</v>
      </c>
      <c r="N289" s="837" t="s">
        <v>422</v>
      </c>
      <c r="O289" s="706">
        <v>0.3</v>
      </c>
      <c r="P289" s="606">
        <v>44298</v>
      </c>
      <c r="Q289" s="606">
        <v>44308</v>
      </c>
      <c r="R289" s="615">
        <f t="shared" si="71"/>
        <v>3.3333333333333366</v>
      </c>
      <c r="S289" s="673">
        <f>IF(INDEX(Historical!$D$7:$D$1257,MATCH(B289,Historical!$B$7:$B$1281,0))=0,"n/a",(INDEX(Historical!$C$7:$C$1259,MATCH(B289,Historical!$B$7:$B$1281,0))/INDEX(Historical!$D$7:$D$1257,MATCH(B289,Historical!$B$7:$B$1281,0))-1)*100)</f>
        <v>6.3063063063062863</v>
      </c>
      <c r="T289" s="673">
        <f>IF(INDEX(Historical!$F$7:$F$1250,MATCH(B289,Historical!$B$7:$B$1281,0))=0,"n/a",((INDEX(Historical!$C$7:$C$1259,MATCH(B289,Historical!$B$7:$B$1281,0))/INDEX(Historical!$F$7:$F$1250,MATCH(B289,Historical!$B$7:$B$1281,0)))^(1/3)-1)*100)</f>
        <v>12.443573269484531</v>
      </c>
      <c r="U289" s="673">
        <f>IF(INDEX(Historical!$H$7:$H$1250,MATCH(B289,Historical!$B$7:$B$1281,0))=0,"n/a",((INDEX(Historical!$C$7:$C$1259,MATCH(B289,Historical!$B$7:$B$1281,0))/INDEX(Historical!$H$7:$H$1250,MATCH(B289,Historical!$B$7:$B$1281,0)))^(1/5)-1)*100)</f>
        <v>9.4874015362663719</v>
      </c>
      <c r="V289" s="673">
        <f>IF(INDEX(Historical!$O$7:$O$1250,MATCH(B289,Historical!$B$7:$B$1281,0))=0,"n/a",((INDEX(Historical!$C$7:$C$1259,MATCH(B289,Historical!$B$7:$B$1281,0))/INDEX(Historical!$O$7:$O$1250,MATCH(B289,Historical!$B$7:$B$1281,0)))^(1/10)-1)*100)</f>
        <v>8.5395124330390537</v>
      </c>
      <c r="W289" s="674">
        <f t="shared" si="72"/>
        <v>1.1110003774407506</v>
      </c>
      <c r="X289" s="675">
        <f t="shared" si="73"/>
        <v>0.74120324502081025</v>
      </c>
      <c r="Y289" s="638"/>
      <c r="Z289" s="624">
        <f t="shared" si="74"/>
        <v>44.285714285714292</v>
      </c>
      <c r="AA289" s="853">
        <f t="shared" si="75"/>
        <v>20.385714285714286</v>
      </c>
      <c r="AB289" s="854">
        <v>12</v>
      </c>
      <c r="AC289" s="833">
        <v>2.8</v>
      </c>
      <c r="AD289" s="833">
        <v>2.0499999999999998</v>
      </c>
      <c r="AE289" s="833">
        <v>8.4499999999999993</v>
      </c>
      <c r="AF289" s="833">
        <v>2.37</v>
      </c>
      <c r="AG289" s="833">
        <v>12</v>
      </c>
      <c r="AH289" s="833">
        <v>17.8</v>
      </c>
      <c r="AI289" s="833">
        <v>-4.03</v>
      </c>
      <c r="AJ289" s="833">
        <v>12.8</v>
      </c>
      <c r="AK289" s="833">
        <v>10</v>
      </c>
      <c r="AL289" s="845">
        <v>5300</v>
      </c>
      <c r="AM289" s="839">
        <v>0.5</v>
      </c>
      <c r="AN289" s="833">
        <v>0.51</v>
      </c>
      <c r="AO289" s="711">
        <f t="shared" si="76"/>
        <v>-8.7259231208564643</v>
      </c>
      <c r="AP289" s="712">
        <f t="shared" si="77"/>
        <v>11.659791164857822</v>
      </c>
      <c r="AQ289" s="855">
        <f t="shared" si="78"/>
        <v>46.536522344951202</v>
      </c>
      <c r="AR289" s="624">
        <f>INDEX(Historical!$C$7:$C$1259,MATCH(B289,Historical!$B$7:$B$1281,0))*IF(AH289="n/a",1.03,IF(AH289&lt;0,1.01,IF(AH289&gt;10,1.1,(1+AH289/100))))</f>
        <v>1.298</v>
      </c>
      <c r="AS289" s="853">
        <f t="shared" si="79"/>
        <v>1.31098</v>
      </c>
      <c r="AT289" s="853">
        <f t="shared" si="84"/>
        <v>1.4420780000000002</v>
      </c>
      <c r="AU289" s="853">
        <f t="shared" si="84"/>
        <v>1.5862858000000004</v>
      </c>
      <c r="AV289" s="853">
        <f t="shared" si="84"/>
        <v>1.7449143800000007</v>
      </c>
      <c r="AW289" s="624">
        <f t="shared" si="80"/>
        <v>7.3822581800000018</v>
      </c>
      <c r="AX289" s="719">
        <f t="shared" si="81"/>
        <v>12.93317831114226</v>
      </c>
      <c r="AY289" s="900">
        <v>1.03</v>
      </c>
      <c r="AZ289" s="839">
        <v>90.52</v>
      </c>
      <c r="BA289" s="839">
        <v>-15.25</v>
      </c>
      <c r="BB289" s="839">
        <v>3.74</v>
      </c>
      <c r="BC289" s="839">
        <v>35.15</v>
      </c>
      <c r="BE289" s="597">
        <v>2012</v>
      </c>
      <c r="BF289" s="865">
        <f t="shared" si="82"/>
        <v>0</v>
      </c>
      <c r="BG289" s="849">
        <v>1.6</v>
      </c>
    </row>
    <row r="290" spans="1:59" ht="11.25" customHeight="1" x14ac:dyDescent="0.2">
      <c r="A290" s="838" t="s">
        <v>3821</v>
      </c>
      <c r="B290" s="842" t="s">
        <v>3822</v>
      </c>
      <c r="C290" s="898" t="s">
        <v>112</v>
      </c>
      <c r="D290" s="898" t="s">
        <v>211</v>
      </c>
      <c r="E290" s="705">
        <v>7</v>
      </c>
      <c r="F290" s="1153">
        <v>620</v>
      </c>
      <c r="G290" s="1078" t="s">
        <v>106</v>
      </c>
      <c r="H290" s="1078" t="s">
        <v>106</v>
      </c>
      <c r="I290" s="841">
        <v>47.22</v>
      </c>
      <c r="J290" s="624">
        <f t="shared" si="69"/>
        <v>2.2871664548919952</v>
      </c>
      <c r="K290" s="844">
        <v>0.27</v>
      </c>
      <c r="L290" s="854">
        <v>4</v>
      </c>
      <c r="M290" s="615">
        <f t="shared" si="70"/>
        <v>1.08</v>
      </c>
      <c r="N290" s="837" t="s">
        <v>963</v>
      </c>
      <c r="O290" s="706">
        <v>0.25</v>
      </c>
      <c r="P290" s="904">
        <v>43857</v>
      </c>
      <c r="Q290" s="904">
        <v>43878</v>
      </c>
      <c r="R290" s="615">
        <f t="shared" si="71"/>
        <v>8.0000000000000071</v>
      </c>
      <c r="S290" s="673">
        <f>IF(INDEX(Historical!$D$7:$D$1257,MATCH(B290,Historical!$B$7:$B$1281,0))=0,"n/a",(INDEX(Historical!$C$7:$C$1259,MATCH(B290,Historical!$B$7:$B$1281,0))/INDEX(Historical!$D$7:$D$1257,MATCH(B290,Historical!$B$7:$B$1281,0))-1)*100)</f>
        <v>8.0000000000000071</v>
      </c>
      <c r="T290" s="673">
        <f>IF(INDEX(Historical!$F$7:$F$1250,MATCH(B290,Historical!$B$7:$B$1281,0))=0,"n/a",((INDEX(Historical!$C$7:$C$1259,MATCH(B290,Historical!$B$7:$B$1281,0))/INDEX(Historical!$F$7:$F$1250,MATCH(B290,Historical!$B$7:$B$1281,0)))^(1/3)-1)*100)</f>
        <v>7.0648783255412351</v>
      </c>
      <c r="U290" s="673">
        <f>IF(INDEX(Historical!$H$7:$H$1250,MATCH(B290,Historical!$B$7:$B$1281,0))=0,"n/a",((INDEX(Historical!$C$7:$C$1259,MATCH(B290,Historical!$B$7:$B$1281,0))/INDEX(Historical!$H$7:$H$1250,MATCH(B290,Historical!$B$7:$B$1281,0)))^(1/5)-1)*100)</f>
        <v>10.688392354130038</v>
      </c>
      <c r="V290" s="673" t="str">
        <f>IF(INDEX(Historical!$O$7:$O$1250,MATCH(B290,Historical!$B$7:$B$1281,0))=0,"n/a",((INDEX(Historical!$C$7:$C$1259,MATCH(B290,Historical!$B$7:$B$1281,0))/INDEX(Historical!$O$7:$O$1250,MATCH(B290,Historical!$B$7:$B$1281,0)))^(1/10)-1)*100)</f>
        <v>n/a</v>
      </c>
      <c r="W290" s="674" t="str">
        <f t="shared" si="72"/>
        <v>n/a</v>
      </c>
      <c r="X290" s="675" t="str">
        <f t="shared" si="73"/>
        <v>n/a</v>
      </c>
      <c r="Y290" s="646"/>
      <c r="Z290" s="624">
        <f t="shared" si="74"/>
        <v>116.12903225806453</v>
      </c>
      <c r="AA290" s="853">
        <f t="shared" si="75"/>
        <v>50.774193548387096</v>
      </c>
      <c r="AB290" s="854">
        <v>8</v>
      </c>
      <c r="AC290" s="833">
        <v>0.93</v>
      </c>
      <c r="AD290" s="833">
        <v>7.24</v>
      </c>
      <c r="AE290" s="833">
        <v>0.63</v>
      </c>
      <c r="AF290" s="833">
        <v>1.2</v>
      </c>
      <c r="AG290" s="833">
        <v>2.4</v>
      </c>
      <c r="AH290" s="833">
        <v>-31.7</v>
      </c>
      <c r="AI290" s="833">
        <v>16876.920000000002</v>
      </c>
      <c r="AJ290" s="833">
        <v>-24.4</v>
      </c>
      <c r="AK290" s="833">
        <v>7.0000000000000009</v>
      </c>
      <c r="AL290" s="845">
        <v>1530</v>
      </c>
      <c r="AM290" s="839">
        <v>3.3000000000000003</v>
      </c>
      <c r="AN290" s="833">
        <v>0</v>
      </c>
      <c r="AO290" s="711">
        <f t="shared" si="76"/>
        <v>-37.798634739365063</v>
      </c>
      <c r="AP290" s="712">
        <f t="shared" si="77"/>
        <v>12.975558809022033</v>
      </c>
      <c r="AQ290" s="855">
        <f t="shared" si="78"/>
        <v>64.558712599707448</v>
      </c>
      <c r="AR290" s="624">
        <f>INDEX(Historical!$C$7:$C$1259,MATCH(B290,Historical!$B$7:$B$1281,0))*IF(AH290="n/a",1.03,IF(AH290&lt;0,1.01,IF(AH290&gt;10,1.1,(1+AH290/100))))</f>
        <v>1.0908</v>
      </c>
      <c r="AS290" s="853">
        <f t="shared" si="79"/>
        <v>1.1998800000000001</v>
      </c>
      <c r="AT290" s="853">
        <f t="shared" si="84"/>
        <v>1.2838716000000001</v>
      </c>
      <c r="AU290" s="853">
        <f t="shared" si="84"/>
        <v>1.3737426120000003</v>
      </c>
      <c r="AV290" s="853">
        <f t="shared" si="84"/>
        <v>1.4699045948400002</v>
      </c>
      <c r="AW290" s="624">
        <f t="shared" si="80"/>
        <v>6.4181988068400004</v>
      </c>
      <c r="AX290" s="719">
        <f t="shared" si="81"/>
        <v>13.592119455400256</v>
      </c>
      <c r="AY290" s="900">
        <v>1.56</v>
      </c>
      <c r="AZ290" s="839">
        <v>266.33</v>
      </c>
      <c r="BA290" s="839">
        <v>-5.9499999999999993</v>
      </c>
      <c r="BB290" s="839">
        <v>7.41</v>
      </c>
      <c r="BC290" s="839">
        <v>41.589999999999996</v>
      </c>
      <c r="BE290" s="597">
        <v>2014</v>
      </c>
      <c r="BF290" s="865">
        <f t="shared" si="82"/>
        <v>0</v>
      </c>
      <c r="BG290" s="849">
        <v>1</v>
      </c>
    </row>
    <row r="291" spans="1:59" ht="11.25" customHeight="1" x14ac:dyDescent="0.2">
      <c r="A291" s="848" t="s">
        <v>4439</v>
      </c>
      <c r="B291" s="842" t="s">
        <v>4419</v>
      </c>
      <c r="C291" s="898" t="s">
        <v>108</v>
      </c>
      <c r="D291" s="898" t="s">
        <v>4265</v>
      </c>
      <c r="E291" s="705">
        <v>7</v>
      </c>
      <c r="F291" s="1153">
        <v>636</v>
      </c>
      <c r="G291" s="1115" t="s">
        <v>106</v>
      </c>
      <c r="H291" s="1115" t="s">
        <v>106</v>
      </c>
      <c r="I291" s="841">
        <v>25.01</v>
      </c>
      <c r="J291" s="624">
        <f t="shared" si="69"/>
        <v>1.9192323070771689</v>
      </c>
      <c r="K291" s="844">
        <v>0.12</v>
      </c>
      <c r="L291" s="854">
        <v>4</v>
      </c>
      <c r="M291" s="615">
        <f t="shared" si="70"/>
        <v>0.48</v>
      </c>
      <c r="N291" s="837" t="s">
        <v>515</v>
      </c>
      <c r="O291" s="706">
        <v>0.11</v>
      </c>
      <c r="P291" s="606">
        <v>44056</v>
      </c>
      <c r="Q291" s="606">
        <v>44074</v>
      </c>
      <c r="R291" s="615">
        <f t="shared" si="71"/>
        <v>9.0909090909090864</v>
      </c>
      <c r="S291" s="673">
        <f>IF(INDEX(Historical!$D$7:$D$1257,MATCH(B291,Historical!$B$7:$B$1281,0))=0,"n/a",(INDEX(Historical!$C$7:$C$1259,MATCH(B291,Historical!$B$7:$B$1281,0))/INDEX(Historical!$D$7:$D$1257,MATCH(B291,Historical!$B$7:$B$1281,0))-1)*100)</f>
        <v>9.5238095238095344</v>
      </c>
      <c r="T291" s="673">
        <f>IF(INDEX(Historical!$F$7:$F$1250,MATCH(B291,Historical!$B$7:$B$1281,0))=0,"n/a",((INDEX(Historical!$C$7:$C$1259,MATCH(B291,Historical!$B$7:$B$1281,0))/INDEX(Historical!$F$7:$F$1250,MATCH(B291,Historical!$B$7:$B$1281,0)))^(1/3)-1)*100)</f>
        <v>6.1122933272680147</v>
      </c>
      <c r="U291" s="673">
        <f>IF(INDEX(Historical!$H$7:$H$1250,MATCH(B291,Historical!$B$7:$B$1281,0))=0,"n/a",((INDEX(Historical!$C$7:$C$1259,MATCH(B291,Historical!$B$7:$B$1281,0))/INDEX(Historical!$H$7:$H$1250,MATCH(B291,Historical!$B$7:$B$1281,0)))^(1/5)-1)*100)</f>
        <v>4.7352788793546319</v>
      </c>
      <c r="V291" s="673">
        <f>IF(INDEX(Historical!$O$7:$O$1250,MATCH(B291,Historical!$B$7:$B$1281,0))=0,"n/a",((INDEX(Historical!$C$7:$C$1259,MATCH(B291,Historical!$B$7:$B$1281,0))/INDEX(Historical!$O$7:$O$1250,MATCH(B291,Historical!$B$7:$B$1281,0)))^(1/10)-1)*100)</f>
        <v>2.8443179348176306</v>
      </c>
      <c r="W291" s="674">
        <f t="shared" si="72"/>
        <v>1.6648205256485309</v>
      </c>
      <c r="X291" s="675">
        <f t="shared" si="73"/>
        <v>0.22548947044545867</v>
      </c>
      <c r="Y291" s="843"/>
      <c r="Z291" s="624">
        <f t="shared" si="74"/>
        <v>20.600858369098713</v>
      </c>
      <c r="AA291" s="853">
        <f t="shared" si="75"/>
        <v>10.733905579399142</v>
      </c>
      <c r="AB291" s="854">
        <v>6</v>
      </c>
      <c r="AC291" s="833">
        <v>2.33</v>
      </c>
      <c r="AD291" s="833" t="s">
        <v>136</v>
      </c>
      <c r="AE291" s="833">
        <v>3.78</v>
      </c>
      <c r="AF291" s="833">
        <v>1.51</v>
      </c>
      <c r="AG291" s="833">
        <v>15.1</v>
      </c>
      <c r="AH291" s="833">
        <v>7.1999999999999993</v>
      </c>
      <c r="AI291" s="833" t="s">
        <v>136</v>
      </c>
      <c r="AJ291" s="833">
        <v>21</v>
      </c>
      <c r="AK291" s="833" t="s">
        <v>136</v>
      </c>
      <c r="AL291" s="845">
        <v>211.08</v>
      </c>
      <c r="AM291" s="839">
        <v>0.1</v>
      </c>
      <c r="AN291" s="833">
        <v>0.14000000000000001</v>
      </c>
      <c r="AO291" s="711">
        <f t="shared" si="76"/>
        <v>-4.0793943929673411</v>
      </c>
      <c r="AP291" s="712">
        <f t="shared" si="77"/>
        <v>6.654511186431801</v>
      </c>
      <c r="AQ291" s="855">
        <f t="shared" si="78"/>
        <v>-15.125720621896811</v>
      </c>
      <c r="AR291" s="624">
        <f>INDEX(Historical!$C$7:$C$1259,MATCH(B291,Historical!$B$7:$B$1281,0))*IF(AH291="n/a",1.03,IF(AH291&lt;0,1.01,IF(AH291&gt;10,1.1,(1+AH291/100))))</f>
        <v>0.49312000000000006</v>
      </c>
      <c r="AS291" s="853">
        <f t="shared" si="79"/>
        <v>0.50791360000000008</v>
      </c>
      <c r="AT291" s="853">
        <f t="shared" si="84"/>
        <v>0.52315100800000014</v>
      </c>
      <c r="AU291" s="853">
        <f t="shared" si="84"/>
        <v>0.53884553824000014</v>
      </c>
      <c r="AV291" s="853">
        <f t="shared" si="84"/>
        <v>0.55501090438720013</v>
      </c>
      <c r="AW291" s="624">
        <f t="shared" si="80"/>
        <v>2.6180410506272005</v>
      </c>
      <c r="AX291" s="719">
        <f t="shared" si="81"/>
        <v>10.46797701170412</v>
      </c>
      <c r="AY291" s="900">
        <v>0.54</v>
      </c>
      <c r="AZ291" s="839">
        <v>33.239999999999995</v>
      </c>
      <c r="BA291" s="839">
        <v>-15.36</v>
      </c>
      <c r="BB291" s="839">
        <v>-0.59</v>
      </c>
      <c r="BC291" s="839">
        <v>5.04</v>
      </c>
      <c r="BE291" s="597">
        <v>2014</v>
      </c>
      <c r="BF291" s="865">
        <f t="shared" si="82"/>
        <v>0</v>
      </c>
      <c r="BG291" s="849">
        <v>1.0999999999999999</v>
      </c>
    </row>
    <row r="292" spans="1:59" ht="11.25" customHeight="1" x14ac:dyDescent="0.2">
      <c r="A292" s="838" t="s">
        <v>240</v>
      </c>
      <c r="B292" s="842" t="s">
        <v>241</v>
      </c>
      <c r="C292" s="898" t="s">
        <v>112</v>
      </c>
      <c r="D292" s="898" t="s">
        <v>4278</v>
      </c>
      <c r="E292" s="705">
        <v>30</v>
      </c>
      <c r="F292" s="1153">
        <v>96</v>
      </c>
      <c r="G292" s="1115" t="s">
        <v>106</v>
      </c>
      <c r="H292" s="1115" t="s">
        <v>106</v>
      </c>
      <c r="I292" s="833">
        <v>181.56</v>
      </c>
      <c r="J292" s="624">
        <f t="shared" si="69"/>
        <v>2.6217228464419473</v>
      </c>
      <c r="K292" s="851">
        <v>1.19</v>
      </c>
      <c r="L292" s="854">
        <v>4</v>
      </c>
      <c r="M292" s="615">
        <f t="shared" si="70"/>
        <v>4.76</v>
      </c>
      <c r="N292" s="837" t="s">
        <v>454</v>
      </c>
      <c r="O292" s="707">
        <v>1.1000000000000001</v>
      </c>
      <c r="P292" s="606">
        <v>44294</v>
      </c>
      <c r="Q292" s="606">
        <v>44323</v>
      </c>
      <c r="R292" s="615">
        <f t="shared" si="71"/>
        <v>8.1818181818181674</v>
      </c>
      <c r="S292" s="673">
        <f>IF(INDEX(Historical!$D$7:$D$1257,MATCH(B292,Historical!$B$7:$B$1281,0))=0,"n/a",(INDEX(Historical!$C$7:$C$1259,MATCH(B292,Historical!$B$7:$B$1281,0))/INDEX(Historical!$D$7:$D$1257,MATCH(B292,Historical!$B$7:$B$1281,0))-1)*100)</f>
        <v>8.2706766917293173</v>
      </c>
      <c r="T292" s="673">
        <f>IF(INDEX(Historical!$F$7:$F$1250,MATCH(B292,Historical!$B$7:$B$1281,0))=0,"n/a",((INDEX(Historical!$C$7:$C$1259,MATCH(B292,Historical!$B$7:$B$1281,0))/INDEX(Historical!$F$7:$F$1250,MATCH(B292,Historical!$B$7:$B$1281,0)))^(1/3)-1)*100)</f>
        <v>9.6149948274456563</v>
      </c>
      <c r="U292" s="673">
        <f>IF(INDEX(Historical!$H$7:$H$1250,MATCH(B292,Historical!$B$7:$B$1281,0))=0,"n/a",((INDEX(Historical!$C$7:$C$1259,MATCH(B292,Historical!$B$7:$B$1281,0))/INDEX(Historical!$H$7:$H$1250,MATCH(B292,Historical!$B$7:$B$1281,0)))^(1/5)-1)*100)</f>
        <v>9.9376105112939364</v>
      </c>
      <c r="V292" s="673">
        <f>IF(INDEX(Historical!$O$7:$O$1250,MATCH(B292,Historical!$B$7:$B$1281,0))=0,"n/a",((INDEX(Historical!$C$7:$C$1259,MATCH(B292,Historical!$B$7:$B$1281,0))/INDEX(Historical!$O$7:$O$1250,MATCH(B292,Historical!$B$7:$B$1281,0)))^(1/10)-1)*100)</f>
        <v>10.170162465407051</v>
      </c>
      <c r="W292" s="674">
        <f t="shared" si="72"/>
        <v>0.97713389978733178</v>
      </c>
      <c r="X292" s="675">
        <f t="shared" si="73"/>
        <v>2.9228266209688045</v>
      </c>
      <c r="Y292" s="632"/>
      <c r="Z292" s="624">
        <f t="shared" si="74"/>
        <v>43.272727272727266</v>
      </c>
      <c r="AA292" s="853">
        <f t="shared" si="75"/>
        <v>16.505454545454544</v>
      </c>
      <c r="AB292" s="854">
        <v>12</v>
      </c>
      <c r="AC292" s="833">
        <v>11</v>
      </c>
      <c r="AD292" s="833">
        <v>3.42</v>
      </c>
      <c r="AE292" s="833">
        <v>1.36</v>
      </c>
      <c r="AF292" s="833">
        <v>3.33</v>
      </c>
      <c r="AG292" s="833">
        <v>22</v>
      </c>
      <c r="AH292" s="834">
        <v>-8.2000000000000011</v>
      </c>
      <c r="AI292" s="834">
        <v>10.01</v>
      </c>
      <c r="AJ292" s="833">
        <v>3.4000000000000004</v>
      </c>
      <c r="AK292" s="833">
        <v>4.83</v>
      </c>
      <c r="AL292" s="845">
        <v>51700</v>
      </c>
      <c r="AM292" s="839">
        <v>0.5</v>
      </c>
      <c r="AN292" s="833">
        <v>0.85</v>
      </c>
      <c r="AO292" s="711">
        <f t="shared" si="76"/>
        <v>-3.9461211877186599</v>
      </c>
      <c r="AP292" s="712">
        <f t="shared" si="77"/>
        <v>12.559333357735884</v>
      </c>
      <c r="AQ292" s="855">
        <f t="shared" si="78"/>
        <v>56.294826297202569</v>
      </c>
      <c r="AR292" s="624">
        <f>INDEX(Historical!$C$7:$C$1259,MATCH(B292,Historical!$B$7:$B$1281,0))*IF(AH292="n/a",1.03,IF(AH292&lt;0,1.01,IF(AH292&gt;10,1.1,(1+AH292/100))))</f>
        <v>4.3632</v>
      </c>
      <c r="AS292" s="853">
        <f t="shared" si="79"/>
        <v>4.7995200000000002</v>
      </c>
      <c r="AT292" s="853">
        <f t="shared" si="84"/>
        <v>5.0313368160000005</v>
      </c>
      <c r="AU292" s="853">
        <f t="shared" si="84"/>
        <v>5.2743503842128003</v>
      </c>
      <c r="AV292" s="853">
        <f t="shared" si="84"/>
        <v>5.529101507770279</v>
      </c>
      <c r="AW292" s="624">
        <f t="shared" si="80"/>
        <v>24.99750870798308</v>
      </c>
      <c r="AX292" s="719">
        <f t="shared" si="81"/>
        <v>13.768180605851002</v>
      </c>
      <c r="AY292" s="900">
        <v>1.1100000000000001</v>
      </c>
      <c r="AZ292" s="839">
        <v>49.220000000000006</v>
      </c>
      <c r="BA292" s="839">
        <v>-1.52</v>
      </c>
      <c r="BB292" s="839">
        <v>9.7100000000000009</v>
      </c>
      <c r="BC292" s="839">
        <v>19.37</v>
      </c>
      <c r="BE292" s="597">
        <v>1992</v>
      </c>
      <c r="BF292" s="865">
        <f t="shared" si="82"/>
        <v>2</v>
      </c>
      <c r="BG292" s="849">
        <v>6.2</v>
      </c>
    </row>
    <row r="293" spans="1:59" ht="11.25" customHeight="1" x14ac:dyDescent="0.2">
      <c r="A293" s="847" t="s">
        <v>3922</v>
      </c>
      <c r="B293" s="842" t="s">
        <v>3923</v>
      </c>
      <c r="C293" s="898" t="s">
        <v>108</v>
      </c>
      <c r="D293" s="898" t="s">
        <v>4265</v>
      </c>
      <c r="E293" s="705">
        <v>7</v>
      </c>
      <c r="F293" s="1153">
        <v>619</v>
      </c>
      <c r="G293" s="1115" t="s">
        <v>106</v>
      </c>
      <c r="H293" s="1115" t="s">
        <v>106</v>
      </c>
      <c r="I293" s="841">
        <v>19.350000000000001</v>
      </c>
      <c r="J293" s="624">
        <f t="shared" si="69"/>
        <v>3.1007751937984493</v>
      </c>
      <c r="K293" s="844">
        <v>0.15</v>
      </c>
      <c r="L293" s="854">
        <v>4</v>
      </c>
      <c r="M293" s="615">
        <f t="shared" si="70"/>
        <v>0.6</v>
      </c>
      <c r="N293" s="837" t="s">
        <v>239</v>
      </c>
      <c r="O293" s="706">
        <v>0.13</v>
      </c>
      <c r="P293" s="904">
        <v>43832</v>
      </c>
      <c r="Q293" s="904">
        <v>43845</v>
      </c>
      <c r="R293" s="615">
        <f t="shared" si="71"/>
        <v>15.384615384615378</v>
      </c>
      <c r="S293" s="673">
        <f>IF(INDEX(Historical!$D$7:$D$1257,MATCH(B293,Historical!$B$7:$B$1281,0))=0,"n/a",(INDEX(Historical!$C$7:$C$1259,MATCH(B293,Historical!$B$7:$B$1281,0))/INDEX(Historical!$D$7:$D$1257,MATCH(B293,Historical!$B$7:$B$1281,0))-1)*100)</f>
        <v>15.384615384615374</v>
      </c>
      <c r="T293" s="673">
        <f>IF(INDEX(Historical!$F$7:$F$1250,MATCH(B293,Historical!$B$7:$B$1281,0))=0,"n/a",((INDEX(Historical!$C$7:$C$1259,MATCH(B293,Historical!$B$7:$B$1281,0))/INDEX(Historical!$F$7:$F$1250,MATCH(B293,Historical!$B$7:$B$1281,0)))^(1/3)-1)*100)</f>
        <v>14.471424255333186</v>
      </c>
      <c r="U293" s="673">
        <f>IF(INDEX(Historical!$H$7:$H$1250,MATCH(B293,Historical!$B$7:$B$1281,0))=0,"n/a",((INDEX(Historical!$C$7:$C$1259,MATCH(B293,Historical!$B$7:$B$1281,0))/INDEX(Historical!$H$7:$H$1250,MATCH(B293,Historical!$B$7:$B$1281,0)))^(1/5)-1)*100)</f>
        <v>24.573093961551741</v>
      </c>
      <c r="V293" s="673" t="str">
        <f>IF(INDEX(Historical!$O$7:$O$1250,MATCH(B293,Historical!$B$7:$B$1281,0))=0,"n/a",((INDEX(Historical!$C$7:$C$1259,MATCH(B293,Historical!$B$7:$B$1281,0))/INDEX(Historical!$O$7:$O$1250,MATCH(B293,Historical!$B$7:$B$1281,0)))^(1/10)-1)*100)</f>
        <v>n/a</v>
      </c>
      <c r="W293" s="674" t="str">
        <f t="shared" si="72"/>
        <v>n/a</v>
      </c>
      <c r="X293" s="675">
        <f t="shared" si="73"/>
        <v>6.4666036740925641</v>
      </c>
      <c r="Y293" s="634"/>
      <c r="Z293" s="624">
        <f t="shared" si="74"/>
        <v>38.216560509554135</v>
      </c>
      <c r="AA293" s="853">
        <f t="shared" si="75"/>
        <v>12.32484076433121</v>
      </c>
      <c r="AB293" s="854">
        <v>12</v>
      </c>
      <c r="AC293" s="833">
        <v>1.57</v>
      </c>
      <c r="AD293" s="833" t="s">
        <v>136</v>
      </c>
      <c r="AE293" s="833">
        <v>2.09</v>
      </c>
      <c r="AF293" s="833">
        <v>0.94</v>
      </c>
      <c r="AG293" s="833">
        <v>7.9</v>
      </c>
      <c r="AH293" s="833">
        <v>-25.5</v>
      </c>
      <c r="AI293" s="833">
        <v>47.370000000000005</v>
      </c>
      <c r="AJ293" s="833">
        <v>3.8</v>
      </c>
      <c r="AK293" s="833" t="s">
        <v>136</v>
      </c>
      <c r="AL293" s="845">
        <v>85.64</v>
      </c>
      <c r="AM293" s="839">
        <v>2</v>
      </c>
      <c r="AN293" s="833">
        <v>0.39</v>
      </c>
      <c r="AO293" s="711">
        <f t="shared" si="76"/>
        <v>15.34902839101898</v>
      </c>
      <c r="AP293" s="712">
        <f t="shared" si="77"/>
        <v>27.673869155350189</v>
      </c>
      <c r="AQ293" s="855">
        <f t="shared" si="78"/>
        <v>-28.243156521574463</v>
      </c>
      <c r="AR293" s="624">
        <f>INDEX(Historical!$C$7:$C$1259,MATCH(B293,Historical!$B$7:$B$1281,0))*IF(AH293="n/a",1.03,IF(AH293&lt;0,1.01,IF(AH293&gt;10,1.1,(1+AH293/100))))</f>
        <v>0.60599999999999998</v>
      </c>
      <c r="AS293" s="853">
        <f t="shared" si="79"/>
        <v>0.66660000000000008</v>
      </c>
      <c r="AT293" s="853">
        <f t="shared" si="84"/>
        <v>0.68659800000000015</v>
      </c>
      <c r="AU293" s="853">
        <f t="shared" si="84"/>
        <v>0.70719594000000019</v>
      </c>
      <c r="AV293" s="853">
        <f t="shared" si="84"/>
        <v>0.72841181820000023</v>
      </c>
      <c r="AW293" s="624">
        <f t="shared" si="80"/>
        <v>3.3948057582000004</v>
      </c>
      <c r="AX293" s="719">
        <f t="shared" si="81"/>
        <v>17.544215804651163</v>
      </c>
      <c r="AY293" s="900">
        <v>0.63</v>
      </c>
      <c r="AZ293" s="839">
        <v>52.359999999999992</v>
      </c>
      <c r="BA293" s="839">
        <v>-8.94</v>
      </c>
      <c r="BB293" s="839">
        <v>2.78</v>
      </c>
      <c r="BC293" s="839">
        <v>21.02</v>
      </c>
      <c r="BE293" s="597">
        <v>2014</v>
      </c>
      <c r="BF293" s="865">
        <f t="shared" si="82"/>
        <v>0</v>
      </c>
      <c r="BG293" s="849">
        <v>0.6</v>
      </c>
    </row>
    <row r="294" spans="1:59" ht="11.25" customHeight="1" x14ac:dyDescent="0.2">
      <c r="A294" s="838" t="s">
        <v>1248</v>
      </c>
      <c r="B294" s="842" t="s">
        <v>1249</v>
      </c>
      <c r="C294" s="898" t="s">
        <v>112</v>
      </c>
      <c r="D294" s="898" t="s">
        <v>1217</v>
      </c>
      <c r="E294" s="705">
        <v>10</v>
      </c>
      <c r="F294" s="1153">
        <v>428</v>
      </c>
      <c r="G294" s="1115" t="s">
        <v>106</v>
      </c>
      <c r="H294" s="1115" t="s">
        <v>106</v>
      </c>
      <c r="I294" s="833">
        <v>27.17</v>
      </c>
      <c r="J294" s="624">
        <f t="shared" si="69"/>
        <v>1.1777695988222303</v>
      </c>
      <c r="K294" s="844">
        <v>0.08</v>
      </c>
      <c r="L294" s="854">
        <v>4</v>
      </c>
      <c r="M294" s="615">
        <f t="shared" si="70"/>
        <v>0.32</v>
      </c>
      <c r="N294" s="837" t="s">
        <v>705</v>
      </c>
      <c r="O294" s="706">
        <v>7.4999999999999997E-2</v>
      </c>
      <c r="P294" s="606">
        <v>44159</v>
      </c>
      <c r="Q294" s="606">
        <v>44182</v>
      </c>
      <c r="R294" s="615">
        <f t="shared" si="71"/>
        <v>6.6666666666666732</v>
      </c>
      <c r="S294" s="673">
        <f>IF(INDEX(Historical!$D$7:$D$1257,MATCH(B294,Historical!$B$7:$B$1281,0))=0,"n/a",(INDEX(Historical!$C$7:$C$1259,MATCH(B294,Historical!$B$7:$B$1281,0))/INDEX(Historical!$D$7:$D$1257,MATCH(B294,Historical!$B$7:$B$1281,0))-1)*100)</f>
        <v>4.2735042735042805</v>
      </c>
      <c r="T294" s="673">
        <f>IF(INDEX(Historical!$F$7:$F$1250,MATCH(B294,Historical!$B$7:$B$1281,0))=0,"n/a",((INDEX(Historical!$C$7:$C$1259,MATCH(B294,Historical!$B$7:$B$1281,0))/INDEX(Historical!$F$7:$F$1250,MATCH(B294,Historical!$B$7:$B$1281,0)))^(1/3)-1)*100)</f>
        <v>6.8529730148876533</v>
      </c>
      <c r="U294" s="673">
        <f>IF(INDEX(Historical!$H$7:$H$1250,MATCH(B294,Historical!$B$7:$B$1281,0))=0,"n/a",((INDEX(Historical!$C$7:$C$1259,MATCH(B294,Historical!$B$7:$B$1281,0))/INDEX(Historical!$H$7:$H$1250,MATCH(B294,Historical!$B$7:$B$1281,0)))^(1/5)-1)*100)</f>
        <v>12.401002212316282</v>
      </c>
      <c r="V294" s="673" t="str">
        <f>IF(INDEX(Historical!$O$7:$O$1250,MATCH(B294,Historical!$B$7:$B$1281,0))=0,"n/a",((INDEX(Historical!$C$7:$C$1259,MATCH(B294,Historical!$B$7:$B$1281,0))/INDEX(Historical!$O$7:$O$1250,MATCH(B294,Historical!$B$7:$B$1281,0)))^(1/10)-1)*100)</f>
        <v>n/a</v>
      </c>
      <c r="W294" s="674" t="str">
        <f t="shared" si="72"/>
        <v>n/a</v>
      </c>
      <c r="X294" s="675">
        <f t="shared" si="73"/>
        <v>0.35130317881915818</v>
      </c>
      <c r="Y294" s="635"/>
      <c r="Z294" s="624">
        <f t="shared" si="74"/>
        <v>21.476510067114095</v>
      </c>
      <c r="AA294" s="853">
        <f t="shared" si="75"/>
        <v>18.234899328859061</v>
      </c>
      <c r="AB294" s="854">
        <v>9</v>
      </c>
      <c r="AC294" s="833">
        <v>1.49</v>
      </c>
      <c r="AD294" s="833">
        <v>0.9</v>
      </c>
      <c r="AE294" s="833">
        <v>0.6</v>
      </c>
      <c r="AF294" s="833">
        <v>1.87</v>
      </c>
      <c r="AG294" s="833">
        <v>11.899999999999999</v>
      </c>
      <c r="AH294" s="834">
        <v>11.600000000000001</v>
      </c>
      <c r="AI294" s="834">
        <v>12.139999999999999</v>
      </c>
      <c r="AJ294" s="833">
        <v>35.299999999999997</v>
      </c>
      <c r="AK294" s="833">
        <v>20.41</v>
      </c>
      <c r="AL294" s="845">
        <v>1490</v>
      </c>
      <c r="AM294" s="839">
        <v>6.4</v>
      </c>
      <c r="AN294" s="833">
        <v>1.42</v>
      </c>
      <c r="AO294" s="711">
        <f t="shared" si="76"/>
        <v>-4.6561275177205488</v>
      </c>
      <c r="AP294" s="712">
        <f t="shared" si="77"/>
        <v>13.578771811138513</v>
      </c>
      <c r="AQ294" s="855">
        <f t="shared" si="78"/>
        <v>23.106569451866843</v>
      </c>
      <c r="AR294" s="624">
        <f>INDEX(Historical!$C$7:$C$1259,MATCH(B294,Historical!$B$7:$B$1281,0))*IF(AH294="n/a",1.03,IF(AH294&lt;0,1.01,IF(AH294&gt;10,1.1,(1+AH294/100))))</f>
        <v>0.33550000000000002</v>
      </c>
      <c r="AS294" s="853">
        <f t="shared" si="79"/>
        <v>0.36905000000000004</v>
      </c>
      <c r="AT294" s="853">
        <f t="shared" si="84"/>
        <v>0.40595500000000007</v>
      </c>
      <c r="AU294" s="853">
        <f t="shared" si="84"/>
        <v>0.44655050000000013</v>
      </c>
      <c r="AV294" s="853">
        <f t="shared" si="84"/>
        <v>0.49120555000000016</v>
      </c>
      <c r="AW294" s="624">
        <f t="shared" si="80"/>
        <v>2.0482610500000002</v>
      </c>
      <c r="AX294" s="719">
        <f t="shared" si="81"/>
        <v>7.5386862348178134</v>
      </c>
      <c r="AY294" s="900">
        <v>2</v>
      </c>
      <c r="AZ294" s="839">
        <v>138.12</v>
      </c>
      <c r="BA294" s="839">
        <v>-4.5699999999999994</v>
      </c>
      <c r="BB294" s="839">
        <v>8.39</v>
      </c>
      <c r="BC294" s="839">
        <v>23.84</v>
      </c>
      <c r="BE294" s="597">
        <v>2012</v>
      </c>
      <c r="BF294" s="865">
        <f t="shared" si="82"/>
        <v>0</v>
      </c>
      <c r="BG294" s="849">
        <v>3</v>
      </c>
    </row>
    <row r="295" spans="1:59" ht="11.25" customHeight="1" x14ac:dyDescent="0.2">
      <c r="A295" s="831" t="s">
        <v>599</v>
      </c>
      <c r="B295" s="842" t="s">
        <v>600</v>
      </c>
      <c r="C295" s="898" t="s">
        <v>112</v>
      </c>
      <c r="D295" s="898" t="s">
        <v>211</v>
      </c>
      <c r="E295" s="705">
        <v>24</v>
      </c>
      <c r="F295" s="1153">
        <v>143</v>
      </c>
      <c r="G295" s="1150" t="s">
        <v>37</v>
      </c>
      <c r="H295" s="1150" t="s">
        <v>37</v>
      </c>
      <c r="I295" s="841">
        <v>71.62</v>
      </c>
      <c r="J295" s="624">
        <f t="shared" si="69"/>
        <v>1.0471935213627479</v>
      </c>
      <c r="K295" s="851">
        <v>0.1875</v>
      </c>
      <c r="L295" s="854">
        <v>4</v>
      </c>
      <c r="M295" s="615">
        <f t="shared" si="70"/>
        <v>0.75</v>
      </c>
      <c r="N295" s="837" t="s">
        <v>562</v>
      </c>
      <c r="O295" s="707">
        <v>0.17499999999999999</v>
      </c>
      <c r="P295" s="606">
        <v>44211</v>
      </c>
      <c r="Q295" s="606">
        <v>44230</v>
      </c>
      <c r="R295" s="615">
        <f t="shared" si="71"/>
        <v>7.1428571428571495</v>
      </c>
      <c r="S295" s="673">
        <f>IF(INDEX(Historical!$D$7:$D$1257,MATCH(B295,Historical!$B$7:$B$1281,0))=0,"n/a",(INDEX(Historical!$C$7:$C$1259,MATCH(B295,Historical!$B$7:$B$1281,0))/INDEX(Historical!$D$7:$D$1257,MATCH(B295,Historical!$B$7:$B$1281,0))-1)*100)</f>
        <v>9.375</v>
      </c>
      <c r="T295" s="673">
        <f>IF(INDEX(Historical!$F$7:$F$1250,MATCH(B295,Historical!$B$7:$B$1281,0))=0,"n/a",((INDEX(Historical!$C$7:$C$1259,MATCH(B295,Historical!$B$7:$B$1281,0))/INDEX(Historical!$F$7:$F$1250,MATCH(B295,Historical!$B$7:$B$1281,0)))^(1/3)-1)*100)</f>
        <v>13.401535265889454</v>
      </c>
      <c r="U295" s="673">
        <f>IF(INDEX(Historical!$H$7:$H$1250,MATCH(B295,Historical!$B$7:$B$1281,0))=0,"n/a",((INDEX(Historical!$C$7:$C$1259,MATCH(B295,Historical!$B$7:$B$1281,0))/INDEX(Historical!$H$7:$H$1250,MATCH(B295,Historical!$B$7:$B$1281,0)))^(1/5)-1)*100)</f>
        <v>11.842691472014465</v>
      </c>
      <c r="V295" s="673">
        <f>IF(INDEX(Historical!$O$7:$O$1250,MATCH(B295,Historical!$B$7:$B$1281,0))=0,"n/a",((INDEX(Historical!$C$7:$C$1259,MATCH(B295,Historical!$B$7:$B$1281,0))/INDEX(Historical!$O$7:$O$1250,MATCH(B295,Historical!$B$7:$B$1281,0)))^(1/10)-1)*100)</f>
        <v>10.131849033861794</v>
      </c>
      <c r="W295" s="674">
        <f t="shared" si="72"/>
        <v>1.1688578691248597</v>
      </c>
      <c r="X295" s="675" t="str">
        <f t="shared" si="73"/>
        <v>n/a</v>
      </c>
      <c r="Y295" s="632"/>
      <c r="Z295" s="624">
        <f t="shared" si="74"/>
        <v>39.0625</v>
      </c>
      <c r="AA295" s="853">
        <f t="shared" si="75"/>
        <v>37.302083333333336</v>
      </c>
      <c r="AB295" s="854">
        <v>12</v>
      </c>
      <c r="AC295" s="833">
        <v>1.92</v>
      </c>
      <c r="AD295" s="833">
        <v>3.62</v>
      </c>
      <c r="AE295" s="833">
        <v>7.2</v>
      </c>
      <c r="AF295" s="833">
        <v>9.4499999999999993</v>
      </c>
      <c r="AG295" s="833">
        <v>29.4</v>
      </c>
      <c r="AH295" s="833">
        <v>-4.1000000000000005</v>
      </c>
      <c r="AI295" s="833">
        <v>7.7399999999999993</v>
      </c>
      <c r="AJ295" s="833">
        <v>-0.3</v>
      </c>
      <c r="AK295" s="833">
        <v>10.4</v>
      </c>
      <c r="AL295" s="845">
        <v>11890</v>
      </c>
      <c r="AM295" s="839">
        <v>0.89999999999999991</v>
      </c>
      <c r="AN295" s="833">
        <v>0.13</v>
      </c>
      <c r="AO295" s="711">
        <f t="shared" si="76"/>
        <v>-24.41219833995612</v>
      </c>
      <c r="AP295" s="712">
        <f t="shared" si="77"/>
        <v>12.889884993377214</v>
      </c>
      <c r="AQ295" s="855">
        <f t="shared" si="78"/>
        <v>295.81403461726825</v>
      </c>
      <c r="AR295" s="624">
        <f>INDEX(Historical!$C$7:$C$1259,MATCH(B295,Historical!$B$7:$B$1281,0))*IF(AH295="n/a",1.03,IF(AH295&lt;0,1.01,IF(AH295&gt;10,1.1,(1+AH295/100))))</f>
        <v>0.70699999999999996</v>
      </c>
      <c r="AS295" s="853">
        <f t="shared" si="79"/>
        <v>0.76172179999999989</v>
      </c>
      <c r="AT295" s="853">
        <f t="shared" si="84"/>
        <v>0.83789397999999993</v>
      </c>
      <c r="AU295" s="853">
        <f t="shared" si="84"/>
        <v>0.921683378</v>
      </c>
      <c r="AV295" s="853">
        <f t="shared" si="84"/>
        <v>1.0138517158</v>
      </c>
      <c r="AW295" s="624">
        <f t="shared" si="80"/>
        <v>4.2421508738</v>
      </c>
      <c r="AX295" s="719">
        <f t="shared" si="81"/>
        <v>5.9231372155822397</v>
      </c>
      <c r="AY295" s="900">
        <v>0.57999999999999996</v>
      </c>
      <c r="AZ295" s="839">
        <v>71.38</v>
      </c>
      <c r="BA295" s="839">
        <v>-6.9599999999999991</v>
      </c>
      <c r="BB295" s="839">
        <v>1.73</v>
      </c>
      <c r="BC295" s="839">
        <v>12.889999999999999</v>
      </c>
      <c r="BE295" s="597">
        <v>1998</v>
      </c>
      <c r="BF295" s="865">
        <f t="shared" si="82"/>
        <v>2</v>
      </c>
      <c r="BG295" s="849">
        <v>16.7</v>
      </c>
    </row>
    <row r="296" spans="1:59" ht="11.25" customHeight="1" x14ac:dyDescent="0.2">
      <c r="A296" s="848" t="s">
        <v>4633</v>
      </c>
      <c r="B296" s="842" t="s">
        <v>4626</v>
      </c>
      <c r="C296" s="898" t="s">
        <v>245</v>
      </c>
      <c r="D296" s="898" t="s">
        <v>4303</v>
      </c>
      <c r="E296" s="705">
        <v>5</v>
      </c>
      <c r="F296" s="1153">
        <v>728</v>
      </c>
      <c r="G296" s="1150" t="s">
        <v>106</v>
      </c>
      <c r="H296" s="1150" t="s">
        <v>106</v>
      </c>
      <c r="I296" s="841">
        <v>562.44000000000005</v>
      </c>
      <c r="J296" s="624">
        <f t="shared" si="69"/>
        <v>1.0738923262925824</v>
      </c>
      <c r="K296" s="844">
        <v>1.51</v>
      </c>
      <c r="L296" s="854">
        <v>4</v>
      </c>
      <c r="M296" s="615">
        <f t="shared" si="70"/>
        <v>6.04</v>
      </c>
      <c r="N296" s="837" t="s">
        <v>107</v>
      </c>
      <c r="O296" s="706">
        <v>1.45</v>
      </c>
      <c r="P296" s="606">
        <v>44230</v>
      </c>
      <c r="Q296" s="606">
        <v>44245</v>
      </c>
      <c r="R296" s="615">
        <f t="shared" si="71"/>
        <v>4.1379310344827624</v>
      </c>
      <c r="S296" s="673">
        <f>IF(INDEX(Historical!$D$7:$D$1257,MATCH(B296,Historical!$B$7:$B$1281,0))=0,"n/a",(INDEX(Historical!$C$7:$C$1259,MATCH(B296,Historical!$B$7:$B$1281,0))/INDEX(Historical!$D$7:$D$1257,MATCH(B296,Historical!$B$7:$B$1281,0))-1)*100)</f>
        <v>4.3165467625899234</v>
      </c>
      <c r="T296" s="673">
        <f>IF(INDEX(Historical!$F$7:$F$1250,MATCH(B296,Historical!$B$7:$B$1281,0))=0,"n/a",((INDEX(Historical!$C$7:$C$1259,MATCH(B296,Historical!$B$7:$B$1281,0))/INDEX(Historical!$F$7:$F$1250,MATCH(B296,Historical!$B$7:$B$1281,0)))^(1/3)-1)*100)</f>
        <v>4.5172787516261081</v>
      </c>
      <c r="U296" s="673">
        <f>IF(INDEX(Historical!$H$7:$H$1250,MATCH(B296,Historical!$B$7:$B$1281,0))=0,"n/a",((INDEX(Historical!$C$7:$C$1259,MATCH(B296,Historical!$B$7:$B$1281,0))/INDEX(Historical!$H$7:$H$1250,MATCH(B296,Historical!$B$7:$B$1281,0)))^(1/5)-1)*100)</f>
        <v>-8.6144941289270527</v>
      </c>
      <c r="V296" s="673">
        <f>IF(INDEX(Historical!$O$7:$O$1250,MATCH(B296,Historical!$B$7:$B$1281,0))=0,"n/a",((INDEX(Historical!$C$7:$C$1259,MATCH(B296,Historical!$B$7:$B$1281,0))/INDEX(Historical!$O$7:$O$1250,MATCH(B296,Historical!$B$7:$B$1281,0)))^(1/10)-1)*100)</f>
        <v>-4.2985432865019213</v>
      </c>
      <c r="W296" s="674" t="str">
        <f t="shared" si="72"/>
        <v>n/a</v>
      </c>
      <c r="X296" s="675" t="str">
        <f t="shared" si="73"/>
        <v>n/a</v>
      </c>
      <c r="Y296" s="646"/>
      <c r="Z296" s="624">
        <f t="shared" si="74"/>
        <v>10.103713616594179</v>
      </c>
      <c r="AA296" s="853">
        <f t="shared" si="75"/>
        <v>9.4084978253596532</v>
      </c>
      <c r="AB296" s="854">
        <v>12</v>
      </c>
      <c r="AC296" s="833">
        <v>59.78</v>
      </c>
      <c r="AD296" s="833">
        <v>0.53</v>
      </c>
      <c r="AE296" s="833">
        <v>1</v>
      </c>
      <c r="AF296" s="833">
        <v>0.76</v>
      </c>
      <c r="AG296" s="833">
        <v>8.9</v>
      </c>
      <c r="AH296" s="833">
        <v>-5</v>
      </c>
      <c r="AI296" s="833">
        <v>62.160000000000004</v>
      </c>
      <c r="AJ296" s="833">
        <v>34</v>
      </c>
      <c r="AK296" s="833">
        <v>18.099999999999998</v>
      </c>
      <c r="AL296" s="845">
        <v>2900</v>
      </c>
      <c r="AM296" s="839">
        <v>1.2</v>
      </c>
      <c r="AN296" s="833">
        <v>0.14000000000000001</v>
      </c>
      <c r="AO296" s="711">
        <f t="shared" si="76"/>
        <v>-16.949099627994123</v>
      </c>
      <c r="AP296" s="712">
        <f t="shared" si="77"/>
        <v>-7.5406018026344706</v>
      </c>
      <c r="AQ296" s="855">
        <f t="shared" si="78"/>
        <v>-43.626411435167277</v>
      </c>
      <c r="AR296" s="624">
        <f>INDEX(Historical!$C$7:$C$1259,MATCH(B296,Historical!$B$7:$B$1281,0))*IF(AH296="n/a",1.03,IF(AH296&lt;0,1.01,IF(AH296&gt;10,1.1,(1+AH296/100))))</f>
        <v>5.8579999999999997</v>
      </c>
      <c r="AS296" s="853">
        <f t="shared" si="79"/>
        <v>6.4438000000000004</v>
      </c>
      <c r="AT296" s="853">
        <f t="shared" si="84"/>
        <v>7.0881800000000013</v>
      </c>
      <c r="AU296" s="853">
        <f t="shared" si="84"/>
        <v>7.7969980000000021</v>
      </c>
      <c r="AV296" s="853">
        <f t="shared" si="84"/>
        <v>8.5766978000000034</v>
      </c>
      <c r="AW296" s="624">
        <f t="shared" si="80"/>
        <v>35.763675800000009</v>
      </c>
      <c r="AX296" s="719">
        <f t="shared" si="81"/>
        <v>6.3586650664959832</v>
      </c>
      <c r="AY296" s="900">
        <v>1.1599999999999999</v>
      </c>
      <c r="AZ296" s="839">
        <v>89.77000000000001</v>
      </c>
      <c r="BA296" s="839">
        <v>-11.29</v>
      </c>
      <c r="BB296" s="839">
        <v>-4.17</v>
      </c>
      <c r="BC296" s="839">
        <v>21.22</v>
      </c>
      <c r="BE296" s="597">
        <v>2017</v>
      </c>
      <c r="BF296" s="865">
        <f t="shared" si="82"/>
        <v>0</v>
      </c>
      <c r="BG296" s="849">
        <v>5.0999999999999996</v>
      </c>
    </row>
    <row r="297" spans="1:59" ht="11.25" customHeight="1" x14ac:dyDescent="0.2">
      <c r="A297" s="848" t="s">
        <v>3997</v>
      </c>
      <c r="B297" s="842" t="s">
        <v>3998</v>
      </c>
      <c r="C297" s="898" t="s">
        <v>153</v>
      </c>
      <c r="D297" s="898" t="s">
        <v>913</v>
      </c>
      <c r="E297" s="705">
        <v>7</v>
      </c>
      <c r="F297" s="1153">
        <v>659</v>
      </c>
      <c r="G297" s="1125" t="s">
        <v>106</v>
      </c>
      <c r="H297" s="1125" t="s">
        <v>106</v>
      </c>
      <c r="I297" s="841">
        <v>64.63</v>
      </c>
      <c r="J297" s="624">
        <f t="shared" si="69"/>
        <v>4.3942441590592605</v>
      </c>
      <c r="K297" s="844">
        <v>0.71</v>
      </c>
      <c r="L297" s="854">
        <v>4</v>
      </c>
      <c r="M297" s="615">
        <f t="shared" si="70"/>
        <v>2.84</v>
      </c>
      <c r="N297" s="837" t="s">
        <v>287</v>
      </c>
      <c r="O297" s="706">
        <v>0.68</v>
      </c>
      <c r="P297" s="606">
        <v>44267</v>
      </c>
      <c r="Q297" s="606">
        <v>44285</v>
      </c>
      <c r="R297" s="615">
        <f t="shared" si="71"/>
        <v>4.4117647058823399</v>
      </c>
      <c r="S297" s="673">
        <f>IF(INDEX(Historical!$D$7:$D$1257,MATCH(B297,Historical!$B$7:$B$1281,0))=0,"n/a",(INDEX(Historical!$C$7:$C$1259,MATCH(B297,Historical!$B$7:$B$1281,0))/INDEX(Historical!$D$7:$D$1257,MATCH(B297,Historical!$B$7:$B$1281,0))-1)*100)</f>
        <v>7.9365079365079527</v>
      </c>
      <c r="T297" s="673">
        <f>IF(INDEX(Historical!$F$7:$F$1250,MATCH(B297,Historical!$B$7:$B$1281,0))=0,"n/a",((INDEX(Historical!$C$7:$C$1259,MATCH(B297,Historical!$B$7:$B$1281,0))/INDEX(Historical!$F$7:$F$1250,MATCH(B297,Historical!$B$7:$B$1281,0)))^(1/3)-1)*100)</f>
        <v>9.3541299792876842</v>
      </c>
      <c r="U297" s="673">
        <f>IF(INDEX(Historical!$H$7:$H$1250,MATCH(B297,Historical!$B$7:$B$1281,0))=0,"n/a",((INDEX(Historical!$C$7:$C$1259,MATCH(B297,Historical!$B$7:$B$1281,0))/INDEX(Historical!$H$7:$H$1250,MATCH(B297,Historical!$B$7:$B$1281,0)))^(1/5)-1)*100)</f>
        <v>16.09027467216859</v>
      </c>
      <c r="V297" s="673" t="str">
        <f>IF(INDEX(Historical!$O$7:$O$1250,MATCH(B297,Historical!$B$7:$B$1281,0))=0,"n/a",((INDEX(Historical!$C$7:$C$1259,MATCH(B297,Historical!$B$7:$B$1281,0))/INDEX(Historical!$O$7:$O$1250,MATCH(B297,Historical!$B$7:$B$1281,0)))^(1/10)-1)*100)</f>
        <v>n/a</v>
      </c>
      <c r="W297" s="674" t="str">
        <f t="shared" si="72"/>
        <v>n/a</v>
      </c>
      <c r="X297" s="675" t="str">
        <f t="shared" si="73"/>
        <v>n/a</v>
      </c>
      <c r="Y297" s="843"/>
      <c r="Z297" s="624">
        <f t="shared" si="74"/>
        <v>4733.3333333333339</v>
      </c>
      <c r="AA297" s="853">
        <f t="shared" si="75"/>
        <v>1077.1666666666667</v>
      </c>
      <c r="AB297" s="854">
        <v>12</v>
      </c>
      <c r="AC297" s="833">
        <v>0.06</v>
      </c>
      <c r="AD297" s="833">
        <v>352.71</v>
      </c>
      <c r="AE297" s="833">
        <v>3.27</v>
      </c>
      <c r="AF297" s="833">
        <v>4.5199999999999996</v>
      </c>
      <c r="AG297" s="833">
        <v>0.6</v>
      </c>
      <c r="AH297" s="833">
        <v>-97.7</v>
      </c>
      <c r="AI297" s="833">
        <v>-5.0999999999999996</v>
      </c>
      <c r="AJ297" s="833">
        <v>-61.8</v>
      </c>
      <c r="AK297" s="833">
        <v>3.26</v>
      </c>
      <c r="AL297" s="845">
        <v>80730</v>
      </c>
      <c r="AM297" s="839">
        <v>0.11</v>
      </c>
      <c r="AN297" s="833">
        <v>1.73</v>
      </c>
      <c r="AO297" s="711">
        <f t="shared" si="76"/>
        <v>-1056.6821478354389</v>
      </c>
      <c r="AP297" s="712">
        <f t="shared" si="77"/>
        <v>20.484518831227852</v>
      </c>
      <c r="AQ297" s="855">
        <f t="shared" si="78"/>
        <v>1371.0228238025909</v>
      </c>
      <c r="AR297" s="624">
        <f>INDEX(Historical!$C$7:$C$1259,MATCH(B297,Historical!$B$7:$B$1281,0))*IF(AH297="n/a",1.03,IF(AH297&lt;0,1.01,IF(AH297&gt;10,1.1,(1+AH297/100))))</f>
        <v>2.7472000000000003</v>
      </c>
      <c r="AS297" s="853">
        <f t="shared" si="79"/>
        <v>2.7746720000000002</v>
      </c>
      <c r="AT297" s="853">
        <f t="shared" si="84"/>
        <v>2.8651263072000002</v>
      </c>
      <c r="AU297" s="853">
        <f t="shared" si="84"/>
        <v>2.9585294248147203</v>
      </c>
      <c r="AV297" s="853">
        <f t="shared" si="84"/>
        <v>3.0549774840636799</v>
      </c>
      <c r="AW297" s="624">
        <f t="shared" si="80"/>
        <v>14.4005052160784</v>
      </c>
      <c r="AX297" s="719">
        <f t="shared" si="81"/>
        <v>22.28145631452638</v>
      </c>
      <c r="AY297" s="900">
        <v>0.41</v>
      </c>
      <c r="AZ297" s="839">
        <v>14.27</v>
      </c>
      <c r="BA297" s="839">
        <v>-24.66</v>
      </c>
      <c r="BB297" s="839">
        <v>-0.54999999999999993</v>
      </c>
      <c r="BC297" s="839">
        <v>-1.1100000000000001</v>
      </c>
      <c r="BE297" s="597">
        <v>2015</v>
      </c>
      <c r="BF297" s="865">
        <f t="shared" si="82"/>
        <v>0</v>
      </c>
      <c r="BG297" s="849">
        <v>0.2</v>
      </c>
    </row>
    <row r="298" spans="1:59" s="744" customFormat="1" ht="11.25" customHeight="1" x14ac:dyDescent="0.2">
      <c r="A298" s="726" t="s">
        <v>4390</v>
      </c>
      <c r="B298" s="751" t="s">
        <v>4389</v>
      </c>
      <c r="C298" s="898" t="s">
        <v>108</v>
      </c>
      <c r="D298" s="898" t="s">
        <v>118</v>
      </c>
      <c r="E298" s="727">
        <v>16</v>
      </c>
      <c r="F298" s="1153">
        <v>249</v>
      </c>
      <c r="G298" s="1152" t="s">
        <v>115</v>
      </c>
      <c r="H298" s="1152" t="s">
        <v>115</v>
      </c>
      <c r="I298" s="728">
        <v>96.63</v>
      </c>
      <c r="J298" s="729">
        <f t="shared" si="69"/>
        <v>0.81755148504605202</v>
      </c>
      <c r="K298" s="730">
        <v>0.19750000000000001</v>
      </c>
      <c r="L298" s="731">
        <v>4</v>
      </c>
      <c r="M298" s="732">
        <f t="shared" si="70"/>
        <v>0.79</v>
      </c>
      <c r="N298" s="733" t="s">
        <v>139</v>
      </c>
      <c r="O298" s="734">
        <v>0.1875</v>
      </c>
      <c r="P298" s="1122">
        <v>44287</v>
      </c>
      <c r="Q298" s="1122">
        <v>44316</v>
      </c>
      <c r="R298" s="732">
        <f t="shared" si="71"/>
        <v>5.3333333333333375</v>
      </c>
      <c r="S298" s="673">
        <f>IF(INDEX(Historical!$D$7:$D$1257,MATCH(B298,Historical!$B$7:$B$1281,0))=0,"n/a",(INDEX(Historical!$C$7:$C$1259,MATCH(B298,Historical!$B$7:$B$1281,0))/INDEX(Historical!$D$7:$D$1257,MATCH(B298,Historical!$B$7:$B$1281,0))-1)*100)</f>
        <v>8.4870848708487046</v>
      </c>
      <c r="T298" s="673">
        <f>IF(INDEX(Historical!$F$7:$F$1250,MATCH(B298,Historical!$B$7:$B$1281,0))=0,"n/a",((INDEX(Historical!$C$7:$C$1259,MATCH(B298,Historical!$B$7:$B$1281,0))/INDEX(Historical!$F$7:$F$1250,MATCH(B298,Historical!$B$7:$B$1281,0)))^(1/3)-1)*100)</f>
        <v>7.5998772318520258</v>
      </c>
      <c r="U298" s="673">
        <f>IF(INDEX(Historical!$H$7:$H$1250,MATCH(B298,Historical!$B$7:$B$1281,0))=0,"n/a",((INDEX(Historical!$C$7:$C$1259,MATCH(B298,Historical!$B$7:$B$1281,0))/INDEX(Historical!$H$7:$H$1250,MATCH(B298,Historical!$B$7:$B$1281,0)))^(1/5)-1)*100)</f>
        <v>6.691441105396434</v>
      </c>
      <c r="V298" s="673">
        <f>IF(INDEX(Historical!$O$7:$O$1250,MATCH(B298,Historical!$B$7:$B$1281,0))=0,"n/a",((INDEX(Historical!$C$7:$C$1259,MATCH(B298,Historical!$B$7:$B$1281,0))/INDEX(Historical!$O$7:$O$1250,MATCH(B298,Historical!$B$7:$B$1281,0)))^(1/10)-1)*100)</f>
        <v>10.48771759730267</v>
      </c>
      <c r="W298" s="674">
        <f t="shared" si="72"/>
        <v>0.63802643838516415</v>
      </c>
      <c r="X298" s="675">
        <f t="shared" si="73"/>
        <v>0.61389367939416828</v>
      </c>
      <c r="Y298" s="748"/>
      <c r="Z298" s="729">
        <f t="shared" si="74"/>
        <v>11.566617862371888</v>
      </c>
      <c r="AA298" s="736">
        <f t="shared" si="75"/>
        <v>14.147877013177158</v>
      </c>
      <c r="AB298" s="731">
        <v>12</v>
      </c>
      <c r="AC298" s="737">
        <v>6.83</v>
      </c>
      <c r="AD298" s="737">
        <v>1.95</v>
      </c>
      <c r="AE298" s="737">
        <v>2.4</v>
      </c>
      <c r="AF298" s="737">
        <v>1.17</v>
      </c>
      <c r="AG298" s="737">
        <v>9.3000000000000007</v>
      </c>
      <c r="AH298" s="737">
        <v>-0.1</v>
      </c>
      <c r="AI298" s="737">
        <v>11</v>
      </c>
      <c r="AJ298" s="737">
        <v>10.9</v>
      </c>
      <c r="AK298" s="737">
        <v>7.37</v>
      </c>
      <c r="AL298" s="738">
        <v>11360</v>
      </c>
      <c r="AM298" s="739">
        <v>1.6</v>
      </c>
      <c r="AN298" s="737">
        <v>0.22</v>
      </c>
      <c r="AO298" s="740">
        <f t="shared" si="76"/>
        <v>-6.6388844227346722</v>
      </c>
      <c r="AP298" s="741">
        <f t="shared" si="77"/>
        <v>7.5089925904424861</v>
      </c>
      <c r="AQ298" s="742">
        <f t="shared" si="78"/>
        <v>-14.227649869832049</v>
      </c>
      <c r="AR298" s="624">
        <f>INDEX(Historical!$C$7:$C$1259,MATCH(B298,Historical!$B$7:$B$1281,0))*IF(AH298="n/a",1.03,IF(AH298&lt;0,1.01,IF(AH298&gt;10,1.1,(1+AH298/100))))</f>
        <v>0.74234999999999995</v>
      </c>
      <c r="AS298" s="736">
        <f t="shared" si="79"/>
        <v>0.81658500000000001</v>
      </c>
      <c r="AT298" s="736">
        <f t="shared" si="84"/>
        <v>0.87676731450000012</v>
      </c>
      <c r="AU298" s="736">
        <f t="shared" si="84"/>
        <v>0.9413850655786502</v>
      </c>
      <c r="AV298" s="736">
        <f t="shared" si="84"/>
        <v>1.0107651449117969</v>
      </c>
      <c r="AW298" s="729">
        <f t="shared" si="80"/>
        <v>4.3878525249904481</v>
      </c>
      <c r="AX298" s="743">
        <f t="shared" si="81"/>
        <v>4.5408801873025446</v>
      </c>
      <c r="AY298" s="901">
        <v>1.1399999999999999</v>
      </c>
      <c r="AZ298" s="739">
        <v>53.99</v>
      </c>
      <c r="BA298" s="739">
        <v>-5.4899999999999993</v>
      </c>
      <c r="BB298" s="739">
        <v>0.80999999999999994</v>
      </c>
      <c r="BC298" s="739">
        <v>10.75</v>
      </c>
      <c r="BD298" s="875"/>
      <c r="BE298" s="597">
        <v>2006</v>
      </c>
      <c r="BF298" s="865">
        <f t="shared" si="82"/>
        <v>1</v>
      </c>
      <c r="BG298" s="793">
        <v>2.7</v>
      </c>
    </row>
    <row r="299" spans="1:59" ht="11.25" customHeight="1" x14ac:dyDescent="0.2">
      <c r="A299" s="831" t="s">
        <v>1090</v>
      </c>
      <c r="B299" s="842" t="s">
        <v>1091</v>
      </c>
      <c r="C299" s="898" t="s">
        <v>4126</v>
      </c>
      <c r="D299" s="898" t="s">
        <v>4271</v>
      </c>
      <c r="E299" s="705">
        <v>11</v>
      </c>
      <c r="F299" s="1153">
        <v>360</v>
      </c>
      <c r="G299" s="1153" t="s">
        <v>106</v>
      </c>
      <c r="H299" s="1153" t="s">
        <v>106</v>
      </c>
      <c r="I299" s="841">
        <v>43.51</v>
      </c>
      <c r="J299" s="624">
        <f t="shared" si="69"/>
        <v>2.2063893357848769</v>
      </c>
      <c r="K299" s="844">
        <v>0.24</v>
      </c>
      <c r="L299" s="854">
        <v>4</v>
      </c>
      <c r="M299" s="615">
        <f t="shared" si="70"/>
        <v>0.96</v>
      </c>
      <c r="N299" s="837" t="s">
        <v>151</v>
      </c>
      <c r="O299" s="706">
        <v>0.22</v>
      </c>
      <c r="P299" s="606">
        <v>44252</v>
      </c>
      <c r="Q299" s="606">
        <v>44285</v>
      </c>
      <c r="R299" s="615">
        <f t="shared" si="71"/>
        <v>9.0909090909090864</v>
      </c>
      <c r="S299" s="673">
        <f>IF(INDEX(Historical!$D$7:$D$1257,MATCH(B299,Historical!$B$7:$B$1281,0))=0,"n/a",(INDEX(Historical!$C$7:$C$1259,MATCH(B299,Historical!$B$7:$B$1281,0))/INDEX(Historical!$D$7:$D$1257,MATCH(B299,Historical!$B$7:$B$1281,0))-1)*100)</f>
        <v>9.9999999999999858</v>
      </c>
      <c r="T299" s="673">
        <f>IF(INDEX(Historical!$F$7:$F$1250,MATCH(B299,Historical!$B$7:$B$1281,0))=0,"n/a",((INDEX(Historical!$C$7:$C$1259,MATCH(B299,Historical!$B$7:$B$1281,0))/INDEX(Historical!$F$7:$F$1250,MATCH(B299,Historical!$B$7:$B$1281,0)))^(1/3)-1)*100)</f>
        <v>12.382061455639448</v>
      </c>
      <c r="U299" s="673">
        <f>IF(INDEX(Historical!$H$7:$H$1250,MATCH(B299,Historical!$B$7:$B$1281,0))=0,"n/a",((INDEX(Historical!$C$7:$C$1259,MATCH(B299,Historical!$B$7:$B$1281,0))/INDEX(Historical!$H$7:$H$1250,MATCH(B299,Historical!$B$7:$B$1281,0)))^(1/5)-1)*100)</f>
        <v>12.888132073019754</v>
      </c>
      <c r="V299" s="673">
        <f>IF(INDEX(Historical!$O$7:$O$1250,MATCH(B299,Historical!$B$7:$B$1281,0))=0,"n/a",((INDEX(Historical!$C$7:$C$1259,MATCH(B299,Historical!$B$7:$B$1281,0))/INDEX(Historical!$O$7:$O$1250,MATCH(B299,Historical!$B$7:$B$1281,0)))^(1/10)-1)*100)</f>
        <v>15.969895987933814</v>
      </c>
      <c r="W299" s="674">
        <f t="shared" si="72"/>
        <v>0.80702667586297927</v>
      </c>
      <c r="X299" s="675" t="str">
        <f t="shared" si="73"/>
        <v>n/a</v>
      </c>
      <c r="Y299" s="634"/>
      <c r="Z299" s="624">
        <f t="shared" si="74"/>
        <v>200</v>
      </c>
      <c r="AA299" s="853">
        <f t="shared" si="75"/>
        <v>90.645833333333329</v>
      </c>
      <c r="AB299" s="854">
        <v>12</v>
      </c>
      <c r="AC299" s="833">
        <v>0.48</v>
      </c>
      <c r="AD299" s="833">
        <v>22.47</v>
      </c>
      <c r="AE299" s="833">
        <v>2.82</v>
      </c>
      <c r="AF299" s="833">
        <v>3.04</v>
      </c>
      <c r="AG299" s="833">
        <v>4</v>
      </c>
      <c r="AH299" s="834">
        <v>-49.8</v>
      </c>
      <c r="AI299" s="834">
        <v>11.51</v>
      </c>
      <c r="AJ299" s="833">
        <v>-11.700000000000001</v>
      </c>
      <c r="AK299" s="833">
        <v>4</v>
      </c>
      <c r="AL299" s="845">
        <v>31840</v>
      </c>
      <c r="AM299" s="839">
        <v>0.1</v>
      </c>
      <c r="AN299" s="833">
        <v>0.73</v>
      </c>
      <c r="AO299" s="711">
        <f t="shared" si="76"/>
        <v>-75.551311924528704</v>
      </c>
      <c r="AP299" s="712">
        <f t="shared" si="77"/>
        <v>15.094521408804631</v>
      </c>
      <c r="AQ299" s="855">
        <f t="shared" si="78"/>
        <v>249.96084437061324</v>
      </c>
      <c r="AR299" s="624">
        <f>INDEX(Historical!$C$7:$C$1259,MATCH(B299,Historical!$B$7:$B$1281,0))*IF(AH299="n/a",1.03,IF(AH299&lt;0,1.01,IF(AH299&gt;10,1.1,(1+AH299/100))))</f>
        <v>0.88880000000000003</v>
      </c>
      <c r="AS299" s="853">
        <f t="shared" si="79"/>
        <v>0.9776800000000001</v>
      </c>
      <c r="AT299" s="853">
        <f t="shared" si="84"/>
        <v>1.0167872000000002</v>
      </c>
      <c r="AU299" s="853">
        <f t="shared" si="84"/>
        <v>1.0574586880000003</v>
      </c>
      <c r="AV299" s="853">
        <f t="shared" si="84"/>
        <v>1.0997570355200004</v>
      </c>
      <c r="AW299" s="624">
        <f t="shared" si="80"/>
        <v>5.0404829235200017</v>
      </c>
      <c r="AX299" s="719">
        <f t="shared" si="81"/>
        <v>11.584653926729493</v>
      </c>
      <c r="AY299" s="900">
        <v>1.17</v>
      </c>
      <c r="AZ299" s="839">
        <v>144.16</v>
      </c>
      <c r="BA299" s="839">
        <v>-1.38</v>
      </c>
      <c r="BB299" s="839">
        <v>12.6</v>
      </c>
      <c r="BC299" s="839">
        <v>26.66</v>
      </c>
      <c r="BE299" s="597">
        <v>2011</v>
      </c>
      <c r="BF299" s="865">
        <f t="shared" si="82"/>
        <v>0</v>
      </c>
      <c r="BG299" s="849">
        <v>1.4000000000000001</v>
      </c>
    </row>
    <row r="300" spans="1:59" ht="11.25" customHeight="1" x14ac:dyDescent="0.2">
      <c r="A300" s="831" t="s">
        <v>1229</v>
      </c>
      <c r="B300" s="842" t="s">
        <v>1230</v>
      </c>
      <c r="C300" s="898" t="s">
        <v>245</v>
      </c>
      <c r="D300" s="898" t="s">
        <v>4267</v>
      </c>
      <c r="E300" s="705">
        <v>10</v>
      </c>
      <c r="F300" s="1153">
        <v>413</v>
      </c>
      <c r="G300" s="1126" t="s">
        <v>106</v>
      </c>
      <c r="H300" s="1126" t="s">
        <v>106</v>
      </c>
      <c r="I300" s="841">
        <v>35.67</v>
      </c>
      <c r="J300" s="624">
        <f t="shared" si="69"/>
        <v>1.3456686291000841</v>
      </c>
      <c r="K300" s="844">
        <v>0.12</v>
      </c>
      <c r="L300" s="854">
        <v>4</v>
      </c>
      <c r="M300" s="615">
        <f t="shared" si="70"/>
        <v>0.48</v>
      </c>
      <c r="N300" s="837" t="s">
        <v>617</v>
      </c>
      <c r="O300" s="706">
        <v>0.115</v>
      </c>
      <c r="P300" s="1029">
        <v>43929</v>
      </c>
      <c r="Q300" s="1029">
        <v>43943</v>
      </c>
      <c r="R300" s="615">
        <f t="shared" si="71"/>
        <v>4.3478260869565135</v>
      </c>
      <c r="S300" s="673">
        <f>IF(INDEX(Historical!$D$7:$D$1257,MATCH(B300,Historical!$B$7:$B$1281,0))=0,"n/a",(INDEX(Historical!$C$7:$C$1259,MATCH(B300,Historical!$B$7:$B$1281,0))/INDEX(Historical!$D$7:$D$1257,MATCH(B300,Historical!$B$7:$B$1281,0))-1)*100)</f>
        <v>4.39560439560438</v>
      </c>
      <c r="T300" s="673">
        <f>IF(INDEX(Historical!$F$7:$F$1250,MATCH(B300,Historical!$B$7:$B$1281,0))=0,"n/a",((INDEX(Historical!$C$7:$C$1259,MATCH(B300,Historical!$B$7:$B$1281,0))/INDEX(Historical!$F$7:$F$1250,MATCH(B300,Historical!$B$7:$B$1281,0)))^(1/3)-1)*100)</f>
        <v>7.7217345015941907</v>
      </c>
      <c r="U300" s="673">
        <f>IF(INDEX(Historical!$H$7:$H$1250,MATCH(B300,Historical!$B$7:$B$1281,0))=0,"n/a",((INDEX(Historical!$C$7:$C$1259,MATCH(B300,Historical!$B$7:$B$1281,0))/INDEX(Historical!$H$7:$H$1250,MATCH(B300,Historical!$B$7:$B$1281,0)))^(1/5)-1)*100)</f>
        <v>7.5563198440216084</v>
      </c>
      <c r="V300" s="673">
        <f>IF(INDEX(Historical!$O$7:$O$1250,MATCH(B300,Historical!$B$7:$B$1281,0))=0,"n/a",((INDEX(Historical!$C$7:$C$1259,MATCH(B300,Historical!$B$7:$B$1281,0))/INDEX(Historical!$O$7:$O$1250,MATCH(B300,Historical!$B$7:$B$1281,0)))^(1/10)-1)*100)</f>
        <v>8.0008299434556562</v>
      </c>
      <c r="W300" s="674">
        <f t="shared" si="72"/>
        <v>0.94444200132042067</v>
      </c>
      <c r="X300" s="675">
        <f t="shared" si="73"/>
        <v>1.3738763352766561</v>
      </c>
      <c r="Y300" s="627"/>
      <c r="Z300" s="624">
        <f t="shared" si="74"/>
        <v>34.042553191489361</v>
      </c>
      <c r="AA300" s="853">
        <f t="shared" si="75"/>
        <v>25.297872340425535</v>
      </c>
      <c r="AB300" s="854">
        <v>12</v>
      </c>
      <c r="AC300" s="833">
        <v>1.41</v>
      </c>
      <c r="AD300" s="833">
        <v>1.61</v>
      </c>
      <c r="AE300" s="833">
        <v>5.0199999999999996</v>
      </c>
      <c r="AF300" s="833">
        <v>4.4000000000000004</v>
      </c>
      <c r="AG300" s="833">
        <v>18.2</v>
      </c>
      <c r="AH300" s="833">
        <v>-15.1</v>
      </c>
      <c r="AI300" s="833">
        <v>11.06</v>
      </c>
      <c r="AJ300" s="833">
        <v>5.5</v>
      </c>
      <c r="AK300" s="833">
        <v>15.8</v>
      </c>
      <c r="AL300" s="845">
        <v>8470</v>
      </c>
      <c r="AM300" s="839">
        <v>0.2</v>
      </c>
      <c r="AN300" s="833">
        <v>0</v>
      </c>
      <c r="AO300" s="711">
        <f t="shared" si="76"/>
        <v>-16.395883867303844</v>
      </c>
      <c r="AP300" s="712">
        <f t="shared" si="77"/>
        <v>8.9019884731216923</v>
      </c>
      <c r="AQ300" s="855">
        <f t="shared" si="78"/>
        <v>122.42165991434911</v>
      </c>
      <c r="AR300" s="624">
        <f>INDEX(Historical!$C$7:$C$1259,MATCH(B300,Historical!$B$7:$B$1281,0))*IF(AH300="n/a",1.03,IF(AH300&lt;0,1.01,IF(AH300&gt;10,1.1,(1+AH300/100))))</f>
        <v>0.47974999999999995</v>
      </c>
      <c r="AS300" s="853">
        <f t="shared" si="79"/>
        <v>0.527725</v>
      </c>
      <c r="AT300" s="853">
        <f t="shared" si="84"/>
        <v>0.5804975</v>
      </c>
      <c r="AU300" s="853">
        <f t="shared" si="84"/>
        <v>0.63854725000000001</v>
      </c>
      <c r="AV300" s="853">
        <f t="shared" si="84"/>
        <v>0.70240197500000012</v>
      </c>
      <c r="AW300" s="624">
        <f t="shared" si="80"/>
        <v>2.9289217249999995</v>
      </c>
      <c r="AX300" s="719">
        <f t="shared" si="81"/>
        <v>8.2111626717129216</v>
      </c>
      <c r="AY300" s="900">
        <v>1.1100000000000001</v>
      </c>
      <c r="AZ300" s="839">
        <v>74.94</v>
      </c>
      <c r="BA300" s="839">
        <v>-5.5100000000000007</v>
      </c>
      <c r="BB300" s="839">
        <v>0.62</v>
      </c>
      <c r="BC300" s="839">
        <v>16.54</v>
      </c>
      <c r="BE300" s="597">
        <v>2011</v>
      </c>
      <c r="BF300" s="865">
        <f t="shared" si="82"/>
        <v>0</v>
      </c>
      <c r="BG300" s="849">
        <v>15.8</v>
      </c>
    </row>
    <row r="301" spans="1:59" ht="11.25" customHeight="1" x14ac:dyDescent="0.2">
      <c r="A301" s="848" t="s">
        <v>4670</v>
      </c>
      <c r="B301" s="842" t="s">
        <v>4667</v>
      </c>
      <c r="C301" s="898" t="s">
        <v>245</v>
      </c>
      <c r="D301" s="898" t="s">
        <v>4279</v>
      </c>
      <c r="E301" s="705">
        <v>5</v>
      </c>
      <c r="F301" s="1153">
        <v>742</v>
      </c>
      <c r="G301" s="1115" t="s">
        <v>106</v>
      </c>
      <c r="H301" s="1115" t="s">
        <v>106</v>
      </c>
      <c r="I301" s="841">
        <v>41.33</v>
      </c>
      <c r="J301" s="624">
        <f t="shared" si="69"/>
        <v>1.5969029760464555</v>
      </c>
      <c r="K301" s="844">
        <v>0.16500000000000001</v>
      </c>
      <c r="L301" s="854">
        <v>4</v>
      </c>
      <c r="M301" s="615">
        <f t="shared" si="70"/>
        <v>0.66</v>
      </c>
      <c r="N301" s="837" t="s">
        <v>488</v>
      </c>
      <c r="O301" s="706">
        <v>0.155</v>
      </c>
      <c r="P301" s="606">
        <v>44266</v>
      </c>
      <c r="Q301" s="606">
        <v>44281</v>
      </c>
      <c r="R301" s="615">
        <f t="shared" si="71"/>
        <v>6.4516129032258114</v>
      </c>
      <c r="S301" s="673">
        <f>IF(INDEX(Historical!$D$7:$D$1257,MATCH(B301,Historical!$B$7:$B$1281,0))=0,"n/a",(INDEX(Historical!$C$7:$C$1259,MATCH(B301,Historical!$B$7:$B$1281,0))/INDEX(Historical!$D$7:$D$1257,MATCH(B301,Historical!$B$7:$B$1281,0))-1)*100)</f>
        <v>10.714285714285698</v>
      </c>
      <c r="T301" s="673">
        <f>IF(INDEX(Historical!$F$7:$F$1250,MATCH(B301,Historical!$B$7:$B$1281,0))=0,"n/a",((INDEX(Historical!$C$7:$C$1259,MATCH(B301,Historical!$B$7:$B$1281,0))/INDEX(Historical!$F$7:$F$1250,MATCH(B301,Historical!$B$7:$B$1281,0)))^(1/3)-1)*100)</f>
        <v>8.9055846181262268</v>
      </c>
      <c r="U301" s="673" t="str">
        <f>IF(INDEX(Historical!$H$7:$H$1250,MATCH(B301,Historical!$B$7:$B$1281,0))=0,"n/a",((INDEX(Historical!$C$7:$C$1259,MATCH(B301,Historical!$B$7:$B$1281,0))/INDEX(Historical!$H$7:$H$1250,MATCH(B301,Historical!$B$7:$B$1281,0)))^(1/5)-1)*100)</f>
        <v>n/a</v>
      </c>
      <c r="V301" s="673" t="str">
        <f>IF(INDEX(Historical!$O$7:$O$1250,MATCH(B301,Historical!$B$7:$B$1281,0))=0,"n/a",((INDEX(Historical!$C$7:$C$1259,MATCH(B301,Historical!$B$7:$B$1281,0))/INDEX(Historical!$O$7:$O$1250,MATCH(B301,Historical!$B$7:$B$1281,0)))^(1/10)-1)*100)</f>
        <v>n/a</v>
      </c>
      <c r="W301" s="674" t="str">
        <f t="shared" si="72"/>
        <v>n/a</v>
      </c>
      <c r="X301" s="675" t="str">
        <f t="shared" si="73"/>
        <v>n/a</v>
      </c>
      <c r="Y301" s="646"/>
      <c r="Z301" s="624">
        <f t="shared" si="74"/>
        <v>51.5625</v>
      </c>
      <c r="AA301" s="853">
        <f t="shared" si="75"/>
        <v>32.2890625</v>
      </c>
      <c r="AB301" s="854">
        <v>12</v>
      </c>
      <c r="AC301" s="833">
        <v>1.28</v>
      </c>
      <c r="AD301" s="833">
        <v>6.5</v>
      </c>
      <c r="AE301" s="833">
        <v>1.89</v>
      </c>
      <c r="AF301" s="833">
        <v>3.14</v>
      </c>
      <c r="AG301" s="833">
        <v>10.299999999999999</v>
      </c>
      <c r="AH301" s="833">
        <v>-20</v>
      </c>
      <c r="AI301" s="833">
        <v>5.91</v>
      </c>
      <c r="AJ301" s="833">
        <v>41.5</v>
      </c>
      <c r="AK301" s="833">
        <v>5</v>
      </c>
      <c r="AL301" s="845">
        <v>3050</v>
      </c>
      <c r="AM301" s="839">
        <v>1.7000000000000002</v>
      </c>
      <c r="AN301" s="833">
        <v>0.34</v>
      </c>
      <c r="AO301" s="711" t="str">
        <f t="shared" si="76"/>
        <v>n/a</v>
      </c>
      <c r="AP301" s="712" t="str">
        <f t="shared" si="77"/>
        <v>n/a</v>
      </c>
      <c r="AQ301" s="855">
        <f t="shared" si="78"/>
        <v>112.27618932785552</v>
      </c>
      <c r="AR301" s="624">
        <f>INDEX(Historical!$C$7:$C$1259,MATCH(B301,Historical!$B$7:$B$1281,0))*IF(AH301="n/a",1.03,IF(AH301&lt;0,1.01,IF(AH301&gt;10,1.1,(1+AH301/100))))</f>
        <v>0.62619999999999998</v>
      </c>
      <c r="AS301" s="853">
        <f t="shared" si="79"/>
        <v>0.66320841999999991</v>
      </c>
      <c r="AT301" s="853">
        <f t="shared" si="84"/>
        <v>0.69636884099999996</v>
      </c>
      <c r="AU301" s="853">
        <f t="shared" si="84"/>
        <v>0.73118728305000003</v>
      </c>
      <c r="AV301" s="853">
        <f t="shared" si="84"/>
        <v>0.76774664720250008</v>
      </c>
      <c r="AW301" s="624">
        <f t="shared" si="80"/>
        <v>3.4847111912525</v>
      </c>
      <c r="AX301" s="719">
        <f t="shared" si="81"/>
        <v>8.4314328363234932</v>
      </c>
      <c r="AY301" s="900">
        <v>0.83</v>
      </c>
      <c r="AZ301" s="839">
        <v>83.2</v>
      </c>
      <c r="BA301" s="839">
        <v>-13.309999999999999</v>
      </c>
      <c r="BB301" s="839">
        <v>-3.4299999999999997</v>
      </c>
      <c r="BC301" s="839">
        <v>8.5400000000000009</v>
      </c>
      <c r="BE301" s="597">
        <v>2017</v>
      </c>
      <c r="BF301" s="865">
        <f t="shared" si="82"/>
        <v>0</v>
      </c>
      <c r="BG301" s="849">
        <v>5.0999999999999996</v>
      </c>
    </row>
    <row r="302" spans="1:59" ht="11.25" customHeight="1" x14ac:dyDescent="0.2">
      <c r="A302" s="831" t="s">
        <v>243</v>
      </c>
      <c r="B302" s="842" t="s">
        <v>244</v>
      </c>
      <c r="C302" s="898" t="s">
        <v>245</v>
      </c>
      <c r="D302" s="898" t="s">
        <v>4292</v>
      </c>
      <c r="E302" s="705">
        <v>65</v>
      </c>
      <c r="F302" s="1153">
        <v>4</v>
      </c>
      <c r="G302" s="1124" t="s">
        <v>37</v>
      </c>
      <c r="H302" s="1124" t="s">
        <v>37</v>
      </c>
      <c r="I302" s="833">
        <v>115.59</v>
      </c>
      <c r="J302" s="624">
        <f t="shared" si="69"/>
        <v>2.8203131758802664</v>
      </c>
      <c r="K302" s="844">
        <v>0.81499999999999995</v>
      </c>
      <c r="L302" s="854">
        <v>4</v>
      </c>
      <c r="M302" s="615">
        <f t="shared" si="70"/>
        <v>3.26</v>
      </c>
      <c r="N302" s="837" t="s">
        <v>163</v>
      </c>
      <c r="O302" s="706">
        <v>0.79</v>
      </c>
      <c r="P302" s="606">
        <v>44259</v>
      </c>
      <c r="Q302" s="606">
        <v>44287</v>
      </c>
      <c r="R302" s="615">
        <f t="shared" si="71"/>
        <v>3.1645569620253049</v>
      </c>
      <c r="S302" s="673">
        <f>IF(INDEX(Historical!$D$7:$D$1257,MATCH(B302,Historical!$B$7:$B$1281,0))=0,"n/a",(INDEX(Historical!$C$7:$C$1259,MATCH(B302,Historical!$B$7:$B$1281,0))/INDEX(Historical!$D$7:$D$1257,MATCH(B302,Historical!$B$7:$B$1281,0))-1)*100)</f>
        <v>4.1562759767248547</v>
      </c>
      <c r="T302" s="673">
        <f>IF(INDEX(Historical!$F$7:$F$1250,MATCH(B302,Historical!$B$7:$B$1281,0))=0,"n/a",((INDEX(Historical!$C$7:$C$1259,MATCH(B302,Historical!$B$7:$B$1281,0))/INDEX(Historical!$F$7:$F$1250,MATCH(B302,Historical!$B$7:$B$1281,0)))^(1/3)-1)*100)</f>
        <v>5.3053533357001026</v>
      </c>
      <c r="U302" s="673">
        <f>IF(INDEX(Historical!$H$7:$H$1250,MATCH(B302,Historical!$B$7:$B$1281,0))=0,"n/a",((INDEX(Historical!$C$7:$C$1259,MATCH(B302,Historical!$B$7:$B$1281,0))/INDEX(Historical!$H$7:$H$1250,MATCH(B302,Historical!$B$7:$B$1281,0)))^(1/5)-1)*100)</f>
        <v>5.2967926500254947</v>
      </c>
      <c r="V302" s="673">
        <f>IF(INDEX(Historical!$O$7:$O$1250,MATCH(B302,Historical!$B$7:$B$1281,0))=0,"n/a",((INDEX(Historical!$C$7:$C$1259,MATCH(B302,Historical!$B$7:$B$1281,0))/INDEX(Historical!$O$7:$O$1250,MATCH(B302,Historical!$B$7:$B$1281,0)))^(1/10)-1)*100)</f>
        <v>6.7506056132877967</v>
      </c>
      <c r="W302" s="674">
        <f t="shared" si="72"/>
        <v>0.78463962397675302</v>
      </c>
      <c r="X302" s="675" t="str">
        <f t="shared" si="73"/>
        <v>n/a</v>
      </c>
      <c r="Y302" s="842"/>
      <c r="Z302" s="624">
        <f t="shared" si="74"/>
        <v>291.0714285714285</v>
      </c>
      <c r="AA302" s="853">
        <f t="shared" si="75"/>
        <v>103.20535714285714</v>
      </c>
      <c r="AB302" s="854">
        <v>12</v>
      </c>
      <c r="AC302" s="833">
        <v>1.1200000000000001</v>
      </c>
      <c r="AD302" s="833">
        <v>22.78</v>
      </c>
      <c r="AE302" s="833">
        <v>1.01</v>
      </c>
      <c r="AF302" s="833">
        <v>5.29</v>
      </c>
      <c r="AG302" s="833">
        <v>-0.89999999999999991</v>
      </c>
      <c r="AH302" s="833">
        <v>-74.599999999999994</v>
      </c>
      <c r="AI302" s="833">
        <v>7.6700000000000008</v>
      </c>
      <c r="AJ302" s="833">
        <v>-24.6</v>
      </c>
      <c r="AK302" s="833">
        <v>4.5999999999999996</v>
      </c>
      <c r="AL302" s="845">
        <v>16760</v>
      </c>
      <c r="AM302" s="839">
        <v>0.2</v>
      </c>
      <c r="AN302" s="833">
        <v>0.84</v>
      </c>
      <c r="AO302" s="711">
        <f t="shared" si="76"/>
        <v>-95.088251316951386</v>
      </c>
      <c r="AP302" s="712">
        <f t="shared" si="77"/>
        <v>8.1171058259057602</v>
      </c>
      <c r="AQ302" s="855">
        <f t="shared" si="78"/>
        <v>392.59238920710277</v>
      </c>
      <c r="AR302" s="624">
        <f>INDEX(Historical!$C$7:$C$1259,MATCH(B302,Historical!$B$7:$B$1281,0))*IF(AH302="n/a",1.03,IF(AH302&lt;0,1.01,IF(AH302&gt;10,1.1,(1+AH302/100))))</f>
        <v>3.1638249999999997</v>
      </c>
      <c r="AS302" s="853">
        <f t="shared" si="79"/>
        <v>3.4064903774999995</v>
      </c>
      <c r="AT302" s="853">
        <f t="shared" si="84"/>
        <v>3.5631889348649994</v>
      </c>
      <c r="AU302" s="853">
        <f t="shared" si="84"/>
        <v>3.7270956258687895</v>
      </c>
      <c r="AV302" s="853">
        <f t="shared" si="84"/>
        <v>3.8985420246587541</v>
      </c>
      <c r="AW302" s="624">
        <f t="shared" si="80"/>
        <v>17.759141962892542</v>
      </c>
      <c r="AX302" s="719">
        <f t="shared" si="81"/>
        <v>15.363908610513487</v>
      </c>
      <c r="AY302" s="900">
        <v>1.1200000000000001</v>
      </c>
      <c r="AZ302" s="839">
        <v>99.74</v>
      </c>
      <c r="BA302" s="839">
        <v>-2.73</v>
      </c>
      <c r="BB302" s="839">
        <v>8.14</v>
      </c>
      <c r="BC302" s="839">
        <v>17.72</v>
      </c>
      <c r="BE302" s="597">
        <v>1957</v>
      </c>
      <c r="BF302" s="865">
        <f t="shared" si="82"/>
        <v>8</v>
      </c>
      <c r="BG302" s="849">
        <v>-0.2</v>
      </c>
    </row>
    <row r="303" spans="1:59" ht="11.25" customHeight="1" x14ac:dyDescent="0.2">
      <c r="A303" s="848" t="s">
        <v>4489</v>
      </c>
      <c r="B303" s="842" t="s">
        <v>4484</v>
      </c>
      <c r="C303" s="898" t="s">
        <v>123</v>
      </c>
      <c r="D303" s="898" t="s">
        <v>4108</v>
      </c>
      <c r="E303" s="705">
        <v>6</v>
      </c>
      <c r="F303" s="1153">
        <v>700</v>
      </c>
      <c r="G303" s="1150" t="s">
        <v>106</v>
      </c>
      <c r="H303" s="1150" t="s">
        <v>106</v>
      </c>
      <c r="I303" s="841">
        <v>59.86</v>
      </c>
      <c r="J303" s="624">
        <f t="shared" si="69"/>
        <v>2.2051453391246243</v>
      </c>
      <c r="K303" s="844">
        <v>0.33</v>
      </c>
      <c r="L303" s="854">
        <v>4</v>
      </c>
      <c r="M303" s="615">
        <f t="shared" si="70"/>
        <v>1.32</v>
      </c>
      <c r="N303" s="837" t="s">
        <v>4442</v>
      </c>
      <c r="O303" s="706">
        <v>0.3</v>
      </c>
      <c r="P303" s="606">
        <v>44256</v>
      </c>
      <c r="Q303" s="606">
        <v>44278</v>
      </c>
      <c r="R303" s="615">
        <f t="shared" si="71"/>
        <v>10.000000000000009</v>
      </c>
      <c r="S303" s="673">
        <f>IF(INDEX(Historical!$D$7:$D$1257,MATCH(B303,Historical!$B$7:$B$1281,0))=0,"n/a",(INDEX(Historical!$C$7:$C$1259,MATCH(B303,Historical!$B$7:$B$1281,0))/INDEX(Historical!$D$7:$D$1257,MATCH(B303,Historical!$B$7:$B$1281,0))-1)*100)</f>
        <v>11.111111111111093</v>
      </c>
      <c r="T303" s="673">
        <f>IF(INDEX(Historical!$F$7:$F$1250,MATCH(B303,Historical!$B$7:$B$1281,0))=0,"n/a",((INDEX(Historical!$C$7:$C$1259,MATCH(B303,Historical!$B$7:$B$1281,0))/INDEX(Historical!$F$7:$F$1250,MATCH(B303,Historical!$B$7:$B$1281,0)))^(1/3)-1)*100)</f>
        <v>12.624788044360603</v>
      </c>
      <c r="U303" s="673" t="str">
        <f>IF(INDEX(Historical!$H$7:$H$1250,MATCH(B303,Historical!$B$7:$B$1281,0))=0,"n/a",((INDEX(Historical!$C$7:$C$1259,MATCH(B303,Historical!$B$7:$B$1281,0))/INDEX(Historical!$H$7:$H$1250,MATCH(B303,Historical!$B$7:$B$1281,0)))^(1/5)-1)*100)</f>
        <v>n/a</v>
      </c>
      <c r="V303" s="673" t="str">
        <f>IF(INDEX(Historical!$O$7:$O$1250,MATCH(B303,Historical!$B$7:$B$1281,0))=0,"n/a",((INDEX(Historical!$C$7:$C$1259,MATCH(B303,Historical!$B$7:$B$1281,0))/INDEX(Historical!$O$7:$O$1250,MATCH(B303,Historical!$B$7:$B$1281,0)))^(1/10)-1)*100)</f>
        <v>n/a</v>
      </c>
      <c r="W303" s="674" t="str">
        <f t="shared" si="72"/>
        <v>n/a</v>
      </c>
      <c r="X303" s="675" t="str">
        <f t="shared" si="73"/>
        <v>n/a</v>
      </c>
      <c r="Y303" s="843"/>
      <c r="Z303" s="624" t="str">
        <f t="shared" si="74"/>
        <v>n/a</v>
      </c>
      <c r="AA303" s="853" t="str">
        <f t="shared" si="75"/>
        <v>n/a</v>
      </c>
      <c r="AB303" s="854">
        <v>12</v>
      </c>
      <c r="AC303" s="833">
        <v>-0.03</v>
      </c>
      <c r="AD303" s="833" t="s">
        <v>136</v>
      </c>
      <c r="AE303" s="833">
        <v>2.27</v>
      </c>
      <c r="AF303" s="833">
        <v>17.23</v>
      </c>
      <c r="AG303" s="833">
        <v>-0.6</v>
      </c>
      <c r="AH303" s="833">
        <v>-101.4</v>
      </c>
      <c r="AI303" s="833">
        <v>16.950000000000003</v>
      </c>
      <c r="AJ303" s="833">
        <v>-15.1</v>
      </c>
      <c r="AK303" s="833">
        <v>21.73</v>
      </c>
      <c r="AL303" s="845">
        <v>3920</v>
      </c>
      <c r="AM303" s="839">
        <v>0.4</v>
      </c>
      <c r="AN303" s="833">
        <v>8.6</v>
      </c>
      <c r="AO303" s="711" t="str">
        <f t="shared" si="76"/>
        <v>n/a</v>
      </c>
      <c r="AP303" s="712" t="str">
        <f t="shared" si="77"/>
        <v>n/a</v>
      </c>
      <c r="AQ303" s="855" t="str">
        <f t="shared" si="78"/>
        <v>n/a</v>
      </c>
      <c r="AR303" s="624">
        <f>INDEX(Historical!$C$7:$C$1259,MATCH(B303,Historical!$B$7:$B$1281,0))*IF(AH303="n/a",1.03,IF(AH303&lt;0,1.01,IF(AH303&gt;10,1.1,(1+AH303/100))))</f>
        <v>1.212</v>
      </c>
      <c r="AS303" s="853">
        <f t="shared" si="79"/>
        <v>1.3332000000000002</v>
      </c>
      <c r="AT303" s="853">
        <f t="shared" si="84"/>
        <v>1.4665200000000003</v>
      </c>
      <c r="AU303" s="853">
        <f t="shared" si="84"/>
        <v>1.6131720000000005</v>
      </c>
      <c r="AV303" s="853">
        <f t="shared" si="84"/>
        <v>1.7744892000000008</v>
      </c>
      <c r="AW303" s="624">
        <f t="shared" si="80"/>
        <v>7.3993812000000014</v>
      </c>
      <c r="AX303" s="719">
        <f t="shared" si="81"/>
        <v>12.361144670898765</v>
      </c>
      <c r="AY303" s="900">
        <v>1.42</v>
      </c>
      <c r="AZ303" s="839">
        <v>80.900000000000006</v>
      </c>
      <c r="BA303" s="839">
        <v>-7.8100000000000005</v>
      </c>
      <c r="BB303" s="839">
        <v>-0.33</v>
      </c>
      <c r="BC303" s="839">
        <v>16.05</v>
      </c>
      <c r="BE303" s="597">
        <v>2016</v>
      </c>
      <c r="BF303" s="865">
        <f t="shared" si="82"/>
        <v>0</v>
      </c>
      <c r="BG303" s="849">
        <v>0</v>
      </c>
    </row>
    <row r="304" spans="1:59" ht="11.25" customHeight="1" x14ac:dyDescent="0.2">
      <c r="A304" s="831" t="s">
        <v>246</v>
      </c>
      <c r="B304" s="842" t="s">
        <v>247</v>
      </c>
      <c r="C304" s="898" t="s">
        <v>112</v>
      </c>
      <c r="D304" s="898" t="s">
        <v>211</v>
      </c>
      <c r="E304" s="705">
        <v>48</v>
      </c>
      <c r="F304" s="1153">
        <v>42</v>
      </c>
      <c r="G304" s="1153" t="s">
        <v>37</v>
      </c>
      <c r="H304" s="1153" t="s">
        <v>37</v>
      </c>
      <c r="I304" s="833">
        <v>33.11</v>
      </c>
      <c r="J304" s="624">
        <f t="shared" si="69"/>
        <v>1.8725460585925704</v>
      </c>
      <c r="K304" s="844">
        <v>0.155</v>
      </c>
      <c r="L304" s="854">
        <v>4</v>
      </c>
      <c r="M304" s="615">
        <f t="shared" si="70"/>
        <v>0.62</v>
      </c>
      <c r="N304" s="837" t="s">
        <v>248</v>
      </c>
      <c r="O304" s="706">
        <v>0.14499999999999999</v>
      </c>
      <c r="P304" s="606">
        <v>44147</v>
      </c>
      <c r="Q304" s="606">
        <v>44175</v>
      </c>
      <c r="R304" s="615">
        <f t="shared" si="71"/>
        <v>6.8965517241379377</v>
      </c>
      <c r="S304" s="673">
        <f>IF(INDEX(Historical!$D$7:$D$1257,MATCH(B304,Historical!$B$7:$B$1281,0))=0,"n/a",(INDEX(Historical!$C$7:$C$1259,MATCH(B304,Historical!$B$7:$B$1281,0))/INDEX(Historical!$D$7:$D$1257,MATCH(B304,Historical!$B$7:$B$1281,0))-1)*100)</f>
        <v>7.2727272727272529</v>
      </c>
      <c r="T304" s="673">
        <f>IF(INDEX(Historical!$F$7:$F$1250,MATCH(B304,Historical!$B$7:$B$1281,0))=0,"n/a",((INDEX(Historical!$C$7:$C$1259,MATCH(B304,Historical!$B$7:$B$1281,0))/INDEX(Historical!$F$7:$F$1250,MATCH(B304,Historical!$B$7:$B$1281,0)))^(1/3)-1)*100)</f>
        <v>7.8743150660129491</v>
      </c>
      <c r="U304" s="673">
        <f>IF(INDEX(Historical!$H$7:$H$1250,MATCH(B304,Historical!$B$7:$B$1281,0))=0,"n/a",((INDEX(Historical!$C$7:$C$1259,MATCH(B304,Historical!$B$7:$B$1281,0))/INDEX(Historical!$H$7:$H$1250,MATCH(B304,Historical!$B$7:$B$1281,0)))^(1/5)-1)*100)</f>
        <v>7.8150522454482063</v>
      </c>
      <c r="V304" s="673">
        <f>IF(INDEX(Historical!$O$7:$O$1250,MATCH(B304,Historical!$B$7:$B$1281,0))=0,"n/a",((INDEX(Historical!$C$7:$C$1259,MATCH(B304,Historical!$B$7:$B$1281,0))/INDEX(Historical!$O$7:$O$1250,MATCH(B304,Historical!$B$7:$B$1281,0)))^(1/10)-1)*100)</f>
        <v>8.1788286733157847</v>
      </c>
      <c r="W304" s="674">
        <f t="shared" si="72"/>
        <v>0.95552218509547293</v>
      </c>
      <c r="X304" s="675">
        <f t="shared" si="73"/>
        <v>78.150522454482058</v>
      </c>
      <c r="Y304" s="637"/>
      <c r="Z304" s="624">
        <f t="shared" si="74"/>
        <v>64.583333333333343</v>
      </c>
      <c r="AA304" s="853">
        <f t="shared" si="75"/>
        <v>34.489583333333336</v>
      </c>
      <c r="AB304" s="854">
        <v>12</v>
      </c>
      <c r="AC304" s="833">
        <v>0.96</v>
      </c>
      <c r="AD304" s="833">
        <v>2.33</v>
      </c>
      <c r="AE304" s="833">
        <v>2.4300000000000002</v>
      </c>
      <c r="AF304" s="833">
        <v>2.78</v>
      </c>
      <c r="AG304" s="833">
        <v>8</v>
      </c>
      <c r="AH304" s="833">
        <v>-29.599999999999998</v>
      </c>
      <c r="AI304" s="833">
        <v>17.190000000000001</v>
      </c>
      <c r="AJ304" s="833">
        <v>0.1</v>
      </c>
      <c r="AK304" s="833">
        <v>15</v>
      </c>
      <c r="AL304" s="849">
        <v>849.58</v>
      </c>
      <c r="AM304" s="839">
        <v>0.6</v>
      </c>
      <c r="AN304" s="833">
        <v>0</v>
      </c>
      <c r="AO304" s="711">
        <f t="shared" si="76"/>
        <v>-24.80198502929256</v>
      </c>
      <c r="AP304" s="712">
        <f t="shared" si="77"/>
        <v>9.687598304040776</v>
      </c>
      <c r="AQ304" s="855">
        <f t="shared" si="78"/>
        <v>106.43109333696876</v>
      </c>
      <c r="AR304" s="624">
        <f>INDEX(Historical!$C$7:$C$1259,MATCH(B304,Historical!$B$7:$B$1281,0))*IF(AH304="n/a",1.03,IF(AH304&lt;0,1.01,IF(AH304&gt;10,1.1,(1+AH304/100))))</f>
        <v>0.59589999999999999</v>
      </c>
      <c r="AS304" s="853">
        <f t="shared" si="79"/>
        <v>0.65549000000000002</v>
      </c>
      <c r="AT304" s="853">
        <f t="shared" si="84"/>
        <v>0.7210390000000001</v>
      </c>
      <c r="AU304" s="853">
        <f t="shared" si="84"/>
        <v>0.79314290000000021</v>
      </c>
      <c r="AV304" s="853">
        <f t="shared" si="84"/>
        <v>0.87245719000000033</v>
      </c>
      <c r="AW304" s="624">
        <f t="shared" si="80"/>
        <v>3.6380290900000007</v>
      </c>
      <c r="AX304" s="719">
        <f t="shared" si="81"/>
        <v>10.98770489278164</v>
      </c>
      <c r="AY304" s="900">
        <v>0.54</v>
      </c>
      <c r="AZ304" s="839">
        <v>32.440000000000005</v>
      </c>
      <c r="BA304" s="839">
        <v>-9.9</v>
      </c>
      <c r="BB304" s="839">
        <v>0.3</v>
      </c>
      <c r="BC304" s="839">
        <v>2.12</v>
      </c>
      <c r="BE304" s="597">
        <v>1974</v>
      </c>
      <c r="BF304" s="865">
        <f t="shared" si="82"/>
        <v>4</v>
      </c>
      <c r="BG304" s="849">
        <v>6.5</v>
      </c>
    </row>
    <row r="305" spans="1:59" ht="11.25" customHeight="1" x14ac:dyDescent="0.2">
      <c r="A305" s="838" t="s">
        <v>1244</v>
      </c>
      <c r="B305" s="842" t="s">
        <v>1245</v>
      </c>
      <c r="C305" s="898" t="s">
        <v>108</v>
      </c>
      <c r="D305" s="898" t="s">
        <v>4268</v>
      </c>
      <c r="E305" s="705">
        <v>10</v>
      </c>
      <c r="F305" s="1153">
        <v>396</v>
      </c>
      <c r="G305" s="1153" t="s">
        <v>106</v>
      </c>
      <c r="H305" s="1153" t="s">
        <v>106</v>
      </c>
      <c r="I305" s="841">
        <v>327</v>
      </c>
      <c r="J305" s="624">
        <f t="shared" si="69"/>
        <v>1.5290519877675841</v>
      </c>
      <c r="K305" s="844">
        <v>1.25</v>
      </c>
      <c r="L305" s="854">
        <v>4</v>
      </c>
      <c r="M305" s="615">
        <f t="shared" si="70"/>
        <v>5</v>
      </c>
      <c r="N305" s="837" t="s">
        <v>287</v>
      </c>
      <c r="O305" s="706">
        <v>0.85</v>
      </c>
      <c r="P305" s="904">
        <v>43706</v>
      </c>
      <c r="Q305" s="904">
        <v>43735</v>
      </c>
      <c r="R305" s="615">
        <f t="shared" si="71"/>
        <v>47.058823529411768</v>
      </c>
      <c r="S305" s="673">
        <f>IF(INDEX(Historical!$D$7:$D$1257,MATCH(B305,Historical!$B$7:$B$1281,0))=0,"n/a",(INDEX(Historical!$C$7:$C$1259,MATCH(B305,Historical!$B$7:$B$1281,0))/INDEX(Historical!$D$7:$D$1257,MATCH(B305,Historical!$B$7:$B$1281,0))-1)*100)</f>
        <v>20.481927710843362</v>
      </c>
      <c r="T305" s="673">
        <f>IF(INDEX(Historical!$F$7:$F$1250,MATCH(B305,Historical!$B$7:$B$1281,0))=0,"n/a",((INDEX(Historical!$C$7:$C$1259,MATCH(B305,Historical!$B$7:$B$1281,0))/INDEX(Historical!$F$7:$F$1250,MATCH(B305,Historical!$B$7:$B$1281,0)))^(1/3)-1)*100)</f>
        <v>19.910533569986999</v>
      </c>
      <c r="U305" s="673">
        <f>IF(INDEX(Historical!$H$7:$H$1250,MATCH(B305,Historical!$B$7:$B$1281,0))=0,"n/a",((INDEX(Historical!$C$7:$C$1259,MATCH(B305,Historical!$B$7:$B$1281,0))/INDEX(Historical!$H$7:$H$1250,MATCH(B305,Historical!$B$7:$B$1281,0)))^(1/5)-1)*100)</f>
        <v>14.415790313971112</v>
      </c>
      <c r="V305" s="673">
        <f>IF(INDEX(Historical!$O$7:$O$1250,MATCH(B305,Historical!$B$7:$B$1281,0))=0,"n/a",((INDEX(Historical!$C$7:$C$1259,MATCH(B305,Historical!$B$7:$B$1281,0))/INDEX(Historical!$O$7:$O$1250,MATCH(B305,Historical!$B$7:$B$1281,0)))^(1/10)-1)*100)</f>
        <v>13.575379559642652</v>
      </c>
      <c r="W305" s="674">
        <f t="shared" si="72"/>
        <v>1.0619069802531975</v>
      </c>
      <c r="X305" s="675">
        <f t="shared" si="73"/>
        <v>0.94220851725301391</v>
      </c>
      <c r="Y305" s="646" t="s">
        <v>4577</v>
      </c>
      <c r="Z305" s="624">
        <f t="shared" si="74"/>
        <v>20.226537216828479</v>
      </c>
      <c r="AA305" s="853">
        <f t="shared" si="75"/>
        <v>13.228155339805825</v>
      </c>
      <c r="AB305" s="854">
        <v>12</v>
      </c>
      <c r="AC305" s="833">
        <v>24.72</v>
      </c>
      <c r="AD305" s="833">
        <v>0.81</v>
      </c>
      <c r="AE305" s="833">
        <v>2.15</v>
      </c>
      <c r="AF305" s="833">
        <v>1.4</v>
      </c>
      <c r="AG305" s="833">
        <v>10.9</v>
      </c>
      <c r="AH305" s="833">
        <v>17.7</v>
      </c>
      <c r="AI305" s="833">
        <v>7.6300000000000008</v>
      </c>
      <c r="AJ305" s="833">
        <v>15.299999999999999</v>
      </c>
      <c r="AK305" s="833">
        <v>16.53</v>
      </c>
      <c r="AL305" s="845">
        <v>114950</v>
      </c>
      <c r="AM305" s="839">
        <v>0.3</v>
      </c>
      <c r="AN305" s="833">
        <v>8.26</v>
      </c>
      <c r="AO305" s="711">
        <f t="shared" si="76"/>
        <v>2.7166869619328704</v>
      </c>
      <c r="AP305" s="712">
        <f t="shared" si="77"/>
        <v>15.944842301738696</v>
      </c>
      <c r="AQ305" s="855">
        <f t="shared" si="78"/>
        <v>-9.2759557149553871</v>
      </c>
      <c r="AR305" s="624">
        <f>INDEX(Historical!$C$7:$C$1259,MATCH(B305,Historical!$B$7:$B$1281,0))*IF(AH305="n/a",1.03,IF(AH305&lt;0,1.01,IF(AH305&gt;10,1.1,(1+AH305/100))))</f>
        <v>5.5</v>
      </c>
      <c r="AS305" s="853">
        <f t="shared" si="79"/>
        <v>5.9196499999999999</v>
      </c>
      <c r="AT305" s="853">
        <f t="shared" si="84"/>
        <v>6.5116149999999999</v>
      </c>
      <c r="AU305" s="853">
        <f t="shared" si="84"/>
        <v>7.1627765000000005</v>
      </c>
      <c r="AV305" s="853">
        <f t="shared" si="84"/>
        <v>7.8790541500000009</v>
      </c>
      <c r="AW305" s="624">
        <f t="shared" si="80"/>
        <v>32.973095649999998</v>
      </c>
      <c r="AX305" s="719">
        <f t="shared" si="81"/>
        <v>10.083515489296635</v>
      </c>
      <c r="AY305" s="900">
        <v>1.51</v>
      </c>
      <c r="AZ305" s="839">
        <v>130.82</v>
      </c>
      <c r="BA305" s="839">
        <v>-8.36</v>
      </c>
      <c r="BB305" s="839">
        <v>3.7900000000000005</v>
      </c>
      <c r="BC305" s="839">
        <v>35.260000000000005</v>
      </c>
      <c r="BE305" s="597">
        <v>2011</v>
      </c>
      <c r="BF305" s="865">
        <f t="shared" si="82"/>
        <v>0</v>
      </c>
      <c r="BG305" s="849">
        <v>0.8</v>
      </c>
    </row>
    <row r="306" spans="1:59" ht="11.25" customHeight="1" x14ac:dyDescent="0.2">
      <c r="A306" s="838" t="s">
        <v>3819</v>
      </c>
      <c r="B306" s="842" t="s">
        <v>3820</v>
      </c>
      <c r="C306" s="898" t="s">
        <v>108</v>
      </c>
      <c r="D306" s="898" t="s">
        <v>4272</v>
      </c>
      <c r="E306" s="705">
        <v>7</v>
      </c>
      <c r="F306" s="1153">
        <v>615</v>
      </c>
      <c r="G306" s="1150" t="s">
        <v>106</v>
      </c>
      <c r="H306" s="1150" t="s">
        <v>106</v>
      </c>
      <c r="I306" s="841">
        <v>56.67</v>
      </c>
      <c r="J306" s="624">
        <f t="shared" si="69"/>
        <v>2.3998588318334217</v>
      </c>
      <c r="K306" s="844">
        <v>0.34</v>
      </c>
      <c r="L306" s="854">
        <v>4</v>
      </c>
      <c r="M306" s="615">
        <f t="shared" si="70"/>
        <v>1.36</v>
      </c>
      <c r="N306" s="837" t="s">
        <v>218</v>
      </c>
      <c r="O306" s="706">
        <v>0.32</v>
      </c>
      <c r="P306" s="904">
        <v>43735</v>
      </c>
      <c r="Q306" s="904">
        <v>43752</v>
      </c>
      <c r="R306" s="615">
        <f t="shared" si="71"/>
        <v>6.2500000000000053</v>
      </c>
      <c r="S306" s="673">
        <f>IF(INDEX(Historical!$D$7:$D$1257,MATCH(B306,Historical!$B$7:$B$1281,0))=0,"n/a",(INDEX(Historical!$C$7:$C$1259,MATCH(B306,Historical!$B$7:$B$1281,0))/INDEX(Historical!$D$7:$D$1257,MATCH(B306,Historical!$B$7:$B$1281,0))-1)*100)</f>
        <v>4.6153846153846212</v>
      </c>
      <c r="T306" s="673">
        <f>IF(INDEX(Historical!$F$7:$F$1250,MATCH(B306,Historical!$B$7:$B$1281,0))=0,"n/a",((INDEX(Historical!$C$7:$C$1259,MATCH(B306,Historical!$B$7:$B$1281,0))/INDEX(Historical!$F$7:$F$1250,MATCH(B306,Historical!$B$7:$B$1281,0)))^(1/3)-1)*100)</f>
        <v>13.915728978525355</v>
      </c>
      <c r="U306" s="673">
        <f>IF(INDEX(Historical!$H$7:$H$1250,MATCH(B306,Historical!$B$7:$B$1281,0))=0,"n/a",((INDEX(Historical!$C$7:$C$1259,MATCH(B306,Historical!$B$7:$B$1281,0))/INDEX(Historical!$H$7:$H$1250,MATCH(B306,Historical!$B$7:$B$1281,0)))^(1/5)-1)*100)</f>
        <v>10.116379654429863</v>
      </c>
      <c r="V306" s="673">
        <f>IF(INDEX(Historical!$O$7:$O$1250,MATCH(B306,Historical!$B$7:$B$1281,0))=0,"n/a",((INDEX(Historical!$C$7:$C$1259,MATCH(B306,Historical!$B$7:$B$1281,0))/INDEX(Historical!$O$7:$O$1250,MATCH(B306,Historical!$B$7:$B$1281,0)))^(1/10)-1)*100)</f>
        <v>6.5664849986184715</v>
      </c>
      <c r="W306" s="674">
        <f t="shared" si="72"/>
        <v>1.5406080508153537</v>
      </c>
      <c r="X306" s="675">
        <f t="shared" si="73"/>
        <v>1.9836038538097773</v>
      </c>
      <c r="Y306" s="646" t="s">
        <v>4580</v>
      </c>
      <c r="Z306" s="624">
        <f t="shared" si="74"/>
        <v>32.227488151658775</v>
      </c>
      <c r="AA306" s="853">
        <f t="shared" si="75"/>
        <v>13.428909952606636</v>
      </c>
      <c r="AB306" s="854">
        <v>12</v>
      </c>
      <c r="AC306" s="833">
        <v>4.22</v>
      </c>
      <c r="AD306" s="833">
        <v>2.2599999999999998</v>
      </c>
      <c r="AE306" s="833">
        <v>3.52</v>
      </c>
      <c r="AF306" s="833">
        <v>1.24</v>
      </c>
      <c r="AG306" s="833">
        <v>9.5</v>
      </c>
      <c r="AH306" s="833">
        <v>-18.099999999999998</v>
      </c>
      <c r="AI306" s="833">
        <v>7.17</v>
      </c>
      <c r="AJ306" s="833">
        <v>5.0999999999999996</v>
      </c>
      <c r="AK306" s="833">
        <v>6</v>
      </c>
      <c r="AL306" s="845">
        <v>766.52</v>
      </c>
      <c r="AM306" s="839">
        <v>10.8</v>
      </c>
      <c r="AN306" s="833">
        <v>0.28000000000000003</v>
      </c>
      <c r="AO306" s="711">
        <f t="shared" si="76"/>
        <v>-0.91267146634335106</v>
      </c>
      <c r="AP306" s="712">
        <f t="shared" si="77"/>
        <v>12.516238486263285</v>
      </c>
      <c r="AQ306" s="855">
        <f t="shared" si="78"/>
        <v>-13.971972677550593</v>
      </c>
      <c r="AR306" s="624">
        <f>INDEX(Historical!$C$7:$C$1259,MATCH(B306,Historical!$B$7:$B$1281,0))*IF(AH306="n/a",1.03,IF(AH306&lt;0,1.01,IF(AH306&gt;10,1.1,(1+AH306/100))))</f>
        <v>1.3736000000000002</v>
      </c>
      <c r="AS306" s="853">
        <f t="shared" si="79"/>
        <v>1.4720871200000003</v>
      </c>
      <c r="AT306" s="853">
        <f t="shared" si="84"/>
        <v>1.5604123472000004</v>
      </c>
      <c r="AU306" s="853">
        <f t="shared" si="84"/>
        <v>1.6540370880320006</v>
      </c>
      <c r="AV306" s="853">
        <f t="shared" si="84"/>
        <v>1.7532793133139206</v>
      </c>
      <c r="AW306" s="624">
        <f t="shared" si="80"/>
        <v>7.8134158685459214</v>
      </c>
      <c r="AX306" s="719">
        <f t="shared" si="81"/>
        <v>13.787569910968628</v>
      </c>
      <c r="AY306" s="900">
        <v>1</v>
      </c>
      <c r="AZ306" s="839">
        <v>73.72999999999999</v>
      </c>
      <c r="BA306" s="839">
        <v>-6.4</v>
      </c>
      <c r="BB306" s="839">
        <v>5.24</v>
      </c>
      <c r="BC306" s="839">
        <v>26.979999999999997</v>
      </c>
      <c r="BE306" s="597">
        <v>2014</v>
      </c>
      <c r="BF306" s="865">
        <f t="shared" si="82"/>
        <v>0</v>
      </c>
      <c r="BG306" s="849">
        <v>1.0999999999999999</v>
      </c>
    </row>
    <row r="307" spans="1:59" ht="11.25" customHeight="1" x14ac:dyDescent="0.2">
      <c r="A307" s="838" t="s">
        <v>1236</v>
      </c>
      <c r="B307" s="842" t="s">
        <v>1237</v>
      </c>
      <c r="C307" s="898" t="s">
        <v>4253</v>
      </c>
      <c r="D307" s="898" t="s">
        <v>4254</v>
      </c>
      <c r="E307" s="705">
        <v>9</v>
      </c>
      <c r="F307" s="1153">
        <v>507</v>
      </c>
      <c r="G307" s="1118" t="s">
        <v>37</v>
      </c>
      <c r="H307" s="1118" t="s">
        <v>115</v>
      </c>
      <c r="I307" s="841">
        <v>28.32</v>
      </c>
      <c r="J307" s="624">
        <f t="shared" si="69"/>
        <v>5.508474576271186</v>
      </c>
      <c r="K307" s="844">
        <v>0.39</v>
      </c>
      <c r="L307" s="854">
        <v>4</v>
      </c>
      <c r="M307" s="615">
        <f t="shared" si="70"/>
        <v>1.56</v>
      </c>
      <c r="N307" s="837" t="s">
        <v>264</v>
      </c>
      <c r="O307" s="706">
        <v>0.37</v>
      </c>
      <c r="P307" s="606">
        <v>44188</v>
      </c>
      <c r="Q307" s="606">
        <v>44203</v>
      </c>
      <c r="R307" s="615">
        <f t="shared" si="71"/>
        <v>5.4054054054054106</v>
      </c>
      <c r="S307" s="673">
        <f>IF(INDEX(Historical!$D$7:$D$1257,MATCH(B307,Historical!$B$7:$B$1281,0))=0,"n/a",(INDEX(Historical!$C$7:$C$1259,MATCH(B307,Historical!$B$7:$B$1281,0))/INDEX(Historical!$D$7:$D$1257,MATCH(B307,Historical!$B$7:$B$1281,0))-1)*100)</f>
        <v>5.7142857142857162</v>
      </c>
      <c r="T307" s="673">
        <f>IF(INDEX(Historical!$F$7:$F$1250,MATCH(B307,Historical!$B$7:$B$1281,0))=0,"n/a",((INDEX(Historical!$C$7:$C$1259,MATCH(B307,Historical!$B$7:$B$1281,0))/INDEX(Historical!$F$7:$F$1250,MATCH(B307,Historical!$B$7:$B$1281,0)))^(1/3)-1)*100)</f>
        <v>9.735689700133566</v>
      </c>
      <c r="U307" s="673">
        <f>IF(INDEX(Historical!$H$7:$H$1250,MATCH(B307,Historical!$B$7:$B$1281,0))=0,"n/a",((INDEX(Historical!$C$7:$C$1259,MATCH(B307,Historical!$B$7:$B$1281,0))/INDEX(Historical!$H$7:$H$1250,MATCH(B307,Historical!$B$7:$B$1281,0)))^(1/5)-1)*100)</f>
        <v>10.459695374033062</v>
      </c>
      <c r="V307" s="673">
        <f>IF(INDEX(Historical!$O$7:$O$1250,MATCH(B307,Historical!$B$7:$B$1281,0))=0,"n/a",((INDEX(Historical!$C$7:$C$1259,MATCH(B307,Historical!$B$7:$B$1281,0))/INDEX(Historical!$O$7:$O$1250,MATCH(B307,Historical!$B$7:$B$1281,0)))^(1/10)-1)*100)</f>
        <v>-2.4928026837225503</v>
      </c>
      <c r="W307" s="674" t="str">
        <f t="shared" si="72"/>
        <v>n/a</v>
      </c>
      <c r="X307" s="675">
        <f t="shared" si="73"/>
        <v>1.5611485632885167</v>
      </c>
      <c r="Y307" s="634"/>
      <c r="Z307" s="624">
        <f t="shared" si="74"/>
        <v>97.5</v>
      </c>
      <c r="AA307" s="853">
        <f t="shared" si="75"/>
        <v>17.7</v>
      </c>
      <c r="AB307" s="854">
        <v>12</v>
      </c>
      <c r="AC307" s="833">
        <v>1.6</v>
      </c>
      <c r="AD307" s="833" t="s">
        <v>136</v>
      </c>
      <c r="AE307" s="833">
        <v>8.5399999999999991</v>
      </c>
      <c r="AF307" s="833">
        <v>1.89</v>
      </c>
      <c r="AG307" s="833">
        <v>11.1</v>
      </c>
      <c r="AH307" s="833">
        <v>36.4</v>
      </c>
      <c r="AI307" s="833">
        <v>4.99</v>
      </c>
      <c r="AJ307" s="833">
        <v>6.7</v>
      </c>
      <c r="AK307" s="833" t="s">
        <v>136</v>
      </c>
      <c r="AL307" s="845">
        <v>1260</v>
      </c>
      <c r="AM307" s="839">
        <v>0.70000000000000007</v>
      </c>
      <c r="AN307" s="833">
        <v>0.84</v>
      </c>
      <c r="AO307" s="711">
        <f t="shared" si="76"/>
        <v>-1.7318300496957519</v>
      </c>
      <c r="AP307" s="712">
        <f t="shared" si="77"/>
        <v>15.968169950304247</v>
      </c>
      <c r="AQ307" s="855">
        <f t="shared" si="78"/>
        <v>21.934408597409451</v>
      </c>
      <c r="AR307" s="624">
        <f>INDEX(Historical!$C$7:$C$1259,MATCH(B307,Historical!$B$7:$B$1281,0))*IF(AH307="n/a",1.03,IF(AH307&lt;0,1.01,IF(AH307&gt;10,1.1,(1+AH307/100))))</f>
        <v>1.6280000000000001</v>
      </c>
      <c r="AS307" s="853">
        <f t="shared" si="79"/>
        <v>1.7092372000000002</v>
      </c>
      <c r="AT307" s="853">
        <f t="shared" ref="AT307:AV326" si="85">IF($AK307="n/a",1.03*AS307,IF($AK307&lt;0,1.01*AS307,IF($AK307&gt;10,1.1*AS307,(1+$AK307/100)*AS307)))</f>
        <v>1.7605143160000003</v>
      </c>
      <c r="AU307" s="853">
        <f t="shared" si="85"/>
        <v>1.8133297454800004</v>
      </c>
      <c r="AV307" s="853">
        <f t="shared" si="85"/>
        <v>1.8677296378444004</v>
      </c>
      <c r="AW307" s="624">
        <f t="shared" si="80"/>
        <v>8.7788108993244016</v>
      </c>
      <c r="AX307" s="719">
        <f t="shared" si="81"/>
        <v>30.998626056936445</v>
      </c>
      <c r="AY307" s="900">
        <v>0.8</v>
      </c>
      <c r="AZ307" s="839">
        <v>57.509999999999991</v>
      </c>
      <c r="BA307" s="839">
        <v>-11.219999999999999</v>
      </c>
      <c r="BB307" s="839">
        <v>0.44</v>
      </c>
      <c r="BC307" s="839">
        <v>-0.01</v>
      </c>
      <c r="BE307" s="597">
        <v>2013</v>
      </c>
      <c r="BF307" s="865">
        <f t="shared" si="82"/>
        <v>0</v>
      </c>
      <c r="BG307" s="849">
        <v>5.2</v>
      </c>
    </row>
    <row r="308" spans="1:59" ht="11.25" customHeight="1" x14ac:dyDescent="0.2">
      <c r="A308" s="831" t="s">
        <v>378</v>
      </c>
      <c r="B308" s="842" t="s">
        <v>379</v>
      </c>
      <c r="C308" s="898" t="s">
        <v>112</v>
      </c>
      <c r="D308" s="898" t="s">
        <v>4266</v>
      </c>
      <c r="E308" s="705">
        <v>49</v>
      </c>
      <c r="F308" s="1153">
        <v>35</v>
      </c>
      <c r="G308" s="1094" t="s">
        <v>106</v>
      </c>
      <c r="H308" s="1094" t="s">
        <v>106</v>
      </c>
      <c r="I308" s="833">
        <v>400.93</v>
      </c>
      <c r="J308" s="624">
        <f t="shared" si="69"/>
        <v>1.5264510014216945</v>
      </c>
      <c r="K308" s="844">
        <v>1.53</v>
      </c>
      <c r="L308" s="854">
        <v>4</v>
      </c>
      <c r="M308" s="615">
        <f t="shared" si="70"/>
        <v>6.12</v>
      </c>
      <c r="N308" s="837" t="s">
        <v>119</v>
      </c>
      <c r="O308" s="706">
        <v>1.44</v>
      </c>
      <c r="P308" s="606">
        <v>44050</v>
      </c>
      <c r="Q308" s="606">
        <v>44075</v>
      </c>
      <c r="R308" s="615">
        <f t="shared" si="71"/>
        <v>6.2500000000000053</v>
      </c>
      <c r="S308" s="673">
        <f>IF(INDEX(Historical!$D$7:$D$1257,MATCH(B308,Historical!$B$7:$B$1281,0))=0,"n/a",(INDEX(Historical!$C$7:$C$1259,MATCH(B308,Historical!$B$7:$B$1281,0))/INDEX(Historical!$D$7:$D$1257,MATCH(B308,Historical!$B$7:$B$1281,0))-1)*100)</f>
        <v>4.5774647887323994</v>
      </c>
      <c r="T308" s="673">
        <f>IF(INDEX(Historical!$F$7:$F$1250,MATCH(B308,Historical!$B$7:$B$1281,0))=0,"n/a",((INDEX(Historical!$C$7:$C$1259,MATCH(B308,Historical!$B$7:$B$1281,0))/INDEX(Historical!$F$7:$F$1250,MATCH(B308,Historical!$B$7:$B$1281,0)))^(1/3)-1)*100)</f>
        <v>5.4901660750877879</v>
      </c>
      <c r="U308" s="673">
        <f>IF(INDEX(Historical!$H$7:$H$1250,MATCH(B308,Historical!$B$7:$B$1281,0))=0,"n/a",((INDEX(Historical!$C$7:$C$1259,MATCH(B308,Historical!$B$7:$B$1281,0))/INDEX(Historical!$H$7:$H$1250,MATCH(B308,Historical!$B$7:$B$1281,0)))^(1/5)-1)*100)</f>
        <v>5.291848906511043</v>
      </c>
      <c r="V308" s="673">
        <f>IF(INDEX(Historical!$O$7:$O$1250,MATCH(B308,Historical!$B$7:$B$1281,0))=0,"n/a",((INDEX(Historical!$C$7:$C$1259,MATCH(B308,Historical!$B$7:$B$1281,0))/INDEX(Historical!$O$7:$O$1250,MATCH(B308,Historical!$B$7:$B$1281,0)))^(1/10)-1)*100)</f>
        <v>11.063744355591654</v>
      </c>
      <c r="W308" s="674">
        <f t="shared" si="72"/>
        <v>0.47830542142240701</v>
      </c>
      <c r="X308" s="675">
        <f t="shared" si="73"/>
        <v>2.3008038723961057</v>
      </c>
      <c r="Y308" s="842"/>
      <c r="Z308" s="624">
        <f t="shared" si="74"/>
        <v>47.295208655332303</v>
      </c>
      <c r="AA308" s="853">
        <f t="shared" si="75"/>
        <v>30.983771251931994</v>
      </c>
      <c r="AB308" s="854">
        <v>12</v>
      </c>
      <c r="AC308" s="833">
        <v>12.94</v>
      </c>
      <c r="AD308" s="833">
        <v>2.44</v>
      </c>
      <c r="AE308" s="833">
        <v>1.76</v>
      </c>
      <c r="AF308" s="833">
        <v>11.6</v>
      </c>
      <c r="AG308" s="833">
        <v>36.1</v>
      </c>
      <c r="AH308" s="833">
        <v>-16.600000000000001</v>
      </c>
      <c r="AI308" s="833">
        <v>13.969999999999999</v>
      </c>
      <c r="AJ308" s="833">
        <v>2.2999999999999998</v>
      </c>
      <c r="AK308" s="833">
        <v>12.65</v>
      </c>
      <c r="AL308" s="845">
        <v>20770</v>
      </c>
      <c r="AM308" s="839">
        <v>0.1</v>
      </c>
      <c r="AN308" s="833">
        <v>1.31</v>
      </c>
      <c r="AO308" s="711">
        <f t="shared" si="76"/>
        <v>-24.165471343999258</v>
      </c>
      <c r="AP308" s="712">
        <f t="shared" si="77"/>
        <v>6.8182999079327375</v>
      </c>
      <c r="AQ308" s="855">
        <f t="shared" si="78"/>
        <v>299.67305889934653</v>
      </c>
      <c r="AR308" s="624">
        <f>INDEX(Historical!$C$7:$C$1259,MATCH(B308,Historical!$B$7:$B$1281,0))*IF(AH308="n/a",1.03,IF(AH308&lt;0,1.01,IF(AH308&gt;10,1.1,(1+AH308/100))))</f>
        <v>5.9994000000000005</v>
      </c>
      <c r="AS308" s="853">
        <f t="shared" si="79"/>
        <v>6.5993400000000015</v>
      </c>
      <c r="AT308" s="853">
        <f t="shared" si="85"/>
        <v>7.2592740000000022</v>
      </c>
      <c r="AU308" s="853">
        <f t="shared" si="85"/>
        <v>7.9852014000000029</v>
      </c>
      <c r="AV308" s="853">
        <f t="shared" si="85"/>
        <v>8.7837215400000037</v>
      </c>
      <c r="AW308" s="624">
        <f t="shared" si="80"/>
        <v>36.626936940000007</v>
      </c>
      <c r="AX308" s="719">
        <f t="shared" si="81"/>
        <v>9.1354942109595196</v>
      </c>
      <c r="AY308" s="900">
        <v>1.2</v>
      </c>
      <c r="AZ308" s="839">
        <v>71.45</v>
      </c>
      <c r="BA308" s="839">
        <v>-6.3</v>
      </c>
      <c r="BB308" s="839">
        <v>4.17</v>
      </c>
      <c r="BC308" s="839">
        <v>8.32</v>
      </c>
      <c r="BE308" s="597">
        <v>1972</v>
      </c>
      <c r="BF308" s="865">
        <f t="shared" si="82"/>
        <v>5</v>
      </c>
      <c r="BG308" s="849">
        <v>10.199999999999999</v>
      </c>
    </row>
    <row r="309" spans="1:59" ht="11.25" customHeight="1" x14ac:dyDescent="0.2">
      <c r="A309" s="838" t="s">
        <v>604</v>
      </c>
      <c r="B309" s="842" t="s">
        <v>605</v>
      </c>
      <c r="C309" s="898" t="s">
        <v>245</v>
      </c>
      <c r="D309" s="898" t="s">
        <v>4279</v>
      </c>
      <c r="E309" s="705">
        <v>17</v>
      </c>
      <c r="F309" s="1153">
        <v>211</v>
      </c>
      <c r="G309" s="1118" t="s">
        <v>115</v>
      </c>
      <c r="H309" s="1118" t="s">
        <v>115</v>
      </c>
      <c r="I309" s="841">
        <v>96.12</v>
      </c>
      <c r="J309" s="624">
        <f t="shared" si="69"/>
        <v>2.8297960882230546</v>
      </c>
      <c r="K309" s="844">
        <v>0.68</v>
      </c>
      <c r="L309" s="854">
        <v>4</v>
      </c>
      <c r="M309" s="615">
        <f t="shared" si="70"/>
        <v>2.72</v>
      </c>
      <c r="N309" s="837" t="s">
        <v>107</v>
      </c>
      <c r="O309" s="706">
        <v>0.63</v>
      </c>
      <c r="P309" s="904">
        <v>43585</v>
      </c>
      <c r="Q309" s="904">
        <v>43600</v>
      </c>
      <c r="R309" s="615">
        <f t="shared" si="71"/>
        <v>7.936507936507943</v>
      </c>
      <c r="S309" s="673">
        <f>IF(INDEX(Historical!$D$7:$D$1257,MATCH(B309,Historical!$B$7:$B$1281,0))=0,"n/a",(INDEX(Historical!$C$7:$C$1259,MATCH(B309,Historical!$B$7:$B$1281,0))/INDEX(Historical!$D$7:$D$1257,MATCH(B309,Historical!$B$7:$B$1281,0))-1)*100)</f>
        <v>1.8726591760299671</v>
      </c>
      <c r="T309" s="673">
        <f>IF(INDEX(Historical!$F$7:$F$1250,MATCH(B309,Historical!$B$7:$B$1281,0))=0,"n/a",((INDEX(Historical!$C$7:$C$1259,MATCH(B309,Historical!$B$7:$B$1281,0))/INDEX(Historical!$F$7:$F$1250,MATCH(B309,Historical!$B$7:$B$1281,0)))^(1/3)-1)*100)</f>
        <v>7.0053051559272772</v>
      </c>
      <c r="U309" s="673">
        <f>IF(INDEX(Historical!$H$7:$H$1250,MATCH(B309,Historical!$B$7:$B$1281,0))=0,"n/a",((INDEX(Historical!$C$7:$C$1259,MATCH(B309,Historical!$B$7:$B$1281,0))/INDEX(Historical!$H$7:$H$1250,MATCH(B309,Historical!$B$7:$B$1281,0)))^(1/5)-1)*100)</f>
        <v>8.4870914394222563</v>
      </c>
      <c r="V309" s="673">
        <f>IF(INDEX(Historical!$O$7:$O$1250,MATCH(B309,Historical!$B$7:$B$1281,0))=0,"n/a",((INDEX(Historical!$C$7:$C$1259,MATCH(B309,Historical!$B$7:$B$1281,0))/INDEX(Historical!$O$7:$O$1250,MATCH(B309,Historical!$B$7:$B$1281,0)))^(1/10)-1)*100)</f>
        <v>11.092446213624974</v>
      </c>
      <c r="W309" s="674">
        <f t="shared" si="72"/>
        <v>0.7651235152258361</v>
      </c>
      <c r="X309" s="675" t="str">
        <f t="shared" si="73"/>
        <v>n/a</v>
      </c>
      <c r="Y309" s="644" t="s">
        <v>4576</v>
      </c>
      <c r="Z309" s="624">
        <f t="shared" si="74"/>
        <v>168.94409937888199</v>
      </c>
      <c r="AA309" s="853">
        <f t="shared" si="75"/>
        <v>59.701863354037265</v>
      </c>
      <c r="AB309" s="854">
        <v>12</v>
      </c>
      <c r="AC309" s="833">
        <v>1.61</v>
      </c>
      <c r="AD309" s="833">
        <v>3.43</v>
      </c>
      <c r="AE309" s="833">
        <v>2.4300000000000002</v>
      </c>
      <c r="AF309" s="833">
        <v>4.5999999999999996</v>
      </c>
      <c r="AG309" s="833">
        <v>8.1</v>
      </c>
      <c r="AH309" s="833">
        <v>-60.099999999999994</v>
      </c>
      <c r="AI309" s="833">
        <v>16.37</v>
      </c>
      <c r="AJ309" s="833">
        <v>-14.6</v>
      </c>
      <c r="AK309" s="833">
        <v>17.5</v>
      </c>
      <c r="AL309" s="845">
        <v>13290</v>
      </c>
      <c r="AM309" s="839">
        <v>0.6</v>
      </c>
      <c r="AN309" s="833">
        <v>1.76</v>
      </c>
      <c r="AO309" s="711">
        <f t="shared" si="76"/>
        <v>-48.384975826391951</v>
      </c>
      <c r="AP309" s="712">
        <f t="shared" si="77"/>
        <v>11.31688752764531</v>
      </c>
      <c r="AQ309" s="855">
        <f t="shared" si="78"/>
        <v>249.36677411732049</v>
      </c>
      <c r="AR309" s="624">
        <f>INDEX(Historical!$C$7:$C$1259,MATCH(B309,Historical!$B$7:$B$1281,0))*IF(AH309="n/a",1.03,IF(AH309&lt;0,1.01,IF(AH309&gt;10,1.1,(1+AH309/100))))</f>
        <v>2.7472000000000003</v>
      </c>
      <c r="AS309" s="853">
        <f t="shared" si="79"/>
        <v>3.0219200000000006</v>
      </c>
      <c r="AT309" s="853">
        <f t="shared" si="85"/>
        <v>3.3241120000000008</v>
      </c>
      <c r="AU309" s="853">
        <f t="shared" si="85"/>
        <v>3.6565232000000014</v>
      </c>
      <c r="AV309" s="853">
        <f t="shared" si="85"/>
        <v>4.022175520000002</v>
      </c>
      <c r="AW309" s="624">
        <f t="shared" si="80"/>
        <v>16.771930720000004</v>
      </c>
      <c r="AX309" s="719">
        <f t="shared" si="81"/>
        <v>17.44894997919268</v>
      </c>
      <c r="AY309" s="900">
        <v>0.98</v>
      </c>
      <c r="AZ309" s="839">
        <v>59.67</v>
      </c>
      <c r="BA309" s="839">
        <v>-5.0599999999999996</v>
      </c>
      <c r="BB309" s="839">
        <v>1.58</v>
      </c>
      <c r="BC309" s="839">
        <v>11.62</v>
      </c>
      <c r="BE309" s="597">
        <v>2004</v>
      </c>
      <c r="BF309" s="865">
        <f t="shared" si="82"/>
        <v>1</v>
      </c>
      <c r="BG309" s="849">
        <v>2.1</v>
      </c>
    </row>
    <row r="310" spans="1:59" ht="11.25" customHeight="1" x14ac:dyDescent="0.2">
      <c r="A310" s="831" t="s">
        <v>1302</v>
      </c>
      <c r="B310" s="842" t="s">
        <v>1303</v>
      </c>
      <c r="C310" s="898" t="s">
        <v>108</v>
      </c>
      <c r="D310" s="898" t="s">
        <v>4272</v>
      </c>
      <c r="E310" s="705">
        <v>10</v>
      </c>
      <c r="F310" s="1153">
        <v>397</v>
      </c>
      <c r="G310" s="1153" t="s">
        <v>115</v>
      </c>
      <c r="H310" s="1153" t="s">
        <v>115</v>
      </c>
      <c r="I310" s="841">
        <v>15.72</v>
      </c>
      <c r="J310" s="624">
        <f t="shared" si="69"/>
        <v>3.8167938931297702</v>
      </c>
      <c r="K310" s="844">
        <v>0.15</v>
      </c>
      <c r="L310" s="854">
        <v>4</v>
      </c>
      <c r="M310" s="615">
        <f t="shared" si="70"/>
        <v>0.6</v>
      </c>
      <c r="N310" s="837" t="s">
        <v>163</v>
      </c>
      <c r="O310" s="706">
        <v>0.14000000000000001</v>
      </c>
      <c r="P310" s="904">
        <v>43724</v>
      </c>
      <c r="Q310" s="904">
        <v>43739</v>
      </c>
      <c r="R310" s="615">
        <f t="shared" si="71"/>
        <v>7.1428571428571281</v>
      </c>
      <c r="S310" s="673">
        <f>IF(INDEX(Historical!$D$7:$D$1257,MATCH(B310,Historical!$B$7:$B$1281,0))=0,"n/a",(INDEX(Historical!$C$7:$C$1259,MATCH(B310,Historical!$B$7:$B$1281,0))/INDEX(Historical!$D$7:$D$1257,MATCH(B310,Historical!$B$7:$B$1281,0))-1)*100)</f>
        <v>5.2631578947368363</v>
      </c>
      <c r="T310" s="673">
        <f>IF(INDEX(Historical!$F$7:$F$1250,MATCH(B310,Historical!$B$7:$B$1281,0))=0,"n/a",((INDEX(Historical!$C$7:$C$1259,MATCH(B310,Historical!$B$7:$B$1281,0))/INDEX(Historical!$F$7:$F$1250,MATCH(B310,Historical!$B$7:$B$1281,0)))^(1/3)-1)*100)</f>
        <v>23.310603716523492</v>
      </c>
      <c r="U310" s="673">
        <f>IF(INDEX(Historical!$H$7:$H$1250,MATCH(B310,Historical!$B$7:$B$1281,0))=0,"n/a",((INDEX(Historical!$C$7:$C$1259,MATCH(B310,Historical!$B$7:$B$1281,0))/INDEX(Historical!$H$7:$H$1250,MATCH(B310,Historical!$B$7:$B$1281,0)))^(1/5)-1)*100)</f>
        <v>20.112443398143132</v>
      </c>
      <c r="V310" s="673">
        <f>IF(INDEX(Historical!$O$7:$O$1250,MATCH(B310,Historical!$B$7:$B$1281,0))=0,"n/a",((INDEX(Historical!$C$7:$C$1259,MATCH(B310,Historical!$B$7:$B$1281,0))/INDEX(Historical!$O$7:$O$1250,MATCH(B310,Historical!$B$7:$B$1281,0)))^(1/10)-1)*100)</f>
        <v>31.101942303974983</v>
      </c>
      <c r="W310" s="674">
        <f t="shared" si="72"/>
        <v>0.64666197376273382</v>
      </c>
      <c r="X310" s="675" t="str">
        <f t="shared" si="73"/>
        <v>n/a</v>
      </c>
      <c r="Y310" s="646" t="s">
        <v>4577</v>
      </c>
      <c r="Z310" s="624">
        <f t="shared" si="74"/>
        <v>86.956521739130437</v>
      </c>
      <c r="AA310" s="853">
        <f t="shared" si="75"/>
        <v>22.782608695652176</v>
      </c>
      <c r="AB310" s="854">
        <v>12</v>
      </c>
      <c r="AC310" s="833">
        <v>0.69</v>
      </c>
      <c r="AD310" s="833" t="s">
        <v>136</v>
      </c>
      <c r="AE310" s="833">
        <v>4.42</v>
      </c>
      <c r="AF310" s="833">
        <v>1.51</v>
      </c>
      <c r="AG310" s="833">
        <v>6.7</v>
      </c>
      <c r="AH310" s="833">
        <v>-45.2</v>
      </c>
      <c r="AI310" s="833">
        <v>17.79</v>
      </c>
      <c r="AJ310" s="833">
        <v>-3</v>
      </c>
      <c r="AK310" s="833">
        <v>-2.15</v>
      </c>
      <c r="AL310" s="845">
        <v>16110</v>
      </c>
      <c r="AM310" s="839">
        <v>0.89999999999999991</v>
      </c>
      <c r="AN310" s="833">
        <v>0.77</v>
      </c>
      <c r="AO310" s="711">
        <f t="shared" si="76"/>
        <v>1.1466285956207258</v>
      </c>
      <c r="AP310" s="712">
        <f t="shared" si="77"/>
        <v>23.929237291272901</v>
      </c>
      <c r="AQ310" s="855">
        <f t="shared" si="78"/>
        <v>23.651372154735096</v>
      </c>
      <c r="AR310" s="624">
        <f>INDEX(Historical!$C$7:$C$1259,MATCH(B310,Historical!$B$7:$B$1281,0))*IF(AH310="n/a",1.03,IF(AH310&lt;0,1.01,IF(AH310&gt;10,1.1,(1+AH310/100))))</f>
        <v>0.60599999999999998</v>
      </c>
      <c r="AS310" s="853">
        <f t="shared" si="79"/>
        <v>0.66660000000000008</v>
      </c>
      <c r="AT310" s="853">
        <f t="shared" si="85"/>
        <v>0.67326600000000014</v>
      </c>
      <c r="AU310" s="853">
        <f t="shared" si="85"/>
        <v>0.6799986600000002</v>
      </c>
      <c r="AV310" s="853">
        <f t="shared" si="85"/>
        <v>0.68679864660000023</v>
      </c>
      <c r="AW310" s="624">
        <f t="shared" si="80"/>
        <v>3.3126633066000006</v>
      </c>
      <c r="AX310" s="719">
        <f t="shared" si="81"/>
        <v>21.072921797709927</v>
      </c>
      <c r="AY310" s="900">
        <v>1.41</v>
      </c>
      <c r="AZ310" s="839">
        <v>130.5</v>
      </c>
      <c r="BA310" s="839">
        <v>-7.04</v>
      </c>
      <c r="BB310" s="839">
        <v>3.93</v>
      </c>
      <c r="BC310" s="839">
        <v>34.39</v>
      </c>
      <c r="BE310" s="597">
        <v>2011</v>
      </c>
      <c r="BF310" s="865">
        <f t="shared" si="82"/>
        <v>0</v>
      </c>
      <c r="BG310" s="849">
        <v>0.6</v>
      </c>
    </row>
    <row r="311" spans="1:59" ht="11.25" customHeight="1" x14ac:dyDescent="0.2">
      <c r="A311" s="838" t="s">
        <v>3825</v>
      </c>
      <c r="B311" s="842" t="s">
        <v>3826</v>
      </c>
      <c r="C311" s="898" t="s">
        <v>108</v>
      </c>
      <c r="D311" s="898" t="s">
        <v>4265</v>
      </c>
      <c r="E311" s="705">
        <v>7</v>
      </c>
      <c r="F311" s="1153">
        <v>616</v>
      </c>
      <c r="G311" s="1115" t="s">
        <v>106</v>
      </c>
      <c r="H311" s="1115" t="s">
        <v>106</v>
      </c>
      <c r="I311" s="841">
        <v>36.049999999999997</v>
      </c>
      <c r="J311" s="624">
        <f t="shared" si="69"/>
        <v>2.4410540915395287</v>
      </c>
      <c r="K311" s="844">
        <v>0.22</v>
      </c>
      <c r="L311" s="854">
        <v>4</v>
      </c>
      <c r="M311" s="615">
        <f t="shared" si="70"/>
        <v>0.88</v>
      </c>
      <c r="N311" s="837" t="s">
        <v>236</v>
      </c>
      <c r="O311" s="706">
        <v>0.21</v>
      </c>
      <c r="P311" s="904">
        <v>43776</v>
      </c>
      <c r="Q311" s="904">
        <v>43791</v>
      </c>
      <c r="R311" s="615">
        <f t="shared" si="71"/>
        <v>4.7619047619047663</v>
      </c>
      <c r="S311" s="673">
        <f>IF(INDEX(Historical!$D$7:$D$1257,MATCH(B311,Historical!$B$7:$B$1281,0))=0,"n/a",(INDEX(Historical!$C$7:$C$1259,MATCH(B311,Historical!$B$7:$B$1281,0))/INDEX(Historical!$D$7:$D$1257,MATCH(B311,Historical!$B$7:$B$1281,0))-1)*100)</f>
        <v>4.7619047619047672</v>
      </c>
      <c r="T311" s="673">
        <f>IF(INDEX(Historical!$F$7:$F$1250,MATCH(B311,Historical!$B$7:$B$1281,0))=0,"n/a",((INDEX(Historical!$C$7:$C$1259,MATCH(B311,Historical!$B$7:$B$1281,0))/INDEX(Historical!$F$7:$F$1250,MATCH(B311,Historical!$B$7:$B$1281,0)))^(1/3)-1)*100)</f>
        <v>16.960709528514649</v>
      </c>
      <c r="U311" s="673">
        <f>IF(INDEX(Historical!$H$7:$H$1250,MATCH(B311,Historical!$B$7:$B$1281,0))=0,"n/a",((INDEX(Historical!$C$7:$C$1259,MATCH(B311,Historical!$B$7:$B$1281,0))/INDEX(Historical!$H$7:$H$1250,MATCH(B311,Historical!$B$7:$B$1281,0)))^(1/5)-1)*100)</f>
        <v>24.014447702949361</v>
      </c>
      <c r="V311" s="673" t="str">
        <f>IF(INDEX(Historical!$O$7:$O$1250,MATCH(B311,Historical!$B$7:$B$1281,0))=0,"n/a",((INDEX(Historical!$C$7:$C$1259,MATCH(B311,Historical!$B$7:$B$1281,0))/INDEX(Historical!$O$7:$O$1250,MATCH(B311,Historical!$B$7:$B$1281,0)))^(1/10)-1)*100)</f>
        <v>n/a</v>
      </c>
      <c r="W311" s="674" t="str">
        <f t="shared" si="72"/>
        <v>n/a</v>
      </c>
      <c r="X311" s="675">
        <f t="shared" si="73"/>
        <v>2.4757162580360164</v>
      </c>
      <c r="Y311" s="646" t="s">
        <v>4580</v>
      </c>
      <c r="Z311" s="624">
        <f t="shared" si="74"/>
        <v>30.555555555555557</v>
      </c>
      <c r="AA311" s="853">
        <f t="shared" si="75"/>
        <v>12.517361111111111</v>
      </c>
      <c r="AB311" s="854">
        <v>12</v>
      </c>
      <c r="AC311" s="833">
        <v>2.88</v>
      </c>
      <c r="AD311" s="833" t="s">
        <v>136</v>
      </c>
      <c r="AE311" s="833">
        <v>3.04</v>
      </c>
      <c r="AF311" s="833">
        <v>0.96</v>
      </c>
      <c r="AG311" s="833">
        <v>7.9</v>
      </c>
      <c r="AH311" s="833">
        <v>-6.8000000000000007</v>
      </c>
      <c r="AI311" s="833">
        <v>-5.17</v>
      </c>
      <c r="AJ311" s="833">
        <v>9.7000000000000011</v>
      </c>
      <c r="AK311" s="833" t="s">
        <v>136</v>
      </c>
      <c r="AL311" s="845">
        <v>316.52</v>
      </c>
      <c r="AM311" s="839">
        <v>0.2</v>
      </c>
      <c r="AN311" s="833">
        <v>0.02</v>
      </c>
      <c r="AO311" s="711">
        <f t="shared" si="76"/>
        <v>13.938140683377778</v>
      </c>
      <c r="AP311" s="712">
        <f t="shared" si="77"/>
        <v>26.455501794488889</v>
      </c>
      <c r="AQ311" s="855">
        <f t="shared" si="78"/>
        <v>-26.919628211531787</v>
      </c>
      <c r="AR311" s="624">
        <f>INDEX(Historical!$C$7:$C$1259,MATCH(B311,Historical!$B$7:$B$1281,0))*IF(AH311="n/a",1.03,IF(AH311&lt;0,1.01,IF(AH311&gt;10,1.1,(1+AH311/100))))</f>
        <v>0.88880000000000003</v>
      </c>
      <c r="AS311" s="853">
        <f t="shared" si="79"/>
        <v>0.89768800000000004</v>
      </c>
      <c r="AT311" s="853">
        <f t="shared" si="85"/>
        <v>0.92461864000000005</v>
      </c>
      <c r="AU311" s="853">
        <f t="shared" si="85"/>
        <v>0.95235719920000006</v>
      </c>
      <c r="AV311" s="853">
        <f t="shared" si="85"/>
        <v>0.98092791517600009</v>
      </c>
      <c r="AW311" s="624">
        <f t="shared" si="80"/>
        <v>4.6443917543760005</v>
      </c>
      <c r="AX311" s="719">
        <f t="shared" si="81"/>
        <v>12.883194880377255</v>
      </c>
      <c r="AY311" s="900">
        <v>0.77</v>
      </c>
      <c r="AZ311" s="839">
        <v>92.08</v>
      </c>
      <c r="BA311" s="839">
        <v>-8.129999999999999</v>
      </c>
      <c r="BB311" s="839">
        <v>7.95</v>
      </c>
      <c r="BC311" s="839">
        <v>28.410000000000004</v>
      </c>
      <c r="BE311" s="597">
        <v>2014</v>
      </c>
      <c r="BF311" s="865">
        <f t="shared" si="82"/>
        <v>0</v>
      </c>
      <c r="BG311" s="849">
        <v>1</v>
      </c>
    </row>
    <row r="312" spans="1:59" ht="11.25" customHeight="1" x14ac:dyDescent="0.2">
      <c r="A312" s="831" t="s">
        <v>1294</v>
      </c>
      <c r="B312" s="842" t="s">
        <v>1295</v>
      </c>
      <c r="C312" s="898" t="s">
        <v>108</v>
      </c>
      <c r="D312" s="898" t="s">
        <v>4272</v>
      </c>
      <c r="E312" s="705">
        <v>11</v>
      </c>
      <c r="F312" s="1153">
        <v>379</v>
      </c>
      <c r="G312" s="1078" t="s">
        <v>37</v>
      </c>
      <c r="H312" s="1078" t="s">
        <v>37</v>
      </c>
      <c r="I312" s="841">
        <v>18.579999999999998</v>
      </c>
      <c r="J312" s="624">
        <f t="shared" si="69"/>
        <v>2.7987082884822394</v>
      </c>
      <c r="K312" s="852">
        <v>0.13</v>
      </c>
      <c r="L312" s="854">
        <v>4</v>
      </c>
      <c r="M312" s="615">
        <f t="shared" si="70"/>
        <v>0.52</v>
      </c>
      <c r="N312" s="837" t="s">
        <v>455</v>
      </c>
      <c r="O312" s="709">
        <v>0.12</v>
      </c>
      <c r="P312" s="606">
        <v>44286</v>
      </c>
      <c r="Q312" s="606">
        <v>44302</v>
      </c>
      <c r="R312" s="615">
        <f t="shared" si="71"/>
        <v>8.333333333333341</v>
      </c>
      <c r="S312" s="673">
        <f>IF(INDEX(Historical!$D$7:$D$1257,MATCH(B312,Historical!$B$7:$B$1281,0))=0,"n/a",(INDEX(Historical!$C$7:$C$1259,MATCH(B312,Historical!$B$7:$B$1281,0))/INDEX(Historical!$D$7:$D$1257,MATCH(B312,Historical!$B$7:$B$1281,0))-1)*100)</f>
        <v>9.0909090909090828</v>
      </c>
      <c r="T312" s="673">
        <f>IF(INDEX(Historical!$F$7:$F$1250,MATCH(B312,Historical!$B$7:$B$1281,0))=0,"n/a",((INDEX(Historical!$C$7:$C$1259,MATCH(B312,Historical!$B$7:$B$1281,0))/INDEX(Historical!$F$7:$F$1250,MATCH(B312,Historical!$B$7:$B$1281,0)))^(1/3)-1)*100)</f>
        <v>14.471424255333186</v>
      </c>
      <c r="U312" s="673">
        <f>IF(INDEX(Historical!$H$7:$H$1250,MATCH(B312,Historical!$B$7:$B$1281,0))=0,"n/a",((INDEX(Historical!$C$7:$C$1259,MATCH(B312,Historical!$B$7:$B$1281,0))/INDEX(Historical!$H$7:$H$1250,MATCH(B312,Historical!$B$7:$B$1281,0)))^(1/5)-1)*100)</f>
        <v>13.634388693076627</v>
      </c>
      <c r="V312" s="673">
        <f>IF(INDEX(Historical!$O$7:$O$1250,MATCH(B312,Historical!$B$7:$B$1281,0))=0,"n/a",((INDEX(Historical!$C$7:$C$1259,MATCH(B312,Historical!$B$7:$B$1281,0))/INDEX(Historical!$O$7:$O$1250,MATCH(B312,Historical!$B$7:$B$1281,0)))^(1/10)-1)*100)</f>
        <v>13.581390588364473</v>
      </c>
      <c r="W312" s="674">
        <f t="shared" si="72"/>
        <v>1.0039022590777678</v>
      </c>
      <c r="X312" s="675">
        <f t="shared" si="73"/>
        <v>1.0407930300058492</v>
      </c>
      <c r="Y312" s="646" t="s">
        <v>4577</v>
      </c>
      <c r="Z312" s="624">
        <f t="shared" si="74"/>
        <v>33.548387096774199</v>
      </c>
      <c r="AA312" s="853">
        <f t="shared" si="75"/>
        <v>11.987096774193548</v>
      </c>
      <c r="AB312" s="854">
        <v>12</v>
      </c>
      <c r="AC312" s="833">
        <v>1.55</v>
      </c>
      <c r="AD312" s="833" t="s">
        <v>136</v>
      </c>
      <c r="AE312" s="833">
        <v>3.98</v>
      </c>
      <c r="AF312" s="833">
        <v>1.2</v>
      </c>
      <c r="AG312" s="833">
        <v>10.4</v>
      </c>
      <c r="AH312" s="833">
        <v>1.7000000000000002</v>
      </c>
      <c r="AI312" s="833">
        <v>-2.41</v>
      </c>
      <c r="AJ312" s="833">
        <v>13.100000000000001</v>
      </c>
      <c r="AK312" s="833" t="s">
        <v>136</v>
      </c>
      <c r="AL312" s="845">
        <v>816.67</v>
      </c>
      <c r="AM312" s="839">
        <v>2</v>
      </c>
      <c r="AN312" s="833">
        <v>0.85</v>
      </c>
      <c r="AO312" s="711">
        <f t="shared" si="76"/>
        <v>4.4460002073653175</v>
      </c>
      <c r="AP312" s="712">
        <f t="shared" si="77"/>
        <v>16.433096981558865</v>
      </c>
      <c r="AQ312" s="855">
        <f t="shared" si="78"/>
        <v>-20.043022320938796</v>
      </c>
      <c r="AR312" s="624">
        <f>INDEX(Historical!$C$7:$C$1259,MATCH(B312,Historical!$B$7:$B$1281,0))*IF(AH312="n/a",1.03,IF(AH312&lt;0,1.01,IF(AH312&gt;10,1.1,(1+AH312/100))))</f>
        <v>0.48815999999999993</v>
      </c>
      <c r="AS312" s="853">
        <f t="shared" si="79"/>
        <v>0.49304159999999991</v>
      </c>
      <c r="AT312" s="853">
        <f t="shared" si="85"/>
        <v>0.50783284799999995</v>
      </c>
      <c r="AU312" s="853">
        <f t="shared" si="85"/>
        <v>0.52306783343999996</v>
      </c>
      <c r="AV312" s="853">
        <f t="shared" si="85"/>
        <v>0.53875986844320001</v>
      </c>
      <c r="AW312" s="624">
        <f t="shared" si="80"/>
        <v>2.5508621498831996</v>
      </c>
      <c r="AX312" s="719">
        <f t="shared" si="81"/>
        <v>13.729075080103337</v>
      </c>
      <c r="AY312" s="900">
        <v>1.32</v>
      </c>
      <c r="AZ312" s="839">
        <v>134.30000000000001</v>
      </c>
      <c r="BA312" s="839">
        <v>-7.88</v>
      </c>
      <c r="BB312" s="839">
        <v>3.1</v>
      </c>
      <c r="BC312" s="839">
        <v>36.130000000000003</v>
      </c>
      <c r="BE312" s="597">
        <v>2011</v>
      </c>
      <c r="BF312" s="865">
        <f t="shared" si="82"/>
        <v>0</v>
      </c>
      <c r="BG312" s="849">
        <v>1.2</v>
      </c>
    </row>
    <row r="313" spans="1:59" ht="11.25" customHeight="1" x14ac:dyDescent="0.2">
      <c r="A313" s="831" t="s">
        <v>4127</v>
      </c>
      <c r="B313" s="842" t="s">
        <v>4122</v>
      </c>
      <c r="C313" s="898" t="s">
        <v>4126</v>
      </c>
      <c r="D313" s="898" t="s">
        <v>4259</v>
      </c>
      <c r="E313" s="705">
        <v>8</v>
      </c>
      <c r="F313" s="1153">
        <v>603</v>
      </c>
      <c r="G313" s="1153" t="s">
        <v>106</v>
      </c>
      <c r="H313" s="1153" t="s">
        <v>106</v>
      </c>
      <c r="I313" s="846">
        <v>16.39</v>
      </c>
      <c r="J313" s="624">
        <f t="shared" si="69"/>
        <v>2.4405125076266017</v>
      </c>
      <c r="K313" s="851">
        <v>0.1</v>
      </c>
      <c r="L313" s="597">
        <v>4</v>
      </c>
      <c r="M313" s="615">
        <f t="shared" si="70"/>
        <v>0.4</v>
      </c>
      <c r="N313" s="597" t="s">
        <v>127</v>
      </c>
      <c r="O313" s="707">
        <v>9.5000000000000001E-2</v>
      </c>
      <c r="P313" s="606">
        <v>44280</v>
      </c>
      <c r="Q313" s="606">
        <v>44294</v>
      </c>
      <c r="R313" s="615">
        <f t="shared" si="71"/>
        <v>5.2631578947368469</v>
      </c>
      <c r="S313" s="673">
        <f>IF(INDEX(Historical!$D$7:$D$1257,MATCH(B313,Historical!$B$7:$B$1281,0))=0,"n/a",(INDEX(Historical!$C$7:$C$1259,MATCH(B313,Historical!$B$7:$B$1281,0))/INDEX(Historical!$D$7:$D$1257,MATCH(B313,Historical!$B$7:$B$1281,0))-1)*100)</f>
        <v>2.7777777777777901</v>
      </c>
      <c r="T313" s="673">
        <f>IF(INDEX(Historical!$F$7:$F$1250,MATCH(B313,Historical!$B$7:$B$1281,0))=0,"n/a",((INDEX(Historical!$C$7:$C$1259,MATCH(B313,Historical!$B$7:$B$1281,0))/INDEX(Historical!$F$7:$F$1250,MATCH(B313,Historical!$B$7:$B$1281,0)))^(1/3)-1)*100)</f>
        <v>7.2408274971694553</v>
      </c>
      <c r="U313" s="673">
        <f>IF(INDEX(Historical!$H$7:$H$1250,MATCH(B313,Historical!$B$7:$B$1281,0))=0,"n/a",((INDEX(Historical!$C$7:$C$1259,MATCH(B313,Historical!$B$7:$B$1281,0))/INDEX(Historical!$H$7:$H$1250,MATCH(B313,Historical!$B$7:$B$1281,0)))^(1/5)-1)*100)</f>
        <v>13.09264089979596</v>
      </c>
      <c r="V313" s="673" t="str">
        <f>IF(INDEX(Historical!$O$7:$O$1250,MATCH(B313,Historical!$B$7:$B$1281,0))=0,"n/a",((INDEX(Historical!$C$7:$C$1259,MATCH(B313,Historical!$B$7:$B$1281,0))/INDEX(Historical!$O$7:$O$1250,MATCH(B313,Historical!$B$7:$B$1281,0)))^(1/10)-1)*100)</f>
        <v>n/a</v>
      </c>
      <c r="W313" s="674" t="str">
        <f t="shared" si="72"/>
        <v>n/a</v>
      </c>
      <c r="X313" s="675" t="str">
        <f t="shared" si="73"/>
        <v>n/a</v>
      </c>
      <c r="Y313" s="842"/>
      <c r="Z313" s="624">
        <f t="shared" si="74"/>
        <v>235.29411764705884</v>
      </c>
      <c r="AA313" s="853">
        <f t="shared" si="75"/>
        <v>96.411764705882348</v>
      </c>
      <c r="AB313" s="1153">
        <v>12</v>
      </c>
      <c r="AC313" s="846">
        <v>0.17</v>
      </c>
      <c r="AD313" s="846">
        <v>7.28</v>
      </c>
      <c r="AE313" s="846">
        <v>2.0099999999999998</v>
      </c>
      <c r="AF313" s="846">
        <v>3.45</v>
      </c>
      <c r="AG313" s="846">
        <v>3.9</v>
      </c>
      <c r="AH313" s="846">
        <v>-75.7</v>
      </c>
      <c r="AI313" s="846">
        <v>11.33</v>
      </c>
      <c r="AJ313" s="846">
        <v>-16.600000000000001</v>
      </c>
      <c r="AK313" s="846">
        <v>13.5</v>
      </c>
      <c r="AL313" s="846">
        <v>481.11</v>
      </c>
      <c r="AM313" s="846">
        <v>16.8</v>
      </c>
      <c r="AN313" s="846">
        <v>0</v>
      </c>
      <c r="AO313" s="711">
        <f t="shared" si="76"/>
        <v>-80.878611298459788</v>
      </c>
      <c r="AP313" s="712">
        <f t="shared" si="77"/>
        <v>15.533153407422562</v>
      </c>
      <c r="AQ313" s="855">
        <f t="shared" si="78"/>
        <v>284.48845567717581</v>
      </c>
      <c r="AR313" s="624">
        <f>INDEX(Historical!$C$7:$C$1259,MATCH(B313,Historical!$B$7:$B$1281,0))*IF(AH313="n/a",1.03,IF(AH313&lt;0,1.01,IF(AH313&gt;10,1.1,(1+AH313/100))))</f>
        <v>0.37369999999999998</v>
      </c>
      <c r="AS313" s="853">
        <f t="shared" si="79"/>
        <v>0.41106999999999999</v>
      </c>
      <c r="AT313" s="853">
        <f t="shared" si="85"/>
        <v>0.45217700000000005</v>
      </c>
      <c r="AU313" s="853">
        <f t="shared" si="85"/>
        <v>0.49739470000000008</v>
      </c>
      <c r="AV313" s="853">
        <f t="shared" si="85"/>
        <v>0.54713417000000009</v>
      </c>
      <c r="AW313" s="624">
        <f t="shared" si="80"/>
        <v>2.2814758700000004</v>
      </c>
      <c r="AX313" s="719">
        <f t="shared" si="81"/>
        <v>13.919925991458207</v>
      </c>
      <c r="AY313" s="701">
        <v>0.7</v>
      </c>
      <c r="AZ313" s="849">
        <v>48.33</v>
      </c>
      <c r="BA313" s="849">
        <v>-7.82</v>
      </c>
      <c r="BB313" s="849">
        <v>4.8</v>
      </c>
      <c r="BC313" s="849">
        <v>16.84</v>
      </c>
      <c r="BE313" s="597">
        <v>2014</v>
      </c>
      <c r="BF313" s="865">
        <f t="shared" si="82"/>
        <v>0</v>
      </c>
      <c r="BG313" s="849">
        <v>2.8000000000000003</v>
      </c>
    </row>
    <row r="314" spans="1:59" ht="11.25" customHeight="1" x14ac:dyDescent="0.2">
      <c r="A314" s="838" t="s">
        <v>611</v>
      </c>
      <c r="B314" s="842" t="s">
        <v>612</v>
      </c>
      <c r="C314" s="898" t="s">
        <v>112</v>
      </c>
      <c r="D314" s="898" t="s">
        <v>4256</v>
      </c>
      <c r="E314" s="705">
        <v>19</v>
      </c>
      <c r="F314" s="1153">
        <v>181</v>
      </c>
      <c r="G314" s="1150" t="s">
        <v>37</v>
      </c>
      <c r="H314" s="1150" t="s">
        <v>106</v>
      </c>
      <c r="I314" s="841">
        <v>28.03</v>
      </c>
      <c r="J314" s="624">
        <f t="shared" si="69"/>
        <v>2.943275062433107</v>
      </c>
      <c r="K314" s="844">
        <v>0.20624999999999999</v>
      </c>
      <c r="L314" s="854">
        <v>4</v>
      </c>
      <c r="M314" s="615">
        <f t="shared" si="70"/>
        <v>0.82499999999999996</v>
      </c>
      <c r="N314" s="837" t="s">
        <v>151</v>
      </c>
      <c r="O314" s="706">
        <v>0.20499999999999999</v>
      </c>
      <c r="P314" s="606">
        <v>44252</v>
      </c>
      <c r="Q314" s="606">
        <v>44281</v>
      </c>
      <c r="R314" s="615">
        <f t="shared" si="71"/>
        <v>0.60975609756097615</v>
      </c>
      <c r="S314" s="673">
        <f>IF(INDEX(Historical!$D$7:$D$1257,MATCH(B314,Historical!$B$7:$B$1281,0))=0,"n/a",(INDEX(Historical!$C$7:$C$1259,MATCH(B314,Historical!$B$7:$B$1281,0))/INDEX(Historical!$D$7:$D$1257,MATCH(B314,Historical!$B$7:$B$1281,0))-1)*100)</f>
        <v>2.5236593059936974</v>
      </c>
      <c r="T314" s="673">
        <f>IF(INDEX(Historical!$F$7:$F$1250,MATCH(B314,Historical!$B$7:$B$1281,0))=0,"n/a",((INDEX(Historical!$C$7:$C$1259,MATCH(B314,Historical!$B$7:$B$1281,0))/INDEX(Historical!$F$7:$F$1250,MATCH(B314,Historical!$B$7:$B$1281,0)))^(1/3)-1)*100)</f>
        <v>2.5901398386869667</v>
      </c>
      <c r="U314" s="673">
        <f>IF(INDEX(Historical!$H$7:$H$1250,MATCH(B314,Historical!$B$7:$B$1281,0))=0,"n/a",((INDEX(Historical!$C$7:$C$1259,MATCH(B314,Historical!$B$7:$B$1281,0))/INDEX(Historical!$H$7:$H$1250,MATCH(B314,Historical!$B$7:$B$1281,0)))^(1/5)-1)*100)</f>
        <v>2.6471198129090157</v>
      </c>
      <c r="V314" s="673">
        <f>IF(INDEX(Historical!$O$7:$O$1250,MATCH(B314,Historical!$B$7:$B$1281,0))=0,"n/a",((INDEX(Historical!$C$7:$C$1259,MATCH(B314,Historical!$B$7:$B$1281,0))/INDEX(Historical!$O$7:$O$1250,MATCH(B314,Historical!$B$7:$B$1281,0)))^(1/10)-1)*100)</f>
        <v>3.1645861664743924</v>
      </c>
      <c r="W314" s="674">
        <f t="shared" si="72"/>
        <v>0.8364821413152177</v>
      </c>
      <c r="X314" s="675">
        <f t="shared" si="73"/>
        <v>0.25210664884847767</v>
      </c>
      <c r="Y314" s="843"/>
      <c r="Z314" s="624">
        <f t="shared" si="74"/>
        <v>62.499999999999986</v>
      </c>
      <c r="AA314" s="853">
        <f t="shared" si="75"/>
        <v>21.234848484848484</v>
      </c>
      <c r="AB314" s="854">
        <v>12</v>
      </c>
      <c r="AC314" s="833">
        <v>1.32</v>
      </c>
      <c r="AD314" s="833">
        <v>2.38</v>
      </c>
      <c r="AE314" s="833">
        <v>1.19</v>
      </c>
      <c r="AF314" s="833">
        <v>4.4000000000000004</v>
      </c>
      <c r="AG314" s="833">
        <v>21.5</v>
      </c>
      <c r="AH314" s="833">
        <v>52.400000000000006</v>
      </c>
      <c r="AI314" s="833">
        <v>11.959999999999999</v>
      </c>
      <c r="AJ314" s="833">
        <v>10.5</v>
      </c>
      <c r="AK314" s="833">
        <v>9</v>
      </c>
      <c r="AL314" s="845">
        <v>2100</v>
      </c>
      <c r="AM314" s="839">
        <v>0.4</v>
      </c>
      <c r="AN314" s="833">
        <v>0</v>
      </c>
      <c r="AO314" s="711">
        <f t="shared" si="76"/>
        <v>-15.644453609506362</v>
      </c>
      <c r="AP314" s="712">
        <f t="shared" si="77"/>
        <v>5.5903948753421222</v>
      </c>
      <c r="AQ314" s="855">
        <f t="shared" si="78"/>
        <v>103.77911062208001</v>
      </c>
      <c r="AR314" s="624">
        <f>INDEX(Historical!$C$7:$C$1259,MATCH(B314,Historical!$B$7:$B$1281,0))*IF(AH314="n/a",1.03,IF(AH314&lt;0,1.01,IF(AH314&gt;10,1.1,(1+AH314/100))))</f>
        <v>0.89375000000000004</v>
      </c>
      <c r="AS314" s="853">
        <f t="shared" si="79"/>
        <v>0.98312500000000014</v>
      </c>
      <c r="AT314" s="853">
        <f t="shared" si="85"/>
        <v>1.0716062500000003</v>
      </c>
      <c r="AU314" s="853">
        <f t="shared" si="85"/>
        <v>1.1680508125000004</v>
      </c>
      <c r="AV314" s="853">
        <f t="shared" si="85"/>
        <v>1.2731753856250005</v>
      </c>
      <c r="AW314" s="624">
        <f t="shared" si="80"/>
        <v>5.3897074481250016</v>
      </c>
      <c r="AX314" s="719">
        <f t="shared" si="81"/>
        <v>19.228353364698542</v>
      </c>
      <c r="AY314" s="900">
        <v>0.4</v>
      </c>
      <c r="AZ314" s="839">
        <v>39.800000000000004</v>
      </c>
      <c r="BA314" s="839">
        <v>-21.7</v>
      </c>
      <c r="BB314" s="839">
        <v>-6.9599999999999991</v>
      </c>
      <c r="BC314" s="839">
        <v>8.84</v>
      </c>
      <c r="BE314" s="597">
        <v>2003</v>
      </c>
      <c r="BF314" s="865">
        <f t="shared" si="82"/>
        <v>1</v>
      </c>
      <c r="BG314" s="849">
        <v>13.100000000000001</v>
      </c>
    </row>
    <row r="315" spans="1:59" ht="11.25" customHeight="1" x14ac:dyDescent="0.2">
      <c r="A315" s="831" t="s">
        <v>1286</v>
      </c>
      <c r="B315" s="842" t="s">
        <v>1287</v>
      </c>
      <c r="C315" s="898" t="s">
        <v>245</v>
      </c>
      <c r="D315" s="898" t="s">
        <v>4251</v>
      </c>
      <c r="E315" s="705">
        <v>12</v>
      </c>
      <c r="F315" s="1153">
        <v>303</v>
      </c>
      <c r="G315" s="1066" t="s">
        <v>115</v>
      </c>
      <c r="H315" s="1066" t="s">
        <v>115</v>
      </c>
      <c r="I315" s="841">
        <v>305.25</v>
      </c>
      <c r="J315" s="624">
        <f t="shared" si="69"/>
        <v>2.1621621621621618</v>
      </c>
      <c r="K315" s="844">
        <v>1.65</v>
      </c>
      <c r="L315" s="854">
        <v>4</v>
      </c>
      <c r="M315" s="615">
        <f t="shared" si="70"/>
        <v>6.6</v>
      </c>
      <c r="N315" s="837" t="s">
        <v>603</v>
      </c>
      <c r="O315" s="706">
        <v>1.5</v>
      </c>
      <c r="P315" s="606">
        <v>44265</v>
      </c>
      <c r="Q315" s="606">
        <v>44280</v>
      </c>
      <c r="R315" s="615">
        <f t="shared" si="71"/>
        <v>9.9999999999999929</v>
      </c>
      <c r="S315" s="673">
        <f>IF(INDEX(Historical!$D$7:$D$1257,MATCH(B315,Historical!$B$7:$B$1281,0))=0,"n/a",(INDEX(Historical!$C$7:$C$1259,MATCH(B315,Historical!$B$7:$B$1281,0))/INDEX(Historical!$D$7:$D$1257,MATCH(B315,Historical!$B$7:$B$1281,0))-1)*100)</f>
        <v>10.294117647058808</v>
      </c>
      <c r="T315" s="673">
        <f>IF(INDEX(Historical!$F$7:$F$1250,MATCH(B315,Historical!$B$7:$B$1281,0))=0,"n/a",((INDEX(Historical!$C$7:$C$1259,MATCH(B315,Historical!$B$7:$B$1281,0))/INDEX(Historical!$F$7:$F$1250,MATCH(B315,Historical!$B$7:$B$1281,0)))^(1/3)-1)*100)</f>
        <v>19.005513913161565</v>
      </c>
      <c r="U315" s="673">
        <f>IF(INDEX(Historical!$H$7:$H$1250,MATCH(B315,Historical!$B$7:$B$1281,0))=0,"n/a",((INDEX(Historical!$C$7:$C$1259,MATCH(B315,Historical!$B$7:$B$1281,0))/INDEX(Historical!$H$7:$H$1250,MATCH(B315,Historical!$B$7:$B$1281,0)))^(1/5)-1)*100)</f>
        <v>20.516871554013761</v>
      </c>
      <c r="V315" s="673">
        <f>IF(INDEX(Historical!$O$7:$O$1250,MATCH(B315,Historical!$B$7:$B$1281,0))=0,"n/a",((INDEX(Historical!$C$7:$C$1259,MATCH(B315,Historical!$B$7:$B$1281,0))/INDEX(Historical!$O$7:$O$1250,MATCH(B315,Historical!$B$7:$B$1281,0)))^(1/10)-1)*100)</f>
        <v>19.963326114922218</v>
      </c>
      <c r="W315" s="674">
        <f t="shared" si="72"/>
        <v>1.0277281168431036</v>
      </c>
      <c r="X315" s="675">
        <f t="shared" si="73"/>
        <v>1.2140160682848378</v>
      </c>
      <c r="Y315" s="637"/>
      <c r="Z315" s="624">
        <f t="shared" si="74"/>
        <v>55.276381909547737</v>
      </c>
      <c r="AA315" s="853">
        <f t="shared" si="75"/>
        <v>25.565326633165832</v>
      </c>
      <c r="AB315" s="854">
        <v>1</v>
      </c>
      <c r="AC315" s="833">
        <v>11.94</v>
      </c>
      <c r="AD315" s="833">
        <v>3.05</v>
      </c>
      <c r="AE315" s="833">
        <v>2.4300000000000002</v>
      </c>
      <c r="AF315" s="834">
        <v>99.29</v>
      </c>
      <c r="AG315" s="834" t="s">
        <v>136</v>
      </c>
      <c r="AH315" s="833">
        <v>16.5</v>
      </c>
      <c r="AI315" s="833">
        <v>8.16</v>
      </c>
      <c r="AJ315" s="833">
        <v>16.900000000000002</v>
      </c>
      <c r="AK315" s="833">
        <v>8.3699999999999992</v>
      </c>
      <c r="AL315" s="845">
        <v>321150</v>
      </c>
      <c r="AM315" s="839">
        <v>0.1</v>
      </c>
      <c r="AN315" s="834">
        <v>11.29</v>
      </c>
      <c r="AO315" s="711">
        <f t="shared" si="76"/>
        <v>-2.886292916989909</v>
      </c>
      <c r="AP315" s="712">
        <f t="shared" si="77"/>
        <v>22.679033716175923</v>
      </c>
      <c r="AQ315" s="855">
        <f t="shared" si="78"/>
        <v>962.15321795074692</v>
      </c>
      <c r="AR315" s="624">
        <f>INDEX(Historical!$C$7:$C$1259,MATCH(B315,Historical!$B$7:$B$1281,0))*IF(AH315="n/a",1.03,IF(AH315&lt;0,1.01,IF(AH315&gt;10,1.1,(1+AH315/100))))</f>
        <v>6.6000000000000005</v>
      </c>
      <c r="AS315" s="853">
        <f t="shared" si="79"/>
        <v>7.13856</v>
      </c>
      <c r="AT315" s="853">
        <f t="shared" si="85"/>
        <v>7.7360574719999988</v>
      </c>
      <c r="AU315" s="853">
        <f t="shared" si="85"/>
        <v>8.3835654824063983</v>
      </c>
      <c r="AV315" s="853">
        <f t="shared" si="85"/>
        <v>9.0852699132838133</v>
      </c>
      <c r="AW315" s="624">
        <f t="shared" si="80"/>
        <v>38.943452867690212</v>
      </c>
      <c r="AX315" s="719">
        <f t="shared" si="81"/>
        <v>12.757887917343231</v>
      </c>
      <c r="AY315" s="900">
        <v>1.02</v>
      </c>
      <c r="AZ315" s="839">
        <v>75.429999999999993</v>
      </c>
      <c r="BA315" s="839">
        <v>-0.13999999999999999</v>
      </c>
      <c r="BB315" s="839">
        <v>10.52</v>
      </c>
      <c r="BC315" s="839">
        <v>12.22</v>
      </c>
      <c r="BE315" s="597">
        <v>2010</v>
      </c>
      <c r="BF315" s="865">
        <f t="shared" si="82"/>
        <v>0</v>
      </c>
      <c r="BG315" s="849">
        <v>19.8</v>
      </c>
    </row>
    <row r="316" spans="1:59" ht="11.25" customHeight="1" x14ac:dyDescent="0.2">
      <c r="A316" s="838" t="s">
        <v>4114</v>
      </c>
      <c r="B316" s="842" t="s">
        <v>4115</v>
      </c>
      <c r="C316" s="898" t="s">
        <v>112</v>
      </c>
      <c r="D316" s="898" t="s">
        <v>4278</v>
      </c>
      <c r="E316" s="705">
        <v>13</v>
      </c>
      <c r="F316" s="1153">
        <v>270</v>
      </c>
      <c r="G316" s="1094" t="s">
        <v>106</v>
      </c>
      <c r="H316" s="1094" t="s">
        <v>106</v>
      </c>
      <c r="I316" s="841">
        <v>125.8</v>
      </c>
      <c r="J316" s="624">
        <f t="shared" si="69"/>
        <v>0.12718600953895071</v>
      </c>
      <c r="K316" s="844">
        <v>0.08</v>
      </c>
      <c r="L316" s="854">
        <v>2</v>
      </c>
      <c r="M316" s="615">
        <f t="shared" si="70"/>
        <v>0.16</v>
      </c>
      <c r="N316" s="837" t="s">
        <v>229</v>
      </c>
      <c r="O316" s="706">
        <v>7.0000000000000007E-2</v>
      </c>
      <c r="P316" s="904">
        <v>43837</v>
      </c>
      <c r="Q316" s="904">
        <v>43852</v>
      </c>
      <c r="R316" s="615">
        <f t="shared" si="71"/>
        <v>14.285714285714276</v>
      </c>
      <c r="S316" s="673">
        <f>IF(INDEX(Historical!$D$7:$D$1257,MATCH(B316,Historical!$B$7:$B$1281,0))=0,"n/a",(INDEX(Historical!$C$7:$C$1259,MATCH(B316,Historical!$B$7:$B$1281,0))/INDEX(Historical!$D$7:$D$1257,MATCH(B316,Historical!$B$7:$B$1281,0))-1)*100)</f>
        <v>14.285714285714279</v>
      </c>
      <c r="T316" s="673">
        <f>IF(INDEX(Historical!$F$7:$F$1250,MATCH(B316,Historical!$B$7:$B$1281,0))=0,"n/a",((INDEX(Historical!$C$7:$C$1259,MATCH(B316,Historical!$B$7:$B$1281,0))/INDEX(Historical!$F$7:$F$1250,MATCH(B316,Historical!$B$7:$B$1281,0)))^(1/3)-1)*100)</f>
        <v>18.032710616954549</v>
      </c>
      <c r="U316" s="673">
        <f>IF(INDEX(Historical!$H$7:$H$1250,MATCH(B316,Historical!$B$7:$B$1281,0))=0,"n/a",((INDEX(Historical!$C$7:$C$1259,MATCH(B316,Historical!$B$7:$B$1281,0))/INDEX(Historical!$H$7:$H$1250,MATCH(B316,Historical!$B$7:$B$1281,0)))^(1/5)-1)*100)</f>
        <v>17.446855099500901</v>
      </c>
      <c r="V316" s="673">
        <f>IF(INDEX(Historical!$O$7:$O$1250,MATCH(B316,Historical!$B$7:$B$1281,0))=0,"n/a",((INDEX(Historical!$C$7:$C$1259,MATCH(B316,Historical!$B$7:$B$1281,0))/INDEX(Historical!$O$7:$O$1250,MATCH(B316,Historical!$B$7:$B$1281,0)))^(1/10)-1)*100)</f>
        <v>18.914100396313049</v>
      </c>
      <c r="W316" s="674">
        <f t="shared" si="72"/>
        <v>0.92242584812026485</v>
      </c>
      <c r="X316" s="675">
        <f t="shared" si="73"/>
        <v>0.98016039884836514</v>
      </c>
      <c r="Y316" s="647"/>
      <c r="Z316" s="624">
        <f t="shared" si="74"/>
        <v>8.3769633507853403</v>
      </c>
      <c r="AA316" s="853">
        <f t="shared" si="75"/>
        <v>65.863874345549746</v>
      </c>
      <c r="AB316" s="854">
        <v>10</v>
      </c>
      <c r="AC316" s="833">
        <v>1.91</v>
      </c>
      <c r="AD316" s="833">
        <v>8.77</v>
      </c>
      <c r="AE316" s="833">
        <v>9.32</v>
      </c>
      <c r="AF316" s="833">
        <v>8.17</v>
      </c>
      <c r="AG316" s="833">
        <v>13.5</v>
      </c>
      <c r="AH316" s="833">
        <v>-4.2</v>
      </c>
      <c r="AI316" s="833">
        <v>24.6</v>
      </c>
      <c r="AJ316" s="833">
        <v>17.8</v>
      </c>
      <c r="AK316" s="833">
        <v>7.3800000000000008</v>
      </c>
      <c r="AL316" s="845">
        <v>15830</v>
      </c>
      <c r="AM316" s="839">
        <v>7.9</v>
      </c>
      <c r="AN316" s="833">
        <v>0.33</v>
      </c>
      <c r="AO316" s="711">
        <f t="shared" si="76"/>
        <v>-48.289833236509892</v>
      </c>
      <c r="AP316" s="712">
        <f t="shared" si="77"/>
        <v>17.57404110903985</v>
      </c>
      <c r="AQ316" s="855">
        <f t="shared" si="78"/>
        <v>389.0389002492048</v>
      </c>
      <c r="AR316" s="624">
        <f>INDEX(Historical!$C$7:$C$1259,MATCH(B316,Historical!$B$7:$B$1281,0))*IF(AH316="n/a",1.03,IF(AH316&lt;0,1.01,IF(AH316&gt;10,1.1,(1+AH316/100))))</f>
        <v>0.16159999999999999</v>
      </c>
      <c r="AS316" s="853">
        <f t="shared" si="79"/>
        <v>0.17776</v>
      </c>
      <c r="AT316" s="853">
        <f t="shared" si="85"/>
        <v>0.19087868800000002</v>
      </c>
      <c r="AU316" s="853">
        <f t="shared" si="85"/>
        <v>0.20496553517440003</v>
      </c>
      <c r="AV316" s="853">
        <f t="shared" si="85"/>
        <v>0.22009199167027077</v>
      </c>
      <c r="AW316" s="624">
        <f t="shared" si="80"/>
        <v>0.95529621484467087</v>
      </c>
      <c r="AX316" s="719">
        <f t="shared" si="81"/>
        <v>0.75937695933598637</v>
      </c>
      <c r="AY316" s="900">
        <v>1.27</v>
      </c>
      <c r="AZ316" s="839">
        <v>87.429999999999993</v>
      </c>
      <c r="BA316" s="839">
        <v>-10.979999999999999</v>
      </c>
      <c r="BB316" s="839">
        <v>-1.05</v>
      </c>
      <c r="BC316" s="839">
        <v>7.57</v>
      </c>
      <c r="BE316" s="597">
        <v>2008</v>
      </c>
      <c r="BF316" s="865">
        <f t="shared" si="82"/>
        <v>1</v>
      </c>
      <c r="BG316" s="849">
        <v>7.6</v>
      </c>
    </row>
    <row r="317" spans="1:59" ht="11.25" customHeight="1" x14ac:dyDescent="0.2">
      <c r="A317" s="848" t="s">
        <v>4632</v>
      </c>
      <c r="B317" s="842" t="s">
        <v>4625</v>
      </c>
      <c r="C317" s="898" t="s">
        <v>178</v>
      </c>
      <c r="D317" s="898" t="s">
        <v>4270</v>
      </c>
      <c r="E317" s="705">
        <v>5</v>
      </c>
      <c r="F317" s="1153">
        <v>729</v>
      </c>
      <c r="G317" s="1114" t="s">
        <v>106</v>
      </c>
      <c r="H317" s="1114" t="s">
        <v>106</v>
      </c>
      <c r="I317" s="841">
        <v>22.42</v>
      </c>
      <c r="J317" s="624">
        <f t="shared" si="69"/>
        <v>7.9768064228367521</v>
      </c>
      <c r="K317" s="844">
        <v>0.4471</v>
      </c>
      <c r="L317" s="854">
        <v>4</v>
      </c>
      <c r="M317" s="615">
        <f t="shared" si="70"/>
        <v>1.7884</v>
      </c>
      <c r="N317" s="837" t="s">
        <v>107</v>
      </c>
      <c r="O317" s="706">
        <v>0.44169999999999998</v>
      </c>
      <c r="P317" s="606">
        <v>44230</v>
      </c>
      <c r="Q317" s="606">
        <v>44239</v>
      </c>
      <c r="R317" s="615">
        <f t="shared" si="71"/>
        <v>1.2225492415666779</v>
      </c>
      <c r="S317" s="673">
        <f>IF(INDEX(Historical!$D$7:$D$1257,MATCH(B317,Historical!$B$7:$B$1281,0))=0,"n/a",(INDEX(Historical!$C$7:$C$1259,MATCH(B317,Historical!$B$7:$B$1281,0))/INDEX(Historical!$D$7:$D$1257,MATCH(B317,Historical!$B$7:$B$1281,0))-1)*100)</f>
        <v>11.091188524590168</v>
      </c>
      <c r="T317" s="673">
        <f>IF(INDEX(Historical!$F$7:$F$1250,MATCH(B317,Historical!$B$7:$B$1281,0))=0,"n/a",((INDEX(Historical!$C$7:$C$1259,MATCH(B317,Historical!$B$7:$B$1281,0))/INDEX(Historical!$F$7:$F$1250,MATCH(B317,Historical!$B$7:$B$1281,0)))^(1/3)-1)*100)</f>
        <v>43.998431097134237</v>
      </c>
      <c r="U317" s="673" t="str">
        <f>IF(INDEX(Historical!$H$7:$H$1250,MATCH(B317,Historical!$B$7:$B$1281,0))=0,"n/a",((INDEX(Historical!$C$7:$C$1259,MATCH(B317,Historical!$B$7:$B$1281,0))/INDEX(Historical!$H$7:$H$1250,MATCH(B317,Historical!$B$7:$B$1281,0)))^(1/5)-1)*100)</f>
        <v>n/a</v>
      </c>
      <c r="V317" s="673" t="str">
        <f>IF(INDEX(Historical!$O$7:$O$1250,MATCH(B317,Historical!$B$7:$B$1281,0))=0,"n/a",((INDEX(Historical!$C$7:$C$1259,MATCH(B317,Historical!$B$7:$B$1281,0))/INDEX(Historical!$O$7:$O$1250,MATCH(B317,Historical!$B$7:$B$1281,0)))^(1/10)-1)*100)</f>
        <v>n/a</v>
      </c>
      <c r="W317" s="674" t="str">
        <f t="shared" si="72"/>
        <v>n/a</v>
      </c>
      <c r="X317" s="675" t="str">
        <f t="shared" si="73"/>
        <v>n/a</v>
      </c>
      <c r="Y317" s="646"/>
      <c r="Z317" s="624">
        <f t="shared" si="74"/>
        <v>134.46616541353382</v>
      </c>
      <c r="AA317" s="853">
        <f t="shared" si="75"/>
        <v>16.857142857142858</v>
      </c>
      <c r="AB317" s="854">
        <v>12</v>
      </c>
      <c r="AC317" s="833">
        <v>1.33</v>
      </c>
      <c r="AD317" s="833">
        <v>1.44</v>
      </c>
      <c r="AE317" s="833">
        <v>5.43</v>
      </c>
      <c r="AF317" s="833">
        <v>3.05</v>
      </c>
      <c r="AG317" s="833">
        <v>18.8</v>
      </c>
      <c r="AH317" s="833">
        <v>8.9</v>
      </c>
      <c r="AI317" s="833">
        <v>5.65</v>
      </c>
      <c r="AJ317" s="833">
        <v>-17.899999999999999</v>
      </c>
      <c r="AK317" s="833">
        <v>11.1</v>
      </c>
      <c r="AL317" s="845">
        <v>5930</v>
      </c>
      <c r="AM317" s="839">
        <v>0.89999999999999991</v>
      </c>
      <c r="AN317" s="833">
        <v>15.28</v>
      </c>
      <c r="AO317" s="711" t="str">
        <f t="shared" si="76"/>
        <v>n/a</v>
      </c>
      <c r="AP317" s="712" t="str">
        <f t="shared" si="77"/>
        <v>n/a</v>
      </c>
      <c r="AQ317" s="855">
        <f t="shared" si="78"/>
        <v>51.164789719013768</v>
      </c>
      <c r="AR317" s="624">
        <f>INDEX(Historical!$C$7:$C$1259,MATCH(B317,Historical!$B$7:$B$1281,0))*IF(AH317="n/a",1.03,IF(AH317&lt;0,1.01,IF(AH317&gt;10,1.1,(1+AH317/100))))</f>
        <v>1.8891971999999999</v>
      </c>
      <c r="AS317" s="853">
        <f t="shared" si="79"/>
        <v>1.9959368417999999</v>
      </c>
      <c r="AT317" s="853">
        <f t="shared" si="85"/>
        <v>2.1955305259800002</v>
      </c>
      <c r="AU317" s="853">
        <f t="shared" si="85"/>
        <v>2.4150835785780003</v>
      </c>
      <c r="AV317" s="853">
        <f t="shared" si="85"/>
        <v>2.6565919364358006</v>
      </c>
      <c r="AW317" s="624">
        <f t="shared" si="80"/>
        <v>11.152340082793801</v>
      </c>
      <c r="AX317" s="719">
        <f t="shared" si="81"/>
        <v>49.742819280971453</v>
      </c>
      <c r="AY317" s="900">
        <v>2.2799999999999998</v>
      </c>
      <c r="AZ317" s="839">
        <v>171.1</v>
      </c>
      <c r="BA317" s="839">
        <v>-5.24</v>
      </c>
      <c r="BB317" s="839">
        <v>3.47</v>
      </c>
      <c r="BC317" s="839">
        <v>18.25</v>
      </c>
      <c r="BE317" s="597">
        <v>2017</v>
      </c>
      <c r="BF317" s="865">
        <f t="shared" si="82"/>
        <v>0</v>
      </c>
      <c r="BG317" s="849">
        <v>0.70000000000000007</v>
      </c>
    </row>
    <row r="318" spans="1:59" ht="11.25" customHeight="1" x14ac:dyDescent="0.2">
      <c r="A318" s="831" t="s">
        <v>4129</v>
      </c>
      <c r="B318" s="842" t="s">
        <v>3827</v>
      </c>
      <c r="C318" s="898" t="s">
        <v>108</v>
      </c>
      <c r="D318" s="898" t="s">
        <v>4265</v>
      </c>
      <c r="E318" s="705">
        <v>7</v>
      </c>
      <c r="F318" s="1153">
        <v>634</v>
      </c>
      <c r="G318" s="1095" t="s">
        <v>106</v>
      </c>
      <c r="H318" s="1095" t="s">
        <v>106</v>
      </c>
      <c r="I318" s="846">
        <v>31.4</v>
      </c>
      <c r="J318" s="624">
        <f t="shared" si="69"/>
        <v>2.1019108280254781</v>
      </c>
      <c r="K318" s="851">
        <v>0.16500000000000001</v>
      </c>
      <c r="L318" s="597">
        <v>4</v>
      </c>
      <c r="M318" s="615">
        <f t="shared" si="70"/>
        <v>0.66</v>
      </c>
      <c r="N318" s="597" t="s">
        <v>4130</v>
      </c>
      <c r="O318" s="707">
        <v>0.16</v>
      </c>
      <c r="P318" s="606">
        <v>44043</v>
      </c>
      <c r="Q318" s="606">
        <v>44060</v>
      </c>
      <c r="R318" s="615">
        <f t="shared" si="71"/>
        <v>3.1250000000000027</v>
      </c>
      <c r="S318" s="673">
        <f>IF(INDEX(Historical!$D$7:$D$1257,MATCH(B318,Historical!$B$7:$B$1281,0))=0,"n/a",(INDEX(Historical!$C$7:$C$1259,MATCH(B318,Historical!$B$7:$B$1281,0))/INDEX(Historical!$D$7:$D$1257,MATCH(B318,Historical!$B$7:$B$1281,0))-1)*100)</f>
        <v>8.3333333333333481</v>
      </c>
      <c r="T318" s="673">
        <f>IF(INDEX(Historical!$F$7:$F$1250,MATCH(B318,Historical!$B$7:$B$1281,0))=0,"n/a",((INDEX(Historical!$C$7:$C$1259,MATCH(B318,Historical!$B$7:$B$1281,0))/INDEX(Historical!$F$7:$F$1250,MATCH(B318,Historical!$B$7:$B$1281,0)))^(1/3)-1)*100)</f>
        <v>15.670165086447474</v>
      </c>
      <c r="U318" s="673">
        <f>IF(INDEX(Historical!$H$7:$H$1250,MATCH(B318,Historical!$B$7:$B$1281,0))=0,"n/a",((INDEX(Historical!$C$7:$C$1259,MATCH(B318,Historical!$B$7:$B$1281,0))/INDEX(Historical!$H$7:$H$1250,MATCH(B318,Historical!$B$7:$B$1281,0)))^(1/5)-1)*100)</f>
        <v>16.723531932969316</v>
      </c>
      <c r="V318" s="673">
        <f>IF(INDEX(Historical!$O$7:$O$1250,MATCH(B318,Historical!$B$7:$B$1281,0))=0,"n/a",((INDEX(Historical!$C$7:$C$1259,MATCH(B318,Historical!$B$7:$B$1281,0))/INDEX(Historical!$O$7:$O$1250,MATCH(B318,Historical!$B$7:$B$1281,0)))^(1/10)-1)*100)</f>
        <v>10.476577475618431</v>
      </c>
      <c r="W318" s="674">
        <f t="shared" si="72"/>
        <v>1.5962781711765204</v>
      </c>
      <c r="X318" s="675">
        <f t="shared" si="73"/>
        <v>3.1553833835791161</v>
      </c>
      <c r="Y318" s="842"/>
      <c r="Z318" s="624">
        <f t="shared" si="74"/>
        <v>24.264705882352942</v>
      </c>
      <c r="AA318" s="853">
        <f t="shared" si="75"/>
        <v>11.544117647058822</v>
      </c>
      <c r="AB318" s="1153">
        <v>12</v>
      </c>
      <c r="AC318" s="846">
        <v>2.72</v>
      </c>
      <c r="AD318" s="846" t="s">
        <v>136</v>
      </c>
      <c r="AE318" s="846">
        <v>2.6</v>
      </c>
      <c r="AF318" s="846">
        <v>0.97</v>
      </c>
      <c r="AG318" s="846">
        <v>9.1999999999999993</v>
      </c>
      <c r="AH318" s="846">
        <v>-14.499999999999998</v>
      </c>
      <c r="AI318" s="846" t="s">
        <v>136</v>
      </c>
      <c r="AJ318" s="846">
        <v>5.3</v>
      </c>
      <c r="AK318" s="846" t="s">
        <v>136</v>
      </c>
      <c r="AL318" s="846">
        <v>53.01</v>
      </c>
      <c r="AM318" s="846">
        <v>8.7999999999999989</v>
      </c>
      <c r="AN318" s="846">
        <v>0</v>
      </c>
      <c r="AO318" s="711">
        <f t="shared" si="76"/>
        <v>7.2813251139359707</v>
      </c>
      <c r="AP318" s="712">
        <f t="shared" si="77"/>
        <v>18.825442760994793</v>
      </c>
      <c r="AQ318" s="855">
        <f t="shared" si="78"/>
        <v>-29.453579923422659</v>
      </c>
      <c r="AR318" s="624">
        <f>INDEX(Historical!$C$7:$C$1259,MATCH(B318,Historical!$B$7:$B$1281,0))*IF(AH318="n/a",1.03,IF(AH318&lt;0,1.01,IF(AH318&gt;10,1.1,(1+AH318/100))))</f>
        <v>0.65650000000000008</v>
      </c>
      <c r="AS318" s="853">
        <f t="shared" si="79"/>
        <v>0.6761950000000001</v>
      </c>
      <c r="AT318" s="853">
        <f t="shared" si="85"/>
        <v>0.69648085000000015</v>
      </c>
      <c r="AU318" s="853">
        <f t="shared" si="85"/>
        <v>0.71737527550000013</v>
      </c>
      <c r="AV318" s="853">
        <f t="shared" si="85"/>
        <v>0.7388965337650002</v>
      </c>
      <c r="AW318" s="624">
        <f t="shared" si="80"/>
        <v>3.485447659265001</v>
      </c>
      <c r="AX318" s="719">
        <f t="shared" si="81"/>
        <v>11.100151781098729</v>
      </c>
      <c r="AY318" s="701">
        <v>0.62</v>
      </c>
      <c r="AZ318" s="849">
        <v>57.02</v>
      </c>
      <c r="BA318" s="849">
        <v>-1.83</v>
      </c>
      <c r="BB318" s="849">
        <v>8.83</v>
      </c>
      <c r="BC318" s="849">
        <v>11.66</v>
      </c>
      <c r="BE318" s="597">
        <v>2014</v>
      </c>
      <c r="BF318" s="865">
        <f t="shared" si="82"/>
        <v>0</v>
      </c>
      <c r="BG318" s="849">
        <v>0.89999999999999991</v>
      </c>
    </row>
    <row r="319" spans="1:59" s="744" customFormat="1" ht="11.25" customHeight="1" x14ac:dyDescent="0.2">
      <c r="A319" s="619" t="s">
        <v>1274</v>
      </c>
      <c r="B319" s="751" t="s">
        <v>1275</v>
      </c>
      <c r="C319" s="898" t="s">
        <v>108</v>
      </c>
      <c r="D319" s="898" t="s">
        <v>4272</v>
      </c>
      <c r="E319" s="727">
        <v>10</v>
      </c>
      <c r="F319" s="1153">
        <v>405</v>
      </c>
      <c r="G319" s="1152" t="s">
        <v>106</v>
      </c>
      <c r="H319" s="1152" t="s">
        <v>106</v>
      </c>
      <c r="I319" s="728">
        <v>28.24</v>
      </c>
      <c r="J319" s="729">
        <f t="shared" si="69"/>
        <v>2.8328611898017</v>
      </c>
      <c r="K319" s="730">
        <v>0.2</v>
      </c>
      <c r="L319" s="731">
        <v>4</v>
      </c>
      <c r="M319" s="732">
        <f t="shared" si="70"/>
        <v>0.8</v>
      </c>
      <c r="N319" s="733" t="s">
        <v>702</v>
      </c>
      <c r="O319" s="734">
        <v>0.19</v>
      </c>
      <c r="P319" s="1097">
        <v>43866</v>
      </c>
      <c r="Q319" s="1097">
        <v>43880</v>
      </c>
      <c r="R319" s="732">
        <f t="shared" si="71"/>
        <v>5.2631578947368469</v>
      </c>
      <c r="S319" s="673">
        <f>IF(INDEX(Historical!$D$7:$D$1257,MATCH(B319,Historical!$B$7:$B$1281,0))=0,"n/a",(INDEX(Historical!$C$7:$C$1259,MATCH(B319,Historical!$B$7:$B$1281,0))/INDEX(Historical!$D$7:$D$1257,MATCH(B319,Historical!$B$7:$B$1281,0))-1)*100)</f>
        <v>8.1081081081081141</v>
      </c>
      <c r="T319" s="673">
        <f>IF(INDEX(Historical!$F$7:$F$1250,MATCH(B319,Historical!$B$7:$B$1281,0))=0,"n/a",((INDEX(Historical!$C$7:$C$1259,MATCH(B319,Historical!$B$7:$B$1281,0))/INDEX(Historical!$F$7:$F$1250,MATCH(B319,Historical!$B$7:$B$1281,0)))^(1/3)-1)*100)</f>
        <v>16.191208898541198</v>
      </c>
      <c r="U319" s="673">
        <f>IF(INDEX(Historical!$H$7:$H$1250,MATCH(B319,Historical!$B$7:$B$1281,0))=0,"n/a",((INDEX(Historical!$C$7:$C$1259,MATCH(B319,Historical!$B$7:$B$1281,0))/INDEX(Historical!$H$7:$H$1250,MATCH(B319,Historical!$B$7:$B$1281,0)))^(1/5)-1)*100)</f>
        <v>13.220301298707016</v>
      </c>
      <c r="V319" s="673" t="str">
        <f>IF(INDEX(Historical!$O$7:$O$1250,MATCH(B319,Historical!$B$7:$B$1281,0))=0,"n/a",((INDEX(Historical!$C$7:$C$1259,MATCH(B319,Historical!$B$7:$B$1281,0))/INDEX(Historical!$O$7:$O$1250,MATCH(B319,Historical!$B$7:$B$1281,0)))^(1/10)-1)*100)</f>
        <v>n/a</v>
      </c>
      <c r="W319" s="674" t="str">
        <f t="shared" si="72"/>
        <v>n/a</v>
      </c>
      <c r="X319" s="675">
        <f t="shared" si="73"/>
        <v>22.033835497845025</v>
      </c>
      <c r="Y319" s="752" t="s">
        <v>4240</v>
      </c>
      <c r="Z319" s="729">
        <f t="shared" si="74"/>
        <v>62.015503875968989</v>
      </c>
      <c r="AA319" s="736">
        <f t="shared" si="75"/>
        <v>21.891472868217054</v>
      </c>
      <c r="AB319" s="731">
        <v>12</v>
      </c>
      <c r="AC319" s="737">
        <v>1.29</v>
      </c>
      <c r="AD319" s="737">
        <v>3.18</v>
      </c>
      <c r="AE319" s="737">
        <v>4.63</v>
      </c>
      <c r="AF319" s="737">
        <v>1.25</v>
      </c>
      <c r="AG319" s="737">
        <v>5.8000000000000007</v>
      </c>
      <c r="AH319" s="737">
        <v>-29.5</v>
      </c>
      <c r="AI319" s="737">
        <v>-11.63</v>
      </c>
      <c r="AJ319" s="737">
        <v>0.6</v>
      </c>
      <c r="AK319" s="737">
        <v>7.0000000000000009</v>
      </c>
      <c r="AL319" s="738">
        <v>992.71</v>
      </c>
      <c r="AM319" s="739">
        <v>1</v>
      </c>
      <c r="AN319" s="737">
        <v>0.03</v>
      </c>
      <c r="AO319" s="740">
        <f t="shared" si="76"/>
        <v>-5.8383103797083393</v>
      </c>
      <c r="AP319" s="741">
        <f t="shared" si="77"/>
        <v>16.053162488508715</v>
      </c>
      <c r="AQ319" s="742">
        <f t="shared" si="78"/>
        <v>10.28113787602889</v>
      </c>
      <c r="AR319" s="624">
        <f>INDEX(Historical!$C$7:$C$1259,MATCH(B319,Historical!$B$7:$B$1281,0))*IF(AH319="n/a",1.03,IF(AH319&lt;0,1.01,IF(AH319&gt;10,1.1,(1+AH319/100))))</f>
        <v>0.80800000000000005</v>
      </c>
      <c r="AS319" s="736">
        <f t="shared" si="79"/>
        <v>0.81608000000000003</v>
      </c>
      <c r="AT319" s="736">
        <f t="shared" si="85"/>
        <v>0.87320560000000003</v>
      </c>
      <c r="AU319" s="736">
        <f t="shared" si="85"/>
        <v>0.93432999200000011</v>
      </c>
      <c r="AV319" s="736">
        <f t="shared" si="85"/>
        <v>0.99973309144000022</v>
      </c>
      <c r="AW319" s="729">
        <f t="shared" si="80"/>
        <v>4.4313486834400004</v>
      </c>
      <c r="AX319" s="743">
        <f t="shared" si="81"/>
        <v>15.691744629745044</v>
      </c>
      <c r="AY319" s="901">
        <v>0.8</v>
      </c>
      <c r="AZ319" s="739">
        <v>92.759999999999991</v>
      </c>
      <c r="BA319" s="739">
        <v>-8.49</v>
      </c>
      <c r="BB319" s="739">
        <v>6.9500000000000011</v>
      </c>
      <c r="BC319" s="739">
        <v>25.86</v>
      </c>
      <c r="BD319" s="875"/>
      <c r="BE319" s="597">
        <v>2011</v>
      </c>
      <c r="BF319" s="865">
        <f t="shared" si="82"/>
        <v>0</v>
      </c>
      <c r="BG319" s="793">
        <v>0.70000000000000007</v>
      </c>
    </row>
    <row r="320" spans="1:59" ht="11.25" customHeight="1" x14ac:dyDescent="0.2">
      <c r="A320" s="838" t="s">
        <v>613</v>
      </c>
      <c r="B320" s="842" t="s">
        <v>614</v>
      </c>
      <c r="C320" s="898" t="s">
        <v>112</v>
      </c>
      <c r="D320" s="898" t="s">
        <v>211</v>
      </c>
      <c r="E320" s="705">
        <v>14</v>
      </c>
      <c r="F320" s="1153">
        <v>263</v>
      </c>
      <c r="G320" s="1149" t="s">
        <v>106</v>
      </c>
      <c r="H320" s="1149" t="s">
        <v>106</v>
      </c>
      <c r="I320" s="841">
        <v>47.71</v>
      </c>
      <c r="J320" s="624">
        <f t="shared" si="69"/>
        <v>1.8025571159086144</v>
      </c>
      <c r="K320" s="844">
        <v>0.215</v>
      </c>
      <c r="L320" s="854">
        <v>4</v>
      </c>
      <c r="M320" s="615">
        <f t="shared" si="70"/>
        <v>0.86</v>
      </c>
      <c r="N320" s="837" t="s">
        <v>151</v>
      </c>
      <c r="O320" s="706">
        <v>0.21249999999999999</v>
      </c>
      <c r="P320" s="606">
        <v>44181</v>
      </c>
      <c r="Q320" s="606">
        <v>44196</v>
      </c>
      <c r="R320" s="615">
        <f t="shared" si="71"/>
        <v>1.176470588235295</v>
      </c>
      <c r="S320" s="673">
        <f>IF(INDEX(Historical!$D$7:$D$1257,MATCH(B320,Historical!$B$7:$B$1281,0))=0,"n/a",(INDEX(Historical!$C$7:$C$1259,MATCH(B320,Historical!$B$7:$B$1281,0))/INDEX(Historical!$D$7:$D$1257,MATCH(B320,Historical!$B$7:$B$1281,0))-1)*100)</f>
        <v>1.1869436201780381</v>
      </c>
      <c r="T320" s="673">
        <f>IF(INDEX(Historical!$F$7:$F$1250,MATCH(B320,Historical!$B$7:$B$1281,0))=0,"n/a",((INDEX(Historical!$C$7:$C$1259,MATCH(B320,Historical!$B$7:$B$1281,0))/INDEX(Historical!$F$7:$F$1250,MATCH(B320,Historical!$B$7:$B$1281,0)))^(1/3)-1)*100)</f>
        <v>1.2013160782039289</v>
      </c>
      <c r="U320" s="673">
        <f>IF(INDEX(Historical!$H$7:$H$1250,MATCH(B320,Historical!$B$7:$B$1281,0))=0,"n/a",((INDEX(Historical!$C$7:$C$1259,MATCH(B320,Historical!$B$7:$B$1281,0))/INDEX(Historical!$H$7:$H$1250,MATCH(B320,Historical!$B$7:$B$1281,0)))^(1/5)-1)*100)</f>
        <v>1.2161629270762475</v>
      </c>
      <c r="V320" s="673">
        <f>IF(INDEX(Historical!$O$7:$O$1250,MATCH(B320,Historical!$B$7:$B$1281,0))=0,"n/a",((INDEX(Historical!$C$7:$C$1259,MATCH(B320,Historical!$B$7:$B$1281,0))/INDEX(Historical!$O$7:$O$1250,MATCH(B320,Historical!$B$7:$B$1281,0)))^(1/10)-1)*100)</f>
        <v>1.2555386535435975</v>
      </c>
      <c r="W320" s="674">
        <f t="shared" si="72"/>
        <v>0.96863837974544464</v>
      </c>
      <c r="X320" s="675" t="str">
        <f t="shared" si="73"/>
        <v>n/a</v>
      </c>
      <c r="Y320" s="646"/>
      <c r="Z320" s="624">
        <f t="shared" si="74"/>
        <v>344</v>
      </c>
      <c r="AA320" s="853">
        <f t="shared" si="75"/>
        <v>190.84</v>
      </c>
      <c r="AB320" s="854">
        <v>9</v>
      </c>
      <c r="AC320" s="833">
        <v>0.25</v>
      </c>
      <c r="AD320" s="833">
        <v>15.23</v>
      </c>
      <c r="AE320" s="833">
        <v>1.34</v>
      </c>
      <c r="AF320" s="833">
        <v>3.06</v>
      </c>
      <c r="AG320" s="833">
        <v>1.7999999999999998</v>
      </c>
      <c r="AH320" s="833">
        <v>-142.70000000000002</v>
      </c>
      <c r="AI320" s="833">
        <v>1.97</v>
      </c>
      <c r="AJ320" s="833">
        <v>-19.8</v>
      </c>
      <c r="AK320" s="833">
        <v>12.5</v>
      </c>
      <c r="AL320" s="845">
        <v>3530</v>
      </c>
      <c r="AM320" s="839">
        <v>0.6</v>
      </c>
      <c r="AN320" s="833">
        <v>1.18</v>
      </c>
      <c r="AO320" s="711">
        <f t="shared" si="76"/>
        <v>-187.82127995701515</v>
      </c>
      <c r="AP320" s="712">
        <f t="shared" si="77"/>
        <v>3.018720042984862</v>
      </c>
      <c r="AQ320" s="855">
        <f t="shared" si="78"/>
        <v>409.45304003411343</v>
      </c>
      <c r="AR320" s="624">
        <f>INDEX(Historical!$C$7:$C$1259,MATCH(B320,Historical!$B$7:$B$1281,0))*IF(AH320="n/a",1.03,IF(AH320&lt;0,1.01,IF(AH320&gt;10,1.1,(1+AH320/100))))</f>
        <v>0.86102500000000004</v>
      </c>
      <c r="AS320" s="853">
        <f t="shared" si="79"/>
        <v>0.87798719250000012</v>
      </c>
      <c r="AT320" s="853">
        <f t="shared" si="85"/>
        <v>0.96578591175000017</v>
      </c>
      <c r="AU320" s="853">
        <f t="shared" si="85"/>
        <v>1.0623645029250002</v>
      </c>
      <c r="AV320" s="853">
        <f t="shared" si="85"/>
        <v>1.1686009532175003</v>
      </c>
      <c r="AW320" s="624">
        <f t="shared" si="80"/>
        <v>4.935763560392501</v>
      </c>
      <c r="AX320" s="719">
        <f t="shared" si="81"/>
        <v>10.34534387003249</v>
      </c>
      <c r="AY320" s="900">
        <v>1.57</v>
      </c>
      <c r="AZ320" s="839">
        <v>191.27</v>
      </c>
      <c r="BA320" s="839">
        <v>-9.7100000000000009</v>
      </c>
      <c r="BB320" s="839">
        <v>2.52</v>
      </c>
      <c r="BC320" s="839">
        <v>33.090000000000003</v>
      </c>
      <c r="BE320" s="597">
        <v>2008</v>
      </c>
      <c r="BF320" s="865">
        <f t="shared" si="82"/>
        <v>1</v>
      </c>
      <c r="BG320" s="849">
        <v>0.5</v>
      </c>
    </row>
    <row r="321" spans="1:59" ht="11.25" customHeight="1" x14ac:dyDescent="0.2">
      <c r="A321" s="831" t="s">
        <v>615</v>
      </c>
      <c r="B321" s="842" t="s">
        <v>616</v>
      </c>
      <c r="C321" s="898" t="s">
        <v>108</v>
      </c>
      <c r="D321" s="898" t="s">
        <v>4265</v>
      </c>
      <c r="E321" s="705">
        <v>14</v>
      </c>
      <c r="F321" s="1153">
        <v>267</v>
      </c>
      <c r="G321" s="1118" t="s">
        <v>106</v>
      </c>
      <c r="H321" s="1118" t="s">
        <v>106</v>
      </c>
      <c r="I321" s="833">
        <v>283.76</v>
      </c>
      <c r="J321" s="624">
        <f t="shared" si="69"/>
        <v>0.69072455596278548</v>
      </c>
      <c r="K321" s="851">
        <v>0.49</v>
      </c>
      <c r="L321" s="854">
        <v>4</v>
      </c>
      <c r="M321" s="615">
        <f t="shared" si="70"/>
        <v>1.96</v>
      </c>
      <c r="N321" s="837" t="s">
        <v>617</v>
      </c>
      <c r="O321" s="707">
        <v>0.47</v>
      </c>
      <c r="P321" s="606">
        <v>44295</v>
      </c>
      <c r="Q321" s="606">
        <v>44307</v>
      </c>
      <c r="R321" s="615">
        <f t="shared" si="71"/>
        <v>4.2553191489361746</v>
      </c>
      <c r="S321" s="673">
        <f>IF(INDEX(Historical!$D$7:$D$1257,MATCH(B321,Historical!$B$7:$B$1281,0))=0,"n/a",(INDEX(Historical!$C$7:$C$1259,MATCH(B321,Historical!$B$7:$B$1281,0))/INDEX(Historical!$D$7:$D$1257,MATCH(B321,Historical!$B$7:$B$1281,0))-1)*100)</f>
        <v>11.038961038961027</v>
      </c>
      <c r="T321" s="673">
        <f>IF(INDEX(Historical!$F$7:$F$1250,MATCH(B321,Historical!$B$7:$B$1281,0))=0,"n/a",((INDEX(Historical!$C$7:$C$1259,MATCH(B321,Historical!$B$7:$B$1281,0))/INDEX(Historical!$F$7:$F$1250,MATCH(B321,Historical!$B$7:$B$1281,0)))^(1/3)-1)*100)</f>
        <v>9.5681307794817538</v>
      </c>
      <c r="U321" s="673">
        <f>IF(INDEX(Historical!$H$7:$H$1250,MATCH(B321,Historical!$B$7:$B$1281,0))=0,"n/a",((INDEX(Historical!$C$7:$C$1259,MATCH(B321,Historical!$B$7:$B$1281,0))/INDEX(Historical!$H$7:$H$1250,MATCH(B321,Historical!$B$7:$B$1281,0)))^(1/5)-1)*100)</f>
        <v>8.4471771197698544</v>
      </c>
      <c r="V321" s="673">
        <f>IF(INDEX(Historical!$O$7:$O$1250,MATCH(B321,Historical!$B$7:$B$1281,0))=0,"n/a",((INDEX(Historical!$C$7:$C$1259,MATCH(B321,Historical!$B$7:$B$1281,0))/INDEX(Historical!$O$7:$O$1250,MATCH(B321,Historical!$B$7:$B$1281,0)))^(1/10)-1)*100)</f>
        <v>6.3949043095816061</v>
      </c>
      <c r="W321" s="674">
        <f t="shared" si="72"/>
        <v>1.3209231461232795</v>
      </c>
      <c r="X321" s="675">
        <f t="shared" si="73"/>
        <v>0.40417115405597392</v>
      </c>
      <c r="Y321" s="636"/>
      <c r="Z321" s="624">
        <f t="shared" si="74"/>
        <v>8.4264832330180557</v>
      </c>
      <c r="AA321" s="853">
        <f t="shared" si="75"/>
        <v>12.199484092863283</v>
      </c>
      <c r="AB321" s="854">
        <v>12</v>
      </c>
      <c r="AC321" s="833">
        <v>23.26</v>
      </c>
      <c r="AD321" s="833" t="s">
        <v>136</v>
      </c>
      <c r="AE321" s="833">
        <v>5.53</v>
      </c>
      <c r="AF321" s="833">
        <v>2.0499999999999998</v>
      </c>
      <c r="AG321" s="833">
        <v>18.7</v>
      </c>
      <c r="AH321" s="833">
        <v>30.4</v>
      </c>
      <c r="AI321" s="833" t="s">
        <v>136</v>
      </c>
      <c r="AJ321" s="833">
        <v>20.9</v>
      </c>
      <c r="AK321" s="833" t="s">
        <v>136</v>
      </c>
      <c r="AL321" s="845">
        <v>588.23</v>
      </c>
      <c r="AM321" s="839">
        <v>3.5000000000000004</v>
      </c>
      <c r="AN321" s="833">
        <v>0</v>
      </c>
      <c r="AO321" s="711">
        <f t="shared" si="76"/>
        <v>-3.0615824171306443</v>
      </c>
      <c r="AP321" s="712">
        <f t="shared" si="77"/>
        <v>9.137901675732639</v>
      </c>
      <c r="AQ321" s="855">
        <f t="shared" si="78"/>
        <v>5.4281058676052929</v>
      </c>
      <c r="AR321" s="624">
        <f>INDEX(Historical!$C$7:$C$1259,MATCH(B321,Historical!$B$7:$B$1281,0))*IF(AH321="n/a",1.03,IF(AH321&lt;0,1.01,IF(AH321&gt;10,1.1,(1+AH321/100))))</f>
        <v>1.881</v>
      </c>
      <c r="AS321" s="853">
        <f t="shared" si="79"/>
        <v>1.93743</v>
      </c>
      <c r="AT321" s="853">
        <f t="shared" si="85"/>
        <v>1.9955529000000001</v>
      </c>
      <c r="AU321" s="853">
        <f t="shared" si="85"/>
        <v>2.055419487</v>
      </c>
      <c r="AV321" s="853">
        <f t="shared" si="85"/>
        <v>2.1170820716100001</v>
      </c>
      <c r="AW321" s="624">
        <f t="shared" si="80"/>
        <v>9.9864844586100006</v>
      </c>
      <c r="AX321" s="719">
        <f t="shared" si="81"/>
        <v>3.5193418588278833</v>
      </c>
      <c r="AY321" s="900">
        <v>0.93</v>
      </c>
      <c r="AZ321" s="839">
        <v>126.74000000000001</v>
      </c>
      <c r="BA321" s="839">
        <v>-4.45</v>
      </c>
      <c r="BB321" s="839">
        <v>11.35</v>
      </c>
      <c r="BC321" s="839">
        <v>34.449999999999996</v>
      </c>
      <c r="BE321" s="597">
        <v>2008</v>
      </c>
      <c r="BF321" s="865">
        <f t="shared" si="82"/>
        <v>1</v>
      </c>
      <c r="BG321" s="849">
        <v>1.9</v>
      </c>
    </row>
    <row r="322" spans="1:59" ht="11.25" customHeight="1" x14ac:dyDescent="0.2">
      <c r="A322" s="838" t="s">
        <v>1262</v>
      </c>
      <c r="B322" s="842" t="s">
        <v>1263</v>
      </c>
      <c r="C322" s="898" t="s">
        <v>108</v>
      </c>
      <c r="D322" s="898" t="s">
        <v>118</v>
      </c>
      <c r="E322" s="705">
        <v>11</v>
      </c>
      <c r="F322" s="1153">
        <v>362</v>
      </c>
      <c r="G322" s="1118" t="s">
        <v>37</v>
      </c>
      <c r="H322" s="1118" t="s">
        <v>37</v>
      </c>
      <c r="I322" s="841">
        <v>66.790000000000006</v>
      </c>
      <c r="J322" s="624">
        <f t="shared" si="69"/>
        <v>2.0961221739781402</v>
      </c>
      <c r="K322" s="844">
        <v>0.35</v>
      </c>
      <c r="L322" s="854">
        <v>4</v>
      </c>
      <c r="M322" s="615">
        <f t="shared" si="70"/>
        <v>1.4</v>
      </c>
      <c r="N322" s="837" t="s">
        <v>163</v>
      </c>
      <c r="O322" s="706">
        <v>0.32500000000000001</v>
      </c>
      <c r="P322" s="606">
        <v>44253</v>
      </c>
      <c r="Q322" s="606">
        <v>44288</v>
      </c>
      <c r="R322" s="615">
        <f t="shared" si="71"/>
        <v>7.6923076923076819</v>
      </c>
      <c r="S322" s="673">
        <f>IF(INDEX(Historical!$D$7:$D$1257,MATCH(B322,Historical!$B$7:$B$1281,0))=0,"n/a",(INDEX(Historical!$C$7:$C$1259,MATCH(B322,Historical!$B$7:$B$1281,0))/INDEX(Historical!$D$7:$D$1257,MATCH(B322,Historical!$B$7:$B$1281,0))-1)*100)</f>
        <v>6.25</v>
      </c>
      <c r="T322" s="673">
        <f>IF(INDEX(Historical!$F$7:$F$1250,MATCH(B322,Historical!$B$7:$B$1281,0))=0,"n/a",((INDEX(Historical!$C$7:$C$1259,MATCH(B322,Historical!$B$7:$B$1281,0))/INDEX(Historical!$F$7:$F$1250,MATCH(B322,Historical!$B$7:$B$1281,0)))^(1/3)-1)*100)</f>
        <v>11.491250299547762</v>
      </c>
      <c r="U322" s="673">
        <f>IF(INDEX(Historical!$H$7:$H$1250,MATCH(B322,Historical!$B$7:$B$1281,0))=0,"n/a",((INDEX(Historical!$C$7:$C$1259,MATCH(B322,Historical!$B$7:$B$1281,0))/INDEX(Historical!$H$7:$H$1250,MATCH(B322,Historical!$B$7:$B$1281,0)))^(1/5)-1)*100)</f>
        <v>11.196158593857874</v>
      </c>
      <c r="V322" s="673">
        <f>IF(INDEX(Historical!$O$7:$O$1250,MATCH(B322,Historical!$B$7:$B$1281,0))=0,"n/a",((INDEX(Historical!$C$7:$C$1259,MATCH(B322,Historical!$B$7:$B$1281,0))/INDEX(Historical!$O$7:$O$1250,MATCH(B322,Historical!$B$7:$B$1281,0)))^(1/10)-1)*100)</f>
        <v>20.350533255598723</v>
      </c>
      <c r="W322" s="674">
        <f t="shared" si="72"/>
        <v>0.5501653668351737</v>
      </c>
      <c r="X322" s="675">
        <f t="shared" si="73"/>
        <v>1.0086629363835922</v>
      </c>
      <c r="Y322" s="646"/>
      <c r="Z322" s="624">
        <f t="shared" si="74"/>
        <v>29.53586497890295</v>
      </c>
      <c r="AA322" s="853">
        <f t="shared" si="75"/>
        <v>14.09071729957806</v>
      </c>
      <c r="AB322" s="854">
        <v>12</v>
      </c>
      <c r="AC322" s="833">
        <v>4.74</v>
      </c>
      <c r="AD322" s="833">
        <v>3.23</v>
      </c>
      <c r="AE322" s="833">
        <v>1.21</v>
      </c>
      <c r="AF322" s="833">
        <v>1.33</v>
      </c>
      <c r="AG322" s="833">
        <v>10.199999999999999</v>
      </c>
      <c r="AH322" s="833">
        <v>-16.2</v>
      </c>
      <c r="AI322" s="833">
        <v>16.919999999999998</v>
      </c>
      <c r="AJ322" s="833">
        <v>11.1</v>
      </c>
      <c r="AK322" s="833">
        <v>4.42</v>
      </c>
      <c r="AL322" s="845">
        <v>24730</v>
      </c>
      <c r="AM322" s="839">
        <v>0.2</v>
      </c>
      <c r="AN322" s="833">
        <v>0.24</v>
      </c>
      <c r="AO322" s="711">
        <f t="shared" si="76"/>
        <v>-0.79843653174204654</v>
      </c>
      <c r="AP322" s="712">
        <f t="shared" si="77"/>
        <v>13.292280767836013</v>
      </c>
      <c r="AQ322" s="855">
        <f t="shared" si="78"/>
        <v>-8.7356610756088244</v>
      </c>
      <c r="AR322" s="624">
        <f>INDEX(Historical!$C$7:$C$1259,MATCH(B322,Historical!$B$7:$B$1281,0))*IF(AH322="n/a",1.03,IF(AH322&lt;0,1.01,IF(AH322&gt;10,1.1,(1+AH322/100))))</f>
        <v>1.28775</v>
      </c>
      <c r="AS322" s="853">
        <f t="shared" si="79"/>
        <v>1.416525</v>
      </c>
      <c r="AT322" s="853">
        <f t="shared" si="85"/>
        <v>1.4791354050000001</v>
      </c>
      <c r="AU322" s="853">
        <f t="shared" si="85"/>
        <v>1.5445131899010001</v>
      </c>
      <c r="AV322" s="853">
        <f t="shared" si="85"/>
        <v>1.6127806728946243</v>
      </c>
      <c r="AW322" s="624">
        <f t="shared" si="80"/>
        <v>7.3407042677956245</v>
      </c>
      <c r="AX322" s="719">
        <f t="shared" si="81"/>
        <v>10.990723563101698</v>
      </c>
      <c r="AY322" s="900">
        <v>1.07</v>
      </c>
      <c r="AZ322" s="839">
        <v>120.68</v>
      </c>
      <c r="BA322" s="839">
        <v>-4.04</v>
      </c>
      <c r="BB322" s="839">
        <v>22.62</v>
      </c>
      <c r="BC322" s="839">
        <v>48.17</v>
      </c>
      <c r="BE322" s="597">
        <v>2011</v>
      </c>
      <c r="BF322" s="865">
        <f t="shared" si="82"/>
        <v>0</v>
      </c>
      <c r="BG322" s="849">
        <v>2.4</v>
      </c>
    </row>
    <row r="323" spans="1:59" ht="11.25" customHeight="1" x14ac:dyDescent="0.2">
      <c r="A323" s="838" t="s">
        <v>1304</v>
      </c>
      <c r="B323" s="842" t="s">
        <v>1305</v>
      </c>
      <c r="C323" s="898" t="s">
        <v>112</v>
      </c>
      <c r="D323" s="898" t="s">
        <v>4278</v>
      </c>
      <c r="E323" s="705">
        <v>9</v>
      </c>
      <c r="F323" s="1153">
        <v>500</v>
      </c>
      <c r="G323" s="1124" t="s">
        <v>106</v>
      </c>
      <c r="H323" s="1124" t="s">
        <v>106</v>
      </c>
      <c r="I323" s="841">
        <v>205.85</v>
      </c>
      <c r="J323" s="624">
        <f t="shared" si="69"/>
        <v>2.215205246538742</v>
      </c>
      <c r="K323" s="844">
        <v>1.1399999999999999</v>
      </c>
      <c r="L323" s="854">
        <v>4</v>
      </c>
      <c r="M323" s="615">
        <f t="shared" si="70"/>
        <v>4.5599999999999996</v>
      </c>
      <c r="N323" s="837" t="s">
        <v>248</v>
      </c>
      <c r="O323" s="706">
        <v>1.03</v>
      </c>
      <c r="P323" s="606">
        <v>44160</v>
      </c>
      <c r="Q323" s="606">
        <v>44176</v>
      </c>
      <c r="R323" s="615">
        <f t="shared" si="71"/>
        <v>10.679611650485425</v>
      </c>
      <c r="S323" s="673">
        <f>IF(INDEX(Historical!$D$7:$D$1257,MATCH(B323,Historical!$B$7:$B$1281,0))=0,"n/a",(INDEX(Historical!$C$7:$C$1259,MATCH(B323,Historical!$B$7:$B$1281,0))/INDEX(Historical!$D$7:$D$1257,MATCH(B323,Historical!$B$7:$B$1281,0))-1)*100)</f>
        <v>17.174515235457079</v>
      </c>
      <c r="T323" s="673">
        <f>IF(INDEX(Historical!$F$7:$F$1250,MATCH(B323,Historical!$B$7:$B$1281,0))=0,"n/a",((INDEX(Historical!$C$7:$C$1259,MATCH(B323,Historical!$B$7:$B$1281,0))/INDEX(Historical!$F$7:$F$1250,MATCH(B323,Historical!$B$7:$B$1281,0)))^(1/3)-1)*100)</f>
        <v>18.844733797131873</v>
      </c>
      <c r="U323" s="673">
        <f>IF(INDEX(Historical!$H$7:$H$1250,MATCH(B323,Historical!$B$7:$B$1281,0))=0,"n/a",((INDEX(Historical!$C$7:$C$1259,MATCH(B323,Historical!$B$7:$B$1281,0))/INDEX(Historical!$H$7:$H$1250,MATCH(B323,Historical!$B$7:$B$1281,0)))^(1/5)-1)*100)</f>
        <v>19.999182995411079</v>
      </c>
      <c r="V323" s="673" t="str">
        <f>IF(INDEX(Historical!$O$7:$O$1250,MATCH(B323,Historical!$B$7:$B$1281,0))=0,"n/a",((INDEX(Historical!$C$7:$C$1259,MATCH(B323,Historical!$B$7:$B$1281,0))/INDEX(Historical!$O$7:$O$1250,MATCH(B323,Historical!$B$7:$B$1281,0)))^(1/10)-1)*100)</f>
        <v>n/a</v>
      </c>
      <c r="W323" s="674" t="str">
        <f t="shared" si="72"/>
        <v>n/a</v>
      </c>
      <c r="X323" s="675">
        <f t="shared" si="73"/>
        <v>1.2986482464552649</v>
      </c>
      <c r="Y323" s="637"/>
      <c r="Z323" s="624">
        <f t="shared" si="74"/>
        <v>26.635514018691588</v>
      </c>
      <c r="AA323" s="853">
        <f t="shared" si="75"/>
        <v>12.02394859813084</v>
      </c>
      <c r="AB323" s="854">
        <v>12</v>
      </c>
      <c r="AC323" s="833">
        <v>17.12</v>
      </c>
      <c r="AD323" s="833">
        <v>31.62</v>
      </c>
      <c r="AE323" s="833">
        <v>0.87</v>
      </c>
      <c r="AF323" s="833">
        <v>4.3899999999999997</v>
      </c>
      <c r="AG323" s="833">
        <v>39.200000000000003</v>
      </c>
      <c r="AH323" s="833">
        <v>29.299999999999997</v>
      </c>
      <c r="AI323" s="833">
        <v>19.05</v>
      </c>
      <c r="AJ323" s="833">
        <v>15.4</v>
      </c>
      <c r="AK323" s="833">
        <v>0.38</v>
      </c>
      <c r="AL323" s="845">
        <v>8170</v>
      </c>
      <c r="AM323" s="839">
        <v>2</v>
      </c>
      <c r="AN323" s="833">
        <v>0</v>
      </c>
      <c r="AO323" s="711">
        <f t="shared" si="76"/>
        <v>10.19043964381898</v>
      </c>
      <c r="AP323" s="712">
        <f t="shared" si="77"/>
        <v>22.21438824194982</v>
      </c>
      <c r="AQ323" s="855">
        <f t="shared" si="78"/>
        <v>53.166770904272667</v>
      </c>
      <c r="AR323" s="624">
        <f>INDEX(Historical!$C$7:$C$1259,MATCH(B323,Historical!$B$7:$B$1281,0))*IF(AH323="n/a",1.03,IF(AH323&lt;0,1.01,IF(AH323&gt;10,1.1,(1+AH323/100))))</f>
        <v>4.6530000000000005</v>
      </c>
      <c r="AS323" s="853">
        <f t="shared" si="79"/>
        <v>5.1183000000000005</v>
      </c>
      <c r="AT323" s="853">
        <f t="shared" si="85"/>
        <v>5.1377495400000006</v>
      </c>
      <c r="AU323" s="853">
        <f t="shared" si="85"/>
        <v>5.157272988252001</v>
      </c>
      <c r="AV323" s="853">
        <f t="shared" si="85"/>
        <v>5.1768706256073589</v>
      </c>
      <c r="AW323" s="624">
        <f t="shared" si="80"/>
        <v>25.243193153859359</v>
      </c>
      <c r="AX323" s="719">
        <f t="shared" si="81"/>
        <v>12.262906560048267</v>
      </c>
      <c r="AY323" s="900">
        <v>0.99</v>
      </c>
      <c r="AZ323" s="839">
        <v>50.870000000000005</v>
      </c>
      <c r="BA323" s="839">
        <v>-1.96</v>
      </c>
      <c r="BB323" s="839">
        <v>14.21</v>
      </c>
      <c r="BC323" s="839">
        <v>23.62</v>
      </c>
      <c r="BE323" s="597">
        <v>2013</v>
      </c>
      <c r="BF323" s="865">
        <f t="shared" si="82"/>
        <v>0</v>
      </c>
      <c r="BG323" s="849">
        <v>8.6</v>
      </c>
    </row>
    <row r="324" spans="1:59" ht="11.25" customHeight="1" x14ac:dyDescent="0.2">
      <c r="A324" s="847" t="s">
        <v>1270</v>
      </c>
      <c r="B324" s="842" t="s">
        <v>1271</v>
      </c>
      <c r="C324" s="898" t="s">
        <v>108</v>
      </c>
      <c r="D324" s="898" t="s">
        <v>4272</v>
      </c>
      <c r="E324" s="705">
        <v>9</v>
      </c>
      <c r="F324" s="1153">
        <v>536</v>
      </c>
      <c r="G324" s="1116" t="s">
        <v>106</v>
      </c>
      <c r="H324" s="1116" t="s">
        <v>106</v>
      </c>
      <c r="I324" s="841">
        <v>95.5</v>
      </c>
      <c r="J324" s="624">
        <f t="shared" si="69"/>
        <v>2.6261780104712042</v>
      </c>
      <c r="K324" s="844">
        <v>0.627</v>
      </c>
      <c r="L324" s="854">
        <v>4</v>
      </c>
      <c r="M324" s="615">
        <f t="shared" si="70"/>
        <v>2.508</v>
      </c>
      <c r="N324" s="837" t="s">
        <v>127</v>
      </c>
      <c r="O324" s="706">
        <v>0.56999999999999995</v>
      </c>
      <c r="P324" s="606">
        <v>44279</v>
      </c>
      <c r="Q324" s="606">
        <v>44296</v>
      </c>
      <c r="R324" s="615">
        <f t="shared" si="71"/>
        <v>10.000000000000011</v>
      </c>
      <c r="S324" s="673">
        <f>IF(INDEX(Historical!$D$7:$D$1257,MATCH(B324,Historical!$B$7:$B$1281,0))=0,"n/a",(INDEX(Historical!$C$7:$C$1259,MATCH(B324,Historical!$B$7:$B$1281,0))/INDEX(Historical!$D$7:$D$1257,MATCH(B324,Historical!$B$7:$B$1281,0))-1)*100)</f>
        <v>9.6847179184496479</v>
      </c>
      <c r="T324" s="673">
        <f>IF(INDEX(Historical!$F$7:$F$1250,MATCH(B324,Historical!$B$7:$B$1281,0))=0,"n/a",((INDEX(Historical!$C$7:$C$1259,MATCH(B324,Historical!$B$7:$B$1281,0))/INDEX(Historical!$F$7:$F$1250,MATCH(B324,Historical!$B$7:$B$1281,0)))^(1/3)-1)*100)</f>
        <v>9.8718785584940285</v>
      </c>
      <c r="U324" s="673">
        <f>IF(INDEX(Historical!$H$7:$H$1250,MATCH(B324,Historical!$B$7:$B$1281,0))=0,"n/a",((INDEX(Historical!$C$7:$C$1259,MATCH(B324,Historical!$B$7:$B$1281,0))/INDEX(Historical!$H$7:$H$1250,MATCH(B324,Historical!$B$7:$B$1281,0)))^(1/5)-1)*100)</f>
        <v>8.6639058882178368</v>
      </c>
      <c r="V324" s="673">
        <f>IF(INDEX(Historical!$O$7:$O$1250,MATCH(B324,Historical!$B$7:$B$1281,0))=0,"n/a",((INDEX(Historical!$C$7:$C$1259,MATCH(B324,Historical!$B$7:$B$1281,0))/INDEX(Historical!$O$7:$O$1250,MATCH(B324,Historical!$B$7:$B$1281,0)))^(1/10)-1)*100)</f>
        <v>5.6524034417506419</v>
      </c>
      <c r="W324" s="674">
        <f t="shared" si="72"/>
        <v>1.5327826432598879</v>
      </c>
      <c r="X324" s="675" t="str">
        <f t="shared" si="73"/>
        <v>n/a</v>
      </c>
      <c r="Y324" s="637"/>
      <c r="Z324" s="624" t="str">
        <f t="shared" si="74"/>
        <v>n/a</v>
      </c>
      <c r="AA324" s="853" t="str">
        <f t="shared" si="75"/>
        <v>n/a</v>
      </c>
      <c r="AB324" s="854">
        <v>12</v>
      </c>
      <c r="AC324" s="833" t="s">
        <v>136</v>
      </c>
      <c r="AD324" s="833" t="s">
        <v>136</v>
      </c>
      <c r="AE324" s="833" t="s">
        <v>136</v>
      </c>
      <c r="AF324" s="833" t="s">
        <v>136</v>
      </c>
      <c r="AG324" s="833" t="s">
        <v>136</v>
      </c>
      <c r="AH324" s="833" t="s">
        <v>136</v>
      </c>
      <c r="AI324" s="833" t="s">
        <v>136</v>
      </c>
      <c r="AJ324" s="833" t="s">
        <v>136</v>
      </c>
      <c r="AK324" s="833" t="s">
        <v>136</v>
      </c>
      <c r="AL324" s="845" t="s">
        <v>136</v>
      </c>
      <c r="AM324" s="839" t="s">
        <v>136</v>
      </c>
      <c r="AN324" s="833" t="s">
        <v>136</v>
      </c>
      <c r="AO324" s="711" t="str">
        <f t="shared" si="76"/>
        <v>n/a</v>
      </c>
      <c r="AP324" s="712">
        <f t="shared" si="77"/>
        <v>11.290083898689041</v>
      </c>
      <c r="AQ324" s="855" t="str">
        <f t="shared" si="78"/>
        <v>n/a</v>
      </c>
      <c r="AR324" s="624">
        <f>INDEX(Historical!$C$7:$C$1259,MATCH(B324,Historical!$B$7:$B$1281,0))*IF(AH324="n/a",1.03,IF(AH324&lt;0,1.01,IF(AH324&gt;10,1.1,(1+AH324/100))))</f>
        <v>2.2968999999999999</v>
      </c>
      <c r="AS324" s="853">
        <f t="shared" si="79"/>
        <v>2.3658070000000002</v>
      </c>
      <c r="AT324" s="853">
        <f t="shared" si="85"/>
        <v>2.4367812100000004</v>
      </c>
      <c r="AU324" s="853">
        <f t="shared" si="85"/>
        <v>2.5098846463000006</v>
      </c>
      <c r="AV324" s="853">
        <f t="shared" si="85"/>
        <v>2.5851811856890006</v>
      </c>
      <c r="AW324" s="624">
        <f t="shared" si="80"/>
        <v>12.194554041989003</v>
      </c>
      <c r="AX324" s="719">
        <f t="shared" si="81"/>
        <v>12.769166536114138</v>
      </c>
      <c r="AY324" s="900" t="s">
        <v>136</v>
      </c>
      <c r="AZ324" s="839" t="s">
        <v>136</v>
      </c>
      <c r="BA324" s="839" t="s">
        <v>136</v>
      </c>
      <c r="BB324" s="839" t="s">
        <v>136</v>
      </c>
      <c r="BC324" s="839" t="s">
        <v>136</v>
      </c>
      <c r="BD324" s="874" t="s">
        <v>4199</v>
      </c>
      <c r="BE324" s="597">
        <v>2013</v>
      </c>
      <c r="BF324" s="865">
        <f t="shared" si="82"/>
        <v>0</v>
      </c>
      <c r="BG324" s="849" t="s">
        <v>136</v>
      </c>
    </row>
    <row r="325" spans="1:59" ht="11.25" customHeight="1" x14ac:dyDescent="0.2">
      <c r="A325" s="848" t="s">
        <v>4370</v>
      </c>
      <c r="B325" s="842" t="s">
        <v>4369</v>
      </c>
      <c r="C325" s="898" t="s">
        <v>108</v>
      </c>
      <c r="D325" s="898" t="s">
        <v>4268</v>
      </c>
      <c r="E325" s="705">
        <v>6</v>
      </c>
      <c r="F325" s="1153">
        <v>683</v>
      </c>
      <c r="G325" s="1095" t="s">
        <v>106</v>
      </c>
      <c r="H325" s="1095" t="s">
        <v>106</v>
      </c>
      <c r="I325" s="841">
        <v>66.510000000000005</v>
      </c>
      <c r="J325" s="624">
        <f t="shared" si="69"/>
        <v>1.9846639603067207</v>
      </c>
      <c r="K325" s="844">
        <v>0.33</v>
      </c>
      <c r="L325" s="854">
        <v>4</v>
      </c>
      <c r="M325" s="615">
        <f t="shared" si="70"/>
        <v>1.32</v>
      </c>
      <c r="N325" s="837" t="s">
        <v>148</v>
      </c>
      <c r="O325" s="706">
        <v>0.31</v>
      </c>
      <c r="P325" s="606">
        <v>44075</v>
      </c>
      <c r="Q325" s="606">
        <v>44089</v>
      </c>
      <c r="R325" s="615">
        <f t="shared" si="71"/>
        <v>6.4516129032258114</v>
      </c>
      <c r="S325" s="673">
        <f>IF(INDEX(Historical!$D$7:$D$1257,MATCH(B325,Historical!$B$7:$B$1281,0))=0,"n/a",(INDEX(Historical!$C$7:$C$1259,MATCH(B325,Historical!$B$7:$B$1281,0))/INDEX(Historical!$D$7:$D$1257,MATCH(B325,Historical!$B$7:$B$1281,0))-1)*100)</f>
        <v>6.6666666666666652</v>
      </c>
      <c r="T325" s="673">
        <f>IF(INDEX(Historical!$F$7:$F$1250,MATCH(B325,Historical!$B$7:$B$1281,0))=0,"n/a",((INDEX(Historical!$C$7:$C$1259,MATCH(B325,Historical!$B$7:$B$1281,0))/INDEX(Historical!$F$7:$F$1250,MATCH(B325,Historical!$B$7:$B$1281,0)))^(1/3)-1)*100)</f>
        <v>16.960709528514649</v>
      </c>
      <c r="U325" s="673">
        <f>IF(INDEX(Historical!$H$7:$H$1250,MATCH(B325,Historical!$B$7:$B$1281,0))=0,"n/a",((INDEX(Historical!$C$7:$C$1259,MATCH(B325,Historical!$B$7:$B$1281,0))/INDEX(Historical!$H$7:$H$1250,MATCH(B325,Historical!$B$7:$B$1281,0)))^(1/5)-1)*100)</f>
        <v>53.540779854951005</v>
      </c>
      <c r="V325" s="673" t="str">
        <f>IF(INDEX(Historical!$O$7:$O$1250,MATCH(B325,Historical!$B$7:$B$1281,0))=0,"n/a",((INDEX(Historical!$C$7:$C$1259,MATCH(B325,Historical!$B$7:$B$1281,0))/INDEX(Historical!$O$7:$O$1250,MATCH(B325,Historical!$B$7:$B$1281,0)))^(1/10)-1)*100)</f>
        <v>n/a</v>
      </c>
      <c r="W325" s="674" t="str">
        <f t="shared" si="72"/>
        <v>n/a</v>
      </c>
      <c r="X325" s="675">
        <f t="shared" si="73"/>
        <v>2.9911050198296651</v>
      </c>
      <c r="Y325" s="843"/>
      <c r="Z325" s="624">
        <f t="shared" si="74"/>
        <v>33</v>
      </c>
      <c r="AA325" s="853">
        <f t="shared" si="75"/>
        <v>16.627500000000001</v>
      </c>
      <c r="AB325" s="854">
        <v>3</v>
      </c>
      <c r="AC325" s="833">
        <v>4</v>
      </c>
      <c r="AD325" s="833">
        <v>1.93</v>
      </c>
      <c r="AE325" s="833">
        <v>3.42</v>
      </c>
      <c r="AF325" s="833">
        <v>3.31</v>
      </c>
      <c r="AG325" s="833">
        <v>22.7</v>
      </c>
      <c r="AH325" s="833">
        <v>14.799999999999999</v>
      </c>
      <c r="AI325" s="833">
        <v>-7.5</v>
      </c>
      <c r="AJ325" s="833">
        <v>17.899999999999999</v>
      </c>
      <c r="AK325" s="833">
        <v>8.6999999999999993</v>
      </c>
      <c r="AL325" s="845">
        <v>4540</v>
      </c>
      <c r="AM325" s="839">
        <v>0.13999999999999999</v>
      </c>
      <c r="AN325" s="833">
        <v>0</v>
      </c>
      <c r="AO325" s="711">
        <f t="shared" si="76"/>
        <v>38.897943815257719</v>
      </c>
      <c r="AP325" s="712">
        <f t="shared" si="77"/>
        <v>55.525443815257724</v>
      </c>
      <c r="AQ325" s="855">
        <f t="shared" si="78"/>
        <v>56.399808184025616</v>
      </c>
      <c r="AR325" s="624">
        <f>INDEX(Historical!$C$7:$C$1259,MATCH(B325,Historical!$B$7:$B$1281,0))*IF(AH325="n/a",1.03,IF(AH325&lt;0,1.01,IF(AH325&gt;10,1.1,(1+AH325/100))))</f>
        <v>1.4080000000000001</v>
      </c>
      <c r="AS325" s="853">
        <f t="shared" si="79"/>
        <v>1.4220800000000002</v>
      </c>
      <c r="AT325" s="853">
        <f t="shared" si="85"/>
        <v>1.5458009600000002</v>
      </c>
      <c r="AU325" s="853">
        <f t="shared" si="85"/>
        <v>1.6802856435200002</v>
      </c>
      <c r="AV325" s="853">
        <f t="shared" si="85"/>
        <v>1.8264704945062402</v>
      </c>
      <c r="AW325" s="624">
        <f t="shared" si="80"/>
        <v>7.8826370980262412</v>
      </c>
      <c r="AX325" s="719">
        <f t="shared" si="81"/>
        <v>11.851807394416239</v>
      </c>
      <c r="AY325" s="900">
        <v>0.71</v>
      </c>
      <c r="AZ325" s="839">
        <v>40.200000000000003</v>
      </c>
      <c r="BA325" s="839">
        <v>-9.2100000000000009</v>
      </c>
      <c r="BB325" s="839">
        <v>-0.69</v>
      </c>
      <c r="BC325" s="839">
        <v>6</v>
      </c>
      <c r="BE325" s="597">
        <v>2015</v>
      </c>
      <c r="BF325" s="865">
        <f t="shared" si="82"/>
        <v>0</v>
      </c>
      <c r="BG325" s="849">
        <v>14.899999999999999</v>
      </c>
    </row>
    <row r="326" spans="1:59" s="744" customFormat="1" ht="11.25" customHeight="1" x14ac:dyDescent="0.2">
      <c r="A326" s="619" t="s">
        <v>1292</v>
      </c>
      <c r="B326" s="751" t="s">
        <v>1293</v>
      </c>
      <c r="C326" s="898" t="s">
        <v>108</v>
      </c>
      <c r="D326" s="898" t="s">
        <v>118</v>
      </c>
      <c r="E326" s="727">
        <v>12</v>
      </c>
      <c r="F326" s="1153">
        <v>307</v>
      </c>
      <c r="G326" s="1152" t="s">
        <v>115</v>
      </c>
      <c r="H326" s="1152" t="s">
        <v>115</v>
      </c>
      <c r="I326" s="728">
        <v>43.21</v>
      </c>
      <c r="J326" s="729">
        <f t="shared" si="69"/>
        <v>2.869706086554038</v>
      </c>
      <c r="K326" s="730">
        <v>0.31</v>
      </c>
      <c r="L326" s="731">
        <v>4</v>
      </c>
      <c r="M326" s="732">
        <f t="shared" si="70"/>
        <v>1.24</v>
      </c>
      <c r="N326" s="733" t="s">
        <v>318</v>
      </c>
      <c r="O326" s="734">
        <v>0.3</v>
      </c>
      <c r="P326" s="1122">
        <v>44271</v>
      </c>
      <c r="Q326" s="1122">
        <v>44286</v>
      </c>
      <c r="R326" s="732">
        <f t="shared" si="71"/>
        <v>3.3333333333333366</v>
      </c>
      <c r="S326" s="673">
        <f>IF(INDEX(Historical!$D$7:$D$1257,MATCH(B326,Historical!$B$7:$B$1281,0))=0,"n/a",(INDEX(Historical!$C$7:$C$1259,MATCH(B326,Historical!$B$7:$B$1281,0))/INDEX(Historical!$D$7:$D$1257,MATCH(B326,Historical!$B$7:$B$1281,0))-1)*100)</f>
        <v>4.3478260869565188</v>
      </c>
      <c r="T326" s="673">
        <f>IF(INDEX(Historical!$F$7:$F$1250,MATCH(B326,Historical!$B$7:$B$1281,0))=0,"n/a",((INDEX(Historical!$C$7:$C$1259,MATCH(B326,Historical!$B$7:$B$1281,0))/INDEX(Historical!$F$7:$F$1250,MATCH(B326,Historical!$B$7:$B$1281,0)))^(1/3)-1)*100)</f>
        <v>2.9428498400178693</v>
      </c>
      <c r="U326" s="673">
        <f>IF(INDEX(Historical!$H$7:$H$1250,MATCH(B326,Historical!$B$7:$B$1281,0))=0,"n/a",((INDEX(Historical!$C$7:$C$1259,MATCH(B326,Historical!$B$7:$B$1281,0))/INDEX(Historical!$H$7:$H$1250,MATCH(B326,Historical!$B$7:$B$1281,0)))^(1/5)-1)*100)</f>
        <v>3.7137289336648172</v>
      </c>
      <c r="V326" s="673">
        <f>IF(INDEX(Historical!$O$7:$O$1250,MATCH(B326,Historical!$B$7:$B$1281,0))=0,"n/a",((INDEX(Historical!$C$7:$C$1259,MATCH(B326,Historical!$B$7:$B$1281,0))/INDEX(Historical!$O$7:$O$1250,MATCH(B326,Historical!$B$7:$B$1281,0)))^(1/10)-1)*100)</f>
        <v>13.112687251123646</v>
      </c>
      <c r="W326" s="674">
        <f t="shared" si="72"/>
        <v>0.28321646528605965</v>
      </c>
      <c r="X326" s="675">
        <f t="shared" si="73"/>
        <v>0.52306041319222785</v>
      </c>
      <c r="Y326" s="748"/>
      <c r="Z326" s="729">
        <f t="shared" si="74"/>
        <v>40</v>
      </c>
      <c r="AA326" s="736">
        <f t="shared" si="75"/>
        <v>13.938709677419356</v>
      </c>
      <c r="AB326" s="731">
        <v>12</v>
      </c>
      <c r="AC326" s="737">
        <v>3.1</v>
      </c>
      <c r="AD326" s="737">
        <v>1.1000000000000001</v>
      </c>
      <c r="AE326" s="737">
        <v>1.34</v>
      </c>
      <c r="AF326" s="737">
        <v>1.02</v>
      </c>
      <c r="AG326" s="737">
        <v>8.1</v>
      </c>
      <c r="AH326" s="737">
        <v>-29.4</v>
      </c>
      <c r="AI326" s="737">
        <v>3.53</v>
      </c>
      <c r="AJ326" s="737">
        <v>7.1</v>
      </c>
      <c r="AK326" s="737">
        <v>12.7</v>
      </c>
      <c r="AL326" s="738">
        <v>1760</v>
      </c>
      <c r="AM326" s="739">
        <v>1.0999999999999999</v>
      </c>
      <c r="AN326" s="737">
        <v>0.24</v>
      </c>
      <c r="AO326" s="740">
        <f t="shared" si="76"/>
        <v>-7.3552746572004999</v>
      </c>
      <c r="AP326" s="741">
        <f t="shared" si="77"/>
        <v>6.5834350202188556</v>
      </c>
      <c r="AQ326" s="742">
        <f t="shared" si="78"/>
        <v>-20.508605997692374</v>
      </c>
      <c r="AR326" s="624">
        <f>INDEX(Historical!$C$7:$C$1259,MATCH(B326,Historical!$B$7:$B$1281,0))*IF(AH326="n/a",1.03,IF(AH326&lt;0,1.01,IF(AH326&gt;10,1.1,(1+AH326/100))))</f>
        <v>1.212</v>
      </c>
      <c r="AS326" s="736">
        <f t="shared" si="79"/>
        <v>1.2547835999999999</v>
      </c>
      <c r="AT326" s="736">
        <f t="shared" si="85"/>
        <v>1.3802619599999999</v>
      </c>
      <c r="AU326" s="736">
        <f t="shared" si="85"/>
        <v>1.5182881560000001</v>
      </c>
      <c r="AV326" s="736">
        <f t="shared" si="85"/>
        <v>1.6701169716000002</v>
      </c>
      <c r="AW326" s="729">
        <f t="shared" si="80"/>
        <v>7.0354506876000009</v>
      </c>
      <c r="AX326" s="743">
        <f t="shared" si="81"/>
        <v>16.281996499884286</v>
      </c>
      <c r="AY326" s="901">
        <v>0.66</v>
      </c>
      <c r="AZ326" s="739">
        <v>41.77</v>
      </c>
      <c r="BA326" s="739">
        <v>-3.42</v>
      </c>
      <c r="BB326" s="739">
        <v>5.24</v>
      </c>
      <c r="BC326" s="739">
        <v>11.379999999999999</v>
      </c>
      <c r="BD326" s="875"/>
      <c r="BE326" s="597">
        <v>2010</v>
      </c>
      <c r="BF326" s="865">
        <f t="shared" si="82"/>
        <v>0</v>
      </c>
      <c r="BG326" s="793">
        <v>1</v>
      </c>
    </row>
    <row r="327" spans="1:59" ht="11.25" customHeight="1" x14ac:dyDescent="0.2">
      <c r="A327" s="831" t="s">
        <v>1282</v>
      </c>
      <c r="B327" s="842" t="s">
        <v>1283</v>
      </c>
      <c r="C327" s="898" t="s">
        <v>112</v>
      </c>
      <c r="D327" s="898" t="s">
        <v>4256</v>
      </c>
      <c r="E327" s="705">
        <v>10</v>
      </c>
      <c r="F327" s="1153">
        <v>387</v>
      </c>
      <c r="G327" s="1149" t="s">
        <v>106</v>
      </c>
      <c r="H327" s="1149" t="s">
        <v>106</v>
      </c>
      <c r="I327" s="833">
        <v>39.56</v>
      </c>
      <c r="J327" s="624">
        <f t="shared" ref="J327:J390" si="86">(M327/I327)*100</f>
        <v>3.0839231547017185</v>
      </c>
      <c r="K327" s="844">
        <v>0.30499999999999999</v>
      </c>
      <c r="L327" s="854">
        <v>4</v>
      </c>
      <c r="M327" s="615">
        <f t="shared" ref="M327:M390" si="87">K327*L327</f>
        <v>1.22</v>
      </c>
      <c r="N327" s="837" t="s">
        <v>119</v>
      </c>
      <c r="O327" s="706">
        <v>0.29499999999999998</v>
      </c>
      <c r="P327" s="904">
        <v>43601</v>
      </c>
      <c r="Q327" s="904">
        <v>43619</v>
      </c>
      <c r="R327" s="615">
        <f t="shared" ref="R327:R390" si="88">(K327-O327)/O327*100</f>
        <v>3.3898305084745797</v>
      </c>
      <c r="S327" s="673">
        <f>IF(INDEX(Historical!$D$7:$D$1257,MATCH(B327,Historical!$B$7:$B$1281,0))=0,"n/a",(INDEX(Historical!$C$7:$C$1259,MATCH(B327,Historical!$B$7:$B$1281,0))/INDEX(Historical!$D$7:$D$1257,MATCH(B327,Historical!$B$7:$B$1281,0))-1)*100)</f>
        <v>0.82644628099173278</v>
      </c>
      <c r="T327" s="673">
        <f>IF(INDEX(Historical!$F$7:$F$1250,MATCH(B327,Historical!$B$7:$B$1281,0))=0,"n/a",((INDEX(Historical!$C$7:$C$1259,MATCH(B327,Historical!$B$7:$B$1281,0))/INDEX(Historical!$F$7:$F$1250,MATCH(B327,Historical!$B$7:$B$1281,0)))^(1/3)-1)*100)</f>
        <v>2.5873462938691638</v>
      </c>
      <c r="U327" s="673">
        <f>IF(INDEX(Historical!$H$7:$H$1250,MATCH(B327,Historical!$B$7:$B$1281,0))=0,"n/a",((INDEX(Historical!$C$7:$C$1259,MATCH(B327,Historical!$B$7:$B$1281,0))/INDEX(Historical!$H$7:$H$1250,MATCH(B327,Historical!$B$7:$B$1281,0)))^(1/5)-1)*100)</f>
        <v>3.1451253634166676</v>
      </c>
      <c r="V327" s="673">
        <f>IF(INDEX(Historical!$O$7:$O$1250,MATCH(B327,Historical!$B$7:$B$1281,0))=0,"n/a",((INDEX(Historical!$C$7:$C$1259,MATCH(B327,Historical!$B$7:$B$1281,0))/INDEX(Historical!$O$7:$O$1250,MATCH(B327,Historical!$B$7:$B$1281,0)))^(1/10)-1)*100)</f>
        <v>3.5585922100334511</v>
      </c>
      <c r="W327" s="674">
        <f t="shared" ref="W327:W390" si="89">IF(OR(U327&lt;=0,U327="n/a",V327&lt;=0,V327="n/a"),"n/a",U327/V327)</f>
        <v>0.8838116810768557</v>
      </c>
      <c r="X327" s="675" t="str">
        <f t="shared" ref="X327:X390" si="90">IF(OR(AJ327&lt;=0,AJ327="n/a",U327&lt;=0,U327="n/a"),"n/a",U327/AJ327)</f>
        <v>n/a</v>
      </c>
      <c r="Y327" s="646" t="s">
        <v>4577</v>
      </c>
      <c r="Z327" s="624">
        <f t="shared" ref="Z327:Z390" si="91">IF(OR(AC327&lt;0.01,AC327="n/a"),"n/a",M327/AC327*100)</f>
        <v>125.77319587628865</v>
      </c>
      <c r="AA327" s="853">
        <f t="shared" ref="AA327:AA390" si="92">IF(OR(AC327&lt;0.01,AC327="n/a"),"n/a",I327/AC327)</f>
        <v>40.78350515463918</v>
      </c>
      <c r="AB327" s="854">
        <v>12</v>
      </c>
      <c r="AC327" s="833">
        <v>0.97</v>
      </c>
      <c r="AD327" s="833">
        <v>4.42</v>
      </c>
      <c r="AE327" s="833">
        <v>0.84</v>
      </c>
      <c r="AF327" s="833">
        <v>2.8</v>
      </c>
      <c r="AG327" s="833">
        <v>7.3999999999999995</v>
      </c>
      <c r="AH327" s="833">
        <v>-61.6</v>
      </c>
      <c r="AI327" s="833">
        <v>24.959999999999997</v>
      </c>
      <c r="AJ327" s="833">
        <v>-15.9</v>
      </c>
      <c r="AK327" s="833">
        <v>9</v>
      </c>
      <c r="AL327" s="845">
        <v>1640</v>
      </c>
      <c r="AM327" s="839">
        <v>1.6</v>
      </c>
      <c r="AN327" s="833">
        <v>0.31</v>
      </c>
      <c r="AO327" s="711">
        <f t="shared" ref="AO327:AO390" si="93">IF(U327="n/a","n/a",IF(AA327&lt;0,"n/a",IF(AA327="n/a","n/a",J327+U327-AA327)))</f>
        <v>-34.554456636520797</v>
      </c>
      <c r="AP327" s="712">
        <f t="shared" ref="AP327:AP390" si="94">IF(U327="n/a","n/a",J327+U327)</f>
        <v>6.2290485181183861</v>
      </c>
      <c r="AQ327" s="855">
        <f t="shared" ref="AQ327:AQ390" si="95">IF(OR(AC327&lt;0.01,AF327="n/a"),"n/a",(I327/SQRT(22.5*AC327*(I327/AF327))-1)*100)</f>
        <v>125.28383522716871</v>
      </c>
      <c r="AR327" s="624">
        <f>INDEX(Historical!$C$7:$C$1259,MATCH(B327,Historical!$B$7:$B$1281,0))*IF(AH327="n/a",1.03,IF(AH327&lt;0,1.01,IF(AH327&gt;10,1.1,(1+AH327/100))))</f>
        <v>1.2322</v>
      </c>
      <c r="AS327" s="853">
        <f t="shared" ref="AS327:AS390" si="96">IF($AI327="n/a",1.03*AR327,IF($AI327&lt;0,1.01*AR327,IF($AI327&gt;10,1.1*AR327,(1+$AI327/100)*AR327)))</f>
        <v>1.3554200000000001</v>
      </c>
      <c r="AT327" s="853">
        <f t="shared" ref="AT327:AV346" si="97">IF($AK327="n/a",1.03*AS327,IF($AK327&lt;0,1.01*AS327,IF($AK327&gt;10,1.1*AS327,(1+$AK327/100)*AS327)))</f>
        <v>1.4774078000000002</v>
      </c>
      <c r="AU327" s="853">
        <f t="shared" si="97"/>
        <v>1.6103745020000002</v>
      </c>
      <c r="AV327" s="853">
        <f t="shared" si="97"/>
        <v>1.7553082071800004</v>
      </c>
      <c r="AW327" s="624">
        <f t="shared" ref="AW327:AW390" si="98">SUM(AR327:AV327)</f>
        <v>7.4307105091800008</v>
      </c>
      <c r="AX327" s="719">
        <f t="shared" ref="AX327:AX390" si="99">AW327/I327*100</f>
        <v>18.783393602578364</v>
      </c>
      <c r="AY327" s="900">
        <v>1.07</v>
      </c>
      <c r="AZ327" s="839">
        <v>107.23</v>
      </c>
      <c r="BA327" s="839">
        <v>-9.7799999999999994</v>
      </c>
      <c r="BB327" s="839">
        <v>6.75</v>
      </c>
      <c r="BC327" s="839">
        <v>16</v>
      </c>
      <c r="BE327" s="597">
        <v>2011</v>
      </c>
      <c r="BF327" s="865">
        <f t="shared" ref="BF327:BF390" si="100">IF(BE327&gt;2008,0,IF(BE327&gt;2001,1,IF(BE327&gt;1990,2,IF(BE327&gt;1980,3,IF(BE327&gt;1973,4,IF(BE327&gt;1970,5,IF(BE327&gt;1960,6,IF(BE327&gt;1958,7,IF(BE327&gt;1953,8,9)))))))))</f>
        <v>0</v>
      </c>
      <c r="BG327" s="849">
        <v>3.1</v>
      </c>
    </row>
    <row r="328" spans="1:59" ht="11.25" customHeight="1" x14ac:dyDescent="0.2">
      <c r="A328" s="838" t="s">
        <v>3823</v>
      </c>
      <c r="B328" s="842" t="s">
        <v>3824</v>
      </c>
      <c r="C328" s="898" t="s">
        <v>108</v>
      </c>
      <c r="D328" s="898" t="s">
        <v>4268</v>
      </c>
      <c r="E328" s="705">
        <v>7</v>
      </c>
      <c r="F328" s="1153">
        <v>613</v>
      </c>
      <c r="G328" s="1115" t="s">
        <v>106</v>
      </c>
      <c r="H328" s="1115" t="s">
        <v>106</v>
      </c>
      <c r="I328" s="841">
        <v>8.61</v>
      </c>
      <c r="J328" s="624">
        <f t="shared" si="86"/>
        <v>6.3879210220673635</v>
      </c>
      <c r="K328" s="844">
        <v>0.13750000000000001</v>
      </c>
      <c r="L328" s="854">
        <v>4</v>
      </c>
      <c r="M328" s="615">
        <f t="shared" si="87"/>
        <v>0.55000000000000004</v>
      </c>
      <c r="N328" s="837" t="s">
        <v>303</v>
      </c>
      <c r="O328" s="706">
        <v>0.11</v>
      </c>
      <c r="P328" s="904">
        <v>43696</v>
      </c>
      <c r="Q328" s="904">
        <v>43718</v>
      </c>
      <c r="R328" s="615">
        <f t="shared" si="88"/>
        <v>25.000000000000011</v>
      </c>
      <c r="S328" s="673">
        <f>IF(INDEX(Historical!$D$7:$D$1257,MATCH(B328,Historical!$B$7:$B$1281,0))=0,"n/a",(INDEX(Historical!$C$7:$C$1259,MATCH(B328,Historical!$B$7:$B$1281,0))/INDEX(Historical!$D$7:$D$1257,MATCH(B328,Historical!$B$7:$B$1281,0))-1)*100)</f>
        <v>11.111111111111116</v>
      </c>
      <c r="T328" s="673">
        <f>IF(INDEX(Historical!$F$7:$F$1250,MATCH(B328,Historical!$B$7:$B$1281,0))=0,"n/a",((INDEX(Historical!$C$7:$C$1259,MATCH(B328,Historical!$B$7:$B$1281,0))/INDEX(Historical!$F$7:$F$1250,MATCH(B328,Historical!$B$7:$B$1281,0)))^(1/3)-1)*100)</f>
        <v>23.544988021669376</v>
      </c>
      <c r="U328" s="673">
        <f>IF(INDEX(Historical!$H$7:$H$1250,MATCH(B328,Historical!$B$7:$B$1281,0))=0,"n/a",((INDEX(Historical!$C$7:$C$1259,MATCH(B328,Historical!$B$7:$B$1281,0))/INDEX(Historical!$H$7:$H$1250,MATCH(B328,Historical!$B$7:$B$1281,0)))^(1/5)-1)*100)</f>
        <v>28.011368782227386</v>
      </c>
      <c r="V328" s="673">
        <f>IF(INDEX(Historical!$O$7:$O$1250,MATCH(B328,Historical!$B$7:$B$1281,0))=0,"n/a",((INDEX(Historical!$C$7:$C$1259,MATCH(B328,Historical!$B$7:$B$1281,0))/INDEX(Historical!$O$7:$O$1250,MATCH(B328,Historical!$B$7:$B$1281,0)))^(1/10)-1)*100)</f>
        <v>16.444275831586896</v>
      </c>
      <c r="W328" s="674">
        <f t="shared" si="89"/>
        <v>1.7034115134715695</v>
      </c>
      <c r="X328" s="675" t="str">
        <f t="shared" si="90"/>
        <v>n/a</v>
      </c>
      <c r="Y328" s="646" t="s">
        <v>4580</v>
      </c>
      <c r="Z328" s="624">
        <f t="shared" si="91"/>
        <v>57.894736842105267</v>
      </c>
      <c r="AA328" s="853">
        <f t="shared" si="92"/>
        <v>9.0631578947368414</v>
      </c>
      <c r="AB328" s="854">
        <v>9</v>
      </c>
      <c r="AC328" s="833">
        <v>0.95</v>
      </c>
      <c r="AD328" s="833" t="s">
        <v>136</v>
      </c>
      <c r="AE328" s="833">
        <v>2.04</v>
      </c>
      <c r="AF328" s="833">
        <v>0.8</v>
      </c>
      <c r="AG328" s="833">
        <v>9</v>
      </c>
      <c r="AH328" s="833">
        <v>-25.1</v>
      </c>
      <c r="AI328" s="833" t="s">
        <v>136</v>
      </c>
      <c r="AJ328" s="833">
        <v>-3.5999999999999996</v>
      </c>
      <c r="AK328" s="833" t="s">
        <v>136</v>
      </c>
      <c r="AL328" s="845">
        <v>63.02</v>
      </c>
      <c r="AM328" s="839">
        <v>36.299999999999997</v>
      </c>
      <c r="AN328" s="833">
        <v>0</v>
      </c>
      <c r="AO328" s="711">
        <f t="shared" si="93"/>
        <v>25.336131909557913</v>
      </c>
      <c r="AP328" s="712">
        <f t="shared" si="94"/>
        <v>34.399289804294753</v>
      </c>
      <c r="AQ328" s="855">
        <f t="shared" si="95"/>
        <v>-43.233318395815346</v>
      </c>
      <c r="AR328" s="624">
        <f>INDEX(Historical!$C$7:$C$1259,MATCH(B328,Historical!$B$7:$B$1281,0))*IF(AH328="n/a",1.03,IF(AH328&lt;0,1.01,IF(AH328&gt;10,1.1,(1+AH328/100))))</f>
        <v>0.5555000000000001</v>
      </c>
      <c r="AS328" s="853">
        <f t="shared" si="96"/>
        <v>0.57216500000000015</v>
      </c>
      <c r="AT328" s="853">
        <f t="shared" si="97"/>
        <v>0.58932995000000021</v>
      </c>
      <c r="AU328" s="853">
        <f t="shared" si="97"/>
        <v>0.60700984850000028</v>
      </c>
      <c r="AV328" s="853">
        <f t="shared" si="97"/>
        <v>0.62522014395500025</v>
      </c>
      <c r="AW328" s="624">
        <f t="shared" si="98"/>
        <v>2.9492249424550012</v>
      </c>
      <c r="AX328" s="719">
        <f t="shared" si="99"/>
        <v>34.253483652206754</v>
      </c>
      <c r="AY328" s="900">
        <v>0.98</v>
      </c>
      <c r="AZ328" s="839">
        <v>32.26</v>
      </c>
      <c r="BA328" s="839">
        <v>-31.119999999999997</v>
      </c>
      <c r="BB328" s="839">
        <v>-1.8499999999999999</v>
      </c>
      <c r="BC328" s="839">
        <v>-0.44</v>
      </c>
      <c r="BE328" s="597">
        <v>2014</v>
      </c>
      <c r="BF328" s="865">
        <f t="shared" si="100"/>
        <v>0</v>
      </c>
      <c r="BG328" s="849">
        <v>7.5</v>
      </c>
    </row>
    <row r="329" spans="1:59" ht="11.25" customHeight="1" x14ac:dyDescent="0.2">
      <c r="A329" s="848" t="s">
        <v>4608</v>
      </c>
      <c r="B329" s="842" t="s">
        <v>4594</v>
      </c>
      <c r="C329" s="898" t="s">
        <v>245</v>
      </c>
      <c r="D329" s="898" t="s">
        <v>4284</v>
      </c>
      <c r="E329" s="705">
        <v>5</v>
      </c>
      <c r="F329" s="1153">
        <v>726</v>
      </c>
      <c r="G329" s="1125" t="s">
        <v>106</v>
      </c>
      <c r="H329" s="1125" t="s">
        <v>106</v>
      </c>
      <c r="I329" s="841">
        <v>36.46</v>
      </c>
      <c r="J329" s="624">
        <f t="shared" si="86"/>
        <v>1.9747668678003287</v>
      </c>
      <c r="K329" s="844">
        <v>0.18</v>
      </c>
      <c r="L329" s="854">
        <v>4</v>
      </c>
      <c r="M329" s="615">
        <f t="shared" si="87"/>
        <v>0.72</v>
      </c>
      <c r="N329" s="837" t="s">
        <v>148</v>
      </c>
      <c r="O329" s="706">
        <v>0.16</v>
      </c>
      <c r="P329" s="606">
        <v>44180</v>
      </c>
      <c r="Q329" s="606">
        <v>44196</v>
      </c>
      <c r="R329" s="615">
        <f t="shared" si="88"/>
        <v>12.499999999999993</v>
      </c>
      <c r="S329" s="673">
        <f>IF(INDEX(Historical!$D$7:$D$1257,MATCH(B329,Historical!$B$7:$B$1281,0))=0,"n/a",(INDEX(Historical!$C$7:$C$1259,MATCH(B329,Historical!$B$7:$B$1281,0))/INDEX(Historical!$D$7:$D$1257,MATCH(B329,Historical!$B$7:$B$1281,0))-1)*100)</f>
        <v>8.196721311475418</v>
      </c>
      <c r="T329" s="673">
        <f>IF(INDEX(Historical!$F$7:$F$1250,MATCH(B329,Historical!$B$7:$B$1281,0))=0,"n/a",((INDEX(Historical!$C$7:$C$1259,MATCH(B329,Historical!$B$7:$B$1281,0))/INDEX(Historical!$F$7:$F$1250,MATCH(B329,Historical!$B$7:$B$1281,0)))^(1/3)-1)*100)</f>
        <v>9.6961310486523686</v>
      </c>
      <c r="U329" s="673">
        <f>IF(INDEX(Historical!$H$7:$H$1250,MATCH(B329,Historical!$B$7:$B$1281,0))=0,"n/a",((INDEX(Historical!$C$7:$C$1259,MATCH(B329,Historical!$B$7:$B$1281,0))/INDEX(Historical!$H$7:$H$1250,MATCH(B329,Historical!$B$7:$B$1281,0)))^(1/5)-1)*100)</f>
        <v>10.534229649286942</v>
      </c>
      <c r="V329" s="673">
        <f>IF(INDEX(Historical!$O$7:$O$1250,MATCH(B329,Historical!$B$7:$B$1281,0))=0,"n/a",((INDEX(Historical!$C$7:$C$1259,MATCH(B329,Historical!$B$7:$B$1281,0))/INDEX(Historical!$O$7:$O$1250,MATCH(B329,Historical!$B$7:$B$1281,0)))^(1/10)-1)*100)</f>
        <v>5.1352603312927236</v>
      </c>
      <c r="W329" s="674">
        <f t="shared" si="89"/>
        <v>2.051352603312929</v>
      </c>
      <c r="X329" s="675">
        <f t="shared" si="90"/>
        <v>2.4498208486713819</v>
      </c>
      <c r="Y329" s="646"/>
      <c r="Z329" s="624" t="str">
        <f t="shared" si="91"/>
        <v>n/a</v>
      </c>
      <c r="AA329" s="853" t="str">
        <f t="shared" si="92"/>
        <v>n/a</v>
      </c>
      <c r="AB329" s="854">
        <v>1</v>
      </c>
      <c r="AC329" s="833">
        <v>-1.03</v>
      </c>
      <c r="AD329" s="833" t="s">
        <v>136</v>
      </c>
      <c r="AE329" s="833">
        <v>0.79</v>
      </c>
      <c r="AF329" s="833">
        <v>1.72</v>
      </c>
      <c r="AG329" s="833">
        <v>-21.4</v>
      </c>
      <c r="AH329" s="833">
        <v>-57.499999999999993</v>
      </c>
      <c r="AI329" s="833">
        <v>36.71</v>
      </c>
      <c r="AJ329" s="833">
        <v>4.3</v>
      </c>
      <c r="AK329" s="833">
        <v>17</v>
      </c>
      <c r="AL329" s="845">
        <v>431.81</v>
      </c>
      <c r="AM329" s="839">
        <v>1.0999999999999999</v>
      </c>
      <c r="AN329" s="833">
        <v>0.1</v>
      </c>
      <c r="AO329" s="711" t="str">
        <f t="shared" si="93"/>
        <v>n/a</v>
      </c>
      <c r="AP329" s="712">
        <f t="shared" si="94"/>
        <v>12.508996517087271</v>
      </c>
      <c r="AQ329" s="855" t="str">
        <f t="shared" si="95"/>
        <v>n/a</v>
      </c>
      <c r="AR329" s="624">
        <f>INDEX(Historical!$C$7:$C$1259,MATCH(B329,Historical!$B$7:$B$1281,0))*IF(AH329="n/a",1.03,IF(AH329&lt;0,1.01,IF(AH329&gt;10,1.1,(1+AH329/100))))</f>
        <v>0.66660000000000008</v>
      </c>
      <c r="AS329" s="853">
        <f t="shared" si="96"/>
        <v>0.73326000000000013</v>
      </c>
      <c r="AT329" s="853">
        <f t="shared" si="97"/>
        <v>0.80658600000000025</v>
      </c>
      <c r="AU329" s="853">
        <f t="shared" si="97"/>
        <v>0.88724460000000038</v>
      </c>
      <c r="AV329" s="853">
        <f t="shared" si="97"/>
        <v>0.9759690600000005</v>
      </c>
      <c r="AW329" s="624">
        <f t="shared" si="98"/>
        <v>4.069659660000001</v>
      </c>
      <c r="AX329" s="719">
        <f t="shared" si="99"/>
        <v>11.161984805266048</v>
      </c>
      <c r="AY329" s="900">
        <v>0.96</v>
      </c>
      <c r="AZ329" s="839">
        <v>196.42</v>
      </c>
      <c r="BA329" s="839">
        <v>-8.7999999999999989</v>
      </c>
      <c r="BB329" s="839">
        <v>5.72</v>
      </c>
      <c r="BC329" s="839">
        <v>27.500000000000004</v>
      </c>
      <c r="BE329" s="597">
        <v>2016</v>
      </c>
      <c r="BF329" s="865">
        <f t="shared" si="100"/>
        <v>0</v>
      </c>
      <c r="BG329" s="849">
        <v>-14.7</v>
      </c>
    </row>
    <row r="330" spans="1:59" ht="11.25" customHeight="1" x14ac:dyDescent="0.2">
      <c r="A330" s="831" t="s">
        <v>1284</v>
      </c>
      <c r="B330" s="842" t="s">
        <v>1285</v>
      </c>
      <c r="C330" s="898" t="s">
        <v>108</v>
      </c>
      <c r="D330" s="898" t="s">
        <v>4272</v>
      </c>
      <c r="E330" s="705">
        <v>10</v>
      </c>
      <c r="F330" s="1153">
        <v>423</v>
      </c>
      <c r="G330" s="1124" t="s">
        <v>106</v>
      </c>
      <c r="H330" s="1124" t="s">
        <v>106</v>
      </c>
      <c r="I330" s="841">
        <v>27.05</v>
      </c>
      <c r="J330" s="624">
        <f t="shared" si="86"/>
        <v>2.0702402957486137</v>
      </c>
      <c r="K330" s="844">
        <v>0.14000000000000001</v>
      </c>
      <c r="L330" s="854">
        <v>4</v>
      </c>
      <c r="M330" s="615">
        <f t="shared" si="87"/>
        <v>0.56000000000000005</v>
      </c>
      <c r="N330" s="837" t="s">
        <v>789</v>
      </c>
      <c r="O330" s="706">
        <v>0.13</v>
      </c>
      <c r="P330" s="606">
        <v>44144</v>
      </c>
      <c r="Q330" s="606">
        <v>44167</v>
      </c>
      <c r="R330" s="615">
        <f t="shared" si="88"/>
        <v>7.6923076923076987</v>
      </c>
      <c r="S330" s="673">
        <f>IF(INDEX(Historical!$D$7:$D$1257,MATCH(B330,Historical!$B$7:$B$1281,0))=0,"n/a",(INDEX(Historical!$C$7:$C$1259,MATCH(B330,Historical!$B$7:$B$1281,0))/INDEX(Historical!$D$7:$D$1257,MATCH(B330,Historical!$B$7:$B$1281,0))-1)*100)</f>
        <v>3.9215686274509887</v>
      </c>
      <c r="T330" s="673">
        <f>IF(INDEX(Historical!$F$7:$F$1250,MATCH(B330,Historical!$B$7:$B$1281,0))=0,"n/a",((INDEX(Historical!$C$7:$C$1259,MATCH(B330,Historical!$B$7:$B$1281,0))/INDEX(Historical!$F$7:$F$1250,MATCH(B330,Historical!$B$7:$B$1281,0)))^(1/3)-1)*100)</f>
        <v>9.8344617513870922</v>
      </c>
      <c r="U330" s="673">
        <f>IF(INDEX(Historical!$H$7:$H$1250,MATCH(B330,Historical!$B$7:$B$1281,0))=0,"n/a",((INDEX(Historical!$C$7:$C$1259,MATCH(B330,Historical!$B$7:$B$1281,0))/INDEX(Historical!$H$7:$H$1250,MATCH(B330,Historical!$B$7:$B$1281,0)))^(1/5)-1)*100)</f>
        <v>14.021994929680503</v>
      </c>
      <c r="V330" s="673">
        <f>IF(INDEX(Historical!$O$7:$O$1250,MATCH(B330,Historical!$B$7:$B$1281,0))=0,"n/a",((INDEX(Historical!$C$7:$C$1259,MATCH(B330,Historical!$B$7:$B$1281,0))/INDEX(Historical!$O$7:$O$1250,MATCH(B330,Historical!$B$7:$B$1281,0)))^(1/10)-1)*100)</f>
        <v>25.532469835940418</v>
      </c>
      <c r="W330" s="674">
        <f t="shared" si="89"/>
        <v>0.54918286479056722</v>
      </c>
      <c r="X330" s="675">
        <f t="shared" si="90"/>
        <v>2.6965374864770197</v>
      </c>
      <c r="Y330" s="843"/>
      <c r="Z330" s="624">
        <f t="shared" si="91"/>
        <v>43.07692307692308</v>
      </c>
      <c r="AA330" s="853">
        <f t="shared" si="92"/>
        <v>20.807692307692307</v>
      </c>
      <c r="AB330" s="854">
        <v>12</v>
      </c>
      <c r="AC330" s="833">
        <v>1.3</v>
      </c>
      <c r="AD330" s="833">
        <v>4.2</v>
      </c>
      <c r="AE330" s="833">
        <v>6.46</v>
      </c>
      <c r="AF330" s="833">
        <v>1.73</v>
      </c>
      <c r="AG330" s="833">
        <v>8.5</v>
      </c>
      <c r="AH330" s="833">
        <v>-24.8</v>
      </c>
      <c r="AI330" s="833">
        <v>0.42</v>
      </c>
      <c r="AJ330" s="833">
        <v>5.2</v>
      </c>
      <c r="AK330" s="833">
        <v>5</v>
      </c>
      <c r="AL330" s="845">
        <v>4370</v>
      </c>
      <c r="AM330" s="839">
        <v>4.8</v>
      </c>
      <c r="AN330" s="833">
        <v>0.14000000000000001</v>
      </c>
      <c r="AO330" s="711">
        <f t="shared" si="93"/>
        <v>-4.7154570822631889</v>
      </c>
      <c r="AP330" s="712">
        <f t="shared" si="94"/>
        <v>16.092235225429118</v>
      </c>
      <c r="AQ330" s="855">
        <f t="shared" si="95"/>
        <v>26.486376415815705</v>
      </c>
      <c r="AR330" s="624">
        <f>INDEX(Historical!$C$7:$C$1259,MATCH(B330,Historical!$B$7:$B$1281,0))*IF(AH330="n/a",1.03,IF(AH330&lt;0,1.01,IF(AH330&gt;10,1.1,(1+AH330/100))))</f>
        <v>0.5353</v>
      </c>
      <c r="AS330" s="853">
        <f t="shared" si="96"/>
        <v>0.53754826</v>
      </c>
      <c r="AT330" s="853">
        <f t="shared" si="97"/>
        <v>0.56442567300000002</v>
      </c>
      <c r="AU330" s="853">
        <f t="shared" si="97"/>
        <v>0.59264695665</v>
      </c>
      <c r="AV330" s="853">
        <f t="shared" si="97"/>
        <v>0.62227930448250002</v>
      </c>
      <c r="AW330" s="624">
        <f t="shared" si="98"/>
        <v>2.8522001941324997</v>
      </c>
      <c r="AX330" s="719">
        <f t="shared" si="99"/>
        <v>10.544178166848429</v>
      </c>
      <c r="AY330" s="900">
        <v>1.54</v>
      </c>
      <c r="AZ330" s="839">
        <v>150.69999999999999</v>
      </c>
      <c r="BA330" s="839">
        <v>-7.39</v>
      </c>
      <c r="BB330" s="839">
        <v>9.8699999999999992</v>
      </c>
      <c r="BC330" s="839">
        <v>41.92</v>
      </c>
      <c r="BE330" s="597">
        <v>2011</v>
      </c>
      <c r="BF330" s="865">
        <f t="shared" si="100"/>
        <v>0</v>
      </c>
      <c r="BG330" s="849">
        <v>1.3</v>
      </c>
    </row>
    <row r="331" spans="1:59" ht="11.25" customHeight="1" x14ac:dyDescent="0.2">
      <c r="A331" s="838" t="s">
        <v>1288</v>
      </c>
      <c r="B331" s="842" t="s">
        <v>1289</v>
      </c>
      <c r="C331" s="898" t="s">
        <v>112</v>
      </c>
      <c r="D331" s="898" t="s">
        <v>4294</v>
      </c>
      <c r="E331" s="705">
        <v>10</v>
      </c>
      <c r="F331" s="1153">
        <v>425</v>
      </c>
      <c r="G331" s="1094" t="s">
        <v>37</v>
      </c>
      <c r="H331" s="1094" t="s">
        <v>37</v>
      </c>
      <c r="I331" s="841">
        <v>217.07</v>
      </c>
      <c r="J331" s="624">
        <f t="shared" si="86"/>
        <v>1.7137328972220942</v>
      </c>
      <c r="K331" s="844">
        <v>0.93</v>
      </c>
      <c r="L331" s="854">
        <v>4</v>
      </c>
      <c r="M331" s="615">
        <f t="shared" si="87"/>
        <v>3.72</v>
      </c>
      <c r="N331" s="837" t="s">
        <v>248</v>
      </c>
      <c r="O331" s="706">
        <v>0.9</v>
      </c>
      <c r="P331" s="606">
        <v>44147</v>
      </c>
      <c r="Q331" s="606">
        <v>44169</v>
      </c>
      <c r="R331" s="615">
        <f t="shared" si="88"/>
        <v>3.3333333333333361</v>
      </c>
      <c r="S331" s="673">
        <f>IF(INDEX(Historical!$D$7:$D$1257,MATCH(B331,Historical!$B$7:$B$1281,0))=0,"n/a",(INDEX(Historical!$C$7:$C$1259,MATCH(B331,Historical!$B$7:$B$1281,0))/INDEX(Historical!$D$7:$D$1257,MATCH(B331,Historical!$B$7:$B$1281,0))-1)*100)</f>
        <v>8.0357142857142794</v>
      </c>
      <c r="T331" s="673">
        <f>IF(INDEX(Historical!$F$7:$F$1250,MATCH(B331,Historical!$B$7:$B$1281,0))=0,"n/a",((INDEX(Historical!$C$7:$C$1259,MATCH(B331,Historical!$B$7:$B$1281,0))/INDEX(Historical!$F$7:$F$1250,MATCH(B331,Historical!$B$7:$B$1281,0)))^(1/3)-1)*100)</f>
        <v>9.8294193098341651</v>
      </c>
      <c r="U331" s="673">
        <f>IF(INDEX(Historical!$H$7:$H$1250,MATCH(B331,Historical!$B$7:$B$1281,0))=0,"n/a",((INDEX(Historical!$C$7:$C$1259,MATCH(B331,Historical!$B$7:$B$1281,0))/INDEX(Historical!$H$7:$H$1250,MATCH(B331,Historical!$B$7:$B$1281,0)))^(1/5)-1)*100)</f>
        <v>11.069467697096535</v>
      </c>
      <c r="V331" s="673">
        <f>IF(INDEX(Historical!$O$7:$O$1250,MATCH(B331,Historical!$B$7:$B$1281,0))=0,"n/a",((INDEX(Historical!$C$7:$C$1259,MATCH(B331,Historical!$B$7:$B$1281,0))/INDEX(Historical!$O$7:$O$1250,MATCH(B331,Historical!$B$7:$B$1281,0)))^(1/10)-1)*100)</f>
        <v>11.612317403390438</v>
      </c>
      <c r="W331" s="674">
        <f t="shared" si="89"/>
        <v>0.95325225039616912</v>
      </c>
      <c r="X331" s="675">
        <f t="shared" si="90"/>
        <v>5.0315762259529713</v>
      </c>
      <c r="Y331" s="627"/>
      <c r="Z331" s="624">
        <f t="shared" si="91"/>
        <v>55.439642324888226</v>
      </c>
      <c r="AA331" s="853">
        <f t="shared" si="92"/>
        <v>32.350223546944861</v>
      </c>
      <c r="AB331" s="854">
        <v>12</v>
      </c>
      <c r="AC331" s="833">
        <v>6.71</v>
      </c>
      <c r="AD331" s="833">
        <v>4.75</v>
      </c>
      <c r="AE331" s="833">
        <v>4.55</v>
      </c>
      <c r="AF331" s="833">
        <v>8.7200000000000006</v>
      </c>
      <c r="AG331" s="833">
        <v>26.8</v>
      </c>
      <c r="AH331" s="833">
        <v>-16.3</v>
      </c>
      <c r="AI331" s="833">
        <v>12.709999999999999</v>
      </c>
      <c r="AJ331" s="833">
        <v>2.1999999999999997</v>
      </c>
      <c r="AK331" s="833">
        <v>6.83</v>
      </c>
      <c r="AL331" s="845">
        <v>148450</v>
      </c>
      <c r="AM331" s="839">
        <v>0.1</v>
      </c>
      <c r="AN331" s="833">
        <v>1.28</v>
      </c>
      <c r="AO331" s="711">
        <f t="shared" si="93"/>
        <v>-19.567022952626232</v>
      </c>
      <c r="AP331" s="712">
        <f t="shared" si="94"/>
        <v>12.783200594318629</v>
      </c>
      <c r="AQ331" s="855">
        <f t="shared" si="95"/>
        <v>254.08344862592253</v>
      </c>
      <c r="AR331" s="624">
        <f>INDEX(Historical!$C$7:$C$1259,MATCH(B331,Historical!$B$7:$B$1281,0))*IF(AH331="n/a",1.03,IF(AH331&lt;0,1.01,IF(AH331&gt;10,1.1,(1+AH331/100))))</f>
        <v>3.6663000000000001</v>
      </c>
      <c r="AS331" s="853">
        <f t="shared" si="96"/>
        <v>4.0329300000000003</v>
      </c>
      <c r="AT331" s="853">
        <f t="shared" si="97"/>
        <v>4.3083791190000005</v>
      </c>
      <c r="AU331" s="853">
        <f t="shared" si="97"/>
        <v>4.6026414128277002</v>
      </c>
      <c r="AV331" s="853">
        <f t="shared" si="97"/>
        <v>4.917001821323832</v>
      </c>
      <c r="AW331" s="624">
        <f t="shared" si="98"/>
        <v>21.527252353151535</v>
      </c>
      <c r="AX331" s="719">
        <f t="shared" si="99"/>
        <v>9.9171936947305177</v>
      </c>
      <c r="AY331" s="900">
        <v>1.1599999999999999</v>
      </c>
      <c r="AZ331" s="839">
        <v>85.36</v>
      </c>
      <c r="BA331" s="839">
        <v>-1.18</v>
      </c>
      <c r="BB331" s="839">
        <v>5.07</v>
      </c>
      <c r="BC331" s="839">
        <v>18.68</v>
      </c>
      <c r="BE331" s="597">
        <v>2012</v>
      </c>
      <c r="BF331" s="865">
        <f t="shared" si="100"/>
        <v>0</v>
      </c>
      <c r="BG331" s="849">
        <v>7.7</v>
      </c>
    </row>
    <row r="332" spans="1:59" ht="11.25" customHeight="1" x14ac:dyDescent="0.2">
      <c r="A332" s="831" t="s">
        <v>620</v>
      </c>
      <c r="B332" s="842" t="s">
        <v>621</v>
      </c>
      <c r="C332" s="898" t="s">
        <v>108</v>
      </c>
      <c r="D332" s="898" t="s">
        <v>4272</v>
      </c>
      <c r="E332" s="705">
        <v>16</v>
      </c>
      <c r="F332" s="1153">
        <v>245</v>
      </c>
      <c r="G332" s="1125" t="s">
        <v>106</v>
      </c>
      <c r="H332" s="1125" t="s">
        <v>106</v>
      </c>
      <c r="I332" s="841">
        <v>138</v>
      </c>
      <c r="J332" s="624">
        <f t="shared" si="86"/>
        <v>1.3913043478260869</v>
      </c>
      <c r="K332" s="844">
        <v>0.48</v>
      </c>
      <c r="L332" s="854">
        <v>4</v>
      </c>
      <c r="M332" s="615">
        <f t="shared" si="87"/>
        <v>1.92</v>
      </c>
      <c r="N332" s="837" t="s">
        <v>515</v>
      </c>
      <c r="O332" s="706">
        <v>0.46</v>
      </c>
      <c r="P332" s="606">
        <v>44148</v>
      </c>
      <c r="Q332" s="606">
        <v>44165</v>
      </c>
      <c r="R332" s="615">
        <f t="shared" si="88"/>
        <v>4.3478260869565135</v>
      </c>
      <c r="S332" s="673">
        <f>IF(INDEX(Historical!$D$7:$D$1257,MATCH(B332,Historical!$B$7:$B$1281,0))=0,"n/a",(INDEX(Historical!$C$7:$C$1259,MATCH(B332,Historical!$B$7:$B$1281,0))/INDEX(Historical!$D$7:$D$1257,MATCH(B332,Historical!$B$7:$B$1281,0))-1)*100)</f>
        <v>4.4943820224719211</v>
      </c>
      <c r="T332" s="673">
        <f>IF(INDEX(Historical!$F$7:$F$1250,MATCH(B332,Historical!$B$7:$B$1281,0))=0,"n/a",((INDEX(Historical!$C$7:$C$1259,MATCH(B332,Historical!$B$7:$B$1281,0))/INDEX(Historical!$F$7:$F$1250,MATCH(B332,Historical!$B$7:$B$1281,0)))^(1/3)-1)*100)</f>
        <v>14.317977121987013</v>
      </c>
      <c r="U332" s="673">
        <f>IF(INDEX(Historical!$H$7:$H$1250,MATCH(B332,Historical!$B$7:$B$1281,0))=0,"n/a",((INDEX(Historical!$C$7:$C$1259,MATCH(B332,Historical!$B$7:$B$1281,0))/INDEX(Historical!$H$7:$H$1250,MATCH(B332,Historical!$B$7:$B$1281,0)))^(1/5)-1)*100)</f>
        <v>11.485359272536089</v>
      </c>
      <c r="V332" s="673">
        <f>IF(INDEX(Historical!$O$7:$O$1250,MATCH(B332,Historical!$B$7:$B$1281,0))=0,"n/a",((INDEX(Historical!$C$7:$C$1259,MATCH(B332,Historical!$B$7:$B$1281,0))/INDEX(Historical!$O$7:$O$1250,MATCH(B332,Historical!$B$7:$B$1281,0)))^(1/10)-1)*100)</f>
        <v>11.978892883451465</v>
      </c>
      <c r="W332" s="674">
        <f t="shared" si="89"/>
        <v>0.95879973085015391</v>
      </c>
      <c r="X332" s="675" t="str">
        <f t="shared" si="90"/>
        <v>n/a</v>
      </c>
      <c r="Y332" s="638"/>
      <c r="Z332" s="624" t="str">
        <f t="shared" si="91"/>
        <v>n/a</v>
      </c>
      <c r="AA332" s="853" t="str">
        <f t="shared" si="92"/>
        <v>n/a</v>
      </c>
      <c r="AB332" s="854">
        <v>12</v>
      </c>
      <c r="AC332" s="833" t="s">
        <v>136</v>
      </c>
      <c r="AD332" s="833" t="s">
        <v>136</v>
      </c>
      <c r="AE332" s="833" t="s">
        <v>136</v>
      </c>
      <c r="AF332" s="833" t="s">
        <v>136</v>
      </c>
      <c r="AG332" s="833" t="s">
        <v>136</v>
      </c>
      <c r="AH332" s="833" t="s">
        <v>136</v>
      </c>
      <c r="AI332" s="833" t="s">
        <v>136</v>
      </c>
      <c r="AJ332" s="833" t="s">
        <v>136</v>
      </c>
      <c r="AK332" s="833" t="s">
        <v>136</v>
      </c>
      <c r="AL332" s="845" t="s">
        <v>136</v>
      </c>
      <c r="AM332" s="839" t="s">
        <v>136</v>
      </c>
      <c r="AN332" s="833" t="s">
        <v>136</v>
      </c>
      <c r="AO332" s="711" t="str">
        <f t="shared" si="93"/>
        <v>n/a</v>
      </c>
      <c r="AP332" s="712">
        <f t="shared" si="94"/>
        <v>12.876663620362176</v>
      </c>
      <c r="AQ332" s="855" t="str">
        <f t="shared" si="95"/>
        <v>n/a</v>
      </c>
      <c r="AR332" s="624">
        <f>INDEX(Historical!$C$7:$C$1259,MATCH(B332,Historical!$B$7:$B$1281,0))*IF(AH332="n/a",1.03,IF(AH332&lt;0,1.01,IF(AH332&gt;10,1.1,(1+AH332/100))))</f>
        <v>1.9158000000000002</v>
      </c>
      <c r="AS332" s="853">
        <f t="shared" si="96"/>
        <v>1.9732740000000002</v>
      </c>
      <c r="AT332" s="853">
        <f t="shared" si="97"/>
        <v>2.0324722200000003</v>
      </c>
      <c r="AU332" s="853">
        <f t="shared" si="97"/>
        <v>2.0934463866000002</v>
      </c>
      <c r="AV332" s="853">
        <f t="shared" si="97"/>
        <v>2.1562497781980001</v>
      </c>
      <c r="AW332" s="624">
        <f t="shared" si="98"/>
        <v>10.171242384797999</v>
      </c>
      <c r="AX332" s="719">
        <f t="shared" si="99"/>
        <v>7.3704654962304339</v>
      </c>
      <c r="AY332" s="900" t="s">
        <v>136</v>
      </c>
      <c r="AZ332" s="839" t="s">
        <v>136</v>
      </c>
      <c r="BA332" s="839" t="s">
        <v>136</v>
      </c>
      <c r="BB332" s="839" t="s">
        <v>136</v>
      </c>
      <c r="BC332" s="839" t="s">
        <v>136</v>
      </c>
      <c r="BD332" s="874" t="s">
        <v>4199</v>
      </c>
      <c r="BE332" s="597">
        <v>2005</v>
      </c>
      <c r="BF332" s="865">
        <f t="shared" si="100"/>
        <v>1</v>
      </c>
      <c r="BG332" s="849" t="s">
        <v>136</v>
      </c>
    </row>
    <row r="333" spans="1:59" ht="11.25" customHeight="1" x14ac:dyDescent="0.2">
      <c r="A333" s="848" t="s">
        <v>4465</v>
      </c>
      <c r="B333" s="842" t="s">
        <v>4436</v>
      </c>
      <c r="C333" s="898" t="s">
        <v>4126</v>
      </c>
      <c r="D333" s="898" t="s">
        <v>4252</v>
      </c>
      <c r="E333" s="705">
        <v>5</v>
      </c>
      <c r="F333" s="1153">
        <v>707</v>
      </c>
      <c r="G333" s="1113" t="s">
        <v>106</v>
      </c>
      <c r="H333" s="1113" t="s">
        <v>106</v>
      </c>
      <c r="I333" s="841">
        <v>15.74</v>
      </c>
      <c r="J333" s="624">
        <f t="shared" si="86"/>
        <v>3.0495552731893265</v>
      </c>
      <c r="K333" s="844">
        <v>0.12</v>
      </c>
      <c r="L333" s="854">
        <v>4</v>
      </c>
      <c r="M333" s="615">
        <f t="shared" si="87"/>
        <v>0.48</v>
      </c>
      <c r="N333" s="837" t="s">
        <v>4443</v>
      </c>
      <c r="O333" s="706">
        <v>0.1125</v>
      </c>
      <c r="P333" s="904">
        <v>43809</v>
      </c>
      <c r="Q333" s="904">
        <v>43832</v>
      </c>
      <c r="R333" s="615">
        <f t="shared" si="88"/>
        <v>6.6666666666666599</v>
      </c>
      <c r="S333" s="673">
        <f>IF(INDEX(Historical!$D$7:$D$1257,MATCH(B333,Historical!$B$7:$B$1281,0))=0,"n/a",(INDEX(Historical!$C$7:$C$1259,MATCH(B333,Historical!$B$7:$B$1281,0))/INDEX(Historical!$D$7:$D$1257,MATCH(B333,Historical!$B$7:$B$1281,0))-1)*100)</f>
        <v>6.6666666666666652</v>
      </c>
      <c r="T333" s="673">
        <f>IF(INDEX(Historical!$F$7:$F$1250,MATCH(B333,Historical!$B$7:$B$1281,0))=0,"n/a",((INDEX(Historical!$C$7:$C$1259,MATCH(B333,Historical!$B$7:$B$1281,0))/INDEX(Historical!$F$7:$F$1250,MATCH(B333,Historical!$B$7:$B$1281,0)))^(1/3)-1)*100)</f>
        <v>28.277432547456669</v>
      </c>
      <c r="U333" s="673" t="str">
        <f>IF(INDEX(Historical!$H$7:$H$1250,MATCH(B333,Historical!$B$7:$B$1281,0))=0,"n/a",((INDEX(Historical!$C$7:$C$1259,MATCH(B333,Historical!$B$7:$B$1281,0))/INDEX(Historical!$H$7:$H$1250,MATCH(B333,Historical!$B$7:$B$1281,0)))^(1/5)-1)*100)</f>
        <v>n/a</v>
      </c>
      <c r="V333" s="673" t="str">
        <f>IF(INDEX(Historical!$O$7:$O$1250,MATCH(B333,Historical!$B$7:$B$1281,0))=0,"n/a",((INDEX(Historical!$C$7:$C$1259,MATCH(B333,Historical!$B$7:$B$1281,0))/INDEX(Historical!$O$7:$O$1250,MATCH(B333,Historical!$B$7:$B$1281,0)))^(1/10)-1)*100)</f>
        <v>n/a</v>
      </c>
      <c r="W333" s="674" t="str">
        <f t="shared" si="89"/>
        <v>n/a</v>
      </c>
      <c r="X333" s="675" t="str">
        <f t="shared" si="90"/>
        <v>n/a</v>
      </c>
      <c r="Y333" s="843"/>
      <c r="Z333" s="624" t="str">
        <f t="shared" si="91"/>
        <v>n/a</v>
      </c>
      <c r="AA333" s="853" t="str">
        <f t="shared" si="92"/>
        <v>n/a</v>
      </c>
      <c r="AB333" s="854">
        <v>10</v>
      </c>
      <c r="AC333" s="833">
        <v>-0.34</v>
      </c>
      <c r="AD333" s="833" t="s">
        <v>136</v>
      </c>
      <c r="AE333" s="833">
        <v>0.73</v>
      </c>
      <c r="AF333" s="833">
        <v>1.27</v>
      </c>
      <c r="AG333" s="833">
        <v>-2.7</v>
      </c>
      <c r="AH333" s="833">
        <v>-122.10000000000001</v>
      </c>
      <c r="AI333" s="833">
        <v>4.25</v>
      </c>
      <c r="AJ333" s="833">
        <v>-16.8</v>
      </c>
      <c r="AK333" s="833">
        <v>12.509999999999998</v>
      </c>
      <c r="AL333" s="845">
        <v>19670</v>
      </c>
      <c r="AM333" s="839">
        <v>0.2</v>
      </c>
      <c r="AN333" s="833">
        <v>0.97</v>
      </c>
      <c r="AO333" s="711" t="str">
        <f t="shared" si="93"/>
        <v>n/a</v>
      </c>
      <c r="AP333" s="712" t="str">
        <f t="shared" si="94"/>
        <v>n/a</v>
      </c>
      <c r="AQ333" s="855" t="str">
        <f t="shared" si="95"/>
        <v>n/a</v>
      </c>
      <c r="AR333" s="624">
        <f>INDEX(Historical!$C$7:$C$1259,MATCH(B333,Historical!$B$7:$B$1281,0))*IF(AH333="n/a",1.03,IF(AH333&lt;0,1.01,IF(AH333&gt;10,1.1,(1+AH333/100))))</f>
        <v>0.48480000000000001</v>
      </c>
      <c r="AS333" s="853">
        <f t="shared" si="96"/>
        <v>0.50540399999999996</v>
      </c>
      <c r="AT333" s="853">
        <f t="shared" si="97"/>
        <v>0.55594440000000001</v>
      </c>
      <c r="AU333" s="853">
        <f t="shared" si="97"/>
        <v>0.61153884000000003</v>
      </c>
      <c r="AV333" s="853">
        <f t="shared" si="97"/>
        <v>0.67269272400000013</v>
      </c>
      <c r="AW333" s="624">
        <f t="shared" si="98"/>
        <v>2.830379964</v>
      </c>
      <c r="AX333" s="719">
        <f t="shared" si="99"/>
        <v>17.982083634053367</v>
      </c>
      <c r="AY333" s="900">
        <v>1.27</v>
      </c>
      <c r="AZ333" s="839">
        <v>89.98</v>
      </c>
      <c r="BA333" s="839">
        <v>-2.48</v>
      </c>
      <c r="BB333" s="839">
        <v>11.08</v>
      </c>
      <c r="BC333" s="839">
        <v>41.199999999999996</v>
      </c>
      <c r="BE333" s="597">
        <v>2016</v>
      </c>
      <c r="BF333" s="865">
        <f t="shared" si="100"/>
        <v>0</v>
      </c>
      <c r="BG333" s="849">
        <v>-0.8</v>
      </c>
    </row>
    <row r="334" spans="1:59" s="744" customFormat="1" ht="11.25" customHeight="1" x14ac:dyDescent="0.2">
      <c r="A334" s="726" t="s">
        <v>1298</v>
      </c>
      <c r="B334" s="751" t="s">
        <v>1299</v>
      </c>
      <c r="C334" s="898" t="s">
        <v>4126</v>
      </c>
      <c r="D334" s="898" t="s">
        <v>4252</v>
      </c>
      <c r="E334" s="727">
        <v>11</v>
      </c>
      <c r="F334" s="1153">
        <v>337</v>
      </c>
      <c r="G334" s="1152" t="s">
        <v>106</v>
      </c>
      <c r="H334" s="1152" t="s">
        <v>106</v>
      </c>
      <c r="I334" s="728">
        <v>31.75</v>
      </c>
      <c r="J334" s="729">
        <f t="shared" si="86"/>
        <v>2.4415748031496065</v>
      </c>
      <c r="K334" s="730">
        <v>0.1938</v>
      </c>
      <c r="L334" s="731">
        <v>4</v>
      </c>
      <c r="M334" s="732">
        <f t="shared" si="87"/>
        <v>0.7752</v>
      </c>
      <c r="N334" s="733" t="s">
        <v>188</v>
      </c>
      <c r="O334" s="734">
        <v>0.1762</v>
      </c>
      <c r="P334" s="1122">
        <v>44173</v>
      </c>
      <c r="Q334" s="1122">
        <v>44202</v>
      </c>
      <c r="R334" s="732">
        <f t="shared" si="88"/>
        <v>9.9886492622020455</v>
      </c>
      <c r="S334" s="673">
        <f>IF(INDEX(Historical!$D$7:$D$1257,MATCH(B334,Historical!$B$7:$B$1281,0))=0,"n/a",(INDEX(Historical!$C$7:$C$1259,MATCH(B334,Historical!$B$7:$B$1281,0))/INDEX(Historical!$D$7:$D$1257,MATCH(B334,Historical!$B$7:$B$1281,0))-1)*100)</f>
        <v>9.9875156054931136</v>
      </c>
      <c r="T334" s="673">
        <f>IF(INDEX(Historical!$F$7:$F$1250,MATCH(B334,Historical!$B$7:$B$1281,0))=0,"n/a",((INDEX(Historical!$C$7:$C$1259,MATCH(B334,Historical!$B$7:$B$1281,0))/INDEX(Historical!$F$7:$F$1250,MATCH(B334,Historical!$B$7:$B$1281,0)))^(1/3)-1)*100)</f>
        <v>9.9119704433207509</v>
      </c>
      <c r="U334" s="673">
        <f>IF(INDEX(Historical!$H$7:$H$1250,MATCH(B334,Historical!$B$7:$B$1281,0))=0,"n/a",((INDEX(Historical!$C$7:$C$1259,MATCH(B334,Historical!$B$7:$B$1281,0))/INDEX(Historical!$H$7:$H$1250,MATCH(B334,Historical!$B$7:$B$1281,0)))^(1/5)-1)*100)</f>
        <v>16.252501796104557</v>
      </c>
      <c r="V334" s="673">
        <f>IF(INDEX(Historical!$O$7:$O$1250,MATCH(B334,Historical!$B$7:$B$1281,0))=0,"n/a",((INDEX(Historical!$C$7:$C$1259,MATCH(B334,Historical!$B$7:$B$1281,0))/INDEX(Historical!$O$7:$O$1250,MATCH(B334,Historical!$B$7:$B$1281,0)))^(1/10)-1)*100)</f>
        <v>16.665762007256934</v>
      </c>
      <c r="W334" s="674">
        <f t="shared" si="89"/>
        <v>0.97520304136273961</v>
      </c>
      <c r="X334" s="675" t="str">
        <f t="shared" si="90"/>
        <v>n/a</v>
      </c>
      <c r="Y334" s="735"/>
      <c r="Z334" s="729">
        <f t="shared" si="91"/>
        <v>32.708860759493668</v>
      </c>
      <c r="AA334" s="736">
        <f t="shared" si="92"/>
        <v>13.396624472573839</v>
      </c>
      <c r="AB334" s="731">
        <v>10</v>
      </c>
      <c r="AC334" s="737">
        <v>2.37</v>
      </c>
      <c r="AD334" s="737">
        <v>0.89</v>
      </c>
      <c r="AE334" s="737">
        <v>0.64</v>
      </c>
      <c r="AF334" s="746" t="s">
        <v>136</v>
      </c>
      <c r="AG334" s="1148">
        <v>-157.9</v>
      </c>
      <c r="AH334" s="737">
        <v>-0.70000000000000007</v>
      </c>
      <c r="AI334" s="737">
        <v>3.39</v>
      </c>
      <c r="AJ334" s="737">
        <v>-0.2</v>
      </c>
      <c r="AK334" s="737">
        <v>15.07</v>
      </c>
      <c r="AL334" s="738">
        <v>37140</v>
      </c>
      <c r="AM334" s="739">
        <v>0.1</v>
      </c>
      <c r="AN334" s="737" t="s">
        <v>136</v>
      </c>
      <c r="AO334" s="740">
        <f t="shared" si="93"/>
        <v>5.2974521266803247</v>
      </c>
      <c r="AP334" s="741">
        <f t="shared" si="94"/>
        <v>18.694076599254164</v>
      </c>
      <c r="AQ334" s="742" t="str">
        <f t="shared" si="95"/>
        <v>n/a</v>
      </c>
      <c r="AR334" s="624">
        <f>INDEX(Historical!$C$7:$C$1259,MATCH(B334,Historical!$B$7:$B$1281,0))*IF(AH334="n/a",1.03,IF(AH334&lt;0,1.01,IF(AH334&gt;10,1.1,(1+AH334/100))))</f>
        <v>0.71184800000000004</v>
      </c>
      <c r="AS334" s="736">
        <f t="shared" si="96"/>
        <v>0.73597964720000009</v>
      </c>
      <c r="AT334" s="736">
        <f t="shared" si="97"/>
        <v>0.80957761192000011</v>
      </c>
      <c r="AU334" s="736">
        <f t="shared" si="97"/>
        <v>0.89053537311200015</v>
      </c>
      <c r="AV334" s="736">
        <f t="shared" si="97"/>
        <v>0.97958891042320029</v>
      </c>
      <c r="AW334" s="729">
        <f t="shared" si="98"/>
        <v>4.1275295426552008</v>
      </c>
      <c r="AX334" s="743">
        <f t="shared" si="99"/>
        <v>13.000093047732916</v>
      </c>
      <c r="AY334" s="901">
        <v>1.02</v>
      </c>
      <c r="AZ334" s="739">
        <v>137.12</v>
      </c>
      <c r="BA334" s="739">
        <v>-0.59</v>
      </c>
      <c r="BB334" s="739">
        <v>13.5</v>
      </c>
      <c r="BC334" s="739">
        <v>45.47</v>
      </c>
      <c r="BD334" s="875"/>
      <c r="BE334" s="597">
        <v>2011</v>
      </c>
      <c r="BF334" s="865">
        <f t="shared" si="100"/>
        <v>0</v>
      </c>
      <c r="BG334" s="793">
        <v>9.4</v>
      </c>
    </row>
    <row r="335" spans="1:59" ht="11.25" customHeight="1" x14ac:dyDescent="0.2">
      <c r="A335" s="831" t="s">
        <v>1280</v>
      </c>
      <c r="B335" s="842" t="s">
        <v>1281</v>
      </c>
      <c r="C335" s="898" t="s">
        <v>153</v>
      </c>
      <c r="D335" s="898" t="s">
        <v>4258</v>
      </c>
      <c r="E335" s="705">
        <v>11</v>
      </c>
      <c r="F335" s="1153">
        <v>375</v>
      </c>
      <c r="G335" s="1153" t="s">
        <v>37</v>
      </c>
      <c r="H335" s="1153" t="s">
        <v>115</v>
      </c>
      <c r="I335" s="841">
        <v>110.48</v>
      </c>
      <c r="J335" s="624">
        <f t="shared" si="86"/>
        <v>0.86893555394641553</v>
      </c>
      <c r="K335" s="844">
        <v>0.24</v>
      </c>
      <c r="L335" s="854">
        <v>4</v>
      </c>
      <c r="M335" s="615">
        <f t="shared" si="87"/>
        <v>0.96</v>
      </c>
      <c r="N335" s="837" t="s">
        <v>318</v>
      </c>
      <c r="O335" s="706">
        <v>0.22</v>
      </c>
      <c r="P335" s="606">
        <v>44274</v>
      </c>
      <c r="Q335" s="606">
        <v>44286</v>
      </c>
      <c r="R335" s="615">
        <f t="shared" si="88"/>
        <v>9.0909090909090864</v>
      </c>
      <c r="S335" s="673">
        <f>IF(INDEX(Historical!$D$7:$D$1257,MATCH(B335,Historical!$B$7:$B$1281,0))=0,"n/a",(INDEX(Historical!$C$7:$C$1259,MATCH(B335,Historical!$B$7:$B$1281,0))/INDEX(Historical!$D$7:$D$1257,MATCH(B335,Historical!$B$7:$B$1281,0))-1)*100)</f>
        <v>4.7619047619047672</v>
      </c>
      <c r="T335" s="673">
        <f>IF(INDEX(Historical!$F$7:$F$1250,MATCH(B335,Historical!$B$7:$B$1281,0))=0,"n/a",((INDEX(Historical!$C$7:$C$1259,MATCH(B335,Historical!$B$7:$B$1281,0))/INDEX(Historical!$F$7:$F$1250,MATCH(B335,Historical!$B$7:$B$1281,0)))^(1/3)-1)*100)</f>
        <v>6.917810999860885</v>
      </c>
      <c r="U335" s="673">
        <f>IF(INDEX(Historical!$H$7:$H$1250,MATCH(B335,Historical!$B$7:$B$1281,0))=0,"n/a",((INDEX(Historical!$C$7:$C$1259,MATCH(B335,Historical!$B$7:$B$1281,0))/INDEX(Historical!$H$7:$H$1250,MATCH(B335,Historical!$B$7:$B$1281,0)))^(1/5)-1)*100)</f>
        <v>6.5762756635474151</v>
      </c>
      <c r="V335" s="673">
        <f>IF(INDEX(Historical!$O$7:$O$1250,MATCH(B335,Historical!$B$7:$B$1281,0))=0,"n/a",((INDEX(Historical!$C$7:$C$1259,MATCH(B335,Historical!$B$7:$B$1281,0))/INDEX(Historical!$O$7:$O$1250,MATCH(B335,Historical!$B$7:$B$1281,0)))^(1/10)-1)*100)</f>
        <v>7.9368852824238445</v>
      </c>
      <c r="W335" s="674">
        <f t="shared" si="89"/>
        <v>0.82857133869762656</v>
      </c>
      <c r="X335" s="675">
        <f t="shared" si="90"/>
        <v>0.20297147109714245</v>
      </c>
      <c r="Y335" s="842"/>
      <c r="Z335" s="624">
        <f t="shared" si="91"/>
        <v>26.59279778393352</v>
      </c>
      <c r="AA335" s="853">
        <f t="shared" si="92"/>
        <v>30.603878116343491</v>
      </c>
      <c r="AB335" s="854">
        <v>9</v>
      </c>
      <c r="AC335" s="833">
        <v>3.61</v>
      </c>
      <c r="AD335" s="833">
        <v>4.0199999999999996</v>
      </c>
      <c r="AE335" s="833">
        <v>2.4500000000000002</v>
      </c>
      <c r="AF335" s="833">
        <v>4.16</v>
      </c>
      <c r="AG335" s="833">
        <v>14.499999999999998</v>
      </c>
      <c r="AH335" s="833">
        <v>48.5</v>
      </c>
      <c r="AI335" s="833">
        <v>9.9699999999999989</v>
      </c>
      <c r="AJ335" s="833">
        <v>32.4</v>
      </c>
      <c r="AK335" s="833">
        <v>7.6</v>
      </c>
      <c r="AL335" s="845">
        <v>7200</v>
      </c>
      <c r="AM335" s="839">
        <v>0.2</v>
      </c>
      <c r="AN335" s="833">
        <v>1.06</v>
      </c>
      <c r="AO335" s="711">
        <f t="shared" si="93"/>
        <v>-23.15866689884966</v>
      </c>
      <c r="AP335" s="712">
        <f t="shared" si="94"/>
        <v>7.4452112174938305</v>
      </c>
      <c r="AQ335" s="855">
        <f t="shared" si="95"/>
        <v>137.87217198785004</v>
      </c>
      <c r="AR335" s="624">
        <f>INDEX(Historical!$C$7:$C$1259,MATCH(B335,Historical!$B$7:$B$1281,0))*IF(AH335="n/a",1.03,IF(AH335&lt;0,1.01,IF(AH335&gt;10,1.1,(1+AH335/100))))</f>
        <v>0.96800000000000008</v>
      </c>
      <c r="AS335" s="853">
        <f t="shared" si="96"/>
        <v>1.0645096000000001</v>
      </c>
      <c r="AT335" s="853">
        <f t="shared" si="97"/>
        <v>1.1454123296000001</v>
      </c>
      <c r="AU335" s="853">
        <f t="shared" si="97"/>
        <v>1.2324636666496001</v>
      </c>
      <c r="AV335" s="853">
        <f t="shared" si="97"/>
        <v>1.3261309053149697</v>
      </c>
      <c r="AW335" s="624">
        <f t="shared" si="98"/>
        <v>5.7365165015645703</v>
      </c>
      <c r="AX335" s="719">
        <f t="shared" si="99"/>
        <v>5.1923574416768377</v>
      </c>
      <c r="AY335" s="900">
        <v>0.59</v>
      </c>
      <c r="AZ335" s="839">
        <v>37.57</v>
      </c>
      <c r="BA335" s="839">
        <v>-6.12</v>
      </c>
      <c r="BB335" s="839">
        <v>5.21</v>
      </c>
      <c r="BC335" s="839">
        <v>12.09</v>
      </c>
      <c r="BE335" s="597">
        <v>2011</v>
      </c>
      <c r="BF335" s="865">
        <f t="shared" si="100"/>
        <v>0</v>
      </c>
      <c r="BG335" s="849">
        <v>5.2</v>
      </c>
    </row>
    <row r="336" spans="1:59" ht="11.25" customHeight="1" x14ac:dyDescent="0.2">
      <c r="A336" s="831" t="s">
        <v>253</v>
      </c>
      <c r="B336" s="842" t="s">
        <v>254</v>
      </c>
      <c r="C336" s="898" t="s">
        <v>128</v>
      </c>
      <c r="D336" s="898" t="s">
        <v>4261</v>
      </c>
      <c r="E336" s="705">
        <v>54</v>
      </c>
      <c r="F336" s="1153">
        <v>18</v>
      </c>
      <c r="G336" s="1126" t="s">
        <v>37</v>
      </c>
      <c r="H336" s="1126" t="s">
        <v>37</v>
      </c>
      <c r="I336" s="833">
        <v>47.78</v>
      </c>
      <c r="J336" s="624">
        <f t="shared" si="86"/>
        <v>2.0510673922143154</v>
      </c>
      <c r="K336" s="844">
        <v>0.245</v>
      </c>
      <c r="L336" s="854">
        <v>4</v>
      </c>
      <c r="M336" s="615">
        <f t="shared" si="87"/>
        <v>0.98</v>
      </c>
      <c r="N336" s="837" t="s">
        <v>107</v>
      </c>
      <c r="O336" s="706">
        <v>0.23250000000000001</v>
      </c>
      <c r="P336" s="606">
        <v>44204</v>
      </c>
      <c r="Q336" s="606">
        <v>44243</v>
      </c>
      <c r="R336" s="615">
        <f t="shared" si="88"/>
        <v>5.3763440860214979</v>
      </c>
      <c r="S336" s="673">
        <f>IF(INDEX(Historical!$D$7:$D$1257,MATCH(B336,Historical!$B$7:$B$1281,0))=0,"n/a",(INDEX(Historical!$C$7:$C$1259,MATCH(B336,Historical!$B$7:$B$1281,0))/INDEX(Historical!$D$7:$D$1257,MATCH(B336,Historical!$B$7:$B$1281,0))-1)*100)</f>
        <v>10.714285714285721</v>
      </c>
      <c r="T336" s="673">
        <f>IF(INDEX(Historical!$F$7:$F$1250,MATCH(B336,Historical!$B$7:$B$1281,0))=0,"n/a",((INDEX(Historical!$C$7:$C$1259,MATCH(B336,Historical!$B$7:$B$1281,0))/INDEX(Historical!$F$7:$F$1250,MATCH(B336,Historical!$B$7:$B$1281,0)))^(1/3)-1)*100)</f>
        <v>11.000434455013796</v>
      </c>
      <c r="U336" s="673">
        <f>IF(INDEX(Historical!$H$7:$H$1250,MATCH(B336,Historical!$B$7:$B$1281,0))=0,"n/a",((INDEX(Historical!$C$7:$C$1259,MATCH(B336,Historical!$B$7:$B$1281,0))/INDEX(Historical!$H$7:$H$1250,MATCH(B336,Historical!$B$7:$B$1281,0)))^(1/5)-1)*100)</f>
        <v>13.214639717455645</v>
      </c>
      <c r="V336" s="673">
        <f>IF(INDEX(Historical!$O$7:$O$1250,MATCH(B336,Historical!$B$7:$B$1281,0))=0,"n/a",((INDEX(Historical!$C$7:$C$1259,MATCH(B336,Historical!$B$7:$B$1281,0))/INDEX(Historical!$O$7:$O$1250,MATCH(B336,Historical!$B$7:$B$1281,0)))^(1/10)-1)*100)</f>
        <v>16.044981968467063</v>
      </c>
      <c r="W336" s="674">
        <f t="shared" si="89"/>
        <v>0.82359953681631792</v>
      </c>
      <c r="X336" s="675">
        <f t="shared" si="90"/>
        <v>2.4026617668101173</v>
      </c>
      <c r="Y336" s="634"/>
      <c r="Z336" s="624">
        <f t="shared" si="91"/>
        <v>60.493827160493815</v>
      </c>
      <c r="AA336" s="853">
        <f t="shared" si="92"/>
        <v>29.493827160493826</v>
      </c>
      <c r="AB336" s="854">
        <v>10</v>
      </c>
      <c r="AC336" s="833">
        <v>1.62</v>
      </c>
      <c r="AD336" s="833">
        <v>8.02</v>
      </c>
      <c r="AE336" s="833">
        <v>2.72</v>
      </c>
      <c r="AF336" s="833">
        <v>3.97</v>
      </c>
      <c r="AG336" s="833">
        <v>14.000000000000002</v>
      </c>
      <c r="AH336" s="833">
        <v>-7.5</v>
      </c>
      <c r="AI336" s="833">
        <v>7.61</v>
      </c>
      <c r="AJ336" s="833">
        <v>5.5</v>
      </c>
      <c r="AK336" s="833">
        <v>3.6999999999999997</v>
      </c>
      <c r="AL336" s="845">
        <v>26320</v>
      </c>
      <c r="AM336" s="839">
        <v>0.2</v>
      </c>
      <c r="AN336" s="833">
        <v>0.2</v>
      </c>
      <c r="AO336" s="711">
        <f t="shared" si="93"/>
        <v>-14.228120050823865</v>
      </c>
      <c r="AP336" s="712">
        <f t="shared" si="94"/>
        <v>15.265707109669961</v>
      </c>
      <c r="AQ336" s="855">
        <f t="shared" si="95"/>
        <v>128.12325501521761</v>
      </c>
      <c r="AR336" s="624">
        <f>INDEX(Historical!$C$7:$C$1259,MATCH(B336,Historical!$B$7:$B$1281,0))*IF(AH336="n/a",1.03,IF(AH336&lt;0,1.01,IF(AH336&gt;10,1.1,(1+AH336/100))))</f>
        <v>0.93930000000000002</v>
      </c>
      <c r="AS336" s="853">
        <f t="shared" si="96"/>
        <v>1.01078073</v>
      </c>
      <c r="AT336" s="853">
        <f t="shared" si="97"/>
        <v>1.04817961701</v>
      </c>
      <c r="AU336" s="853">
        <f t="shared" si="97"/>
        <v>1.0869622628393698</v>
      </c>
      <c r="AV336" s="853">
        <f t="shared" si="97"/>
        <v>1.1271798665644264</v>
      </c>
      <c r="AW336" s="624">
        <f t="shared" si="98"/>
        <v>5.2124024764137964</v>
      </c>
      <c r="AX336" s="719">
        <f t="shared" si="99"/>
        <v>10.909172198438251</v>
      </c>
      <c r="AY336" s="900">
        <v>-0.06</v>
      </c>
      <c r="AZ336" s="839">
        <v>9.9699999999999989</v>
      </c>
      <c r="BA336" s="839">
        <v>-9.8000000000000007</v>
      </c>
      <c r="BB336" s="839">
        <v>0.13</v>
      </c>
      <c r="BC336" s="839">
        <v>-1.96</v>
      </c>
      <c r="BE336" s="597">
        <v>1967</v>
      </c>
      <c r="BF336" s="865">
        <f t="shared" si="100"/>
        <v>6</v>
      </c>
      <c r="BG336" s="849">
        <v>9.4</v>
      </c>
    </row>
    <row r="337" spans="1:59" ht="11.25" customHeight="1" x14ac:dyDescent="0.2">
      <c r="A337" s="831" t="s">
        <v>1278</v>
      </c>
      <c r="B337" s="842" t="s">
        <v>1279</v>
      </c>
      <c r="C337" s="898" t="s">
        <v>128</v>
      </c>
      <c r="D337" s="898" t="s">
        <v>4261</v>
      </c>
      <c r="E337" s="705">
        <v>11</v>
      </c>
      <c r="F337" s="1153">
        <v>327</v>
      </c>
      <c r="G337" s="1150" t="s">
        <v>115</v>
      </c>
      <c r="H337" s="1150" t="s">
        <v>115</v>
      </c>
      <c r="I337" s="841">
        <v>158.16</v>
      </c>
      <c r="J337" s="624">
        <f t="shared" si="86"/>
        <v>2.0333839150227617</v>
      </c>
      <c r="K337" s="844">
        <v>0.80400000000000005</v>
      </c>
      <c r="L337" s="854">
        <v>4</v>
      </c>
      <c r="M337" s="615">
        <f t="shared" si="87"/>
        <v>3.2160000000000002</v>
      </c>
      <c r="N337" s="837" t="s">
        <v>148</v>
      </c>
      <c r="O337" s="706">
        <v>0.77300000000000002</v>
      </c>
      <c r="P337" s="606">
        <v>44063</v>
      </c>
      <c r="Q337" s="606">
        <v>44089</v>
      </c>
      <c r="R337" s="615">
        <f t="shared" si="88"/>
        <v>4.0103492884864202</v>
      </c>
      <c r="S337" s="673">
        <f>IF(INDEX(Historical!$D$7:$D$1257,MATCH(B337,Historical!$B$7:$B$1281,0))=0,"n/a",(INDEX(Historical!$C$7:$C$1259,MATCH(B337,Historical!$B$7:$B$1281,0))/INDEX(Historical!$D$7:$D$1257,MATCH(B337,Historical!$B$7:$B$1281,0))-1)*100)</f>
        <v>5.4849498327758983</v>
      </c>
      <c r="T337" s="673">
        <f>IF(INDEX(Historical!$F$7:$F$1250,MATCH(B337,Historical!$B$7:$B$1281,0))=0,"n/a",((INDEX(Historical!$C$7:$C$1259,MATCH(B337,Historical!$B$7:$B$1281,0))/INDEX(Historical!$F$7:$F$1250,MATCH(B337,Historical!$B$7:$B$1281,0)))^(1/3)-1)*100)</f>
        <v>7.371104787762417</v>
      </c>
      <c r="U337" s="673">
        <f>IF(INDEX(Historical!$H$7:$H$1250,MATCH(B337,Historical!$B$7:$B$1281,0))=0,"n/a",((INDEX(Historical!$C$7:$C$1259,MATCH(B337,Historical!$B$7:$B$1281,0))/INDEX(Historical!$H$7:$H$1250,MATCH(B337,Historical!$B$7:$B$1281,0)))^(1/5)-1)*100)</f>
        <v>7.121828688420262</v>
      </c>
      <c r="V337" s="673">
        <f>IF(INDEX(Historical!$O$7:$O$1250,MATCH(B337,Historical!$B$7:$B$1281,0))=0,"n/a",((INDEX(Historical!$C$7:$C$1259,MATCH(B337,Historical!$B$7:$B$1281,0))/INDEX(Historical!$O$7:$O$1250,MATCH(B337,Historical!$B$7:$B$1281,0)))^(1/10)-1)*100)</f>
        <v>9.4372501547958407</v>
      </c>
      <c r="W337" s="674">
        <f t="shared" si="89"/>
        <v>0.75465083277474387</v>
      </c>
      <c r="X337" s="675">
        <f t="shared" si="90"/>
        <v>0.33435815438592775</v>
      </c>
      <c r="Y337" s="643"/>
      <c r="Z337" s="624">
        <f t="shared" si="91"/>
        <v>52.635024549918164</v>
      </c>
      <c r="AA337" s="853">
        <f t="shared" si="92"/>
        <v>25.885433715220948</v>
      </c>
      <c r="AB337" s="854">
        <v>12</v>
      </c>
      <c r="AC337" s="833">
        <v>6.11</v>
      </c>
      <c r="AD337" s="833">
        <v>3.42</v>
      </c>
      <c r="AE337" s="833">
        <v>3.98</v>
      </c>
      <c r="AF337" s="833">
        <v>14.82</v>
      </c>
      <c r="AG337" s="834">
        <v>66.2</v>
      </c>
      <c r="AH337" s="833">
        <v>11.899999999999999</v>
      </c>
      <c r="AI337" s="833">
        <v>5.56</v>
      </c>
      <c r="AJ337" s="833">
        <v>21.3</v>
      </c>
      <c r="AK337" s="833">
        <v>7.6</v>
      </c>
      <c r="AL337" s="845">
        <v>32450.000000000004</v>
      </c>
      <c r="AM337" s="840">
        <v>0.3</v>
      </c>
      <c r="AN337" s="833">
        <v>2.06</v>
      </c>
      <c r="AO337" s="711">
        <f t="shared" si="93"/>
        <v>-16.730221111777922</v>
      </c>
      <c r="AP337" s="712">
        <f t="shared" si="94"/>
        <v>9.1552126034430241</v>
      </c>
      <c r="AQ337" s="855">
        <f t="shared" si="95"/>
        <v>312.91491061023129</v>
      </c>
      <c r="AR337" s="624">
        <f>INDEX(Historical!$C$7:$C$1259,MATCH(B337,Historical!$B$7:$B$1281,0))*IF(AH337="n/a",1.03,IF(AH337&lt;0,1.01,IF(AH337&gt;10,1.1,(1+AH337/100))))</f>
        <v>3.4694000000000003</v>
      </c>
      <c r="AS337" s="853">
        <f t="shared" si="96"/>
        <v>3.6622986400000004</v>
      </c>
      <c r="AT337" s="853">
        <f t="shared" si="97"/>
        <v>3.9406333366400008</v>
      </c>
      <c r="AU337" s="853">
        <f t="shared" si="97"/>
        <v>4.2401214702246408</v>
      </c>
      <c r="AV337" s="853">
        <f t="shared" si="97"/>
        <v>4.5623707019617141</v>
      </c>
      <c r="AW337" s="624">
        <f t="shared" si="98"/>
        <v>19.874824148826356</v>
      </c>
      <c r="AX337" s="719">
        <f t="shared" si="99"/>
        <v>12.566277281756674</v>
      </c>
      <c r="AY337" s="900">
        <v>0.33</v>
      </c>
      <c r="AZ337" s="839">
        <v>26.02</v>
      </c>
      <c r="BA337" s="839">
        <v>-2.1999999999999997</v>
      </c>
      <c r="BB337" s="839">
        <v>5.0599999999999996</v>
      </c>
      <c r="BC337" s="839">
        <v>8.58</v>
      </c>
      <c r="BE337" s="597">
        <v>2010</v>
      </c>
      <c r="BF337" s="865">
        <f t="shared" si="100"/>
        <v>0</v>
      </c>
      <c r="BG337" s="849">
        <v>14.099999999999998</v>
      </c>
    </row>
    <row r="338" spans="1:59" ht="11.25" customHeight="1" x14ac:dyDescent="0.2">
      <c r="A338" s="847" t="s">
        <v>1266</v>
      </c>
      <c r="B338" s="842" t="s">
        <v>1267</v>
      </c>
      <c r="C338" s="898" t="s">
        <v>4253</v>
      </c>
      <c r="D338" s="898" t="s">
        <v>4254</v>
      </c>
      <c r="E338" s="705">
        <v>9</v>
      </c>
      <c r="F338" s="1153">
        <v>492</v>
      </c>
      <c r="G338" s="1124" t="s">
        <v>106</v>
      </c>
      <c r="H338" s="1124" t="s">
        <v>106</v>
      </c>
      <c r="I338" s="841">
        <v>27.58</v>
      </c>
      <c r="J338" s="624">
        <f t="shared" si="86"/>
        <v>4.6410442349528642</v>
      </c>
      <c r="K338" s="844">
        <v>0.32</v>
      </c>
      <c r="L338" s="854">
        <v>4</v>
      </c>
      <c r="M338" s="615">
        <f t="shared" si="87"/>
        <v>1.28</v>
      </c>
      <c r="N338" s="837" t="s">
        <v>583</v>
      </c>
      <c r="O338" s="706">
        <v>0.315</v>
      </c>
      <c r="P338" s="606">
        <v>44013</v>
      </c>
      <c r="Q338" s="606">
        <v>44113</v>
      </c>
      <c r="R338" s="615">
        <f t="shared" si="88"/>
        <v>1.5873015873015885</v>
      </c>
      <c r="S338" s="673">
        <f>IF(INDEX(Historical!$D$7:$D$1257,MATCH(B338,Historical!$B$7:$B$1281,0))=0,"n/a",(INDEX(Historical!$C$7:$C$1259,MATCH(B338,Historical!$B$7:$B$1281,0))/INDEX(Historical!$D$7:$D$1257,MATCH(B338,Historical!$B$7:$B$1281,0))-1)*100)</f>
        <v>1.6064257028112205</v>
      </c>
      <c r="T338" s="673">
        <f>IF(INDEX(Historical!$F$7:$F$1250,MATCH(B338,Historical!$B$7:$B$1281,0))=0,"n/a",((INDEX(Historical!$C$7:$C$1259,MATCH(B338,Historical!$B$7:$B$1281,0))/INDEX(Historical!$F$7:$F$1250,MATCH(B338,Historical!$B$7:$B$1281,0)))^(1/3)-1)*100)</f>
        <v>1.6329409353402102</v>
      </c>
      <c r="U338" s="673">
        <f>IF(INDEX(Historical!$H$7:$H$1250,MATCH(B338,Historical!$B$7:$B$1281,0))=0,"n/a",((INDEX(Historical!$C$7:$C$1259,MATCH(B338,Historical!$B$7:$B$1281,0))/INDEX(Historical!$H$7:$H$1250,MATCH(B338,Historical!$B$7:$B$1281,0)))^(1/5)-1)*100)</f>
        <v>1.6606588607677386</v>
      </c>
      <c r="V338" s="673" t="str">
        <f>IF(INDEX(Historical!$O$7:$O$1250,MATCH(B338,Historical!$B$7:$B$1281,0))=0,"n/a",((INDEX(Historical!$C$7:$C$1259,MATCH(B338,Historical!$B$7:$B$1281,0))/INDEX(Historical!$O$7:$O$1250,MATCH(B338,Historical!$B$7:$B$1281,0)))^(1/10)-1)*100)</f>
        <v>n/a</v>
      </c>
      <c r="W338" s="674" t="str">
        <f t="shared" si="89"/>
        <v>n/a</v>
      </c>
      <c r="X338" s="675" t="str">
        <f t="shared" si="90"/>
        <v>n/a</v>
      </c>
      <c r="Y338" s="633"/>
      <c r="Z338" s="624">
        <f t="shared" si="91"/>
        <v>533.33333333333337</v>
      </c>
      <c r="AA338" s="853">
        <f t="shared" si="92"/>
        <v>114.91666666666666</v>
      </c>
      <c r="AB338" s="854">
        <v>12</v>
      </c>
      <c r="AC338" s="833">
        <v>0.24</v>
      </c>
      <c r="AD338" s="833" t="s">
        <v>136</v>
      </c>
      <c r="AE338" s="833">
        <v>8.2899999999999991</v>
      </c>
      <c r="AF338" s="833">
        <v>1.95</v>
      </c>
      <c r="AG338" s="833">
        <v>1.6</v>
      </c>
      <c r="AH338" s="833">
        <v>65</v>
      </c>
      <c r="AI338" s="833">
        <v>11.67</v>
      </c>
      <c r="AJ338" s="833">
        <v>-1.6</v>
      </c>
      <c r="AK338" s="833" t="s">
        <v>136</v>
      </c>
      <c r="AL338" s="845">
        <v>6130</v>
      </c>
      <c r="AM338" s="839">
        <v>0.3</v>
      </c>
      <c r="AN338" s="833">
        <v>0.95</v>
      </c>
      <c r="AO338" s="711">
        <f t="shared" si="93"/>
        <v>-108.61496357094606</v>
      </c>
      <c r="AP338" s="712">
        <f t="shared" si="94"/>
        <v>6.3017030957206028</v>
      </c>
      <c r="AQ338" s="855">
        <f t="shared" si="95"/>
        <v>215.58587491274767</v>
      </c>
      <c r="AR338" s="624">
        <f>INDEX(Historical!$C$7:$C$1259,MATCH(B338,Historical!$B$7:$B$1281,0))*IF(AH338="n/a",1.03,IF(AH338&lt;0,1.01,IF(AH338&gt;10,1.1,(1+AH338/100))))</f>
        <v>1.3915</v>
      </c>
      <c r="AS338" s="853">
        <f t="shared" si="96"/>
        <v>1.5306500000000001</v>
      </c>
      <c r="AT338" s="853">
        <f t="shared" si="97"/>
        <v>1.5765695000000002</v>
      </c>
      <c r="AU338" s="853">
        <f t="shared" si="97"/>
        <v>1.6238665850000003</v>
      </c>
      <c r="AV338" s="853">
        <f t="shared" si="97"/>
        <v>1.6725825825500003</v>
      </c>
      <c r="AW338" s="624">
        <f t="shared" si="98"/>
        <v>7.7951686675500005</v>
      </c>
      <c r="AX338" s="719">
        <f t="shared" si="99"/>
        <v>28.263845785170417</v>
      </c>
      <c r="AY338" s="900">
        <v>0.59</v>
      </c>
      <c r="AZ338" s="839">
        <v>27.98</v>
      </c>
      <c r="BA338" s="839">
        <v>-6.41</v>
      </c>
      <c r="BB338" s="839">
        <v>-1.9800000000000002</v>
      </c>
      <c r="BC338" s="839">
        <v>2.6599999999999997</v>
      </c>
      <c r="BE338" s="597">
        <v>2012</v>
      </c>
      <c r="BF338" s="865">
        <f t="shared" si="100"/>
        <v>0</v>
      </c>
      <c r="BG338" s="849">
        <v>0.8</v>
      </c>
    </row>
    <row r="339" spans="1:59" ht="11.25" customHeight="1" x14ac:dyDescent="0.2">
      <c r="A339" s="838" t="s">
        <v>1272</v>
      </c>
      <c r="B339" s="842" t="s">
        <v>1273</v>
      </c>
      <c r="C339" s="898" t="s">
        <v>108</v>
      </c>
      <c r="D339" s="898" t="s">
        <v>4272</v>
      </c>
      <c r="E339" s="705">
        <v>8</v>
      </c>
      <c r="F339" s="1153">
        <v>562</v>
      </c>
      <c r="G339" s="1115" t="s">
        <v>106</v>
      </c>
      <c r="H339" s="1115" t="s">
        <v>106</v>
      </c>
      <c r="I339" s="841">
        <v>12.22</v>
      </c>
      <c r="J339" s="624">
        <f t="shared" si="86"/>
        <v>4.2553191489361701</v>
      </c>
      <c r="K339" s="844">
        <v>0.13</v>
      </c>
      <c r="L339" s="854">
        <v>4</v>
      </c>
      <c r="M339" s="615">
        <f t="shared" si="87"/>
        <v>0.52</v>
      </c>
      <c r="N339" s="837" t="s">
        <v>439</v>
      </c>
      <c r="O339" s="706">
        <v>0.12</v>
      </c>
      <c r="P339" s="904">
        <v>43865</v>
      </c>
      <c r="Q339" s="904">
        <v>43879</v>
      </c>
      <c r="R339" s="615">
        <f t="shared" si="88"/>
        <v>8.333333333333341</v>
      </c>
      <c r="S339" s="673">
        <f>IF(INDEX(Historical!$D$7:$D$1257,MATCH(B339,Historical!$B$7:$B$1281,0))=0,"n/a",(INDEX(Historical!$C$7:$C$1259,MATCH(B339,Historical!$B$7:$B$1281,0))/INDEX(Historical!$D$7:$D$1257,MATCH(B339,Historical!$B$7:$B$1281,0))-1)*100)</f>
        <v>8.3333333333333481</v>
      </c>
      <c r="T339" s="673">
        <f>IF(INDEX(Historical!$F$7:$F$1250,MATCH(B339,Historical!$B$7:$B$1281,0))=0,"n/a",((INDEX(Historical!$C$7:$C$1259,MATCH(B339,Historical!$B$7:$B$1281,0))/INDEX(Historical!$F$7:$F$1250,MATCH(B339,Historical!$B$7:$B$1281,0)))^(1/3)-1)*100)</f>
        <v>9.1392883061105934</v>
      </c>
      <c r="U339" s="673">
        <f>IF(INDEX(Historical!$H$7:$H$1250,MATCH(B339,Historical!$B$7:$B$1281,0))=0,"n/a",((INDEX(Historical!$C$7:$C$1259,MATCH(B339,Historical!$B$7:$B$1281,0))/INDEX(Historical!$H$7:$H$1250,MATCH(B339,Historical!$B$7:$B$1281,0)))^(1/5)-1)*100)</f>
        <v>10.197228772148016</v>
      </c>
      <c r="V339" s="673" t="str">
        <f>IF(INDEX(Historical!$O$7:$O$1250,MATCH(B339,Historical!$B$7:$B$1281,0))=0,"n/a",((INDEX(Historical!$C$7:$C$1259,MATCH(B339,Historical!$B$7:$B$1281,0))/INDEX(Historical!$O$7:$O$1250,MATCH(B339,Historical!$B$7:$B$1281,0)))^(1/10)-1)*100)</f>
        <v>n/a</v>
      </c>
      <c r="W339" s="674" t="str">
        <f t="shared" si="89"/>
        <v>n/a</v>
      </c>
      <c r="X339" s="675">
        <f t="shared" si="90"/>
        <v>2.487128968816589</v>
      </c>
      <c r="Y339" s="637"/>
      <c r="Z339" s="624">
        <f t="shared" si="91"/>
        <v>88.13559322033899</v>
      </c>
      <c r="AA339" s="853">
        <f t="shared" si="92"/>
        <v>20.711864406779664</v>
      </c>
      <c r="AB339" s="854">
        <v>12</v>
      </c>
      <c r="AC339" s="833">
        <v>0.59</v>
      </c>
      <c r="AD339" s="833">
        <v>2.95</v>
      </c>
      <c r="AE339" s="833">
        <v>4.6100000000000003</v>
      </c>
      <c r="AF339" s="833">
        <v>1.25</v>
      </c>
      <c r="AG339" s="833">
        <v>6.1</v>
      </c>
      <c r="AH339" s="833">
        <v>-30.5</v>
      </c>
      <c r="AI339" s="833">
        <v>-2.69</v>
      </c>
      <c r="AJ339" s="833">
        <v>4.1000000000000005</v>
      </c>
      <c r="AK339" s="833">
        <v>7.0000000000000009</v>
      </c>
      <c r="AL339" s="845">
        <v>693.23</v>
      </c>
      <c r="AM339" s="839">
        <v>1.6</v>
      </c>
      <c r="AN339" s="833">
        <v>7.0000000000000007E-2</v>
      </c>
      <c r="AO339" s="711">
        <f t="shared" si="93"/>
        <v>-6.2593164856954786</v>
      </c>
      <c r="AP339" s="712">
        <f t="shared" si="94"/>
        <v>14.452547921084186</v>
      </c>
      <c r="AQ339" s="855">
        <f t="shared" si="95"/>
        <v>7.2687808129644704</v>
      </c>
      <c r="AR339" s="624">
        <f>INDEX(Historical!$C$7:$C$1259,MATCH(B339,Historical!$B$7:$B$1281,0))*IF(AH339="n/a",1.03,IF(AH339&lt;0,1.01,IF(AH339&gt;10,1.1,(1+AH339/100))))</f>
        <v>0.5252</v>
      </c>
      <c r="AS339" s="853">
        <f t="shared" si="96"/>
        <v>0.53045200000000003</v>
      </c>
      <c r="AT339" s="853">
        <f t="shared" si="97"/>
        <v>0.56758364000000006</v>
      </c>
      <c r="AU339" s="853">
        <f t="shared" si="97"/>
        <v>0.6073144948000001</v>
      </c>
      <c r="AV339" s="853">
        <f t="shared" si="97"/>
        <v>0.64982650943600018</v>
      </c>
      <c r="AW339" s="624">
        <f t="shared" si="98"/>
        <v>2.8803766442360001</v>
      </c>
      <c r="AX339" s="719">
        <f t="shared" si="99"/>
        <v>23.571003635319148</v>
      </c>
      <c r="AY339" s="900">
        <v>1.19</v>
      </c>
      <c r="AZ339" s="839">
        <v>99.350000000000009</v>
      </c>
      <c r="BA339" s="839">
        <v>-0.24</v>
      </c>
      <c r="BB339" s="839">
        <v>21.59</v>
      </c>
      <c r="BC339" s="839">
        <v>48.36</v>
      </c>
      <c r="BE339" s="597">
        <v>2013</v>
      </c>
      <c r="BF339" s="865">
        <f t="shared" si="100"/>
        <v>0</v>
      </c>
      <c r="BG339" s="849">
        <v>0.8</v>
      </c>
    </row>
    <row r="340" spans="1:59" ht="11.25" customHeight="1" x14ac:dyDescent="0.2">
      <c r="A340" s="848" t="s">
        <v>4493</v>
      </c>
      <c r="B340" s="842" t="s">
        <v>4488</v>
      </c>
      <c r="C340" s="898" t="s">
        <v>108</v>
      </c>
      <c r="D340" s="898" t="s">
        <v>4272</v>
      </c>
      <c r="E340" s="705">
        <v>6</v>
      </c>
      <c r="F340" s="1153">
        <v>695</v>
      </c>
      <c r="G340" s="1118" t="s">
        <v>106</v>
      </c>
      <c r="H340" s="1118" t="s">
        <v>106</v>
      </c>
      <c r="I340" s="841">
        <v>34.130000000000003</v>
      </c>
      <c r="J340" s="624">
        <f t="shared" si="86"/>
        <v>1.4063873425139171</v>
      </c>
      <c r="K340" s="844">
        <v>0.12</v>
      </c>
      <c r="L340" s="854">
        <v>4</v>
      </c>
      <c r="M340" s="615">
        <f t="shared" si="87"/>
        <v>0.48</v>
      </c>
      <c r="N340" s="837" t="s">
        <v>515</v>
      </c>
      <c r="O340" s="706">
        <v>0.09</v>
      </c>
      <c r="P340" s="606">
        <v>44238</v>
      </c>
      <c r="Q340" s="606">
        <v>44253</v>
      </c>
      <c r="R340" s="615">
        <f t="shared" si="88"/>
        <v>33.333333333333329</v>
      </c>
      <c r="S340" s="673">
        <f>IF(INDEX(Historical!$D$7:$D$1257,MATCH(B340,Historical!$B$7:$B$1281,0))=0,"n/a",(INDEX(Historical!$C$7:$C$1259,MATCH(B340,Historical!$B$7:$B$1281,0))/INDEX(Historical!$D$7:$D$1257,MATCH(B340,Historical!$B$7:$B$1281,0))-1)*100)</f>
        <v>12.5</v>
      </c>
      <c r="T340" s="673">
        <f>IF(INDEX(Historical!$F$7:$F$1250,MATCH(B340,Historical!$B$7:$B$1281,0))=0,"n/a",((INDEX(Historical!$C$7:$C$1259,MATCH(B340,Historical!$B$7:$B$1281,0))/INDEX(Historical!$F$7:$F$1250,MATCH(B340,Historical!$B$7:$B$1281,0)))^(1/3)-1)*100)</f>
        <v>14.471424255333186</v>
      </c>
      <c r="U340" s="673" t="str">
        <f>IF(INDEX(Historical!$H$7:$H$1250,MATCH(B340,Historical!$B$7:$B$1281,0))=0,"n/a",((INDEX(Historical!$C$7:$C$1259,MATCH(B340,Historical!$B$7:$B$1281,0))/INDEX(Historical!$H$7:$H$1250,MATCH(B340,Historical!$B$7:$B$1281,0)))^(1/5)-1)*100)</f>
        <v>n/a</v>
      </c>
      <c r="V340" s="673" t="str">
        <f>IF(INDEX(Historical!$O$7:$O$1250,MATCH(B340,Historical!$B$7:$B$1281,0))=0,"n/a",((INDEX(Historical!$C$7:$C$1259,MATCH(B340,Historical!$B$7:$B$1281,0))/INDEX(Historical!$O$7:$O$1250,MATCH(B340,Historical!$B$7:$B$1281,0)))^(1/10)-1)*100)</f>
        <v>n/a</v>
      </c>
      <c r="W340" s="674" t="str">
        <f t="shared" si="89"/>
        <v>n/a</v>
      </c>
      <c r="X340" s="675" t="str">
        <f t="shared" si="90"/>
        <v>n/a</v>
      </c>
      <c r="Y340" s="843"/>
      <c r="Z340" s="624">
        <f t="shared" si="91"/>
        <v>10.457516339869281</v>
      </c>
      <c r="AA340" s="853">
        <f t="shared" si="92"/>
        <v>7.4357298474945539</v>
      </c>
      <c r="AB340" s="854">
        <v>12</v>
      </c>
      <c r="AC340" s="833">
        <v>4.59</v>
      </c>
      <c r="AD340" s="833">
        <v>0.5</v>
      </c>
      <c r="AE340" s="833">
        <v>5.04</v>
      </c>
      <c r="AF340" s="833">
        <v>1.27</v>
      </c>
      <c r="AG340" s="833">
        <v>19.600000000000001</v>
      </c>
      <c r="AH340" s="833">
        <v>100.49999999999999</v>
      </c>
      <c r="AI340" s="833">
        <v>-14.979999999999999</v>
      </c>
      <c r="AJ340" s="833">
        <v>17</v>
      </c>
      <c r="AK340" s="833">
        <v>15</v>
      </c>
      <c r="AL340" s="845">
        <v>2750</v>
      </c>
      <c r="AM340" s="839">
        <v>3.3000000000000003</v>
      </c>
      <c r="AN340" s="833">
        <v>0.19</v>
      </c>
      <c r="AO340" s="711" t="str">
        <f t="shared" si="93"/>
        <v>n/a</v>
      </c>
      <c r="AP340" s="712" t="str">
        <f t="shared" si="94"/>
        <v>n/a</v>
      </c>
      <c r="AQ340" s="855">
        <f t="shared" si="95"/>
        <v>-35.215307341872517</v>
      </c>
      <c r="AR340" s="624">
        <f>INDEX(Historical!$C$7:$C$1259,MATCH(B340,Historical!$B$7:$B$1281,0))*IF(AH340="n/a",1.03,IF(AH340&lt;0,1.01,IF(AH340&gt;10,1.1,(1+AH340/100))))</f>
        <v>0.39600000000000002</v>
      </c>
      <c r="AS340" s="853">
        <f t="shared" si="96"/>
        <v>0.39996000000000004</v>
      </c>
      <c r="AT340" s="853">
        <f t="shared" si="97"/>
        <v>0.43995600000000007</v>
      </c>
      <c r="AU340" s="853">
        <f t="shared" si="97"/>
        <v>0.48395160000000009</v>
      </c>
      <c r="AV340" s="853">
        <f t="shared" si="97"/>
        <v>0.53234676000000014</v>
      </c>
      <c r="AW340" s="624">
        <f t="shared" si="98"/>
        <v>2.2522143600000004</v>
      </c>
      <c r="AX340" s="719">
        <f t="shared" si="99"/>
        <v>6.5989286844418409</v>
      </c>
      <c r="AY340" s="900">
        <v>1.1000000000000001</v>
      </c>
      <c r="AZ340" s="839">
        <v>166.74</v>
      </c>
      <c r="BA340" s="839">
        <v>-13.81</v>
      </c>
      <c r="BB340" s="839">
        <v>1.3599999999999999</v>
      </c>
      <c r="BC340" s="839">
        <v>37.480000000000004</v>
      </c>
      <c r="BE340" s="597">
        <v>2016</v>
      </c>
      <c r="BF340" s="865">
        <f t="shared" si="100"/>
        <v>0</v>
      </c>
      <c r="BG340" s="849">
        <v>2.7</v>
      </c>
    </row>
    <row r="341" spans="1:59" ht="11.25" customHeight="1" x14ac:dyDescent="0.2">
      <c r="A341" s="848" t="s">
        <v>4634</v>
      </c>
      <c r="B341" s="842" t="s">
        <v>4627</v>
      </c>
      <c r="C341" s="898" t="s">
        <v>108</v>
      </c>
      <c r="D341" s="898" t="s">
        <v>4272</v>
      </c>
      <c r="E341" s="705">
        <v>5</v>
      </c>
      <c r="F341" s="1153">
        <v>733</v>
      </c>
      <c r="G341" s="1118" t="s">
        <v>106</v>
      </c>
      <c r="H341" s="1118" t="s">
        <v>106</v>
      </c>
      <c r="I341" s="841">
        <v>50.26</v>
      </c>
      <c r="J341" s="624">
        <f t="shared" si="86"/>
        <v>1.7508953442101076</v>
      </c>
      <c r="K341" s="844">
        <v>0.22</v>
      </c>
      <c r="L341" s="854">
        <v>4</v>
      </c>
      <c r="M341" s="615">
        <f t="shared" si="87"/>
        <v>0.88</v>
      </c>
      <c r="N341" s="837" t="s">
        <v>515</v>
      </c>
      <c r="O341" s="706">
        <v>0.2</v>
      </c>
      <c r="P341" s="606">
        <v>44238</v>
      </c>
      <c r="Q341" s="606">
        <v>44253</v>
      </c>
      <c r="R341" s="615">
        <f t="shared" si="88"/>
        <v>9.9999999999999947</v>
      </c>
      <c r="S341" s="673">
        <f>IF(INDEX(Historical!$D$7:$D$1257,MATCH(B341,Historical!$B$7:$B$1281,0))=0,"n/a",(INDEX(Historical!$C$7:$C$1259,MATCH(B341,Historical!$B$7:$B$1281,0))/INDEX(Historical!$D$7:$D$1257,MATCH(B341,Historical!$B$7:$B$1281,0))-1)*100)</f>
        <v>17.647058823529417</v>
      </c>
      <c r="T341" s="673">
        <f>IF(INDEX(Historical!$F$7:$F$1250,MATCH(B341,Historical!$B$7:$B$1281,0))=0,"n/a",((INDEX(Historical!$C$7:$C$1259,MATCH(B341,Historical!$B$7:$B$1281,0))/INDEX(Historical!$F$7:$F$1250,MATCH(B341,Historical!$B$7:$B$1281,0)))^(1/3)-1)*100)</f>
        <v>22.052244447028492</v>
      </c>
      <c r="U341" s="673">
        <f>IF(INDEX(Historical!$H$7:$H$1250,MATCH(B341,Historical!$B$7:$B$1281,0))=0,"n/a",((INDEX(Historical!$C$7:$C$1259,MATCH(B341,Historical!$B$7:$B$1281,0))/INDEX(Historical!$H$7:$H$1250,MATCH(B341,Historical!$B$7:$B$1281,0)))^(1/5)-1)*100)</f>
        <v>14.869835499703509</v>
      </c>
      <c r="V341" s="673">
        <f>IF(INDEX(Historical!$O$7:$O$1250,MATCH(B341,Historical!$B$7:$B$1281,0))=0,"n/a",((INDEX(Historical!$C$7:$C$1259,MATCH(B341,Historical!$B$7:$B$1281,0))/INDEX(Historical!$O$7:$O$1250,MATCH(B341,Historical!$B$7:$B$1281,0)))^(1/10)-1)*100)</f>
        <v>7.1773462536293131</v>
      </c>
      <c r="W341" s="674">
        <f t="shared" si="89"/>
        <v>2.0717734625362954</v>
      </c>
      <c r="X341" s="675">
        <f t="shared" si="90"/>
        <v>3.0978823957715647</v>
      </c>
      <c r="Y341" s="646"/>
      <c r="Z341" s="624">
        <f t="shared" si="91"/>
        <v>24.649859943977592</v>
      </c>
      <c r="AA341" s="853">
        <f t="shared" si="92"/>
        <v>14.078431372549019</v>
      </c>
      <c r="AB341" s="854">
        <v>12</v>
      </c>
      <c r="AC341" s="833">
        <v>3.57</v>
      </c>
      <c r="AD341" s="833">
        <v>1.42</v>
      </c>
      <c r="AE341" s="833">
        <v>3.89</v>
      </c>
      <c r="AF341" s="833">
        <v>0.99</v>
      </c>
      <c r="AG341" s="833">
        <v>7.8</v>
      </c>
      <c r="AH341" s="833">
        <v>-13.600000000000001</v>
      </c>
      <c r="AI341" s="833">
        <v>-1.37</v>
      </c>
      <c r="AJ341" s="833">
        <v>4.8</v>
      </c>
      <c r="AK341" s="833">
        <v>10</v>
      </c>
      <c r="AL341" s="845">
        <v>2090</v>
      </c>
      <c r="AM341" s="839">
        <v>1.3</v>
      </c>
      <c r="AN341" s="833">
        <v>0.23</v>
      </c>
      <c r="AO341" s="711">
        <f t="shared" si="93"/>
        <v>2.542299471364597</v>
      </c>
      <c r="AP341" s="712">
        <f t="shared" si="94"/>
        <v>16.620730843913616</v>
      </c>
      <c r="AQ341" s="855">
        <f t="shared" si="95"/>
        <v>-21.294791761144761</v>
      </c>
      <c r="AR341" s="624">
        <f>INDEX(Historical!$C$7:$C$1259,MATCH(B341,Historical!$B$7:$B$1281,0))*IF(AH341="n/a",1.03,IF(AH341&lt;0,1.01,IF(AH341&gt;10,1.1,(1+AH341/100))))</f>
        <v>0.80800000000000005</v>
      </c>
      <c r="AS341" s="853">
        <f t="shared" si="96"/>
        <v>0.81608000000000003</v>
      </c>
      <c r="AT341" s="853">
        <f t="shared" si="97"/>
        <v>0.89768800000000015</v>
      </c>
      <c r="AU341" s="853">
        <f t="shared" si="97"/>
        <v>0.98745680000000025</v>
      </c>
      <c r="AV341" s="853">
        <f t="shared" si="97"/>
        <v>1.0862024800000003</v>
      </c>
      <c r="AW341" s="624">
        <f t="shared" si="98"/>
        <v>4.5954272800000009</v>
      </c>
      <c r="AX341" s="719">
        <f t="shared" si="99"/>
        <v>9.1433093513728636</v>
      </c>
      <c r="AY341" s="900">
        <v>1.35</v>
      </c>
      <c r="AZ341" s="839">
        <v>98.66</v>
      </c>
      <c r="BA341" s="839">
        <v>-6.99</v>
      </c>
      <c r="BB341" s="839">
        <v>5.5</v>
      </c>
      <c r="BC341" s="839">
        <v>31.28</v>
      </c>
      <c r="BE341" s="597">
        <v>2017</v>
      </c>
      <c r="BF341" s="865">
        <f t="shared" si="100"/>
        <v>0</v>
      </c>
      <c r="BG341" s="849">
        <v>0.89999999999999991</v>
      </c>
    </row>
    <row r="342" spans="1:59" ht="11.25" customHeight="1" x14ac:dyDescent="0.2">
      <c r="A342" s="838" t="s">
        <v>622</v>
      </c>
      <c r="B342" s="843" t="s">
        <v>623</v>
      </c>
      <c r="C342" s="898" t="s">
        <v>112</v>
      </c>
      <c r="D342" s="898" t="s">
        <v>4296</v>
      </c>
      <c r="E342" s="705">
        <v>13</v>
      </c>
      <c r="F342" s="1153">
        <v>277</v>
      </c>
      <c r="G342" s="1115" t="s">
        <v>37</v>
      </c>
      <c r="H342" s="1115" t="s">
        <v>37</v>
      </c>
      <c r="I342" s="841">
        <v>186.89</v>
      </c>
      <c r="J342" s="624">
        <f t="shared" si="86"/>
        <v>2.0974905024345873</v>
      </c>
      <c r="K342" s="844">
        <v>0.98</v>
      </c>
      <c r="L342" s="854">
        <v>4</v>
      </c>
      <c r="M342" s="615">
        <f t="shared" si="87"/>
        <v>3.92</v>
      </c>
      <c r="N342" s="837" t="s">
        <v>148</v>
      </c>
      <c r="O342" s="706">
        <v>0.91</v>
      </c>
      <c r="P342" s="606">
        <v>44162</v>
      </c>
      <c r="Q342" s="606">
        <v>44180</v>
      </c>
      <c r="R342" s="615">
        <f t="shared" si="88"/>
        <v>7.6923076923076872</v>
      </c>
      <c r="S342" s="673">
        <f>IF(INDEX(Historical!$D$7:$D$1257,MATCH(B342,Historical!$B$7:$B$1281,0))=0,"n/a",(INDEX(Historical!$C$7:$C$1259,MATCH(B342,Historical!$B$7:$B$1281,0))/INDEX(Historical!$D$7:$D$1257,MATCH(B342,Historical!$B$7:$B$1281,0))-1)*100)</f>
        <v>8.1632653061224367</v>
      </c>
      <c r="T342" s="673">
        <f>IF(INDEX(Historical!$F$7:$F$1250,MATCH(B342,Historical!$B$7:$B$1281,0))=0,"n/a",((INDEX(Historical!$C$7:$C$1259,MATCH(B342,Historical!$B$7:$B$1281,0))/INDEX(Historical!$F$7:$F$1250,MATCH(B342,Historical!$B$7:$B$1281,0)))^(1/3)-1)*100)</f>
        <v>8.9341387842532871</v>
      </c>
      <c r="U342" s="673">
        <f>IF(INDEX(Historical!$H$7:$H$1250,MATCH(B342,Historical!$B$7:$B$1281,0))=0,"n/a",((INDEX(Historical!$C$7:$C$1259,MATCH(B342,Historical!$B$7:$B$1281,0))/INDEX(Historical!$H$7:$H$1250,MATCH(B342,Historical!$B$7:$B$1281,0)))^(1/5)-1)*100)</f>
        <v>10.617841113805838</v>
      </c>
      <c r="V342" s="673">
        <f>IF(INDEX(Historical!$O$7:$O$1250,MATCH(B342,Historical!$B$7:$B$1281,0))=0,"n/a",((INDEX(Historical!$C$7:$C$1259,MATCH(B342,Historical!$B$7:$B$1281,0))/INDEX(Historical!$O$7:$O$1250,MATCH(B342,Historical!$B$7:$B$1281,0)))^(1/10)-1)*100)</f>
        <v>9.926181394986223</v>
      </c>
      <c r="W342" s="674">
        <f t="shared" si="89"/>
        <v>1.0696803424496129</v>
      </c>
      <c r="X342" s="675">
        <f t="shared" si="90"/>
        <v>1.7406296907878425</v>
      </c>
      <c r="Y342" s="843"/>
      <c r="Z342" s="624">
        <f t="shared" si="91"/>
        <v>61.059190031152646</v>
      </c>
      <c r="AA342" s="853">
        <f t="shared" si="92"/>
        <v>29.110591900311526</v>
      </c>
      <c r="AB342" s="854">
        <v>12</v>
      </c>
      <c r="AC342" s="833">
        <v>6.42</v>
      </c>
      <c r="AD342" s="833">
        <v>2.92</v>
      </c>
      <c r="AE342" s="833">
        <v>2.36</v>
      </c>
      <c r="AF342" s="833">
        <v>4.9400000000000004</v>
      </c>
      <c r="AG342" s="833">
        <v>17.599999999999998</v>
      </c>
      <c r="AH342" s="833">
        <v>-12.1</v>
      </c>
      <c r="AI342" s="833">
        <v>10.489999999999998</v>
      </c>
      <c r="AJ342" s="833">
        <v>6.1</v>
      </c>
      <c r="AK342" s="833">
        <v>10</v>
      </c>
      <c r="AL342" s="845">
        <v>9900</v>
      </c>
      <c r="AM342" s="839">
        <v>0.4</v>
      </c>
      <c r="AN342" s="833">
        <v>0.77</v>
      </c>
      <c r="AO342" s="711">
        <f t="shared" si="93"/>
        <v>-16.395260284071099</v>
      </c>
      <c r="AP342" s="712">
        <f t="shared" si="94"/>
        <v>12.715331616240425</v>
      </c>
      <c r="AQ342" s="855">
        <f t="shared" si="95"/>
        <v>152.81202853551002</v>
      </c>
      <c r="AR342" s="624">
        <f>INDEX(Historical!$C$7:$C$1259,MATCH(B342,Historical!$B$7:$B$1281,0))*IF(AH342="n/a",1.03,IF(AH342&lt;0,1.01,IF(AH342&gt;10,1.1,(1+AH342/100))))</f>
        <v>3.7471000000000001</v>
      </c>
      <c r="AS342" s="853">
        <f t="shared" si="96"/>
        <v>4.1218100000000009</v>
      </c>
      <c r="AT342" s="853">
        <f t="shared" si="97"/>
        <v>4.5339910000000012</v>
      </c>
      <c r="AU342" s="853">
        <f t="shared" si="97"/>
        <v>4.9873901000000016</v>
      </c>
      <c r="AV342" s="853">
        <f t="shared" si="97"/>
        <v>5.486129110000002</v>
      </c>
      <c r="AW342" s="624">
        <f t="shared" si="98"/>
        <v>22.876420210000006</v>
      </c>
      <c r="AX342" s="719">
        <f t="shared" si="99"/>
        <v>12.240580132698382</v>
      </c>
      <c r="AY342" s="900">
        <v>1.2</v>
      </c>
      <c r="AZ342" s="839">
        <v>77.42</v>
      </c>
      <c r="BA342" s="839">
        <v>-2.44</v>
      </c>
      <c r="BB342" s="839">
        <v>7.32</v>
      </c>
      <c r="BC342" s="839">
        <v>22.650000000000002</v>
      </c>
      <c r="BE342" s="597">
        <v>2009</v>
      </c>
      <c r="BF342" s="865">
        <f t="shared" si="100"/>
        <v>0</v>
      </c>
      <c r="BG342" s="849">
        <v>7.0000000000000009</v>
      </c>
    </row>
    <row r="343" spans="1:59" s="744" customFormat="1" ht="11.25" customHeight="1" x14ac:dyDescent="0.2">
      <c r="A343" s="619" t="s">
        <v>1300</v>
      </c>
      <c r="B343" s="751" t="s">
        <v>1301</v>
      </c>
      <c r="C343" s="898" t="s">
        <v>153</v>
      </c>
      <c r="D343" s="898" t="s">
        <v>4255</v>
      </c>
      <c r="E343" s="727">
        <v>11</v>
      </c>
      <c r="F343" s="1153">
        <v>377</v>
      </c>
      <c r="G343" s="1152" t="s">
        <v>106</v>
      </c>
      <c r="H343" s="1152" t="s">
        <v>106</v>
      </c>
      <c r="I343" s="728">
        <v>419.25</v>
      </c>
      <c r="J343" s="729">
        <f t="shared" si="86"/>
        <v>0.66785927251043531</v>
      </c>
      <c r="K343" s="730">
        <v>0.7</v>
      </c>
      <c r="L343" s="731">
        <v>4</v>
      </c>
      <c r="M343" s="732">
        <f t="shared" si="87"/>
        <v>2.8</v>
      </c>
      <c r="N343" s="733" t="s">
        <v>4004</v>
      </c>
      <c r="O343" s="734">
        <v>0.625</v>
      </c>
      <c r="P343" s="1122">
        <v>44285</v>
      </c>
      <c r="Q343" s="1122">
        <v>44316</v>
      </c>
      <c r="R343" s="732">
        <f t="shared" si="88"/>
        <v>11.999999999999993</v>
      </c>
      <c r="S343" s="673">
        <f>IF(INDEX(Historical!$D$7:$D$1257,MATCH(B343,Historical!$B$7:$B$1281,0))=0,"n/a",(INDEX(Historical!$C$7:$C$1259,MATCH(B343,Historical!$B$7:$B$1281,0))/INDEX(Historical!$D$7:$D$1257,MATCH(B343,Historical!$B$7:$B$1281,0))-1)*100)</f>
        <v>12.790697674418606</v>
      </c>
      <c r="T343" s="673">
        <f>IF(INDEX(Historical!$F$7:$F$1250,MATCH(B343,Historical!$B$7:$B$1281,0))=0,"n/a",((INDEX(Historical!$C$7:$C$1259,MATCH(B343,Historical!$B$7:$B$1281,0))/INDEX(Historical!$F$7:$F$1250,MATCH(B343,Historical!$B$7:$B$1281,0)))^(1/3)-1)*100)</f>
        <v>17.62739834643461</v>
      </c>
      <c r="U343" s="673">
        <f>IF(INDEX(Historical!$H$7:$H$1250,MATCH(B343,Historical!$B$7:$B$1281,0))=0,"n/a",((INDEX(Historical!$C$7:$C$1259,MATCH(B343,Historical!$B$7:$B$1281,0))/INDEX(Historical!$H$7:$H$1250,MATCH(B343,Historical!$B$7:$B$1281,0)))^(1/5)-1)*100)</f>
        <v>16.295089785085604</v>
      </c>
      <c r="V343" s="673" t="str">
        <f>IF(INDEX(Historical!$O$7:$O$1250,MATCH(B343,Historical!$B$7:$B$1281,0))=0,"n/a",((INDEX(Historical!$C$7:$C$1259,MATCH(B343,Historical!$B$7:$B$1281,0))/INDEX(Historical!$O$7:$O$1250,MATCH(B343,Historical!$B$7:$B$1281,0)))^(1/10)-1)*100)</f>
        <v>n/a</v>
      </c>
      <c r="W343" s="674" t="str">
        <f t="shared" si="89"/>
        <v>n/a</v>
      </c>
      <c r="X343" s="675">
        <f t="shared" si="90"/>
        <v>0.66240202378396762</v>
      </c>
      <c r="Y343" s="748"/>
      <c r="Z343" s="729">
        <f t="shared" si="91"/>
        <v>11.071569790431001</v>
      </c>
      <c r="AA343" s="736">
        <f t="shared" si="92"/>
        <v>16.577698695136419</v>
      </c>
      <c r="AB343" s="731">
        <v>12</v>
      </c>
      <c r="AC343" s="737">
        <v>25.29</v>
      </c>
      <c r="AD343" s="737">
        <v>1.37</v>
      </c>
      <c r="AE343" s="737">
        <v>0.7</v>
      </c>
      <c r="AF343" s="737">
        <v>4.0999999999999996</v>
      </c>
      <c r="AG343" s="737">
        <v>23.9</v>
      </c>
      <c r="AH343" s="737">
        <v>26</v>
      </c>
      <c r="AI343" s="737">
        <v>14.549999999999999</v>
      </c>
      <c r="AJ343" s="737">
        <v>24.6</v>
      </c>
      <c r="AK343" s="737">
        <v>12.280000000000001</v>
      </c>
      <c r="AL343" s="738">
        <v>53990</v>
      </c>
      <c r="AM343" s="739">
        <v>0.2</v>
      </c>
      <c r="AN343" s="737">
        <v>0.51</v>
      </c>
      <c r="AO343" s="740">
        <f t="shared" si="93"/>
        <v>0.38525036245961886</v>
      </c>
      <c r="AP343" s="741">
        <f t="shared" si="94"/>
        <v>16.962949057596038</v>
      </c>
      <c r="AQ343" s="742">
        <f t="shared" si="95"/>
        <v>73.805209805638199</v>
      </c>
      <c r="AR343" s="624">
        <f>INDEX(Historical!$C$7:$C$1259,MATCH(B343,Historical!$B$7:$B$1281,0))*IF(AH343="n/a",1.03,IF(AH343&lt;0,1.01,IF(AH343&gt;10,1.1,(1+AH343/100))))</f>
        <v>2.6675</v>
      </c>
      <c r="AS343" s="736">
        <f t="shared" si="96"/>
        <v>2.93425</v>
      </c>
      <c r="AT343" s="736">
        <f t="shared" si="97"/>
        <v>3.2276750000000001</v>
      </c>
      <c r="AU343" s="736">
        <f t="shared" si="97"/>
        <v>3.5504425000000004</v>
      </c>
      <c r="AV343" s="736">
        <f t="shared" si="97"/>
        <v>3.9054867500000006</v>
      </c>
      <c r="AW343" s="729">
        <f t="shared" si="98"/>
        <v>16.285354250000001</v>
      </c>
      <c r="AX343" s="743">
        <f t="shared" si="99"/>
        <v>3.8844017292784736</v>
      </c>
      <c r="AY343" s="901">
        <v>0.87</v>
      </c>
      <c r="AZ343" s="739">
        <v>46.85</v>
      </c>
      <c r="BA343" s="739">
        <v>-11.68</v>
      </c>
      <c r="BB343" s="739">
        <v>6.41</v>
      </c>
      <c r="BC343" s="739">
        <v>3.74</v>
      </c>
      <c r="BD343" s="875"/>
      <c r="BE343" s="597">
        <v>2011</v>
      </c>
      <c r="BF343" s="865">
        <f t="shared" si="100"/>
        <v>0</v>
      </c>
      <c r="BG343" s="793">
        <v>9.1999999999999993</v>
      </c>
    </row>
    <row r="344" spans="1:59" ht="11.25" customHeight="1" x14ac:dyDescent="0.2">
      <c r="A344" s="838" t="s">
        <v>1306</v>
      </c>
      <c r="B344" s="842" t="s">
        <v>1307</v>
      </c>
      <c r="C344" s="898" t="s">
        <v>112</v>
      </c>
      <c r="D344" s="898" t="s">
        <v>211</v>
      </c>
      <c r="E344" s="705">
        <v>9</v>
      </c>
      <c r="F344" s="1153">
        <v>537</v>
      </c>
      <c r="G344" s="1149" t="s">
        <v>106</v>
      </c>
      <c r="H344" s="1149" t="s">
        <v>106</v>
      </c>
      <c r="I344" s="841">
        <v>35.299999999999997</v>
      </c>
      <c r="J344" s="624">
        <f t="shared" si="86"/>
        <v>1.5864022662889519</v>
      </c>
      <c r="K344" s="844">
        <v>0.14000000000000001</v>
      </c>
      <c r="L344" s="854">
        <v>4</v>
      </c>
      <c r="M344" s="615">
        <f t="shared" si="87"/>
        <v>0.56000000000000005</v>
      </c>
      <c r="N344" s="837" t="s">
        <v>218</v>
      </c>
      <c r="O344" s="706">
        <v>0.13</v>
      </c>
      <c r="P344" s="606">
        <v>44281</v>
      </c>
      <c r="Q344" s="606">
        <v>44298</v>
      </c>
      <c r="R344" s="615">
        <f t="shared" si="88"/>
        <v>7.6923076923076987</v>
      </c>
      <c r="S344" s="673">
        <f>IF(INDEX(Historical!$D$7:$D$1257,MATCH(B344,Historical!$B$7:$B$1281,0))=0,"n/a",(INDEX(Historical!$C$7:$C$1259,MATCH(B344,Historical!$B$7:$B$1281,0))/INDEX(Historical!$D$7:$D$1257,MATCH(B344,Historical!$B$7:$B$1281,0))-1)*100)</f>
        <v>8.5106382978723527</v>
      </c>
      <c r="T344" s="673">
        <f>IF(INDEX(Historical!$F$7:$F$1250,MATCH(B344,Historical!$B$7:$B$1281,0))=0,"n/a",((INDEX(Historical!$C$7:$C$1259,MATCH(B344,Historical!$B$7:$B$1281,0))/INDEX(Historical!$F$7:$F$1250,MATCH(B344,Historical!$B$7:$B$1281,0)))^(1/3)-1)*100)</f>
        <v>9.3541299792876842</v>
      </c>
      <c r="U344" s="673">
        <f>IF(INDEX(Historical!$H$7:$H$1250,MATCH(B344,Historical!$B$7:$B$1281,0))=0,"n/a",((INDEX(Historical!$C$7:$C$1259,MATCH(B344,Historical!$B$7:$B$1281,0))/INDEX(Historical!$H$7:$H$1250,MATCH(B344,Historical!$B$7:$B$1281,0)))^(1/5)-1)*100)</f>
        <v>10.469324008713388</v>
      </c>
      <c r="V344" s="673" t="str">
        <f>IF(INDEX(Historical!$O$7:$O$1250,MATCH(B344,Historical!$B$7:$B$1281,0))=0,"n/a",((INDEX(Historical!$C$7:$C$1259,MATCH(B344,Historical!$B$7:$B$1281,0))/INDEX(Historical!$O$7:$O$1250,MATCH(B344,Historical!$B$7:$B$1281,0)))^(1/10)-1)*100)</f>
        <v>n/a</v>
      </c>
      <c r="W344" s="674" t="str">
        <f t="shared" si="89"/>
        <v>n/a</v>
      </c>
      <c r="X344" s="675" t="str">
        <f t="shared" si="90"/>
        <v>n/a</v>
      </c>
      <c r="Y344" s="637"/>
      <c r="Z344" s="624" t="str">
        <f t="shared" si="91"/>
        <v>n/a</v>
      </c>
      <c r="AA344" s="853" t="str">
        <f t="shared" si="92"/>
        <v>n/a</v>
      </c>
      <c r="AB344" s="854">
        <v>6</v>
      </c>
      <c r="AC344" s="833">
        <v>-0.69</v>
      </c>
      <c r="AD344" s="833" t="s">
        <v>136</v>
      </c>
      <c r="AE344" s="833">
        <v>1.23</v>
      </c>
      <c r="AF344" s="833">
        <v>0.98</v>
      </c>
      <c r="AG344" s="833">
        <v>-2</v>
      </c>
      <c r="AH344" s="833">
        <v>-136.4</v>
      </c>
      <c r="AI344" s="833" t="s">
        <v>136</v>
      </c>
      <c r="AJ344" s="833">
        <v>-18.899999999999999</v>
      </c>
      <c r="AK344" s="833" t="s">
        <v>136</v>
      </c>
      <c r="AL344" s="845">
        <v>223.46</v>
      </c>
      <c r="AM344" s="839">
        <v>4.7</v>
      </c>
      <c r="AN344" s="833">
        <v>0</v>
      </c>
      <c r="AO344" s="711" t="str">
        <f t="shared" si="93"/>
        <v>n/a</v>
      </c>
      <c r="AP344" s="712">
        <f t="shared" si="94"/>
        <v>12.055726275002339</v>
      </c>
      <c r="AQ344" s="855" t="str">
        <f t="shared" si="95"/>
        <v>n/a</v>
      </c>
      <c r="AR344" s="624">
        <f>INDEX(Historical!$C$7:$C$1259,MATCH(B344,Historical!$B$7:$B$1281,0))*IF(AH344="n/a",1.03,IF(AH344&lt;0,1.01,IF(AH344&gt;10,1.1,(1+AH344/100))))</f>
        <v>0.5151</v>
      </c>
      <c r="AS344" s="853">
        <f t="shared" si="96"/>
        <v>0.53055300000000005</v>
      </c>
      <c r="AT344" s="853">
        <f t="shared" si="97"/>
        <v>0.54646959000000006</v>
      </c>
      <c r="AU344" s="853">
        <f t="shared" si="97"/>
        <v>0.56286367770000012</v>
      </c>
      <c r="AV344" s="853">
        <f t="shared" si="97"/>
        <v>0.57974958803100018</v>
      </c>
      <c r="AW344" s="624">
        <f t="shared" si="98"/>
        <v>2.7347358557310004</v>
      </c>
      <c r="AX344" s="719">
        <f t="shared" si="99"/>
        <v>7.7471270700594923</v>
      </c>
      <c r="AY344" s="900">
        <v>0.56000000000000005</v>
      </c>
      <c r="AZ344" s="839">
        <v>46.72</v>
      </c>
      <c r="BA344" s="839">
        <v>-9.09</v>
      </c>
      <c r="BB344" s="839">
        <v>8.23</v>
      </c>
      <c r="BC344" s="839">
        <v>16.259999999999998</v>
      </c>
      <c r="BE344" s="597">
        <v>2013</v>
      </c>
      <c r="BF344" s="865">
        <f t="shared" si="100"/>
        <v>0</v>
      </c>
      <c r="BG344" s="849">
        <v>-1.6</v>
      </c>
    </row>
    <row r="345" spans="1:59" ht="11.25" customHeight="1" x14ac:dyDescent="0.2">
      <c r="A345" s="838" t="s">
        <v>4116</v>
      </c>
      <c r="B345" s="842" t="s">
        <v>4117</v>
      </c>
      <c r="C345" s="898" t="s">
        <v>108</v>
      </c>
      <c r="D345" s="898" t="s">
        <v>4272</v>
      </c>
      <c r="E345" s="705">
        <v>9</v>
      </c>
      <c r="F345" s="1153">
        <v>503</v>
      </c>
      <c r="G345" s="1125" t="s">
        <v>37</v>
      </c>
      <c r="H345" s="1125" t="s">
        <v>37</v>
      </c>
      <c r="I345" s="841">
        <v>21.29</v>
      </c>
      <c r="J345" s="624">
        <f t="shared" si="86"/>
        <v>2.4424612494128701</v>
      </c>
      <c r="K345" s="844">
        <v>0.13</v>
      </c>
      <c r="L345" s="854">
        <v>4</v>
      </c>
      <c r="M345" s="615">
        <f t="shared" si="87"/>
        <v>0.52</v>
      </c>
      <c r="N345" s="837" t="s">
        <v>145</v>
      </c>
      <c r="O345" s="706">
        <v>0.12</v>
      </c>
      <c r="P345" s="606">
        <v>44179</v>
      </c>
      <c r="Q345" s="606">
        <v>44197</v>
      </c>
      <c r="R345" s="615">
        <f t="shared" si="88"/>
        <v>8.333333333333341</v>
      </c>
      <c r="S345" s="673">
        <f>IF(INDEX(Historical!$D$7:$D$1257,MATCH(B345,Historical!$B$7:$B$1281,0))=0,"n/a",(INDEX(Historical!$C$7:$C$1259,MATCH(B345,Historical!$B$7:$B$1281,0))/INDEX(Historical!$D$7:$D$1257,MATCH(B345,Historical!$B$7:$B$1281,0))-1)*100)</f>
        <v>9.0909090909090828</v>
      </c>
      <c r="T345" s="673">
        <f>IF(INDEX(Historical!$F$7:$F$1250,MATCH(B345,Historical!$B$7:$B$1281,0))=0,"n/a",((INDEX(Historical!$C$7:$C$1259,MATCH(B345,Historical!$B$7:$B$1281,0))/INDEX(Historical!$F$7:$F$1250,MATCH(B345,Historical!$B$7:$B$1281,0)))^(1/3)-1)*100)</f>
        <v>21.488531250875198</v>
      </c>
      <c r="U345" s="673">
        <f>IF(INDEX(Historical!$H$7:$H$1250,MATCH(B345,Historical!$B$7:$B$1281,0))=0,"n/a",((INDEX(Historical!$C$7:$C$1259,MATCH(B345,Historical!$B$7:$B$1281,0))/INDEX(Historical!$H$7:$H$1250,MATCH(B345,Historical!$B$7:$B$1281,0)))^(1/5)-1)*100)</f>
        <v>20.786774471951119</v>
      </c>
      <c r="V345" s="673">
        <f>IF(INDEX(Historical!$O$7:$O$1250,MATCH(B345,Historical!$B$7:$B$1281,0))=0,"n/a",((INDEX(Historical!$C$7:$C$1259,MATCH(B345,Historical!$B$7:$B$1281,0))/INDEX(Historical!$O$7:$O$1250,MATCH(B345,Historical!$B$7:$B$1281,0)))^(1/10)-1)*100)</f>
        <v>6.9696874357621619</v>
      </c>
      <c r="W345" s="674">
        <f t="shared" si="89"/>
        <v>2.9824543300596384</v>
      </c>
      <c r="X345" s="675">
        <f t="shared" si="90"/>
        <v>1.8726823848604612</v>
      </c>
      <c r="Y345" s="647"/>
      <c r="Z345" s="624">
        <f t="shared" si="91"/>
        <v>23.636363636363637</v>
      </c>
      <c r="AA345" s="853">
        <f t="shared" si="92"/>
        <v>9.6772727272727259</v>
      </c>
      <c r="AB345" s="854">
        <v>12</v>
      </c>
      <c r="AC345" s="833">
        <v>2.2000000000000002</v>
      </c>
      <c r="AD345" s="833" t="s">
        <v>136</v>
      </c>
      <c r="AE345" s="833">
        <v>2.11</v>
      </c>
      <c r="AF345" s="833">
        <v>1.06</v>
      </c>
      <c r="AG345" s="833">
        <v>11.600000000000001</v>
      </c>
      <c r="AH345" s="833">
        <v>-10.9</v>
      </c>
      <c r="AI345" s="833" t="s">
        <v>136</v>
      </c>
      <c r="AJ345" s="833">
        <v>11.1</v>
      </c>
      <c r="AK345" s="833" t="s">
        <v>136</v>
      </c>
      <c r="AL345" s="845">
        <v>133.1</v>
      </c>
      <c r="AM345" s="839">
        <v>0.6</v>
      </c>
      <c r="AN345" s="833">
        <v>0.38</v>
      </c>
      <c r="AO345" s="711">
        <f t="shared" si="93"/>
        <v>13.551962994091262</v>
      </c>
      <c r="AP345" s="712">
        <f t="shared" si="94"/>
        <v>23.229235721363988</v>
      </c>
      <c r="AQ345" s="855">
        <f t="shared" si="95"/>
        <v>-32.479109106360973</v>
      </c>
      <c r="AR345" s="624">
        <f>INDEX(Historical!$C$7:$C$1259,MATCH(B345,Historical!$B$7:$B$1281,0))*IF(AH345="n/a",1.03,IF(AH345&lt;0,1.01,IF(AH345&gt;10,1.1,(1+AH345/100))))</f>
        <v>0.48480000000000001</v>
      </c>
      <c r="AS345" s="853">
        <f t="shared" si="96"/>
        <v>0.49934400000000001</v>
      </c>
      <c r="AT345" s="853">
        <f t="shared" si="97"/>
        <v>0.51432432000000006</v>
      </c>
      <c r="AU345" s="853">
        <f t="shared" si="97"/>
        <v>0.52975404960000005</v>
      </c>
      <c r="AV345" s="853">
        <f t="shared" si="97"/>
        <v>0.54564667108800002</v>
      </c>
      <c r="AW345" s="624">
        <f t="shared" si="98"/>
        <v>2.5738690406880003</v>
      </c>
      <c r="AX345" s="719">
        <f t="shared" si="99"/>
        <v>12.08956806335369</v>
      </c>
      <c r="AY345" s="900">
        <v>0.59</v>
      </c>
      <c r="AZ345" s="839">
        <v>45.57</v>
      </c>
      <c r="BA345" s="839">
        <v>-18.3</v>
      </c>
      <c r="BB345" s="839">
        <v>1.8499999999999999</v>
      </c>
      <c r="BC345" s="839">
        <v>7.31</v>
      </c>
      <c r="BE345" s="597">
        <v>2012</v>
      </c>
      <c r="BF345" s="865">
        <f t="shared" si="100"/>
        <v>0</v>
      </c>
      <c r="BG345" s="849">
        <v>0.89999999999999991</v>
      </c>
    </row>
    <row r="346" spans="1:59" ht="11.25" customHeight="1" x14ac:dyDescent="0.2">
      <c r="A346" s="838" t="s">
        <v>606</v>
      </c>
      <c r="B346" s="842" t="s">
        <v>607</v>
      </c>
      <c r="C346" s="898" t="s">
        <v>123</v>
      </c>
      <c r="D346" s="898" t="s">
        <v>4108</v>
      </c>
      <c r="E346" s="705">
        <v>17</v>
      </c>
      <c r="F346" s="1153">
        <v>224</v>
      </c>
      <c r="G346" s="1095" t="s">
        <v>37</v>
      </c>
      <c r="H346" s="1095" t="s">
        <v>37</v>
      </c>
      <c r="I346" s="841">
        <v>33.520000000000003</v>
      </c>
      <c r="J346" s="624">
        <f t="shared" si="86"/>
        <v>2.9236276849642002</v>
      </c>
      <c r="K346" s="844">
        <v>0.245</v>
      </c>
      <c r="L346" s="854">
        <v>4</v>
      </c>
      <c r="M346" s="615">
        <f t="shared" si="87"/>
        <v>0.98</v>
      </c>
      <c r="N346" s="837" t="s">
        <v>208</v>
      </c>
      <c r="O346" s="709">
        <v>0.23250000000000001</v>
      </c>
      <c r="P346" s="606">
        <v>44238</v>
      </c>
      <c r="Q346" s="606">
        <v>44253</v>
      </c>
      <c r="R346" s="615">
        <f t="shared" si="88"/>
        <v>5.3763440860214979</v>
      </c>
      <c r="S346" s="673">
        <f>IF(INDEX(Historical!$D$7:$D$1257,MATCH(B346,Historical!$B$7:$B$1281,0))=0,"n/a",(INDEX(Historical!$C$7:$C$1259,MATCH(B346,Historical!$B$7:$B$1281,0))/INDEX(Historical!$D$7:$D$1257,MATCH(B346,Historical!$B$7:$B$1281,0))-1)*100)</f>
        <v>1.0869565217391353</v>
      </c>
      <c r="T346" s="673">
        <f>IF(INDEX(Historical!$F$7:$F$1250,MATCH(B346,Historical!$B$7:$B$1281,0))=0,"n/a",((INDEX(Historical!$C$7:$C$1259,MATCH(B346,Historical!$B$7:$B$1281,0))/INDEX(Historical!$F$7:$F$1250,MATCH(B346,Historical!$B$7:$B$1281,0)))^(1/3)-1)*100)</f>
        <v>2.6427232101898568</v>
      </c>
      <c r="U346" s="673">
        <f>IF(INDEX(Historical!$H$7:$H$1250,MATCH(B346,Historical!$B$7:$B$1281,0))=0,"n/a",((INDEX(Historical!$C$7:$C$1259,MATCH(B346,Historical!$B$7:$B$1281,0))/INDEX(Historical!$H$7:$H$1250,MATCH(B346,Historical!$B$7:$B$1281,0)))^(1/5)-1)*100)</f>
        <v>3.5804203580214189</v>
      </c>
      <c r="V346" s="673">
        <f>IF(INDEX(Historical!$O$7:$O$1250,MATCH(B346,Historical!$B$7:$B$1281,0))=0,"n/a",((INDEX(Historical!$C$7:$C$1259,MATCH(B346,Historical!$B$7:$B$1281,0))/INDEX(Historical!$O$7:$O$1250,MATCH(B346,Historical!$B$7:$B$1281,0)))^(1/10)-1)*100)</f>
        <v>4.8348059140673083</v>
      </c>
      <c r="W346" s="674">
        <f t="shared" si="89"/>
        <v>0.74055100073487123</v>
      </c>
      <c r="X346" s="675">
        <f t="shared" si="90"/>
        <v>0.44202720469400236</v>
      </c>
      <c r="Y346" s="843" t="s">
        <v>4140</v>
      </c>
      <c r="Z346" s="624">
        <f t="shared" si="91"/>
        <v>56.97674418604651</v>
      </c>
      <c r="AA346" s="853">
        <f t="shared" si="92"/>
        <v>19.488372093023258</v>
      </c>
      <c r="AB346" s="854">
        <v>3</v>
      </c>
      <c r="AC346" s="833">
        <v>1.72</v>
      </c>
      <c r="AD346" s="833" t="s">
        <v>136</v>
      </c>
      <c r="AE346" s="833">
        <v>1.1499999999999999</v>
      </c>
      <c r="AF346" s="833">
        <v>2.69</v>
      </c>
      <c r="AG346" s="833">
        <v>14.799999999999999</v>
      </c>
      <c r="AH346" s="833">
        <v>16.900000000000002</v>
      </c>
      <c r="AI346" s="833">
        <v>14.719999999999999</v>
      </c>
      <c r="AJ346" s="833">
        <v>8.1</v>
      </c>
      <c r="AK346" s="833" t="s">
        <v>136</v>
      </c>
      <c r="AL346" s="845">
        <v>651.41999999999996</v>
      </c>
      <c r="AM346" s="839">
        <v>10.130000000000001</v>
      </c>
      <c r="AN346" s="833">
        <v>0.37</v>
      </c>
      <c r="AO346" s="711">
        <f t="shared" si="93"/>
        <v>-12.984324050037639</v>
      </c>
      <c r="AP346" s="712">
        <f t="shared" si="94"/>
        <v>6.5040480429856196</v>
      </c>
      <c r="AQ346" s="855">
        <f t="shared" si="95"/>
        <v>52.641513110122837</v>
      </c>
      <c r="AR346" s="624">
        <f>INDEX(Historical!$C$7:$C$1259,MATCH(B346,Historical!$B$7:$B$1281,0))*IF(AH346="n/a",1.03,IF(AH346&lt;0,1.01,IF(AH346&gt;10,1.1,(1+AH346/100))))</f>
        <v>1.0230000000000001</v>
      </c>
      <c r="AS346" s="853">
        <f t="shared" si="96"/>
        <v>1.1253000000000002</v>
      </c>
      <c r="AT346" s="853">
        <f t="shared" si="97"/>
        <v>1.1590590000000003</v>
      </c>
      <c r="AU346" s="853">
        <f t="shared" si="97"/>
        <v>1.1938307700000004</v>
      </c>
      <c r="AV346" s="853">
        <f t="shared" si="97"/>
        <v>1.2296456931000004</v>
      </c>
      <c r="AW346" s="624">
        <f t="shared" si="98"/>
        <v>5.7308354631000018</v>
      </c>
      <c r="AX346" s="719">
        <f t="shared" si="99"/>
        <v>17.096764508054896</v>
      </c>
      <c r="AY346" s="900">
        <v>0.84</v>
      </c>
      <c r="AZ346" s="839">
        <v>120.46</v>
      </c>
      <c r="BA346" s="839">
        <v>-15.629999999999999</v>
      </c>
      <c r="BB346" s="839">
        <v>6.84</v>
      </c>
      <c r="BC346" s="839">
        <v>26.700000000000003</v>
      </c>
      <c r="BE346" s="597">
        <v>2005</v>
      </c>
      <c r="BF346" s="865">
        <f t="shared" si="100"/>
        <v>1</v>
      </c>
      <c r="BG346" s="849">
        <v>8.7999999999999989</v>
      </c>
    </row>
    <row r="347" spans="1:59" ht="11.25" customHeight="1" x14ac:dyDescent="0.2">
      <c r="A347" s="838" t="s">
        <v>1308</v>
      </c>
      <c r="B347" s="842" t="s">
        <v>1309</v>
      </c>
      <c r="C347" s="898" t="s">
        <v>112</v>
      </c>
      <c r="D347" s="898" t="s">
        <v>211</v>
      </c>
      <c r="E347" s="705">
        <v>9</v>
      </c>
      <c r="F347" s="1153">
        <v>473</v>
      </c>
      <c r="G347" s="1153" t="s">
        <v>106</v>
      </c>
      <c r="H347" s="1153" t="s">
        <v>106</v>
      </c>
      <c r="I347" s="841">
        <v>87.12</v>
      </c>
      <c r="J347" s="624">
        <f t="shared" si="86"/>
        <v>1.4577594123048667</v>
      </c>
      <c r="K347" s="844">
        <v>0.3175</v>
      </c>
      <c r="L347" s="854">
        <v>4</v>
      </c>
      <c r="M347" s="615">
        <f t="shared" si="87"/>
        <v>1.27</v>
      </c>
      <c r="N347" s="837" t="s">
        <v>148</v>
      </c>
      <c r="O347" s="706">
        <v>0.31</v>
      </c>
      <c r="P347" s="904">
        <v>43615</v>
      </c>
      <c r="Q347" s="904">
        <v>43630</v>
      </c>
      <c r="R347" s="615">
        <f t="shared" si="88"/>
        <v>2.4193548387096793</v>
      </c>
      <c r="S347" s="673">
        <f>IF(INDEX(Historical!$D$7:$D$1257,MATCH(B347,Historical!$B$7:$B$1281,0))=0,"n/a",(INDEX(Historical!$C$7:$C$1259,MATCH(B347,Historical!$B$7:$B$1281,0))/INDEX(Historical!$D$7:$D$1257,MATCH(B347,Historical!$B$7:$B$1281,0))-1)*100)</f>
        <v>0.59405940594059459</v>
      </c>
      <c r="T347" s="673">
        <f>IF(INDEX(Historical!$F$7:$F$1250,MATCH(B347,Historical!$B$7:$B$1281,0))=0,"n/a",((INDEX(Historical!$C$7:$C$1259,MATCH(B347,Historical!$B$7:$B$1281,0))/INDEX(Historical!$F$7:$F$1250,MATCH(B347,Historical!$B$7:$B$1281,0)))^(1/3)-1)*100)</f>
        <v>1.8371441982763193</v>
      </c>
      <c r="U347" s="673">
        <f>IF(INDEX(Historical!$H$7:$H$1250,MATCH(B347,Historical!$B$7:$B$1281,0))=0,"n/a",((INDEX(Historical!$C$7:$C$1259,MATCH(B347,Historical!$B$7:$B$1281,0))/INDEX(Historical!$H$7:$H$1250,MATCH(B347,Historical!$B$7:$B$1281,0)))^(1/5)-1)*100)</f>
        <v>2.3634831904984166</v>
      </c>
      <c r="V347" s="673" t="str">
        <f>IF(INDEX(Historical!$O$7:$O$1250,MATCH(B347,Historical!$B$7:$B$1281,0))=0,"n/a",((INDEX(Historical!$C$7:$C$1259,MATCH(B347,Historical!$B$7:$B$1281,0))/INDEX(Historical!$O$7:$O$1250,MATCH(B347,Historical!$B$7:$B$1281,0)))^(1/10)-1)*100)</f>
        <v>n/a</v>
      </c>
      <c r="W347" s="674" t="str">
        <f t="shared" si="89"/>
        <v>n/a</v>
      </c>
      <c r="X347" s="675" t="str">
        <f t="shared" si="90"/>
        <v>n/a</v>
      </c>
      <c r="Y347" s="646" t="s">
        <v>4574</v>
      </c>
      <c r="Z347" s="624">
        <f t="shared" si="91"/>
        <v>57.466063348416299</v>
      </c>
      <c r="AA347" s="853">
        <f t="shared" si="92"/>
        <v>39.420814479638011</v>
      </c>
      <c r="AB347" s="854">
        <v>12</v>
      </c>
      <c r="AC347" s="833">
        <v>2.21</v>
      </c>
      <c r="AD347" s="833">
        <v>2.59</v>
      </c>
      <c r="AE347" s="833">
        <v>0.49</v>
      </c>
      <c r="AF347" s="833">
        <v>2.34</v>
      </c>
      <c r="AG347" s="833">
        <v>6.7</v>
      </c>
      <c r="AH347" s="833">
        <v>3.2</v>
      </c>
      <c r="AI347" s="833">
        <v>23.13</v>
      </c>
      <c r="AJ347" s="833">
        <v>-13.5</v>
      </c>
      <c r="AK347" s="833">
        <v>15</v>
      </c>
      <c r="AL347" s="845">
        <v>1390</v>
      </c>
      <c r="AM347" s="839">
        <v>0.8</v>
      </c>
      <c r="AN347" s="833">
        <v>0.47</v>
      </c>
      <c r="AO347" s="711">
        <f t="shared" si="93"/>
        <v>-35.59957187683473</v>
      </c>
      <c r="AP347" s="712">
        <f t="shared" si="94"/>
        <v>3.8212426028032835</v>
      </c>
      <c r="AQ347" s="855">
        <f t="shared" si="95"/>
        <v>102.4787570557058</v>
      </c>
      <c r="AR347" s="624">
        <f>INDEX(Historical!$C$7:$C$1259,MATCH(B347,Historical!$B$7:$B$1281,0))*IF(AH347="n/a",1.03,IF(AH347&lt;0,1.01,IF(AH347&gt;10,1.1,(1+AH347/100))))</f>
        <v>1.31064</v>
      </c>
      <c r="AS347" s="853">
        <f t="shared" si="96"/>
        <v>1.4417040000000001</v>
      </c>
      <c r="AT347" s="853">
        <f t="shared" ref="AT347:AV366" si="101">IF($AK347="n/a",1.03*AS347,IF($AK347&lt;0,1.01*AS347,IF($AK347&gt;10,1.1*AS347,(1+$AK347/100)*AS347)))</f>
        <v>1.5858744000000002</v>
      </c>
      <c r="AU347" s="853">
        <f t="shared" si="101"/>
        <v>1.7444618400000005</v>
      </c>
      <c r="AV347" s="853">
        <f t="shared" si="101"/>
        <v>1.9189080240000007</v>
      </c>
      <c r="AW347" s="624">
        <f t="shared" si="98"/>
        <v>8.0015882640000022</v>
      </c>
      <c r="AX347" s="719">
        <f t="shared" si="99"/>
        <v>9.1845595316804438</v>
      </c>
      <c r="AY347" s="900">
        <v>1.21</v>
      </c>
      <c r="AZ347" s="839">
        <v>188</v>
      </c>
      <c r="BA347" s="839">
        <v>-14.729999999999999</v>
      </c>
      <c r="BB347" s="839">
        <v>-4.58</v>
      </c>
      <c r="BC347" s="839">
        <v>52.05</v>
      </c>
      <c r="BE347" s="597">
        <v>2012</v>
      </c>
      <c r="BF347" s="865">
        <f t="shared" si="100"/>
        <v>0</v>
      </c>
      <c r="BG347" s="849">
        <v>2.1</v>
      </c>
    </row>
    <row r="348" spans="1:59" ht="11.25" customHeight="1" x14ac:dyDescent="0.2">
      <c r="A348" s="838" t="s">
        <v>3830</v>
      </c>
      <c r="B348" s="842" t="s">
        <v>3831</v>
      </c>
      <c r="C348" s="898" t="s">
        <v>108</v>
      </c>
      <c r="D348" s="898" t="s">
        <v>4272</v>
      </c>
      <c r="E348" s="705">
        <v>8</v>
      </c>
      <c r="F348" s="1153">
        <v>584</v>
      </c>
      <c r="G348" s="1126" t="s">
        <v>115</v>
      </c>
      <c r="H348" s="1126" t="s">
        <v>115</v>
      </c>
      <c r="I348" s="841">
        <v>23.64</v>
      </c>
      <c r="J348" s="624">
        <f t="shared" si="86"/>
        <v>3.5532994923857864</v>
      </c>
      <c r="K348" s="844">
        <v>0.21</v>
      </c>
      <c r="L348" s="854">
        <v>4</v>
      </c>
      <c r="M348" s="615">
        <f t="shared" si="87"/>
        <v>0.84</v>
      </c>
      <c r="N348" s="837" t="s">
        <v>107</v>
      </c>
      <c r="O348" s="706">
        <v>0.2</v>
      </c>
      <c r="P348" s="606">
        <v>44231</v>
      </c>
      <c r="Q348" s="606">
        <v>44243</v>
      </c>
      <c r="R348" s="615">
        <f t="shared" si="88"/>
        <v>4.9999999999999902</v>
      </c>
      <c r="S348" s="673">
        <f>IF(INDEX(Historical!$D$7:$D$1257,MATCH(B348,Historical!$B$7:$B$1281,0))=0,"n/a",(INDEX(Historical!$C$7:$C$1259,MATCH(B348,Historical!$B$7:$B$1281,0))/INDEX(Historical!$D$7:$D$1257,MATCH(B348,Historical!$B$7:$B$1281,0))-1)*100)</f>
        <v>11.111111111111116</v>
      </c>
      <c r="T348" s="673">
        <f>IF(INDEX(Historical!$F$7:$F$1250,MATCH(B348,Historical!$B$7:$B$1281,0))=0,"n/a",((INDEX(Historical!$C$7:$C$1259,MATCH(B348,Historical!$B$7:$B$1281,0))/INDEX(Historical!$F$7:$F$1250,MATCH(B348,Historical!$B$7:$B$1281,0)))^(1/3)-1)*100)</f>
        <v>23.959618848218689</v>
      </c>
      <c r="U348" s="673">
        <f>IF(INDEX(Historical!$H$7:$H$1250,MATCH(B348,Historical!$B$7:$B$1281,0))=0,"n/a",((INDEX(Historical!$C$7:$C$1259,MATCH(B348,Historical!$B$7:$B$1281,0))/INDEX(Historical!$H$7:$H$1250,MATCH(B348,Historical!$B$7:$B$1281,0)))^(1/5)-1)*100)</f>
        <v>25.205477200705872</v>
      </c>
      <c r="V348" s="673" t="str">
        <f>IF(INDEX(Historical!$O$7:$O$1250,MATCH(B348,Historical!$B$7:$B$1281,0))=0,"n/a",((INDEX(Historical!$C$7:$C$1259,MATCH(B348,Historical!$B$7:$B$1281,0))/INDEX(Historical!$O$7:$O$1250,MATCH(B348,Historical!$B$7:$B$1281,0)))^(1/10)-1)*100)</f>
        <v>n/a</v>
      </c>
      <c r="W348" s="674" t="str">
        <f t="shared" si="89"/>
        <v>n/a</v>
      </c>
      <c r="X348" s="675">
        <f t="shared" si="90"/>
        <v>1.0502282166960779</v>
      </c>
      <c r="Y348" s="843"/>
      <c r="Z348" s="624">
        <f t="shared" si="91"/>
        <v>33.070866141732282</v>
      </c>
      <c r="AA348" s="853">
        <f t="shared" si="92"/>
        <v>9.3070866141732278</v>
      </c>
      <c r="AB348" s="854">
        <v>12</v>
      </c>
      <c r="AC348" s="833">
        <v>2.54</v>
      </c>
      <c r="AD348" s="833">
        <v>1.17</v>
      </c>
      <c r="AE348" s="833">
        <v>3.56</v>
      </c>
      <c r="AF348" s="833">
        <v>1.33</v>
      </c>
      <c r="AG348" s="833">
        <v>15.5</v>
      </c>
      <c r="AH348" s="833">
        <v>26.200000000000003</v>
      </c>
      <c r="AI348" s="833">
        <v>-6.83</v>
      </c>
      <c r="AJ348" s="833">
        <v>24</v>
      </c>
      <c r="AK348" s="833">
        <v>8</v>
      </c>
      <c r="AL348" s="845">
        <v>497.44</v>
      </c>
      <c r="AM348" s="839">
        <v>1.6</v>
      </c>
      <c r="AN348" s="833">
        <v>0.2</v>
      </c>
      <c r="AO348" s="711">
        <f t="shared" si="93"/>
        <v>19.451690078918432</v>
      </c>
      <c r="AP348" s="712">
        <f t="shared" si="94"/>
        <v>28.758776693091658</v>
      </c>
      <c r="AQ348" s="855">
        <f t="shared" si="95"/>
        <v>-25.827752429151197</v>
      </c>
      <c r="AR348" s="624">
        <f>INDEX(Historical!$C$7:$C$1259,MATCH(B348,Historical!$B$7:$B$1281,0))*IF(AH348="n/a",1.03,IF(AH348&lt;0,1.01,IF(AH348&gt;10,1.1,(1+AH348/100))))</f>
        <v>0.88000000000000012</v>
      </c>
      <c r="AS348" s="853">
        <f t="shared" si="96"/>
        <v>0.88880000000000015</v>
      </c>
      <c r="AT348" s="853">
        <f t="shared" si="101"/>
        <v>0.9599040000000002</v>
      </c>
      <c r="AU348" s="853">
        <f t="shared" si="101"/>
        <v>1.0366963200000003</v>
      </c>
      <c r="AV348" s="853">
        <f t="shared" si="101"/>
        <v>1.1196320256000005</v>
      </c>
      <c r="AW348" s="624">
        <f t="shared" si="98"/>
        <v>4.8850323456000009</v>
      </c>
      <c r="AX348" s="719">
        <f t="shared" si="99"/>
        <v>20.664265421319801</v>
      </c>
      <c r="AY348" s="900">
        <v>1.1399999999999999</v>
      </c>
      <c r="AZ348" s="839">
        <v>116.78</v>
      </c>
      <c r="BA348" s="839">
        <v>-4.41</v>
      </c>
      <c r="BB348" s="839">
        <v>10.67</v>
      </c>
      <c r="BC348" s="839">
        <v>39.68</v>
      </c>
      <c r="BE348" s="597">
        <v>2014</v>
      </c>
      <c r="BF348" s="865">
        <f t="shared" si="100"/>
        <v>0</v>
      </c>
      <c r="BG348" s="849">
        <v>1.4000000000000001</v>
      </c>
    </row>
    <row r="349" spans="1:59" ht="11.25" customHeight="1" x14ac:dyDescent="0.2">
      <c r="A349" s="831" t="s">
        <v>626</v>
      </c>
      <c r="B349" s="842" t="s">
        <v>627</v>
      </c>
      <c r="C349" s="898" t="s">
        <v>4126</v>
      </c>
      <c r="D349" s="898" t="s">
        <v>4259</v>
      </c>
      <c r="E349" s="705">
        <v>25</v>
      </c>
      <c r="F349" s="1153">
        <v>136</v>
      </c>
      <c r="G349" s="1153" t="s">
        <v>115</v>
      </c>
      <c r="H349" s="1153" t="s">
        <v>115</v>
      </c>
      <c r="I349" s="833">
        <v>133.26</v>
      </c>
      <c r="J349" s="624">
        <f t="shared" si="86"/>
        <v>4.8926909800390215</v>
      </c>
      <c r="K349" s="851">
        <v>1.63</v>
      </c>
      <c r="L349" s="854">
        <v>4</v>
      </c>
      <c r="M349" s="615">
        <f t="shared" si="87"/>
        <v>6.52</v>
      </c>
      <c r="N349" s="837" t="s">
        <v>226</v>
      </c>
      <c r="O349" s="707">
        <v>1.62</v>
      </c>
      <c r="P349" s="1029">
        <v>43958</v>
      </c>
      <c r="Q349" s="1029">
        <v>43992</v>
      </c>
      <c r="R349" s="615">
        <f t="shared" si="88"/>
        <v>0.6172839506172707</v>
      </c>
      <c r="S349" s="673">
        <f>IF(INDEX(Historical!$D$7:$D$1257,MATCH(B349,Historical!$B$7:$B$1281,0))=0,"n/a",(INDEX(Historical!$C$7:$C$1259,MATCH(B349,Historical!$B$7:$B$1281,0))/INDEX(Historical!$D$7:$D$1257,MATCH(B349,Historical!$B$7:$B$1281,0))-1)*100)</f>
        <v>1.2441679626749691</v>
      </c>
      <c r="T349" s="673">
        <f>IF(INDEX(Historical!$F$7:$F$1250,MATCH(B349,Historical!$B$7:$B$1281,0))=0,"n/a",((INDEX(Historical!$C$7:$C$1259,MATCH(B349,Historical!$B$7:$B$1281,0))/INDEX(Historical!$F$7:$F$1250,MATCH(B349,Historical!$B$7:$B$1281,0)))^(1/3)-1)*100)</f>
        <v>3.3339408262687886</v>
      </c>
      <c r="U349" s="673">
        <f>IF(INDEX(Historical!$H$7:$H$1250,MATCH(B349,Historical!$B$7:$B$1281,0))=0,"n/a",((INDEX(Historical!$C$7:$C$1259,MATCH(B349,Historical!$B$7:$B$1281,0))/INDEX(Historical!$H$7:$H$1250,MATCH(B349,Historical!$B$7:$B$1281,0)))^(1/5)-1)*100)</f>
        <v>5.4198021604014546</v>
      </c>
      <c r="V349" s="673">
        <f>IF(INDEX(Historical!$O$7:$O$1250,MATCH(B349,Historical!$B$7:$B$1281,0))=0,"n/a",((INDEX(Historical!$C$7:$C$1259,MATCH(B349,Historical!$B$7:$B$1281,0))/INDEX(Historical!$O$7:$O$1250,MATCH(B349,Historical!$B$7:$B$1281,0)))^(1/10)-1)*100)</f>
        <v>10.043424758486164</v>
      </c>
      <c r="W349" s="674">
        <f t="shared" si="89"/>
        <v>0.53963685602583</v>
      </c>
      <c r="X349" s="675" t="str">
        <f t="shared" si="90"/>
        <v>n/a</v>
      </c>
      <c r="Y349" s="842"/>
      <c r="Z349" s="624">
        <f t="shared" si="91"/>
        <v>104.15335463258786</v>
      </c>
      <c r="AA349" s="853">
        <f t="shared" si="92"/>
        <v>21.287539936102235</v>
      </c>
      <c r="AB349" s="854">
        <v>12</v>
      </c>
      <c r="AC349" s="833">
        <v>6.26</v>
      </c>
      <c r="AD349" s="833">
        <v>3.53</v>
      </c>
      <c r="AE349" s="833">
        <v>1.6</v>
      </c>
      <c r="AF349" s="833">
        <v>5.84</v>
      </c>
      <c r="AG349" s="834">
        <v>27.200000000000003</v>
      </c>
      <c r="AH349" s="833">
        <v>-41.699999999999996</v>
      </c>
      <c r="AI349" s="833">
        <v>9.629999999999999</v>
      </c>
      <c r="AJ349" s="833">
        <v>-14.399999999999999</v>
      </c>
      <c r="AK349" s="833">
        <v>6.09</v>
      </c>
      <c r="AL349" s="845">
        <v>117460</v>
      </c>
      <c r="AM349" s="839">
        <v>0.1</v>
      </c>
      <c r="AN349" s="833">
        <v>2.99</v>
      </c>
      <c r="AO349" s="711">
        <f t="shared" si="93"/>
        <v>-10.975046795661758</v>
      </c>
      <c r="AP349" s="712">
        <f t="shared" si="94"/>
        <v>10.312493140440477</v>
      </c>
      <c r="AQ349" s="855">
        <f t="shared" si="95"/>
        <v>135.05955106155741</v>
      </c>
      <c r="AR349" s="624">
        <f>INDEX(Historical!$C$7:$C$1259,MATCH(B349,Historical!$B$7:$B$1281,0))*IF(AH349="n/a",1.03,IF(AH349&lt;0,1.01,IF(AH349&gt;10,1.1,(1+AH349/100))))</f>
        <v>6.5750999999999999</v>
      </c>
      <c r="AS349" s="853">
        <f t="shared" si="96"/>
        <v>7.2082821300000006</v>
      </c>
      <c r="AT349" s="853">
        <f t="shared" si="101"/>
        <v>7.6472665117170004</v>
      </c>
      <c r="AU349" s="853">
        <f t="shared" si="101"/>
        <v>8.1129850422805649</v>
      </c>
      <c r="AV349" s="853">
        <f t="shared" si="101"/>
        <v>8.6070658313554507</v>
      </c>
      <c r="AW349" s="624">
        <f t="shared" si="98"/>
        <v>38.150699515353011</v>
      </c>
      <c r="AX349" s="719">
        <f t="shared" si="99"/>
        <v>28.628770460267912</v>
      </c>
      <c r="AY349" s="900">
        <v>1.21</v>
      </c>
      <c r="AZ349" s="839">
        <v>27.500000000000004</v>
      </c>
      <c r="BA349" s="839">
        <v>-2.78</v>
      </c>
      <c r="BB349" s="839">
        <v>7.0499999999999989</v>
      </c>
      <c r="BC349" s="839">
        <v>8.4599999999999991</v>
      </c>
      <c r="BE349" s="597">
        <v>1996</v>
      </c>
      <c r="BF349" s="865">
        <f t="shared" si="100"/>
        <v>2</v>
      </c>
      <c r="BG349" s="849">
        <v>3.5999999999999996</v>
      </c>
    </row>
    <row r="350" spans="1:59" s="744" customFormat="1" ht="11.25" customHeight="1" x14ac:dyDescent="0.2">
      <c r="A350" s="619" t="s">
        <v>1327</v>
      </c>
      <c r="B350" s="751" t="s">
        <v>1328</v>
      </c>
      <c r="C350" s="898" t="s">
        <v>108</v>
      </c>
      <c r="D350" s="898" t="s">
        <v>4272</v>
      </c>
      <c r="E350" s="727">
        <v>11</v>
      </c>
      <c r="F350" s="1153">
        <v>317</v>
      </c>
      <c r="G350" s="1152" t="s">
        <v>106</v>
      </c>
      <c r="H350" s="1152" t="s">
        <v>106</v>
      </c>
      <c r="I350" s="728">
        <v>46.42</v>
      </c>
      <c r="J350" s="729">
        <f t="shared" si="86"/>
        <v>2.3696682464454977</v>
      </c>
      <c r="K350" s="730">
        <v>0.55000000000000004</v>
      </c>
      <c r="L350" s="731">
        <v>2</v>
      </c>
      <c r="M350" s="732">
        <f t="shared" si="87"/>
        <v>1.1000000000000001</v>
      </c>
      <c r="N350" s="733" t="s">
        <v>608</v>
      </c>
      <c r="O350" s="734">
        <v>0.5</v>
      </c>
      <c r="P350" s="1097">
        <v>43735</v>
      </c>
      <c r="Q350" s="1097">
        <v>43753</v>
      </c>
      <c r="R350" s="732">
        <f t="shared" si="88"/>
        <v>10.000000000000009</v>
      </c>
      <c r="S350" s="673">
        <f>IF(INDEX(Historical!$D$7:$D$1257,MATCH(B350,Historical!$B$7:$B$1281,0))=0,"n/a",(INDEX(Historical!$C$7:$C$1259,MATCH(B350,Historical!$B$7:$B$1281,0))/INDEX(Historical!$D$7:$D$1257,MATCH(B350,Historical!$B$7:$B$1281,0))-1)*100)</f>
        <v>4.7619047619047672</v>
      </c>
      <c r="T350" s="673">
        <f>IF(INDEX(Historical!$F$7:$F$1250,MATCH(B350,Historical!$B$7:$B$1281,0))=0,"n/a",((INDEX(Historical!$C$7:$C$1259,MATCH(B350,Historical!$B$7:$B$1281,0))/INDEX(Historical!$F$7:$F$1250,MATCH(B350,Historical!$B$7:$B$1281,0)))^(1/3)-1)*100)</f>
        <v>18.563110149668759</v>
      </c>
      <c r="U350" s="673">
        <f>IF(INDEX(Historical!$H$7:$H$1250,MATCH(B350,Historical!$B$7:$B$1281,0))=0,"n/a",((INDEX(Historical!$C$7:$C$1259,MATCH(B350,Historical!$B$7:$B$1281,0))/INDEX(Historical!$H$7:$H$1250,MATCH(B350,Historical!$B$7:$B$1281,0)))^(1/5)-1)*100)</f>
        <v>13.656149397218043</v>
      </c>
      <c r="V350" s="673">
        <f>IF(INDEX(Historical!$O$7:$O$1250,MATCH(B350,Historical!$B$7:$B$1281,0))=0,"n/a",((INDEX(Historical!$C$7:$C$1259,MATCH(B350,Historical!$B$7:$B$1281,0))/INDEX(Historical!$O$7:$O$1250,MATCH(B350,Historical!$B$7:$B$1281,0)))^(1/10)-1)*100)</f>
        <v>11.817304401530127</v>
      </c>
      <c r="W350" s="674">
        <f t="shared" si="89"/>
        <v>1.1556061292158828</v>
      </c>
      <c r="X350" s="675">
        <f t="shared" si="90"/>
        <v>2.7312298794436085</v>
      </c>
      <c r="Y350" s="899" t="s">
        <v>4570</v>
      </c>
      <c r="Z350" s="729">
        <f t="shared" si="91"/>
        <v>41.984732824427482</v>
      </c>
      <c r="AA350" s="736">
        <f t="shared" si="92"/>
        <v>17.717557251908396</v>
      </c>
      <c r="AB350" s="731">
        <v>12</v>
      </c>
      <c r="AC350" s="737">
        <v>2.62</v>
      </c>
      <c r="AD350" s="737">
        <v>1.81</v>
      </c>
      <c r="AE350" s="737">
        <v>6.87</v>
      </c>
      <c r="AF350" s="737">
        <v>1.38</v>
      </c>
      <c r="AG350" s="737">
        <v>7.8</v>
      </c>
      <c r="AH350" s="737">
        <v>-16.100000000000001</v>
      </c>
      <c r="AI350" s="737" t="s">
        <v>136</v>
      </c>
      <c r="AJ350" s="737">
        <v>5</v>
      </c>
      <c r="AK350" s="737">
        <v>10</v>
      </c>
      <c r="AL350" s="738">
        <v>2930</v>
      </c>
      <c r="AM350" s="739">
        <v>6.3</v>
      </c>
      <c r="AN350" s="737">
        <v>0.06</v>
      </c>
      <c r="AO350" s="740">
        <f t="shared" si="93"/>
        <v>-1.6917396082448555</v>
      </c>
      <c r="AP350" s="741">
        <f t="shared" si="94"/>
        <v>16.02581764366354</v>
      </c>
      <c r="AQ350" s="742">
        <f t="shared" si="95"/>
        <v>4.2437933300450759</v>
      </c>
      <c r="AR350" s="624">
        <f>INDEX(Historical!$C$7:$C$1259,MATCH(B350,Historical!$B$7:$B$1281,0))*IF(AH350="n/a",1.03,IF(AH350&lt;0,1.01,IF(AH350&gt;10,1.1,(1+AH350/100))))</f>
        <v>1.1110000000000002</v>
      </c>
      <c r="AS350" s="736">
        <f t="shared" si="96"/>
        <v>1.1443300000000003</v>
      </c>
      <c r="AT350" s="736">
        <f t="shared" si="101"/>
        <v>1.2587630000000005</v>
      </c>
      <c r="AU350" s="736">
        <f t="shared" si="101"/>
        <v>1.3846393000000008</v>
      </c>
      <c r="AV350" s="736">
        <f t="shared" si="101"/>
        <v>1.5231032300000009</v>
      </c>
      <c r="AW350" s="729">
        <f t="shared" si="98"/>
        <v>6.4218355300000036</v>
      </c>
      <c r="AX350" s="743">
        <f t="shared" si="99"/>
        <v>13.834199763033183</v>
      </c>
      <c r="AY350" s="901">
        <v>1.33</v>
      </c>
      <c r="AZ350" s="739">
        <v>98.8</v>
      </c>
      <c r="BA350" s="739">
        <v>-12.509999999999998</v>
      </c>
      <c r="BB350" s="739">
        <v>4.16</v>
      </c>
      <c r="BC350" s="739">
        <v>32.879999999999995</v>
      </c>
      <c r="BD350" s="875"/>
      <c r="BE350" s="597">
        <v>2010</v>
      </c>
      <c r="BF350" s="865">
        <f t="shared" si="100"/>
        <v>0</v>
      </c>
      <c r="BG350" s="793">
        <v>1.3</v>
      </c>
    </row>
    <row r="351" spans="1:59" ht="11.25" customHeight="1" x14ac:dyDescent="0.2">
      <c r="A351" s="847" t="s">
        <v>3984</v>
      </c>
      <c r="B351" s="842" t="s">
        <v>3985</v>
      </c>
      <c r="C351" s="898" t="s">
        <v>108</v>
      </c>
      <c r="D351" s="898" t="s">
        <v>4272</v>
      </c>
      <c r="E351" s="705">
        <v>7</v>
      </c>
      <c r="F351" s="1153">
        <v>642</v>
      </c>
      <c r="G351" s="1149" t="s">
        <v>106</v>
      </c>
      <c r="H351" s="1149" t="s">
        <v>106</v>
      </c>
      <c r="I351" s="841">
        <v>72.239999999999995</v>
      </c>
      <c r="J351" s="624">
        <f t="shared" si="86"/>
        <v>1.6611295681063125</v>
      </c>
      <c r="K351" s="844">
        <v>0.3</v>
      </c>
      <c r="L351" s="854">
        <v>4</v>
      </c>
      <c r="M351" s="615">
        <f t="shared" si="87"/>
        <v>1.2</v>
      </c>
      <c r="N351" s="837" t="s">
        <v>168</v>
      </c>
      <c r="O351" s="706">
        <v>0.25</v>
      </c>
      <c r="P351" s="606">
        <v>44140</v>
      </c>
      <c r="Q351" s="606">
        <v>44154</v>
      </c>
      <c r="R351" s="615">
        <f t="shared" si="88"/>
        <v>19.999999999999996</v>
      </c>
      <c r="S351" s="673">
        <f>IF(INDEX(Historical!$D$7:$D$1257,MATCH(B351,Historical!$B$7:$B$1281,0))=0,"n/a",(INDEX(Historical!$C$7:$C$1259,MATCH(B351,Historical!$B$7:$B$1281,0))/INDEX(Historical!$D$7:$D$1257,MATCH(B351,Historical!$B$7:$B$1281,0))-1)*100)</f>
        <v>5.0000000000000044</v>
      </c>
      <c r="T351" s="673">
        <f>IF(INDEX(Historical!$F$7:$F$1250,MATCH(B351,Historical!$B$7:$B$1281,0))=0,"n/a",((INDEX(Historical!$C$7:$C$1259,MATCH(B351,Historical!$B$7:$B$1281,0))/INDEX(Historical!$F$7:$F$1250,MATCH(B351,Historical!$B$7:$B$1281,0)))^(1/3)-1)*100)</f>
        <v>37.946208819056039</v>
      </c>
      <c r="U351" s="673">
        <f>IF(INDEX(Historical!$H$7:$H$1250,MATCH(B351,Historical!$B$7:$B$1281,0))=0,"n/a",((INDEX(Historical!$C$7:$C$1259,MATCH(B351,Historical!$B$7:$B$1281,0))/INDEX(Historical!$H$7:$H$1250,MATCH(B351,Historical!$B$7:$B$1281,0)))^(1/5)-1)*100)</f>
        <v>26.825874081786804</v>
      </c>
      <c r="V351" s="673" t="str">
        <f>IF(INDEX(Historical!$O$7:$O$1250,MATCH(B351,Historical!$B$7:$B$1281,0))=0,"n/a",((INDEX(Historical!$C$7:$C$1259,MATCH(B351,Historical!$B$7:$B$1281,0))/INDEX(Historical!$O$7:$O$1250,MATCH(B351,Historical!$B$7:$B$1281,0)))^(1/10)-1)*100)</f>
        <v>n/a</v>
      </c>
      <c r="W351" s="674" t="str">
        <f t="shared" si="89"/>
        <v>n/a</v>
      </c>
      <c r="X351" s="675">
        <f t="shared" si="90"/>
        <v>1.6662033591171925</v>
      </c>
      <c r="Y351" s="843"/>
      <c r="Z351" s="624">
        <f t="shared" si="91"/>
        <v>25.695931477516059</v>
      </c>
      <c r="AA351" s="853">
        <f t="shared" si="92"/>
        <v>15.468950749464668</v>
      </c>
      <c r="AB351" s="854">
        <v>12</v>
      </c>
      <c r="AC351" s="833">
        <v>4.67</v>
      </c>
      <c r="AD351" s="833">
        <v>1.56</v>
      </c>
      <c r="AE351" s="833">
        <v>5.0199999999999996</v>
      </c>
      <c r="AF351" s="833">
        <v>1.24</v>
      </c>
      <c r="AG351" s="833">
        <v>8.1</v>
      </c>
      <c r="AH351" s="833">
        <v>4.7</v>
      </c>
      <c r="AI351" s="833">
        <v>-1.7000000000000002</v>
      </c>
      <c r="AJ351" s="833">
        <v>16.100000000000001</v>
      </c>
      <c r="AK351" s="833">
        <v>10</v>
      </c>
      <c r="AL351" s="845">
        <v>3070</v>
      </c>
      <c r="AM351" s="839">
        <v>1.4000000000000001</v>
      </c>
      <c r="AN351" s="833">
        <v>0.15</v>
      </c>
      <c r="AO351" s="711">
        <f t="shared" si="93"/>
        <v>13.018052900428447</v>
      </c>
      <c r="AP351" s="712">
        <f t="shared" si="94"/>
        <v>28.487003649893115</v>
      </c>
      <c r="AQ351" s="855">
        <f t="shared" si="95"/>
        <v>-7.66847431532105</v>
      </c>
      <c r="AR351" s="624">
        <f>INDEX(Historical!$C$7:$C$1259,MATCH(B351,Historical!$B$7:$B$1281,0))*IF(AH351="n/a",1.03,IF(AH351&lt;0,1.01,IF(AH351&gt;10,1.1,(1+AH351/100))))</f>
        <v>1.09935</v>
      </c>
      <c r="AS351" s="853">
        <f t="shared" si="96"/>
        <v>1.1103435000000001</v>
      </c>
      <c r="AT351" s="853">
        <f t="shared" si="101"/>
        <v>1.2213778500000003</v>
      </c>
      <c r="AU351" s="853">
        <f t="shared" si="101"/>
        <v>1.3435156350000004</v>
      </c>
      <c r="AV351" s="853">
        <f t="shared" si="101"/>
        <v>1.4778671985000005</v>
      </c>
      <c r="AW351" s="624">
        <f t="shared" si="98"/>
        <v>6.2524541835000012</v>
      </c>
      <c r="AX351" s="719">
        <f t="shared" si="99"/>
        <v>8.6551137645348852</v>
      </c>
      <c r="AY351" s="900">
        <v>1.92</v>
      </c>
      <c r="AZ351" s="839">
        <v>241.71999999999997</v>
      </c>
      <c r="BA351" s="839">
        <v>-10.489999999999998</v>
      </c>
      <c r="BB351" s="839">
        <v>2.0299999999999998</v>
      </c>
      <c r="BC351" s="839">
        <v>30.53</v>
      </c>
      <c r="BE351" s="597">
        <v>2014</v>
      </c>
      <c r="BF351" s="865">
        <f t="shared" si="100"/>
        <v>0</v>
      </c>
      <c r="BG351" s="849">
        <v>1.2</v>
      </c>
    </row>
    <row r="352" spans="1:59" ht="11.25" customHeight="1" x14ac:dyDescent="0.2">
      <c r="A352" s="838" t="s">
        <v>1323</v>
      </c>
      <c r="B352" s="842" t="s">
        <v>1324</v>
      </c>
      <c r="C352" s="898" t="s">
        <v>108</v>
      </c>
      <c r="D352" s="898" t="s">
        <v>4268</v>
      </c>
      <c r="E352" s="705">
        <v>9</v>
      </c>
      <c r="F352" s="1153">
        <v>533</v>
      </c>
      <c r="G352" s="1153" t="s">
        <v>106</v>
      </c>
      <c r="H352" s="1153" t="s">
        <v>106</v>
      </c>
      <c r="I352" s="841">
        <v>111.68</v>
      </c>
      <c r="J352" s="624">
        <f t="shared" si="86"/>
        <v>1.1819484240687679</v>
      </c>
      <c r="K352" s="844">
        <v>0.33</v>
      </c>
      <c r="L352" s="854">
        <v>4</v>
      </c>
      <c r="M352" s="615">
        <f t="shared" si="87"/>
        <v>1.32</v>
      </c>
      <c r="N352" s="837" t="s">
        <v>151</v>
      </c>
      <c r="O352" s="706">
        <v>0.3</v>
      </c>
      <c r="P352" s="606">
        <v>44271</v>
      </c>
      <c r="Q352" s="606">
        <v>44286</v>
      </c>
      <c r="R352" s="615">
        <f t="shared" si="88"/>
        <v>10.000000000000009</v>
      </c>
      <c r="S352" s="673">
        <f>IF(INDEX(Historical!$D$7:$D$1257,MATCH(B352,Historical!$B$7:$B$1281,0))=0,"n/a",(INDEX(Historical!$C$7:$C$1259,MATCH(B352,Historical!$B$7:$B$1281,0))/INDEX(Historical!$D$7:$D$1257,MATCH(B352,Historical!$B$7:$B$1281,0))-1)*100)</f>
        <v>9.0909090909090828</v>
      </c>
      <c r="T352" s="673">
        <f>IF(INDEX(Historical!$F$7:$F$1250,MATCH(B352,Historical!$B$7:$B$1281,0))=0,"n/a",((INDEX(Historical!$C$7:$C$1259,MATCH(B352,Historical!$B$7:$B$1281,0))/INDEX(Historical!$F$7:$F$1250,MATCH(B352,Historical!$B$7:$B$1281,0)))^(1/3)-1)*100)</f>
        <v>14.471424255333186</v>
      </c>
      <c r="U352" s="673">
        <f>IF(INDEX(Historical!$H$7:$H$1250,MATCH(B352,Historical!$B$7:$B$1281,0))=0,"n/a",((INDEX(Historical!$C$7:$C$1259,MATCH(B352,Historical!$B$7:$B$1281,0))/INDEX(Historical!$H$7:$H$1250,MATCH(B352,Historical!$B$7:$B$1281,0)))^(1/5)-1)*100)</f>
        <v>15.651335043291613</v>
      </c>
      <c r="V352" s="673" t="str">
        <f>IF(INDEX(Historical!$O$7:$O$1250,MATCH(B352,Historical!$B$7:$B$1281,0))=0,"n/a",((INDEX(Historical!$C$7:$C$1259,MATCH(B352,Historical!$B$7:$B$1281,0))/INDEX(Historical!$O$7:$O$1250,MATCH(B352,Historical!$B$7:$B$1281,0)))^(1/10)-1)*100)</f>
        <v>n/a</v>
      </c>
      <c r="W352" s="674" t="str">
        <f t="shared" si="89"/>
        <v>n/a</v>
      </c>
      <c r="X352" s="675">
        <f t="shared" si="90"/>
        <v>1.4765410418199636</v>
      </c>
      <c r="Y352" s="634"/>
      <c r="Z352" s="624">
        <f t="shared" si="91"/>
        <v>35.10638297872341</v>
      </c>
      <c r="AA352" s="853">
        <f t="shared" si="92"/>
        <v>29.702127659574472</v>
      </c>
      <c r="AB352" s="854">
        <v>12</v>
      </c>
      <c r="AC352" s="833">
        <v>3.76</v>
      </c>
      <c r="AD352" s="833">
        <v>2.75</v>
      </c>
      <c r="AE352" s="833">
        <v>10.23</v>
      </c>
      <c r="AF352" s="833">
        <v>3.2</v>
      </c>
      <c r="AG352" s="833">
        <v>11.5</v>
      </c>
      <c r="AH352" s="833">
        <v>10</v>
      </c>
      <c r="AI352" s="833">
        <v>7.26</v>
      </c>
      <c r="AJ352" s="833">
        <v>10.6</v>
      </c>
      <c r="AK352" s="833">
        <v>10.73</v>
      </c>
      <c r="AL352" s="845">
        <v>61730</v>
      </c>
      <c r="AM352" s="839">
        <v>0.4</v>
      </c>
      <c r="AN352" s="833">
        <v>0.85</v>
      </c>
      <c r="AO352" s="711">
        <f t="shared" si="93"/>
        <v>-12.868844192214091</v>
      </c>
      <c r="AP352" s="712">
        <f t="shared" si="94"/>
        <v>16.833283467360381</v>
      </c>
      <c r="AQ352" s="855">
        <f t="shared" si="95"/>
        <v>105.53108281894529</v>
      </c>
      <c r="AR352" s="624">
        <f>INDEX(Historical!$C$7:$C$1259,MATCH(B352,Historical!$B$7:$B$1281,0))*IF(AH352="n/a",1.03,IF(AH352&lt;0,1.01,IF(AH352&gt;10,1.1,(1+AH352/100))))</f>
        <v>1.32</v>
      </c>
      <c r="AS352" s="853">
        <f t="shared" si="96"/>
        <v>1.415832</v>
      </c>
      <c r="AT352" s="853">
        <f t="shared" si="101"/>
        <v>1.5574152000000001</v>
      </c>
      <c r="AU352" s="853">
        <f t="shared" si="101"/>
        <v>1.7131567200000002</v>
      </c>
      <c r="AV352" s="853">
        <f t="shared" si="101"/>
        <v>1.8844723920000004</v>
      </c>
      <c r="AW352" s="624">
        <f t="shared" si="98"/>
        <v>7.8908763120000005</v>
      </c>
      <c r="AX352" s="719">
        <f t="shared" si="99"/>
        <v>7.0656127435530083</v>
      </c>
      <c r="AY352" s="900">
        <v>0.74</v>
      </c>
      <c r="AZ352" s="839">
        <v>44.72</v>
      </c>
      <c r="BA352" s="839">
        <v>-6.17</v>
      </c>
      <c r="BB352" s="839">
        <v>-1.1400000000000001</v>
      </c>
      <c r="BC352" s="839">
        <v>7.0000000000000009</v>
      </c>
      <c r="BE352" s="597">
        <v>2013</v>
      </c>
      <c r="BF352" s="865">
        <f t="shared" si="100"/>
        <v>0</v>
      </c>
      <c r="BG352" s="849">
        <v>1.6</v>
      </c>
    </row>
    <row r="353" spans="1:59" ht="11.25" customHeight="1" x14ac:dyDescent="0.2">
      <c r="A353" s="838" t="s">
        <v>1310</v>
      </c>
      <c r="B353" s="842" t="s">
        <v>1311</v>
      </c>
      <c r="C353" s="898" t="s">
        <v>131</v>
      </c>
      <c r="D353" s="898" t="s">
        <v>4263</v>
      </c>
      <c r="E353" s="705">
        <v>9</v>
      </c>
      <c r="F353" s="1153">
        <v>498</v>
      </c>
      <c r="G353" s="1150" t="s">
        <v>37</v>
      </c>
      <c r="H353" s="1150" t="s">
        <v>37</v>
      </c>
      <c r="I353" s="841">
        <v>99.97</v>
      </c>
      <c r="J353" s="624">
        <f t="shared" si="86"/>
        <v>2.8408522556767029</v>
      </c>
      <c r="K353" s="844">
        <v>0.71</v>
      </c>
      <c r="L353" s="854">
        <v>4</v>
      </c>
      <c r="M353" s="615">
        <f t="shared" si="87"/>
        <v>2.84</v>
      </c>
      <c r="N353" s="837" t="s">
        <v>515</v>
      </c>
      <c r="O353" s="706">
        <v>0.67</v>
      </c>
      <c r="P353" s="606">
        <v>44139</v>
      </c>
      <c r="Q353" s="606">
        <v>44165</v>
      </c>
      <c r="R353" s="615">
        <f t="shared" si="88"/>
        <v>5.9701492537313312</v>
      </c>
      <c r="S353" s="673">
        <f>IF(INDEX(Historical!$D$7:$D$1257,MATCH(B353,Historical!$B$7:$B$1281,0))=0,"n/a",(INDEX(Historical!$C$7:$C$1259,MATCH(B353,Historical!$B$7:$B$1281,0))/INDEX(Historical!$D$7:$D$1257,MATCH(B353,Historical!$B$7:$B$1281,0))-1)*100)</f>
        <v>6.25</v>
      </c>
      <c r="T353" s="673">
        <f>IF(INDEX(Historical!$F$7:$F$1250,MATCH(B353,Historical!$B$7:$B$1281,0))=0,"n/a",((INDEX(Historical!$C$7:$C$1259,MATCH(B353,Historical!$B$7:$B$1281,0))/INDEX(Historical!$F$7:$F$1250,MATCH(B353,Historical!$B$7:$B$1281,0)))^(1/3)-1)*100)</f>
        <v>6.6858844342181811</v>
      </c>
      <c r="U353" s="673">
        <f>IF(INDEX(Historical!$H$7:$H$1250,MATCH(B353,Historical!$B$7:$B$1281,0))=0,"n/a",((INDEX(Historical!$C$7:$C$1259,MATCH(B353,Historical!$B$7:$B$1281,0))/INDEX(Historical!$H$7:$H$1250,MATCH(B353,Historical!$B$7:$B$1281,0)))^(1/5)-1)*100)</f>
        <v>7.2145025900850923</v>
      </c>
      <c r="V353" s="673">
        <f>IF(INDEX(Historical!$O$7:$O$1250,MATCH(B353,Historical!$B$7:$B$1281,0))=0,"n/a",((INDEX(Historical!$C$7:$C$1259,MATCH(B353,Historical!$B$7:$B$1281,0))/INDEX(Historical!$O$7:$O$1250,MATCH(B353,Historical!$B$7:$B$1281,0)))^(1/10)-1)*100)</f>
        <v>8.5272418407742698</v>
      </c>
      <c r="W353" s="674">
        <f t="shared" si="89"/>
        <v>0.84605347482791915</v>
      </c>
      <c r="X353" s="675">
        <f t="shared" si="90"/>
        <v>1.8498724589961775</v>
      </c>
      <c r="Y353" s="637"/>
      <c r="Z353" s="624">
        <f t="shared" si="91"/>
        <v>60.554371002132193</v>
      </c>
      <c r="AA353" s="853">
        <f t="shared" si="92"/>
        <v>21.315565031982942</v>
      </c>
      <c r="AB353" s="854">
        <v>12</v>
      </c>
      <c r="AC353" s="833">
        <v>4.6900000000000004</v>
      </c>
      <c r="AD353" s="833">
        <v>8.17</v>
      </c>
      <c r="AE353" s="833">
        <v>3.67</v>
      </c>
      <c r="AF353" s="833">
        <v>1.97</v>
      </c>
      <c r="AG353" s="833">
        <v>9.4</v>
      </c>
      <c r="AH353" s="833">
        <v>1.9</v>
      </c>
      <c r="AI353" s="833">
        <v>3.27</v>
      </c>
      <c r="AJ353" s="833">
        <v>3.9</v>
      </c>
      <c r="AK353" s="833">
        <v>2.6</v>
      </c>
      <c r="AL353" s="845">
        <v>4960</v>
      </c>
      <c r="AM353" s="839">
        <v>0.6</v>
      </c>
      <c r="AN353" s="833">
        <v>0.78</v>
      </c>
      <c r="AO353" s="711">
        <f t="shared" si="93"/>
        <v>-11.260210186221148</v>
      </c>
      <c r="AP353" s="712">
        <f t="shared" si="94"/>
        <v>10.055354845761794</v>
      </c>
      <c r="AQ353" s="855">
        <f t="shared" si="95"/>
        <v>36.612449592115873</v>
      </c>
      <c r="AR353" s="624">
        <f>INDEX(Historical!$C$7:$C$1259,MATCH(B353,Historical!$B$7:$B$1281,0))*IF(AH353="n/a",1.03,IF(AH353&lt;0,1.01,IF(AH353&gt;10,1.1,(1+AH353/100))))</f>
        <v>2.7716799999999999</v>
      </c>
      <c r="AS353" s="853">
        <f t="shared" si="96"/>
        <v>2.8623139359999996</v>
      </c>
      <c r="AT353" s="853">
        <f t="shared" si="101"/>
        <v>2.9367340983359997</v>
      </c>
      <c r="AU353" s="853">
        <f t="shared" si="101"/>
        <v>3.0130891848927357</v>
      </c>
      <c r="AV353" s="853">
        <f t="shared" si="101"/>
        <v>3.0914295036999468</v>
      </c>
      <c r="AW353" s="624">
        <f t="shared" si="98"/>
        <v>14.675246722928682</v>
      </c>
      <c r="AX353" s="719">
        <f t="shared" si="99"/>
        <v>14.679650618114115</v>
      </c>
      <c r="AY353" s="900">
        <v>0.47</v>
      </c>
      <c r="AZ353" s="839">
        <v>26.69</v>
      </c>
      <c r="BA353" s="839">
        <v>-2.9000000000000004</v>
      </c>
      <c r="BB353" s="839">
        <v>9.24</v>
      </c>
      <c r="BC353" s="839">
        <v>11.200000000000001</v>
      </c>
      <c r="BE353" s="597">
        <v>2013</v>
      </c>
      <c r="BF353" s="865">
        <f t="shared" si="100"/>
        <v>0</v>
      </c>
      <c r="BG353" s="849">
        <v>3.4000000000000004</v>
      </c>
    </row>
    <row r="354" spans="1:59" ht="11.25" customHeight="1" x14ac:dyDescent="0.2">
      <c r="A354" s="831" t="s">
        <v>1312</v>
      </c>
      <c r="B354" s="842" t="s">
        <v>1313</v>
      </c>
      <c r="C354" s="898" t="s">
        <v>112</v>
      </c>
      <c r="D354" s="898" t="s">
        <v>211</v>
      </c>
      <c r="E354" s="705">
        <v>11</v>
      </c>
      <c r="F354" s="1153">
        <v>312</v>
      </c>
      <c r="G354" s="1124" t="s">
        <v>106</v>
      </c>
      <c r="H354" s="1124" t="s">
        <v>106</v>
      </c>
      <c r="I354" s="841">
        <v>209.32</v>
      </c>
      <c r="J354" s="624">
        <f t="shared" si="86"/>
        <v>0.95547487101089246</v>
      </c>
      <c r="K354" s="844">
        <v>0.5</v>
      </c>
      <c r="L354" s="854">
        <v>4</v>
      </c>
      <c r="M354" s="615">
        <f t="shared" si="87"/>
        <v>2</v>
      </c>
      <c r="N354" s="837" t="s">
        <v>208</v>
      </c>
      <c r="O354" s="706">
        <v>0.43</v>
      </c>
      <c r="P354" s="904">
        <v>43601</v>
      </c>
      <c r="Q354" s="904">
        <v>43616</v>
      </c>
      <c r="R354" s="615">
        <f t="shared" si="88"/>
        <v>16.279069767441861</v>
      </c>
      <c r="S354" s="673">
        <f>IF(INDEX(Historical!$D$7:$D$1257,MATCH(B354,Historical!$B$7:$B$1281,0))=0,"n/a",(INDEX(Historical!$C$7:$C$1259,MATCH(B354,Historical!$B$7:$B$1281,0))/INDEX(Historical!$D$7:$D$1257,MATCH(B354,Historical!$B$7:$B$1281,0))-1)*100)</f>
        <v>3.62694300518136</v>
      </c>
      <c r="T354" s="673">
        <f>IF(INDEX(Historical!$F$7:$F$1250,MATCH(B354,Historical!$B$7:$B$1281,0))=0,"n/a",((INDEX(Historical!$C$7:$C$1259,MATCH(B354,Historical!$B$7:$B$1281,0))/INDEX(Historical!$F$7:$F$1250,MATCH(B354,Historical!$B$7:$B$1281,0)))^(1/3)-1)*100)</f>
        <v>11.315078730200367</v>
      </c>
      <c r="U354" s="673">
        <f>IF(INDEX(Historical!$H$7:$H$1250,MATCH(B354,Historical!$B$7:$B$1281,0))=0,"n/a",((INDEX(Historical!$C$7:$C$1259,MATCH(B354,Historical!$B$7:$B$1281,0))/INDEX(Historical!$H$7:$H$1250,MATCH(B354,Historical!$B$7:$B$1281,0)))^(1/5)-1)*100)</f>
        <v>10.032672693604683</v>
      </c>
      <c r="V354" s="673">
        <f>IF(INDEX(Historical!$O$7:$O$1250,MATCH(B354,Historical!$B$7:$B$1281,0))=0,"n/a",((INDEX(Historical!$C$7:$C$1259,MATCH(B354,Historical!$B$7:$B$1281,0))/INDEX(Historical!$O$7:$O$1250,MATCH(B354,Historical!$B$7:$B$1281,0)))^(1/10)-1)*100)</f>
        <v>13.374533737670568</v>
      </c>
      <c r="W354" s="674">
        <f t="shared" si="89"/>
        <v>0.75013251978622364</v>
      </c>
      <c r="X354" s="675">
        <f t="shared" si="90"/>
        <v>1.5676051083757316</v>
      </c>
      <c r="Y354" s="646" t="s">
        <v>4570</v>
      </c>
      <c r="Z354" s="624">
        <f t="shared" si="91"/>
        <v>40.48582995951417</v>
      </c>
      <c r="AA354" s="853">
        <f t="shared" si="92"/>
        <v>42.372469635627525</v>
      </c>
      <c r="AB354" s="854">
        <v>12</v>
      </c>
      <c r="AC354" s="833">
        <v>4.9400000000000004</v>
      </c>
      <c r="AD354" s="833">
        <v>3.7</v>
      </c>
      <c r="AE354" s="833">
        <v>6.63</v>
      </c>
      <c r="AF354" s="833">
        <v>6.35</v>
      </c>
      <c r="AG354" s="833">
        <v>16</v>
      </c>
      <c r="AH354" s="833">
        <v>-11.1</v>
      </c>
      <c r="AI354" s="833">
        <v>10.23</v>
      </c>
      <c r="AJ354" s="833">
        <v>6.4</v>
      </c>
      <c r="AK354" s="833">
        <v>11.5</v>
      </c>
      <c r="AL354" s="845">
        <v>15600</v>
      </c>
      <c r="AM354" s="839">
        <v>0.2</v>
      </c>
      <c r="AN354" s="833">
        <v>0.41</v>
      </c>
      <c r="AO354" s="711">
        <f t="shared" si="93"/>
        <v>-31.384322071011951</v>
      </c>
      <c r="AP354" s="712">
        <f t="shared" si="94"/>
        <v>10.988147564615575</v>
      </c>
      <c r="AQ354" s="855">
        <f t="shared" si="95"/>
        <v>245.80995563474505</v>
      </c>
      <c r="AR354" s="624">
        <f>INDEX(Historical!$C$7:$C$1259,MATCH(B354,Historical!$B$7:$B$1281,0))*IF(AH354="n/a",1.03,IF(AH354&lt;0,1.01,IF(AH354&gt;10,1.1,(1+AH354/100))))</f>
        <v>2.02</v>
      </c>
      <c r="AS354" s="853">
        <f t="shared" si="96"/>
        <v>2.2220000000000004</v>
      </c>
      <c r="AT354" s="853">
        <f t="shared" si="101"/>
        <v>2.4442000000000008</v>
      </c>
      <c r="AU354" s="853">
        <f t="shared" si="101"/>
        <v>2.6886200000000011</v>
      </c>
      <c r="AV354" s="853">
        <f t="shared" si="101"/>
        <v>2.9574820000000015</v>
      </c>
      <c r="AW354" s="624">
        <f t="shared" si="98"/>
        <v>12.332302000000006</v>
      </c>
      <c r="AX354" s="719">
        <f t="shared" si="99"/>
        <v>5.8916023313586887</v>
      </c>
      <c r="AY354" s="900">
        <v>1.08</v>
      </c>
      <c r="AZ354" s="839">
        <v>60.099999999999994</v>
      </c>
      <c r="BA354" s="839">
        <v>-1.1299999999999999</v>
      </c>
      <c r="BB354" s="839">
        <v>6.11</v>
      </c>
      <c r="BC354" s="839">
        <v>13.209999999999999</v>
      </c>
      <c r="BE354" s="597">
        <v>2010</v>
      </c>
      <c r="BF354" s="865">
        <f t="shared" si="100"/>
        <v>0</v>
      </c>
      <c r="BG354" s="849">
        <v>9.1</v>
      </c>
    </row>
    <row r="355" spans="1:59" ht="11.25" customHeight="1" x14ac:dyDescent="0.2">
      <c r="A355" s="838" t="s">
        <v>628</v>
      </c>
      <c r="B355" s="842" t="s">
        <v>629</v>
      </c>
      <c r="C355" s="898" t="s">
        <v>123</v>
      </c>
      <c r="D355" s="898" t="s">
        <v>4108</v>
      </c>
      <c r="E355" s="705">
        <v>18</v>
      </c>
      <c r="F355" s="1153">
        <v>194</v>
      </c>
      <c r="G355" s="1150" t="s">
        <v>37</v>
      </c>
      <c r="H355" s="1150" t="s">
        <v>37</v>
      </c>
      <c r="I355" s="841">
        <v>139.61000000000001</v>
      </c>
      <c r="J355" s="624">
        <f t="shared" si="86"/>
        <v>2.2061456915693713</v>
      </c>
      <c r="K355" s="844">
        <v>0.77</v>
      </c>
      <c r="L355" s="854">
        <v>4</v>
      </c>
      <c r="M355" s="615">
        <f t="shared" si="87"/>
        <v>3.08</v>
      </c>
      <c r="N355" s="837" t="s">
        <v>583</v>
      </c>
      <c r="O355" s="706">
        <v>0.75</v>
      </c>
      <c r="P355" s="606">
        <v>44097</v>
      </c>
      <c r="Q355" s="606">
        <v>44109</v>
      </c>
      <c r="R355" s="615">
        <f t="shared" si="88"/>
        <v>2.6666666666666687</v>
      </c>
      <c r="S355" s="673">
        <f>IF(INDEX(Historical!$D$7:$D$1257,MATCH(B355,Historical!$B$7:$B$1281,0))=0,"n/a",(INDEX(Historical!$C$7:$C$1259,MATCH(B355,Historical!$B$7:$B$1281,0))/INDEX(Historical!$D$7:$D$1257,MATCH(B355,Historical!$B$7:$B$1281,0))-1)*100)</f>
        <v>2.0270270270270396</v>
      </c>
      <c r="T355" s="673">
        <f>IF(INDEX(Historical!$F$7:$F$1250,MATCH(B355,Historical!$B$7:$B$1281,0))=0,"n/a",((INDEX(Historical!$C$7:$C$1259,MATCH(B355,Historical!$B$7:$B$1281,0))/INDEX(Historical!$F$7:$F$1250,MATCH(B355,Historical!$B$7:$B$1281,0)))^(1/3)-1)*100)</f>
        <v>4.9837653692282213</v>
      </c>
      <c r="U355" s="673">
        <f>IF(INDEX(Historical!$H$7:$H$1250,MATCH(B355,Historical!$B$7:$B$1281,0))=0,"n/a",((INDEX(Historical!$C$7:$C$1259,MATCH(B355,Historical!$B$7:$B$1281,0))/INDEX(Historical!$H$7:$H$1250,MATCH(B355,Historical!$B$7:$B$1281,0)))^(1/5)-1)*100)</f>
        <v>8.9201280801825646</v>
      </c>
      <c r="V355" s="673">
        <f>IF(INDEX(Historical!$O$7:$O$1250,MATCH(B355,Historical!$B$7:$B$1281,0))=0,"n/a",((INDEX(Historical!$C$7:$C$1259,MATCH(B355,Historical!$B$7:$B$1281,0))/INDEX(Historical!$O$7:$O$1250,MATCH(B355,Historical!$B$7:$B$1281,0)))^(1/10)-1)*100)</f>
        <v>11.465553549896711</v>
      </c>
      <c r="W355" s="674">
        <f t="shared" si="89"/>
        <v>0.77799366959154992</v>
      </c>
      <c r="X355" s="675" t="str">
        <f t="shared" si="90"/>
        <v>n/a</v>
      </c>
      <c r="Y355" s="634"/>
      <c r="Z355" s="624">
        <f t="shared" si="91"/>
        <v>96.855345911949684</v>
      </c>
      <c r="AA355" s="853">
        <f t="shared" si="92"/>
        <v>43.90251572327044</v>
      </c>
      <c r="AB355" s="854">
        <v>12</v>
      </c>
      <c r="AC355" s="833">
        <v>3.18</v>
      </c>
      <c r="AD355" s="833">
        <v>4.3899999999999997</v>
      </c>
      <c r="AE355" s="833">
        <v>6.79</v>
      </c>
      <c r="AF355" s="833">
        <v>2.48</v>
      </c>
      <c r="AG355" s="833">
        <v>6</v>
      </c>
      <c r="AH355" s="833">
        <v>-20.599999999999998</v>
      </c>
      <c r="AI355" s="833">
        <v>11.15</v>
      </c>
      <c r="AJ355" s="833">
        <v>-9.3000000000000007</v>
      </c>
      <c r="AK355" s="833">
        <v>10</v>
      </c>
      <c r="AL355" s="845">
        <v>34500</v>
      </c>
      <c r="AM355" s="839">
        <v>0.1</v>
      </c>
      <c r="AN355" s="833">
        <v>0.7</v>
      </c>
      <c r="AO355" s="711">
        <f t="shared" si="93"/>
        <v>-32.7762419515185</v>
      </c>
      <c r="AP355" s="712">
        <f t="shared" si="94"/>
        <v>11.126273771751936</v>
      </c>
      <c r="AQ355" s="855">
        <f t="shared" si="95"/>
        <v>119.97801808737437</v>
      </c>
      <c r="AR355" s="624">
        <f>INDEX(Historical!$C$7:$C$1259,MATCH(B355,Historical!$B$7:$B$1281,0))*IF(AH355="n/a",1.03,IF(AH355&lt;0,1.01,IF(AH355&gt;10,1.1,(1+AH355/100))))</f>
        <v>3.0502000000000002</v>
      </c>
      <c r="AS355" s="853">
        <f t="shared" si="96"/>
        <v>3.3552200000000005</v>
      </c>
      <c r="AT355" s="853">
        <f t="shared" si="101"/>
        <v>3.6907420000000011</v>
      </c>
      <c r="AU355" s="853">
        <f t="shared" si="101"/>
        <v>4.0598162000000011</v>
      </c>
      <c r="AV355" s="853">
        <f t="shared" si="101"/>
        <v>4.4657978200000015</v>
      </c>
      <c r="AW355" s="624">
        <f t="shared" si="98"/>
        <v>18.621776020000006</v>
      </c>
      <c r="AX355" s="719">
        <f t="shared" si="99"/>
        <v>13.33842562853664</v>
      </c>
      <c r="AY355" s="900">
        <v>0.98</v>
      </c>
      <c r="AZ355" s="839">
        <v>44.230000000000004</v>
      </c>
      <c r="BA355" s="839">
        <v>-2.4299999999999997</v>
      </c>
      <c r="BB355" s="839">
        <v>6.1</v>
      </c>
      <c r="BC355" s="839">
        <v>14.46</v>
      </c>
      <c r="BE355" s="597">
        <v>2003</v>
      </c>
      <c r="BF355" s="865">
        <f t="shared" si="100"/>
        <v>1</v>
      </c>
      <c r="BG355" s="849">
        <v>2.8000000000000003</v>
      </c>
    </row>
    <row r="356" spans="1:59" ht="11.25" customHeight="1" x14ac:dyDescent="0.2">
      <c r="A356" s="676" t="s">
        <v>3828</v>
      </c>
      <c r="B356" s="754" t="s">
        <v>3829</v>
      </c>
      <c r="C356" s="898" t="s">
        <v>108</v>
      </c>
      <c r="D356" s="898" t="s">
        <v>118</v>
      </c>
      <c r="E356" s="705">
        <v>7</v>
      </c>
      <c r="F356" s="1153">
        <v>633</v>
      </c>
      <c r="G356" s="1125" t="s">
        <v>106</v>
      </c>
      <c r="H356" s="1125" t="s">
        <v>106</v>
      </c>
      <c r="I356" s="850">
        <v>39.85</v>
      </c>
      <c r="J356" s="624">
        <f t="shared" si="86"/>
        <v>1.1041405269761606</v>
      </c>
      <c r="K356" s="831">
        <v>0.22</v>
      </c>
      <c r="L356" s="1153">
        <v>2</v>
      </c>
      <c r="M356" s="615">
        <f t="shared" si="87"/>
        <v>0.44</v>
      </c>
      <c r="N356" s="1153" t="s">
        <v>4107</v>
      </c>
      <c r="O356" s="578">
        <v>0.2</v>
      </c>
      <c r="P356" s="606">
        <v>43994</v>
      </c>
      <c r="Q356" s="606">
        <v>44011</v>
      </c>
      <c r="R356" s="615">
        <f t="shared" si="88"/>
        <v>9.9999999999999947</v>
      </c>
      <c r="S356" s="673">
        <f>IF(INDEX(Historical!$D$7:$D$1257,MATCH(B356,Historical!$B$7:$B$1281,0))=0,"n/a",(INDEX(Historical!$C$7:$C$1259,MATCH(B356,Historical!$B$7:$B$1281,0))/INDEX(Historical!$D$7:$D$1257,MATCH(B356,Historical!$B$7:$B$1281,0))-1)*100)</f>
        <v>19.999999999999996</v>
      </c>
      <c r="T356" s="673">
        <f>IF(INDEX(Historical!$F$7:$F$1250,MATCH(B356,Historical!$B$7:$B$1281,0))=0,"n/a",((INDEX(Historical!$C$7:$C$1259,MATCH(B356,Historical!$B$7:$B$1281,0))/INDEX(Historical!$F$7:$F$1250,MATCH(B356,Historical!$B$7:$B$1281,0)))^(1/3)-1)*100)</f>
        <v>37.946208819056039</v>
      </c>
      <c r="U356" s="673">
        <f>IF(INDEX(Historical!$H$7:$H$1250,MATCH(B356,Historical!$B$7:$B$1281,0))=0,"n/a",((INDEX(Historical!$C$7:$C$1259,MATCH(B356,Historical!$B$7:$B$1281,0))/INDEX(Historical!$H$7:$H$1250,MATCH(B356,Historical!$B$7:$B$1281,0)))^(1/5)-1)*100)</f>
        <v>39.325901136561001</v>
      </c>
      <c r="V356" s="673">
        <f>IF(INDEX(Historical!$O$7:$O$1250,MATCH(B356,Historical!$B$7:$B$1281,0))=0,"n/a",((INDEX(Historical!$C$7:$C$1259,MATCH(B356,Historical!$B$7:$B$1281,0))/INDEX(Historical!$O$7:$O$1250,MATCH(B356,Historical!$B$7:$B$1281,0)))^(1/10)-1)*100)</f>
        <v>23.716586458402933</v>
      </c>
      <c r="W356" s="674">
        <f t="shared" si="89"/>
        <v>1.6581602586668871</v>
      </c>
      <c r="X356" s="675" t="str">
        <f t="shared" si="90"/>
        <v>n/a</v>
      </c>
      <c r="Y356" s="625"/>
      <c r="Z356" s="624">
        <f t="shared" si="91"/>
        <v>34.375</v>
      </c>
      <c r="AA356" s="853">
        <f t="shared" si="92"/>
        <v>31.1328125</v>
      </c>
      <c r="AB356" s="854">
        <v>12</v>
      </c>
      <c r="AC356" s="849">
        <v>1.28</v>
      </c>
      <c r="AD356" s="849" t="s">
        <v>136</v>
      </c>
      <c r="AE356" s="833">
        <v>1.33</v>
      </c>
      <c r="AF356" s="833">
        <v>1.26</v>
      </c>
      <c r="AG356" s="833">
        <v>4.1000000000000005</v>
      </c>
      <c r="AH356" s="833">
        <v>54.2</v>
      </c>
      <c r="AI356" s="833" t="s">
        <v>136</v>
      </c>
      <c r="AJ356" s="653">
        <v>-4.1000000000000005</v>
      </c>
      <c r="AK356" s="653" t="s">
        <v>136</v>
      </c>
      <c r="AL356" s="849">
        <v>588.38</v>
      </c>
      <c r="AM356" s="849">
        <v>1</v>
      </c>
      <c r="AN356" s="849">
        <v>0</v>
      </c>
      <c r="AO356" s="711">
        <f t="shared" si="93"/>
        <v>9.2972291635371604</v>
      </c>
      <c r="AP356" s="712">
        <f t="shared" si="94"/>
        <v>40.43004166353716</v>
      </c>
      <c r="AQ356" s="855">
        <f t="shared" si="95"/>
        <v>32.039293394049942</v>
      </c>
      <c r="AR356" s="624">
        <f>INDEX(Historical!$C$7:$C$1259,MATCH(B356,Historical!$B$7:$B$1281,0))*IF(AH356="n/a",1.03,IF(AH356&lt;0,1.01,IF(AH356&gt;10,1.1,(1+AH356/100))))</f>
        <v>0.46200000000000002</v>
      </c>
      <c r="AS356" s="853">
        <f t="shared" si="96"/>
        <v>0.47586000000000006</v>
      </c>
      <c r="AT356" s="853">
        <f t="shared" si="101"/>
        <v>0.49013580000000007</v>
      </c>
      <c r="AU356" s="853">
        <f t="shared" si="101"/>
        <v>0.50483987400000008</v>
      </c>
      <c r="AV356" s="853">
        <f t="shared" si="101"/>
        <v>0.51998507022000007</v>
      </c>
      <c r="AW356" s="624">
        <f t="shared" si="98"/>
        <v>2.4528207442200003</v>
      </c>
      <c r="AX356" s="719">
        <f t="shared" si="99"/>
        <v>6.1551336115934756</v>
      </c>
      <c r="AY356" s="701">
        <v>0.85</v>
      </c>
      <c r="AZ356" s="833">
        <v>81.14</v>
      </c>
      <c r="BA356" s="833">
        <v>-9.74</v>
      </c>
      <c r="BB356" s="833">
        <v>-1.72</v>
      </c>
      <c r="BC356" s="833">
        <v>5.36</v>
      </c>
      <c r="BE356" s="597">
        <v>2014</v>
      </c>
      <c r="BF356" s="865">
        <f t="shared" si="100"/>
        <v>0</v>
      </c>
      <c r="BG356" s="849">
        <v>1.7000000000000002</v>
      </c>
    </row>
    <row r="357" spans="1:59" ht="11.25" customHeight="1" x14ac:dyDescent="0.2">
      <c r="A357" s="848" t="s">
        <v>4635</v>
      </c>
      <c r="B357" s="842" t="s">
        <v>4628</v>
      </c>
      <c r="C357" s="898" t="s">
        <v>4253</v>
      </c>
      <c r="D357" s="898" t="s">
        <v>4254</v>
      </c>
      <c r="E357" s="705">
        <v>5</v>
      </c>
      <c r="F357" s="1153">
        <v>744</v>
      </c>
      <c r="G357" s="1114" t="s">
        <v>106</v>
      </c>
      <c r="H357" s="1114" t="s">
        <v>106</v>
      </c>
      <c r="I357" s="841">
        <v>180.16</v>
      </c>
      <c r="J357" s="624">
        <f t="shared" si="86"/>
        <v>2.9307282415630551</v>
      </c>
      <c r="K357" s="844">
        <v>1.32</v>
      </c>
      <c r="L357" s="854">
        <v>4</v>
      </c>
      <c r="M357" s="615">
        <f t="shared" si="87"/>
        <v>5.28</v>
      </c>
      <c r="N357" s="837" t="s">
        <v>148</v>
      </c>
      <c r="O357" s="706">
        <v>1.24</v>
      </c>
      <c r="P357" s="606">
        <v>44285</v>
      </c>
      <c r="Q357" s="606">
        <v>44301</v>
      </c>
      <c r="R357" s="615">
        <f t="shared" si="88"/>
        <v>6.4516129032258114</v>
      </c>
      <c r="S357" s="673">
        <f>IF(INDEX(Historical!$D$7:$D$1257,MATCH(B357,Historical!$B$7:$B$1281,0))=0,"n/a",(INDEX(Historical!$C$7:$C$1259,MATCH(B357,Historical!$B$7:$B$1281,0))/INDEX(Historical!$D$7:$D$1257,MATCH(B357,Historical!$B$7:$B$1281,0))-1)*100)</f>
        <v>94.036697247706471</v>
      </c>
      <c r="T357" s="673">
        <f>IF(INDEX(Historical!$F$7:$F$1250,MATCH(B357,Historical!$B$7:$B$1281,0))=0,"n/a",((INDEX(Historical!$C$7:$C$1259,MATCH(B357,Historical!$B$7:$B$1281,0))/INDEX(Historical!$F$7:$F$1250,MATCH(B357,Historical!$B$7:$B$1281,0)))^(1/3)-1)*100)</f>
        <v>141.58670891607184</v>
      </c>
      <c r="U357" s="673" t="str">
        <f>IF(INDEX(Historical!$H$7:$H$1250,MATCH(B357,Historical!$B$7:$B$1281,0))=0,"n/a",((INDEX(Historical!$C$7:$C$1259,MATCH(B357,Historical!$B$7:$B$1281,0))/INDEX(Historical!$H$7:$H$1250,MATCH(B357,Historical!$B$7:$B$1281,0)))^(1/5)-1)*100)</f>
        <v>n/a</v>
      </c>
      <c r="V357" s="673" t="str">
        <f>IF(INDEX(Historical!$O$7:$O$1250,MATCH(B357,Historical!$B$7:$B$1281,0))=0,"n/a",((INDEX(Historical!$C$7:$C$1259,MATCH(B357,Historical!$B$7:$B$1281,0))/INDEX(Historical!$O$7:$O$1250,MATCH(B357,Historical!$B$7:$B$1281,0)))^(1/10)-1)*100)</f>
        <v>n/a</v>
      </c>
      <c r="W357" s="674" t="str">
        <f t="shared" si="89"/>
        <v>n/a</v>
      </c>
      <c r="X357" s="675" t="str">
        <f t="shared" si="90"/>
        <v>n/a</v>
      </c>
      <c r="Y357" s="646"/>
      <c r="Z357" s="624">
        <f t="shared" si="91"/>
        <v>163.9751552795031</v>
      </c>
      <c r="AA357" s="853">
        <f t="shared" si="92"/>
        <v>55.950310559006205</v>
      </c>
      <c r="AB357" s="854">
        <v>12</v>
      </c>
      <c r="AC357" s="833">
        <v>3.22</v>
      </c>
      <c r="AD357" s="833" t="s">
        <v>136</v>
      </c>
      <c r="AE357" s="833">
        <v>36.44</v>
      </c>
      <c r="AF357" s="833">
        <v>2.67</v>
      </c>
      <c r="AG357" s="833">
        <v>5.6000000000000005</v>
      </c>
      <c r="AH357" s="833">
        <v>60.6</v>
      </c>
      <c r="AI357" s="833">
        <v>39.160000000000004</v>
      </c>
      <c r="AJ357" s="833" t="s">
        <v>136</v>
      </c>
      <c r="AK357" s="833" t="s">
        <v>136</v>
      </c>
      <c r="AL357" s="845">
        <v>4260</v>
      </c>
      <c r="AM357" s="839">
        <v>1.2</v>
      </c>
      <c r="AN357" s="833">
        <v>0.09</v>
      </c>
      <c r="AO357" s="711" t="str">
        <f t="shared" si="93"/>
        <v>n/a</v>
      </c>
      <c r="AP357" s="712" t="str">
        <f t="shared" si="94"/>
        <v>n/a</v>
      </c>
      <c r="AQ357" s="855">
        <f t="shared" si="95"/>
        <v>157.67104713184347</v>
      </c>
      <c r="AR357" s="624">
        <f>INDEX(Historical!$C$7:$C$1259,MATCH(B357,Historical!$B$7:$B$1281,0))*IF(AH357="n/a",1.03,IF(AH357&lt;0,1.01,IF(AH357&gt;10,1.1,(1+AH357/100))))</f>
        <v>4.6530000000000005</v>
      </c>
      <c r="AS357" s="853">
        <f t="shared" si="96"/>
        <v>5.1183000000000005</v>
      </c>
      <c r="AT357" s="853">
        <f t="shared" si="101"/>
        <v>5.2718490000000005</v>
      </c>
      <c r="AU357" s="853">
        <f t="shared" si="101"/>
        <v>5.430004470000001</v>
      </c>
      <c r="AV357" s="853">
        <f t="shared" si="101"/>
        <v>5.592904604100001</v>
      </c>
      <c r="AW357" s="624">
        <f t="shared" si="98"/>
        <v>26.066058074099999</v>
      </c>
      <c r="AX357" s="719">
        <f t="shared" si="99"/>
        <v>14.468282678785524</v>
      </c>
      <c r="AY357" s="900">
        <v>1.52</v>
      </c>
      <c r="AZ357" s="839">
        <v>178.56</v>
      </c>
      <c r="BA357" s="839">
        <v>-18.88</v>
      </c>
      <c r="BB357" s="839">
        <v>-6.97</v>
      </c>
      <c r="BC357" s="839">
        <v>22.64</v>
      </c>
      <c r="BE357" s="597">
        <v>2017</v>
      </c>
      <c r="BF357" s="865">
        <f t="shared" si="100"/>
        <v>0</v>
      </c>
      <c r="BG357" s="849">
        <v>4.5999999999999996</v>
      </c>
    </row>
    <row r="358" spans="1:59" ht="11.25" customHeight="1" x14ac:dyDescent="0.2">
      <c r="A358" s="838" t="s">
        <v>1314</v>
      </c>
      <c r="B358" s="842" t="s">
        <v>1315</v>
      </c>
      <c r="C358" s="898" t="s">
        <v>108</v>
      </c>
      <c r="D358" s="898" t="s">
        <v>4272</v>
      </c>
      <c r="E358" s="705">
        <v>11</v>
      </c>
      <c r="F358" s="1153">
        <v>376</v>
      </c>
      <c r="G358" s="1118" t="s">
        <v>37</v>
      </c>
      <c r="H358" s="1118" t="s">
        <v>37</v>
      </c>
      <c r="I358" s="841">
        <v>84.19</v>
      </c>
      <c r="J358" s="624">
        <f t="shared" si="86"/>
        <v>2.28055588549709</v>
      </c>
      <c r="K358" s="844">
        <v>0.48</v>
      </c>
      <c r="L358" s="854">
        <v>4</v>
      </c>
      <c r="M358" s="615">
        <f t="shared" si="87"/>
        <v>1.92</v>
      </c>
      <c r="N358" s="837" t="s">
        <v>583</v>
      </c>
      <c r="O358" s="706">
        <v>0.46</v>
      </c>
      <c r="P358" s="606">
        <v>44281</v>
      </c>
      <c r="Q358" s="606">
        <v>44295</v>
      </c>
      <c r="R358" s="615">
        <f t="shared" si="88"/>
        <v>4.3478260869565135</v>
      </c>
      <c r="S358" s="673">
        <f>IF(INDEX(Historical!$D$7:$D$1257,MATCH(B358,Historical!$B$7:$B$1281,0))=0,"n/a",(INDEX(Historical!$C$7:$C$1259,MATCH(B358,Historical!$B$7:$B$1281,0))/INDEX(Historical!$D$7:$D$1257,MATCH(B358,Historical!$B$7:$B$1281,0))-1)*100)</f>
        <v>7.0588235294117618</v>
      </c>
      <c r="T358" s="673">
        <f>IF(INDEX(Historical!$F$7:$F$1250,MATCH(B358,Historical!$B$7:$B$1281,0))=0,"n/a",((INDEX(Historical!$C$7:$C$1259,MATCH(B358,Historical!$B$7:$B$1281,0))/INDEX(Historical!$F$7:$F$1250,MATCH(B358,Historical!$B$7:$B$1281,0)))^(1/3)-1)*100)</f>
        <v>13.341022161941286</v>
      </c>
      <c r="U358" s="673">
        <f>IF(INDEX(Historical!$H$7:$H$1250,MATCH(B358,Historical!$B$7:$B$1281,0))=0,"n/a",((INDEX(Historical!$C$7:$C$1259,MATCH(B358,Historical!$B$7:$B$1281,0))/INDEX(Historical!$H$7:$H$1250,MATCH(B358,Historical!$B$7:$B$1281,0)))^(1/5)-1)*100)</f>
        <v>12.277890194739705</v>
      </c>
      <c r="V358" s="673">
        <f>IF(INDEX(Historical!$O$7:$O$1250,MATCH(B358,Historical!$B$7:$B$1281,0))=0,"n/a",((INDEX(Historical!$C$7:$C$1259,MATCH(B358,Historical!$B$7:$B$1281,0))/INDEX(Historical!$O$7:$O$1250,MATCH(B358,Historical!$B$7:$B$1281,0)))^(1/10)-1)*100)</f>
        <v>9.7169911594973115</v>
      </c>
      <c r="W358" s="674">
        <f t="shared" si="89"/>
        <v>1.26354856078462</v>
      </c>
      <c r="X358" s="675">
        <f t="shared" si="90"/>
        <v>1.7794043760492324</v>
      </c>
      <c r="Y358" s="627"/>
      <c r="Z358" s="624">
        <f t="shared" si="91"/>
        <v>54.857142857142861</v>
      </c>
      <c r="AA358" s="853">
        <f t="shared" si="92"/>
        <v>24.054285714285715</v>
      </c>
      <c r="AB358" s="854">
        <v>12</v>
      </c>
      <c r="AC358" s="833">
        <v>3.5</v>
      </c>
      <c r="AD358" s="833">
        <v>9.6999999999999993</v>
      </c>
      <c r="AE358" s="833">
        <v>6.89</v>
      </c>
      <c r="AF358" s="833">
        <v>1.64</v>
      </c>
      <c r="AG358" s="833">
        <v>7.1999999999999993</v>
      </c>
      <c r="AH358" s="833">
        <v>-30.5</v>
      </c>
      <c r="AI358" s="833">
        <v>1.1900000000000002</v>
      </c>
      <c r="AJ358" s="833">
        <v>6.9</v>
      </c>
      <c r="AK358" s="833">
        <v>2.5</v>
      </c>
      <c r="AL358" s="845">
        <v>2770</v>
      </c>
      <c r="AM358" s="839">
        <v>0.70000000000000007</v>
      </c>
      <c r="AN358" s="833">
        <v>0.09</v>
      </c>
      <c r="AO358" s="711">
        <f t="shared" si="93"/>
        <v>-9.4958396340489202</v>
      </c>
      <c r="AP358" s="712">
        <f t="shared" si="94"/>
        <v>14.558446080236795</v>
      </c>
      <c r="AQ358" s="855">
        <f t="shared" si="95"/>
        <v>32.411863468881009</v>
      </c>
      <c r="AR358" s="624">
        <f>INDEX(Historical!$C$7:$C$1259,MATCH(B358,Historical!$B$7:$B$1281,0))*IF(AH358="n/a",1.03,IF(AH358&lt;0,1.01,IF(AH358&gt;10,1.1,(1+AH358/100))))</f>
        <v>1.8382000000000001</v>
      </c>
      <c r="AS358" s="853">
        <f t="shared" si="96"/>
        <v>1.86007458</v>
      </c>
      <c r="AT358" s="853">
        <f t="shared" si="101"/>
        <v>1.9065764445</v>
      </c>
      <c r="AU358" s="853">
        <f t="shared" si="101"/>
        <v>1.9542408556124997</v>
      </c>
      <c r="AV358" s="853">
        <f t="shared" si="101"/>
        <v>2.0030968770028119</v>
      </c>
      <c r="AW358" s="624">
        <f t="shared" si="98"/>
        <v>9.5621887571153117</v>
      </c>
      <c r="AX358" s="719">
        <f t="shared" si="99"/>
        <v>11.357867629309077</v>
      </c>
      <c r="AY358" s="900">
        <v>1.04</v>
      </c>
      <c r="AZ358" s="839">
        <v>70.94</v>
      </c>
      <c r="BA358" s="839">
        <v>-15.68</v>
      </c>
      <c r="BB358" s="839">
        <v>-0.57000000000000006</v>
      </c>
      <c r="BC358" s="839">
        <v>20.810000000000002</v>
      </c>
      <c r="BE358" s="597">
        <v>2011</v>
      </c>
      <c r="BF358" s="865">
        <f t="shared" si="100"/>
        <v>0</v>
      </c>
      <c r="BG358" s="849">
        <v>0.89999999999999991</v>
      </c>
    </row>
    <row r="359" spans="1:59" ht="11.25" customHeight="1" x14ac:dyDescent="0.2">
      <c r="A359" s="838" t="s">
        <v>1317</v>
      </c>
      <c r="B359" s="842" t="s">
        <v>1318</v>
      </c>
      <c r="C359" s="898" t="s">
        <v>128</v>
      </c>
      <c r="D359" s="898" t="s">
        <v>4261</v>
      </c>
      <c r="E359" s="705">
        <v>10</v>
      </c>
      <c r="F359" s="1153">
        <v>420</v>
      </c>
      <c r="G359" s="1118" t="s">
        <v>115</v>
      </c>
      <c r="H359" s="1118" t="s">
        <v>115</v>
      </c>
      <c r="I359" s="833">
        <v>89.92</v>
      </c>
      <c r="J359" s="624">
        <f t="shared" si="86"/>
        <v>2.8469750889679712</v>
      </c>
      <c r="K359" s="844">
        <v>0.64</v>
      </c>
      <c r="L359" s="854">
        <v>4</v>
      </c>
      <c r="M359" s="615">
        <f t="shared" si="87"/>
        <v>2.56</v>
      </c>
      <c r="N359" s="837" t="s">
        <v>409</v>
      </c>
      <c r="O359" s="706">
        <v>0.63</v>
      </c>
      <c r="P359" s="606">
        <v>44104</v>
      </c>
      <c r="Q359" s="606">
        <v>44130</v>
      </c>
      <c r="R359" s="615">
        <f t="shared" si="88"/>
        <v>1.5873015873015885</v>
      </c>
      <c r="S359" s="673">
        <f>IF(INDEX(Historical!$D$7:$D$1257,MATCH(B359,Historical!$B$7:$B$1281,0))=0,"n/a",(INDEX(Historical!$C$7:$C$1259,MATCH(B359,Historical!$B$7:$B$1281,0))/INDEX(Historical!$D$7:$D$1257,MATCH(B359,Historical!$B$7:$B$1281,0))-1)*100)</f>
        <v>0.99800399201597223</v>
      </c>
      <c r="T359" s="673">
        <f>IF(INDEX(Historical!$F$7:$F$1250,MATCH(B359,Historical!$B$7:$B$1281,0))=0,"n/a",((INDEX(Historical!$C$7:$C$1259,MATCH(B359,Historical!$B$7:$B$1281,0))/INDEX(Historical!$F$7:$F$1250,MATCH(B359,Historical!$B$7:$B$1281,0)))^(1/3)-1)*100)</f>
        <v>6.4062346995863217</v>
      </c>
      <c r="U359" s="673">
        <f>IF(INDEX(Historical!$H$7:$H$1250,MATCH(B359,Historical!$B$7:$B$1281,0))=0,"n/a",((INDEX(Historical!$C$7:$C$1259,MATCH(B359,Historical!$B$7:$B$1281,0))/INDEX(Historical!$H$7:$H$1250,MATCH(B359,Historical!$B$7:$B$1281,0)))^(1/5)-1)*100)</f>
        <v>8.1495911974492685</v>
      </c>
      <c r="V359" s="673">
        <f>IF(INDEX(Historical!$O$7:$O$1250,MATCH(B359,Historical!$B$7:$B$1281,0))=0,"n/a",((INDEX(Historical!$C$7:$C$1259,MATCH(B359,Historical!$B$7:$B$1281,0))/INDEX(Historical!$O$7:$O$1250,MATCH(B359,Historical!$B$7:$B$1281,0)))^(1/10)-1)*100)</f>
        <v>16.276847703168261</v>
      </c>
      <c r="W359" s="674">
        <f t="shared" si="89"/>
        <v>0.50068608775291079</v>
      </c>
      <c r="X359" s="675" t="str">
        <f t="shared" si="90"/>
        <v>n/a</v>
      </c>
      <c r="Y359" s="627"/>
      <c r="Z359" s="624">
        <f t="shared" si="91"/>
        <v>49.805447470817128</v>
      </c>
      <c r="AA359" s="853">
        <f t="shared" si="92"/>
        <v>17.494163424124515</v>
      </c>
      <c r="AB359" s="854">
        <v>12</v>
      </c>
      <c r="AC359" s="833">
        <v>5.14</v>
      </c>
      <c r="AD359" s="833">
        <v>9.43</v>
      </c>
      <c r="AE359" s="833">
        <v>1.01</v>
      </c>
      <c r="AF359" s="833">
        <v>2.1</v>
      </c>
      <c r="AG359" s="833">
        <v>12.7</v>
      </c>
      <c r="AH359" s="833">
        <v>-16</v>
      </c>
      <c r="AI359" s="833">
        <v>7.57</v>
      </c>
      <c r="AJ359" s="833">
        <v>-1.3</v>
      </c>
      <c r="AK359" s="833">
        <v>1.9</v>
      </c>
      <c r="AL359" s="845">
        <v>6060</v>
      </c>
      <c r="AM359" s="839">
        <v>0.70000000000000007</v>
      </c>
      <c r="AN359" s="833">
        <v>0.74</v>
      </c>
      <c r="AO359" s="711">
        <f t="shared" si="93"/>
        <v>-6.4975971377072756</v>
      </c>
      <c r="AP359" s="712">
        <f t="shared" si="94"/>
        <v>10.99656628641724</v>
      </c>
      <c r="AQ359" s="855">
        <f t="shared" si="95"/>
        <v>27.780616145471051</v>
      </c>
      <c r="AR359" s="624">
        <f>INDEX(Historical!$C$7:$C$1259,MATCH(B359,Historical!$B$7:$B$1281,0))*IF(AH359="n/a",1.03,IF(AH359&lt;0,1.01,IF(AH359&gt;10,1.1,(1+AH359/100))))</f>
        <v>2.5552999999999999</v>
      </c>
      <c r="AS359" s="853">
        <f t="shared" si="96"/>
        <v>2.7487362100000001</v>
      </c>
      <c r="AT359" s="853">
        <f t="shared" si="101"/>
        <v>2.8009621979899997</v>
      </c>
      <c r="AU359" s="853">
        <f t="shared" si="101"/>
        <v>2.8541804797518093</v>
      </c>
      <c r="AV359" s="853">
        <f t="shared" si="101"/>
        <v>2.9084099088670934</v>
      </c>
      <c r="AW359" s="624">
        <f t="shared" si="98"/>
        <v>13.867588796608903</v>
      </c>
      <c r="AX359" s="719">
        <f t="shared" si="99"/>
        <v>15.42214056562378</v>
      </c>
      <c r="AY359" s="900">
        <v>0.83</v>
      </c>
      <c r="AZ359" s="839">
        <v>30.869999999999997</v>
      </c>
      <c r="BA359" s="839">
        <v>-3.9899999999999998</v>
      </c>
      <c r="BB359" s="839">
        <v>3.8600000000000003</v>
      </c>
      <c r="BC359" s="839">
        <v>10.59</v>
      </c>
      <c r="BE359" s="597">
        <v>2011</v>
      </c>
      <c r="BF359" s="865">
        <f t="shared" si="100"/>
        <v>0</v>
      </c>
      <c r="BG359" s="849">
        <v>5.4</v>
      </c>
    </row>
    <row r="360" spans="1:59" ht="11.25" customHeight="1" x14ac:dyDescent="0.2">
      <c r="A360" s="148" t="s">
        <v>2389</v>
      </c>
      <c r="B360" s="570" t="s">
        <v>2390</v>
      </c>
      <c r="C360" s="898" t="s">
        <v>4126</v>
      </c>
      <c r="D360" s="898" t="s">
        <v>4260</v>
      </c>
      <c r="E360" s="705">
        <v>7</v>
      </c>
      <c r="F360" s="1153">
        <v>650</v>
      </c>
      <c r="G360" s="1094" t="s">
        <v>106</v>
      </c>
      <c r="H360" s="1094" t="s">
        <v>106</v>
      </c>
      <c r="I360" s="841">
        <v>64</v>
      </c>
      <c r="J360" s="624">
        <f t="shared" si="86"/>
        <v>2.171875</v>
      </c>
      <c r="K360" s="844">
        <v>0.34749999999999998</v>
      </c>
      <c r="L360" s="854">
        <v>4</v>
      </c>
      <c r="M360" s="615">
        <f t="shared" si="87"/>
        <v>1.39</v>
      </c>
      <c r="N360" s="837" t="s">
        <v>4341</v>
      </c>
      <c r="O360" s="706">
        <v>0.33</v>
      </c>
      <c r="P360" s="606">
        <v>44231</v>
      </c>
      <c r="Q360" s="606">
        <v>44256</v>
      </c>
      <c r="R360" s="615">
        <f t="shared" si="88"/>
        <v>5.3030303030302903</v>
      </c>
      <c r="S360" s="673">
        <f>IF(INDEX(Historical!$D$7:$D$1257,MATCH(B360,Historical!$B$7:$B$1281,0))=0,"n/a",(INDEX(Historical!$C$7:$C$1259,MATCH(B360,Historical!$B$7:$B$1281,0))/INDEX(Historical!$D$7:$D$1257,MATCH(B360,Historical!$B$7:$B$1281,0))-1)*100)</f>
        <v>4.7619047619047672</v>
      </c>
      <c r="T360" s="673">
        <f>IF(INDEX(Historical!$F$7:$F$1250,MATCH(B360,Historical!$B$7:$B$1281,0))=0,"n/a",((INDEX(Historical!$C$7:$C$1259,MATCH(B360,Historical!$B$7:$B$1281,0))/INDEX(Historical!$F$7:$F$1250,MATCH(B360,Historical!$B$7:$B$1281,0)))^(1/3)-1)*100)</f>
        <v>7.0004368526832561</v>
      </c>
      <c r="U360" s="673">
        <f>IF(INDEX(Historical!$H$7:$H$1250,MATCH(B360,Historical!$B$7:$B$1281,0))=0,"n/a",((INDEX(Historical!$C$7:$C$1259,MATCH(B360,Historical!$B$7:$B$1281,0))/INDEX(Historical!$H$7:$H$1250,MATCH(B360,Historical!$B$7:$B$1281,0)))^(1/5)-1)*100)</f>
        <v>6.5762756635474373</v>
      </c>
      <c r="V360" s="673">
        <f>IF(INDEX(Historical!$O$7:$O$1250,MATCH(B360,Historical!$B$7:$B$1281,0))=0,"n/a",((INDEX(Historical!$C$7:$C$1259,MATCH(B360,Historical!$B$7:$B$1281,0))/INDEX(Historical!$O$7:$O$1250,MATCH(B360,Historical!$B$7:$B$1281,0)))^(1/10)-1)*100)</f>
        <v>7.6770969552310886</v>
      </c>
      <c r="W360" s="674">
        <f t="shared" si="89"/>
        <v>0.85660969268682174</v>
      </c>
      <c r="X360" s="675">
        <f t="shared" si="90"/>
        <v>0.40594294219428628</v>
      </c>
      <c r="Y360" s="843"/>
      <c r="Z360" s="624">
        <f t="shared" si="91"/>
        <v>28.137651821862342</v>
      </c>
      <c r="AA360" s="853">
        <f t="shared" si="92"/>
        <v>12.955465587044534</v>
      </c>
      <c r="AB360" s="854">
        <v>12</v>
      </c>
      <c r="AC360" s="833">
        <v>4.9400000000000004</v>
      </c>
      <c r="AD360" s="833">
        <v>2.38</v>
      </c>
      <c r="AE360" s="833">
        <v>3.18</v>
      </c>
      <c r="AF360" s="833">
        <v>3.22</v>
      </c>
      <c r="AG360" s="833">
        <v>26.6</v>
      </c>
      <c r="AH360" s="833">
        <v>4.9000000000000004</v>
      </c>
      <c r="AI360" s="833">
        <v>2.76</v>
      </c>
      <c r="AJ360" s="833">
        <v>16.2</v>
      </c>
      <c r="AK360" s="833">
        <v>5.43</v>
      </c>
      <c r="AL360" s="845">
        <v>247710</v>
      </c>
      <c r="AM360" s="839">
        <v>0.05</v>
      </c>
      <c r="AN360" s="833">
        <v>0.45</v>
      </c>
      <c r="AO360" s="711">
        <f t="shared" si="93"/>
        <v>-4.2073149234970959</v>
      </c>
      <c r="AP360" s="712">
        <f t="shared" si="94"/>
        <v>8.7481506635474382</v>
      </c>
      <c r="AQ360" s="855">
        <f t="shared" si="95"/>
        <v>36.164278543372276</v>
      </c>
      <c r="AR360" s="624">
        <f>INDEX(Historical!$C$7:$C$1259,MATCH(B360,Historical!$B$7:$B$1281,0))*IF(AH360="n/a",1.03,IF(AH360&lt;0,1.01,IF(AH360&gt;10,1.1,(1+AH360/100))))</f>
        <v>1.3846799999999999</v>
      </c>
      <c r="AS360" s="853">
        <f t="shared" si="96"/>
        <v>1.422897168</v>
      </c>
      <c r="AT360" s="853">
        <f t="shared" si="101"/>
        <v>1.5001604842224001</v>
      </c>
      <c r="AU360" s="853">
        <f t="shared" si="101"/>
        <v>1.5816191985156764</v>
      </c>
      <c r="AV360" s="853">
        <f t="shared" si="101"/>
        <v>1.6675011209950776</v>
      </c>
      <c r="AW360" s="624">
        <f t="shared" si="98"/>
        <v>7.5568579717331543</v>
      </c>
      <c r="AX360" s="719">
        <f t="shared" si="99"/>
        <v>11.807590580833054</v>
      </c>
      <c r="AY360" s="900">
        <v>0.65</v>
      </c>
      <c r="AZ360" s="839">
        <v>46.760000000000005</v>
      </c>
      <c r="BA360" s="839">
        <v>-5.0999999999999996</v>
      </c>
      <c r="BB360" s="839">
        <v>5.35</v>
      </c>
      <c r="BC360" s="839">
        <v>19.2</v>
      </c>
      <c r="BE360" s="597">
        <v>2015</v>
      </c>
      <c r="BF360" s="865">
        <f t="shared" si="100"/>
        <v>0</v>
      </c>
      <c r="BG360" s="849">
        <v>14.000000000000002</v>
      </c>
    </row>
    <row r="361" spans="1:59" ht="11.25" customHeight="1" x14ac:dyDescent="0.2">
      <c r="A361" s="831" t="s">
        <v>1333</v>
      </c>
      <c r="B361" s="842" t="s">
        <v>1334</v>
      </c>
      <c r="C361" s="898" t="s">
        <v>4126</v>
      </c>
      <c r="D361" s="898" t="s">
        <v>4301</v>
      </c>
      <c r="E361" s="705">
        <v>10</v>
      </c>
      <c r="F361" s="1153">
        <v>417</v>
      </c>
      <c r="G361" s="1094" t="s">
        <v>106</v>
      </c>
      <c r="H361" s="1094" t="s">
        <v>106</v>
      </c>
      <c r="I361" s="841">
        <v>383.06</v>
      </c>
      <c r="J361" s="624">
        <f t="shared" si="86"/>
        <v>0.61609147392053465</v>
      </c>
      <c r="K361" s="844">
        <v>0.59</v>
      </c>
      <c r="L361" s="854">
        <v>4</v>
      </c>
      <c r="M361" s="615">
        <f t="shared" si="87"/>
        <v>2.36</v>
      </c>
      <c r="N361" s="837" t="s">
        <v>377</v>
      </c>
      <c r="O361" s="706">
        <v>0.53</v>
      </c>
      <c r="P361" s="606">
        <v>44021</v>
      </c>
      <c r="Q361" s="606">
        <v>44123</v>
      </c>
      <c r="R361" s="615">
        <f t="shared" si="88"/>
        <v>11.320754716981121</v>
      </c>
      <c r="S361" s="673">
        <f>IF(INDEX(Historical!$D$7:$D$1257,MATCH(B361,Historical!$B$7:$B$1281,0))=0,"n/a",(INDEX(Historical!$C$7:$C$1259,MATCH(B361,Historical!$B$7:$B$1281,0))/INDEX(Historical!$D$7:$D$1257,MATCH(B361,Historical!$B$7:$B$1281,0))-1)*100)</f>
        <v>12.371134020618557</v>
      </c>
      <c r="T361" s="673">
        <f>IF(INDEX(Historical!$F$7:$F$1250,MATCH(B361,Historical!$B$7:$B$1281,0))=0,"n/a",((INDEX(Historical!$C$7:$C$1259,MATCH(B361,Historical!$B$7:$B$1281,0))/INDEX(Historical!$F$7:$F$1250,MATCH(B361,Historical!$B$7:$B$1281,0)))^(1/3)-1)*100)</f>
        <v>15.632290111543856</v>
      </c>
      <c r="U361" s="673">
        <f>IF(INDEX(Historical!$H$7:$H$1250,MATCH(B361,Historical!$B$7:$B$1281,0))=0,"n/a",((INDEX(Historical!$C$7:$C$1259,MATCH(B361,Historical!$B$7:$B$1281,0))/INDEX(Historical!$H$7:$H$1250,MATCH(B361,Historical!$B$7:$B$1281,0)))^(1/5)-1)*100)</f>
        <v>15.731994815207727</v>
      </c>
      <c r="V361" s="673" t="str">
        <f>IF(INDEX(Historical!$O$7:$O$1250,MATCH(B361,Historical!$B$7:$B$1281,0))=0,"n/a",((INDEX(Historical!$C$7:$C$1259,MATCH(B361,Historical!$B$7:$B$1281,0))/INDEX(Historical!$O$7:$O$1250,MATCH(B361,Historical!$B$7:$B$1281,0)))^(1/10)-1)*100)</f>
        <v>n/a</v>
      </c>
      <c r="W361" s="674" t="str">
        <f t="shared" si="89"/>
        <v>n/a</v>
      </c>
      <c r="X361" s="675">
        <f t="shared" si="90"/>
        <v>0.42749985910890564</v>
      </c>
      <c r="Y361" s="641"/>
      <c r="Z361" s="624">
        <f t="shared" si="91"/>
        <v>35.703479576399396</v>
      </c>
      <c r="AA361" s="853">
        <f t="shared" si="92"/>
        <v>57.951588502269288</v>
      </c>
      <c r="AB361" s="854">
        <v>7</v>
      </c>
      <c r="AC361" s="833">
        <v>6.61</v>
      </c>
      <c r="AD361" s="833">
        <v>4.33</v>
      </c>
      <c r="AE361" s="833">
        <v>13.11</v>
      </c>
      <c r="AF361" s="833">
        <v>11.38</v>
      </c>
      <c r="AG361" s="833">
        <v>29.2</v>
      </c>
      <c r="AH361" s="833">
        <v>17.299999999999997</v>
      </c>
      <c r="AI361" s="833">
        <v>16.82</v>
      </c>
      <c r="AJ361" s="833">
        <v>36.799999999999997</v>
      </c>
      <c r="AK361" s="833">
        <v>13.05</v>
      </c>
      <c r="AL361" s="845">
        <v>101180</v>
      </c>
      <c r="AM361" s="839">
        <v>0.2</v>
      </c>
      <c r="AN361" s="833">
        <v>0.27</v>
      </c>
      <c r="AO361" s="711">
        <f t="shared" si="93"/>
        <v>-41.603502213141027</v>
      </c>
      <c r="AP361" s="712">
        <f t="shared" si="94"/>
        <v>16.348086289128261</v>
      </c>
      <c r="AQ361" s="855">
        <f t="shared" si="95"/>
        <v>441.39288554034391</v>
      </c>
      <c r="AR361" s="624">
        <f>INDEX(Historical!$C$7:$C$1259,MATCH(B361,Historical!$B$7:$B$1281,0))*IF(AH361="n/a",1.03,IF(AH361&lt;0,1.01,IF(AH361&gt;10,1.1,(1+AH361/100))))</f>
        <v>2.3980000000000006</v>
      </c>
      <c r="AS361" s="853">
        <f t="shared" si="96"/>
        <v>2.6378000000000008</v>
      </c>
      <c r="AT361" s="853">
        <f t="shared" si="101"/>
        <v>2.9015800000000009</v>
      </c>
      <c r="AU361" s="853">
        <f t="shared" si="101"/>
        <v>3.1917380000000013</v>
      </c>
      <c r="AV361" s="853">
        <f t="shared" si="101"/>
        <v>3.5109118000000019</v>
      </c>
      <c r="AW361" s="624">
        <f t="shared" si="98"/>
        <v>14.640029800000006</v>
      </c>
      <c r="AX361" s="719">
        <f t="shared" si="99"/>
        <v>3.8218633634417598</v>
      </c>
      <c r="AY361" s="900">
        <v>1.01</v>
      </c>
      <c r="AZ361" s="839">
        <v>77.710000000000008</v>
      </c>
      <c r="BA361" s="839">
        <v>-9.6</v>
      </c>
      <c r="BB361" s="839">
        <v>-1.38</v>
      </c>
      <c r="BC361" s="839">
        <v>10.92</v>
      </c>
      <c r="BE361" s="597">
        <v>2011</v>
      </c>
      <c r="BF361" s="865">
        <f t="shared" si="100"/>
        <v>0</v>
      </c>
      <c r="BG361" s="849">
        <v>16.3</v>
      </c>
    </row>
    <row r="362" spans="1:59" ht="11.25" customHeight="1" x14ac:dyDescent="0.2">
      <c r="A362" s="676" t="s">
        <v>3832</v>
      </c>
      <c r="B362" s="754" t="s">
        <v>3833</v>
      </c>
      <c r="C362" s="898" t="s">
        <v>123</v>
      </c>
      <c r="D362" s="898" t="s">
        <v>4108</v>
      </c>
      <c r="E362" s="705">
        <v>7</v>
      </c>
      <c r="F362" s="1153">
        <v>617</v>
      </c>
      <c r="G362" s="1115" t="s">
        <v>106</v>
      </c>
      <c r="H362" s="1115" t="s">
        <v>106</v>
      </c>
      <c r="I362" s="850">
        <v>102.69</v>
      </c>
      <c r="J362" s="624">
        <f t="shared" si="86"/>
        <v>1.0127568409776999</v>
      </c>
      <c r="K362" s="831">
        <v>0.52</v>
      </c>
      <c r="L362" s="1153">
        <v>2</v>
      </c>
      <c r="M362" s="615">
        <f t="shared" si="87"/>
        <v>1.04</v>
      </c>
      <c r="N362" s="1153" t="s">
        <v>398</v>
      </c>
      <c r="O362" s="578">
        <v>0.5</v>
      </c>
      <c r="P362" s="904">
        <v>43786</v>
      </c>
      <c r="Q362" s="904">
        <v>43795</v>
      </c>
      <c r="R362" s="615">
        <f t="shared" si="88"/>
        <v>4.0000000000000036</v>
      </c>
      <c r="S362" s="673">
        <f>IF(INDEX(Historical!$D$7:$D$1257,MATCH(B362,Historical!$B$7:$B$1281,0))=0,"n/a",(INDEX(Historical!$C$7:$C$1259,MATCH(B362,Historical!$B$7:$B$1281,0))/INDEX(Historical!$D$7:$D$1257,MATCH(B362,Historical!$B$7:$B$1281,0))-1)*100)</f>
        <v>1.9607843137254832</v>
      </c>
      <c r="T362" s="673">
        <f>IF(INDEX(Historical!$F$7:$F$1250,MATCH(B362,Historical!$B$7:$B$1281,0))=0,"n/a",((INDEX(Historical!$C$7:$C$1259,MATCH(B362,Historical!$B$7:$B$1281,0))/INDEX(Historical!$F$7:$F$1250,MATCH(B362,Historical!$B$7:$B$1281,0)))^(1/3)-1)*100)</f>
        <v>10.53866232805618</v>
      </c>
      <c r="U362" s="673">
        <f>IF(INDEX(Historical!$H$7:$H$1250,MATCH(B362,Historical!$B$7:$B$1281,0))=0,"n/a",((INDEX(Historical!$C$7:$C$1259,MATCH(B362,Historical!$B$7:$B$1281,0))/INDEX(Historical!$H$7:$H$1250,MATCH(B362,Historical!$B$7:$B$1281,0)))^(1/5)-1)*100)</f>
        <v>11.260421490901141</v>
      </c>
      <c r="V362" s="673" t="str">
        <f>IF(INDEX(Historical!$O$7:$O$1250,MATCH(B362,Historical!$B$7:$B$1281,0))=0,"n/a",((INDEX(Historical!$C$7:$C$1259,MATCH(B362,Historical!$B$7:$B$1281,0))/INDEX(Historical!$O$7:$O$1250,MATCH(B362,Historical!$B$7:$B$1281,0)))^(1/10)-1)*100)</f>
        <v>n/a</v>
      </c>
      <c r="W362" s="674" t="str">
        <f t="shared" si="89"/>
        <v>n/a</v>
      </c>
      <c r="X362" s="675" t="str">
        <f t="shared" si="90"/>
        <v>n/a</v>
      </c>
      <c r="Y362" s="644" t="s">
        <v>4580</v>
      </c>
      <c r="Z362" s="624">
        <f t="shared" si="91"/>
        <v>90.434782608695656</v>
      </c>
      <c r="AA362" s="853">
        <f t="shared" si="92"/>
        <v>89.295652173913055</v>
      </c>
      <c r="AB362" s="854">
        <v>12</v>
      </c>
      <c r="AC362" s="849">
        <v>1.1499999999999999</v>
      </c>
      <c r="AD362" s="849">
        <v>11.93</v>
      </c>
      <c r="AE362" s="833">
        <v>2.08</v>
      </c>
      <c r="AF362" s="833">
        <v>2.67</v>
      </c>
      <c r="AG362" s="833">
        <v>3.1</v>
      </c>
      <c r="AH362" s="833">
        <v>-74.5</v>
      </c>
      <c r="AI362" s="833">
        <v>24.16</v>
      </c>
      <c r="AJ362" s="653">
        <v>-24.9</v>
      </c>
      <c r="AK362" s="653">
        <v>7.5</v>
      </c>
      <c r="AL362" s="849">
        <v>2480</v>
      </c>
      <c r="AM362" s="849">
        <v>1.3</v>
      </c>
      <c r="AN362" s="849">
        <v>0</v>
      </c>
      <c r="AO362" s="711">
        <f t="shared" si="93"/>
        <v>-77.022473842034216</v>
      </c>
      <c r="AP362" s="712">
        <f t="shared" si="94"/>
        <v>12.273178331878841</v>
      </c>
      <c r="AQ362" s="855">
        <f t="shared" si="95"/>
        <v>225.52138779662926</v>
      </c>
      <c r="AR362" s="624">
        <f>INDEX(Historical!$C$7:$C$1259,MATCH(B362,Historical!$B$7:$B$1281,0))*IF(AH362="n/a",1.03,IF(AH362&lt;0,1.01,IF(AH362&gt;10,1.1,(1+AH362/100))))</f>
        <v>1.0504</v>
      </c>
      <c r="AS362" s="853">
        <f t="shared" si="96"/>
        <v>1.15544</v>
      </c>
      <c r="AT362" s="853">
        <f t="shared" si="101"/>
        <v>1.2420979999999999</v>
      </c>
      <c r="AU362" s="853">
        <f t="shared" si="101"/>
        <v>1.33525535</v>
      </c>
      <c r="AV362" s="853">
        <f t="shared" si="101"/>
        <v>1.4353995012499998</v>
      </c>
      <c r="AW362" s="624">
        <f t="shared" si="98"/>
        <v>6.2185928512500004</v>
      </c>
      <c r="AX362" s="719">
        <f t="shared" si="99"/>
        <v>6.0556946647677483</v>
      </c>
      <c r="AY362" s="701">
        <v>1.37</v>
      </c>
      <c r="AZ362" s="833">
        <v>67.03</v>
      </c>
      <c r="BA362" s="833">
        <v>-4.16</v>
      </c>
      <c r="BB362" s="833">
        <v>3.55</v>
      </c>
      <c r="BC362" s="833">
        <v>24.11</v>
      </c>
      <c r="BE362" s="597">
        <v>2014</v>
      </c>
      <c r="BF362" s="865">
        <f t="shared" si="100"/>
        <v>0</v>
      </c>
      <c r="BG362" s="849">
        <v>2.1</v>
      </c>
    </row>
    <row r="363" spans="1:59" ht="11.25" customHeight="1" x14ac:dyDescent="0.2">
      <c r="A363" s="838" t="s">
        <v>1329</v>
      </c>
      <c r="B363" s="842" t="s">
        <v>1330</v>
      </c>
      <c r="C363" s="898" t="s">
        <v>123</v>
      </c>
      <c r="D363" s="898" t="s">
        <v>4275</v>
      </c>
      <c r="E363" s="705">
        <v>11</v>
      </c>
      <c r="F363" s="1153">
        <v>319</v>
      </c>
      <c r="G363" s="1115" t="s">
        <v>37</v>
      </c>
      <c r="H363" s="1115" t="s">
        <v>37</v>
      </c>
      <c r="I363" s="841">
        <v>54.07</v>
      </c>
      <c r="J363" s="624">
        <f t="shared" si="86"/>
        <v>3.7913815424449786</v>
      </c>
      <c r="K363" s="844">
        <v>0.51249999999999996</v>
      </c>
      <c r="L363" s="854">
        <v>4</v>
      </c>
      <c r="M363" s="615">
        <f t="shared" si="87"/>
        <v>2.0499999999999998</v>
      </c>
      <c r="N363" s="837" t="s">
        <v>148</v>
      </c>
      <c r="O363" s="706">
        <v>0.5</v>
      </c>
      <c r="P363" s="904">
        <v>43783</v>
      </c>
      <c r="Q363" s="904">
        <v>43815</v>
      </c>
      <c r="R363" s="615">
        <f t="shared" si="88"/>
        <v>2.4999999999999911</v>
      </c>
      <c r="S363" s="673">
        <f>IF(INDEX(Historical!$D$7:$D$1257,MATCH(B363,Historical!$B$7:$B$1281,0))=0,"n/a",(INDEX(Historical!$C$7:$C$1259,MATCH(B363,Historical!$B$7:$B$1281,0))/INDEX(Historical!$D$7:$D$1257,MATCH(B363,Historical!$B$7:$B$1281,0))-1)*100)</f>
        <v>1.8633540372670732</v>
      </c>
      <c r="T363" s="673">
        <f>IF(INDEX(Historical!$F$7:$F$1250,MATCH(B363,Historical!$B$7:$B$1281,0))=0,"n/a",((INDEX(Historical!$C$7:$C$1259,MATCH(B363,Historical!$B$7:$B$1281,0))/INDEX(Historical!$F$7:$F$1250,MATCH(B363,Historical!$B$7:$B$1281,0)))^(1/3)-1)*100)</f>
        <v>3.2490013818283758</v>
      </c>
      <c r="U363" s="673">
        <f>IF(INDEX(Historical!$H$7:$H$1250,MATCH(B363,Historical!$B$7:$B$1281,0))=0,"n/a",((INDEX(Historical!$C$7:$C$1259,MATCH(B363,Historical!$B$7:$B$1281,0))/INDEX(Historical!$H$7:$H$1250,MATCH(B363,Historical!$B$7:$B$1281,0)))^(1/5)-1)*100)</f>
        <v>4.5639552591273169</v>
      </c>
      <c r="V363" s="673">
        <f>IF(INDEX(Historical!$O$7:$O$1250,MATCH(B363,Historical!$B$7:$B$1281,0))=0,"n/a",((INDEX(Historical!$C$7:$C$1259,MATCH(B363,Historical!$B$7:$B$1281,0))/INDEX(Historical!$O$7:$O$1250,MATCH(B363,Historical!$B$7:$B$1281,0)))^(1/10)-1)*100)</f>
        <v>17.91663822687557</v>
      </c>
      <c r="W363" s="674">
        <f t="shared" si="89"/>
        <v>0.25473279090277262</v>
      </c>
      <c r="X363" s="675" t="str">
        <f t="shared" si="90"/>
        <v>n/a</v>
      </c>
      <c r="Y363" s="646" t="s">
        <v>4570</v>
      </c>
      <c r="Z363" s="624">
        <f t="shared" si="91"/>
        <v>168.03278688524591</v>
      </c>
      <c r="AA363" s="853">
        <f t="shared" si="92"/>
        <v>44.319672131147541</v>
      </c>
      <c r="AB363" s="854">
        <v>12</v>
      </c>
      <c r="AC363" s="833">
        <v>1.22</v>
      </c>
      <c r="AD363" s="833">
        <v>1.75</v>
      </c>
      <c r="AE363" s="833">
        <v>1.04</v>
      </c>
      <c r="AF363" s="833">
        <v>2.75</v>
      </c>
      <c r="AG363" s="833">
        <v>6.7</v>
      </c>
      <c r="AH363" s="833">
        <v>-60.4</v>
      </c>
      <c r="AI363" s="833">
        <v>15.110000000000001</v>
      </c>
      <c r="AJ363" s="833">
        <v>-9.7000000000000011</v>
      </c>
      <c r="AK363" s="833">
        <v>25.83</v>
      </c>
      <c r="AL363" s="845">
        <v>21320</v>
      </c>
      <c r="AM363" s="839">
        <v>0.3</v>
      </c>
      <c r="AN363" s="833">
        <v>1.03</v>
      </c>
      <c r="AO363" s="711">
        <f t="shared" si="93"/>
        <v>-35.964335329575249</v>
      </c>
      <c r="AP363" s="712">
        <f t="shared" si="94"/>
        <v>8.355336801572296</v>
      </c>
      <c r="AQ363" s="855">
        <f t="shared" si="95"/>
        <v>132.74124722595144</v>
      </c>
      <c r="AR363" s="624">
        <f>INDEX(Historical!$C$7:$C$1259,MATCH(B363,Historical!$B$7:$B$1281,0))*IF(AH363="n/a",1.03,IF(AH363&lt;0,1.01,IF(AH363&gt;10,1.1,(1+AH363/100))))</f>
        <v>2.0705</v>
      </c>
      <c r="AS363" s="853">
        <f t="shared" si="96"/>
        <v>2.2775500000000002</v>
      </c>
      <c r="AT363" s="853">
        <f t="shared" si="101"/>
        <v>2.5053050000000003</v>
      </c>
      <c r="AU363" s="853">
        <f t="shared" si="101"/>
        <v>2.7558355000000008</v>
      </c>
      <c r="AV363" s="853">
        <f t="shared" si="101"/>
        <v>3.0314190500000011</v>
      </c>
      <c r="AW363" s="624">
        <f t="shared" si="98"/>
        <v>12.640609550000001</v>
      </c>
      <c r="AX363" s="719">
        <f t="shared" si="99"/>
        <v>23.378231089328651</v>
      </c>
      <c r="AY363" s="900">
        <v>1.04</v>
      </c>
      <c r="AZ363" s="839">
        <v>85.429999999999993</v>
      </c>
      <c r="BA363" s="839">
        <v>-5.1100000000000003</v>
      </c>
      <c r="BB363" s="839">
        <v>5.19</v>
      </c>
      <c r="BC363" s="839">
        <v>21.43</v>
      </c>
      <c r="BE363" s="597">
        <v>2011</v>
      </c>
      <c r="BF363" s="865">
        <f t="shared" si="100"/>
        <v>0</v>
      </c>
      <c r="BG363" s="849">
        <v>1.5</v>
      </c>
    </row>
    <row r="364" spans="1:59" ht="11.25" customHeight="1" x14ac:dyDescent="0.2">
      <c r="A364" s="838" t="s">
        <v>1331</v>
      </c>
      <c r="B364" s="842" t="s">
        <v>1332</v>
      </c>
      <c r="C364" s="898" t="s">
        <v>4276</v>
      </c>
      <c r="D364" s="898" t="s">
        <v>518</v>
      </c>
      <c r="E364" s="705">
        <v>9</v>
      </c>
      <c r="F364" s="1153">
        <v>524</v>
      </c>
      <c r="G364" s="1125" t="s">
        <v>115</v>
      </c>
      <c r="H364" s="1125" t="s">
        <v>115</v>
      </c>
      <c r="I364" s="841">
        <v>29.2</v>
      </c>
      <c r="J364" s="624">
        <f t="shared" si="86"/>
        <v>3.6986301369863015</v>
      </c>
      <c r="K364" s="844">
        <v>0.27</v>
      </c>
      <c r="L364" s="854">
        <v>4</v>
      </c>
      <c r="M364" s="615">
        <f t="shared" si="87"/>
        <v>1.08</v>
      </c>
      <c r="N364" s="837" t="s">
        <v>148</v>
      </c>
      <c r="O364" s="706">
        <v>0.255</v>
      </c>
      <c r="P364" s="606">
        <v>44253</v>
      </c>
      <c r="Q364" s="606">
        <v>44270</v>
      </c>
      <c r="R364" s="615">
        <f t="shared" si="88"/>
        <v>5.8823529411764754</v>
      </c>
      <c r="S364" s="673">
        <f>IF(INDEX(Historical!$D$7:$D$1257,MATCH(B364,Historical!$B$7:$B$1281,0))=0,"n/a",(INDEX(Historical!$C$7:$C$1259,MATCH(B364,Historical!$B$7:$B$1281,0))/INDEX(Historical!$D$7:$D$1257,MATCH(B364,Historical!$B$7:$B$1281,0))-1)*100)</f>
        <v>8.5106382978723527</v>
      </c>
      <c r="T364" s="673">
        <f>IF(INDEX(Historical!$F$7:$F$1250,MATCH(B364,Historical!$B$7:$B$1281,0))=0,"n/a",((INDEX(Historical!$C$7:$C$1259,MATCH(B364,Historical!$B$7:$B$1281,0))/INDEX(Historical!$F$7:$F$1250,MATCH(B364,Historical!$B$7:$B$1281,0)))^(1/3)-1)*100)</f>
        <v>12.311068346755549</v>
      </c>
      <c r="U364" s="673">
        <f>IF(INDEX(Historical!$H$7:$H$1250,MATCH(B364,Historical!$B$7:$B$1281,0))=0,"n/a",((INDEX(Historical!$C$7:$C$1259,MATCH(B364,Historical!$B$7:$B$1281,0))/INDEX(Historical!$H$7:$H$1250,MATCH(B364,Historical!$B$7:$B$1281,0)))^(1/5)-1)*100)</f>
        <v>16.271101521949817</v>
      </c>
      <c r="V364" s="673" t="str">
        <f>IF(INDEX(Historical!$O$7:$O$1250,MATCH(B364,Historical!$B$7:$B$1281,0))=0,"n/a",((INDEX(Historical!$C$7:$C$1259,MATCH(B364,Historical!$B$7:$B$1281,0))/INDEX(Historical!$O$7:$O$1250,MATCH(B364,Historical!$B$7:$B$1281,0)))^(1/10)-1)*100)</f>
        <v>n/a</v>
      </c>
      <c r="W364" s="674" t="str">
        <f t="shared" si="89"/>
        <v>n/a</v>
      </c>
      <c r="X364" s="675" t="str">
        <f t="shared" si="90"/>
        <v>n/a</v>
      </c>
      <c r="Y364" s="842"/>
      <c r="Z364" s="624">
        <f t="shared" si="91"/>
        <v>121.34831460674158</v>
      </c>
      <c r="AA364" s="853">
        <f t="shared" si="92"/>
        <v>32.80898876404494</v>
      </c>
      <c r="AB364" s="854">
        <v>12</v>
      </c>
      <c r="AC364" s="833">
        <v>0.89</v>
      </c>
      <c r="AD364" s="833">
        <v>6.53</v>
      </c>
      <c r="AE364" s="833">
        <v>1.27</v>
      </c>
      <c r="AF364" s="833">
        <v>3.96</v>
      </c>
      <c r="AG364" s="833">
        <v>13.200000000000001</v>
      </c>
      <c r="AH364" s="833">
        <v>-46.800000000000004</v>
      </c>
      <c r="AI364" s="833">
        <v>10.42</v>
      </c>
      <c r="AJ364" s="833">
        <v>-4</v>
      </c>
      <c r="AK364" s="833">
        <v>5.0500000000000007</v>
      </c>
      <c r="AL364" s="845">
        <v>11490</v>
      </c>
      <c r="AM364" s="839">
        <v>0.4</v>
      </c>
      <c r="AN364" s="833">
        <v>1.2</v>
      </c>
      <c r="AO364" s="711">
        <f t="shared" si="93"/>
        <v>-12.839257105108821</v>
      </c>
      <c r="AP364" s="712">
        <f t="shared" si="94"/>
        <v>19.969731658936119</v>
      </c>
      <c r="AQ364" s="855">
        <f t="shared" si="95"/>
        <v>140.29943866917188</v>
      </c>
      <c r="AR364" s="624">
        <f>INDEX(Historical!$C$7:$C$1259,MATCH(B364,Historical!$B$7:$B$1281,0))*IF(AH364="n/a",1.03,IF(AH364&lt;0,1.01,IF(AH364&gt;10,1.1,(1+AH364/100))))</f>
        <v>1.0302</v>
      </c>
      <c r="AS364" s="853">
        <f t="shared" si="96"/>
        <v>1.1332200000000001</v>
      </c>
      <c r="AT364" s="853">
        <f t="shared" si="101"/>
        <v>1.1904476100000001</v>
      </c>
      <c r="AU364" s="853">
        <f t="shared" si="101"/>
        <v>1.2505652143050001</v>
      </c>
      <c r="AV364" s="853">
        <f t="shared" si="101"/>
        <v>1.3137187576274025</v>
      </c>
      <c r="AW364" s="624">
        <f t="shared" si="98"/>
        <v>5.9181515819324026</v>
      </c>
      <c r="AX364" s="719">
        <f t="shared" si="99"/>
        <v>20.267642403878092</v>
      </c>
      <c r="AY364" s="900">
        <v>1.02</v>
      </c>
      <c r="AZ364" s="839">
        <v>118.24</v>
      </c>
      <c r="BA364" s="839">
        <v>-4.03</v>
      </c>
      <c r="BB364" s="839">
        <v>9.1800000000000015</v>
      </c>
      <c r="BC364" s="839">
        <v>36.78</v>
      </c>
      <c r="BE364" s="597">
        <v>2013</v>
      </c>
      <c r="BF364" s="865">
        <f t="shared" si="100"/>
        <v>0</v>
      </c>
      <c r="BG364" s="849">
        <v>2.1</v>
      </c>
    </row>
    <row r="365" spans="1:59" ht="11.25" customHeight="1" x14ac:dyDescent="0.2">
      <c r="A365" s="831" t="s">
        <v>1339</v>
      </c>
      <c r="B365" s="842" t="s">
        <v>1340</v>
      </c>
      <c r="C365" s="898" t="s">
        <v>4253</v>
      </c>
      <c r="D365" s="898" t="s">
        <v>4254</v>
      </c>
      <c r="E365" s="705">
        <v>10</v>
      </c>
      <c r="F365" s="1153">
        <v>402</v>
      </c>
      <c r="G365" s="1114" t="s">
        <v>106</v>
      </c>
      <c r="H365" s="1114" t="s">
        <v>106</v>
      </c>
      <c r="I365" s="841">
        <v>37.01</v>
      </c>
      <c r="J365" s="624">
        <f t="shared" si="86"/>
        <v>6.6846798162658745</v>
      </c>
      <c r="K365" s="844">
        <v>0.61850000000000005</v>
      </c>
      <c r="L365" s="854">
        <v>4</v>
      </c>
      <c r="M365" s="615">
        <f t="shared" si="87"/>
        <v>2.4740000000000002</v>
      </c>
      <c r="N365" s="837" t="s">
        <v>163</v>
      </c>
      <c r="O365" s="706">
        <v>0.61099999999999999</v>
      </c>
      <c r="P365" s="904">
        <v>43811</v>
      </c>
      <c r="Q365" s="904">
        <v>43831</v>
      </c>
      <c r="R365" s="615">
        <f t="shared" si="88"/>
        <v>1.2274959083469823</v>
      </c>
      <c r="S365" s="673">
        <f>IF(INDEX(Historical!$D$7:$D$1257,MATCH(B365,Historical!$B$7:$B$1281,0))=0,"n/a",(INDEX(Historical!$C$7:$C$1259,MATCH(B365,Historical!$B$7:$B$1281,0))/INDEX(Historical!$D$7:$D$1257,MATCH(B365,Historical!$B$7:$B$1281,0))-1)*100)</f>
        <v>1.2274959083469872</v>
      </c>
      <c r="T365" s="673">
        <f>IF(INDEX(Historical!$F$7:$F$1250,MATCH(B365,Historical!$B$7:$B$1281,0))=0,"n/a",((INDEX(Historical!$C$7:$C$1259,MATCH(B365,Historical!$B$7:$B$1281,0))/INDEX(Historical!$F$7:$F$1250,MATCH(B365,Historical!$B$7:$B$1281,0)))^(1/3)-1)*100)</f>
        <v>3.99018196719505</v>
      </c>
      <c r="U365" s="673">
        <f>IF(INDEX(Historical!$H$7:$H$1250,MATCH(B365,Historical!$B$7:$B$1281,0))=0,"n/a",((INDEX(Historical!$C$7:$C$1259,MATCH(B365,Historical!$B$7:$B$1281,0))/INDEX(Historical!$H$7:$H$1250,MATCH(B365,Historical!$B$7:$B$1281,0)))^(1/5)-1)*100)</f>
        <v>5.3108857638116236</v>
      </c>
      <c r="V365" s="673">
        <f>IF(INDEX(Historical!$O$7:$O$1250,MATCH(B365,Historical!$B$7:$B$1281,0))=0,"n/a",((INDEX(Historical!$C$7:$C$1259,MATCH(B365,Historical!$B$7:$B$1281,0))/INDEX(Historical!$O$7:$O$1250,MATCH(B365,Historical!$B$7:$B$1281,0)))^(1/10)-1)*100)</f>
        <v>29.431457686136685</v>
      </c>
      <c r="W365" s="674">
        <f t="shared" si="89"/>
        <v>0.18044929410048383</v>
      </c>
      <c r="X365" s="675">
        <f t="shared" si="90"/>
        <v>0.34486271193581969</v>
      </c>
      <c r="Y365" s="634"/>
      <c r="Z365" s="624">
        <f t="shared" si="91"/>
        <v>207.89915966386556</v>
      </c>
      <c r="AA365" s="853">
        <f t="shared" si="92"/>
        <v>31.100840336134453</v>
      </c>
      <c r="AB365" s="854">
        <v>12</v>
      </c>
      <c r="AC365" s="833">
        <v>1.19</v>
      </c>
      <c r="AD365" s="833">
        <v>18.43</v>
      </c>
      <c r="AE365" s="833">
        <v>2.56</v>
      </c>
      <c r="AF365" s="833">
        <v>9.43</v>
      </c>
      <c r="AG365" s="833">
        <v>32.5</v>
      </c>
      <c r="AH365" s="833">
        <v>27.800000000000004</v>
      </c>
      <c r="AI365" s="833">
        <v>15.079999999999998</v>
      </c>
      <c r="AJ365" s="833">
        <v>15.4</v>
      </c>
      <c r="AK365" s="833">
        <v>1.7000000000000002</v>
      </c>
      <c r="AL365" s="845">
        <v>10600</v>
      </c>
      <c r="AM365" s="839">
        <v>0.2</v>
      </c>
      <c r="AN365" s="834">
        <v>7.71</v>
      </c>
      <c r="AO365" s="711">
        <f t="shared" si="93"/>
        <v>-19.105274756056957</v>
      </c>
      <c r="AP365" s="712">
        <f t="shared" si="94"/>
        <v>11.995565580077498</v>
      </c>
      <c r="AQ365" s="855">
        <f t="shared" si="95"/>
        <v>261.03611661115804</v>
      </c>
      <c r="AR365" s="624">
        <f>INDEX(Historical!$C$7:$C$1259,MATCH(B365,Historical!$B$7:$B$1281,0))*IF(AH365="n/a",1.03,IF(AH365&lt;0,1.01,IF(AH365&gt;10,1.1,(1+AH365/100))))</f>
        <v>2.7214000000000005</v>
      </c>
      <c r="AS365" s="853">
        <f t="shared" si="96"/>
        <v>2.9935400000000008</v>
      </c>
      <c r="AT365" s="853">
        <f t="shared" si="101"/>
        <v>3.0444301800000004</v>
      </c>
      <c r="AU365" s="853">
        <f t="shared" si="101"/>
        <v>3.0961854930600001</v>
      </c>
      <c r="AV365" s="853">
        <f t="shared" si="101"/>
        <v>3.1488206464420196</v>
      </c>
      <c r="AW365" s="624">
        <f t="shared" si="98"/>
        <v>15.004376319502022</v>
      </c>
      <c r="AX365" s="719">
        <f t="shared" si="99"/>
        <v>40.541411292899276</v>
      </c>
      <c r="AY365" s="900">
        <v>0.79</v>
      </c>
      <c r="AZ365" s="839">
        <v>76.239999999999995</v>
      </c>
      <c r="BA365" s="839">
        <v>-10.43</v>
      </c>
      <c r="BB365" s="839">
        <v>7.95</v>
      </c>
      <c r="BC365" s="839">
        <v>25.14</v>
      </c>
      <c r="BE365" s="597">
        <v>2011</v>
      </c>
      <c r="BF365" s="865">
        <f t="shared" si="100"/>
        <v>0</v>
      </c>
      <c r="BG365" s="849">
        <v>2.5</v>
      </c>
    </row>
    <row r="366" spans="1:59" s="744" customFormat="1" ht="11.25" customHeight="1" x14ac:dyDescent="0.2">
      <c r="A366" s="619" t="s">
        <v>632</v>
      </c>
      <c r="B366" s="751" t="s">
        <v>633</v>
      </c>
      <c r="C366" s="898" t="s">
        <v>108</v>
      </c>
      <c r="D366" s="898" t="s">
        <v>4272</v>
      </c>
      <c r="E366" s="727">
        <v>16</v>
      </c>
      <c r="F366" s="1153">
        <v>233</v>
      </c>
      <c r="G366" s="1152" t="s">
        <v>106</v>
      </c>
      <c r="H366" s="1152" t="s">
        <v>106</v>
      </c>
      <c r="I366" s="728">
        <v>21.75</v>
      </c>
      <c r="J366" s="729">
        <f t="shared" si="86"/>
        <v>4.9655172413793105</v>
      </c>
      <c r="K366" s="730">
        <v>0.27</v>
      </c>
      <c r="L366" s="731">
        <v>4</v>
      </c>
      <c r="M366" s="732">
        <f t="shared" si="87"/>
        <v>1.08</v>
      </c>
      <c r="N366" s="733" t="s">
        <v>151</v>
      </c>
      <c r="O366" s="734">
        <v>0.26</v>
      </c>
      <c r="P366" s="1097">
        <v>43825</v>
      </c>
      <c r="Q366" s="1097">
        <v>43830</v>
      </c>
      <c r="R366" s="732">
        <f t="shared" si="88"/>
        <v>3.8461538461538494</v>
      </c>
      <c r="S366" s="673">
        <f>IF(INDEX(Historical!$D$7:$D$1257,MATCH(B366,Historical!$B$7:$B$1281,0))=0,"n/a",(INDEX(Historical!$C$7:$C$1259,MATCH(B366,Historical!$B$7:$B$1281,0))/INDEX(Historical!$D$7:$D$1257,MATCH(B366,Historical!$B$7:$B$1281,0))-1)*100)</f>
        <v>2.8571428571428692</v>
      </c>
      <c r="T366" s="673">
        <f>IF(INDEX(Historical!$F$7:$F$1250,MATCH(B366,Historical!$B$7:$B$1281,0))=0,"n/a",((INDEX(Historical!$C$7:$C$1259,MATCH(B366,Historical!$B$7:$B$1281,0))/INDEX(Historical!$F$7:$F$1250,MATCH(B366,Historical!$B$7:$B$1281,0)))^(1/3)-1)*100)</f>
        <v>1.9235467531193207</v>
      </c>
      <c r="U366" s="673">
        <f>IF(INDEX(Historical!$H$7:$H$1250,MATCH(B366,Historical!$B$7:$B$1281,0))=0,"n/a",((INDEX(Historical!$C$7:$C$1259,MATCH(B366,Historical!$B$7:$B$1281,0))/INDEX(Historical!$H$7:$H$1250,MATCH(B366,Historical!$B$7:$B$1281,0)))^(1/5)-1)*100)</f>
        <v>2.8156393247250389</v>
      </c>
      <c r="V366" s="673">
        <f>IF(INDEX(Historical!$O$7:$O$1250,MATCH(B366,Historical!$B$7:$B$1281,0))=0,"n/a",((INDEX(Historical!$C$7:$C$1259,MATCH(B366,Historical!$B$7:$B$1281,0))/INDEX(Historical!$O$7:$O$1250,MATCH(B366,Historical!$B$7:$B$1281,0)))^(1/10)-1)*100)</f>
        <v>4.1379743992410623</v>
      </c>
      <c r="W366" s="674">
        <f t="shared" si="89"/>
        <v>0.68043903926555216</v>
      </c>
      <c r="X366" s="675" t="str">
        <f t="shared" si="90"/>
        <v>n/a</v>
      </c>
      <c r="Y366" s="899" t="s">
        <v>4582</v>
      </c>
      <c r="Z366" s="729" t="str">
        <f t="shared" si="91"/>
        <v>n/a</v>
      </c>
      <c r="AA366" s="736" t="str">
        <f t="shared" si="92"/>
        <v>n/a</v>
      </c>
      <c r="AB366" s="731">
        <v>12</v>
      </c>
      <c r="AC366" s="737" t="s">
        <v>136</v>
      </c>
      <c r="AD366" s="737" t="s">
        <v>136</v>
      </c>
      <c r="AE366" s="737" t="s">
        <v>136</v>
      </c>
      <c r="AF366" s="737" t="s">
        <v>136</v>
      </c>
      <c r="AG366" s="737" t="s">
        <v>136</v>
      </c>
      <c r="AH366" s="737" t="s">
        <v>136</v>
      </c>
      <c r="AI366" s="737" t="s">
        <v>136</v>
      </c>
      <c r="AJ366" s="737" t="s">
        <v>136</v>
      </c>
      <c r="AK366" s="737" t="s">
        <v>136</v>
      </c>
      <c r="AL366" s="738" t="s">
        <v>136</v>
      </c>
      <c r="AM366" s="739" t="s">
        <v>136</v>
      </c>
      <c r="AN366" s="737" t="s">
        <v>136</v>
      </c>
      <c r="AO366" s="740" t="str">
        <f t="shared" si="93"/>
        <v>n/a</v>
      </c>
      <c r="AP366" s="741">
        <f t="shared" si="94"/>
        <v>7.7811565661043494</v>
      </c>
      <c r="AQ366" s="742" t="str">
        <f t="shared" si="95"/>
        <v>n/a</v>
      </c>
      <c r="AR366" s="624">
        <f>INDEX(Historical!$C$7:$C$1259,MATCH(B366,Historical!$B$7:$B$1281,0))*IF(AH366="n/a",1.03,IF(AH366&lt;0,1.01,IF(AH366&gt;10,1.1,(1+AH366/100))))</f>
        <v>1.1124000000000001</v>
      </c>
      <c r="AS366" s="736">
        <f t="shared" si="96"/>
        <v>1.145772</v>
      </c>
      <c r="AT366" s="736">
        <f t="shared" si="101"/>
        <v>1.1801451600000001</v>
      </c>
      <c r="AU366" s="736">
        <f t="shared" si="101"/>
        <v>1.2155495148000002</v>
      </c>
      <c r="AV366" s="736">
        <f t="shared" si="101"/>
        <v>1.2520160002440002</v>
      </c>
      <c r="AW366" s="729">
        <f t="shared" si="98"/>
        <v>5.9058826750440012</v>
      </c>
      <c r="AX366" s="743">
        <f t="shared" si="99"/>
        <v>27.153483563420693</v>
      </c>
      <c r="AY366" s="901" t="s">
        <v>136</v>
      </c>
      <c r="AZ366" s="739" t="s">
        <v>136</v>
      </c>
      <c r="BA366" s="739" t="s">
        <v>136</v>
      </c>
      <c r="BB366" s="739" t="s">
        <v>136</v>
      </c>
      <c r="BC366" s="739" t="s">
        <v>136</v>
      </c>
      <c r="BD366" s="875" t="s">
        <v>4199</v>
      </c>
      <c r="BE366" s="597">
        <v>2007</v>
      </c>
      <c r="BF366" s="865">
        <f t="shared" si="100"/>
        <v>1</v>
      </c>
      <c r="BG366" s="793" t="s">
        <v>136</v>
      </c>
    </row>
    <row r="367" spans="1:59" ht="11.25" customHeight="1" x14ac:dyDescent="0.2">
      <c r="A367" s="831" t="s">
        <v>1337</v>
      </c>
      <c r="B367" s="842" t="s">
        <v>1338</v>
      </c>
      <c r="C367" s="898" t="s">
        <v>108</v>
      </c>
      <c r="D367" s="898" t="s">
        <v>4272</v>
      </c>
      <c r="E367" s="705">
        <v>10</v>
      </c>
      <c r="F367" s="1153">
        <v>448</v>
      </c>
      <c r="G367" s="1149" t="s">
        <v>106</v>
      </c>
      <c r="H367" s="1149" t="s">
        <v>106</v>
      </c>
      <c r="I367" s="841">
        <v>14.69</v>
      </c>
      <c r="J367" s="624">
        <f t="shared" si="86"/>
        <v>3.8121170864533704</v>
      </c>
      <c r="K367" s="844">
        <v>0.14000000000000001</v>
      </c>
      <c r="L367" s="854">
        <v>4</v>
      </c>
      <c r="M367" s="615">
        <f t="shared" si="87"/>
        <v>0.56000000000000005</v>
      </c>
      <c r="N367" s="837" t="s">
        <v>640</v>
      </c>
      <c r="O367" s="706">
        <v>0.12</v>
      </c>
      <c r="P367" s="606">
        <v>44236</v>
      </c>
      <c r="Q367" s="606">
        <v>44252</v>
      </c>
      <c r="R367" s="615">
        <f t="shared" si="88"/>
        <v>16.666666666666682</v>
      </c>
      <c r="S367" s="673">
        <f>IF(INDEX(Historical!$D$7:$D$1257,MATCH(B367,Historical!$B$7:$B$1281,0))=0,"n/a",(INDEX(Historical!$C$7:$C$1259,MATCH(B367,Historical!$B$7:$B$1281,0))/INDEX(Historical!$D$7:$D$1257,MATCH(B367,Historical!$B$7:$B$1281,0))-1)*100)</f>
        <v>9.0909090909090828</v>
      </c>
      <c r="T367" s="673">
        <f>IF(INDEX(Historical!$F$7:$F$1250,MATCH(B367,Historical!$B$7:$B$1281,0))=0,"n/a",((INDEX(Historical!$C$7:$C$1259,MATCH(B367,Historical!$B$7:$B$1281,0))/INDEX(Historical!$F$7:$F$1250,MATCH(B367,Historical!$B$7:$B$1281,0)))^(1/3)-1)*100)</f>
        <v>13.30326698854094</v>
      </c>
      <c r="U367" s="673">
        <f>IF(INDEX(Historical!$H$7:$H$1250,MATCH(B367,Historical!$B$7:$B$1281,0))=0,"n/a",((INDEX(Historical!$C$7:$C$1259,MATCH(B367,Historical!$B$7:$B$1281,0))/INDEX(Historical!$H$7:$H$1250,MATCH(B367,Historical!$B$7:$B$1281,0)))^(1/5)-1)*100)</f>
        <v>19.13578981670916</v>
      </c>
      <c r="V367" s="673" t="str">
        <f>IF(INDEX(Historical!$O$7:$O$1250,MATCH(B367,Historical!$B$7:$B$1281,0))=0,"n/a",((INDEX(Historical!$C$7:$C$1259,MATCH(B367,Historical!$B$7:$B$1281,0))/INDEX(Historical!$O$7:$O$1250,MATCH(B367,Historical!$B$7:$B$1281,0)))^(1/10)-1)*100)</f>
        <v>n/a</v>
      </c>
      <c r="W367" s="674" t="str">
        <f t="shared" si="89"/>
        <v>n/a</v>
      </c>
      <c r="X367" s="675">
        <f t="shared" si="90"/>
        <v>1.6639817231921008</v>
      </c>
      <c r="Y367" s="646"/>
      <c r="Z367" s="624">
        <f t="shared" si="91"/>
        <v>59.574468085106389</v>
      </c>
      <c r="AA367" s="853">
        <f t="shared" si="92"/>
        <v>15.627659574468085</v>
      </c>
      <c r="AB367" s="854">
        <v>12</v>
      </c>
      <c r="AC367" s="833">
        <v>0.94</v>
      </c>
      <c r="AD367" s="833">
        <v>1.53</v>
      </c>
      <c r="AE367" s="833">
        <v>3.65</v>
      </c>
      <c r="AF367" s="835">
        <v>1.3</v>
      </c>
      <c r="AG367" s="833">
        <v>8.4</v>
      </c>
      <c r="AH367" s="833">
        <v>26.200000000000003</v>
      </c>
      <c r="AI367" s="833">
        <v>15.02</v>
      </c>
      <c r="AJ367" s="833">
        <v>11.5</v>
      </c>
      <c r="AK367" s="833">
        <v>10.38</v>
      </c>
      <c r="AL367" s="845">
        <v>3580</v>
      </c>
      <c r="AM367" s="839">
        <v>0.3</v>
      </c>
      <c r="AN367" s="833">
        <v>7.0000000000000007E-2</v>
      </c>
      <c r="AO367" s="711">
        <f t="shared" si="93"/>
        <v>7.3202473286944443</v>
      </c>
      <c r="AP367" s="712">
        <f t="shared" si="94"/>
        <v>22.947906903162529</v>
      </c>
      <c r="AQ367" s="855">
        <f t="shared" si="95"/>
        <v>-4.9772952352766131</v>
      </c>
      <c r="AR367" s="624">
        <f>INDEX(Historical!$C$7:$C$1259,MATCH(B367,Historical!$B$7:$B$1281,0))*IF(AH367="n/a",1.03,IF(AH367&lt;0,1.01,IF(AH367&gt;10,1.1,(1+AH367/100))))</f>
        <v>0.52800000000000002</v>
      </c>
      <c r="AS367" s="853">
        <f t="shared" si="96"/>
        <v>0.58080000000000009</v>
      </c>
      <c r="AT367" s="853">
        <f t="shared" ref="AT367:AV386" si="102">IF($AK367="n/a",1.03*AS367,IF($AK367&lt;0,1.01*AS367,IF($AK367&gt;10,1.1*AS367,(1+$AK367/100)*AS367)))</f>
        <v>0.63888000000000011</v>
      </c>
      <c r="AU367" s="853">
        <f t="shared" si="102"/>
        <v>0.70276800000000017</v>
      </c>
      <c r="AV367" s="853">
        <f t="shared" si="102"/>
        <v>0.7730448000000002</v>
      </c>
      <c r="AW367" s="624">
        <f t="shared" si="98"/>
        <v>3.2234928000000003</v>
      </c>
      <c r="AX367" s="719">
        <f t="shared" si="99"/>
        <v>21.943449965963243</v>
      </c>
      <c r="AY367" s="900">
        <v>1.1599999999999999</v>
      </c>
      <c r="AZ367" s="839">
        <v>118</v>
      </c>
      <c r="BA367" s="839">
        <v>-4.24</v>
      </c>
      <c r="BB367" s="839">
        <v>11.129999999999999</v>
      </c>
      <c r="BC367" s="839">
        <v>49.36</v>
      </c>
      <c r="BE367" s="597">
        <v>2013</v>
      </c>
      <c r="BF367" s="865">
        <f t="shared" si="100"/>
        <v>0</v>
      </c>
      <c r="BG367" s="849">
        <v>0.8</v>
      </c>
    </row>
    <row r="368" spans="1:59" ht="11.25" customHeight="1" x14ac:dyDescent="0.2">
      <c r="A368" s="847" t="s">
        <v>3919</v>
      </c>
      <c r="B368" s="842" t="s">
        <v>3920</v>
      </c>
      <c r="C368" s="898" t="s">
        <v>108</v>
      </c>
      <c r="D368" s="898" t="s">
        <v>4272</v>
      </c>
      <c r="E368" s="705">
        <v>8</v>
      </c>
      <c r="F368" s="1153">
        <v>604</v>
      </c>
      <c r="G368" s="1115" t="s">
        <v>106</v>
      </c>
      <c r="H368" s="1115" t="s">
        <v>106</v>
      </c>
      <c r="I368" s="841">
        <v>20.55</v>
      </c>
      <c r="J368" s="624">
        <f t="shared" si="86"/>
        <v>1.3625304136253042</v>
      </c>
      <c r="K368" s="844">
        <v>7.0000000000000007E-2</v>
      </c>
      <c r="L368" s="854">
        <v>4</v>
      </c>
      <c r="M368" s="615">
        <f t="shared" si="87"/>
        <v>0.28000000000000003</v>
      </c>
      <c r="N368" s="837" t="s">
        <v>716</v>
      </c>
      <c r="O368" s="706">
        <v>6.5000000000000002E-2</v>
      </c>
      <c r="P368" s="606">
        <v>44281</v>
      </c>
      <c r="Q368" s="606">
        <v>44316</v>
      </c>
      <c r="R368" s="615">
        <f t="shared" si="88"/>
        <v>7.6923076923076987</v>
      </c>
      <c r="S368" s="673">
        <f>IF(INDEX(Historical!$D$7:$D$1257,MATCH(B368,Historical!$B$7:$B$1281,0))=0,"n/a",(INDEX(Historical!$C$7:$C$1259,MATCH(B368,Historical!$B$7:$B$1281,0))/INDEX(Historical!$D$7:$D$1257,MATCH(B368,Historical!$B$7:$B$1281,0))-1)*100)</f>
        <v>7.6449912126537845</v>
      </c>
      <c r="T368" s="673">
        <f>IF(INDEX(Historical!$F$7:$F$1250,MATCH(B368,Historical!$B$7:$B$1281,0))=0,"n/a",((INDEX(Historical!$C$7:$C$1259,MATCH(B368,Historical!$B$7:$B$1281,0))/INDEX(Historical!$F$7:$F$1250,MATCH(B368,Historical!$B$7:$B$1281,0)))^(1/3)-1)*100)</f>
        <v>26.861043517004092</v>
      </c>
      <c r="U368" s="673">
        <f>IF(INDEX(Historical!$H$7:$H$1250,MATCH(B368,Historical!$B$7:$B$1281,0))=0,"n/a",((INDEX(Historical!$C$7:$C$1259,MATCH(B368,Historical!$B$7:$B$1281,0))/INDEX(Historical!$H$7:$H$1250,MATCH(B368,Historical!$B$7:$B$1281,0)))^(1/5)-1)*100)</f>
        <v>51.79536128345292</v>
      </c>
      <c r="V368" s="673" t="str">
        <f>IF(INDEX(Historical!$O$7:$O$1250,MATCH(B368,Historical!$B$7:$B$1281,0))=0,"n/a",((INDEX(Historical!$C$7:$C$1259,MATCH(B368,Historical!$B$7:$B$1281,0))/INDEX(Historical!$O$7:$O$1250,MATCH(B368,Historical!$B$7:$B$1281,0)))^(1/10)-1)*100)</f>
        <v>n/a</v>
      </c>
      <c r="W368" s="674" t="str">
        <f t="shared" si="89"/>
        <v>n/a</v>
      </c>
      <c r="X368" s="675">
        <f t="shared" si="90"/>
        <v>9.4173384151732584</v>
      </c>
      <c r="Y368" s="843"/>
      <c r="Z368" s="624">
        <f t="shared" si="91"/>
        <v>21.875000000000004</v>
      </c>
      <c r="AA368" s="853">
        <f t="shared" si="92"/>
        <v>16.0546875</v>
      </c>
      <c r="AB368" s="854">
        <v>12</v>
      </c>
      <c r="AC368" s="833">
        <v>1.28</v>
      </c>
      <c r="AD368" s="833" t="s">
        <v>136</v>
      </c>
      <c r="AE368" s="833">
        <v>2.39</v>
      </c>
      <c r="AF368" s="833">
        <v>0.91</v>
      </c>
      <c r="AG368" s="833">
        <v>5.8000000000000007</v>
      </c>
      <c r="AH368" s="833">
        <v>-23.5</v>
      </c>
      <c r="AI368" s="833">
        <v>16.760000000000002</v>
      </c>
      <c r="AJ368" s="833">
        <v>5.5</v>
      </c>
      <c r="AK368" s="833" t="s">
        <v>136</v>
      </c>
      <c r="AL368" s="845">
        <v>223.74</v>
      </c>
      <c r="AM368" s="839">
        <v>6.7</v>
      </c>
      <c r="AN368" s="833">
        <v>0.2</v>
      </c>
      <c r="AO368" s="711">
        <f t="shared" si="93"/>
        <v>37.103204197078227</v>
      </c>
      <c r="AP368" s="712">
        <f t="shared" si="94"/>
        <v>53.157891697078227</v>
      </c>
      <c r="AQ368" s="855">
        <f t="shared" si="95"/>
        <v>-19.419424383622907</v>
      </c>
      <c r="AR368" s="624">
        <f>INDEX(Historical!$C$7:$C$1259,MATCH(B368,Historical!$B$7:$B$1281,0))*IF(AH368="n/a",1.03,IF(AH368&lt;0,1.01,IF(AH368&gt;10,1.1,(1+AH368/100))))</f>
        <v>0.24745</v>
      </c>
      <c r="AS368" s="853">
        <f t="shared" si="96"/>
        <v>0.27219500000000002</v>
      </c>
      <c r="AT368" s="853">
        <f t="shared" si="102"/>
        <v>0.28036085000000005</v>
      </c>
      <c r="AU368" s="853">
        <f t="shared" si="102"/>
        <v>0.28877167550000005</v>
      </c>
      <c r="AV368" s="853">
        <f t="shared" si="102"/>
        <v>0.29743482576500008</v>
      </c>
      <c r="AW368" s="624">
        <f t="shared" si="98"/>
        <v>1.3862123512650002</v>
      </c>
      <c r="AX368" s="719">
        <f t="shared" si="99"/>
        <v>6.7455588869343064</v>
      </c>
      <c r="AY368" s="900">
        <v>0.73</v>
      </c>
      <c r="AZ368" s="839">
        <v>105.5</v>
      </c>
      <c r="BA368" s="839">
        <v>-12.370000000000001</v>
      </c>
      <c r="BB368" s="839">
        <v>8.06</v>
      </c>
      <c r="BC368" s="839">
        <v>30.349999999999998</v>
      </c>
      <c r="BE368" s="597">
        <v>2014</v>
      </c>
      <c r="BF368" s="865">
        <f t="shared" si="100"/>
        <v>0</v>
      </c>
      <c r="BG368" s="849">
        <v>0.6</v>
      </c>
    </row>
    <row r="369" spans="1:59" ht="11.25" customHeight="1" x14ac:dyDescent="0.2">
      <c r="A369" s="838" t="s">
        <v>1341</v>
      </c>
      <c r="B369" s="842" t="s">
        <v>1342</v>
      </c>
      <c r="C369" s="898" t="s">
        <v>112</v>
      </c>
      <c r="D369" s="898" t="s">
        <v>211</v>
      </c>
      <c r="E369" s="705">
        <v>9</v>
      </c>
      <c r="F369" s="1153">
        <v>534</v>
      </c>
      <c r="G369" s="1095" t="s">
        <v>37</v>
      </c>
      <c r="H369" s="1095" t="s">
        <v>37</v>
      </c>
      <c r="I369" s="841">
        <v>90.91</v>
      </c>
      <c r="J369" s="624">
        <f t="shared" si="86"/>
        <v>0.96799032009679908</v>
      </c>
      <c r="K369" s="844">
        <v>0.22</v>
      </c>
      <c r="L369" s="854">
        <v>4</v>
      </c>
      <c r="M369" s="615">
        <f t="shared" si="87"/>
        <v>0.88</v>
      </c>
      <c r="N369" s="837" t="s">
        <v>163</v>
      </c>
      <c r="O369" s="706">
        <v>0.16900000000000001</v>
      </c>
      <c r="P369" s="606">
        <v>44271</v>
      </c>
      <c r="Q369" s="606">
        <v>44291</v>
      </c>
      <c r="R369" s="615">
        <f t="shared" si="88"/>
        <v>30.177514792899402</v>
      </c>
      <c r="S369" s="673">
        <f>IF(INDEX(Historical!$D$7:$D$1257,MATCH(B369,Historical!$B$7:$B$1281,0))=0,"n/a",(INDEX(Historical!$C$7:$C$1259,MATCH(B369,Historical!$B$7:$B$1281,0))/INDEX(Historical!$D$7:$D$1257,MATCH(B369,Historical!$B$7:$B$1281,0))-1)*100)</f>
        <v>14.96598639455784</v>
      </c>
      <c r="T369" s="673">
        <f>IF(INDEX(Historical!$F$7:$F$1250,MATCH(B369,Historical!$B$7:$B$1281,0))=0,"n/a",((INDEX(Historical!$C$7:$C$1259,MATCH(B369,Historical!$B$7:$B$1281,0))/INDEX(Historical!$F$7:$F$1250,MATCH(B369,Historical!$B$7:$B$1281,0)))^(1/3)-1)*100)</f>
        <v>9.9919735580715106</v>
      </c>
      <c r="U369" s="673">
        <f>IF(INDEX(Historical!$H$7:$H$1250,MATCH(B369,Historical!$B$7:$B$1281,0))=0,"n/a",((INDEX(Historical!$C$7:$C$1259,MATCH(B369,Historical!$B$7:$B$1281,0))/INDEX(Historical!$H$7:$H$1250,MATCH(B369,Historical!$B$7:$B$1281,0)))^(1/5)-1)*100)</f>
        <v>7.4486440960438216</v>
      </c>
      <c r="V369" s="673">
        <f>IF(INDEX(Historical!$O$7:$O$1250,MATCH(B369,Historical!$B$7:$B$1281,0))=0,"n/a",((INDEX(Historical!$C$7:$C$1259,MATCH(B369,Historical!$B$7:$B$1281,0))/INDEX(Historical!$O$7:$O$1250,MATCH(B369,Historical!$B$7:$B$1281,0)))^(1/10)-1)*100)</f>
        <v>5.8460833148064051</v>
      </c>
      <c r="W369" s="674">
        <f t="shared" si="89"/>
        <v>1.2741255461034233</v>
      </c>
      <c r="X369" s="675" t="str">
        <f t="shared" si="90"/>
        <v>n/a</v>
      </c>
      <c r="Y369" s="644"/>
      <c r="Z369" s="624">
        <f t="shared" si="91"/>
        <v>135.38461538461536</v>
      </c>
      <c r="AA369" s="853">
        <f t="shared" si="92"/>
        <v>139.86153846153846</v>
      </c>
      <c r="AB369" s="854">
        <v>12</v>
      </c>
      <c r="AC369" s="833">
        <v>0.65</v>
      </c>
      <c r="AD369" s="833">
        <v>10.06</v>
      </c>
      <c r="AE369" s="833">
        <v>3.03</v>
      </c>
      <c r="AF369" s="833">
        <v>3.68</v>
      </c>
      <c r="AG369" s="833">
        <v>3.5000000000000004</v>
      </c>
      <c r="AH369" s="833">
        <v>-81.899999999999991</v>
      </c>
      <c r="AI369" s="833">
        <v>15.02</v>
      </c>
      <c r="AJ369" s="833">
        <v>-28.1</v>
      </c>
      <c r="AK369" s="833">
        <v>13.900000000000002</v>
      </c>
      <c r="AL369" s="845">
        <v>7520</v>
      </c>
      <c r="AM369" s="839">
        <v>0.3</v>
      </c>
      <c r="AN369" s="833">
        <v>0.06</v>
      </c>
      <c r="AO369" s="711">
        <f t="shared" si="93"/>
        <v>-131.44490404539783</v>
      </c>
      <c r="AP369" s="712">
        <f t="shared" si="94"/>
        <v>8.4166344161406208</v>
      </c>
      <c r="AQ369" s="855">
        <f t="shared" si="95"/>
        <v>378.27953775936959</v>
      </c>
      <c r="AR369" s="624">
        <f>INDEX(Historical!$C$7:$C$1259,MATCH(B369,Historical!$B$7:$B$1281,0))*IF(AH369="n/a",1.03,IF(AH369&lt;0,1.01,IF(AH369&gt;10,1.1,(1+AH369/100))))</f>
        <v>0.68276000000000003</v>
      </c>
      <c r="AS369" s="853">
        <f t="shared" si="96"/>
        <v>0.75103600000000015</v>
      </c>
      <c r="AT369" s="853">
        <f t="shared" si="102"/>
        <v>0.8261396000000002</v>
      </c>
      <c r="AU369" s="853">
        <f t="shared" si="102"/>
        <v>0.90875356000000029</v>
      </c>
      <c r="AV369" s="853">
        <f t="shared" si="102"/>
        <v>0.99962891600000037</v>
      </c>
      <c r="AW369" s="624">
        <f t="shared" si="98"/>
        <v>4.1683180760000011</v>
      </c>
      <c r="AX369" s="719">
        <f t="shared" si="99"/>
        <v>4.5851040325596761</v>
      </c>
      <c r="AY369" s="900">
        <v>1.58</v>
      </c>
      <c r="AZ369" s="839">
        <v>117.22999999999999</v>
      </c>
      <c r="BA369" s="839">
        <v>-0.83</v>
      </c>
      <c r="BB369" s="839">
        <v>9.82</v>
      </c>
      <c r="BC369" s="839">
        <v>30.130000000000003</v>
      </c>
      <c r="BD369" s="618"/>
      <c r="BE369" s="597">
        <v>2013</v>
      </c>
      <c r="BF369" s="865">
        <f t="shared" si="100"/>
        <v>0</v>
      </c>
      <c r="BG369" s="849">
        <v>1.7000000000000002</v>
      </c>
    </row>
    <row r="370" spans="1:59" ht="11.25" customHeight="1" x14ac:dyDescent="0.2">
      <c r="A370" s="831" t="s">
        <v>255</v>
      </c>
      <c r="B370" s="842" t="s">
        <v>256</v>
      </c>
      <c r="C370" s="898" t="s">
        <v>112</v>
      </c>
      <c r="D370" s="898" t="s">
        <v>211</v>
      </c>
      <c r="E370" s="705">
        <v>46</v>
      </c>
      <c r="F370" s="1153">
        <v>51</v>
      </c>
      <c r="G370" s="1153" t="s">
        <v>37</v>
      </c>
      <c r="H370" s="1153" t="s">
        <v>37</v>
      </c>
      <c r="I370" s="833">
        <v>221.52</v>
      </c>
      <c r="J370" s="624">
        <f t="shared" si="86"/>
        <v>2.0585048754062836</v>
      </c>
      <c r="K370" s="844">
        <v>1.1399999999999999</v>
      </c>
      <c r="L370" s="854">
        <v>4</v>
      </c>
      <c r="M370" s="615">
        <f t="shared" si="87"/>
        <v>4.5599999999999996</v>
      </c>
      <c r="N370" s="837" t="s">
        <v>127</v>
      </c>
      <c r="O370" s="706">
        <v>1.07</v>
      </c>
      <c r="P370" s="606">
        <v>44103</v>
      </c>
      <c r="Q370" s="606">
        <v>44118</v>
      </c>
      <c r="R370" s="615">
        <f t="shared" si="88"/>
        <v>6.5420560747663394</v>
      </c>
      <c r="S370" s="673">
        <f>IF(INDEX(Historical!$D$7:$D$1257,MATCH(B370,Historical!$B$7:$B$1281,0))=0,"n/a",(INDEX(Historical!$C$7:$C$1259,MATCH(B370,Historical!$B$7:$B$1281,0))/INDEX(Historical!$D$7:$D$1257,MATCH(B370,Historical!$B$7:$B$1281,0))-1)*100)</f>
        <v>6.8796068796068699</v>
      </c>
      <c r="T370" s="673">
        <f>IF(INDEX(Historical!$F$7:$F$1250,MATCH(B370,Historical!$B$7:$B$1281,0))=0,"n/a",((INDEX(Historical!$C$7:$C$1259,MATCH(B370,Historical!$B$7:$B$1281,0))/INDEX(Historical!$F$7:$F$1250,MATCH(B370,Historical!$B$7:$B$1281,0)))^(1/3)-1)*100)</f>
        <v>16.799828019353356</v>
      </c>
      <c r="U370" s="673">
        <f>IF(INDEX(Historical!$H$7:$H$1250,MATCH(B370,Historical!$B$7:$B$1281,0))=0,"n/a",((INDEX(Historical!$C$7:$C$1259,MATCH(B370,Historical!$B$7:$B$1281,0))/INDEX(Historical!$H$7:$H$1250,MATCH(B370,Historical!$B$7:$B$1281,0)))^(1/5)-1)*100)</f>
        <v>16.754862307648111</v>
      </c>
      <c r="V370" s="673">
        <f>IF(INDEX(Historical!$O$7:$O$1250,MATCH(B370,Historical!$B$7:$B$1281,0))=0,"n/a",((INDEX(Historical!$C$7:$C$1259,MATCH(B370,Historical!$B$7:$B$1281,0))/INDEX(Historical!$O$7:$O$1250,MATCH(B370,Historical!$B$7:$B$1281,0)))^(1/10)-1)*100)</f>
        <v>13.101549178522598</v>
      </c>
      <c r="W370" s="674">
        <f t="shared" si="89"/>
        <v>1.2788458890887804</v>
      </c>
      <c r="X370" s="675">
        <f t="shared" si="90"/>
        <v>3.2220889053169444</v>
      </c>
      <c r="Y370" s="632"/>
      <c r="Z370" s="624">
        <f t="shared" si="91"/>
        <v>68.882175226586099</v>
      </c>
      <c r="AA370" s="853">
        <f t="shared" si="92"/>
        <v>33.462235649546827</v>
      </c>
      <c r="AB370" s="854">
        <v>12</v>
      </c>
      <c r="AC370" s="833">
        <v>6.62</v>
      </c>
      <c r="AD370" s="833">
        <v>4.75</v>
      </c>
      <c r="AE370" s="833">
        <v>5.54</v>
      </c>
      <c r="AF370" s="833">
        <v>22.39</v>
      </c>
      <c r="AG370" s="833">
        <v>80.2</v>
      </c>
      <c r="AH370" s="833">
        <v>-14.399999999999999</v>
      </c>
      <c r="AI370" s="833">
        <v>9.5299999999999994</v>
      </c>
      <c r="AJ370" s="833">
        <v>5.2</v>
      </c>
      <c r="AK370" s="833">
        <v>7.1499999999999995</v>
      </c>
      <c r="AL370" s="845">
        <v>69660</v>
      </c>
      <c r="AM370" s="839">
        <v>0.2</v>
      </c>
      <c r="AN370" s="833">
        <v>2.5499999999999998</v>
      </c>
      <c r="AO370" s="711">
        <f t="shared" si="93"/>
        <v>-14.648868466492431</v>
      </c>
      <c r="AP370" s="712">
        <f t="shared" si="94"/>
        <v>18.813367183054396</v>
      </c>
      <c r="AQ370" s="855">
        <f t="shared" si="95"/>
        <v>477.04975953103366</v>
      </c>
      <c r="AR370" s="624">
        <f>INDEX(Historical!$C$7:$C$1259,MATCH(B370,Historical!$B$7:$B$1281,0))*IF(AH370="n/a",1.03,IF(AH370&lt;0,1.01,IF(AH370&gt;10,1.1,(1+AH370/100))))</f>
        <v>4.3934999999999995</v>
      </c>
      <c r="AS370" s="853">
        <f t="shared" si="96"/>
        <v>4.8122005499999991</v>
      </c>
      <c r="AT370" s="853">
        <f t="shared" si="102"/>
        <v>5.1562728893249989</v>
      </c>
      <c r="AU370" s="853">
        <f t="shared" si="102"/>
        <v>5.5249464009117357</v>
      </c>
      <c r="AV370" s="853">
        <f t="shared" si="102"/>
        <v>5.9199800685769244</v>
      </c>
      <c r="AW370" s="624">
        <f t="shared" si="98"/>
        <v>25.806899908813662</v>
      </c>
      <c r="AX370" s="719">
        <f t="shared" si="99"/>
        <v>11.649918702064673</v>
      </c>
      <c r="AY370" s="900">
        <v>1.1100000000000001</v>
      </c>
      <c r="AZ370" s="839">
        <v>66.27</v>
      </c>
      <c r="BA370" s="839">
        <v>-3.17</v>
      </c>
      <c r="BB370" s="839">
        <v>6.7299999999999995</v>
      </c>
      <c r="BC370" s="839">
        <v>11.52</v>
      </c>
      <c r="BE370" s="597">
        <v>1975</v>
      </c>
      <c r="BF370" s="865">
        <f t="shared" si="100"/>
        <v>4</v>
      </c>
      <c r="BG370" s="849">
        <v>14.299999999999999</v>
      </c>
    </row>
    <row r="371" spans="1:59" ht="11.25" customHeight="1" x14ac:dyDescent="0.2">
      <c r="A371" s="838" t="s">
        <v>638</v>
      </c>
      <c r="B371" s="842" t="s">
        <v>639</v>
      </c>
      <c r="C371" s="898" t="s">
        <v>112</v>
      </c>
      <c r="D371" s="898" t="s">
        <v>4290</v>
      </c>
      <c r="E371" s="705">
        <v>18</v>
      </c>
      <c r="F371" s="1153">
        <v>203</v>
      </c>
      <c r="G371" s="1118" t="s">
        <v>106</v>
      </c>
      <c r="H371" s="1118" t="s">
        <v>106</v>
      </c>
      <c r="I371" s="841">
        <v>168.07</v>
      </c>
      <c r="J371" s="624">
        <f t="shared" si="86"/>
        <v>0.66638900458142447</v>
      </c>
      <c r="K371" s="844">
        <v>0.28000000000000003</v>
      </c>
      <c r="L371" s="854">
        <v>4</v>
      </c>
      <c r="M371" s="615">
        <f t="shared" si="87"/>
        <v>1.1200000000000001</v>
      </c>
      <c r="N371" s="837" t="s">
        <v>431</v>
      </c>
      <c r="O371" s="706">
        <v>0.27</v>
      </c>
      <c r="P371" s="606">
        <v>44231</v>
      </c>
      <c r="Q371" s="606">
        <v>44246</v>
      </c>
      <c r="R371" s="615">
        <f t="shared" si="88"/>
        <v>3.7037037037037068</v>
      </c>
      <c r="S371" s="673">
        <f>IF(INDEX(Historical!$D$7:$D$1257,MATCH(B371,Historical!$B$7:$B$1281,0))=0,"n/a",(INDEX(Historical!$C$7:$C$1259,MATCH(B371,Historical!$B$7:$B$1281,0))/INDEX(Historical!$D$7:$D$1257,MATCH(B371,Historical!$B$7:$B$1281,0))-1)*100)</f>
        <v>3.8461538461538547</v>
      </c>
      <c r="T371" s="673">
        <f>IF(INDEX(Historical!$F$7:$F$1250,MATCH(B371,Historical!$B$7:$B$1281,0))=0,"n/a",((INDEX(Historical!$C$7:$C$1259,MATCH(B371,Historical!$B$7:$B$1281,0))/INDEX(Historical!$F$7:$F$1250,MATCH(B371,Historical!$B$7:$B$1281,0)))^(1/3)-1)*100)</f>
        <v>5.4901660750877879</v>
      </c>
      <c r="U371" s="673">
        <f>IF(INDEX(Historical!$H$7:$H$1250,MATCH(B371,Historical!$B$7:$B$1281,0))=0,"n/a",((INDEX(Historical!$C$7:$C$1259,MATCH(B371,Historical!$B$7:$B$1281,0))/INDEX(Historical!$H$7:$H$1250,MATCH(B371,Historical!$B$7:$B$1281,0)))^(1/5)-1)*100)</f>
        <v>5.1547496797280434</v>
      </c>
      <c r="V371" s="673">
        <f>IF(INDEX(Historical!$O$7:$O$1250,MATCH(B371,Historical!$B$7:$B$1281,0))=0,"n/a",((INDEX(Historical!$C$7:$C$1259,MATCH(B371,Historical!$B$7:$B$1281,0))/INDEX(Historical!$O$7:$O$1250,MATCH(B371,Historical!$B$7:$B$1281,0)))^(1/10)-1)*100)</f>
        <v>8.4471771197698544</v>
      </c>
      <c r="W371" s="674">
        <f t="shared" si="89"/>
        <v>0.61023340775746471</v>
      </c>
      <c r="X371" s="675">
        <f t="shared" si="90"/>
        <v>0.97259427919397046</v>
      </c>
      <c r="Y371" s="634"/>
      <c r="Z371" s="624">
        <f t="shared" si="91"/>
        <v>23.578947368421055</v>
      </c>
      <c r="AA371" s="853">
        <f t="shared" si="92"/>
        <v>35.38315789473684</v>
      </c>
      <c r="AB371" s="854">
        <v>12</v>
      </c>
      <c r="AC371" s="833">
        <v>4.75</v>
      </c>
      <c r="AD371" s="833">
        <v>1.72</v>
      </c>
      <c r="AE371" s="833">
        <v>1.8</v>
      </c>
      <c r="AF371" s="833">
        <v>6.88</v>
      </c>
      <c r="AG371" s="833">
        <v>20.7</v>
      </c>
      <c r="AH371" s="833">
        <v>-0.6</v>
      </c>
      <c r="AI371" s="833">
        <v>17.080000000000002</v>
      </c>
      <c r="AJ371" s="833">
        <v>5.3</v>
      </c>
      <c r="AK371" s="833">
        <v>20.73</v>
      </c>
      <c r="AL371" s="845">
        <v>17310</v>
      </c>
      <c r="AM371" s="839">
        <v>2.4</v>
      </c>
      <c r="AN371" s="833">
        <v>0.5</v>
      </c>
      <c r="AO371" s="711">
        <f t="shared" si="93"/>
        <v>-29.562019210427373</v>
      </c>
      <c r="AP371" s="712">
        <f t="shared" si="94"/>
        <v>5.8211386843094681</v>
      </c>
      <c r="AQ371" s="855">
        <f t="shared" si="95"/>
        <v>228.92831121405263</v>
      </c>
      <c r="AR371" s="624">
        <f>INDEX(Historical!$C$7:$C$1259,MATCH(B371,Historical!$B$7:$B$1281,0))*IF(AH371="n/a",1.03,IF(AH371&lt;0,1.01,IF(AH371&gt;10,1.1,(1+AH371/100))))</f>
        <v>1.0908</v>
      </c>
      <c r="AS371" s="853">
        <f t="shared" si="96"/>
        <v>1.1998800000000001</v>
      </c>
      <c r="AT371" s="853">
        <f t="shared" si="102"/>
        <v>1.3198680000000003</v>
      </c>
      <c r="AU371" s="853">
        <f t="shared" si="102"/>
        <v>1.4518548000000004</v>
      </c>
      <c r="AV371" s="853">
        <f t="shared" si="102"/>
        <v>1.5970402800000005</v>
      </c>
      <c r="AW371" s="624">
        <f t="shared" si="98"/>
        <v>6.6594430800000017</v>
      </c>
      <c r="AX371" s="719">
        <f t="shared" si="99"/>
        <v>3.9623032545963008</v>
      </c>
      <c r="AY371" s="900">
        <v>1.02</v>
      </c>
      <c r="AZ371" s="839">
        <v>90.92</v>
      </c>
      <c r="BA371" s="839">
        <v>-1.1599999999999999</v>
      </c>
      <c r="BB371" s="839">
        <v>11.41</v>
      </c>
      <c r="BC371" s="839">
        <v>22.53</v>
      </c>
      <c r="BE371" s="597">
        <v>2004</v>
      </c>
      <c r="BF371" s="865">
        <f t="shared" si="100"/>
        <v>1</v>
      </c>
      <c r="BG371" s="849">
        <v>8.9</v>
      </c>
    </row>
    <row r="372" spans="1:59" ht="11.25" customHeight="1" x14ac:dyDescent="0.2">
      <c r="A372" s="848" t="s">
        <v>4652</v>
      </c>
      <c r="B372" s="842" t="s">
        <v>4642</v>
      </c>
      <c r="C372" s="898" t="s">
        <v>108</v>
      </c>
      <c r="D372" s="898" t="s">
        <v>4603</v>
      </c>
      <c r="E372" s="705">
        <v>5</v>
      </c>
      <c r="F372" s="1153">
        <v>734</v>
      </c>
      <c r="G372" s="1115" t="s">
        <v>106</v>
      </c>
      <c r="H372" s="1115" t="s">
        <v>106</v>
      </c>
      <c r="I372" s="841">
        <v>30.1</v>
      </c>
      <c r="J372" s="624">
        <f t="shared" si="86"/>
        <v>2.6578073089700998</v>
      </c>
      <c r="K372" s="844">
        <v>0.2</v>
      </c>
      <c r="L372" s="854">
        <v>4</v>
      </c>
      <c r="M372" s="615">
        <f t="shared" si="87"/>
        <v>0.8</v>
      </c>
      <c r="N372" s="837" t="s">
        <v>512</v>
      </c>
      <c r="O372" s="706">
        <v>0.15</v>
      </c>
      <c r="P372" s="606">
        <v>44238</v>
      </c>
      <c r="Q372" s="606">
        <v>44253</v>
      </c>
      <c r="R372" s="615">
        <f t="shared" si="88"/>
        <v>33.33333333333335</v>
      </c>
      <c r="S372" s="673">
        <f>IF(INDEX(Historical!$D$7:$D$1257,MATCH(B372,Historical!$B$7:$B$1281,0))=0,"n/a",(INDEX(Historical!$C$7:$C$1259,MATCH(B372,Historical!$B$7:$B$1281,0))/INDEX(Historical!$D$7:$D$1257,MATCH(B372,Historical!$B$7:$B$1281,0))-1)*100)</f>
        <v>19.999999999999996</v>
      </c>
      <c r="T372" s="673">
        <f>IF(INDEX(Historical!$F$7:$F$1250,MATCH(B372,Historical!$B$7:$B$1281,0))=0,"n/a",((INDEX(Historical!$C$7:$C$1259,MATCH(B372,Historical!$B$7:$B$1281,0))/INDEX(Historical!$F$7:$F$1250,MATCH(B372,Historical!$B$7:$B$1281,0)))^(1/3)-1)*100)</f>
        <v>22.674970759304223</v>
      </c>
      <c r="U372" s="673">
        <f>IF(INDEX(Historical!$H$7:$H$1250,MATCH(B372,Historical!$B$7:$B$1281,0))=0,"n/a",((INDEX(Historical!$C$7:$C$1259,MATCH(B372,Historical!$B$7:$B$1281,0))/INDEX(Historical!$H$7:$H$1250,MATCH(B372,Historical!$B$7:$B$1281,0)))^(1/5)-1)*100)</f>
        <v>19.13578981670916</v>
      </c>
      <c r="V372" s="673">
        <f>IF(INDEX(Historical!$O$7:$O$1250,MATCH(B372,Historical!$B$7:$B$1281,0))=0,"n/a",((INDEX(Historical!$C$7:$C$1259,MATCH(B372,Historical!$B$7:$B$1281,0))/INDEX(Historical!$O$7:$O$1250,MATCH(B372,Historical!$B$7:$B$1281,0)))^(1/10)-1)*100)</f>
        <v>9.1493425617896982</v>
      </c>
      <c r="W372" s="674">
        <f t="shared" si="89"/>
        <v>2.0914934256178968</v>
      </c>
      <c r="X372" s="675">
        <f t="shared" si="90"/>
        <v>0.64430268743128483</v>
      </c>
      <c r="Y372" s="646"/>
      <c r="Z372" s="624">
        <f t="shared" si="91"/>
        <v>29.411764705882355</v>
      </c>
      <c r="AA372" s="853">
        <f t="shared" si="92"/>
        <v>11.066176470588236</v>
      </c>
      <c r="AB372" s="854">
        <v>11</v>
      </c>
      <c r="AC372" s="833">
        <v>2.72</v>
      </c>
      <c r="AD372" s="833">
        <v>0.63</v>
      </c>
      <c r="AE372" s="833">
        <v>1.1299999999999999</v>
      </c>
      <c r="AF372" s="833">
        <v>0.9</v>
      </c>
      <c r="AG372" s="833">
        <v>6.1</v>
      </c>
      <c r="AH372" s="833">
        <v>-11.700000000000001</v>
      </c>
      <c r="AI372" s="833">
        <v>-15.64</v>
      </c>
      <c r="AJ372" s="833">
        <v>29.7</v>
      </c>
      <c r="AK372" s="833">
        <v>18</v>
      </c>
      <c r="AL372" s="845">
        <v>7870</v>
      </c>
      <c r="AM372" s="839">
        <v>10.199999999999999</v>
      </c>
      <c r="AN372" s="833">
        <v>2.41</v>
      </c>
      <c r="AO372" s="711">
        <f t="shared" si="93"/>
        <v>10.727420655091024</v>
      </c>
      <c r="AP372" s="712">
        <f t="shared" si="94"/>
        <v>21.793597125679259</v>
      </c>
      <c r="AQ372" s="855">
        <f t="shared" si="95"/>
        <v>-33.468273821917904</v>
      </c>
      <c r="AR372" s="624">
        <f>INDEX(Historical!$C$7:$C$1259,MATCH(B372,Historical!$B$7:$B$1281,0))*IF(AH372="n/a",1.03,IF(AH372&lt;0,1.01,IF(AH372&gt;10,1.1,(1+AH372/100))))</f>
        <v>0.60599999999999998</v>
      </c>
      <c r="AS372" s="853">
        <f t="shared" si="96"/>
        <v>0.61205999999999994</v>
      </c>
      <c r="AT372" s="853">
        <f t="shared" si="102"/>
        <v>0.67326600000000003</v>
      </c>
      <c r="AU372" s="853">
        <f t="shared" si="102"/>
        <v>0.74059260000000005</v>
      </c>
      <c r="AV372" s="853">
        <f t="shared" si="102"/>
        <v>0.81465186000000012</v>
      </c>
      <c r="AW372" s="624">
        <f t="shared" si="98"/>
        <v>3.4465704599999998</v>
      </c>
      <c r="AX372" s="719">
        <f t="shared" si="99"/>
        <v>11.450400199335547</v>
      </c>
      <c r="AY372" s="900">
        <v>1.48</v>
      </c>
      <c r="AZ372" s="839">
        <v>154.72999999999999</v>
      </c>
      <c r="BA372" s="839">
        <v>-13.65</v>
      </c>
      <c r="BB372" s="839">
        <v>3.91</v>
      </c>
      <c r="BC372" s="839">
        <v>37.04</v>
      </c>
      <c r="BE372" s="597">
        <v>2017</v>
      </c>
      <c r="BF372" s="865">
        <f t="shared" si="100"/>
        <v>0</v>
      </c>
      <c r="BG372" s="849">
        <v>1.0999999999999999</v>
      </c>
    </row>
    <row r="373" spans="1:59" ht="11.25" customHeight="1" x14ac:dyDescent="0.2">
      <c r="A373" s="838" t="s">
        <v>636</v>
      </c>
      <c r="B373" s="842" t="s">
        <v>637</v>
      </c>
      <c r="C373" s="898" t="s">
        <v>128</v>
      </c>
      <c r="D373" s="898" t="s">
        <v>4261</v>
      </c>
      <c r="E373" s="705">
        <v>16</v>
      </c>
      <c r="F373" s="1153">
        <v>232</v>
      </c>
      <c r="G373" s="1114" t="s">
        <v>106</v>
      </c>
      <c r="H373" s="1114" t="s">
        <v>106</v>
      </c>
      <c r="I373" s="841">
        <v>157.03</v>
      </c>
      <c r="J373" s="624">
        <f t="shared" si="86"/>
        <v>1.4646882761255811</v>
      </c>
      <c r="K373" s="844">
        <v>0.57499999999999996</v>
      </c>
      <c r="L373" s="854">
        <v>4</v>
      </c>
      <c r="M373" s="615">
        <f t="shared" si="87"/>
        <v>2.2999999999999998</v>
      </c>
      <c r="N373" s="837" t="s">
        <v>264</v>
      </c>
      <c r="O373" s="706">
        <v>0.5</v>
      </c>
      <c r="P373" s="904">
        <v>43817</v>
      </c>
      <c r="Q373" s="904">
        <v>43836</v>
      </c>
      <c r="R373" s="615">
        <f t="shared" si="88"/>
        <v>14.999999999999991</v>
      </c>
      <c r="S373" s="673">
        <f>IF(INDEX(Historical!$D$7:$D$1257,MATCH(B373,Historical!$B$7:$B$1281,0))=0,"n/a",(INDEX(Historical!$C$7:$C$1259,MATCH(B373,Historical!$B$7:$B$1281,0))/INDEX(Historical!$D$7:$D$1257,MATCH(B373,Historical!$B$7:$B$1281,0))-1)*100)</f>
        <v>14.999999999999991</v>
      </c>
      <c r="T373" s="673">
        <f>IF(INDEX(Historical!$F$7:$F$1250,MATCH(B373,Historical!$B$7:$B$1281,0))=0,"n/a",((INDEX(Historical!$C$7:$C$1259,MATCH(B373,Historical!$B$7:$B$1281,0))/INDEX(Historical!$F$7:$F$1250,MATCH(B373,Historical!$B$7:$B$1281,0)))^(1/3)-1)*100)</f>
        <v>11.038312101514535</v>
      </c>
      <c r="U373" s="673">
        <f>IF(INDEX(Historical!$H$7:$H$1250,MATCH(B373,Historical!$B$7:$B$1281,0))=0,"n/a",((INDEX(Historical!$C$7:$C$1259,MATCH(B373,Historical!$B$7:$B$1281,0))/INDEX(Historical!$H$7:$H$1250,MATCH(B373,Historical!$B$7:$B$1281,0)))^(1/5)-1)*100)</f>
        <v>9.8178833504654062</v>
      </c>
      <c r="V373" s="673">
        <f>IF(INDEX(Historical!$O$7:$O$1250,MATCH(B373,Historical!$B$7:$B$1281,0))=0,"n/a",((INDEX(Historical!$C$7:$C$1259,MATCH(B373,Historical!$B$7:$B$1281,0))/INDEX(Historical!$O$7:$O$1250,MATCH(B373,Historical!$B$7:$B$1281,0)))^(1/10)-1)*100)</f>
        <v>18.256749658914686</v>
      </c>
      <c r="W373" s="674">
        <f t="shared" si="89"/>
        <v>0.53776732079312817</v>
      </c>
      <c r="X373" s="675" t="str">
        <f t="shared" si="90"/>
        <v>n/a</v>
      </c>
      <c r="Y373" s="639"/>
      <c r="Z373" s="624">
        <f t="shared" si="91"/>
        <v>1533.3333333333333</v>
      </c>
      <c r="AA373" s="853">
        <f t="shared" si="92"/>
        <v>1046.8666666666668</v>
      </c>
      <c r="AB373" s="854">
        <v>9</v>
      </c>
      <c r="AC373" s="833">
        <v>0.15</v>
      </c>
      <c r="AD373" s="833">
        <v>169.82</v>
      </c>
      <c r="AE373" s="833">
        <v>3.04</v>
      </c>
      <c r="AF373" s="833">
        <v>3.68</v>
      </c>
      <c r="AG373" s="833">
        <v>0.4</v>
      </c>
      <c r="AH373" s="833">
        <v>-80.600000000000009</v>
      </c>
      <c r="AI373" s="833">
        <v>85.26</v>
      </c>
      <c r="AJ373" s="833">
        <v>-23.7</v>
      </c>
      <c r="AK373" s="833">
        <v>6</v>
      </c>
      <c r="AL373" s="845">
        <v>2980</v>
      </c>
      <c r="AM373" s="839">
        <v>1.4000000000000001</v>
      </c>
      <c r="AN373" s="833">
        <v>0</v>
      </c>
      <c r="AO373" s="711">
        <f t="shared" si="93"/>
        <v>-1035.5840950400759</v>
      </c>
      <c r="AP373" s="712">
        <f t="shared" si="94"/>
        <v>11.282571626590988</v>
      </c>
      <c r="AQ373" s="855">
        <f t="shared" si="95"/>
        <v>1208.5138870461376</v>
      </c>
      <c r="AR373" s="624">
        <f>INDEX(Historical!$C$7:$C$1259,MATCH(B373,Historical!$B$7:$B$1281,0))*IF(AH373="n/a",1.03,IF(AH373&lt;0,1.01,IF(AH373&gt;10,1.1,(1+AH373/100))))</f>
        <v>2.323</v>
      </c>
      <c r="AS373" s="853">
        <f t="shared" si="96"/>
        <v>2.5553000000000003</v>
      </c>
      <c r="AT373" s="853">
        <f t="shared" si="102"/>
        <v>2.7086180000000004</v>
      </c>
      <c r="AU373" s="853">
        <f t="shared" si="102"/>
        <v>2.8711350800000006</v>
      </c>
      <c r="AV373" s="853">
        <f t="shared" si="102"/>
        <v>3.0434031848000007</v>
      </c>
      <c r="AW373" s="624">
        <f t="shared" si="98"/>
        <v>13.501456264800002</v>
      </c>
      <c r="AX373" s="719">
        <f t="shared" si="99"/>
        <v>8.5980107398586263</v>
      </c>
      <c r="AY373" s="900">
        <v>0.59</v>
      </c>
      <c r="AZ373" s="839">
        <v>44.64</v>
      </c>
      <c r="BA373" s="839">
        <v>-7.3999999999999995</v>
      </c>
      <c r="BB373" s="839">
        <v>-0.47000000000000003</v>
      </c>
      <c r="BC373" s="839">
        <v>9.9</v>
      </c>
      <c r="BE373" s="597">
        <v>2005</v>
      </c>
      <c r="BF373" s="865">
        <f t="shared" si="100"/>
        <v>1</v>
      </c>
      <c r="BG373" s="849">
        <v>0.3</v>
      </c>
    </row>
    <row r="374" spans="1:59" s="744" customFormat="1" ht="11.25" customHeight="1" x14ac:dyDescent="0.2">
      <c r="A374" s="726" t="s">
        <v>257</v>
      </c>
      <c r="B374" s="751" t="s">
        <v>258</v>
      </c>
      <c r="C374" s="898" t="s">
        <v>4126</v>
      </c>
      <c r="D374" s="898" t="s">
        <v>4259</v>
      </c>
      <c r="E374" s="727">
        <v>31</v>
      </c>
      <c r="F374" s="1153">
        <v>93</v>
      </c>
      <c r="G374" s="1152" t="s">
        <v>37</v>
      </c>
      <c r="H374" s="1152" t="s">
        <v>106</v>
      </c>
      <c r="I374" s="737">
        <v>151.72</v>
      </c>
      <c r="J374" s="729">
        <f t="shared" si="86"/>
        <v>1.2127603480094913</v>
      </c>
      <c r="K374" s="749">
        <v>0.46</v>
      </c>
      <c r="L374" s="731">
        <v>4</v>
      </c>
      <c r="M374" s="732">
        <f t="shared" si="87"/>
        <v>1.84</v>
      </c>
      <c r="N374" s="733" t="s">
        <v>590</v>
      </c>
      <c r="O374" s="750">
        <v>0.43</v>
      </c>
      <c r="P374" s="1122">
        <v>44260</v>
      </c>
      <c r="Q374" s="1122">
        <v>44280</v>
      </c>
      <c r="R374" s="732">
        <f t="shared" si="88"/>
        <v>6.9767441860465187</v>
      </c>
      <c r="S374" s="673">
        <f>IF(INDEX(Historical!$D$7:$D$1257,MATCH(B374,Historical!$B$7:$B$1281,0))=0,"n/a",(INDEX(Historical!$C$7:$C$1259,MATCH(B374,Historical!$B$7:$B$1281,0))/INDEX(Historical!$D$7:$D$1257,MATCH(B374,Historical!$B$7:$B$1281,0))-1)*100)</f>
        <v>7.4999999999999956</v>
      </c>
      <c r="T374" s="673">
        <f>IF(INDEX(Historical!$F$7:$F$1250,MATCH(B374,Historical!$B$7:$B$1281,0))=0,"n/a",((INDEX(Historical!$C$7:$C$1259,MATCH(B374,Historical!$B$7:$B$1281,0))/INDEX(Historical!$F$7:$F$1250,MATCH(B374,Historical!$B$7:$B$1281,0)))^(1/3)-1)*100)</f>
        <v>11.524149667113504</v>
      </c>
      <c r="U374" s="673">
        <f>IF(INDEX(Historical!$H$7:$H$1250,MATCH(B374,Historical!$B$7:$B$1281,0))=0,"n/a",((INDEX(Historical!$C$7:$C$1259,MATCH(B374,Historical!$B$7:$B$1281,0))/INDEX(Historical!$H$7:$H$1250,MATCH(B374,Historical!$B$7:$B$1281,0)))^(1/5)-1)*100)</f>
        <v>11.456573996486764</v>
      </c>
      <c r="V374" s="673">
        <f>IF(INDEX(Historical!$O$7:$O$1250,MATCH(B374,Historical!$B$7:$B$1281,0))=0,"n/a",((INDEX(Historical!$C$7:$C$1259,MATCH(B374,Historical!$B$7:$B$1281,0))/INDEX(Historical!$O$7:$O$1250,MATCH(B374,Historical!$B$7:$B$1281,0)))^(1/10)-1)*100)</f>
        <v>16.298599543856508</v>
      </c>
      <c r="W374" s="674">
        <f t="shared" si="89"/>
        <v>0.70291769336741161</v>
      </c>
      <c r="X374" s="675">
        <f t="shared" si="90"/>
        <v>1.3803101200586461</v>
      </c>
      <c r="Y374" s="745" t="s">
        <v>152</v>
      </c>
      <c r="Z374" s="729">
        <f t="shared" si="91"/>
        <v>47.300771208226223</v>
      </c>
      <c r="AA374" s="736">
        <f t="shared" si="92"/>
        <v>39.002570694087403</v>
      </c>
      <c r="AB374" s="731">
        <v>6</v>
      </c>
      <c r="AC374" s="737">
        <v>3.89</v>
      </c>
      <c r="AD374" s="737">
        <v>3.93</v>
      </c>
      <c r="AE374" s="737">
        <v>6.7</v>
      </c>
      <c r="AF374" s="737">
        <v>7.56</v>
      </c>
      <c r="AG374" s="737">
        <v>19.400000000000002</v>
      </c>
      <c r="AH374" s="737">
        <v>9.7000000000000011</v>
      </c>
      <c r="AI374" s="737">
        <v>13.850000000000001</v>
      </c>
      <c r="AJ374" s="737">
        <v>8.3000000000000007</v>
      </c>
      <c r="AK374" s="737">
        <v>10.02</v>
      </c>
      <c r="AL374" s="738">
        <v>11490</v>
      </c>
      <c r="AM374" s="739">
        <v>0.4</v>
      </c>
      <c r="AN374" s="737">
        <v>0</v>
      </c>
      <c r="AO374" s="740">
        <f t="shared" si="93"/>
        <v>-26.333236349591147</v>
      </c>
      <c r="AP374" s="741">
        <f t="shared" si="94"/>
        <v>12.669334344496255</v>
      </c>
      <c r="AQ374" s="742">
        <f t="shared" si="95"/>
        <v>262.00640537445418</v>
      </c>
      <c r="AR374" s="624">
        <f>INDEX(Historical!$C$7:$C$1259,MATCH(B374,Historical!$B$7:$B$1281,0))*IF(AH374="n/a",1.03,IF(AH374&lt;0,1.01,IF(AH374&gt;10,1.1,(1+AH374/100))))</f>
        <v>1.8868399999999999</v>
      </c>
      <c r="AS374" s="736">
        <f t="shared" si="96"/>
        <v>2.0755240000000001</v>
      </c>
      <c r="AT374" s="736">
        <f t="shared" si="102"/>
        <v>2.2830764000000006</v>
      </c>
      <c r="AU374" s="736">
        <f t="shared" si="102"/>
        <v>2.5113840400000007</v>
      </c>
      <c r="AV374" s="736">
        <f t="shared" si="102"/>
        <v>2.7625224440000009</v>
      </c>
      <c r="AW374" s="729">
        <f t="shared" si="98"/>
        <v>11.519346884000001</v>
      </c>
      <c r="AX374" s="743">
        <f t="shared" si="99"/>
        <v>7.5925038781966787</v>
      </c>
      <c r="AY374" s="901">
        <v>0.57999999999999996</v>
      </c>
      <c r="AZ374" s="739">
        <v>7.1099999999999994</v>
      </c>
      <c r="BA374" s="739">
        <v>-24.51</v>
      </c>
      <c r="BB374" s="739">
        <v>0.45999999999999996</v>
      </c>
      <c r="BC374" s="739">
        <v>-6.88</v>
      </c>
      <c r="BD374" s="875"/>
      <c r="BE374" s="597">
        <v>1991</v>
      </c>
      <c r="BF374" s="865">
        <f t="shared" si="100"/>
        <v>2</v>
      </c>
      <c r="BG374" s="793">
        <v>12.9</v>
      </c>
    </row>
    <row r="375" spans="1:59" ht="11.25" customHeight="1" x14ac:dyDescent="0.2">
      <c r="A375" s="831" t="s">
        <v>259</v>
      </c>
      <c r="B375" s="842" t="s">
        <v>260</v>
      </c>
      <c r="C375" s="898" t="s">
        <v>153</v>
      </c>
      <c r="D375" s="898" t="s">
        <v>4282</v>
      </c>
      <c r="E375" s="705">
        <v>58</v>
      </c>
      <c r="F375" s="1153">
        <v>11</v>
      </c>
      <c r="G375" s="1153" t="s">
        <v>37</v>
      </c>
      <c r="H375" s="1153" t="s">
        <v>37</v>
      </c>
      <c r="I375" s="833">
        <v>164.35</v>
      </c>
      <c r="J375" s="624">
        <f t="shared" si="86"/>
        <v>2.4581685427441435</v>
      </c>
      <c r="K375" s="844">
        <v>1.01</v>
      </c>
      <c r="L375" s="854">
        <v>4</v>
      </c>
      <c r="M375" s="615">
        <f t="shared" si="87"/>
        <v>4.04</v>
      </c>
      <c r="N375" s="837" t="s">
        <v>111</v>
      </c>
      <c r="O375" s="706">
        <v>0.95</v>
      </c>
      <c r="P375" s="1029">
        <v>43973</v>
      </c>
      <c r="Q375" s="1029">
        <v>43991</v>
      </c>
      <c r="R375" s="615">
        <f t="shared" si="88"/>
        <v>6.3157894736842159</v>
      </c>
      <c r="S375" s="673">
        <f>IF(INDEX(Historical!$D$7:$D$1257,MATCH(B375,Historical!$B$7:$B$1281,0))=0,"n/a",(INDEX(Historical!$C$7:$C$1259,MATCH(B375,Historical!$B$7:$B$1281,0))/INDEX(Historical!$D$7:$D$1257,MATCH(B375,Historical!$B$7:$B$1281,0))-1)*100)</f>
        <v>6.133333333333324</v>
      </c>
      <c r="T375" s="673">
        <f>IF(INDEX(Historical!$F$7:$F$1250,MATCH(B375,Historical!$B$7:$B$1281,0))=0,"n/a",((INDEX(Historical!$C$7:$C$1259,MATCH(B375,Historical!$B$7:$B$1281,0))/INDEX(Historical!$F$7:$F$1250,MATCH(B375,Historical!$B$7:$B$1281,0)))^(1/3)-1)*100)</f>
        <v>6.230280800129262</v>
      </c>
      <c r="U375" s="673">
        <f>IF(INDEX(Historical!$H$7:$H$1250,MATCH(B375,Historical!$B$7:$B$1281,0))=0,"n/a",((INDEX(Historical!$C$7:$C$1259,MATCH(B375,Historical!$B$7:$B$1281,0))/INDEX(Historical!$H$7:$H$1250,MATCH(B375,Historical!$B$7:$B$1281,0)))^(1/5)-1)*100)</f>
        <v>6.1725409706363754</v>
      </c>
      <c r="V375" s="673">
        <f>IF(INDEX(Historical!$O$7:$O$1250,MATCH(B375,Historical!$B$7:$B$1281,0))=0,"n/a",((INDEX(Historical!$C$7:$C$1259,MATCH(B375,Historical!$B$7:$B$1281,0))/INDEX(Historical!$O$7:$O$1250,MATCH(B375,Historical!$B$7:$B$1281,0)))^(1/10)-1)*100)</f>
        <v>6.5516211305518324</v>
      </c>
      <c r="W375" s="674">
        <f t="shared" si="89"/>
        <v>0.94213948695114369</v>
      </c>
      <c r="X375" s="675" t="str">
        <f t="shared" si="90"/>
        <v>n/a</v>
      </c>
      <c r="Y375" s="842"/>
      <c r="Z375" s="624">
        <f t="shared" si="91"/>
        <v>74.81481481481481</v>
      </c>
      <c r="AA375" s="853">
        <f t="shared" si="92"/>
        <v>30.435185185185183</v>
      </c>
      <c r="AB375" s="854">
        <v>12</v>
      </c>
      <c r="AC375" s="833">
        <v>5.4</v>
      </c>
      <c r="AD375" s="833">
        <v>5.45</v>
      </c>
      <c r="AE375" s="833">
        <v>5.17</v>
      </c>
      <c r="AF375" s="833">
        <v>6.86</v>
      </c>
      <c r="AG375" s="833">
        <v>23.400000000000002</v>
      </c>
      <c r="AH375" s="833">
        <v>-4.2</v>
      </c>
      <c r="AI375" s="833">
        <v>8.08</v>
      </c>
      <c r="AJ375" s="833">
        <v>-0.3</v>
      </c>
      <c r="AK375" s="833">
        <v>5.6099999999999994</v>
      </c>
      <c r="AL375" s="845">
        <v>426630</v>
      </c>
      <c r="AM375" s="839">
        <v>0.1</v>
      </c>
      <c r="AN375" s="833">
        <v>0.56000000000000005</v>
      </c>
      <c r="AO375" s="711">
        <f t="shared" si="93"/>
        <v>-21.804475671804664</v>
      </c>
      <c r="AP375" s="712">
        <f t="shared" si="94"/>
        <v>8.6307095133805198</v>
      </c>
      <c r="AQ375" s="855">
        <f t="shared" si="95"/>
        <v>204.62025202272227</v>
      </c>
      <c r="AR375" s="624">
        <f>INDEX(Historical!$C$7:$C$1259,MATCH(B375,Historical!$B$7:$B$1281,0))*IF(AH375="n/a",1.03,IF(AH375&lt;0,1.01,IF(AH375&gt;10,1.1,(1+AH375/100))))</f>
        <v>4.0198</v>
      </c>
      <c r="AS375" s="853">
        <f t="shared" si="96"/>
        <v>4.3445998399999999</v>
      </c>
      <c r="AT375" s="853">
        <f t="shared" si="102"/>
        <v>4.5883318910239996</v>
      </c>
      <c r="AU375" s="853">
        <f t="shared" si="102"/>
        <v>4.8457373101104464</v>
      </c>
      <c r="AV375" s="853">
        <f t="shared" si="102"/>
        <v>5.1175831732076427</v>
      </c>
      <c r="AW375" s="624">
        <f t="shared" si="98"/>
        <v>22.916052214342088</v>
      </c>
      <c r="AX375" s="719">
        <f t="shared" si="99"/>
        <v>13.943445217123266</v>
      </c>
      <c r="AY375" s="900">
        <v>0.72</v>
      </c>
      <c r="AZ375" s="839">
        <v>30.959999999999997</v>
      </c>
      <c r="BA375" s="839">
        <v>-5.36</v>
      </c>
      <c r="BB375" s="839">
        <v>1.27</v>
      </c>
      <c r="BC375" s="839">
        <v>8.41</v>
      </c>
      <c r="BE375" s="597">
        <v>1963</v>
      </c>
      <c r="BF375" s="865">
        <f t="shared" si="100"/>
        <v>6</v>
      </c>
      <c r="BG375" s="849">
        <v>8.9</v>
      </c>
    </row>
    <row r="376" spans="1:59" ht="11.25" customHeight="1" x14ac:dyDescent="0.2">
      <c r="A376" s="838" t="s">
        <v>1347</v>
      </c>
      <c r="B376" s="842" t="s">
        <v>1348</v>
      </c>
      <c r="C376" s="898" t="s">
        <v>245</v>
      </c>
      <c r="D376" s="898" t="s">
        <v>4279</v>
      </c>
      <c r="E376" s="705">
        <v>8</v>
      </c>
      <c r="F376" s="1153">
        <v>570</v>
      </c>
      <c r="G376" s="1126" t="s">
        <v>106</v>
      </c>
      <c r="H376" s="1126" t="s">
        <v>106</v>
      </c>
      <c r="I376" s="841">
        <v>142.75</v>
      </c>
      <c r="J376" s="624">
        <f t="shared" si="86"/>
        <v>0.58844133099824869</v>
      </c>
      <c r="K376" s="844">
        <v>0.21</v>
      </c>
      <c r="L376" s="854">
        <v>4</v>
      </c>
      <c r="M376" s="615">
        <f t="shared" si="87"/>
        <v>0.84</v>
      </c>
      <c r="N376" s="837" t="s">
        <v>3917</v>
      </c>
      <c r="O376" s="706">
        <v>0.17</v>
      </c>
      <c r="P376" s="606">
        <v>44112</v>
      </c>
      <c r="Q376" s="606">
        <v>44127</v>
      </c>
      <c r="R376" s="615">
        <f t="shared" si="88"/>
        <v>23.52941176470587</v>
      </c>
      <c r="S376" s="673">
        <f>IF(INDEX(Historical!$D$7:$D$1257,MATCH(B376,Historical!$B$7:$B$1281,0))=0,"n/a",(INDEX(Historical!$C$7:$C$1259,MATCH(B376,Historical!$B$7:$B$1281,0))/INDEX(Historical!$D$7:$D$1257,MATCH(B376,Historical!$B$7:$B$1281,0))-1)*100)</f>
        <v>22.033898305084755</v>
      </c>
      <c r="T376" s="673">
        <f>IF(INDEX(Historical!$F$7:$F$1250,MATCH(B376,Historical!$B$7:$B$1281,0))=0,"n/a",((INDEX(Historical!$C$7:$C$1259,MATCH(B376,Historical!$B$7:$B$1281,0))/INDEX(Historical!$F$7:$F$1250,MATCH(B376,Historical!$B$7:$B$1281,0)))^(1/3)-1)*100)</f>
        <v>24.846658815615498</v>
      </c>
      <c r="U376" s="673">
        <f>IF(INDEX(Historical!$H$7:$H$1250,MATCH(B376,Historical!$B$7:$B$1281,0))=0,"n/a",((INDEX(Historical!$C$7:$C$1259,MATCH(B376,Historical!$B$7:$B$1281,0))/INDEX(Historical!$H$7:$H$1250,MATCH(B376,Historical!$B$7:$B$1281,0)))^(1/5)-1)*100)</f>
        <v>18.742593811736906</v>
      </c>
      <c r="V376" s="673" t="str">
        <f>IF(INDEX(Historical!$O$7:$O$1250,MATCH(B376,Historical!$B$7:$B$1281,0))=0,"n/a",((INDEX(Historical!$C$7:$C$1259,MATCH(B376,Historical!$B$7:$B$1281,0))/INDEX(Historical!$O$7:$O$1250,MATCH(B376,Historical!$B$7:$B$1281,0)))^(1/10)-1)*100)</f>
        <v>n/a</v>
      </c>
      <c r="W376" s="674" t="str">
        <f t="shared" si="89"/>
        <v>n/a</v>
      </c>
      <c r="X376" s="675">
        <f t="shared" si="90"/>
        <v>0.49193159610858023</v>
      </c>
      <c r="Y376" s="627"/>
      <c r="Z376" s="624">
        <f t="shared" si="91"/>
        <v>12.334801762114537</v>
      </c>
      <c r="AA376" s="853">
        <f t="shared" si="92"/>
        <v>20.961820851688696</v>
      </c>
      <c r="AB376" s="854">
        <v>9</v>
      </c>
      <c r="AC376" s="833">
        <v>6.81</v>
      </c>
      <c r="AD376" s="833">
        <v>1.47</v>
      </c>
      <c r="AE376" s="833">
        <v>2.1800000000000002</v>
      </c>
      <c r="AF376" s="833">
        <v>3.54</v>
      </c>
      <c r="AG376" s="833">
        <v>18.5</v>
      </c>
      <c r="AH376" s="833">
        <v>7.0000000000000009</v>
      </c>
      <c r="AI376" s="833">
        <v>4.75</v>
      </c>
      <c r="AJ376" s="833">
        <v>38.1</v>
      </c>
      <c r="AK376" s="833">
        <v>14.000000000000002</v>
      </c>
      <c r="AL376" s="845">
        <v>1380</v>
      </c>
      <c r="AM376" s="839">
        <v>4.9000000000000004</v>
      </c>
      <c r="AN376" s="833">
        <v>0</v>
      </c>
      <c r="AO376" s="711">
        <f t="shared" si="93"/>
        <v>-1.6307857089535425</v>
      </c>
      <c r="AP376" s="712">
        <f t="shared" si="94"/>
        <v>19.331035142735153</v>
      </c>
      <c r="AQ376" s="855">
        <f t="shared" si="95"/>
        <v>81.603776043681293</v>
      </c>
      <c r="AR376" s="624">
        <f>INDEX(Historical!$C$7:$C$1259,MATCH(B376,Historical!$B$7:$B$1281,0))*IF(AH376="n/a",1.03,IF(AH376&lt;0,1.01,IF(AH376&gt;10,1.1,(1+AH376/100))))</f>
        <v>0.77039999999999997</v>
      </c>
      <c r="AS376" s="853">
        <f t="shared" si="96"/>
        <v>0.8069940000000001</v>
      </c>
      <c r="AT376" s="853">
        <f t="shared" si="102"/>
        <v>0.88769340000000019</v>
      </c>
      <c r="AU376" s="853">
        <f t="shared" si="102"/>
        <v>0.97646274000000033</v>
      </c>
      <c r="AV376" s="853">
        <f t="shared" si="102"/>
        <v>1.0741090140000005</v>
      </c>
      <c r="AW376" s="624">
        <f t="shared" si="98"/>
        <v>4.5156591540000006</v>
      </c>
      <c r="AX376" s="719">
        <f t="shared" si="99"/>
        <v>3.1633339082311736</v>
      </c>
      <c r="AY376" s="900">
        <v>0.93</v>
      </c>
      <c r="AZ376" s="839">
        <v>155.47999999999999</v>
      </c>
      <c r="BA376" s="839">
        <v>-5.1499999999999995</v>
      </c>
      <c r="BB376" s="839">
        <v>11.98</v>
      </c>
      <c r="BC376" s="839">
        <v>43.39</v>
      </c>
      <c r="BE376" s="597">
        <v>2013</v>
      </c>
      <c r="BF376" s="865">
        <f t="shared" si="100"/>
        <v>0</v>
      </c>
      <c r="BG376" s="849">
        <v>12.8</v>
      </c>
    </row>
    <row r="377" spans="1:59" ht="11.25" customHeight="1" x14ac:dyDescent="0.2">
      <c r="A377" s="838" t="s">
        <v>1352</v>
      </c>
      <c r="B377" s="842" t="s">
        <v>1353</v>
      </c>
      <c r="C377" s="898" t="s">
        <v>108</v>
      </c>
      <c r="D377" s="898" t="s">
        <v>4272</v>
      </c>
      <c r="E377" s="705">
        <v>10</v>
      </c>
      <c r="F377" s="1153">
        <v>401</v>
      </c>
      <c r="G377" s="1126" t="s">
        <v>37</v>
      </c>
      <c r="H377" s="1126" t="s">
        <v>37</v>
      </c>
      <c r="I377" s="841">
        <v>152.22999999999999</v>
      </c>
      <c r="J377" s="624">
        <f t="shared" si="86"/>
        <v>2.36484267227222</v>
      </c>
      <c r="K377" s="844">
        <v>0.9</v>
      </c>
      <c r="L377" s="854">
        <v>4</v>
      </c>
      <c r="M377" s="615">
        <f t="shared" si="87"/>
        <v>3.6</v>
      </c>
      <c r="N377" s="837" t="s">
        <v>160</v>
      </c>
      <c r="O377" s="706">
        <v>0.8</v>
      </c>
      <c r="P377" s="904">
        <v>43741</v>
      </c>
      <c r="Q377" s="904">
        <v>43769</v>
      </c>
      <c r="R377" s="615">
        <f t="shared" si="88"/>
        <v>12.499999999999996</v>
      </c>
      <c r="S377" s="673">
        <f>IF(INDEX(Historical!$D$7:$D$1257,MATCH(B377,Historical!$B$7:$B$1281,0))=0,"n/a",(INDEX(Historical!$C$7:$C$1259,MATCH(B377,Historical!$B$7:$B$1281,0))/INDEX(Historical!$D$7:$D$1257,MATCH(B377,Historical!$B$7:$B$1281,0))-1)*100)</f>
        <v>9.0909090909091042</v>
      </c>
      <c r="T377" s="673">
        <f>IF(INDEX(Historical!$F$7:$F$1250,MATCH(B377,Historical!$B$7:$B$1281,0))=0,"n/a",((INDEX(Historical!$C$7:$C$1259,MATCH(B377,Historical!$B$7:$B$1281,0))/INDEX(Historical!$F$7:$F$1250,MATCH(B377,Historical!$B$7:$B$1281,0)))^(1/3)-1)*100)</f>
        <v>20.843727005349997</v>
      </c>
      <c r="U377" s="673">
        <f>IF(INDEX(Historical!$H$7:$H$1250,MATCH(B377,Historical!$B$7:$B$1281,0))=0,"n/a",((INDEX(Historical!$C$7:$C$1259,MATCH(B377,Historical!$B$7:$B$1281,0))/INDEX(Historical!$H$7:$H$1250,MATCH(B377,Historical!$B$7:$B$1281,0)))^(1/5)-1)*100)</f>
        <v>16.465861577965679</v>
      </c>
      <c r="V377" s="673">
        <f>IF(INDEX(Historical!$O$7:$O$1250,MATCH(B377,Historical!$B$7:$B$1281,0))=0,"n/a",((INDEX(Historical!$C$7:$C$1259,MATCH(B377,Historical!$B$7:$B$1281,0))/INDEX(Historical!$O$7:$O$1250,MATCH(B377,Historical!$B$7:$B$1281,0)))^(1/10)-1)*100)</f>
        <v>33.5141362540313</v>
      </c>
      <c r="W377" s="674">
        <f t="shared" si="89"/>
        <v>0.49131093378499519</v>
      </c>
      <c r="X377" s="675">
        <f t="shared" si="90"/>
        <v>2.0328224170328002</v>
      </c>
      <c r="Y377" s="646" t="s">
        <v>4577</v>
      </c>
      <c r="Z377" s="624">
        <f t="shared" si="91"/>
        <v>40.54054054054054</v>
      </c>
      <c r="AA377" s="853">
        <f t="shared" si="92"/>
        <v>17.143018018018015</v>
      </c>
      <c r="AB377" s="854">
        <v>12</v>
      </c>
      <c r="AC377" s="833">
        <v>8.8800000000000008</v>
      </c>
      <c r="AD377" s="833">
        <v>13.56</v>
      </c>
      <c r="AE377" s="833">
        <v>7.19</v>
      </c>
      <c r="AF377" s="833">
        <v>1.91</v>
      </c>
      <c r="AG377" s="833">
        <v>11.5</v>
      </c>
      <c r="AH377" s="833">
        <v>-17.2</v>
      </c>
      <c r="AI377" s="833">
        <v>6.63</v>
      </c>
      <c r="AJ377" s="833">
        <v>8.1</v>
      </c>
      <c r="AK377" s="833">
        <v>1.28</v>
      </c>
      <c r="AL377" s="845">
        <v>463680</v>
      </c>
      <c r="AM377" s="839">
        <v>0.1</v>
      </c>
      <c r="AN377" s="833">
        <v>1.1299999999999999</v>
      </c>
      <c r="AO377" s="711">
        <f t="shared" si="93"/>
        <v>1.6876862322198853</v>
      </c>
      <c r="AP377" s="712">
        <f t="shared" si="94"/>
        <v>18.830704250237901</v>
      </c>
      <c r="AQ377" s="855">
        <f t="shared" si="95"/>
        <v>20.63381581263819</v>
      </c>
      <c r="AR377" s="624">
        <f>INDEX(Historical!$C$7:$C$1259,MATCH(B377,Historical!$B$7:$B$1281,0))*IF(AH377="n/a",1.03,IF(AH377&lt;0,1.01,IF(AH377&gt;10,1.1,(1+AH377/100))))</f>
        <v>3.6360000000000001</v>
      </c>
      <c r="AS377" s="853">
        <f t="shared" si="96"/>
        <v>3.8770668000000001</v>
      </c>
      <c r="AT377" s="853">
        <f t="shared" si="102"/>
        <v>3.92669325504</v>
      </c>
      <c r="AU377" s="853">
        <f t="shared" si="102"/>
        <v>3.9769549287045116</v>
      </c>
      <c r="AV377" s="853">
        <f t="shared" si="102"/>
        <v>4.0278599517919291</v>
      </c>
      <c r="AW377" s="624">
        <f t="shared" si="98"/>
        <v>19.444574935536441</v>
      </c>
      <c r="AX377" s="719">
        <f t="shared" si="99"/>
        <v>12.773155708819839</v>
      </c>
      <c r="AY377" s="900">
        <v>1.22</v>
      </c>
      <c r="AZ377" s="839">
        <v>84.75</v>
      </c>
      <c r="BA377" s="839">
        <v>-5.8500000000000005</v>
      </c>
      <c r="BB377" s="839">
        <v>4.6899999999999995</v>
      </c>
      <c r="BC377" s="839">
        <v>31.069999999999997</v>
      </c>
      <c r="BE377" s="597">
        <v>2011</v>
      </c>
      <c r="BF377" s="865">
        <f t="shared" si="100"/>
        <v>0</v>
      </c>
      <c r="BG377" s="849">
        <v>0.8</v>
      </c>
    </row>
    <row r="378" spans="1:59" ht="11.25" customHeight="1" x14ac:dyDescent="0.2">
      <c r="A378" s="831" t="s">
        <v>641</v>
      </c>
      <c r="B378" s="842" t="s">
        <v>642</v>
      </c>
      <c r="C378" s="898" t="s">
        <v>4276</v>
      </c>
      <c r="D378" s="898" t="s">
        <v>518</v>
      </c>
      <c r="E378" s="705">
        <v>27</v>
      </c>
      <c r="F378" s="1153">
        <v>119</v>
      </c>
      <c r="G378" s="1153" t="s">
        <v>106</v>
      </c>
      <c r="H378" s="1153" t="s">
        <v>106</v>
      </c>
      <c r="I378" s="833">
        <v>54.2</v>
      </c>
      <c r="J378" s="624">
        <f t="shared" si="86"/>
        <v>2.5276752767527677</v>
      </c>
      <c r="K378" s="851">
        <v>0.34250000000000003</v>
      </c>
      <c r="L378" s="854">
        <v>4</v>
      </c>
      <c r="M378" s="615">
        <f t="shared" si="87"/>
        <v>1.37</v>
      </c>
      <c r="N378" s="837" t="s">
        <v>422</v>
      </c>
      <c r="O378" s="707">
        <v>0.34</v>
      </c>
      <c r="P378" s="606">
        <v>44018</v>
      </c>
      <c r="Q378" s="606">
        <v>44034</v>
      </c>
      <c r="R378" s="615">
        <f t="shared" si="88"/>
        <v>0.73529411764705943</v>
      </c>
      <c r="S378" s="673">
        <f>IF(INDEX(Historical!$D$7:$D$1257,MATCH(B378,Historical!$B$7:$B$1281,0))=0,"n/a",(INDEX(Historical!$C$7:$C$1259,MATCH(B378,Historical!$B$7:$B$1281,0))/INDEX(Historical!$D$7:$D$1257,MATCH(B378,Historical!$B$7:$B$1281,0))-1)*100)</f>
        <v>1.8656716417910335</v>
      </c>
      <c r="T378" s="673">
        <f>IF(INDEX(Historical!$F$7:$F$1250,MATCH(B378,Historical!$B$7:$B$1281,0))=0,"n/a",((INDEX(Historical!$C$7:$C$1259,MATCH(B378,Historical!$B$7:$B$1281,0))/INDEX(Historical!$F$7:$F$1250,MATCH(B378,Historical!$B$7:$B$1281,0)))^(1/3)-1)*100)</f>
        <v>2.7040024624839676</v>
      </c>
      <c r="U378" s="673">
        <f>IF(INDEX(Historical!$H$7:$H$1250,MATCH(B378,Historical!$B$7:$B$1281,0))=0,"n/a",((INDEX(Historical!$C$7:$C$1259,MATCH(B378,Historical!$B$7:$B$1281,0))/INDEX(Historical!$H$7:$H$1250,MATCH(B378,Historical!$B$7:$B$1281,0)))^(1/5)-1)*100)</f>
        <v>2.955636723032895</v>
      </c>
      <c r="V378" s="673">
        <f>IF(INDEX(Historical!$O$7:$O$1250,MATCH(B378,Historical!$B$7:$B$1281,0))=0,"n/a",((INDEX(Historical!$C$7:$C$1259,MATCH(B378,Historical!$B$7:$B$1281,0))/INDEX(Historical!$O$7:$O$1250,MATCH(B378,Historical!$B$7:$B$1281,0)))^(1/10)-1)*100)</f>
        <v>8.5670757047635604</v>
      </c>
      <c r="W378" s="674">
        <f t="shared" si="89"/>
        <v>0.34499948697657346</v>
      </c>
      <c r="X378" s="675" t="str">
        <f t="shared" si="90"/>
        <v>n/a</v>
      </c>
      <c r="Y378" s="843" t="s">
        <v>643</v>
      </c>
      <c r="Z378" s="624" t="str">
        <f t="shared" si="91"/>
        <v>n/a</v>
      </c>
      <c r="AA378" s="853" t="str">
        <f t="shared" si="92"/>
        <v>n/a</v>
      </c>
      <c r="AB378" s="854">
        <v>4</v>
      </c>
      <c r="AC378" s="833">
        <v>-0.93</v>
      </c>
      <c r="AD378" s="833" t="s">
        <v>136</v>
      </c>
      <c r="AE378" s="833">
        <v>1.59</v>
      </c>
      <c r="AF378" s="833">
        <v>2.9</v>
      </c>
      <c r="AG378" s="833">
        <v>-5.0999999999999996</v>
      </c>
      <c r="AH378" s="833">
        <v>-145.4</v>
      </c>
      <c r="AI378" s="833">
        <v>3.51</v>
      </c>
      <c r="AJ378" s="833">
        <v>-19.600000000000001</v>
      </c>
      <c r="AK378" s="833">
        <v>2.6</v>
      </c>
      <c r="AL378" s="845">
        <v>2990</v>
      </c>
      <c r="AM378" s="839">
        <v>0.1</v>
      </c>
      <c r="AN378" s="833">
        <v>0.9</v>
      </c>
      <c r="AO378" s="711" t="str">
        <f t="shared" si="93"/>
        <v>n/a</v>
      </c>
      <c r="AP378" s="712">
        <f t="shared" si="94"/>
        <v>5.4833119997856627</v>
      </c>
      <c r="AQ378" s="855" t="str">
        <f t="shared" si="95"/>
        <v>n/a</v>
      </c>
      <c r="AR378" s="624">
        <f>INDEX(Historical!$C$7:$C$1259,MATCH(B378,Historical!$B$7:$B$1281,0))*IF(AH378="n/a",1.03,IF(AH378&lt;0,1.01,IF(AH378&gt;10,1.1,(1+AH378/100))))</f>
        <v>1.3786499999999999</v>
      </c>
      <c r="AS378" s="853">
        <f t="shared" si="96"/>
        <v>1.4270406149999999</v>
      </c>
      <c r="AT378" s="853">
        <f t="shared" si="102"/>
        <v>1.46414367099</v>
      </c>
      <c r="AU378" s="853">
        <f t="shared" si="102"/>
        <v>1.5022114064357399</v>
      </c>
      <c r="AV378" s="853">
        <f t="shared" si="102"/>
        <v>1.5412689030030693</v>
      </c>
      <c r="AW378" s="624">
        <f t="shared" si="98"/>
        <v>7.3133145954288086</v>
      </c>
      <c r="AX378" s="719">
        <f t="shared" si="99"/>
        <v>13.493200360569757</v>
      </c>
      <c r="AY378" s="900">
        <v>0.76</v>
      </c>
      <c r="AZ378" s="839">
        <v>80.67</v>
      </c>
      <c r="BA378" s="839">
        <v>-3.6999999999999997</v>
      </c>
      <c r="BB378" s="839">
        <v>5.46</v>
      </c>
      <c r="BC378" s="839">
        <v>35.260000000000005</v>
      </c>
      <c r="BE378" s="597">
        <v>1994</v>
      </c>
      <c r="BF378" s="865">
        <f t="shared" si="100"/>
        <v>2</v>
      </c>
      <c r="BG378" s="849">
        <v>-1.6</v>
      </c>
    </row>
    <row r="379" spans="1:59" s="744" customFormat="1" ht="11.25" customHeight="1" x14ac:dyDescent="0.2">
      <c r="A379" s="726" t="s">
        <v>644</v>
      </c>
      <c r="B379" s="751" t="s">
        <v>645</v>
      </c>
      <c r="C379" s="898" t="s">
        <v>128</v>
      </c>
      <c r="D379" s="898" t="s">
        <v>4261</v>
      </c>
      <c r="E379" s="727">
        <v>17</v>
      </c>
      <c r="F379" s="1153">
        <v>215</v>
      </c>
      <c r="G379" s="1152" t="s">
        <v>37</v>
      </c>
      <c r="H379" s="1152" t="s">
        <v>37</v>
      </c>
      <c r="I379" s="728">
        <v>63.3</v>
      </c>
      <c r="J379" s="729">
        <f t="shared" si="86"/>
        <v>3.6018957345971563</v>
      </c>
      <c r="K379" s="730">
        <v>0.56999999999999995</v>
      </c>
      <c r="L379" s="731">
        <v>4</v>
      </c>
      <c r="M379" s="732">
        <f t="shared" si="87"/>
        <v>2.2799999999999998</v>
      </c>
      <c r="N379" s="733" t="s">
        <v>148</v>
      </c>
      <c r="O379" s="734">
        <v>0.56000000000000005</v>
      </c>
      <c r="P379" s="1097">
        <v>43707</v>
      </c>
      <c r="Q379" s="1097">
        <v>43721</v>
      </c>
      <c r="R379" s="732">
        <f t="shared" si="88"/>
        <v>1.7857142857142672</v>
      </c>
      <c r="S379" s="673">
        <f>IF(INDEX(Historical!$D$7:$D$1257,MATCH(B379,Historical!$B$7:$B$1281,0))=0,"n/a",(INDEX(Historical!$C$7:$C$1259,MATCH(B379,Historical!$B$7:$B$1281,0))/INDEX(Historical!$D$7:$D$1257,MATCH(B379,Historical!$B$7:$B$1281,0))-1)*100)</f>
        <v>0.88495575221239076</v>
      </c>
      <c r="T379" s="673">
        <f>IF(INDEX(Historical!$F$7:$F$1250,MATCH(B379,Historical!$B$7:$B$1281,0))=0,"n/a",((INDEX(Historical!$C$7:$C$1259,MATCH(B379,Historical!$B$7:$B$1281,0))/INDEX(Historical!$F$7:$F$1250,MATCH(B379,Historical!$B$7:$B$1281,0)))^(1/3)-1)*100)</f>
        <v>2.45496171190136</v>
      </c>
      <c r="U379" s="673">
        <f>IF(INDEX(Historical!$H$7:$H$1250,MATCH(B379,Historical!$B$7:$B$1281,0))=0,"n/a",((INDEX(Historical!$C$7:$C$1259,MATCH(B379,Historical!$B$7:$B$1281,0))/INDEX(Historical!$H$7:$H$1250,MATCH(B379,Historical!$B$7:$B$1281,0)))^(1/5)-1)*100)</f>
        <v>2.8617553510468241</v>
      </c>
      <c r="V379" s="673">
        <f>IF(INDEX(Historical!$O$7:$O$1250,MATCH(B379,Historical!$B$7:$B$1281,0))=0,"n/a",((INDEX(Historical!$C$7:$C$1259,MATCH(B379,Historical!$B$7:$B$1281,0))/INDEX(Historical!$O$7:$O$1250,MATCH(B379,Historical!$B$7:$B$1281,0)))^(1/10)-1)*100)</f>
        <v>3.8678219643779377</v>
      </c>
      <c r="W379" s="674">
        <f t="shared" si="89"/>
        <v>0.73988807587400951</v>
      </c>
      <c r="X379" s="675">
        <f t="shared" si="90"/>
        <v>0.17239490066547131</v>
      </c>
      <c r="Y379" s="1052" t="s">
        <v>4576</v>
      </c>
      <c r="Z379" s="729">
        <f t="shared" si="91"/>
        <v>61.290322580645153</v>
      </c>
      <c r="AA379" s="736">
        <f t="shared" si="92"/>
        <v>17.016129032258064</v>
      </c>
      <c r="AB379" s="731">
        <v>12</v>
      </c>
      <c r="AC379" s="737">
        <v>3.72</v>
      </c>
      <c r="AD379" s="737">
        <v>5.85</v>
      </c>
      <c r="AE379" s="737">
        <v>1.55</v>
      </c>
      <c r="AF379" s="737">
        <v>7.03</v>
      </c>
      <c r="AG379" s="737">
        <v>42.8</v>
      </c>
      <c r="AH379" s="737">
        <v>32.9</v>
      </c>
      <c r="AI379" s="737">
        <v>4.1399999999999997</v>
      </c>
      <c r="AJ379" s="737">
        <v>16.600000000000001</v>
      </c>
      <c r="AK379" s="737">
        <v>2.93</v>
      </c>
      <c r="AL379" s="738">
        <v>21370</v>
      </c>
      <c r="AM379" s="739">
        <v>17.7</v>
      </c>
      <c r="AN379" s="737">
        <v>2.4</v>
      </c>
      <c r="AO379" s="740">
        <f t="shared" si="93"/>
        <v>-10.552477946614083</v>
      </c>
      <c r="AP379" s="741">
        <f t="shared" si="94"/>
        <v>6.4636510856439804</v>
      </c>
      <c r="AQ379" s="742">
        <f t="shared" si="95"/>
        <v>130.57742695413296</v>
      </c>
      <c r="AR379" s="624">
        <f>INDEX(Historical!$C$7:$C$1259,MATCH(B379,Historical!$B$7:$B$1281,0))*IF(AH379="n/a",1.03,IF(AH379&lt;0,1.01,IF(AH379&gt;10,1.1,(1+AH379/100))))</f>
        <v>2.508</v>
      </c>
      <c r="AS379" s="736">
        <f t="shared" si="96"/>
        <v>2.6118312000000001</v>
      </c>
      <c r="AT379" s="736">
        <f t="shared" si="102"/>
        <v>2.6883578541600004</v>
      </c>
      <c r="AU379" s="736">
        <f t="shared" si="102"/>
        <v>2.7671267392868888</v>
      </c>
      <c r="AV379" s="736">
        <f t="shared" si="102"/>
        <v>2.8482035527479947</v>
      </c>
      <c r="AW379" s="729">
        <f t="shared" si="98"/>
        <v>13.423519346194885</v>
      </c>
      <c r="AX379" s="743">
        <f t="shared" si="99"/>
        <v>21.206191700149898</v>
      </c>
      <c r="AY379" s="901">
        <v>0.65</v>
      </c>
      <c r="AZ379" s="739">
        <v>11.82</v>
      </c>
      <c r="BA379" s="739">
        <v>-13.139999999999999</v>
      </c>
      <c r="BB379" s="739">
        <v>6.5699999999999994</v>
      </c>
      <c r="BC379" s="739">
        <v>-0.97</v>
      </c>
      <c r="BD379" s="875"/>
      <c r="BE379" s="597">
        <v>2004</v>
      </c>
      <c r="BF379" s="865">
        <f t="shared" si="100"/>
        <v>1</v>
      </c>
      <c r="BG379" s="793">
        <v>6.8000000000000007</v>
      </c>
    </row>
    <row r="380" spans="1:59" ht="11.25" customHeight="1" x14ac:dyDescent="0.2">
      <c r="A380" s="838" t="s">
        <v>1354</v>
      </c>
      <c r="B380" s="842" t="s">
        <v>1355</v>
      </c>
      <c r="C380" s="898" t="s">
        <v>112</v>
      </c>
      <c r="D380" s="898" t="s">
        <v>211</v>
      </c>
      <c r="E380" s="705">
        <v>9</v>
      </c>
      <c r="F380" s="1153">
        <v>539</v>
      </c>
      <c r="G380" s="1149" t="s">
        <v>106</v>
      </c>
      <c r="H380" s="1149" t="s">
        <v>106</v>
      </c>
      <c r="I380" s="841">
        <v>185.01</v>
      </c>
      <c r="J380" s="624">
        <f t="shared" si="86"/>
        <v>0.54051132371223176</v>
      </c>
      <c r="K380" s="844">
        <v>0.25</v>
      </c>
      <c r="L380" s="854">
        <v>4</v>
      </c>
      <c r="M380" s="615">
        <f t="shared" si="87"/>
        <v>1</v>
      </c>
      <c r="N380" s="837" t="s">
        <v>689</v>
      </c>
      <c r="O380" s="706">
        <v>0.24</v>
      </c>
      <c r="P380" s="606">
        <v>44299</v>
      </c>
      <c r="Q380" s="606">
        <v>44328</v>
      </c>
      <c r="R380" s="615">
        <f t="shared" si="88"/>
        <v>4.1666666666666705</v>
      </c>
      <c r="S380" s="673">
        <f>IF(INDEX(Historical!$D$7:$D$1257,MATCH(B380,Historical!$B$7:$B$1281,0))=0,"n/a",(INDEX(Historical!$C$7:$C$1259,MATCH(B380,Historical!$B$7:$B$1281,0))/INDEX(Historical!$D$7:$D$1257,MATCH(B380,Historical!$B$7:$B$1281,0))-1)*100)</f>
        <v>4.39560439560438</v>
      </c>
      <c r="T380" s="673">
        <f>IF(INDEX(Historical!$F$7:$F$1250,MATCH(B380,Historical!$B$7:$B$1281,0))=0,"n/a",((INDEX(Historical!$C$7:$C$1259,MATCH(B380,Historical!$B$7:$B$1281,0))/INDEX(Historical!$F$7:$F$1250,MATCH(B380,Historical!$B$7:$B$1281,0)))^(1/3)-1)*100)</f>
        <v>5.0275539286758431</v>
      </c>
      <c r="U380" s="673">
        <f>IF(INDEX(Historical!$H$7:$H$1250,MATCH(B380,Historical!$B$7:$B$1281,0))=0,"n/a",((INDEX(Historical!$C$7:$C$1259,MATCH(B380,Historical!$B$7:$B$1281,0))/INDEX(Historical!$H$7:$H$1250,MATCH(B380,Historical!$B$7:$B$1281,0)))^(1/5)-1)*100)</f>
        <v>7.5563198440216084</v>
      </c>
      <c r="V380" s="673" t="str">
        <f>IF(INDEX(Historical!$O$7:$O$1250,MATCH(B380,Historical!$B$7:$B$1281,0))=0,"n/a",((INDEX(Historical!$C$7:$C$1259,MATCH(B380,Historical!$B$7:$B$1281,0))/INDEX(Historical!$O$7:$O$1250,MATCH(B380,Historical!$B$7:$B$1281,0)))^(1/10)-1)*100)</f>
        <v>n/a</v>
      </c>
      <c r="W380" s="674" t="str">
        <f t="shared" si="89"/>
        <v>n/a</v>
      </c>
      <c r="X380" s="675">
        <f t="shared" si="90"/>
        <v>0.83036481802435258</v>
      </c>
      <c r="Y380" s="645"/>
      <c r="Z380" s="624">
        <f t="shared" si="91"/>
        <v>20.964360587002098</v>
      </c>
      <c r="AA380" s="853">
        <f t="shared" si="92"/>
        <v>38.786163522012579</v>
      </c>
      <c r="AB380" s="854">
        <v>12</v>
      </c>
      <c r="AC380" s="833">
        <v>4.7699999999999996</v>
      </c>
      <c r="AD380" s="833">
        <v>4.7300000000000004</v>
      </c>
      <c r="AE380" s="833">
        <v>3.19</v>
      </c>
      <c r="AF380" s="833">
        <v>4.2</v>
      </c>
      <c r="AG380" s="833">
        <v>12.1</v>
      </c>
      <c r="AH380" s="834">
        <v>5</v>
      </c>
      <c r="AI380" s="834">
        <v>13.13</v>
      </c>
      <c r="AJ380" s="833">
        <v>9.1</v>
      </c>
      <c r="AK380" s="833">
        <v>8</v>
      </c>
      <c r="AL380" s="845">
        <v>2020</v>
      </c>
      <c r="AM380" s="839">
        <v>1.6</v>
      </c>
      <c r="AN380" s="833">
        <v>0.47</v>
      </c>
      <c r="AO380" s="711">
        <f t="shared" si="93"/>
        <v>-30.68933235427874</v>
      </c>
      <c r="AP380" s="712">
        <f t="shared" si="94"/>
        <v>8.0968311677338409</v>
      </c>
      <c r="AQ380" s="855">
        <f t="shared" si="95"/>
        <v>169.07403920561248</v>
      </c>
      <c r="AR380" s="624">
        <f>INDEX(Historical!$C$7:$C$1259,MATCH(B380,Historical!$B$7:$B$1281,0))*IF(AH380="n/a",1.03,IF(AH380&lt;0,1.01,IF(AH380&gt;10,1.1,(1+AH380/100))))</f>
        <v>0.99749999999999994</v>
      </c>
      <c r="AS380" s="853">
        <f t="shared" si="96"/>
        <v>1.0972500000000001</v>
      </c>
      <c r="AT380" s="853">
        <f t="shared" si="102"/>
        <v>1.1850300000000002</v>
      </c>
      <c r="AU380" s="853">
        <f t="shared" si="102"/>
        <v>1.2798324000000003</v>
      </c>
      <c r="AV380" s="853">
        <f t="shared" si="102"/>
        <v>1.3822189920000005</v>
      </c>
      <c r="AW380" s="624">
        <f t="shared" si="98"/>
        <v>5.941831392000001</v>
      </c>
      <c r="AX380" s="719">
        <f t="shared" si="99"/>
        <v>3.2116271509648131</v>
      </c>
      <c r="AY380" s="900">
        <v>1.35</v>
      </c>
      <c r="AZ380" s="839">
        <v>181.43</v>
      </c>
      <c r="BA380" s="839">
        <v>0.57999999999999996</v>
      </c>
      <c r="BB380" s="839">
        <v>13.889999999999999</v>
      </c>
      <c r="BC380" s="839">
        <v>41.28</v>
      </c>
      <c r="BE380" s="597">
        <v>2013</v>
      </c>
      <c r="BF380" s="865">
        <f t="shared" si="100"/>
        <v>0</v>
      </c>
      <c r="BG380" s="849">
        <v>6</v>
      </c>
    </row>
    <row r="381" spans="1:59" ht="11.25" customHeight="1" x14ac:dyDescent="0.2">
      <c r="A381" s="831" t="s">
        <v>1356</v>
      </c>
      <c r="B381" s="842" t="s">
        <v>1357</v>
      </c>
      <c r="C381" s="898" t="s">
        <v>123</v>
      </c>
      <c r="D381" s="898" t="s">
        <v>4289</v>
      </c>
      <c r="E381" s="705">
        <v>10</v>
      </c>
      <c r="F381" s="1153">
        <v>442</v>
      </c>
      <c r="G381" s="1113" t="s">
        <v>106</v>
      </c>
      <c r="H381" s="1113" t="s">
        <v>106</v>
      </c>
      <c r="I381" s="841">
        <v>110.5</v>
      </c>
      <c r="J381" s="624">
        <f t="shared" si="86"/>
        <v>2.6063348416289593</v>
      </c>
      <c r="K381" s="844">
        <v>0.72</v>
      </c>
      <c r="L381" s="854">
        <v>4</v>
      </c>
      <c r="M381" s="615">
        <f t="shared" si="87"/>
        <v>2.88</v>
      </c>
      <c r="N381" s="837" t="s">
        <v>107</v>
      </c>
      <c r="O381" s="706">
        <v>0.67</v>
      </c>
      <c r="P381" s="606">
        <v>44218</v>
      </c>
      <c r="Q381" s="606">
        <v>44239</v>
      </c>
      <c r="R381" s="615">
        <f t="shared" si="88"/>
        <v>7.4626865671641687</v>
      </c>
      <c r="S381" s="673">
        <f>IF(INDEX(Historical!$D$7:$D$1257,MATCH(B381,Historical!$B$7:$B$1281,0))=0,"n/a",(INDEX(Historical!$C$7:$C$1259,MATCH(B381,Historical!$B$7:$B$1281,0))/INDEX(Historical!$D$7:$D$1257,MATCH(B381,Historical!$B$7:$B$1281,0))-1)*100)</f>
        <v>11.66666666666667</v>
      </c>
      <c r="T381" s="673">
        <f>IF(INDEX(Historical!$F$7:$F$1250,MATCH(B381,Historical!$B$7:$B$1281,0))=0,"n/a",((INDEX(Historical!$C$7:$C$1259,MATCH(B381,Historical!$B$7:$B$1281,0))/INDEX(Historical!$F$7:$F$1250,MATCH(B381,Historical!$B$7:$B$1281,0)))^(1/3)-1)*100)</f>
        <v>10.247377144973324</v>
      </c>
      <c r="U381" s="673">
        <f>IF(INDEX(Historical!$H$7:$H$1250,MATCH(B381,Historical!$B$7:$B$1281,0))=0,"n/a",((INDEX(Historical!$C$7:$C$1259,MATCH(B381,Historical!$B$7:$B$1281,0))/INDEX(Historical!$H$7:$H$1250,MATCH(B381,Historical!$B$7:$B$1281,0)))^(1/5)-1)*100)</f>
        <v>10.867170108107892</v>
      </c>
      <c r="V381" s="673">
        <f>IF(INDEX(Historical!$O$7:$O$1250,MATCH(B381,Historical!$B$7:$B$1281,0))=0,"n/a",((INDEX(Historical!$C$7:$C$1259,MATCH(B381,Historical!$B$7:$B$1281,0))/INDEX(Historical!$O$7:$O$1250,MATCH(B381,Historical!$B$7:$B$1281,0)))^(1/10)-1)*100)</f>
        <v>10.811888433923533</v>
      </c>
      <c r="W381" s="674">
        <f t="shared" si="89"/>
        <v>1.005113045193003</v>
      </c>
      <c r="X381" s="675">
        <f t="shared" si="90"/>
        <v>0.66669755264465591</v>
      </c>
      <c r="Y381" s="843"/>
      <c r="Z381" s="624">
        <f t="shared" si="91"/>
        <v>160.89385474860333</v>
      </c>
      <c r="AA381" s="853">
        <f t="shared" si="92"/>
        <v>61.731843575418992</v>
      </c>
      <c r="AB381" s="854">
        <v>12</v>
      </c>
      <c r="AC381" s="833">
        <v>1.79</v>
      </c>
      <c r="AD381" s="833" t="s">
        <v>136</v>
      </c>
      <c r="AE381" s="833">
        <v>1.4</v>
      </c>
      <c r="AF381" s="833">
        <v>2.36</v>
      </c>
      <c r="AG381" s="833">
        <v>4</v>
      </c>
      <c r="AH381" s="834">
        <v>-52.7</v>
      </c>
      <c r="AI381" s="834">
        <v>47.81</v>
      </c>
      <c r="AJ381" s="833">
        <v>16.3</v>
      </c>
      <c r="AK381" s="833">
        <v>-2.62</v>
      </c>
      <c r="AL381" s="845">
        <v>1650</v>
      </c>
      <c r="AM381" s="839">
        <v>1.3</v>
      </c>
      <c r="AN381" s="833">
        <v>1.1599999999999999</v>
      </c>
      <c r="AO381" s="711">
        <f t="shared" si="93"/>
        <v>-48.258338625682143</v>
      </c>
      <c r="AP381" s="712">
        <f t="shared" si="94"/>
        <v>13.473504949736851</v>
      </c>
      <c r="AQ381" s="855">
        <f t="shared" si="95"/>
        <v>154.45990807371587</v>
      </c>
      <c r="AR381" s="624">
        <f>INDEX(Historical!$C$7:$C$1259,MATCH(B381,Historical!$B$7:$B$1281,0))*IF(AH381="n/a",1.03,IF(AH381&lt;0,1.01,IF(AH381&gt;10,1.1,(1+AH381/100))))</f>
        <v>2.7068000000000003</v>
      </c>
      <c r="AS381" s="853">
        <f t="shared" si="96"/>
        <v>2.9774800000000008</v>
      </c>
      <c r="AT381" s="853">
        <f t="shared" si="102"/>
        <v>3.007254800000001</v>
      </c>
      <c r="AU381" s="853">
        <f t="shared" si="102"/>
        <v>3.0373273480000011</v>
      </c>
      <c r="AV381" s="853">
        <f t="shared" si="102"/>
        <v>3.0677006214800011</v>
      </c>
      <c r="AW381" s="624">
        <f t="shared" si="98"/>
        <v>14.796562769480005</v>
      </c>
      <c r="AX381" s="719">
        <f t="shared" si="99"/>
        <v>13.390554542515842</v>
      </c>
      <c r="AY381" s="900">
        <v>1.28</v>
      </c>
      <c r="AZ381" s="839">
        <v>118.86000000000001</v>
      </c>
      <c r="BA381" s="839">
        <v>-14.879999999999999</v>
      </c>
      <c r="BB381" s="839">
        <v>1.38</v>
      </c>
      <c r="BC381" s="839">
        <v>34.849999999999994</v>
      </c>
      <c r="BE381" s="597">
        <v>2012</v>
      </c>
      <c r="BF381" s="865">
        <f t="shared" si="100"/>
        <v>0</v>
      </c>
      <c r="BG381" s="849">
        <v>1.6</v>
      </c>
    </row>
    <row r="382" spans="1:59" ht="11.25" customHeight="1" x14ac:dyDescent="0.2">
      <c r="A382" s="848" t="s">
        <v>4384</v>
      </c>
      <c r="B382" s="842" t="s">
        <v>4383</v>
      </c>
      <c r="C382" s="898" t="s">
        <v>112</v>
      </c>
      <c r="D382" s="898" t="s">
        <v>4256</v>
      </c>
      <c r="E382" s="705">
        <v>6</v>
      </c>
      <c r="F382" s="1153">
        <v>672</v>
      </c>
      <c r="G382" s="1114" t="s">
        <v>106</v>
      </c>
      <c r="H382" s="1114" t="s">
        <v>106</v>
      </c>
      <c r="I382" s="841">
        <v>14</v>
      </c>
      <c r="J382" s="624">
        <f t="shared" si="86"/>
        <v>2.5714285714285712</v>
      </c>
      <c r="K382" s="844">
        <v>0.09</v>
      </c>
      <c r="L382" s="854">
        <v>4</v>
      </c>
      <c r="M382" s="615">
        <f t="shared" si="87"/>
        <v>0.36</v>
      </c>
      <c r="N382" s="837" t="s">
        <v>488</v>
      </c>
      <c r="O382" s="706">
        <v>0.08</v>
      </c>
      <c r="P382" s="904">
        <v>43732</v>
      </c>
      <c r="Q382" s="904">
        <v>43753</v>
      </c>
      <c r="R382" s="615">
        <f t="shared" si="88"/>
        <v>12.499999999999993</v>
      </c>
      <c r="S382" s="673">
        <f>IF(INDEX(Historical!$D$7:$D$1257,MATCH(B382,Historical!$B$7:$B$1281,0))=0,"n/a",(INDEX(Historical!$C$7:$C$1259,MATCH(B382,Historical!$B$7:$B$1281,0))/INDEX(Historical!$D$7:$D$1257,MATCH(B382,Historical!$B$7:$B$1281,0))-1)*100)</f>
        <v>16.129032258064502</v>
      </c>
      <c r="T382" s="673">
        <f>IF(INDEX(Historical!$F$7:$F$1250,MATCH(B382,Historical!$B$7:$B$1281,0))=0,"n/a",((INDEX(Historical!$C$7:$C$1259,MATCH(B382,Historical!$B$7:$B$1281,0))/INDEX(Historical!$F$7:$F$1250,MATCH(B382,Historical!$B$7:$B$1281,0)))^(1/3)-1)*100)</f>
        <v>12.924323465723408</v>
      </c>
      <c r="U382" s="673">
        <f>IF(INDEX(Historical!$H$7:$H$1250,MATCH(B382,Historical!$B$7:$B$1281,0))=0,"n/a",((INDEX(Historical!$C$7:$C$1259,MATCH(B382,Historical!$B$7:$B$1281,0))/INDEX(Historical!$H$7:$H$1250,MATCH(B382,Historical!$B$7:$B$1281,0)))^(1/5)-1)*100)</f>
        <v>11.920522230371011</v>
      </c>
      <c r="V382" s="673">
        <f>IF(INDEX(Historical!$O$7:$O$1250,MATCH(B382,Historical!$B$7:$B$1281,0))=0,"n/a",((INDEX(Historical!$C$7:$C$1259,MATCH(B382,Historical!$B$7:$B$1281,0))/INDEX(Historical!$O$7:$O$1250,MATCH(B382,Historical!$B$7:$B$1281,0)))^(1/10)-1)*100)</f>
        <v>6.0540481614018704</v>
      </c>
      <c r="W382" s="674">
        <f t="shared" si="89"/>
        <v>1.9690167492177177</v>
      </c>
      <c r="X382" s="675">
        <f t="shared" si="90"/>
        <v>0.38329653473861769</v>
      </c>
      <c r="Y382" s="646" t="s">
        <v>4571</v>
      </c>
      <c r="Z382" s="624">
        <f t="shared" si="91"/>
        <v>57.142857142857139</v>
      </c>
      <c r="AA382" s="853">
        <f t="shared" si="92"/>
        <v>22.222222222222221</v>
      </c>
      <c r="AB382" s="854">
        <v>6</v>
      </c>
      <c r="AC382" s="833">
        <v>0.63</v>
      </c>
      <c r="AD382" s="833">
        <v>1.27</v>
      </c>
      <c r="AE382" s="833">
        <v>0.8</v>
      </c>
      <c r="AF382" s="833">
        <v>2.0499999999999998</v>
      </c>
      <c r="AG382" s="833">
        <v>9.5</v>
      </c>
      <c r="AH382" s="833">
        <v>4.3999999999999995</v>
      </c>
      <c r="AI382" s="833">
        <v>65.259999999999991</v>
      </c>
      <c r="AJ382" s="833">
        <v>31.1</v>
      </c>
      <c r="AK382" s="833">
        <v>17</v>
      </c>
      <c r="AL382" s="845">
        <v>491.68</v>
      </c>
      <c r="AM382" s="839">
        <v>0.89999999999999991</v>
      </c>
      <c r="AN382" s="833">
        <v>0.17</v>
      </c>
      <c r="AO382" s="711">
        <f t="shared" si="93"/>
        <v>-7.730271420422639</v>
      </c>
      <c r="AP382" s="712">
        <f t="shared" si="94"/>
        <v>14.491950801799582</v>
      </c>
      <c r="AQ382" s="855">
        <f t="shared" si="95"/>
        <v>42.291649720729943</v>
      </c>
      <c r="AR382" s="624">
        <f>INDEX(Historical!$C$7:$C$1259,MATCH(B382,Historical!$B$7:$B$1281,0))*IF(AH382="n/a",1.03,IF(AH382&lt;0,1.01,IF(AH382&gt;10,1.1,(1+AH382/100))))</f>
        <v>0.37584000000000001</v>
      </c>
      <c r="AS382" s="853">
        <f t="shared" si="96"/>
        <v>0.41342400000000007</v>
      </c>
      <c r="AT382" s="853">
        <f t="shared" si="102"/>
        <v>0.45476640000000013</v>
      </c>
      <c r="AU382" s="853">
        <f t="shared" si="102"/>
        <v>0.50024304000000019</v>
      </c>
      <c r="AV382" s="853">
        <f t="shared" si="102"/>
        <v>0.55026734400000021</v>
      </c>
      <c r="AW382" s="624">
        <f t="shared" si="98"/>
        <v>2.2945407840000005</v>
      </c>
      <c r="AX382" s="719">
        <f t="shared" si="99"/>
        <v>16.389577028571431</v>
      </c>
      <c r="AY382" s="900">
        <v>0.89</v>
      </c>
      <c r="AZ382" s="839">
        <v>51.349999999999994</v>
      </c>
      <c r="BA382" s="839">
        <v>-4.63</v>
      </c>
      <c r="BB382" s="839">
        <v>7.580000000000001</v>
      </c>
      <c r="BC382" s="839">
        <v>18.829999999999998</v>
      </c>
      <c r="BE382" s="597">
        <v>2015</v>
      </c>
      <c r="BF382" s="865">
        <f t="shared" si="100"/>
        <v>0</v>
      </c>
      <c r="BG382" s="849">
        <v>5.8000000000000007</v>
      </c>
    </row>
    <row r="383" spans="1:59" ht="11.25" customHeight="1" x14ac:dyDescent="0.2">
      <c r="A383" s="831" t="s">
        <v>1366</v>
      </c>
      <c r="B383" s="842" t="s">
        <v>1367</v>
      </c>
      <c r="C383" s="898" t="s">
        <v>108</v>
      </c>
      <c r="D383" s="898" t="s">
        <v>4272</v>
      </c>
      <c r="E383" s="705">
        <v>10</v>
      </c>
      <c r="F383" s="1153">
        <v>395</v>
      </c>
      <c r="G383" s="1078" t="s">
        <v>37</v>
      </c>
      <c r="H383" s="1078" t="s">
        <v>115</v>
      </c>
      <c r="I383" s="841">
        <v>19.98</v>
      </c>
      <c r="J383" s="624">
        <f t="shared" si="86"/>
        <v>3.7037037037037033</v>
      </c>
      <c r="K383" s="844">
        <v>0.185</v>
      </c>
      <c r="L383" s="854">
        <v>4</v>
      </c>
      <c r="M383" s="615">
        <f t="shared" si="87"/>
        <v>0.74</v>
      </c>
      <c r="N383" s="837" t="s">
        <v>148</v>
      </c>
      <c r="O383" s="706">
        <v>0.17</v>
      </c>
      <c r="P383" s="904">
        <v>43703</v>
      </c>
      <c r="Q383" s="904">
        <v>43721</v>
      </c>
      <c r="R383" s="615">
        <f t="shared" si="88"/>
        <v>8.8235294117646959</v>
      </c>
      <c r="S383" s="673">
        <f>IF(INDEX(Historical!$D$7:$D$1257,MATCH(B383,Historical!$B$7:$B$1281,0))=0,"n/a",(INDEX(Historical!$C$7:$C$1259,MATCH(B383,Historical!$B$7:$B$1281,0))/INDEX(Historical!$D$7:$D$1257,MATCH(B383,Historical!$B$7:$B$1281,0))-1)*100)</f>
        <v>7.2463768115942129</v>
      </c>
      <c r="T383" s="673">
        <f>IF(INDEX(Historical!$F$7:$F$1250,MATCH(B383,Historical!$B$7:$B$1281,0))=0,"n/a",((INDEX(Historical!$C$7:$C$1259,MATCH(B383,Historical!$B$7:$B$1281,0))/INDEX(Historical!$F$7:$F$1250,MATCH(B383,Historical!$B$7:$B$1281,0)))^(1/3)-1)*100)</f>
        <v>24.87707213199899</v>
      </c>
      <c r="U383" s="673">
        <f>IF(INDEX(Historical!$H$7:$H$1250,MATCH(B383,Historical!$B$7:$B$1281,0))=0,"n/a",((INDEX(Historical!$C$7:$C$1259,MATCH(B383,Historical!$B$7:$B$1281,0))/INDEX(Historical!$H$7:$H$1250,MATCH(B383,Historical!$B$7:$B$1281,0)))^(1/5)-1)*100)</f>
        <v>20.605397494008315</v>
      </c>
      <c r="V383" s="673">
        <f>IF(INDEX(Historical!$O$7:$O$1250,MATCH(B383,Historical!$B$7:$B$1281,0))=0,"n/a",((INDEX(Historical!$C$7:$C$1259,MATCH(B383,Historical!$B$7:$B$1281,0))/INDEX(Historical!$O$7:$O$1250,MATCH(B383,Historical!$B$7:$B$1281,0)))^(1/10)-1)*100)</f>
        <v>33.880452897178358</v>
      </c>
      <c r="W383" s="674">
        <f t="shared" si="89"/>
        <v>0.60817951745044052</v>
      </c>
      <c r="X383" s="675">
        <f t="shared" si="90"/>
        <v>5.8872564268595182</v>
      </c>
      <c r="Y383" s="644" t="s">
        <v>4577</v>
      </c>
      <c r="Z383" s="624">
        <f t="shared" si="91"/>
        <v>59.199999999999996</v>
      </c>
      <c r="AA383" s="853">
        <f t="shared" si="92"/>
        <v>15.984</v>
      </c>
      <c r="AB383" s="854">
        <v>12</v>
      </c>
      <c r="AC383" s="833">
        <v>1.25</v>
      </c>
      <c r="AD383" s="833">
        <v>1.41</v>
      </c>
      <c r="AE383" s="833">
        <v>4.0999999999999996</v>
      </c>
      <c r="AF383" s="833">
        <v>1.21</v>
      </c>
      <c r="AG383" s="833">
        <v>7.8</v>
      </c>
      <c r="AH383" s="833">
        <v>-21.9</v>
      </c>
      <c r="AI383" s="833">
        <v>0.33</v>
      </c>
      <c r="AJ383" s="833">
        <v>3.5000000000000004</v>
      </c>
      <c r="AK383" s="833">
        <v>11.4</v>
      </c>
      <c r="AL383" s="845">
        <v>19210</v>
      </c>
      <c r="AM383" s="839">
        <v>0.3</v>
      </c>
      <c r="AN383" s="833">
        <v>0.85</v>
      </c>
      <c r="AO383" s="711">
        <f t="shared" si="93"/>
        <v>8.3251011977120175</v>
      </c>
      <c r="AP383" s="712">
        <f t="shared" si="94"/>
        <v>24.309101197712017</v>
      </c>
      <c r="AQ383" s="855">
        <f t="shared" si="95"/>
        <v>-7.286246974895894</v>
      </c>
      <c r="AR383" s="624">
        <f>INDEX(Historical!$C$7:$C$1259,MATCH(B383,Historical!$B$7:$B$1281,0))*IF(AH383="n/a",1.03,IF(AH383&lt;0,1.01,IF(AH383&gt;10,1.1,(1+AH383/100))))</f>
        <v>0.74739999999999995</v>
      </c>
      <c r="AS383" s="853">
        <f t="shared" si="96"/>
        <v>0.74986642000000003</v>
      </c>
      <c r="AT383" s="853">
        <f t="shared" si="102"/>
        <v>0.82485306200000008</v>
      </c>
      <c r="AU383" s="853">
        <f t="shared" si="102"/>
        <v>0.90733836820000013</v>
      </c>
      <c r="AV383" s="853">
        <f t="shared" si="102"/>
        <v>0.99807220502000027</v>
      </c>
      <c r="AW383" s="624">
        <f t="shared" si="98"/>
        <v>4.2275300552199999</v>
      </c>
      <c r="AX383" s="719">
        <f t="shared" si="99"/>
        <v>21.158809085185183</v>
      </c>
      <c r="AY383" s="900">
        <v>1.57</v>
      </c>
      <c r="AZ383" s="839">
        <v>122.99</v>
      </c>
      <c r="BA383" s="839">
        <v>-8.39</v>
      </c>
      <c r="BB383" s="839">
        <v>2.37</v>
      </c>
      <c r="BC383" s="839">
        <v>32.11</v>
      </c>
      <c r="BE383" s="597">
        <v>2011</v>
      </c>
      <c r="BF383" s="865">
        <f t="shared" si="100"/>
        <v>0</v>
      </c>
      <c r="BG383" s="849">
        <v>0.70000000000000007</v>
      </c>
    </row>
    <row r="384" spans="1:59" ht="11.25" customHeight="1" x14ac:dyDescent="0.2">
      <c r="A384" s="831" t="s">
        <v>1374</v>
      </c>
      <c r="B384" s="842" t="s">
        <v>1375</v>
      </c>
      <c r="C384" s="898" t="s">
        <v>4126</v>
      </c>
      <c r="D384" s="898" t="s">
        <v>4260</v>
      </c>
      <c r="E384" s="705">
        <v>11</v>
      </c>
      <c r="F384" s="1153">
        <v>326</v>
      </c>
      <c r="G384" s="1124" t="s">
        <v>106</v>
      </c>
      <c r="H384" s="1124" t="s">
        <v>106</v>
      </c>
      <c r="I384" s="841">
        <v>330.4</v>
      </c>
      <c r="J384" s="624">
        <f t="shared" si="86"/>
        <v>1.089588377723971</v>
      </c>
      <c r="K384" s="844">
        <v>0.9</v>
      </c>
      <c r="L384" s="854">
        <v>4</v>
      </c>
      <c r="M384" s="615">
        <f t="shared" si="87"/>
        <v>3.6</v>
      </c>
      <c r="N384" s="837" t="s">
        <v>119</v>
      </c>
      <c r="O384" s="706">
        <v>0.85</v>
      </c>
      <c r="P384" s="606">
        <v>44057</v>
      </c>
      <c r="Q384" s="606">
        <v>44075</v>
      </c>
      <c r="R384" s="615">
        <f t="shared" si="88"/>
        <v>5.8823529411764763</v>
      </c>
      <c r="S384" s="673">
        <f>IF(INDEX(Historical!$D$7:$D$1257,MATCH(B384,Historical!$B$7:$B$1281,0))=0,"n/a",(INDEX(Historical!$C$7:$C$1259,MATCH(B384,Historical!$B$7:$B$1281,0))/INDEX(Historical!$D$7:$D$1257,MATCH(B384,Historical!$B$7:$B$1281,0))-1)*100)</f>
        <v>12.903225806451601</v>
      </c>
      <c r="T384" s="673">
        <f>IF(INDEX(Historical!$F$7:$F$1250,MATCH(B384,Historical!$B$7:$B$1281,0))=0,"n/a",((INDEX(Historical!$C$7:$C$1259,MATCH(B384,Historical!$B$7:$B$1281,0))/INDEX(Historical!$F$7:$F$1250,MATCH(B384,Historical!$B$7:$B$1281,0)))^(1/3)-1)*100)</f>
        <v>15.696406050389111</v>
      </c>
      <c r="U384" s="673">
        <f>IF(INDEX(Historical!$H$7:$H$1250,MATCH(B384,Historical!$B$7:$B$1281,0))=0,"n/a",((INDEX(Historical!$C$7:$C$1259,MATCH(B384,Historical!$B$7:$B$1281,0))/INDEX(Historical!$H$7:$H$1250,MATCH(B384,Historical!$B$7:$B$1281,0)))^(1/5)-1)*100)</f>
        <v>11.400611657054238</v>
      </c>
      <c r="V384" s="673">
        <f>IF(INDEX(Historical!$O$7:$O$1250,MATCH(B384,Historical!$B$7:$B$1281,0))=0,"n/a",((INDEX(Historical!$C$7:$C$1259,MATCH(B384,Historical!$B$7:$B$1281,0))/INDEX(Historical!$O$7:$O$1250,MATCH(B384,Historical!$B$7:$B$1281,0)))^(1/10)-1)*100)</f>
        <v>15.9038349189893</v>
      </c>
      <c r="W384" s="674">
        <f t="shared" si="89"/>
        <v>0.71684670490648894</v>
      </c>
      <c r="X384" s="675">
        <f t="shared" si="90"/>
        <v>0.40571571733289102</v>
      </c>
      <c r="Y384" s="637"/>
      <c r="Z384" s="624">
        <f t="shared" si="91"/>
        <v>41.095890410958908</v>
      </c>
      <c r="AA384" s="853">
        <f t="shared" si="92"/>
        <v>37.716894977168948</v>
      </c>
      <c r="AB384" s="854">
        <v>6</v>
      </c>
      <c r="AC384" s="833">
        <v>8.76</v>
      </c>
      <c r="AD384" s="833">
        <v>2.29</v>
      </c>
      <c r="AE384" s="833">
        <v>7.53</v>
      </c>
      <c r="AF384" s="833">
        <v>16.66</v>
      </c>
      <c r="AG384" s="834">
        <v>51.300000000000004</v>
      </c>
      <c r="AH384" s="833">
        <v>4.5</v>
      </c>
      <c r="AI384" s="833">
        <v>7.1999999999999993</v>
      </c>
      <c r="AJ384" s="833">
        <v>28.1</v>
      </c>
      <c r="AK384" s="833">
        <v>15.809999999999999</v>
      </c>
      <c r="AL384" s="845">
        <v>45720</v>
      </c>
      <c r="AM384" s="839">
        <v>0.4</v>
      </c>
      <c r="AN384" s="834">
        <v>1.18</v>
      </c>
      <c r="AO384" s="711">
        <f t="shared" si="93"/>
        <v>-25.22669494239074</v>
      </c>
      <c r="AP384" s="712">
        <f t="shared" si="94"/>
        <v>12.490200034778209</v>
      </c>
      <c r="AQ384" s="855">
        <f t="shared" si="95"/>
        <v>428.46253743798457</v>
      </c>
      <c r="AR384" s="624">
        <f>INDEX(Historical!$C$7:$C$1259,MATCH(B384,Historical!$B$7:$B$1281,0))*IF(AH384="n/a",1.03,IF(AH384&lt;0,1.01,IF(AH384&gt;10,1.1,(1+AH384/100))))</f>
        <v>3.6574999999999998</v>
      </c>
      <c r="AS384" s="853">
        <f t="shared" si="96"/>
        <v>3.9208400000000001</v>
      </c>
      <c r="AT384" s="853">
        <f t="shared" si="102"/>
        <v>4.3129240000000006</v>
      </c>
      <c r="AU384" s="853">
        <f t="shared" si="102"/>
        <v>4.7442164000000009</v>
      </c>
      <c r="AV384" s="853">
        <f t="shared" si="102"/>
        <v>5.218638040000001</v>
      </c>
      <c r="AW384" s="624">
        <f t="shared" si="98"/>
        <v>21.854118440000001</v>
      </c>
      <c r="AX384" s="719">
        <f t="shared" si="99"/>
        <v>6.6144426271186436</v>
      </c>
      <c r="AY384" s="900">
        <v>1.27</v>
      </c>
      <c r="AZ384" s="839">
        <v>163.13999999999999</v>
      </c>
      <c r="BA384" s="839">
        <v>-3.45</v>
      </c>
      <c r="BB384" s="839">
        <v>8.5500000000000007</v>
      </c>
      <c r="BC384" s="839">
        <v>37.909999999999997</v>
      </c>
      <c r="BE384" s="597">
        <v>2010</v>
      </c>
      <c r="BF384" s="865">
        <f t="shared" si="100"/>
        <v>0</v>
      </c>
      <c r="BG384" s="849">
        <v>14.7</v>
      </c>
    </row>
    <row r="385" spans="1:59" ht="11.25" customHeight="1" x14ac:dyDescent="0.2">
      <c r="A385" s="831" t="s">
        <v>262</v>
      </c>
      <c r="B385" s="842" t="s">
        <v>263</v>
      </c>
      <c r="C385" s="898" t="s">
        <v>128</v>
      </c>
      <c r="D385" s="898" t="s">
        <v>4287</v>
      </c>
      <c r="E385" s="705">
        <v>49</v>
      </c>
      <c r="F385" s="1153">
        <v>40</v>
      </c>
      <c r="G385" s="1150" t="s">
        <v>115</v>
      </c>
      <c r="H385" s="1150" t="s">
        <v>37</v>
      </c>
      <c r="I385" s="833">
        <v>139.05000000000001</v>
      </c>
      <c r="J385" s="624">
        <f t="shared" si="86"/>
        <v>3.2793959007551234</v>
      </c>
      <c r="K385" s="844">
        <v>1.1399999999999999</v>
      </c>
      <c r="L385" s="854">
        <v>4</v>
      </c>
      <c r="M385" s="615">
        <f t="shared" si="87"/>
        <v>4.5599999999999996</v>
      </c>
      <c r="N385" s="837" t="s">
        <v>188</v>
      </c>
      <c r="O385" s="706">
        <v>1.07</v>
      </c>
      <c r="P385" s="606">
        <v>44259</v>
      </c>
      <c r="Q385" s="606">
        <v>44291</v>
      </c>
      <c r="R385" s="615">
        <f t="shared" si="88"/>
        <v>6.5420560747663394</v>
      </c>
      <c r="S385" s="673">
        <f>IF(INDEX(Historical!$D$7:$D$1257,MATCH(B385,Historical!$B$7:$B$1281,0))=0,"n/a",(INDEX(Historical!$C$7:$C$1259,MATCH(B385,Historical!$B$7:$B$1281,0))/INDEX(Historical!$D$7:$D$1257,MATCH(B385,Historical!$B$7:$B$1281,0))-1)*100)</f>
        <v>3.6674816625916984</v>
      </c>
      <c r="T385" s="673">
        <f>IF(INDEX(Historical!$F$7:$F$1250,MATCH(B385,Historical!$B$7:$B$1281,0))=0,"n/a",((INDEX(Historical!$C$7:$C$1259,MATCH(B385,Historical!$B$7:$B$1281,0))/INDEX(Historical!$F$7:$F$1250,MATCH(B385,Historical!$B$7:$B$1281,0)))^(1/3)-1)*100)</f>
        <v>3.4480624493328227</v>
      </c>
      <c r="U385" s="673">
        <f>IF(INDEX(Historical!$H$7:$H$1250,MATCH(B385,Historical!$B$7:$B$1281,0))=0,"n/a",((INDEX(Historical!$C$7:$C$1259,MATCH(B385,Historical!$B$7:$B$1281,0))/INDEX(Historical!$H$7:$H$1250,MATCH(B385,Historical!$B$7:$B$1281,0)))^(1/5)-1)*100)</f>
        <v>4.029694359974445</v>
      </c>
      <c r="V385" s="673">
        <f>IF(INDEX(Historical!$O$7:$O$1250,MATCH(B385,Historical!$B$7:$B$1281,0))=0,"n/a",((INDEX(Historical!$C$7:$C$1259,MATCH(B385,Historical!$B$7:$B$1281,0))/INDEX(Historical!$O$7:$O$1250,MATCH(B385,Historical!$B$7:$B$1281,0)))^(1/10)-1)*100)</f>
        <v>5.5398323995089482</v>
      </c>
      <c r="W385" s="674">
        <f t="shared" si="89"/>
        <v>0.72740365941966723</v>
      </c>
      <c r="X385" s="675">
        <f t="shared" si="90"/>
        <v>0.20148471799872225</v>
      </c>
      <c r="Y385" s="843"/>
      <c r="Z385" s="624">
        <f t="shared" si="91"/>
        <v>66.472303206997069</v>
      </c>
      <c r="AA385" s="853">
        <f t="shared" si="92"/>
        <v>20.269679300291546</v>
      </c>
      <c r="AB385" s="854">
        <v>12</v>
      </c>
      <c r="AC385" s="833">
        <v>6.86</v>
      </c>
      <c r="AD385" s="833">
        <v>5.57</v>
      </c>
      <c r="AE385" s="833">
        <v>2.42</v>
      </c>
      <c r="AF385" s="834">
        <v>75.17</v>
      </c>
      <c r="AG385" s="834">
        <v>885.9</v>
      </c>
      <c r="AH385" s="833">
        <v>10</v>
      </c>
      <c r="AI385" s="833">
        <v>4.16</v>
      </c>
      <c r="AJ385" s="833">
        <v>20</v>
      </c>
      <c r="AK385" s="833">
        <v>3.62</v>
      </c>
      <c r="AL385" s="845">
        <v>46250</v>
      </c>
      <c r="AM385" s="839">
        <v>0.1</v>
      </c>
      <c r="AN385" s="835">
        <v>13.41</v>
      </c>
      <c r="AO385" s="711">
        <f t="shared" si="93"/>
        <v>-12.960589039561977</v>
      </c>
      <c r="AP385" s="712">
        <f t="shared" si="94"/>
        <v>7.3090902607295689</v>
      </c>
      <c r="AQ385" s="855">
        <f t="shared" si="95"/>
        <v>722.91400738889581</v>
      </c>
      <c r="AR385" s="624">
        <f>INDEX(Historical!$C$7:$C$1259,MATCH(B385,Historical!$B$7:$B$1281,0))*IF(AH385="n/a",1.03,IF(AH385&lt;0,1.01,IF(AH385&gt;10,1.1,(1+AH385/100))))</f>
        <v>4.6640000000000006</v>
      </c>
      <c r="AS385" s="853">
        <f t="shared" si="96"/>
        <v>4.8580224000000012</v>
      </c>
      <c r="AT385" s="853">
        <f t="shared" si="102"/>
        <v>5.0338828108800016</v>
      </c>
      <c r="AU385" s="853">
        <f t="shared" si="102"/>
        <v>5.216109368633858</v>
      </c>
      <c r="AV385" s="853">
        <f t="shared" si="102"/>
        <v>5.4049325277784037</v>
      </c>
      <c r="AW385" s="624">
        <f t="shared" si="98"/>
        <v>25.176947107292264</v>
      </c>
      <c r="AX385" s="719">
        <f t="shared" si="99"/>
        <v>18.106398494996235</v>
      </c>
      <c r="AY385" s="900">
        <v>0.54</v>
      </c>
      <c r="AZ385" s="839">
        <v>13.270000000000001</v>
      </c>
      <c r="BA385" s="839">
        <v>-13.18</v>
      </c>
      <c r="BB385" s="839">
        <v>4.74</v>
      </c>
      <c r="BC385" s="839">
        <v>-1.43</v>
      </c>
      <c r="BE385" s="597">
        <v>1973</v>
      </c>
      <c r="BF385" s="865">
        <f t="shared" si="100"/>
        <v>5</v>
      </c>
      <c r="BG385" s="849">
        <v>14.299999999999999</v>
      </c>
    </row>
    <row r="386" spans="1:59" ht="11.25" customHeight="1" x14ac:dyDescent="0.2">
      <c r="A386" s="848" t="s">
        <v>4490</v>
      </c>
      <c r="B386" s="842" t="s">
        <v>4485</v>
      </c>
      <c r="C386" s="898" t="s">
        <v>108</v>
      </c>
      <c r="D386" s="898" t="s">
        <v>118</v>
      </c>
      <c r="E386" s="705">
        <v>6</v>
      </c>
      <c r="F386" s="1153">
        <v>697</v>
      </c>
      <c r="G386" s="1125" t="s">
        <v>106</v>
      </c>
      <c r="H386" s="1125" t="s">
        <v>106</v>
      </c>
      <c r="I386" s="841">
        <v>164.8</v>
      </c>
      <c r="J386" s="624">
        <f t="shared" si="86"/>
        <v>0.26699029126213591</v>
      </c>
      <c r="K386" s="844">
        <v>0.11</v>
      </c>
      <c r="L386" s="854">
        <v>4</v>
      </c>
      <c r="M386" s="615">
        <f t="shared" si="87"/>
        <v>0.44</v>
      </c>
      <c r="N386" s="837" t="s">
        <v>148</v>
      </c>
      <c r="O386" s="706">
        <v>0.09</v>
      </c>
      <c r="P386" s="606">
        <v>44252</v>
      </c>
      <c r="Q386" s="606">
        <v>44267</v>
      </c>
      <c r="R386" s="615">
        <f t="shared" si="88"/>
        <v>22.222222222222225</v>
      </c>
      <c r="S386" s="673">
        <f>IF(INDEX(Historical!$D$7:$D$1257,MATCH(B386,Historical!$B$7:$B$1281,0))=0,"n/a",(INDEX(Historical!$C$7:$C$1259,MATCH(B386,Historical!$B$7:$B$1281,0))/INDEX(Historical!$D$7:$D$1257,MATCH(B386,Historical!$B$7:$B$1281,0))-1)*100)</f>
        <v>12.5</v>
      </c>
      <c r="T386" s="673">
        <f>IF(INDEX(Historical!$F$7:$F$1250,MATCH(B386,Historical!$B$7:$B$1281,0))=0,"n/a",((INDEX(Historical!$C$7:$C$1259,MATCH(B386,Historical!$B$7:$B$1281,0))/INDEX(Historical!$F$7:$F$1250,MATCH(B386,Historical!$B$7:$B$1281,0)))^(1/3)-1)*100)</f>
        <v>14.471424255333186</v>
      </c>
      <c r="U386" s="673" t="str">
        <f>IF(INDEX(Historical!$H$7:$H$1250,MATCH(B386,Historical!$B$7:$B$1281,0))=0,"n/a",((INDEX(Historical!$C$7:$C$1259,MATCH(B386,Historical!$B$7:$B$1281,0))/INDEX(Historical!$H$7:$H$1250,MATCH(B386,Historical!$B$7:$B$1281,0)))^(1/5)-1)*100)</f>
        <v>n/a</v>
      </c>
      <c r="V386" s="673" t="str">
        <f>IF(INDEX(Historical!$O$7:$O$1250,MATCH(B386,Historical!$B$7:$B$1281,0))=0,"n/a",((INDEX(Historical!$C$7:$C$1259,MATCH(B386,Historical!$B$7:$B$1281,0))/INDEX(Historical!$O$7:$O$1250,MATCH(B386,Historical!$B$7:$B$1281,0)))^(1/10)-1)*100)</f>
        <v>n/a</v>
      </c>
      <c r="W386" s="674" t="str">
        <f t="shared" si="89"/>
        <v>n/a</v>
      </c>
      <c r="X386" s="675" t="str">
        <f t="shared" si="90"/>
        <v>n/a</v>
      </c>
      <c r="Y386" s="843"/>
      <c r="Z386" s="624">
        <f t="shared" si="91"/>
        <v>11.398963730569948</v>
      </c>
      <c r="AA386" s="853">
        <f t="shared" si="92"/>
        <v>42.694300518134717</v>
      </c>
      <c r="AB386" s="854">
        <v>12</v>
      </c>
      <c r="AC386" s="833">
        <v>3.86</v>
      </c>
      <c r="AD386" s="833">
        <v>2.8</v>
      </c>
      <c r="AE386" s="833">
        <v>7.85</v>
      </c>
      <c r="AF386" s="833">
        <v>6.37</v>
      </c>
      <c r="AG386" s="833">
        <v>18</v>
      </c>
      <c r="AH386" s="833">
        <v>35.299999999999997</v>
      </c>
      <c r="AI386" s="833">
        <v>18.2</v>
      </c>
      <c r="AJ386" s="833">
        <v>29.5</v>
      </c>
      <c r="AK386" s="833">
        <v>15</v>
      </c>
      <c r="AL386" s="845">
        <v>3610</v>
      </c>
      <c r="AM386" s="839">
        <v>2.8000000000000003</v>
      </c>
      <c r="AN386" s="833">
        <v>7.0000000000000007E-2</v>
      </c>
      <c r="AO386" s="711" t="str">
        <f t="shared" si="93"/>
        <v>n/a</v>
      </c>
      <c r="AP386" s="712" t="str">
        <f t="shared" si="94"/>
        <v>n/a</v>
      </c>
      <c r="AQ386" s="855">
        <f t="shared" si="95"/>
        <v>247.66695065537664</v>
      </c>
      <c r="AR386" s="624">
        <f>INDEX(Historical!$C$7:$C$1259,MATCH(B386,Historical!$B$7:$B$1281,0))*IF(AH386="n/a",1.03,IF(AH386&lt;0,1.01,IF(AH386&gt;10,1.1,(1+AH386/100))))</f>
        <v>0.39600000000000002</v>
      </c>
      <c r="AS386" s="853">
        <f t="shared" si="96"/>
        <v>0.43560000000000004</v>
      </c>
      <c r="AT386" s="853">
        <f t="shared" si="102"/>
        <v>0.47916000000000009</v>
      </c>
      <c r="AU386" s="853">
        <f t="shared" si="102"/>
        <v>0.5270760000000001</v>
      </c>
      <c r="AV386" s="853">
        <f t="shared" si="102"/>
        <v>0.57978360000000018</v>
      </c>
      <c r="AW386" s="624">
        <f t="shared" si="98"/>
        <v>2.4176196000000005</v>
      </c>
      <c r="AX386" s="719">
        <f t="shared" si="99"/>
        <v>1.4670021844660197</v>
      </c>
      <c r="AY386" s="900">
        <v>0.81</v>
      </c>
      <c r="AZ386" s="839">
        <v>68.45</v>
      </c>
      <c r="BA386" s="839">
        <v>-34.78</v>
      </c>
      <c r="BB386" s="839">
        <v>-8</v>
      </c>
      <c r="BC386" s="839">
        <v>-14.75</v>
      </c>
      <c r="BE386" s="597">
        <v>2016</v>
      </c>
      <c r="BF386" s="865">
        <f t="shared" si="100"/>
        <v>0</v>
      </c>
      <c r="BG386" s="849">
        <v>6.5</v>
      </c>
    </row>
    <row r="387" spans="1:59" ht="11.25" customHeight="1" x14ac:dyDescent="0.2">
      <c r="A387" s="831" t="s">
        <v>186</v>
      </c>
      <c r="B387" s="842" t="s">
        <v>187</v>
      </c>
      <c r="C387" s="898" t="s">
        <v>128</v>
      </c>
      <c r="D387" s="898" t="s">
        <v>4280</v>
      </c>
      <c r="E387" s="705">
        <v>59</v>
      </c>
      <c r="F387" s="1153">
        <v>10</v>
      </c>
      <c r="G387" s="1116" t="s">
        <v>115</v>
      </c>
      <c r="H387" s="1116" t="s">
        <v>115</v>
      </c>
      <c r="I387" s="833">
        <v>52.71</v>
      </c>
      <c r="J387" s="624">
        <f t="shared" si="86"/>
        <v>3.1872509960159361</v>
      </c>
      <c r="K387" s="844">
        <v>0.42</v>
      </c>
      <c r="L387" s="854">
        <v>4</v>
      </c>
      <c r="M387" s="615">
        <f t="shared" si="87"/>
        <v>1.68</v>
      </c>
      <c r="N387" s="837" t="s">
        <v>163</v>
      </c>
      <c r="O387" s="706">
        <v>0.41</v>
      </c>
      <c r="P387" s="606">
        <v>44267</v>
      </c>
      <c r="Q387" s="606">
        <v>44287</v>
      </c>
      <c r="R387" s="615">
        <f t="shared" si="88"/>
        <v>2.4390243902439046</v>
      </c>
      <c r="S387" s="673">
        <f>IF(INDEX(Historical!$D$7:$D$1257,MATCH(B387,Historical!$B$7:$B$1281,0))=0,"n/a",(INDEX(Historical!$C$7:$C$1259,MATCH(B387,Historical!$B$7:$B$1281,0))/INDEX(Historical!$D$7:$D$1257,MATCH(B387,Historical!$B$7:$B$1281,0))-1)*100)</f>
        <v>2.4999999999999911</v>
      </c>
      <c r="T387" s="673">
        <f>IF(INDEX(Historical!$F$7:$F$1250,MATCH(B387,Historical!$B$7:$B$1281,0))=0,"n/a",((INDEX(Historical!$C$7:$C$1259,MATCH(B387,Historical!$B$7:$B$1281,0))/INDEX(Historical!$F$7:$F$1250,MATCH(B387,Historical!$B$7:$B$1281,0)))^(1/3)-1)*100)</f>
        <v>3.4810223898952275</v>
      </c>
      <c r="U387" s="673">
        <f>IF(INDEX(Historical!$H$7:$H$1250,MATCH(B387,Historical!$B$7:$B$1281,0))=0,"n/a",((INDEX(Historical!$C$7:$C$1259,MATCH(B387,Historical!$B$7:$B$1281,0))/INDEX(Historical!$H$7:$H$1250,MATCH(B387,Historical!$B$7:$B$1281,0)))^(1/5)-1)*100)</f>
        <v>4.4369026902302489</v>
      </c>
      <c r="V387" s="673">
        <f>IF(INDEX(Historical!$O$7:$O$1250,MATCH(B387,Historical!$B$7:$B$1281,0))=0,"n/a",((INDEX(Historical!$C$7:$C$1259,MATCH(B387,Historical!$B$7:$B$1281,0))/INDEX(Historical!$O$7:$O$1250,MATCH(B387,Historical!$B$7:$B$1281,0)))^(1/10)-1)*100)</f>
        <v>6.4231520106765583</v>
      </c>
      <c r="W387" s="674">
        <f t="shared" si="89"/>
        <v>0.69076719387229701</v>
      </c>
      <c r="X387" s="675">
        <f t="shared" si="90"/>
        <v>3.1692162073073202</v>
      </c>
      <c r="Y387" s="637"/>
      <c r="Z387" s="624">
        <f t="shared" si="91"/>
        <v>93.85474860335195</v>
      </c>
      <c r="AA387" s="853">
        <f t="shared" si="92"/>
        <v>29.446927374301676</v>
      </c>
      <c r="AB387" s="854">
        <v>12</v>
      </c>
      <c r="AC387" s="833">
        <v>1.79</v>
      </c>
      <c r="AD387" s="833">
        <v>4.83</v>
      </c>
      <c r="AE387" s="833">
        <v>6.8</v>
      </c>
      <c r="AF387" s="833">
        <v>11.84</v>
      </c>
      <c r="AG387" s="833">
        <v>42.1</v>
      </c>
      <c r="AH387" s="833">
        <v>-13.3</v>
      </c>
      <c r="AI387" s="833">
        <v>8.81</v>
      </c>
      <c r="AJ387" s="833">
        <v>1.4000000000000001</v>
      </c>
      <c r="AK387" s="833">
        <v>6.1400000000000006</v>
      </c>
      <c r="AL387" s="845">
        <v>224640</v>
      </c>
      <c r="AM387" s="839">
        <v>0.70000000000000007</v>
      </c>
      <c r="AN387" s="833">
        <v>2.2200000000000002</v>
      </c>
      <c r="AO387" s="711">
        <f t="shared" si="93"/>
        <v>-21.822773688055491</v>
      </c>
      <c r="AP387" s="712">
        <f t="shared" si="94"/>
        <v>7.6241536862461849</v>
      </c>
      <c r="AQ387" s="855">
        <f t="shared" si="95"/>
        <v>293.64485974697317</v>
      </c>
      <c r="AR387" s="624">
        <f>INDEX(Historical!$C$7:$C$1259,MATCH(B387,Historical!$B$7:$B$1281,0))*IF(AH387="n/a",1.03,IF(AH387&lt;0,1.01,IF(AH387&gt;10,1.1,(1+AH387/100))))</f>
        <v>1.6563999999999999</v>
      </c>
      <c r="AS387" s="853">
        <f t="shared" si="96"/>
        <v>1.8023288399999999</v>
      </c>
      <c r="AT387" s="853">
        <f t="shared" ref="AT387:AV406" si="103">IF($AK387="n/a",1.03*AS387,IF($AK387&lt;0,1.01*AS387,IF($AK387&gt;10,1.1*AS387,(1+$AK387/100)*AS387)))</f>
        <v>1.9129918307759997</v>
      </c>
      <c r="AU387" s="853">
        <f t="shared" si="103"/>
        <v>2.0304495291856459</v>
      </c>
      <c r="AV387" s="853">
        <f t="shared" si="103"/>
        <v>2.1551191302776442</v>
      </c>
      <c r="AW387" s="624">
        <f t="shared" si="98"/>
        <v>9.5572893302392892</v>
      </c>
      <c r="AX387" s="719">
        <f t="shared" si="99"/>
        <v>18.13183329584384</v>
      </c>
      <c r="AY387" s="900">
        <v>0.61</v>
      </c>
      <c r="AZ387" s="839">
        <v>26.1</v>
      </c>
      <c r="BA387" s="839">
        <v>-4.04</v>
      </c>
      <c r="BB387" s="839">
        <v>4.8899999999999997</v>
      </c>
      <c r="BC387" s="839">
        <v>5.94</v>
      </c>
      <c r="BE387" s="597">
        <v>1963</v>
      </c>
      <c r="BF387" s="865">
        <f t="shared" si="100"/>
        <v>6</v>
      </c>
      <c r="BG387" s="849">
        <v>8.3000000000000007</v>
      </c>
    </row>
    <row r="388" spans="1:59" s="744" customFormat="1" ht="11.25" customHeight="1" x14ac:dyDescent="0.2">
      <c r="A388" s="726" t="s">
        <v>646</v>
      </c>
      <c r="B388" s="751" t="s">
        <v>647</v>
      </c>
      <c r="C388" s="898" t="s">
        <v>128</v>
      </c>
      <c r="D388" s="898" t="s">
        <v>4269</v>
      </c>
      <c r="E388" s="727">
        <v>15</v>
      </c>
      <c r="F388" s="1153">
        <v>253</v>
      </c>
      <c r="G388" s="1152" t="s">
        <v>106</v>
      </c>
      <c r="H388" s="1152" t="s">
        <v>106</v>
      </c>
      <c r="I388" s="728">
        <v>35.99</v>
      </c>
      <c r="J388" s="729">
        <f t="shared" si="86"/>
        <v>2.0005557099194218</v>
      </c>
      <c r="K388" s="730">
        <v>0.18</v>
      </c>
      <c r="L388" s="731">
        <v>4</v>
      </c>
      <c r="M388" s="732">
        <f t="shared" si="87"/>
        <v>0.72</v>
      </c>
      <c r="N388" s="733" t="s">
        <v>119</v>
      </c>
      <c r="O388" s="734">
        <v>0.16</v>
      </c>
      <c r="P388" s="1122">
        <v>44056</v>
      </c>
      <c r="Q388" s="1122">
        <v>44075</v>
      </c>
      <c r="R388" s="732">
        <f t="shared" si="88"/>
        <v>12.499999999999993</v>
      </c>
      <c r="S388" s="673">
        <f>IF(INDEX(Historical!$D$7:$D$1257,MATCH(B388,Historical!$B$7:$B$1281,0))=0,"n/a",(INDEX(Historical!$C$7:$C$1259,MATCH(B388,Historical!$B$7:$B$1281,0))/INDEX(Historical!$D$7:$D$1257,MATCH(B388,Historical!$B$7:$B$1281,0))-1)*100)</f>
        <v>13.333333333333353</v>
      </c>
      <c r="T388" s="673">
        <f>IF(INDEX(Historical!$F$7:$F$1250,MATCH(B388,Historical!$B$7:$B$1281,0))=0,"n/a",((INDEX(Historical!$C$7:$C$1259,MATCH(B388,Historical!$B$7:$B$1281,0))/INDEX(Historical!$F$7:$F$1250,MATCH(B388,Historical!$B$7:$B$1281,0)))^(1/3)-1)*100)</f>
        <v>11.541790311138712</v>
      </c>
      <c r="U388" s="673">
        <f>IF(INDEX(Historical!$H$7:$H$1250,MATCH(B388,Historical!$B$7:$B$1281,0))=0,"n/a",((INDEX(Historical!$C$7:$C$1259,MATCH(B388,Historical!$B$7:$B$1281,0))/INDEX(Historical!$H$7:$H$1250,MATCH(B388,Historical!$B$7:$B$1281,0)))^(1/5)-1)*100)</f>
        <v>11.476253223303058</v>
      </c>
      <c r="V388" s="673">
        <f>IF(INDEX(Historical!$O$7:$O$1250,MATCH(B388,Historical!$B$7:$B$1281,0))=0,"n/a",((INDEX(Historical!$C$7:$C$1259,MATCH(B388,Historical!$B$7:$B$1281,0))/INDEX(Historical!$O$7:$O$1250,MATCH(B388,Historical!$B$7:$B$1281,0)))^(1/10)-1)*100)</f>
        <v>13.304570831141005</v>
      </c>
      <c r="W388" s="674">
        <f t="shared" si="89"/>
        <v>0.86257973811838096</v>
      </c>
      <c r="X388" s="675">
        <f t="shared" si="90"/>
        <v>3.5863291322822053</v>
      </c>
      <c r="Y388" s="748"/>
      <c r="Z388" s="729">
        <f t="shared" si="91"/>
        <v>22.01834862385321</v>
      </c>
      <c r="AA388" s="736">
        <f t="shared" si="92"/>
        <v>11.00611620795107</v>
      </c>
      <c r="AB388" s="731">
        <v>1</v>
      </c>
      <c r="AC388" s="737">
        <v>3.27</v>
      </c>
      <c r="AD388" s="737">
        <v>1.53</v>
      </c>
      <c r="AE388" s="737">
        <v>0.22</v>
      </c>
      <c r="AF388" s="737">
        <v>2.92</v>
      </c>
      <c r="AG388" s="737">
        <v>27.400000000000002</v>
      </c>
      <c r="AH388" s="737">
        <v>-45.800000000000004</v>
      </c>
      <c r="AI388" s="737">
        <v>1.59</v>
      </c>
      <c r="AJ388" s="737">
        <v>3.2</v>
      </c>
      <c r="AK388" s="737">
        <v>7.6</v>
      </c>
      <c r="AL388" s="738">
        <v>28420</v>
      </c>
      <c r="AM388" s="739">
        <v>0.8</v>
      </c>
      <c r="AN388" s="737">
        <v>1.34</v>
      </c>
      <c r="AO388" s="740">
        <f t="shared" si="93"/>
        <v>2.4706927252714088</v>
      </c>
      <c r="AP388" s="741">
        <f t="shared" si="94"/>
        <v>13.476808933222479</v>
      </c>
      <c r="AQ388" s="742">
        <f t="shared" si="95"/>
        <v>19.513568410949578</v>
      </c>
      <c r="AR388" s="624">
        <f>INDEX(Historical!$C$7:$C$1259,MATCH(B388,Historical!$B$7:$B$1281,0))*IF(AH388="n/a",1.03,IF(AH388&lt;0,1.01,IF(AH388&gt;10,1.1,(1+AH388/100))))</f>
        <v>0.68680000000000008</v>
      </c>
      <c r="AS388" s="736">
        <f t="shared" si="96"/>
        <v>0.69772012000000005</v>
      </c>
      <c r="AT388" s="736">
        <f t="shared" si="103"/>
        <v>0.75074684912000011</v>
      </c>
      <c r="AU388" s="736">
        <f t="shared" si="103"/>
        <v>0.80780360965312015</v>
      </c>
      <c r="AV388" s="736">
        <f t="shared" si="103"/>
        <v>0.86919668398675731</v>
      </c>
      <c r="AW388" s="729">
        <f t="shared" si="98"/>
        <v>3.8122672627598782</v>
      </c>
      <c r="AX388" s="743">
        <f t="shared" si="99"/>
        <v>10.592573667018277</v>
      </c>
      <c r="AY388" s="901">
        <v>0.35</v>
      </c>
      <c r="AZ388" s="739">
        <v>23.68</v>
      </c>
      <c r="BA388" s="739">
        <v>-16.28</v>
      </c>
      <c r="BB388" s="739">
        <v>4.25</v>
      </c>
      <c r="BC388" s="739">
        <v>7.04</v>
      </c>
      <c r="BD388" s="875"/>
      <c r="BE388" s="597">
        <v>2006</v>
      </c>
      <c r="BF388" s="865">
        <f t="shared" si="100"/>
        <v>1</v>
      </c>
      <c r="BG388" s="793">
        <v>5.5</v>
      </c>
    </row>
    <row r="389" spans="1:59" ht="11.25" customHeight="1" x14ac:dyDescent="0.2">
      <c r="A389" s="848" t="s">
        <v>4541</v>
      </c>
      <c r="B389" s="842" t="s">
        <v>4542</v>
      </c>
      <c r="C389" s="898" t="s">
        <v>4253</v>
      </c>
      <c r="D389" s="898" t="s">
        <v>4254</v>
      </c>
      <c r="E389" s="705">
        <v>5</v>
      </c>
      <c r="F389" s="1153">
        <v>718</v>
      </c>
      <c r="G389" s="1149" t="s">
        <v>106</v>
      </c>
      <c r="H389" s="1149" t="s">
        <v>106</v>
      </c>
      <c r="I389" s="841">
        <v>65.63</v>
      </c>
      <c r="J389" s="624">
        <f t="shared" si="86"/>
        <v>3.0473868657626086</v>
      </c>
      <c r="K389" s="10">
        <v>0.5</v>
      </c>
      <c r="L389" s="854">
        <v>4</v>
      </c>
      <c r="M389" s="615">
        <f t="shared" si="87"/>
        <v>2</v>
      </c>
      <c r="N389" s="837" t="s">
        <v>488</v>
      </c>
      <c r="O389" s="706">
        <v>0.48499999999999999</v>
      </c>
      <c r="P389" s="606">
        <v>44103</v>
      </c>
      <c r="Q389" s="606">
        <v>44118</v>
      </c>
      <c r="R389" s="615">
        <f t="shared" si="88"/>
        <v>3.092783505154642</v>
      </c>
      <c r="S389" s="673">
        <f>IF(INDEX(Historical!$D$7:$D$1257,MATCH(B389,Historical!$B$7:$B$1281,0))=0,"n/a",(INDEX(Historical!$C$7:$C$1259,MATCH(B389,Historical!$B$7:$B$1281,0))/INDEX(Historical!$D$7:$D$1257,MATCH(B389,Historical!$B$7:$B$1281,0))-1)*100)</f>
        <v>3.9893617021276695</v>
      </c>
      <c r="T389" s="673">
        <f>IF(INDEX(Historical!$F$7:$F$1250,MATCH(B389,Historical!$B$7:$B$1281,0))=0,"n/a",((INDEX(Historical!$C$7:$C$1259,MATCH(B389,Historical!$B$7:$B$1281,0))/INDEX(Historical!$F$7:$F$1250,MATCH(B389,Historical!$B$7:$B$1281,0)))^(1/3)-1)*100)</f>
        <v>6.9076852482140128</v>
      </c>
      <c r="U389" s="673">
        <f>IF(INDEX(Historical!$H$7:$H$1250,MATCH(B389,Historical!$B$7:$B$1281,0))=0,"n/a",((INDEX(Historical!$C$7:$C$1259,MATCH(B389,Historical!$B$7:$B$1281,0))/INDEX(Historical!$H$7:$H$1250,MATCH(B389,Historical!$B$7:$B$1281,0)))^(1/5)-1)*100)</f>
        <v>6.9064098435047017</v>
      </c>
      <c r="V389" s="673">
        <f>IF(INDEX(Historical!$O$7:$O$1250,MATCH(B389,Historical!$B$7:$B$1281,0))=0,"n/a",((INDEX(Historical!$C$7:$C$1259,MATCH(B389,Historical!$B$7:$B$1281,0))/INDEX(Historical!$O$7:$O$1250,MATCH(B389,Historical!$B$7:$B$1281,0)))^(1/10)-1)*100)</f>
        <v>3.3955559216665154</v>
      </c>
      <c r="W389" s="674">
        <f t="shared" si="89"/>
        <v>2.0339555592166727</v>
      </c>
      <c r="X389" s="675" t="str">
        <f t="shared" si="90"/>
        <v>n/a</v>
      </c>
      <c r="Y389" s="843"/>
      <c r="Z389" s="624">
        <f t="shared" si="91"/>
        <v>123.45679012345678</v>
      </c>
      <c r="AA389" s="853">
        <f t="shared" si="92"/>
        <v>40.512345679012341</v>
      </c>
      <c r="AB389" s="854">
        <v>12</v>
      </c>
      <c r="AC389" s="833">
        <v>1.62</v>
      </c>
      <c r="AD389" s="833">
        <v>5.2</v>
      </c>
      <c r="AE389" s="833">
        <v>8.5</v>
      </c>
      <c r="AF389" s="833">
        <v>1.55</v>
      </c>
      <c r="AG389" s="833">
        <v>3.6999999999999997</v>
      </c>
      <c r="AH389" s="833">
        <v>-12.7</v>
      </c>
      <c r="AI389" s="833">
        <v>16.809999999999999</v>
      </c>
      <c r="AJ389" s="833">
        <v>-7.7</v>
      </c>
      <c r="AK389" s="833">
        <v>8</v>
      </c>
      <c r="AL389" s="845">
        <v>7630</v>
      </c>
      <c r="AM389" s="839">
        <v>1.5</v>
      </c>
      <c r="AN389" s="833">
        <v>0.78</v>
      </c>
      <c r="AO389" s="711">
        <f t="shared" si="93"/>
        <v>-30.558548969745033</v>
      </c>
      <c r="AP389" s="712">
        <f t="shared" si="94"/>
        <v>9.9537967092673103</v>
      </c>
      <c r="AQ389" s="855">
        <f t="shared" si="95"/>
        <v>67.058387401223868</v>
      </c>
      <c r="AR389" s="624">
        <f>INDEX(Historical!$C$7:$C$1259,MATCH(B389,Historical!$B$7:$B$1281,0))*IF(AH389="n/a",1.03,IF(AH389&lt;0,1.01,IF(AH389&gt;10,1.1,(1+AH389/100))))</f>
        <v>1.97455</v>
      </c>
      <c r="AS389" s="853">
        <f t="shared" si="96"/>
        <v>2.1720050000000004</v>
      </c>
      <c r="AT389" s="853">
        <f t="shared" si="103"/>
        <v>2.3457654000000008</v>
      </c>
      <c r="AU389" s="853">
        <f t="shared" si="103"/>
        <v>2.5334266320000012</v>
      </c>
      <c r="AV389" s="853">
        <f t="shared" si="103"/>
        <v>2.7361007625600013</v>
      </c>
      <c r="AW389" s="624">
        <f t="shared" si="98"/>
        <v>11.761847794560003</v>
      </c>
      <c r="AX389" s="719">
        <f t="shared" si="99"/>
        <v>17.921450243120528</v>
      </c>
      <c r="AY389" s="900">
        <v>0.86</v>
      </c>
      <c r="AZ389" s="839">
        <v>44.940000000000005</v>
      </c>
      <c r="BA389" s="839">
        <v>-6.9599999999999991</v>
      </c>
      <c r="BB389" s="839">
        <v>4.5</v>
      </c>
      <c r="BC389" s="839">
        <v>12.22</v>
      </c>
      <c r="BD389" s="618"/>
      <c r="BE389" s="1153">
        <v>2016</v>
      </c>
      <c r="BF389" s="1059">
        <f t="shared" si="100"/>
        <v>0</v>
      </c>
      <c r="BG389" s="849">
        <v>1.9</v>
      </c>
    </row>
    <row r="390" spans="1:59" ht="11.25" customHeight="1" x14ac:dyDescent="0.2">
      <c r="A390" s="848" t="s">
        <v>4456</v>
      </c>
      <c r="B390" s="842" t="s">
        <v>4430</v>
      </c>
      <c r="C390" s="898" t="s">
        <v>108</v>
      </c>
      <c r="D390" s="898" t="s">
        <v>4265</v>
      </c>
      <c r="E390" s="705">
        <v>7</v>
      </c>
      <c r="F390" s="1153">
        <v>657</v>
      </c>
      <c r="G390" s="1125" t="s">
        <v>106</v>
      </c>
      <c r="H390" s="1125" t="s">
        <v>106</v>
      </c>
      <c r="I390" s="841">
        <v>12.08</v>
      </c>
      <c r="J390" s="624">
        <f t="shared" si="86"/>
        <v>2.9801324503311259</v>
      </c>
      <c r="K390" s="844">
        <v>0.09</v>
      </c>
      <c r="L390" s="854">
        <v>4</v>
      </c>
      <c r="M390" s="615">
        <f t="shared" si="87"/>
        <v>0.36</v>
      </c>
      <c r="N390" s="837" t="s">
        <v>325</v>
      </c>
      <c r="O390" s="706">
        <v>0.08</v>
      </c>
      <c r="P390" s="606">
        <v>44257</v>
      </c>
      <c r="Q390" s="606">
        <v>44272</v>
      </c>
      <c r="R390" s="615">
        <f t="shared" si="88"/>
        <v>12.499999999999993</v>
      </c>
      <c r="S390" s="673">
        <f>IF(INDEX(Historical!$D$7:$D$1257,MATCH(B390,Historical!$B$7:$B$1281,0))=0,"n/a",(INDEX(Historical!$C$7:$C$1259,MATCH(B390,Historical!$B$7:$B$1281,0))/INDEX(Historical!$D$7:$D$1257,MATCH(B390,Historical!$B$7:$B$1281,0))-1)*100)</f>
        <v>28.000000000000004</v>
      </c>
      <c r="T390" s="673">
        <f>IF(INDEX(Historical!$F$7:$F$1250,MATCH(B390,Historical!$B$7:$B$1281,0))=0,"n/a",((INDEX(Historical!$C$7:$C$1259,MATCH(B390,Historical!$B$7:$B$1281,0))/INDEX(Historical!$F$7:$F$1250,MATCH(B390,Historical!$B$7:$B$1281,0)))^(1/3)-1)*100)</f>
        <v>38.672254870126935</v>
      </c>
      <c r="U390" s="673">
        <f>IF(INDEX(Historical!$H$7:$H$1250,MATCH(B390,Historical!$B$7:$B$1281,0))=0,"n/a",((INDEX(Historical!$C$7:$C$1259,MATCH(B390,Historical!$B$7:$B$1281,0))/INDEX(Historical!$H$7:$H$1250,MATCH(B390,Historical!$B$7:$B$1281,0)))^(1/5)-1)*100)</f>
        <v>51.571656651039802</v>
      </c>
      <c r="V390" s="673">
        <f>IF(INDEX(Historical!$O$7:$O$1250,MATCH(B390,Historical!$B$7:$B$1281,0))=0,"n/a",((INDEX(Historical!$C$7:$C$1259,MATCH(B390,Historical!$B$7:$B$1281,0))/INDEX(Historical!$O$7:$O$1250,MATCH(B390,Historical!$B$7:$B$1281,0)))^(1/10)-1)*100)</f>
        <v>4.8122389468957749</v>
      </c>
      <c r="W390" s="674">
        <f t="shared" si="89"/>
        <v>10.716769724060994</v>
      </c>
      <c r="X390" s="675">
        <f t="shared" si="90"/>
        <v>0.94108862501897439</v>
      </c>
      <c r="Y390" s="843"/>
      <c r="Z390" s="624">
        <f t="shared" si="91"/>
        <v>59.016393442622949</v>
      </c>
      <c r="AA390" s="853">
        <f t="shared" si="92"/>
        <v>19.803278688524589</v>
      </c>
      <c r="AB390" s="854">
        <v>6</v>
      </c>
      <c r="AC390" s="833">
        <v>0.61</v>
      </c>
      <c r="AD390" s="833">
        <v>5.0199999999999996</v>
      </c>
      <c r="AE390" s="833">
        <v>4.3499999999999996</v>
      </c>
      <c r="AF390" s="833">
        <v>0.96</v>
      </c>
      <c r="AG390" s="833">
        <v>4.7</v>
      </c>
      <c r="AH390" s="833">
        <v>18</v>
      </c>
      <c r="AI390" s="833">
        <v>9.59</v>
      </c>
      <c r="AJ390" s="833">
        <v>54.800000000000004</v>
      </c>
      <c r="AK390" s="833">
        <v>4</v>
      </c>
      <c r="AL390" s="845">
        <v>1020</v>
      </c>
      <c r="AM390" s="839">
        <v>0.89999999999999991</v>
      </c>
      <c r="AN390" s="833">
        <v>0</v>
      </c>
      <c r="AO390" s="711">
        <f t="shared" si="93"/>
        <v>34.748510412846343</v>
      </c>
      <c r="AP390" s="712">
        <f t="shared" si="94"/>
        <v>54.551789101370929</v>
      </c>
      <c r="AQ390" s="855">
        <f t="shared" si="95"/>
        <v>-8.0793880182261635</v>
      </c>
      <c r="AR390" s="624">
        <f>INDEX(Historical!$C$7:$C$1259,MATCH(B390,Historical!$B$7:$B$1281,0))*IF(AH390="n/a",1.03,IF(AH390&lt;0,1.01,IF(AH390&gt;10,1.1,(1+AH390/100))))</f>
        <v>0.35200000000000004</v>
      </c>
      <c r="AS390" s="853">
        <f t="shared" si="96"/>
        <v>0.38575680000000007</v>
      </c>
      <c r="AT390" s="853">
        <f t="shared" si="103"/>
        <v>0.40118707200000009</v>
      </c>
      <c r="AU390" s="853">
        <f t="shared" si="103"/>
        <v>0.41723455488000011</v>
      </c>
      <c r="AV390" s="853">
        <f t="shared" si="103"/>
        <v>0.43392393707520011</v>
      </c>
      <c r="AW390" s="624">
        <f t="shared" si="98"/>
        <v>1.9901023639552005</v>
      </c>
      <c r="AX390" s="719">
        <f t="shared" si="99"/>
        <v>16.474357317509938</v>
      </c>
      <c r="AY390" s="900">
        <v>0.78</v>
      </c>
      <c r="AZ390" s="839">
        <v>74.819999999999993</v>
      </c>
      <c r="BA390" s="839">
        <v>-9.4499999999999993</v>
      </c>
      <c r="BB390" s="839">
        <v>4.53</v>
      </c>
      <c r="BC390" s="839">
        <v>28.37</v>
      </c>
      <c r="BE390" s="597">
        <v>2015</v>
      </c>
      <c r="BF390" s="865">
        <f t="shared" si="100"/>
        <v>0</v>
      </c>
      <c r="BG390" s="849">
        <v>0.70000000000000007</v>
      </c>
    </row>
    <row r="391" spans="1:59" ht="11.25" customHeight="1" x14ac:dyDescent="0.2">
      <c r="A391" s="838" t="s">
        <v>1362</v>
      </c>
      <c r="B391" s="842" t="s">
        <v>1363</v>
      </c>
      <c r="C391" s="898" t="s">
        <v>4253</v>
      </c>
      <c r="D391" s="898" t="s">
        <v>4283</v>
      </c>
      <c r="E391" s="705">
        <v>10</v>
      </c>
      <c r="F391" s="1153">
        <v>403</v>
      </c>
      <c r="G391" s="1094" t="s">
        <v>106</v>
      </c>
      <c r="H391" s="1094" t="s">
        <v>106</v>
      </c>
      <c r="I391" s="841">
        <v>20.21</v>
      </c>
      <c r="J391" s="624">
        <f t="shared" ref="J391:J454" si="104">(M391/I391)*100</f>
        <v>4.3542800593765456</v>
      </c>
      <c r="K391" s="844">
        <v>0.22</v>
      </c>
      <c r="L391" s="854">
        <v>4</v>
      </c>
      <c r="M391" s="615">
        <f t="shared" ref="M391:M454" si="105">K391*L391</f>
        <v>0.88</v>
      </c>
      <c r="N391" s="837" t="s">
        <v>264</v>
      </c>
      <c r="O391" s="706">
        <v>0.21</v>
      </c>
      <c r="P391" s="904">
        <v>43824</v>
      </c>
      <c r="Q391" s="904">
        <v>43831</v>
      </c>
      <c r="R391" s="615">
        <f t="shared" ref="R391:R454" si="106">(K391-O391)/O391*100</f>
        <v>4.7619047619047663</v>
      </c>
      <c r="S391" s="673">
        <f>IF(INDEX(Historical!$D$7:$D$1257,MATCH(B391,Historical!$B$7:$B$1281,0))=0,"n/a",(INDEX(Historical!$C$7:$C$1259,MATCH(B391,Historical!$B$7:$B$1281,0))/INDEX(Historical!$D$7:$D$1257,MATCH(B391,Historical!$B$7:$B$1281,0))-1)*100)</f>
        <v>4.7619047619047672</v>
      </c>
      <c r="T391" s="673">
        <f>IF(INDEX(Historical!$F$7:$F$1250,MATCH(B391,Historical!$B$7:$B$1281,0))=0,"n/a",((INDEX(Historical!$C$7:$C$1259,MATCH(B391,Historical!$B$7:$B$1281,0))/INDEX(Historical!$F$7:$F$1250,MATCH(B391,Historical!$B$7:$B$1281,0)))^(1/3)-1)*100)</f>
        <v>8.9744250818549531</v>
      </c>
      <c r="U391" s="673">
        <f>IF(INDEX(Historical!$H$7:$H$1250,MATCH(B391,Historical!$B$7:$B$1281,0))=0,"n/a",((INDEX(Historical!$C$7:$C$1259,MATCH(B391,Historical!$B$7:$B$1281,0))/INDEX(Historical!$H$7:$H$1250,MATCH(B391,Historical!$B$7:$B$1281,0)))^(1/5)-1)*100)</f>
        <v>14.354703364926591</v>
      </c>
      <c r="V391" s="673" t="str">
        <f>IF(INDEX(Historical!$O$7:$O$1250,MATCH(B391,Historical!$B$7:$B$1281,0))=0,"n/a",((INDEX(Historical!$C$7:$C$1259,MATCH(B391,Historical!$B$7:$B$1281,0))/INDEX(Historical!$O$7:$O$1250,MATCH(B391,Historical!$B$7:$B$1281,0)))^(1/10)-1)*100)</f>
        <v>n/a</v>
      </c>
      <c r="W391" s="674" t="str">
        <f t="shared" ref="W391:W454" si="107">IF(OR(U391&lt;=0,U391="n/a",V391&lt;=0,V391="n/a"),"n/a",U391/V391)</f>
        <v>n/a</v>
      </c>
      <c r="X391" s="675">
        <f t="shared" ref="X391:X454" si="108">IF(OR(AJ391&lt;=0,AJ391="n/a",U391&lt;=0,U391="n/a"),"n/a",U391/AJ391)</f>
        <v>11.962252804105493</v>
      </c>
      <c r="Y391" s="634"/>
      <c r="Z391" s="624">
        <f t="shared" ref="Z391:Z454" si="109">IF(OR(AC391&lt;0.01,AC391="n/a"),"n/a",M391/AC391*100)</f>
        <v>133.33333333333331</v>
      </c>
      <c r="AA391" s="853">
        <f t="shared" ref="AA391:AA454" si="110">IF(OR(AC391&lt;0.01,AC391="n/a"),"n/a",I391/AC391)</f>
        <v>30.621212121212121</v>
      </c>
      <c r="AB391" s="854">
        <v>12</v>
      </c>
      <c r="AC391" s="833">
        <v>0.66</v>
      </c>
      <c r="AD391" s="833" t="s">
        <v>136</v>
      </c>
      <c r="AE391" s="833">
        <v>6.31</v>
      </c>
      <c r="AF391" s="833">
        <v>2.1</v>
      </c>
      <c r="AG391" s="833">
        <v>7.3</v>
      </c>
      <c r="AH391" s="834">
        <v>-58.099999999999994</v>
      </c>
      <c r="AI391" s="834">
        <v>125</v>
      </c>
      <c r="AJ391" s="833">
        <v>1.2</v>
      </c>
      <c r="AK391" s="833" t="s">
        <v>136</v>
      </c>
      <c r="AL391" s="845">
        <v>2850</v>
      </c>
      <c r="AM391" s="839">
        <v>7.1</v>
      </c>
      <c r="AN391" s="833">
        <v>3.78</v>
      </c>
      <c r="AO391" s="711">
        <f t="shared" ref="AO391:AO454" si="111">IF(U391="n/a","n/a",IF(AA391&lt;0,"n/a",IF(AA391="n/a","n/a",J391+U391-AA391)))</f>
        <v>-11.912228696908986</v>
      </c>
      <c r="AP391" s="712">
        <f t="shared" ref="AP391:AP454" si="112">IF(U391="n/a","n/a",J391+U391)</f>
        <v>18.708983424303135</v>
      </c>
      <c r="AQ391" s="855">
        <f t="shared" ref="AQ391:AQ454" si="113">IF(OR(AC391&lt;0.01,AF391="n/a"),"n/a",(I391/SQRT(22.5*AC391*(I391/AF391))-1)*100)</f>
        <v>69.055606176778369</v>
      </c>
      <c r="AR391" s="624">
        <f>INDEX(Historical!$C$7:$C$1259,MATCH(B391,Historical!$B$7:$B$1281,0))*IF(AH391="n/a",1.03,IF(AH391&lt;0,1.01,IF(AH391&gt;10,1.1,(1+AH391/100))))</f>
        <v>0.88880000000000003</v>
      </c>
      <c r="AS391" s="853">
        <f t="shared" ref="AS391:AS454" si="114">IF($AI391="n/a",1.03*AR391,IF($AI391&lt;0,1.01*AR391,IF($AI391&gt;10,1.1*AR391,(1+$AI391/100)*AR391)))</f>
        <v>0.9776800000000001</v>
      </c>
      <c r="AT391" s="853">
        <f t="shared" si="103"/>
        <v>1.0070104000000002</v>
      </c>
      <c r="AU391" s="853">
        <f t="shared" si="103"/>
        <v>1.0372207120000003</v>
      </c>
      <c r="AV391" s="853">
        <f t="shared" si="103"/>
        <v>1.0683373333600004</v>
      </c>
      <c r="AW391" s="624">
        <f t="shared" ref="AW391:AW454" si="115">SUM(AR391:AV391)</f>
        <v>4.979048445360001</v>
      </c>
      <c r="AX391" s="719">
        <f t="shared" ref="AX391:AX454" si="116">AW391/I391*100</f>
        <v>24.636558363978235</v>
      </c>
      <c r="AY391" s="900">
        <v>1.17</v>
      </c>
      <c r="AZ391" s="839">
        <v>67.58</v>
      </c>
      <c r="BA391" s="839">
        <v>-4.3499999999999996</v>
      </c>
      <c r="BB391" s="839">
        <v>6.8599999999999994</v>
      </c>
      <c r="BC391" s="839">
        <v>23.76</v>
      </c>
      <c r="BE391" s="597">
        <v>2011</v>
      </c>
      <c r="BF391" s="865">
        <f t="shared" ref="BF391:BF454" si="117">IF(BE391&gt;2008,0,IF(BE391&gt;2001,1,IF(BE391&gt;1990,2,IF(BE391&gt;1980,3,IF(BE391&gt;1973,4,IF(BE391&gt;1970,5,IF(BE391&gt;1960,6,IF(BE391&gt;1958,7,IF(BE391&gt;1953,8,9)))))))))</f>
        <v>0</v>
      </c>
      <c r="BG391" s="849">
        <v>1.3</v>
      </c>
    </row>
    <row r="392" spans="1:59" ht="11.25" customHeight="1" x14ac:dyDescent="0.2">
      <c r="A392" s="838" t="s">
        <v>742</v>
      </c>
      <c r="B392" s="842" t="s">
        <v>743</v>
      </c>
      <c r="C392" s="898" t="s">
        <v>123</v>
      </c>
      <c r="D392" s="898" t="s">
        <v>4108</v>
      </c>
      <c r="E392" s="705">
        <v>13</v>
      </c>
      <c r="F392" s="1153">
        <v>275</v>
      </c>
      <c r="G392" s="1153" t="s">
        <v>37</v>
      </c>
      <c r="H392" s="1153" t="s">
        <v>37</v>
      </c>
      <c r="I392" s="841">
        <v>243.77</v>
      </c>
      <c r="J392" s="624">
        <f t="shared" si="104"/>
        <v>0.64815194650695329</v>
      </c>
      <c r="K392" s="844">
        <v>0.39500000000000002</v>
      </c>
      <c r="L392" s="854">
        <v>4</v>
      </c>
      <c r="M392" s="615">
        <f t="shared" si="105"/>
        <v>1.58</v>
      </c>
      <c r="N392" s="837" t="s">
        <v>160</v>
      </c>
      <c r="O392" s="706">
        <v>0.38500000000000001</v>
      </c>
      <c r="P392" s="606">
        <v>44119</v>
      </c>
      <c r="Q392" s="606">
        <v>44134</v>
      </c>
      <c r="R392" s="615">
        <f t="shared" si="106"/>
        <v>2.5974025974025996</v>
      </c>
      <c r="S392" s="673">
        <f>IF(INDEX(Historical!$D$7:$D$1257,MATCH(B392,Historical!$B$7:$B$1281,0))=0,"n/a",(INDEX(Historical!$C$7:$C$1259,MATCH(B392,Historical!$B$7:$B$1281,0))/INDEX(Historical!$D$7:$D$1257,MATCH(B392,Historical!$B$7:$B$1281,0))-1)*100)</f>
        <v>2.6490066225165476</v>
      </c>
      <c r="T392" s="673">
        <f>IF(INDEX(Historical!$F$7:$F$1250,MATCH(B392,Historical!$B$7:$B$1281,0))=0,"n/a",((INDEX(Historical!$C$7:$C$1259,MATCH(B392,Historical!$B$7:$B$1281,0))/INDEX(Historical!$F$7:$F$1250,MATCH(B392,Historical!$B$7:$B$1281,0)))^(1/3)-1)*100)</f>
        <v>3.450966906825137</v>
      </c>
      <c r="U392" s="673">
        <f>IF(INDEX(Historical!$H$7:$H$1250,MATCH(B392,Historical!$B$7:$B$1281,0))=0,"n/a",((INDEX(Historical!$C$7:$C$1259,MATCH(B392,Historical!$B$7:$B$1281,0))/INDEX(Historical!$H$7:$H$1250,MATCH(B392,Historical!$B$7:$B$1281,0)))^(1/5)-1)*100)</f>
        <v>4.5639552591273169</v>
      </c>
      <c r="V392" s="673">
        <f>IF(INDEX(Historical!$O$7:$O$1250,MATCH(B392,Historical!$B$7:$B$1281,0))=0,"n/a",((INDEX(Historical!$C$7:$C$1259,MATCH(B392,Historical!$B$7:$B$1281,0))/INDEX(Historical!$O$7:$O$1250,MATCH(B392,Historical!$B$7:$B$1281,0)))^(1/10)-1)*100)</f>
        <v>5.2409779148925306</v>
      </c>
      <c r="W392" s="674">
        <f t="shared" si="107"/>
        <v>0.87082131106841409</v>
      </c>
      <c r="X392" s="675" t="str">
        <f t="shared" si="108"/>
        <v>n/a</v>
      </c>
      <c r="Y392" s="842"/>
      <c r="Z392" s="624">
        <f t="shared" si="109"/>
        <v>71.818181818181813</v>
      </c>
      <c r="AA392" s="853">
        <f t="shared" si="110"/>
        <v>110.80454545454545</v>
      </c>
      <c r="AB392" s="854">
        <v>12</v>
      </c>
      <c r="AC392" s="833">
        <v>2.2000000000000002</v>
      </c>
      <c r="AD392" s="833">
        <v>4.3099999999999996</v>
      </c>
      <c r="AE392" s="833">
        <v>3.01</v>
      </c>
      <c r="AF392" s="833">
        <v>3.24</v>
      </c>
      <c r="AG392" s="833">
        <v>3.2</v>
      </c>
      <c r="AH392" s="833">
        <v>7.0000000000000009</v>
      </c>
      <c r="AI392" s="833">
        <v>16.28</v>
      </c>
      <c r="AJ392" s="833">
        <v>-10.299999999999999</v>
      </c>
      <c r="AK392" s="833">
        <v>25.36</v>
      </c>
      <c r="AL392" s="845">
        <v>4260</v>
      </c>
      <c r="AM392" s="839">
        <v>24.9</v>
      </c>
      <c r="AN392" s="833">
        <v>0.67</v>
      </c>
      <c r="AO392" s="711">
        <f t="shared" si="111"/>
        <v>-105.59243824891118</v>
      </c>
      <c r="AP392" s="712">
        <f t="shared" si="112"/>
        <v>5.2121072056342701</v>
      </c>
      <c r="AQ392" s="855">
        <f t="shared" si="113"/>
        <v>299.44780066304713</v>
      </c>
      <c r="AR392" s="624">
        <f>INDEX(Historical!$C$7:$C$1259,MATCH(B392,Historical!$B$7:$B$1281,0))*IF(AH392="n/a",1.03,IF(AH392&lt;0,1.01,IF(AH392&gt;10,1.1,(1+AH392/100))))</f>
        <v>1.6585000000000001</v>
      </c>
      <c r="AS392" s="853">
        <f t="shared" si="114"/>
        <v>1.8243500000000001</v>
      </c>
      <c r="AT392" s="853">
        <f t="shared" si="103"/>
        <v>2.0067850000000003</v>
      </c>
      <c r="AU392" s="853">
        <f t="shared" si="103"/>
        <v>2.2074635000000007</v>
      </c>
      <c r="AV392" s="853">
        <f t="shared" si="103"/>
        <v>2.4282098500000009</v>
      </c>
      <c r="AW392" s="624">
        <f t="shared" si="115"/>
        <v>10.125308350000001</v>
      </c>
      <c r="AX392" s="719">
        <f t="shared" si="116"/>
        <v>4.153631845592157</v>
      </c>
      <c r="AY392" s="900">
        <v>1.53</v>
      </c>
      <c r="AZ392" s="839">
        <v>125.42</v>
      </c>
      <c r="BA392" s="839">
        <v>-19.28</v>
      </c>
      <c r="BB392" s="839">
        <v>-8.77</v>
      </c>
      <c r="BC392" s="839">
        <v>8.58</v>
      </c>
      <c r="BE392" s="597">
        <v>2008</v>
      </c>
      <c r="BF392" s="865">
        <f t="shared" si="117"/>
        <v>1</v>
      </c>
      <c r="BG392" s="849">
        <v>1.4000000000000001</v>
      </c>
    </row>
    <row r="393" spans="1:59" ht="11.25" customHeight="1" x14ac:dyDescent="0.2">
      <c r="A393" s="831" t="s">
        <v>1408</v>
      </c>
      <c r="B393" s="842" t="s">
        <v>1409</v>
      </c>
      <c r="C393" s="898" t="s">
        <v>245</v>
      </c>
      <c r="D393" s="898" t="s">
        <v>4251</v>
      </c>
      <c r="E393" s="705">
        <v>11</v>
      </c>
      <c r="F393" s="1153">
        <v>325</v>
      </c>
      <c r="G393" s="1124" t="s">
        <v>106</v>
      </c>
      <c r="H393" s="1124" t="s">
        <v>106</v>
      </c>
      <c r="I393" s="841">
        <v>390.09</v>
      </c>
      <c r="J393" s="624">
        <f t="shared" si="104"/>
        <v>0.31787536209592659</v>
      </c>
      <c r="K393" s="844">
        <v>0.31</v>
      </c>
      <c r="L393" s="854">
        <v>4</v>
      </c>
      <c r="M393" s="615">
        <f t="shared" si="105"/>
        <v>1.24</v>
      </c>
      <c r="N393" s="837" t="s">
        <v>985</v>
      </c>
      <c r="O393" s="706">
        <v>0.3</v>
      </c>
      <c r="P393" s="606">
        <v>44056</v>
      </c>
      <c r="Q393" s="606">
        <v>44071</v>
      </c>
      <c r="R393" s="615">
        <f t="shared" si="106"/>
        <v>3.3333333333333366</v>
      </c>
      <c r="S393" s="673">
        <f>IF(INDEX(Historical!$D$7:$D$1257,MATCH(B393,Historical!$B$7:$B$1281,0))=0,"n/a",(INDEX(Historical!$C$7:$C$1259,MATCH(B393,Historical!$B$7:$B$1281,0))/INDEX(Historical!$D$7:$D$1257,MATCH(B393,Historical!$B$7:$B$1281,0))-1)*100)</f>
        <v>2.5210084033613578</v>
      </c>
      <c r="T393" s="673">
        <f>IF(INDEX(Historical!$F$7:$F$1250,MATCH(B393,Historical!$B$7:$B$1281,0))=0,"n/a",((INDEX(Historical!$C$7:$C$1259,MATCH(B393,Historical!$B$7:$B$1281,0))/INDEX(Historical!$F$7:$F$1250,MATCH(B393,Historical!$B$7:$B$1281,0)))^(1/3)-1)*100)</f>
        <v>4.7975963670652932</v>
      </c>
      <c r="U393" s="673">
        <f>IF(INDEX(Historical!$H$7:$H$1250,MATCH(B393,Historical!$B$7:$B$1281,0))=0,"n/a",((INDEX(Historical!$C$7:$C$1259,MATCH(B393,Historical!$B$7:$B$1281,0))/INDEX(Historical!$H$7:$H$1250,MATCH(B393,Historical!$B$7:$B$1281,0)))^(1/5)-1)*100)</f>
        <v>9.9282331408265136</v>
      </c>
      <c r="V393" s="673">
        <f>IF(INDEX(Historical!$O$7:$O$1250,MATCH(B393,Historical!$B$7:$B$1281,0))=0,"n/a",((INDEX(Historical!$C$7:$C$1259,MATCH(B393,Historical!$B$7:$B$1281,0))/INDEX(Historical!$O$7:$O$1250,MATCH(B393,Historical!$B$7:$B$1281,0)))^(1/10)-1)*100)</f>
        <v>23.318109190031567</v>
      </c>
      <c r="W393" s="674">
        <f t="shared" si="107"/>
        <v>0.4257735076165956</v>
      </c>
      <c r="X393" s="675">
        <f t="shared" si="108"/>
        <v>0.42979364246002222</v>
      </c>
      <c r="Y393" s="634"/>
      <c r="Z393" s="624">
        <f t="shared" si="109"/>
        <v>6.4516129032258061</v>
      </c>
      <c r="AA393" s="853">
        <f t="shared" si="110"/>
        <v>20.296045785639958</v>
      </c>
      <c r="AB393" s="854">
        <v>12</v>
      </c>
      <c r="AC393" s="833">
        <v>19.22</v>
      </c>
      <c r="AD393" s="833">
        <v>0.93</v>
      </c>
      <c r="AE393" s="833">
        <v>0.81</v>
      </c>
      <c r="AF393" s="833">
        <v>3.93</v>
      </c>
      <c r="AG393" s="833">
        <v>25.6</v>
      </c>
      <c r="AH393" s="833">
        <v>68.2</v>
      </c>
      <c r="AI393" s="833">
        <v>16.989999999999998</v>
      </c>
      <c r="AJ393" s="833">
        <v>23.1</v>
      </c>
      <c r="AK393" s="833">
        <v>22.3</v>
      </c>
      <c r="AL393" s="845">
        <v>10580</v>
      </c>
      <c r="AM393" s="839">
        <v>1.7999999999999998</v>
      </c>
      <c r="AN393" s="833">
        <v>1.48</v>
      </c>
      <c r="AO393" s="711">
        <f t="shared" si="111"/>
        <v>-10.049937282717517</v>
      </c>
      <c r="AP393" s="712">
        <f t="shared" si="112"/>
        <v>10.246108502922441</v>
      </c>
      <c r="AQ393" s="855">
        <f t="shared" si="113"/>
        <v>88.282836814505728</v>
      </c>
      <c r="AR393" s="624">
        <f>INDEX(Historical!$C$7:$C$1259,MATCH(B393,Historical!$B$7:$B$1281,0))*IF(AH393="n/a",1.03,IF(AH393&lt;0,1.01,IF(AH393&gt;10,1.1,(1+AH393/100))))</f>
        <v>1.3420000000000001</v>
      </c>
      <c r="AS393" s="853">
        <f t="shared" si="114"/>
        <v>1.4762000000000002</v>
      </c>
      <c r="AT393" s="853">
        <f t="shared" si="103"/>
        <v>1.6238200000000003</v>
      </c>
      <c r="AU393" s="853">
        <f t="shared" si="103"/>
        <v>1.7862020000000005</v>
      </c>
      <c r="AV393" s="853">
        <f t="shared" si="103"/>
        <v>1.9648222000000006</v>
      </c>
      <c r="AW393" s="624">
        <f t="shared" si="115"/>
        <v>8.193044200000001</v>
      </c>
      <c r="AX393" s="719">
        <f t="shared" si="116"/>
        <v>2.100295880437848</v>
      </c>
      <c r="AY393" s="900">
        <v>1.88</v>
      </c>
      <c r="AZ393" s="839">
        <v>502.27000000000004</v>
      </c>
      <c r="BA393" s="839">
        <v>-6.67</v>
      </c>
      <c r="BB393" s="839">
        <v>5.96</v>
      </c>
      <c r="BC393" s="839">
        <v>41.44</v>
      </c>
      <c r="BE393" s="597">
        <v>2010</v>
      </c>
      <c r="BF393" s="865">
        <f t="shared" si="117"/>
        <v>0</v>
      </c>
      <c r="BG393" s="849">
        <v>7.3</v>
      </c>
    </row>
    <row r="394" spans="1:59" ht="11.25" customHeight="1" x14ac:dyDescent="0.2">
      <c r="A394" s="831" t="s">
        <v>265</v>
      </c>
      <c r="B394" s="842" t="s">
        <v>266</v>
      </c>
      <c r="C394" s="898" t="s">
        <v>128</v>
      </c>
      <c r="D394" s="898" t="s">
        <v>4261</v>
      </c>
      <c r="E394" s="705">
        <v>58</v>
      </c>
      <c r="F394" s="1153">
        <v>13</v>
      </c>
      <c r="G394" s="1150" t="s">
        <v>37</v>
      </c>
      <c r="H394" s="1150" t="s">
        <v>37</v>
      </c>
      <c r="I394" s="833">
        <v>175.36</v>
      </c>
      <c r="J394" s="624">
        <f t="shared" si="104"/>
        <v>1.7107664233576643</v>
      </c>
      <c r="K394" s="844">
        <v>0.75</v>
      </c>
      <c r="L394" s="854">
        <v>4</v>
      </c>
      <c r="M394" s="615">
        <f t="shared" si="105"/>
        <v>3</v>
      </c>
      <c r="N394" s="837" t="s">
        <v>151</v>
      </c>
      <c r="O394" s="706">
        <v>0.7</v>
      </c>
      <c r="P394" s="606">
        <v>44169</v>
      </c>
      <c r="Q394" s="606">
        <v>44196</v>
      </c>
      <c r="R394" s="615">
        <f t="shared" si="106"/>
        <v>7.1428571428571495</v>
      </c>
      <c r="S394" s="673">
        <f>IF(INDEX(Historical!$D$7:$D$1257,MATCH(B394,Historical!$B$7:$B$1281,0))=0,"n/a",(INDEX(Historical!$C$7:$C$1259,MATCH(B394,Historical!$B$7:$B$1281,0))/INDEX(Historical!$D$7:$D$1257,MATCH(B394,Historical!$B$7:$B$1281,0))-1)*100)</f>
        <v>7.547169811320753</v>
      </c>
      <c r="T394" s="673">
        <f>IF(INDEX(Historical!$F$7:$F$1250,MATCH(B394,Historical!$B$7:$B$1281,0))=0,"n/a",((INDEX(Historical!$C$7:$C$1259,MATCH(B394,Historical!$B$7:$B$1281,0))/INDEX(Historical!$F$7:$F$1250,MATCH(B394,Historical!$B$7:$B$1281,0)))^(1/3)-1)*100)</f>
        <v>8.1983855523197526</v>
      </c>
      <c r="U394" s="673">
        <f>IF(INDEX(Historical!$H$7:$H$1250,MATCH(B394,Historical!$B$7:$B$1281,0))=0,"n/a",((INDEX(Historical!$C$7:$C$1259,MATCH(B394,Historical!$B$7:$B$1281,0))/INDEX(Historical!$H$7:$H$1250,MATCH(B394,Historical!$B$7:$B$1281,0)))^(1/5)-1)*100)</f>
        <v>8.6769401487293507</v>
      </c>
      <c r="V394" s="673">
        <f>IF(INDEX(Historical!$O$7:$O$1250,MATCH(B394,Historical!$B$7:$B$1281,0))=0,"n/a",((INDEX(Historical!$C$7:$C$1259,MATCH(B394,Historical!$B$7:$B$1281,0))/INDEX(Historical!$O$7:$O$1250,MATCH(B394,Historical!$B$7:$B$1281,0)))^(1/10)-1)*100)</f>
        <v>8.7662047950603608</v>
      </c>
      <c r="W394" s="674">
        <f t="shared" si="107"/>
        <v>0.98981718446946287</v>
      </c>
      <c r="X394" s="675">
        <f t="shared" si="108"/>
        <v>1.4461566914548918</v>
      </c>
      <c r="Y394" s="638"/>
      <c r="Z394" s="624">
        <f t="shared" si="109"/>
        <v>61.475409836065573</v>
      </c>
      <c r="AA394" s="853">
        <f t="shared" si="110"/>
        <v>35.934426229508198</v>
      </c>
      <c r="AB394" s="854">
        <v>6</v>
      </c>
      <c r="AC394" s="833">
        <v>4.88</v>
      </c>
      <c r="AD394" s="833">
        <v>12.28</v>
      </c>
      <c r="AE394" s="833">
        <v>3.57</v>
      </c>
      <c r="AF394" s="833">
        <v>5.98</v>
      </c>
      <c r="AG394" s="833">
        <v>16.900000000000002</v>
      </c>
      <c r="AH394" s="833">
        <v>-8.9</v>
      </c>
      <c r="AI394" s="833">
        <v>10.530000000000001</v>
      </c>
      <c r="AJ394" s="833">
        <v>6</v>
      </c>
      <c r="AK394" s="833">
        <v>3</v>
      </c>
      <c r="AL394" s="845">
        <v>4870</v>
      </c>
      <c r="AM394" s="839">
        <v>2</v>
      </c>
      <c r="AN394" s="833">
        <v>0</v>
      </c>
      <c r="AO394" s="711">
        <f t="shared" si="111"/>
        <v>-25.546719657421182</v>
      </c>
      <c r="AP394" s="712">
        <f t="shared" si="112"/>
        <v>10.387706572087016</v>
      </c>
      <c r="AQ394" s="855">
        <f t="shared" si="113"/>
        <v>209.03999658617295</v>
      </c>
      <c r="AR394" s="624">
        <f>INDEX(Historical!$C$7:$C$1259,MATCH(B394,Historical!$B$7:$B$1281,0))*IF(AH394="n/a",1.03,IF(AH394&lt;0,1.01,IF(AH394&gt;10,1.1,(1+AH394/100))))</f>
        <v>2.8785000000000003</v>
      </c>
      <c r="AS394" s="853">
        <f t="shared" si="114"/>
        <v>3.1663500000000004</v>
      </c>
      <c r="AT394" s="853">
        <f t="shared" si="103"/>
        <v>3.2613405000000006</v>
      </c>
      <c r="AU394" s="853">
        <f t="shared" si="103"/>
        <v>3.3591807150000008</v>
      </c>
      <c r="AV394" s="853">
        <f t="shared" si="103"/>
        <v>3.4599561364500011</v>
      </c>
      <c r="AW394" s="624">
        <f t="shared" si="115"/>
        <v>16.125327351450004</v>
      </c>
      <c r="AX394" s="719">
        <f t="shared" si="116"/>
        <v>9.1955561995038799</v>
      </c>
      <c r="AY394" s="900">
        <v>0.17</v>
      </c>
      <c r="AZ394" s="839">
        <v>50.05</v>
      </c>
      <c r="BA394" s="839">
        <v>-6.84</v>
      </c>
      <c r="BB394" s="839">
        <v>-2.4699999999999998</v>
      </c>
      <c r="BC394" s="839">
        <v>1.7399999999999998</v>
      </c>
      <c r="BE394" s="597">
        <v>1964</v>
      </c>
      <c r="BF394" s="865">
        <f t="shared" si="117"/>
        <v>6</v>
      </c>
      <c r="BG394" s="849">
        <v>13.200000000000001</v>
      </c>
    </row>
    <row r="395" spans="1:59" s="744" customFormat="1" ht="11.25" customHeight="1" x14ac:dyDescent="0.2">
      <c r="A395" s="1025" t="s">
        <v>3946</v>
      </c>
      <c r="B395" s="922" t="s">
        <v>3947</v>
      </c>
      <c r="C395" s="898" t="s">
        <v>4253</v>
      </c>
      <c r="D395" s="898" t="s">
        <v>4254</v>
      </c>
      <c r="E395" s="727">
        <v>7</v>
      </c>
      <c r="F395" s="1153">
        <v>654</v>
      </c>
      <c r="G395" s="1152" t="s">
        <v>106</v>
      </c>
      <c r="H395" s="1152" t="s">
        <v>106</v>
      </c>
      <c r="I395" s="728">
        <v>18.3</v>
      </c>
      <c r="J395" s="729">
        <f t="shared" si="104"/>
        <v>2.9475409836065571</v>
      </c>
      <c r="K395" s="730">
        <v>4.4949999999999997E-2</v>
      </c>
      <c r="L395" s="731">
        <v>12</v>
      </c>
      <c r="M395" s="732">
        <f t="shared" si="105"/>
        <v>0.53939999999999999</v>
      </c>
      <c r="N395" s="733" t="s">
        <v>716</v>
      </c>
      <c r="O395" s="734">
        <v>4.4900000000000002E-2</v>
      </c>
      <c r="P395" s="1122">
        <v>44243</v>
      </c>
      <c r="Q395" s="1122">
        <v>44286</v>
      </c>
      <c r="R395" s="732">
        <f t="shared" si="106"/>
        <v>0.11135857461023271</v>
      </c>
      <c r="S395" s="673">
        <f>IF(INDEX(Historical!$D$7:$D$1257,MATCH(B395,Historical!$B$7:$B$1281,0))=0,"n/a",(INDEX(Historical!$C$7:$C$1259,MATCH(B395,Historical!$B$7:$B$1281,0))/INDEX(Historical!$D$7:$D$1257,MATCH(B395,Historical!$B$7:$B$1281,0))-1)*100)</f>
        <v>0.56148231330712672</v>
      </c>
      <c r="T395" s="673">
        <f>IF(INDEX(Historical!$F$7:$F$1250,MATCH(B395,Historical!$B$7:$B$1281,0))=0,"n/a",((INDEX(Historical!$C$7:$C$1259,MATCH(B395,Historical!$B$7:$B$1281,0))/INDEX(Historical!$F$7:$F$1250,MATCH(B395,Historical!$B$7:$B$1281,0)))^(1/3)-1)*100)</f>
        <v>0.8518297860454993</v>
      </c>
      <c r="U395" s="673">
        <f>IF(INDEX(Historical!$H$7:$H$1250,MATCH(B395,Historical!$B$7:$B$1281,0))=0,"n/a",((INDEX(Historical!$C$7:$C$1259,MATCH(B395,Historical!$B$7:$B$1281,0))/INDEX(Historical!$H$7:$H$1250,MATCH(B395,Historical!$B$7:$B$1281,0)))^(1/5)-1)*100)</f>
        <v>2.9325608148814686</v>
      </c>
      <c r="V395" s="673" t="str">
        <f>IF(INDEX(Historical!$O$7:$O$1250,MATCH(B395,Historical!$B$7:$B$1281,0))=0,"n/a",((INDEX(Historical!$C$7:$C$1259,MATCH(B395,Historical!$B$7:$B$1281,0))/INDEX(Historical!$O$7:$O$1250,MATCH(B395,Historical!$B$7:$B$1281,0)))^(1/10)-1)*100)</f>
        <v>n/a</v>
      </c>
      <c r="W395" s="674" t="str">
        <f t="shared" si="107"/>
        <v>n/a</v>
      </c>
      <c r="X395" s="675" t="str">
        <f t="shared" si="108"/>
        <v>n/a</v>
      </c>
      <c r="Y395" s="745"/>
      <c r="Z395" s="729" t="str">
        <f t="shared" si="109"/>
        <v>n/a</v>
      </c>
      <c r="AA395" s="736" t="str">
        <f t="shared" si="110"/>
        <v>n/a</v>
      </c>
      <c r="AB395" s="731">
        <v>12</v>
      </c>
      <c r="AC395" s="737">
        <v>-0.19</v>
      </c>
      <c r="AD395" s="737" t="s">
        <v>136</v>
      </c>
      <c r="AE395" s="737">
        <v>8.2200000000000006</v>
      </c>
      <c r="AF395" s="737">
        <v>1.1299999999999999</v>
      </c>
      <c r="AG395" s="737">
        <v>-1.3</v>
      </c>
      <c r="AH395" s="737">
        <v>-54.900000000000006</v>
      </c>
      <c r="AI395" s="737">
        <v>66.7</v>
      </c>
      <c r="AJ395" s="737">
        <v>-38</v>
      </c>
      <c r="AK395" s="737">
        <v>10</v>
      </c>
      <c r="AL395" s="738">
        <v>468.29</v>
      </c>
      <c r="AM395" s="739">
        <v>1.6</v>
      </c>
      <c r="AN395" s="737">
        <v>1.7</v>
      </c>
      <c r="AO395" s="740" t="str">
        <f t="shared" si="111"/>
        <v>n/a</v>
      </c>
      <c r="AP395" s="741">
        <f t="shared" si="112"/>
        <v>5.8801017984880257</v>
      </c>
      <c r="AQ395" s="742" t="str">
        <f t="shared" si="113"/>
        <v>n/a</v>
      </c>
      <c r="AR395" s="624">
        <f>INDEX(Historical!$C$7:$C$1259,MATCH(B395,Historical!$B$7:$B$1281,0))*IF(AH395="n/a",1.03,IF(AH395&lt;0,1.01,IF(AH395&gt;10,1.1,(1+AH395/100))))</f>
        <v>0.54267299999999996</v>
      </c>
      <c r="AS395" s="736">
        <f t="shared" si="114"/>
        <v>0.59694029999999998</v>
      </c>
      <c r="AT395" s="736">
        <f t="shared" si="103"/>
        <v>0.65663433000000004</v>
      </c>
      <c r="AU395" s="736">
        <f t="shared" si="103"/>
        <v>0.72229776300000015</v>
      </c>
      <c r="AV395" s="736">
        <f t="shared" si="103"/>
        <v>0.7945275393000002</v>
      </c>
      <c r="AW395" s="729">
        <f t="shared" si="115"/>
        <v>3.3130729323000003</v>
      </c>
      <c r="AX395" s="743">
        <f t="shared" si="116"/>
        <v>18.104223673770491</v>
      </c>
      <c r="AY395" s="901">
        <v>0.6</v>
      </c>
      <c r="AZ395" s="739">
        <v>65.91</v>
      </c>
      <c r="BA395" s="739">
        <v>-7.2499999999999991</v>
      </c>
      <c r="BB395" s="739">
        <v>2.71</v>
      </c>
      <c r="BC395" s="739">
        <v>16</v>
      </c>
      <c r="BD395" s="875"/>
      <c r="BE395" s="597">
        <v>2015</v>
      </c>
      <c r="BF395" s="865">
        <f t="shared" si="117"/>
        <v>0</v>
      </c>
      <c r="BG395" s="793">
        <v>-0.5</v>
      </c>
    </row>
    <row r="396" spans="1:59" ht="11.25" customHeight="1" x14ac:dyDescent="0.2">
      <c r="A396" s="831" t="s">
        <v>650</v>
      </c>
      <c r="B396" s="842" t="s">
        <v>651</v>
      </c>
      <c r="C396" s="1022" t="s">
        <v>108</v>
      </c>
      <c r="D396" s="1022" t="s">
        <v>4272</v>
      </c>
      <c r="E396" s="705">
        <v>17</v>
      </c>
      <c r="F396" s="1153">
        <v>216</v>
      </c>
      <c r="G396" s="1149" t="s">
        <v>106</v>
      </c>
      <c r="H396" s="1149" t="s">
        <v>106</v>
      </c>
      <c r="I396" s="841">
        <v>26.42</v>
      </c>
      <c r="J396" s="624">
        <f t="shared" si="104"/>
        <v>3.0280090840272522</v>
      </c>
      <c r="K396" s="844">
        <v>0.2</v>
      </c>
      <c r="L396" s="854">
        <v>4</v>
      </c>
      <c r="M396" s="615">
        <f t="shared" si="105"/>
        <v>0.8</v>
      </c>
      <c r="N396" s="837" t="s">
        <v>425</v>
      </c>
      <c r="O396" s="708">
        <v>0.19047619047619047</v>
      </c>
      <c r="P396" s="904">
        <v>43879</v>
      </c>
      <c r="Q396" s="904">
        <v>43894</v>
      </c>
      <c r="R396" s="615">
        <f t="shared" si="106"/>
        <v>5.0000000000000115</v>
      </c>
      <c r="S396" s="673">
        <f>IF(INDEX(Historical!$D$7:$D$1257,MATCH(B396,Historical!$B$7:$B$1281,0))=0,"n/a",(INDEX(Historical!$C$7:$C$1259,MATCH(B396,Historical!$B$7:$B$1281,0))/INDEX(Historical!$D$7:$D$1257,MATCH(B396,Historical!$B$7:$B$1281,0))-1)*100)</f>
        <v>5.0000000000000044</v>
      </c>
      <c r="T396" s="673">
        <f>IF(INDEX(Historical!$F$7:$F$1250,MATCH(B396,Historical!$B$7:$B$1281,0))=0,"n/a",((INDEX(Historical!$C$7:$C$1259,MATCH(B396,Historical!$B$7:$B$1281,0))/INDEX(Historical!$F$7:$F$1250,MATCH(B396,Historical!$B$7:$B$1281,0)))^(1/3)-1)*100)</f>
        <v>6.721617465559615</v>
      </c>
      <c r="U396" s="673">
        <f>IF(INDEX(Historical!$H$7:$H$1250,MATCH(B396,Historical!$B$7:$B$1281,0))=0,"n/a",((INDEX(Historical!$C$7:$C$1259,MATCH(B396,Historical!$B$7:$B$1281,0))/INDEX(Historical!$H$7:$H$1250,MATCH(B396,Historical!$B$7:$B$1281,0)))^(1/5)-1)*100)</f>
        <v>6.0827032283832905</v>
      </c>
      <c r="V396" s="673">
        <f>IF(INDEX(Historical!$O$7:$O$1250,MATCH(B396,Historical!$B$7:$B$1281,0))=0,"n/a",((INDEX(Historical!$C$7:$C$1259,MATCH(B396,Historical!$B$7:$B$1281,0))/INDEX(Historical!$O$7:$O$1250,MATCH(B396,Historical!$B$7:$B$1281,0)))^(1/10)-1)*100)</f>
        <v>5.5401975369009815</v>
      </c>
      <c r="W396" s="674">
        <f t="shared" si="107"/>
        <v>1.0979217235250009</v>
      </c>
      <c r="X396" s="675">
        <f t="shared" si="108"/>
        <v>0.48661625827066324</v>
      </c>
      <c r="Y396" s="642" t="s">
        <v>436</v>
      </c>
      <c r="Z396" s="624">
        <f t="shared" si="109"/>
        <v>19.512195121951223</v>
      </c>
      <c r="AA396" s="853">
        <f t="shared" si="110"/>
        <v>6.4439024390243915</v>
      </c>
      <c r="AB396" s="854">
        <v>12</v>
      </c>
      <c r="AC396" s="833">
        <v>4.0999999999999996</v>
      </c>
      <c r="AD396" s="833" t="s">
        <v>136</v>
      </c>
      <c r="AE396" s="833">
        <v>3.27</v>
      </c>
      <c r="AF396" s="833">
        <v>1.01</v>
      </c>
      <c r="AG396" s="833">
        <v>16.3</v>
      </c>
      <c r="AH396" s="833">
        <v>86</v>
      </c>
      <c r="AI396" s="833" t="s">
        <v>136</v>
      </c>
      <c r="AJ396" s="833">
        <v>12.5</v>
      </c>
      <c r="AK396" s="833" t="s">
        <v>136</v>
      </c>
      <c r="AL396" s="845">
        <v>128.58000000000001</v>
      </c>
      <c r="AM396" s="839">
        <v>8.4</v>
      </c>
      <c r="AN396" s="833">
        <v>0.22</v>
      </c>
      <c r="AO396" s="711">
        <f t="shared" si="111"/>
        <v>2.6668098733861516</v>
      </c>
      <c r="AP396" s="712">
        <f t="shared" si="112"/>
        <v>9.1107123124105431</v>
      </c>
      <c r="AQ396" s="855">
        <f t="shared" si="113"/>
        <v>-46.217138362094744</v>
      </c>
      <c r="AR396" s="624">
        <f>INDEX(Historical!$C$7:$C$1259,MATCH(B396,Historical!$B$7:$B$1281,0))*IF(AH396="n/a",1.03,IF(AH396&lt;0,1.01,IF(AH396&gt;10,1.1,(1+AH396/100))))</f>
        <v>0.83809523809523812</v>
      </c>
      <c r="AS396" s="853">
        <f t="shared" si="114"/>
        <v>0.86323809523809525</v>
      </c>
      <c r="AT396" s="853">
        <f t="shared" si="103"/>
        <v>0.88913523809523809</v>
      </c>
      <c r="AU396" s="853">
        <f t="shared" si="103"/>
        <v>0.91580929523809529</v>
      </c>
      <c r="AV396" s="853">
        <f t="shared" si="103"/>
        <v>0.94328357409523822</v>
      </c>
      <c r="AW396" s="624">
        <f t="shared" si="115"/>
        <v>4.4495614407619053</v>
      </c>
      <c r="AX396" s="719">
        <f t="shared" si="116"/>
        <v>16.841640578205546</v>
      </c>
      <c r="AY396" s="900">
        <v>0.46</v>
      </c>
      <c r="AZ396" s="839">
        <v>48.11</v>
      </c>
      <c r="BA396" s="839">
        <v>-7.3</v>
      </c>
      <c r="BB396" s="839">
        <v>1.7999999999999998</v>
      </c>
      <c r="BC396" s="839">
        <v>14.74</v>
      </c>
      <c r="BE396" s="597">
        <v>2002</v>
      </c>
      <c r="BF396" s="865">
        <f t="shared" si="117"/>
        <v>1</v>
      </c>
      <c r="BG396" s="849">
        <v>1.7999999999999998</v>
      </c>
    </row>
    <row r="397" spans="1:59" ht="11.25" customHeight="1" x14ac:dyDescent="0.2">
      <c r="A397" s="838" t="s">
        <v>654</v>
      </c>
      <c r="B397" s="842" t="s">
        <v>655</v>
      </c>
      <c r="C397" s="898" t="s">
        <v>108</v>
      </c>
      <c r="D397" s="898" t="s">
        <v>4268</v>
      </c>
      <c r="E397" s="705">
        <v>13</v>
      </c>
      <c r="F397" s="1153">
        <v>269</v>
      </c>
      <c r="G397" s="1153" t="s">
        <v>106</v>
      </c>
      <c r="H397" s="1153" t="s">
        <v>106</v>
      </c>
      <c r="I397" s="841">
        <v>43.51</v>
      </c>
      <c r="J397" s="624">
        <f t="shared" si="104"/>
        <v>4.3208457825787177</v>
      </c>
      <c r="K397" s="844">
        <v>0.47</v>
      </c>
      <c r="L397" s="854">
        <v>4</v>
      </c>
      <c r="M397" s="615">
        <f t="shared" si="105"/>
        <v>1.88</v>
      </c>
      <c r="N397" s="837" t="s">
        <v>236</v>
      </c>
      <c r="O397" s="706">
        <v>0.44</v>
      </c>
      <c r="P397" s="904">
        <v>43588</v>
      </c>
      <c r="Q397" s="904">
        <v>43602</v>
      </c>
      <c r="R397" s="615">
        <f t="shared" si="106"/>
        <v>6.8181818181818121</v>
      </c>
      <c r="S397" s="673">
        <f>IF(INDEX(Historical!$D$7:$D$1257,MATCH(B397,Historical!$B$7:$B$1281,0))=0,"n/a",(INDEX(Historical!$C$7:$C$1259,MATCH(B397,Historical!$B$7:$B$1281,0))/INDEX(Historical!$D$7:$D$1257,MATCH(B397,Historical!$B$7:$B$1281,0))-1)*100)</f>
        <v>1.6216216216216051</v>
      </c>
      <c r="T397" s="673">
        <f>IF(INDEX(Historical!$F$7:$F$1250,MATCH(B397,Historical!$B$7:$B$1281,0))=0,"n/a",((INDEX(Historical!$C$7:$C$1259,MATCH(B397,Historical!$B$7:$B$1281,0))/INDEX(Historical!$F$7:$F$1250,MATCH(B397,Historical!$B$7:$B$1281,0)))^(1/3)-1)*100)</f>
        <v>5.3037873015948644</v>
      </c>
      <c r="U397" s="673">
        <f>IF(INDEX(Historical!$H$7:$H$1250,MATCH(B397,Historical!$B$7:$B$1281,0))=0,"n/a",((INDEX(Historical!$C$7:$C$1259,MATCH(B397,Historical!$B$7:$B$1281,0))/INDEX(Historical!$H$7:$H$1250,MATCH(B397,Historical!$B$7:$B$1281,0)))^(1/5)-1)*100)</f>
        <v>6.8476109783754069</v>
      </c>
      <c r="V397" s="673">
        <f>IF(INDEX(Historical!$O$7:$O$1250,MATCH(B397,Historical!$B$7:$B$1281,0))=0,"n/a",((INDEX(Historical!$C$7:$C$1259,MATCH(B397,Historical!$B$7:$B$1281,0))/INDEX(Historical!$O$7:$O$1250,MATCH(B397,Historical!$B$7:$B$1281,0)))^(1/10)-1)*100)</f>
        <v>14.161268160217988</v>
      </c>
      <c r="W397" s="674">
        <f t="shared" si="107"/>
        <v>0.48354503995707115</v>
      </c>
      <c r="X397" s="675" t="str">
        <f t="shared" si="108"/>
        <v>n/a</v>
      </c>
      <c r="Y397" s="646" t="s">
        <v>4568</v>
      </c>
      <c r="Z397" s="624">
        <f t="shared" si="109"/>
        <v>53.409090909090907</v>
      </c>
      <c r="AA397" s="853">
        <f t="shared" si="110"/>
        <v>12.360795454545453</v>
      </c>
      <c r="AB397" s="854">
        <v>12</v>
      </c>
      <c r="AC397" s="833">
        <v>3.52</v>
      </c>
      <c r="AD397" s="833">
        <v>1.74</v>
      </c>
      <c r="AE397" s="833">
        <v>1.85</v>
      </c>
      <c r="AF397" s="833">
        <v>5.16</v>
      </c>
      <c r="AG397" s="834">
        <v>58.599999999999994</v>
      </c>
      <c r="AH397" s="833">
        <v>44.9</v>
      </c>
      <c r="AI397" s="833">
        <v>10.14</v>
      </c>
      <c r="AJ397" s="833">
        <v>-13.700000000000001</v>
      </c>
      <c r="AK397" s="833">
        <v>7.1499999999999995</v>
      </c>
      <c r="AL397" s="845">
        <v>4890</v>
      </c>
      <c r="AM397" s="839">
        <v>2.4</v>
      </c>
      <c r="AN397" s="833">
        <v>1.85</v>
      </c>
      <c r="AO397" s="711">
        <f t="shared" si="111"/>
        <v>-1.1923386935913278</v>
      </c>
      <c r="AP397" s="712">
        <f t="shared" si="112"/>
        <v>11.168456760954125</v>
      </c>
      <c r="AQ397" s="855">
        <f t="shared" si="113"/>
        <v>68.366933340321424</v>
      </c>
      <c r="AR397" s="624">
        <f>INDEX(Historical!$C$7:$C$1259,MATCH(B397,Historical!$B$7:$B$1281,0))*IF(AH397="n/a",1.03,IF(AH397&lt;0,1.01,IF(AH397&gt;10,1.1,(1+AH397/100))))</f>
        <v>2.0680000000000001</v>
      </c>
      <c r="AS397" s="853">
        <f t="shared" si="114"/>
        <v>2.2748000000000004</v>
      </c>
      <c r="AT397" s="853">
        <f t="shared" si="103"/>
        <v>2.4374482</v>
      </c>
      <c r="AU397" s="853">
        <f t="shared" si="103"/>
        <v>2.6117257462999999</v>
      </c>
      <c r="AV397" s="853">
        <f t="shared" si="103"/>
        <v>2.7984641371604497</v>
      </c>
      <c r="AW397" s="624">
        <f t="shared" si="115"/>
        <v>12.19043808346045</v>
      </c>
      <c r="AX397" s="719">
        <f t="shared" si="116"/>
        <v>28.017554776971849</v>
      </c>
      <c r="AY397" s="900">
        <v>1.6</v>
      </c>
      <c r="AZ397" s="839">
        <v>102.27999999999999</v>
      </c>
      <c r="BA397" s="839">
        <v>-7.32</v>
      </c>
      <c r="BB397" s="839">
        <v>3.36</v>
      </c>
      <c r="BC397" s="839">
        <v>19.39</v>
      </c>
      <c r="BE397" s="597">
        <v>2008</v>
      </c>
      <c r="BF397" s="865">
        <f t="shared" si="117"/>
        <v>1</v>
      </c>
      <c r="BG397" s="849">
        <v>7.1999999999999993</v>
      </c>
    </row>
    <row r="398" spans="1:59" ht="11.25" customHeight="1" x14ac:dyDescent="0.2">
      <c r="A398" s="831" t="s">
        <v>1382</v>
      </c>
      <c r="B398" s="842" t="s">
        <v>1383</v>
      </c>
      <c r="C398" s="898" t="s">
        <v>108</v>
      </c>
      <c r="D398" s="898" t="s">
        <v>4272</v>
      </c>
      <c r="E398" s="705">
        <v>10</v>
      </c>
      <c r="F398" s="1153">
        <v>385</v>
      </c>
      <c r="G398" s="1150" t="s">
        <v>37</v>
      </c>
      <c r="H398" s="1150" t="s">
        <v>37</v>
      </c>
      <c r="I398" s="841">
        <v>17.43</v>
      </c>
      <c r="J398" s="624">
        <f t="shared" si="104"/>
        <v>2.8686173264486516</v>
      </c>
      <c r="K398" s="844">
        <v>0.125</v>
      </c>
      <c r="L398" s="854">
        <v>4</v>
      </c>
      <c r="M398" s="615">
        <f t="shared" si="105"/>
        <v>0.5</v>
      </c>
      <c r="N398" s="837" t="s">
        <v>107</v>
      </c>
      <c r="O398" s="706">
        <v>0.115</v>
      </c>
      <c r="P398" s="904">
        <v>43593</v>
      </c>
      <c r="Q398" s="904">
        <v>43602</v>
      </c>
      <c r="R398" s="615">
        <f t="shared" si="106"/>
        <v>8.6956521739130395</v>
      </c>
      <c r="S398" s="673">
        <f>IF(INDEX(Historical!$D$7:$D$1257,MATCH(B398,Historical!$B$7:$B$1281,0))=0,"n/a",(INDEX(Historical!$C$7:$C$1259,MATCH(B398,Historical!$B$7:$B$1281,0))/INDEX(Historical!$D$7:$D$1257,MATCH(B398,Historical!$B$7:$B$1281,0))-1)*100)</f>
        <v>2.0408163265306145</v>
      </c>
      <c r="T398" s="673">
        <f>IF(INDEX(Historical!$F$7:$F$1250,MATCH(B398,Historical!$B$7:$B$1281,0))=0,"n/a",((INDEX(Historical!$C$7:$C$1259,MATCH(B398,Historical!$B$7:$B$1281,0))/INDEX(Historical!$F$7:$F$1250,MATCH(B398,Historical!$B$7:$B$1281,0)))^(1/3)-1)*100)</f>
        <v>8.1743521473638161</v>
      </c>
      <c r="U398" s="673">
        <f>IF(INDEX(Historical!$H$7:$H$1250,MATCH(B398,Historical!$B$7:$B$1281,0))=0,"n/a",((INDEX(Historical!$C$7:$C$1259,MATCH(B398,Historical!$B$7:$B$1281,0))/INDEX(Historical!$H$7:$H$1250,MATCH(B398,Historical!$B$7:$B$1281,0)))^(1/5)-1)*100)</f>
        <v>8.6653824604801635</v>
      </c>
      <c r="V398" s="673">
        <f>IF(INDEX(Historical!$O$7:$O$1250,MATCH(B398,Historical!$B$7:$B$1281,0))=0,"n/a",((INDEX(Historical!$C$7:$C$1259,MATCH(B398,Historical!$B$7:$B$1281,0))/INDEX(Historical!$O$7:$O$1250,MATCH(B398,Historical!$B$7:$B$1281,0)))^(1/10)-1)*100)</f>
        <v>10.670856786719241</v>
      </c>
      <c r="W398" s="674">
        <f t="shared" si="107"/>
        <v>0.81206060897236898</v>
      </c>
      <c r="X398" s="675">
        <f t="shared" si="108"/>
        <v>1.4940314587034762</v>
      </c>
      <c r="Y398" s="646" t="s">
        <v>4577</v>
      </c>
      <c r="Z398" s="624">
        <f t="shared" si="109"/>
        <v>44.642857142857139</v>
      </c>
      <c r="AA398" s="853">
        <f t="shared" si="110"/>
        <v>15.562499999999998</v>
      </c>
      <c r="AB398" s="854">
        <v>12</v>
      </c>
      <c r="AC398" s="833">
        <v>1.1200000000000001</v>
      </c>
      <c r="AD398" s="833">
        <v>1.74</v>
      </c>
      <c r="AE398" s="833">
        <v>3.47</v>
      </c>
      <c r="AF398" s="833">
        <v>1.1599999999999999</v>
      </c>
      <c r="AG398" s="833">
        <v>7.6</v>
      </c>
      <c r="AH398" s="833">
        <v>-18.7</v>
      </c>
      <c r="AI398" s="833">
        <v>4.33</v>
      </c>
      <c r="AJ398" s="833">
        <v>5.8000000000000007</v>
      </c>
      <c r="AK398" s="833">
        <v>9</v>
      </c>
      <c r="AL398" s="845">
        <v>862.97</v>
      </c>
      <c r="AM398" s="839">
        <v>3.5000000000000004</v>
      </c>
      <c r="AN398" s="833">
        <v>0.15</v>
      </c>
      <c r="AO398" s="711">
        <f t="shared" si="111"/>
        <v>-4.0285002130711831</v>
      </c>
      <c r="AP398" s="712">
        <f t="shared" si="112"/>
        <v>11.533999786928815</v>
      </c>
      <c r="AQ398" s="855">
        <f t="shared" si="113"/>
        <v>-10.426938573400701</v>
      </c>
      <c r="AR398" s="624">
        <f>INDEX(Historical!$C$7:$C$1259,MATCH(B398,Historical!$B$7:$B$1281,0))*IF(AH398="n/a",1.03,IF(AH398&lt;0,1.01,IF(AH398&gt;10,1.1,(1+AH398/100))))</f>
        <v>0.505</v>
      </c>
      <c r="AS398" s="853">
        <f t="shared" si="114"/>
        <v>0.5268664999999999</v>
      </c>
      <c r="AT398" s="853">
        <f t="shared" si="103"/>
        <v>0.57428448499999996</v>
      </c>
      <c r="AU398" s="853">
        <f t="shared" si="103"/>
        <v>0.62597008865000003</v>
      </c>
      <c r="AV398" s="853">
        <f t="shared" si="103"/>
        <v>0.68230739662850004</v>
      </c>
      <c r="AW398" s="624">
        <f t="shared" si="115"/>
        <v>2.9144284702785002</v>
      </c>
      <c r="AX398" s="719">
        <f t="shared" si="116"/>
        <v>16.72076001307229</v>
      </c>
      <c r="AY398" s="900">
        <v>0.99</v>
      </c>
      <c r="AZ398" s="839">
        <v>98.41</v>
      </c>
      <c r="BA398" s="839">
        <v>-6.29</v>
      </c>
      <c r="BB398" s="839">
        <v>10.299999999999999</v>
      </c>
      <c r="BC398" s="839">
        <v>40.089999999999996</v>
      </c>
      <c r="BE398" s="597">
        <v>2011</v>
      </c>
      <c r="BF398" s="865">
        <f t="shared" si="117"/>
        <v>0</v>
      </c>
      <c r="BG398" s="849">
        <v>0.8</v>
      </c>
    </row>
    <row r="399" spans="1:59" ht="11.25" customHeight="1" x14ac:dyDescent="0.2">
      <c r="A399" s="848" t="s">
        <v>4539</v>
      </c>
      <c r="B399" s="842" t="s">
        <v>4540</v>
      </c>
      <c r="C399" s="898" t="s">
        <v>245</v>
      </c>
      <c r="D399" s="898" t="s">
        <v>4267</v>
      </c>
      <c r="E399" s="705">
        <v>5</v>
      </c>
      <c r="F399" s="1153">
        <v>717</v>
      </c>
      <c r="G399" s="1115" t="s">
        <v>106</v>
      </c>
      <c r="H399" s="1115" t="s">
        <v>106</v>
      </c>
      <c r="I399" s="841">
        <v>132.28</v>
      </c>
      <c r="J399" s="624">
        <f t="shared" si="104"/>
        <v>2.2679165406713033</v>
      </c>
      <c r="K399" s="10">
        <v>0.75</v>
      </c>
      <c r="L399" s="854">
        <v>4</v>
      </c>
      <c r="M399" s="615">
        <f t="shared" si="105"/>
        <v>3</v>
      </c>
      <c r="N399" s="837" t="s">
        <v>325</v>
      </c>
      <c r="O399" s="706">
        <v>0.65</v>
      </c>
      <c r="P399" s="606">
        <v>44077</v>
      </c>
      <c r="Q399" s="606">
        <v>44092</v>
      </c>
      <c r="R399" s="615">
        <f t="shared" si="106"/>
        <v>15.38461538461538</v>
      </c>
      <c r="S399" s="673">
        <f>IF(INDEX(Historical!$D$7:$D$1257,MATCH(B399,Historical!$B$7:$B$1281,0))=0,"n/a",(INDEX(Historical!$C$7:$C$1259,MATCH(B399,Historical!$B$7:$B$1281,0))/INDEX(Historical!$D$7:$D$1257,MATCH(B399,Historical!$B$7:$B$1281,0))-1)*100)</f>
        <v>9.8039215686274606</v>
      </c>
      <c r="T399" s="673">
        <f>IF(INDEX(Historical!$F$7:$F$1250,MATCH(B399,Historical!$B$7:$B$1281,0))=0,"n/a",((INDEX(Historical!$C$7:$C$1259,MATCH(B399,Historical!$B$7:$B$1281,0))/INDEX(Historical!$F$7:$F$1250,MATCH(B399,Historical!$B$7:$B$1281,0)))^(1/3)-1)*100)</f>
        <v>10.951894815076436</v>
      </c>
      <c r="U399" s="673" t="str">
        <f>IF(INDEX(Historical!$H$7:$H$1250,MATCH(B399,Historical!$B$7:$B$1281,0))=0,"n/a",((INDEX(Historical!$C$7:$C$1259,MATCH(B399,Historical!$B$7:$B$1281,0))/INDEX(Historical!$H$7:$H$1250,MATCH(B399,Historical!$B$7:$B$1281,0)))^(1/5)-1)*100)</f>
        <v>n/a</v>
      </c>
      <c r="V399" s="673" t="str">
        <f>IF(INDEX(Historical!$O$7:$O$1250,MATCH(B399,Historical!$B$7:$B$1281,0))=0,"n/a",((INDEX(Historical!$C$7:$C$1259,MATCH(B399,Historical!$B$7:$B$1281,0))/INDEX(Historical!$O$7:$O$1250,MATCH(B399,Historical!$B$7:$B$1281,0)))^(1/10)-1)*100)</f>
        <v>n/a</v>
      </c>
      <c r="W399" s="674" t="str">
        <f t="shared" si="107"/>
        <v>n/a</v>
      </c>
      <c r="X399" s="675" t="str">
        <f t="shared" si="108"/>
        <v>n/a</v>
      </c>
      <c r="Y399" s="843"/>
      <c r="Z399" s="624">
        <f t="shared" si="109"/>
        <v>47.923322683706068</v>
      </c>
      <c r="AA399" s="853">
        <f t="shared" si="110"/>
        <v>21.130990415335464</v>
      </c>
      <c r="AB399" s="854">
        <v>12</v>
      </c>
      <c r="AC399" s="833">
        <v>6.26</v>
      </c>
      <c r="AD399" s="833">
        <v>1.07</v>
      </c>
      <c r="AE399" s="833">
        <v>1.18</v>
      </c>
      <c r="AF399" s="833">
        <v>3.7</v>
      </c>
      <c r="AG399" s="833">
        <v>18.600000000000001</v>
      </c>
      <c r="AH399" s="833">
        <v>7.3999999999999995</v>
      </c>
      <c r="AI399" s="833">
        <v>8.85</v>
      </c>
      <c r="AJ399" s="833">
        <v>15.8</v>
      </c>
      <c r="AK399" s="833">
        <v>20</v>
      </c>
      <c r="AL399" s="845">
        <v>3300</v>
      </c>
      <c r="AM399" s="839">
        <v>2.6</v>
      </c>
      <c r="AN399" s="833">
        <v>0.81</v>
      </c>
      <c r="AO399" s="711" t="str">
        <f t="shared" si="111"/>
        <v>n/a</v>
      </c>
      <c r="AP399" s="712" t="str">
        <f t="shared" si="112"/>
        <v>n/a</v>
      </c>
      <c r="AQ399" s="855">
        <f t="shared" si="113"/>
        <v>86.410138656960413</v>
      </c>
      <c r="AR399" s="624">
        <f>INDEX(Historical!$C$7:$C$1259,MATCH(B399,Historical!$B$7:$B$1281,0))*IF(AH399="n/a",1.03,IF(AH399&lt;0,1.01,IF(AH399&gt;10,1.1,(1+AH399/100))))</f>
        <v>3.0072000000000001</v>
      </c>
      <c r="AS399" s="853">
        <f t="shared" si="114"/>
        <v>3.2733372000000003</v>
      </c>
      <c r="AT399" s="853">
        <f t="shared" si="103"/>
        <v>3.6006709200000007</v>
      </c>
      <c r="AU399" s="853">
        <f t="shared" si="103"/>
        <v>3.9607380120000011</v>
      </c>
      <c r="AV399" s="853">
        <f t="shared" si="103"/>
        <v>4.3568118132000011</v>
      </c>
      <c r="AW399" s="624">
        <f t="shared" si="115"/>
        <v>18.198757945200001</v>
      </c>
      <c r="AX399" s="719">
        <f t="shared" si="116"/>
        <v>13.757754721197459</v>
      </c>
      <c r="AY399" s="900">
        <v>1.64</v>
      </c>
      <c r="AZ399" s="839">
        <v>139.25</v>
      </c>
      <c r="BA399" s="839">
        <v>-14.540000000000001</v>
      </c>
      <c r="BB399" s="839">
        <v>-5.53</v>
      </c>
      <c r="BC399" s="839">
        <v>5.4399999999999995</v>
      </c>
      <c r="BD399" s="618"/>
      <c r="BE399" s="1153">
        <v>2016</v>
      </c>
      <c r="BF399" s="1059">
        <f t="shared" si="117"/>
        <v>0</v>
      </c>
      <c r="BG399" s="849">
        <v>7.5</v>
      </c>
    </row>
    <row r="400" spans="1:59" ht="11.25" customHeight="1" x14ac:dyDescent="0.2">
      <c r="A400" s="831" t="s">
        <v>656</v>
      </c>
      <c r="B400" s="842" t="s">
        <v>657</v>
      </c>
      <c r="C400" s="898" t="s">
        <v>112</v>
      </c>
      <c r="D400" s="898" t="s">
        <v>211</v>
      </c>
      <c r="E400" s="705">
        <v>26</v>
      </c>
      <c r="F400" s="1153">
        <v>132</v>
      </c>
      <c r="G400" s="1124" t="s">
        <v>37</v>
      </c>
      <c r="H400" s="1124" t="s">
        <v>37</v>
      </c>
      <c r="I400" s="833">
        <v>122.94</v>
      </c>
      <c r="J400" s="624">
        <f t="shared" si="104"/>
        <v>1.6593460224499756</v>
      </c>
      <c r="K400" s="851">
        <v>0.51</v>
      </c>
      <c r="L400" s="854">
        <v>4</v>
      </c>
      <c r="M400" s="615">
        <f t="shared" si="105"/>
        <v>2.04</v>
      </c>
      <c r="N400" s="837" t="s">
        <v>462</v>
      </c>
      <c r="O400" s="707">
        <v>0.49</v>
      </c>
      <c r="P400" s="606">
        <v>44195</v>
      </c>
      <c r="Q400" s="606">
        <v>44211</v>
      </c>
      <c r="R400" s="615">
        <f t="shared" si="106"/>
        <v>4.0816326530612281</v>
      </c>
      <c r="S400" s="673">
        <f>IF(INDEX(Historical!$D$7:$D$1257,MATCH(B400,Historical!$B$7:$B$1281,0))=0,"n/a",(INDEX(Historical!$C$7:$C$1259,MATCH(B400,Historical!$B$7:$B$1281,0))/INDEX(Historical!$D$7:$D$1257,MATCH(B400,Historical!$B$7:$B$1281,0))-1)*100)</f>
        <v>4.2553191489361764</v>
      </c>
      <c r="T400" s="673">
        <f>IF(INDEX(Historical!$F$7:$F$1250,MATCH(B400,Historical!$B$7:$B$1281,0))=0,"n/a",((INDEX(Historical!$C$7:$C$1259,MATCH(B400,Historical!$B$7:$B$1281,0))/INDEX(Historical!$F$7:$F$1250,MATCH(B400,Historical!$B$7:$B$1281,0)))^(1/3)-1)*100)</f>
        <v>11.868894208139679</v>
      </c>
      <c r="U400" s="673">
        <f>IF(INDEX(Historical!$H$7:$H$1250,MATCH(B400,Historical!$B$7:$B$1281,0))=0,"n/a",((INDEX(Historical!$C$7:$C$1259,MATCH(B400,Historical!$B$7:$B$1281,0))/INDEX(Historical!$H$7:$H$1250,MATCH(B400,Historical!$B$7:$B$1281,0)))^(1/5)-1)*100)</f>
        <v>11.060497971884509</v>
      </c>
      <c r="V400" s="673">
        <f>IF(INDEX(Historical!$O$7:$O$1250,MATCH(B400,Historical!$B$7:$B$1281,0))=0,"n/a",((INDEX(Historical!$C$7:$C$1259,MATCH(B400,Historical!$B$7:$B$1281,0))/INDEX(Historical!$O$7:$O$1250,MATCH(B400,Historical!$B$7:$B$1281,0)))^(1/10)-1)*100)</f>
        <v>13.346158167069744</v>
      </c>
      <c r="W400" s="674">
        <f t="shared" si="107"/>
        <v>0.82874021373245343</v>
      </c>
      <c r="X400" s="675">
        <f t="shared" si="108"/>
        <v>0.73736653145896724</v>
      </c>
      <c r="Y400" s="634"/>
      <c r="Z400" s="624">
        <f t="shared" si="109"/>
        <v>59.649122807017548</v>
      </c>
      <c r="AA400" s="853">
        <f t="shared" si="110"/>
        <v>35.94736842105263</v>
      </c>
      <c r="AB400" s="854">
        <v>12</v>
      </c>
      <c r="AC400" s="833">
        <v>3.42</v>
      </c>
      <c r="AD400" s="833">
        <v>2.61</v>
      </c>
      <c r="AE400" s="833">
        <v>2.75</v>
      </c>
      <c r="AF400" s="833">
        <v>9.3699999999999992</v>
      </c>
      <c r="AG400" s="833">
        <v>29.2</v>
      </c>
      <c r="AH400" s="833">
        <v>-26.900000000000002</v>
      </c>
      <c r="AI400" s="833">
        <v>16.27</v>
      </c>
      <c r="AJ400" s="833">
        <v>15</v>
      </c>
      <c r="AK400" s="833">
        <v>13.900000000000002</v>
      </c>
      <c r="AL400" s="845">
        <v>7310</v>
      </c>
      <c r="AM400" s="839">
        <v>1.2</v>
      </c>
      <c r="AN400" s="833">
        <v>0.91</v>
      </c>
      <c r="AO400" s="711">
        <f t="shared" si="111"/>
        <v>-23.227524426718148</v>
      </c>
      <c r="AP400" s="712">
        <f t="shared" si="112"/>
        <v>12.719843994334484</v>
      </c>
      <c r="AQ400" s="855">
        <f t="shared" si="113"/>
        <v>286.91190045467749</v>
      </c>
      <c r="AR400" s="624">
        <f>INDEX(Historical!$C$7:$C$1259,MATCH(B400,Historical!$B$7:$B$1281,0))*IF(AH400="n/a",1.03,IF(AH400&lt;0,1.01,IF(AH400&gt;10,1.1,(1+AH400/100))))</f>
        <v>1.9796</v>
      </c>
      <c r="AS400" s="853">
        <f t="shared" si="114"/>
        <v>2.1775600000000002</v>
      </c>
      <c r="AT400" s="853">
        <f t="shared" si="103"/>
        <v>2.3953160000000002</v>
      </c>
      <c r="AU400" s="853">
        <f t="shared" si="103"/>
        <v>2.6348476000000005</v>
      </c>
      <c r="AV400" s="853">
        <f t="shared" si="103"/>
        <v>2.8983323600000008</v>
      </c>
      <c r="AW400" s="624">
        <f t="shared" si="115"/>
        <v>12.085655960000002</v>
      </c>
      <c r="AX400" s="719">
        <f t="shared" si="116"/>
        <v>9.830531934276884</v>
      </c>
      <c r="AY400" s="900">
        <v>1.19</v>
      </c>
      <c r="AZ400" s="839">
        <v>95.240000000000009</v>
      </c>
      <c r="BA400" s="839">
        <v>-4.7300000000000004</v>
      </c>
      <c r="BB400" s="839">
        <v>2.9000000000000004</v>
      </c>
      <c r="BC400" s="839">
        <v>16.71</v>
      </c>
      <c r="BE400" s="597">
        <v>1996</v>
      </c>
      <c r="BF400" s="865">
        <f t="shared" si="117"/>
        <v>2</v>
      </c>
      <c r="BG400" s="849">
        <v>9.1</v>
      </c>
    </row>
    <row r="401" spans="1:59" ht="11.25" customHeight="1" x14ac:dyDescent="0.2">
      <c r="A401" s="831" t="s">
        <v>267</v>
      </c>
      <c r="B401" s="842" t="s">
        <v>268</v>
      </c>
      <c r="C401" s="898" t="s">
        <v>245</v>
      </c>
      <c r="D401" s="898" t="s">
        <v>4284</v>
      </c>
      <c r="E401" s="705">
        <v>49</v>
      </c>
      <c r="F401" s="1153">
        <v>33</v>
      </c>
      <c r="G401" s="1126" t="s">
        <v>106</v>
      </c>
      <c r="H401" s="1126" t="s">
        <v>106</v>
      </c>
      <c r="I401" s="833">
        <v>45.65</v>
      </c>
      <c r="J401" s="624">
        <f t="shared" si="104"/>
        <v>3.5049288061336261</v>
      </c>
      <c r="K401" s="844">
        <v>0.4</v>
      </c>
      <c r="L401" s="854">
        <v>4</v>
      </c>
      <c r="M401" s="615">
        <f t="shared" si="105"/>
        <v>1.6</v>
      </c>
      <c r="N401" s="837" t="s">
        <v>181</v>
      </c>
      <c r="O401" s="706">
        <v>0.38</v>
      </c>
      <c r="P401" s="1098">
        <v>43629</v>
      </c>
      <c r="Q401" s="1098">
        <v>43661</v>
      </c>
      <c r="R401" s="615">
        <f t="shared" si="106"/>
        <v>5.2631578947368469</v>
      </c>
      <c r="S401" s="673">
        <f>IF(INDEX(Historical!$D$7:$D$1257,MATCH(B401,Historical!$B$7:$B$1281,0))=0,"n/a",(INDEX(Historical!$C$7:$C$1259,MATCH(B401,Historical!$B$7:$B$1281,0))/INDEX(Historical!$D$7:$D$1257,MATCH(B401,Historical!$B$7:$B$1281,0))-1)*100)</f>
        <v>2.5641025641025772</v>
      </c>
      <c r="T401" s="673">
        <f>IF(INDEX(Historical!$F$7:$F$1250,MATCH(B401,Historical!$B$7:$B$1281,0))=0,"n/a",((INDEX(Historical!$C$7:$C$1259,MATCH(B401,Historical!$B$7:$B$1281,0))/INDEX(Historical!$F$7:$F$1250,MATCH(B401,Historical!$B$7:$B$1281,0)))^(1/3)-1)*100)</f>
        <v>4.5515917149420382</v>
      </c>
      <c r="U401" s="673">
        <f>IF(INDEX(Historical!$H$7:$H$1250,MATCH(B401,Historical!$B$7:$B$1281,0))=0,"n/a",((INDEX(Historical!$C$7:$C$1259,MATCH(B401,Historical!$B$7:$B$1281,0))/INDEX(Historical!$H$7:$H$1250,MATCH(B401,Historical!$B$7:$B$1281,0)))^(1/5)-1)*100)</f>
        <v>5.0611121761506839</v>
      </c>
      <c r="V401" s="673">
        <f>IF(INDEX(Historical!$O$7:$O$1250,MATCH(B401,Historical!$B$7:$B$1281,0))=0,"n/a",((INDEX(Historical!$C$7:$C$1259,MATCH(B401,Historical!$B$7:$B$1281,0))/INDEX(Historical!$O$7:$O$1250,MATCH(B401,Historical!$B$7:$B$1281,0)))^(1/10)-1)*100)</f>
        <v>4.3021038032194703</v>
      </c>
      <c r="W401" s="674">
        <f t="shared" si="107"/>
        <v>1.1764272569070071</v>
      </c>
      <c r="X401" s="675" t="str">
        <f t="shared" si="108"/>
        <v>n/a</v>
      </c>
      <c r="Y401" s="644" t="s">
        <v>4586</v>
      </c>
      <c r="Z401" s="624">
        <f t="shared" si="109"/>
        <v>87.912087912087912</v>
      </c>
      <c r="AA401" s="853">
        <f t="shared" si="110"/>
        <v>25.08241758241758</v>
      </c>
      <c r="AB401" s="854">
        <v>12</v>
      </c>
      <c r="AC401" s="833">
        <v>1.82</v>
      </c>
      <c r="AD401" s="833">
        <v>4.88</v>
      </c>
      <c r="AE401" s="833">
        <v>1.42</v>
      </c>
      <c r="AF401" s="833">
        <v>4.5199999999999996</v>
      </c>
      <c r="AG401" s="833">
        <v>19.3</v>
      </c>
      <c r="AH401" s="833">
        <v>-26.1</v>
      </c>
      <c r="AI401" s="833">
        <v>12</v>
      </c>
      <c r="AJ401" s="833">
        <v>-4.3</v>
      </c>
      <c r="AK401" s="833">
        <v>5.2</v>
      </c>
      <c r="AL401" s="845">
        <v>6070</v>
      </c>
      <c r="AM401" s="839">
        <v>1.6</v>
      </c>
      <c r="AN401" s="833">
        <v>1.37</v>
      </c>
      <c r="AO401" s="711">
        <f t="shared" si="111"/>
        <v>-16.51637660013327</v>
      </c>
      <c r="AP401" s="712">
        <f t="shared" si="112"/>
        <v>8.56604098228431</v>
      </c>
      <c r="AQ401" s="855">
        <f t="shared" si="113"/>
        <v>124.47224770066781</v>
      </c>
      <c r="AR401" s="624">
        <f>INDEX(Historical!$C$7:$C$1259,MATCH(B401,Historical!$B$7:$B$1281,0))*IF(AH401="n/a",1.03,IF(AH401&lt;0,1.01,IF(AH401&gt;10,1.1,(1+AH401/100))))</f>
        <v>1.6160000000000001</v>
      </c>
      <c r="AS401" s="853">
        <f t="shared" si="114"/>
        <v>1.7776000000000003</v>
      </c>
      <c r="AT401" s="853">
        <f t="shared" si="103"/>
        <v>1.8700352000000005</v>
      </c>
      <c r="AU401" s="853">
        <f t="shared" si="103"/>
        <v>1.9672770304000005</v>
      </c>
      <c r="AV401" s="853">
        <f t="shared" si="103"/>
        <v>2.0695754359808007</v>
      </c>
      <c r="AW401" s="624">
        <f t="shared" si="115"/>
        <v>9.3004876663808016</v>
      </c>
      <c r="AX401" s="719">
        <f t="shared" si="116"/>
        <v>20.373466958117859</v>
      </c>
      <c r="AY401" s="900">
        <v>1.51</v>
      </c>
      <c r="AZ401" s="839">
        <v>104.98</v>
      </c>
      <c r="BA401" s="839">
        <v>-8.6999999999999993</v>
      </c>
      <c r="BB401" s="839">
        <v>2.4</v>
      </c>
      <c r="BC401" s="839">
        <v>9.1399999999999988</v>
      </c>
      <c r="BE401" s="597">
        <v>1972</v>
      </c>
      <c r="BF401" s="865">
        <f t="shared" si="117"/>
        <v>5</v>
      </c>
      <c r="BG401" s="849">
        <v>5.2</v>
      </c>
    </row>
    <row r="402" spans="1:59" ht="11.25" customHeight="1" x14ac:dyDescent="0.2">
      <c r="A402" s="831" t="s">
        <v>1410</v>
      </c>
      <c r="B402" s="842" t="s">
        <v>1411</v>
      </c>
      <c r="C402" s="898" t="s">
        <v>4126</v>
      </c>
      <c r="D402" s="898" t="s">
        <v>4271</v>
      </c>
      <c r="E402" s="705">
        <v>11</v>
      </c>
      <c r="F402" s="1153">
        <v>314</v>
      </c>
      <c r="G402" s="1113" t="s">
        <v>106</v>
      </c>
      <c r="H402" s="1113" t="s">
        <v>106</v>
      </c>
      <c r="I402" s="841">
        <v>264.44</v>
      </c>
      <c r="J402" s="624">
        <f t="shared" si="104"/>
        <v>0.72606262290122514</v>
      </c>
      <c r="K402" s="844">
        <v>0.48</v>
      </c>
      <c r="L402" s="854">
        <v>4</v>
      </c>
      <c r="M402" s="615">
        <f t="shared" si="105"/>
        <v>1.92</v>
      </c>
      <c r="N402" s="837" t="s">
        <v>425</v>
      </c>
      <c r="O402" s="706">
        <v>0.43</v>
      </c>
      <c r="P402" s="904">
        <v>43698</v>
      </c>
      <c r="Q402" s="904">
        <v>43713</v>
      </c>
      <c r="R402" s="615">
        <f t="shared" si="106"/>
        <v>11.627906976744184</v>
      </c>
      <c r="S402" s="673">
        <f>IF(INDEX(Historical!$D$7:$D$1257,MATCH(B402,Historical!$B$7:$B$1281,0))=0,"n/a",(INDEX(Historical!$C$7:$C$1259,MATCH(B402,Historical!$B$7:$B$1281,0))/INDEX(Historical!$D$7:$D$1257,MATCH(B402,Historical!$B$7:$B$1281,0))-1)*100)</f>
        <v>5.4945054945054972</v>
      </c>
      <c r="T402" s="673">
        <f>IF(INDEX(Historical!$F$7:$F$1250,MATCH(B402,Historical!$B$7:$B$1281,0))=0,"n/a",((INDEX(Historical!$C$7:$C$1259,MATCH(B402,Historical!$B$7:$B$1281,0))/INDEX(Historical!$F$7:$F$1250,MATCH(B402,Historical!$B$7:$B$1281,0)))^(1/3)-1)*100)</f>
        <v>11.102644857564847</v>
      </c>
      <c r="U402" s="673">
        <f>IF(INDEX(Historical!$H$7:$H$1250,MATCH(B402,Historical!$B$7:$B$1281,0))=0,"n/a",((INDEX(Historical!$C$7:$C$1259,MATCH(B402,Historical!$B$7:$B$1281,0))/INDEX(Historical!$H$7:$H$1250,MATCH(B402,Historical!$B$7:$B$1281,0)))^(1/5)-1)*100)</f>
        <v>12.195514544619957</v>
      </c>
      <c r="V402" s="673">
        <f>IF(INDEX(Historical!$O$7:$O$1250,MATCH(B402,Historical!$B$7:$B$1281,0))=0,"n/a",((INDEX(Historical!$C$7:$C$1259,MATCH(B402,Historical!$B$7:$B$1281,0))/INDEX(Historical!$O$7:$O$1250,MATCH(B402,Historical!$B$7:$B$1281,0)))^(1/10)-1)*100)</f>
        <v>29.03900242964319</v>
      </c>
      <c r="W402" s="674">
        <f t="shared" si="107"/>
        <v>0.41997016165302914</v>
      </c>
      <c r="X402" s="675">
        <f t="shared" si="108"/>
        <v>1.4872578712951166</v>
      </c>
      <c r="Y402" s="644" t="s">
        <v>4570</v>
      </c>
      <c r="Z402" s="624">
        <f t="shared" si="109"/>
        <v>36.432637571157493</v>
      </c>
      <c r="AA402" s="853">
        <f t="shared" si="110"/>
        <v>50.178368121442126</v>
      </c>
      <c r="AB402" s="854">
        <v>12</v>
      </c>
      <c r="AC402" s="833">
        <v>5.27</v>
      </c>
      <c r="AD402" s="833">
        <v>4.1500000000000004</v>
      </c>
      <c r="AE402" s="833">
        <v>4.32</v>
      </c>
      <c r="AF402" s="833">
        <v>3.98</v>
      </c>
      <c r="AG402" s="833">
        <v>8.6</v>
      </c>
      <c r="AH402" s="833">
        <v>-5.7</v>
      </c>
      <c r="AI402" s="833">
        <v>17.080000000000002</v>
      </c>
      <c r="AJ402" s="833">
        <v>8.2000000000000011</v>
      </c>
      <c r="AK402" s="833">
        <v>12</v>
      </c>
      <c r="AL402" s="845">
        <v>6250</v>
      </c>
      <c r="AM402" s="839">
        <v>2.1</v>
      </c>
      <c r="AN402" s="833">
        <v>0.43</v>
      </c>
      <c r="AO402" s="711">
        <f t="shared" si="111"/>
        <v>-37.256790953920941</v>
      </c>
      <c r="AP402" s="712">
        <f t="shared" si="112"/>
        <v>12.921577167521182</v>
      </c>
      <c r="AQ402" s="855">
        <f t="shared" si="113"/>
        <v>197.92609458151765</v>
      </c>
      <c r="AR402" s="624">
        <f>INDEX(Historical!$C$7:$C$1259,MATCH(B402,Historical!$B$7:$B$1281,0))*IF(AH402="n/a",1.03,IF(AH402&lt;0,1.01,IF(AH402&gt;10,1.1,(1+AH402/100))))</f>
        <v>1.9392</v>
      </c>
      <c r="AS402" s="853">
        <f t="shared" si="114"/>
        <v>2.1331200000000003</v>
      </c>
      <c r="AT402" s="853">
        <f t="shared" si="103"/>
        <v>2.3464320000000005</v>
      </c>
      <c r="AU402" s="853">
        <f t="shared" si="103"/>
        <v>2.5810752000000008</v>
      </c>
      <c r="AV402" s="853">
        <f t="shared" si="103"/>
        <v>2.839182720000001</v>
      </c>
      <c r="AW402" s="624">
        <f t="shared" si="115"/>
        <v>11.839009920000002</v>
      </c>
      <c r="AX402" s="719">
        <f t="shared" si="116"/>
        <v>4.4770117682650135</v>
      </c>
      <c r="AY402" s="900">
        <v>1.2</v>
      </c>
      <c r="AZ402" s="839">
        <v>120.75</v>
      </c>
      <c r="BA402" s="839">
        <v>-8.16</v>
      </c>
      <c r="BB402" s="839">
        <v>-0.43</v>
      </c>
      <c r="BC402" s="839">
        <v>21.560000000000002</v>
      </c>
      <c r="BE402" s="597">
        <v>2010</v>
      </c>
      <c r="BF402" s="865">
        <f t="shared" si="117"/>
        <v>0</v>
      </c>
      <c r="BG402" s="849">
        <v>4.9000000000000004</v>
      </c>
    </row>
    <row r="403" spans="1:59" s="744" customFormat="1" ht="11.25" customHeight="1" x14ac:dyDescent="0.2">
      <c r="A403" s="726" t="s">
        <v>4376</v>
      </c>
      <c r="B403" s="751" t="s">
        <v>4375</v>
      </c>
      <c r="C403" s="898" t="s">
        <v>112</v>
      </c>
      <c r="D403" s="898" t="s">
        <v>4278</v>
      </c>
      <c r="E403" s="727">
        <v>20</v>
      </c>
      <c r="F403" s="1153">
        <v>171</v>
      </c>
      <c r="G403" s="1152" t="s">
        <v>37</v>
      </c>
      <c r="H403" s="1152" t="s">
        <v>37</v>
      </c>
      <c r="I403" s="728">
        <v>202.68</v>
      </c>
      <c r="J403" s="729">
        <f t="shared" si="104"/>
        <v>2.0130254588513914</v>
      </c>
      <c r="K403" s="730">
        <v>1.02</v>
      </c>
      <c r="L403" s="731">
        <v>4</v>
      </c>
      <c r="M403" s="732">
        <f t="shared" si="105"/>
        <v>4.08</v>
      </c>
      <c r="N403" s="733" t="s">
        <v>603</v>
      </c>
      <c r="O403" s="734">
        <v>0.85</v>
      </c>
      <c r="P403" s="1122">
        <v>44266</v>
      </c>
      <c r="Q403" s="1122">
        <v>44281</v>
      </c>
      <c r="R403" s="732">
        <f t="shared" si="106"/>
        <v>20.000000000000004</v>
      </c>
      <c r="S403" s="673">
        <f>IF(INDEX(Historical!$D$7:$D$1257,MATCH(B403,Historical!$B$7:$B$1281,0))=0,"n/a",(INDEX(Historical!$C$7:$C$1259,MATCH(B403,Historical!$B$7:$B$1281,0))/INDEX(Historical!$D$7:$D$1257,MATCH(B403,Historical!$B$7:$B$1281,0))-1)*100)</f>
        <v>18.466898954703815</v>
      </c>
      <c r="T403" s="673">
        <f>IF(INDEX(Historical!$F$7:$F$1250,MATCH(B403,Historical!$B$7:$B$1281,0))=0,"n/a",((INDEX(Historical!$C$7:$C$1259,MATCH(B403,Historical!$B$7:$B$1281,0))/INDEX(Historical!$F$7:$F$1250,MATCH(B403,Historical!$B$7:$B$1281,0)))^(1/3)-1)*100)</f>
        <v>15.616214441920384</v>
      </c>
      <c r="U403" s="673">
        <f>IF(INDEX(Historical!$H$7:$H$1250,MATCH(B403,Historical!$B$7:$B$1281,0))=0,"n/a",((INDEX(Historical!$C$7:$C$1259,MATCH(B403,Historical!$B$7:$B$1281,0))/INDEX(Historical!$H$7:$H$1250,MATCH(B403,Historical!$B$7:$B$1281,0)))^(1/5)-1)*100)</f>
        <v>11.875615437529131</v>
      </c>
      <c r="V403" s="673">
        <f>IF(INDEX(Historical!$O$7:$O$1250,MATCH(B403,Historical!$B$7:$B$1281,0))=0,"n/a",((INDEX(Historical!$C$7:$C$1259,MATCH(B403,Historical!$B$7:$B$1281,0))/INDEX(Historical!$O$7:$O$1250,MATCH(B403,Historical!$B$7:$B$1281,0)))^(1/10)-1)*100)</f>
        <v>13.719543158032256</v>
      </c>
      <c r="W403" s="674">
        <f t="shared" si="107"/>
        <v>0.86559846058550594</v>
      </c>
      <c r="X403" s="675">
        <f t="shared" si="108"/>
        <v>9.1350887980993321</v>
      </c>
      <c r="Y403" s="745"/>
      <c r="Z403" s="729">
        <f t="shared" si="109"/>
        <v>78.612716763005778</v>
      </c>
      <c r="AA403" s="736">
        <f t="shared" si="110"/>
        <v>39.052023121387279</v>
      </c>
      <c r="AB403" s="731">
        <v>6</v>
      </c>
      <c r="AC403" s="737">
        <v>5.19</v>
      </c>
      <c r="AD403" s="737">
        <v>3.04</v>
      </c>
      <c r="AE403" s="737">
        <v>2.29</v>
      </c>
      <c r="AF403" s="737">
        <v>2.0499999999999998</v>
      </c>
      <c r="AG403" s="737">
        <v>5.2</v>
      </c>
      <c r="AH403" s="737">
        <v>41.099999999999994</v>
      </c>
      <c r="AI403" s="737">
        <v>11.62</v>
      </c>
      <c r="AJ403" s="737">
        <v>1.3</v>
      </c>
      <c r="AK403" s="737">
        <v>12.879999999999999</v>
      </c>
      <c r="AL403" s="738">
        <v>41680</v>
      </c>
      <c r="AM403" s="739">
        <v>0.3</v>
      </c>
      <c r="AN403" s="737">
        <v>0.33</v>
      </c>
      <c r="AO403" s="740">
        <f t="shared" si="111"/>
        <v>-25.163382225006757</v>
      </c>
      <c r="AP403" s="741">
        <f t="shared" si="112"/>
        <v>13.888640896380522</v>
      </c>
      <c r="AQ403" s="742">
        <f t="shared" si="113"/>
        <v>88.628556102367398</v>
      </c>
      <c r="AR403" s="624">
        <f>INDEX(Historical!$C$7:$C$1259,MATCH(B403,Historical!$B$7:$B$1281,0))*IF(AH403="n/a",1.03,IF(AH403&lt;0,1.01,IF(AH403&gt;10,1.1,(1+AH403/100))))</f>
        <v>3.74</v>
      </c>
      <c r="AS403" s="736">
        <f t="shared" si="114"/>
        <v>4.1140000000000008</v>
      </c>
      <c r="AT403" s="736">
        <f t="shared" si="103"/>
        <v>4.5254000000000012</v>
      </c>
      <c r="AU403" s="736">
        <f t="shared" si="103"/>
        <v>4.977940000000002</v>
      </c>
      <c r="AV403" s="736">
        <f t="shared" si="103"/>
        <v>5.4757340000000028</v>
      </c>
      <c r="AW403" s="729">
        <f t="shared" si="115"/>
        <v>22.833074000000007</v>
      </c>
      <c r="AX403" s="743">
        <f t="shared" si="116"/>
        <v>11.26557825143083</v>
      </c>
      <c r="AY403" s="901">
        <v>0.87</v>
      </c>
      <c r="AZ403" s="739">
        <v>28.21</v>
      </c>
      <c r="BA403" s="739">
        <v>-3.38</v>
      </c>
      <c r="BB403" s="739">
        <v>7.8100000000000005</v>
      </c>
      <c r="BC403" s="739">
        <v>11.57</v>
      </c>
      <c r="BD403" s="875"/>
      <c r="BE403" s="597">
        <v>2002</v>
      </c>
      <c r="BF403" s="865">
        <f t="shared" si="117"/>
        <v>1</v>
      </c>
      <c r="BG403" s="793">
        <v>3</v>
      </c>
    </row>
    <row r="404" spans="1:59" ht="11.25" customHeight="1" x14ac:dyDescent="0.2">
      <c r="A404" s="831" t="s">
        <v>1398</v>
      </c>
      <c r="B404" s="842" t="s">
        <v>1399</v>
      </c>
      <c r="C404" s="898" t="s">
        <v>112</v>
      </c>
      <c r="D404" s="898" t="s">
        <v>1217</v>
      </c>
      <c r="E404" s="705">
        <v>11</v>
      </c>
      <c r="F404" s="1153">
        <v>313</v>
      </c>
      <c r="G404" s="1153" t="s">
        <v>106</v>
      </c>
      <c r="H404" s="1153" t="s">
        <v>106</v>
      </c>
      <c r="I404" s="841">
        <v>311.58999999999997</v>
      </c>
      <c r="J404" s="624">
        <f t="shared" si="104"/>
        <v>0.98847844924419925</v>
      </c>
      <c r="K404" s="844">
        <v>0.77</v>
      </c>
      <c r="L404" s="854">
        <v>4</v>
      </c>
      <c r="M404" s="615">
        <f t="shared" si="105"/>
        <v>3.08</v>
      </c>
      <c r="N404" s="837" t="s">
        <v>567</v>
      </c>
      <c r="O404" s="706">
        <v>0.64</v>
      </c>
      <c r="P404" s="1098">
        <v>43643</v>
      </c>
      <c r="Q404" s="1098">
        <v>43661</v>
      </c>
      <c r="R404" s="615">
        <f t="shared" si="106"/>
        <v>20.3125</v>
      </c>
      <c r="S404" s="673">
        <f>IF(INDEX(Historical!$D$7:$D$1257,MATCH(B404,Historical!$B$7:$B$1281,0))=0,"n/a",(INDEX(Historical!$C$7:$C$1259,MATCH(B404,Historical!$B$7:$B$1281,0))/INDEX(Historical!$D$7:$D$1257,MATCH(B404,Historical!$B$7:$B$1281,0))-1)*100)</f>
        <v>9.219858156028371</v>
      </c>
      <c r="T404" s="673">
        <f>IF(INDEX(Historical!$F$7:$F$1250,MATCH(B404,Historical!$B$7:$B$1281,0))=0,"n/a",((INDEX(Historical!$C$7:$C$1259,MATCH(B404,Historical!$B$7:$B$1281,0))/INDEX(Historical!$F$7:$F$1250,MATCH(B404,Historical!$B$7:$B$1281,0)))^(1/3)-1)*100)</f>
        <v>17.886558416566967</v>
      </c>
      <c r="U404" s="673">
        <f>IF(INDEX(Historical!$H$7:$H$1250,MATCH(B404,Historical!$B$7:$B$1281,0))=0,"n/a",((INDEX(Historical!$C$7:$C$1259,MATCH(B404,Historical!$B$7:$B$1281,0))/INDEX(Historical!$H$7:$H$1250,MATCH(B404,Historical!$B$7:$B$1281,0)))^(1/5)-1)*100)</f>
        <v>18.466445254224407</v>
      </c>
      <c r="V404" s="673">
        <f>IF(INDEX(Historical!$O$7:$O$1250,MATCH(B404,Historical!$B$7:$B$1281,0))=0,"n/a",((INDEX(Historical!$C$7:$C$1259,MATCH(B404,Historical!$B$7:$B$1281,0))/INDEX(Historical!$O$7:$O$1250,MATCH(B404,Historical!$B$7:$B$1281,0)))^(1/10)-1)*100)</f>
        <v>17.969535793814927</v>
      </c>
      <c r="W404" s="674">
        <f t="shared" si="107"/>
        <v>1.027652882417837</v>
      </c>
      <c r="X404" s="675">
        <f t="shared" si="108"/>
        <v>1.0492298439900232</v>
      </c>
      <c r="Y404" s="644" t="s">
        <v>4570</v>
      </c>
      <c r="Z404" s="624">
        <f t="shared" si="109"/>
        <v>33.261339092872575</v>
      </c>
      <c r="AA404" s="853">
        <f t="shared" si="110"/>
        <v>33.649028077753776</v>
      </c>
      <c r="AB404" s="854">
        <v>12</v>
      </c>
      <c r="AC404" s="833">
        <v>9.26</v>
      </c>
      <c r="AD404" s="833">
        <v>4.03</v>
      </c>
      <c r="AE404" s="833">
        <v>3.19</v>
      </c>
      <c r="AF404" s="834" t="s">
        <v>136</v>
      </c>
      <c r="AG404" s="833">
        <v>-209.60000000000002</v>
      </c>
      <c r="AH404" s="833">
        <v>-10.8</v>
      </c>
      <c r="AI404" s="833">
        <v>11.74</v>
      </c>
      <c r="AJ404" s="833">
        <v>17.599999999999998</v>
      </c>
      <c r="AK404" s="833">
        <v>8.4699999999999989</v>
      </c>
      <c r="AL404" s="845">
        <v>11600</v>
      </c>
      <c r="AM404" s="839">
        <v>1.3</v>
      </c>
      <c r="AN404" s="835" t="s">
        <v>136</v>
      </c>
      <c r="AO404" s="711">
        <f t="shared" si="111"/>
        <v>-14.194104374285171</v>
      </c>
      <c r="AP404" s="712">
        <f t="shared" si="112"/>
        <v>19.454923703468605</v>
      </c>
      <c r="AQ404" s="855" t="str">
        <f t="shared" si="113"/>
        <v>n/a</v>
      </c>
      <c r="AR404" s="624">
        <f>INDEX(Historical!$C$7:$C$1259,MATCH(B404,Historical!$B$7:$B$1281,0))*IF(AH404="n/a",1.03,IF(AH404&lt;0,1.01,IF(AH404&gt;10,1.1,(1+AH404/100))))</f>
        <v>3.1108000000000002</v>
      </c>
      <c r="AS404" s="853">
        <f t="shared" si="114"/>
        <v>3.4218800000000007</v>
      </c>
      <c r="AT404" s="853">
        <f t="shared" si="103"/>
        <v>3.7117132360000009</v>
      </c>
      <c r="AU404" s="853">
        <f t="shared" si="103"/>
        <v>4.0260953470892007</v>
      </c>
      <c r="AV404" s="853">
        <f t="shared" si="103"/>
        <v>4.3671056229876557</v>
      </c>
      <c r="AW404" s="624">
        <f t="shared" si="115"/>
        <v>18.637594206076859</v>
      </c>
      <c r="AX404" s="719">
        <f t="shared" si="116"/>
        <v>5.9814481228784171</v>
      </c>
      <c r="AY404" s="900">
        <v>0.83</v>
      </c>
      <c r="AZ404" s="839">
        <v>85.02</v>
      </c>
      <c r="BA404" s="839">
        <v>-4.66</v>
      </c>
      <c r="BB404" s="839">
        <v>6.81</v>
      </c>
      <c r="BC404" s="839">
        <v>12.58</v>
      </c>
      <c r="BE404" s="597">
        <v>2010</v>
      </c>
      <c r="BF404" s="865">
        <f t="shared" si="117"/>
        <v>0</v>
      </c>
      <c r="BG404" s="849">
        <v>17.2</v>
      </c>
    </row>
    <row r="405" spans="1:59" ht="11.25" customHeight="1" x14ac:dyDescent="0.2">
      <c r="A405" s="831" t="s">
        <v>4310</v>
      </c>
      <c r="B405" s="842" t="s">
        <v>4311</v>
      </c>
      <c r="C405" s="898" t="s">
        <v>123</v>
      </c>
      <c r="D405" s="898" t="s">
        <v>4108</v>
      </c>
      <c r="E405" s="705">
        <v>28</v>
      </c>
      <c r="F405" s="1153">
        <v>113</v>
      </c>
      <c r="G405" s="1150" t="s">
        <v>37</v>
      </c>
      <c r="H405" s="1150" t="s">
        <v>37</v>
      </c>
      <c r="I405" s="833">
        <v>280.14</v>
      </c>
      <c r="J405" s="624">
        <f t="shared" si="104"/>
        <v>1.5135289498108091</v>
      </c>
      <c r="K405" s="851">
        <v>1.06</v>
      </c>
      <c r="L405" s="854">
        <v>4</v>
      </c>
      <c r="M405" s="615">
        <f t="shared" si="105"/>
        <v>4.24</v>
      </c>
      <c r="N405" s="837" t="s">
        <v>148</v>
      </c>
      <c r="O405" s="707">
        <v>0.96299999999999997</v>
      </c>
      <c r="P405" s="606">
        <v>44259</v>
      </c>
      <c r="Q405" s="606">
        <v>44277</v>
      </c>
      <c r="R405" s="615">
        <f t="shared" si="106"/>
        <v>10.072689511941858</v>
      </c>
      <c r="S405" s="673">
        <f>IF(INDEX(Historical!$D$7:$D$1257,MATCH(B405,Historical!$B$7:$B$1281,0))=0,"n/a",(INDEX(Historical!$C$7:$C$1259,MATCH(B405,Historical!$B$7:$B$1281,0))/INDEX(Historical!$D$7:$D$1257,MATCH(B405,Historical!$B$7:$B$1281,0))-1)*100)</f>
        <v>10.057142857142853</v>
      </c>
      <c r="T405" s="673">
        <f>IF(INDEX(Historical!$F$7:$F$1250,MATCH(B405,Historical!$B$7:$B$1281,0))=0,"n/a",((INDEX(Historical!$C$7:$C$1259,MATCH(B405,Historical!$B$7:$B$1281,0))/INDEX(Historical!$F$7:$F$1250,MATCH(B405,Historical!$B$7:$B$1281,0)))^(1/3)-1)*100)</f>
        <v>6.9363217015811385</v>
      </c>
      <c r="U405" s="673">
        <f>IF(INDEX(Historical!$H$7:$H$1250,MATCH(B405,Historical!$B$7:$B$1281,0))=0,"n/a",((INDEX(Historical!$C$7:$C$1259,MATCH(B405,Historical!$B$7:$B$1281,0))/INDEX(Historical!$H$7:$H$1250,MATCH(B405,Historical!$B$7:$B$1281,0)))^(1/5)-1)*100)</f>
        <v>6.1363257525060444</v>
      </c>
      <c r="V405" s="673">
        <f>IF(INDEX(Historical!$O$7:$O$1250,MATCH(B405,Historical!$B$7:$B$1281,0))=0,"n/a",((INDEX(Historical!$C$7:$C$1259,MATCH(B405,Historical!$B$7:$B$1281,0))/INDEX(Historical!$O$7:$O$1250,MATCH(B405,Historical!$B$7:$B$1281,0)))^(1/10)-1)*100)</f>
        <v>7.9049523597415572</v>
      </c>
      <c r="W405" s="674">
        <f t="shared" si="107"/>
        <v>0.77626347044888</v>
      </c>
      <c r="X405" s="675" t="str">
        <f t="shared" si="108"/>
        <v>n/a</v>
      </c>
      <c r="Y405" s="643"/>
      <c r="Z405" s="624">
        <f t="shared" si="109"/>
        <v>90.212765957446805</v>
      </c>
      <c r="AA405" s="853">
        <f t="shared" si="110"/>
        <v>59.604255319148933</v>
      </c>
      <c r="AB405" s="854">
        <v>12</v>
      </c>
      <c r="AC405" s="833">
        <v>4.7</v>
      </c>
      <c r="AD405" s="833">
        <v>5.07</v>
      </c>
      <c r="AE405" s="833">
        <v>5.21</v>
      </c>
      <c r="AF405" s="833">
        <v>3.1</v>
      </c>
      <c r="AG405" s="833">
        <v>5.4</v>
      </c>
      <c r="AH405" s="833">
        <v>17.399999999999999</v>
      </c>
      <c r="AI405" s="833">
        <v>10.83</v>
      </c>
      <c r="AJ405" s="833">
        <v>-2.6</v>
      </c>
      <c r="AK405" s="833">
        <v>11.709999999999999</v>
      </c>
      <c r="AL405" s="845">
        <v>141850</v>
      </c>
      <c r="AM405" s="839">
        <v>0.1</v>
      </c>
      <c r="AN405" s="833">
        <v>0.34</v>
      </c>
      <c r="AO405" s="711">
        <f t="shared" si="111"/>
        <v>-51.954400616832082</v>
      </c>
      <c r="AP405" s="712">
        <f t="shared" si="112"/>
        <v>7.6498547023168531</v>
      </c>
      <c r="AQ405" s="855">
        <f t="shared" si="113"/>
        <v>186.56834863556776</v>
      </c>
      <c r="AR405" s="624">
        <f>INDEX(Historical!$C$7:$C$1259,MATCH(B405,Historical!$B$7:$B$1281,0))*IF(AH405="n/a",1.03,IF(AH405&lt;0,1.01,IF(AH405&gt;10,1.1,(1+AH405/100))))</f>
        <v>4.2372000000000005</v>
      </c>
      <c r="AS405" s="853">
        <f t="shared" si="114"/>
        <v>4.6609200000000008</v>
      </c>
      <c r="AT405" s="853">
        <f t="shared" si="103"/>
        <v>5.1270120000000015</v>
      </c>
      <c r="AU405" s="853">
        <f t="shared" si="103"/>
        <v>5.6397132000000019</v>
      </c>
      <c r="AV405" s="853">
        <f t="shared" si="103"/>
        <v>6.2036845200000021</v>
      </c>
      <c r="AW405" s="624">
        <f t="shared" si="115"/>
        <v>25.868529720000009</v>
      </c>
      <c r="AX405" s="719">
        <f t="shared" si="116"/>
        <v>9.2341435425144596</v>
      </c>
      <c r="AY405" s="900">
        <v>0.79</v>
      </c>
      <c r="AZ405" s="839">
        <v>75.739999999999995</v>
      </c>
      <c r="BA405" s="839">
        <v>-1.0999999999999999</v>
      </c>
      <c r="BB405" s="839">
        <v>8.6900000000000013</v>
      </c>
      <c r="BC405" s="839">
        <v>13.700000000000001</v>
      </c>
      <c r="BE405" s="597">
        <v>1994</v>
      </c>
      <c r="BF405" s="865">
        <f t="shared" si="117"/>
        <v>2</v>
      </c>
      <c r="BG405" s="849">
        <v>2.9000000000000004</v>
      </c>
    </row>
    <row r="406" spans="1:59" ht="11.25" customHeight="1" x14ac:dyDescent="0.2">
      <c r="A406" s="838" t="s">
        <v>1384</v>
      </c>
      <c r="B406" s="842" t="s">
        <v>1385</v>
      </c>
      <c r="C406" s="898" t="s">
        <v>108</v>
      </c>
      <c r="D406" s="898" t="s">
        <v>4272</v>
      </c>
      <c r="E406" s="705">
        <v>10</v>
      </c>
      <c r="F406" s="1153">
        <v>443</v>
      </c>
      <c r="G406" s="1115" t="s">
        <v>37</v>
      </c>
      <c r="H406" s="1115" t="s">
        <v>37</v>
      </c>
      <c r="I406" s="841">
        <v>69.19</v>
      </c>
      <c r="J406" s="624">
        <f t="shared" si="104"/>
        <v>1.9656019656019659</v>
      </c>
      <c r="K406" s="844">
        <v>0.34</v>
      </c>
      <c r="L406" s="854">
        <v>4</v>
      </c>
      <c r="M406" s="615">
        <f t="shared" si="105"/>
        <v>1.36</v>
      </c>
      <c r="N406" s="837" t="s">
        <v>562</v>
      </c>
      <c r="O406" s="706">
        <v>0.3</v>
      </c>
      <c r="P406" s="606">
        <v>44218</v>
      </c>
      <c r="Q406" s="606">
        <v>44232</v>
      </c>
      <c r="R406" s="615">
        <f t="shared" si="106"/>
        <v>13.333333333333346</v>
      </c>
      <c r="S406" s="673">
        <f>IF(INDEX(Historical!$D$7:$D$1257,MATCH(B406,Historical!$B$7:$B$1281,0))=0,"n/a",(INDEX(Historical!$C$7:$C$1259,MATCH(B406,Historical!$B$7:$B$1281,0))/INDEX(Historical!$D$7:$D$1257,MATCH(B406,Historical!$B$7:$B$1281,0))-1)*100)</f>
        <v>3.4482758620689724</v>
      </c>
      <c r="T406" s="673">
        <f>IF(INDEX(Historical!$F$7:$F$1250,MATCH(B406,Historical!$B$7:$B$1281,0))=0,"n/a",((INDEX(Historical!$C$7:$C$1259,MATCH(B406,Historical!$B$7:$B$1281,0))/INDEX(Historical!$F$7:$F$1250,MATCH(B406,Historical!$B$7:$B$1281,0)))^(1/3)-1)*100)</f>
        <v>12.181378776036711</v>
      </c>
      <c r="U406" s="673">
        <f>IF(INDEX(Historical!$H$7:$H$1250,MATCH(B406,Historical!$B$7:$B$1281,0))=0,"n/a",((INDEX(Historical!$C$7:$C$1259,MATCH(B406,Historical!$B$7:$B$1281,0))/INDEX(Historical!$H$7:$H$1250,MATCH(B406,Historical!$B$7:$B$1281,0)))^(1/5)-1)*100)</f>
        <v>13.754383035188301</v>
      </c>
      <c r="V406" s="673">
        <f>IF(INDEX(Historical!$O$7:$O$1250,MATCH(B406,Historical!$B$7:$B$1281,0))=0,"n/a",((INDEX(Historical!$C$7:$C$1259,MATCH(B406,Historical!$B$7:$B$1281,0))/INDEX(Historical!$O$7:$O$1250,MATCH(B406,Historical!$B$7:$B$1281,0)))^(1/10)-1)*100)</f>
        <v>11.246941949326494</v>
      </c>
      <c r="W406" s="674">
        <f t="shared" si="107"/>
        <v>1.2229442542834463</v>
      </c>
      <c r="X406" s="675">
        <f t="shared" si="108"/>
        <v>1.1092244383216372</v>
      </c>
      <c r="Y406" s="646" t="s">
        <v>4574</v>
      </c>
      <c r="Z406" s="624">
        <f t="shared" si="109"/>
        <v>41.087613293051362</v>
      </c>
      <c r="AA406" s="853">
        <f t="shared" si="110"/>
        <v>20.903323262839876</v>
      </c>
      <c r="AB406" s="854">
        <v>12</v>
      </c>
      <c r="AC406" s="833">
        <v>3.31</v>
      </c>
      <c r="AD406" s="833">
        <v>2.11</v>
      </c>
      <c r="AE406" s="833">
        <v>9.1300000000000008</v>
      </c>
      <c r="AF406" s="833">
        <v>2.7</v>
      </c>
      <c r="AG406" s="833">
        <v>13.4</v>
      </c>
      <c r="AH406" s="833">
        <v>-2.4</v>
      </c>
      <c r="AI406" s="833">
        <v>1.24</v>
      </c>
      <c r="AJ406" s="833">
        <v>12.4</v>
      </c>
      <c r="AK406" s="833">
        <v>10</v>
      </c>
      <c r="AL406" s="845">
        <v>1760</v>
      </c>
      <c r="AM406" s="839">
        <v>2.5</v>
      </c>
      <c r="AN406" s="833">
        <v>0.02</v>
      </c>
      <c r="AO406" s="711">
        <f t="shared" si="111"/>
        <v>-5.1833382620496096</v>
      </c>
      <c r="AP406" s="712">
        <f t="shared" si="112"/>
        <v>15.719985000790267</v>
      </c>
      <c r="AQ406" s="855">
        <f t="shared" si="113"/>
        <v>58.379253424834211</v>
      </c>
      <c r="AR406" s="624">
        <f>INDEX(Historical!$C$7:$C$1259,MATCH(B406,Historical!$B$7:$B$1281,0))*IF(AH406="n/a",1.03,IF(AH406&lt;0,1.01,IF(AH406&gt;10,1.1,(1+AH406/100))))</f>
        <v>1.212</v>
      </c>
      <c r="AS406" s="853">
        <f t="shared" si="114"/>
        <v>1.2270288</v>
      </c>
      <c r="AT406" s="853">
        <f t="shared" si="103"/>
        <v>1.3497316800000001</v>
      </c>
      <c r="AU406" s="853">
        <f t="shared" si="103"/>
        <v>1.4847048480000002</v>
      </c>
      <c r="AV406" s="853">
        <f t="shared" si="103"/>
        <v>1.6331753328000005</v>
      </c>
      <c r="AW406" s="624">
        <f t="shared" si="115"/>
        <v>6.9066406608000008</v>
      </c>
      <c r="AX406" s="719">
        <f t="shared" si="116"/>
        <v>9.982137101893338</v>
      </c>
      <c r="AY406" s="900">
        <v>0.9</v>
      </c>
      <c r="AZ406" s="839">
        <v>103.98</v>
      </c>
      <c r="BA406" s="839">
        <v>-10.199999999999999</v>
      </c>
      <c r="BB406" s="839">
        <v>3.25</v>
      </c>
      <c r="BC406" s="839">
        <v>30.380000000000003</v>
      </c>
      <c r="BE406" s="597">
        <v>2012</v>
      </c>
      <c r="BF406" s="865">
        <f t="shared" si="117"/>
        <v>0</v>
      </c>
      <c r="BG406" s="849">
        <v>1.5</v>
      </c>
    </row>
    <row r="407" spans="1:59" ht="11.25" customHeight="1" x14ac:dyDescent="0.2">
      <c r="A407" s="10" t="s">
        <v>2206</v>
      </c>
      <c r="B407" s="570" t="s">
        <v>2207</v>
      </c>
      <c r="C407" s="898" t="s">
        <v>153</v>
      </c>
      <c r="D407" s="898" t="s">
        <v>4282</v>
      </c>
      <c r="E407" s="705">
        <v>7</v>
      </c>
      <c r="F407" s="1153">
        <v>652</v>
      </c>
      <c r="G407" s="1126" t="s">
        <v>106</v>
      </c>
      <c r="H407" s="1126" t="s">
        <v>106</v>
      </c>
      <c r="I407" s="841">
        <v>186.82</v>
      </c>
      <c r="J407" s="624">
        <f t="shared" si="104"/>
        <v>1.8199336259501124</v>
      </c>
      <c r="K407" s="844">
        <v>0.85</v>
      </c>
      <c r="L407" s="854">
        <v>4</v>
      </c>
      <c r="M407" s="615">
        <f t="shared" si="105"/>
        <v>3.4</v>
      </c>
      <c r="N407" s="837" t="s">
        <v>4342</v>
      </c>
      <c r="O407" s="706">
        <v>0.74</v>
      </c>
      <c r="P407" s="606">
        <v>44238</v>
      </c>
      <c r="Q407" s="606">
        <v>44265</v>
      </c>
      <c r="R407" s="615">
        <f t="shared" si="106"/>
        <v>14.864864864864863</v>
      </c>
      <c r="S407" s="673">
        <f>IF(INDEX(Historical!$D$7:$D$1257,MATCH(B407,Historical!$B$7:$B$1281,0))=0,"n/a",(INDEX(Historical!$C$7:$C$1259,MATCH(B407,Historical!$B$7:$B$1281,0))/INDEX(Historical!$D$7:$D$1257,MATCH(B407,Historical!$B$7:$B$1281,0))-1)*100)</f>
        <v>14.728682170542641</v>
      </c>
      <c r="T407" s="673">
        <f>IF(INDEX(Historical!$F$7:$F$1250,MATCH(B407,Historical!$B$7:$B$1281,0))=0,"n/a",((INDEX(Historical!$C$7:$C$1259,MATCH(B407,Historical!$B$7:$B$1281,0))/INDEX(Historical!$F$7:$F$1250,MATCH(B407,Historical!$B$7:$B$1281,0)))^(1/3)-1)*100)</f>
        <v>12.480211777541573</v>
      </c>
      <c r="U407" s="673">
        <f>IF(INDEX(Historical!$H$7:$H$1250,MATCH(B407,Historical!$B$7:$B$1281,0))=0,"n/a",((INDEX(Historical!$C$7:$C$1259,MATCH(B407,Historical!$B$7:$B$1281,0))/INDEX(Historical!$H$7:$H$1250,MATCH(B407,Historical!$B$7:$B$1281,0)))^(1/5)-1)*100)</f>
        <v>8.1564298323768547</v>
      </c>
      <c r="V407" s="673">
        <f>IF(INDEX(Historical!$O$7:$O$1250,MATCH(B407,Historical!$B$7:$B$1281,0))=0,"n/a",((INDEX(Historical!$C$7:$C$1259,MATCH(B407,Historical!$B$7:$B$1281,0))/INDEX(Historical!$O$7:$O$1250,MATCH(B407,Historical!$B$7:$B$1281,0)))^(1/10)-1)*100)</f>
        <v>4.2086006246927266</v>
      </c>
      <c r="W407" s="674">
        <f t="shared" si="107"/>
        <v>1.9380384502443404</v>
      </c>
      <c r="X407" s="675">
        <f t="shared" si="108"/>
        <v>0.33156218830800221</v>
      </c>
      <c r="Y407" s="843"/>
      <c r="Z407" s="624">
        <f t="shared" si="109"/>
        <v>50.073637702503682</v>
      </c>
      <c r="AA407" s="853">
        <f t="shared" si="110"/>
        <v>27.513991163475698</v>
      </c>
      <c r="AB407" s="854">
        <v>12</v>
      </c>
      <c r="AC407" s="833">
        <v>6.79</v>
      </c>
      <c r="AD407" s="833">
        <v>2.36</v>
      </c>
      <c r="AE407" s="833">
        <v>7.16</v>
      </c>
      <c r="AF407" s="833">
        <v>29.87</v>
      </c>
      <c r="AG407" s="833">
        <v>140.39999999999998</v>
      </c>
      <c r="AH407" s="833">
        <v>36.9</v>
      </c>
      <c r="AI407" s="833">
        <v>5</v>
      </c>
      <c r="AJ407" s="833">
        <v>24.6</v>
      </c>
      <c r="AK407" s="833">
        <v>11.600000000000001</v>
      </c>
      <c r="AL407" s="845">
        <v>175760</v>
      </c>
      <c r="AM407" s="839">
        <v>11.700000000000001</v>
      </c>
      <c r="AN407" s="833">
        <v>2.94</v>
      </c>
      <c r="AO407" s="711">
        <f t="shared" si="111"/>
        <v>-17.537627705148729</v>
      </c>
      <c r="AP407" s="712">
        <f t="shared" si="112"/>
        <v>9.9763634583269667</v>
      </c>
      <c r="AQ407" s="855">
        <f t="shared" si="113"/>
        <v>504.37034858254447</v>
      </c>
      <c r="AR407" s="624">
        <f>INDEX(Historical!$C$7:$C$1259,MATCH(B407,Historical!$B$7:$B$1281,0))*IF(AH407="n/a",1.03,IF(AH407&lt;0,1.01,IF(AH407&gt;10,1.1,(1+AH407/100))))</f>
        <v>3.2560000000000002</v>
      </c>
      <c r="AS407" s="853">
        <f t="shared" si="114"/>
        <v>3.4188000000000005</v>
      </c>
      <c r="AT407" s="853">
        <f t="shared" ref="AT407:AV426" si="118">IF($AK407="n/a",1.03*AS407,IF($AK407&lt;0,1.01*AS407,IF($AK407&gt;10,1.1*AS407,(1+$AK407/100)*AS407)))</f>
        <v>3.7606800000000007</v>
      </c>
      <c r="AU407" s="853">
        <f t="shared" si="118"/>
        <v>4.1367480000000008</v>
      </c>
      <c r="AV407" s="853">
        <f t="shared" si="118"/>
        <v>4.5504228000000015</v>
      </c>
      <c r="AW407" s="624">
        <f t="shared" si="115"/>
        <v>19.122650800000002</v>
      </c>
      <c r="AX407" s="719">
        <f t="shared" si="116"/>
        <v>10.235869178888771</v>
      </c>
      <c r="AY407" s="900">
        <v>0.28000000000000003</v>
      </c>
      <c r="AZ407" s="839">
        <v>44.59</v>
      </c>
      <c r="BA407" s="839">
        <v>-14.299999999999999</v>
      </c>
      <c r="BB407" s="839">
        <v>-6.49</v>
      </c>
      <c r="BC407" s="839">
        <v>12.809999999999999</v>
      </c>
      <c r="BE407" s="597">
        <v>2015</v>
      </c>
      <c r="BF407" s="865">
        <f t="shared" si="117"/>
        <v>0</v>
      </c>
      <c r="BG407" s="849">
        <v>14.299999999999999</v>
      </c>
    </row>
    <row r="408" spans="1:59" ht="11.25" customHeight="1" x14ac:dyDescent="0.2">
      <c r="A408" s="838" t="s">
        <v>1396</v>
      </c>
      <c r="B408" s="842" t="s">
        <v>1397</v>
      </c>
      <c r="C408" s="898" t="s">
        <v>153</v>
      </c>
      <c r="D408" s="898" t="s">
        <v>4258</v>
      </c>
      <c r="E408" s="705">
        <v>11</v>
      </c>
      <c r="F408" s="1153">
        <v>366</v>
      </c>
      <c r="G408" s="1126" t="s">
        <v>106</v>
      </c>
      <c r="H408" s="1126" t="s">
        <v>106</v>
      </c>
      <c r="I408" s="841">
        <v>48.78</v>
      </c>
      <c r="J408" s="624">
        <f t="shared" si="104"/>
        <v>0.90200902009020079</v>
      </c>
      <c r="K408" s="844">
        <v>0.11</v>
      </c>
      <c r="L408" s="854">
        <v>4</v>
      </c>
      <c r="M408" s="615">
        <f t="shared" si="105"/>
        <v>0.44</v>
      </c>
      <c r="N408" s="837" t="s">
        <v>501</v>
      </c>
      <c r="O408" s="706">
        <v>9.5000000000000001E-2</v>
      </c>
      <c r="P408" s="606">
        <v>44263</v>
      </c>
      <c r="Q408" s="606">
        <v>44280</v>
      </c>
      <c r="R408" s="615">
        <f t="shared" si="106"/>
        <v>15.789473684210526</v>
      </c>
      <c r="S408" s="673">
        <f>IF(INDEX(Historical!$D$7:$D$1257,MATCH(B408,Historical!$B$7:$B$1281,0))=0,"n/a",(INDEX(Historical!$C$7:$C$1259,MATCH(B408,Historical!$B$7:$B$1281,0))/INDEX(Historical!$D$7:$D$1257,MATCH(B408,Historical!$B$7:$B$1281,0))-1)*100)</f>
        <v>11.764705882352944</v>
      </c>
      <c r="T408" s="673">
        <f>IF(INDEX(Historical!$F$7:$F$1250,MATCH(B408,Historical!$B$7:$B$1281,0))=0,"n/a",((INDEX(Historical!$C$7:$C$1259,MATCH(B408,Historical!$B$7:$B$1281,0))/INDEX(Historical!$F$7:$F$1250,MATCH(B408,Historical!$B$7:$B$1281,0)))^(1/3)-1)*100)</f>
        <v>21.858202395720227</v>
      </c>
      <c r="U408" s="673">
        <f>IF(INDEX(Historical!$H$7:$H$1250,MATCH(B408,Historical!$B$7:$B$1281,0))=0,"n/a",((INDEX(Historical!$C$7:$C$1259,MATCH(B408,Historical!$B$7:$B$1281,0))/INDEX(Historical!$H$7:$H$1250,MATCH(B408,Historical!$B$7:$B$1281,0)))^(1/5)-1)*100)</f>
        <v>18.88654957871243</v>
      </c>
      <c r="V408" s="673" t="str">
        <f>IF(INDEX(Historical!$O$7:$O$1250,MATCH(B408,Historical!$B$7:$B$1281,0))=0,"n/a",((INDEX(Historical!$C$7:$C$1259,MATCH(B408,Historical!$B$7:$B$1281,0))/INDEX(Historical!$O$7:$O$1250,MATCH(B408,Historical!$B$7:$B$1281,0)))^(1/10)-1)*100)</f>
        <v>n/a</v>
      </c>
      <c r="W408" s="674" t="str">
        <f t="shared" si="107"/>
        <v>n/a</v>
      </c>
      <c r="X408" s="675">
        <f t="shared" si="108"/>
        <v>0.96359946830165455</v>
      </c>
      <c r="Y408" s="842"/>
      <c r="Z408" s="624">
        <f t="shared" si="109"/>
        <v>42.718446601941743</v>
      </c>
      <c r="AA408" s="853">
        <f t="shared" si="110"/>
        <v>47.359223300970875</v>
      </c>
      <c r="AB408" s="854">
        <v>12</v>
      </c>
      <c r="AC408" s="833">
        <v>1.03</v>
      </c>
      <c r="AD408" s="833" t="s">
        <v>136</v>
      </c>
      <c r="AE408" s="833">
        <v>7.57</v>
      </c>
      <c r="AF408" s="833">
        <v>5.62</v>
      </c>
      <c r="AG408" s="833">
        <v>13.4</v>
      </c>
      <c r="AH408" s="833">
        <v>17.399999999999999</v>
      </c>
      <c r="AI408" s="833">
        <v>12.98</v>
      </c>
      <c r="AJ408" s="833">
        <v>19.600000000000001</v>
      </c>
      <c r="AK408" s="833">
        <v>-1.7999999999999998</v>
      </c>
      <c r="AL408" s="845">
        <v>979.48</v>
      </c>
      <c r="AM408" s="839">
        <v>13.700000000000001</v>
      </c>
      <c r="AN408" s="833">
        <v>0.22</v>
      </c>
      <c r="AO408" s="711">
        <f t="shared" si="111"/>
        <v>-27.570664702168244</v>
      </c>
      <c r="AP408" s="712">
        <f t="shared" si="112"/>
        <v>19.788558598802631</v>
      </c>
      <c r="AQ408" s="855">
        <f t="shared" si="113"/>
        <v>243.93722615323364</v>
      </c>
      <c r="AR408" s="624">
        <f>INDEX(Historical!$C$7:$C$1259,MATCH(B408,Historical!$B$7:$B$1281,0))*IF(AH408="n/a",1.03,IF(AH408&lt;0,1.01,IF(AH408&gt;10,1.1,(1+AH408/100))))</f>
        <v>0.41800000000000004</v>
      </c>
      <c r="AS408" s="853">
        <f t="shared" si="114"/>
        <v>0.4598000000000001</v>
      </c>
      <c r="AT408" s="853">
        <f t="shared" si="118"/>
        <v>0.46439800000000009</v>
      </c>
      <c r="AU408" s="853">
        <f t="shared" si="118"/>
        <v>0.46904198000000008</v>
      </c>
      <c r="AV408" s="853">
        <f t="shared" si="118"/>
        <v>0.47373239980000009</v>
      </c>
      <c r="AW408" s="624">
        <f t="shared" si="115"/>
        <v>2.2849723798000006</v>
      </c>
      <c r="AX408" s="719">
        <f t="shared" si="116"/>
        <v>4.6842402209922112</v>
      </c>
      <c r="AY408" s="900">
        <v>1.36</v>
      </c>
      <c r="AZ408" s="839">
        <v>122.89000000000001</v>
      </c>
      <c r="BA408" s="839">
        <v>-11.24</v>
      </c>
      <c r="BB408" s="839">
        <v>2.1399999999999997</v>
      </c>
      <c r="BC408" s="839">
        <v>33.26</v>
      </c>
      <c r="BE408" s="597">
        <v>2011</v>
      </c>
      <c r="BF408" s="865">
        <f t="shared" si="117"/>
        <v>0</v>
      </c>
      <c r="BG408" s="849">
        <v>8.9</v>
      </c>
    </row>
    <row r="409" spans="1:59" ht="11.25" customHeight="1" x14ac:dyDescent="0.2">
      <c r="A409" s="838" t="s">
        <v>660</v>
      </c>
      <c r="B409" s="842" t="s">
        <v>661</v>
      </c>
      <c r="C409" s="898" t="s">
        <v>112</v>
      </c>
      <c r="D409" s="898" t="s">
        <v>4278</v>
      </c>
      <c r="E409" s="705">
        <v>18</v>
      </c>
      <c r="F409" s="1153">
        <v>197</v>
      </c>
      <c r="G409" s="1125" t="s">
        <v>115</v>
      </c>
      <c r="H409" s="1125" t="s">
        <v>115</v>
      </c>
      <c r="I409" s="841">
        <v>369.5</v>
      </c>
      <c r="J409" s="624">
        <f t="shared" si="104"/>
        <v>2.8146143437077131</v>
      </c>
      <c r="K409" s="844">
        <v>2.6</v>
      </c>
      <c r="L409" s="854">
        <v>4</v>
      </c>
      <c r="M409" s="615">
        <f t="shared" si="105"/>
        <v>10.4</v>
      </c>
      <c r="N409" s="837" t="s">
        <v>151</v>
      </c>
      <c r="O409" s="706">
        <v>2.4</v>
      </c>
      <c r="P409" s="606">
        <v>44165</v>
      </c>
      <c r="Q409" s="606">
        <v>44189</v>
      </c>
      <c r="R409" s="615">
        <f t="shared" si="106"/>
        <v>8.333333333333341</v>
      </c>
      <c r="S409" s="673">
        <f>IF(INDEX(Historical!$D$7:$D$1257,MATCH(B409,Historical!$B$7:$B$1281,0))=0,"n/a",(INDEX(Historical!$C$7:$C$1259,MATCH(B409,Historical!$B$7:$B$1281,0))/INDEX(Historical!$D$7:$D$1257,MATCH(B409,Historical!$B$7:$B$1281,0))-1)*100)</f>
        <v>8.8888888888889017</v>
      </c>
      <c r="T409" s="673">
        <f>IF(INDEX(Historical!$F$7:$F$1250,MATCH(B409,Historical!$B$7:$B$1281,0))=0,"n/a",((INDEX(Historical!$C$7:$C$1259,MATCH(B409,Historical!$B$7:$B$1281,0))/INDEX(Historical!$F$7:$F$1250,MATCH(B409,Historical!$B$7:$B$1281,0)))^(1/3)-1)*100)</f>
        <v>9.5205836148176459</v>
      </c>
      <c r="U409" s="673">
        <f>IF(INDEX(Historical!$H$7:$H$1250,MATCH(B409,Historical!$B$7:$B$1281,0))=0,"n/a",((INDEX(Historical!$C$7:$C$1259,MATCH(B409,Historical!$B$7:$B$1281,0))/INDEX(Historical!$H$7:$H$1250,MATCH(B409,Historical!$B$7:$B$1281,0)))^(1/5)-1)*100)</f>
        <v>9.7665948842847961</v>
      </c>
      <c r="V409" s="673">
        <f>IF(INDEX(Historical!$O$7:$O$1250,MATCH(B409,Historical!$B$7:$B$1281,0))=0,"n/a",((INDEX(Historical!$C$7:$C$1259,MATCH(B409,Historical!$B$7:$B$1281,0))/INDEX(Historical!$O$7:$O$1250,MATCH(B409,Historical!$B$7:$B$1281,0)))^(1/10)-1)*100)</f>
        <v>14.015058621261488</v>
      </c>
      <c r="W409" s="674">
        <f t="shared" si="107"/>
        <v>0.69686436198478852</v>
      </c>
      <c r="X409" s="675">
        <f t="shared" si="108"/>
        <v>0.49326236789317152</v>
      </c>
      <c r="Y409" s="842"/>
      <c r="Z409" s="624">
        <f t="shared" si="109"/>
        <v>42.466312780726831</v>
      </c>
      <c r="AA409" s="853">
        <f t="shared" si="110"/>
        <v>15.087790935075542</v>
      </c>
      <c r="AB409" s="854">
        <v>12</v>
      </c>
      <c r="AC409" s="833">
        <v>24.49</v>
      </c>
      <c r="AD409" s="833">
        <v>2.4900000000000002</v>
      </c>
      <c r="AE409" s="833">
        <v>1.57</v>
      </c>
      <c r="AF409" s="834">
        <v>17.23</v>
      </c>
      <c r="AG409" s="834">
        <v>150.5</v>
      </c>
      <c r="AH409" s="833">
        <v>11.600000000000001</v>
      </c>
      <c r="AI409" s="833">
        <v>6.5100000000000007</v>
      </c>
      <c r="AJ409" s="833">
        <v>19.8</v>
      </c>
      <c r="AK409" s="833">
        <v>6.08</v>
      </c>
      <c r="AL409" s="845">
        <v>102800</v>
      </c>
      <c r="AM409" s="839">
        <v>0.1</v>
      </c>
      <c r="AN409" s="833">
        <v>2.02</v>
      </c>
      <c r="AO409" s="711">
        <f t="shared" si="111"/>
        <v>-2.5065817070830327</v>
      </c>
      <c r="AP409" s="712">
        <f t="shared" si="112"/>
        <v>12.58120922799251</v>
      </c>
      <c r="AQ409" s="855">
        <f t="shared" si="113"/>
        <v>239.91020893521059</v>
      </c>
      <c r="AR409" s="624">
        <f>INDEX(Historical!$C$7:$C$1259,MATCH(B409,Historical!$B$7:$B$1281,0))*IF(AH409="n/a",1.03,IF(AH409&lt;0,1.01,IF(AH409&gt;10,1.1,(1+AH409/100))))</f>
        <v>10.780000000000001</v>
      </c>
      <c r="AS409" s="853">
        <f t="shared" si="114"/>
        <v>11.481778</v>
      </c>
      <c r="AT409" s="853">
        <f t="shared" si="118"/>
        <v>12.179870102400001</v>
      </c>
      <c r="AU409" s="853">
        <f t="shared" si="118"/>
        <v>12.92040620462592</v>
      </c>
      <c r="AV409" s="853">
        <f t="shared" si="118"/>
        <v>13.705966901867175</v>
      </c>
      <c r="AW409" s="624">
        <f t="shared" si="115"/>
        <v>61.0680212088931</v>
      </c>
      <c r="AX409" s="719">
        <f t="shared" si="116"/>
        <v>16.527204657345901</v>
      </c>
      <c r="AY409" s="900">
        <v>0.97</v>
      </c>
      <c r="AZ409" s="839">
        <v>15.540000000000001</v>
      </c>
      <c r="BA409" s="839">
        <v>-11.52</v>
      </c>
      <c r="BB409" s="839">
        <v>7.9200000000000008</v>
      </c>
      <c r="BC409" s="839">
        <v>1.29</v>
      </c>
      <c r="BE409" s="597">
        <v>2003</v>
      </c>
      <c r="BF409" s="865">
        <f t="shared" si="117"/>
        <v>1</v>
      </c>
      <c r="BG409" s="849">
        <v>13.600000000000001</v>
      </c>
    </row>
    <row r="410" spans="1:59" ht="11.25" customHeight="1" x14ac:dyDescent="0.2">
      <c r="A410" s="838" t="s">
        <v>1406</v>
      </c>
      <c r="B410" s="842" t="s">
        <v>1407</v>
      </c>
      <c r="C410" s="898" t="s">
        <v>108</v>
      </c>
      <c r="D410" s="898" t="s">
        <v>118</v>
      </c>
      <c r="E410" s="705">
        <v>11</v>
      </c>
      <c r="F410" s="1153">
        <v>346</v>
      </c>
      <c r="G410" s="1113" t="s">
        <v>115</v>
      </c>
      <c r="H410" s="1113" t="s">
        <v>115</v>
      </c>
      <c r="I410" s="841">
        <v>62.27</v>
      </c>
      <c r="J410" s="624">
        <f t="shared" si="104"/>
        <v>2.6979283764252444</v>
      </c>
      <c r="K410" s="844">
        <v>0.42</v>
      </c>
      <c r="L410" s="854">
        <v>4</v>
      </c>
      <c r="M410" s="615">
        <f t="shared" si="105"/>
        <v>1.68</v>
      </c>
      <c r="N410" s="837" t="s">
        <v>139</v>
      </c>
      <c r="O410" s="706">
        <v>0.4</v>
      </c>
      <c r="P410" s="606">
        <v>44204</v>
      </c>
      <c r="Q410" s="606">
        <v>44228</v>
      </c>
      <c r="R410" s="615">
        <f t="shared" si="106"/>
        <v>4.9999999999999902</v>
      </c>
      <c r="S410" s="673">
        <f>IF(INDEX(Historical!$D$7:$D$1257,MATCH(B410,Historical!$B$7:$B$1281,0))=0,"n/a",(INDEX(Historical!$C$7:$C$1259,MATCH(B410,Historical!$B$7:$B$1281,0))/INDEX(Historical!$D$7:$D$1257,MATCH(B410,Historical!$B$7:$B$1281,0))-1)*100)</f>
        <v>8.1081081081081141</v>
      </c>
      <c r="T410" s="673">
        <f>IF(INDEX(Historical!$F$7:$F$1250,MATCH(B410,Historical!$B$7:$B$1281,0))=0,"n/a",((INDEX(Historical!$C$7:$C$1259,MATCH(B410,Historical!$B$7:$B$1281,0))/INDEX(Historical!$F$7:$F$1250,MATCH(B410,Historical!$B$7:$B$1281,0)))^(1/3)-1)*100)</f>
        <v>11.315078730200367</v>
      </c>
      <c r="U410" s="673">
        <f>IF(INDEX(Historical!$H$7:$H$1250,MATCH(B410,Historical!$B$7:$B$1281,0))=0,"n/a",((INDEX(Historical!$C$7:$C$1259,MATCH(B410,Historical!$B$7:$B$1281,0))/INDEX(Historical!$H$7:$H$1250,MATCH(B410,Historical!$B$7:$B$1281,0)))^(1/5)-1)*100)</f>
        <v>14.869835499703509</v>
      </c>
      <c r="V410" s="673">
        <f>IF(INDEX(Historical!$O$7:$O$1250,MATCH(B410,Historical!$B$7:$B$1281,0))=0,"n/a",((INDEX(Historical!$C$7:$C$1259,MATCH(B410,Historical!$B$7:$B$1281,0))/INDEX(Historical!$O$7:$O$1250,MATCH(B410,Historical!$B$7:$B$1281,0)))^(1/10)-1)*100)</f>
        <v>44.612554959192472</v>
      </c>
      <c r="W410" s="674">
        <f t="shared" si="107"/>
        <v>0.33331055603753446</v>
      </c>
      <c r="X410" s="675" t="str">
        <f t="shared" si="108"/>
        <v>n/a</v>
      </c>
      <c r="Y410" s="634"/>
      <c r="Z410" s="624">
        <f t="shared" si="109"/>
        <v>71.186440677966104</v>
      </c>
      <c r="AA410" s="853">
        <f t="shared" si="110"/>
        <v>26.385593220338986</v>
      </c>
      <c r="AB410" s="854">
        <v>12</v>
      </c>
      <c r="AC410" s="833">
        <v>2.36</v>
      </c>
      <c r="AD410" s="833">
        <v>1.06</v>
      </c>
      <c r="AE410" s="833">
        <v>0.68</v>
      </c>
      <c r="AF410" s="833">
        <v>0.53</v>
      </c>
      <c r="AG410" s="833">
        <v>2.4</v>
      </c>
      <c r="AH410" s="833">
        <v>-44.7</v>
      </c>
      <c r="AI410" s="833">
        <v>21.41</v>
      </c>
      <c r="AJ410" s="833">
        <v>-12.1</v>
      </c>
      <c r="AK410" s="833">
        <v>24.92</v>
      </c>
      <c r="AL410" s="845">
        <v>11800</v>
      </c>
      <c r="AM410" s="839">
        <v>0.89999999999999991</v>
      </c>
      <c r="AN410" s="833">
        <v>0.28999999999999998</v>
      </c>
      <c r="AO410" s="711">
        <f t="shared" si="111"/>
        <v>-8.8178293442102316</v>
      </c>
      <c r="AP410" s="712">
        <f t="shared" si="112"/>
        <v>17.567763876128755</v>
      </c>
      <c r="AQ410" s="855">
        <f t="shared" si="113"/>
        <v>-21.162996824588454</v>
      </c>
      <c r="AR410" s="624">
        <f>INDEX(Historical!$C$7:$C$1259,MATCH(B410,Historical!$B$7:$B$1281,0))*IF(AH410="n/a",1.03,IF(AH410&lt;0,1.01,IF(AH410&gt;10,1.1,(1+AH410/100))))</f>
        <v>1.6160000000000001</v>
      </c>
      <c r="AS410" s="853">
        <f t="shared" si="114"/>
        <v>1.7776000000000003</v>
      </c>
      <c r="AT410" s="853">
        <f t="shared" si="118"/>
        <v>1.9553600000000004</v>
      </c>
      <c r="AU410" s="853">
        <f t="shared" si="118"/>
        <v>2.1508960000000008</v>
      </c>
      <c r="AV410" s="853">
        <f t="shared" si="118"/>
        <v>2.365985600000001</v>
      </c>
      <c r="AW410" s="624">
        <f t="shared" si="115"/>
        <v>9.8658416000000031</v>
      </c>
      <c r="AX410" s="719">
        <f t="shared" si="116"/>
        <v>15.843651196402767</v>
      </c>
      <c r="AY410" s="900">
        <v>2.2599999999999998</v>
      </c>
      <c r="AZ410" s="839">
        <v>174.98</v>
      </c>
      <c r="BA410" s="839">
        <v>-7.57</v>
      </c>
      <c r="BB410" s="839">
        <v>11.4</v>
      </c>
      <c r="BC410" s="839">
        <v>41.9</v>
      </c>
      <c r="BE410" s="597">
        <v>2011</v>
      </c>
      <c r="BF410" s="865">
        <f t="shared" si="117"/>
        <v>0</v>
      </c>
      <c r="BG410" s="849">
        <v>0.1</v>
      </c>
    </row>
    <row r="411" spans="1:59" s="744" customFormat="1" ht="11.25" customHeight="1" x14ac:dyDescent="0.2">
      <c r="A411" s="726" t="s">
        <v>658</v>
      </c>
      <c r="B411" s="751" t="s">
        <v>659</v>
      </c>
      <c r="C411" s="898" t="s">
        <v>112</v>
      </c>
      <c r="D411" s="898" t="s">
        <v>211</v>
      </c>
      <c r="E411" s="727">
        <v>18</v>
      </c>
      <c r="F411" s="1153">
        <v>190</v>
      </c>
      <c r="G411" s="1152" t="s">
        <v>106</v>
      </c>
      <c r="H411" s="1152" t="s">
        <v>106</v>
      </c>
      <c r="I411" s="728">
        <v>166.62</v>
      </c>
      <c r="J411" s="729">
        <f t="shared" si="104"/>
        <v>0.76821510022806383</v>
      </c>
      <c r="K411" s="730">
        <v>0.32</v>
      </c>
      <c r="L411" s="731">
        <v>4</v>
      </c>
      <c r="M411" s="732">
        <f t="shared" si="105"/>
        <v>1.28</v>
      </c>
      <c r="N411" s="733" t="s">
        <v>208</v>
      </c>
      <c r="O411" s="734">
        <v>0.31</v>
      </c>
      <c r="P411" s="1099">
        <v>43965</v>
      </c>
      <c r="Q411" s="1099">
        <v>43980</v>
      </c>
      <c r="R411" s="732">
        <f t="shared" si="106"/>
        <v>3.2258064516129057</v>
      </c>
      <c r="S411" s="673">
        <f>IF(INDEX(Historical!$D$7:$D$1257,MATCH(B411,Historical!$B$7:$B$1281,0))=0,"n/a",(INDEX(Historical!$C$7:$C$1259,MATCH(B411,Historical!$B$7:$B$1281,0))/INDEX(Historical!$D$7:$D$1257,MATCH(B411,Historical!$B$7:$B$1281,0))-1)*100)</f>
        <v>2.4193548387096753</v>
      </c>
      <c r="T411" s="673">
        <f>IF(INDEX(Historical!$F$7:$F$1250,MATCH(B411,Historical!$B$7:$B$1281,0))=0,"n/a",((INDEX(Historical!$C$7:$C$1259,MATCH(B411,Historical!$B$7:$B$1281,0))/INDEX(Historical!$F$7:$F$1250,MATCH(B411,Historical!$B$7:$B$1281,0)))^(1/3)-1)*100)</f>
        <v>2.4803432126453862</v>
      </c>
      <c r="U411" s="673">
        <f>IF(INDEX(Historical!$H$7:$H$1250,MATCH(B411,Historical!$B$7:$B$1281,0))=0,"n/a",((INDEX(Historical!$C$7:$C$1259,MATCH(B411,Historical!$B$7:$B$1281,0))/INDEX(Historical!$H$7:$H$1250,MATCH(B411,Historical!$B$7:$B$1281,0)))^(1/5)-1)*100)</f>
        <v>2.9158362197132304</v>
      </c>
      <c r="V411" s="673">
        <f>IF(INDEX(Historical!$O$7:$O$1250,MATCH(B411,Historical!$B$7:$B$1281,0))=0,"n/a",((INDEX(Historical!$C$7:$C$1259,MATCH(B411,Historical!$B$7:$B$1281,0))/INDEX(Historical!$O$7:$O$1250,MATCH(B411,Historical!$B$7:$B$1281,0)))^(1/10)-1)*100)</f>
        <v>14.427122826294969</v>
      </c>
      <c r="W411" s="674">
        <f t="shared" si="107"/>
        <v>0.20210795006186597</v>
      </c>
      <c r="X411" s="675">
        <f t="shared" si="108"/>
        <v>0.29753430813400306</v>
      </c>
      <c r="Y411" s="899"/>
      <c r="Z411" s="729">
        <f t="shared" si="109"/>
        <v>37.426900584795327</v>
      </c>
      <c r="AA411" s="736">
        <f t="shared" si="110"/>
        <v>48.719298245614034</v>
      </c>
      <c r="AB411" s="731">
        <v>8</v>
      </c>
      <c r="AC411" s="737">
        <v>3.42</v>
      </c>
      <c r="AD411" s="737">
        <v>2.1</v>
      </c>
      <c r="AE411" s="737">
        <v>3.7</v>
      </c>
      <c r="AF411" s="737">
        <v>5.86</v>
      </c>
      <c r="AG411" s="737">
        <v>12.9</v>
      </c>
      <c r="AH411" s="737">
        <v>0.3</v>
      </c>
      <c r="AI411" s="737">
        <v>21</v>
      </c>
      <c r="AJ411" s="737">
        <v>9.8000000000000007</v>
      </c>
      <c r="AK411" s="737">
        <v>22.900000000000002</v>
      </c>
      <c r="AL411" s="738">
        <v>1750</v>
      </c>
      <c r="AM411" s="739">
        <v>0.89999999999999991</v>
      </c>
      <c r="AN411" s="737">
        <v>0.38</v>
      </c>
      <c r="AO411" s="740">
        <f t="shared" si="111"/>
        <v>-45.035246925672737</v>
      </c>
      <c r="AP411" s="741">
        <f t="shared" si="112"/>
        <v>3.6840513199412941</v>
      </c>
      <c r="AQ411" s="742">
        <f t="shared" si="113"/>
        <v>256.21160235598927</v>
      </c>
      <c r="AR411" s="624">
        <f>INDEX(Historical!$C$7:$C$1259,MATCH(B411,Historical!$B$7:$B$1281,0))*IF(AH411="n/a",1.03,IF(AH411&lt;0,1.01,IF(AH411&gt;10,1.1,(1+AH411/100))))</f>
        <v>1.2738099999999999</v>
      </c>
      <c r="AS411" s="736">
        <f t="shared" si="114"/>
        <v>1.4011910000000001</v>
      </c>
      <c r="AT411" s="736">
        <f t="shared" si="118"/>
        <v>1.5413101000000002</v>
      </c>
      <c r="AU411" s="736">
        <f t="shared" si="118"/>
        <v>1.6954411100000004</v>
      </c>
      <c r="AV411" s="736">
        <f t="shared" si="118"/>
        <v>1.8649852210000006</v>
      </c>
      <c r="AW411" s="729">
        <f t="shared" si="115"/>
        <v>7.7767374310000017</v>
      </c>
      <c r="AX411" s="743">
        <f t="shared" si="116"/>
        <v>4.6673493164085951</v>
      </c>
      <c r="AY411" s="901">
        <v>0.33</v>
      </c>
      <c r="AZ411" s="739">
        <v>105.39</v>
      </c>
      <c r="BA411" s="739">
        <v>-4.0599999999999996</v>
      </c>
      <c r="BB411" s="739">
        <v>5.28</v>
      </c>
      <c r="BC411" s="739">
        <v>38.869999999999997</v>
      </c>
      <c r="BD411" s="875"/>
      <c r="BE411" s="597">
        <v>2003</v>
      </c>
      <c r="BF411" s="865">
        <f t="shared" si="117"/>
        <v>1</v>
      </c>
      <c r="BG411" s="793">
        <v>6.7</v>
      </c>
    </row>
    <row r="412" spans="1:59" ht="11.25" customHeight="1" x14ac:dyDescent="0.2">
      <c r="A412" s="838" t="s">
        <v>403</v>
      </c>
      <c r="B412" s="842" t="s">
        <v>404</v>
      </c>
      <c r="C412" s="898" t="s">
        <v>131</v>
      </c>
      <c r="D412" s="898" t="s">
        <v>4263</v>
      </c>
      <c r="E412" s="705">
        <v>18</v>
      </c>
      <c r="F412" s="1153">
        <v>202</v>
      </c>
      <c r="G412" s="1149" t="s">
        <v>37</v>
      </c>
      <c r="H412" s="1149" t="s">
        <v>37</v>
      </c>
      <c r="I412" s="841">
        <v>54.16</v>
      </c>
      <c r="J412" s="624">
        <f t="shared" si="104"/>
        <v>2.9726735598227481</v>
      </c>
      <c r="K412" s="844">
        <v>0.40250000000000002</v>
      </c>
      <c r="L412" s="854">
        <v>4</v>
      </c>
      <c r="M412" s="615">
        <f t="shared" si="105"/>
        <v>1.61</v>
      </c>
      <c r="N412" s="837" t="s">
        <v>107</v>
      </c>
      <c r="O412" s="706">
        <v>0.38</v>
      </c>
      <c r="P412" s="606">
        <v>44224</v>
      </c>
      <c r="Q412" s="606">
        <v>44243</v>
      </c>
      <c r="R412" s="615">
        <f t="shared" si="106"/>
        <v>5.9210526315789522</v>
      </c>
      <c r="S412" s="673">
        <f>IF(INDEX(Historical!$D$7:$D$1257,MATCH(B412,Historical!$B$7:$B$1281,0))=0,"n/a",(INDEX(Historical!$C$7:$C$1259,MATCH(B412,Historical!$B$7:$B$1281,0))/INDEX(Historical!$D$7:$D$1257,MATCH(B412,Historical!$B$7:$B$1281,0))-1)*100)</f>
        <v>7.0422535211267734</v>
      </c>
      <c r="T412" s="673">
        <f>IF(INDEX(Historical!$F$7:$F$1250,MATCH(B412,Historical!$B$7:$B$1281,0))=0,"n/a",((INDEX(Historical!$C$7:$C$1259,MATCH(B412,Historical!$B$7:$B$1281,0))/INDEX(Historical!$F$7:$F$1250,MATCH(B412,Historical!$B$7:$B$1281,0)))^(1/3)-1)*100)</f>
        <v>6.4529450807832456</v>
      </c>
      <c r="U412" s="673">
        <f>IF(INDEX(Historical!$H$7:$H$1250,MATCH(B412,Historical!$B$7:$B$1281,0))=0,"n/a",((INDEX(Historical!$C$7:$C$1259,MATCH(B412,Historical!$B$7:$B$1281,0))/INDEX(Historical!$H$7:$H$1250,MATCH(B412,Historical!$B$7:$B$1281,0)))^(1/5)-1)*100)</f>
        <v>6.6817621211941569</v>
      </c>
      <c r="V412" s="673">
        <f>IF(INDEX(Historical!$O$7:$O$1250,MATCH(B412,Historical!$B$7:$B$1281,0))=0,"n/a",((INDEX(Historical!$C$7:$C$1259,MATCH(B412,Historical!$B$7:$B$1281,0))/INDEX(Historical!$O$7:$O$1250,MATCH(B412,Historical!$B$7:$B$1281,0)))^(1/10)-1)*100)</f>
        <v>6.7632165446619208</v>
      </c>
      <c r="W412" s="674">
        <f t="shared" si="107"/>
        <v>0.9879562597279169</v>
      </c>
      <c r="X412" s="675">
        <f t="shared" si="108"/>
        <v>0.84579267356888055</v>
      </c>
      <c r="Y412" s="634"/>
      <c r="Z412" s="624">
        <f t="shared" si="109"/>
        <v>65.182186234817806</v>
      </c>
      <c r="AA412" s="853">
        <f t="shared" si="110"/>
        <v>21.927125506072873</v>
      </c>
      <c r="AB412" s="854">
        <v>12</v>
      </c>
      <c r="AC412" s="833">
        <v>2.4700000000000002</v>
      </c>
      <c r="AD412" s="833">
        <v>3.84</v>
      </c>
      <c r="AE412" s="833">
        <v>3.95</v>
      </c>
      <c r="AF412" s="833">
        <v>2.38</v>
      </c>
      <c r="AG412" s="833">
        <v>10.9</v>
      </c>
      <c r="AH412" s="833">
        <v>5.8999999999999995</v>
      </c>
      <c r="AI412" s="833">
        <v>6.8599999999999994</v>
      </c>
      <c r="AJ412" s="833">
        <v>7.9</v>
      </c>
      <c r="AK412" s="833">
        <v>5.7</v>
      </c>
      <c r="AL412" s="845">
        <v>13480</v>
      </c>
      <c r="AM412" s="839">
        <v>0.1</v>
      </c>
      <c r="AN412" s="833">
        <v>1.26</v>
      </c>
      <c r="AO412" s="711">
        <f t="shared" si="111"/>
        <v>-12.272689825055968</v>
      </c>
      <c r="AP412" s="712">
        <f t="shared" si="112"/>
        <v>9.6544356810169045</v>
      </c>
      <c r="AQ412" s="855">
        <f t="shared" si="113"/>
        <v>52.295850537262467</v>
      </c>
      <c r="AR412" s="624">
        <f>INDEX(Historical!$C$7:$C$1259,MATCH(B412,Historical!$B$7:$B$1281,0))*IF(AH412="n/a",1.03,IF(AH412&lt;0,1.01,IF(AH412&gt;10,1.1,(1+AH412/100))))</f>
        <v>1.60968</v>
      </c>
      <c r="AS412" s="853">
        <f t="shared" si="114"/>
        <v>1.7201040480000001</v>
      </c>
      <c r="AT412" s="853">
        <f t="shared" si="118"/>
        <v>1.818149978736</v>
      </c>
      <c r="AU412" s="853">
        <f t="shared" si="118"/>
        <v>1.921784527523952</v>
      </c>
      <c r="AV412" s="853">
        <f t="shared" si="118"/>
        <v>2.0313262455928172</v>
      </c>
      <c r="AW412" s="624">
        <f t="shared" si="115"/>
        <v>9.1010447998527688</v>
      </c>
      <c r="AX412" s="719">
        <f t="shared" si="116"/>
        <v>16.803997045518408</v>
      </c>
      <c r="AY412" s="900">
        <v>0.31</v>
      </c>
      <c r="AZ412" s="839">
        <v>24.19</v>
      </c>
      <c r="BA412" s="839">
        <v>-6.78</v>
      </c>
      <c r="BB412" s="839">
        <v>8.870000000000001</v>
      </c>
      <c r="BC412" s="839">
        <v>4.74</v>
      </c>
      <c r="BE412" s="597">
        <v>2004</v>
      </c>
      <c r="BF412" s="865">
        <f t="shared" si="117"/>
        <v>1</v>
      </c>
      <c r="BG412" s="849">
        <v>3.5000000000000004</v>
      </c>
    </row>
    <row r="413" spans="1:59" ht="11.25" customHeight="1" x14ac:dyDescent="0.2">
      <c r="A413" s="847" t="s">
        <v>4190</v>
      </c>
      <c r="B413" s="570" t="s">
        <v>3838</v>
      </c>
      <c r="C413" s="898" t="s">
        <v>4126</v>
      </c>
      <c r="D413" s="898" t="s">
        <v>4252</v>
      </c>
      <c r="E413" s="705">
        <v>7</v>
      </c>
      <c r="F413" s="1153">
        <v>639</v>
      </c>
      <c r="G413" s="1126" t="s">
        <v>106</v>
      </c>
      <c r="H413" s="1126" t="s">
        <v>106</v>
      </c>
      <c r="I413" s="841">
        <v>104.5</v>
      </c>
      <c r="J413" s="624">
        <f t="shared" si="104"/>
        <v>0.84095693779904312</v>
      </c>
      <c r="K413" s="844">
        <v>0.87880000000000003</v>
      </c>
      <c r="L413" s="854">
        <v>1</v>
      </c>
      <c r="M413" s="615">
        <f t="shared" si="105"/>
        <v>0.87880000000000003</v>
      </c>
      <c r="N413" s="837" t="s">
        <v>4191</v>
      </c>
      <c r="O413" s="706">
        <v>0.73219999999999996</v>
      </c>
      <c r="P413" s="606">
        <v>44092</v>
      </c>
      <c r="Q413" s="606">
        <v>44096</v>
      </c>
      <c r="R413" s="615">
        <f t="shared" si="106"/>
        <v>20.021851953018309</v>
      </c>
      <c r="S413" s="673">
        <f>IF(INDEX(Historical!$D$7:$D$1257,MATCH(B413,Historical!$B$7:$B$1281,0))=0,"n/a",(INDEX(Historical!$C$7:$C$1259,MATCH(B413,Historical!$B$7:$B$1281,0))/INDEX(Historical!$D$7:$D$1257,MATCH(B413,Historical!$B$7:$B$1281,0))-1)*100)</f>
        <v>18.983884184649003</v>
      </c>
      <c r="T413" s="673">
        <f>IF(INDEX(Historical!$F$7:$F$1250,MATCH(B413,Historical!$B$7:$B$1281,0))=0,"n/a",((INDEX(Historical!$C$7:$C$1259,MATCH(B413,Historical!$B$7:$B$1281,0))/INDEX(Historical!$F$7:$F$1250,MATCH(B413,Historical!$B$7:$B$1281,0)))^(1/3)-1)*100)</f>
        <v>11.169769327694601</v>
      </c>
      <c r="U413" s="673">
        <f>IF(INDEX(Historical!$H$7:$H$1250,MATCH(B413,Historical!$B$7:$B$1281,0))=0,"n/a",((INDEX(Historical!$C$7:$C$1259,MATCH(B413,Historical!$B$7:$B$1281,0))/INDEX(Historical!$H$7:$H$1250,MATCH(B413,Historical!$B$7:$B$1281,0)))^(1/5)-1)*100)</f>
        <v>10.450681383226179</v>
      </c>
      <c r="V413" s="673" t="str">
        <f>IF(INDEX(Historical!$O$7:$O$1250,MATCH(B413,Historical!$B$7:$B$1281,0))=0,"n/a",((INDEX(Historical!$C$7:$C$1259,MATCH(B413,Historical!$B$7:$B$1281,0))/INDEX(Historical!$O$7:$O$1250,MATCH(B413,Historical!$B$7:$B$1281,0)))^(1/10)-1)*100)</f>
        <v>n/a</v>
      </c>
      <c r="W413" s="674" t="str">
        <f t="shared" si="107"/>
        <v>n/a</v>
      </c>
      <c r="X413" s="675">
        <f t="shared" si="108"/>
        <v>0.43006919272535715</v>
      </c>
      <c r="Y413" s="843" t="s">
        <v>4194</v>
      </c>
      <c r="Z413" s="624">
        <f t="shared" si="109"/>
        <v>16.095238095238095</v>
      </c>
      <c r="AA413" s="853">
        <f t="shared" si="110"/>
        <v>19.139194139194139</v>
      </c>
      <c r="AB413" s="854">
        <v>12</v>
      </c>
      <c r="AC413" s="833">
        <v>5.46</v>
      </c>
      <c r="AD413" s="833">
        <v>0.63</v>
      </c>
      <c r="AE413" s="833">
        <v>3.96</v>
      </c>
      <c r="AF413" s="833">
        <v>8.3000000000000007</v>
      </c>
      <c r="AG413" s="833">
        <v>54.500000000000007</v>
      </c>
      <c r="AH413" s="833">
        <v>74.2</v>
      </c>
      <c r="AI413" s="833">
        <v>-28.71</v>
      </c>
      <c r="AJ413" s="833">
        <v>24.3</v>
      </c>
      <c r="AK413" s="833">
        <v>30.04</v>
      </c>
      <c r="AL413" s="845">
        <v>17540</v>
      </c>
      <c r="AM413" s="839">
        <v>6.7</v>
      </c>
      <c r="AN413" s="833">
        <v>0</v>
      </c>
      <c r="AO413" s="711">
        <f t="shared" si="111"/>
        <v>-7.8475558181689173</v>
      </c>
      <c r="AP413" s="712">
        <f t="shared" si="112"/>
        <v>11.291638321025221</v>
      </c>
      <c r="AQ413" s="855">
        <f t="shared" si="113"/>
        <v>165.7110471966881</v>
      </c>
      <c r="AR413" s="624">
        <f>INDEX(Historical!$C$7:$C$1259,MATCH(B413,Historical!$B$7:$B$1281,0))*IF(AH413="n/a",1.03,IF(AH413&lt;0,1.01,IF(AH413&gt;10,1.1,(1+AH413/100))))</f>
        <v>0.95832000000000006</v>
      </c>
      <c r="AS413" s="853">
        <f t="shared" si="114"/>
        <v>0.96790320000000007</v>
      </c>
      <c r="AT413" s="853">
        <f t="shared" si="118"/>
        <v>1.0646935200000001</v>
      </c>
      <c r="AU413" s="853">
        <f t="shared" si="118"/>
        <v>1.1711628720000002</v>
      </c>
      <c r="AV413" s="853">
        <f t="shared" si="118"/>
        <v>1.2882791592000005</v>
      </c>
      <c r="AW413" s="624">
        <f t="shared" si="115"/>
        <v>5.4503587512000014</v>
      </c>
      <c r="AX413" s="719">
        <f t="shared" si="116"/>
        <v>5.2156543073684229</v>
      </c>
      <c r="AY413" s="900">
        <v>0.91</v>
      </c>
      <c r="AZ413" s="839">
        <v>148.16</v>
      </c>
      <c r="BA413" s="839">
        <v>-13.089999999999998</v>
      </c>
      <c r="BB413" s="839">
        <v>-1.3299999999999998</v>
      </c>
      <c r="BC413" s="839">
        <v>21.78</v>
      </c>
      <c r="BE413" s="597">
        <v>2014</v>
      </c>
      <c r="BF413" s="865">
        <f t="shared" si="117"/>
        <v>0</v>
      </c>
      <c r="BG413" s="849">
        <v>31.5</v>
      </c>
    </row>
    <row r="414" spans="1:59" ht="11.25" customHeight="1" x14ac:dyDescent="0.2">
      <c r="A414" s="831" t="s">
        <v>269</v>
      </c>
      <c r="B414" s="842" t="s">
        <v>270</v>
      </c>
      <c r="C414" s="898" t="s">
        <v>245</v>
      </c>
      <c r="D414" s="898" t="s">
        <v>4251</v>
      </c>
      <c r="E414" s="705">
        <v>58</v>
      </c>
      <c r="F414" s="1153">
        <v>12</v>
      </c>
      <c r="G414" s="1094" t="s">
        <v>37</v>
      </c>
      <c r="H414" s="1094" t="s">
        <v>115</v>
      </c>
      <c r="I414" s="833">
        <v>190.18</v>
      </c>
      <c r="J414" s="624">
        <f t="shared" si="104"/>
        <v>1.2619623514565148</v>
      </c>
      <c r="K414" s="844">
        <v>0.6</v>
      </c>
      <c r="L414" s="854">
        <v>4</v>
      </c>
      <c r="M414" s="615">
        <f t="shared" si="105"/>
        <v>2.4</v>
      </c>
      <c r="N414" s="837" t="s">
        <v>271</v>
      </c>
      <c r="O414" s="706">
        <v>0.55000000000000004</v>
      </c>
      <c r="P414" s="606">
        <v>44124</v>
      </c>
      <c r="Q414" s="606">
        <v>44139</v>
      </c>
      <c r="R414" s="615">
        <f t="shared" si="106"/>
        <v>9.0909090909090793</v>
      </c>
      <c r="S414" s="673">
        <f>IF(INDEX(Historical!$D$7:$D$1257,MATCH(B414,Historical!$B$7:$B$1281,0))=0,"n/a",(INDEX(Historical!$C$7:$C$1259,MATCH(B414,Historical!$B$7:$B$1281,0))/INDEX(Historical!$D$7:$D$1257,MATCH(B414,Historical!$B$7:$B$1281,0))-1)*100)</f>
        <v>9.2233009708737832</v>
      </c>
      <c r="T414" s="673">
        <f>IF(INDEX(Historical!$F$7:$F$1250,MATCH(B414,Historical!$B$7:$B$1281,0))=0,"n/a",((INDEX(Historical!$C$7:$C$1259,MATCH(B414,Historical!$B$7:$B$1281,0))/INDEX(Historical!$F$7:$F$1250,MATCH(B414,Historical!$B$7:$B$1281,0)))^(1/3)-1)*100)</f>
        <v>13.967138314551075</v>
      </c>
      <c r="U414" s="673">
        <f>IF(INDEX(Historical!$H$7:$H$1250,MATCH(B414,Historical!$B$7:$B$1281,0))=0,"n/a",((INDEX(Historical!$C$7:$C$1259,MATCH(B414,Historical!$B$7:$B$1281,0))/INDEX(Historical!$H$7:$H$1250,MATCH(B414,Historical!$B$7:$B$1281,0)))^(1/5)-1)*100)</f>
        <v>17.143034329661333</v>
      </c>
      <c r="V414" s="673">
        <f>IF(INDEX(Historical!$O$7:$O$1250,MATCH(B414,Historical!$B$7:$B$1281,0))=0,"n/a",((INDEX(Historical!$C$7:$C$1259,MATCH(B414,Historical!$B$7:$B$1281,0))/INDEX(Historical!$O$7:$O$1250,MATCH(B414,Historical!$B$7:$B$1281,0)))^(1/10)-1)*100)</f>
        <v>18.853575892666498</v>
      </c>
      <c r="W414" s="674">
        <f t="shared" si="107"/>
        <v>0.90927230076971677</v>
      </c>
      <c r="X414" s="675">
        <f t="shared" si="108"/>
        <v>0.73892389351988497</v>
      </c>
      <c r="Y414" s="842"/>
      <c r="Z414" s="624">
        <f t="shared" si="109"/>
        <v>31.007751937984494</v>
      </c>
      <c r="AA414" s="853">
        <f t="shared" si="110"/>
        <v>24.571059431524549</v>
      </c>
      <c r="AB414" s="854">
        <v>1</v>
      </c>
      <c r="AC414" s="833">
        <v>7.74</v>
      </c>
      <c r="AD414" s="833">
        <v>1.79</v>
      </c>
      <c r="AE414" s="833">
        <v>1.47</v>
      </c>
      <c r="AF414" s="833">
        <v>96.95</v>
      </c>
      <c r="AG414" s="833">
        <v>200.70000000000002</v>
      </c>
      <c r="AH414" s="833">
        <v>41.199999999999996</v>
      </c>
      <c r="AI414" s="833">
        <v>13.139999999999999</v>
      </c>
      <c r="AJ414" s="833">
        <v>23.200000000000003</v>
      </c>
      <c r="AK414" s="833">
        <v>13.74</v>
      </c>
      <c r="AL414" s="845">
        <v>131710</v>
      </c>
      <c r="AM414" s="839">
        <v>0.06</v>
      </c>
      <c r="AN414" s="833">
        <v>15.16</v>
      </c>
      <c r="AO414" s="711">
        <f t="shared" si="111"/>
        <v>-6.1660627504067023</v>
      </c>
      <c r="AP414" s="712">
        <f t="shared" si="112"/>
        <v>18.404996681117847</v>
      </c>
      <c r="AQ414" s="855">
        <f t="shared" si="113"/>
        <v>928.9507518473597</v>
      </c>
      <c r="AR414" s="624">
        <f>INDEX(Historical!$C$7:$C$1259,MATCH(B414,Historical!$B$7:$B$1281,0))*IF(AH414="n/a",1.03,IF(AH414&lt;0,1.01,IF(AH414&gt;10,1.1,(1+AH414/100))))</f>
        <v>2.4750000000000001</v>
      </c>
      <c r="AS414" s="853">
        <f t="shared" si="114"/>
        <v>2.7225000000000001</v>
      </c>
      <c r="AT414" s="853">
        <f t="shared" si="118"/>
        <v>2.9947500000000002</v>
      </c>
      <c r="AU414" s="853">
        <f t="shared" si="118"/>
        <v>3.2942250000000004</v>
      </c>
      <c r="AV414" s="853">
        <f t="shared" si="118"/>
        <v>3.6236475000000006</v>
      </c>
      <c r="AW414" s="624">
        <f t="shared" si="115"/>
        <v>15.110122500000001</v>
      </c>
      <c r="AX414" s="719">
        <f t="shared" si="116"/>
        <v>7.9451690503733312</v>
      </c>
      <c r="AY414" s="900">
        <v>1.34</v>
      </c>
      <c r="AZ414" s="839">
        <v>140.49</v>
      </c>
      <c r="BA414" s="839">
        <v>-1.4200000000000002</v>
      </c>
      <c r="BB414" s="839">
        <v>10.35</v>
      </c>
      <c r="BC414" s="839">
        <v>18.41</v>
      </c>
      <c r="BE414" s="597">
        <v>1963</v>
      </c>
      <c r="BF414" s="865">
        <f t="shared" si="117"/>
        <v>6</v>
      </c>
      <c r="BG414" s="849">
        <v>11.899999999999999</v>
      </c>
    </row>
    <row r="415" spans="1:59" ht="11.25" customHeight="1" x14ac:dyDescent="0.2">
      <c r="A415" s="838" t="s">
        <v>1386</v>
      </c>
      <c r="B415" s="842" t="s">
        <v>1387</v>
      </c>
      <c r="C415" s="898" t="s">
        <v>4126</v>
      </c>
      <c r="D415" s="898" t="s">
        <v>4260</v>
      </c>
      <c r="E415" s="705">
        <v>7</v>
      </c>
      <c r="F415" s="1153">
        <v>640</v>
      </c>
      <c r="G415" s="1150" t="s">
        <v>106</v>
      </c>
      <c r="H415" s="1150" t="s">
        <v>106</v>
      </c>
      <c r="I415" s="841">
        <v>595.24</v>
      </c>
      <c r="J415" s="624">
        <f t="shared" si="104"/>
        <v>0.87359720448894562</v>
      </c>
      <c r="K415" s="844">
        <v>1.3</v>
      </c>
      <c r="L415" s="854">
        <v>4</v>
      </c>
      <c r="M415" s="615">
        <f t="shared" si="105"/>
        <v>5.2</v>
      </c>
      <c r="N415" s="837" t="s">
        <v>127</v>
      </c>
      <c r="O415" s="706">
        <v>1.1499999999999999</v>
      </c>
      <c r="P415" s="606">
        <v>44103</v>
      </c>
      <c r="Q415" s="606">
        <v>44118</v>
      </c>
      <c r="R415" s="615">
        <f t="shared" si="106"/>
        <v>13.043478260869579</v>
      </c>
      <c r="S415" s="673">
        <f>IF(INDEX(Historical!$D$7:$D$1257,MATCH(B415,Historical!$B$7:$B$1281,0))=0,"n/a",(INDEX(Historical!$C$7:$C$1259,MATCH(B415,Historical!$B$7:$B$1281,0))/INDEX(Historical!$D$7:$D$1257,MATCH(B415,Historical!$B$7:$B$1281,0))-1)*100)</f>
        <v>5.555555555555558</v>
      </c>
      <c r="T415" s="673">
        <f>IF(INDEX(Historical!$F$7:$F$1250,MATCH(B415,Historical!$B$7:$B$1281,0))=0,"n/a",((INDEX(Historical!$C$7:$C$1259,MATCH(B415,Historical!$B$7:$B$1281,0))/INDEX(Historical!$F$7:$F$1250,MATCH(B415,Historical!$B$7:$B$1281,0)))^(1/3)-1)*100)</f>
        <v>38.189072364161625</v>
      </c>
      <c r="U415" s="673">
        <f>IF(INDEX(Historical!$H$7:$H$1250,MATCH(B415,Historical!$B$7:$B$1281,0))=0,"n/a",((INDEX(Historical!$C$7:$C$1259,MATCH(B415,Historical!$B$7:$B$1281,0))/INDEX(Historical!$H$7:$H$1250,MATCH(B415,Historical!$B$7:$B$1281,0)))^(1/5)-1)*100)</f>
        <v>37.684317244122511</v>
      </c>
      <c r="V415" s="673" t="str">
        <f>IF(INDEX(Historical!$O$7:$O$1250,MATCH(B415,Historical!$B$7:$B$1281,0))=0,"n/a",((INDEX(Historical!$C$7:$C$1259,MATCH(B415,Historical!$B$7:$B$1281,0))/INDEX(Historical!$O$7:$O$1250,MATCH(B415,Historical!$B$7:$B$1281,0)))^(1/10)-1)*100)</f>
        <v>n/a</v>
      </c>
      <c r="W415" s="674" t="str">
        <f t="shared" si="107"/>
        <v>n/a</v>
      </c>
      <c r="X415" s="675">
        <f t="shared" si="108"/>
        <v>1.1595174536653081</v>
      </c>
      <c r="Y415" s="634"/>
      <c r="Z415" s="624">
        <f t="shared" si="109"/>
        <v>25.793650793650798</v>
      </c>
      <c r="AA415" s="853">
        <f t="shared" si="110"/>
        <v>29.525793650793652</v>
      </c>
      <c r="AB415" s="854">
        <v>6</v>
      </c>
      <c r="AC415" s="833">
        <v>20.16</v>
      </c>
      <c r="AD415" s="833">
        <v>1.24</v>
      </c>
      <c r="AE415" s="833">
        <v>6.43</v>
      </c>
      <c r="AF415" s="833">
        <v>14.96</v>
      </c>
      <c r="AG415" s="833">
        <v>57.499999999999993</v>
      </c>
      <c r="AH415" s="833">
        <v>10.199999999999999</v>
      </c>
      <c r="AI415" s="833">
        <v>6.17</v>
      </c>
      <c r="AJ415" s="833">
        <v>32.5</v>
      </c>
      <c r="AK415" s="833">
        <v>22.97</v>
      </c>
      <c r="AL415" s="845">
        <v>76750</v>
      </c>
      <c r="AM415" s="839">
        <v>0.3</v>
      </c>
      <c r="AN415" s="833">
        <v>1.06</v>
      </c>
      <c r="AO415" s="711">
        <f t="shared" si="111"/>
        <v>9.0321207978178037</v>
      </c>
      <c r="AP415" s="712">
        <f t="shared" si="112"/>
        <v>38.557914448611456</v>
      </c>
      <c r="AQ415" s="855">
        <f t="shared" si="113"/>
        <v>343.07304289517322</v>
      </c>
      <c r="AR415" s="624">
        <f>INDEX(Historical!$C$7:$C$1259,MATCH(B415,Historical!$B$7:$B$1281,0))*IF(AH415="n/a",1.03,IF(AH415&lt;0,1.01,IF(AH415&gt;10,1.1,(1+AH415/100))))</f>
        <v>5.2250000000000005</v>
      </c>
      <c r="AS415" s="853">
        <f t="shared" si="114"/>
        <v>5.5473825000000012</v>
      </c>
      <c r="AT415" s="853">
        <f t="shared" si="118"/>
        <v>6.1021207500000019</v>
      </c>
      <c r="AU415" s="853">
        <f t="shared" si="118"/>
        <v>6.7123328250000025</v>
      </c>
      <c r="AV415" s="853">
        <f t="shared" si="118"/>
        <v>7.3835661075000036</v>
      </c>
      <c r="AW415" s="624">
        <f t="shared" si="115"/>
        <v>30.97040218250001</v>
      </c>
      <c r="AX415" s="719">
        <f t="shared" si="116"/>
        <v>5.2030109170250674</v>
      </c>
      <c r="AY415" s="900">
        <v>1.31</v>
      </c>
      <c r="AZ415" s="839">
        <v>179.07999999999998</v>
      </c>
      <c r="BA415" s="839">
        <v>-1.38</v>
      </c>
      <c r="BB415" s="839">
        <v>8.34</v>
      </c>
      <c r="BC415" s="839">
        <v>39.5</v>
      </c>
      <c r="BE415" s="597">
        <v>2014</v>
      </c>
      <c r="BF415" s="865">
        <f t="shared" si="117"/>
        <v>0</v>
      </c>
      <c r="BG415" s="849">
        <v>20.5</v>
      </c>
    </row>
    <row r="416" spans="1:59" ht="11.25" customHeight="1" x14ac:dyDescent="0.2">
      <c r="A416" s="838" t="s">
        <v>652</v>
      </c>
      <c r="B416" s="842" t="s">
        <v>653</v>
      </c>
      <c r="C416" s="898" t="s">
        <v>112</v>
      </c>
      <c r="D416" s="898" t="s">
        <v>4290</v>
      </c>
      <c r="E416" s="705">
        <v>16</v>
      </c>
      <c r="F416" s="1153">
        <v>237</v>
      </c>
      <c r="G416" s="1124" t="s">
        <v>106</v>
      </c>
      <c r="H416" s="1124" t="s">
        <v>106</v>
      </c>
      <c r="I416" s="841">
        <v>165.06</v>
      </c>
      <c r="J416" s="624">
        <f t="shared" si="104"/>
        <v>0.5089058524173028</v>
      </c>
      <c r="K416" s="844">
        <v>0.21</v>
      </c>
      <c r="L416" s="854">
        <v>4</v>
      </c>
      <c r="M416" s="615">
        <f t="shared" si="105"/>
        <v>0.84</v>
      </c>
      <c r="N416" s="837" t="s">
        <v>590</v>
      </c>
      <c r="O416" s="706">
        <v>0.185</v>
      </c>
      <c r="P416" s="606">
        <v>44050</v>
      </c>
      <c r="Q416" s="606">
        <v>44071</v>
      </c>
      <c r="R416" s="615">
        <f t="shared" si="106"/>
        <v>13.513513513513512</v>
      </c>
      <c r="S416" s="673">
        <f>IF(INDEX(Historical!$D$7:$D$1257,MATCH(B416,Historical!$B$7:$B$1281,0))=0,"n/a",(INDEX(Historical!$C$7:$C$1259,MATCH(B416,Historical!$B$7:$B$1281,0))/INDEX(Historical!$D$7:$D$1257,MATCH(B416,Historical!$B$7:$B$1281,0))-1)*100)</f>
        <v>12.857142857142879</v>
      </c>
      <c r="T416" s="673">
        <f>IF(INDEX(Historical!$F$7:$F$1250,MATCH(B416,Historical!$B$7:$B$1281,0))=0,"n/a",((INDEX(Historical!$C$7:$C$1259,MATCH(B416,Historical!$B$7:$B$1281,0))/INDEX(Historical!$F$7:$F$1250,MATCH(B416,Historical!$B$7:$B$1281,0)))^(1/3)-1)*100)</f>
        <v>27.628548928370765</v>
      </c>
      <c r="U416" s="673">
        <f>IF(INDEX(Historical!$H$7:$H$1250,MATCH(B416,Historical!$B$7:$B$1281,0))=0,"n/a",((INDEX(Historical!$C$7:$C$1259,MATCH(B416,Historical!$B$7:$B$1281,0))/INDEX(Historical!$H$7:$H$1250,MATCH(B416,Historical!$B$7:$B$1281,0)))^(1/5)-1)*100)</f>
        <v>21.367153789240856</v>
      </c>
      <c r="V416" s="673">
        <f>IF(INDEX(Historical!$O$7:$O$1250,MATCH(B416,Historical!$B$7:$B$1281,0))=0,"n/a",((INDEX(Historical!$C$7:$C$1259,MATCH(B416,Historical!$B$7:$B$1281,0))/INDEX(Historical!$O$7:$O$1250,MATCH(B416,Historical!$B$7:$B$1281,0)))^(1/10)-1)*100)</f>
        <v>15.315410418521381</v>
      </c>
      <c r="W416" s="674">
        <f t="shared" si="107"/>
        <v>1.3951407899197348</v>
      </c>
      <c r="X416" s="675">
        <f t="shared" si="108"/>
        <v>2.6379202208939327</v>
      </c>
      <c r="Y416" s="638"/>
      <c r="Z416" s="624">
        <f t="shared" si="109"/>
        <v>16.867469879518072</v>
      </c>
      <c r="AA416" s="853">
        <f t="shared" si="110"/>
        <v>33.144578313253007</v>
      </c>
      <c r="AB416" s="854">
        <v>12</v>
      </c>
      <c r="AC416" s="833">
        <v>4.9800000000000004</v>
      </c>
      <c r="AD416" s="833">
        <v>2.2799999999999998</v>
      </c>
      <c r="AE416" s="833">
        <v>1.53</v>
      </c>
      <c r="AF416" s="833">
        <v>9.3800000000000008</v>
      </c>
      <c r="AG416" s="833">
        <v>28.7</v>
      </c>
      <c r="AH416" s="833">
        <v>-13.100000000000001</v>
      </c>
      <c r="AI416" s="833">
        <v>5.07</v>
      </c>
      <c r="AJ416" s="833">
        <v>8.1</v>
      </c>
      <c r="AK416" s="833">
        <v>14.879999999999999</v>
      </c>
      <c r="AL416" s="845">
        <v>6350</v>
      </c>
      <c r="AM416" s="839">
        <v>0.6</v>
      </c>
      <c r="AN416" s="833">
        <v>0.25</v>
      </c>
      <c r="AO416" s="711">
        <f t="shared" si="111"/>
        <v>-11.268518671594848</v>
      </c>
      <c r="AP416" s="712">
        <f t="shared" si="112"/>
        <v>21.876059641658159</v>
      </c>
      <c r="AQ416" s="855">
        <f t="shared" si="113"/>
        <v>271.72041140759018</v>
      </c>
      <c r="AR416" s="624">
        <f>INDEX(Historical!$C$7:$C$1259,MATCH(B416,Historical!$B$7:$B$1281,0))*IF(AH416="n/a",1.03,IF(AH416&lt;0,1.01,IF(AH416&gt;10,1.1,(1+AH416/100))))</f>
        <v>0.79790000000000005</v>
      </c>
      <c r="AS416" s="853">
        <f t="shared" si="114"/>
        <v>0.83835353000000001</v>
      </c>
      <c r="AT416" s="853">
        <f t="shared" si="118"/>
        <v>0.92218888300000013</v>
      </c>
      <c r="AU416" s="853">
        <f t="shared" si="118"/>
        <v>1.0144077713000001</v>
      </c>
      <c r="AV416" s="853">
        <f t="shared" si="118"/>
        <v>1.1158485484300003</v>
      </c>
      <c r="AW416" s="624">
        <f t="shared" si="115"/>
        <v>4.6886987327300007</v>
      </c>
      <c r="AX416" s="719">
        <f t="shared" si="116"/>
        <v>2.8406026491760574</v>
      </c>
      <c r="AY416" s="900">
        <v>1</v>
      </c>
      <c r="AZ416" s="839">
        <v>85.350000000000009</v>
      </c>
      <c r="BA416" s="839">
        <v>-3.38</v>
      </c>
      <c r="BB416" s="839">
        <v>4.84</v>
      </c>
      <c r="BC416" s="839">
        <v>23.02</v>
      </c>
      <c r="BE416" s="597">
        <v>2005</v>
      </c>
      <c r="BF416" s="865">
        <f t="shared" si="117"/>
        <v>1</v>
      </c>
      <c r="BG416" s="849">
        <v>13.8</v>
      </c>
    </row>
    <row r="417" spans="1:59" ht="11.25" customHeight="1" x14ac:dyDescent="0.2">
      <c r="A417" s="848" t="s">
        <v>4631</v>
      </c>
      <c r="B417" s="842" t="s">
        <v>4624</v>
      </c>
      <c r="C417" s="898" t="s">
        <v>128</v>
      </c>
      <c r="D417" s="898" t="s">
        <v>4261</v>
      </c>
      <c r="E417" s="705">
        <v>5</v>
      </c>
      <c r="F417" s="1153">
        <v>730</v>
      </c>
      <c r="G417" s="1118" t="s">
        <v>106</v>
      </c>
      <c r="H417" s="1118" t="s">
        <v>106</v>
      </c>
      <c r="I417" s="841">
        <v>77.48</v>
      </c>
      <c r="J417" s="624">
        <f t="shared" si="104"/>
        <v>1.2132163138874548</v>
      </c>
      <c r="K417" s="844">
        <v>0.23499999999999999</v>
      </c>
      <c r="L417" s="854">
        <v>4</v>
      </c>
      <c r="M417" s="615">
        <f t="shared" si="105"/>
        <v>0.94</v>
      </c>
      <c r="N417" s="837" t="s">
        <v>4442</v>
      </c>
      <c r="O417" s="706">
        <v>0.23</v>
      </c>
      <c r="P417" s="606">
        <v>44231</v>
      </c>
      <c r="Q417" s="606">
        <v>44260</v>
      </c>
      <c r="R417" s="615">
        <f t="shared" si="106"/>
        <v>2.1739130434782505</v>
      </c>
      <c r="S417" s="673">
        <f>IF(INDEX(Historical!$D$7:$D$1257,MATCH(B417,Historical!$B$7:$B$1281,0))=0,"n/a",(INDEX(Historical!$C$7:$C$1259,MATCH(B417,Historical!$B$7:$B$1281,0))/INDEX(Historical!$D$7:$D$1257,MATCH(B417,Historical!$B$7:$B$1281,0))-1)*100)</f>
        <v>14.999999999999991</v>
      </c>
      <c r="T417" s="673">
        <f>IF(INDEX(Historical!$F$7:$F$1250,MATCH(B417,Historical!$B$7:$B$1281,0))=0,"n/a",((INDEX(Historical!$C$7:$C$1259,MATCH(B417,Historical!$B$7:$B$1281,0))/INDEX(Historical!$F$7:$F$1250,MATCH(B417,Historical!$B$7:$B$1281,0)))^(1/3)-1)*100)</f>
        <v>7.0472515754160359</v>
      </c>
      <c r="U417" s="673" t="str">
        <f>IF(INDEX(Historical!$H$7:$H$1250,MATCH(B417,Historical!$B$7:$B$1281,0))=0,"n/a",((INDEX(Historical!$C$7:$C$1259,MATCH(B417,Historical!$B$7:$B$1281,0))/INDEX(Historical!$H$7:$H$1250,MATCH(B417,Historical!$B$7:$B$1281,0)))^(1/5)-1)*100)</f>
        <v>n/a</v>
      </c>
      <c r="V417" s="673" t="str">
        <f>IF(INDEX(Historical!$O$7:$O$1250,MATCH(B417,Historical!$B$7:$B$1281,0))=0,"n/a",((INDEX(Historical!$C$7:$C$1259,MATCH(B417,Historical!$B$7:$B$1281,0))/INDEX(Historical!$O$7:$O$1250,MATCH(B417,Historical!$B$7:$B$1281,0)))^(1/10)-1)*100)</f>
        <v>n/a</v>
      </c>
      <c r="W417" s="674" t="str">
        <f t="shared" si="107"/>
        <v>n/a</v>
      </c>
      <c r="X417" s="675" t="str">
        <f t="shared" si="108"/>
        <v>n/a</v>
      </c>
      <c r="Y417" s="646"/>
      <c r="Z417" s="624">
        <f t="shared" si="109"/>
        <v>46.766169154228862</v>
      </c>
      <c r="AA417" s="853">
        <f t="shared" si="110"/>
        <v>38.547263681592042</v>
      </c>
      <c r="AB417" s="854">
        <v>5</v>
      </c>
      <c r="AC417" s="833">
        <v>2.0099999999999998</v>
      </c>
      <c r="AD417" s="833">
        <v>4.33</v>
      </c>
      <c r="AE417" s="833">
        <v>3.22</v>
      </c>
      <c r="AF417" s="833">
        <v>28.29</v>
      </c>
      <c r="AG417" s="833">
        <v>94.6</v>
      </c>
      <c r="AH417" s="833">
        <v>-21.3</v>
      </c>
      <c r="AI417" s="833">
        <v>31.419999999999998</v>
      </c>
      <c r="AJ417" s="833">
        <v>6.4</v>
      </c>
      <c r="AK417" s="833">
        <v>9.0499999999999989</v>
      </c>
      <c r="AL417" s="845">
        <v>11430</v>
      </c>
      <c r="AM417" s="839">
        <v>0.4</v>
      </c>
      <c r="AN417" s="833">
        <v>6.73</v>
      </c>
      <c r="AO417" s="711" t="str">
        <f t="shared" si="111"/>
        <v>n/a</v>
      </c>
      <c r="AP417" s="712" t="str">
        <f t="shared" si="112"/>
        <v>n/a</v>
      </c>
      <c r="AQ417" s="855">
        <f t="shared" si="113"/>
        <v>596.18072032809891</v>
      </c>
      <c r="AR417" s="624">
        <f>INDEX(Historical!$C$7:$C$1259,MATCH(B417,Historical!$B$7:$B$1281,0))*IF(AH417="n/a",1.03,IF(AH417&lt;0,1.01,IF(AH417&gt;10,1.1,(1+AH417/100))))</f>
        <v>0.92920000000000003</v>
      </c>
      <c r="AS417" s="853">
        <f t="shared" si="114"/>
        <v>1.0221200000000001</v>
      </c>
      <c r="AT417" s="853">
        <f t="shared" si="118"/>
        <v>1.1146218600000002</v>
      </c>
      <c r="AU417" s="853">
        <f t="shared" si="118"/>
        <v>1.2154951383300003</v>
      </c>
      <c r="AV417" s="853">
        <f t="shared" si="118"/>
        <v>1.3254974483488653</v>
      </c>
      <c r="AW417" s="624">
        <f t="shared" si="115"/>
        <v>5.6069344466788662</v>
      </c>
      <c r="AX417" s="719">
        <f t="shared" si="116"/>
        <v>7.2366216400088614</v>
      </c>
      <c r="AY417" s="900">
        <v>0.79</v>
      </c>
      <c r="AZ417" s="839">
        <v>61.01</v>
      </c>
      <c r="BA417" s="839">
        <v>-10.33</v>
      </c>
      <c r="BB417" s="839">
        <v>-2.35</v>
      </c>
      <c r="BC417" s="839">
        <v>8.5500000000000007</v>
      </c>
      <c r="BE417" s="597">
        <v>2017</v>
      </c>
      <c r="BF417" s="865">
        <f t="shared" si="117"/>
        <v>0</v>
      </c>
      <c r="BG417" s="849">
        <v>7.1</v>
      </c>
    </row>
    <row r="418" spans="1:59" s="744" customFormat="1" ht="11.25" customHeight="1" x14ac:dyDescent="0.2">
      <c r="A418" s="726" t="s">
        <v>1416</v>
      </c>
      <c r="B418" s="751" t="s">
        <v>1417</v>
      </c>
      <c r="C418" s="898" t="s">
        <v>123</v>
      </c>
      <c r="D418" s="898" t="s">
        <v>4108</v>
      </c>
      <c r="E418" s="727">
        <v>10</v>
      </c>
      <c r="F418" s="1153">
        <v>388</v>
      </c>
      <c r="G418" s="1152" t="s">
        <v>106</v>
      </c>
      <c r="H418" s="1152" t="s">
        <v>106</v>
      </c>
      <c r="I418" s="728">
        <v>104.05</v>
      </c>
      <c r="J418" s="729">
        <f t="shared" si="104"/>
        <v>4.0365209034118212</v>
      </c>
      <c r="K418" s="730">
        <v>1.05</v>
      </c>
      <c r="L418" s="731">
        <v>4</v>
      </c>
      <c r="M418" s="732">
        <f t="shared" si="105"/>
        <v>4.2</v>
      </c>
      <c r="N418" s="733" t="s">
        <v>111</v>
      </c>
      <c r="O418" s="734">
        <v>1</v>
      </c>
      <c r="P418" s="1146">
        <v>43623</v>
      </c>
      <c r="Q418" s="1146">
        <v>43633</v>
      </c>
      <c r="R418" s="732">
        <f t="shared" si="106"/>
        <v>5.0000000000000044</v>
      </c>
      <c r="S418" s="673">
        <f>IF(INDEX(Historical!$D$7:$D$1257,MATCH(B418,Historical!$B$7:$B$1281,0))=0,"n/a",(INDEX(Historical!$C$7:$C$1259,MATCH(B418,Historical!$B$7:$B$1281,0))/INDEX(Historical!$D$7:$D$1257,MATCH(B418,Historical!$B$7:$B$1281,0))-1)*100)</f>
        <v>1.2048192771084265</v>
      </c>
      <c r="T418" s="673">
        <f>IF(INDEX(Historical!$F$7:$F$1250,MATCH(B418,Historical!$B$7:$B$1281,0))=0,"n/a",((INDEX(Historical!$C$7:$C$1259,MATCH(B418,Historical!$B$7:$B$1281,0))/INDEX(Historical!$F$7:$F$1250,MATCH(B418,Historical!$B$7:$B$1281,0)))^(1/3)-1)*100)</f>
        <v>5.7645954231698937</v>
      </c>
      <c r="U418" s="673">
        <f>IF(INDEX(Historical!$H$7:$H$1250,MATCH(B418,Historical!$B$7:$B$1281,0))=0,"n/a",((INDEX(Historical!$C$7:$C$1259,MATCH(B418,Historical!$B$7:$B$1281,0))/INDEX(Historical!$H$7:$H$1250,MATCH(B418,Historical!$B$7:$B$1281,0)))^(1/5)-1)*100)</f>
        <v>6.6780678985202568</v>
      </c>
      <c r="V418" s="673" t="str">
        <f>IF(INDEX(Historical!$O$7:$O$1250,MATCH(B418,Historical!$B$7:$B$1281,0))=0,"n/a",((INDEX(Historical!$C$7:$C$1259,MATCH(B418,Historical!$B$7:$B$1281,0))/INDEX(Historical!$O$7:$O$1250,MATCH(B418,Historical!$B$7:$B$1281,0)))^(1/10)-1)*100)</f>
        <v>n/a</v>
      </c>
      <c r="W418" s="674" t="str">
        <f t="shared" si="107"/>
        <v>n/a</v>
      </c>
      <c r="X418" s="675" t="str">
        <f t="shared" si="108"/>
        <v>n/a</v>
      </c>
      <c r="Y418" s="899" t="s">
        <v>4569</v>
      </c>
      <c r="Z418" s="729">
        <f t="shared" si="109"/>
        <v>98.591549295774655</v>
      </c>
      <c r="AA418" s="736">
        <f t="shared" si="110"/>
        <v>24.42488262910798</v>
      </c>
      <c r="AB418" s="731">
        <v>12</v>
      </c>
      <c r="AC418" s="737">
        <v>4.26</v>
      </c>
      <c r="AD418" s="737" t="s">
        <v>136</v>
      </c>
      <c r="AE418" s="737">
        <v>1.25</v>
      </c>
      <c r="AF418" s="737">
        <v>4.4000000000000004</v>
      </c>
      <c r="AG418" s="737">
        <v>19</v>
      </c>
      <c r="AH418" s="737">
        <v>-55.800000000000004</v>
      </c>
      <c r="AI418" s="737">
        <v>-0.91999999999999993</v>
      </c>
      <c r="AJ418" s="737">
        <v>-15</v>
      </c>
      <c r="AK418" s="737">
        <v>-4.07</v>
      </c>
      <c r="AL418" s="738">
        <v>34790</v>
      </c>
      <c r="AM418" s="739">
        <v>0.1</v>
      </c>
      <c r="AN418" s="737">
        <v>2</v>
      </c>
      <c r="AO418" s="740">
        <f t="shared" si="111"/>
        <v>-13.710293827175903</v>
      </c>
      <c r="AP418" s="741">
        <f t="shared" si="112"/>
        <v>10.714588801932077</v>
      </c>
      <c r="AQ418" s="742">
        <f t="shared" si="113"/>
        <v>118.55025719304129</v>
      </c>
      <c r="AR418" s="624">
        <f>INDEX(Historical!$C$7:$C$1259,MATCH(B418,Historical!$B$7:$B$1281,0))*IF(AH418="n/a",1.03,IF(AH418&lt;0,1.01,IF(AH418&gt;10,1.1,(1+AH418/100))))</f>
        <v>4.242</v>
      </c>
      <c r="AS418" s="736">
        <f t="shared" si="114"/>
        <v>4.2844199999999999</v>
      </c>
      <c r="AT418" s="736">
        <f t="shared" si="118"/>
        <v>4.3272642000000001</v>
      </c>
      <c r="AU418" s="736">
        <f t="shared" si="118"/>
        <v>4.3705368419999999</v>
      </c>
      <c r="AV418" s="736">
        <f t="shared" si="118"/>
        <v>4.4142422104200003</v>
      </c>
      <c r="AW418" s="729">
        <f t="shared" si="115"/>
        <v>21.638463252419999</v>
      </c>
      <c r="AX418" s="743">
        <f t="shared" si="116"/>
        <v>20.796216484786161</v>
      </c>
      <c r="AY418" s="901">
        <v>1.58</v>
      </c>
      <c r="AZ418" s="739">
        <v>134.72</v>
      </c>
      <c r="BA418" s="739">
        <v>-7.7</v>
      </c>
      <c r="BB418" s="739">
        <v>4.25</v>
      </c>
      <c r="BC418" s="739">
        <v>27.089999999999996</v>
      </c>
      <c r="BD418" s="875"/>
      <c r="BE418" s="597">
        <v>2011</v>
      </c>
      <c r="BF418" s="865">
        <f t="shared" si="117"/>
        <v>0</v>
      </c>
      <c r="BG418" s="793">
        <v>4.3999999999999995</v>
      </c>
    </row>
    <row r="419" spans="1:59" ht="11.25" customHeight="1" x14ac:dyDescent="0.2">
      <c r="A419" s="831" t="s">
        <v>662</v>
      </c>
      <c r="B419" s="842" t="s">
        <v>663</v>
      </c>
      <c r="C419" s="898" t="s">
        <v>108</v>
      </c>
      <c r="D419" s="898" t="s">
        <v>4272</v>
      </c>
      <c r="E419" s="705">
        <v>21</v>
      </c>
      <c r="F419" s="1153">
        <v>160</v>
      </c>
      <c r="G419" s="1149" t="s">
        <v>106</v>
      </c>
      <c r="H419" s="1149" t="s">
        <v>106</v>
      </c>
      <c r="I419" s="841">
        <v>42.26</v>
      </c>
      <c r="J419" s="624">
        <f t="shared" si="104"/>
        <v>2.9342167534311407</v>
      </c>
      <c r="K419" s="844">
        <v>0.31</v>
      </c>
      <c r="L419" s="854">
        <v>4</v>
      </c>
      <c r="M419" s="615">
        <f t="shared" si="105"/>
        <v>1.24</v>
      </c>
      <c r="N419" s="837" t="s">
        <v>488</v>
      </c>
      <c r="O419" s="706">
        <v>0.3</v>
      </c>
      <c r="P419" s="904">
        <v>43735</v>
      </c>
      <c r="Q419" s="904">
        <v>43753</v>
      </c>
      <c r="R419" s="615">
        <f t="shared" si="106"/>
        <v>3.3333333333333366</v>
      </c>
      <c r="S419" s="673">
        <f>IF(INDEX(Historical!$D$7:$D$1257,MATCH(B419,Historical!$B$7:$B$1281,0))=0,"n/a",(INDEX(Historical!$C$7:$C$1259,MATCH(B419,Historical!$B$7:$B$1281,0))/INDEX(Historical!$D$7:$D$1257,MATCH(B419,Historical!$B$7:$B$1281,0))-1)*100)</f>
        <v>2.4793388429751984</v>
      </c>
      <c r="T419" s="673">
        <f>IF(INDEX(Historical!$F$7:$F$1250,MATCH(B419,Historical!$B$7:$B$1281,0))=0,"n/a",((INDEX(Historical!$C$7:$C$1259,MATCH(B419,Historical!$B$7:$B$1281,0))/INDEX(Historical!$F$7:$F$1250,MATCH(B419,Historical!$B$7:$B$1281,0)))^(1/3)-1)*100)</f>
        <v>6.3803676285385302</v>
      </c>
      <c r="U419" s="673">
        <f>IF(INDEX(Historical!$H$7:$H$1250,MATCH(B419,Historical!$B$7:$B$1281,0))=0,"n/a",((INDEX(Historical!$C$7:$C$1259,MATCH(B419,Historical!$B$7:$B$1281,0))/INDEX(Historical!$H$7:$H$1250,MATCH(B419,Historical!$B$7:$B$1281,0)))^(1/5)-1)*100)</f>
        <v>9.9983553963483462</v>
      </c>
      <c r="V419" s="673">
        <f>IF(INDEX(Historical!$O$7:$O$1250,MATCH(B419,Historical!$B$7:$B$1281,0))=0,"n/a",((INDEX(Historical!$C$7:$C$1259,MATCH(B419,Historical!$B$7:$B$1281,0))/INDEX(Historical!$O$7:$O$1250,MATCH(B419,Historical!$B$7:$B$1281,0)))^(1/10)-1)*100)</f>
        <v>11.433876679391975</v>
      </c>
      <c r="W419" s="674">
        <f t="shared" si="107"/>
        <v>0.87445016915120632</v>
      </c>
      <c r="X419" s="675" t="str">
        <f t="shared" si="108"/>
        <v>n/a</v>
      </c>
      <c r="Y419" s="644" t="s">
        <v>4587</v>
      </c>
      <c r="Z419" s="624" t="str">
        <f t="shared" si="109"/>
        <v>n/a</v>
      </c>
      <c r="AA419" s="853" t="str">
        <f t="shared" si="110"/>
        <v>n/a</v>
      </c>
      <c r="AB419" s="854">
        <v>12</v>
      </c>
      <c r="AC419" s="833" t="s">
        <v>136</v>
      </c>
      <c r="AD419" s="833" t="s">
        <v>136</v>
      </c>
      <c r="AE419" s="833" t="s">
        <v>136</v>
      </c>
      <c r="AF419" s="833" t="s">
        <v>136</v>
      </c>
      <c r="AG419" s="833" t="s">
        <v>136</v>
      </c>
      <c r="AH419" s="833" t="s">
        <v>136</v>
      </c>
      <c r="AI419" s="833" t="s">
        <v>136</v>
      </c>
      <c r="AJ419" s="833" t="s">
        <v>136</v>
      </c>
      <c r="AK419" s="833" t="s">
        <v>136</v>
      </c>
      <c r="AL419" s="845" t="s">
        <v>136</v>
      </c>
      <c r="AM419" s="839" t="s">
        <v>136</v>
      </c>
      <c r="AN419" s="833" t="s">
        <v>136</v>
      </c>
      <c r="AO419" s="711" t="str">
        <f t="shared" si="111"/>
        <v>n/a</v>
      </c>
      <c r="AP419" s="712">
        <f t="shared" si="112"/>
        <v>12.932572149779487</v>
      </c>
      <c r="AQ419" s="855" t="str">
        <f t="shared" si="113"/>
        <v>n/a</v>
      </c>
      <c r="AR419" s="624">
        <f>INDEX(Historical!$C$7:$C$1259,MATCH(B419,Historical!$B$7:$B$1281,0))*IF(AH419="n/a",1.03,IF(AH419&lt;0,1.01,IF(AH419&gt;10,1.1,(1+AH419/100))))</f>
        <v>1.2772000000000001</v>
      </c>
      <c r="AS419" s="853">
        <f t="shared" si="114"/>
        <v>1.3155160000000001</v>
      </c>
      <c r="AT419" s="853">
        <f t="shared" si="118"/>
        <v>1.3549814800000002</v>
      </c>
      <c r="AU419" s="853">
        <f t="shared" si="118"/>
        <v>1.3956309244000003</v>
      </c>
      <c r="AV419" s="853">
        <f t="shared" si="118"/>
        <v>1.4374998521320004</v>
      </c>
      <c r="AW419" s="624">
        <f t="shared" si="115"/>
        <v>6.7808282565320015</v>
      </c>
      <c r="AX419" s="719">
        <f t="shared" si="116"/>
        <v>16.045499897141511</v>
      </c>
      <c r="AY419" s="900" t="s">
        <v>136</v>
      </c>
      <c r="AZ419" s="839" t="s">
        <v>136</v>
      </c>
      <c r="BA419" s="839" t="s">
        <v>136</v>
      </c>
      <c r="BB419" s="839" t="s">
        <v>136</v>
      </c>
      <c r="BC419" s="839" t="s">
        <v>136</v>
      </c>
      <c r="BD419" s="874" t="s">
        <v>4199</v>
      </c>
      <c r="BE419" s="597">
        <v>2001</v>
      </c>
      <c r="BF419" s="865">
        <f t="shared" si="117"/>
        <v>2</v>
      </c>
      <c r="BG419" s="849" t="s">
        <v>136</v>
      </c>
    </row>
    <row r="420" spans="1:59" ht="11.25" customHeight="1" x14ac:dyDescent="0.2">
      <c r="A420" s="831" t="s">
        <v>1446</v>
      </c>
      <c r="B420" s="842" t="s">
        <v>1447</v>
      </c>
      <c r="C420" s="898" t="s">
        <v>4126</v>
      </c>
      <c r="D420" s="898" t="s">
        <v>4259</v>
      </c>
      <c r="E420" s="705">
        <v>10</v>
      </c>
      <c r="F420" s="1153">
        <v>441</v>
      </c>
      <c r="G420" s="1153" t="s">
        <v>106</v>
      </c>
      <c r="H420" s="1153" t="s">
        <v>106</v>
      </c>
      <c r="I420" s="841">
        <v>356.05</v>
      </c>
      <c r="J420" s="624">
        <f t="shared" si="104"/>
        <v>0.49431259654542897</v>
      </c>
      <c r="K420" s="844">
        <v>0.44</v>
      </c>
      <c r="L420" s="854">
        <v>4</v>
      </c>
      <c r="M420" s="615">
        <f t="shared" si="105"/>
        <v>1.76</v>
      </c>
      <c r="N420" s="837" t="s">
        <v>271</v>
      </c>
      <c r="O420" s="706">
        <v>0.4</v>
      </c>
      <c r="P420" s="606">
        <v>44203</v>
      </c>
      <c r="Q420" s="606">
        <v>44236</v>
      </c>
      <c r="R420" s="615">
        <f t="shared" si="106"/>
        <v>9.9999999999999947</v>
      </c>
      <c r="S420" s="673">
        <f>IF(INDEX(Historical!$D$7:$D$1257,MATCH(B420,Historical!$B$7:$B$1281,0))=0,"n/a",(INDEX(Historical!$C$7:$C$1259,MATCH(B420,Historical!$B$7:$B$1281,0))/INDEX(Historical!$D$7:$D$1257,MATCH(B420,Historical!$B$7:$B$1281,0))-1)*100)</f>
        <v>21.212121212121215</v>
      </c>
      <c r="T420" s="673">
        <f>IF(INDEX(Historical!$F$7:$F$1250,MATCH(B420,Historical!$B$7:$B$1281,0))=0,"n/a",((INDEX(Historical!$C$7:$C$1259,MATCH(B420,Historical!$B$7:$B$1281,0))/INDEX(Historical!$F$7:$F$1250,MATCH(B420,Historical!$B$7:$B$1281,0)))^(1/3)-1)*100)</f>
        <v>22.052244447028492</v>
      </c>
      <c r="U420" s="673">
        <f>IF(INDEX(Historical!$H$7:$H$1250,MATCH(B420,Historical!$B$7:$B$1281,0))=0,"n/a",((INDEX(Historical!$C$7:$C$1259,MATCH(B420,Historical!$B$7:$B$1281,0))/INDEX(Historical!$H$7:$H$1250,MATCH(B420,Historical!$B$7:$B$1281,0)))^(1/5)-1)*100)</f>
        <v>20.112443398143132</v>
      </c>
      <c r="V420" s="673">
        <f>IF(INDEX(Historical!$O$7:$O$1250,MATCH(B420,Historical!$B$7:$B$1281,0))=0,"n/a",((INDEX(Historical!$C$7:$C$1259,MATCH(B420,Historical!$B$7:$B$1281,0))/INDEX(Historical!$O$7:$O$1250,MATCH(B420,Historical!$B$7:$B$1281,0)))^(1/10)-1)*100)</f>
        <v>38.866302896176165</v>
      </c>
      <c r="W420" s="674">
        <f t="shared" si="107"/>
        <v>0.51747765800800882</v>
      </c>
      <c r="X420" s="675">
        <f t="shared" si="108"/>
        <v>1.4680615619082578</v>
      </c>
      <c r="Y420" s="634"/>
      <c r="Z420" s="624">
        <f t="shared" si="109"/>
        <v>27.586206896551722</v>
      </c>
      <c r="AA420" s="853">
        <f t="shared" si="110"/>
        <v>55.807210031347964</v>
      </c>
      <c r="AB420" s="854">
        <v>12</v>
      </c>
      <c r="AC420" s="833">
        <v>6.38</v>
      </c>
      <c r="AD420" s="833">
        <v>3.77</v>
      </c>
      <c r="AE420" s="833">
        <v>22.76</v>
      </c>
      <c r="AF420" s="833">
        <v>55.97</v>
      </c>
      <c r="AG420" s="833">
        <v>106.60000000000001</v>
      </c>
      <c r="AH420" s="833">
        <v>-19.5</v>
      </c>
      <c r="AI420" s="833">
        <v>29.25</v>
      </c>
      <c r="AJ420" s="833">
        <v>13.700000000000001</v>
      </c>
      <c r="AK420" s="833">
        <v>14.91</v>
      </c>
      <c r="AL420" s="845">
        <v>348260</v>
      </c>
      <c r="AM420" s="839">
        <v>11</v>
      </c>
      <c r="AN420" s="833">
        <v>1.98</v>
      </c>
      <c r="AO420" s="711">
        <f t="shared" si="111"/>
        <v>-35.200454036659401</v>
      </c>
      <c r="AP420" s="712">
        <f t="shared" si="112"/>
        <v>20.606755994688562</v>
      </c>
      <c r="AQ420" s="855">
        <f t="shared" si="113"/>
        <v>1078.2339977845461</v>
      </c>
      <c r="AR420" s="624">
        <f>INDEX(Historical!$C$7:$C$1259,MATCH(B420,Historical!$B$7:$B$1281,0))*IF(AH420="n/a",1.03,IF(AH420&lt;0,1.01,IF(AH420&gt;10,1.1,(1+AH420/100))))</f>
        <v>1.6160000000000001</v>
      </c>
      <c r="AS420" s="853">
        <f t="shared" si="114"/>
        <v>1.7776000000000003</v>
      </c>
      <c r="AT420" s="853">
        <f t="shared" si="118"/>
        <v>1.9553600000000004</v>
      </c>
      <c r="AU420" s="853">
        <f t="shared" si="118"/>
        <v>2.1508960000000008</v>
      </c>
      <c r="AV420" s="853">
        <f t="shared" si="118"/>
        <v>2.365985600000001</v>
      </c>
      <c r="AW420" s="624">
        <f t="shared" si="115"/>
        <v>9.8658416000000031</v>
      </c>
      <c r="AX420" s="719">
        <f t="shared" si="116"/>
        <v>2.7709146468192678</v>
      </c>
      <c r="AY420" s="900">
        <v>1.19</v>
      </c>
      <c r="AZ420" s="839">
        <v>56.779999999999994</v>
      </c>
      <c r="BA420" s="839">
        <v>-8.59</v>
      </c>
      <c r="BB420" s="839">
        <v>1.79</v>
      </c>
      <c r="BC420" s="839">
        <v>6.9</v>
      </c>
      <c r="BE420" s="597">
        <v>2012</v>
      </c>
      <c r="BF420" s="865">
        <f t="shared" si="117"/>
        <v>0</v>
      </c>
      <c r="BG420" s="849">
        <v>20</v>
      </c>
    </row>
    <row r="421" spans="1:59" ht="11.25" customHeight="1" x14ac:dyDescent="0.2">
      <c r="A421" s="831" t="s">
        <v>1462</v>
      </c>
      <c r="B421" s="842" t="s">
        <v>1463</v>
      </c>
      <c r="C421" s="898" t="s">
        <v>4253</v>
      </c>
      <c r="D421" s="898" t="s">
        <v>4254</v>
      </c>
      <c r="E421" s="705">
        <v>11</v>
      </c>
      <c r="F421" s="1153">
        <v>347</v>
      </c>
      <c r="G421" s="1115" t="s">
        <v>37</v>
      </c>
      <c r="H421" s="1115" t="s">
        <v>37</v>
      </c>
      <c r="I421" s="841">
        <v>144.36000000000001</v>
      </c>
      <c r="J421" s="624">
        <f t="shared" si="104"/>
        <v>2.8401219174286498</v>
      </c>
      <c r="K421" s="844">
        <v>1.0249999999999999</v>
      </c>
      <c r="L421" s="854">
        <v>4</v>
      </c>
      <c r="M421" s="615">
        <f t="shared" si="105"/>
        <v>4.0999999999999996</v>
      </c>
      <c r="N421" s="837" t="s">
        <v>160</v>
      </c>
      <c r="O421" s="706">
        <v>1</v>
      </c>
      <c r="P421" s="606">
        <v>44210</v>
      </c>
      <c r="Q421" s="606">
        <v>44225</v>
      </c>
      <c r="R421" s="615">
        <f t="shared" si="106"/>
        <v>2.4999999999999911</v>
      </c>
      <c r="S421" s="673">
        <f>IF(INDEX(Historical!$D$7:$D$1257,MATCH(B421,Historical!$B$7:$B$1281,0))=0,"n/a",(INDEX(Historical!$C$7:$C$1259,MATCH(B421,Historical!$B$7:$B$1281,0))/INDEX(Historical!$D$7:$D$1257,MATCH(B421,Historical!$B$7:$B$1281,0))-1)*100)</f>
        <v>4.1666666666666741</v>
      </c>
      <c r="T421" s="673">
        <f>IF(INDEX(Historical!$F$7:$F$1250,MATCH(B421,Historical!$B$7:$B$1281,0))=0,"n/a",((INDEX(Historical!$C$7:$C$1259,MATCH(B421,Historical!$B$7:$B$1281,0))/INDEX(Historical!$F$7:$F$1250,MATCH(B421,Historical!$B$7:$B$1281,0)))^(1/3)-1)*100)</f>
        <v>4.7514996428468015</v>
      </c>
      <c r="U421" s="673">
        <f>IF(INDEX(Historical!$H$7:$H$1250,MATCH(B421,Historical!$B$7:$B$1281,0))=0,"n/a",((INDEX(Historical!$C$7:$C$1259,MATCH(B421,Historical!$B$7:$B$1281,0))/INDEX(Historical!$H$7:$H$1250,MATCH(B421,Historical!$B$7:$B$1281,0)))^(1/5)-1)*100)</f>
        <v>5.3663303643578519</v>
      </c>
      <c r="V421" s="673">
        <f>IF(INDEX(Historical!$O$7:$O$1250,MATCH(B421,Historical!$B$7:$B$1281,0))=0,"n/a",((INDEX(Historical!$C$7:$C$1259,MATCH(B421,Historical!$B$7:$B$1281,0))/INDEX(Historical!$O$7:$O$1250,MATCH(B421,Historical!$B$7:$B$1281,0)))^(1/10)-1)*100)</f>
        <v>4.9814310216851343</v>
      </c>
      <c r="W421" s="674">
        <f t="shared" si="107"/>
        <v>1.0772668217219461</v>
      </c>
      <c r="X421" s="675" t="str">
        <f t="shared" si="108"/>
        <v>n/a</v>
      </c>
      <c r="Y421" s="634"/>
      <c r="Z421" s="624">
        <f t="shared" si="109"/>
        <v>187.21461187214609</v>
      </c>
      <c r="AA421" s="853">
        <f t="shared" si="110"/>
        <v>65.917808219178085</v>
      </c>
      <c r="AB421" s="854">
        <v>12</v>
      </c>
      <c r="AC421" s="833">
        <v>2.19</v>
      </c>
      <c r="AD421" s="833">
        <v>9.59</v>
      </c>
      <c r="AE421" s="833">
        <v>9.86</v>
      </c>
      <c r="AF421" s="833">
        <v>2.87</v>
      </c>
      <c r="AG421" s="833">
        <v>4.2</v>
      </c>
      <c r="AH421" s="833">
        <v>-25.900000000000002</v>
      </c>
      <c r="AI421" s="833">
        <v>3.1199999999999997</v>
      </c>
      <c r="AJ421" s="833">
        <v>-13</v>
      </c>
      <c r="AK421" s="833">
        <v>7.0000000000000009</v>
      </c>
      <c r="AL421" s="845">
        <v>16540</v>
      </c>
      <c r="AM421" s="839">
        <v>0.5</v>
      </c>
      <c r="AN421" s="833">
        <v>0.78</v>
      </c>
      <c r="AO421" s="711">
        <f t="shared" si="111"/>
        <v>-57.711355937391581</v>
      </c>
      <c r="AP421" s="712">
        <f t="shared" si="112"/>
        <v>8.2064522817865022</v>
      </c>
      <c r="AQ421" s="855">
        <f t="shared" si="113"/>
        <v>189.9686646588184</v>
      </c>
      <c r="AR421" s="624">
        <f>INDEX(Historical!$C$7:$C$1259,MATCH(B421,Historical!$B$7:$B$1281,0))*IF(AH421="n/a",1.03,IF(AH421&lt;0,1.01,IF(AH421&gt;10,1.1,(1+AH421/100))))</f>
        <v>4.04</v>
      </c>
      <c r="AS421" s="853">
        <f t="shared" si="114"/>
        <v>4.166048</v>
      </c>
      <c r="AT421" s="853">
        <f t="shared" si="118"/>
        <v>4.45767136</v>
      </c>
      <c r="AU421" s="853">
        <f t="shared" si="118"/>
        <v>4.7697083552000006</v>
      </c>
      <c r="AV421" s="853">
        <f t="shared" si="118"/>
        <v>5.103587940064001</v>
      </c>
      <c r="AW421" s="624">
        <f t="shared" si="115"/>
        <v>22.537015655264</v>
      </c>
      <c r="AX421" s="719">
        <f t="shared" si="116"/>
        <v>15.611676125840951</v>
      </c>
      <c r="AY421" s="900">
        <v>0.63</v>
      </c>
      <c r="AZ421" s="839">
        <v>56.720000000000006</v>
      </c>
      <c r="BA421" s="839">
        <v>-3.06</v>
      </c>
      <c r="BB421" s="839">
        <v>4.63</v>
      </c>
      <c r="BC421" s="839">
        <v>16.41</v>
      </c>
      <c r="BE421" s="597">
        <v>2011</v>
      </c>
      <c r="BF421" s="865">
        <f t="shared" si="117"/>
        <v>0</v>
      </c>
      <c r="BG421" s="849">
        <v>2.2999999999999998</v>
      </c>
    </row>
    <row r="422" spans="1:59" ht="11.25" customHeight="1" x14ac:dyDescent="0.2">
      <c r="A422" s="831" t="s">
        <v>1428</v>
      </c>
      <c r="B422" s="842" t="s">
        <v>1429</v>
      </c>
      <c r="C422" s="898" t="s">
        <v>108</v>
      </c>
      <c r="D422" s="898" t="s">
        <v>4268</v>
      </c>
      <c r="E422" s="705">
        <v>10</v>
      </c>
      <c r="F422" s="1153">
        <v>389</v>
      </c>
      <c r="G422" s="1153" t="s">
        <v>106</v>
      </c>
      <c r="H422" s="1153" t="s">
        <v>106</v>
      </c>
      <c r="I422" s="841">
        <v>39.15</v>
      </c>
      <c r="J422" s="624">
        <f t="shared" si="104"/>
        <v>6.2835249042145591</v>
      </c>
      <c r="K422" s="844">
        <v>0.20499999999999999</v>
      </c>
      <c r="L422" s="854">
        <v>12</v>
      </c>
      <c r="M422" s="615">
        <f t="shared" si="105"/>
        <v>2.46</v>
      </c>
      <c r="N422" s="837" t="s">
        <v>1047</v>
      </c>
      <c r="O422" s="706">
        <v>0.2</v>
      </c>
      <c r="P422" s="1098">
        <v>43643</v>
      </c>
      <c r="Q422" s="1098">
        <v>43661</v>
      </c>
      <c r="R422" s="615">
        <f t="shared" si="106"/>
        <v>2.4999999999999885</v>
      </c>
      <c r="S422" s="673">
        <f>IF(INDEX(Historical!$D$7:$D$1257,MATCH(B422,Historical!$B$7:$B$1281,0))=0,"n/a",(INDEX(Historical!$C$7:$C$1259,MATCH(B422,Historical!$B$7:$B$1281,0))/INDEX(Historical!$D$7:$D$1257,MATCH(B422,Historical!$B$7:$B$1281,0))-1)*100)</f>
        <v>1.8633540372670732</v>
      </c>
      <c r="T422" s="673">
        <f>IF(INDEX(Historical!$F$7:$F$1250,MATCH(B422,Historical!$B$7:$B$1281,0))=0,"n/a",((INDEX(Historical!$C$7:$C$1259,MATCH(B422,Historical!$B$7:$B$1281,0))/INDEX(Historical!$F$7:$F$1250,MATCH(B422,Historical!$B$7:$B$1281,0)))^(1/3)-1)*100)</f>
        <v>3.2490013818283758</v>
      </c>
      <c r="U422" s="673">
        <f>IF(INDEX(Historical!$H$7:$H$1250,MATCH(B422,Historical!$B$7:$B$1281,0))=0,"n/a",((INDEX(Historical!$C$7:$C$1259,MATCH(B422,Historical!$B$7:$B$1281,0))/INDEX(Historical!$H$7:$H$1250,MATCH(B422,Historical!$B$7:$B$1281,0)))^(1/5)-1)*100)</f>
        <v>3.2150821290872988</v>
      </c>
      <c r="V422" s="673">
        <f>IF(INDEX(Historical!$O$7:$O$1250,MATCH(B422,Historical!$B$7:$B$1281,0))=0,"n/a",((INDEX(Historical!$C$7:$C$1259,MATCH(B422,Historical!$B$7:$B$1281,0))/INDEX(Historical!$O$7:$O$1250,MATCH(B422,Historical!$B$7:$B$1281,0)))^(1/10)-1)*100)</f>
        <v>5.0713675444394868</v>
      </c>
      <c r="W422" s="674">
        <f t="shared" si="107"/>
        <v>0.63396748528165414</v>
      </c>
      <c r="X422" s="675" t="str">
        <f t="shared" si="108"/>
        <v>n/a</v>
      </c>
      <c r="Y422" s="646" t="s">
        <v>4577</v>
      </c>
      <c r="Z422" s="624">
        <f t="shared" si="109"/>
        <v>647.36842105263156</v>
      </c>
      <c r="AA422" s="853">
        <f t="shared" si="110"/>
        <v>103.02631578947368</v>
      </c>
      <c r="AB422" s="854">
        <v>12</v>
      </c>
      <c r="AC422" s="833">
        <v>0.38</v>
      </c>
      <c r="AD422" s="833">
        <v>15.03</v>
      </c>
      <c r="AE422" s="833">
        <v>11.91</v>
      </c>
      <c r="AF422" s="833">
        <v>1.75</v>
      </c>
      <c r="AG422" s="833">
        <v>2.1</v>
      </c>
      <c r="AH422" s="833">
        <v>-78.3</v>
      </c>
      <c r="AI422" s="833">
        <v>6.63</v>
      </c>
      <c r="AJ422" s="833">
        <v>-26.8</v>
      </c>
      <c r="AK422" s="833">
        <v>7.0000000000000009</v>
      </c>
      <c r="AL422" s="845">
        <v>2650</v>
      </c>
      <c r="AM422" s="839">
        <v>4.5</v>
      </c>
      <c r="AN422" s="833">
        <v>0.8</v>
      </c>
      <c r="AO422" s="711">
        <f t="shared" si="111"/>
        <v>-93.527708756171819</v>
      </c>
      <c r="AP422" s="712">
        <f t="shared" si="112"/>
        <v>9.4986070333018588</v>
      </c>
      <c r="AQ422" s="855">
        <f t="shared" si="113"/>
        <v>183.07521782623149</v>
      </c>
      <c r="AR422" s="624">
        <f>INDEX(Historical!$C$7:$C$1259,MATCH(B422,Historical!$B$7:$B$1281,0))*IF(AH422="n/a",1.03,IF(AH422&lt;0,1.01,IF(AH422&gt;10,1.1,(1+AH422/100))))</f>
        <v>2.4845999999999999</v>
      </c>
      <c r="AS422" s="853">
        <f t="shared" si="114"/>
        <v>2.6493289799999999</v>
      </c>
      <c r="AT422" s="853">
        <f t="shared" si="118"/>
        <v>2.8347820086</v>
      </c>
      <c r="AU422" s="853">
        <f t="shared" si="118"/>
        <v>3.0332167492020004</v>
      </c>
      <c r="AV422" s="853">
        <f t="shared" si="118"/>
        <v>3.2455419216461405</v>
      </c>
      <c r="AW422" s="624">
        <f t="shared" si="115"/>
        <v>14.247469659448139</v>
      </c>
      <c r="AX422" s="719">
        <f t="shared" si="116"/>
        <v>36.392004238692564</v>
      </c>
      <c r="AY422" s="900">
        <v>1.49</v>
      </c>
      <c r="AZ422" s="839">
        <v>138.72</v>
      </c>
      <c r="BA422" s="839">
        <v>-1.3599999999999999</v>
      </c>
      <c r="BB422" s="839">
        <v>9.66</v>
      </c>
      <c r="BC422" s="839">
        <v>22.08</v>
      </c>
      <c r="BE422" s="597">
        <v>2011</v>
      </c>
      <c r="BF422" s="865">
        <f t="shared" si="117"/>
        <v>0</v>
      </c>
      <c r="BG422" s="849">
        <v>1.0999999999999999</v>
      </c>
    </row>
    <row r="423" spans="1:59" ht="11.25" customHeight="1" x14ac:dyDescent="0.2">
      <c r="A423" s="838" t="s">
        <v>1436</v>
      </c>
      <c r="B423" s="842" t="s">
        <v>1437</v>
      </c>
      <c r="C423" s="898" t="s">
        <v>112</v>
      </c>
      <c r="D423" s="898" t="s">
        <v>4295</v>
      </c>
      <c r="E423" s="705">
        <v>10</v>
      </c>
      <c r="F423" s="1153">
        <v>430</v>
      </c>
      <c r="G423" s="1153" t="s">
        <v>106</v>
      </c>
      <c r="H423" s="1153" t="s">
        <v>106</v>
      </c>
      <c r="I423" s="841">
        <v>98.9</v>
      </c>
      <c r="J423" s="624">
        <f t="shared" si="104"/>
        <v>2.3660262891809904</v>
      </c>
      <c r="K423" s="844">
        <v>1.17</v>
      </c>
      <c r="L423" s="854">
        <v>2</v>
      </c>
      <c r="M423" s="615">
        <f t="shared" si="105"/>
        <v>2.34</v>
      </c>
      <c r="N423" s="837" t="s">
        <v>1351</v>
      </c>
      <c r="O423" s="706">
        <v>1.0900000000000001</v>
      </c>
      <c r="P423" s="606">
        <v>44165</v>
      </c>
      <c r="Q423" s="606">
        <v>44180</v>
      </c>
      <c r="R423" s="615">
        <f t="shared" si="106"/>
        <v>7.339449541284389</v>
      </c>
      <c r="S423" s="673">
        <f>IF(INDEX(Historical!$D$7:$D$1257,MATCH(B423,Historical!$B$7:$B$1281,0))=0,"n/a",(INDEX(Historical!$C$7:$C$1259,MATCH(B423,Historical!$B$7:$B$1281,0))/INDEX(Historical!$D$7:$D$1257,MATCH(B423,Historical!$B$7:$B$1281,0))-1)*100)</f>
        <v>3.6697247706421798</v>
      </c>
      <c r="T423" s="673">
        <f>IF(INDEX(Historical!$F$7:$F$1250,MATCH(B423,Historical!$B$7:$B$1281,0))=0,"n/a",((INDEX(Historical!$C$7:$C$1259,MATCH(B423,Historical!$B$7:$B$1281,0))/INDEX(Historical!$F$7:$F$1250,MATCH(B423,Historical!$B$7:$B$1281,0)))^(1/3)-1)*100)</f>
        <v>6.7083730277245346</v>
      </c>
      <c r="U423" s="673">
        <f>IF(INDEX(Historical!$H$7:$H$1250,MATCH(B423,Historical!$B$7:$B$1281,0))=0,"n/a",((INDEX(Historical!$C$7:$C$1259,MATCH(B423,Historical!$B$7:$B$1281,0))/INDEX(Historical!$H$7:$H$1250,MATCH(B423,Historical!$B$7:$B$1281,0)))^(1/5)-1)*100)</f>
        <v>7.1513609075268603</v>
      </c>
      <c r="V423" s="673">
        <f>IF(INDEX(Historical!$O$7:$O$1250,MATCH(B423,Historical!$B$7:$B$1281,0))=0,"n/a",((INDEX(Historical!$C$7:$C$1259,MATCH(B423,Historical!$B$7:$B$1281,0))/INDEX(Historical!$O$7:$O$1250,MATCH(B423,Historical!$B$7:$B$1281,0)))^(1/10)-1)*100)</f>
        <v>11.811808478272878</v>
      </c>
      <c r="W423" s="674">
        <f t="shared" si="107"/>
        <v>0.60544165786986515</v>
      </c>
      <c r="X423" s="675" t="str">
        <f t="shared" si="108"/>
        <v>n/a</v>
      </c>
      <c r="Y423" s="843"/>
      <c r="Z423" s="624">
        <f t="shared" si="109"/>
        <v>570.73170731707319</v>
      </c>
      <c r="AA423" s="853">
        <f t="shared" si="110"/>
        <v>241.21951219512198</v>
      </c>
      <c r="AB423" s="854">
        <v>12</v>
      </c>
      <c r="AC423" s="833">
        <v>0.41</v>
      </c>
      <c r="AD423" s="833">
        <v>81.97</v>
      </c>
      <c r="AE423" s="833">
        <v>0.31</v>
      </c>
      <c r="AF423" s="833">
        <v>2.36</v>
      </c>
      <c r="AG423" s="833">
        <v>0.89999999999999991</v>
      </c>
      <c r="AH423" s="833">
        <v>-94.699999999999989</v>
      </c>
      <c r="AI423" s="833">
        <v>35.4</v>
      </c>
      <c r="AJ423" s="833">
        <v>-40.300000000000004</v>
      </c>
      <c r="AK423" s="833">
        <v>3</v>
      </c>
      <c r="AL423" s="845">
        <v>5490</v>
      </c>
      <c r="AM423" s="839">
        <v>0.2</v>
      </c>
      <c r="AN423" s="833">
        <v>0.46</v>
      </c>
      <c r="AO423" s="711">
        <f t="shared" si="111"/>
        <v>-231.70212499841412</v>
      </c>
      <c r="AP423" s="712">
        <f t="shared" si="112"/>
        <v>9.5173871967078512</v>
      </c>
      <c r="AQ423" s="855">
        <f t="shared" si="113"/>
        <v>403.00344544014928</v>
      </c>
      <c r="AR423" s="624">
        <f>INDEX(Historical!$C$7:$C$1259,MATCH(B423,Historical!$B$7:$B$1281,0))*IF(AH423="n/a",1.03,IF(AH423&lt;0,1.01,IF(AH423&gt;10,1.1,(1+AH423/100))))</f>
        <v>2.2826</v>
      </c>
      <c r="AS423" s="853">
        <f t="shared" si="114"/>
        <v>2.5108600000000001</v>
      </c>
      <c r="AT423" s="853">
        <f t="shared" si="118"/>
        <v>2.5861858</v>
      </c>
      <c r="AU423" s="853">
        <f t="shared" si="118"/>
        <v>2.663771374</v>
      </c>
      <c r="AV423" s="853">
        <f t="shared" si="118"/>
        <v>2.74368451522</v>
      </c>
      <c r="AW423" s="624">
        <f t="shared" si="115"/>
        <v>12.78710168922</v>
      </c>
      <c r="AX423" s="719">
        <f t="shared" si="116"/>
        <v>12.9293242560364</v>
      </c>
      <c r="AY423" s="900">
        <v>2.11</v>
      </c>
      <c r="AZ423" s="839">
        <v>95.42</v>
      </c>
      <c r="BA423" s="839">
        <v>-5.64</v>
      </c>
      <c r="BB423" s="839">
        <v>3.09</v>
      </c>
      <c r="BC423" s="839">
        <v>20.399999999999999</v>
      </c>
      <c r="BE423" s="597">
        <v>2011</v>
      </c>
      <c r="BF423" s="865">
        <f t="shared" si="117"/>
        <v>0</v>
      </c>
      <c r="BG423" s="849">
        <v>0.3</v>
      </c>
    </row>
    <row r="424" spans="1:59" ht="11.25" customHeight="1" x14ac:dyDescent="0.2">
      <c r="A424" s="848" t="s">
        <v>4192</v>
      </c>
      <c r="B424" s="570" t="s">
        <v>2480</v>
      </c>
      <c r="C424" s="898" t="s">
        <v>112</v>
      </c>
      <c r="D424" s="898" t="s">
        <v>1217</v>
      </c>
      <c r="E424" s="705">
        <v>7</v>
      </c>
      <c r="F424" s="1153">
        <v>641</v>
      </c>
      <c r="G424" s="1118" t="s">
        <v>106</v>
      </c>
      <c r="H424" s="1118" t="s">
        <v>106</v>
      </c>
      <c r="I424" s="841">
        <v>59.9</v>
      </c>
      <c r="J424" s="624">
        <f t="shared" si="104"/>
        <v>0.93489148580968295</v>
      </c>
      <c r="K424" s="844">
        <v>0.14000000000000001</v>
      </c>
      <c r="L424" s="854">
        <v>4</v>
      </c>
      <c r="M424" s="615">
        <f t="shared" si="105"/>
        <v>0.56000000000000005</v>
      </c>
      <c r="N424" s="607" t="s">
        <v>916</v>
      </c>
      <c r="O424" s="706">
        <v>0.13500000000000001</v>
      </c>
      <c r="P424" s="606">
        <v>44112</v>
      </c>
      <c r="Q424" s="606">
        <v>44144</v>
      </c>
      <c r="R424" s="615">
        <f t="shared" si="106"/>
        <v>3.7037037037037068</v>
      </c>
      <c r="S424" s="673">
        <f>IF(INDEX(Historical!$D$7:$D$1257,MATCH(B424,Historical!$B$7:$B$1281,0))=0,"n/a",(INDEX(Historical!$C$7:$C$1259,MATCH(B424,Historical!$B$7:$B$1281,0))/INDEX(Historical!$D$7:$D$1257,MATCH(B424,Historical!$B$7:$B$1281,0))-1)*100)</f>
        <v>10.1010101010101</v>
      </c>
      <c r="T424" s="673">
        <f>IF(INDEX(Historical!$F$7:$F$1250,MATCH(B424,Historical!$B$7:$B$1281,0))=0,"n/a",((INDEX(Historical!$C$7:$C$1259,MATCH(B424,Historical!$B$7:$B$1281,0))/INDEX(Historical!$F$7:$F$1250,MATCH(B424,Historical!$B$7:$B$1281,0)))^(1/3)-1)*100)</f>
        <v>10.402902969071516</v>
      </c>
      <c r="U424" s="673">
        <f>IF(INDEX(Historical!$H$7:$H$1250,MATCH(B424,Historical!$B$7:$B$1281,0))=0,"n/a",((INDEX(Historical!$C$7:$C$1259,MATCH(B424,Historical!$B$7:$B$1281,0))/INDEX(Historical!$H$7:$H$1250,MATCH(B424,Historical!$B$7:$B$1281,0)))^(1/5)-1)*100)</f>
        <v>8.3479572123972279</v>
      </c>
      <c r="V424" s="673">
        <f>IF(INDEX(Historical!$O$7:$O$1250,MATCH(B424,Historical!$B$7:$B$1281,0))=0,"n/a",((INDEX(Historical!$C$7:$C$1259,MATCH(B424,Historical!$B$7:$B$1281,0))/INDEX(Historical!$O$7:$O$1250,MATCH(B424,Historical!$B$7:$B$1281,0)))^(1/10)-1)*100)</f>
        <v>6.1518395784059265</v>
      </c>
      <c r="W424" s="674">
        <f t="shared" si="107"/>
        <v>1.3569855172589469</v>
      </c>
      <c r="X424" s="675">
        <f t="shared" si="108"/>
        <v>0.34495690960319125</v>
      </c>
      <c r="Y424" s="843"/>
      <c r="Z424" s="624">
        <f t="shared" si="109"/>
        <v>18.360655737704921</v>
      </c>
      <c r="AA424" s="853">
        <f t="shared" si="110"/>
        <v>19.639344262295083</v>
      </c>
      <c r="AB424" s="854">
        <v>12</v>
      </c>
      <c r="AC424" s="833">
        <v>3.05</v>
      </c>
      <c r="AD424" s="833">
        <v>1.92</v>
      </c>
      <c r="AE424" s="833">
        <v>2.0699999999999998</v>
      </c>
      <c r="AF424" s="833">
        <v>80.010000000000005</v>
      </c>
      <c r="AG424" s="833" t="s">
        <v>136</v>
      </c>
      <c r="AH424" s="833">
        <v>38.1</v>
      </c>
      <c r="AI424" s="833">
        <v>10.119999999999999</v>
      </c>
      <c r="AJ424" s="833">
        <v>24.2</v>
      </c>
      <c r="AK424" s="833">
        <v>10.25</v>
      </c>
      <c r="AL424" s="845">
        <v>14910</v>
      </c>
      <c r="AM424" s="839">
        <v>0.3</v>
      </c>
      <c r="AN424" s="833">
        <v>14.33</v>
      </c>
      <c r="AO424" s="711">
        <f t="shared" si="111"/>
        <v>-10.356495564088172</v>
      </c>
      <c r="AP424" s="712">
        <f t="shared" si="112"/>
        <v>9.2828486982069105</v>
      </c>
      <c r="AQ424" s="855">
        <f t="shared" si="113"/>
        <v>735.68838807728628</v>
      </c>
      <c r="AR424" s="624">
        <f>INDEX(Historical!$C$7:$C$1259,MATCH(B424,Historical!$B$7:$B$1281,0))*IF(AH424="n/a",1.03,IF(AH424&lt;0,1.01,IF(AH424&gt;10,1.1,(1+AH424/100))))</f>
        <v>0.59950000000000014</v>
      </c>
      <c r="AS424" s="853">
        <f t="shared" si="114"/>
        <v>0.6594500000000002</v>
      </c>
      <c r="AT424" s="853">
        <f t="shared" si="118"/>
        <v>0.72539500000000023</v>
      </c>
      <c r="AU424" s="853">
        <f t="shared" si="118"/>
        <v>0.79793450000000032</v>
      </c>
      <c r="AV424" s="853">
        <f t="shared" si="118"/>
        <v>0.87772795000000048</v>
      </c>
      <c r="AW424" s="624">
        <f t="shared" si="115"/>
        <v>3.6600074500000015</v>
      </c>
      <c r="AX424" s="719">
        <f t="shared" si="116"/>
        <v>6.1101960767946606</v>
      </c>
      <c r="AY424" s="900">
        <v>1.33</v>
      </c>
      <c r="AZ424" s="839">
        <v>87.13</v>
      </c>
      <c r="BA424" s="839">
        <v>-1.51</v>
      </c>
      <c r="BB424" s="839">
        <v>7.19</v>
      </c>
      <c r="BC424" s="839">
        <v>8.5400000000000009</v>
      </c>
      <c r="BE424" s="597">
        <v>2014</v>
      </c>
      <c r="BF424" s="865">
        <f t="shared" si="117"/>
        <v>0</v>
      </c>
      <c r="BG424" s="849">
        <v>22.6</v>
      </c>
    </row>
    <row r="425" spans="1:59" ht="11.25" customHeight="1" x14ac:dyDescent="0.2">
      <c r="A425" s="831" t="s">
        <v>666</v>
      </c>
      <c r="B425" s="842" t="s">
        <v>667</v>
      </c>
      <c r="C425" s="898" t="s">
        <v>112</v>
      </c>
      <c r="D425" s="898" t="s">
        <v>4256</v>
      </c>
      <c r="E425" s="705">
        <v>26</v>
      </c>
      <c r="F425" s="1153">
        <v>131</v>
      </c>
      <c r="G425" s="1153" t="s">
        <v>106</v>
      </c>
      <c r="H425" s="1153" t="s">
        <v>106</v>
      </c>
      <c r="I425" s="833">
        <v>39.549999999999997</v>
      </c>
      <c r="J425" s="624">
        <f t="shared" si="104"/>
        <v>2.1744627054361572</v>
      </c>
      <c r="K425" s="851">
        <v>0.215</v>
      </c>
      <c r="L425" s="854">
        <v>4</v>
      </c>
      <c r="M425" s="615">
        <f t="shared" si="105"/>
        <v>0.86</v>
      </c>
      <c r="N425" s="837" t="s">
        <v>142</v>
      </c>
      <c r="O425" s="707">
        <v>0.21</v>
      </c>
      <c r="P425" s="606">
        <v>44162</v>
      </c>
      <c r="Q425" s="606">
        <v>44179</v>
      </c>
      <c r="R425" s="615">
        <f t="shared" si="106"/>
        <v>2.3809523809523832</v>
      </c>
      <c r="S425" s="673">
        <f>IF(INDEX(Historical!$D$7:$D$1257,MATCH(B425,Historical!$B$7:$B$1281,0))=0,"n/a",(INDEX(Historical!$C$7:$C$1259,MATCH(B425,Historical!$B$7:$B$1281,0))/INDEX(Historical!$D$7:$D$1257,MATCH(B425,Historical!$B$7:$B$1281,0))-1)*100)</f>
        <v>4.3209876543209846</v>
      </c>
      <c r="T425" s="673">
        <f>IF(INDEX(Historical!$F$7:$F$1250,MATCH(B425,Historical!$B$7:$B$1281,0))=0,"n/a",((INDEX(Historical!$C$7:$C$1259,MATCH(B425,Historical!$B$7:$B$1281,0))/INDEX(Historical!$F$7:$F$1250,MATCH(B425,Historical!$B$7:$B$1281,0)))^(1/3)-1)*100)</f>
        <v>6.4762849072449669</v>
      </c>
      <c r="U425" s="673">
        <f>IF(INDEX(Historical!$H$7:$H$1250,MATCH(B425,Historical!$B$7:$B$1281,0))=0,"n/a",((INDEX(Historical!$C$7:$C$1259,MATCH(B425,Historical!$B$7:$B$1281,0))/INDEX(Historical!$H$7:$H$1250,MATCH(B425,Historical!$B$7:$B$1281,0)))^(1/5)-1)*100)</f>
        <v>9.3685841270984014</v>
      </c>
      <c r="V425" s="673">
        <f>IF(INDEX(Historical!$O$7:$O$1250,MATCH(B425,Historical!$B$7:$B$1281,0))=0,"n/a",((INDEX(Historical!$C$7:$C$1259,MATCH(B425,Historical!$B$7:$B$1281,0))/INDEX(Historical!$O$7:$O$1250,MATCH(B425,Historical!$B$7:$B$1281,0)))^(1/10)-1)*100)</f>
        <v>11.287367960349414</v>
      </c>
      <c r="W425" s="674">
        <f t="shared" si="107"/>
        <v>0.83000608822257138</v>
      </c>
      <c r="X425" s="675" t="str">
        <f t="shared" si="108"/>
        <v>n/a</v>
      </c>
      <c r="Y425" s="842"/>
      <c r="Z425" s="624" t="str">
        <f t="shared" si="109"/>
        <v>n/a</v>
      </c>
      <c r="AA425" s="853" t="str">
        <f t="shared" si="110"/>
        <v>n/a</v>
      </c>
      <c r="AB425" s="854">
        <v>9</v>
      </c>
      <c r="AC425" s="833">
        <v>-2.52</v>
      </c>
      <c r="AD425" s="833" t="s">
        <v>136</v>
      </c>
      <c r="AE425" s="833">
        <v>0.81</v>
      </c>
      <c r="AF425" s="833">
        <v>2.02</v>
      </c>
      <c r="AG425" s="833">
        <v>-12.9</v>
      </c>
      <c r="AH425" s="833">
        <v>-132.9</v>
      </c>
      <c r="AI425" s="833">
        <v>4.16</v>
      </c>
      <c r="AJ425" s="833">
        <v>-28.199999999999996</v>
      </c>
      <c r="AK425" s="833">
        <v>-10</v>
      </c>
      <c r="AL425" s="845">
        <v>1230</v>
      </c>
      <c r="AM425" s="839">
        <v>2.4</v>
      </c>
      <c r="AN425" s="833">
        <v>1.33</v>
      </c>
      <c r="AO425" s="711" t="str">
        <f t="shared" si="111"/>
        <v>n/a</v>
      </c>
      <c r="AP425" s="712">
        <f t="shared" si="112"/>
        <v>11.543046832534559</v>
      </c>
      <c r="AQ425" s="855" t="str">
        <f t="shared" si="113"/>
        <v>n/a</v>
      </c>
      <c r="AR425" s="624">
        <f>INDEX(Historical!$C$7:$C$1259,MATCH(B425,Historical!$B$7:$B$1281,0))*IF(AH425="n/a",1.03,IF(AH425&lt;0,1.01,IF(AH425&gt;10,1.1,(1+AH425/100))))</f>
        <v>0.85344999999999993</v>
      </c>
      <c r="AS425" s="853">
        <f t="shared" si="114"/>
        <v>0.88895352000000005</v>
      </c>
      <c r="AT425" s="853">
        <f t="shared" si="118"/>
        <v>0.89784305520000007</v>
      </c>
      <c r="AU425" s="853">
        <f t="shared" si="118"/>
        <v>0.90682148575200006</v>
      </c>
      <c r="AV425" s="853">
        <f t="shared" si="118"/>
        <v>0.91588970060952002</v>
      </c>
      <c r="AW425" s="624">
        <f t="shared" si="115"/>
        <v>4.4629577615615199</v>
      </c>
      <c r="AX425" s="719">
        <f t="shared" si="116"/>
        <v>11.284343265642276</v>
      </c>
      <c r="AY425" s="900">
        <v>1.17</v>
      </c>
      <c r="AZ425" s="839">
        <v>132.51</v>
      </c>
      <c r="BA425" s="839">
        <v>-6.9599999999999991</v>
      </c>
      <c r="BB425" s="839">
        <v>9.92</v>
      </c>
      <c r="BC425" s="839">
        <v>47.620000000000005</v>
      </c>
      <c r="BE425" s="597">
        <v>1996</v>
      </c>
      <c r="BF425" s="865">
        <f t="shared" si="117"/>
        <v>2</v>
      </c>
      <c r="BG425" s="849">
        <v>-3.6999999999999997</v>
      </c>
    </row>
    <row r="426" spans="1:59" ht="11.25" customHeight="1" x14ac:dyDescent="0.2">
      <c r="A426" s="676" t="s">
        <v>3843</v>
      </c>
      <c r="B426" s="754" t="s">
        <v>3844</v>
      </c>
      <c r="C426" s="898" t="s">
        <v>112</v>
      </c>
      <c r="D426" s="898" t="s">
        <v>4302</v>
      </c>
      <c r="E426" s="705">
        <v>9</v>
      </c>
      <c r="F426" s="1153">
        <v>493</v>
      </c>
      <c r="G426" s="1150" t="s">
        <v>106</v>
      </c>
      <c r="H426" s="1150" t="s">
        <v>106</v>
      </c>
      <c r="I426" s="850">
        <v>66.7</v>
      </c>
      <c r="J426" s="624">
        <f t="shared" si="104"/>
        <v>1.3793103448275863</v>
      </c>
      <c r="K426" s="831">
        <v>0.23</v>
      </c>
      <c r="L426" s="1153">
        <v>4</v>
      </c>
      <c r="M426" s="615">
        <f t="shared" si="105"/>
        <v>0.92</v>
      </c>
      <c r="N426" s="1153" t="s">
        <v>4106</v>
      </c>
      <c r="O426" s="578">
        <v>0.22</v>
      </c>
      <c r="P426" s="606">
        <v>44048</v>
      </c>
      <c r="Q426" s="606">
        <v>44077</v>
      </c>
      <c r="R426" s="615">
        <f t="shared" si="106"/>
        <v>4.5454545454545494</v>
      </c>
      <c r="S426" s="673">
        <f>IF(INDEX(Historical!$D$7:$D$1257,MATCH(B426,Historical!$B$7:$B$1281,0))=0,"n/a",(INDEX(Historical!$C$7:$C$1259,MATCH(B426,Historical!$B$7:$B$1281,0))/INDEX(Historical!$D$7:$D$1257,MATCH(B426,Historical!$B$7:$B$1281,0))-1)*100)</f>
        <v>4.6511627906976827</v>
      </c>
      <c r="T426" s="673">
        <f>IF(INDEX(Historical!$F$7:$F$1250,MATCH(B426,Historical!$B$7:$B$1281,0))=0,"n/a",((INDEX(Historical!$C$7:$C$1259,MATCH(B426,Historical!$B$7:$B$1281,0))/INDEX(Historical!$F$7:$F$1250,MATCH(B426,Historical!$B$7:$B$1281,0)))^(1/3)-1)*100)</f>
        <v>4.8856246288386806</v>
      </c>
      <c r="U426" s="673">
        <f>IF(INDEX(Historical!$H$7:$H$1250,MATCH(B426,Historical!$B$7:$B$1281,0))=0,"n/a",((INDEX(Historical!$C$7:$C$1259,MATCH(B426,Historical!$B$7:$B$1281,0))/INDEX(Historical!$H$7:$H$1250,MATCH(B426,Historical!$B$7:$B$1281,0)))^(1/5)-1)*100)</f>
        <v>5.1547496797280434</v>
      </c>
      <c r="V426" s="673" t="str">
        <f>IF(INDEX(Historical!$O$7:$O$1250,MATCH(B426,Historical!$B$7:$B$1281,0))=0,"n/a",((INDEX(Historical!$C$7:$C$1259,MATCH(B426,Historical!$B$7:$B$1281,0))/INDEX(Historical!$O$7:$O$1250,MATCH(B426,Historical!$B$7:$B$1281,0)))^(1/10)-1)*100)</f>
        <v>n/a</v>
      </c>
      <c r="W426" s="674" t="str">
        <f t="shared" si="107"/>
        <v>n/a</v>
      </c>
      <c r="X426" s="675">
        <f t="shared" si="108"/>
        <v>0.37625910071007612</v>
      </c>
      <c r="Y426" s="625"/>
      <c r="Z426" s="624">
        <f t="shared" si="109"/>
        <v>20.767494356659142</v>
      </c>
      <c r="AA426" s="853">
        <f t="shared" si="110"/>
        <v>15.056433408577879</v>
      </c>
      <c r="AB426" s="854">
        <v>12</v>
      </c>
      <c r="AC426" s="849">
        <v>4.43</v>
      </c>
      <c r="AD426" s="849">
        <v>1.02</v>
      </c>
      <c r="AE426" s="833">
        <v>1.22</v>
      </c>
      <c r="AF426" s="833">
        <v>3.05</v>
      </c>
      <c r="AG426" s="833">
        <v>22.3</v>
      </c>
      <c r="AH426" s="833">
        <v>140.9</v>
      </c>
      <c r="AI426" s="833">
        <v>-17.669999999999998</v>
      </c>
      <c r="AJ426" s="653">
        <v>13.700000000000001</v>
      </c>
      <c r="AK426" s="653">
        <v>15</v>
      </c>
      <c r="AL426" s="849">
        <v>2910</v>
      </c>
      <c r="AM426" s="849">
        <v>1.9</v>
      </c>
      <c r="AN426" s="849">
        <v>0.77</v>
      </c>
      <c r="AO426" s="711">
        <f t="shared" si="111"/>
        <v>-8.5223733840222486</v>
      </c>
      <c r="AP426" s="712">
        <f t="shared" si="112"/>
        <v>6.5340600245556297</v>
      </c>
      <c r="AQ426" s="855">
        <f t="shared" si="113"/>
        <v>42.862983147665012</v>
      </c>
      <c r="AR426" s="624">
        <f>INDEX(Historical!$C$7:$C$1259,MATCH(B426,Historical!$B$7:$B$1281,0))*IF(AH426="n/a",1.03,IF(AH426&lt;0,1.01,IF(AH426&gt;10,1.1,(1+AH426/100))))</f>
        <v>0.9900000000000001</v>
      </c>
      <c r="AS426" s="853">
        <f t="shared" si="114"/>
        <v>0.99990000000000012</v>
      </c>
      <c r="AT426" s="853">
        <f t="shared" si="118"/>
        <v>1.0998900000000003</v>
      </c>
      <c r="AU426" s="853">
        <f t="shared" si="118"/>
        <v>1.2098790000000004</v>
      </c>
      <c r="AV426" s="853">
        <f t="shared" si="118"/>
        <v>1.3308669000000004</v>
      </c>
      <c r="AW426" s="624">
        <f t="shared" si="115"/>
        <v>5.6305359000000017</v>
      </c>
      <c r="AX426" s="719">
        <f t="shared" si="116"/>
        <v>8.4415830584707674</v>
      </c>
      <c r="AY426" s="701">
        <v>1.02</v>
      </c>
      <c r="AZ426" s="833">
        <v>180.84</v>
      </c>
      <c r="BA426" s="833">
        <v>-15.620000000000001</v>
      </c>
      <c r="BB426" s="833">
        <v>-4.3</v>
      </c>
      <c r="BC426" s="833">
        <v>28.610000000000003</v>
      </c>
      <c r="BE426" s="597">
        <v>2012</v>
      </c>
      <c r="BF426" s="865">
        <f t="shared" si="117"/>
        <v>0</v>
      </c>
      <c r="BG426" s="849">
        <v>6.8000000000000007</v>
      </c>
    </row>
    <row r="427" spans="1:59" ht="11.25" customHeight="1" x14ac:dyDescent="0.2">
      <c r="A427" s="838" t="s">
        <v>1452</v>
      </c>
      <c r="B427" s="842" t="s">
        <v>1453</v>
      </c>
      <c r="C427" s="898" t="s">
        <v>108</v>
      </c>
      <c r="D427" s="898" t="s">
        <v>4272</v>
      </c>
      <c r="E427" s="705">
        <v>10</v>
      </c>
      <c r="F427" s="1153">
        <v>453</v>
      </c>
      <c r="G427" s="1125" t="s">
        <v>37</v>
      </c>
      <c r="H427" s="1125" t="s">
        <v>37</v>
      </c>
      <c r="I427" s="841">
        <v>32.47</v>
      </c>
      <c r="J427" s="624">
        <f t="shared" si="104"/>
        <v>3.5725284878349242</v>
      </c>
      <c r="K427" s="844">
        <v>0.28999999999999998</v>
      </c>
      <c r="L427" s="854">
        <v>4</v>
      </c>
      <c r="M427" s="615">
        <f t="shared" si="105"/>
        <v>1.1599999999999999</v>
      </c>
      <c r="N427" s="837" t="s">
        <v>705</v>
      </c>
      <c r="O427" s="706">
        <v>0.28000000000000003</v>
      </c>
      <c r="P427" s="606">
        <v>44259</v>
      </c>
      <c r="Q427" s="606">
        <v>44272</v>
      </c>
      <c r="R427" s="615">
        <f t="shared" si="106"/>
        <v>3.5714285714285547</v>
      </c>
      <c r="S427" s="673">
        <f>IF(INDEX(Historical!$D$7:$D$1257,MATCH(B427,Historical!$B$7:$B$1281,0))=0,"n/a",(INDEX(Historical!$C$7:$C$1259,MATCH(B427,Historical!$B$7:$B$1281,0))/INDEX(Historical!$D$7:$D$1257,MATCH(B427,Historical!$B$7:$B$1281,0))-1)*100)</f>
        <v>5.6603773584905648</v>
      </c>
      <c r="T427" s="673">
        <f>IF(INDEX(Historical!$F$7:$F$1250,MATCH(B427,Historical!$B$7:$B$1281,0))=0,"n/a",((INDEX(Historical!$C$7:$C$1259,MATCH(B427,Historical!$B$7:$B$1281,0))/INDEX(Historical!$F$7:$F$1250,MATCH(B427,Historical!$B$7:$B$1281,0)))^(1/3)-1)*100)</f>
        <v>14.814155115602246</v>
      </c>
      <c r="U427" s="673">
        <f>IF(INDEX(Historical!$H$7:$H$1250,MATCH(B427,Historical!$B$7:$B$1281,0))=0,"n/a",((INDEX(Historical!$C$7:$C$1259,MATCH(B427,Historical!$B$7:$B$1281,0))/INDEX(Historical!$H$7:$H$1250,MATCH(B427,Historical!$B$7:$B$1281,0)))^(1/5)-1)*100)</f>
        <v>14.06647108217831</v>
      </c>
      <c r="V427" s="673">
        <f>IF(INDEX(Historical!$O$7:$O$1250,MATCH(B427,Historical!$B$7:$B$1281,0))=0,"n/a",((INDEX(Historical!$C$7:$C$1259,MATCH(B427,Historical!$B$7:$B$1281,0))/INDEX(Historical!$O$7:$O$1250,MATCH(B427,Historical!$B$7:$B$1281,0)))^(1/10)-1)*100)</f>
        <v>60.295674122756004</v>
      </c>
      <c r="W427" s="674">
        <f t="shared" si="107"/>
        <v>0.23329154681213735</v>
      </c>
      <c r="X427" s="675">
        <f t="shared" si="108"/>
        <v>1.3024510261276212</v>
      </c>
      <c r="Y427" s="843"/>
      <c r="Z427" s="624">
        <f t="shared" si="109"/>
        <v>42.804428044280442</v>
      </c>
      <c r="AA427" s="853">
        <f t="shared" si="110"/>
        <v>11.981549815498155</v>
      </c>
      <c r="AB427" s="854">
        <v>12</v>
      </c>
      <c r="AC427" s="833">
        <v>2.71</v>
      </c>
      <c r="AD427" s="833">
        <v>1.52</v>
      </c>
      <c r="AE427" s="833">
        <v>3.52</v>
      </c>
      <c r="AF427" s="833">
        <v>1.22</v>
      </c>
      <c r="AG427" s="833">
        <v>10.299999999999999</v>
      </c>
      <c r="AH427" s="833">
        <v>-10</v>
      </c>
      <c r="AI427" s="833">
        <v>-5.67</v>
      </c>
      <c r="AJ427" s="833">
        <v>10.8</v>
      </c>
      <c r="AK427" s="833">
        <v>8</v>
      </c>
      <c r="AL427" s="845">
        <v>522.55999999999995</v>
      </c>
      <c r="AM427" s="839">
        <v>1.0999999999999999</v>
      </c>
      <c r="AN427" s="833">
        <v>0.11</v>
      </c>
      <c r="AO427" s="711">
        <f t="shared" si="111"/>
        <v>5.6574497545150777</v>
      </c>
      <c r="AP427" s="712">
        <f t="shared" si="112"/>
        <v>17.638999570013233</v>
      </c>
      <c r="AQ427" s="855">
        <f t="shared" si="113"/>
        <v>-19.398123057675242</v>
      </c>
      <c r="AR427" s="624">
        <f>INDEX(Historical!$C$7:$C$1259,MATCH(B427,Historical!$B$7:$B$1281,0))*IF(AH427="n/a",1.03,IF(AH427&lt;0,1.01,IF(AH427&gt;10,1.1,(1+AH427/100))))</f>
        <v>1.1312000000000002</v>
      </c>
      <c r="AS427" s="853">
        <f t="shared" si="114"/>
        <v>1.1425120000000002</v>
      </c>
      <c r="AT427" s="853">
        <f t="shared" ref="AT427:AV446" si="119">IF($AK427="n/a",1.03*AS427,IF($AK427&lt;0,1.01*AS427,IF($AK427&gt;10,1.1*AS427,(1+$AK427/100)*AS427)))</f>
        <v>1.2339129600000003</v>
      </c>
      <c r="AU427" s="853">
        <f t="shared" si="119"/>
        <v>1.3326259968000005</v>
      </c>
      <c r="AV427" s="853">
        <f t="shared" si="119"/>
        <v>1.4392360765440007</v>
      </c>
      <c r="AW427" s="624">
        <f t="shared" si="115"/>
        <v>6.2794870333440027</v>
      </c>
      <c r="AX427" s="719">
        <f t="shared" si="116"/>
        <v>19.33935027207885</v>
      </c>
      <c r="AY427" s="900">
        <v>1.17</v>
      </c>
      <c r="AZ427" s="839">
        <v>89.990000000000009</v>
      </c>
      <c r="BA427" s="839">
        <v>-5.8000000000000007</v>
      </c>
      <c r="BB427" s="839">
        <v>6.68</v>
      </c>
      <c r="BC427" s="839">
        <v>31.5</v>
      </c>
      <c r="BE427" s="597">
        <v>2012</v>
      </c>
      <c r="BF427" s="865">
        <f t="shared" si="117"/>
        <v>0</v>
      </c>
      <c r="BG427" s="849">
        <v>1</v>
      </c>
    </row>
    <row r="428" spans="1:59" ht="11.25" customHeight="1" x14ac:dyDescent="0.2">
      <c r="A428" s="838" t="s">
        <v>3839</v>
      </c>
      <c r="B428" s="842" t="s">
        <v>3840</v>
      </c>
      <c r="C428" s="898" t="s">
        <v>108</v>
      </c>
      <c r="D428" s="898" t="s">
        <v>4272</v>
      </c>
      <c r="E428" s="705">
        <v>7</v>
      </c>
      <c r="F428" s="1153">
        <v>623</v>
      </c>
      <c r="G428" s="1150" t="s">
        <v>106</v>
      </c>
      <c r="H428" s="1150" t="s">
        <v>106</v>
      </c>
      <c r="I428" s="841">
        <v>9.9499999999999993</v>
      </c>
      <c r="J428" s="624">
        <f t="shared" si="104"/>
        <v>3.2160804020100504</v>
      </c>
      <c r="K428" s="844">
        <v>0.08</v>
      </c>
      <c r="L428" s="854">
        <v>4</v>
      </c>
      <c r="M428" s="615">
        <f t="shared" si="105"/>
        <v>0.32</v>
      </c>
      <c r="N428" s="837" t="s">
        <v>512</v>
      </c>
      <c r="O428" s="706">
        <v>7.0000000000000007E-2</v>
      </c>
      <c r="P428" s="904">
        <v>43871</v>
      </c>
      <c r="Q428" s="904">
        <v>43888</v>
      </c>
      <c r="R428" s="615">
        <f t="shared" si="106"/>
        <v>14.285714285714276</v>
      </c>
      <c r="S428" s="673">
        <f>IF(INDEX(Historical!$D$7:$D$1257,MATCH(B428,Historical!$B$7:$B$1281,0))=0,"n/a",(INDEX(Historical!$C$7:$C$1259,MATCH(B428,Historical!$B$7:$B$1281,0))/INDEX(Historical!$D$7:$D$1257,MATCH(B428,Historical!$B$7:$B$1281,0))-1)*100)</f>
        <v>14.285714285714279</v>
      </c>
      <c r="T428" s="673">
        <f>IF(INDEX(Historical!$F$7:$F$1250,MATCH(B428,Historical!$B$7:$B$1281,0))=0,"n/a",((INDEX(Historical!$C$7:$C$1259,MATCH(B428,Historical!$B$7:$B$1281,0))/INDEX(Historical!$F$7:$F$1250,MATCH(B428,Historical!$B$7:$B$1281,0)))^(1/3)-1)*100)</f>
        <v>21.141372855475971</v>
      </c>
      <c r="U428" s="673">
        <f>IF(INDEX(Historical!$H$7:$H$1250,MATCH(B428,Historical!$B$7:$B$1281,0))=0,"n/a",((INDEX(Historical!$C$7:$C$1259,MATCH(B428,Historical!$B$7:$B$1281,0))/INDEX(Historical!$H$7:$H$1250,MATCH(B428,Historical!$B$7:$B$1281,0)))^(1/5)-1)*100)</f>
        <v>23.808784136769123</v>
      </c>
      <c r="V428" s="673" t="str">
        <f>IF(INDEX(Historical!$O$7:$O$1250,MATCH(B428,Historical!$B$7:$B$1281,0))=0,"n/a",((INDEX(Historical!$C$7:$C$1259,MATCH(B428,Historical!$B$7:$B$1281,0))/INDEX(Historical!$O$7:$O$1250,MATCH(B428,Historical!$B$7:$B$1281,0)))^(1/10)-1)*100)</f>
        <v>n/a</v>
      </c>
      <c r="W428" s="674" t="str">
        <f t="shared" si="107"/>
        <v>n/a</v>
      </c>
      <c r="X428" s="675">
        <f t="shared" si="108"/>
        <v>1.2869613046902229</v>
      </c>
      <c r="Y428" s="646"/>
      <c r="Z428" s="624">
        <f t="shared" si="109"/>
        <v>36.363636363636367</v>
      </c>
      <c r="AA428" s="853">
        <f t="shared" si="110"/>
        <v>11.306818181818182</v>
      </c>
      <c r="AB428" s="854">
        <v>12</v>
      </c>
      <c r="AC428" s="833">
        <v>0.88</v>
      </c>
      <c r="AD428" s="833">
        <v>1.42</v>
      </c>
      <c r="AE428" s="833">
        <v>5.0199999999999996</v>
      </c>
      <c r="AF428" s="833">
        <v>1.43</v>
      </c>
      <c r="AG428" s="833">
        <v>13</v>
      </c>
      <c r="AH428" s="833">
        <v>-5.8000000000000007</v>
      </c>
      <c r="AI428" s="833">
        <v>-14.2</v>
      </c>
      <c r="AJ428" s="833">
        <v>18.5</v>
      </c>
      <c r="AK428" s="833">
        <v>8</v>
      </c>
      <c r="AL428" s="845">
        <v>337.65</v>
      </c>
      <c r="AM428" s="839">
        <v>2.1999999999999997</v>
      </c>
      <c r="AN428" s="833">
        <v>0.09</v>
      </c>
      <c r="AO428" s="711">
        <f t="shared" si="111"/>
        <v>15.718046356960992</v>
      </c>
      <c r="AP428" s="712">
        <f t="shared" si="112"/>
        <v>27.024864538779173</v>
      </c>
      <c r="AQ428" s="855">
        <f t="shared" si="113"/>
        <v>-15.229066826469884</v>
      </c>
      <c r="AR428" s="624">
        <f>INDEX(Historical!$C$7:$C$1259,MATCH(B428,Historical!$B$7:$B$1281,0))*IF(AH428="n/a",1.03,IF(AH428&lt;0,1.01,IF(AH428&gt;10,1.1,(1+AH428/100))))</f>
        <v>0.32319999999999999</v>
      </c>
      <c r="AS428" s="853">
        <f t="shared" si="114"/>
        <v>0.326432</v>
      </c>
      <c r="AT428" s="853">
        <f t="shared" si="119"/>
        <v>0.35254656000000001</v>
      </c>
      <c r="AU428" s="853">
        <f t="shared" si="119"/>
        <v>0.38075028480000006</v>
      </c>
      <c r="AV428" s="853">
        <f t="shared" si="119"/>
        <v>0.41121030758400007</v>
      </c>
      <c r="AW428" s="624">
        <f t="shared" si="115"/>
        <v>1.794139152384</v>
      </c>
      <c r="AX428" s="719">
        <f t="shared" si="116"/>
        <v>18.031549270190954</v>
      </c>
      <c r="AY428" s="900">
        <v>0.84</v>
      </c>
      <c r="AZ428" s="839">
        <v>61.79</v>
      </c>
      <c r="BA428" s="839">
        <v>-6.660000000000001</v>
      </c>
      <c r="BB428" s="839">
        <v>7.68</v>
      </c>
      <c r="BC428" s="839">
        <v>24.779999999999998</v>
      </c>
      <c r="BE428" s="597">
        <v>2014</v>
      </c>
      <c r="BF428" s="865">
        <f t="shared" si="117"/>
        <v>0</v>
      </c>
      <c r="BG428" s="849">
        <v>1.3</v>
      </c>
    </row>
    <row r="429" spans="1:59" ht="11.25" customHeight="1" x14ac:dyDescent="0.2">
      <c r="A429" s="831" t="s">
        <v>274</v>
      </c>
      <c r="B429" s="842" t="s">
        <v>275</v>
      </c>
      <c r="C429" s="898" t="s">
        <v>245</v>
      </c>
      <c r="D429" s="898" t="s">
        <v>4286</v>
      </c>
      <c r="E429" s="705">
        <v>45</v>
      </c>
      <c r="F429" s="1153">
        <v>57</v>
      </c>
      <c r="G429" s="1150" t="s">
        <v>37</v>
      </c>
      <c r="H429" s="1150" t="s">
        <v>115</v>
      </c>
      <c r="I429" s="833">
        <v>224.14</v>
      </c>
      <c r="J429" s="624">
        <f t="shared" si="104"/>
        <v>2.302132595699117</v>
      </c>
      <c r="K429" s="844">
        <v>1.29</v>
      </c>
      <c r="L429" s="854">
        <v>4</v>
      </c>
      <c r="M429" s="615">
        <f t="shared" si="105"/>
        <v>5.16</v>
      </c>
      <c r="N429" s="837" t="s">
        <v>148</v>
      </c>
      <c r="O429" s="706">
        <v>1.25</v>
      </c>
      <c r="P429" s="606">
        <v>44165</v>
      </c>
      <c r="Q429" s="606">
        <v>44180</v>
      </c>
      <c r="R429" s="615">
        <f t="shared" si="106"/>
        <v>3.2000000000000028</v>
      </c>
      <c r="S429" s="673">
        <f>IF(INDEX(Historical!$D$7:$D$1257,MATCH(B429,Historical!$B$7:$B$1281,0))=0,"n/a",(INDEX(Historical!$C$7:$C$1259,MATCH(B429,Historical!$B$7:$B$1281,0))/INDEX(Historical!$D$7:$D$1257,MATCH(B429,Historical!$B$7:$B$1281,0))-1)*100)</f>
        <v>6.5539112050739812</v>
      </c>
      <c r="T429" s="673">
        <f>IF(INDEX(Historical!$F$7:$F$1250,MATCH(B429,Historical!$B$7:$B$1281,0))=0,"n/a",((INDEX(Historical!$C$7:$C$1259,MATCH(B429,Historical!$B$7:$B$1281,0))/INDEX(Historical!$F$7:$F$1250,MATCH(B429,Historical!$B$7:$B$1281,0)))^(1/3)-1)*100)</f>
        <v>9.5831854829934837</v>
      </c>
      <c r="U429" s="673">
        <f>IF(INDEX(Historical!$H$7:$H$1250,MATCH(B429,Historical!$B$7:$B$1281,0))=0,"n/a",((INDEX(Historical!$C$7:$C$1259,MATCH(B429,Historical!$B$7:$B$1281,0))/INDEX(Historical!$H$7:$H$1250,MATCH(B429,Historical!$B$7:$B$1281,0)))^(1/5)-1)*100)</f>
        <v>7.9380129440501213</v>
      </c>
      <c r="V429" s="673">
        <f>IF(INDEX(Historical!$O$7:$O$1250,MATCH(B429,Historical!$B$7:$B$1281,0))=0,"n/a",((INDEX(Historical!$C$7:$C$1259,MATCH(B429,Historical!$B$7:$B$1281,0))/INDEX(Historical!$O$7:$O$1250,MATCH(B429,Historical!$B$7:$B$1281,0)))^(1/10)-1)*100)</f>
        <v>8.3508218254749078</v>
      </c>
      <c r="W429" s="674">
        <f t="shared" si="107"/>
        <v>0.95056667594493782</v>
      </c>
      <c r="X429" s="675">
        <f t="shared" si="108"/>
        <v>1.4175023114375216</v>
      </c>
      <c r="Y429" s="782"/>
      <c r="Z429" s="624">
        <f t="shared" si="109"/>
        <v>81.904761904761912</v>
      </c>
      <c r="AA429" s="853">
        <f t="shared" si="110"/>
        <v>35.577777777777776</v>
      </c>
      <c r="AB429" s="854">
        <v>12</v>
      </c>
      <c r="AC429" s="833">
        <v>6.3</v>
      </c>
      <c r="AD429" s="833">
        <v>1.96</v>
      </c>
      <c r="AE429" s="833">
        <v>8.69</v>
      </c>
      <c r="AF429" s="833" t="s">
        <v>136</v>
      </c>
      <c r="AG429" s="835">
        <v>-54</v>
      </c>
      <c r="AH429" s="833">
        <v>-21</v>
      </c>
      <c r="AI429" s="833">
        <v>9.16</v>
      </c>
      <c r="AJ429" s="833">
        <v>5.6000000000000005</v>
      </c>
      <c r="AK429" s="833">
        <v>18.2</v>
      </c>
      <c r="AL429" s="845">
        <v>166990</v>
      </c>
      <c r="AM429" s="839">
        <v>0.06</v>
      </c>
      <c r="AN429" s="833" t="s">
        <v>136</v>
      </c>
      <c r="AO429" s="711">
        <f t="shared" si="111"/>
        <v>-25.337632238028537</v>
      </c>
      <c r="AP429" s="712">
        <f t="shared" si="112"/>
        <v>10.240145539749239</v>
      </c>
      <c r="AQ429" s="855" t="str">
        <f t="shared" si="113"/>
        <v>n/a</v>
      </c>
      <c r="AR429" s="624">
        <f>INDEX(Historical!$C$7:$C$1259,MATCH(B429,Historical!$B$7:$B$1281,0))*IF(AH429="n/a",1.03,IF(AH429&lt;0,1.01,IF(AH429&gt;10,1.1,(1+AH429/100))))</f>
        <v>5.0903999999999998</v>
      </c>
      <c r="AS429" s="853">
        <f t="shared" si="114"/>
        <v>5.5566806399999997</v>
      </c>
      <c r="AT429" s="853">
        <f t="shared" si="119"/>
        <v>6.1123487040000004</v>
      </c>
      <c r="AU429" s="853">
        <f t="shared" si="119"/>
        <v>6.723583574400001</v>
      </c>
      <c r="AV429" s="853">
        <f t="shared" si="119"/>
        <v>7.3959419318400013</v>
      </c>
      <c r="AW429" s="624">
        <f t="shared" si="115"/>
        <v>30.87895485024</v>
      </c>
      <c r="AX429" s="719">
        <f t="shared" si="116"/>
        <v>13.77663730268582</v>
      </c>
      <c r="AY429" s="900">
        <v>0.61</v>
      </c>
      <c r="AZ429" s="839">
        <v>44.61</v>
      </c>
      <c r="BA429" s="839">
        <v>-3.35</v>
      </c>
      <c r="BB429" s="839">
        <v>4.6899999999999995</v>
      </c>
      <c r="BC429" s="839">
        <v>6.45</v>
      </c>
      <c r="BE429" s="597">
        <v>1976</v>
      </c>
      <c r="BF429" s="865">
        <f t="shared" si="117"/>
        <v>4</v>
      </c>
      <c r="BG429" s="849">
        <v>9.3000000000000007</v>
      </c>
    </row>
    <row r="430" spans="1:59" ht="11.25" customHeight="1" x14ac:dyDescent="0.2">
      <c r="A430" s="838" t="s">
        <v>674</v>
      </c>
      <c r="B430" s="842" t="s">
        <v>675</v>
      </c>
      <c r="C430" s="898" t="s">
        <v>4126</v>
      </c>
      <c r="D430" s="898" t="s">
        <v>4260</v>
      </c>
      <c r="E430" s="705">
        <v>20</v>
      </c>
      <c r="F430" s="1153">
        <v>169</v>
      </c>
      <c r="G430" s="1095" t="s">
        <v>106</v>
      </c>
      <c r="H430" s="1095" t="s">
        <v>106</v>
      </c>
      <c r="I430" s="841">
        <v>155.22</v>
      </c>
      <c r="J430" s="624">
        <f t="shared" si="104"/>
        <v>1.0050251256281406</v>
      </c>
      <c r="K430" s="844">
        <v>0.39</v>
      </c>
      <c r="L430" s="854">
        <v>4</v>
      </c>
      <c r="M430" s="615">
        <f t="shared" si="105"/>
        <v>1.56</v>
      </c>
      <c r="N430" s="837" t="s">
        <v>789</v>
      </c>
      <c r="O430" s="706">
        <v>0.36849999999999999</v>
      </c>
      <c r="P430" s="606">
        <v>44246</v>
      </c>
      <c r="Q430" s="606">
        <v>44263</v>
      </c>
      <c r="R430" s="615">
        <f t="shared" si="106"/>
        <v>5.8344640434192723</v>
      </c>
      <c r="S430" s="673">
        <f>IF(INDEX(Historical!$D$7:$D$1257,MATCH(B430,Historical!$B$7:$B$1281,0))=0,"n/a",(INDEX(Historical!$C$7:$C$1259,MATCH(B430,Historical!$B$7:$B$1281,0))/INDEX(Historical!$D$7:$D$1257,MATCH(B430,Historical!$B$7:$B$1281,0))-1)*100)</f>
        <v>0.54682159945318443</v>
      </c>
      <c r="T430" s="673">
        <f>IF(INDEX(Historical!$F$7:$F$1250,MATCH(B430,Historical!$B$7:$B$1281,0))=0,"n/a",((INDEX(Historical!$C$7:$C$1259,MATCH(B430,Historical!$B$7:$B$1281,0))/INDEX(Historical!$F$7:$F$1250,MATCH(B430,Historical!$B$7:$B$1281,0)))^(1/3)-1)*100)</f>
        <v>0.54983923000435642</v>
      </c>
      <c r="U430" s="673">
        <f>IF(INDEX(Historical!$H$7:$H$1250,MATCH(B430,Historical!$B$7:$B$1281,0))=0,"n/a",((INDEX(Historical!$C$7:$C$1259,MATCH(B430,Historical!$B$7:$B$1281,0))/INDEX(Historical!$H$7:$H$1250,MATCH(B430,Historical!$B$7:$B$1281,0)))^(1/5)-1)*100)</f>
        <v>0.53885408577705185</v>
      </c>
      <c r="V430" s="673">
        <f>IF(INDEX(Historical!$O$7:$O$1250,MATCH(B430,Historical!$B$7:$B$1281,0))=0,"n/a",((INDEX(Historical!$C$7:$C$1259,MATCH(B430,Historical!$B$7:$B$1281,0))/INDEX(Historical!$O$7:$O$1250,MATCH(B430,Historical!$B$7:$B$1281,0)))^(1/10)-1)*100)</f>
        <v>0.71385288641423461</v>
      </c>
      <c r="W430" s="674">
        <f t="shared" si="107"/>
        <v>0.75485313015091682</v>
      </c>
      <c r="X430" s="675">
        <f t="shared" si="108"/>
        <v>8.6911949318879328E-2</v>
      </c>
      <c r="Y430" s="843"/>
      <c r="Z430" s="624">
        <f t="shared" si="109"/>
        <v>122.83464566929135</v>
      </c>
      <c r="AA430" s="853">
        <f t="shared" si="110"/>
        <v>122.22047244094487</v>
      </c>
      <c r="AB430" s="854">
        <v>3</v>
      </c>
      <c r="AC430" s="833">
        <v>1.27</v>
      </c>
      <c r="AD430" s="833">
        <v>9.99</v>
      </c>
      <c r="AE430" s="833">
        <v>7.22</v>
      </c>
      <c r="AF430" s="833">
        <v>7.46</v>
      </c>
      <c r="AG430" s="833">
        <v>6.1</v>
      </c>
      <c r="AH430" s="833">
        <v>50.8</v>
      </c>
      <c r="AI430" s="833">
        <v>15.7</v>
      </c>
      <c r="AJ430" s="833">
        <v>6.2</v>
      </c>
      <c r="AK430" s="833">
        <v>11.799999999999999</v>
      </c>
      <c r="AL430" s="845">
        <v>38270</v>
      </c>
      <c r="AM430" s="839">
        <v>2.06</v>
      </c>
      <c r="AN430" s="833">
        <v>1.73</v>
      </c>
      <c r="AO430" s="711">
        <f t="shared" si="111"/>
        <v>-120.67659322953968</v>
      </c>
      <c r="AP430" s="712">
        <f t="shared" si="112"/>
        <v>1.5438792114051925</v>
      </c>
      <c r="AQ430" s="855">
        <f t="shared" si="113"/>
        <v>536.57581355577713</v>
      </c>
      <c r="AR430" s="624">
        <f>INDEX(Historical!$C$7:$C$1259,MATCH(B430,Historical!$B$7:$B$1281,0))*IF(AH430="n/a",1.03,IF(AH430&lt;0,1.01,IF(AH430&gt;10,1.1,(1+AH430/100))))</f>
        <v>1.6181000000000003</v>
      </c>
      <c r="AS430" s="853">
        <f t="shared" si="114"/>
        <v>1.7799100000000005</v>
      </c>
      <c r="AT430" s="853">
        <f t="shared" si="119"/>
        <v>1.9579010000000008</v>
      </c>
      <c r="AU430" s="853">
        <f t="shared" si="119"/>
        <v>2.153691100000001</v>
      </c>
      <c r="AV430" s="853">
        <f t="shared" si="119"/>
        <v>2.3690602100000011</v>
      </c>
      <c r="AW430" s="624">
        <f t="shared" si="115"/>
        <v>9.8786623100000028</v>
      </c>
      <c r="AX430" s="719">
        <f t="shared" si="116"/>
        <v>6.3642973263754694</v>
      </c>
      <c r="AY430" s="900">
        <v>1.73</v>
      </c>
      <c r="AZ430" s="839">
        <v>151.89999999999998</v>
      </c>
      <c r="BA430" s="839">
        <v>-6.87</v>
      </c>
      <c r="BB430" s="839">
        <v>3.7900000000000005</v>
      </c>
      <c r="BC430" s="839">
        <v>25.130000000000003</v>
      </c>
      <c r="BE430" s="597">
        <v>2002</v>
      </c>
      <c r="BF430" s="865">
        <f t="shared" si="117"/>
        <v>1</v>
      </c>
      <c r="BG430" s="849">
        <v>2</v>
      </c>
    </row>
    <row r="431" spans="1:59" ht="11.25" customHeight="1" x14ac:dyDescent="0.2">
      <c r="A431" s="838" t="s">
        <v>670</v>
      </c>
      <c r="B431" s="842" t="s">
        <v>671</v>
      </c>
      <c r="C431" s="898" t="s">
        <v>153</v>
      </c>
      <c r="D431" s="898" t="s">
        <v>4255</v>
      </c>
      <c r="E431" s="705">
        <v>13</v>
      </c>
      <c r="F431" s="1153">
        <v>273</v>
      </c>
      <c r="G431" s="1125" t="s">
        <v>115</v>
      </c>
      <c r="H431" s="1125" t="s">
        <v>115</v>
      </c>
      <c r="I431" s="841">
        <v>195.04</v>
      </c>
      <c r="J431" s="624">
        <f t="shared" si="104"/>
        <v>0.86136177194421659</v>
      </c>
      <c r="K431" s="844">
        <v>0.42</v>
      </c>
      <c r="L431" s="854">
        <v>4</v>
      </c>
      <c r="M431" s="615">
        <f t="shared" si="105"/>
        <v>1.68</v>
      </c>
      <c r="N431" s="837" t="s">
        <v>163</v>
      </c>
      <c r="O431" s="706">
        <v>0.41</v>
      </c>
      <c r="P431" s="606">
        <v>44074</v>
      </c>
      <c r="Q431" s="606">
        <v>44105</v>
      </c>
      <c r="R431" s="615">
        <f t="shared" si="106"/>
        <v>2.4390243902439046</v>
      </c>
      <c r="S431" s="673">
        <f>IF(INDEX(Historical!$D$7:$D$1257,MATCH(B431,Historical!$B$7:$B$1281,0))=0,"n/a",(INDEX(Historical!$C$7:$C$1259,MATCH(B431,Historical!$B$7:$B$1281,0))/INDEX(Historical!$D$7:$D$1257,MATCH(B431,Historical!$B$7:$B$1281,0))-1)*100)</f>
        <v>4.4303797468354222</v>
      </c>
      <c r="T431" s="673">
        <f>IF(INDEX(Historical!$F$7:$F$1250,MATCH(B431,Historical!$B$7:$B$1281,0))=0,"n/a",((INDEX(Historical!$C$7:$C$1259,MATCH(B431,Historical!$B$7:$B$1281,0))/INDEX(Historical!$F$7:$F$1250,MATCH(B431,Historical!$B$7:$B$1281,0)))^(1/3)-1)*100)</f>
        <v>11.823731145416261</v>
      </c>
      <c r="U431" s="673">
        <f>IF(INDEX(Historical!$H$7:$H$1250,MATCH(B431,Historical!$B$7:$B$1281,0))=0,"n/a",((INDEX(Historical!$C$7:$C$1259,MATCH(B431,Historical!$B$7:$B$1281,0))/INDEX(Historical!$H$7:$H$1250,MATCH(B431,Historical!$B$7:$B$1281,0)))^(1/5)-1)*100)</f>
        <v>9.6705751293923559</v>
      </c>
      <c r="V431" s="673">
        <f>IF(INDEX(Historical!$O$7:$O$1250,MATCH(B431,Historical!$B$7:$B$1281,0))=0,"n/a",((INDEX(Historical!$C$7:$C$1259,MATCH(B431,Historical!$B$7:$B$1281,0))/INDEX(Historical!$O$7:$O$1250,MATCH(B431,Historical!$B$7:$B$1281,0)))^(1/10)-1)*100)</f>
        <v>9.5958226385217227</v>
      </c>
      <c r="W431" s="674">
        <f t="shared" si="107"/>
        <v>1.0077901076006288</v>
      </c>
      <c r="X431" s="675" t="str">
        <f t="shared" si="108"/>
        <v>n/a</v>
      </c>
      <c r="Y431" s="637"/>
      <c r="Z431" s="624" t="str">
        <f t="shared" si="109"/>
        <v>n/a</v>
      </c>
      <c r="AA431" s="853" t="str">
        <f t="shared" si="110"/>
        <v>n/a</v>
      </c>
      <c r="AB431" s="854">
        <v>3</v>
      </c>
      <c r="AC431" s="833">
        <v>-27.09</v>
      </c>
      <c r="AD431" s="833" t="s">
        <v>136</v>
      </c>
      <c r="AE431" s="833">
        <v>0.13</v>
      </c>
      <c r="AF431" s="833" t="s">
        <v>136</v>
      </c>
      <c r="AG431" s="833">
        <v>-104.89999999999999</v>
      </c>
      <c r="AH431" s="833">
        <v>15</v>
      </c>
      <c r="AI431" s="833">
        <v>9.5</v>
      </c>
      <c r="AJ431" s="833">
        <v>-8</v>
      </c>
      <c r="AK431" s="833">
        <v>10.36</v>
      </c>
      <c r="AL431" s="845">
        <v>30860</v>
      </c>
      <c r="AM431" s="839">
        <v>0.05</v>
      </c>
      <c r="AN431" s="833" t="s">
        <v>136</v>
      </c>
      <c r="AO431" s="711" t="str">
        <f t="shared" si="111"/>
        <v>n/a</v>
      </c>
      <c r="AP431" s="712">
        <f t="shared" si="112"/>
        <v>10.531936901336572</v>
      </c>
      <c r="AQ431" s="855" t="str">
        <f t="shared" si="113"/>
        <v>n/a</v>
      </c>
      <c r="AR431" s="624">
        <f>INDEX(Historical!$C$7:$C$1259,MATCH(B431,Historical!$B$7:$B$1281,0))*IF(AH431="n/a",1.03,IF(AH431&lt;0,1.01,IF(AH431&gt;10,1.1,(1+AH431/100))))</f>
        <v>1.8149999999999999</v>
      </c>
      <c r="AS431" s="853">
        <f t="shared" si="114"/>
        <v>1.987425</v>
      </c>
      <c r="AT431" s="853">
        <f t="shared" si="119"/>
        <v>2.1861675000000003</v>
      </c>
      <c r="AU431" s="853">
        <f t="shared" si="119"/>
        <v>2.4047842500000005</v>
      </c>
      <c r="AV431" s="853">
        <f t="shared" si="119"/>
        <v>2.6452626750000006</v>
      </c>
      <c r="AW431" s="624">
        <f t="shared" si="115"/>
        <v>11.038639425000003</v>
      </c>
      <c r="AX431" s="719">
        <f t="shared" si="116"/>
        <v>5.6596797708162452</v>
      </c>
      <c r="AY431" s="900">
        <v>0.89</v>
      </c>
      <c r="AZ431" s="839">
        <v>60.99</v>
      </c>
      <c r="BA431" s="839">
        <v>-1.71</v>
      </c>
      <c r="BB431" s="839">
        <v>6.8500000000000005</v>
      </c>
      <c r="BC431" s="839">
        <v>17.669999999999998</v>
      </c>
      <c r="BE431" s="597">
        <v>2008</v>
      </c>
      <c r="BF431" s="865">
        <f t="shared" si="117"/>
        <v>1</v>
      </c>
      <c r="BG431" s="849">
        <v>-6.9</v>
      </c>
    </row>
    <row r="432" spans="1:59" ht="11.25" customHeight="1" x14ac:dyDescent="0.2">
      <c r="A432" s="831" t="s">
        <v>1472</v>
      </c>
      <c r="B432" s="842" t="s">
        <v>1473</v>
      </c>
      <c r="C432" s="898" t="s">
        <v>108</v>
      </c>
      <c r="D432" s="898" t="s">
        <v>4268</v>
      </c>
      <c r="E432" s="705">
        <v>12</v>
      </c>
      <c r="F432" s="1153">
        <v>297</v>
      </c>
      <c r="G432" s="1116" t="s">
        <v>106</v>
      </c>
      <c r="H432" s="1116" t="s">
        <v>106</v>
      </c>
      <c r="I432" s="841">
        <v>298.61</v>
      </c>
      <c r="J432" s="624">
        <f t="shared" si="104"/>
        <v>0.83051471819430034</v>
      </c>
      <c r="K432" s="844">
        <v>0.62</v>
      </c>
      <c r="L432" s="854">
        <v>4</v>
      </c>
      <c r="M432" s="615">
        <f t="shared" si="105"/>
        <v>2.48</v>
      </c>
      <c r="N432" s="837" t="s">
        <v>111</v>
      </c>
      <c r="O432" s="706">
        <v>0.56000000000000005</v>
      </c>
      <c r="P432" s="606">
        <v>44251</v>
      </c>
      <c r="Q432" s="606">
        <v>44273</v>
      </c>
      <c r="R432" s="615">
        <f t="shared" si="106"/>
        <v>10.714285714285703</v>
      </c>
      <c r="S432" s="673">
        <f>IF(INDEX(Historical!$D$7:$D$1257,MATCH(B432,Historical!$B$7:$B$1281,0))=0,"n/a",(INDEX(Historical!$C$7:$C$1259,MATCH(B432,Historical!$B$7:$B$1281,0))/INDEX(Historical!$D$7:$D$1257,MATCH(B432,Historical!$B$7:$B$1281,0))-1)*100)</f>
        <v>12.000000000000011</v>
      </c>
      <c r="T432" s="673">
        <f>IF(INDEX(Historical!$F$7:$F$1250,MATCH(B432,Historical!$B$7:$B$1281,0))=0,"n/a",((INDEX(Historical!$C$7:$C$1259,MATCH(B432,Historical!$B$7:$B$1281,0))/INDEX(Historical!$F$7:$F$1250,MATCH(B432,Historical!$B$7:$B$1281,0)))^(1/3)-1)*100)</f>
        <v>13.798047356553855</v>
      </c>
      <c r="U432" s="673">
        <f>IF(INDEX(Historical!$H$7:$H$1250,MATCH(B432,Historical!$B$7:$B$1281,0))=0,"n/a",((INDEX(Historical!$C$7:$C$1259,MATCH(B432,Historical!$B$7:$B$1281,0))/INDEX(Historical!$H$7:$H$1250,MATCH(B432,Historical!$B$7:$B$1281,0)))^(1/5)-1)*100)</f>
        <v>10.494795379650323</v>
      </c>
      <c r="V432" s="673">
        <f>IF(INDEX(Historical!$O$7:$O$1250,MATCH(B432,Historical!$B$7:$B$1281,0))=0,"n/a",((INDEX(Historical!$C$7:$C$1259,MATCH(B432,Historical!$B$7:$B$1281,0))/INDEX(Historical!$O$7:$O$1250,MATCH(B432,Historical!$B$7:$B$1281,0)))^(1/10)-1)*100)</f>
        <v>18.222427548378416</v>
      </c>
      <c r="W432" s="674">
        <f t="shared" si="107"/>
        <v>0.57592740329398306</v>
      </c>
      <c r="X432" s="675">
        <f t="shared" si="108"/>
        <v>0.69044706445067916</v>
      </c>
      <c r="Y432" s="634"/>
      <c r="Z432" s="624">
        <f t="shared" si="109"/>
        <v>26.411075612353567</v>
      </c>
      <c r="AA432" s="853">
        <f t="shared" si="110"/>
        <v>31.800851970181043</v>
      </c>
      <c r="AB432" s="854">
        <v>12</v>
      </c>
      <c r="AC432" s="833">
        <v>9.39</v>
      </c>
      <c r="AD432" s="833">
        <v>3.19</v>
      </c>
      <c r="AE432" s="833">
        <v>10.08</v>
      </c>
      <c r="AF432" s="833">
        <v>35.590000000000003</v>
      </c>
      <c r="AG432" s="835">
        <v>151.69999999999999</v>
      </c>
      <c r="AH432" s="833">
        <v>26.6</v>
      </c>
      <c r="AI432" s="833">
        <v>11.3</v>
      </c>
      <c r="AJ432" s="833">
        <v>15.2</v>
      </c>
      <c r="AK432" s="833">
        <v>9.94</v>
      </c>
      <c r="AL432" s="845">
        <v>54150</v>
      </c>
      <c r="AM432" s="840">
        <v>0.3</v>
      </c>
      <c r="AN432" s="833">
        <v>0</v>
      </c>
      <c r="AO432" s="711">
        <f t="shared" si="111"/>
        <v>-20.475541872336422</v>
      </c>
      <c r="AP432" s="712">
        <f t="shared" si="112"/>
        <v>11.325310097844623</v>
      </c>
      <c r="AQ432" s="855">
        <f t="shared" si="113"/>
        <v>609.23818961497727</v>
      </c>
      <c r="AR432" s="624">
        <f>INDEX(Historical!$C$7:$C$1259,MATCH(B432,Historical!$B$7:$B$1281,0))*IF(AH432="n/a",1.03,IF(AH432&lt;0,1.01,IF(AH432&gt;10,1.1,(1+AH432/100))))</f>
        <v>2.4640000000000004</v>
      </c>
      <c r="AS432" s="853">
        <f t="shared" si="114"/>
        <v>2.7104000000000008</v>
      </c>
      <c r="AT432" s="853">
        <f t="shared" si="119"/>
        <v>2.9798137600000008</v>
      </c>
      <c r="AU432" s="853">
        <f t="shared" si="119"/>
        <v>3.2760072477440008</v>
      </c>
      <c r="AV432" s="853">
        <f t="shared" si="119"/>
        <v>3.6016423681697542</v>
      </c>
      <c r="AW432" s="624">
        <f t="shared" si="115"/>
        <v>15.031863375913757</v>
      </c>
      <c r="AX432" s="719">
        <f t="shared" si="116"/>
        <v>5.0339450707992883</v>
      </c>
      <c r="AY432" s="900">
        <v>1.1599999999999999</v>
      </c>
      <c r="AZ432" s="839">
        <v>55.53</v>
      </c>
      <c r="BA432" s="839">
        <v>-3</v>
      </c>
      <c r="BB432" s="839">
        <v>5.91</v>
      </c>
      <c r="BC432" s="839">
        <v>6.03</v>
      </c>
      <c r="BE432" s="597">
        <v>2010</v>
      </c>
      <c r="BF432" s="865">
        <f t="shared" si="117"/>
        <v>0</v>
      </c>
      <c r="BG432" s="849">
        <v>15.2</v>
      </c>
    </row>
    <row r="433" spans="1:59" ht="11.25" customHeight="1" x14ac:dyDescent="0.2">
      <c r="A433" s="838" t="s">
        <v>285</v>
      </c>
      <c r="B433" s="842" t="s">
        <v>286</v>
      </c>
      <c r="C433" s="898" t="s">
        <v>108</v>
      </c>
      <c r="D433" s="898" t="s">
        <v>118</v>
      </c>
      <c r="E433" s="705">
        <v>34</v>
      </c>
      <c r="F433" s="1153">
        <v>83</v>
      </c>
      <c r="G433" s="1118" t="s">
        <v>106</v>
      </c>
      <c r="H433" s="1118" t="s">
        <v>106</v>
      </c>
      <c r="I433" s="833">
        <v>60.81</v>
      </c>
      <c r="J433" s="624">
        <f t="shared" si="104"/>
        <v>4.160499917776681</v>
      </c>
      <c r="K433" s="851">
        <v>0.63249999999999995</v>
      </c>
      <c r="L433" s="854">
        <v>4</v>
      </c>
      <c r="M433" s="615">
        <f t="shared" si="105"/>
        <v>2.5299999999999998</v>
      </c>
      <c r="N433" s="837" t="s">
        <v>287</v>
      </c>
      <c r="O433" s="707">
        <v>0.63</v>
      </c>
      <c r="P433" s="606">
        <v>44180</v>
      </c>
      <c r="Q433" s="606">
        <v>44195</v>
      </c>
      <c r="R433" s="615">
        <f t="shared" si="106"/>
        <v>0.39682539682538837</v>
      </c>
      <c r="S433" s="673">
        <f>IF(INDEX(Historical!$D$7:$D$1257,MATCH(B433,Historical!$B$7:$B$1281,0))=0,"n/a",(INDEX(Historical!$C$7:$C$1259,MATCH(B433,Historical!$B$7:$B$1281,0))/INDEX(Historical!$D$7:$D$1257,MATCH(B433,Historical!$B$7:$B$1281,0))-1)*100)</f>
        <v>0.39800995024874553</v>
      </c>
      <c r="T433" s="673">
        <f>IF(INDEX(Historical!$F$7:$F$1250,MATCH(B433,Historical!$B$7:$B$1281,0))=0,"n/a",((INDEX(Historical!$C$7:$C$1259,MATCH(B433,Historical!$B$7:$B$1281,0))/INDEX(Historical!$F$7:$F$1250,MATCH(B433,Historical!$B$7:$B$1281,0)))^(1/3)-1)*100)</f>
        <v>0.39960464509478655</v>
      </c>
      <c r="U433" s="673">
        <f>IF(INDEX(Historical!$H$7:$H$1250,MATCH(B433,Historical!$B$7:$B$1281,0))=0,"n/a",((INDEX(Historical!$C$7:$C$1259,MATCH(B433,Historical!$B$7:$B$1281,0))/INDEX(Historical!$H$7:$H$1250,MATCH(B433,Historical!$B$7:$B$1281,0)))^(1/5)-1)*100)</f>
        <v>0.40121650162467937</v>
      </c>
      <c r="V433" s="673">
        <f>IF(INDEX(Historical!$O$7:$O$1250,MATCH(B433,Historical!$B$7:$B$1281,0))=0,"n/a",((INDEX(Historical!$C$7:$C$1259,MATCH(B433,Historical!$B$7:$B$1281,0))/INDEX(Historical!$O$7:$O$1250,MATCH(B433,Historical!$B$7:$B$1281,0)))^(1/10)-1)*100)</f>
        <v>0.62555364623237963</v>
      </c>
      <c r="W433" s="674">
        <f t="shared" si="107"/>
        <v>0.64137824795866683</v>
      </c>
      <c r="X433" s="675">
        <f t="shared" si="108"/>
        <v>1.0530616840542765E-2</v>
      </c>
      <c r="Y433" s="842"/>
      <c r="Z433" s="624">
        <f t="shared" si="109"/>
        <v>37.370753323485964</v>
      </c>
      <c r="AA433" s="853">
        <f t="shared" si="110"/>
        <v>8.9822747415066484</v>
      </c>
      <c r="AB433" s="854">
        <v>12</v>
      </c>
      <c r="AC433" s="833">
        <v>6.77</v>
      </c>
      <c r="AD433" s="833">
        <v>0.24</v>
      </c>
      <c r="AE433" s="833">
        <v>0.89</v>
      </c>
      <c r="AF433" s="833">
        <v>1.67</v>
      </c>
      <c r="AG433" s="833">
        <v>20.3</v>
      </c>
      <c r="AH433" s="833">
        <v>17</v>
      </c>
      <c r="AI433" s="833">
        <v>-10.39</v>
      </c>
      <c r="AJ433" s="833">
        <v>38.1</v>
      </c>
      <c r="AK433" s="833">
        <v>37.9</v>
      </c>
      <c r="AL433" s="845">
        <v>3350</v>
      </c>
      <c r="AM433" s="839">
        <v>35.5</v>
      </c>
      <c r="AN433" s="833">
        <v>0.18</v>
      </c>
      <c r="AO433" s="711">
        <f t="shared" si="111"/>
        <v>-4.420558322105288</v>
      </c>
      <c r="AP433" s="712">
        <f t="shared" si="112"/>
        <v>4.5617164194013604</v>
      </c>
      <c r="AQ433" s="855">
        <f t="shared" si="113"/>
        <v>-18.349256468470543</v>
      </c>
      <c r="AR433" s="624">
        <f>INDEX(Historical!$C$7:$C$1259,MATCH(B433,Historical!$B$7:$B$1281,0))*IF(AH433="n/a",1.03,IF(AH433&lt;0,1.01,IF(AH433&gt;10,1.1,(1+AH433/100))))</f>
        <v>2.77475</v>
      </c>
      <c r="AS433" s="853">
        <f t="shared" si="114"/>
        <v>2.8024974999999999</v>
      </c>
      <c r="AT433" s="853">
        <f t="shared" si="119"/>
        <v>3.0827472500000002</v>
      </c>
      <c r="AU433" s="853">
        <f t="shared" si="119"/>
        <v>3.3910219750000006</v>
      </c>
      <c r="AV433" s="853">
        <f t="shared" si="119"/>
        <v>3.7301241725000009</v>
      </c>
      <c r="AW433" s="624">
        <f t="shared" si="115"/>
        <v>15.781140897500002</v>
      </c>
      <c r="AX433" s="719">
        <f t="shared" si="116"/>
        <v>25.951555496628849</v>
      </c>
      <c r="AY433" s="900">
        <v>0.43</v>
      </c>
      <c r="AZ433" s="839">
        <v>78.25</v>
      </c>
      <c r="BA433" s="839">
        <v>-7.84</v>
      </c>
      <c r="BB433" s="839">
        <v>4.6399999999999997</v>
      </c>
      <c r="BC433" s="839">
        <v>27.58</v>
      </c>
      <c r="BE433" s="597">
        <v>1988</v>
      </c>
      <c r="BF433" s="865">
        <f t="shared" si="117"/>
        <v>3</v>
      </c>
      <c r="BG433" s="849">
        <v>6.2</v>
      </c>
    </row>
    <row r="434" spans="1:59" ht="11.25" customHeight="1" x14ac:dyDescent="0.2">
      <c r="A434" s="676" t="s">
        <v>3852</v>
      </c>
      <c r="B434" s="754" t="s">
        <v>3853</v>
      </c>
      <c r="C434" s="898" t="s">
        <v>128</v>
      </c>
      <c r="D434" s="898" t="s">
        <v>4261</v>
      </c>
      <c r="E434" s="705">
        <v>9</v>
      </c>
      <c r="F434" s="1153">
        <v>495</v>
      </c>
      <c r="G434" s="1126" t="s">
        <v>106</v>
      </c>
      <c r="H434" s="1126" t="s">
        <v>106</v>
      </c>
      <c r="I434" s="850">
        <v>58.53</v>
      </c>
      <c r="J434" s="624">
        <f t="shared" si="104"/>
        <v>2.1527421834956431</v>
      </c>
      <c r="K434" s="831">
        <v>0.315</v>
      </c>
      <c r="L434" s="1153">
        <v>4</v>
      </c>
      <c r="M434" s="615">
        <f t="shared" si="105"/>
        <v>1.26</v>
      </c>
      <c r="N434" s="1153" t="s">
        <v>127</v>
      </c>
      <c r="O434" s="578">
        <v>0.28499999999999998</v>
      </c>
      <c r="P434" s="606">
        <v>44103</v>
      </c>
      <c r="Q434" s="606">
        <v>44118</v>
      </c>
      <c r="R434" s="615">
        <f t="shared" si="106"/>
        <v>10.526315789473696</v>
      </c>
      <c r="S434" s="673">
        <f>IF(INDEX(Historical!$D$7:$D$1257,MATCH(B434,Historical!$B$7:$B$1281,0))=0,"n/a",(INDEX(Historical!$C$7:$C$1259,MATCH(B434,Historical!$B$7:$B$1281,0))/INDEX(Historical!$D$7:$D$1257,MATCH(B434,Historical!$B$7:$B$1281,0))-1)*100)</f>
        <v>9.8591549295774747</v>
      </c>
      <c r="T434" s="673">
        <f>IF(INDEX(Historical!$F$7:$F$1250,MATCH(B434,Historical!$B$7:$B$1281,0))=0,"n/a",((INDEX(Historical!$C$7:$C$1259,MATCH(B434,Historical!$B$7:$B$1281,0))/INDEX(Historical!$F$7:$F$1250,MATCH(B434,Historical!$B$7:$B$1281,0)))^(1/3)-1)*100)</f>
        <v>12.578986986831463</v>
      </c>
      <c r="U434" s="673">
        <f>IF(INDEX(Historical!$H$7:$H$1250,MATCH(B434,Historical!$B$7:$B$1281,0))=0,"n/a",((INDEX(Historical!$C$7:$C$1259,MATCH(B434,Historical!$B$7:$B$1281,0))/INDEX(Historical!$H$7:$H$1250,MATCH(B434,Historical!$B$7:$B$1281,0)))^(1/5)-1)*100)</f>
        <v>12.823918076917762</v>
      </c>
      <c r="V434" s="673" t="str">
        <f>IF(INDEX(Historical!$O$7:$O$1250,MATCH(B434,Historical!$B$7:$B$1281,0))=0,"n/a",((INDEX(Historical!$C$7:$C$1259,MATCH(B434,Historical!$B$7:$B$1281,0))/INDEX(Historical!$O$7:$O$1250,MATCH(B434,Historical!$B$7:$B$1281,0)))^(1/10)-1)*100)</f>
        <v>n/a</v>
      </c>
      <c r="W434" s="674" t="str">
        <f t="shared" si="107"/>
        <v>n/a</v>
      </c>
      <c r="X434" s="675" t="str">
        <f t="shared" si="108"/>
        <v>n/a</v>
      </c>
      <c r="Y434" s="625"/>
      <c r="Z434" s="624">
        <f t="shared" si="109"/>
        <v>51.012145748987848</v>
      </c>
      <c r="AA434" s="853">
        <f t="shared" si="110"/>
        <v>23.696356275303643</v>
      </c>
      <c r="AB434" s="854">
        <v>12</v>
      </c>
      <c r="AC434" s="849">
        <v>2.4700000000000002</v>
      </c>
      <c r="AD434" s="849">
        <v>2.52</v>
      </c>
      <c r="AE434" s="833">
        <v>3.08</v>
      </c>
      <c r="AF434" s="833">
        <v>3.04</v>
      </c>
      <c r="AG434" s="833">
        <v>13.4</v>
      </c>
      <c r="AH434" s="833">
        <v>-8.6</v>
      </c>
      <c r="AI434" s="833">
        <v>7.5200000000000005</v>
      </c>
      <c r="AJ434" s="653">
        <v>-11.1</v>
      </c>
      <c r="AK434" s="653">
        <v>9.4499999999999993</v>
      </c>
      <c r="AL434" s="849">
        <v>81780</v>
      </c>
      <c r="AM434" s="849">
        <v>0.1</v>
      </c>
      <c r="AN434" s="849">
        <v>0.73</v>
      </c>
      <c r="AO434" s="711">
        <f t="shared" si="111"/>
        <v>-8.7196960148902374</v>
      </c>
      <c r="AP434" s="712">
        <f t="shared" si="112"/>
        <v>14.976660260413405</v>
      </c>
      <c r="AQ434" s="855">
        <f t="shared" si="113"/>
        <v>78.931300382046786</v>
      </c>
      <c r="AR434" s="624">
        <f>INDEX(Historical!$C$7:$C$1259,MATCH(B434,Historical!$B$7:$B$1281,0))*IF(AH434="n/a",1.03,IF(AH434&lt;0,1.01,IF(AH434&gt;10,1.1,(1+AH434/100))))</f>
        <v>1.1817</v>
      </c>
      <c r="AS434" s="853">
        <f t="shared" si="114"/>
        <v>1.2705638399999999</v>
      </c>
      <c r="AT434" s="853">
        <f t="shared" si="119"/>
        <v>1.3906321228799998</v>
      </c>
      <c r="AU434" s="853">
        <f t="shared" si="119"/>
        <v>1.5220468584921598</v>
      </c>
      <c r="AV434" s="853">
        <f t="shared" si="119"/>
        <v>1.6658802866196689</v>
      </c>
      <c r="AW434" s="624">
        <f t="shared" si="115"/>
        <v>7.0308231079918277</v>
      </c>
      <c r="AX434" s="719">
        <f t="shared" si="116"/>
        <v>12.012340864499963</v>
      </c>
      <c r="AY434" s="701">
        <v>0.65</v>
      </c>
      <c r="AZ434" s="833">
        <v>21.94</v>
      </c>
      <c r="BA434" s="833">
        <v>-2.82</v>
      </c>
      <c r="BB434" s="833">
        <v>4.1900000000000004</v>
      </c>
      <c r="BC434" s="833">
        <v>4.2799999999999994</v>
      </c>
      <c r="BE434" s="597">
        <v>2012</v>
      </c>
      <c r="BF434" s="865">
        <f t="shared" si="117"/>
        <v>0</v>
      </c>
      <c r="BG434" s="849">
        <v>5.4</v>
      </c>
    </row>
    <row r="435" spans="1:59" ht="11.25" customHeight="1" x14ac:dyDescent="0.2">
      <c r="A435" s="838" t="s">
        <v>281</v>
      </c>
      <c r="B435" s="842" t="s">
        <v>282</v>
      </c>
      <c r="C435" s="898" t="s">
        <v>153</v>
      </c>
      <c r="D435" s="898" t="s">
        <v>4258</v>
      </c>
      <c r="E435" s="705">
        <v>43</v>
      </c>
      <c r="F435" s="1153">
        <v>61</v>
      </c>
      <c r="G435" s="1126" t="s">
        <v>115</v>
      </c>
      <c r="H435" s="1126" t="s">
        <v>115</v>
      </c>
      <c r="I435" s="833">
        <v>118.13</v>
      </c>
      <c r="J435" s="624">
        <f t="shared" si="104"/>
        <v>1.9639380343689155</v>
      </c>
      <c r="K435" s="844">
        <v>0.57999999999999996</v>
      </c>
      <c r="L435" s="854">
        <v>4</v>
      </c>
      <c r="M435" s="615">
        <f t="shared" si="105"/>
        <v>2.3199999999999998</v>
      </c>
      <c r="N435" s="837" t="s">
        <v>283</v>
      </c>
      <c r="O435" s="706">
        <v>0.54</v>
      </c>
      <c r="P435" s="606">
        <v>44007</v>
      </c>
      <c r="Q435" s="606">
        <v>44029</v>
      </c>
      <c r="R435" s="615">
        <f t="shared" si="106"/>
        <v>7.4074074074073932</v>
      </c>
      <c r="S435" s="673">
        <f>IF(INDEX(Historical!$D$7:$D$1257,MATCH(B435,Historical!$B$7:$B$1281,0))=0,"n/a",(INDEX(Historical!$C$7:$C$1259,MATCH(B435,Historical!$B$7:$B$1281,0))/INDEX(Historical!$D$7:$D$1257,MATCH(B435,Historical!$B$7:$B$1281,0))-1)*100)</f>
        <v>7.6923076923077094</v>
      </c>
      <c r="T435" s="673">
        <f>IF(INDEX(Historical!$F$7:$F$1250,MATCH(B435,Historical!$B$7:$B$1281,0))=0,"n/a",((INDEX(Historical!$C$7:$C$1259,MATCH(B435,Historical!$B$7:$B$1281,0))/INDEX(Historical!$F$7:$F$1250,MATCH(B435,Historical!$B$7:$B$1281,0)))^(1/3)-1)*100)</f>
        <v>7.9632638628695185</v>
      </c>
      <c r="U435" s="673">
        <f>IF(INDEX(Historical!$H$7:$H$1250,MATCH(B435,Historical!$B$7:$B$1281,0))=0,"n/a",((INDEX(Historical!$C$7:$C$1259,MATCH(B435,Historical!$B$7:$B$1281,0))/INDEX(Historical!$H$7:$H$1250,MATCH(B435,Historical!$B$7:$B$1281,0)))^(1/5)-1)*100)</f>
        <v>10.333016068581657</v>
      </c>
      <c r="V435" s="673">
        <f>IF(INDEX(Historical!$O$7:$O$1250,MATCH(B435,Historical!$B$7:$B$1281,0))=0,"n/a",((INDEX(Historical!$C$7:$C$1259,MATCH(B435,Historical!$B$7:$B$1281,0))/INDEX(Historical!$O$7:$O$1250,MATCH(B435,Historical!$B$7:$B$1281,0)))^(1/10)-1)*100)</f>
        <v>10.046176222445613</v>
      </c>
      <c r="W435" s="674">
        <f t="shared" si="107"/>
        <v>1.028552141609379</v>
      </c>
      <c r="X435" s="675">
        <f t="shared" si="108"/>
        <v>1.3419501387768384</v>
      </c>
      <c r="Y435" s="636" t="s">
        <v>284</v>
      </c>
      <c r="Z435" s="624">
        <f t="shared" si="109"/>
        <v>109.95260663507109</v>
      </c>
      <c r="AA435" s="853">
        <f t="shared" si="110"/>
        <v>55.985781990521325</v>
      </c>
      <c r="AB435" s="854">
        <v>4</v>
      </c>
      <c r="AC435" s="833">
        <v>2.11</v>
      </c>
      <c r="AD435" s="833">
        <v>6.19</v>
      </c>
      <c r="AE435" s="833">
        <v>5.64</v>
      </c>
      <c r="AF435" s="833">
        <v>3.15</v>
      </c>
      <c r="AG435" s="833">
        <v>5.7</v>
      </c>
      <c r="AH435" s="833">
        <v>2.2999999999999998</v>
      </c>
      <c r="AI435" s="833">
        <v>31.879999999999995</v>
      </c>
      <c r="AJ435" s="833">
        <v>7.7</v>
      </c>
      <c r="AK435" s="833">
        <v>9.08</v>
      </c>
      <c r="AL435" s="845">
        <v>157520</v>
      </c>
      <c r="AM435" s="839">
        <v>0.1</v>
      </c>
      <c r="AN435" s="833">
        <v>0.6</v>
      </c>
      <c r="AO435" s="711">
        <f t="shared" si="111"/>
        <v>-43.688827887570753</v>
      </c>
      <c r="AP435" s="712">
        <f t="shared" si="112"/>
        <v>12.296954102950572</v>
      </c>
      <c r="AQ435" s="855">
        <f t="shared" si="113"/>
        <v>179.96445271985851</v>
      </c>
      <c r="AR435" s="624">
        <f>INDEX(Historical!$C$7:$C$1259,MATCH(B435,Historical!$B$7:$B$1281,0))*IF(AH435="n/a",1.03,IF(AH435&lt;0,1.01,IF(AH435&gt;10,1.1,(1+AH435/100))))</f>
        <v>2.2915200000000002</v>
      </c>
      <c r="AS435" s="853">
        <f t="shared" si="114"/>
        <v>2.5206720000000002</v>
      </c>
      <c r="AT435" s="853">
        <f t="shared" si="119"/>
        <v>2.7495490176000001</v>
      </c>
      <c r="AU435" s="853">
        <f t="shared" si="119"/>
        <v>2.99920806839808</v>
      </c>
      <c r="AV435" s="853">
        <f t="shared" si="119"/>
        <v>3.2715361610086258</v>
      </c>
      <c r="AW435" s="624">
        <f t="shared" si="115"/>
        <v>13.832485247006707</v>
      </c>
      <c r="AX435" s="719">
        <f t="shared" si="116"/>
        <v>11.709544778639387</v>
      </c>
      <c r="AY435" s="900">
        <v>0.77</v>
      </c>
      <c r="AZ435" s="839">
        <v>45.25</v>
      </c>
      <c r="BA435" s="839">
        <v>-1.9900000000000002</v>
      </c>
      <c r="BB435" s="839">
        <v>0.92999999999999994</v>
      </c>
      <c r="BC435" s="839">
        <v>9.32</v>
      </c>
      <c r="BE435" s="597">
        <v>1978</v>
      </c>
      <c r="BF435" s="865">
        <f t="shared" si="117"/>
        <v>4</v>
      </c>
      <c r="BG435" s="849">
        <v>3.1</v>
      </c>
    </row>
    <row r="436" spans="1:59" s="744" customFormat="1" ht="11.25" customHeight="1" x14ac:dyDescent="0.2">
      <c r="A436" s="726" t="s">
        <v>279</v>
      </c>
      <c r="B436" s="751" t="s">
        <v>280</v>
      </c>
      <c r="C436" s="898" t="s">
        <v>131</v>
      </c>
      <c r="D436" s="898" t="s">
        <v>4262</v>
      </c>
      <c r="E436" s="727">
        <v>29</v>
      </c>
      <c r="F436" s="1153">
        <v>99</v>
      </c>
      <c r="G436" s="1152" t="s">
        <v>37</v>
      </c>
      <c r="H436" s="1152" t="s">
        <v>37</v>
      </c>
      <c r="I436" s="737">
        <v>31.61</v>
      </c>
      <c r="J436" s="729">
        <f t="shared" si="104"/>
        <v>2.6890224612464411</v>
      </c>
      <c r="K436" s="749">
        <v>0.21249999999999999</v>
      </c>
      <c r="L436" s="731">
        <v>4</v>
      </c>
      <c r="M436" s="732">
        <f t="shared" si="105"/>
        <v>0.85</v>
      </c>
      <c r="N436" s="733" t="s">
        <v>145</v>
      </c>
      <c r="O436" s="750">
        <v>0.20749999999999999</v>
      </c>
      <c r="P436" s="1122">
        <v>44174</v>
      </c>
      <c r="Q436" s="1122">
        <v>44197</v>
      </c>
      <c r="R436" s="732">
        <f t="shared" si="106"/>
        <v>2.4096385542168699</v>
      </c>
      <c r="S436" s="673">
        <f>IF(INDEX(Historical!$D$7:$D$1257,MATCH(B436,Historical!$B$7:$B$1281,0))=0,"n/a",(INDEX(Historical!$C$7:$C$1259,MATCH(B436,Historical!$B$7:$B$1281,0))/INDEX(Historical!$D$7:$D$1257,MATCH(B436,Historical!$B$7:$B$1281,0))-1)*100)</f>
        <v>1.8404907975460238</v>
      </c>
      <c r="T436" s="673">
        <f>IF(INDEX(Historical!$F$7:$F$1250,MATCH(B436,Historical!$B$7:$B$1281,0))=0,"n/a",((INDEX(Historical!$C$7:$C$1259,MATCH(B436,Historical!$B$7:$B$1281,0))/INDEX(Historical!$F$7:$F$1250,MATCH(B436,Historical!$B$7:$B$1281,0)))^(1/3)-1)*100)</f>
        <v>2.5327146154717539</v>
      </c>
      <c r="U436" s="673">
        <f>IF(INDEX(Historical!$H$7:$H$1250,MATCH(B436,Historical!$B$7:$B$1281,0))=0,"n/a",((INDEX(Historical!$C$7:$C$1259,MATCH(B436,Historical!$B$7:$B$1281,0))/INDEX(Historical!$H$7:$H$1250,MATCH(B436,Historical!$B$7:$B$1281,0)))^(1/5)-1)*100)</f>
        <v>2.6008707269118636</v>
      </c>
      <c r="V436" s="673">
        <f>IF(INDEX(Historical!$O$7:$O$1250,MATCH(B436,Historical!$B$7:$B$1281,0))=0,"n/a",((INDEX(Historical!$C$7:$C$1259,MATCH(B436,Historical!$B$7:$B$1281,0))/INDEX(Historical!$O$7:$O$1250,MATCH(B436,Historical!$B$7:$B$1281,0)))^(1/10)-1)*100)</f>
        <v>2.7954173919989556</v>
      </c>
      <c r="W436" s="674">
        <f t="shared" si="107"/>
        <v>0.93040514606372438</v>
      </c>
      <c r="X436" s="675">
        <f t="shared" si="108"/>
        <v>0.21673922724265529</v>
      </c>
      <c r="Y436" s="1042"/>
      <c r="Z436" s="729">
        <f t="shared" si="109"/>
        <v>43.589743589743591</v>
      </c>
      <c r="AA436" s="736">
        <f t="shared" si="110"/>
        <v>16.21025641025641</v>
      </c>
      <c r="AB436" s="731">
        <v>12</v>
      </c>
      <c r="AC436" s="737">
        <v>1.95</v>
      </c>
      <c r="AD436" s="737">
        <v>2.62</v>
      </c>
      <c r="AE436" s="737">
        <v>1.1499999999999999</v>
      </c>
      <c r="AF436" s="737">
        <v>2.1</v>
      </c>
      <c r="AG436" s="737">
        <v>12.3</v>
      </c>
      <c r="AH436" s="746">
        <v>25.7</v>
      </c>
      <c r="AI436" s="746">
        <v>7.39</v>
      </c>
      <c r="AJ436" s="737">
        <v>12</v>
      </c>
      <c r="AK436" s="737">
        <v>6.2</v>
      </c>
      <c r="AL436" s="738">
        <v>6380</v>
      </c>
      <c r="AM436" s="739">
        <v>0.6</v>
      </c>
      <c r="AN436" s="737">
        <v>0.78</v>
      </c>
      <c r="AO436" s="740">
        <f t="shared" si="111"/>
        <v>-10.920363222098105</v>
      </c>
      <c r="AP436" s="741">
        <f t="shared" si="112"/>
        <v>5.2898931881583042</v>
      </c>
      <c r="AQ436" s="742">
        <f t="shared" si="113"/>
        <v>23.002327821763814</v>
      </c>
      <c r="AR436" s="624">
        <f>INDEX(Historical!$C$7:$C$1259,MATCH(B436,Historical!$B$7:$B$1281,0))*IF(AH436="n/a",1.03,IF(AH436&lt;0,1.01,IF(AH436&gt;10,1.1,(1+AH436/100))))</f>
        <v>0.91300000000000003</v>
      </c>
      <c r="AS436" s="736">
        <f t="shared" si="114"/>
        <v>0.98047070000000014</v>
      </c>
      <c r="AT436" s="736">
        <f t="shared" si="119"/>
        <v>1.0412598834000002</v>
      </c>
      <c r="AU436" s="736">
        <f t="shared" si="119"/>
        <v>1.1058179961708003</v>
      </c>
      <c r="AV436" s="736">
        <f t="shared" si="119"/>
        <v>1.1743787119333899</v>
      </c>
      <c r="AW436" s="729">
        <f t="shared" si="115"/>
        <v>5.2149272915041909</v>
      </c>
      <c r="AX436" s="743">
        <f t="shared" si="116"/>
        <v>16.497713671319808</v>
      </c>
      <c r="AY436" s="901">
        <v>0.71</v>
      </c>
      <c r="AZ436" s="739">
        <v>70.86</v>
      </c>
      <c r="BA436" s="739">
        <v>-1.59</v>
      </c>
      <c r="BB436" s="739">
        <v>9.24</v>
      </c>
      <c r="BC436" s="739">
        <v>26.63</v>
      </c>
      <c r="BD436" s="875"/>
      <c r="BE436" s="597">
        <v>1992</v>
      </c>
      <c r="BF436" s="865">
        <f t="shared" si="117"/>
        <v>2</v>
      </c>
      <c r="BG436" s="793">
        <v>4.5</v>
      </c>
    </row>
    <row r="437" spans="1:59" ht="11.25" customHeight="1" x14ac:dyDescent="0.2">
      <c r="A437" s="848" t="s">
        <v>4466</v>
      </c>
      <c r="B437" s="842" t="s">
        <v>4437</v>
      </c>
      <c r="C437" s="898" t="s">
        <v>128</v>
      </c>
      <c r="D437" s="898" t="s">
        <v>191</v>
      </c>
      <c r="E437" s="705">
        <v>6</v>
      </c>
      <c r="F437" s="1153">
        <v>705</v>
      </c>
      <c r="G437" s="1149" t="s">
        <v>106</v>
      </c>
      <c r="H437" s="1149" t="s">
        <v>106</v>
      </c>
      <c r="I437" s="841">
        <v>211.82</v>
      </c>
      <c r="J437" s="624">
        <f t="shared" si="104"/>
        <v>2.6815220470210557</v>
      </c>
      <c r="K437" s="844">
        <v>1.42</v>
      </c>
      <c r="L437" s="854">
        <v>4</v>
      </c>
      <c r="M437" s="615">
        <f t="shared" si="105"/>
        <v>5.68</v>
      </c>
      <c r="N437" s="837" t="s">
        <v>4444</v>
      </c>
      <c r="O437" s="706">
        <v>1.1299999999999999</v>
      </c>
      <c r="P437" s="606">
        <v>44284</v>
      </c>
      <c r="Q437" s="606">
        <v>44322</v>
      </c>
      <c r="R437" s="615">
        <f t="shared" si="106"/>
        <v>25.663716814159297</v>
      </c>
      <c r="S437" s="673">
        <f>IF(INDEX(Historical!$D$7:$D$1257,MATCH(B437,Historical!$B$7:$B$1281,0))=0,"n/a",(INDEX(Historical!$C$7:$C$1259,MATCH(B437,Historical!$B$7:$B$1281,0))/INDEX(Historical!$D$7:$D$1257,MATCH(B437,Historical!$B$7:$B$1281,0))-1)*100)</f>
        <v>50.666666666666657</v>
      </c>
      <c r="T437" s="673">
        <f>IF(INDEX(Historical!$F$7:$F$1250,MATCH(B437,Historical!$B$7:$B$1281,0))=0,"n/a",((INDEX(Historical!$C$7:$C$1259,MATCH(B437,Historical!$B$7:$B$1281,0))/INDEX(Historical!$F$7:$F$1250,MATCH(B437,Historical!$B$7:$B$1281,0)))^(1/3)-1)*100)</f>
        <v>52.279983722994608</v>
      </c>
      <c r="U437" s="673" t="str">
        <f>IF(INDEX(Historical!$H$7:$H$1250,MATCH(B437,Historical!$B$7:$B$1281,0))=0,"n/a",((INDEX(Historical!$C$7:$C$1259,MATCH(B437,Historical!$B$7:$B$1281,0))/INDEX(Historical!$H$7:$H$1250,MATCH(B437,Historical!$B$7:$B$1281,0)))^(1/5)-1)*100)</f>
        <v>n/a</v>
      </c>
      <c r="V437" s="673" t="str">
        <f>IF(INDEX(Historical!$O$7:$O$1250,MATCH(B437,Historical!$B$7:$B$1281,0))=0,"n/a",((INDEX(Historical!$C$7:$C$1259,MATCH(B437,Historical!$B$7:$B$1281,0))/INDEX(Historical!$O$7:$O$1250,MATCH(B437,Historical!$B$7:$B$1281,0)))^(1/10)-1)*100)</f>
        <v>n/a</v>
      </c>
      <c r="W437" s="674" t="str">
        <f t="shared" si="107"/>
        <v>n/a</v>
      </c>
      <c r="X437" s="675" t="str">
        <f t="shared" si="108"/>
        <v>n/a</v>
      </c>
      <c r="Y437" s="843"/>
      <c r="Z437" s="624">
        <f t="shared" si="109"/>
        <v>65.437788018433167</v>
      </c>
      <c r="AA437" s="853">
        <f t="shared" si="110"/>
        <v>24.403225806451612</v>
      </c>
      <c r="AB437" s="854">
        <v>12</v>
      </c>
      <c r="AC437" s="833">
        <v>8.68</v>
      </c>
      <c r="AD437" s="833">
        <v>1.23</v>
      </c>
      <c r="AE437" s="833">
        <v>2.68</v>
      </c>
      <c r="AF437" s="833">
        <v>15.99</v>
      </c>
      <c r="AG437" s="833">
        <v>78.400000000000006</v>
      </c>
      <c r="AH437" s="833">
        <v>35</v>
      </c>
      <c r="AI437" s="833">
        <v>10.26</v>
      </c>
      <c r="AJ437" s="833">
        <v>39.900000000000006</v>
      </c>
      <c r="AK437" s="833">
        <v>20</v>
      </c>
      <c r="AL437" s="845">
        <v>2500</v>
      </c>
      <c r="AM437" s="839">
        <v>3.5999999999999996</v>
      </c>
      <c r="AN437" s="833">
        <v>0</v>
      </c>
      <c r="AO437" s="711" t="str">
        <f t="shared" si="111"/>
        <v>n/a</v>
      </c>
      <c r="AP437" s="712" t="str">
        <f t="shared" si="112"/>
        <v>n/a</v>
      </c>
      <c r="AQ437" s="855">
        <f t="shared" si="113"/>
        <v>316.44398350540433</v>
      </c>
      <c r="AR437" s="624">
        <f>INDEX(Historical!$C$7:$C$1259,MATCH(B437,Historical!$B$7:$B$1281,0))*IF(AH437="n/a",1.03,IF(AH437&lt;0,1.01,IF(AH437&gt;10,1.1,(1+AH437/100))))</f>
        <v>4.9719999999999995</v>
      </c>
      <c r="AS437" s="853">
        <f t="shared" si="114"/>
        <v>5.4691999999999998</v>
      </c>
      <c r="AT437" s="853">
        <f t="shared" si="119"/>
        <v>6.0161199999999999</v>
      </c>
      <c r="AU437" s="853">
        <f t="shared" si="119"/>
        <v>6.6177320000000002</v>
      </c>
      <c r="AV437" s="853">
        <f t="shared" si="119"/>
        <v>7.2795052000000009</v>
      </c>
      <c r="AW437" s="624">
        <f t="shared" si="115"/>
        <v>30.354557200000002</v>
      </c>
      <c r="AX437" s="719">
        <f t="shared" si="116"/>
        <v>14.330354640732699</v>
      </c>
      <c r="AY437" s="900">
        <v>1.55</v>
      </c>
      <c r="AZ437" s="839">
        <v>286.89</v>
      </c>
      <c r="BA437" s="839">
        <v>-24.2</v>
      </c>
      <c r="BB437" s="839">
        <v>-13.889999999999999</v>
      </c>
      <c r="BC437" s="839">
        <v>12.29</v>
      </c>
      <c r="BE437" s="597">
        <v>2016</v>
      </c>
      <c r="BF437" s="865">
        <f t="shared" si="117"/>
        <v>0</v>
      </c>
      <c r="BG437" s="849">
        <v>42.4</v>
      </c>
    </row>
    <row r="438" spans="1:59" ht="11.25" customHeight="1" x14ac:dyDescent="0.2">
      <c r="A438" s="838" t="s">
        <v>1458</v>
      </c>
      <c r="B438" s="842" t="s">
        <v>1459</v>
      </c>
      <c r="C438" s="898" t="s">
        <v>108</v>
      </c>
      <c r="D438" s="898" t="s">
        <v>118</v>
      </c>
      <c r="E438" s="705">
        <v>8</v>
      </c>
      <c r="F438" s="1153">
        <v>567</v>
      </c>
      <c r="G438" s="1114" t="s">
        <v>106</v>
      </c>
      <c r="H438" s="1114" t="s">
        <v>106</v>
      </c>
      <c r="I438" s="841">
        <v>60.79</v>
      </c>
      <c r="J438" s="624">
        <f t="shared" si="104"/>
        <v>3.0268136206612932</v>
      </c>
      <c r="K438" s="844">
        <v>0.46</v>
      </c>
      <c r="L438" s="854">
        <v>4</v>
      </c>
      <c r="M438" s="615">
        <f t="shared" si="105"/>
        <v>1.84</v>
      </c>
      <c r="N438" s="837" t="s">
        <v>261</v>
      </c>
      <c r="O438" s="706">
        <v>0.44</v>
      </c>
      <c r="P438" s="1029">
        <v>43958</v>
      </c>
      <c r="Q438" s="1029">
        <v>43994</v>
      </c>
      <c r="R438" s="615">
        <f t="shared" si="106"/>
        <v>4.5454545454545494</v>
      </c>
      <c r="S438" s="673">
        <f>IF(INDEX(Historical!$D$7:$D$1257,MATCH(B438,Historical!$B$7:$B$1281,0))=0,"n/a",(INDEX(Historical!$C$7:$C$1259,MATCH(B438,Historical!$B$7:$B$1281,0))/INDEX(Historical!$D$7:$D$1257,MATCH(B438,Historical!$B$7:$B$1281,0))-1)*100)</f>
        <v>4.5977011494252817</v>
      </c>
      <c r="T438" s="673">
        <f>IF(INDEX(Historical!$F$7:$F$1250,MATCH(B438,Historical!$B$7:$B$1281,0))=0,"n/a",((INDEX(Historical!$C$7:$C$1259,MATCH(B438,Historical!$B$7:$B$1281,0))/INDEX(Historical!$F$7:$F$1250,MATCH(B438,Historical!$B$7:$B$1281,0)))^(1/3)-1)*100)</f>
        <v>4.387973933172451</v>
      </c>
      <c r="U438" s="673">
        <f>IF(INDEX(Historical!$H$7:$H$1250,MATCH(B438,Historical!$B$7:$B$1281,0))=0,"n/a",((INDEX(Historical!$C$7:$C$1259,MATCH(B438,Historical!$B$7:$B$1281,0))/INDEX(Historical!$H$7:$H$1250,MATCH(B438,Historical!$B$7:$B$1281,0)))^(1/5)-1)*100)</f>
        <v>4.293171310462518</v>
      </c>
      <c r="V438" s="673">
        <f>IF(INDEX(Historical!$O$7:$O$1250,MATCH(B438,Historical!$B$7:$B$1281,0))=0,"n/a",((INDEX(Historical!$C$7:$C$1259,MATCH(B438,Historical!$B$7:$B$1281,0))/INDEX(Historical!$O$7:$O$1250,MATCH(B438,Historical!$B$7:$B$1281,0)))^(1/10)-1)*100)</f>
        <v>10.68353593314464</v>
      </c>
      <c r="W438" s="674">
        <f t="shared" si="107"/>
        <v>0.40184928822519966</v>
      </c>
      <c r="X438" s="675">
        <f t="shared" si="108"/>
        <v>0.40887345813928744</v>
      </c>
      <c r="Y438" s="641"/>
      <c r="Z438" s="624">
        <f t="shared" si="109"/>
        <v>32.56637168141593</v>
      </c>
      <c r="AA438" s="853">
        <f t="shared" si="110"/>
        <v>10.759292035398229</v>
      </c>
      <c r="AB438" s="854">
        <v>12</v>
      </c>
      <c r="AC438" s="833">
        <v>5.65</v>
      </c>
      <c r="AD438" s="833">
        <v>2.59</v>
      </c>
      <c r="AE438" s="833">
        <v>0.79</v>
      </c>
      <c r="AF438" s="833">
        <v>0.74</v>
      </c>
      <c r="AG438" s="833">
        <v>7.1</v>
      </c>
      <c r="AH438" s="833">
        <v>-6.2</v>
      </c>
      <c r="AI438" s="833">
        <v>12.16</v>
      </c>
      <c r="AJ438" s="833">
        <v>10.5</v>
      </c>
      <c r="AK438" s="833">
        <v>4.2</v>
      </c>
      <c r="AL438" s="845">
        <v>53640</v>
      </c>
      <c r="AM438" s="839">
        <v>0.1</v>
      </c>
      <c r="AN438" s="833">
        <v>0.24</v>
      </c>
      <c r="AO438" s="711">
        <f t="shared" si="111"/>
        <v>-3.4393071042744179</v>
      </c>
      <c r="AP438" s="712">
        <f t="shared" si="112"/>
        <v>7.3199849311238108</v>
      </c>
      <c r="AQ438" s="855">
        <f t="shared" si="113"/>
        <v>-40.513769637392592</v>
      </c>
      <c r="AR438" s="624">
        <f>INDEX(Historical!$C$7:$C$1259,MATCH(B438,Historical!$B$7:$B$1281,0))*IF(AH438="n/a",1.03,IF(AH438&lt;0,1.01,IF(AH438&gt;10,1.1,(1+AH438/100))))</f>
        <v>1.8382000000000001</v>
      </c>
      <c r="AS438" s="853">
        <f t="shared" si="114"/>
        <v>2.0220200000000004</v>
      </c>
      <c r="AT438" s="853">
        <f t="shared" si="119"/>
        <v>2.1069448400000006</v>
      </c>
      <c r="AU438" s="853">
        <f t="shared" si="119"/>
        <v>2.1954365232800006</v>
      </c>
      <c r="AV438" s="853">
        <f t="shared" si="119"/>
        <v>2.2876448572577606</v>
      </c>
      <c r="AW438" s="624">
        <f t="shared" si="115"/>
        <v>10.45024622053776</v>
      </c>
      <c r="AX438" s="719">
        <f t="shared" si="116"/>
        <v>17.190732391080378</v>
      </c>
      <c r="AY438" s="900">
        <v>1.33</v>
      </c>
      <c r="AZ438" s="839">
        <v>126.63</v>
      </c>
      <c r="BA438" s="839">
        <v>-2.98</v>
      </c>
      <c r="BB438" s="839">
        <v>8.1</v>
      </c>
      <c r="BC438" s="839">
        <v>35.83</v>
      </c>
      <c r="BE438" s="597">
        <v>2013</v>
      </c>
      <c r="BF438" s="865">
        <f t="shared" si="117"/>
        <v>0</v>
      </c>
      <c r="BG438" s="849">
        <v>0.70000000000000007</v>
      </c>
    </row>
    <row r="439" spans="1:59" ht="11.25" customHeight="1" x14ac:dyDescent="0.2">
      <c r="A439" s="676" t="s">
        <v>4102</v>
      </c>
      <c r="B439" s="754" t="s">
        <v>4099</v>
      </c>
      <c r="C439" s="898" t="s">
        <v>108</v>
      </c>
      <c r="D439" s="898" t="s">
        <v>118</v>
      </c>
      <c r="E439" s="705">
        <v>7</v>
      </c>
      <c r="F439" s="1153">
        <v>626</v>
      </c>
      <c r="G439" s="1150" t="s">
        <v>106</v>
      </c>
      <c r="H439" s="1150" t="s">
        <v>106</v>
      </c>
      <c r="I439" s="850">
        <v>21.5</v>
      </c>
      <c r="J439" s="624">
        <f t="shared" si="104"/>
        <v>5.2093023255813957</v>
      </c>
      <c r="K439" s="831">
        <v>0.28000000000000003</v>
      </c>
      <c r="L439" s="1153">
        <v>4</v>
      </c>
      <c r="M439" s="615">
        <f t="shared" si="105"/>
        <v>1.1200000000000001</v>
      </c>
      <c r="N439" s="1153" t="s">
        <v>325</v>
      </c>
      <c r="O439" s="578">
        <v>0.25</v>
      </c>
      <c r="P439" s="904">
        <v>43885</v>
      </c>
      <c r="Q439" s="904">
        <v>43909</v>
      </c>
      <c r="R439" s="615">
        <f t="shared" si="106"/>
        <v>12.000000000000011</v>
      </c>
      <c r="S439" s="673">
        <f>IF(INDEX(Historical!$D$7:$D$1257,MATCH(B439,Historical!$B$7:$B$1281,0))=0,"n/a",(INDEX(Historical!$C$7:$C$1259,MATCH(B439,Historical!$B$7:$B$1281,0))/INDEX(Historical!$D$7:$D$1257,MATCH(B439,Historical!$B$7:$B$1281,0))-1)*100)</f>
        <v>12.000000000000011</v>
      </c>
      <c r="T439" s="673">
        <f>IF(INDEX(Historical!$F$7:$F$1250,MATCH(B439,Historical!$B$7:$B$1281,0))=0,"n/a",((INDEX(Historical!$C$7:$C$1259,MATCH(B439,Historical!$B$7:$B$1281,0))/INDEX(Historical!$F$7:$F$1250,MATCH(B439,Historical!$B$7:$B$1281,0)))^(1/3)-1)*100)</f>
        <v>10.951894815076436</v>
      </c>
      <c r="U439" s="673">
        <f>IF(INDEX(Historical!$H$7:$H$1250,MATCH(B439,Historical!$B$7:$B$1281,0))=0,"n/a",((INDEX(Historical!$C$7:$C$1259,MATCH(B439,Historical!$B$7:$B$1281,0))/INDEX(Historical!$H$7:$H$1250,MATCH(B439,Historical!$B$7:$B$1281,0)))^(1/5)-1)*100)</f>
        <v>11.15648817398467</v>
      </c>
      <c r="V439" s="673">
        <f>IF(INDEX(Historical!$O$7:$O$1250,MATCH(B439,Historical!$B$7:$B$1281,0))=0,"n/a",((INDEX(Historical!$C$7:$C$1259,MATCH(B439,Historical!$B$7:$B$1281,0))/INDEX(Historical!$O$7:$O$1250,MATCH(B439,Historical!$B$7:$B$1281,0)))^(1/10)-1)*100)</f>
        <v>7.9745662018819718</v>
      </c>
      <c r="W439" s="674">
        <f t="shared" si="107"/>
        <v>1.3990087851238573</v>
      </c>
      <c r="X439" s="675">
        <f t="shared" si="108"/>
        <v>0.47677299888823371</v>
      </c>
      <c r="Y439" s="646" t="s">
        <v>4543</v>
      </c>
      <c r="Z439" s="624">
        <f t="shared" si="109"/>
        <v>48.068669527897001</v>
      </c>
      <c r="AA439" s="853">
        <f t="shared" si="110"/>
        <v>9.2274678111587978</v>
      </c>
      <c r="AB439" s="854">
        <v>12</v>
      </c>
      <c r="AC439" s="849">
        <v>2.33</v>
      </c>
      <c r="AD439" s="849">
        <v>1.05</v>
      </c>
      <c r="AE439" s="833">
        <v>0.68</v>
      </c>
      <c r="AF439" s="833">
        <v>1.1100000000000001</v>
      </c>
      <c r="AG439" s="833">
        <v>11.600000000000001</v>
      </c>
      <c r="AH439" s="833">
        <v>6</v>
      </c>
      <c r="AI439" s="833">
        <v>7.22</v>
      </c>
      <c r="AJ439" s="653">
        <v>23.400000000000002</v>
      </c>
      <c r="AK439" s="653">
        <v>8.82</v>
      </c>
      <c r="AL439" s="849">
        <v>41560</v>
      </c>
      <c r="AM439" s="849">
        <v>0.01</v>
      </c>
      <c r="AN439" s="849">
        <v>0.28999999999999998</v>
      </c>
      <c r="AO439" s="711">
        <f t="shared" si="111"/>
        <v>7.1383226884072695</v>
      </c>
      <c r="AP439" s="712">
        <f t="shared" si="112"/>
        <v>16.365790499566067</v>
      </c>
      <c r="AQ439" s="855">
        <f t="shared" si="113"/>
        <v>-32.529877327034541</v>
      </c>
      <c r="AR439" s="624">
        <f>INDEX(Historical!$C$7:$C$1259,MATCH(B439,Historical!$B$7:$B$1281,0))*IF(AH439="n/a",1.03,IF(AH439&lt;0,1.01,IF(AH439&gt;10,1.1,(1+AH439/100))))</f>
        <v>1.1872000000000003</v>
      </c>
      <c r="AS439" s="853">
        <f t="shared" si="114"/>
        <v>1.2729158400000002</v>
      </c>
      <c r="AT439" s="853">
        <f t="shared" si="119"/>
        <v>1.3851870170880003</v>
      </c>
      <c r="AU439" s="853">
        <f t="shared" si="119"/>
        <v>1.5073605119951621</v>
      </c>
      <c r="AV439" s="853">
        <f t="shared" si="119"/>
        <v>1.6403097091531356</v>
      </c>
      <c r="AW439" s="624">
        <f t="shared" si="115"/>
        <v>6.9929730782362984</v>
      </c>
      <c r="AX439" s="719">
        <f t="shared" si="116"/>
        <v>32.525456177843246</v>
      </c>
      <c r="AY439" s="701">
        <v>1.4</v>
      </c>
      <c r="AZ439" s="833">
        <v>97.97</v>
      </c>
      <c r="BA439" s="833">
        <v>-3.37</v>
      </c>
      <c r="BB439" s="833">
        <v>6.8000000000000007</v>
      </c>
      <c r="BC439" s="833">
        <v>30.5</v>
      </c>
      <c r="BE439" s="597">
        <v>2014</v>
      </c>
      <c r="BF439" s="865">
        <f t="shared" si="117"/>
        <v>0</v>
      </c>
      <c r="BG439" s="849">
        <v>0.70000000000000007</v>
      </c>
    </row>
    <row r="440" spans="1:59" ht="11.25" customHeight="1" x14ac:dyDescent="0.2">
      <c r="A440" s="847" t="s">
        <v>1420</v>
      </c>
      <c r="B440" s="842" t="s">
        <v>1421</v>
      </c>
      <c r="C440" s="898" t="s">
        <v>108</v>
      </c>
      <c r="D440" s="898" t="s">
        <v>4272</v>
      </c>
      <c r="E440" s="705">
        <v>8</v>
      </c>
      <c r="F440" s="1153">
        <v>554</v>
      </c>
      <c r="G440" s="1153" t="s">
        <v>106</v>
      </c>
      <c r="H440" s="1153" t="s">
        <v>106</v>
      </c>
      <c r="I440" s="841">
        <v>14.02</v>
      </c>
      <c r="J440" s="624">
        <f t="shared" si="104"/>
        <v>3.9942938659058491</v>
      </c>
      <c r="K440" s="844">
        <v>0.14000000000000001</v>
      </c>
      <c r="L440" s="854">
        <v>4</v>
      </c>
      <c r="M440" s="615">
        <f t="shared" si="105"/>
        <v>0.56000000000000005</v>
      </c>
      <c r="N440" s="837" t="s">
        <v>617</v>
      </c>
      <c r="O440" s="706">
        <v>0.12</v>
      </c>
      <c r="P440" s="904">
        <v>43734</v>
      </c>
      <c r="Q440" s="904">
        <v>43746</v>
      </c>
      <c r="R440" s="615">
        <f t="shared" si="106"/>
        <v>16.666666666666682</v>
      </c>
      <c r="S440" s="673">
        <f>IF(INDEX(Historical!$D$7:$D$1257,MATCH(B440,Historical!$B$7:$B$1281,0))=0,"n/a",(INDEX(Historical!$C$7:$C$1259,MATCH(B440,Historical!$B$7:$B$1281,0))/INDEX(Historical!$D$7:$D$1257,MATCH(B440,Historical!$B$7:$B$1281,0))-1)*100)</f>
        <v>12.000000000000011</v>
      </c>
      <c r="T440" s="673">
        <f>IF(INDEX(Historical!$F$7:$F$1250,MATCH(B440,Historical!$B$7:$B$1281,0))=0,"n/a",((INDEX(Historical!$C$7:$C$1259,MATCH(B440,Historical!$B$7:$B$1281,0))/INDEX(Historical!$F$7:$F$1250,MATCH(B440,Historical!$B$7:$B$1281,0)))^(1/3)-1)*100)</f>
        <v>6.7767583149812571</v>
      </c>
      <c r="U440" s="673">
        <f>IF(INDEX(Historical!$H$7:$H$1250,MATCH(B440,Historical!$B$7:$B$1281,0))=0,"n/a",((INDEX(Historical!$C$7:$C$1259,MATCH(B440,Historical!$B$7:$B$1281,0))/INDEX(Historical!$H$7:$H$1250,MATCH(B440,Historical!$B$7:$B$1281,0)))^(1/5)-1)*100)</f>
        <v>11.496422620900493</v>
      </c>
      <c r="V440" s="673" t="str">
        <f>IF(INDEX(Historical!$O$7:$O$1250,MATCH(B440,Historical!$B$7:$B$1281,0))=0,"n/a",((INDEX(Historical!$C$7:$C$1259,MATCH(B440,Historical!$B$7:$B$1281,0))/INDEX(Historical!$O$7:$O$1250,MATCH(B440,Historical!$B$7:$B$1281,0)))^(1/10)-1)*100)</f>
        <v>n/a</v>
      </c>
      <c r="W440" s="674" t="str">
        <f t="shared" si="107"/>
        <v>n/a</v>
      </c>
      <c r="X440" s="675">
        <f t="shared" si="108"/>
        <v>1.5535706244460126</v>
      </c>
      <c r="Y440" s="646" t="s">
        <v>4572</v>
      </c>
      <c r="Z440" s="624">
        <f t="shared" si="109"/>
        <v>44.094488188976385</v>
      </c>
      <c r="AA440" s="853">
        <f t="shared" si="110"/>
        <v>11.039370078740157</v>
      </c>
      <c r="AB440" s="854">
        <v>12</v>
      </c>
      <c r="AC440" s="833">
        <v>1.27</v>
      </c>
      <c r="AD440" s="833">
        <v>1.1499999999999999</v>
      </c>
      <c r="AE440" s="833">
        <v>2.4</v>
      </c>
      <c r="AF440" s="833">
        <v>0.92</v>
      </c>
      <c r="AG440" s="833">
        <v>8.2000000000000011</v>
      </c>
      <c r="AH440" s="833">
        <v>-1.0999999999999999</v>
      </c>
      <c r="AI440" s="833">
        <v>-15.110000000000001</v>
      </c>
      <c r="AJ440" s="833">
        <v>7.3999999999999995</v>
      </c>
      <c r="AK440" s="833">
        <v>10</v>
      </c>
      <c r="AL440" s="845">
        <v>148.97999999999999</v>
      </c>
      <c r="AM440" s="839">
        <v>4.1000000000000005</v>
      </c>
      <c r="AN440" s="833">
        <v>0</v>
      </c>
      <c r="AO440" s="711">
        <f t="shared" si="111"/>
        <v>4.4513464080661844</v>
      </c>
      <c r="AP440" s="712">
        <f t="shared" si="112"/>
        <v>15.490716486806342</v>
      </c>
      <c r="AQ440" s="855">
        <f t="shared" si="113"/>
        <v>-32.81461642939508</v>
      </c>
      <c r="AR440" s="624">
        <f>INDEX(Historical!$C$7:$C$1259,MATCH(B440,Historical!$B$7:$B$1281,0))*IF(AH440="n/a",1.03,IF(AH440&lt;0,1.01,IF(AH440&gt;10,1.1,(1+AH440/100))))</f>
        <v>0.5656000000000001</v>
      </c>
      <c r="AS440" s="853">
        <f t="shared" si="114"/>
        <v>0.5712560000000001</v>
      </c>
      <c r="AT440" s="853">
        <f t="shared" si="119"/>
        <v>0.62838160000000021</v>
      </c>
      <c r="AU440" s="853">
        <f t="shared" si="119"/>
        <v>0.69121976000000029</v>
      </c>
      <c r="AV440" s="853">
        <f t="shared" si="119"/>
        <v>0.76034173600000043</v>
      </c>
      <c r="AW440" s="624">
        <f t="shared" si="115"/>
        <v>3.2167990960000012</v>
      </c>
      <c r="AX440" s="719">
        <f t="shared" si="116"/>
        <v>22.944358744650508</v>
      </c>
      <c r="AY440" s="900">
        <v>0.94</v>
      </c>
      <c r="AZ440" s="839">
        <v>73.509999999999991</v>
      </c>
      <c r="BA440" s="839">
        <v>-10.01</v>
      </c>
      <c r="BB440" s="839">
        <v>3.64</v>
      </c>
      <c r="BC440" s="839">
        <v>22.18</v>
      </c>
      <c r="BE440" s="597">
        <v>2014</v>
      </c>
      <c r="BF440" s="865">
        <f t="shared" si="117"/>
        <v>0</v>
      </c>
      <c r="BG440" s="849">
        <v>0.89999999999999991</v>
      </c>
    </row>
    <row r="441" spans="1:59" ht="11.25" customHeight="1" x14ac:dyDescent="0.2">
      <c r="A441" s="831" t="s">
        <v>1426</v>
      </c>
      <c r="B441" s="842" t="s">
        <v>1427</v>
      </c>
      <c r="C441" s="898" t="s">
        <v>245</v>
      </c>
      <c r="D441" s="898" t="s">
        <v>4267</v>
      </c>
      <c r="E441" s="705">
        <v>12</v>
      </c>
      <c r="F441" s="1153">
        <v>300</v>
      </c>
      <c r="G441" s="1150" t="s">
        <v>106</v>
      </c>
      <c r="H441" s="1150" t="s">
        <v>106</v>
      </c>
      <c r="I441" s="841">
        <v>88.04</v>
      </c>
      <c r="J441" s="624">
        <f t="shared" si="104"/>
        <v>1.9536574284416173</v>
      </c>
      <c r="K441" s="844">
        <v>0.43</v>
      </c>
      <c r="L441" s="854">
        <v>4</v>
      </c>
      <c r="M441" s="615">
        <f t="shared" si="105"/>
        <v>1.72</v>
      </c>
      <c r="N441" s="837" t="s">
        <v>593</v>
      </c>
      <c r="O441" s="706">
        <v>0.4</v>
      </c>
      <c r="P441" s="606">
        <v>44259</v>
      </c>
      <c r="Q441" s="606">
        <v>44274</v>
      </c>
      <c r="R441" s="615">
        <f t="shared" si="106"/>
        <v>7.4999999999999929</v>
      </c>
      <c r="S441" s="673">
        <f>IF(INDEX(Historical!$D$7:$D$1257,MATCH(B441,Historical!$B$7:$B$1281,0))=0,"n/a",(INDEX(Historical!$C$7:$C$1259,MATCH(B441,Historical!$B$7:$B$1281,0))/INDEX(Historical!$D$7:$D$1257,MATCH(B441,Historical!$B$7:$B$1281,0))-1)*100)</f>
        <v>9.5890410958904262</v>
      </c>
      <c r="T441" s="673">
        <f>IF(INDEX(Historical!$F$7:$F$1250,MATCH(B441,Historical!$B$7:$B$1281,0))=0,"n/a",((INDEX(Historical!$C$7:$C$1259,MATCH(B441,Historical!$B$7:$B$1281,0))/INDEX(Historical!$F$7:$F$1250,MATCH(B441,Historical!$B$7:$B$1281,0)))^(1/3)-1)*100)</f>
        <v>13.30326698854094</v>
      </c>
      <c r="U441" s="673">
        <f>IF(INDEX(Historical!$H$7:$H$1250,MATCH(B441,Historical!$B$7:$B$1281,0))=0,"n/a",((INDEX(Historical!$C$7:$C$1259,MATCH(B441,Historical!$B$7:$B$1281,0))/INDEX(Historical!$H$7:$H$1250,MATCH(B441,Historical!$B$7:$B$1281,0)))^(1/5)-1)*100)</f>
        <v>12.700920209792542</v>
      </c>
      <c r="V441" s="673">
        <f>IF(INDEX(Historical!$O$7:$O$1250,MATCH(B441,Historical!$B$7:$B$1281,0))=0,"n/a",((INDEX(Historical!$C$7:$C$1259,MATCH(B441,Historical!$B$7:$B$1281,0))/INDEX(Historical!$O$7:$O$1250,MATCH(B441,Historical!$B$7:$B$1281,0)))^(1/10)-1)*100)</f>
        <v>20.159463400188194</v>
      </c>
      <c r="W441" s="674">
        <f t="shared" si="107"/>
        <v>0.63002273213650994</v>
      </c>
      <c r="X441" s="675" t="str">
        <f t="shared" si="108"/>
        <v>n/a</v>
      </c>
      <c r="Y441" s="843" t="s">
        <v>815</v>
      </c>
      <c r="Z441" s="624">
        <f t="shared" si="109"/>
        <v>68.8</v>
      </c>
      <c r="AA441" s="853">
        <f t="shared" si="110"/>
        <v>35.216000000000001</v>
      </c>
      <c r="AB441" s="854">
        <v>12</v>
      </c>
      <c r="AC441" s="833">
        <v>2.5</v>
      </c>
      <c r="AD441" s="833">
        <v>1.47</v>
      </c>
      <c r="AE441" s="833">
        <v>0.81</v>
      </c>
      <c r="AF441" s="833">
        <v>2.34</v>
      </c>
      <c r="AG441" s="833">
        <v>7.3</v>
      </c>
      <c r="AH441" s="833">
        <v>-54.900000000000006</v>
      </c>
      <c r="AI441" s="833">
        <v>16.619999999999997</v>
      </c>
      <c r="AJ441" s="833">
        <v>-11.799999999999999</v>
      </c>
      <c r="AK441" s="833">
        <v>24.21</v>
      </c>
      <c r="AL441" s="845">
        <v>26490</v>
      </c>
      <c r="AM441" s="839">
        <v>1.6</v>
      </c>
      <c r="AN441" s="833">
        <v>0.36</v>
      </c>
      <c r="AO441" s="711">
        <f t="shared" si="111"/>
        <v>-20.561422361765842</v>
      </c>
      <c r="AP441" s="712">
        <f t="shared" si="112"/>
        <v>14.65457763823416</v>
      </c>
      <c r="AQ441" s="855">
        <f t="shared" si="113"/>
        <v>91.375651533835395</v>
      </c>
      <c r="AR441" s="624">
        <f>INDEX(Historical!$C$7:$C$1259,MATCH(B441,Historical!$B$7:$B$1281,0))*IF(AH441="n/a",1.03,IF(AH441&lt;0,1.01,IF(AH441&gt;10,1.1,(1+AH441/100))))</f>
        <v>1.6160000000000001</v>
      </c>
      <c r="AS441" s="853">
        <f t="shared" si="114"/>
        <v>1.7776000000000003</v>
      </c>
      <c r="AT441" s="853">
        <f t="shared" si="119"/>
        <v>1.9553600000000004</v>
      </c>
      <c r="AU441" s="853">
        <f t="shared" si="119"/>
        <v>2.1508960000000008</v>
      </c>
      <c r="AV441" s="853">
        <f t="shared" si="119"/>
        <v>2.365985600000001</v>
      </c>
      <c r="AW441" s="624">
        <f t="shared" si="115"/>
        <v>9.8658416000000031</v>
      </c>
      <c r="AX441" s="719">
        <f t="shared" si="116"/>
        <v>11.206089959109498</v>
      </c>
      <c r="AY441" s="900">
        <v>1.61</v>
      </c>
      <c r="AZ441" s="839">
        <v>205.48000000000002</v>
      </c>
      <c r="BA441" s="839">
        <v>-7.6899999999999995</v>
      </c>
      <c r="BB441" s="839">
        <v>6.8000000000000007</v>
      </c>
      <c r="BC441" s="839">
        <v>43.88</v>
      </c>
      <c r="BE441" s="597">
        <v>2011</v>
      </c>
      <c r="BF441" s="865">
        <f t="shared" si="117"/>
        <v>0</v>
      </c>
      <c r="BG441" s="849">
        <v>2.9000000000000004</v>
      </c>
    </row>
    <row r="442" spans="1:59" ht="11.25" customHeight="1" x14ac:dyDescent="0.2">
      <c r="A442" s="831" t="s">
        <v>288</v>
      </c>
      <c r="B442" s="842" t="s">
        <v>289</v>
      </c>
      <c r="C442" s="898" t="s">
        <v>131</v>
      </c>
      <c r="D442" s="898" t="s">
        <v>4263</v>
      </c>
      <c r="E442" s="705">
        <v>45</v>
      </c>
      <c r="F442" s="1153">
        <v>56</v>
      </c>
      <c r="G442" s="1118" t="s">
        <v>37</v>
      </c>
      <c r="H442" s="1118" t="s">
        <v>37</v>
      </c>
      <c r="I442" s="833">
        <v>71.39</v>
      </c>
      <c r="J442" s="624">
        <f t="shared" si="104"/>
        <v>2.0731194845216416</v>
      </c>
      <c r="K442" s="844">
        <v>0.37</v>
      </c>
      <c r="L442" s="854">
        <v>4</v>
      </c>
      <c r="M442" s="615">
        <f t="shared" si="105"/>
        <v>1.48</v>
      </c>
      <c r="N442" s="837" t="s">
        <v>148</v>
      </c>
      <c r="O442" s="706">
        <v>0.35249999999999998</v>
      </c>
      <c r="P442" s="606">
        <v>44074</v>
      </c>
      <c r="Q442" s="606">
        <v>44089</v>
      </c>
      <c r="R442" s="615">
        <f t="shared" si="106"/>
        <v>4.9645390070922026</v>
      </c>
      <c r="S442" s="673">
        <f>IF(INDEX(Historical!$D$7:$D$1257,MATCH(B442,Historical!$B$7:$B$1281,0))=0,"n/a",(INDEX(Historical!$C$7:$C$1259,MATCH(B442,Historical!$B$7:$B$1281,0))/INDEX(Historical!$D$7:$D$1257,MATCH(B442,Historical!$B$7:$B$1281,0))-1)*100)</f>
        <v>4.7101449275362528</v>
      </c>
      <c r="T442" s="673">
        <f>IF(INDEX(Historical!$F$7:$F$1250,MATCH(B442,Historical!$B$7:$B$1281,0))=0,"n/a",((INDEX(Historical!$C$7:$C$1259,MATCH(B442,Historical!$B$7:$B$1281,0))/INDEX(Historical!$F$7:$F$1250,MATCH(B442,Historical!$B$7:$B$1281,0)))^(1/3)-1)*100)</f>
        <v>4.6724607147299091</v>
      </c>
      <c r="U442" s="673">
        <f>IF(INDEX(Historical!$H$7:$H$1250,MATCH(B442,Historical!$B$7:$B$1281,0))=0,"n/a",((INDEX(Historical!$C$7:$C$1259,MATCH(B442,Historical!$B$7:$B$1281,0))/INDEX(Historical!$H$7:$H$1250,MATCH(B442,Historical!$B$7:$B$1281,0)))^(1/5)-1)*100)</f>
        <v>4.5820553043973256</v>
      </c>
      <c r="V442" s="673">
        <f>IF(INDEX(Historical!$O$7:$O$1250,MATCH(B442,Historical!$B$7:$B$1281,0))=0,"n/a",((INDEX(Historical!$C$7:$C$1259,MATCH(B442,Historical!$B$7:$B$1281,0))/INDEX(Historical!$O$7:$O$1250,MATCH(B442,Historical!$B$7:$B$1281,0)))^(1/10)-1)*100)</f>
        <v>3.8540088335686562</v>
      </c>
      <c r="W442" s="674">
        <f t="shared" si="107"/>
        <v>1.1889062797384737</v>
      </c>
      <c r="X442" s="675">
        <f t="shared" si="108"/>
        <v>0.97490538391432457</v>
      </c>
      <c r="Y442" s="637"/>
      <c r="Z442" s="624">
        <f t="shared" si="109"/>
        <v>56.92307692307692</v>
      </c>
      <c r="AA442" s="853">
        <f t="shared" si="110"/>
        <v>27.457692307692309</v>
      </c>
      <c r="AB442" s="854">
        <v>12</v>
      </c>
      <c r="AC442" s="833">
        <v>2.6</v>
      </c>
      <c r="AD442" s="833">
        <v>5.81</v>
      </c>
      <c r="AE442" s="833">
        <v>4.7300000000000004</v>
      </c>
      <c r="AF442" s="833">
        <v>2.63</v>
      </c>
      <c r="AG442" s="833">
        <v>9.8000000000000007</v>
      </c>
      <c r="AH442" s="833">
        <v>3.5999999999999996</v>
      </c>
      <c r="AI442" s="833">
        <v>16.079999999999998</v>
      </c>
      <c r="AJ442" s="833">
        <v>4.7</v>
      </c>
      <c r="AK442" s="833">
        <v>4.7</v>
      </c>
      <c r="AL442" s="845">
        <v>2550</v>
      </c>
      <c r="AM442" s="839">
        <v>0.16999999999999998</v>
      </c>
      <c r="AN442" s="833">
        <v>0.61</v>
      </c>
      <c r="AO442" s="711">
        <f t="shared" si="111"/>
        <v>-20.802517518773342</v>
      </c>
      <c r="AP442" s="712">
        <f t="shared" si="112"/>
        <v>6.6551747889189672</v>
      </c>
      <c r="AQ442" s="855">
        <f t="shared" si="113"/>
        <v>79.150750634741811</v>
      </c>
      <c r="AR442" s="624">
        <f>INDEX(Historical!$C$7:$C$1259,MATCH(B442,Historical!$B$7:$B$1281,0))*IF(AH442="n/a",1.03,IF(AH442&lt;0,1.01,IF(AH442&gt;10,1.1,(1+AH442/100))))</f>
        <v>1.49702</v>
      </c>
      <c r="AS442" s="853">
        <f t="shared" si="114"/>
        <v>1.6467220000000002</v>
      </c>
      <c r="AT442" s="853">
        <f t="shared" si="119"/>
        <v>1.7241179340000001</v>
      </c>
      <c r="AU442" s="853">
        <f t="shared" si="119"/>
        <v>1.8051514768979999</v>
      </c>
      <c r="AV442" s="853">
        <f t="shared" si="119"/>
        <v>1.8899935963122059</v>
      </c>
      <c r="AW442" s="624">
        <f t="shared" si="115"/>
        <v>8.5630050072102062</v>
      </c>
      <c r="AX442" s="719">
        <f t="shared" si="116"/>
        <v>11.994684139529635</v>
      </c>
      <c r="AY442" s="900">
        <v>0.52</v>
      </c>
      <c r="AZ442" s="839">
        <v>26.919999999999998</v>
      </c>
      <c r="BA442" s="839">
        <v>-4.16</v>
      </c>
      <c r="BB442" s="839">
        <v>6.32</v>
      </c>
      <c r="BC442" s="839">
        <v>6.8599999999999994</v>
      </c>
      <c r="BE442" s="597">
        <v>1976</v>
      </c>
      <c r="BF442" s="865">
        <f t="shared" si="117"/>
        <v>4</v>
      </c>
      <c r="BG442" s="849">
        <v>4.3</v>
      </c>
    </row>
    <row r="443" spans="1:59" ht="11.25" customHeight="1" x14ac:dyDescent="0.2">
      <c r="A443" s="848" t="s">
        <v>4501</v>
      </c>
      <c r="B443" s="842" t="s">
        <v>4496</v>
      </c>
      <c r="C443" s="898" t="s">
        <v>4253</v>
      </c>
      <c r="D443" s="898" t="s">
        <v>4254</v>
      </c>
      <c r="E443" s="705">
        <v>6</v>
      </c>
      <c r="F443" s="1153">
        <v>706</v>
      </c>
      <c r="G443" s="1118" t="s">
        <v>106</v>
      </c>
      <c r="H443" s="1118" t="s">
        <v>106</v>
      </c>
      <c r="I443" s="841">
        <v>32.619999999999997</v>
      </c>
      <c r="J443" s="624">
        <f t="shared" si="104"/>
        <v>6.0698957694665854</v>
      </c>
      <c r="K443" s="844">
        <v>0.495</v>
      </c>
      <c r="L443" s="854">
        <v>4</v>
      </c>
      <c r="M443" s="615">
        <f t="shared" si="105"/>
        <v>1.98</v>
      </c>
      <c r="N443" s="837" t="s">
        <v>488</v>
      </c>
      <c r="O443" s="706">
        <v>0.48749999999999999</v>
      </c>
      <c r="P443" s="606">
        <v>44285</v>
      </c>
      <c r="Q443" s="606">
        <v>44301</v>
      </c>
      <c r="R443" s="615">
        <f t="shared" si="106"/>
        <v>1.5384615384615399</v>
      </c>
      <c r="S443" s="673">
        <f>IF(INDEX(Historical!$D$7:$D$1257,MATCH(B443,Historical!$B$7:$B$1281,0))=0,"n/a",(INDEX(Historical!$C$7:$C$1259,MATCH(B443,Historical!$B$7:$B$1281,0))/INDEX(Historical!$D$7:$D$1257,MATCH(B443,Historical!$B$7:$B$1281,0))-1)*100)</f>
        <v>3.7837837837837673</v>
      </c>
      <c r="T443" s="673">
        <f>IF(INDEX(Historical!$F$7:$F$1250,MATCH(B443,Historical!$B$7:$B$1281,0))=0,"n/a",((INDEX(Historical!$C$7:$C$1259,MATCH(B443,Historical!$B$7:$B$1281,0))/INDEX(Historical!$F$7:$F$1250,MATCH(B443,Historical!$B$7:$B$1281,0)))^(1/3)-1)*100)</f>
        <v>7.0522079256210679</v>
      </c>
      <c r="U443" s="673" t="str">
        <f>IF(INDEX(Historical!$H$7:$H$1250,MATCH(B443,Historical!$B$7:$B$1281,0))=0,"n/a",((INDEX(Historical!$C$7:$C$1259,MATCH(B443,Historical!$B$7:$B$1281,0))/INDEX(Historical!$H$7:$H$1250,MATCH(B443,Historical!$B$7:$B$1281,0)))^(1/5)-1)*100)</f>
        <v>n/a</v>
      </c>
      <c r="V443" s="673" t="str">
        <f>IF(INDEX(Historical!$O$7:$O$1250,MATCH(B443,Historical!$B$7:$B$1281,0))=0,"n/a",((INDEX(Historical!$C$7:$C$1259,MATCH(B443,Historical!$B$7:$B$1281,0))/INDEX(Historical!$O$7:$O$1250,MATCH(B443,Historical!$B$7:$B$1281,0)))^(1/10)-1)*100)</f>
        <v>n/a</v>
      </c>
      <c r="W443" s="674" t="str">
        <f t="shared" si="107"/>
        <v>n/a</v>
      </c>
      <c r="X443" s="675" t="str">
        <f t="shared" si="108"/>
        <v>n/a</v>
      </c>
      <c r="Y443" s="843"/>
      <c r="Z443" s="624">
        <f t="shared" si="109"/>
        <v>359.99999999999994</v>
      </c>
      <c r="AA443" s="853">
        <f t="shared" si="110"/>
        <v>59.309090909090898</v>
      </c>
      <c r="AB443" s="854">
        <v>12</v>
      </c>
      <c r="AC443" s="833">
        <v>0.55000000000000004</v>
      </c>
      <c r="AD443" s="833">
        <v>1.43</v>
      </c>
      <c r="AE443" s="833">
        <v>19.850000000000001</v>
      </c>
      <c r="AF443" s="833">
        <v>1.62</v>
      </c>
      <c r="AG443" s="833">
        <v>2.9000000000000004</v>
      </c>
      <c r="AH443" s="833">
        <v>-35.9</v>
      </c>
      <c r="AI443" s="833">
        <v>2.82</v>
      </c>
      <c r="AJ443" s="833">
        <v>16.989999999999998</v>
      </c>
      <c r="AK443" s="833">
        <v>41.08</v>
      </c>
      <c r="AL443" s="845">
        <v>15730</v>
      </c>
      <c r="AM443" s="839">
        <v>0.1</v>
      </c>
      <c r="AN443" s="833">
        <v>1.58</v>
      </c>
      <c r="AO443" s="711" t="str">
        <f t="shared" si="111"/>
        <v>n/a</v>
      </c>
      <c r="AP443" s="712" t="str">
        <f t="shared" si="112"/>
        <v>n/a</v>
      </c>
      <c r="AQ443" s="855">
        <f t="shared" si="113"/>
        <v>106.64594226489288</v>
      </c>
      <c r="AR443" s="624">
        <f>INDEX(Historical!$C$7:$C$1259,MATCH(B443,Historical!$B$7:$B$1281,0))*IF(AH443="n/a",1.03,IF(AH443&lt;0,1.01,IF(AH443&gt;10,1.1,(1+AH443/100))))</f>
        <v>1.9392</v>
      </c>
      <c r="AS443" s="853">
        <f t="shared" si="114"/>
        <v>1.9938854400000001</v>
      </c>
      <c r="AT443" s="853">
        <f t="shared" si="119"/>
        <v>2.1932739840000002</v>
      </c>
      <c r="AU443" s="853">
        <f t="shared" si="119"/>
        <v>2.4126013824000005</v>
      </c>
      <c r="AV443" s="853">
        <f t="shared" si="119"/>
        <v>2.6538615206400009</v>
      </c>
      <c r="AW443" s="624">
        <f t="shared" si="115"/>
        <v>11.192822327040002</v>
      </c>
      <c r="AX443" s="719">
        <f t="shared" si="116"/>
        <v>34.312760046106696</v>
      </c>
      <c r="AY443" s="900">
        <v>0.8</v>
      </c>
      <c r="AZ443" s="839">
        <v>55.33</v>
      </c>
      <c r="BA443" s="839">
        <v>-5.04</v>
      </c>
      <c r="BB443" s="839">
        <v>-0.11</v>
      </c>
      <c r="BC443" s="839">
        <v>9.32</v>
      </c>
      <c r="BE443" s="597">
        <v>2016</v>
      </c>
      <c r="BF443" s="865">
        <f t="shared" si="117"/>
        <v>0</v>
      </c>
      <c r="BG443" s="849">
        <v>0.70000000000000007</v>
      </c>
    </row>
    <row r="444" spans="1:59" ht="11.25" customHeight="1" x14ac:dyDescent="0.2">
      <c r="A444" s="838" t="s">
        <v>276</v>
      </c>
      <c r="B444" s="842" t="s">
        <v>277</v>
      </c>
      <c r="C444" s="898" t="s">
        <v>112</v>
      </c>
      <c r="D444" s="898" t="s">
        <v>4256</v>
      </c>
      <c r="E444" s="705">
        <v>29</v>
      </c>
      <c r="F444" s="1153">
        <v>104</v>
      </c>
      <c r="G444" s="1115" t="s">
        <v>106</v>
      </c>
      <c r="H444" s="1115" t="s">
        <v>106</v>
      </c>
      <c r="I444" s="833">
        <v>80.650000000000006</v>
      </c>
      <c r="J444" s="624">
        <f t="shared" si="104"/>
        <v>2.157470551766894</v>
      </c>
      <c r="K444" s="851">
        <v>0.435</v>
      </c>
      <c r="L444" s="854">
        <v>4</v>
      </c>
      <c r="M444" s="615">
        <f t="shared" si="105"/>
        <v>1.74</v>
      </c>
      <c r="N444" s="837" t="s">
        <v>716</v>
      </c>
      <c r="O444" s="707">
        <v>0.42</v>
      </c>
      <c r="P444" s="606">
        <v>44300</v>
      </c>
      <c r="Q444" s="606">
        <v>44316</v>
      </c>
      <c r="R444" s="615">
        <f t="shared" si="106"/>
        <v>3.5714285714285747</v>
      </c>
      <c r="S444" s="673">
        <f>IF(INDEX(Historical!$D$7:$D$1257,MATCH(B444,Historical!$B$7:$B$1281,0))=0,"n/a",(INDEX(Historical!$C$7:$C$1259,MATCH(B444,Historical!$B$7:$B$1281,0))/INDEX(Historical!$D$7:$D$1257,MATCH(B444,Historical!$B$7:$B$1281,0))-1)*100)</f>
        <v>11.604095563139927</v>
      </c>
      <c r="T444" s="673">
        <f>IF(INDEX(Historical!$F$7:$F$1250,MATCH(B444,Historical!$B$7:$B$1281,0))=0,"n/a",((INDEX(Historical!$C$7:$C$1259,MATCH(B444,Historical!$B$7:$B$1281,0))/INDEX(Historical!$F$7:$F$1250,MATCH(B444,Historical!$B$7:$B$1281,0)))^(1/3)-1)*100)</f>
        <v>16.464205693791566</v>
      </c>
      <c r="U444" s="673">
        <f>IF(INDEX(Historical!$H$7:$H$1250,MATCH(B444,Historical!$B$7:$B$1281,0))=0,"n/a",((INDEX(Historical!$C$7:$C$1259,MATCH(B444,Historical!$B$7:$B$1281,0))/INDEX(Historical!$H$7:$H$1250,MATCH(B444,Historical!$B$7:$B$1281,0)))^(1/5)-1)*100)</f>
        <v>10.443188245685775</v>
      </c>
      <c r="V444" s="673">
        <f>IF(INDEX(Historical!$O$7:$O$1250,MATCH(B444,Historical!$B$7:$B$1281,0))=0,"n/a",((INDEX(Historical!$C$7:$C$1259,MATCH(B444,Historical!$B$7:$B$1281,0))/INDEX(Historical!$O$7:$O$1250,MATCH(B444,Historical!$B$7:$B$1281,0)))^(1/10)-1)*100)</f>
        <v>6.2109937224334111</v>
      </c>
      <c r="W444" s="674">
        <f t="shared" si="107"/>
        <v>1.6814037676396536</v>
      </c>
      <c r="X444" s="675">
        <f t="shared" si="108"/>
        <v>0.49260321913612148</v>
      </c>
      <c r="Y444" s="842"/>
      <c r="Z444" s="624">
        <f t="shared" si="109"/>
        <v>41.826923076923073</v>
      </c>
      <c r="AA444" s="853">
        <f t="shared" si="110"/>
        <v>19.38701923076923</v>
      </c>
      <c r="AB444" s="854">
        <v>12</v>
      </c>
      <c r="AC444" s="833">
        <v>4.16</v>
      </c>
      <c r="AD444" s="833">
        <v>1.95</v>
      </c>
      <c r="AE444" s="833">
        <v>3.3</v>
      </c>
      <c r="AF444" s="833">
        <v>2.87</v>
      </c>
      <c r="AG444" s="833">
        <v>15.5</v>
      </c>
      <c r="AH444" s="833">
        <v>5.7</v>
      </c>
      <c r="AI444" s="833">
        <v>9.86</v>
      </c>
      <c r="AJ444" s="833">
        <v>21.2</v>
      </c>
      <c r="AK444" s="833">
        <v>10</v>
      </c>
      <c r="AL444" s="845">
        <v>1890</v>
      </c>
      <c r="AM444" s="839">
        <v>0.8</v>
      </c>
      <c r="AN444" s="833">
        <v>0.33</v>
      </c>
      <c r="AO444" s="711">
        <f t="shared" si="111"/>
        <v>-6.7863604333165615</v>
      </c>
      <c r="AP444" s="712">
        <f t="shared" si="112"/>
        <v>12.600658797452668</v>
      </c>
      <c r="AQ444" s="855">
        <f t="shared" si="113"/>
        <v>57.25527045371193</v>
      </c>
      <c r="AR444" s="624">
        <f>INDEX(Historical!$C$7:$C$1259,MATCH(B444,Historical!$B$7:$B$1281,0))*IF(AH444="n/a",1.03,IF(AH444&lt;0,1.01,IF(AH444&gt;10,1.1,(1+AH444/100))))</f>
        <v>1.7281949999999999</v>
      </c>
      <c r="AS444" s="853">
        <f t="shared" si="114"/>
        <v>1.898595027</v>
      </c>
      <c r="AT444" s="853">
        <f t="shared" si="119"/>
        <v>2.0884545297000003</v>
      </c>
      <c r="AU444" s="853">
        <f t="shared" si="119"/>
        <v>2.2972999826700007</v>
      </c>
      <c r="AV444" s="853">
        <f t="shared" si="119"/>
        <v>2.5270299809370012</v>
      </c>
      <c r="AW444" s="624">
        <f t="shared" si="115"/>
        <v>10.539574520307003</v>
      </c>
      <c r="AX444" s="719">
        <f t="shared" si="116"/>
        <v>13.068288307882209</v>
      </c>
      <c r="AY444" s="900">
        <v>1.02</v>
      </c>
      <c r="AZ444" s="839">
        <v>76.44</v>
      </c>
      <c r="BA444" s="839">
        <v>-7.04</v>
      </c>
      <c r="BB444" s="839">
        <v>3.9</v>
      </c>
      <c r="BC444" s="839">
        <v>22.52</v>
      </c>
      <c r="BE444" s="597">
        <v>1993</v>
      </c>
      <c r="BF444" s="865">
        <f t="shared" si="117"/>
        <v>2</v>
      </c>
      <c r="BG444" s="849">
        <v>7.8</v>
      </c>
    </row>
    <row r="445" spans="1:59" ht="11.25" customHeight="1" x14ac:dyDescent="0.2">
      <c r="A445" s="831" t="s">
        <v>272</v>
      </c>
      <c r="B445" s="842" t="s">
        <v>273</v>
      </c>
      <c r="C445" s="898" t="s">
        <v>128</v>
      </c>
      <c r="D445" s="898" t="s">
        <v>4261</v>
      </c>
      <c r="E445" s="705">
        <v>34</v>
      </c>
      <c r="F445" s="1153">
        <v>84</v>
      </c>
      <c r="G445" s="1116" t="s">
        <v>37</v>
      </c>
      <c r="H445" s="1116" t="s">
        <v>37</v>
      </c>
      <c r="I445" s="833">
        <v>89.16</v>
      </c>
      <c r="J445" s="624">
        <f t="shared" si="104"/>
        <v>1.5253476895468823</v>
      </c>
      <c r="K445" s="851">
        <v>0.34</v>
      </c>
      <c r="L445" s="854">
        <v>4</v>
      </c>
      <c r="M445" s="615">
        <f t="shared" si="105"/>
        <v>1.36</v>
      </c>
      <c r="N445" s="837" t="s">
        <v>218</v>
      </c>
      <c r="O445" s="707">
        <v>0.31</v>
      </c>
      <c r="P445" s="606">
        <v>44195</v>
      </c>
      <c r="Q445" s="606">
        <v>44207</v>
      </c>
      <c r="R445" s="615">
        <f t="shared" si="106"/>
        <v>9.6774193548387171</v>
      </c>
      <c r="S445" s="673">
        <f>IF(INDEX(Historical!$D$7:$D$1257,MATCH(B445,Historical!$B$7:$B$1281,0))=0,"n/a",(INDEX(Historical!$C$7:$C$1259,MATCH(B445,Historical!$B$7:$B$1281,0))/INDEX(Historical!$D$7:$D$1257,MATCH(B445,Historical!$B$7:$B$1281,0))-1)*100)</f>
        <v>8.7719298245614077</v>
      </c>
      <c r="T445" s="673">
        <f>IF(INDEX(Historical!$F$7:$F$1250,MATCH(B445,Historical!$B$7:$B$1281,0))=0,"n/a",((INDEX(Historical!$C$7:$C$1259,MATCH(B445,Historical!$B$7:$B$1281,0))/INDEX(Historical!$F$7:$F$1250,MATCH(B445,Historical!$B$7:$B$1281,0)))^(1/3)-1)*100)</f>
        <v>9.6725506242266945</v>
      </c>
      <c r="U445" s="673">
        <f>IF(INDEX(Historical!$H$7:$H$1250,MATCH(B445,Historical!$B$7:$B$1281,0))=0,"n/a",((INDEX(Historical!$C$7:$C$1259,MATCH(B445,Historical!$B$7:$B$1281,0))/INDEX(Historical!$H$7:$H$1250,MATCH(B445,Historical!$B$7:$B$1281,0)))^(1/5)-1)*100)</f>
        <v>9.1607069589288557</v>
      </c>
      <c r="V445" s="673">
        <f>IF(INDEX(Historical!$O$7:$O$1250,MATCH(B445,Historical!$B$7:$B$1281,0))=0,"n/a",((INDEX(Historical!$C$7:$C$1259,MATCH(B445,Historical!$B$7:$B$1281,0))/INDEX(Historical!$O$7:$O$1250,MATCH(B445,Historical!$B$7:$B$1281,0)))^(1/10)-1)*100)</f>
        <v>9.0791723818807633</v>
      </c>
      <c r="W445" s="674">
        <f t="shared" si="107"/>
        <v>1.0089803975096685</v>
      </c>
      <c r="X445" s="675">
        <f t="shared" si="108"/>
        <v>0.74477292349015078</v>
      </c>
      <c r="Y445" s="842" t="s">
        <v>3937</v>
      </c>
      <c r="Z445" s="624">
        <f t="shared" si="109"/>
        <v>48.920863309352526</v>
      </c>
      <c r="AA445" s="853">
        <f t="shared" si="110"/>
        <v>32.071942446043167</v>
      </c>
      <c r="AB445" s="854">
        <v>11</v>
      </c>
      <c r="AC445" s="836">
        <v>2.78</v>
      </c>
      <c r="AD445" s="836">
        <v>5.88</v>
      </c>
      <c r="AE445" s="836">
        <v>4.21</v>
      </c>
      <c r="AF445" s="836">
        <v>6.12</v>
      </c>
      <c r="AG445" s="833">
        <v>19.8</v>
      </c>
      <c r="AH445" s="836">
        <v>6.2</v>
      </c>
      <c r="AI445" s="836">
        <v>6.0699999999999994</v>
      </c>
      <c r="AJ445" s="833">
        <v>12.3</v>
      </c>
      <c r="AK445" s="833">
        <v>5.5</v>
      </c>
      <c r="AL445" s="677">
        <v>23590</v>
      </c>
      <c r="AM445" s="839">
        <v>0.1</v>
      </c>
      <c r="AN445" s="833">
        <v>1.25</v>
      </c>
      <c r="AO445" s="711">
        <f t="shared" si="111"/>
        <v>-21.385887797567428</v>
      </c>
      <c r="AP445" s="712">
        <f t="shared" si="112"/>
        <v>10.686054648475737</v>
      </c>
      <c r="AQ445" s="855">
        <f t="shared" si="113"/>
        <v>195.35687473501849</v>
      </c>
      <c r="AR445" s="624">
        <f>INDEX(Historical!$C$7:$C$1259,MATCH(B445,Historical!$B$7:$B$1281,0))*IF(AH445="n/a",1.03,IF(AH445&lt;0,1.01,IF(AH445&gt;10,1.1,(1+AH445/100))))</f>
        <v>1.3168800000000001</v>
      </c>
      <c r="AS445" s="853">
        <f t="shared" si="114"/>
        <v>1.3968146160000001</v>
      </c>
      <c r="AT445" s="853">
        <f t="shared" si="119"/>
        <v>1.47363941988</v>
      </c>
      <c r="AU445" s="853">
        <f t="shared" si="119"/>
        <v>1.5546895879734</v>
      </c>
      <c r="AV445" s="853">
        <f t="shared" si="119"/>
        <v>1.6401975153119368</v>
      </c>
      <c r="AW445" s="624">
        <f t="shared" si="115"/>
        <v>7.3822211391653374</v>
      </c>
      <c r="AX445" s="719">
        <f t="shared" si="116"/>
        <v>8.2797455576102941</v>
      </c>
      <c r="AY445" s="900">
        <v>0.46</v>
      </c>
      <c r="AZ445" s="839">
        <v>30.59</v>
      </c>
      <c r="BA445" s="839">
        <v>-15.52</v>
      </c>
      <c r="BB445" s="839">
        <v>1.3</v>
      </c>
      <c r="BC445" s="839">
        <v>-4.5900000000000007</v>
      </c>
      <c r="BE445" s="597">
        <v>1987</v>
      </c>
      <c r="BF445" s="865">
        <f t="shared" si="117"/>
        <v>3</v>
      </c>
      <c r="BG445" s="849">
        <v>6.8000000000000007</v>
      </c>
    </row>
    <row r="446" spans="1:59" s="744" customFormat="1" ht="11.25" customHeight="1" x14ac:dyDescent="0.2">
      <c r="A446" s="619" t="s">
        <v>1440</v>
      </c>
      <c r="B446" s="751" t="s">
        <v>1441</v>
      </c>
      <c r="C446" s="898" t="s">
        <v>108</v>
      </c>
      <c r="D446" s="898" t="s">
        <v>4268</v>
      </c>
      <c r="E446" s="727">
        <v>13</v>
      </c>
      <c r="F446" s="1153">
        <v>278</v>
      </c>
      <c r="G446" s="1152" t="s">
        <v>106</v>
      </c>
      <c r="H446" s="1152" t="s">
        <v>106</v>
      </c>
      <c r="I446" s="728">
        <v>497.92</v>
      </c>
      <c r="J446" s="729">
        <f t="shared" si="104"/>
        <v>0.53020565552699228</v>
      </c>
      <c r="K446" s="730">
        <v>0.66</v>
      </c>
      <c r="L446" s="731">
        <v>4</v>
      </c>
      <c r="M446" s="732">
        <f t="shared" si="105"/>
        <v>2.64</v>
      </c>
      <c r="N446" s="733" t="s">
        <v>512</v>
      </c>
      <c r="O446" s="734">
        <v>0.6</v>
      </c>
      <c r="P446" s="1122">
        <v>44236</v>
      </c>
      <c r="Q446" s="1122">
        <v>44251</v>
      </c>
      <c r="R446" s="732">
        <f t="shared" si="106"/>
        <v>10.000000000000009</v>
      </c>
      <c r="S446" s="673">
        <f>IF(INDEX(Historical!$D$7:$D$1257,MATCH(B446,Historical!$B$7:$B$1281,0))=0,"n/a",(INDEX(Historical!$C$7:$C$1259,MATCH(B446,Historical!$B$7:$B$1281,0))/INDEX(Historical!$D$7:$D$1257,MATCH(B446,Historical!$B$7:$B$1281,0))-1)*100)</f>
        <v>17.647058823529417</v>
      </c>
      <c r="T446" s="673">
        <f>IF(INDEX(Historical!$F$7:$F$1250,MATCH(B446,Historical!$B$7:$B$1281,0))=0,"n/a",((INDEX(Historical!$C$7:$C$1259,MATCH(B446,Historical!$B$7:$B$1281,0))/INDEX(Historical!$F$7:$F$1250,MATCH(B446,Historical!$B$7:$B$1281,0)))^(1/3)-1)*100)</f>
        <v>22.052244447028492</v>
      </c>
      <c r="U446" s="673">
        <f>IF(INDEX(Historical!$H$7:$H$1250,MATCH(B446,Historical!$B$7:$B$1281,0))=0,"n/a",((INDEX(Historical!$C$7:$C$1259,MATCH(B446,Historical!$B$7:$B$1281,0))/INDEX(Historical!$H$7:$H$1250,MATCH(B446,Historical!$B$7:$B$1281,0)))^(1/5)-1)*100)</f>
        <v>24.573093961551741</v>
      </c>
      <c r="V446" s="673">
        <f>IF(INDEX(Historical!$O$7:$O$1250,MATCH(B446,Historical!$B$7:$B$1281,0))=0,"n/a",((INDEX(Historical!$C$7:$C$1259,MATCH(B446,Historical!$B$7:$B$1281,0))/INDEX(Historical!$O$7:$O$1250,MATCH(B446,Historical!$B$7:$B$1281,0)))^(1/10)-1)*100)</f>
        <v>23.966780101407249</v>
      </c>
      <c r="W446" s="674">
        <f t="shared" si="107"/>
        <v>1.0252980941778196</v>
      </c>
      <c r="X446" s="675">
        <f t="shared" si="108"/>
        <v>0.97512277625205324</v>
      </c>
      <c r="Y446" s="751"/>
      <c r="Z446" s="729">
        <f t="shared" si="109"/>
        <v>33.63057324840765</v>
      </c>
      <c r="AA446" s="736">
        <f t="shared" si="110"/>
        <v>63.429299363057332</v>
      </c>
      <c r="AB446" s="731">
        <v>12</v>
      </c>
      <c r="AC446" s="737">
        <v>7.85</v>
      </c>
      <c r="AD446" s="737">
        <v>6.03</v>
      </c>
      <c r="AE446" s="737">
        <v>26.27</v>
      </c>
      <c r="AF446" s="737">
        <v>19.420000000000002</v>
      </c>
      <c r="AG446" s="737">
        <v>34.200000000000003</v>
      </c>
      <c r="AH446" s="737">
        <v>45.4</v>
      </c>
      <c r="AI446" s="737">
        <v>11.26</v>
      </c>
      <c r="AJ446" s="737">
        <v>25.2</v>
      </c>
      <c r="AK446" s="737">
        <v>10.47</v>
      </c>
      <c r="AL446" s="738">
        <v>18100</v>
      </c>
      <c r="AM446" s="739">
        <v>2.6</v>
      </c>
      <c r="AN446" s="737">
        <v>0</v>
      </c>
      <c r="AO446" s="740">
        <f t="shared" si="111"/>
        <v>-38.325999745978599</v>
      </c>
      <c r="AP446" s="741">
        <f t="shared" si="112"/>
        <v>25.103299617078733</v>
      </c>
      <c r="AQ446" s="742">
        <f t="shared" si="113"/>
        <v>639.90900150118262</v>
      </c>
      <c r="AR446" s="624">
        <f>INDEX(Historical!$C$7:$C$1259,MATCH(B446,Historical!$B$7:$B$1281,0))*IF(AH446="n/a",1.03,IF(AH446&lt;0,1.01,IF(AH446&gt;10,1.1,(1+AH446/100))))</f>
        <v>2.64</v>
      </c>
      <c r="AS446" s="736">
        <f t="shared" si="114"/>
        <v>2.9040000000000004</v>
      </c>
      <c r="AT446" s="736">
        <f t="shared" si="119"/>
        <v>3.1944000000000008</v>
      </c>
      <c r="AU446" s="736">
        <f t="shared" si="119"/>
        <v>3.513840000000001</v>
      </c>
      <c r="AV446" s="736">
        <f t="shared" si="119"/>
        <v>3.8652240000000013</v>
      </c>
      <c r="AW446" s="729">
        <f t="shared" si="115"/>
        <v>16.117464000000005</v>
      </c>
      <c r="AX446" s="743">
        <f t="shared" si="116"/>
        <v>3.2369585475578417</v>
      </c>
      <c r="AY446" s="901">
        <v>0.43</v>
      </c>
      <c r="AZ446" s="739">
        <v>57.489999999999995</v>
      </c>
      <c r="BA446" s="739">
        <v>-17.899999999999999</v>
      </c>
      <c r="BB446" s="739">
        <v>-6.49</v>
      </c>
      <c r="BC446" s="739">
        <v>-4.8</v>
      </c>
      <c r="BD446" s="875"/>
      <c r="BE446" s="597">
        <v>2009</v>
      </c>
      <c r="BF446" s="865">
        <f t="shared" si="117"/>
        <v>0</v>
      </c>
      <c r="BG446" s="793">
        <v>26.1</v>
      </c>
    </row>
    <row r="447" spans="1:59" ht="11.25" customHeight="1" x14ac:dyDescent="0.2">
      <c r="A447" s="848" t="s">
        <v>4547</v>
      </c>
      <c r="B447" s="842" t="s">
        <v>2476</v>
      </c>
      <c r="C447" s="898" t="s">
        <v>123</v>
      </c>
      <c r="D447" s="898" t="s">
        <v>4305</v>
      </c>
      <c r="E447" s="705">
        <v>5</v>
      </c>
      <c r="F447" s="1153">
        <v>716</v>
      </c>
      <c r="G447" s="1149" t="s">
        <v>106</v>
      </c>
      <c r="H447" s="1149" t="s">
        <v>106</v>
      </c>
      <c r="I447" s="841">
        <v>335.82</v>
      </c>
      <c r="J447" s="624">
        <f t="shared" si="104"/>
        <v>0.67893514382705011</v>
      </c>
      <c r="K447" s="844">
        <v>0.56999999999999995</v>
      </c>
      <c r="L447" s="854">
        <v>4</v>
      </c>
      <c r="M447" s="615">
        <f t="shared" si="105"/>
        <v>2.2799999999999998</v>
      </c>
      <c r="N447" s="837" t="s">
        <v>318</v>
      </c>
      <c r="O447" s="706">
        <v>0.55000000000000004</v>
      </c>
      <c r="P447" s="606">
        <v>44074</v>
      </c>
      <c r="Q447" s="606">
        <v>44104</v>
      </c>
      <c r="R447" s="615">
        <f t="shared" si="106"/>
        <v>3.6363636363636189</v>
      </c>
      <c r="S447" s="673">
        <f>IF(INDEX(Historical!$D$7:$D$1257,MATCH(B447,Historical!$B$7:$B$1281,0))=0,"n/a",(INDEX(Historical!$C$7:$C$1259,MATCH(B447,Historical!$B$7:$B$1281,0))/INDEX(Historical!$D$7:$D$1257,MATCH(B447,Historical!$B$7:$B$1281,0))-1)*100)</f>
        <v>8.7378640776699221</v>
      </c>
      <c r="T447" s="673">
        <f>IF(INDEX(Historical!$F$7:$F$1250,MATCH(B447,Historical!$B$7:$B$1281,0))=0,"n/a",((INDEX(Historical!$C$7:$C$1259,MATCH(B447,Historical!$B$7:$B$1281,0))/INDEX(Historical!$F$7:$F$1250,MATCH(B447,Historical!$B$7:$B$1281,0)))^(1/3)-1)*100)</f>
        <v>9.2043296137024999</v>
      </c>
      <c r="U447" s="673">
        <f>IF(INDEX(Historical!$H$7:$H$1250,MATCH(B447,Historical!$B$7:$B$1281,0))=0,"n/a",((INDEX(Historical!$C$7:$C$1259,MATCH(B447,Historical!$B$7:$B$1281,0))/INDEX(Historical!$H$7:$H$1250,MATCH(B447,Historical!$B$7:$B$1281,0)))^(1/5)-1)*100)</f>
        <v>6.9610375725068785</v>
      </c>
      <c r="V447" s="673">
        <f>IF(INDEX(Historical!$O$7:$O$1250,MATCH(B447,Historical!$B$7:$B$1281,0))=0,"n/a",((INDEX(Historical!$C$7:$C$1259,MATCH(B447,Historical!$B$7:$B$1281,0))/INDEX(Historical!$O$7:$O$1250,MATCH(B447,Historical!$B$7:$B$1281,0)))^(1/10)-1)*100)</f>
        <v>3.4219694129380196</v>
      </c>
      <c r="W447" s="674">
        <f t="shared" si="107"/>
        <v>2.0342196941293818</v>
      </c>
      <c r="X447" s="675">
        <f t="shared" si="108"/>
        <v>0.31785559691812232</v>
      </c>
      <c r="Y447" s="843"/>
      <c r="Z447" s="624">
        <f t="shared" si="109"/>
        <v>19.740259740259738</v>
      </c>
      <c r="AA447" s="853">
        <f t="shared" si="110"/>
        <v>29.075324675324673</v>
      </c>
      <c r="AB447" s="854">
        <v>12</v>
      </c>
      <c r="AC447" s="833">
        <v>11.55</v>
      </c>
      <c r="AD447" s="833">
        <v>3.36</v>
      </c>
      <c r="AE447" s="833">
        <v>4.42</v>
      </c>
      <c r="AF447" s="833">
        <v>3.63</v>
      </c>
      <c r="AG447" s="833">
        <v>12.8</v>
      </c>
      <c r="AH447" s="833">
        <v>18.5</v>
      </c>
      <c r="AI447" s="833">
        <v>14.59</v>
      </c>
      <c r="AJ447" s="833">
        <v>21.9</v>
      </c>
      <c r="AK447" s="833">
        <v>8.85</v>
      </c>
      <c r="AL447" s="845">
        <v>20900</v>
      </c>
      <c r="AM447" s="839">
        <v>0.4</v>
      </c>
      <c r="AN447" s="833">
        <v>0.45</v>
      </c>
      <c r="AO447" s="711">
        <f t="shared" si="111"/>
        <v>-21.435351958990744</v>
      </c>
      <c r="AP447" s="712">
        <f t="shared" si="112"/>
        <v>7.6399727163339284</v>
      </c>
      <c r="AQ447" s="855">
        <f t="shared" si="113"/>
        <v>116.58298750407536</v>
      </c>
      <c r="AR447" s="624">
        <f>INDEX(Historical!$C$7:$C$1259,MATCH(B447,Historical!$B$7:$B$1281,0))*IF(AH447="n/a",1.03,IF(AH447&lt;0,1.01,IF(AH447&gt;10,1.1,(1+AH447/100))))</f>
        <v>2.4640000000000004</v>
      </c>
      <c r="AS447" s="853">
        <f t="shared" si="114"/>
        <v>2.7104000000000008</v>
      </c>
      <c r="AT447" s="853">
        <f t="shared" ref="AT447:AV466" si="120">IF($AK447="n/a",1.03*AS447,IF($AK447&lt;0,1.01*AS447,IF($AK447&gt;10,1.1*AS447,(1+$AK447/100)*AS447)))</f>
        <v>2.9502704000000008</v>
      </c>
      <c r="AU447" s="853">
        <f t="shared" si="120"/>
        <v>3.2113693304000011</v>
      </c>
      <c r="AV447" s="853">
        <f t="shared" si="120"/>
        <v>3.4955755161404012</v>
      </c>
      <c r="AW447" s="624">
        <f t="shared" si="115"/>
        <v>14.831615246540405</v>
      </c>
      <c r="AX447" s="719">
        <f t="shared" si="116"/>
        <v>4.41653720640236</v>
      </c>
      <c r="AY447" s="900">
        <v>0.65</v>
      </c>
      <c r="AZ447" s="839">
        <v>121.02</v>
      </c>
      <c r="BA447" s="839">
        <v>-5.0200000000000005</v>
      </c>
      <c r="BB447" s="839">
        <v>4.08</v>
      </c>
      <c r="BC447" s="839">
        <v>27.85</v>
      </c>
      <c r="BE447" s="597">
        <v>2016</v>
      </c>
      <c r="BF447" s="865">
        <f t="shared" si="117"/>
        <v>0</v>
      </c>
      <c r="BG447" s="849">
        <v>6.9</v>
      </c>
    </row>
    <row r="448" spans="1:59" ht="11.25" customHeight="1" x14ac:dyDescent="0.2">
      <c r="A448" s="831" t="s">
        <v>1444</v>
      </c>
      <c r="B448" s="842" t="s">
        <v>1445</v>
      </c>
      <c r="C448" s="898" t="s">
        <v>108</v>
      </c>
      <c r="D448" s="898" t="s">
        <v>118</v>
      </c>
      <c r="E448" s="705">
        <v>11</v>
      </c>
      <c r="F448" s="1153">
        <v>324</v>
      </c>
      <c r="G448" s="1115" t="s">
        <v>115</v>
      </c>
      <c r="H448" s="1115" t="s">
        <v>115</v>
      </c>
      <c r="I448" s="841">
        <v>121.8</v>
      </c>
      <c r="J448" s="624">
        <f t="shared" si="104"/>
        <v>1.5270935960591134</v>
      </c>
      <c r="K448" s="844">
        <v>0.46500000000000002</v>
      </c>
      <c r="L448" s="854">
        <v>4</v>
      </c>
      <c r="M448" s="615">
        <f t="shared" si="105"/>
        <v>1.86</v>
      </c>
      <c r="N448" s="837" t="s">
        <v>107</v>
      </c>
      <c r="O448" s="706">
        <v>0.45500000000000002</v>
      </c>
      <c r="P448" s="606">
        <v>44036</v>
      </c>
      <c r="Q448" s="606">
        <v>44057</v>
      </c>
      <c r="R448" s="615">
        <f t="shared" si="106"/>
        <v>2.1978021978021998</v>
      </c>
      <c r="S448" s="673">
        <f>IF(INDEX(Historical!$D$7:$D$1257,MATCH(B448,Historical!$B$7:$B$1281,0))=0,"n/a",(INDEX(Historical!$C$7:$C$1259,MATCH(B448,Historical!$B$7:$B$1281,0))/INDEX(Historical!$D$7:$D$1257,MATCH(B448,Historical!$B$7:$B$1281,0))-1)*100)</f>
        <v>5.7471264367816133</v>
      </c>
      <c r="T448" s="673">
        <f>IF(INDEX(Historical!$F$7:$F$1250,MATCH(B448,Historical!$B$7:$B$1281,0))=0,"n/a",((INDEX(Historical!$C$7:$C$1259,MATCH(B448,Historical!$B$7:$B$1281,0))/INDEX(Historical!$F$7:$F$1250,MATCH(B448,Historical!$B$7:$B$1281,0)))^(1/3)-1)*100)</f>
        <v>8.7661931889893694</v>
      </c>
      <c r="U448" s="673">
        <f>IF(INDEX(Historical!$H$7:$H$1250,MATCH(B448,Historical!$B$7:$B$1281,0))=0,"n/a",((INDEX(Historical!$C$7:$C$1259,MATCH(B448,Historical!$B$7:$B$1281,0))/INDEX(Historical!$H$7:$H$1250,MATCH(B448,Historical!$B$7:$B$1281,0)))^(1/5)-1)*100)</f>
        <v>9.2916954210705107</v>
      </c>
      <c r="V448" s="673">
        <f>IF(INDEX(Historical!$O$7:$O$1250,MATCH(B448,Historical!$B$7:$B$1281,0))=0,"n/a",((INDEX(Historical!$C$7:$C$1259,MATCH(B448,Historical!$B$7:$B$1281,0))/INDEX(Historical!$O$7:$O$1250,MATCH(B448,Historical!$B$7:$B$1281,0)))^(1/10)-1)*100)</f>
        <v>8.5508629713109574</v>
      </c>
      <c r="W448" s="674">
        <f t="shared" si="107"/>
        <v>1.0866383255403722</v>
      </c>
      <c r="X448" s="675">
        <f t="shared" si="108"/>
        <v>1.6301220036965807</v>
      </c>
      <c r="Y448" s="637"/>
      <c r="Z448" s="624">
        <f t="shared" si="109"/>
        <v>47.208121827411169</v>
      </c>
      <c r="AA448" s="853">
        <f t="shared" si="110"/>
        <v>30.913705583756347</v>
      </c>
      <c r="AB448" s="854">
        <v>12</v>
      </c>
      <c r="AC448" s="833">
        <v>3.94</v>
      </c>
      <c r="AD448" s="833">
        <v>3.45</v>
      </c>
      <c r="AE448" s="833">
        <v>3.54</v>
      </c>
      <c r="AF448" s="833">
        <v>6.75</v>
      </c>
      <c r="AG448" s="833">
        <v>24.3</v>
      </c>
      <c r="AH448" s="833">
        <v>15.5</v>
      </c>
      <c r="AI448" s="833">
        <v>10.08</v>
      </c>
      <c r="AJ448" s="833">
        <v>5.7</v>
      </c>
      <c r="AK448" s="833">
        <v>8.94</v>
      </c>
      <c r="AL448" s="845">
        <v>60950</v>
      </c>
      <c r="AM448" s="839">
        <v>0.2</v>
      </c>
      <c r="AN448" s="833">
        <v>1.24</v>
      </c>
      <c r="AO448" s="711">
        <f t="shared" si="111"/>
        <v>-20.094916566626722</v>
      </c>
      <c r="AP448" s="712">
        <f t="shared" si="112"/>
        <v>10.818789017129625</v>
      </c>
      <c r="AQ448" s="855">
        <f t="shared" si="113"/>
        <v>204.53426203182627</v>
      </c>
      <c r="AR448" s="624">
        <f>INDEX(Historical!$C$7:$C$1259,MATCH(B448,Historical!$B$7:$B$1281,0))*IF(AH448="n/a",1.03,IF(AH448&lt;0,1.01,IF(AH448&gt;10,1.1,(1+AH448/100))))</f>
        <v>2.0240000000000005</v>
      </c>
      <c r="AS448" s="853">
        <f t="shared" si="114"/>
        <v>2.2264000000000008</v>
      </c>
      <c r="AT448" s="853">
        <f t="shared" si="120"/>
        <v>2.4254401600000008</v>
      </c>
      <c r="AU448" s="853">
        <f t="shared" si="120"/>
        <v>2.6422745103040008</v>
      </c>
      <c r="AV448" s="853">
        <f t="shared" si="120"/>
        <v>2.8784938515251781</v>
      </c>
      <c r="AW448" s="624">
        <f t="shared" si="115"/>
        <v>12.19660852182918</v>
      </c>
      <c r="AX448" s="719">
        <f t="shared" si="116"/>
        <v>10.013635896411479</v>
      </c>
      <c r="AY448" s="900">
        <v>0.88</v>
      </c>
      <c r="AZ448" s="839">
        <v>54.269999999999996</v>
      </c>
      <c r="BA448" s="839">
        <v>-0.16</v>
      </c>
      <c r="BB448" s="839">
        <v>5.47</v>
      </c>
      <c r="BC448" s="839">
        <v>6.92</v>
      </c>
      <c r="BE448" s="597">
        <v>2010</v>
      </c>
      <c r="BF448" s="865">
        <f t="shared" si="117"/>
        <v>0</v>
      </c>
      <c r="BG448" s="849">
        <v>6.2</v>
      </c>
    </row>
    <row r="449" spans="1:59" ht="11.25" customHeight="1" x14ac:dyDescent="0.2">
      <c r="A449" s="831" t="s">
        <v>109</v>
      </c>
      <c r="B449" s="842" t="s">
        <v>110</v>
      </c>
      <c r="C449" s="898" t="s">
        <v>112</v>
      </c>
      <c r="D449" s="898" t="s">
        <v>4294</v>
      </c>
      <c r="E449" s="705">
        <v>63</v>
      </c>
      <c r="F449" s="1153">
        <v>8</v>
      </c>
      <c r="G449" s="1094" t="s">
        <v>37</v>
      </c>
      <c r="H449" s="1094" t="s">
        <v>37</v>
      </c>
      <c r="I449" s="833">
        <v>192.68</v>
      </c>
      <c r="J449" s="624">
        <f t="shared" si="104"/>
        <v>3.0724517334440522</v>
      </c>
      <c r="K449" s="844">
        <v>1.48</v>
      </c>
      <c r="L449" s="854">
        <v>4</v>
      </c>
      <c r="M449" s="615">
        <f t="shared" si="105"/>
        <v>5.92</v>
      </c>
      <c r="N449" s="837" t="s">
        <v>111</v>
      </c>
      <c r="O449" s="706">
        <v>1.47</v>
      </c>
      <c r="P449" s="606">
        <v>44238</v>
      </c>
      <c r="Q449" s="606">
        <v>44267</v>
      </c>
      <c r="R449" s="615">
        <f t="shared" si="106"/>
        <v>0.68027210884353795</v>
      </c>
      <c r="S449" s="673">
        <f>IF(INDEX(Historical!$D$7:$D$1257,MATCH(B449,Historical!$B$7:$B$1281,0))=0,"n/a",(INDEX(Historical!$C$7:$C$1259,MATCH(B449,Historical!$B$7:$B$1281,0))/INDEX(Historical!$D$7:$D$1257,MATCH(B449,Historical!$B$7:$B$1281,0))-1)*100)</f>
        <v>2.0833333333333259</v>
      </c>
      <c r="T449" s="673">
        <f>IF(INDEX(Historical!$F$7:$F$1250,MATCH(B449,Historical!$B$7:$B$1281,0))=0,"n/a",((INDEX(Historical!$C$7:$C$1259,MATCH(B449,Historical!$B$7:$B$1281,0))/INDEX(Historical!$F$7:$F$1250,MATCH(B449,Historical!$B$7:$B$1281,0)))^(1/3)-1)*100)</f>
        <v>7.7522851936750348</v>
      </c>
      <c r="U449" s="673">
        <f>IF(INDEX(Historical!$H$7:$H$1250,MATCH(B449,Historical!$B$7:$B$1281,0))=0,"n/a",((INDEX(Historical!$C$7:$C$1259,MATCH(B449,Historical!$B$7:$B$1281,0))/INDEX(Historical!$H$7:$H$1250,MATCH(B449,Historical!$B$7:$B$1281,0)))^(1/5)-1)*100)</f>
        <v>7.4777816228882132</v>
      </c>
      <c r="V449" s="673">
        <f>IF(INDEX(Historical!$O$7:$O$1250,MATCH(B449,Historical!$B$7:$B$1281,0))=0,"n/a",((INDEX(Historical!$C$7:$C$1259,MATCH(B449,Historical!$B$7:$B$1281,0))/INDEX(Historical!$O$7:$O$1250,MATCH(B449,Historical!$B$7:$B$1281,0)))^(1/10)-1)*100)</f>
        <v>10.8449222600272</v>
      </c>
      <c r="W449" s="674">
        <f t="shared" si="107"/>
        <v>0.68951915408838149</v>
      </c>
      <c r="X449" s="675">
        <f t="shared" si="108"/>
        <v>1.8694454057220533</v>
      </c>
      <c r="Y449" s="842"/>
      <c r="Z449" s="624">
        <f t="shared" si="109"/>
        <v>64</v>
      </c>
      <c r="AA449" s="853">
        <f t="shared" si="110"/>
        <v>20.830270270270272</v>
      </c>
      <c r="AB449" s="854">
        <v>12</v>
      </c>
      <c r="AC449" s="833">
        <v>9.25</v>
      </c>
      <c r="AD449" s="833">
        <v>2.94</v>
      </c>
      <c r="AE449" s="833">
        <v>3.47</v>
      </c>
      <c r="AF449" s="833">
        <v>8.76</v>
      </c>
      <c r="AG449" s="833">
        <v>47.099999999999994</v>
      </c>
      <c r="AH449" s="833">
        <v>18.399999999999999</v>
      </c>
      <c r="AI449" s="833">
        <v>8.6499999999999986</v>
      </c>
      <c r="AJ449" s="833">
        <v>4</v>
      </c>
      <c r="AK449" s="833">
        <v>7.16</v>
      </c>
      <c r="AL449" s="845">
        <v>111750</v>
      </c>
      <c r="AM449" s="839">
        <v>0.19</v>
      </c>
      <c r="AN449" s="833">
        <v>1.46</v>
      </c>
      <c r="AO449" s="711">
        <f t="shared" si="111"/>
        <v>-10.280036913938007</v>
      </c>
      <c r="AP449" s="712">
        <f t="shared" si="112"/>
        <v>10.550233356332265</v>
      </c>
      <c r="AQ449" s="855">
        <f t="shared" si="113"/>
        <v>184.77918741647107</v>
      </c>
      <c r="AR449" s="624">
        <f>INDEX(Historical!$C$7:$C$1259,MATCH(B449,Historical!$B$7:$B$1281,0))*IF(AH449="n/a",1.03,IF(AH449&lt;0,1.01,IF(AH449&gt;10,1.1,(1+AH449/100))))</f>
        <v>6.468</v>
      </c>
      <c r="AS449" s="853">
        <f t="shared" si="114"/>
        <v>7.027482</v>
      </c>
      <c r="AT449" s="853">
        <f t="shared" si="120"/>
        <v>7.5306497112000006</v>
      </c>
      <c r="AU449" s="853">
        <f t="shared" si="120"/>
        <v>8.0698442305219213</v>
      </c>
      <c r="AV449" s="853">
        <f t="shared" si="120"/>
        <v>8.6476450774272919</v>
      </c>
      <c r="AW449" s="624">
        <f t="shared" si="115"/>
        <v>37.743621019149217</v>
      </c>
      <c r="AX449" s="719">
        <f t="shared" si="116"/>
        <v>19.588759092354792</v>
      </c>
      <c r="AY449" s="900">
        <v>0.95</v>
      </c>
      <c r="AZ449" s="839">
        <v>47.07</v>
      </c>
      <c r="BA449" s="839">
        <v>-2.0500000000000003</v>
      </c>
      <c r="BB449" s="839">
        <v>6.52</v>
      </c>
      <c r="BC449" s="839">
        <v>14.11</v>
      </c>
      <c r="BE449" s="597">
        <v>1959</v>
      </c>
      <c r="BF449" s="865">
        <f t="shared" si="117"/>
        <v>7</v>
      </c>
      <c r="BG449" s="849">
        <v>11.700000000000001</v>
      </c>
    </row>
    <row r="450" spans="1:59" ht="11.25" customHeight="1" x14ac:dyDescent="0.2">
      <c r="A450" s="831" t="s">
        <v>664</v>
      </c>
      <c r="B450" s="842" t="s">
        <v>665</v>
      </c>
      <c r="C450" s="898" t="s">
        <v>178</v>
      </c>
      <c r="D450" s="898" t="s">
        <v>4270</v>
      </c>
      <c r="E450" s="705">
        <v>20</v>
      </c>
      <c r="F450" s="1153">
        <v>165</v>
      </c>
      <c r="G450" s="1118" t="s">
        <v>106</v>
      </c>
      <c r="H450" s="1118" t="s">
        <v>106</v>
      </c>
      <c r="I450" s="841">
        <v>43.36</v>
      </c>
      <c r="J450" s="624">
        <f t="shared" si="104"/>
        <v>9.4787822878228791</v>
      </c>
      <c r="K450" s="851">
        <v>1.0275000000000001</v>
      </c>
      <c r="L450" s="854">
        <v>4</v>
      </c>
      <c r="M450" s="615">
        <f t="shared" si="105"/>
        <v>4.1100000000000003</v>
      </c>
      <c r="N450" s="837" t="s">
        <v>107</v>
      </c>
      <c r="O450" s="707">
        <v>1.02</v>
      </c>
      <c r="P450" s="904">
        <v>43867</v>
      </c>
      <c r="Q450" s="904">
        <v>43874</v>
      </c>
      <c r="R450" s="615">
        <f t="shared" si="106"/>
        <v>0.73529411764706487</v>
      </c>
      <c r="S450" s="673">
        <f>IF(INDEX(Historical!$D$7:$D$1257,MATCH(B450,Historical!$B$7:$B$1281,0))=0,"n/a",(INDEX(Historical!$C$7:$C$1259,MATCH(B450,Historical!$B$7:$B$1281,0))/INDEX(Historical!$D$7:$D$1257,MATCH(B450,Historical!$B$7:$B$1281,0))-1)*100)</f>
        <v>1.8587360594795488</v>
      </c>
      <c r="T450" s="673">
        <f>IF(INDEX(Historical!$F$7:$F$1250,MATCH(B450,Historical!$B$7:$B$1281,0))=0,"n/a",((INDEX(Historical!$C$7:$C$1259,MATCH(B450,Historical!$B$7:$B$1281,0))/INDEX(Historical!$F$7:$F$1250,MATCH(B450,Historical!$B$7:$B$1281,0)))^(1/3)-1)*100)</f>
        <v>5.2762176716541154</v>
      </c>
      <c r="U450" s="673">
        <f>IF(INDEX(Historical!$H$7:$H$1250,MATCH(B450,Historical!$B$7:$B$1281,0))=0,"n/a",((INDEX(Historical!$C$7:$C$1259,MATCH(B450,Historical!$B$7:$B$1281,0))/INDEX(Historical!$H$7:$H$1250,MATCH(B450,Historical!$B$7:$B$1281,0)))^(1/5)-1)*100)</f>
        <v>7.1126225082772443</v>
      </c>
      <c r="V450" s="673">
        <f>IF(INDEX(Historical!$O$7:$O$1250,MATCH(B450,Historical!$B$7:$B$1281,0))=0,"n/a",((INDEX(Historical!$C$7:$C$1259,MATCH(B450,Historical!$B$7:$B$1281,0))/INDEX(Historical!$O$7:$O$1250,MATCH(B450,Historical!$B$7:$B$1281,0)))^(1/10)-1)*100)</f>
        <v>10.952018972771205</v>
      </c>
      <c r="W450" s="674">
        <f t="shared" si="107"/>
        <v>0.64943482347506631</v>
      </c>
      <c r="X450" s="675">
        <f t="shared" si="108"/>
        <v>35.563112541386218</v>
      </c>
      <c r="Y450" s="843"/>
      <c r="Z450" s="624">
        <f t="shared" si="109"/>
        <v>113.53591160220995</v>
      </c>
      <c r="AA450" s="853">
        <f t="shared" si="110"/>
        <v>11.977900552486187</v>
      </c>
      <c r="AB450" s="854">
        <v>12</v>
      </c>
      <c r="AC450" s="833">
        <v>3.62</v>
      </c>
      <c r="AD450" s="833">
        <v>4.01</v>
      </c>
      <c r="AE450" s="833">
        <v>3.83</v>
      </c>
      <c r="AF450" s="833">
        <v>4.16</v>
      </c>
      <c r="AG450" s="833">
        <v>33.700000000000003</v>
      </c>
      <c r="AH450" s="833">
        <v>-18.8</v>
      </c>
      <c r="AI450" s="833">
        <v>10.050000000000001</v>
      </c>
      <c r="AJ450" s="833">
        <v>0.2</v>
      </c>
      <c r="AK450" s="833">
        <v>2.9499999999999997</v>
      </c>
      <c r="AL450" s="845">
        <v>9290</v>
      </c>
      <c r="AM450" s="839">
        <v>0.3</v>
      </c>
      <c r="AN450" s="833">
        <v>0</v>
      </c>
      <c r="AO450" s="711">
        <f t="shared" si="111"/>
        <v>4.6135042436139351</v>
      </c>
      <c r="AP450" s="712">
        <f t="shared" si="112"/>
        <v>16.591404796100122</v>
      </c>
      <c r="AQ450" s="855">
        <f t="shared" si="113"/>
        <v>48.814674154492543</v>
      </c>
      <c r="AR450" s="624">
        <f>INDEX(Historical!$C$7:$C$1259,MATCH(B450,Historical!$B$7:$B$1281,0))*IF(AH450="n/a",1.03,IF(AH450&lt;0,1.01,IF(AH450&gt;10,1.1,(1+AH450/100))))</f>
        <v>4.1511000000000005</v>
      </c>
      <c r="AS450" s="853">
        <f t="shared" si="114"/>
        <v>4.5662100000000008</v>
      </c>
      <c r="AT450" s="853">
        <f t="shared" si="120"/>
        <v>4.7009131950000009</v>
      </c>
      <c r="AU450" s="853">
        <f t="shared" si="120"/>
        <v>4.839590134252501</v>
      </c>
      <c r="AV450" s="853">
        <f t="shared" si="120"/>
        <v>4.9823580432129502</v>
      </c>
      <c r="AW450" s="624">
        <f t="shared" si="115"/>
        <v>23.240171372465454</v>
      </c>
      <c r="AX450" s="719">
        <f t="shared" si="116"/>
        <v>53.598181209560551</v>
      </c>
      <c r="AY450" s="900">
        <v>1.07</v>
      </c>
      <c r="AZ450" s="839">
        <v>32.97</v>
      </c>
      <c r="BA450" s="839">
        <v>-13.120000000000001</v>
      </c>
      <c r="BB450" s="839">
        <v>-0.36</v>
      </c>
      <c r="BC450" s="839">
        <v>5.29</v>
      </c>
      <c r="BE450" s="597">
        <v>2001</v>
      </c>
      <c r="BF450" s="865">
        <f t="shared" si="117"/>
        <v>2</v>
      </c>
      <c r="BG450" s="849">
        <v>10</v>
      </c>
    </row>
    <row r="451" spans="1:59" ht="11.25" customHeight="1" x14ac:dyDescent="0.2">
      <c r="A451" s="847" t="s">
        <v>3958</v>
      </c>
      <c r="B451" s="842" t="s">
        <v>3959</v>
      </c>
      <c r="C451" s="898" t="s">
        <v>108</v>
      </c>
      <c r="D451" s="898" t="s">
        <v>4272</v>
      </c>
      <c r="E451" s="705">
        <v>8</v>
      </c>
      <c r="F451" s="1153">
        <v>599</v>
      </c>
      <c r="G451" s="1124" t="s">
        <v>106</v>
      </c>
      <c r="H451" s="1124" t="s">
        <v>106</v>
      </c>
      <c r="I451" s="841">
        <v>37.74</v>
      </c>
      <c r="J451" s="624">
        <f t="shared" si="104"/>
        <v>2.8616852146263914</v>
      </c>
      <c r="K451" s="844">
        <v>0.27</v>
      </c>
      <c r="L451" s="854">
        <v>4</v>
      </c>
      <c r="M451" s="615">
        <f t="shared" si="105"/>
        <v>1.08</v>
      </c>
      <c r="N451" s="837" t="s">
        <v>163</v>
      </c>
      <c r="O451" s="706">
        <v>0.26</v>
      </c>
      <c r="P451" s="606">
        <v>44273</v>
      </c>
      <c r="Q451" s="606">
        <v>44287</v>
      </c>
      <c r="R451" s="615">
        <f t="shared" si="106"/>
        <v>3.8461538461538494</v>
      </c>
      <c r="S451" s="673">
        <f>IF(INDEX(Historical!$D$7:$D$1257,MATCH(B451,Historical!$B$7:$B$1281,0))=0,"n/a",(INDEX(Historical!$C$7:$C$1259,MATCH(B451,Historical!$B$7:$B$1281,0))/INDEX(Historical!$D$7:$D$1257,MATCH(B451,Historical!$B$7:$B$1281,0))-1)*100)</f>
        <v>3.0000000000000027</v>
      </c>
      <c r="T451" s="673">
        <f>IF(INDEX(Historical!$F$7:$F$1250,MATCH(B451,Historical!$B$7:$B$1281,0))=0,"n/a",((INDEX(Historical!$C$7:$C$1259,MATCH(B451,Historical!$B$7:$B$1281,0))/INDEX(Historical!$F$7:$F$1250,MATCH(B451,Historical!$B$7:$B$1281,0)))^(1/3)-1)*100)</f>
        <v>36.079640418767298</v>
      </c>
      <c r="U451" s="673">
        <f>IF(INDEX(Historical!$H$7:$H$1250,MATCH(B451,Historical!$B$7:$B$1281,0))=0,"n/a",((INDEX(Historical!$C$7:$C$1259,MATCH(B451,Historical!$B$7:$B$1281,0))/INDEX(Historical!$H$7:$H$1250,MATCH(B451,Historical!$B$7:$B$1281,0)))^(1/5)-1)*100)</f>
        <v>26.939773351401143</v>
      </c>
      <c r="V451" s="673" t="str">
        <f>IF(INDEX(Historical!$O$7:$O$1250,MATCH(B451,Historical!$B$7:$B$1281,0))=0,"n/a",((INDEX(Historical!$C$7:$C$1259,MATCH(B451,Historical!$B$7:$B$1281,0))/INDEX(Historical!$O$7:$O$1250,MATCH(B451,Historical!$B$7:$B$1281,0)))^(1/10)-1)*100)</f>
        <v>n/a</v>
      </c>
      <c r="W451" s="674" t="str">
        <f t="shared" si="107"/>
        <v>n/a</v>
      </c>
      <c r="X451" s="675" t="str">
        <f t="shared" si="108"/>
        <v>n/a</v>
      </c>
      <c r="Y451" s="843"/>
      <c r="Z451" s="624" t="str">
        <f t="shared" si="109"/>
        <v>n/a</v>
      </c>
      <c r="AA451" s="853" t="str">
        <f t="shared" si="110"/>
        <v>n/a</v>
      </c>
      <c r="AB451" s="854">
        <v>12</v>
      </c>
      <c r="AC451" s="833" t="s">
        <v>136</v>
      </c>
      <c r="AD451" s="833" t="s">
        <v>136</v>
      </c>
      <c r="AE451" s="833" t="s">
        <v>136</v>
      </c>
      <c r="AF451" s="833" t="s">
        <v>136</v>
      </c>
      <c r="AG451" s="833" t="s">
        <v>136</v>
      </c>
      <c r="AH451" s="833" t="s">
        <v>136</v>
      </c>
      <c r="AI451" s="833" t="s">
        <v>136</v>
      </c>
      <c r="AJ451" s="833" t="s">
        <v>136</v>
      </c>
      <c r="AK451" s="833" t="s">
        <v>136</v>
      </c>
      <c r="AL451" s="845" t="s">
        <v>136</v>
      </c>
      <c r="AM451" s="839" t="s">
        <v>136</v>
      </c>
      <c r="AN451" s="833" t="s">
        <v>136</v>
      </c>
      <c r="AO451" s="711" t="str">
        <f t="shared" si="111"/>
        <v>n/a</v>
      </c>
      <c r="AP451" s="712">
        <f t="shared" si="112"/>
        <v>29.801458566027534</v>
      </c>
      <c r="AQ451" s="855" t="str">
        <f t="shared" si="113"/>
        <v>n/a</v>
      </c>
      <c r="AR451" s="624">
        <f>INDEX(Historical!$C$7:$C$1259,MATCH(B451,Historical!$B$7:$B$1281,0))*IF(AH451="n/a",1.03,IF(AH451&lt;0,1.01,IF(AH451&gt;10,1.1,(1+AH451/100))))</f>
        <v>1.0609</v>
      </c>
      <c r="AS451" s="853">
        <f t="shared" si="114"/>
        <v>1.092727</v>
      </c>
      <c r="AT451" s="853">
        <f t="shared" si="120"/>
        <v>1.1255088100000001</v>
      </c>
      <c r="AU451" s="853">
        <f t="shared" si="120"/>
        <v>1.1592740743000001</v>
      </c>
      <c r="AV451" s="853">
        <f t="shared" si="120"/>
        <v>1.1940522965290001</v>
      </c>
      <c r="AW451" s="624">
        <f t="shared" si="115"/>
        <v>5.6324621808290001</v>
      </c>
      <c r="AX451" s="719">
        <f t="shared" si="116"/>
        <v>14.924383097056173</v>
      </c>
      <c r="AY451" s="900" t="s">
        <v>136</v>
      </c>
      <c r="AZ451" s="839" t="s">
        <v>136</v>
      </c>
      <c r="BA451" s="839" t="s">
        <v>136</v>
      </c>
      <c r="BB451" s="839" t="s">
        <v>136</v>
      </c>
      <c r="BC451" s="839" t="s">
        <v>136</v>
      </c>
      <c r="BD451" s="874" t="s">
        <v>4199</v>
      </c>
      <c r="BE451" s="597">
        <v>2014</v>
      </c>
      <c r="BF451" s="865">
        <f t="shared" si="117"/>
        <v>0</v>
      </c>
      <c r="BG451" s="849" t="s">
        <v>136</v>
      </c>
    </row>
    <row r="452" spans="1:59" ht="11.25" customHeight="1" x14ac:dyDescent="0.2">
      <c r="A452" s="838" t="s">
        <v>4068</v>
      </c>
      <c r="B452" s="842" t="s">
        <v>680</v>
      </c>
      <c r="C452" s="898" t="s">
        <v>245</v>
      </c>
      <c r="D452" s="898" t="s">
        <v>4251</v>
      </c>
      <c r="E452" s="705">
        <v>16</v>
      </c>
      <c r="F452" s="1153">
        <v>229</v>
      </c>
      <c r="G452" s="1126" t="s">
        <v>106</v>
      </c>
      <c r="H452" s="1126" t="s">
        <v>106</v>
      </c>
      <c r="I452" s="841">
        <v>65.8</v>
      </c>
      <c r="J452" s="624">
        <f t="shared" si="104"/>
        <v>1.337386018237082</v>
      </c>
      <c r="K452" s="844">
        <v>0.22</v>
      </c>
      <c r="L452" s="854">
        <v>4</v>
      </c>
      <c r="M452" s="615">
        <f t="shared" si="105"/>
        <v>0.88</v>
      </c>
      <c r="N452" s="837" t="s">
        <v>111</v>
      </c>
      <c r="O452" s="706">
        <v>0.2</v>
      </c>
      <c r="P452" s="904">
        <v>43616</v>
      </c>
      <c r="Q452" s="904">
        <v>43633</v>
      </c>
      <c r="R452" s="615">
        <f t="shared" si="106"/>
        <v>9.9999999999999947</v>
      </c>
      <c r="S452" s="673">
        <f>IF(INDEX(Historical!$D$7:$D$1257,MATCH(B452,Historical!$B$7:$B$1281,0))=0,"n/a",(INDEX(Historical!$C$7:$C$1259,MATCH(B452,Historical!$B$7:$B$1281,0))/INDEX(Historical!$D$7:$D$1257,MATCH(B452,Historical!$B$7:$B$1281,0))-1)*100)</f>
        <v>2.3255813953488413</v>
      </c>
      <c r="T452" s="673">
        <f>IF(INDEX(Historical!$F$7:$F$1250,MATCH(B452,Historical!$B$7:$B$1281,0))=0,"n/a",((INDEX(Historical!$C$7:$C$1259,MATCH(B452,Historical!$B$7:$B$1281,0))/INDEX(Historical!$F$7:$F$1250,MATCH(B452,Historical!$B$7:$B$1281,0)))^(1/3)-1)*100)</f>
        <v>7.4174341954216017</v>
      </c>
      <c r="U452" s="673">
        <f>IF(INDEX(Historical!$H$7:$H$1250,MATCH(B452,Historical!$B$7:$B$1281,0))=0,"n/a",((INDEX(Historical!$C$7:$C$1259,MATCH(B452,Historical!$B$7:$B$1281,0))/INDEX(Historical!$H$7:$H$1250,MATCH(B452,Historical!$B$7:$B$1281,0)))^(1/5)-1)*100)</f>
        <v>8.6953425925393901</v>
      </c>
      <c r="V452" s="673">
        <f>IF(INDEX(Historical!$O$7:$O$1250,MATCH(B452,Historical!$B$7:$B$1281,0))=0,"n/a",((INDEX(Historical!$C$7:$C$1259,MATCH(B452,Historical!$B$7:$B$1281,0))/INDEX(Historical!$O$7:$O$1250,MATCH(B452,Historical!$B$7:$B$1281,0)))^(1/10)-1)*100)</f>
        <v>13.56294170035115</v>
      </c>
      <c r="W452" s="674">
        <f t="shared" si="107"/>
        <v>0.6411103715290809</v>
      </c>
      <c r="X452" s="675" t="str">
        <f t="shared" si="108"/>
        <v>n/a</v>
      </c>
      <c r="Y452" s="646" t="s">
        <v>4582</v>
      </c>
      <c r="Z452" s="624">
        <f t="shared" si="109"/>
        <v>162.96296296296296</v>
      </c>
      <c r="AA452" s="853">
        <f t="shared" si="110"/>
        <v>121.85185185185183</v>
      </c>
      <c r="AB452" s="854">
        <v>3</v>
      </c>
      <c r="AC452" s="833">
        <v>0.54</v>
      </c>
      <c r="AD452" s="833">
        <v>6.8</v>
      </c>
      <c r="AE452" s="833">
        <v>1.93</v>
      </c>
      <c r="AF452" s="833">
        <v>2.99</v>
      </c>
      <c r="AG452" s="833">
        <v>2.5</v>
      </c>
      <c r="AH452" s="833">
        <v>-28.000000000000004</v>
      </c>
      <c r="AI452" s="833">
        <v>84.830000000000013</v>
      </c>
      <c r="AJ452" s="833">
        <v>-1.9</v>
      </c>
      <c r="AK452" s="833">
        <v>18</v>
      </c>
      <c r="AL452" s="845">
        <v>2130</v>
      </c>
      <c r="AM452" s="839">
        <v>1.7000000000000002</v>
      </c>
      <c r="AN452" s="833">
        <v>0.81</v>
      </c>
      <c r="AO452" s="711">
        <f t="shared" si="111"/>
        <v>-111.81912324107536</v>
      </c>
      <c r="AP452" s="712">
        <f t="shared" si="112"/>
        <v>10.032728610776472</v>
      </c>
      <c r="AQ452" s="855">
        <f t="shared" si="113"/>
        <v>302.40225150520831</v>
      </c>
      <c r="AR452" s="624">
        <f>INDEX(Historical!$C$7:$C$1259,MATCH(B452,Historical!$B$7:$B$1281,0))*IF(AH452="n/a",1.03,IF(AH452&lt;0,1.01,IF(AH452&gt;10,1.1,(1+AH452/100))))</f>
        <v>0.88880000000000003</v>
      </c>
      <c r="AS452" s="853">
        <f t="shared" si="114"/>
        <v>0.9776800000000001</v>
      </c>
      <c r="AT452" s="853">
        <f t="shared" si="120"/>
        <v>1.0754480000000002</v>
      </c>
      <c r="AU452" s="853">
        <f t="shared" si="120"/>
        <v>1.1829928000000003</v>
      </c>
      <c r="AV452" s="853">
        <f t="shared" si="120"/>
        <v>1.3012920800000005</v>
      </c>
      <c r="AW452" s="624">
        <f t="shared" si="115"/>
        <v>5.4262128800000013</v>
      </c>
      <c r="AX452" s="719">
        <f t="shared" si="116"/>
        <v>8.246524133738605</v>
      </c>
      <c r="AY452" s="900">
        <v>1.1299999999999999</v>
      </c>
      <c r="AZ452" s="839">
        <v>77.400000000000006</v>
      </c>
      <c r="BA452" s="839">
        <v>-8.2199999999999989</v>
      </c>
      <c r="BB452" s="839">
        <v>3.55</v>
      </c>
      <c r="BC452" s="839">
        <v>24.07</v>
      </c>
      <c r="BE452" s="597">
        <v>2005</v>
      </c>
      <c r="BF452" s="865">
        <f t="shared" si="117"/>
        <v>1</v>
      </c>
      <c r="BG452" s="849">
        <v>1</v>
      </c>
    </row>
    <row r="453" spans="1:59" s="744" customFormat="1" ht="11.25" customHeight="1" x14ac:dyDescent="0.2">
      <c r="A453" s="619" t="s">
        <v>124</v>
      </c>
      <c r="B453" s="751" t="s">
        <v>125</v>
      </c>
      <c r="C453" s="898" t="s">
        <v>128</v>
      </c>
      <c r="D453" s="898" t="s">
        <v>126</v>
      </c>
      <c r="E453" s="727">
        <v>51</v>
      </c>
      <c r="F453" s="1153">
        <v>28</v>
      </c>
      <c r="G453" s="1152" t="s">
        <v>115</v>
      </c>
      <c r="H453" s="1152" t="s">
        <v>115</v>
      </c>
      <c r="I453" s="737">
        <v>51.16</v>
      </c>
      <c r="J453" s="729">
        <f t="shared" si="104"/>
        <v>6.7240031274433152</v>
      </c>
      <c r="K453" s="730">
        <v>0.86</v>
      </c>
      <c r="L453" s="731">
        <v>4</v>
      </c>
      <c r="M453" s="732">
        <f t="shared" si="105"/>
        <v>3.44</v>
      </c>
      <c r="N453" s="733" t="s">
        <v>127</v>
      </c>
      <c r="O453" s="734">
        <v>0.84</v>
      </c>
      <c r="P453" s="1122">
        <v>44088</v>
      </c>
      <c r="Q453" s="1122">
        <v>44113</v>
      </c>
      <c r="R453" s="732">
        <f t="shared" si="106"/>
        <v>2.3809523809523832</v>
      </c>
      <c r="S453" s="673">
        <f>IF(INDEX(Historical!$D$7:$D$1257,MATCH(B453,Historical!$B$7:$B$1281,0))=0,"n/a",(INDEX(Historical!$C$7:$C$1259,MATCH(B453,Historical!$B$7:$B$1281,0))/INDEX(Historical!$D$7:$D$1257,MATCH(B453,Historical!$B$7:$B$1281,0))-1)*100)</f>
        <v>3.0487804878048808</v>
      </c>
      <c r="T453" s="673">
        <f>IF(INDEX(Historical!$F$7:$F$1250,MATCH(B453,Historical!$B$7:$B$1281,0))=0,"n/a",((INDEX(Historical!$C$7:$C$1259,MATCH(B453,Historical!$B$7:$B$1281,0))/INDEX(Historical!$F$7:$F$1250,MATCH(B453,Historical!$B$7:$B$1281,0)))^(1/3)-1)*100)</f>
        <v>10.723324653176425</v>
      </c>
      <c r="U453" s="673">
        <f>IF(INDEX(Historical!$H$7:$H$1250,MATCH(B453,Historical!$B$7:$B$1281,0))=0,"n/a",((INDEX(Historical!$C$7:$C$1259,MATCH(B453,Historical!$B$7:$B$1281,0))/INDEX(Historical!$H$7:$H$1250,MATCH(B453,Historical!$B$7:$B$1281,0)))^(1/5)-1)*100)</f>
        <v>9.7265067362151356</v>
      </c>
      <c r="V453" s="673">
        <f>IF(INDEX(Historical!$O$7:$O$1250,MATCH(B453,Historical!$B$7:$B$1281,0))=0,"n/a",((INDEX(Historical!$C$7:$C$1259,MATCH(B453,Historical!$B$7:$B$1281,0))/INDEX(Historical!$O$7:$O$1250,MATCH(B453,Historical!$B$7:$B$1281,0)))^(1/10)-1)*100)</f>
        <v>9.0593325851992201</v>
      </c>
      <c r="W453" s="674">
        <f t="shared" si="107"/>
        <v>1.0736449561533836</v>
      </c>
      <c r="X453" s="675" t="str">
        <f t="shared" si="108"/>
        <v>n/a</v>
      </c>
      <c r="Y453" s="1196"/>
      <c r="Z453" s="729">
        <f t="shared" si="109"/>
        <v>142.73858921161823</v>
      </c>
      <c r="AA453" s="736">
        <f t="shared" si="110"/>
        <v>21.22821576763485</v>
      </c>
      <c r="AB453" s="731">
        <v>12</v>
      </c>
      <c r="AC453" s="737">
        <v>2.41</v>
      </c>
      <c r="AD453" s="737">
        <v>4.8099999999999996</v>
      </c>
      <c r="AE453" s="737">
        <v>3.48</v>
      </c>
      <c r="AF453" s="737">
        <v>33.5</v>
      </c>
      <c r="AG453" s="746">
        <v>98</v>
      </c>
      <c r="AH453" s="737">
        <v>470.6</v>
      </c>
      <c r="AI453" s="737">
        <v>6.5600000000000005</v>
      </c>
      <c r="AJ453" s="737">
        <v>-2</v>
      </c>
      <c r="AK453" s="737">
        <v>4.42</v>
      </c>
      <c r="AL453" s="738">
        <v>91080</v>
      </c>
      <c r="AM453" s="739">
        <v>0.1</v>
      </c>
      <c r="AN453" s="737">
        <v>10.38</v>
      </c>
      <c r="AO453" s="740">
        <f t="shared" si="111"/>
        <v>-4.7777059039764005</v>
      </c>
      <c r="AP453" s="741">
        <f t="shared" si="112"/>
        <v>16.45050986365845</v>
      </c>
      <c r="AQ453" s="742">
        <f t="shared" si="113"/>
        <v>462.19618094902995</v>
      </c>
      <c r="AR453" s="624">
        <f>INDEX(Historical!$C$7:$C$1259,MATCH(B453,Historical!$B$7:$B$1281,0))*IF(AH453="n/a",1.03,IF(AH453&lt;0,1.01,IF(AH453&gt;10,1.1,(1+AH453/100))))</f>
        <v>3.718</v>
      </c>
      <c r="AS453" s="736">
        <f t="shared" si="114"/>
        <v>3.9619008000000004</v>
      </c>
      <c r="AT453" s="736">
        <f t="shared" si="120"/>
        <v>4.1370168153600009</v>
      </c>
      <c r="AU453" s="736">
        <f t="shared" si="120"/>
        <v>4.3198729585989133</v>
      </c>
      <c r="AV453" s="736">
        <f t="shared" si="120"/>
        <v>4.5108113433689851</v>
      </c>
      <c r="AW453" s="729">
        <f t="shared" si="115"/>
        <v>20.647601917327901</v>
      </c>
      <c r="AX453" s="743">
        <f t="shared" si="116"/>
        <v>40.35887786811552</v>
      </c>
      <c r="AY453" s="901">
        <v>0.65</v>
      </c>
      <c r="AZ453" s="739">
        <v>46.089999999999996</v>
      </c>
      <c r="BA453" s="739">
        <v>-2.7199999999999998</v>
      </c>
      <c r="BB453" s="739">
        <v>12.68</v>
      </c>
      <c r="BC453" s="739">
        <v>21.87</v>
      </c>
      <c r="BD453" s="875"/>
      <c r="BE453" s="597">
        <v>1970</v>
      </c>
      <c r="BF453" s="865">
        <f t="shared" si="117"/>
        <v>6</v>
      </c>
      <c r="BG453" s="793">
        <v>9.1</v>
      </c>
    </row>
    <row r="454" spans="1:59" ht="11.25" customHeight="1" x14ac:dyDescent="0.2">
      <c r="A454" s="831" t="s">
        <v>1464</v>
      </c>
      <c r="B454" s="842" t="s">
        <v>1465</v>
      </c>
      <c r="C454" s="898" t="s">
        <v>108</v>
      </c>
      <c r="D454" s="898" t="s">
        <v>4272</v>
      </c>
      <c r="E454" s="705">
        <v>11</v>
      </c>
      <c r="F454" s="1153">
        <v>363</v>
      </c>
      <c r="G454" s="1149" t="s">
        <v>106</v>
      </c>
      <c r="H454" s="1149" t="s">
        <v>106</v>
      </c>
      <c r="I454" s="841">
        <v>30.97</v>
      </c>
      <c r="J454" s="624">
        <f t="shared" si="104"/>
        <v>2.9060381013884409</v>
      </c>
      <c r="K454" s="844">
        <v>0.22500000000000001</v>
      </c>
      <c r="L454" s="854">
        <v>4</v>
      </c>
      <c r="M454" s="615">
        <f t="shared" si="105"/>
        <v>0.9</v>
      </c>
      <c r="N454" s="837" t="s">
        <v>148</v>
      </c>
      <c r="O454" s="706">
        <v>0.22</v>
      </c>
      <c r="P454" s="606">
        <v>44253</v>
      </c>
      <c r="Q454" s="606">
        <v>44270</v>
      </c>
      <c r="R454" s="615">
        <f t="shared" si="106"/>
        <v>2.2727272727272747</v>
      </c>
      <c r="S454" s="673">
        <f>IF(INDEX(Historical!$D$7:$D$1257,MATCH(B454,Historical!$B$7:$B$1281,0))=0,"n/a",(INDEX(Historical!$C$7:$C$1259,MATCH(B454,Historical!$B$7:$B$1281,0))/INDEX(Historical!$D$7:$D$1257,MATCH(B454,Historical!$B$7:$B$1281,0))-1)*100)</f>
        <v>8.6419753086419693</v>
      </c>
      <c r="T454" s="673">
        <f>IF(INDEX(Historical!$F$7:$F$1250,MATCH(B454,Historical!$B$7:$B$1281,0))=0,"n/a",((INDEX(Historical!$C$7:$C$1259,MATCH(B454,Historical!$B$7:$B$1281,0))/INDEX(Historical!$F$7:$F$1250,MATCH(B454,Historical!$B$7:$B$1281,0)))^(1/3)-1)*100)</f>
        <v>9.5139112263757255</v>
      </c>
      <c r="U454" s="673">
        <f>IF(INDEX(Historical!$H$7:$H$1250,MATCH(B454,Historical!$B$7:$B$1281,0))=0,"n/a",((INDEX(Historical!$C$7:$C$1259,MATCH(B454,Historical!$B$7:$B$1281,0))/INDEX(Historical!$H$7:$H$1250,MATCH(B454,Historical!$B$7:$B$1281,0)))^(1/5)-1)*100)</f>
        <v>7.9608473046602901</v>
      </c>
      <c r="V454" s="673">
        <f>IF(INDEX(Historical!$O$7:$O$1250,MATCH(B454,Historical!$B$7:$B$1281,0))=0,"n/a",((INDEX(Historical!$C$7:$C$1259,MATCH(B454,Historical!$B$7:$B$1281,0))/INDEX(Historical!$O$7:$O$1250,MATCH(B454,Historical!$B$7:$B$1281,0)))^(1/10)-1)*100)</f>
        <v>15.969895987933814</v>
      </c>
      <c r="W454" s="674">
        <f t="shared" si="107"/>
        <v>0.49849086748437021</v>
      </c>
      <c r="X454" s="675" t="str">
        <f t="shared" si="108"/>
        <v>n/a</v>
      </c>
      <c r="Y454" s="843"/>
      <c r="Z454" s="624">
        <f t="shared" si="109"/>
        <v>219.51219512195124</v>
      </c>
      <c r="AA454" s="853">
        <f t="shared" si="110"/>
        <v>75.536585365853654</v>
      </c>
      <c r="AB454" s="854">
        <v>12</v>
      </c>
      <c r="AC454" s="833">
        <v>0.41</v>
      </c>
      <c r="AD454" s="833">
        <v>9.39</v>
      </c>
      <c r="AE454" s="833">
        <v>2.62</v>
      </c>
      <c r="AF454" s="833">
        <v>0.96</v>
      </c>
      <c r="AG454" s="833">
        <v>1.3</v>
      </c>
      <c r="AH454" s="833">
        <v>-86</v>
      </c>
      <c r="AI454" s="833">
        <v>-1.69</v>
      </c>
      <c r="AJ454" s="833">
        <v>-29.799999999999997</v>
      </c>
      <c r="AK454" s="833">
        <v>8</v>
      </c>
      <c r="AL454" s="845">
        <v>483.58</v>
      </c>
      <c r="AM454" s="839">
        <v>1.0999999999999999</v>
      </c>
      <c r="AN454" s="833">
        <v>0.23</v>
      </c>
      <c r="AO454" s="711">
        <f t="shared" si="111"/>
        <v>-64.669699959804916</v>
      </c>
      <c r="AP454" s="712">
        <f t="shared" si="112"/>
        <v>10.866885406048731</v>
      </c>
      <c r="AQ454" s="855">
        <f t="shared" si="113"/>
        <v>79.524213100714917</v>
      </c>
      <c r="AR454" s="624">
        <f>INDEX(Historical!$C$7:$C$1259,MATCH(B454,Historical!$B$7:$B$1281,0))*IF(AH454="n/a",1.03,IF(AH454&lt;0,1.01,IF(AH454&gt;10,1.1,(1+AH454/100))))</f>
        <v>0.88880000000000003</v>
      </c>
      <c r="AS454" s="853">
        <f t="shared" si="114"/>
        <v>0.89768800000000004</v>
      </c>
      <c r="AT454" s="853">
        <f t="shared" si="120"/>
        <v>0.96950304000000009</v>
      </c>
      <c r="AU454" s="853">
        <f t="shared" si="120"/>
        <v>1.0470632832000002</v>
      </c>
      <c r="AV454" s="853">
        <f t="shared" si="120"/>
        <v>1.1308283458560002</v>
      </c>
      <c r="AW454" s="624">
        <f t="shared" si="115"/>
        <v>4.9338826690560005</v>
      </c>
      <c r="AX454" s="719">
        <f t="shared" si="116"/>
        <v>15.93116780450759</v>
      </c>
      <c r="AY454" s="900">
        <v>1.03</v>
      </c>
      <c r="AZ454" s="839">
        <v>103.08</v>
      </c>
      <c r="BA454" s="839">
        <v>-8.0500000000000007</v>
      </c>
      <c r="BB454" s="839">
        <v>7.3999999999999995</v>
      </c>
      <c r="BC454" s="839">
        <v>34.44</v>
      </c>
      <c r="BE454" s="597">
        <v>2011</v>
      </c>
      <c r="BF454" s="865">
        <f t="shared" si="117"/>
        <v>0</v>
      </c>
      <c r="BG454" s="849">
        <v>0.1</v>
      </c>
    </row>
    <row r="455" spans="1:59" ht="11.25" customHeight="1" x14ac:dyDescent="0.2">
      <c r="A455" s="831" t="s">
        <v>1474</v>
      </c>
      <c r="B455" s="842" t="s">
        <v>1475</v>
      </c>
      <c r="C455" s="898" t="s">
        <v>108</v>
      </c>
      <c r="D455" s="898" t="s">
        <v>4268</v>
      </c>
      <c r="E455" s="705">
        <v>11</v>
      </c>
      <c r="F455" s="1153">
        <v>345</v>
      </c>
      <c r="G455" s="1065" t="s">
        <v>106</v>
      </c>
      <c r="H455" s="1065" t="s">
        <v>106</v>
      </c>
      <c r="I455" s="841">
        <v>225.04</v>
      </c>
      <c r="J455" s="624">
        <f t="shared" ref="J455:J518" si="121">(M455/I455)*100</f>
        <v>0.55990046214006406</v>
      </c>
      <c r="K455" s="844">
        <v>0.315</v>
      </c>
      <c r="L455" s="854">
        <v>4</v>
      </c>
      <c r="M455" s="615">
        <f t="shared" ref="M455:M518" si="122">K455*L455</f>
        <v>1.26</v>
      </c>
      <c r="N455" s="837" t="s">
        <v>160</v>
      </c>
      <c r="O455" s="706">
        <v>0.3</v>
      </c>
      <c r="P455" s="606">
        <v>44196</v>
      </c>
      <c r="Q455" s="606">
        <v>44225</v>
      </c>
      <c r="R455" s="615">
        <f t="shared" ref="R455:R518" si="123">(K455-O455)/O455*100</f>
        <v>5.0000000000000044</v>
      </c>
      <c r="S455" s="673">
        <f>IF(INDEX(Historical!$D$7:$D$1257,MATCH(B455,Historical!$B$7:$B$1281,0))=0,"n/a",(INDEX(Historical!$C$7:$C$1259,MATCH(B455,Historical!$B$7:$B$1281,0))/INDEX(Historical!$D$7:$D$1257,MATCH(B455,Historical!$B$7:$B$1281,0))-1)*100)</f>
        <v>5.0000000000000044</v>
      </c>
      <c r="T455" s="673">
        <f>IF(INDEX(Historical!$F$7:$F$1250,MATCH(B455,Historical!$B$7:$B$1281,0))=0,"n/a",((INDEX(Historical!$C$7:$C$1259,MATCH(B455,Historical!$B$7:$B$1281,0))/INDEX(Historical!$F$7:$F$1250,MATCH(B455,Historical!$B$7:$B$1281,0)))^(1/3)-1)*100)</f>
        <v>11.052303824457699</v>
      </c>
      <c r="U455" s="673">
        <f>IF(INDEX(Historical!$H$7:$H$1250,MATCH(B455,Historical!$B$7:$B$1281,0))=0,"n/a",((INDEX(Historical!$C$7:$C$1259,MATCH(B455,Historical!$B$7:$B$1281,0))/INDEX(Historical!$H$7:$H$1250,MATCH(B455,Historical!$B$7:$B$1281,0)))^(1/5)-1)*100)</f>
        <v>10.639802171942204</v>
      </c>
      <c r="V455" s="673" t="str">
        <f>IF(INDEX(Historical!$O$7:$O$1250,MATCH(B455,Historical!$B$7:$B$1281,0))=0,"n/a",((INDEX(Historical!$C$7:$C$1259,MATCH(B455,Historical!$B$7:$B$1281,0))/INDEX(Historical!$O$7:$O$1250,MATCH(B455,Historical!$B$7:$B$1281,0)))^(1/10)-1)*100)</f>
        <v>n/a</v>
      </c>
      <c r="W455" s="674" t="str">
        <f t="shared" ref="W455:W518" si="124">IF(OR(U455&lt;=0,U455="n/a",V455&lt;=0,V455="n/a"),"n/a",U455/V455)</f>
        <v>n/a</v>
      </c>
      <c r="X455" s="675">
        <f t="shared" ref="X455:X518" si="125">IF(OR(AJ455&lt;=0,AJ455="n/a",U455&lt;=0,U455="n/a"),"n/a",U455/AJ455)</f>
        <v>0.91722432516743124</v>
      </c>
      <c r="Y455" s="634"/>
      <c r="Z455" s="624">
        <f t="shared" ref="Z455:Z518" si="126">IF(OR(AC455&lt;0.01,AC455="n/a"),"n/a",M455/AC455*100)</f>
        <v>24.371373307543521</v>
      </c>
      <c r="AA455" s="853">
        <f t="shared" ref="AA455:AA518" si="127">IF(OR(AC455&lt;0.01,AC455="n/a"),"n/a",I455/AC455)</f>
        <v>43.52804642166344</v>
      </c>
      <c r="AB455" s="854">
        <v>12</v>
      </c>
      <c r="AC455" s="833">
        <v>5.17</v>
      </c>
      <c r="AD455" s="833">
        <v>2.75</v>
      </c>
      <c r="AE455" s="833">
        <v>6.95</v>
      </c>
      <c r="AF455" s="833">
        <v>7.67</v>
      </c>
      <c r="AG455" s="833">
        <v>19.600000000000001</v>
      </c>
      <c r="AH455" s="833">
        <v>47.099999999999994</v>
      </c>
      <c r="AI455" s="833" t="s">
        <v>136</v>
      </c>
      <c r="AJ455" s="833">
        <v>11.600000000000001</v>
      </c>
      <c r="AK455" s="833">
        <v>16</v>
      </c>
      <c r="AL455" s="845">
        <v>9660</v>
      </c>
      <c r="AM455" s="839">
        <v>44.3</v>
      </c>
      <c r="AN455" s="833">
        <v>0.35</v>
      </c>
      <c r="AO455" s="711">
        <f t="shared" ref="AO455:AO518" si="128">IF(U455="n/a","n/a",IF(AA455&lt;0,"n/a",IF(AA455="n/a","n/a",J455+U455-AA455)))</f>
        <v>-32.328343787581176</v>
      </c>
      <c r="AP455" s="712">
        <f t="shared" ref="AP455:AP518" si="129">IF(U455="n/a","n/a",J455+U455)</f>
        <v>11.199702634082268</v>
      </c>
      <c r="AQ455" s="855">
        <f t="shared" ref="AQ455:AQ518" si="130">IF(OR(AC455&lt;0.01,AF455="n/a"),"n/a",(I455/SQRT(22.5*AC455*(I455/AF455))-1)*100)</f>
        <v>285.20419753923795</v>
      </c>
      <c r="AR455" s="624">
        <f>INDEX(Historical!$C$7:$C$1259,MATCH(B455,Historical!$B$7:$B$1281,0))*IF(AH455="n/a",1.03,IF(AH455&lt;0,1.01,IF(AH455&gt;10,1.1,(1+AH455/100))))</f>
        <v>1.3860000000000001</v>
      </c>
      <c r="AS455" s="853">
        <f t="shared" ref="AS455:AS518" si="131">IF($AI455="n/a",1.03*AR455,IF($AI455&lt;0,1.01*AR455,IF($AI455&gt;10,1.1*AR455,(1+$AI455/100)*AR455)))</f>
        <v>1.4275800000000001</v>
      </c>
      <c r="AT455" s="853">
        <f t="shared" si="120"/>
        <v>1.5703380000000002</v>
      </c>
      <c r="AU455" s="853">
        <f t="shared" si="120"/>
        <v>1.7273718000000005</v>
      </c>
      <c r="AV455" s="853">
        <f t="shared" si="120"/>
        <v>1.9001089800000006</v>
      </c>
      <c r="AW455" s="624">
        <f t="shared" ref="AW455:AW518" si="132">SUM(AR455:AV455)</f>
        <v>8.0113987800000004</v>
      </c>
      <c r="AX455" s="719">
        <f t="shared" ref="AX455:AX518" si="133">AW455/I455*100</f>
        <v>3.5599887931034484</v>
      </c>
      <c r="AY455" s="900">
        <v>1.05</v>
      </c>
      <c r="AZ455" s="839">
        <v>106</v>
      </c>
      <c r="BA455" s="839">
        <v>-12.01</v>
      </c>
      <c r="BB455" s="839">
        <v>-4.62</v>
      </c>
      <c r="BC455" s="839">
        <v>16.439999999999998</v>
      </c>
      <c r="BE455" s="597">
        <v>2011</v>
      </c>
      <c r="BF455" s="865">
        <f t="shared" ref="BF455:BF518" si="134">IF(BE455&gt;2008,0,IF(BE455&gt;2001,1,IF(BE455&gt;1990,2,IF(BE455&gt;1980,3,IF(BE455&gt;1973,4,IF(BE455&gt;1970,5,IF(BE455&gt;1960,6,IF(BE455&gt;1958,7,IF(BE455&gt;1953,8,9)))))))))</f>
        <v>0</v>
      </c>
      <c r="BG455" s="849">
        <v>9</v>
      </c>
    </row>
    <row r="456" spans="1:59" ht="11.25" customHeight="1" x14ac:dyDescent="0.2">
      <c r="A456" s="838" t="s">
        <v>1460</v>
      </c>
      <c r="B456" s="842" t="s">
        <v>1461</v>
      </c>
      <c r="C456" s="898" t="s">
        <v>108</v>
      </c>
      <c r="D456" s="898" t="s">
        <v>4272</v>
      </c>
      <c r="E456" s="705">
        <v>8</v>
      </c>
      <c r="F456" s="1153">
        <v>587</v>
      </c>
      <c r="G456" s="1115" t="s">
        <v>37</v>
      </c>
      <c r="H456" s="1115" t="s">
        <v>37</v>
      </c>
      <c r="I456" s="841">
        <v>26.81</v>
      </c>
      <c r="J456" s="624">
        <f t="shared" si="121"/>
        <v>2.8347631480790754</v>
      </c>
      <c r="K456" s="844">
        <v>0.19</v>
      </c>
      <c r="L456" s="854">
        <v>4</v>
      </c>
      <c r="M456" s="615">
        <f t="shared" si="122"/>
        <v>0.76</v>
      </c>
      <c r="N456" s="837" t="s">
        <v>462</v>
      </c>
      <c r="O456" s="706">
        <v>0.18</v>
      </c>
      <c r="P456" s="606">
        <v>44236</v>
      </c>
      <c r="Q456" s="606">
        <v>44249</v>
      </c>
      <c r="R456" s="615">
        <f t="shared" si="123"/>
        <v>5.5555555555555607</v>
      </c>
      <c r="S456" s="673">
        <f>IF(INDEX(Historical!$D$7:$D$1257,MATCH(B456,Historical!$B$7:$B$1281,0))=0,"n/a",(INDEX(Historical!$C$7:$C$1259,MATCH(B456,Historical!$B$7:$B$1281,0))/INDEX(Historical!$D$7:$D$1257,MATCH(B456,Historical!$B$7:$B$1281,0))-1)*100)</f>
        <v>4.3478260869565188</v>
      </c>
      <c r="T456" s="673">
        <f>IF(INDEX(Historical!$F$7:$F$1250,MATCH(B456,Historical!$B$7:$B$1281,0))=0,"n/a",((INDEX(Historical!$C$7:$C$1259,MATCH(B456,Historical!$B$7:$B$1281,0))/INDEX(Historical!$F$7:$F$1250,MATCH(B456,Historical!$B$7:$B$1281,0)))^(1/3)-1)*100)</f>
        <v>11.457607795906144</v>
      </c>
      <c r="U456" s="673">
        <f>IF(INDEX(Historical!$H$7:$H$1250,MATCH(B456,Historical!$B$7:$B$1281,0))=0,"n/a",((INDEX(Historical!$C$7:$C$1259,MATCH(B456,Historical!$B$7:$B$1281,0))/INDEX(Historical!$H$7:$H$1250,MATCH(B456,Historical!$B$7:$B$1281,0)))^(1/5)-1)*100)</f>
        <v>10.350921459993479</v>
      </c>
      <c r="V456" s="673" t="str">
        <f>IF(INDEX(Historical!$O$7:$O$1250,MATCH(B456,Historical!$B$7:$B$1281,0))=0,"n/a",((INDEX(Historical!$C$7:$C$1259,MATCH(B456,Historical!$B$7:$B$1281,0))/INDEX(Historical!$O$7:$O$1250,MATCH(B456,Historical!$B$7:$B$1281,0)))^(1/10)-1)*100)</f>
        <v>n/a</v>
      </c>
      <c r="W456" s="674" t="str">
        <f t="shared" si="124"/>
        <v>n/a</v>
      </c>
      <c r="X456" s="675">
        <f t="shared" si="125"/>
        <v>0.64291437639711047</v>
      </c>
      <c r="Y456" s="1100" t="s">
        <v>4580</v>
      </c>
      <c r="Z456" s="624">
        <f t="shared" si="126"/>
        <v>24.437299035369776</v>
      </c>
      <c r="AA456" s="853">
        <f t="shared" si="127"/>
        <v>8.620578778135048</v>
      </c>
      <c r="AB456" s="854">
        <v>12</v>
      </c>
      <c r="AC456" s="833">
        <v>3.11</v>
      </c>
      <c r="AD456" s="833" t="s">
        <v>136</v>
      </c>
      <c r="AE456" s="833">
        <v>2.17</v>
      </c>
      <c r="AF456" s="833">
        <v>0.92</v>
      </c>
      <c r="AG456" s="833">
        <v>10.6</v>
      </c>
      <c r="AH456" s="833">
        <v>48.9</v>
      </c>
      <c r="AI456" s="833">
        <v>-9.5500000000000007</v>
      </c>
      <c r="AJ456" s="833">
        <v>16.100000000000001</v>
      </c>
      <c r="AK456" s="833" t="s">
        <v>136</v>
      </c>
      <c r="AL456" s="845">
        <v>234.07</v>
      </c>
      <c r="AM456" s="839">
        <v>4.3</v>
      </c>
      <c r="AN456" s="833">
        <v>0.47</v>
      </c>
      <c r="AO456" s="711">
        <f t="shared" si="128"/>
        <v>4.5651058299375062</v>
      </c>
      <c r="AP456" s="712">
        <f t="shared" si="129"/>
        <v>13.185684608072554</v>
      </c>
      <c r="AQ456" s="855">
        <f t="shared" si="130"/>
        <v>-40.629478036901389</v>
      </c>
      <c r="AR456" s="624">
        <f>INDEX(Historical!$C$7:$C$1259,MATCH(B456,Historical!$B$7:$B$1281,0))*IF(AH456="n/a",1.03,IF(AH456&lt;0,1.01,IF(AH456&gt;10,1.1,(1+AH456/100))))</f>
        <v>0.79200000000000004</v>
      </c>
      <c r="AS456" s="853">
        <f t="shared" si="131"/>
        <v>0.79992000000000008</v>
      </c>
      <c r="AT456" s="853">
        <f t="shared" si="120"/>
        <v>0.82391760000000014</v>
      </c>
      <c r="AU456" s="853">
        <f t="shared" si="120"/>
        <v>0.84863512800000018</v>
      </c>
      <c r="AV456" s="853">
        <f t="shared" si="120"/>
        <v>0.87409418184000021</v>
      </c>
      <c r="AW456" s="624">
        <f t="shared" si="132"/>
        <v>4.1385669098400006</v>
      </c>
      <c r="AX456" s="719">
        <f t="shared" si="133"/>
        <v>15.43665389720254</v>
      </c>
      <c r="AY456" s="900">
        <v>0.68</v>
      </c>
      <c r="AZ456" s="839">
        <v>72.11</v>
      </c>
      <c r="BA456" s="839">
        <v>-10.24</v>
      </c>
      <c r="BB456" s="839">
        <v>7.8100000000000005</v>
      </c>
      <c r="BC456" s="839">
        <v>24.54</v>
      </c>
      <c r="BE456" s="597">
        <v>2014</v>
      </c>
      <c r="BF456" s="865">
        <f t="shared" si="134"/>
        <v>0</v>
      </c>
      <c r="BG456" s="849">
        <v>0.89999999999999991</v>
      </c>
    </row>
    <row r="457" spans="1:59" ht="11.25" customHeight="1" x14ac:dyDescent="0.2">
      <c r="A457" s="838" t="s">
        <v>1438</v>
      </c>
      <c r="B457" s="842" t="s">
        <v>1439</v>
      </c>
      <c r="C457" s="898" t="s">
        <v>178</v>
      </c>
      <c r="D457" s="898" t="s">
        <v>4270</v>
      </c>
      <c r="E457" s="705">
        <v>10</v>
      </c>
      <c r="F457" s="1153">
        <v>408</v>
      </c>
      <c r="G457" s="1118" t="s">
        <v>37</v>
      </c>
      <c r="H457" s="1118" t="s">
        <v>37</v>
      </c>
      <c r="I457" s="841">
        <v>53.49</v>
      </c>
      <c r="J457" s="624">
        <f t="shared" si="121"/>
        <v>4.337259300803888</v>
      </c>
      <c r="K457" s="844">
        <v>0.57999999999999996</v>
      </c>
      <c r="L457" s="854">
        <v>4</v>
      </c>
      <c r="M457" s="615">
        <f t="shared" si="122"/>
        <v>2.3199999999999998</v>
      </c>
      <c r="N457" s="837" t="s">
        <v>111</v>
      </c>
      <c r="O457" s="706">
        <v>0.53</v>
      </c>
      <c r="P457" s="904">
        <v>43879</v>
      </c>
      <c r="Q457" s="904">
        <v>43899</v>
      </c>
      <c r="R457" s="615">
        <f t="shared" si="123"/>
        <v>9.4339622641509298</v>
      </c>
      <c r="S457" s="673">
        <f>IF(INDEX(Historical!$D$7:$D$1257,MATCH(B457,Historical!$B$7:$B$1281,0))=0,"n/a",(INDEX(Historical!$C$7:$C$1259,MATCH(B457,Historical!$B$7:$B$1281,0))/INDEX(Historical!$D$7:$D$1257,MATCH(B457,Historical!$B$7:$B$1281,0))-1)*100)</f>
        <v>9.4339622641509422</v>
      </c>
      <c r="T457" s="673">
        <f>IF(INDEX(Historical!$F$7:$F$1250,MATCH(B457,Historical!$B$7:$B$1281,0))=0,"n/a",((INDEX(Historical!$C$7:$C$1259,MATCH(B457,Historical!$B$7:$B$1281,0))/INDEX(Historical!$F$7:$F$1250,MATCH(B457,Historical!$B$7:$B$1281,0)))^(1/3)-1)*100)</f>
        <v>15.136970746415223</v>
      </c>
      <c r="U457" s="673">
        <f>IF(INDEX(Historical!$H$7:$H$1250,MATCH(B457,Historical!$B$7:$B$1281,0))=0,"n/a",((INDEX(Historical!$C$7:$C$1259,MATCH(B457,Historical!$B$7:$B$1281,0))/INDEX(Historical!$H$7:$H$1250,MATCH(B457,Historical!$B$7:$B$1281,0)))^(1/5)-1)*100)</f>
        <v>15.270088530798276</v>
      </c>
      <c r="V457" s="673" t="str">
        <f>IF(INDEX(Historical!$O$7:$O$1250,MATCH(B457,Historical!$B$7:$B$1281,0))=0,"n/a",((INDEX(Historical!$C$7:$C$1259,MATCH(B457,Historical!$B$7:$B$1281,0))/INDEX(Historical!$O$7:$O$1250,MATCH(B457,Historical!$B$7:$B$1281,0)))^(1/10)-1)*100)</f>
        <v>n/a</v>
      </c>
      <c r="W457" s="674" t="str">
        <f t="shared" si="124"/>
        <v>n/a</v>
      </c>
      <c r="X457" s="675" t="str">
        <f t="shared" si="125"/>
        <v>n/a</v>
      </c>
      <c r="Y457" s="843"/>
      <c r="Z457" s="624" t="str">
        <f t="shared" si="126"/>
        <v>n/a</v>
      </c>
      <c r="AA457" s="853" t="str">
        <f t="shared" si="127"/>
        <v>n/a</v>
      </c>
      <c r="AB457" s="854">
        <v>12</v>
      </c>
      <c r="AC457" s="833">
        <v>-16.98</v>
      </c>
      <c r="AD457" s="833" t="s">
        <v>136</v>
      </c>
      <c r="AE457" s="833">
        <v>0.49</v>
      </c>
      <c r="AF457" s="833">
        <v>1.57</v>
      </c>
      <c r="AG457" s="833">
        <v>-42.5</v>
      </c>
      <c r="AH457" s="833">
        <v>-716.80000000000007</v>
      </c>
      <c r="AI457" s="833">
        <v>826.3</v>
      </c>
      <c r="AJ457" s="833">
        <v>-39.200000000000003</v>
      </c>
      <c r="AK457" s="833">
        <v>-6.76</v>
      </c>
      <c r="AL457" s="845">
        <v>34220</v>
      </c>
      <c r="AM457" s="839">
        <v>0.2</v>
      </c>
      <c r="AN457" s="833">
        <v>1.42</v>
      </c>
      <c r="AO457" s="711" t="str">
        <f t="shared" si="128"/>
        <v>n/a</v>
      </c>
      <c r="AP457" s="712">
        <f t="shared" si="129"/>
        <v>19.607347831602162</v>
      </c>
      <c r="AQ457" s="855" t="str">
        <f t="shared" si="130"/>
        <v>n/a</v>
      </c>
      <c r="AR457" s="624">
        <f>INDEX(Historical!$C$7:$C$1259,MATCH(B457,Historical!$B$7:$B$1281,0))*IF(AH457="n/a",1.03,IF(AH457&lt;0,1.01,IF(AH457&gt;10,1.1,(1+AH457/100))))</f>
        <v>2.3431999999999999</v>
      </c>
      <c r="AS457" s="853">
        <f t="shared" si="131"/>
        <v>2.5775200000000003</v>
      </c>
      <c r="AT457" s="853">
        <f t="shared" si="120"/>
        <v>2.6032952000000003</v>
      </c>
      <c r="AU457" s="853">
        <f t="shared" si="120"/>
        <v>2.6293281520000003</v>
      </c>
      <c r="AV457" s="853">
        <f t="shared" si="120"/>
        <v>2.6556214335200004</v>
      </c>
      <c r="AW457" s="624">
        <f t="shared" si="132"/>
        <v>12.808964785520001</v>
      </c>
      <c r="AX457" s="719">
        <f t="shared" si="133"/>
        <v>23.946466228304356</v>
      </c>
      <c r="AY457" s="900">
        <v>2.19</v>
      </c>
      <c r="AZ457" s="839">
        <v>192.78</v>
      </c>
      <c r="BA457" s="839">
        <v>-10.75</v>
      </c>
      <c r="BB457" s="839">
        <v>3.2099999999999995</v>
      </c>
      <c r="BC457" s="839">
        <v>33.36</v>
      </c>
      <c r="BE457" s="597">
        <v>2011</v>
      </c>
      <c r="BF457" s="865">
        <f t="shared" si="134"/>
        <v>0</v>
      </c>
      <c r="BG457" s="849">
        <v>-11.600000000000001</v>
      </c>
    </row>
    <row r="458" spans="1:59" ht="11.25" customHeight="1" x14ac:dyDescent="0.2">
      <c r="A458" s="838" t="s">
        <v>1478</v>
      </c>
      <c r="B458" s="842" t="s">
        <v>1479</v>
      </c>
      <c r="C458" s="898" t="s">
        <v>178</v>
      </c>
      <c r="D458" s="898" t="s">
        <v>4270</v>
      </c>
      <c r="E458" s="705">
        <v>8</v>
      </c>
      <c r="F458" s="1153">
        <v>561</v>
      </c>
      <c r="G458" s="1124" t="s">
        <v>106</v>
      </c>
      <c r="H458" s="1124" t="s">
        <v>106</v>
      </c>
      <c r="I458" s="841">
        <v>25.63</v>
      </c>
      <c r="J458" s="624">
        <f t="shared" si="121"/>
        <v>10.72961373390558</v>
      </c>
      <c r="K458" s="844">
        <v>0.6875</v>
      </c>
      <c r="L458" s="854">
        <v>4</v>
      </c>
      <c r="M458" s="615">
        <f t="shared" si="122"/>
        <v>2.75</v>
      </c>
      <c r="N458" s="837" t="s">
        <v>107</v>
      </c>
      <c r="O458" s="706">
        <v>0.67749999999999999</v>
      </c>
      <c r="P458" s="904">
        <v>43864</v>
      </c>
      <c r="Q458" s="904">
        <v>43874</v>
      </c>
      <c r="R458" s="615">
        <f t="shared" si="123"/>
        <v>1.4760147601476028</v>
      </c>
      <c r="S458" s="673">
        <f>IF(INDEX(Historical!$D$7:$D$1257,MATCH(B458,Historical!$B$7:$B$1281,0))=0,"n/a",(INDEX(Historical!$C$7:$C$1259,MATCH(B458,Historical!$B$7:$B$1281,0))/INDEX(Historical!$D$7:$D$1257,MATCH(B458,Historical!$B$7:$B$1281,0))-1)*100)</f>
        <v>3.7735849056603765</v>
      </c>
      <c r="T458" s="673">
        <f>IF(INDEX(Historical!$F$7:$F$1250,MATCH(B458,Historical!$B$7:$B$1281,0))=0,"n/a",((INDEX(Historical!$C$7:$C$1259,MATCH(B458,Historical!$B$7:$B$1281,0))/INDEX(Historical!$F$7:$F$1250,MATCH(B458,Historical!$B$7:$B$1281,0)))^(1/3)-1)*100)</f>
        <v>7.5590126005448566</v>
      </c>
      <c r="U458" s="673">
        <f>IF(INDEX(Historical!$H$7:$H$1250,MATCH(B458,Historical!$B$7:$B$1281,0))=0,"n/a",((INDEX(Historical!$C$7:$C$1259,MATCH(B458,Historical!$B$7:$B$1281,0))/INDEX(Historical!$H$7:$H$1250,MATCH(B458,Historical!$B$7:$B$1281,0)))^(1/5)-1)*100)</f>
        <v>10.064968758074722</v>
      </c>
      <c r="V458" s="673" t="str">
        <f>IF(INDEX(Historical!$O$7:$O$1250,MATCH(B458,Historical!$B$7:$B$1281,0))=0,"n/a",((INDEX(Historical!$C$7:$C$1259,MATCH(B458,Historical!$B$7:$B$1281,0))/INDEX(Historical!$O$7:$O$1250,MATCH(B458,Historical!$B$7:$B$1281,0)))^(1/10)-1)*100)</f>
        <v>n/a</v>
      </c>
      <c r="W458" s="674" t="str">
        <f t="shared" si="124"/>
        <v>n/a</v>
      </c>
      <c r="X458" s="675" t="str">
        <f t="shared" si="125"/>
        <v>n/a</v>
      </c>
      <c r="Y458" s="843"/>
      <c r="Z458" s="624" t="str">
        <f t="shared" si="126"/>
        <v>n/a</v>
      </c>
      <c r="AA458" s="853" t="str">
        <f t="shared" si="127"/>
        <v>n/a</v>
      </c>
      <c r="AB458" s="854">
        <v>12</v>
      </c>
      <c r="AC458" s="833">
        <v>-0.78</v>
      </c>
      <c r="AD458" s="833" t="s">
        <v>136</v>
      </c>
      <c r="AE458" s="833">
        <v>3.4</v>
      </c>
      <c r="AF458" s="833">
        <v>2.17</v>
      </c>
      <c r="AG458" s="833">
        <v>-6.8000000000000007</v>
      </c>
      <c r="AH458" s="833">
        <v>-177.7</v>
      </c>
      <c r="AI458" s="833">
        <v>4.41</v>
      </c>
      <c r="AJ458" s="833">
        <v>-22.8</v>
      </c>
      <c r="AK458" s="833">
        <v>35.4</v>
      </c>
      <c r="AL458" s="845">
        <v>25760</v>
      </c>
      <c r="AM458" s="839">
        <v>0.1</v>
      </c>
      <c r="AN458" s="833">
        <v>1.74</v>
      </c>
      <c r="AO458" s="711" t="str">
        <f t="shared" si="128"/>
        <v>n/a</v>
      </c>
      <c r="AP458" s="712">
        <f t="shared" si="129"/>
        <v>20.7945824919803</v>
      </c>
      <c r="AQ458" s="855" t="str">
        <f t="shared" si="130"/>
        <v>n/a</v>
      </c>
      <c r="AR458" s="624">
        <f>INDEX(Historical!$C$7:$C$1259,MATCH(B458,Historical!$B$7:$B$1281,0))*IF(AH458="n/a",1.03,IF(AH458&lt;0,1.01,IF(AH458&gt;10,1.1,(1+AH458/100))))</f>
        <v>2.7774999999999999</v>
      </c>
      <c r="AS458" s="853">
        <f t="shared" si="131"/>
        <v>2.8999877499999998</v>
      </c>
      <c r="AT458" s="853">
        <f t="shared" si="120"/>
        <v>3.1899865250000001</v>
      </c>
      <c r="AU458" s="853">
        <f t="shared" si="120"/>
        <v>3.5089851775000005</v>
      </c>
      <c r="AV458" s="853">
        <f t="shared" si="120"/>
        <v>3.8598836952500011</v>
      </c>
      <c r="AW458" s="624">
        <f t="shared" si="132"/>
        <v>16.236343147750002</v>
      </c>
      <c r="AX458" s="719">
        <f t="shared" si="133"/>
        <v>63.34897833690988</v>
      </c>
      <c r="AY458" s="900">
        <v>1.87</v>
      </c>
      <c r="AZ458" s="839">
        <v>154.4</v>
      </c>
      <c r="BA458" s="839">
        <v>-4.12</v>
      </c>
      <c r="BB458" s="839">
        <v>4.03</v>
      </c>
      <c r="BC458" s="839">
        <v>24.82</v>
      </c>
      <c r="BE458" s="597">
        <v>2013</v>
      </c>
      <c r="BF458" s="865">
        <f t="shared" si="134"/>
        <v>0</v>
      </c>
      <c r="BG458" s="849">
        <v>-2.2999999999999998</v>
      </c>
    </row>
    <row r="459" spans="1:59" ht="11.25" customHeight="1" x14ac:dyDescent="0.2">
      <c r="A459" s="838" t="s">
        <v>3845</v>
      </c>
      <c r="B459" s="842" t="s">
        <v>3846</v>
      </c>
      <c r="C459" s="898" t="s">
        <v>4253</v>
      </c>
      <c r="D459" s="898" t="s">
        <v>4254</v>
      </c>
      <c r="E459" s="705">
        <v>8</v>
      </c>
      <c r="F459" s="1153">
        <v>598</v>
      </c>
      <c r="G459" s="1118" t="s">
        <v>106</v>
      </c>
      <c r="H459" s="1118" t="s">
        <v>106</v>
      </c>
      <c r="I459" s="841">
        <v>21.28</v>
      </c>
      <c r="J459" s="624">
        <f t="shared" si="121"/>
        <v>5.2631578947368425</v>
      </c>
      <c r="K459" s="844">
        <v>0.28000000000000003</v>
      </c>
      <c r="L459" s="854">
        <v>4</v>
      </c>
      <c r="M459" s="615">
        <f t="shared" si="122"/>
        <v>1.1200000000000001</v>
      </c>
      <c r="N459" s="837" t="s">
        <v>462</v>
      </c>
      <c r="O459" s="706">
        <v>0.27</v>
      </c>
      <c r="P459" s="606">
        <v>44272</v>
      </c>
      <c r="Q459" s="606">
        <v>44294</v>
      </c>
      <c r="R459" s="615">
        <f t="shared" si="123"/>
        <v>3.7037037037037068</v>
      </c>
      <c r="S459" s="673">
        <f>IF(INDEX(Historical!$D$7:$D$1257,MATCH(B459,Historical!$B$7:$B$1281,0))=0,"n/a",(INDEX(Historical!$C$7:$C$1259,MATCH(B459,Historical!$B$7:$B$1281,0))/INDEX(Historical!$D$7:$D$1257,MATCH(B459,Historical!$B$7:$B$1281,0))-1)*100)</f>
        <v>5.9405940594059459</v>
      </c>
      <c r="T459" s="673">
        <f>IF(INDEX(Historical!$F$7:$F$1250,MATCH(B459,Historical!$B$7:$B$1281,0))=0,"n/a",((INDEX(Historical!$C$7:$C$1259,MATCH(B459,Historical!$B$7:$B$1281,0))/INDEX(Historical!$F$7:$F$1250,MATCH(B459,Historical!$B$7:$B$1281,0)))^(1/3)-1)*100)</f>
        <v>4.0447227978333222</v>
      </c>
      <c r="U459" s="673">
        <f>IF(INDEX(Historical!$H$7:$H$1250,MATCH(B459,Historical!$B$7:$B$1281,0))=0,"n/a",((INDEX(Historical!$C$7:$C$1259,MATCH(B459,Historical!$B$7:$B$1281,0))/INDEX(Historical!$H$7:$H$1250,MATCH(B459,Historical!$B$7:$B$1281,0)))^(1/5)-1)*100)</f>
        <v>4.2252402787883891</v>
      </c>
      <c r="V459" s="673">
        <f>IF(INDEX(Historical!$O$7:$O$1250,MATCH(B459,Historical!$B$7:$B$1281,0))=0,"n/a",((INDEX(Historical!$C$7:$C$1259,MATCH(B459,Historical!$B$7:$B$1281,0))/INDEX(Historical!$O$7:$O$1250,MATCH(B459,Historical!$B$7:$B$1281,0)))^(1/10)-1)*100)</f>
        <v>2.9507178206666707</v>
      </c>
      <c r="W459" s="674">
        <f t="shared" si="124"/>
        <v>1.4319364085562607</v>
      </c>
      <c r="X459" s="675">
        <f t="shared" si="125"/>
        <v>0.84504805575767783</v>
      </c>
      <c r="Y459" s="843"/>
      <c r="Z459" s="624">
        <f t="shared" si="126"/>
        <v>138.27160493827162</v>
      </c>
      <c r="AA459" s="853">
        <f t="shared" si="127"/>
        <v>26.271604938271604</v>
      </c>
      <c r="AB459" s="854">
        <v>12</v>
      </c>
      <c r="AC459" s="833">
        <v>0.81</v>
      </c>
      <c r="AD459" s="833" t="s">
        <v>136</v>
      </c>
      <c r="AE459" s="833">
        <v>9.81</v>
      </c>
      <c r="AF459" s="833">
        <v>1.55</v>
      </c>
      <c r="AG459" s="833">
        <v>6</v>
      </c>
      <c r="AH459" s="833">
        <v>-6.9</v>
      </c>
      <c r="AI459" s="833">
        <v>9.879999999999999</v>
      </c>
      <c r="AJ459" s="833">
        <v>5</v>
      </c>
      <c r="AK459" s="833" t="s">
        <v>136</v>
      </c>
      <c r="AL459" s="845">
        <v>12260</v>
      </c>
      <c r="AM459" s="839">
        <v>1.4000000000000001</v>
      </c>
      <c r="AN459" s="833">
        <v>1.21</v>
      </c>
      <c r="AO459" s="711">
        <f t="shared" si="128"/>
        <v>-16.783206764746375</v>
      </c>
      <c r="AP459" s="712">
        <f t="shared" si="129"/>
        <v>9.4883981735252316</v>
      </c>
      <c r="AQ459" s="855">
        <f t="shared" si="130"/>
        <v>34.529612856254708</v>
      </c>
      <c r="AR459" s="624">
        <f>INDEX(Historical!$C$7:$C$1259,MATCH(B459,Historical!$B$7:$B$1281,0))*IF(AH459="n/a",1.03,IF(AH459&lt;0,1.01,IF(AH459&gt;10,1.1,(1+AH459/100))))</f>
        <v>1.0807</v>
      </c>
      <c r="AS459" s="853">
        <f t="shared" si="131"/>
        <v>1.1874731599999999</v>
      </c>
      <c r="AT459" s="853">
        <f t="shared" si="120"/>
        <v>1.2230973547999999</v>
      </c>
      <c r="AU459" s="853">
        <f t="shared" si="120"/>
        <v>1.259790275444</v>
      </c>
      <c r="AV459" s="853">
        <f t="shared" si="120"/>
        <v>1.29758398370732</v>
      </c>
      <c r="AW459" s="624">
        <f t="shared" si="132"/>
        <v>6.0486447739513203</v>
      </c>
      <c r="AX459" s="719">
        <f t="shared" si="133"/>
        <v>28.424082584357706</v>
      </c>
      <c r="AY459" s="900">
        <v>0.54</v>
      </c>
      <c r="AZ459" s="839">
        <v>49.86</v>
      </c>
      <c r="BA459" s="839">
        <v>-6.4600000000000009</v>
      </c>
      <c r="BB459" s="839">
        <v>-1.6</v>
      </c>
      <c r="BC459" s="839">
        <v>7.5600000000000005</v>
      </c>
      <c r="BE459" s="597">
        <v>2014</v>
      </c>
      <c r="BF459" s="865">
        <f t="shared" si="134"/>
        <v>0</v>
      </c>
      <c r="BG459" s="849">
        <v>2.7</v>
      </c>
    </row>
    <row r="460" spans="1:59" ht="11.25" customHeight="1" x14ac:dyDescent="0.2">
      <c r="A460" s="838" t="s">
        <v>1454</v>
      </c>
      <c r="B460" s="842" t="s">
        <v>1455</v>
      </c>
      <c r="C460" s="898" t="s">
        <v>153</v>
      </c>
      <c r="D460" s="898" t="s">
        <v>4282</v>
      </c>
      <c r="E460" s="705">
        <v>10</v>
      </c>
      <c r="F460" s="1153">
        <v>434</v>
      </c>
      <c r="G460" s="1150" t="s">
        <v>115</v>
      </c>
      <c r="H460" s="1150" t="s">
        <v>115</v>
      </c>
      <c r="I460" s="841">
        <v>77.09</v>
      </c>
      <c r="J460" s="624">
        <f t="shared" si="121"/>
        <v>3.3726812816188869</v>
      </c>
      <c r="K460" s="844">
        <v>0.65</v>
      </c>
      <c r="L460" s="854">
        <v>4</v>
      </c>
      <c r="M460" s="615">
        <f t="shared" si="122"/>
        <v>2.6</v>
      </c>
      <c r="N460" s="837" t="s">
        <v>596</v>
      </c>
      <c r="O460" s="706">
        <v>0.61</v>
      </c>
      <c r="P460" s="606">
        <v>44179</v>
      </c>
      <c r="Q460" s="606">
        <v>44204</v>
      </c>
      <c r="R460" s="615">
        <f t="shared" si="123"/>
        <v>6.5573770491803334</v>
      </c>
      <c r="S460" s="673">
        <f>IF(INDEX(Historical!$D$7:$D$1257,MATCH(B460,Historical!$B$7:$B$1281,0))=0,"n/a",(INDEX(Historical!$C$7:$C$1259,MATCH(B460,Historical!$B$7:$B$1281,0))/INDEX(Historical!$D$7:$D$1257,MATCH(B460,Historical!$B$7:$B$1281,0))-1)*100)</f>
        <v>10.909090909090891</v>
      </c>
      <c r="T460" s="673">
        <f>IF(INDEX(Historical!$F$7:$F$1250,MATCH(B460,Historical!$B$7:$B$1281,0))=0,"n/a",((INDEX(Historical!$C$7:$C$1259,MATCH(B460,Historical!$B$7:$B$1281,0))/INDEX(Historical!$F$7:$F$1250,MATCH(B460,Historical!$B$7:$B$1281,0)))^(1/3)-1)*100)</f>
        <v>9.0797144469451752</v>
      </c>
      <c r="U460" s="673">
        <f>IF(INDEX(Historical!$H$7:$H$1250,MATCH(B460,Historical!$B$7:$B$1281,0))=0,"n/a",((INDEX(Historical!$C$7:$C$1259,MATCH(B460,Historical!$B$7:$B$1281,0))/INDEX(Historical!$H$7:$H$1250,MATCH(B460,Historical!$B$7:$B$1281,0)))^(1/5)-1)*100)</f>
        <v>6.2731281549329498</v>
      </c>
      <c r="V460" s="673">
        <f>IF(INDEX(Historical!$O$7:$O$1250,MATCH(B460,Historical!$B$7:$B$1281,0))=0,"n/a",((INDEX(Historical!$C$7:$C$1259,MATCH(B460,Historical!$B$7:$B$1281,0))/INDEX(Historical!$O$7:$O$1250,MATCH(B460,Historical!$B$7:$B$1281,0)))^(1/10)-1)*100)</f>
        <v>4.8466657270637814</v>
      </c>
      <c r="W460" s="674">
        <f t="shared" si="124"/>
        <v>1.2943183021481763</v>
      </c>
      <c r="X460" s="675">
        <f t="shared" si="125"/>
        <v>0.51419083237155327</v>
      </c>
      <c r="Y460" s="634"/>
      <c r="Z460" s="624">
        <f t="shared" si="126"/>
        <v>93.525179856115116</v>
      </c>
      <c r="AA460" s="853">
        <f t="shared" si="127"/>
        <v>27.730215827338132</v>
      </c>
      <c r="AB460" s="854">
        <v>12</v>
      </c>
      <c r="AC460" s="833">
        <v>2.78</v>
      </c>
      <c r="AD460" s="833">
        <v>3.18</v>
      </c>
      <c r="AE460" s="833">
        <v>3.99</v>
      </c>
      <c r="AF460" s="833">
        <v>7.69</v>
      </c>
      <c r="AG460" s="833">
        <v>26.1</v>
      </c>
      <c r="AH460" s="833">
        <v>-28.000000000000004</v>
      </c>
      <c r="AI460" s="833">
        <v>11.23</v>
      </c>
      <c r="AJ460" s="833">
        <v>12.2</v>
      </c>
      <c r="AK460" s="833">
        <v>8.6999999999999993</v>
      </c>
      <c r="AL460" s="845">
        <v>191410</v>
      </c>
      <c r="AM460" s="839">
        <v>0.1</v>
      </c>
      <c r="AN460" s="833">
        <v>1.26</v>
      </c>
      <c r="AO460" s="711">
        <f t="shared" si="128"/>
        <v>-18.084406390786295</v>
      </c>
      <c r="AP460" s="712">
        <f t="shared" si="129"/>
        <v>9.6458094365518363</v>
      </c>
      <c r="AQ460" s="855">
        <f t="shared" si="130"/>
        <v>207.85664752877739</v>
      </c>
      <c r="AR460" s="624">
        <f>INDEX(Historical!$C$7:$C$1259,MATCH(B460,Historical!$B$7:$B$1281,0))*IF(AH460="n/a",1.03,IF(AH460&lt;0,1.01,IF(AH460&gt;10,1.1,(1+AH460/100))))</f>
        <v>2.4643999999999999</v>
      </c>
      <c r="AS460" s="853">
        <f t="shared" si="131"/>
        <v>2.7108400000000001</v>
      </c>
      <c r="AT460" s="853">
        <f t="shared" si="120"/>
        <v>2.9466830800000001</v>
      </c>
      <c r="AU460" s="853">
        <f t="shared" si="120"/>
        <v>3.2030445079600001</v>
      </c>
      <c r="AV460" s="853">
        <f t="shared" si="120"/>
        <v>3.4817093801525201</v>
      </c>
      <c r="AW460" s="624">
        <f t="shared" si="132"/>
        <v>14.806676968112519</v>
      </c>
      <c r="AX460" s="719">
        <f t="shared" si="133"/>
        <v>19.207000866665609</v>
      </c>
      <c r="AY460" s="900">
        <v>0.43</v>
      </c>
      <c r="AZ460" s="839">
        <v>7.4899999999999993</v>
      </c>
      <c r="BA460" s="839">
        <v>-12.2</v>
      </c>
      <c r="BB460" s="839">
        <v>1.1400000000000001</v>
      </c>
      <c r="BC460" s="839">
        <v>-3.26</v>
      </c>
      <c r="BE460" s="597">
        <v>2012</v>
      </c>
      <c r="BF460" s="865">
        <f t="shared" si="134"/>
        <v>0</v>
      </c>
      <c r="BG460" s="849">
        <v>7.9</v>
      </c>
    </row>
    <row r="461" spans="1:59" ht="11.25" customHeight="1" x14ac:dyDescent="0.2">
      <c r="A461" s="831" t="s">
        <v>4124</v>
      </c>
      <c r="B461" s="842" t="s">
        <v>4120</v>
      </c>
      <c r="C461" s="898" t="s">
        <v>108</v>
      </c>
      <c r="D461" s="898" t="s">
        <v>4268</v>
      </c>
      <c r="E461" s="705">
        <v>7</v>
      </c>
      <c r="F461" s="1153">
        <v>611</v>
      </c>
      <c r="G461" s="1118" t="s">
        <v>106</v>
      </c>
      <c r="H461" s="1118" t="s">
        <v>106</v>
      </c>
      <c r="I461" s="846">
        <v>77.66</v>
      </c>
      <c r="J461" s="624">
        <f t="shared" si="121"/>
        <v>1.8027298480556269</v>
      </c>
      <c r="K461" s="851">
        <v>0.35</v>
      </c>
      <c r="L461" s="597">
        <v>4</v>
      </c>
      <c r="M461" s="615">
        <f t="shared" si="122"/>
        <v>1.4</v>
      </c>
      <c r="N461" s="597" t="s">
        <v>555</v>
      </c>
      <c r="O461" s="707">
        <v>0.3</v>
      </c>
      <c r="P461" s="904">
        <v>43676</v>
      </c>
      <c r="Q461" s="904">
        <v>43692</v>
      </c>
      <c r="R461" s="615">
        <f t="shared" si="123"/>
        <v>16.666666666666664</v>
      </c>
      <c r="S461" s="673">
        <f>IF(INDEX(Historical!$D$7:$D$1257,MATCH(B461,Historical!$B$7:$B$1281,0))=0,"n/a",(INDEX(Historical!$C$7:$C$1259,MATCH(B461,Historical!$B$7:$B$1281,0))/INDEX(Historical!$D$7:$D$1257,MATCH(B461,Historical!$B$7:$B$1281,0))-1)*100)</f>
        <v>7.6923076923076872</v>
      </c>
      <c r="T461" s="673">
        <f>IF(INDEX(Historical!$F$7:$F$1250,MATCH(B461,Historical!$B$7:$B$1281,0))=0,"n/a",((INDEX(Historical!$C$7:$C$1259,MATCH(B461,Historical!$B$7:$B$1281,0))/INDEX(Historical!$F$7:$F$1250,MATCH(B461,Historical!$B$7:$B$1281,0)))^(1/3)-1)*100)</f>
        <v>15.867554829548315</v>
      </c>
      <c r="U461" s="673">
        <f>IF(INDEX(Historical!$H$7:$H$1250,MATCH(B461,Historical!$B$7:$B$1281,0))=0,"n/a",((INDEX(Historical!$C$7:$C$1259,MATCH(B461,Historical!$B$7:$B$1281,0))/INDEX(Historical!$H$7:$H$1250,MATCH(B461,Historical!$B$7:$B$1281,0)))^(1/5)-1)*100)</f>
        <v>20.54607361015719</v>
      </c>
      <c r="V461" s="673">
        <f>IF(INDEX(Historical!$O$7:$O$1250,MATCH(B461,Historical!$B$7:$B$1281,0))=0,"n/a",((INDEX(Historical!$C$7:$C$1259,MATCH(B461,Historical!$B$7:$B$1281,0))/INDEX(Historical!$O$7:$O$1250,MATCH(B461,Historical!$B$7:$B$1281,0)))^(1/10)-1)*100)</f>
        <v>21.481404403906691</v>
      </c>
      <c r="W461" s="674">
        <f t="shared" si="124"/>
        <v>0.95645858268096295</v>
      </c>
      <c r="X461" s="675">
        <f t="shared" si="125"/>
        <v>1.1876343127258493</v>
      </c>
      <c r="Y461" s="644" t="s">
        <v>4580</v>
      </c>
      <c r="Z461" s="624">
        <f t="shared" si="126"/>
        <v>21.739130434782606</v>
      </c>
      <c r="AA461" s="853">
        <f t="shared" si="127"/>
        <v>12.059006211180122</v>
      </c>
      <c r="AB461" s="1153">
        <v>12</v>
      </c>
      <c r="AC461" s="846">
        <v>6.44</v>
      </c>
      <c r="AD461" s="846">
        <v>3.05</v>
      </c>
      <c r="AE461" s="846">
        <v>2.86</v>
      </c>
      <c r="AF461" s="846">
        <v>1.52</v>
      </c>
      <c r="AG461" s="846">
        <v>12.8</v>
      </c>
      <c r="AH461" s="846">
        <v>24.6</v>
      </c>
      <c r="AI461" s="846">
        <v>13.139999999999999</v>
      </c>
      <c r="AJ461" s="846">
        <v>17.299999999999997</v>
      </c>
      <c r="AK461" s="846">
        <v>4.03</v>
      </c>
      <c r="AL461" s="846">
        <v>149000</v>
      </c>
      <c r="AM461" s="846">
        <v>0.2</v>
      </c>
      <c r="AN461" s="846">
        <v>6.33</v>
      </c>
      <c r="AO461" s="711">
        <f t="shared" si="128"/>
        <v>10.289797247032695</v>
      </c>
      <c r="AP461" s="712">
        <f t="shared" si="129"/>
        <v>22.348803458212817</v>
      </c>
      <c r="AQ461" s="855">
        <f t="shared" si="130"/>
        <v>-9.7418777037673756</v>
      </c>
      <c r="AR461" s="624">
        <f>INDEX(Historical!$C$7:$C$1259,MATCH(B461,Historical!$B$7:$B$1281,0))*IF(AH461="n/a",1.03,IF(AH461&lt;0,1.01,IF(AH461&gt;10,1.1,(1+AH461/100))))</f>
        <v>1.54</v>
      </c>
      <c r="AS461" s="853">
        <f t="shared" si="131"/>
        <v>1.6940000000000002</v>
      </c>
      <c r="AT461" s="853">
        <f t="shared" si="120"/>
        <v>1.7622682000000003</v>
      </c>
      <c r="AU461" s="853">
        <f t="shared" si="120"/>
        <v>1.8332876084600003</v>
      </c>
      <c r="AV461" s="853">
        <f t="shared" si="120"/>
        <v>1.9071690990809382</v>
      </c>
      <c r="AW461" s="624">
        <f t="shared" si="132"/>
        <v>8.736724907540939</v>
      </c>
      <c r="AX461" s="719">
        <f t="shared" si="133"/>
        <v>11.24996768933935</v>
      </c>
      <c r="AY461" s="701">
        <v>1.57</v>
      </c>
      <c r="AZ461" s="849">
        <v>149.22999999999999</v>
      </c>
      <c r="BA461" s="849">
        <v>-10.36</v>
      </c>
      <c r="BB461" s="849">
        <v>0.69</v>
      </c>
      <c r="BC461" s="849">
        <v>28.73</v>
      </c>
      <c r="BE461" s="597">
        <v>2014</v>
      </c>
      <c r="BF461" s="865">
        <f t="shared" si="134"/>
        <v>0</v>
      </c>
      <c r="BG461" s="849">
        <v>1.0999999999999999</v>
      </c>
    </row>
    <row r="462" spans="1:59" s="744" customFormat="1" ht="11.25" customHeight="1" x14ac:dyDescent="0.2">
      <c r="A462" s="619" t="s">
        <v>292</v>
      </c>
      <c r="B462" s="751" t="s">
        <v>293</v>
      </c>
      <c r="C462" s="898" t="s">
        <v>112</v>
      </c>
      <c r="D462" s="898" t="s">
        <v>4256</v>
      </c>
      <c r="E462" s="727">
        <v>49</v>
      </c>
      <c r="F462" s="1153">
        <v>34</v>
      </c>
      <c r="G462" s="1152" t="s">
        <v>106</v>
      </c>
      <c r="H462" s="1152" t="s">
        <v>106</v>
      </c>
      <c r="I462" s="737">
        <v>150.02000000000001</v>
      </c>
      <c r="J462" s="729">
        <f t="shared" si="121"/>
        <v>1.1465137981602451</v>
      </c>
      <c r="K462" s="730">
        <v>0.43</v>
      </c>
      <c r="L462" s="731">
        <v>4</v>
      </c>
      <c r="M462" s="732">
        <f t="shared" si="122"/>
        <v>1.72</v>
      </c>
      <c r="N462" s="733" t="s">
        <v>294</v>
      </c>
      <c r="O462" s="734">
        <v>0.42</v>
      </c>
      <c r="P462" s="1099">
        <v>43972</v>
      </c>
      <c r="Q462" s="1099">
        <v>43992</v>
      </c>
      <c r="R462" s="732">
        <f t="shared" si="123"/>
        <v>2.3809523809523832</v>
      </c>
      <c r="S462" s="673">
        <f>IF(INDEX(Historical!$D$7:$D$1257,MATCH(B462,Historical!$B$7:$B$1281,0))=0,"n/a",(INDEX(Historical!$C$7:$C$1259,MATCH(B462,Historical!$B$7:$B$1281,0))/INDEX(Historical!$D$7:$D$1257,MATCH(B462,Historical!$B$7:$B$1281,0))-1)*100)</f>
        <v>4.2682926829268331</v>
      </c>
      <c r="T462" s="673">
        <f>IF(INDEX(Historical!$F$7:$F$1250,MATCH(B462,Historical!$B$7:$B$1281,0))=0,"n/a",((INDEX(Historical!$C$7:$C$1259,MATCH(B462,Historical!$B$7:$B$1281,0))/INDEX(Historical!$F$7:$F$1250,MATCH(B462,Historical!$B$7:$B$1281,0)))^(1/3)-1)*100)</f>
        <v>7.408588157813023</v>
      </c>
      <c r="U462" s="673">
        <f>IF(INDEX(Historical!$H$7:$H$1250,MATCH(B462,Historical!$B$7:$B$1281,0))=0,"n/a",((INDEX(Historical!$C$7:$C$1259,MATCH(B462,Historical!$B$7:$B$1281,0))/INDEX(Historical!$H$7:$H$1250,MATCH(B462,Historical!$B$7:$B$1281,0)))^(1/5)-1)*100)</f>
        <v>6.130076649573124</v>
      </c>
      <c r="V462" s="673">
        <f>IF(INDEX(Historical!$O$7:$O$1250,MATCH(B462,Historical!$B$7:$B$1281,0))=0,"n/a",((INDEX(Historical!$C$7:$C$1259,MATCH(B462,Historical!$B$7:$B$1281,0))/INDEX(Historical!$O$7:$O$1250,MATCH(B462,Historical!$B$7:$B$1281,0)))^(1/10)-1)*100)</f>
        <v>5.6175506315376156</v>
      </c>
      <c r="W462" s="674">
        <f t="shared" si="124"/>
        <v>1.091236564056606</v>
      </c>
      <c r="X462" s="675">
        <f t="shared" si="125"/>
        <v>0.57290435977318921</v>
      </c>
      <c r="Y462" s="748"/>
      <c r="Z462" s="729">
        <f t="shared" si="126"/>
        <v>56.209150326797385</v>
      </c>
      <c r="AA462" s="736">
        <f t="shared" si="127"/>
        <v>49.026143790849673</v>
      </c>
      <c r="AB462" s="731">
        <v>12</v>
      </c>
      <c r="AC462" s="737">
        <v>3.06</v>
      </c>
      <c r="AD462" s="737">
        <v>2.73</v>
      </c>
      <c r="AE462" s="737">
        <v>4.41</v>
      </c>
      <c r="AF462" s="737">
        <v>7.33</v>
      </c>
      <c r="AG462" s="737">
        <v>15.9</v>
      </c>
      <c r="AH462" s="737">
        <v>-12.1</v>
      </c>
      <c r="AI462" s="737">
        <v>13.950000000000001</v>
      </c>
      <c r="AJ462" s="737">
        <v>10.7</v>
      </c>
      <c r="AK462" s="737">
        <v>18</v>
      </c>
      <c r="AL462" s="738">
        <v>5940</v>
      </c>
      <c r="AM462" s="739">
        <v>3.1</v>
      </c>
      <c r="AN462" s="737">
        <v>0.38</v>
      </c>
      <c r="AO462" s="740">
        <f t="shared" si="128"/>
        <v>-41.749553343116304</v>
      </c>
      <c r="AP462" s="741">
        <f t="shared" si="129"/>
        <v>7.2765904477333692</v>
      </c>
      <c r="AQ462" s="742">
        <f t="shared" si="130"/>
        <v>299.64519485659781</v>
      </c>
      <c r="AR462" s="624">
        <f>INDEX(Historical!$C$7:$C$1259,MATCH(B462,Historical!$B$7:$B$1281,0))*IF(AH462="n/a",1.03,IF(AH462&lt;0,1.01,IF(AH462&gt;10,1.1,(1+AH462/100))))</f>
        <v>1.7271000000000001</v>
      </c>
      <c r="AS462" s="736">
        <f t="shared" si="131"/>
        <v>1.8998100000000002</v>
      </c>
      <c r="AT462" s="736">
        <f t="shared" si="120"/>
        <v>2.0897910000000004</v>
      </c>
      <c r="AU462" s="736">
        <f t="shared" si="120"/>
        <v>2.2987701000000005</v>
      </c>
      <c r="AV462" s="736">
        <f t="shared" si="120"/>
        <v>2.5286471100000005</v>
      </c>
      <c r="AW462" s="729">
        <f t="shared" si="132"/>
        <v>10.544118210000001</v>
      </c>
      <c r="AX462" s="743">
        <f t="shared" si="133"/>
        <v>7.0284750099986661</v>
      </c>
      <c r="AY462" s="901">
        <v>0.93</v>
      </c>
      <c r="AZ462" s="739">
        <v>70.13000000000001</v>
      </c>
      <c r="BA462" s="739">
        <v>-13.200000000000001</v>
      </c>
      <c r="BB462" s="739">
        <v>-7.6899999999999995</v>
      </c>
      <c r="BC462" s="739">
        <v>6.87</v>
      </c>
      <c r="BD462" s="875"/>
      <c r="BE462" s="597">
        <v>1972</v>
      </c>
      <c r="BF462" s="865">
        <f t="shared" si="134"/>
        <v>5</v>
      </c>
      <c r="BG462" s="793">
        <v>6.7</v>
      </c>
    </row>
    <row r="463" spans="1:59" ht="11.25" customHeight="1" x14ac:dyDescent="0.2">
      <c r="A463" s="848" t="s">
        <v>4491</v>
      </c>
      <c r="B463" s="842" t="s">
        <v>4486</v>
      </c>
      <c r="C463" s="898" t="s">
        <v>108</v>
      </c>
      <c r="D463" s="898" t="s">
        <v>4272</v>
      </c>
      <c r="E463" s="705">
        <v>6</v>
      </c>
      <c r="F463" s="1153">
        <v>696</v>
      </c>
      <c r="G463" s="1150" t="s">
        <v>106</v>
      </c>
      <c r="H463" s="1150" t="s">
        <v>106</v>
      </c>
      <c r="I463" s="841">
        <v>27.74</v>
      </c>
      <c r="J463" s="624">
        <f t="shared" si="121"/>
        <v>4.0374909877433316</v>
      </c>
      <c r="K463" s="844">
        <v>0.28000000000000003</v>
      </c>
      <c r="L463" s="854">
        <v>4</v>
      </c>
      <c r="M463" s="615">
        <f t="shared" si="122"/>
        <v>1.1200000000000001</v>
      </c>
      <c r="N463" s="837" t="s">
        <v>985</v>
      </c>
      <c r="O463" s="706">
        <v>0.26750000000000002</v>
      </c>
      <c r="P463" s="606">
        <v>44238</v>
      </c>
      <c r="Q463" s="606">
        <v>44246</v>
      </c>
      <c r="R463" s="615">
        <f t="shared" si="123"/>
        <v>4.6728971962616859</v>
      </c>
      <c r="S463" s="673">
        <f>IF(INDEX(Historical!$D$7:$D$1257,MATCH(B463,Historical!$B$7:$B$1281,0))=0,"n/a",(INDEX(Historical!$C$7:$C$1259,MATCH(B463,Historical!$B$7:$B$1281,0))/INDEX(Historical!$D$7:$D$1257,MATCH(B463,Historical!$B$7:$B$1281,0))-1)*100)</f>
        <v>10.309278350515472</v>
      </c>
      <c r="T463" s="673">
        <f>IF(INDEX(Historical!$F$7:$F$1250,MATCH(B463,Historical!$B$7:$B$1281,0))=0,"n/a",((INDEX(Historical!$C$7:$C$1259,MATCH(B463,Historical!$B$7:$B$1281,0))/INDEX(Historical!$F$7:$F$1250,MATCH(B463,Historical!$B$7:$B$1281,0)))^(1/3)-1)*100)</f>
        <v>10.17877266108127</v>
      </c>
      <c r="U463" s="673" t="str">
        <f>IF(INDEX(Historical!$H$7:$H$1250,MATCH(B463,Historical!$B$7:$B$1281,0))=0,"n/a",((INDEX(Historical!$C$7:$C$1259,MATCH(B463,Historical!$B$7:$B$1281,0))/INDEX(Historical!$H$7:$H$1250,MATCH(B463,Historical!$B$7:$B$1281,0)))^(1/5)-1)*100)</f>
        <v>n/a</v>
      </c>
      <c r="V463" s="673" t="str">
        <f>IF(INDEX(Historical!$O$7:$O$1250,MATCH(B463,Historical!$B$7:$B$1281,0))=0,"n/a",((INDEX(Historical!$C$7:$C$1259,MATCH(B463,Historical!$B$7:$B$1281,0))/INDEX(Historical!$O$7:$O$1250,MATCH(B463,Historical!$B$7:$B$1281,0)))^(1/10)-1)*100)</f>
        <v>n/a</v>
      </c>
      <c r="W463" s="674" t="str">
        <f t="shared" si="124"/>
        <v>n/a</v>
      </c>
      <c r="X463" s="675" t="str">
        <f t="shared" si="125"/>
        <v>n/a</v>
      </c>
      <c r="Y463" s="843"/>
      <c r="Z463" s="624">
        <f t="shared" si="126"/>
        <v>115.46391752577321</v>
      </c>
      <c r="AA463" s="853">
        <f t="shared" si="127"/>
        <v>28.597938144329895</v>
      </c>
      <c r="AB463" s="854">
        <v>12</v>
      </c>
      <c r="AC463" s="833">
        <v>0.97</v>
      </c>
      <c r="AD463" s="833">
        <v>4.1100000000000003</v>
      </c>
      <c r="AE463" s="833">
        <v>2.4700000000000002</v>
      </c>
      <c r="AF463" s="833">
        <v>1.01</v>
      </c>
      <c r="AG463" s="833">
        <v>3.5999999999999996</v>
      </c>
      <c r="AH463" s="833">
        <v>-57.699999999999996</v>
      </c>
      <c r="AI463" s="833">
        <v>-5.9499999999999993</v>
      </c>
      <c r="AJ463" s="833">
        <v>-10.100000000000001</v>
      </c>
      <c r="AK463" s="833">
        <v>7.0000000000000009</v>
      </c>
      <c r="AL463" s="845">
        <v>605.70000000000005</v>
      </c>
      <c r="AM463" s="839">
        <v>3.8</v>
      </c>
      <c r="AN463" s="833">
        <v>0.35</v>
      </c>
      <c r="AO463" s="711" t="str">
        <f t="shared" si="128"/>
        <v>n/a</v>
      </c>
      <c r="AP463" s="712" t="str">
        <f t="shared" si="129"/>
        <v>n/a</v>
      </c>
      <c r="AQ463" s="855">
        <f t="shared" si="130"/>
        <v>13.301794681820557</v>
      </c>
      <c r="AR463" s="624">
        <f>INDEX(Historical!$C$7:$C$1259,MATCH(B463,Historical!$B$7:$B$1281,0))*IF(AH463="n/a",1.03,IF(AH463&lt;0,1.01,IF(AH463&gt;10,1.1,(1+AH463/100))))</f>
        <v>1.0807</v>
      </c>
      <c r="AS463" s="853">
        <f t="shared" si="131"/>
        <v>1.091507</v>
      </c>
      <c r="AT463" s="853">
        <f t="shared" si="120"/>
        <v>1.16791249</v>
      </c>
      <c r="AU463" s="853">
        <f t="shared" si="120"/>
        <v>1.2496663643000001</v>
      </c>
      <c r="AV463" s="853">
        <f t="shared" si="120"/>
        <v>1.3371430098010002</v>
      </c>
      <c r="AW463" s="624">
        <f t="shared" si="132"/>
        <v>5.9269288641010007</v>
      </c>
      <c r="AX463" s="719">
        <f t="shared" si="133"/>
        <v>21.366001673038937</v>
      </c>
      <c r="AY463" s="900">
        <v>1.08</v>
      </c>
      <c r="AZ463" s="839">
        <v>122.28000000000002</v>
      </c>
      <c r="BA463" s="839">
        <v>-8.51</v>
      </c>
      <c r="BB463" s="839">
        <v>16.16</v>
      </c>
      <c r="BC463" s="839">
        <v>57.599999999999994</v>
      </c>
      <c r="BE463" s="597">
        <v>2016</v>
      </c>
      <c r="BF463" s="865">
        <f t="shared" si="134"/>
        <v>0</v>
      </c>
      <c r="BG463" s="849">
        <v>0.3</v>
      </c>
    </row>
    <row r="464" spans="1:59" ht="11.25" customHeight="1" x14ac:dyDescent="0.2">
      <c r="A464" s="847" t="s">
        <v>4144</v>
      </c>
      <c r="B464" s="842" t="s">
        <v>4142</v>
      </c>
      <c r="C464" s="898" t="s">
        <v>108</v>
      </c>
      <c r="D464" s="898" t="s">
        <v>4268</v>
      </c>
      <c r="E464" s="705">
        <v>7</v>
      </c>
      <c r="F464" s="1153">
        <v>637</v>
      </c>
      <c r="G464" s="1126" t="s">
        <v>106</v>
      </c>
      <c r="H464" s="1126" t="s">
        <v>106</v>
      </c>
      <c r="I464" s="841">
        <v>419.28</v>
      </c>
      <c r="J464" s="624">
        <f t="shared" si="121"/>
        <v>0.74413279908414431</v>
      </c>
      <c r="K464" s="844">
        <v>0.78</v>
      </c>
      <c r="L464" s="854">
        <v>4</v>
      </c>
      <c r="M464" s="615">
        <f t="shared" si="122"/>
        <v>3.12</v>
      </c>
      <c r="N464" s="837" t="s">
        <v>515</v>
      </c>
      <c r="O464" s="706">
        <v>0.68</v>
      </c>
      <c r="P464" s="606">
        <v>44056</v>
      </c>
      <c r="Q464" s="606">
        <v>44074</v>
      </c>
      <c r="R464" s="615">
        <f t="shared" si="123"/>
        <v>14.705882352941172</v>
      </c>
      <c r="S464" s="673">
        <f>IF(INDEX(Historical!$D$7:$D$1257,MATCH(B464,Historical!$B$7:$B$1281,0))=0,"n/a",(INDEX(Historical!$C$7:$C$1259,MATCH(B464,Historical!$B$7:$B$1281,0))/INDEX(Historical!$D$7:$D$1257,MATCH(B464,Historical!$B$7:$B$1281,0))-1)*100)</f>
        <v>15.873015873015861</v>
      </c>
      <c r="T464" s="673">
        <f>IF(INDEX(Historical!$F$7:$F$1250,MATCH(B464,Historical!$B$7:$B$1281,0))=0,"n/a",((INDEX(Historical!$C$7:$C$1259,MATCH(B464,Historical!$B$7:$B$1281,0))/INDEX(Historical!$F$7:$F$1250,MATCH(B464,Historical!$B$7:$B$1281,0)))^(1/3)-1)*100)</f>
        <v>30.297567115569102</v>
      </c>
      <c r="U464" s="673">
        <f>IF(INDEX(Historical!$H$7:$H$1250,MATCH(B464,Historical!$B$7:$B$1281,0))=0,"n/a",((INDEX(Historical!$C$7:$C$1259,MATCH(B464,Historical!$B$7:$B$1281,0))/INDEX(Historical!$H$7:$H$1250,MATCH(B464,Historical!$B$7:$B$1281,0)))^(1/5)-1)*100)</f>
        <v>29.556310857933909</v>
      </c>
      <c r="V464" s="673" t="str">
        <f>IF(INDEX(Historical!$O$7:$O$1250,MATCH(B464,Historical!$B$7:$B$1281,0))=0,"n/a",((INDEX(Historical!$C$7:$C$1259,MATCH(B464,Historical!$B$7:$B$1281,0))/INDEX(Historical!$O$7:$O$1250,MATCH(B464,Historical!$B$7:$B$1281,0)))^(1/10)-1)*100)</f>
        <v>n/a</v>
      </c>
      <c r="W464" s="674" t="str">
        <f t="shared" si="124"/>
        <v>n/a</v>
      </c>
      <c r="X464" s="675">
        <f t="shared" si="125"/>
        <v>1.0747749402885056</v>
      </c>
      <c r="Y464" s="634"/>
      <c r="Z464" s="624">
        <f t="shared" si="126"/>
        <v>44.255319148936174</v>
      </c>
      <c r="AA464" s="853">
        <f t="shared" si="127"/>
        <v>59.472340425531911</v>
      </c>
      <c r="AB464" s="854">
        <v>12</v>
      </c>
      <c r="AC464" s="833">
        <v>7.05</v>
      </c>
      <c r="AD464" s="833">
        <v>4.12</v>
      </c>
      <c r="AE464" s="833">
        <v>19.760000000000002</v>
      </c>
      <c r="AF464" s="833" t="s">
        <v>136</v>
      </c>
      <c r="AG464" s="833">
        <v>-161</v>
      </c>
      <c r="AH464" s="833">
        <v>6.9</v>
      </c>
      <c r="AI464" s="833">
        <v>13.170000000000002</v>
      </c>
      <c r="AJ464" s="833">
        <v>27.500000000000004</v>
      </c>
      <c r="AK464" s="833">
        <v>14.38</v>
      </c>
      <c r="AL464" s="845">
        <v>33510</v>
      </c>
      <c r="AM464" s="839">
        <v>0.5</v>
      </c>
      <c r="AN464" s="833" t="s">
        <v>136</v>
      </c>
      <c r="AO464" s="711">
        <f t="shared" si="128"/>
        <v>-29.171896768513857</v>
      </c>
      <c r="AP464" s="712">
        <f t="shared" si="129"/>
        <v>30.300443657018054</v>
      </c>
      <c r="AQ464" s="855" t="str">
        <f t="shared" si="130"/>
        <v>n/a</v>
      </c>
      <c r="AR464" s="624">
        <f>INDEX(Historical!$C$7:$C$1259,MATCH(B464,Historical!$B$7:$B$1281,0))*IF(AH464="n/a",1.03,IF(AH464&lt;0,1.01,IF(AH464&gt;10,1.1,(1+AH464/100))))</f>
        <v>3.1214799999999996</v>
      </c>
      <c r="AS464" s="853">
        <f t="shared" si="131"/>
        <v>3.4336279999999997</v>
      </c>
      <c r="AT464" s="853">
        <f t="shared" si="120"/>
        <v>3.7769908000000001</v>
      </c>
      <c r="AU464" s="853">
        <f t="shared" si="120"/>
        <v>4.1546898800000003</v>
      </c>
      <c r="AV464" s="853">
        <f t="shared" si="120"/>
        <v>4.5701588680000009</v>
      </c>
      <c r="AW464" s="624">
        <f t="shared" si="132"/>
        <v>19.056947548</v>
      </c>
      <c r="AX464" s="719">
        <f t="shared" si="133"/>
        <v>4.5451601669528721</v>
      </c>
      <c r="AY464" s="900">
        <v>0.93</v>
      </c>
      <c r="AZ464" s="839">
        <v>58.050000000000004</v>
      </c>
      <c r="BA464" s="839">
        <v>-8.01</v>
      </c>
      <c r="BB464" s="839">
        <v>0.59</v>
      </c>
      <c r="BC464" s="839">
        <v>8.17</v>
      </c>
      <c r="BE464" s="597">
        <v>2014</v>
      </c>
      <c r="BF464" s="865">
        <f t="shared" si="134"/>
        <v>0</v>
      </c>
      <c r="BG464" s="849">
        <v>14.7</v>
      </c>
    </row>
    <row r="465" spans="1:59" ht="11.25" customHeight="1" x14ac:dyDescent="0.2">
      <c r="A465" s="831" t="s">
        <v>290</v>
      </c>
      <c r="B465" s="842" t="s">
        <v>291</v>
      </c>
      <c r="C465" s="898" t="s">
        <v>131</v>
      </c>
      <c r="D465" s="898" t="s">
        <v>4274</v>
      </c>
      <c r="E465" s="705">
        <v>48</v>
      </c>
      <c r="F465" s="1153">
        <v>43</v>
      </c>
      <c r="G465" s="1150" t="s">
        <v>37</v>
      </c>
      <c r="H465" s="1150" t="s">
        <v>37</v>
      </c>
      <c r="I465" s="833">
        <v>79.02</v>
      </c>
      <c r="J465" s="624">
        <f t="shared" si="121"/>
        <v>1.3793976208554799</v>
      </c>
      <c r="K465" s="844">
        <v>0.27250000000000002</v>
      </c>
      <c r="L465" s="854">
        <v>4</v>
      </c>
      <c r="M465" s="615">
        <f t="shared" si="122"/>
        <v>1.0900000000000001</v>
      </c>
      <c r="N465" s="837" t="s">
        <v>119</v>
      </c>
      <c r="O465" s="706">
        <v>0.25624999999999998</v>
      </c>
      <c r="P465" s="606">
        <v>44147</v>
      </c>
      <c r="Q465" s="606">
        <v>44166</v>
      </c>
      <c r="R465" s="615">
        <f t="shared" si="123"/>
        <v>6.3414634146341626</v>
      </c>
      <c r="S465" s="673">
        <f>IF(INDEX(Historical!$D$7:$D$1257,MATCH(B465,Historical!$B$7:$B$1281,0))=0,"n/a",(INDEX(Historical!$C$7:$C$1259,MATCH(B465,Historical!$B$7:$B$1281,0))/INDEX(Historical!$D$7:$D$1257,MATCH(B465,Historical!$B$7:$B$1281,0))-1)*100)</f>
        <v>6.6635935259168333</v>
      </c>
      <c r="T465" s="673">
        <f>IF(INDEX(Historical!$F$7:$F$1250,MATCH(B465,Historical!$B$7:$B$1281,0))=0,"n/a",((INDEX(Historical!$C$7:$C$1259,MATCH(B465,Historical!$B$7:$B$1281,0))/INDEX(Historical!$F$7:$F$1250,MATCH(B465,Historical!$B$7:$B$1281,0)))^(1/3)-1)*100)</f>
        <v>6.6858844342181811</v>
      </c>
      <c r="U465" s="673">
        <f>IF(INDEX(Historical!$H$7:$H$1250,MATCH(B465,Historical!$B$7:$B$1281,0))=0,"n/a",((INDEX(Historical!$C$7:$C$1259,MATCH(B465,Historical!$B$7:$B$1281,0))/INDEX(Historical!$H$7:$H$1250,MATCH(B465,Historical!$B$7:$B$1281,0)))^(1/5)-1)*100)</f>
        <v>6.0500018054029159</v>
      </c>
      <c r="V465" s="673">
        <f>IF(INDEX(Historical!$O$7:$O$1250,MATCH(B465,Historical!$B$7:$B$1281,0))=0,"n/a",((INDEX(Historical!$C$7:$C$1259,MATCH(B465,Historical!$B$7:$B$1281,0))/INDEX(Historical!$O$7:$O$1250,MATCH(B465,Historical!$B$7:$B$1281,0)))^(1/10)-1)*100)</f>
        <v>3.7221991639429408</v>
      </c>
      <c r="W465" s="674">
        <f t="shared" si="124"/>
        <v>1.6253836882264312</v>
      </c>
      <c r="X465" s="675">
        <f t="shared" si="125"/>
        <v>0.48790337140346096</v>
      </c>
      <c r="Y465" s="842"/>
      <c r="Z465" s="624">
        <f t="shared" si="126"/>
        <v>50</v>
      </c>
      <c r="AA465" s="853">
        <f t="shared" si="127"/>
        <v>36.247706422018346</v>
      </c>
      <c r="AB465" s="854">
        <v>12</v>
      </c>
      <c r="AC465" s="833">
        <v>2.1800000000000002</v>
      </c>
      <c r="AD465" s="833">
        <v>13.3</v>
      </c>
      <c r="AE465" s="833">
        <v>9.61</v>
      </c>
      <c r="AF465" s="833">
        <v>3.95</v>
      </c>
      <c r="AG465" s="833">
        <v>11.4</v>
      </c>
      <c r="AH465" s="833">
        <v>8.4</v>
      </c>
      <c r="AI465" s="833">
        <v>6.1400000000000006</v>
      </c>
      <c r="AJ465" s="833">
        <v>12.4</v>
      </c>
      <c r="AK465" s="833">
        <v>2.7</v>
      </c>
      <c r="AL465" s="849">
        <v>1360</v>
      </c>
      <c r="AM465" s="839">
        <v>0.2</v>
      </c>
      <c r="AN465" s="833">
        <v>0.82</v>
      </c>
      <c r="AO465" s="711">
        <f t="shared" si="128"/>
        <v>-28.818306995759951</v>
      </c>
      <c r="AP465" s="712">
        <f t="shared" si="129"/>
        <v>7.4293994262583958</v>
      </c>
      <c r="AQ465" s="855">
        <f t="shared" si="130"/>
        <v>152.25951396393575</v>
      </c>
      <c r="AR465" s="624">
        <f>INDEX(Historical!$C$7:$C$1259,MATCH(B465,Historical!$B$7:$B$1281,0))*IF(AH465="n/a",1.03,IF(AH465&lt;0,1.01,IF(AH465&gt;10,1.1,(1+AH465/100))))</f>
        <v>1.1287150000000001</v>
      </c>
      <c r="AS465" s="853">
        <f t="shared" si="131"/>
        <v>1.1980181009999999</v>
      </c>
      <c r="AT465" s="853">
        <f t="shared" si="120"/>
        <v>1.2303645897269999</v>
      </c>
      <c r="AU465" s="853">
        <f t="shared" si="120"/>
        <v>1.2635844336496289</v>
      </c>
      <c r="AV465" s="853">
        <f t="shared" si="120"/>
        <v>1.2977012133581687</v>
      </c>
      <c r="AW465" s="624">
        <f t="shared" si="132"/>
        <v>6.118383337734798</v>
      </c>
      <c r="AX465" s="719">
        <f t="shared" si="133"/>
        <v>7.7428288252781554</v>
      </c>
      <c r="AY465" s="900">
        <v>0.22</v>
      </c>
      <c r="AZ465" s="839">
        <v>47.15</v>
      </c>
      <c r="BA465" s="839">
        <v>-8.0299999999999994</v>
      </c>
      <c r="BB465" s="839">
        <v>3.2399999999999998</v>
      </c>
      <c r="BC465" s="839">
        <v>13.569999999999999</v>
      </c>
      <c r="BE465" s="597">
        <v>1974</v>
      </c>
      <c r="BF465" s="865">
        <f t="shared" si="134"/>
        <v>4</v>
      </c>
      <c r="BG465" s="849">
        <v>4</v>
      </c>
    </row>
    <row r="466" spans="1:59" ht="11.25" customHeight="1" x14ac:dyDescent="0.2">
      <c r="A466" s="838" t="s">
        <v>676</v>
      </c>
      <c r="B466" s="842" t="s">
        <v>677</v>
      </c>
      <c r="C466" s="898" t="s">
        <v>4126</v>
      </c>
      <c r="D466" s="898" t="s">
        <v>4301</v>
      </c>
      <c r="E466" s="705">
        <v>19</v>
      </c>
      <c r="F466" s="1153">
        <v>176</v>
      </c>
      <c r="G466" s="1125" t="s">
        <v>37</v>
      </c>
      <c r="H466" s="1125" t="s">
        <v>115</v>
      </c>
      <c r="I466" s="841">
        <v>235.77</v>
      </c>
      <c r="J466" s="624">
        <f t="shared" si="121"/>
        <v>0.9500784663019044</v>
      </c>
      <c r="K466" s="844">
        <v>0.56000000000000005</v>
      </c>
      <c r="L466" s="854">
        <v>4</v>
      </c>
      <c r="M466" s="615">
        <f t="shared" si="122"/>
        <v>2.2400000000000002</v>
      </c>
      <c r="N466" s="837" t="s">
        <v>135</v>
      </c>
      <c r="O466" s="706">
        <v>0.51</v>
      </c>
      <c r="P466" s="606">
        <v>44153</v>
      </c>
      <c r="Q466" s="606">
        <v>44175</v>
      </c>
      <c r="R466" s="615">
        <f t="shared" si="123"/>
        <v>9.8039215686274588</v>
      </c>
      <c r="S466" s="673">
        <f>IF(INDEX(Historical!$D$7:$D$1257,MATCH(B466,Historical!$B$7:$B$1281,0))=0,"n/a",(INDEX(Historical!$C$7:$C$1259,MATCH(B466,Historical!$B$7:$B$1281,0))/INDEX(Historical!$D$7:$D$1257,MATCH(B466,Historical!$B$7:$B$1281,0))-1)*100)</f>
        <v>10.582010582010582</v>
      </c>
      <c r="T466" s="673">
        <f>IF(INDEX(Historical!$F$7:$F$1250,MATCH(B466,Historical!$B$7:$B$1281,0))=0,"n/a",((INDEX(Historical!$C$7:$C$1259,MATCH(B466,Historical!$B$7:$B$1281,0))/INDEX(Historical!$F$7:$F$1250,MATCH(B466,Historical!$B$7:$B$1281,0)))^(1/3)-1)*100)</f>
        <v>9.5426023231105503</v>
      </c>
      <c r="U466" s="673">
        <f>IF(INDEX(Historical!$H$7:$H$1250,MATCH(B466,Historical!$B$7:$B$1281,0))=0,"n/a",((INDEX(Historical!$C$7:$C$1259,MATCH(B466,Historical!$B$7:$B$1281,0))/INDEX(Historical!$H$7:$H$1250,MATCH(B466,Historical!$B$7:$B$1281,0)))^(1/5)-1)*100)</f>
        <v>10.131439334924019</v>
      </c>
      <c r="V466" s="673">
        <f>IF(INDEX(Historical!$O$7:$O$1250,MATCH(B466,Historical!$B$7:$B$1281,0))=0,"n/a",((INDEX(Historical!$C$7:$C$1259,MATCH(B466,Historical!$B$7:$B$1281,0))/INDEX(Historical!$O$7:$O$1250,MATCH(B466,Historical!$B$7:$B$1281,0)))^(1/10)-1)*100)</f>
        <v>14.282138804355625</v>
      </c>
      <c r="W466" s="674">
        <f t="shared" si="124"/>
        <v>0.70937829926664997</v>
      </c>
      <c r="X466" s="675">
        <f t="shared" si="125"/>
        <v>0.32368815766530412</v>
      </c>
      <c r="Y466" s="842" t="s">
        <v>152</v>
      </c>
      <c r="Z466" s="624">
        <f t="shared" si="126"/>
        <v>33.383010432190765</v>
      </c>
      <c r="AA466" s="853">
        <f t="shared" si="127"/>
        <v>35.137108792846497</v>
      </c>
      <c r="AB466" s="854">
        <v>6</v>
      </c>
      <c r="AC466" s="833">
        <v>6.71</v>
      </c>
      <c r="AD466" s="833">
        <v>2.0699999999999998</v>
      </c>
      <c r="AE466" s="833">
        <v>11.21</v>
      </c>
      <c r="AF466" s="833">
        <v>13.45</v>
      </c>
      <c r="AG466" s="833">
        <v>42.199999999999996</v>
      </c>
      <c r="AH466" s="833">
        <v>13.4</v>
      </c>
      <c r="AI466" s="833">
        <v>9.1</v>
      </c>
      <c r="AJ466" s="833">
        <v>31.3</v>
      </c>
      <c r="AK466" s="833">
        <v>16.7</v>
      </c>
      <c r="AL466" s="845">
        <v>1718050</v>
      </c>
      <c r="AM466" s="839">
        <v>0.1</v>
      </c>
      <c r="AN466" s="833">
        <v>0.55000000000000004</v>
      </c>
      <c r="AO466" s="711">
        <f t="shared" si="128"/>
        <v>-24.055590991620573</v>
      </c>
      <c r="AP466" s="712">
        <f t="shared" si="129"/>
        <v>11.081517801225925</v>
      </c>
      <c r="AQ466" s="855">
        <f t="shared" si="130"/>
        <v>358.30320544071913</v>
      </c>
      <c r="AR466" s="624">
        <f>INDEX(Historical!$C$7:$C$1259,MATCH(B466,Historical!$B$7:$B$1281,0))*IF(AH466="n/a",1.03,IF(AH466&lt;0,1.01,IF(AH466&gt;10,1.1,(1+AH466/100))))</f>
        <v>2.2989999999999999</v>
      </c>
      <c r="AS466" s="853">
        <f t="shared" si="131"/>
        <v>2.5082089999999999</v>
      </c>
      <c r="AT466" s="853">
        <f t="shared" si="120"/>
        <v>2.7590299000000003</v>
      </c>
      <c r="AU466" s="853">
        <f t="shared" si="120"/>
        <v>3.0349328900000003</v>
      </c>
      <c r="AV466" s="853">
        <f t="shared" si="120"/>
        <v>3.3384261790000007</v>
      </c>
      <c r="AW466" s="624">
        <f t="shared" si="132"/>
        <v>13.939597969000001</v>
      </c>
      <c r="AX466" s="719">
        <f t="shared" si="133"/>
        <v>5.912371365737795</v>
      </c>
      <c r="AY466" s="900">
        <v>0.8</v>
      </c>
      <c r="AZ466" s="839">
        <v>56.8</v>
      </c>
      <c r="BA466" s="839">
        <v>-4.21</v>
      </c>
      <c r="BB466" s="839">
        <v>0.26</v>
      </c>
      <c r="BC466" s="839">
        <v>8.43</v>
      </c>
      <c r="BE466" s="597">
        <v>2002</v>
      </c>
      <c r="BF466" s="865">
        <f t="shared" si="134"/>
        <v>1</v>
      </c>
      <c r="BG466" s="849">
        <v>17.2</v>
      </c>
    </row>
    <row r="467" spans="1:59" ht="11.25" customHeight="1" x14ac:dyDescent="0.2">
      <c r="A467" s="838" t="s">
        <v>1476</v>
      </c>
      <c r="B467" s="842" t="s">
        <v>1477</v>
      </c>
      <c r="C467" s="898" t="s">
        <v>4126</v>
      </c>
      <c r="D467" s="898" t="s">
        <v>4293</v>
      </c>
      <c r="E467" s="705">
        <v>11</v>
      </c>
      <c r="F467" s="1153">
        <v>339</v>
      </c>
      <c r="G467" s="1124" t="s">
        <v>106</v>
      </c>
      <c r="H467" s="1124" t="s">
        <v>106</v>
      </c>
      <c r="I467" s="841">
        <v>188.05</v>
      </c>
      <c r="J467" s="624">
        <f t="shared" si="121"/>
        <v>1.5102366391917041</v>
      </c>
      <c r="K467" s="844">
        <v>0.71</v>
      </c>
      <c r="L467" s="854">
        <v>4</v>
      </c>
      <c r="M467" s="615">
        <f t="shared" si="122"/>
        <v>2.84</v>
      </c>
      <c r="N467" s="837" t="s">
        <v>462</v>
      </c>
      <c r="O467" s="706">
        <v>0.64</v>
      </c>
      <c r="P467" s="606">
        <v>44179</v>
      </c>
      <c r="Q467" s="606">
        <v>44211</v>
      </c>
      <c r="R467" s="615">
        <f t="shared" si="123"/>
        <v>10.937499999999991</v>
      </c>
      <c r="S467" s="673">
        <f>IF(INDEX(Historical!$D$7:$D$1257,MATCH(B467,Historical!$B$7:$B$1281,0))=0,"n/a",(INDEX(Historical!$C$7:$C$1259,MATCH(B467,Historical!$B$7:$B$1281,0))/INDEX(Historical!$D$7:$D$1257,MATCH(B467,Historical!$B$7:$B$1281,0))-1)*100)</f>
        <v>8.9361702127659584</v>
      </c>
      <c r="T467" s="673">
        <f>IF(INDEX(Historical!$F$7:$F$1250,MATCH(B467,Historical!$B$7:$B$1281,0))=0,"n/a",((INDEX(Historical!$C$7:$C$1259,MATCH(B467,Historical!$B$7:$B$1281,0))/INDEX(Historical!$F$7:$F$1250,MATCH(B467,Historical!$B$7:$B$1281,0)))^(1/3)-1)*100)</f>
        <v>10.839367461184835</v>
      </c>
      <c r="U467" s="673">
        <f>IF(INDEX(Historical!$H$7:$H$1250,MATCH(B467,Historical!$B$7:$B$1281,0))=0,"n/a",((INDEX(Historical!$C$7:$C$1259,MATCH(B467,Historical!$B$7:$B$1281,0))/INDEX(Historical!$H$7:$H$1250,MATCH(B467,Historical!$B$7:$B$1281,0)))^(1/5)-1)*100)</f>
        <v>13.485457134316015</v>
      </c>
      <c r="V467" s="673" t="str">
        <f>IF(INDEX(Historical!$O$7:$O$1250,MATCH(B467,Historical!$B$7:$B$1281,0))=0,"n/a",((INDEX(Historical!$C$7:$C$1259,MATCH(B467,Historical!$B$7:$B$1281,0))/INDEX(Historical!$O$7:$O$1250,MATCH(B467,Historical!$B$7:$B$1281,0)))^(1/10)-1)*100)</f>
        <v>n/a</v>
      </c>
      <c r="W467" s="674" t="str">
        <f t="shared" si="124"/>
        <v>n/a</v>
      </c>
      <c r="X467" s="675">
        <f t="shared" si="125"/>
        <v>1.1829348363435099</v>
      </c>
      <c r="Y467" s="634"/>
      <c r="Z467" s="624">
        <f t="shared" si="126"/>
        <v>52.110091743119256</v>
      </c>
      <c r="AA467" s="853">
        <f t="shared" si="127"/>
        <v>34.504587155963307</v>
      </c>
      <c r="AB467" s="854">
        <v>12</v>
      </c>
      <c r="AC467" s="833">
        <v>5.45</v>
      </c>
      <c r="AD467" s="833">
        <v>5.82</v>
      </c>
      <c r="AE467" s="833">
        <v>4.13</v>
      </c>
      <c r="AF467" s="833" t="s">
        <v>136</v>
      </c>
      <c r="AG467" s="835">
        <v>-122.8</v>
      </c>
      <c r="AH467" s="834">
        <v>10.299999999999999</v>
      </c>
      <c r="AI467" s="834">
        <v>10.89</v>
      </c>
      <c r="AJ467" s="833">
        <v>11.4</v>
      </c>
      <c r="AK467" s="833">
        <v>5.88</v>
      </c>
      <c r="AL467" s="845">
        <v>30630</v>
      </c>
      <c r="AM467" s="839">
        <v>0.1</v>
      </c>
      <c r="AN467" s="833" t="s">
        <v>136</v>
      </c>
      <c r="AO467" s="711">
        <f t="shared" si="128"/>
        <v>-19.508893382455589</v>
      </c>
      <c r="AP467" s="712">
        <f t="shared" si="129"/>
        <v>14.995693773507719</v>
      </c>
      <c r="AQ467" s="855" t="str">
        <f t="shared" si="130"/>
        <v>n/a</v>
      </c>
      <c r="AR467" s="624">
        <f>INDEX(Historical!$C$7:$C$1259,MATCH(B467,Historical!$B$7:$B$1281,0))*IF(AH467="n/a",1.03,IF(AH467&lt;0,1.01,IF(AH467&gt;10,1.1,(1+AH467/100))))</f>
        <v>2.8160000000000003</v>
      </c>
      <c r="AS467" s="853">
        <f t="shared" si="131"/>
        <v>3.0976000000000004</v>
      </c>
      <c r="AT467" s="853">
        <f t="shared" ref="AT467:AV486" si="135">IF($AK467="n/a",1.03*AS467,IF($AK467&lt;0,1.01*AS467,IF($AK467&gt;10,1.1*AS467,(1+$AK467/100)*AS467)))</f>
        <v>3.2797388800000005</v>
      </c>
      <c r="AU467" s="853">
        <f t="shared" si="135"/>
        <v>3.4725875261440002</v>
      </c>
      <c r="AV467" s="853">
        <f t="shared" si="135"/>
        <v>3.6767756726812673</v>
      </c>
      <c r="AW467" s="624">
        <f t="shared" si="132"/>
        <v>16.342702078825269</v>
      </c>
      <c r="AX467" s="719">
        <f t="shared" si="133"/>
        <v>8.6906153038156173</v>
      </c>
      <c r="AY467" s="900">
        <v>0.78</v>
      </c>
      <c r="AZ467" s="839">
        <v>52.190000000000005</v>
      </c>
      <c r="BA467" s="839">
        <v>-1.35</v>
      </c>
      <c r="BB467" s="839">
        <v>4.7300000000000004</v>
      </c>
      <c r="BC467" s="839">
        <v>15.870000000000001</v>
      </c>
      <c r="BE467" s="597">
        <v>2011</v>
      </c>
      <c r="BF467" s="865">
        <f t="shared" si="134"/>
        <v>0</v>
      </c>
      <c r="BG467" s="849">
        <v>9</v>
      </c>
    </row>
    <row r="468" spans="1:59" ht="11.25" customHeight="1" x14ac:dyDescent="0.2">
      <c r="A468" s="838" t="s">
        <v>681</v>
      </c>
      <c r="B468" s="842" t="s">
        <v>682</v>
      </c>
      <c r="C468" s="898" t="s">
        <v>112</v>
      </c>
      <c r="D468" s="898" t="s">
        <v>4266</v>
      </c>
      <c r="E468" s="705">
        <v>18</v>
      </c>
      <c r="F468" s="1153">
        <v>183</v>
      </c>
      <c r="G468" s="1118" t="s">
        <v>106</v>
      </c>
      <c r="H468" s="1118" t="s">
        <v>106</v>
      </c>
      <c r="I468" s="841">
        <v>90.19</v>
      </c>
      <c r="J468" s="624">
        <f t="shared" si="121"/>
        <v>3.3263111209668481</v>
      </c>
      <c r="K468" s="844">
        <v>0.75</v>
      </c>
      <c r="L468" s="854">
        <v>4</v>
      </c>
      <c r="M468" s="615">
        <f t="shared" si="122"/>
        <v>3</v>
      </c>
      <c r="N468" s="837" t="s">
        <v>716</v>
      </c>
      <c r="O468" s="706">
        <v>0.63</v>
      </c>
      <c r="P468" s="904">
        <v>43668</v>
      </c>
      <c r="Q468" s="904">
        <v>43683</v>
      </c>
      <c r="R468" s="615">
        <f t="shared" si="123"/>
        <v>19.047619047619047</v>
      </c>
      <c r="S468" s="673">
        <f>IF(INDEX(Historical!$D$7:$D$1257,MATCH(B468,Historical!$B$7:$B$1281,0))=0,"n/a",(INDEX(Historical!$C$7:$C$1259,MATCH(B468,Historical!$B$7:$B$1281,0))/INDEX(Historical!$D$7:$D$1257,MATCH(B468,Historical!$B$7:$B$1281,0))-1)*100)</f>
        <v>8.6956521739130608</v>
      </c>
      <c r="T468" s="673">
        <f>IF(INDEX(Historical!$F$7:$F$1250,MATCH(B468,Historical!$B$7:$B$1281,0))=0,"n/a",((INDEX(Historical!$C$7:$C$1259,MATCH(B468,Historical!$B$7:$B$1281,0))/INDEX(Historical!$F$7:$F$1250,MATCH(B468,Historical!$B$7:$B$1281,0)))^(1/3)-1)*100)</f>
        <v>17.911651341636549</v>
      </c>
      <c r="U468" s="673">
        <f>IF(INDEX(Historical!$H$7:$H$1250,MATCH(B468,Historical!$B$7:$B$1281,0))=0,"n/a",((INDEX(Historical!$C$7:$C$1259,MATCH(B468,Historical!$B$7:$B$1281,0))/INDEX(Historical!$H$7:$H$1250,MATCH(B468,Historical!$B$7:$B$1281,0)))^(1/5)-1)*100)</f>
        <v>12.976139410661048</v>
      </c>
      <c r="V468" s="673">
        <f>IF(INDEX(Historical!$O$7:$O$1250,MATCH(B468,Historical!$B$7:$B$1281,0))=0,"n/a",((INDEX(Historical!$C$7:$C$1259,MATCH(B468,Historical!$B$7:$B$1281,0))/INDEX(Historical!$O$7:$O$1250,MATCH(B468,Historical!$B$7:$B$1281,0)))^(1/10)-1)*100)</f>
        <v>13.575379559642652</v>
      </c>
      <c r="W468" s="674">
        <f t="shared" si="124"/>
        <v>0.95585831347485517</v>
      </c>
      <c r="X468" s="675">
        <f t="shared" si="125"/>
        <v>3.4147735291213288</v>
      </c>
      <c r="Y468" s="646" t="s">
        <v>4585</v>
      </c>
      <c r="Z468" s="624">
        <f t="shared" si="126"/>
        <v>74.441687344913149</v>
      </c>
      <c r="AA468" s="853">
        <f t="shared" si="127"/>
        <v>22.379652605459054</v>
      </c>
      <c r="AB468" s="854">
        <v>8</v>
      </c>
      <c r="AC468" s="833">
        <v>4.03</v>
      </c>
      <c r="AD468" s="833">
        <v>3.57</v>
      </c>
      <c r="AE468" s="833">
        <v>1.58</v>
      </c>
      <c r="AF468" s="833">
        <v>4.5199999999999996</v>
      </c>
      <c r="AG468" s="833" t="s">
        <v>136</v>
      </c>
      <c r="AH468" s="833">
        <v>-13.200000000000001</v>
      </c>
      <c r="AI468" s="833">
        <v>8.5</v>
      </c>
      <c r="AJ468" s="833">
        <v>3.8</v>
      </c>
      <c r="AK468" s="833">
        <v>6.36</v>
      </c>
      <c r="AL468" s="845">
        <v>4970</v>
      </c>
      <c r="AM468" s="839">
        <v>1</v>
      </c>
      <c r="AN468" s="833">
        <v>0.44</v>
      </c>
      <c r="AO468" s="711">
        <f t="shared" si="128"/>
        <v>-6.0772020738311561</v>
      </c>
      <c r="AP468" s="712">
        <f t="shared" si="129"/>
        <v>16.302450531627898</v>
      </c>
      <c r="AQ468" s="855">
        <f t="shared" si="130"/>
        <v>112.03357153125535</v>
      </c>
      <c r="AR468" s="624">
        <f>INDEX(Historical!$C$7:$C$1259,MATCH(B468,Historical!$B$7:$B$1281,0))*IF(AH468="n/a",1.03,IF(AH468&lt;0,1.01,IF(AH468&gt;10,1.1,(1+AH468/100))))</f>
        <v>3.0300000000000002</v>
      </c>
      <c r="AS468" s="853">
        <f t="shared" si="131"/>
        <v>3.28755</v>
      </c>
      <c r="AT468" s="853">
        <f t="shared" si="135"/>
        <v>3.4966381800000002</v>
      </c>
      <c r="AU468" s="853">
        <f t="shared" si="135"/>
        <v>3.7190243682480006</v>
      </c>
      <c r="AV468" s="853">
        <f t="shared" si="135"/>
        <v>3.9555543180685739</v>
      </c>
      <c r="AW468" s="624">
        <f t="shared" si="132"/>
        <v>17.488766866316574</v>
      </c>
      <c r="AX468" s="719">
        <f t="shared" si="133"/>
        <v>19.391026573141783</v>
      </c>
      <c r="AY468" s="900">
        <v>1.08</v>
      </c>
      <c r="AZ468" s="839">
        <v>79.100000000000009</v>
      </c>
      <c r="BA468" s="839">
        <v>-2.25</v>
      </c>
      <c r="BB468" s="839">
        <v>5.52</v>
      </c>
      <c r="BC468" s="839">
        <v>21.709999999999997</v>
      </c>
      <c r="BE468" s="597">
        <v>2003</v>
      </c>
      <c r="BF468" s="865">
        <f t="shared" si="134"/>
        <v>1</v>
      </c>
      <c r="BG468" s="849" t="s">
        <v>136</v>
      </c>
    </row>
    <row r="469" spans="1:59" ht="11.25" customHeight="1" x14ac:dyDescent="0.2">
      <c r="A469" s="838" t="s">
        <v>1448</v>
      </c>
      <c r="B469" s="842" t="s">
        <v>1449</v>
      </c>
      <c r="C469" s="898" t="s">
        <v>123</v>
      </c>
      <c r="D469" s="898" t="s">
        <v>4289</v>
      </c>
      <c r="E469" s="705">
        <v>8</v>
      </c>
      <c r="F469" s="1153">
        <v>568</v>
      </c>
      <c r="G469" s="1114" t="s">
        <v>106</v>
      </c>
      <c r="H469" s="1114" t="s">
        <v>106</v>
      </c>
      <c r="I469" s="841">
        <v>66.239999999999995</v>
      </c>
      <c r="J469" s="624">
        <f t="shared" si="121"/>
        <v>0.69444444444444453</v>
      </c>
      <c r="K469" s="844">
        <v>0.115</v>
      </c>
      <c r="L469" s="854">
        <v>4</v>
      </c>
      <c r="M469" s="615">
        <f t="shared" si="122"/>
        <v>0.46</v>
      </c>
      <c r="N469" s="837" t="s">
        <v>992</v>
      </c>
      <c r="O469" s="706">
        <v>0.11</v>
      </c>
      <c r="P469" s="1029">
        <v>43979</v>
      </c>
      <c r="Q469" s="1029">
        <v>43992</v>
      </c>
      <c r="R469" s="615">
        <f t="shared" si="123"/>
        <v>4.5454545454545494</v>
      </c>
      <c r="S469" s="673">
        <f>IF(INDEX(Historical!$D$7:$D$1257,MATCH(B469,Historical!$B$7:$B$1281,0))=0,"n/a",(INDEX(Historical!$C$7:$C$1259,MATCH(B469,Historical!$B$7:$B$1281,0))/INDEX(Historical!$D$7:$D$1257,MATCH(B469,Historical!$B$7:$B$1281,0))-1)*100)</f>
        <v>4.5977011494252817</v>
      </c>
      <c r="T469" s="673">
        <f>IF(INDEX(Historical!$F$7:$F$1250,MATCH(B469,Historical!$B$7:$B$1281,0))=0,"n/a",((INDEX(Historical!$C$7:$C$1259,MATCH(B469,Historical!$B$7:$B$1281,0))/INDEX(Historical!$F$7:$F$1250,MATCH(B469,Historical!$B$7:$B$1281,0)))^(1/3)-1)*100)</f>
        <v>4.8265840170789165</v>
      </c>
      <c r="U469" s="673">
        <f>IF(INDEX(Historical!$H$7:$H$1250,MATCH(B469,Historical!$B$7:$B$1281,0))=0,"n/a",((INDEX(Historical!$C$7:$C$1259,MATCH(B469,Historical!$B$7:$B$1281,0))/INDEX(Historical!$H$7:$H$1250,MATCH(B469,Historical!$B$7:$B$1281,0)))^(1/5)-1)*100)</f>
        <v>5.088842545712402</v>
      </c>
      <c r="V469" s="673" t="str">
        <f>IF(INDEX(Historical!$O$7:$O$1250,MATCH(B469,Historical!$B$7:$B$1281,0))=0,"n/a",((INDEX(Historical!$C$7:$C$1259,MATCH(B469,Historical!$B$7:$B$1281,0))/INDEX(Historical!$O$7:$O$1250,MATCH(B469,Historical!$B$7:$B$1281,0)))^(1/10)-1)*100)</f>
        <v>n/a</v>
      </c>
      <c r="W469" s="674" t="str">
        <f t="shared" si="124"/>
        <v>n/a</v>
      </c>
      <c r="X469" s="675" t="str">
        <f t="shared" si="125"/>
        <v>n/a</v>
      </c>
      <c r="Y469" s="843"/>
      <c r="Z469" s="624">
        <f t="shared" si="126"/>
        <v>61.333333333333343</v>
      </c>
      <c r="AA469" s="853">
        <f t="shared" si="127"/>
        <v>88.32</v>
      </c>
      <c r="AB469" s="854">
        <v>12</v>
      </c>
      <c r="AC469" s="833">
        <v>0.75</v>
      </c>
      <c r="AD469" s="833">
        <v>7.33</v>
      </c>
      <c r="AE469" s="833">
        <v>1.1100000000000001</v>
      </c>
      <c r="AF469" s="833">
        <v>2.04</v>
      </c>
      <c r="AG469" s="833">
        <v>2.5</v>
      </c>
      <c r="AH469" s="833">
        <v>-71</v>
      </c>
      <c r="AI469" s="833">
        <v>31.130000000000003</v>
      </c>
      <c r="AJ469" s="833">
        <v>-13.8</v>
      </c>
      <c r="AK469" s="833">
        <v>12</v>
      </c>
      <c r="AL469" s="845">
        <v>1300</v>
      </c>
      <c r="AM469" s="839">
        <v>0.70000000000000007</v>
      </c>
      <c r="AN469" s="833">
        <v>0.09</v>
      </c>
      <c r="AO469" s="711">
        <f t="shared" si="128"/>
        <v>-82.53671300984314</v>
      </c>
      <c r="AP469" s="712">
        <f t="shared" si="129"/>
        <v>5.7832869901568467</v>
      </c>
      <c r="AQ469" s="855">
        <f t="shared" si="130"/>
        <v>182.97844440875704</v>
      </c>
      <c r="AR469" s="624">
        <f>INDEX(Historical!$C$7:$C$1259,MATCH(B469,Historical!$B$7:$B$1281,0))*IF(AH469="n/a",1.03,IF(AH469&lt;0,1.01,IF(AH469&gt;10,1.1,(1+AH469/100))))</f>
        <v>0.45955000000000001</v>
      </c>
      <c r="AS469" s="853">
        <f t="shared" si="131"/>
        <v>0.50550500000000009</v>
      </c>
      <c r="AT469" s="853">
        <f t="shared" si="135"/>
        <v>0.55605550000000015</v>
      </c>
      <c r="AU469" s="853">
        <f t="shared" si="135"/>
        <v>0.61166105000000026</v>
      </c>
      <c r="AV469" s="853">
        <f t="shared" si="135"/>
        <v>0.67282715500000034</v>
      </c>
      <c r="AW469" s="624">
        <f t="shared" si="132"/>
        <v>2.8055987050000009</v>
      </c>
      <c r="AX469" s="719">
        <f t="shared" si="133"/>
        <v>4.2355052913647357</v>
      </c>
      <c r="AY469" s="900">
        <v>1.46</v>
      </c>
      <c r="AZ469" s="839">
        <v>101.27999999999999</v>
      </c>
      <c r="BA469" s="839">
        <v>-17.919999999999998</v>
      </c>
      <c r="BB469" s="839">
        <v>-5.07</v>
      </c>
      <c r="BC469" s="839">
        <v>8.82</v>
      </c>
      <c r="BE469" s="597">
        <v>2013</v>
      </c>
      <c r="BF469" s="865">
        <f t="shared" si="134"/>
        <v>0</v>
      </c>
      <c r="BG469" s="849">
        <v>1.5</v>
      </c>
    </row>
    <row r="470" spans="1:59" ht="11.25" customHeight="1" x14ac:dyDescent="0.2">
      <c r="A470" s="848" t="s">
        <v>4660</v>
      </c>
      <c r="B470" s="842" t="s">
        <v>4650</v>
      </c>
      <c r="C470" s="898" t="s">
        <v>108</v>
      </c>
      <c r="D470" s="898" t="s">
        <v>4272</v>
      </c>
      <c r="E470" s="705">
        <v>5</v>
      </c>
      <c r="F470" s="1153">
        <v>737</v>
      </c>
      <c r="G470" s="1115" t="s">
        <v>106</v>
      </c>
      <c r="H470" s="1115" t="s">
        <v>106</v>
      </c>
      <c r="I470" s="841">
        <v>33.799999999999997</v>
      </c>
      <c r="J470" s="624">
        <f t="shared" si="121"/>
        <v>1.1834319526627219</v>
      </c>
      <c r="K470" s="844">
        <v>0.1</v>
      </c>
      <c r="L470" s="854">
        <v>4</v>
      </c>
      <c r="M470" s="615">
        <f t="shared" si="122"/>
        <v>0.4</v>
      </c>
      <c r="N470" s="837" t="s">
        <v>148</v>
      </c>
      <c r="O470" s="706">
        <v>0.09</v>
      </c>
      <c r="P470" s="606">
        <v>44253</v>
      </c>
      <c r="Q470" s="606">
        <v>44270</v>
      </c>
      <c r="R470" s="615">
        <f t="shared" si="123"/>
        <v>11.111111111111121</v>
      </c>
      <c r="S470" s="673">
        <f>IF(INDEX(Historical!$D$7:$D$1257,MATCH(B470,Historical!$B$7:$B$1281,0))=0,"n/a",(INDEX(Historical!$C$7:$C$1259,MATCH(B470,Historical!$B$7:$B$1281,0))/INDEX(Historical!$D$7:$D$1257,MATCH(B470,Historical!$B$7:$B$1281,0))-1)*100)</f>
        <v>84.615384615384599</v>
      </c>
      <c r="T470" s="673">
        <f>IF(INDEX(Historical!$F$7:$F$1250,MATCH(B470,Historical!$B$7:$B$1281,0))=0,"n/a",((INDEX(Historical!$C$7:$C$1259,MATCH(B470,Historical!$B$7:$B$1281,0))/INDEX(Historical!$F$7:$F$1250,MATCH(B470,Historical!$B$7:$B$1281,0)))^(1/3)-1)*100)</f>
        <v>53.261886478710622</v>
      </c>
      <c r="U470" s="673">
        <f>IF(INDEX(Historical!$H$7:$H$1250,MATCH(B470,Historical!$B$7:$B$1281,0))=0,"n/a",((INDEX(Historical!$C$7:$C$1259,MATCH(B470,Historical!$B$7:$B$1281,0))/INDEX(Historical!$H$7:$H$1250,MATCH(B470,Historical!$B$7:$B$1281,0)))^(1/5)-1)*100)</f>
        <v>35.096003852061351</v>
      </c>
      <c r="V470" s="673">
        <f>IF(INDEX(Historical!$O$7:$O$1250,MATCH(B470,Historical!$B$7:$B$1281,0))=0,"n/a",((INDEX(Historical!$C$7:$C$1259,MATCH(B470,Historical!$B$7:$B$1281,0))/INDEX(Historical!$O$7:$O$1250,MATCH(B470,Historical!$B$7:$B$1281,0)))^(1/10)-1)*100)</f>
        <v>24.175307723787576</v>
      </c>
      <c r="W470" s="674">
        <f t="shared" si="124"/>
        <v>1.4517293534811235</v>
      </c>
      <c r="X470" s="675">
        <f t="shared" si="125"/>
        <v>1.0700001174408946</v>
      </c>
      <c r="Y470" s="646"/>
      <c r="Z470" s="624">
        <f t="shared" si="126"/>
        <v>12.944983818770229</v>
      </c>
      <c r="AA470" s="853">
        <f t="shared" si="127"/>
        <v>10.938511326860841</v>
      </c>
      <c r="AB470" s="854">
        <v>12</v>
      </c>
      <c r="AC470" s="833">
        <v>3.09</v>
      </c>
      <c r="AD470" s="833" t="s">
        <v>136</v>
      </c>
      <c r="AE470" s="833">
        <v>4.72</v>
      </c>
      <c r="AF470" s="833">
        <v>1.66</v>
      </c>
      <c r="AG470" s="833">
        <v>16.7</v>
      </c>
      <c r="AH470" s="833">
        <v>41.099999999999994</v>
      </c>
      <c r="AI470" s="833">
        <v>-21.59</v>
      </c>
      <c r="AJ470" s="833">
        <v>32.800000000000004</v>
      </c>
      <c r="AK470" s="833" t="s">
        <v>136</v>
      </c>
      <c r="AL470" s="845">
        <v>380.02</v>
      </c>
      <c r="AM470" s="839">
        <v>7.3999999999999995</v>
      </c>
      <c r="AN470" s="833">
        <v>0.19</v>
      </c>
      <c r="AO470" s="711">
        <f t="shared" si="128"/>
        <v>25.340924477863233</v>
      </c>
      <c r="AP470" s="712">
        <f t="shared" si="129"/>
        <v>36.279435804724073</v>
      </c>
      <c r="AQ470" s="855">
        <f t="shared" si="130"/>
        <v>-10.165760542383151</v>
      </c>
      <c r="AR470" s="624">
        <f>INDEX(Historical!$C$7:$C$1259,MATCH(B470,Historical!$B$7:$B$1281,0))*IF(AH470="n/a",1.03,IF(AH470&lt;0,1.01,IF(AH470&gt;10,1.1,(1+AH470/100))))</f>
        <v>0.39600000000000002</v>
      </c>
      <c r="AS470" s="853">
        <f t="shared" si="131"/>
        <v>0.39996000000000004</v>
      </c>
      <c r="AT470" s="853">
        <f t="shared" si="135"/>
        <v>0.41195880000000007</v>
      </c>
      <c r="AU470" s="853">
        <f t="shared" si="135"/>
        <v>0.42431756400000009</v>
      </c>
      <c r="AV470" s="853">
        <f t="shared" si="135"/>
        <v>0.4370470909200001</v>
      </c>
      <c r="AW470" s="624">
        <f t="shared" si="132"/>
        <v>2.0692834549200003</v>
      </c>
      <c r="AX470" s="719">
        <f t="shared" si="133"/>
        <v>6.1221403991715988</v>
      </c>
      <c r="AY470" s="900">
        <v>0.97</v>
      </c>
      <c r="AZ470" s="839">
        <v>207.27</v>
      </c>
      <c r="BA470" s="839">
        <v>-7.75</v>
      </c>
      <c r="BB470" s="839">
        <v>16.739999999999998</v>
      </c>
      <c r="BC470" s="839">
        <v>71.040000000000006</v>
      </c>
      <c r="BE470" s="597">
        <v>2017</v>
      </c>
      <c r="BF470" s="865">
        <f t="shared" si="134"/>
        <v>0</v>
      </c>
      <c r="BG470" s="849">
        <v>1.7000000000000002</v>
      </c>
    </row>
    <row r="471" spans="1:59" ht="11.25" customHeight="1" x14ac:dyDescent="0.2">
      <c r="A471" s="848" t="s">
        <v>4454</v>
      </c>
      <c r="B471" s="842" t="s">
        <v>3962</v>
      </c>
      <c r="C471" s="898" t="s">
        <v>112</v>
      </c>
      <c r="D471" s="898" t="s">
        <v>211</v>
      </c>
      <c r="E471" s="705">
        <v>6</v>
      </c>
      <c r="F471" s="1153">
        <v>686</v>
      </c>
      <c r="G471" s="1115" t="s">
        <v>106</v>
      </c>
      <c r="H471" s="1115" t="s">
        <v>106</v>
      </c>
      <c r="I471" s="841">
        <v>13.89</v>
      </c>
      <c r="J471" s="624">
        <f t="shared" si="121"/>
        <v>1.5838732901367891</v>
      </c>
      <c r="K471" s="844">
        <v>5.5E-2</v>
      </c>
      <c r="L471" s="854">
        <v>4</v>
      </c>
      <c r="M471" s="615">
        <f t="shared" si="122"/>
        <v>0.22</v>
      </c>
      <c r="N471" s="837" t="s">
        <v>1235</v>
      </c>
      <c r="O471" s="706">
        <v>5.2499999999999998E-2</v>
      </c>
      <c r="P471" s="606">
        <v>44144</v>
      </c>
      <c r="Q471" s="606">
        <v>44155</v>
      </c>
      <c r="R471" s="615">
        <f t="shared" si="123"/>
        <v>4.7619047619047663</v>
      </c>
      <c r="S471" s="673">
        <f>IF(INDEX(Historical!$D$7:$D$1257,MATCH(B471,Historical!$B$7:$B$1281,0))=0,"n/a",(INDEX(Historical!$C$7:$C$1259,MATCH(B471,Historical!$B$7:$B$1281,0))/INDEX(Historical!$D$7:$D$1257,MATCH(B471,Historical!$B$7:$B$1281,0))-1)*100)</f>
        <v>3.6585365853658347</v>
      </c>
      <c r="T471" s="673">
        <f>IF(INDEX(Historical!$F$7:$F$1250,MATCH(B471,Historical!$B$7:$B$1281,0))=0,"n/a",((INDEX(Historical!$C$7:$C$1259,MATCH(B471,Historical!$B$7:$B$1281,0))/INDEX(Historical!$F$7:$F$1250,MATCH(B471,Historical!$B$7:$B$1281,0)))^(1/3)-1)*100)</f>
        <v>9.9207418039544812</v>
      </c>
      <c r="U471" s="673">
        <f>IF(INDEX(Historical!$H$7:$H$1250,MATCH(B471,Historical!$B$7:$B$1281,0))=0,"n/a",((INDEX(Historical!$C$7:$C$1259,MATCH(B471,Historical!$B$7:$B$1281,0))/INDEX(Historical!$H$7:$H$1250,MATCH(B471,Historical!$B$7:$B$1281,0)))^(1/5)-1)*100)</f>
        <v>22.352105233441222</v>
      </c>
      <c r="V471" s="673">
        <f>IF(INDEX(Historical!$O$7:$O$1250,MATCH(B471,Historical!$B$7:$B$1281,0))=0,"n/a",((INDEX(Historical!$C$7:$C$1259,MATCH(B471,Historical!$B$7:$B$1281,0))/INDEX(Historical!$O$7:$O$1250,MATCH(B471,Historical!$B$7:$B$1281,0)))^(1/10)-1)*100)</f>
        <v>11.744482717525218</v>
      </c>
      <c r="W471" s="674">
        <f t="shared" si="124"/>
        <v>1.9032004875010136</v>
      </c>
      <c r="X471" s="675">
        <f t="shared" si="125"/>
        <v>0.52346850663796773</v>
      </c>
      <c r="Y471" s="843"/>
      <c r="Z471" s="624">
        <f t="shared" si="126"/>
        <v>44.897959183673471</v>
      </c>
      <c r="AA471" s="853">
        <f t="shared" si="127"/>
        <v>28.346938775510207</v>
      </c>
      <c r="AB471" s="854">
        <v>9</v>
      </c>
      <c r="AC471" s="833">
        <v>0.49</v>
      </c>
      <c r="AD471" s="833">
        <v>2.8</v>
      </c>
      <c r="AE471" s="833">
        <v>2.19</v>
      </c>
      <c r="AF471" s="833">
        <v>3.34</v>
      </c>
      <c r="AG471" s="833">
        <v>12.5</v>
      </c>
      <c r="AH471" s="833">
        <v>14.2</v>
      </c>
      <c r="AI471" s="833">
        <v>13.16</v>
      </c>
      <c r="AJ471" s="833">
        <v>42.699999999999996</v>
      </c>
      <c r="AK471" s="833">
        <v>10</v>
      </c>
      <c r="AL471" s="845">
        <v>2160</v>
      </c>
      <c r="AM471" s="839">
        <v>0.5</v>
      </c>
      <c r="AN471" s="833">
        <v>0.68</v>
      </c>
      <c r="AO471" s="711">
        <f t="shared" si="128"/>
        <v>-4.4109602519321953</v>
      </c>
      <c r="AP471" s="712">
        <f t="shared" si="129"/>
        <v>23.935978523578012</v>
      </c>
      <c r="AQ471" s="855">
        <f t="shared" si="130"/>
        <v>105.13277598256434</v>
      </c>
      <c r="AR471" s="624">
        <f>INDEX(Historical!$C$7:$C$1259,MATCH(B471,Historical!$B$7:$B$1281,0))*IF(AH471="n/a",1.03,IF(AH471&lt;0,1.01,IF(AH471&gt;10,1.1,(1+AH471/100))))</f>
        <v>0.23375000000000001</v>
      </c>
      <c r="AS471" s="853">
        <f t="shared" si="131"/>
        <v>0.25712500000000005</v>
      </c>
      <c r="AT471" s="853">
        <f t="shared" si="135"/>
        <v>0.28283750000000007</v>
      </c>
      <c r="AU471" s="853">
        <f t="shared" si="135"/>
        <v>0.31112125000000013</v>
      </c>
      <c r="AV471" s="853">
        <f t="shared" si="135"/>
        <v>0.34223337500000017</v>
      </c>
      <c r="AW471" s="624">
        <f t="shared" si="132"/>
        <v>1.4270671250000004</v>
      </c>
      <c r="AX471" s="719">
        <f t="shared" si="133"/>
        <v>10.274061375089996</v>
      </c>
      <c r="AY471" s="900">
        <v>1.29</v>
      </c>
      <c r="AZ471" s="839">
        <v>96.6</v>
      </c>
      <c r="BA471" s="839">
        <v>-3</v>
      </c>
      <c r="BB471" s="839">
        <v>6.81</v>
      </c>
      <c r="BC471" s="839">
        <v>21.29</v>
      </c>
      <c r="BE471" s="597">
        <v>2015</v>
      </c>
      <c r="BF471" s="865">
        <f t="shared" si="134"/>
        <v>0</v>
      </c>
      <c r="BG471" s="849">
        <v>5.7</v>
      </c>
    </row>
    <row r="472" spans="1:59" ht="11.25" customHeight="1" x14ac:dyDescent="0.2">
      <c r="A472" s="831" t="s">
        <v>683</v>
      </c>
      <c r="B472" s="842" t="s">
        <v>684</v>
      </c>
      <c r="C472" s="898" t="s">
        <v>108</v>
      </c>
      <c r="D472" s="898" t="s">
        <v>4272</v>
      </c>
      <c r="E472" s="705">
        <v>19</v>
      </c>
      <c r="F472" s="1153">
        <v>177</v>
      </c>
      <c r="G472" s="1115" t="s">
        <v>37</v>
      </c>
      <c r="H472" s="1115" t="s">
        <v>106</v>
      </c>
      <c r="I472" s="841">
        <v>39.01</v>
      </c>
      <c r="J472" s="624">
        <f t="shared" si="121"/>
        <v>3.6913611894386058</v>
      </c>
      <c r="K472" s="851">
        <v>0.36</v>
      </c>
      <c r="L472" s="854">
        <v>4</v>
      </c>
      <c r="M472" s="615">
        <f t="shared" si="122"/>
        <v>1.44</v>
      </c>
      <c r="N472" s="837" t="s">
        <v>148</v>
      </c>
      <c r="O472" s="707">
        <v>0.35</v>
      </c>
      <c r="P472" s="606">
        <v>44168</v>
      </c>
      <c r="Q472" s="606">
        <v>44180</v>
      </c>
      <c r="R472" s="615">
        <f t="shared" si="123"/>
        <v>2.8571428571428599</v>
      </c>
      <c r="S472" s="673">
        <f>IF(INDEX(Historical!$D$7:$D$1257,MATCH(B472,Historical!$B$7:$B$1281,0))=0,"n/a",(INDEX(Historical!$C$7:$C$1259,MATCH(B472,Historical!$B$7:$B$1281,0))/INDEX(Historical!$D$7:$D$1257,MATCH(B472,Historical!$B$7:$B$1281,0))-1)*100)</f>
        <v>5.2238805970149071</v>
      </c>
      <c r="T472" s="673">
        <f>IF(INDEX(Historical!$F$7:$F$1250,MATCH(B472,Historical!$B$7:$B$1281,0))=0,"n/a",((INDEX(Historical!$C$7:$C$1259,MATCH(B472,Historical!$B$7:$B$1281,0))/INDEX(Historical!$F$7:$F$1250,MATCH(B472,Historical!$B$7:$B$1281,0)))^(1/3)-1)*100)</f>
        <v>4.942907886883452</v>
      </c>
      <c r="U472" s="673">
        <f>IF(INDEX(Historical!$H$7:$H$1250,MATCH(B472,Historical!$B$7:$B$1281,0))=0,"n/a",((INDEX(Historical!$C$7:$C$1259,MATCH(B472,Historical!$B$7:$B$1281,0))/INDEX(Historical!$H$7:$H$1250,MATCH(B472,Historical!$B$7:$B$1281,0)))^(1/5)-1)*100)</f>
        <v>7.1134043408236147</v>
      </c>
      <c r="V472" s="673">
        <f>IF(INDEX(Historical!$O$7:$O$1250,MATCH(B472,Historical!$B$7:$B$1281,0))=0,"n/a",((INDEX(Historical!$C$7:$C$1259,MATCH(B472,Historical!$B$7:$B$1281,0))/INDEX(Historical!$O$7:$O$1250,MATCH(B472,Historical!$B$7:$B$1281,0)))^(1/10)-1)*100)</f>
        <v>8.829434827063265</v>
      </c>
      <c r="W472" s="674">
        <f t="shared" si="124"/>
        <v>0.80564662179964075</v>
      </c>
      <c r="X472" s="675" t="str">
        <f t="shared" si="125"/>
        <v>n/a</v>
      </c>
      <c r="Y472" s="843"/>
      <c r="Z472" s="624" t="str">
        <f t="shared" si="126"/>
        <v>n/a</v>
      </c>
      <c r="AA472" s="853" t="str">
        <f t="shared" si="127"/>
        <v>n/a</v>
      </c>
      <c r="AB472" s="854">
        <v>12</v>
      </c>
      <c r="AC472" s="833" t="s">
        <v>136</v>
      </c>
      <c r="AD472" s="833" t="s">
        <v>136</v>
      </c>
      <c r="AE472" s="833" t="s">
        <v>136</v>
      </c>
      <c r="AF472" s="833" t="s">
        <v>136</v>
      </c>
      <c r="AG472" s="833" t="s">
        <v>136</v>
      </c>
      <c r="AH472" s="833" t="s">
        <v>136</v>
      </c>
      <c r="AI472" s="833" t="s">
        <v>136</v>
      </c>
      <c r="AJ472" s="833" t="s">
        <v>136</v>
      </c>
      <c r="AK472" s="833" t="s">
        <v>136</v>
      </c>
      <c r="AL472" s="845" t="s">
        <v>136</v>
      </c>
      <c r="AM472" s="839" t="s">
        <v>136</v>
      </c>
      <c r="AN472" s="833" t="s">
        <v>136</v>
      </c>
      <c r="AO472" s="711" t="str">
        <f t="shared" si="128"/>
        <v>n/a</v>
      </c>
      <c r="AP472" s="712">
        <f t="shared" si="129"/>
        <v>10.80476553026222</v>
      </c>
      <c r="AQ472" s="855" t="str">
        <f t="shared" si="130"/>
        <v>n/a</v>
      </c>
      <c r="AR472" s="624">
        <f>INDEX(Historical!$C$7:$C$1259,MATCH(B472,Historical!$B$7:$B$1281,0))*IF(AH472="n/a",1.03,IF(AH472&lt;0,1.01,IF(AH472&gt;10,1.1,(1+AH472/100))))</f>
        <v>1.4522999999999999</v>
      </c>
      <c r="AS472" s="853">
        <f t="shared" si="131"/>
        <v>1.4958689999999999</v>
      </c>
      <c r="AT472" s="853">
        <f t="shared" si="135"/>
        <v>1.5407450699999998</v>
      </c>
      <c r="AU472" s="853">
        <f t="shared" si="135"/>
        <v>1.5869674220999999</v>
      </c>
      <c r="AV472" s="853">
        <f t="shared" si="135"/>
        <v>1.6345764447629998</v>
      </c>
      <c r="AW472" s="624">
        <f t="shared" si="132"/>
        <v>7.7104579368629995</v>
      </c>
      <c r="AX472" s="719">
        <f t="shared" si="133"/>
        <v>19.765336931204818</v>
      </c>
      <c r="AY472" s="900" t="s">
        <v>136</v>
      </c>
      <c r="AZ472" s="839" t="s">
        <v>136</v>
      </c>
      <c r="BA472" s="839" t="s">
        <v>136</v>
      </c>
      <c r="BB472" s="839" t="s">
        <v>136</v>
      </c>
      <c r="BC472" s="839" t="s">
        <v>136</v>
      </c>
      <c r="BD472" s="874" t="s">
        <v>4199</v>
      </c>
      <c r="BE472" s="597">
        <v>2002</v>
      </c>
      <c r="BF472" s="865">
        <f t="shared" si="134"/>
        <v>1</v>
      </c>
      <c r="BG472" s="849" t="s">
        <v>136</v>
      </c>
    </row>
    <row r="473" spans="1:59" ht="11.25" customHeight="1" x14ac:dyDescent="0.2">
      <c r="A473" s="838" t="s">
        <v>2533</v>
      </c>
      <c r="B473" s="842" t="s">
        <v>2534</v>
      </c>
      <c r="C473" s="898" t="s">
        <v>4126</v>
      </c>
      <c r="D473" s="898" t="s">
        <v>4271</v>
      </c>
      <c r="E473" s="705">
        <v>8</v>
      </c>
      <c r="F473" s="1153">
        <v>586</v>
      </c>
      <c r="G473" s="1153" t="s">
        <v>106</v>
      </c>
      <c r="H473" s="1153" t="s">
        <v>106</v>
      </c>
      <c r="I473" s="841">
        <v>43.19</v>
      </c>
      <c r="J473" s="624">
        <f t="shared" si="121"/>
        <v>2.5005788376939111</v>
      </c>
      <c r="K473" s="844">
        <v>0.27</v>
      </c>
      <c r="L473" s="854">
        <v>4</v>
      </c>
      <c r="M473" s="615">
        <f t="shared" si="122"/>
        <v>1.08</v>
      </c>
      <c r="N473" s="837" t="s">
        <v>303</v>
      </c>
      <c r="O473" s="706">
        <v>0.26</v>
      </c>
      <c r="P473" s="606">
        <v>44232</v>
      </c>
      <c r="Q473" s="606">
        <v>44256</v>
      </c>
      <c r="R473" s="615">
        <f t="shared" si="123"/>
        <v>3.8461538461538494</v>
      </c>
      <c r="S473" s="673">
        <f>IF(INDEX(Historical!$D$7:$D$1257,MATCH(B473,Historical!$B$7:$B$1281,0))=0,"n/a",(INDEX(Historical!$C$7:$C$1259,MATCH(B473,Historical!$B$7:$B$1281,0))/INDEX(Historical!$D$7:$D$1257,MATCH(B473,Historical!$B$7:$B$1281,0))-1)*100)</f>
        <v>4.0000000000000036</v>
      </c>
      <c r="T473" s="673">
        <f>IF(INDEX(Historical!$F$7:$F$1250,MATCH(B473,Historical!$B$7:$B$1281,0))=0,"n/a",((INDEX(Historical!$C$7:$C$1259,MATCH(B473,Historical!$B$7:$B$1281,0))/INDEX(Historical!$F$7:$F$1250,MATCH(B473,Historical!$B$7:$B$1281,0)))^(1/3)-1)*100)</f>
        <v>7.3786693294802586</v>
      </c>
      <c r="U473" s="673">
        <f>IF(INDEX(Historical!$H$7:$H$1250,MATCH(B473,Historical!$B$7:$B$1281,0))=0,"n/a",((INDEX(Historical!$C$7:$C$1259,MATCH(B473,Historical!$B$7:$B$1281,0))/INDEX(Historical!$H$7:$H$1250,MATCH(B473,Historical!$B$7:$B$1281,0)))^(1/5)-1)*100)</f>
        <v>6.4740930444701084</v>
      </c>
      <c r="V473" s="673">
        <f>IF(INDEX(Historical!$O$7:$O$1250,MATCH(B473,Historical!$B$7:$B$1281,0))=0,"n/a",((INDEX(Historical!$C$7:$C$1259,MATCH(B473,Historical!$B$7:$B$1281,0))/INDEX(Historical!$O$7:$O$1250,MATCH(B473,Historical!$B$7:$B$1281,0)))^(1/10)-1)*100)</f>
        <v>11.611888134327231</v>
      </c>
      <c r="W473" s="674">
        <f t="shared" si="124"/>
        <v>0.55754008043974357</v>
      </c>
      <c r="X473" s="675">
        <f t="shared" si="125"/>
        <v>0.80926163055876355</v>
      </c>
      <c r="Y473" s="843"/>
      <c r="Z473" s="624">
        <f t="shared" si="126"/>
        <v>99.082568807339442</v>
      </c>
      <c r="AA473" s="853">
        <f t="shared" si="127"/>
        <v>39.62385321100917</v>
      </c>
      <c r="AB473" s="854">
        <v>12</v>
      </c>
      <c r="AC473" s="833">
        <v>1.0900000000000001</v>
      </c>
      <c r="AD473" s="833">
        <v>6.74</v>
      </c>
      <c r="AE473" s="833">
        <v>4.24</v>
      </c>
      <c r="AF473" s="833">
        <v>4.57</v>
      </c>
      <c r="AG473" s="833">
        <v>11.5</v>
      </c>
      <c r="AH473" s="833">
        <v>-10.8</v>
      </c>
      <c r="AI473" s="833">
        <v>35.03</v>
      </c>
      <c r="AJ473" s="833">
        <v>8</v>
      </c>
      <c r="AK473" s="833">
        <v>5.79</v>
      </c>
      <c r="AL473" s="845">
        <v>5460</v>
      </c>
      <c r="AM473" s="839">
        <v>0.4</v>
      </c>
      <c r="AN473" s="833">
        <v>0.08</v>
      </c>
      <c r="AO473" s="711">
        <f t="shared" si="128"/>
        <v>-30.649181328845152</v>
      </c>
      <c r="AP473" s="712">
        <f t="shared" si="129"/>
        <v>8.974671882164019</v>
      </c>
      <c r="AQ473" s="855">
        <f t="shared" si="130"/>
        <v>183.69076213707842</v>
      </c>
      <c r="AR473" s="624">
        <f>INDEX(Historical!$C$7:$C$1259,MATCH(B473,Historical!$B$7:$B$1281,0))*IF(AH473="n/a",1.03,IF(AH473&lt;0,1.01,IF(AH473&gt;10,1.1,(1+AH473/100))))</f>
        <v>1.0504</v>
      </c>
      <c r="AS473" s="853">
        <f t="shared" si="131"/>
        <v>1.15544</v>
      </c>
      <c r="AT473" s="853">
        <f t="shared" si="135"/>
        <v>1.222339976</v>
      </c>
      <c r="AU473" s="853">
        <f t="shared" si="135"/>
        <v>1.2931134606104</v>
      </c>
      <c r="AV473" s="853">
        <f t="shared" si="135"/>
        <v>1.3679847299797423</v>
      </c>
      <c r="AW473" s="624">
        <f t="shared" si="132"/>
        <v>6.0892781665901428</v>
      </c>
      <c r="AX473" s="719">
        <f t="shared" si="133"/>
        <v>14.098814926117488</v>
      </c>
      <c r="AY473" s="900">
        <v>1.1499999999999999</v>
      </c>
      <c r="AZ473" s="839">
        <v>41.959999999999994</v>
      </c>
      <c r="BA473" s="839">
        <v>-8.89</v>
      </c>
      <c r="BB473" s="839">
        <v>-1.1199999999999999</v>
      </c>
      <c r="BC473" s="839">
        <v>10.5</v>
      </c>
      <c r="BE473" s="597">
        <v>2014</v>
      </c>
      <c r="BF473" s="865">
        <f t="shared" si="134"/>
        <v>0</v>
      </c>
      <c r="BG473" s="849">
        <v>7.8</v>
      </c>
    </row>
    <row r="474" spans="1:59" ht="11.25" customHeight="1" x14ac:dyDescent="0.2">
      <c r="A474" s="848" t="s">
        <v>4671</v>
      </c>
      <c r="B474" s="842" t="s">
        <v>4668</v>
      </c>
      <c r="C474" s="898" t="s">
        <v>108</v>
      </c>
      <c r="D474" s="898" t="s">
        <v>4272</v>
      </c>
      <c r="E474" s="705">
        <v>6</v>
      </c>
      <c r="F474" s="1153">
        <v>698</v>
      </c>
      <c r="G474" s="1125" t="s">
        <v>106</v>
      </c>
      <c r="H474" s="1125" t="s">
        <v>106</v>
      </c>
      <c r="I474" s="841">
        <v>39.68</v>
      </c>
      <c r="J474" s="624">
        <f t="shared" si="121"/>
        <v>2.1169354838709675</v>
      </c>
      <c r="K474" s="844">
        <v>0.21</v>
      </c>
      <c r="L474" s="854">
        <v>4</v>
      </c>
      <c r="M474" s="615">
        <f t="shared" si="122"/>
        <v>0.84</v>
      </c>
      <c r="N474" s="837" t="s">
        <v>488</v>
      </c>
      <c r="O474" s="706">
        <v>0.2</v>
      </c>
      <c r="P474" s="606">
        <v>44252</v>
      </c>
      <c r="Q474" s="606">
        <v>44270</v>
      </c>
      <c r="R474" s="615">
        <f t="shared" si="123"/>
        <v>4.9999999999999902</v>
      </c>
      <c r="S474" s="673">
        <f>IF(INDEX(Historical!$D$7:$D$1257,MATCH(B474,Historical!$B$7:$B$1281,0))=0,"n/a",(INDEX(Historical!$C$7:$C$1259,MATCH(B474,Historical!$B$7:$B$1281,0))/INDEX(Historical!$D$7:$D$1257,MATCH(B474,Historical!$B$7:$B$1281,0))-1)*100)</f>
        <v>6.6666666666666652</v>
      </c>
      <c r="T474" s="673">
        <f>IF(INDEX(Historical!$F$7:$F$1250,MATCH(B474,Historical!$B$7:$B$1281,0))=0,"n/a",((INDEX(Historical!$C$7:$C$1259,MATCH(B474,Historical!$B$7:$B$1281,0))/INDEX(Historical!$F$7:$F$1250,MATCH(B474,Historical!$B$7:$B$1281,0)))^(1/3)-1)*100)</f>
        <v>33.005731685649529</v>
      </c>
      <c r="U474" s="673">
        <f>IF(INDEX(Historical!$H$7:$H$1250,MATCH(B474,Historical!$B$7:$B$1281,0))=0,"n/a",((INDEX(Historical!$C$7:$C$1259,MATCH(B474,Historical!$B$7:$B$1281,0))/INDEX(Historical!$H$7:$H$1250,MATCH(B474,Historical!$B$7:$B$1281,0)))^(1/5)-1)*100)</f>
        <v>31.95079107728942</v>
      </c>
      <c r="V474" s="673" t="str">
        <f>IF(INDEX(Historical!$O$7:$O$1250,MATCH(B474,Historical!$B$7:$B$1281,0))=0,"n/a",((INDEX(Historical!$C$7:$C$1259,MATCH(B474,Historical!$B$7:$B$1281,0))/INDEX(Historical!$O$7:$O$1250,MATCH(B474,Historical!$B$7:$B$1281,0)))^(1/10)-1)*100)</f>
        <v>n/a</v>
      </c>
      <c r="W474" s="674" t="str">
        <f t="shared" si="124"/>
        <v>n/a</v>
      </c>
      <c r="X474" s="675">
        <f t="shared" si="125"/>
        <v>0.38728231608835662</v>
      </c>
      <c r="Y474" s="646"/>
      <c r="Z474" s="624">
        <f t="shared" si="126"/>
        <v>29.473684210526311</v>
      </c>
      <c r="AA474" s="853">
        <f t="shared" si="127"/>
        <v>13.922807017543859</v>
      </c>
      <c r="AB474" s="854">
        <v>12</v>
      </c>
      <c r="AC474" s="833">
        <v>2.85</v>
      </c>
      <c r="AD474" s="833">
        <v>1.41</v>
      </c>
      <c r="AE474" s="833">
        <v>5.46</v>
      </c>
      <c r="AF474" s="833">
        <v>1.51</v>
      </c>
      <c r="AG474" s="833">
        <v>11.200000000000001</v>
      </c>
      <c r="AH474" s="833">
        <v>11.799999999999999</v>
      </c>
      <c r="AI474" s="833">
        <v>-1.44</v>
      </c>
      <c r="AJ474" s="833">
        <v>82.5</v>
      </c>
      <c r="AK474" s="833">
        <v>10</v>
      </c>
      <c r="AL474" s="845">
        <v>1190</v>
      </c>
      <c r="AM474" s="839">
        <v>3.2</v>
      </c>
      <c r="AN474" s="833">
        <v>0</v>
      </c>
      <c r="AO474" s="711">
        <f t="shared" si="128"/>
        <v>20.144919543616524</v>
      </c>
      <c r="AP474" s="712">
        <f t="shared" si="129"/>
        <v>34.067726561160384</v>
      </c>
      <c r="AQ474" s="855">
        <f t="shared" si="130"/>
        <v>-3.3369228333308465</v>
      </c>
      <c r="AR474" s="624">
        <f>INDEX(Historical!$C$7:$C$1259,MATCH(B474,Historical!$B$7:$B$1281,0))*IF(AH474="n/a",1.03,IF(AH474&lt;0,1.01,IF(AH474&gt;10,1.1,(1+AH474/100))))</f>
        <v>0.88000000000000012</v>
      </c>
      <c r="AS474" s="853">
        <f t="shared" si="131"/>
        <v>0.88880000000000015</v>
      </c>
      <c r="AT474" s="853">
        <f t="shared" si="135"/>
        <v>0.97768000000000022</v>
      </c>
      <c r="AU474" s="853">
        <f t="shared" si="135"/>
        <v>1.0754480000000004</v>
      </c>
      <c r="AV474" s="853">
        <f t="shared" si="135"/>
        <v>1.1829928000000005</v>
      </c>
      <c r="AW474" s="624">
        <f t="shared" si="132"/>
        <v>5.0049208000000007</v>
      </c>
      <c r="AX474" s="719">
        <f t="shared" si="133"/>
        <v>12.613207661290323</v>
      </c>
      <c r="AY474" s="900">
        <v>1.04</v>
      </c>
      <c r="AZ474" s="839">
        <v>87.88</v>
      </c>
      <c r="BA474" s="839">
        <v>-8.17</v>
      </c>
      <c r="BB474" s="839">
        <v>4.8599999999999994</v>
      </c>
      <c r="BC474" s="839">
        <v>25.040000000000003</v>
      </c>
      <c r="BE474" s="597">
        <v>2016</v>
      </c>
      <c r="BF474" s="865">
        <f t="shared" si="134"/>
        <v>0</v>
      </c>
      <c r="BG474" s="849">
        <v>1.4000000000000001</v>
      </c>
    </row>
    <row r="475" spans="1:59" ht="11.25" customHeight="1" x14ac:dyDescent="0.2">
      <c r="A475" s="847" t="s">
        <v>4051</v>
      </c>
      <c r="B475" s="842" t="s">
        <v>4052</v>
      </c>
      <c r="C475" s="898" t="s">
        <v>108</v>
      </c>
      <c r="D475" s="898" t="s">
        <v>4272</v>
      </c>
      <c r="E475" s="705">
        <v>8</v>
      </c>
      <c r="F475" s="1153">
        <v>557</v>
      </c>
      <c r="G475" s="1150" t="s">
        <v>106</v>
      </c>
      <c r="H475" s="1150" t="s">
        <v>106</v>
      </c>
      <c r="I475" s="841">
        <v>39.9</v>
      </c>
      <c r="J475" s="624">
        <f t="shared" si="121"/>
        <v>2.7067669172932334</v>
      </c>
      <c r="K475" s="844">
        <v>0.27</v>
      </c>
      <c r="L475" s="854">
        <v>4</v>
      </c>
      <c r="M475" s="615">
        <f t="shared" si="122"/>
        <v>1.08</v>
      </c>
      <c r="N475" s="837" t="s">
        <v>148</v>
      </c>
      <c r="O475" s="706">
        <v>0.26</v>
      </c>
      <c r="P475" s="904">
        <v>43796</v>
      </c>
      <c r="Q475" s="904">
        <v>43812</v>
      </c>
      <c r="R475" s="615">
        <f t="shared" si="123"/>
        <v>3.8461538461538494</v>
      </c>
      <c r="S475" s="673">
        <f>IF(INDEX(Historical!$D$7:$D$1257,MATCH(B475,Historical!$B$7:$B$1281,0))=0,"n/a",(INDEX(Historical!$C$7:$C$1259,MATCH(B475,Historical!$B$7:$B$1281,0))/INDEX(Historical!$D$7:$D$1257,MATCH(B475,Historical!$B$7:$B$1281,0))-1)*100)</f>
        <v>2.8571428571428692</v>
      </c>
      <c r="T475" s="673">
        <f>IF(INDEX(Historical!$F$7:$F$1250,MATCH(B475,Historical!$B$7:$B$1281,0))=0,"n/a",((INDEX(Historical!$C$7:$C$1259,MATCH(B475,Historical!$B$7:$B$1281,0))/INDEX(Historical!$F$7:$F$1250,MATCH(B475,Historical!$B$7:$B$1281,0)))^(1/3)-1)*100)</f>
        <v>5.4901660750877879</v>
      </c>
      <c r="U475" s="673">
        <f>IF(INDEX(Historical!$H$7:$H$1250,MATCH(B475,Historical!$B$7:$B$1281,0))=0,"n/a",((INDEX(Historical!$C$7:$C$1259,MATCH(B475,Historical!$B$7:$B$1281,0))/INDEX(Historical!$H$7:$H$1250,MATCH(B475,Historical!$B$7:$B$1281,0)))^(1/5)-1)*100)</f>
        <v>4.4193295943856237</v>
      </c>
      <c r="V475" s="673">
        <f>IF(INDEX(Historical!$O$7:$O$1250,MATCH(B475,Historical!$B$7:$B$1281,0))=0,"n/a",((INDEX(Historical!$C$7:$C$1259,MATCH(B475,Historical!$B$7:$B$1281,0))/INDEX(Historical!$O$7:$O$1250,MATCH(B475,Historical!$B$7:$B$1281,0)))^(1/10)-1)*100)</f>
        <v>3.0465311786347593</v>
      </c>
      <c r="W475" s="674">
        <f t="shared" si="124"/>
        <v>1.4506103286840661</v>
      </c>
      <c r="X475" s="675">
        <f t="shared" si="125"/>
        <v>0.66959539308873084</v>
      </c>
      <c r="Y475" s="646" t="s">
        <v>4572</v>
      </c>
      <c r="Z475" s="624">
        <f t="shared" si="126"/>
        <v>45.569620253164558</v>
      </c>
      <c r="AA475" s="853">
        <f t="shared" si="127"/>
        <v>16.835443037974681</v>
      </c>
      <c r="AB475" s="854">
        <v>12</v>
      </c>
      <c r="AC475" s="833">
        <v>2.37</v>
      </c>
      <c r="AD475" s="833">
        <v>3.4</v>
      </c>
      <c r="AE475" s="833">
        <v>4.91</v>
      </c>
      <c r="AF475" s="833">
        <v>1.48</v>
      </c>
      <c r="AG475" s="833">
        <v>9.1</v>
      </c>
      <c r="AH475" s="833">
        <v>-13.5</v>
      </c>
      <c r="AI475" s="833">
        <v>0.59</v>
      </c>
      <c r="AJ475" s="833">
        <v>6.6000000000000005</v>
      </c>
      <c r="AK475" s="833">
        <v>5</v>
      </c>
      <c r="AL475" s="845">
        <v>1710</v>
      </c>
      <c r="AM475" s="839">
        <v>1.5</v>
      </c>
      <c r="AN475" s="833">
        <v>0.2</v>
      </c>
      <c r="AO475" s="711">
        <f t="shared" si="128"/>
        <v>-9.7093465262958247</v>
      </c>
      <c r="AP475" s="712">
        <f t="shared" si="129"/>
        <v>7.126096511678857</v>
      </c>
      <c r="AQ475" s="855">
        <f t="shared" si="130"/>
        <v>5.2329810915919373</v>
      </c>
      <c r="AR475" s="624">
        <f>INDEX(Historical!$C$7:$C$1259,MATCH(B475,Historical!$B$7:$B$1281,0))*IF(AH475="n/a",1.03,IF(AH475&lt;0,1.01,IF(AH475&gt;10,1.1,(1+AH475/100))))</f>
        <v>1.0908</v>
      </c>
      <c r="AS475" s="853">
        <f t="shared" si="131"/>
        <v>1.09723572</v>
      </c>
      <c r="AT475" s="853">
        <f t="shared" si="135"/>
        <v>1.152097506</v>
      </c>
      <c r="AU475" s="853">
        <f t="shared" si="135"/>
        <v>1.2097023813000001</v>
      </c>
      <c r="AV475" s="853">
        <f t="shared" si="135"/>
        <v>1.2701875003650001</v>
      </c>
      <c r="AW475" s="624">
        <f t="shared" si="132"/>
        <v>5.8200231076650004</v>
      </c>
      <c r="AX475" s="719">
        <f t="shared" si="133"/>
        <v>14.586524079360904</v>
      </c>
      <c r="AY475" s="900">
        <v>0.71</v>
      </c>
      <c r="AZ475" s="839">
        <v>52.87</v>
      </c>
      <c r="BA475" s="839">
        <v>-6.75</v>
      </c>
      <c r="BB475" s="839">
        <v>7.16</v>
      </c>
      <c r="BC475" s="839">
        <v>25.1</v>
      </c>
      <c r="BE475" s="597">
        <v>2013</v>
      </c>
      <c r="BF475" s="865">
        <f t="shared" si="134"/>
        <v>0</v>
      </c>
      <c r="BG475" s="849">
        <v>1</v>
      </c>
    </row>
    <row r="476" spans="1:59" ht="11.25" customHeight="1" x14ac:dyDescent="0.2">
      <c r="A476" s="838" t="s">
        <v>295</v>
      </c>
      <c r="B476" s="753" t="s">
        <v>296</v>
      </c>
      <c r="C476" s="898" t="s">
        <v>178</v>
      </c>
      <c r="D476" s="898" t="s">
        <v>4270</v>
      </c>
      <c r="E476" s="705">
        <v>35</v>
      </c>
      <c r="F476" s="1153">
        <v>76</v>
      </c>
      <c r="G476" s="1115" t="s">
        <v>106</v>
      </c>
      <c r="H476" s="1115" t="s">
        <v>106</v>
      </c>
      <c r="I476" s="833">
        <v>24.95</v>
      </c>
      <c r="J476" s="624">
        <f t="shared" si="121"/>
        <v>3.0861723446893792</v>
      </c>
      <c r="K476" s="844">
        <v>0.1925</v>
      </c>
      <c r="L476" s="854">
        <v>4</v>
      </c>
      <c r="M476" s="615">
        <f t="shared" si="122"/>
        <v>0.77</v>
      </c>
      <c r="N476" s="837" t="s">
        <v>148</v>
      </c>
      <c r="O476" s="710">
        <v>0.19</v>
      </c>
      <c r="P476" s="1029">
        <v>43979</v>
      </c>
      <c r="Q476" s="1029">
        <v>43997</v>
      </c>
      <c r="R476" s="615">
        <f t="shared" si="123"/>
        <v>1.3157894736842117</v>
      </c>
      <c r="S476" s="673">
        <f>IF(INDEX(Historical!$D$7:$D$1257,MATCH(B476,Historical!$B$7:$B$1281,0))=0,"n/a",(INDEX(Historical!$C$7:$C$1259,MATCH(B476,Historical!$B$7:$B$1281,0))/INDEX(Historical!$D$7:$D$1257,MATCH(B476,Historical!$B$7:$B$1281,0))-1)*100)</f>
        <v>4.421768707482987</v>
      </c>
      <c r="T476" s="673">
        <f>IF(INDEX(Historical!$F$7:$F$1250,MATCH(B476,Historical!$B$7:$B$1281,0))=0,"n/a",((INDEX(Historical!$C$7:$C$1259,MATCH(B476,Historical!$B$7:$B$1281,0))/INDEX(Historical!$F$7:$F$1250,MATCH(B476,Historical!$B$7:$B$1281,0)))^(1/3)-1)*100)</f>
        <v>22.139097167367751</v>
      </c>
      <c r="U476" s="673">
        <f>IF(INDEX(Historical!$H$7:$H$1250,MATCH(B476,Historical!$B$7:$B$1281,0))=0,"n/a",((INDEX(Historical!$C$7:$C$1259,MATCH(B476,Historical!$B$7:$B$1281,0))/INDEX(Historical!$H$7:$H$1250,MATCH(B476,Historical!$B$7:$B$1281,0)))^(1/5)-1)*100)</f>
        <v>18.422097736954157</v>
      </c>
      <c r="V476" s="673">
        <f>IF(INDEX(Historical!$O$7:$O$1250,MATCH(B476,Historical!$B$7:$B$1281,0))=0,"n/a",((INDEX(Historical!$C$7:$C$1259,MATCH(B476,Historical!$B$7:$B$1281,0))/INDEX(Historical!$O$7:$O$1250,MATCH(B476,Historical!$B$7:$B$1281,0)))^(1/10)-1)*100)</f>
        <v>13.867277326305061</v>
      </c>
      <c r="W476" s="674">
        <f t="shared" si="124"/>
        <v>1.3284581611423452</v>
      </c>
      <c r="X476" s="675">
        <f t="shared" si="125"/>
        <v>0.40666882421532352</v>
      </c>
      <c r="Y476" s="646"/>
      <c r="Z476" s="624">
        <f t="shared" si="126"/>
        <v>36.666666666666664</v>
      </c>
      <c r="AA476" s="853">
        <f t="shared" si="127"/>
        <v>11.88095238095238</v>
      </c>
      <c r="AB476" s="854">
        <v>12</v>
      </c>
      <c r="AC476" s="833">
        <v>2.1</v>
      </c>
      <c r="AD476" s="833" t="s">
        <v>136</v>
      </c>
      <c r="AE476" s="833">
        <v>1.42</v>
      </c>
      <c r="AF476" s="833">
        <v>0.61</v>
      </c>
      <c r="AG476" s="833">
        <v>4.9000000000000004</v>
      </c>
      <c r="AH476" s="833">
        <v>-62.9</v>
      </c>
      <c r="AI476" s="833" t="s">
        <v>136</v>
      </c>
      <c r="AJ476" s="833">
        <v>45.300000000000004</v>
      </c>
      <c r="AK476" s="833" t="s">
        <v>136</v>
      </c>
      <c r="AL476" s="845">
        <v>181.98</v>
      </c>
      <c r="AM476" s="839">
        <v>6.1</v>
      </c>
      <c r="AN476" s="833">
        <v>0.15</v>
      </c>
      <c r="AO476" s="711">
        <f t="shared" si="128"/>
        <v>9.6273177006911581</v>
      </c>
      <c r="AP476" s="712">
        <f t="shared" si="129"/>
        <v>21.508270081643538</v>
      </c>
      <c r="AQ476" s="855">
        <f t="shared" si="130"/>
        <v>-43.245632757837917</v>
      </c>
      <c r="AR476" s="624">
        <f>INDEX(Historical!$C$7:$C$1259,MATCH(B476,Historical!$B$7:$B$1281,0))*IF(AH476="n/a",1.03,IF(AH476&lt;0,1.01,IF(AH476&gt;10,1.1,(1+AH476/100))))</f>
        <v>0.77517499999999995</v>
      </c>
      <c r="AS476" s="853">
        <f t="shared" si="131"/>
        <v>0.79843025000000001</v>
      </c>
      <c r="AT476" s="853">
        <f t="shared" si="135"/>
        <v>0.82238315750000002</v>
      </c>
      <c r="AU476" s="853">
        <f t="shared" si="135"/>
        <v>0.84705465222500009</v>
      </c>
      <c r="AV476" s="853">
        <f t="shared" si="135"/>
        <v>0.87246629179175017</v>
      </c>
      <c r="AW476" s="624">
        <f t="shared" si="132"/>
        <v>4.1155093515167502</v>
      </c>
      <c r="AX476" s="719">
        <f t="shared" si="133"/>
        <v>16.495027460988979</v>
      </c>
      <c r="AY476" s="900">
        <v>1.1200000000000001</v>
      </c>
      <c r="AZ476" s="839">
        <v>39</v>
      </c>
      <c r="BA476" s="839">
        <v>-30.11</v>
      </c>
      <c r="BB476" s="839">
        <v>2.9499999999999997</v>
      </c>
      <c r="BC476" s="839">
        <v>7.26</v>
      </c>
      <c r="BE476" s="597">
        <v>1987</v>
      </c>
      <c r="BF476" s="865">
        <f t="shared" si="134"/>
        <v>3</v>
      </c>
      <c r="BG476" s="849">
        <v>3.2</v>
      </c>
    </row>
    <row r="477" spans="1:59" ht="11.25" customHeight="1" x14ac:dyDescent="0.2">
      <c r="A477" s="838" t="s">
        <v>1480</v>
      </c>
      <c r="B477" s="842" t="s">
        <v>1481</v>
      </c>
      <c r="C477" s="898" t="s">
        <v>108</v>
      </c>
      <c r="D477" s="898" t="s">
        <v>4268</v>
      </c>
      <c r="E477" s="705">
        <v>9</v>
      </c>
      <c r="F477" s="1153">
        <v>491</v>
      </c>
      <c r="G477" s="1116" t="s">
        <v>106</v>
      </c>
      <c r="H477" s="1116" t="s">
        <v>106</v>
      </c>
      <c r="I477" s="841">
        <v>147.46</v>
      </c>
      <c r="J477" s="624">
        <f t="shared" si="121"/>
        <v>1.32917401329174</v>
      </c>
      <c r="K477" s="844">
        <v>0.49</v>
      </c>
      <c r="L477" s="854">
        <v>4</v>
      </c>
      <c r="M477" s="615">
        <f t="shared" si="122"/>
        <v>1.96</v>
      </c>
      <c r="N477" s="837" t="s">
        <v>151</v>
      </c>
      <c r="O477" s="706">
        <v>0.47</v>
      </c>
      <c r="P477" s="606">
        <v>43993</v>
      </c>
      <c r="Q477" s="606">
        <v>44008</v>
      </c>
      <c r="R477" s="615">
        <f t="shared" si="123"/>
        <v>4.2553191489361746</v>
      </c>
      <c r="S477" s="673">
        <f>IF(INDEX(Historical!$D$7:$D$1257,MATCH(B477,Historical!$B$7:$B$1281,0))=0,"n/a",(INDEX(Historical!$C$7:$C$1259,MATCH(B477,Historical!$B$7:$B$1281,0))/INDEX(Historical!$D$7:$D$1257,MATCH(B477,Historical!$B$7:$B$1281,0))-1)*100)</f>
        <v>4.8648648648648596</v>
      </c>
      <c r="T477" s="673">
        <f>IF(INDEX(Historical!$F$7:$F$1250,MATCH(B477,Historical!$B$7:$B$1281,0))=0,"n/a",((INDEX(Historical!$C$7:$C$1259,MATCH(B477,Historical!$B$7:$B$1281,0))/INDEX(Historical!$F$7:$F$1250,MATCH(B477,Historical!$B$7:$B$1281,0)))^(1/3)-1)*100)</f>
        <v>9.9384538155088631</v>
      </c>
      <c r="U477" s="673">
        <f>IF(INDEX(Historical!$H$7:$H$1250,MATCH(B477,Historical!$B$7:$B$1281,0))=0,"n/a",((INDEX(Historical!$C$7:$C$1259,MATCH(B477,Historical!$B$7:$B$1281,0))/INDEX(Historical!$H$7:$H$1250,MATCH(B477,Historical!$B$7:$B$1281,0)))^(1/5)-1)*100)</f>
        <v>16.603569159440568</v>
      </c>
      <c r="V477" s="673" t="str">
        <f>IF(INDEX(Historical!$O$7:$O$1250,MATCH(B477,Historical!$B$7:$B$1281,0))=0,"n/a",((INDEX(Historical!$C$7:$C$1259,MATCH(B477,Historical!$B$7:$B$1281,0))/INDEX(Historical!$O$7:$O$1250,MATCH(B477,Historical!$B$7:$B$1281,0)))^(1/10)-1)*100)</f>
        <v>n/a</v>
      </c>
      <c r="W477" s="674" t="str">
        <f t="shared" si="124"/>
        <v>n/a</v>
      </c>
      <c r="X477" s="675">
        <f t="shared" si="125"/>
        <v>0.94877538053946098</v>
      </c>
      <c r="Y477" s="637"/>
      <c r="Z477" s="624">
        <f t="shared" si="126"/>
        <v>35.062611806797854</v>
      </c>
      <c r="AA477" s="853">
        <f t="shared" si="127"/>
        <v>26.379248658318428</v>
      </c>
      <c r="AB477" s="854">
        <v>12</v>
      </c>
      <c r="AC477" s="833">
        <v>5.59</v>
      </c>
      <c r="AD477" s="833">
        <v>4.08</v>
      </c>
      <c r="AE477" s="833">
        <v>4.2</v>
      </c>
      <c r="AF477" s="833">
        <v>3.77</v>
      </c>
      <c r="AG477" s="833">
        <v>15.8</v>
      </c>
      <c r="AH477" s="833">
        <v>20.599999999999998</v>
      </c>
      <c r="AI477" s="833">
        <v>8.16</v>
      </c>
      <c r="AJ477" s="833">
        <v>17.5</v>
      </c>
      <c r="AK477" s="833">
        <v>6.4600000000000009</v>
      </c>
      <c r="AL477" s="845">
        <v>23630</v>
      </c>
      <c r="AM477" s="839">
        <v>0.4</v>
      </c>
      <c r="AN477" s="833">
        <v>0.86</v>
      </c>
      <c r="AO477" s="711">
        <f t="shared" si="128"/>
        <v>-8.446505485586119</v>
      </c>
      <c r="AP477" s="712">
        <f t="shared" si="129"/>
        <v>17.932743172732309</v>
      </c>
      <c r="AQ477" s="855">
        <f t="shared" si="130"/>
        <v>110.23771460141703</v>
      </c>
      <c r="AR477" s="624">
        <f>INDEX(Historical!$C$7:$C$1259,MATCH(B477,Historical!$B$7:$B$1281,0))*IF(AH477="n/a",1.03,IF(AH477&lt;0,1.01,IF(AH477&gt;10,1.1,(1+AH477/100))))</f>
        <v>2.1339999999999999</v>
      </c>
      <c r="AS477" s="853">
        <f t="shared" si="131"/>
        <v>2.3081343999999997</v>
      </c>
      <c r="AT477" s="853">
        <f t="shared" si="135"/>
        <v>2.4572398822399997</v>
      </c>
      <c r="AU477" s="853">
        <f t="shared" si="135"/>
        <v>2.6159775786327035</v>
      </c>
      <c r="AV477" s="853">
        <f t="shared" si="135"/>
        <v>2.7849697302123761</v>
      </c>
      <c r="AW477" s="624">
        <f t="shared" si="132"/>
        <v>12.300321591085078</v>
      </c>
      <c r="AX477" s="719">
        <f t="shared" si="133"/>
        <v>8.3414631704089768</v>
      </c>
      <c r="AY477" s="900">
        <v>0.84</v>
      </c>
      <c r="AZ477" s="839">
        <v>63.839999999999996</v>
      </c>
      <c r="BA477" s="839">
        <v>-2.64</v>
      </c>
      <c r="BB477" s="839">
        <v>2.98</v>
      </c>
      <c r="BC477" s="839">
        <v>12.24</v>
      </c>
      <c r="BE477" s="597">
        <v>2012</v>
      </c>
      <c r="BF477" s="865">
        <f t="shared" si="134"/>
        <v>0</v>
      </c>
      <c r="BG477" s="849">
        <v>6</v>
      </c>
    </row>
    <row r="478" spans="1:59" ht="11.25" customHeight="1" x14ac:dyDescent="0.2">
      <c r="A478" s="831" t="s">
        <v>301</v>
      </c>
      <c r="B478" s="842" t="s">
        <v>302</v>
      </c>
      <c r="C478" s="898" t="s">
        <v>112</v>
      </c>
      <c r="D478" s="898" t="s">
        <v>211</v>
      </c>
      <c r="E478" s="705">
        <v>57</v>
      </c>
      <c r="F478" s="1153">
        <v>16</v>
      </c>
      <c r="G478" s="1126" t="s">
        <v>37</v>
      </c>
      <c r="H478" s="1126" t="s">
        <v>37</v>
      </c>
      <c r="I478" s="833">
        <v>198.68</v>
      </c>
      <c r="J478" s="624">
        <f t="shared" si="121"/>
        <v>0.78518220253674254</v>
      </c>
      <c r="K478" s="844">
        <v>0.39</v>
      </c>
      <c r="L478" s="854">
        <v>4</v>
      </c>
      <c r="M478" s="615">
        <f t="shared" si="122"/>
        <v>1.56</v>
      </c>
      <c r="N478" s="837" t="s">
        <v>303</v>
      </c>
      <c r="O478" s="706">
        <v>0.38</v>
      </c>
      <c r="P478" s="606">
        <v>44067</v>
      </c>
      <c r="Q478" s="606">
        <v>44082</v>
      </c>
      <c r="R478" s="615">
        <f t="shared" si="123"/>
        <v>2.6315789473684235</v>
      </c>
      <c r="S478" s="673">
        <f>IF(INDEX(Historical!$D$7:$D$1257,MATCH(B478,Historical!$B$7:$B$1281,0))=0,"n/a",(INDEX(Historical!$C$7:$C$1259,MATCH(B478,Historical!$B$7:$B$1281,0))/INDEX(Historical!$D$7:$D$1257,MATCH(B478,Historical!$B$7:$B$1281,0))-1)*100)</f>
        <v>6.9930069930070005</v>
      </c>
      <c r="T478" s="673">
        <f>IF(INDEX(Historical!$F$7:$F$1250,MATCH(B478,Historical!$B$7:$B$1281,0))=0,"n/a",((INDEX(Historical!$C$7:$C$1259,MATCH(B478,Historical!$B$7:$B$1281,0))/INDEX(Historical!$F$7:$F$1250,MATCH(B478,Historical!$B$7:$B$1281,0)))^(1/3)-1)*100)</f>
        <v>10.30508318908543</v>
      </c>
      <c r="U478" s="673">
        <f>IF(INDEX(Historical!$H$7:$H$1250,MATCH(B478,Historical!$B$7:$B$1281,0))=0,"n/a",((INDEX(Historical!$C$7:$C$1259,MATCH(B478,Historical!$B$7:$B$1281,0))/INDEX(Historical!$H$7:$H$1250,MATCH(B478,Historical!$B$7:$B$1281,0)))^(1/5)-1)*100)</f>
        <v>11.196158593857874</v>
      </c>
      <c r="V478" s="673">
        <f>IF(INDEX(Historical!$O$7:$O$1250,MATCH(B478,Historical!$B$7:$B$1281,0))=0,"n/a",((INDEX(Historical!$C$7:$C$1259,MATCH(B478,Historical!$B$7:$B$1281,0))/INDEX(Historical!$O$7:$O$1250,MATCH(B478,Historical!$B$7:$B$1281,0)))^(1/10)-1)*100)</f>
        <v>14.646996692066061</v>
      </c>
      <c r="W478" s="674">
        <f t="shared" si="124"/>
        <v>0.76439961237395337</v>
      </c>
      <c r="X478" s="675">
        <f t="shared" si="125"/>
        <v>2.6037578125250871</v>
      </c>
      <c r="Y478" s="637"/>
      <c r="Z478" s="624">
        <f t="shared" si="126"/>
        <v>33.191489361702125</v>
      </c>
      <c r="AA478" s="853">
        <f t="shared" si="127"/>
        <v>42.272340425531915</v>
      </c>
      <c r="AB478" s="854">
        <v>10</v>
      </c>
      <c r="AC478" s="833">
        <v>4.7</v>
      </c>
      <c r="AD478" s="833">
        <v>3.34</v>
      </c>
      <c r="AE478" s="833">
        <v>5.44</v>
      </c>
      <c r="AF478" s="833">
        <v>6.38</v>
      </c>
      <c r="AG478" s="833">
        <v>15.6</v>
      </c>
      <c r="AH478" s="833">
        <v>-27.400000000000002</v>
      </c>
      <c r="AI478" s="833">
        <v>11.93</v>
      </c>
      <c r="AJ478" s="833">
        <v>4.3</v>
      </c>
      <c r="AK478" s="833">
        <v>13</v>
      </c>
      <c r="AL478" s="845">
        <v>11720</v>
      </c>
      <c r="AM478" s="839">
        <v>0.70000000000000007</v>
      </c>
      <c r="AN478" s="833">
        <v>0.56000000000000005</v>
      </c>
      <c r="AO478" s="711">
        <f t="shared" si="128"/>
        <v>-30.2909996291373</v>
      </c>
      <c r="AP478" s="712">
        <f t="shared" si="129"/>
        <v>11.981340796394615</v>
      </c>
      <c r="AQ478" s="855">
        <f t="shared" si="130"/>
        <v>246.2160737746772</v>
      </c>
      <c r="AR478" s="624">
        <f>INDEX(Historical!$C$7:$C$1259,MATCH(B478,Historical!$B$7:$B$1281,0))*IF(AH478="n/a",1.03,IF(AH478&lt;0,1.01,IF(AH478&gt;10,1.1,(1+AH478/100))))</f>
        <v>1.5453000000000001</v>
      </c>
      <c r="AS478" s="853">
        <f t="shared" si="131"/>
        <v>1.6998300000000002</v>
      </c>
      <c r="AT478" s="853">
        <f t="shared" si="135"/>
        <v>1.8698130000000004</v>
      </c>
      <c r="AU478" s="853">
        <f t="shared" si="135"/>
        <v>2.0567943000000004</v>
      </c>
      <c r="AV478" s="853">
        <f t="shared" si="135"/>
        <v>2.2624737300000008</v>
      </c>
      <c r="AW478" s="624">
        <f t="shared" si="132"/>
        <v>9.4342110300000037</v>
      </c>
      <c r="AX478" s="719">
        <f t="shared" si="133"/>
        <v>4.7484452536742516</v>
      </c>
      <c r="AY478" s="900">
        <v>0.99</v>
      </c>
      <c r="AZ478" s="839">
        <v>64.319999999999993</v>
      </c>
      <c r="BA478" s="839">
        <v>-8.39</v>
      </c>
      <c r="BB478" s="839">
        <v>2.81</v>
      </c>
      <c r="BC478" s="839">
        <v>1.52</v>
      </c>
      <c r="BE478" s="597">
        <v>1964</v>
      </c>
      <c r="BF478" s="865">
        <f t="shared" si="134"/>
        <v>6</v>
      </c>
      <c r="BG478" s="849">
        <v>7.3999999999999995</v>
      </c>
    </row>
    <row r="479" spans="1:59" s="744" customFormat="1" ht="11.25" customHeight="1" x14ac:dyDescent="0.2">
      <c r="A479" s="726" t="s">
        <v>696</v>
      </c>
      <c r="B479" s="751" t="s">
        <v>697</v>
      </c>
      <c r="C479" s="898" t="s">
        <v>131</v>
      </c>
      <c r="D479" s="898" t="s">
        <v>4263</v>
      </c>
      <c r="E479" s="727">
        <v>27</v>
      </c>
      <c r="F479" s="1153">
        <v>125</v>
      </c>
      <c r="G479" s="1152" t="s">
        <v>37</v>
      </c>
      <c r="H479" s="1152" t="s">
        <v>37</v>
      </c>
      <c r="I479" s="737">
        <v>75.61</v>
      </c>
      <c r="J479" s="729">
        <f t="shared" si="121"/>
        <v>2.0367676233302472</v>
      </c>
      <c r="K479" s="749">
        <v>0.38500000000000001</v>
      </c>
      <c r="L479" s="731">
        <v>4</v>
      </c>
      <c r="M479" s="732">
        <f t="shared" si="122"/>
        <v>1.54</v>
      </c>
      <c r="N479" s="733" t="s">
        <v>148</v>
      </c>
      <c r="O479" s="750">
        <v>0.35</v>
      </c>
      <c r="P479" s="1122">
        <v>44252</v>
      </c>
      <c r="Q479" s="1122">
        <v>44270</v>
      </c>
      <c r="R479" s="732">
        <f t="shared" si="123"/>
        <v>10.000000000000009</v>
      </c>
      <c r="S479" s="673">
        <f>IF(INDEX(Historical!$D$7:$D$1257,MATCH(B479,Historical!$B$7:$B$1281,0))=0,"n/a",(INDEX(Historical!$C$7:$C$1259,MATCH(B479,Historical!$B$7:$B$1281,0))/INDEX(Historical!$D$7:$D$1257,MATCH(B479,Historical!$B$7:$B$1281,0))-1)*100)</f>
        <v>11.999999999999989</v>
      </c>
      <c r="T479" s="673">
        <f>IF(INDEX(Historical!$F$7:$F$1250,MATCH(B479,Historical!$B$7:$B$1281,0))=0,"n/a",((INDEX(Historical!$C$7:$C$1259,MATCH(B479,Historical!$B$7:$B$1281,0))/INDEX(Historical!$F$7:$F$1250,MATCH(B479,Historical!$B$7:$B$1281,0)))^(1/3)-1)*100)</f>
        <v>12.529181217387574</v>
      </c>
      <c r="U479" s="673">
        <f>IF(INDEX(Historical!$H$7:$H$1250,MATCH(B479,Historical!$B$7:$B$1281,0))=0,"n/a",((INDEX(Historical!$C$7:$C$1259,MATCH(B479,Historical!$B$7:$B$1281,0))/INDEX(Historical!$H$7:$H$1250,MATCH(B479,Historical!$B$7:$B$1281,0)))^(1/5)-1)*100)</f>
        <v>12.700920209792542</v>
      </c>
      <c r="V479" s="673">
        <f>IF(INDEX(Historical!$O$7:$O$1250,MATCH(B479,Historical!$B$7:$B$1281,0))=0,"n/a",((INDEX(Historical!$C$7:$C$1259,MATCH(B479,Historical!$B$7:$B$1281,0))/INDEX(Historical!$O$7:$O$1250,MATCH(B479,Historical!$B$7:$B$1281,0)))^(1/10)-1)*100)</f>
        <v>10.8449222600272</v>
      </c>
      <c r="W479" s="674">
        <f t="shared" si="124"/>
        <v>1.1711398113572726</v>
      </c>
      <c r="X479" s="675">
        <f t="shared" si="125"/>
        <v>63.504601048962712</v>
      </c>
      <c r="Y479" s="751"/>
      <c r="Z479" s="729">
        <f t="shared" si="126"/>
        <v>100.65359477124183</v>
      </c>
      <c r="AA479" s="736">
        <f t="shared" si="127"/>
        <v>49.41830065359477</v>
      </c>
      <c r="AB479" s="731">
        <v>12</v>
      </c>
      <c r="AC479" s="737">
        <v>1.53</v>
      </c>
      <c r="AD479" s="737">
        <v>5.66</v>
      </c>
      <c r="AE479" s="737">
        <v>8.02</v>
      </c>
      <c r="AF479" s="737">
        <v>3.99</v>
      </c>
      <c r="AG479" s="737">
        <v>7.9</v>
      </c>
      <c r="AH479" s="737">
        <v>-23.1</v>
      </c>
      <c r="AI479" s="737">
        <v>8.2799999999999994</v>
      </c>
      <c r="AJ479" s="737">
        <v>0.2</v>
      </c>
      <c r="AK479" s="737">
        <v>8.59</v>
      </c>
      <c r="AL479" s="738">
        <v>144260</v>
      </c>
      <c r="AM479" s="739">
        <v>0.1</v>
      </c>
      <c r="AN479" s="737">
        <v>1.32</v>
      </c>
      <c r="AO479" s="740">
        <f t="shared" si="128"/>
        <v>-34.680612820471978</v>
      </c>
      <c r="AP479" s="741">
        <f t="shared" si="129"/>
        <v>14.73768783312279</v>
      </c>
      <c r="AQ479" s="742">
        <f t="shared" si="130"/>
        <v>196.03229524109031</v>
      </c>
      <c r="AR479" s="624">
        <f>INDEX(Historical!$C$7:$C$1259,MATCH(B479,Historical!$B$7:$B$1281,0))*IF(AH479="n/a",1.03,IF(AH479&lt;0,1.01,IF(AH479&gt;10,1.1,(1+AH479/100))))</f>
        <v>1.4139999999999999</v>
      </c>
      <c r="AS479" s="736">
        <f t="shared" si="131"/>
        <v>1.5310792</v>
      </c>
      <c r="AT479" s="736">
        <f t="shared" si="135"/>
        <v>1.6625989032800002</v>
      </c>
      <c r="AU479" s="736">
        <f t="shared" si="135"/>
        <v>1.8054161490717524</v>
      </c>
      <c r="AV479" s="736">
        <f t="shared" si="135"/>
        <v>1.9605013962770161</v>
      </c>
      <c r="AW479" s="729">
        <f t="shared" si="132"/>
        <v>8.3735956486287684</v>
      </c>
      <c r="AX479" s="743">
        <f t="shared" si="133"/>
        <v>11.074719810380596</v>
      </c>
      <c r="AY479" s="901">
        <v>0.16</v>
      </c>
      <c r="AZ479" s="739">
        <v>41.959999999999994</v>
      </c>
      <c r="BA479" s="739">
        <v>-13.780000000000001</v>
      </c>
      <c r="BB479" s="739">
        <v>-2.85</v>
      </c>
      <c r="BC479" s="739">
        <v>3.42</v>
      </c>
      <c r="BD479" s="875"/>
      <c r="BE479" s="597">
        <v>1995</v>
      </c>
      <c r="BF479" s="865">
        <f t="shared" si="134"/>
        <v>2</v>
      </c>
      <c r="BG479" s="793">
        <v>2.4</v>
      </c>
    </row>
    <row r="480" spans="1:59" ht="11.25" customHeight="1" x14ac:dyDescent="0.2">
      <c r="A480" s="838" t="s">
        <v>3860</v>
      </c>
      <c r="B480" s="842" t="s">
        <v>3861</v>
      </c>
      <c r="C480" s="898" t="s">
        <v>131</v>
      </c>
      <c r="D480" s="898" t="s">
        <v>4264</v>
      </c>
      <c r="E480" s="705">
        <v>8</v>
      </c>
      <c r="F480" s="1153">
        <v>585</v>
      </c>
      <c r="G480" s="1150" t="s">
        <v>106</v>
      </c>
      <c r="H480" s="1150" t="s">
        <v>106</v>
      </c>
      <c r="I480" s="841">
        <v>72.88</v>
      </c>
      <c r="J480" s="624">
        <f t="shared" si="121"/>
        <v>3.3754116355653134</v>
      </c>
      <c r="K480" s="844">
        <v>0.61499999999999999</v>
      </c>
      <c r="L480" s="854">
        <v>4</v>
      </c>
      <c r="M480" s="615">
        <f t="shared" si="122"/>
        <v>2.46</v>
      </c>
      <c r="N480" s="837" t="s">
        <v>107</v>
      </c>
      <c r="O480" s="706">
        <v>0.59499999999999997</v>
      </c>
      <c r="P480" s="606">
        <v>44231</v>
      </c>
      <c r="Q480" s="606">
        <v>44239</v>
      </c>
      <c r="R480" s="615">
        <f t="shared" si="123"/>
        <v>3.3613445378151292</v>
      </c>
      <c r="S480" s="673">
        <f>IF(INDEX(Historical!$D$7:$D$1257,MATCH(B480,Historical!$B$7:$B$1281,0))=0,"n/a",(INDEX(Historical!$C$7:$C$1259,MATCH(B480,Historical!$B$7:$B$1281,0))/INDEX(Historical!$D$7:$D$1257,MATCH(B480,Historical!$B$7:$B$1281,0))-1)*100)</f>
        <v>14.993646759847534</v>
      </c>
      <c r="T480" s="673">
        <f>IF(INDEX(Historical!$F$7:$F$1250,MATCH(B480,Historical!$B$7:$B$1281,0))=0,"n/a",((INDEX(Historical!$C$7:$C$1259,MATCH(B480,Historical!$B$7:$B$1281,0))/INDEX(Historical!$F$7:$F$1250,MATCH(B480,Historical!$B$7:$B$1281,0)))^(1/3)-1)*100)</f>
        <v>14.939006744920214</v>
      </c>
      <c r="U480" s="673">
        <f>IF(INDEX(Historical!$H$7:$H$1250,MATCH(B480,Historical!$B$7:$B$1281,0))=0,"n/a",((INDEX(Historical!$C$7:$C$1259,MATCH(B480,Historical!$B$7:$B$1281,0))/INDEX(Historical!$H$7:$H$1250,MATCH(B480,Historical!$B$7:$B$1281,0)))^(1/5)-1)*100)</f>
        <v>20.112443398143132</v>
      </c>
      <c r="V480" s="673" t="str">
        <f>IF(INDEX(Historical!$O$7:$O$1250,MATCH(B480,Historical!$B$7:$B$1281,0))=0,"n/a",((INDEX(Historical!$C$7:$C$1259,MATCH(B480,Historical!$B$7:$B$1281,0))/INDEX(Historical!$O$7:$O$1250,MATCH(B480,Historical!$B$7:$B$1281,0)))^(1/10)-1)*100)</f>
        <v>n/a</v>
      </c>
      <c r="W480" s="674" t="str">
        <f t="shared" si="124"/>
        <v>n/a</v>
      </c>
      <c r="X480" s="675" t="str">
        <f t="shared" si="125"/>
        <v>n/a</v>
      </c>
      <c r="Y480" s="843"/>
      <c r="Z480" s="624" t="str">
        <f t="shared" si="126"/>
        <v>n/a</v>
      </c>
      <c r="AA480" s="853" t="str">
        <f t="shared" si="127"/>
        <v>n/a</v>
      </c>
      <c r="AB480" s="854">
        <v>12</v>
      </c>
      <c r="AC480" s="833">
        <v>-1.18</v>
      </c>
      <c r="AD480" s="833" t="s">
        <v>136</v>
      </c>
      <c r="AE480" s="833">
        <v>5.92</v>
      </c>
      <c r="AF480" s="833">
        <v>2.2999999999999998</v>
      </c>
      <c r="AG480" s="833">
        <v>-2.7</v>
      </c>
      <c r="AH480" s="834">
        <v>46.300000000000004</v>
      </c>
      <c r="AI480" s="834">
        <v>14.879999999999999</v>
      </c>
      <c r="AJ480" s="833">
        <v>-30.8</v>
      </c>
      <c r="AK480" s="833">
        <v>41.9</v>
      </c>
      <c r="AL480" s="845">
        <v>5420</v>
      </c>
      <c r="AM480" s="839">
        <v>0.5</v>
      </c>
      <c r="AN480" s="833">
        <v>1.44</v>
      </c>
      <c r="AO480" s="711" t="str">
        <f t="shared" si="128"/>
        <v>n/a</v>
      </c>
      <c r="AP480" s="712">
        <f t="shared" si="129"/>
        <v>23.487855033708446</v>
      </c>
      <c r="AQ480" s="855" t="str">
        <f t="shared" si="130"/>
        <v>n/a</v>
      </c>
      <c r="AR480" s="624">
        <f>INDEX(Historical!$C$7:$C$1259,MATCH(B480,Historical!$B$7:$B$1281,0))*IF(AH480="n/a",1.03,IF(AH480&lt;0,1.01,IF(AH480&gt;10,1.1,(1+AH480/100))))</f>
        <v>2.4887500000000005</v>
      </c>
      <c r="AS480" s="853">
        <f t="shared" si="131"/>
        <v>2.7376250000000009</v>
      </c>
      <c r="AT480" s="853">
        <f t="shared" si="135"/>
        <v>3.011387500000001</v>
      </c>
      <c r="AU480" s="853">
        <f t="shared" si="135"/>
        <v>3.3125262500000012</v>
      </c>
      <c r="AV480" s="853">
        <f t="shared" si="135"/>
        <v>3.6437788750000015</v>
      </c>
      <c r="AW480" s="624">
        <f t="shared" si="132"/>
        <v>15.194067625000006</v>
      </c>
      <c r="AX480" s="719">
        <f t="shared" si="133"/>
        <v>20.848062054061479</v>
      </c>
      <c r="AY480" s="900">
        <v>0.73</v>
      </c>
      <c r="AZ480" s="839">
        <v>95.44</v>
      </c>
      <c r="BA480" s="839">
        <v>-17.46</v>
      </c>
      <c r="BB480" s="839">
        <v>-5.01</v>
      </c>
      <c r="BC480" s="839">
        <v>10.879999999999999</v>
      </c>
      <c r="BE480" s="597">
        <v>2014</v>
      </c>
      <c r="BF480" s="865">
        <f t="shared" si="134"/>
        <v>0</v>
      </c>
      <c r="BG480" s="849">
        <v>-0.4</v>
      </c>
    </row>
    <row r="481" spans="1:59" ht="11.25" customHeight="1" x14ac:dyDescent="0.2">
      <c r="A481" s="838" t="s">
        <v>694</v>
      </c>
      <c r="B481" s="842" t="s">
        <v>695</v>
      </c>
      <c r="C481" s="898" t="s">
        <v>123</v>
      </c>
      <c r="D481" s="898" t="s">
        <v>4108</v>
      </c>
      <c r="E481" s="705">
        <v>15</v>
      </c>
      <c r="F481" s="1153">
        <v>251</v>
      </c>
      <c r="G481" s="1150" t="s">
        <v>106</v>
      </c>
      <c r="H481" s="1150" t="s">
        <v>106</v>
      </c>
      <c r="I481" s="841">
        <v>380.16</v>
      </c>
      <c r="J481" s="624">
        <f t="shared" si="121"/>
        <v>1.9991582491582491</v>
      </c>
      <c r="K481" s="844">
        <v>1.9</v>
      </c>
      <c r="L481" s="854">
        <v>4</v>
      </c>
      <c r="M481" s="615">
        <f t="shared" si="122"/>
        <v>7.6</v>
      </c>
      <c r="N481" s="837" t="s">
        <v>188</v>
      </c>
      <c r="O481" s="706">
        <v>1.75</v>
      </c>
      <c r="P481" s="904">
        <v>43721</v>
      </c>
      <c r="Q481" s="904">
        <v>43739</v>
      </c>
      <c r="R481" s="615">
        <f t="shared" si="123"/>
        <v>8.5714285714285658</v>
      </c>
      <c r="S481" s="673">
        <f>IF(INDEX(Historical!$D$7:$D$1257,MATCH(B481,Historical!$B$7:$B$1281,0))=0,"n/a",(INDEX(Historical!$C$7:$C$1259,MATCH(B481,Historical!$B$7:$B$1281,0))/INDEX(Historical!$D$7:$D$1257,MATCH(B481,Historical!$B$7:$B$1281,0))-1)*100)</f>
        <v>6.2937062937062915</v>
      </c>
      <c r="T481" s="673">
        <f>IF(INDEX(Historical!$F$7:$F$1250,MATCH(B481,Historical!$B$7:$B$1281,0))=0,"n/a",((INDEX(Historical!$C$7:$C$1259,MATCH(B481,Historical!$B$7:$B$1281,0))/INDEX(Historical!$F$7:$F$1250,MATCH(B481,Historical!$B$7:$B$1281,0)))^(1/3)-1)*100)</f>
        <v>3.5239911430079873</v>
      </c>
      <c r="U481" s="673">
        <f>IF(INDEX(Historical!$H$7:$H$1250,MATCH(B481,Historical!$B$7:$B$1281,0))=0,"n/a",((INDEX(Historical!$C$7:$C$1259,MATCH(B481,Historical!$B$7:$B$1281,0))/INDEX(Historical!$H$7:$H$1250,MATCH(B481,Historical!$B$7:$B$1281,0)))^(1/5)-1)*100)</f>
        <v>6.2980048262344379</v>
      </c>
      <c r="V481" s="673">
        <f>IF(INDEX(Historical!$O$7:$O$1250,MATCH(B481,Historical!$B$7:$B$1281,0))=0,"n/a",((INDEX(Historical!$C$7:$C$1259,MATCH(B481,Historical!$B$7:$B$1281,0))/INDEX(Historical!$O$7:$O$1250,MATCH(B481,Historical!$B$7:$B$1281,0)))^(1/10)-1)*100)</f>
        <v>17.617578332011561</v>
      </c>
      <c r="W481" s="674">
        <f t="shared" si="124"/>
        <v>0.35748413928098238</v>
      </c>
      <c r="X481" s="675">
        <f t="shared" si="125"/>
        <v>1.3120843387988412</v>
      </c>
      <c r="Y481" s="646" t="s">
        <v>4589</v>
      </c>
      <c r="Z481" s="624">
        <f t="shared" si="126"/>
        <v>30.881755383990246</v>
      </c>
      <c r="AA481" s="853">
        <f t="shared" si="127"/>
        <v>15.447379114181228</v>
      </c>
      <c r="AB481" s="854">
        <v>12</v>
      </c>
      <c r="AC481" s="833">
        <v>24.61</v>
      </c>
      <c r="AD481" s="833">
        <v>2.0299999999999998</v>
      </c>
      <c r="AE481" s="833">
        <v>2.06</v>
      </c>
      <c r="AF481" s="833">
        <v>5.53</v>
      </c>
      <c r="AG481" s="833">
        <v>39.200000000000003</v>
      </c>
      <c r="AH481" s="833">
        <v>8.4</v>
      </c>
      <c r="AI481" s="833" t="s">
        <v>136</v>
      </c>
      <c r="AJ481" s="833">
        <v>4.8</v>
      </c>
      <c r="AK481" s="833">
        <v>7.7</v>
      </c>
      <c r="AL481" s="845">
        <v>4140</v>
      </c>
      <c r="AM481" s="839">
        <v>0.5</v>
      </c>
      <c r="AN481" s="833">
        <v>0</v>
      </c>
      <c r="AO481" s="711">
        <f t="shared" si="128"/>
        <v>-7.1502160387885407</v>
      </c>
      <c r="AP481" s="712">
        <f t="shared" si="129"/>
        <v>8.297163075392687</v>
      </c>
      <c r="AQ481" s="855">
        <f t="shared" si="130"/>
        <v>94.849236877497674</v>
      </c>
      <c r="AR481" s="624">
        <f>INDEX(Historical!$C$7:$C$1259,MATCH(B481,Historical!$B$7:$B$1281,0))*IF(AH481="n/a",1.03,IF(AH481&lt;0,1.01,IF(AH481&gt;10,1.1,(1+AH481/100))))</f>
        <v>8.2384000000000004</v>
      </c>
      <c r="AS481" s="853">
        <f t="shared" si="131"/>
        <v>8.4855520000000002</v>
      </c>
      <c r="AT481" s="853">
        <f t="shared" si="135"/>
        <v>9.1389395039999997</v>
      </c>
      <c r="AU481" s="853">
        <f t="shared" si="135"/>
        <v>9.8426378458079995</v>
      </c>
      <c r="AV481" s="853">
        <f t="shared" si="135"/>
        <v>10.600520959935215</v>
      </c>
      <c r="AW481" s="624">
        <f t="shared" si="132"/>
        <v>46.30605030974322</v>
      </c>
      <c r="AX481" s="719">
        <f t="shared" si="133"/>
        <v>12.180674008244743</v>
      </c>
      <c r="AY481" s="900">
        <v>0.39</v>
      </c>
      <c r="AZ481" s="839">
        <v>14.35</v>
      </c>
      <c r="BA481" s="839">
        <v>-17.09</v>
      </c>
      <c r="BB481" s="839">
        <v>-3.91</v>
      </c>
      <c r="BC481" s="839">
        <v>-1.22</v>
      </c>
      <c r="BE481" s="597">
        <v>2006</v>
      </c>
      <c r="BF481" s="865">
        <f t="shared" si="134"/>
        <v>1</v>
      </c>
      <c r="BG481" s="849">
        <v>14.299999999999999</v>
      </c>
    </row>
    <row r="482" spans="1:59" ht="11.25" customHeight="1" x14ac:dyDescent="0.2">
      <c r="A482" s="838" t="s">
        <v>1498</v>
      </c>
      <c r="B482" s="842" t="s">
        <v>1499</v>
      </c>
      <c r="C482" s="898" t="s">
        <v>108</v>
      </c>
      <c r="D482" s="898" t="s">
        <v>4265</v>
      </c>
      <c r="E482" s="705">
        <v>8</v>
      </c>
      <c r="F482" s="1153">
        <v>543</v>
      </c>
      <c r="G482" s="1153" t="s">
        <v>106</v>
      </c>
      <c r="H482" s="1153" t="s">
        <v>106</v>
      </c>
      <c r="I482" s="841">
        <v>15.92</v>
      </c>
      <c r="J482" s="624">
        <f t="shared" si="121"/>
        <v>2.7638190954773871</v>
      </c>
      <c r="K482" s="844">
        <v>0.11</v>
      </c>
      <c r="L482" s="854">
        <v>4</v>
      </c>
      <c r="M482" s="615">
        <f t="shared" si="122"/>
        <v>0.44</v>
      </c>
      <c r="N482" s="837" t="s">
        <v>439</v>
      </c>
      <c r="O482" s="706">
        <v>0.1</v>
      </c>
      <c r="P482" s="904">
        <v>43592</v>
      </c>
      <c r="Q482" s="904">
        <v>43607</v>
      </c>
      <c r="R482" s="615">
        <f t="shared" si="123"/>
        <v>9.9999999999999947</v>
      </c>
      <c r="S482" s="673">
        <f>IF(INDEX(Historical!$D$7:$D$1257,MATCH(B482,Historical!$B$7:$B$1281,0))=0,"n/a",(INDEX(Historical!$C$7:$C$1259,MATCH(B482,Historical!$B$7:$B$1281,0))/INDEX(Historical!$D$7:$D$1257,MATCH(B482,Historical!$B$7:$B$1281,0))-1)*100)</f>
        <v>2.3255813953488413</v>
      </c>
      <c r="T482" s="673">
        <f>IF(INDEX(Historical!$F$7:$F$1250,MATCH(B482,Historical!$B$7:$B$1281,0))=0,"n/a",((INDEX(Historical!$C$7:$C$1259,MATCH(B482,Historical!$B$7:$B$1281,0))/INDEX(Historical!$F$7:$F$1250,MATCH(B482,Historical!$B$7:$B$1281,0)))^(1/3)-1)*100)</f>
        <v>8.9744250818549531</v>
      </c>
      <c r="U482" s="673">
        <f>IF(INDEX(Historical!$H$7:$H$1250,MATCH(B482,Historical!$B$7:$B$1281,0))=0,"n/a",((INDEX(Historical!$C$7:$C$1259,MATCH(B482,Historical!$B$7:$B$1281,0))/INDEX(Historical!$H$7:$H$1250,MATCH(B482,Historical!$B$7:$B$1281,0)))^(1/5)-1)*100)</f>
        <v>9.4608784223157549</v>
      </c>
      <c r="V482" s="673">
        <f>IF(INDEX(Historical!$O$7:$O$1250,MATCH(B482,Historical!$B$7:$B$1281,0))=0,"n/a",((INDEX(Historical!$C$7:$C$1259,MATCH(B482,Historical!$B$7:$B$1281,0))/INDEX(Historical!$O$7:$O$1250,MATCH(B482,Historical!$B$7:$B$1281,0)))^(1/10)-1)*100)</f>
        <v>12.516311828126492</v>
      </c>
      <c r="W482" s="674">
        <f t="shared" si="124"/>
        <v>0.75588388594277378</v>
      </c>
      <c r="X482" s="675">
        <f t="shared" si="125"/>
        <v>0.86007985657415953</v>
      </c>
      <c r="Y482" s="646" t="s">
        <v>4572</v>
      </c>
      <c r="Z482" s="624">
        <f t="shared" si="126"/>
        <v>57.894736842105267</v>
      </c>
      <c r="AA482" s="853">
        <f t="shared" si="127"/>
        <v>20.94736842105263</v>
      </c>
      <c r="AB482" s="854">
        <v>12</v>
      </c>
      <c r="AC482" s="833">
        <v>0.76</v>
      </c>
      <c r="AD482" s="833">
        <v>2.67</v>
      </c>
      <c r="AE482" s="833">
        <v>4.83</v>
      </c>
      <c r="AF482" s="833">
        <v>1.08</v>
      </c>
      <c r="AG482" s="833">
        <v>5.0999999999999996</v>
      </c>
      <c r="AH482" s="833">
        <v>-11.1</v>
      </c>
      <c r="AI482" s="833">
        <v>7.5399999999999991</v>
      </c>
      <c r="AJ482" s="833">
        <v>11</v>
      </c>
      <c r="AK482" s="833">
        <v>8</v>
      </c>
      <c r="AL482" s="845">
        <v>811.44</v>
      </c>
      <c r="AM482" s="839">
        <v>3.1</v>
      </c>
      <c r="AN482" s="833">
        <v>0.69</v>
      </c>
      <c r="AO482" s="711">
        <f t="shared" si="128"/>
        <v>-8.7226709032594876</v>
      </c>
      <c r="AP482" s="712">
        <f t="shared" si="129"/>
        <v>12.224697517793143</v>
      </c>
      <c r="AQ482" s="855">
        <f t="shared" si="130"/>
        <v>0.27331071678675656</v>
      </c>
      <c r="AR482" s="624">
        <f>INDEX(Historical!$C$7:$C$1259,MATCH(B482,Historical!$B$7:$B$1281,0))*IF(AH482="n/a",1.03,IF(AH482&lt;0,1.01,IF(AH482&gt;10,1.1,(1+AH482/100))))</f>
        <v>0.44440000000000002</v>
      </c>
      <c r="AS482" s="853">
        <f t="shared" si="131"/>
        <v>0.47790775999999996</v>
      </c>
      <c r="AT482" s="853">
        <f t="shared" si="135"/>
        <v>0.51614038080000002</v>
      </c>
      <c r="AU482" s="853">
        <f t="shared" si="135"/>
        <v>0.55743161126400009</v>
      </c>
      <c r="AV482" s="853">
        <f t="shared" si="135"/>
        <v>0.60202614016512013</v>
      </c>
      <c r="AW482" s="624">
        <f t="shared" si="132"/>
        <v>2.5979058922291203</v>
      </c>
      <c r="AX482" s="719">
        <f t="shared" si="133"/>
        <v>16.318504348172866</v>
      </c>
      <c r="AY482" s="900">
        <v>0.76</v>
      </c>
      <c r="AZ482" s="839">
        <v>82.57</v>
      </c>
      <c r="BA482" s="839">
        <v>-2.5100000000000002</v>
      </c>
      <c r="BB482" s="839">
        <v>11.93</v>
      </c>
      <c r="BC482" s="839">
        <v>37.799999999999997</v>
      </c>
      <c r="BE482" s="597">
        <v>2014</v>
      </c>
      <c r="BF482" s="865">
        <f t="shared" si="134"/>
        <v>0</v>
      </c>
      <c r="BG482" s="849">
        <v>0.70000000000000007</v>
      </c>
    </row>
    <row r="483" spans="1:59" ht="11.25" customHeight="1" x14ac:dyDescent="0.2">
      <c r="A483" s="831" t="s">
        <v>297</v>
      </c>
      <c r="B483" s="842" t="s">
        <v>298</v>
      </c>
      <c r="C483" s="898" t="s">
        <v>131</v>
      </c>
      <c r="D483" s="898" t="s">
        <v>4273</v>
      </c>
      <c r="E483" s="705">
        <v>50</v>
      </c>
      <c r="F483" s="1153">
        <v>30</v>
      </c>
      <c r="G483" s="1153" t="s">
        <v>37</v>
      </c>
      <c r="H483" s="1153" t="s">
        <v>37</v>
      </c>
      <c r="I483" s="833">
        <v>49.99</v>
      </c>
      <c r="J483" s="624">
        <f t="shared" si="121"/>
        <v>3.5607121424284855</v>
      </c>
      <c r="K483" s="844">
        <v>0.44500000000000001</v>
      </c>
      <c r="L483" s="854">
        <v>4</v>
      </c>
      <c r="M483" s="615">
        <f t="shared" si="122"/>
        <v>1.78</v>
      </c>
      <c r="N483" s="837" t="s">
        <v>181</v>
      </c>
      <c r="O483" s="706">
        <v>0.435</v>
      </c>
      <c r="P483" s="606">
        <v>44011</v>
      </c>
      <c r="Q483" s="606">
        <v>44027</v>
      </c>
      <c r="R483" s="615">
        <f t="shared" si="123"/>
        <v>2.2988505747126458</v>
      </c>
      <c r="S483" s="673">
        <f>IF(INDEX(Historical!$D$7:$D$1257,MATCH(B483,Historical!$B$7:$B$1281,0))=0,"n/a",(INDEX(Historical!$C$7:$C$1259,MATCH(B483,Historical!$B$7:$B$1281,0))/INDEX(Historical!$D$7:$D$1257,MATCH(B483,Historical!$B$7:$B$1281,0))-1)*100)</f>
        <v>2.3255813953488413</v>
      </c>
      <c r="T483" s="673">
        <f>IF(INDEX(Historical!$F$7:$F$1250,MATCH(B483,Historical!$B$7:$B$1281,0))=0,"n/a",((INDEX(Historical!$C$7:$C$1259,MATCH(B483,Historical!$B$7:$B$1281,0))/INDEX(Historical!$F$7:$F$1250,MATCH(B483,Historical!$B$7:$B$1281,0)))^(1/3)-1)*100)</f>
        <v>2.3818422453631749</v>
      </c>
      <c r="U483" s="673">
        <f>IF(INDEX(Historical!$H$7:$H$1250,MATCH(B483,Historical!$B$7:$B$1281,0))=0,"n/a",((INDEX(Historical!$C$7:$C$1259,MATCH(B483,Historical!$B$7:$B$1281,0))/INDEX(Historical!$H$7:$H$1250,MATCH(B483,Historical!$B$7:$B$1281,0)))^(1/5)-1)*100)</f>
        <v>2.4418974332246046</v>
      </c>
      <c r="V483" s="673">
        <f>IF(INDEX(Historical!$O$7:$O$1250,MATCH(B483,Historical!$B$7:$B$1281,0))=0,"n/a",((INDEX(Historical!$C$7:$C$1259,MATCH(B483,Historical!$B$7:$B$1281,0))/INDEX(Historical!$O$7:$O$1250,MATCH(B483,Historical!$B$7:$B$1281,0)))^(1/10)-1)*100)</f>
        <v>2.6118165254426451</v>
      </c>
      <c r="W483" s="674">
        <f t="shared" si="124"/>
        <v>0.93494217891540332</v>
      </c>
      <c r="X483" s="675">
        <f t="shared" si="125"/>
        <v>0.11796605957606786</v>
      </c>
      <c r="Y483" s="842"/>
      <c r="Z483" s="624" t="str">
        <f t="shared" si="126"/>
        <v>n/a</v>
      </c>
      <c r="AA483" s="853" t="str">
        <f t="shared" si="127"/>
        <v>n/a</v>
      </c>
      <c r="AB483" s="854">
        <v>9</v>
      </c>
      <c r="AC483" s="833">
        <v>-1.51</v>
      </c>
      <c r="AD483" s="833" t="s">
        <v>136</v>
      </c>
      <c r="AE483" s="833">
        <v>2.94</v>
      </c>
      <c r="AF483" s="833">
        <v>2.23</v>
      </c>
      <c r="AG483" s="833">
        <v>-6.4</v>
      </c>
      <c r="AH483" s="833">
        <v>-140.1</v>
      </c>
      <c r="AI483" s="833">
        <v>15.409999999999998</v>
      </c>
      <c r="AJ483" s="833">
        <v>20.7</v>
      </c>
      <c r="AK483" s="833">
        <v>8.5</v>
      </c>
      <c r="AL483" s="845">
        <v>4540</v>
      </c>
      <c r="AM483" s="839">
        <v>1.3</v>
      </c>
      <c r="AN483" s="833">
        <v>1.3</v>
      </c>
      <c r="AO483" s="711" t="str">
        <f t="shared" si="128"/>
        <v>n/a</v>
      </c>
      <c r="AP483" s="712">
        <f t="shared" si="129"/>
        <v>6.0026095756530902</v>
      </c>
      <c r="AQ483" s="855" t="str">
        <f t="shared" si="130"/>
        <v>n/a</v>
      </c>
      <c r="AR483" s="624">
        <f>INDEX(Historical!$C$7:$C$1259,MATCH(B483,Historical!$B$7:$B$1281,0))*IF(AH483="n/a",1.03,IF(AH483&lt;0,1.01,IF(AH483&gt;10,1.1,(1+AH483/100))))</f>
        <v>1.7776000000000001</v>
      </c>
      <c r="AS483" s="853">
        <f t="shared" si="131"/>
        <v>1.9553600000000002</v>
      </c>
      <c r="AT483" s="853">
        <f t="shared" si="135"/>
        <v>2.1215656000000003</v>
      </c>
      <c r="AU483" s="853">
        <f t="shared" si="135"/>
        <v>2.3018986760000004</v>
      </c>
      <c r="AV483" s="853">
        <f t="shared" si="135"/>
        <v>2.4975600634600004</v>
      </c>
      <c r="AW483" s="624">
        <f t="shared" si="132"/>
        <v>10.653984339460001</v>
      </c>
      <c r="AX483" s="719">
        <f t="shared" si="133"/>
        <v>21.312231125145029</v>
      </c>
      <c r="AY483" s="900">
        <v>0.73</v>
      </c>
      <c r="AZ483" s="839">
        <v>45.62</v>
      </c>
      <c r="BA483" s="839">
        <v>-2.23</v>
      </c>
      <c r="BB483" s="839">
        <v>9.4499999999999993</v>
      </c>
      <c r="BC483" s="839">
        <v>16.29</v>
      </c>
      <c r="BE483" s="597">
        <v>1971</v>
      </c>
      <c r="BF483" s="865">
        <f t="shared" si="134"/>
        <v>5</v>
      </c>
      <c r="BG483" s="849">
        <v>-1.9</v>
      </c>
    </row>
    <row r="484" spans="1:59" ht="11.25" customHeight="1" x14ac:dyDescent="0.2">
      <c r="A484" s="838" t="s">
        <v>690</v>
      </c>
      <c r="B484" s="842" t="s">
        <v>691</v>
      </c>
      <c r="C484" s="898" t="s">
        <v>153</v>
      </c>
      <c r="D484" s="898" t="s">
        <v>4255</v>
      </c>
      <c r="E484" s="705">
        <v>17</v>
      </c>
      <c r="F484" s="1153">
        <v>213</v>
      </c>
      <c r="G484" s="1118" t="s">
        <v>106</v>
      </c>
      <c r="H484" s="1118" t="s">
        <v>106</v>
      </c>
      <c r="I484" s="841">
        <v>77.91</v>
      </c>
      <c r="J484" s="624">
        <f t="shared" si="121"/>
        <v>2.669747144140675</v>
      </c>
      <c r="K484" s="844">
        <v>0.52</v>
      </c>
      <c r="L484" s="854">
        <v>4</v>
      </c>
      <c r="M484" s="615">
        <f t="shared" si="122"/>
        <v>2.08</v>
      </c>
      <c r="N484" s="837" t="s">
        <v>119</v>
      </c>
      <c r="O484" s="706">
        <v>0.5</v>
      </c>
      <c r="P484" s="1098">
        <v>43643</v>
      </c>
      <c r="Q484" s="1098">
        <v>43707</v>
      </c>
      <c r="R484" s="615">
        <f t="shared" si="123"/>
        <v>4.0000000000000036</v>
      </c>
      <c r="S484" s="673">
        <f>IF(INDEX(Historical!$D$7:$D$1257,MATCH(B484,Historical!$B$7:$B$1281,0))=0,"n/a",(INDEX(Historical!$C$7:$C$1259,MATCH(B484,Historical!$B$7:$B$1281,0))/INDEX(Historical!$D$7:$D$1257,MATCH(B484,Historical!$B$7:$B$1281,0))-1)*100)</f>
        <v>1.9607843137254832</v>
      </c>
      <c r="T484" s="673">
        <f>IF(INDEX(Historical!$F$7:$F$1250,MATCH(B484,Historical!$B$7:$B$1281,0))=0,"n/a",((INDEX(Historical!$C$7:$C$1259,MATCH(B484,Historical!$B$7:$B$1281,0))/INDEX(Historical!$F$7:$F$1250,MATCH(B484,Historical!$B$7:$B$1281,0)))^(1/3)-1)*100)</f>
        <v>3.7966802438808456</v>
      </c>
      <c r="U484" s="673">
        <f>IF(INDEX(Historical!$H$7:$H$1250,MATCH(B484,Historical!$B$7:$B$1281,0))=0,"n/a",((INDEX(Historical!$C$7:$C$1259,MATCH(B484,Historical!$B$7:$B$1281,0))/INDEX(Historical!$H$7:$H$1250,MATCH(B484,Historical!$B$7:$B$1281,0)))^(1/5)-1)*100)</f>
        <v>7.0435057025694414</v>
      </c>
      <c r="V484" s="673">
        <f>IF(INDEX(Historical!$O$7:$O$1250,MATCH(B484,Historical!$B$7:$B$1281,0))=0,"n/a",((INDEX(Historical!$C$7:$C$1259,MATCH(B484,Historical!$B$7:$B$1281,0))/INDEX(Historical!$O$7:$O$1250,MATCH(B484,Historical!$B$7:$B$1281,0)))^(1/10)-1)*100)</f>
        <v>6.7736177551353194</v>
      </c>
      <c r="W484" s="674">
        <f t="shared" si="124"/>
        <v>1.0398439884254629</v>
      </c>
      <c r="X484" s="675" t="str">
        <f t="shared" si="125"/>
        <v>n/a</v>
      </c>
      <c r="Y484" s="646" t="s">
        <v>4576</v>
      </c>
      <c r="Z484" s="624">
        <f t="shared" si="126"/>
        <v>76.752767527675275</v>
      </c>
      <c r="AA484" s="853">
        <f t="shared" si="127"/>
        <v>28.749077490774908</v>
      </c>
      <c r="AB484" s="854">
        <v>12</v>
      </c>
      <c r="AC484" s="833">
        <v>2.71</v>
      </c>
      <c r="AD484" s="833" t="s">
        <v>136</v>
      </c>
      <c r="AE484" s="833">
        <v>1.1100000000000001</v>
      </c>
      <c r="AF484" s="833">
        <v>1.5</v>
      </c>
      <c r="AG484" s="833">
        <v>5.4</v>
      </c>
      <c r="AH484" s="833">
        <v>-38.700000000000003</v>
      </c>
      <c r="AI484" s="833" t="s">
        <v>136</v>
      </c>
      <c r="AJ484" s="833">
        <v>-3.1</v>
      </c>
      <c r="AK484" s="833" t="s">
        <v>136</v>
      </c>
      <c r="AL484" s="845">
        <v>1140</v>
      </c>
      <c r="AM484" s="839">
        <v>2.7</v>
      </c>
      <c r="AN484" s="833">
        <v>0.02</v>
      </c>
      <c r="AO484" s="711">
        <f t="shared" si="128"/>
        <v>-19.035824644064792</v>
      </c>
      <c r="AP484" s="712">
        <f t="shared" si="129"/>
        <v>9.713252846710116</v>
      </c>
      <c r="AQ484" s="855">
        <f t="shared" si="130"/>
        <v>38.441509889615858</v>
      </c>
      <c r="AR484" s="624">
        <f>INDEX(Historical!$C$7:$C$1259,MATCH(B484,Historical!$B$7:$B$1281,0))*IF(AH484="n/a",1.03,IF(AH484&lt;0,1.01,IF(AH484&gt;10,1.1,(1+AH484/100))))</f>
        <v>2.1008</v>
      </c>
      <c r="AS484" s="853">
        <f t="shared" si="131"/>
        <v>2.163824</v>
      </c>
      <c r="AT484" s="853">
        <f t="shared" si="135"/>
        <v>2.22873872</v>
      </c>
      <c r="AU484" s="853">
        <f t="shared" si="135"/>
        <v>2.2956008816</v>
      </c>
      <c r="AV484" s="853">
        <f t="shared" si="135"/>
        <v>2.3644689080479999</v>
      </c>
      <c r="AW484" s="624">
        <f t="shared" si="132"/>
        <v>11.153432509647999</v>
      </c>
      <c r="AX484" s="719">
        <f t="shared" si="133"/>
        <v>14.315790668268512</v>
      </c>
      <c r="AY484" s="900">
        <v>0.28000000000000003</v>
      </c>
      <c r="AZ484" s="839">
        <v>39.42</v>
      </c>
      <c r="BA484" s="839">
        <v>-3.2300000000000004</v>
      </c>
      <c r="BB484" s="839">
        <v>10.57</v>
      </c>
      <c r="BC484" s="839">
        <v>18.099999999999998</v>
      </c>
      <c r="BE484" s="597">
        <v>2004</v>
      </c>
      <c r="BF484" s="865">
        <f t="shared" si="134"/>
        <v>1</v>
      </c>
      <c r="BG484" s="849">
        <v>3.2</v>
      </c>
    </row>
    <row r="485" spans="1:59" ht="11.25" customHeight="1" x14ac:dyDescent="0.2">
      <c r="A485" s="831" t="s">
        <v>687</v>
      </c>
      <c r="B485" s="842" t="s">
        <v>688</v>
      </c>
      <c r="C485" s="898" t="s">
        <v>4253</v>
      </c>
      <c r="D485" s="898" t="s">
        <v>4254</v>
      </c>
      <c r="E485" s="705">
        <v>18</v>
      </c>
      <c r="F485" s="1153">
        <v>187</v>
      </c>
      <c r="G485" s="1124" t="s">
        <v>115</v>
      </c>
      <c r="H485" s="1124" t="s">
        <v>115</v>
      </c>
      <c r="I485" s="841">
        <v>72.28</v>
      </c>
      <c r="J485" s="624">
        <f t="shared" si="121"/>
        <v>6.1012728278915329</v>
      </c>
      <c r="K485" s="844">
        <v>1.1025</v>
      </c>
      <c r="L485" s="854">
        <v>4</v>
      </c>
      <c r="M485" s="615">
        <f t="shared" si="122"/>
        <v>4.41</v>
      </c>
      <c r="N485" s="837" t="s">
        <v>689</v>
      </c>
      <c r="O485" s="706">
        <v>1.05</v>
      </c>
      <c r="P485" s="904">
        <v>43920</v>
      </c>
      <c r="Q485" s="904">
        <v>43959</v>
      </c>
      <c r="R485" s="615">
        <f t="shared" si="123"/>
        <v>4.9999999999999991</v>
      </c>
      <c r="S485" s="673">
        <f>IF(INDEX(Historical!$D$7:$D$1257,MATCH(B485,Historical!$B$7:$B$1281,0))=0,"n/a",(INDEX(Historical!$C$7:$C$1259,MATCH(B485,Historical!$B$7:$B$1281,0))/INDEX(Historical!$D$7:$D$1257,MATCH(B485,Historical!$B$7:$B$1281,0))-1)*100)</f>
        <v>4.9999999999999822</v>
      </c>
      <c r="T485" s="673">
        <f>IF(INDEX(Historical!$F$7:$F$1250,MATCH(B485,Historical!$B$7:$B$1281,0))=0,"n/a",((INDEX(Historical!$C$7:$C$1259,MATCH(B485,Historical!$B$7:$B$1281,0))/INDEX(Historical!$F$7:$F$1250,MATCH(B485,Historical!$B$7:$B$1281,0)))^(1/3)-1)*100)</f>
        <v>5.1321088459252762</v>
      </c>
      <c r="U485" s="673">
        <f>IF(INDEX(Historical!$H$7:$H$1250,MATCH(B485,Historical!$B$7:$B$1281,0))=0,"n/a",((INDEX(Historical!$C$7:$C$1259,MATCH(B485,Historical!$B$7:$B$1281,0))/INDEX(Historical!$H$7:$H$1250,MATCH(B485,Historical!$B$7:$B$1281,0)))^(1/5)-1)*100)</f>
        <v>5.5892882483376871</v>
      </c>
      <c r="V485" s="673">
        <f>IF(INDEX(Historical!$O$7:$O$1250,MATCH(B485,Historical!$B$7:$B$1281,0))=0,"n/a",((INDEX(Historical!$C$7:$C$1259,MATCH(B485,Historical!$B$7:$B$1281,0))/INDEX(Historical!$O$7:$O$1250,MATCH(B485,Historical!$B$7:$B$1281,0)))^(1/10)-1)*100)</f>
        <v>6.5753203151778905</v>
      </c>
      <c r="W485" s="674">
        <f t="shared" si="124"/>
        <v>0.85004045132765105</v>
      </c>
      <c r="X485" s="675">
        <f t="shared" si="125"/>
        <v>6.2103202759307639</v>
      </c>
      <c r="Y485" s="843"/>
      <c r="Z485" s="624">
        <f t="shared" si="126"/>
        <v>106.5217391304348</v>
      </c>
      <c r="AA485" s="853">
        <f t="shared" si="127"/>
        <v>17.458937198067634</v>
      </c>
      <c r="AB485" s="854">
        <v>12</v>
      </c>
      <c r="AC485" s="833">
        <v>4.1399999999999997</v>
      </c>
      <c r="AD485" s="833">
        <v>1.76</v>
      </c>
      <c r="AE485" s="833">
        <v>9.59</v>
      </c>
      <c r="AF485" s="833">
        <v>2.16</v>
      </c>
      <c r="AG485" s="833">
        <v>12.4</v>
      </c>
      <c r="AH485" s="833">
        <v>12.8</v>
      </c>
      <c r="AI485" s="833">
        <v>1.43</v>
      </c>
      <c r="AJ485" s="833">
        <v>0.89999999999999991</v>
      </c>
      <c r="AK485" s="833">
        <v>10</v>
      </c>
      <c r="AL485" s="845">
        <v>3190</v>
      </c>
      <c r="AM485" s="839">
        <v>0.5</v>
      </c>
      <c r="AN485" s="833">
        <v>0.99</v>
      </c>
      <c r="AO485" s="711">
        <f t="shared" si="128"/>
        <v>-5.7683761218384149</v>
      </c>
      <c r="AP485" s="712">
        <f t="shared" si="129"/>
        <v>11.690561076229219</v>
      </c>
      <c r="AQ485" s="855">
        <f t="shared" si="130"/>
        <v>29.462657589534015</v>
      </c>
      <c r="AR485" s="624">
        <f>INDEX(Historical!$C$7:$C$1259,MATCH(B485,Historical!$B$7:$B$1281,0))*IF(AH485="n/a",1.03,IF(AH485&lt;0,1.01,IF(AH485&gt;10,1.1,(1+AH485/100))))</f>
        <v>4.7932500000000005</v>
      </c>
      <c r="AS485" s="853">
        <f t="shared" si="131"/>
        <v>4.8617934750000007</v>
      </c>
      <c r="AT485" s="853">
        <f t="shared" si="135"/>
        <v>5.3479728225000009</v>
      </c>
      <c r="AU485" s="853">
        <f t="shared" si="135"/>
        <v>5.8827701047500014</v>
      </c>
      <c r="AV485" s="853">
        <f t="shared" si="135"/>
        <v>6.4710471152250024</v>
      </c>
      <c r="AW485" s="624">
        <f t="shared" si="132"/>
        <v>27.356833517475007</v>
      </c>
      <c r="AX485" s="719">
        <f t="shared" si="133"/>
        <v>37.848413831592424</v>
      </c>
      <c r="AY485" s="900">
        <v>0.95</v>
      </c>
      <c r="AZ485" s="839">
        <v>97.43</v>
      </c>
      <c r="BA485" s="839">
        <v>-7.99</v>
      </c>
      <c r="BB485" s="839">
        <v>2.82</v>
      </c>
      <c r="BC485" s="839">
        <v>11.78</v>
      </c>
      <c r="BE485" s="597">
        <v>2003</v>
      </c>
      <c r="BF485" s="865">
        <f t="shared" si="134"/>
        <v>1</v>
      </c>
      <c r="BG485" s="849">
        <v>5.8999999999999995</v>
      </c>
    </row>
    <row r="486" spans="1:59" s="744" customFormat="1" ht="11.25" customHeight="1" x14ac:dyDescent="0.2">
      <c r="A486" s="726" t="s">
        <v>1494</v>
      </c>
      <c r="B486" s="751" t="s">
        <v>1495</v>
      </c>
      <c r="C486" s="898" t="s">
        <v>131</v>
      </c>
      <c r="D486" s="898" t="s">
        <v>4262</v>
      </c>
      <c r="E486" s="727">
        <v>10</v>
      </c>
      <c r="F486" s="1153">
        <v>447</v>
      </c>
      <c r="G486" s="1152" t="s">
        <v>37</v>
      </c>
      <c r="H486" s="1152" t="s">
        <v>37</v>
      </c>
      <c r="I486" s="728">
        <v>24.11</v>
      </c>
      <c r="J486" s="729">
        <f t="shared" si="121"/>
        <v>3.6499377851513892</v>
      </c>
      <c r="K486" s="730">
        <v>0.22</v>
      </c>
      <c r="L486" s="731">
        <v>4</v>
      </c>
      <c r="M486" s="732">
        <f t="shared" si="122"/>
        <v>0.88</v>
      </c>
      <c r="N486" s="733" t="s">
        <v>1235</v>
      </c>
      <c r="O486" s="734">
        <v>0.21</v>
      </c>
      <c r="P486" s="1122">
        <v>44235</v>
      </c>
      <c r="Q486" s="1122">
        <v>44246</v>
      </c>
      <c r="R486" s="732">
        <f t="shared" si="123"/>
        <v>4.7619047619047663</v>
      </c>
      <c r="S486" s="673">
        <f>IF(INDEX(Historical!$D$7:$D$1257,MATCH(B486,Historical!$B$7:$B$1281,0))=0,"n/a",(INDEX(Historical!$C$7:$C$1259,MATCH(B486,Historical!$B$7:$B$1281,0))/INDEX(Historical!$D$7:$D$1257,MATCH(B486,Historical!$B$7:$B$1281,0))-1)*100)</f>
        <v>4.9999999999999822</v>
      </c>
      <c r="T486" s="673">
        <f>IF(INDEX(Historical!$F$7:$F$1250,MATCH(B486,Historical!$B$7:$B$1281,0))=0,"n/a",((INDEX(Historical!$C$7:$C$1259,MATCH(B486,Historical!$B$7:$B$1281,0))/INDEX(Historical!$F$7:$F$1250,MATCH(B486,Historical!$B$7:$B$1281,0)))^(1/3)-1)*100)</f>
        <v>6.2658569182611146</v>
      </c>
      <c r="U486" s="673">
        <f>IF(INDEX(Historical!$H$7:$H$1250,MATCH(B486,Historical!$B$7:$B$1281,0))=0,"n/a",((INDEX(Historical!$C$7:$C$1259,MATCH(B486,Historical!$B$7:$B$1281,0))/INDEX(Historical!$H$7:$H$1250,MATCH(B486,Historical!$B$7:$B$1281,0)))^(1/5)-1)*100)</f>
        <v>10.3085496986149</v>
      </c>
      <c r="V486" s="673">
        <f>IF(INDEX(Historical!$O$7:$O$1250,MATCH(B486,Historical!$B$7:$B$1281,0))=0,"n/a",((INDEX(Historical!$C$7:$C$1259,MATCH(B486,Historical!$B$7:$B$1281,0))/INDEX(Historical!$O$7:$O$1250,MATCH(B486,Historical!$B$7:$B$1281,0)))^(1/10)-1)*100)</f>
        <v>8.7976465994841213</v>
      </c>
      <c r="W486" s="674">
        <f t="shared" si="124"/>
        <v>1.1717394625989381</v>
      </c>
      <c r="X486" s="675" t="str">
        <f t="shared" si="125"/>
        <v>n/a</v>
      </c>
      <c r="Y486" s="1012"/>
      <c r="Z486" s="729" t="str">
        <f t="shared" si="126"/>
        <v>n/a</v>
      </c>
      <c r="AA486" s="736" t="str">
        <f t="shared" si="127"/>
        <v>n/a</v>
      </c>
      <c r="AB486" s="731">
        <v>12</v>
      </c>
      <c r="AC486" s="737">
        <v>-0.19</v>
      </c>
      <c r="AD486" s="737" t="s">
        <v>136</v>
      </c>
      <c r="AE486" s="737">
        <v>2.06</v>
      </c>
      <c r="AF486" s="737">
        <v>1.9</v>
      </c>
      <c r="AG486" s="737">
        <v>-1.5</v>
      </c>
      <c r="AH486" s="737">
        <v>-121.7</v>
      </c>
      <c r="AI486" s="737">
        <v>5.76</v>
      </c>
      <c r="AJ486" s="737">
        <v>-18.399999999999999</v>
      </c>
      <c r="AK486" s="737">
        <v>4.37</v>
      </c>
      <c r="AL486" s="738">
        <v>9620</v>
      </c>
      <c r="AM486" s="739">
        <v>0.4</v>
      </c>
      <c r="AN486" s="737">
        <v>2</v>
      </c>
      <c r="AO486" s="740" t="str">
        <f t="shared" si="128"/>
        <v>n/a</v>
      </c>
      <c r="AP486" s="741">
        <f t="shared" si="129"/>
        <v>13.958487483766289</v>
      </c>
      <c r="AQ486" s="742" t="str">
        <f t="shared" si="130"/>
        <v>n/a</v>
      </c>
      <c r="AR486" s="624">
        <f>INDEX(Historical!$C$7:$C$1259,MATCH(B486,Historical!$B$7:$B$1281,0))*IF(AH486="n/a",1.03,IF(AH486&lt;0,1.01,IF(AH486&gt;10,1.1,(1+AH486/100))))</f>
        <v>0.84839999999999993</v>
      </c>
      <c r="AS486" s="736">
        <f t="shared" si="131"/>
        <v>0.89726784000000004</v>
      </c>
      <c r="AT486" s="736">
        <f t="shared" si="135"/>
        <v>0.93647844460800012</v>
      </c>
      <c r="AU486" s="736">
        <f t="shared" si="135"/>
        <v>0.97740255263736975</v>
      </c>
      <c r="AV486" s="736">
        <f t="shared" si="135"/>
        <v>1.0201150441876228</v>
      </c>
      <c r="AW486" s="729">
        <f t="shared" si="132"/>
        <v>4.6796638814329921</v>
      </c>
      <c r="AX486" s="743">
        <f t="shared" si="133"/>
        <v>19.409638662102829</v>
      </c>
      <c r="AY486" s="901">
        <v>0.28000000000000003</v>
      </c>
      <c r="AZ486" s="739">
        <v>14.32</v>
      </c>
      <c r="BA486" s="739">
        <v>-11.49</v>
      </c>
      <c r="BB486" s="739">
        <v>6.81</v>
      </c>
      <c r="BC486" s="739">
        <v>4.6100000000000003</v>
      </c>
      <c r="BD486" s="875"/>
      <c r="BE486" s="597">
        <v>2012</v>
      </c>
      <c r="BF486" s="865">
        <f t="shared" si="134"/>
        <v>0</v>
      </c>
      <c r="BG486" s="793">
        <v>-0.3</v>
      </c>
    </row>
    <row r="487" spans="1:59" ht="11.25" customHeight="1" x14ac:dyDescent="0.2">
      <c r="A487" s="831" t="s">
        <v>700</v>
      </c>
      <c r="B487" s="842" t="s">
        <v>701</v>
      </c>
      <c r="C487" s="898" t="s">
        <v>108</v>
      </c>
      <c r="D487" s="898" t="s">
        <v>4265</v>
      </c>
      <c r="E487" s="705">
        <v>26</v>
      </c>
      <c r="F487" s="1153">
        <v>129</v>
      </c>
      <c r="G487" s="1115" t="s">
        <v>106</v>
      </c>
      <c r="H487" s="1115" t="s">
        <v>106</v>
      </c>
      <c r="I487" s="833">
        <v>40.200000000000003</v>
      </c>
      <c r="J487" s="624">
        <f t="shared" si="121"/>
        <v>2.7860696517412937</v>
      </c>
      <c r="K487" s="851">
        <v>0.28000000000000003</v>
      </c>
      <c r="L487" s="854">
        <v>4</v>
      </c>
      <c r="M487" s="615">
        <f t="shared" si="122"/>
        <v>1.1200000000000001</v>
      </c>
      <c r="N487" s="837" t="s">
        <v>702</v>
      </c>
      <c r="O487" s="707">
        <v>0.27</v>
      </c>
      <c r="P487" s="606">
        <v>44145</v>
      </c>
      <c r="Q487" s="606">
        <v>44162</v>
      </c>
      <c r="R487" s="615">
        <f t="shared" si="123"/>
        <v>3.7037037037037068</v>
      </c>
      <c r="S487" s="673">
        <f>IF(INDEX(Historical!$D$7:$D$1257,MATCH(B487,Historical!$B$7:$B$1281,0))=0,"n/a",(INDEX(Historical!$C$7:$C$1259,MATCH(B487,Historical!$B$7:$B$1281,0))/INDEX(Historical!$D$7:$D$1257,MATCH(B487,Historical!$B$7:$B$1281,0))-1)*100)</f>
        <v>6.8627450980392135</v>
      </c>
      <c r="T487" s="673">
        <f>IF(INDEX(Historical!$F$7:$F$1250,MATCH(B487,Historical!$B$7:$B$1281,0))=0,"n/a",((INDEX(Historical!$C$7:$C$1259,MATCH(B487,Historical!$B$7:$B$1281,0))/INDEX(Historical!$F$7:$F$1250,MATCH(B487,Historical!$B$7:$B$1281,0)))^(1/3)-1)*100)</f>
        <v>6.5928308462839258</v>
      </c>
      <c r="U487" s="673">
        <f>IF(INDEX(Historical!$H$7:$H$1250,MATCH(B487,Historical!$B$7:$B$1281,0))=0,"n/a",((INDEX(Historical!$C$7:$C$1259,MATCH(B487,Historical!$B$7:$B$1281,0))/INDEX(Historical!$H$7:$H$1250,MATCH(B487,Historical!$B$7:$B$1281,0)))^(1/5)-1)*100)</f>
        <v>6.1178141871478076</v>
      </c>
      <c r="V487" s="673">
        <f>IF(INDEX(Historical!$O$7:$O$1250,MATCH(B487,Historical!$B$7:$B$1281,0))=0,"n/a",((INDEX(Historical!$C$7:$C$1259,MATCH(B487,Historical!$B$7:$B$1281,0))/INDEX(Historical!$O$7:$O$1250,MATCH(B487,Historical!$B$7:$B$1281,0)))^(1/10)-1)*100)</f>
        <v>4.7547181386370596</v>
      </c>
      <c r="W487" s="674">
        <f t="shared" si="124"/>
        <v>1.2866828293004724</v>
      </c>
      <c r="X487" s="675" t="str">
        <f t="shared" si="125"/>
        <v>n/a</v>
      </c>
      <c r="Y487" s="638"/>
      <c r="Z487" s="624" t="str">
        <f t="shared" si="126"/>
        <v>n/a</v>
      </c>
      <c r="AA487" s="853" t="str">
        <f t="shared" si="127"/>
        <v>n/a</v>
      </c>
      <c r="AB487" s="854">
        <v>12</v>
      </c>
      <c r="AC487" s="833" t="s">
        <v>136</v>
      </c>
      <c r="AD487" s="833" t="s">
        <v>136</v>
      </c>
      <c r="AE487" s="833" t="s">
        <v>136</v>
      </c>
      <c r="AF487" s="833" t="s">
        <v>136</v>
      </c>
      <c r="AG487" s="833" t="s">
        <v>136</v>
      </c>
      <c r="AH487" s="833" t="s">
        <v>136</v>
      </c>
      <c r="AI487" s="833" t="s">
        <v>136</v>
      </c>
      <c r="AJ487" s="833" t="s">
        <v>136</v>
      </c>
      <c r="AK487" s="833" t="s">
        <v>136</v>
      </c>
      <c r="AL487" s="845" t="s">
        <v>136</v>
      </c>
      <c r="AM487" s="839" t="s">
        <v>136</v>
      </c>
      <c r="AN487" s="833" t="s">
        <v>136</v>
      </c>
      <c r="AO487" s="711" t="str">
        <f t="shared" si="128"/>
        <v>n/a</v>
      </c>
      <c r="AP487" s="712">
        <f t="shared" si="129"/>
        <v>8.9038838388891008</v>
      </c>
      <c r="AQ487" s="855" t="str">
        <f t="shared" si="130"/>
        <v>n/a</v>
      </c>
      <c r="AR487" s="624">
        <f>INDEX(Historical!$C$7:$C$1259,MATCH(B487,Historical!$B$7:$B$1281,0))*IF(AH487="n/a",1.03,IF(AH487&lt;0,1.01,IF(AH487&gt;10,1.1,(1+AH487/100))))</f>
        <v>1.1227</v>
      </c>
      <c r="AS487" s="853">
        <f t="shared" si="131"/>
        <v>1.1563810000000001</v>
      </c>
      <c r="AT487" s="853">
        <f t="shared" ref="AT487:AV506" si="136">IF($AK487="n/a",1.03*AS487,IF($AK487&lt;0,1.01*AS487,IF($AK487&gt;10,1.1*AS487,(1+$AK487/100)*AS487)))</f>
        <v>1.1910724300000002</v>
      </c>
      <c r="AU487" s="853">
        <f t="shared" si="136"/>
        <v>1.2268046029000002</v>
      </c>
      <c r="AV487" s="853">
        <f t="shared" si="136"/>
        <v>1.2636087409870003</v>
      </c>
      <c r="AW487" s="624">
        <f t="shared" si="132"/>
        <v>5.9605667738870007</v>
      </c>
      <c r="AX487" s="719">
        <f t="shared" si="133"/>
        <v>14.827280532057216</v>
      </c>
      <c r="AY487" s="900" t="s">
        <v>136</v>
      </c>
      <c r="AZ487" s="839" t="s">
        <v>136</v>
      </c>
      <c r="BA487" s="839" t="s">
        <v>136</v>
      </c>
      <c r="BB487" s="839" t="s">
        <v>136</v>
      </c>
      <c r="BC487" s="839" t="s">
        <v>136</v>
      </c>
      <c r="BD487" s="874" t="s">
        <v>4199</v>
      </c>
      <c r="BE487" s="597">
        <v>1996</v>
      </c>
      <c r="BF487" s="865">
        <f t="shared" si="134"/>
        <v>2</v>
      </c>
      <c r="BG487" s="849" t="s">
        <v>136</v>
      </c>
    </row>
    <row r="488" spans="1:59" ht="11.25" customHeight="1" x14ac:dyDescent="0.2">
      <c r="A488" s="831" t="s">
        <v>692</v>
      </c>
      <c r="B488" s="842" t="s">
        <v>693</v>
      </c>
      <c r="C488" s="898" t="s">
        <v>131</v>
      </c>
      <c r="D488" s="898" t="s">
        <v>4273</v>
      </c>
      <c r="E488" s="705">
        <v>25</v>
      </c>
      <c r="F488" s="1153">
        <v>137</v>
      </c>
      <c r="G488" s="1149" t="s">
        <v>37</v>
      </c>
      <c r="H488" s="1149" t="s">
        <v>37</v>
      </c>
      <c r="I488" s="833">
        <v>39.869999999999997</v>
      </c>
      <c r="J488" s="624">
        <f t="shared" si="121"/>
        <v>3.3358414848256834</v>
      </c>
      <c r="K488" s="851">
        <v>0.33250000000000002</v>
      </c>
      <c r="L488" s="854">
        <v>4</v>
      </c>
      <c r="M488" s="615">
        <f t="shared" si="122"/>
        <v>1.33</v>
      </c>
      <c r="N488" s="837" t="s">
        <v>163</v>
      </c>
      <c r="O488" s="707">
        <v>0.3125</v>
      </c>
      <c r="P488" s="606">
        <v>44095</v>
      </c>
      <c r="Q488" s="606">
        <v>44105</v>
      </c>
      <c r="R488" s="615">
        <f t="shared" si="123"/>
        <v>6.4000000000000057</v>
      </c>
      <c r="S488" s="673">
        <f>IF(INDEX(Historical!$D$7:$D$1257,MATCH(B488,Historical!$B$7:$B$1281,0))=0,"n/a",(INDEX(Historical!$C$7:$C$1259,MATCH(B488,Historical!$B$7:$B$1281,0))/INDEX(Historical!$D$7:$D$1257,MATCH(B488,Historical!$B$7:$B$1281,0))-1)*100)</f>
        <v>6.7226890756302504</v>
      </c>
      <c r="T488" s="673">
        <f>IF(INDEX(Historical!$F$7:$F$1250,MATCH(B488,Historical!$B$7:$B$1281,0))=0,"n/a",((INDEX(Historical!$C$7:$C$1259,MATCH(B488,Historical!$B$7:$B$1281,0))/INDEX(Historical!$F$7:$F$1250,MATCH(B488,Historical!$B$7:$B$1281,0)))^(1/3)-1)*100)</f>
        <v>6.9724325738783843</v>
      </c>
      <c r="U488" s="673">
        <f>IF(INDEX(Historical!$H$7:$H$1250,MATCH(B488,Historical!$B$7:$B$1281,0))=0,"n/a",((INDEX(Historical!$C$7:$C$1259,MATCH(B488,Historical!$B$7:$B$1281,0))/INDEX(Historical!$H$7:$H$1250,MATCH(B488,Historical!$B$7:$B$1281,0)))^(1/5)-1)*100)</f>
        <v>6.7767075697025003</v>
      </c>
      <c r="V488" s="673">
        <f>IF(INDEX(Historical!$O$7:$O$1250,MATCH(B488,Historical!$B$7:$B$1281,0))=0,"n/a",((INDEX(Historical!$C$7:$C$1259,MATCH(B488,Historical!$B$7:$B$1281,0))/INDEX(Historical!$O$7:$O$1250,MATCH(B488,Historical!$B$7:$B$1281,0)))^(1/10)-1)*100)</f>
        <v>6.4460329780162251</v>
      </c>
      <c r="W488" s="674">
        <f t="shared" si="124"/>
        <v>1.0512989295608663</v>
      </c>
      <c r="X488" s="675" t="str">
        <f t="shared" si="125"/>
        <v>n/a</v>
      </c>
      <c r="Y488" s="637"/>
      <c r="Z488" s="624">
        <f t="shared" si="126"/>
        <v>68.911917098445599</v>
      </c>
      <c r="AA488" s="853">
        <f t="shared" si="127"/>
        <v>20.6580310880829</v>
      </c>
      <c r="AB488" s="854">
        <v>9</v>
      </c>
      <c r="AC488" s="833">
        <v>1.93</v>
      </c>
      <c r="AD488" s="833">
        <v>3.5</v>
      </c>
      <c r="AE488" s="833">
        <v>2.19</v>
      </c>
      <c r="AF488" s="833">
        <v>2.29</v>
      </c>
      <c r="AG488" s="833">
        <v>10.5</v>
      </c>
      <c r="AH488" s="833">
        <v>7.8</v>
      </c>
      <c r="AI488" s="833">
        <v>20.76</v>
      </c>
      <c r="AJ488" s="833">
        <v>-0.6</v>
      </c>
      <c r="AK488" s="833">
        <v>6</v>
      </c>
      <c r="AL488" s="845">
        <v>3930</v>
      </c>
      <c r="AM488" s="839">
        <v>0.5</v>
      </c>
      <c r="AN488" s="833">
        <v>1.43</v>
      </c>
      <c r="AO488" s="711">
        <f t="shared" si="128"/>
        <v>-10.545482033554716</v>
      </c>
      <c r="AP488" s="712">
        <f t="shared" si="129"/>
        <v>10.112549054528184</v>
      </c>
      <c r="AQ488" s="855">
        <f t="shared" si="130"/>
        <v>45.000982665957359</v>
      </c>
      <c r="AR488" s="624">
        <f>INDEX(Historical!$C$7:$C$1259,MATCH(B488,Historical!$B$7:$B$1281,0))*IF(AH488="n/a",1.03,IF(AH488&lt;0,1.01,IF(AH488&gt;10,1.1,(1+AH488/100))))</f>
        <v>1.3690600000000002</v>
      </c>
      <c r="AS488" s="853">
        <f t="shared" si="131"/>
        <v>1.5059660000000004</v>
      </c>
      <c r="AT488" s="853">
        <f t="shared" si="136"/>
        <v>1.5963239600000005</v>
      </c>
      <c r="AU488" s="853">
        <f t="shared" si="136"/>
        <v>1.6921033976000006</v>
      </c>
      <c r="AV488" s="853">
        <f t="shared" si="136"/>
        <v>1.7936296014560007</v>
      </c>
      <c r="AW488" s="624">
        <f t="shared" si="132"/>
        <v>7.9570829590560024</v>
      </c>
      <c r="AX488" s="719">
        <f t="shared" si="133"/>
        <v>19.957569498510168</v>
      </c>
      <c r="AY488" s="900">
        <v>0.53</v>
      </c>
      <c r="AZ488" s="839">
        <v>54.120000000000005</v>
      </c>
      <c r="BA488" s="839">
        <v>-6.34</v>
      </c>
      <c r="BB488" s="839">
        <v>3.54</v>
      </c>
      <c r="BC488" s="839">
        <v>19.079999999999998</v>
      </c>
      <c r="BE488" s="597">
        <v>1996</v>
      </c>
      <c r="BF488" s="865">
        <f t="shared" si="134"/>
        <v>2</v>
      </c>
      <c r="BG488" s="849">
        <v>3.5000000000000004</v>
      </c>
    </row>
    <row r="489" spans="1:59" ht="11.25" customHeight="1" x14ac:dyDescent="0.2">
      <c r="A489" s="838" t="s">
        <v>698</v>
      </c>
      <c r="B489" s="842" t="s">
        <v>699</v>
      </c>
      <c r="C489" s="898" t="s">
        <v>245</v>
      </c>
      <c r="D489" s="898" t="s">
        <v>4291</v>
      </c>
      <c r="E489" s="705">
        <v>18</v>
      </c>
      <c r="F489" s="1153">
        <v>198</v>
      </c>
      <c r="G489" s="1153" t="s">
        <v>115</v>
      </c>
      <c r="H489" s="1153" t="s">
        <v>115</v>
      </c>
      <c r="I489" s="841">
        <v>132.88999999999999</v>
      </c>
      <c r="J489" s="624">
        <f t="shared" si="121"/>
        <v>0.82775227631876003</v>
      </c>
      <c r="K489" s="844">
        <v>0.27500000000000002</v>
      </c>
      <c r="L489" s="854">
        <v>4</v>
      </c>
      <c r="M489" s="615">
        <f t="shared" si="122"/>
        <v>1.1000000000000001</v>
      </c>
      <c r="N489" s="837" t="s">
        <v>163</v>
      </c>
      <c r="O489" s="706">
        <v>0.245</v>
      </c>
      <c r="P489" s="606">
        <v>44169</v>
      </c>
      <c r="Q489" s="606">
        <v>44194</v>
      </c>
      <c r="R489" s="615">
        <f t="shared" si="123"/>
        <v>12.244897959183684</v>
      </c>
      <c r="S489" s="673">
        <f>IF(INDEX(Historical!$D$7:$D$1257,MATCH(B489,Historical!$B$7:$B$1281,0))=0,"n/a",(INDEX(Historical!$C$7:$C$1259,MATCH(B489,Historical!$B$7:$B$1281,0))/INDEX(Historical!$D$7:$D$1257,MATCH(B489,Historical!$B$7:$B$1281,0))-1)*100)</f>
        <v>11.363636363636353</v>
      </c>
      <c r="T489" s="673">
        <f>IF(INDEX(Historical!$F$7:$F$1250,MATCH(B489,Historical!$B$7:$B$1281,0))=0,"n/a",((INDEX(Historical!$C$7:$C$1259,MATCH(B489,Historical!$B$7:$B$1281,0))/INDEX(Historical!$F$7:$F$1250,MATCH(B489,Historical!$B$7:$B$1281,0)))^(1/3)-1)*100)</f>
        <v>10.823329352516264</v>
      </c>
      <c r="U489" s="673">
        <f>IF(INDEX(Historical!$H$7:$H$1250,MATCH(B489,Historical!$B$7:$B$1281,0))=0,"n/a",((INDEX(Historical!$C$7:$C$1259,MATCH(B489,Historical!$B$7:$B$1281,0))/INDEX(Historical!$H$7:$H$1250,MATCH(B489,Historical!$B$7:$B$1281,0)))^(1/5)-1)*100)</f>
        <v>11.842691472014465</v>
      </c>
      <c r="V489" s="673">
        <f>IF(INDEX(Historical!$O$7:$O$1250,MATCH(B489,Historical!$B$7:$B$1281,0))=0,"n/a",((INDEX(Historical!$C$7:$C$1259,MATCH(B489,Historical!$B$7:$B$1281,0))/INDEX(Historical!$O$7:$O$1250,MATCH(B489,Historical!$B$7:$B$1281,0)))^(1/10)-1)*100)</f>
        <v>13.346158167069744</v>
      </c>
      <c r="W489" s="674">
        <f t="shared" si="124"/>
        <v>0.88734835326881367</v>
      </c>
      <c r="X489" s="675" t="str">
        <f t="shared" si="125"/>
        <v>n/a</v>
      </c>
      <c r="Y489" s="634"/>
      <c r="Z489" s="624">
        <f t="shared" si="126"/>
        <v>51.886792452830186</v>
      </c>
      <c r="AA489" s="853">
        <f t="shared" si="127"/>
        <v>62.683962264150935</v>
      </c>
      <c r="AB489" s="854">
        <v>5</v>
      </c>
      <c r="AC489" s="833">
        <v>2.12</v>
      </c>
      <c r="AD489" s="833">
        <v>1.82</v>
      </c>
      <c r="AE489" s="833">
        <v>5.26</v>
      </c>
      <c r="AF489" s="833">
        <v>19.670000000000002</v>
      </c>
      <c r="AG489" s="833">
        <v>29.099999999999998</v>
      </c>
      <c r="AH489" s="833">
        <v>-35.9</v>
      </c>
      <c r="AI489" s="833">
        <v>26.479999999999997</v>
      </c>
      <c r="AJ489" s="833">
        <v>-2.9000000000000004</v>
      </c>
      <c r="AK489" s="833">
        <v>34.549999999999997</v>
      </c>
      <c r="AL489" s="845">
        <v>202740</v>
      </c>
      <c r="AM489" s="839">
        <v>1.2</v>
      </c>
      <c r="AN489" s="833">
        <v>0.89</v>
      </c>
      <c r="AO489" s="711">
        <f t="shared" si="128"/>
        <v>-50.013518515817708</v>
      </c>
      <c r="AP489" s="712">
        <f t="shared" si="129"/>
        <v>12.670443748333225</v>
      </c>
      <c r="AQ489" s="855">
        <f t="shared" si="130"/>
        <v>640.26828101884757</v>
      </c>
      <c r="AR489" s="624">
        <f>INDEX(Historical!$C$7:$C$1259,MATCH(B489,Historical!$B$7:$B$1281,0))*IF(AH489="n/a",1.03,IF(AH489&lt;0,1.01,IF(AH489&gt;10,1.1,(1+AH489/100))))</f>
        <v>0.98980000000000001</v>
      </c>
      <c r="AS489" s="853">
        <f t="shared" si="131"/>
        <v>1.0887800000000001</v>
      </c>
      <c r="AT489" s="853">
        <f t="shared" si="136"/>
        <v>1.1976580000000001</v>
      </c>
      <c r="AU489" s="853">
        <f t="shared" si="136"/>
        <v>1.3174238000000003</v>
      </c>
      <c r="AV489" s="853">
        <f t="shared" si="136"/>
        <v>1.4491661800000004</v>
      </c>
      <c r="AW489" s="624">
        <f t="shared" si="132"/>
        <v>6.0428279800000011</v>
      </c>
      <c r="AX489" s="719">
        <f t="shared" si="133"/>
        <v>4.5472405598615406</v>
      </c>
      <c r="AY489" s="900">
        <v>0.88</v>
      </c>
      <c r="AZ489" s="839">
        <v>72.23</v>
      </c>
      <c r="BA489" s="839">
        <v>-10.18</v>
      </c>
      <c r="BB489" s="839">
        <v>-3.92</v>
      </c>
      <c r="BC489" s="839">
        <v>6.83</v>
      </c>
      <c r="BE489" s="597">
        <v>2003</v>
      </c>
      <c r="BF489" s="865">
        <f t="shared" si="134"/>
        <v>1</v>
      </c>
      <c r="BG489" s="849">
        <v>8.6</v>
      </c>
    </row>
    <row r="490" spans="1:59" ht="11.25" customHeight="1" x14ac:dyDescent="0.2">
      <c r="A490" s="848" t="s">
        <v>4452</v>
      </c>
      <c r="B490" s="842" t="s">
        <v>4428</v>
      </c>
      <c r="C490" s="898" t="s">
        <v>108</v>
      </c>
      <c r="D490" s="898" t="s">
        <v>4277</v>
      </c>
      <c r="E490" s="705">
        <v>6</v>
      </c>
      <c r="F490" s="1153">
        <v>691</v>
      </c>
      <c r="G490" s="1153" t="s">
        <v>106</v>
      </c>
      <c r="H490" s="1153" t="s">
        <v>106</v>
      </c>
      <c r="I490" s="841">
        <v>72.739999999999995</v>
      </c>
      <c r="J490" s="624">
        <f t="shared" si="121"/>
        <v>1.2097882870497665</v>
      </c>
      <c r="K490" s="844">
        <v>0.22</v>
      </c>
      <c r="L490" s="854">
        <v>4</v>
      </c>
      <c r="M490" s="615">
        <f t="shared" si="122"/>
        <v>0.88</v>
      </c>
      <c r="N490" s="837" t="s">
        <v>515</v>
      </c>
      <c r="O490" s="706">
        <v>0.2</v>
      </c>
      <c r="P490" s="606">
        <v>44165</v>
      </c>
      <c r="Q490" s="606">
        <v>44180</v>
      </c>
      <c r="R490" s="615">
        <f t="shared" si="123"/>
        <v>9.9999999999999947</v>
      </c>
      <c r="S490" s="673">
        <f>IF(INDEX(Historical!$D$7:$D$1257,MATCH(B490,Historical!$B$7:$B$1281,0))=0,"n/a",(INDEX(Historical!$C$7:$C$1259,MATCH(B490,Historical!$B$7:$B$1281,0))/INDEX(Historical!$D$7:$D$1257,MATCH(B490,Historical!$B$7:$B$1281,0))-1)*100)</f>
        <v>10.810810810810811</v>
      </c>
      <c r="T490" s="673">
        <f>IF(INDEX(Historical!$F$7:$F$1250,MATCH(B490,Historical!$B$7:$B$1281,0))=0,"n/a",((INDEX(Historical!$C$7:$C$1259,MATCH(B490,Historical!$B$7:$B$1281,0))/INDEX(Historical!$F$7:$F$1250,MATCH(B490,Historical!$B$7:$B$1281,0)))^(1/3)-1)*100)</f>
        <v>12.235079779344327</v>
      </c>
      <c r="U490" s="673">
        <f>IF(INDEX(Historical!$H$7:$H$1250,MATCH(B490,Historical!$B$7:$B$1281,0))=0,"n/a",((INDEX(Historical!$C$7:$C$1259,MATCH(B490,Historical!$B$7:$B$1281,0))/INDEX(Historical!$H$7:$H$1250,MATCH(B490,Historical!$B$7:$B$1281,0)))^(1/5)-1)*100)</f>
        <v>14.31755108178514</v>
      </c>
      <c r="V490" s="673">
        <f>IF(INDEX(Historical!$O$7:$O$1250,MATCH(B490,Historical!$B$7:$B$1281,0))=0,"n/a",((INDEX(Historical!$C$7:$C$1259,MATCH(B490,Historical!$B$7:$B$1281,0))/INDEX(Historical!$O$7:$O$1250,MATCH(B490,Historical!$B$7:$B$1281,0)))^(1/10)-1)*100)</f>
        <v>11.343682847589932</v>
      </c>
      <c r="W490" s="674">
        <f t="shared" si="124"/>
        <v>1.2621607351114399</v>
      </c>
      <c r="X490" s="675">
        <f t="shared" si="125"/>
        <v>1.6269944411119479</v>
      </c>
      <c r="Y490" s="843"/>
      <c r="Z490" s="624">
        <f t="shared" si="126"/>
        <v>9.7777777777777786</v>
      </c>
      <c r="AA490" s="853">
        <f t="shared" si="127"/>
        <v>8.0822222222222209</v>
      </c>
      <c r="AB490" s="854">
        <v>12</v>
      </c>
      <c r="AC490" s="833">
        <v>9</v>
      </c>
      <c r="AD490" s="833" t="s">
        <v>136</v>
      </c>
      <c r="AE490" s="833">
        <v>1.99</v>
      </c>
      <c r="AF490" s="833">
        <v>1.08</v>
      </c>
      <c r="AG490" s="833">
        <v>14.299999999999999</v>
      </c>
      <c r="AH490" s="833">
        <v>151.19999999999999</v>
      </c>
      <c r="AI490" s="833">
        <v>-2.31</v>
      </c>
      <c r="AJ490" s="833">
        <v>8.7999999999999989</v>
      </c>
      <c r="AK490" s="833">
        <v>-6.9099999999999993</v>
      </c>
      <c r="AL490" s="845">
        <v>2800</v>
      </c>
      <c r="AM490" s="839">
        <v>8.6999999999999993</v>
      </c>
      <c r="AN490" s="833">
        <v>7.36</v>
      </c>
      <c r="AO490" s="711">
        <f t="shared" si="128"/>
        <v>7.4451171466126862</v>
      </c>
      <c r="AP490" s="712">
        <f t="shared" si="129"/>
        <v>15.527339368834907</v>
      </c>
      <c r="AQ490" s="855">
        <f t="shared" si="130"/>
        <v>-37.714635212863477</v>
      </c>
      <c r="AR490" s="624">
        <f>INDEX(Historical!$C$7:$C$1259,MATCH(B490,Historical!$B$7:$B$1281,0))*IF(AH490="n/a",1.03,IF(AH490&lt;0,1.01,IF(AH490&gt;10,1.1,(1+AH490/100))))</f>
        <v>0.90200000000000002</v>
      </c>
      <c r="AS490" s="853">
        <f t="shared" si="131"/>
        <v>0.91102000000000005</v>
      </c>
      <c r="AT490" s="853">
        <f t="shared" si="136"/>
        <v>0.92013020000000001</v>
      </c>
      <c r="AU490" s="853">
        <f t="shared" si="136"/>
        <v>0.92933150200000003</v>
      </c>
      <c r="AV490" s="853">
        <f t="shared" si="136"/>
        <v>0.93862481702</v>
      </c>
      <c r="AW490" s="624">
        <f t="shared" si="132"/>
        <v>4.60110651902</v>
      </c>
      <c r="AX490" s="719">
        <f t="shared" si="133"/>
        <v>6.3254145161121809</v>
      </c>
      <c r="AY490" s="900">
        <v>0.73</v>
      </c>
      <c r="AZ490" s="839">
        <v>86.47</v>
      </c>
      <c r="BA490" s="839">
        <v>-7.17</v>
      </c>
      <c r="BB490" s="839">
        <v>0.18</v>
      </c>
      <c r="BC490" s="839">
        <v>10.620000000000001</v>
      </c>
      <c r="BE490" s="597">
        <v>2015</v>
      </c>
      <c r="BF490" s="865">
        <f t="shared" si="134"/>
        <v>0</v>
      </c>
      <c r="BG490" s="849">
        <v>1.5</v>
      </c>
    </row>
    <row r="491" spans="1:59" ht="11.25" customHeight="1" x14ac:dyDescent="0.2">
      <c r="A491" s="838" t="s">
        <v>299</v>
      </c>
      <c r="B491" s="842" t="s">
        <v>300</v>
      </c>
      <c r="C491" s="898" t="s">
        <v>4253</v>
      </c>
      <c r="D491" s="898" t="s">
        <v>4254</v>
      </c>
      <c r="E491" s="705">
        <v>31</v>
      </c>
      <c r="F491" s="1153">
        <v>89</v>
      </c>
      <c r="G491" s="1094" t="s">
        <v>37</v>
      </c>
      <c r="H491" s="1094" t="s">
        <v>37</v>
      </c>
      <c r="I491" s="833">
        <v>44.07</v>
      </c>
      <c r="J491" s="624">
        <f t="shared" si="121"/>
        <v>4.71976401179941</v>
      </c>
      <c r="K491" s="851">
        <v>0.52</v>
      </c>
      <c r="L491" s="854">
        <v>4</v>
      </c>
      <c r="M491" s="615">
        <f t="shared" si="122"/>
        <v>2.08</v>
      </c>
      <c r="N491" s="837" t="s">
        <v>107</v>
      </c>
      <c r="O491" s="707">
        <v>0.51500000000000001</v>
      </c>
      <c r="P491" s="606">
        <v>44042</v>
      </c>
      <c r="Q491" s="606">
        <v>44057</v>
      </c>
      <c r="R491" s="615">
        <f t="shared" si="123"/>
        <v>0.97087378640776778</v>
      </c>
      <c r="S491" s="673">
        <f>IF(INDEX(Historical!$D$7:$D$1257,MATCH(B491,Historical!$B$7:$B$1281,0))=0,"n/a",(INDEX(Historical!$C$7:$C$1259,MATCH(B491,Historical!$B$7:$B$1281,0))/INDEX(Historical!$D$7:$D$1257,MATCH(B491,Historical!$B$7:$B$1281,0))-1)*100)</f>
        <v>1.9704433497536922</v>
      </c>
      <c r="T491" s="673">
        <f>IF(INDEX(Historical!$F$7:$F$1250,MATCH(B491,Historical!$B$7:$B$1281,0))=0,"n/a",((INDEX(Historical!$C$7:$C$1259,MATCH(B491,Historical!$B$7:$B$1281,0))/INDEX(Historical!$F$7:$F$1250,MATCH(B491,Historical!$B$7:$B$1281,0)))^(1/3)-1)*100)</f>
        <v>3.6300721240201783</v>
      </c>
      <c r="U491" s="673">
        <f>IF(INDEX(Historical!$H$7:$H$1250,MATCH(B491,Historical!$B$7:$B$1281,0))=0,"n/a",((INDEX(Historical!$C$7:$C$1259,MATCH(B491,Historical!$B$7:$B$1281,0))/INDEX(Historical!$H$7:$H$1250,MATCH(B491,Historical!$B$7:$B$1281,0)))^(1/5)-1)*100)</f>
        <v>3.8950477489882784</v>
      </c>
      <c r="V491" s="673">
        <f>IF(INDEX(Historical!$O$7:$O$1250,MATCH(B491,Historical!$B$7:$B$1281,0))=0,"n/a",((INDEX(Historical!$C$7:$C$1259,MATCH(B491,Historical!$B$7:$B$1281,0))/INDEX(Historical!$O$7:$O$1250,MATCH(B491,Historical!$B$7:$B$1281,0)))^(1/10)-1)*100)</f>
        <v>3.2046676955973519</v>
      </c>
      <c r="W491" s="674">
        <f t="shared" si="124"/>
        <v>1.2154295293516351</v>
      </c>
      <c r="X491" s="675">
        <f t="shared" si="125"/>
        <v>12.983492496627596</v>
      </c>
      <c r="Y491" s="842"/>
      <c r="Z491" s="624">
        <f t="shared" si="126"/>
        <v>170.49180327868854</v>
      </c>
      <c r="AA491" s="853">
        <f t="shared" si="127"/>
        <v>36.122950819672134</v>
      </c>
      <c r="AB491" s="854">
        <v>12</v>
      </c>
      <c r="AC491" s="833">
        <v>1.22</v>
      </c>
      <c r="AD491" s="833">
        <v>3.65</v>
      </c>
      <c r="AE491" s="833">
        <v>11.73</v>
      </c>
      <c r="AF491" s="833">
        <v>1.94</v>
      </c>
      <c r="AG491" s="833">
        <v>5.3</v>
      </c>
      <c r="AH491" s="833">
        <v>-21.8</v>
      </c>
      <c r="AI491" s="833">
        <v>8.1</v>
      </c>
      <c r="AJ491" s="833">
        <v>0.3</v>
      </c>
      <c r="AK491" s="833">
        <v>10</v>
      </c>
      <c r="AL491" s="845">
        <v>7750</v>
      </c>
      <c r="AM491" s="839">
        <v>0.70000000000000007</v>
      </c>
      <c r="AN491" s="833">
        <v>0.81</v>
      </c>
      <c r="AO491" s="711">
        <f t="shared" si="128"/>
        <v>-27.508139058884446</v>
      </c>
      <c r="AP491" s="712">
        <f t="shared" si="129"/>
        <v>8.6148117607876884</v>
      </c>
      <c r="AQ491" s="855">
        <f t="shared" si="130"/>
        <v>76.482324692762788</v>
      </c>
      <c r="AR491" s="624">
        <f>INDEX(Historical!$C$7:$C$1259,MATCH(B491,Historical!$B$7:$B$1281,0))*IF(AH491="n/a",1.03,IF(AH491&lt;0,1.01,IF(AH491&gt;10,1.1,(1+AH491/100))))</f>
        <v>2.0907</v>
      </c>
      <c r="AS491" s="853">
        <f t="shared" si="131"/>
        <v>2.2600466999999997</v>
      </c>
      <c r="AT491" s="853">
        <f t="shared" si="136"/>
        <v>2.4860513699999998</v>
      </c>
      <c r="AU491" s="853">
        <f t="shared" si="136"/>
        <v>2.734656507</v>
      </c>
      <c r="AV491" s="853">
        <f t="shared" si="136"/>
        <v>3.0081221577000004</v>
      </c>
      <c r="AW491" s="624">
        <f t="shared" si="132"/>
        <v>12.579576734700002</v>
      </c>
      <c r="AX491" s="719">
        <f t="shared" si="133"/>
        <v>28.544535363512598</v>
      </c>
      <c r="AY491" s="900">
        <v>0.81</v>
      </c>
      <c r="AZ491" s="839">
        <v>70.349999999999994</v>
      </c>
      <c r="BA491" s="839">
        <v>-5.0999999999999996</v>
      </c>
      <c r="BB491" s="839">
        <v>4.01</v>
      </c>
      <c r="BC491" s="839">
        <v>15.290000000000001</v>
      </c>
      <c r="BD491" s="618"/>
      <c r="BE491" s="597">
        <v>1990</v>
      </c>
      <c r="BF491" s="865">
        <f t="shared" si="134"/>
        <v>3</v>
      </c>
      <c r="BG491" s="849">
        <v>2.8000000000000003</v>
      </c>
    </row>
    <row r="492" spans="1:59" ht="11.25" customHeight="1" x14ac:dyDescent="0.2">
      <c r="A492" s="838" t="s">
        <v>703</v>
      </c>
      <c r="B492" s="842" t="s">
        <v>704</v>
      </c>
      <c r="C492" s="898" t="s">
        <v>112</v>
      </c>
      <c r="D492" s="898" t="s">
        <v>4278</v>
      </c>
      <c r="E492" s="705">
        <v>17</v>
      </c>
      <c r="F492" s="1153">
        <v>218</v>
      </c>
      <c r="G492" s="1153" t="s">
        <v>37</v>
      </c>
      <c r="H492" s="1153" t="s">
        <v>37</v>
      </c>
      <c r="I492" s="841">
        <v>323.64</v>
      </c>
      <c r="J492" s="624">
        <f t="shared" si="121"/>
        <v>1.7921146953405016</v>
      </c>
      <c r="K492" s="844">
        <v>1.45</v>
      </c>
      <c r="L492" s="854">
        <v>4</v>
      </c>
      <c r="M492" s="615">
        <f t="shared" si="122"/>
        <v>5.8</v>
      </c>
      <c r="N492" s="837" t="s">
        <v>705</v>
      </c>
      <c r="O492" s="706">
        <v>1.32</v>
      </c>
      <c r="P492" s="1029">
        <v>43980</v>
      </c>
      <c r="Q492" s="1029">
        <v>43999</v>
      </c>
      <c r="R492" s="615">
        <f t="shared" si="123"/>
        <v>9.8484848484848406</v>
      </c>
      <c r="S492" s="673">
        <f>IF(INDEX(Historical!$D$7:$D$1257,MATCH(B492,Historical!$B$7:$B$1281,0))=0,"n/a",(INDEX(Historical!$C$7:$C$1259,MATCH(B492,Historical!$B$7:$B$1281,0))/INDEX(Historical!$D$7:$D$1257,MATCH(B492,Historical!$B$7:$B$1281,0))-1)*100)</f>
        <v>9.8837209302325526</v>
      </c>
      <c r="T492" s="673">
        <f>IF(INDEX(Historical!$F$7:$F$1250,MATCH(B492,Historical!$B$7:$B$1281,0))=0,"n/a",((INDEX(Historical!$C$7:$C$1259,MATCH(B492,Historical!$B$7:$B$1281,0))/INDEX(Historical!$F$7:$F$1250,MATCH(B492,Historical!$B$7:$B$1281,0)))^(1/3)-1)*100)</f>
        <v>13.285106503057808</v>
      </c>
      <c r="U492" s="673">
        <f>IF(INDEX(Historical!$H$7:$H$1250,MATCH(B492,Historical!$B$7:$B$1281,0))=0,"n/a",((INDEX(Historical!$C$7:$C$1259,MATCH(B492,Historical!$B$7:$B$1281,0))/INDEX(Historical!$H$7:$H$1250,MATCH(B492,Historical!$B$7:$B$1281,0)))^(1/5)-1)*100)</f>
        <v>12.835114258350622</v>
      </c>
      <c r="V492" s="673">
        <f>IF(INDEX(Historical!$O$7:$O$1250,MATCH(B492,Historical!$B$7:$B$1281,0))=0,"n/a",((INDEX(Historical!$C$7:$C$1259,MATCH(B492,Historical!$B$7:$B$1281,0))/INDEX(Historical!$O$7:$O$1250,MATCH(B492,Historical!$B$7:$B$1281,0)))^(1/10)-1)*100)</f>
        <v>13.05342080581311</v>
      </c>
      <c r="W492" s="674">
        <f t="shared" si="124"/>
        <v>0.98327591282698334</v>
      </c>
      <c r="X492" s="675">
        <f t="shared" si="125"/>
        <v>0.99497009754655974</v>
      </c>
      <c r="Y492" s="842"/>
      <c r="Z492" s="624">
        <f t="shared" si="126"/>
        <v>30.478192327903308</v>
      </c>
      <c r="AA492" s="853">
        <f t="shared" si="127"/>
        <v>17.006831318970047</v>
      </c>
      <c r="AB492" s="854">
        <v>12</v>
      </c>
      <c r="AC492" s="833">
        <v>19.03</v>
      </c>
      <c r="AD492" s="833">
        <v>2.66</v>
      </c>
      <c r="AE492" s="833">
        <v>1.47</v>
      </c>
      <c r="AF492" s="833">
        <v>5.0999999999999996</v>
      </c>
      <c r="AG492" s="833">
        <v>32</v>
      </c>
      <c r="AH492" s="833">
        <v>43.9</v>
      </c>
      <c r="AI492" s="833">
        <v>7.2700000000000005</v>
      </c>
      <c r="AJ492" s="833">
        <v>12.9</v>
      </c>
      <c r="AK492" s="833">
        <v>6.38</v>
      </c>
      <c r="AL492" s="845">
        <v>54160</v>
      </c>
      <c r="AM492" s="839">
        <v>0.2</v>
      </c>
      <c r="AN492" s="833">
        <v>1.42</v>
      </c>
      <c r="AO492" s="711">
        <f t="shared" si="128"/>
        <v>-2.3796023652789238</v>
      </c>
      <c r="AP492" s="712">
        <f t="shared" si="129"/>
        <v>14.627228953691123</v>
      </c>
      <c r="AQ492" s="855">
        <f t="shared" si="130"/>
        <v>96.338528201502285</v>
      </c>
      <c r="AR492" s="624">
        <f>INDEX(Historical!$C$7:$C$1259,MATCH(B492,Historical!$B$7:$B$1281,0))*IF(AH492="n/a",1.03,IF(AH492&lt;0,1.01,IF(AH492&gt;10,1.1,(1+AH492/100))))</f>
        <v>6.2370000000000001</v>
      </c>
      <c r="AS492" s="853">
        <f t="shared" si="131"/>
        <v>6.6904298999999998</v>
      </c>
      <c r="AT492" s="853">
        <f t="shared" si="136"/>
        <v>7.1172793276200004</v>
      </c>
      <c r="AU492" s="853">
        <f t="shared" si="136"/>
        <v>7.5713617487221567</v>
      </c>
      <c r="AV492" s="853">
        <f t="shared" si="136"/>
        <v>8.0544146282906315</v>
      </c>
      <c r="AW492" s="624">
        <f t="shared" si="132"/>
        <v>35.670485604632788</v>
      </c>
      <c r="AX492" s="719">
        <f t="shared" si="133"/>
        <v>11.021655421033492</v>
      </c>
      <c r="AY492" s="900">
        <v>0.8</v>
      </c>
      <c r="AZ492" s="839">
        <v>14.41</v>
      </c>
      <c r="BA492" s="839">
        <v>-9.370000000000001</v>
      </c>
      <c r="BB492" s="839">
        <v>7.16</v>
      </c>
      <c r="BC492" s="839">
        <v>3.9800000000000004</v>
      </c>
      <c r="BE492" s="597">
        <v>2004</v>
      </c>
      <c r="BF492" s="865">
        <f t="shared" si="134"/>
        <v>1</v>
      </c>
      <c r="BG492" s="849">
        <v>7.3</v>
      </c>
    </row>
    <row r="493" spans="1:59" ht="11.25" customHeight="1" x14ac:dyDescent="0.2">
      <c r="A493" s="831" t="s">
        <v>1484</v>
      </c>
      <c r="B493" s="842" t="s">
        <v>1485</v>
      </c>
      <c r="C493" s="898" t="s">
        <v>123</v>
      </c>
      <c r="D493" s="898" t="s">
        <v>4299</v>
      </c>
      <c r="E493" s="705">
        <v>10</v>
      </c>
      <c r="F493" s="1153">
        <v>407</v>
      </c>
      <c r="G493" s="1118" t="s">
        <v>106</v>
      </c>
      <c r="H493" s="1118" t="s">
        <v>106</v>
      </c>
      <c r="I493" s="841">
        <v>51.38</v>
      </c>
      <c r="J493" s="624">
        <f t="shared" si="121"/>
        <v>3.6590112884390811</v>
      </c>
      <c r="K493" s="844">
        <v>0.47</v>
      </c>
      <c r="L493" s="854">
        <v>4</v>
      </c>
      <c r="M493" s="615">
        <f t="shared" si="122"/>
        <v>1.88</v>
      </c>
      <c r="N493" s="837" t="s">
        <v>992</v>
      </c>
      <c r="O493" s="706">
        <v>0.45</v>
      </c>
      <c r="P493" s="904">
        <v>43874</v>
      </c>
      <c r="Q493" s="904">
        <v>43893</v>
      </c>
      <c r="R493" s="615">
        <f t="shared" si="123"/>
        <v>4.4444444444444366</v>
      </c>
      <c r="S493" s="673">
        <f>IF(INDEX(Historical!$D$7:$D$1257,MATCH(B493,Historical!$B$7:$B$1281,0))=0,"n/a",(INDEX(Historical!$C$7:$C$1259,MATCH(B493,Historical!$B$7:$B$1281,0))/INDEX(Historical!$D$7:$D$1257,MATCH(B493,Historical!$B$7:$B$1281,0))-1)*100)</f>
        <v>4.4444444444444287</v>
      </c>
      <c r="T493" s="673">
        <f>IF(INDEX(Historical!$F$7:$F$1250,MATCH(B493,Historical!$B$7:$B$1281,0))=0,"n/a",((INDEX(Historical!$C$7:$C$1259,MATCH(B493,Historical!$B$7:$B$1281,0))/INDEX(Historical!$F$7:$F$1250,MATCH(B493,Historical!$B$7:$B$1281,0)))^(1/3)-1)*100)</f>
        <v>8.3008947425307955</v>
      </c>
      <c r="U493" s="673">
        <f>IF(INDEX(Historical!$H$7:$H$1250,MATCH(B493,Historical!$B$7:$B$1281,0))=0,"n/a",((INDEX(Historical!$C$7:$C$1259,MATCH(B493,Historical!$B$7:$B$1281,0))/INDEX(Historical!$H$7:$H$1250,MATCH(B493,Historical!$B$7:$B$1281,0)))^(1/5)-1)*100)</f>
        <v>9.3944579374527493</v>
      </c>
      <c r="V493" s="673">
        <f>IF(INDEX(Historical!$O$7:$O$1250,MATCH(B493,Historical!$B$7:$B$1281,0))=0,"n/a",((INDEX(Historical!$C$7:$C$1259,MATCH(B493,Historical!$B$7:$B$1281,0))/INDEX(Historical!$O$7:$O$1250,MATCH(B493,Historical!$B$7:$B$1281,0)))^(1/10)-1)*100)</f>
        <v>16.737338017942328</v>
      </c>
      <c r="W493" s="674">
        <f t="shared" si="124"/>
        <v>0.56128745965349724</v>
      </c>
      <c r="X493" s="675" t="str">
        <f t="shared" si="125"/>
        <v>n/a</v>
      </c>
      <c r="Y493" s="646"/>
      <c r="Z493" s="624" t="str">
        <f t="shared" si="126"/>
        <v>n/a</v>
      </c>
      <c r="AA493" s="853" t="str">
        <f t="shared" si="127"/>
        <v>n/a</v>
      </c>
      <c r="AB493" s="854">
        <v>12</v>
      </c>
      <c r="AC493" s="833">
        <v>-0.95</v>
      </c>
      <c r="AD493" s="833" t="s">
        <v>136</v>
      </c>
      <c r="AE493" s="833">
        <v>1.08</v>
      </c>
      <c r="AF493" s="833">
        <v>2.36</v>
      </c>
      <c r="AG493" s="833">
        <v>-4.3</v>
      </c>
      <c r="AH493" s="833">
        <v>-129.20000000000002</v>
      </c>
      <c r="AI493" s="833">
        <v>34.82</v>
      </c>
      <c r="AJ493" s="833">
        <v>-17.8</v>
      </c>
      <c r="AK493" s="833">
        <v>5</v>
      </c>
      <c r="AL493" s="845">
        <v>857.72</v>
      </c>
      <c r="AM493" s="839">
        <v>0.70000000000000007</v>
      </c>
      <c r="AN493" s="833">
        <v>0.53</v>
      </c>
      <c r="AO493" s="711" t="str">
        <f t="shared" si="128"/>
        <v>n/a</v>
      </c>
      <c r="AP493" s="712">
        <f t="shared" si="129"/>
        <v>13.053469225891831</v>
      </c>
      <c r="AQ493" s="855" t="str">
        <f t="shared" si="130"/>
        <v>n/a</v>
      </c>
      <c r="AR493" s="624">
        <f>INDEX(Historical!$C$7:$C$1259,MATCH(B493,Historical!$B$7:$B$1281,0))*IF(AH493="n/a",1.03,IF(AH493&lt;0,1.01,IF(AH493&gt;10,1.1,(1+AH493/100))))</f>
        <v>1.8987999999999998</v>
      </c>
      <c r="AS493" s="853">
        <f t="shared" si="131"/>
        <v>2.0886800000000001</v>
      </c>
      <c r="AT493" s="853">
        <f t="shared" si="136"/>
        <v>2.193114</v>
      </c>
      <c r="AU493" s="853">
        <f t="shared" si="136"/>
        <v>2.3027697000000003</v>
      </c>
      <c r="AV493" s="853">
        <f t="shared" si="136"/>
        <v>2.4179081850000004</v>
      </c>
      <c r="AW493" s="624">
        <f t="shared" si="132"/>
        <v>10.901271885</v>
      </c>
      <c r="AX493" s="719">
        <f t="shared" si="133"/>
        <v>21.216955790190735</v>
      </c>
      <c r="AY493" s="900">
        <v>1.55</v>
      </c>
      <c r="AZ493" s="839">
        <v>42.54</v>
      </c>
      <c r="BA493" s="839">
        <v>-16.439999999999998</v>
      </c>
      <c r="BB493" s="839">
        <v>-6.9599999999999991</v>
      </c>
      <c r="BC493" s="839">
        <v>5.42</v>
      </c>
      <c r="BE493" s="597">
        <v>2011</v>
      </c>
      <c r="BF493" s="865">
        <f t="shared" si="134"/>
        <v>0</v>
      </c>
      <c r="BG493" s="849">
        <v>-1.7999999999999998</v>
      </c>
    </row>
    <row r="494" spans="1:59" ht="11.25" customHeight="1" x14ac:dyDescent="0.2">
      <c r="A494" s="848" t="s">
        <v>4006</v>
      </c>
      <c r="B494" s="842" t="s">
        <v>4007</v>
      </c>
      <c r="C494" s="898" t="s">
        <v>112</v>
      </c>
      <c r="D494" s="898" t="s">
        <v>211</v>
      </c>
      <c r="E494" s="705">
        <v>7</v>
      </c>
      <c r="F494" s="1153">
        <v>658</v>
      </c>
      <c r="G494" s="1150" t="s">
        <v>106</v>
      </c>
      <c r="H494" s="1150" t="s">
        <v>106</v>
      </c>
      <c r="I494" s="841">
        <v>85.27</v>
      </c>
      <c r="J494" s="624">
        <f t="shared" si="121"/>
        <v>1.2665650287322625</v>
      </c>
      <c r="K494" s="844">
        <v>0.27</v>
      </c>
      <c r="L494" s="854">
        <v>4</v>
      </c>
      <c r="M494" s="615">
        <f t="shared" si="122"/>
        <v>1.08</v>
      </c>
      <c r="N494" s="837" t="s">
        <v>325</v>
      </c>
      <c r="O494" s="706">
        <v>0.26</v>
      </c>
      <c r="P494" s="606">
        <v>44257</v>
      </c>
      <c r="Q494" s="606">
        <v>44272</v>
      </c>
      <c r="R494" s="615">
        <f t="shared" si="123"/>
        <v>3.8461538461538494</v>
      </c>
      <c r="S494" s="673">
        <f>IF(INDEX(Historical!$D$7:$D$1257,MATCH(B494,Historical!$B$7:$B$1281,0))=0,"n/a",(INDEX(Historical!$C$7:$C$1259,MATCH(B494,Historical!$B$7:$B$1281,0))/INDEX(Historical!$D$7:$D$1257,MATCH(B494,Historical!$B$7:$B$1281,0))-1)*100)</f>
        <v>4.0000000000000036</v>
      </c>
      <c r="T494" s="673">
        <f>IF(INDEX(Historical!$F$7:$F$1250,MATCH(B494,Historical!$B$7:$B$1281,0))=0,"n/a",((INDEX(Historical!$C$7:$C$1259,MATCH(B494,Historical!$B$7:$B$1281,0))/INDEX(Historical!$F$7:$F$1250,MATCH(B494,Historical!$B$7:$B$1281,0)))^(1/3)-1)*100)</f>
        <v>5.7264270346431223</v>
      </c>
      <c r="U494" s="673">
        <f>IF(INDEX(Historical!$H$7:$H$1250,MATCH(B494,Historical!$B$7:$B$1281,0))=0,"n/a",((INDEX(Historical!$C$7:$C$1259,MATCH(B494,Historical!$B$7:$B$1281,0))/INDEX(Historical!$H$7:$H$1250,MATCH(B494,Historical!$B$7:$B$1281,0)))^(1/5)-1)*100)</f>
        <v>5.387395206178347</v>
      </c>
      <c r="V494" s="673" t="str">
        <f>IF(INDEX(Historical!$O$7:$O$1250,MATCH(B494,Historical!$B$7:$B$1281,0))=0,"n/a",((INDEX(Historical!$C$7:$C$1259,MATCH(B494,Historical!$B$7:$B$1281,0))/INDEX(Historical!$O$7:$O$1250,MATCH(B494,Historical!$B$7:$B$1281,0)))^(1/10)-1)*100)</f>
        <v>n/a</v>
      </c>
      <c r="W494" s="674" t="str">
        <f t="shared" si="124"/>
        <v>n/a</v>
      </c>
      <c r="X494" s="675" t="str">
        <f t="shared" si="125"/>
        <v>n/a</v>
      </c>
      <c r="Y494" s="843"/>
      <c r="Z494" s="624" t="str">
        <f t="shared" si="126"/>
        <v>n/a</v>
      </c>
      <c r="AA494" s="853" t="str">
        <f t="shared" si="127"/>
        <v>n/a</v>
      </c>
      <c r="AB494" s="854">
        <v>12</v>
      </c>
      <c r="AC494" s="833">
        <v>-1.4</v>
      </c>
      <c r="AD494" s="833" t="s">
        <v>136</v>
      </c>
      <c r="AE494" s="833">
        <v>1.61</v>
      </c>
      <c r="AF494" s="833">
        <v>1.63</v>
      </c>
      <c r="AG494" s="833">
        <v>17.2</v>
      </c>
      <c r="AH494" s="833">
        <v>-408.3</v>
      </c>
      <c r="AI494" s="833">
        <v>16.520000000000003</v>
      </c>
      <c r="AJ494" s="833">
        <v>-4.5</v>
      </c>
      <c r="AK494" s="833">
        <v>6</v>
      </c>
      <c r="AL494" s="845">
        <v>1730</v>
      </c>
      <c r="AM494" s="839">
        <v>0.6</v>
      </c>
      <c r="AN494" s="833">
        <v>0.46</v>
      </c>
      <c r="AO494" s="711" t="str">
        <f t="shared" si="128"/>
        <v>n/a</v>
      </c>
      <c r="AP494" s="712">
        <f t="shared" si="129"/>
        <v>6.6539602349106097</v>
      </c>
      <c r="AQ494" s="855" t="str">
        <f t="shared" si="130"/>
        <v>n/a</v>
      </c>
      <c r="AR494" s="624">
        <f>INDEX(Historical!$C$7:$C$1259,MATCH(B494,Historical!$B$7:$B$1281,0))*IF(AH494="n/a",1.03,IF(AH494&lt;0,1.01,IF(AH494&gt;10,1.1,(1+AH494/100))))</f>
        <v>1.0504</v>
      </c>
      <c r="AS494" s="853">
        <f t="shared" si="131"/>
        <v>1.15544</v>
      </c>
      <c r="AT494" s="853">
        <f t="shared" si="136"/>
        <v>1.2247664</v>
      </c>
      <c r="AU494" s="853">
        <f t="shared" si="136"/>
        <v>1.2982523840000002</v>
      </c>
      <c r="AV494" s="853">
        <f t="shared" si="136"/>
        <v>1.3761475270400003</v>
      </c>
      <c r="AW494" s="624">
        <f t="shared" si="132"/>
        <v>6.1050063110400012</v>
      </c>
      <c r="AX494" s="719">
        <f t="shared" si="133"/>
        <v>7.159618049771316</v>
      </c>
      <c r="AY494" s="900">
        <v>1.67</v>
      </c>
      <c r="AZ494" s="839">
        <v>149.77000000000001</v>
      </c>
      <c r="BA494" s="839">
        <v>-10.4</v>
      </c>
      <c r="BB494" s="839">
        <v>4.1399999999999997</v>
      </c>
      <c r="BC494" s="839">
        <v>29.189999999999998</v>
      </c>
      <c r="BE494" s="597">
        <v>2015</v>
      </c>
      <c r="BF494" s="865">
        <f t="shared" si="134"/>
        <v>0</v>
      </c>
      <c r="BG494" s="849">
        <v>9</v>
      </c>
    </row>
    <row r="495" spans="1:59" ht="11.25" customHeight="1" x14ac:dyDescent="0.2">
      <c r="A495" s="838" t="s">
        <v>1500</v>
      </c>
      <c r="B495" s="842" t="s">
        <v>1501</v>
      </c>
      <c r="C495" s="898" t="s">
        <v>108</v>
      </c>
      <c r="D495" s="898" t="s">
        <v>4272</v>
      </c>
      <c r="E495" s="705">
        <v>12</v>
      </c>
      <c r="F495" s="1153">
        <v>304</v>
      </c>
      <c r="G495" s="1078" t="s">
        <v>106</v>
      </c>
      <c r="H495" s="1078" t="s">
        <v>106</v>
      </c>
      <c r="I495" s="841">
        <v>42.51</v>
      </c>
      <c r="J495" s="624">
        <f t="shared" si="121"/>
        <v>3.4815337567631146</v>
      </c>
      <c r="K495" s="844">
        <v>0.37</v>
      </c>
      <c r="L495" s="854">
        <v>4</v>
      </c>
      <c r="M495" s="615">
        <f t="shared" si="122"/>
        <v>1.48</v>
      </c>
      <c r="N495" s="837" t="s">
        <v>590</v>
      </c>
      <c r="O495" s="706">
        <v>0.35</v>
      </c>
      <c r="P495" s="606">
        <v>44265</v>
      </c>
      <c r="Q495" s="606">
        <v>44274</v>
      </c>
      <c r="R495" s="615">
        <f t="shared" si="123"/>
        <v>5.7142857142857197</v>
      </c>
      <c r="S495" s="673">
        <f>IF(INDEX(Historical!$D$7:$D$1257,MATCH(B495,Historical!$B$7:$B$1281,0))=0,"n/a",(INDEX(Historical!$C$7:$C$1259,MATCH(B495,Historical!$B$7:$B$1281,0))/INDEX(Historical!$D$7:$D$1257,MATCH(B495,Historical!$B$7:$B$1281,0))-1)*100)</f>
        <v>9.5238095238095113</v>
      </c>
      <c r="T495" s="673">
        <f>IF(INDEX(Historical!$F$7:$F$1250,MATCH(B495,Historical!$B$7:$B$1281,0))=0,"n/a",((INDEX(Historical!$C$7:$C$1259,MATCH(B495,Historical!$B$7:$B$1281,0))/INDEX(Historical!$F$7:$F$1250,MATCH(B495,Historical!$B$7:$B$1281,0)))^(1/3)-1)*100)</f>
        <v>17.073933906602502</v>
      </c>
      <c r="U495" s="673">
        <f>IF(INDEX(Historical!$H$7:$H$1250,MATCH(B495,Historical!$B$7:$B$1281,0))=0,"n/a",((INDEX(Historical!$C$7:$C$1259,MATCH(B495,Historical!$B$7:$B$1281,0))/INDEX(Historical!$H$7:$H$1250,MATCH(B495,Historical!$B$7:$B$1281,0)))^(1/5)-1)*100)</f>
        <v>13.273800857430285</v>
      </c>
      <c r="V495" s="673">
        <f>IF(INDEX(Historical!$O$7:$O$1250,MATCH(B495,Historical!$B$7:$B$1281,0))=0,"n/a",((INDEX(Historical!$C$7:$C$1259,MATCH(B495,Historical!$B$7:$B$1281,0))/INDEX(Historical!$O$7:$O$1250,MATCH(B495,Historical!$B$7:$B$1281,0)))^(1/10)-1)*100)</f>
        <v>12.109558169360902</v>
      </c>
      <c r="W495" s="674">
        <f t="shared" si="124"/>
        <v>1.0961424580308059</v>
      </c>
      <c r="X495" s="675">
        <f t="shared" si="125"/>
        <v>0.89687843631285713</v>
      </c>
      <c r="Y495" s="842"/>
      <c r="Z495" s="624">
        <f t="shared" si="126"/>
        <v>28.793774319066152</v>
      </c>
      <c r="AA495" s="853">
        <f t="shared" si="127"/>
        <v>8.2704280155642032</v>
      </c>
      <c r="AB495" s="854">
        <v>12</v>
      </c>
      <c r="AC495" s="833">
        <v>5.14</v>
      </c>
      <c r="AD495" s="833" t="s">
        <v>136</v>
      </c>
      <c r="AE495" s="833">
        <v>3.37</v>
      </c>
      <c r="AF495" s="833">
        <v>1.21</v>
      </c>
      <c r="AG495" s="833">
        <v>15.6</v>
      </c>
      <c r="AH495" s="833">
        <v>68.300000000000011</v>
      </c>
      <c r="AI495" s="833">
        <v>-28.37</v>
      </c>
      <c r="AJ495" s="833">
        <v>14.799999999999999</v>
      </c>
      <c r="AK495" s="833" t="s">
        <v>136</v>
      </c>
      <c r="AL495" s="845">
        <v>258.76</v>
      </c>
      <c r="AM495" s="839">
        <v>1</v>
      </c>
      <c r="AN495" s="833">
        <v>0.05</v>
      </c>
      <c r="AO495" s="711">
        <f t="shared" si="128"/>
        <v>8.4849065986291947</v>
      </c>
      <c r="AP495" s="712">
        <f t="shared" si="129"/>
        <v>16.755334614193398</v>
      </c>
      <c r="AQ495" s="855">
        <f t="shared" si="130"/>
        <v>-33.30927801049689</v>
      </c>
      <c r="AR495" s="624">
        <f>INDEX(Historical!$C$7:$C$1259,MATCH(B495,Historical!$B$7:$B$1281,0))*IF(AH495="n/a",1.03,IF(AH495&lt;0,1.01,IF(AH495&gt;10,1.1,(1+AH495/100))))</f>
        <v>1.518</v>
      </c>
      <c r="AS495" s="853">
        <f t="shared" si="131"/>
        <v>1.53318</v>
      </c>
      <c r="AT495" s="853">
        <f t="shared" si="136"/>
        <v>1.5791754</v>
      </c>
      <c r="AU495" s="853">
        <f t="shared" si="136"/>
        <v>1.6265506620000001</v>
      </c>
      <c r="AV495" s="853">
        <f t="shared" si="136"/>
        <v>1.6753471818600001</v>
      </c>
      <c r="AW495" s="624">
        <f t="shared" si="132"/>
        <v>7.9322532438600009</v>
      </c>
      <c r="AX495" s="719">
        <f t="shared" si="133"/>
        <v>18.659734753846159</v>
      </c>
      <c r="AY495" s="900">
        <v>0.82</v>
      </c>
      <c r="AZ495" s="839">
        <v>133.57000000000002</v>
      </c>
      <c r="BA495" s="839">
        <v>-11.790000000000001</v>
      </c>
      <c r="BB495" s="839">
        <v>8.99</v>
      </c>
      <c r="BC495" s="839">
        <v>37.019999999999996</v>
      </c>
      <c r="BE495" s="597">
        <v>2010</v>
      </c>
      <c r="BF495" s="865">
        <f t="shared" si="134"/>
        <v>0</v>
      </c>
      <c r="BG495" s="849">
        <v>1.7000000000000002</v>
      </c>
    </row>
    <row r="496" spans="1:59" s="744" customFormat="1" ht="11.25" customHeight="1" x14ac:dyDescent="0.2">
      <c r="A496" s="895" t="s">
        <v>4397</v>
      </c>
      <c r="B496" s="751" t="s">
        <v>4396</v>
      </c>
      <c r="C496" s="898" t="s">
        <v>4253</v>
      </c>
      <c r="D496" s="898" t="s">
        <v>4254</v>
      </c>
      <c r="E496" s="727">
        <v>6</v>
      </c>
      <c r="F496" s="1153">
        <v>692</v>
      </c>
      <c r="G496" s="1152" t="s">
        <v>106</v>
      </c>
      <c r="H496" s="1152" t="s">
        <v>106</v>
      </c>
      <c r="I496" s="728">
        <v>39.93</v>
      </c>
      <c r="J496" s="729">
        <f t="shared" si="121"/>
        <v>3.5061357375406956</v>
      </c>
      <c r="K496" s="730">
        <v>0.35</v>
      </c>
      <c r="L496" s="731">
        <v>4</v>
      </c>
      <c r="M496" s="732">
        <f t="shared" si="122"/>
        <v>1.4</v>
      </c>
      <c r="N496" s="733" t="s">
        <v>318</v>
      </c>
      <c r="O496" s="734">
        <v>0.34</v>
      </c>
      <c r="P496" s="1122">
        <v>44179</v>
      </c>
      <c r="Q496" s="1122">
        <v>44196</v>
      </c>
      <c r="R496" s="732">
        <f t="shared" si="123"/>
        <v>2.9411764705882213</v>
      </c>
      <c r="S496" s="673">
        <f>IF(INDEX(Historical!$D$7:$D$1257,MATCH(B496,Historical!$B$7:$B$1281,0))=0,"n/a",(INDEX(Historical!$C$7:$C$1259,MATCH(B496,Historical!$B$7:$B$1281,0))/INDEX(Historical!$D$7:$D$1257,MATCH(B496,Historical!$B$7:$B$1281,0))-1)*100)</f>
        <v>6.2992125984252079</v>
      </c>
      <c r="T496" s="673">
        <f>IF(INDEX(Historical!$F$7:$F$1250,MATCH(B496,Historical!$B$7:$B$1281,0))=0,"n/a",((INDEX(Historical!$C$7:$C$1259,MATCH(B496,Historical!$B$7:$B$1281,0))/INDEX(Historical!$F$7:$F$1250,MATCH(B496,Historical!$B$7:$B$1281,0)))^(1/3)-1)*100)</f>
        <v>9.085445530570869</v>
      </c>
      <c r="U496" s="673">
        <f>IF(INDEX(Historical!$H$7:$H$1250,MATCH(B496,Historical!$B$7:$B$1281,0))=0,"n/a",((INDEX(Historical!$C$7:$C$1259,MATCH(B496,Historical!$B$7:$B$1281,0))/INDEX(Historical!$H$7:$H$1250,MATCH(B496,Historical!$B$7:$B$1281,0)))^(1/5)-1)*100)</f>
        <v>20.112443398143132</v>
      </c>
      <c r="V496" s="673" t="str">
        <f>IF(INDEX(Historical!$O$7:$O$1250,MATCH(B496,Historical!$B$7:$B$1281,0))=0,"n/a",((INDEX(Historical!$C$7:$C$1259,MATCH(B496,Historical!$B$7:$B$1281,0))/INDEX(Historical!$O$7:$O$1250,MATCH(B496,Historical!$B$7:$B$1281,0)))^(1/10)-1)*100)</f>
        <v>n/a</v>
      </c>
      <c r="W496" s="674" t="str">
        <f t="shared" si="124"/>
        <v>n/a</v>
      </c>
      <c r="X496" s="675">
        <f t="shared" si="125"/>
        <v>1.4163692533903613</v>
      </c>
      <c r="Y496" s="745"/>
      <c r="Z496" s="729">
        <f t="shared" si="126"/>
        <v>269.23076923076923</v>
      </c>
      <c r="AA496" s="736">
        <f t="shared" si="127"/>
        <v>76.788461538461533</v>
      </c>
      <c r="AB496" s="731">
        <v>12</v>
      </c>
      <c r="AC496" s="737">
        <v>0.52</v>
      </c>
      <c r="AD496" s="737">
        <v>7.09</v>
      </c>
      <c r="AE496" s="737">
        <v>6.55</v>
      </c>
      <c r="AF496" s="737">
        <v>3.72</v>
      </c>
      <c r="AG496" s="737">
        <v>5</v>
      </c>
      <c r="AH496" s="737">
        <v>467.2</v>
      </c>
      <c r="AI496" s="737">
        <v>19.32</v>
      </c>
      <c r="AJ496" s="737">
        <v>14.2</v>
      </c>
      <c r="AK496" s="737">
        <v>11</v>
      </c>
      <c r="AL496" s="738">
        <v>2830</v>
      </c>
      <c r="AM496" s="739">
        <v>8.6</v>
      </c>
      <c r="AN496" s="737">
        <v>2.5499999999999998</v>
      </c>
      <c r="AO496" s="740">
        <f t="shared" si="128"/>
        <v>-53.169882402777702</v>
      </c>
      <c r="AP496" s="741">
        <f t="shared" si="129"/>
        <v>23.618579135683827</v>
      </c>
      <c r="AQ496" s="742">
        <f t="shared" si="130"/>
        <v>256.3101501177353</v>
      </c>
      <c r="AR496" s="624">
        <f>INDEX(Historical!$C$7:$C$1259,MATCH(B496,Historical!$B$7:$B$1281,0))*IF(AH496="n/a",1.03,IF(AH496&lt;0,1.01,IF(AH496&gt;10,1.1,(1+AH496/100))))</f>
        <v>1.4850000000000003</v>
      </c>
      <c r="AS496" s="736">
        <f t="shared" si="131"/>
        <v>1.6335000000000004</v>
      </c>
      <c r="AT496" s="736">
        <f t="shared" si="136"/>
        <v>1.7968500000000005</v>
      </c>
      <c r="AU496" s="736">
        <f t="shared" si="136"/>
        <v>1.9765350000000008</v>
      </c>
      <c r="AV496" s="736">
        <f t="shared" si="136"/>
        <v>2.174188500000001</v>
      </c>
      <c r="AW496" s="729">
        <f t="shared" si="132"/>
        <v>9.0660735000000034</v>
      </c>
      <c r="AX496" s="743">
        <f t="shared" si="133"/>
        <v>22.704917355371908</v>
      </c>
      <c r="AY496" s="901">
        <v>0.35</v>
      </c>
      <c r="AZ496" s="739">
        <v>67</v>
      </c>
      <c r="BA496" s="739">
        <v>-4.3099999999999996</v>
      </c>
      <c r="BB496" s="739">
        <v>3.88</v>
      </c>
      <c r="BC496" s="739">
        <v>15.82</v>
      </c>
      <c r="BD496" s="875"/>
      <c r="BE496" s="597">
        <v>2015</v>
      </c>
      <c r="BF496" s="865">
        <f t="shared" si="134"/>
        <v>0</v>
      </c>
      <c r="BG496" s="793">
        <v>1.0999999999999999</v>
      </c>
    </row>
    <row r="497" spans="1:59" ht="11.25" customHeight="1" x14ac:dyDescent="0.2">
      <c r="A497" s="848" t="s">
        <v>4630</v>
      </c>
      <c r="B497" s="842" t="s">
        <v>2581</v>
      </c>
      <c r="C497" s="898" t="s">
        <v>112</v>
      </c>
      <c r="D497" s="898" t="s">
        <v>4290</v>
      </c>
      <c r="E497" s="705">
        <v>5</v>
      </c>
      <c r="F497" s="1153">
        <v>731</v>
      </c>
      <c r="G497" s="1118" t="s">
        <v>106</v>
      </c>
      <c r="H497" s="1118" t="s">
        <v>106</v>
      </c>
      <c r="I497" s="841">
        <v>268.52</v>
      </c>
      <c r="J497" s="624">
        <f t="shared" si="121"/>
        <v>1.4747504841352601</v>
      </c>
      <c r="K497" s="844">
        <v>0.99</v>
      </c>
      <c r="L497" s="854">
        <v>4</v>
      </c>
      <c r="M497" s="615">
        <f t="shared" si="122"/>
        <v>3.96</v>
      </c>
      <c r="N497" s="837" t="s">
        <v>294</v>
      </c>
      <c r="O497" s="706">
        <v>0.94</v>
      </c>
      <c r="P497" s="606">
        <v>44231</v>
      </c>
      <c r="Q497" s="606">
        <v>44265</v>
      </c>
      <c r="R497" s="615">
        <f t="shared" si="123"/>
        <v>5.319148936170218</v>
      </c>
      <c r="S497" s="673">
        <f>IF(INDEX(Historical!$D$7:$D$1257,MATCH(B497,Historical!$B$7:$B$1281,0))=0,"n/a",(INDEX(Historical!$C$7:$C$1259,MATCH(B497,Historical!$B$7:$B$1281,0))/INDEX(Historical!$D$7:$D$1257,MATCH(B497,Historical!$B$7:$B$1281,0))-1)*100)</f>
        <v>4.4444444444444509</v>
      </c>
      <c r="T497" s="673">
        <f>IF(INDEX(Historical!$F$7:$F$1250,MATCH(B497,Historical!$B$7:$B$1281,0))=0,"n/a",((INDEX(Historical!$C$7:$C$1259,MATCH(B497,Historical!$B$7:$B$1281,0))/INDEX(Historical!$F$7:$F$1250,MATCH(B497,Historical!$B$7:$B$1281,0)))^(1/3)-1)*100)</f>
        <v>15.504615709979763</v>
      </c>
      <c r="U497" s="673">
        <f>IF(INDEX(Historical!$H$7:$H$1250,MATCH(B497,Historical!$B$7:$B$1281,0))=0,"n/a",((INDEX(Historical!$C$7:$C$1259,MATCH(B497,Historical!$B$7:$B$1281,0))/INDEX(Historical!$H$7:$H$1250,MATCH(B497,Historical!$B$7:$B$1281,0)))^(1/5)-1)*100)</f>
        <v>9.762797783304201</v>
      </c>
      <c r="V497" s="673">
        <f>IF(INDEX(Historical!$O$7:$O$1250,MATCH(B497,Historical!$B$7:$B$1281,0))=0,"n/a",((INDEX(Historical!$C$7:$C$1259,MATCH(B497,Historical!$B$7:$B$1281,0))/INDEX(Historical!$O$7:$O$1250,MATCH(B497,Historical!$B$7:$B$1281,0)))^(1/10)-1)*100)</f>
        <v>10.383962719178786</v>
      </c>
      <c r="W497" s="674">
        <f t="shared" si="124"/>
        <v>0.94018035766564179</v>
      </c>
      <c r="X497" s="675">
        <f t="shared" si="125"/>
        <v>1.0847553092560223</v>
      </c>
      <c r="Y497" s="646"/>
      <c r="Z497" s="624">
        <f t="shared" si="126"/>
        <v>50.445859872611464</v>
      </c>
      <c r="AA497" s="853">
        <f t="shared" si="127"/>
        <v>34.206369426751593</v>
      </c>
      <c r="AB497" s="854">
        <v>12</v>
      </c>
      <c r="AC497" s="833">
        <v>7.85</v>
      </c>
      <c r="AD497" s="833">
        <v>2.41</v>
      </c>
      <c r="AE497" s="833">
        <v>6.83</v>
      </c>
      <c r="AF497" s="833">
        <v>4.63</v>
      </c>
      <c r="AG497" s="833">
        <v>13.5</v>
      </c>
      <c r="AH497" s="833">
        <v>-23.5</v>
      </c>
      <c r="AI497" s="833">
        <v>13.5</v>
      </c>
      <c r="AJ497" s="833">
        <v>9</v>
      </c>
      <c r="AK497" s="833">
        <v>14.299999999999999</v>
      </c>
      <c r="AL497" s="845">
        <v>66860</v>
      </c>
      <c r="AM497" s="839">
        <v>0.1</v>
      </c>
      <c r="AN497" s="833">
        <v>0.86</v>
      </c>
      <c r="AO497" s="711">
        <f t="shared" si="128"/>
        <v>-22.968821159312132</v>
      </c>
      <c r="AP497" s="712">
        <f t="shared" si="129"/>
        <v>11.237548267439461</v>
      </c>
      <c r="AQ497" s="855">
        <f t="shared" si="130"/>
        <v>165.30945491034919</v>
      </c>
      <c r="AR497" s="624">
        <f>INDEX(Historical!$C$7:$C$1259,MATCH(B497,Historical!$B$7:$B$1281,0))*IF(AH497="n/a",1.03,IF(AH497&lt;0,1.01,IF(AH497&gt;10,1.1,(1+AH497/100))))</f>
        <v>3.7975999999999996</v>
      </c>
      <c r="AS497" s="853">
        <f t="shared" si="131"/>
        <v>4.1773600000000002</v>
      </c>
      <c r="AT497" s="853">
        <f t="shared" si="136"/>
        <v>4.5950960000000007</v>
      </c>
      <c r="AU497" s="853">
        <f t="shared" si="136"/>
        <v>5.0546056000000013</v>
      </c>
      <c r="AV497" s="853">
        <f t="shared" si="136"/>
        <v>5.5600661600000016</v>
      </c>
      <c r="AW497" s="624">
        <f t="shared" si="132"/>
        <v>23.184727760000005</v>
      </c>
      <c r="AX497" s="719">
        <f t="shared" si="133"/>
        <v>8.6342647698495476</v>
      </c>
      <c r="AY497" s="900">
        <v>1.3</v>
      </c>
      <c r="AZ497" s="839">
        <v>96.5</v>
      </c>
      <c r="BA497" s="839">
        <v>-1.96</v>
      </c>
      <c r="BB497" s="839">
        <v>5.7700000000000005</v>
      </c>
      <c r="BC497" s="839">
        <v>20.200000000000003</v>
      </c>
      <c r="BE497" s="597">
        <v>2017</v>
      </c>
      <c r="BF497" s="865">
        <f t="shared" si="134"/>
        <v>0</v>
      </c>
      <c r="BG497" s="849">
        <v>5.3</v>
      </c>
    </row>
    <row r="498" spans="1:59" ht="11.25" customHeight="1" x14ac:dyDescent="0.2">
      <c r="A498" s="831" t="s">
        <v>1319</v>
      </c>
      <c r="B498" s="842" t="s">
        <v>1320</v>
      </c>
      <c r="C498" s="898" t="s">
        <v>112</v>
      </c>
      <c r="D498" s="898" t="s">
        <v>4295</v>
      </c>
      <c r="E498" s="705">
        <v>10</v>
      </c>
      <c r="F498" s="1153">
        <v>410</v>
      </c>
      <c r="G498" s="1153" t="s">
        <v>106</v>
      </c>
      <c r="H498" s="1153" t="s">
        <v>106</v>
      </c>
      <c r="I498" s="841">
        <v>83.74</v>
      </c>
      <c r="J498" s="624">
        <f t="shared" si="121"/>
        <v>1.9106759016001913</v>
      </c>
      <c r="K498" s="844">
        <v>0.4</v>
      </c>
      <c r="L498" s="854">
        <v>4</v>
      </c>
      <c r="M498" s="615">
        <f t="shared" si="122"/>
        <v>1.6</v>
      </c>
      <c r="N498" s="837" t="s">
        <v>603</v>
      </c>
      <c r="O498" s="706">
        <v>0.3</v>
      </c>
      <c r="P498" s="904">
        <v>43894</v>
      </c>
      <c r="Q498" s="904">
        <v>43909</v>
      </c>
      <c r="R498" s="615">
        <f t="shared" si="123"/>
        <v>33.33333333333335</v>
      </c>
      <c r="S498" s="673">
        <f>IF(INDEX(Historical!$D$7:$D$1257,MATCH(B498,Historical!$B$7:$B$1281,0))=0,"n/a",(INDEX(Historical!$C$7:$C$1259,MATCH(B498,Historical!$B$7:$B$1281,0))/INDEX(Historical!$D$7:$D$1257,MATCH(B498,Historical!$B$7:$B$1281,0))-1)*100)</f>
        <v>33.33333333333335</v>
      </c>
      <c r="T498" s="673">
        <f>IF(INDEX(Historical!$F$7:$F$1250,MATCH(B498,Historical!$B$7:$B$1281,0))=0,"n/a",((INDEX(Historical!$C$7:$C$1259,MATCH(B498,Historical!$B$7:$B$1281,0))/INDEX(Historical!$F$7:$F$1250,MATCH(B498,Historical!$B$7:$B$1281,0)))^(1/3)-1)*100)</f>
        <v>40.653554766783742</v>
      </c>
      <c r="U498" s="673">
        <f>IF(INDEX(Historical!$H$7:$H$1250,MATCH(B498,Historical!$B$7:$B$1281,0))=0,"n/a",((INDEX(Historical!$C$7:$C$1259,MATCH(B498,Historical!$B$7:$B$1281,0))/INDEX(Historical!$H$7:$H$1250,MATCH(B498,Historical!$B$7:$B$1281,0)))^(1/5)-1)*100)</f>
        <v>30.360557926275344</v>
      </c>
      <c r="V498" s="673">
        <f>IF(INDEX(Historical!$O$7:$O$1250,MATCH(B498,Historical!$B$7:$B$1281,0))=0,"n/a",((INDEX(Historical!$C$7:$C$1259,MATCH(B498,Historical!$B$7:$B$1281,0))/INDEX(Historical!$O$7:$O$1250,MATCH(B498,Historical!$B$7:$B$1281,0)))^(1/10)-1)*100)</f>
        <v>19.926363113816482</v>
      </c>
      <c r="W498" s="674">
        <f t="shared" si="124"/>
        <v>1.5236376930832918</v>
      </c>
      <c r="X498" s="675">
        <f t="shared" si="125"/>
        <v>0.86744451217929552</v>
      </c>
      <c r="Y498" s="634"/>
      <c r="Z498" s="624">
        <f t="shared" si="126"/>
        <v>45.070422535211272</v>
      </c>
      <c r="AA498" s="853">
        <f t="shared" si="127"/>
        <v>23.588732394366197</v>
      </c>
      <c r="AB498" s="854">
        <v>12</v>
      </c>
      <c r="AC498" s="833">
        <v>3.55</v>
      </c>
      <c r="AD498" s="833">
        <v>1.56</v>
      </c>
      <c r="AE498" s="833">
        <v>0.73</v>
      </c>
      <c r="AF498" s="833">
        <v>71.78</v>
      </c>
      <c r="AG498" s="834">
        <v>436.00000000000006</v>
      </c>
      <c r="AH498" s="833">
        <v>-4.7</v>
      </c>
      <c r="AI498" s="833">
        <v>22.67</v>
      </c>
      <c r="AJ498" s="833">
        <v>35</v>
      </c>
      <c r="AK498" s="833">
        <v>15</v>
      </c>
      <c r="AL498" s="845">
        <v>3130</v>
      </c>
      <c r="AM498" s="839">
        <v>2.9000000000000004</v>
      </c>
      <c r="AN498" s="833">
        <v>8.3800000000000008</v>
      </c>
      <c r="AO498" s="711">
        <f t="shared" si="128"/>
        <v>8.6825014335093371</v>
      </c>
      <c r="AP498" s="712">
        <f t="shared" si="129"/>
        <v>32.271233827875534</v>
      </c>
      <c r="AQ498" s="855">
        <f t="shared" si="130"/>
        <v>767.48658939813163</v>
      </c>
      <c r="AR498" s="624">
        <f>INDEX(Historical!$C$7:$C$1259,MATCH(B498,Historical!$B$7:$B$1281,0))*IF(AH498="n/a",1.03,IF(AH498&lt;0,1.01,IF(AH498&gt;10,1.1,(1+AH498/100))))</f>
        <v>1.6160000000000001</v>
      </c>
      <c r="AS498" s="853">
        <f t="shared" si="131"/>
        <v>1.7776000000000003</v>
      </c>
      <c r="AT498" s="853">
        <f t="shared" si="136"/>
        <v>1.9553600000000004</v>
      </c>
      <c r="AU498" s="853">
        <f t="shared" si="136"/>
        <v>2.1508960000000008</v>
      </c>
      <c r="AV498" s="853">
        <f t="shared" si="136"/>
        <v>2.365985600000001</v>
      </c>
      <c r="AW498" s="624">
        <f t="shared" si="132"/>
        <v>9.8658416000000031</v>
      </c>
      <c r="AX498" s="719">
        <f t="shared" si="133"/>
        <v>11.781516121327924</v>
      </c>
      <c r="AY498" s="900">
        <v>1.56</v>
      </c>
      <c r="AZ498" s="839">
        <v>171.18</v>
      </c>
      <c r="BA498" s="839">
        <v>-12.57</v>
      </c>
      <c r="BB498" s="839">
        <v>-1.81</v>
      </c>
      <c r="BC498" s="839">
        <v>8.9599999999999991</v>
      </c>
      <c r="BE498" s="597">
        <v>2011</v>
      </c>
      <c r="BF498" s="865">
        <f t="shared" si="134"/>
        <v>0</v>
      </c>
      <c r="BG498" s="849">
        <v>8.9</v>
      </c>
    </row>
    <row r="499" spans="1:59" ht="11.25" customHeight="1" x14ac:dyDescent="0.2">
      <c r="A499" s="838" t="s">
        <v>1486</v>
      </c>
      <c r="B499" s="842" t="s">
        <v>1487</v>
      </c>
      <c r="C499" s="898" t="s">
        <v>4126</v>
      </c>
      <c r="D499" s="898" t="s">
        <v>4252</v>
      </c>
      <c r="E499" s="705">
        <v>8</v>
      </c>
      <c r="F499" s="1153">
        <v>550</v>
      </c>
      <c r="G499" s="1073" t="s">
        <v>106</v>
      </c>
      <c r="H499" s="1073" t="s">
        <v>106</v>
      </c>
      <c r="I499" s="841">
        <v>72.67</v>
      </c>
      <c r="J499" s="624">
        <f t="shared" si="121"/>
        <v>2.6420806385028208</v>
      </c>
      <c r="K499" s="844">
        <v>0.48</v>
      </c>
      <c r="L499" s="854">
        <v>4</v>
      </c>
      <c r="M499" s="615">
        <f t="shared" si="122"/>
        <v>1.92</v>
      </c>
      <c r="N499" s="837" t="s">
        <v>283</v>
      </c>
      <c r="O499" s="706">
        <v>0.4</v>
      </c>
      <c r="P499" s="904">
        <v>43649</v>
      </c>
      <c r="Q499" s="904">
        <v>43670</v>
      </c>
      <c r="R499" s="615">
        <f t="shared" si="123"/>
        <v>19.999999999999989</v>
      </c>
      <c r="S499" s="673">
        <f>IF(INDEX(Historical!$D$7:$D$1257,MATCH(B499,Historical!$B$7:$B$1281,0))=0,"n/a",(INDEX(Historical!$C$7:$C$1259,MATCH(B499,Historical!$B$7:$B$1281,0))/INDEX(Historical!$D$7:$D$1257,MATCH(B499,Historical!$B$7:$B$1281,0))-1)*100)</f>
        <v>9.0909090909090828</v>
      </c>
      <c r="T499" s="673">
        <f>IF(INDEX(Historical!$F$7:$F$1250,MATCH(B499,Historical!$B$7:$B$1281,0))=0,"n/a",((INDEX(Historical!$C$7:$C$1259,MATCH(B499,Historical!$B$7:$B$1281,0))/INDEX(Historical!$F$7:$F$1250,MATCH(B499,Historical!$B$7:$B$1281,0)))^(1/3)-1)*100)</f>
        <v>35.02127623583273</v>
      </c>
      <c r="U499" s="673">
        <f>IF(INDEX(Historical!$H$7:$H$1250,MATCH(B499,Historical!$B$7:$B$1281,0))=0,"n/a",((INDEX(Historical!$C$7:$C$1259,MATCH(B499,Historical!$B$7:$B$1281,0))/INDEX(Historical!$H$7:$H$1250,MATCH(B499,Historical!$B$7:$B$1281,0)))^(1/5)-1)*100)</f>
        <v>22.712958756084944</v>
      </c>
      <c r="V499" s="673" t="str">
        <f>IF(INDEX(Historical!$O$7:$O$1250,MATCH(B499,Historical!$B$7:$B$1281,0))=0,"n/a",((INDEX(Historical!$C$7:$C$1259,MATCH(B499,Historical!$B$7:$B$1281,0))/INDEX(Historical!$O$7:$O$1250,MATCH(B499,Historical!$B$7:$B$1281,0)))^(1/10)-1)*100)</f>
        <v>n/a</v>
      </c>
      <c r="W499" s="674" t="str">
        <f t="shared" si="124"/>
        <v>n/a</v>
      </c>
      <c r="X499" s="675">
        <f t="shared" si="125"/>
        <v>1.5141972504056629</v>
      </c>
      <c r="Y499" s="646" t="s">
        <v>4572</v>
      </c>
      <c r="Z499" s="624">
        <f t="shared" si="126"/>
        <v>73.00380228136882</v>
      </c>
      <c r="AA499" s="853">
        <f t="shared" si="127"/>
        <v>27.631178707224336</v>
      </c>
      <c r="AB499" s="854">
        <v>4</v>
      </c>
      <c r="AC499" s="833">
        <v>2.63</v>
      </c>
      <c r="AD499" s="833">
        <v>3.58</v>
      </c>
      <c r="AE499" s="833">
        <v>2.7</v>
      </c>
      <c r="AF499" s="833">
        <v>33.75</v>
      </c>
      <c r="AG499" s="833" t="s">
        <v>136</v>
      </c>
      <c r="AH499" s="833">
        <v>-22.1</v>
      </c>
      <c r="AI499" s="833">
        <v>12.46</v>
      </c>
      <c r="AJ499" s="833">
        <v>15</v>
      </c>
      <c r="AK499" s="833">
        <v>7.66</v>
      </c>
      <c r="AL499" s="845">
        <v>15110</v>
      </c>
      <c r="AM499" s="839">
        <v>0.1</v>
      </c>
      <c r="AN499" s="833">
        <v>5.51</v>
      </c>
      <c r="AO499" s="711">
        <f t="shared" si="128"/>
        <v>-2.2761393126365697</v>
      </c>
      <c r="AP499" s="712">
        <f t="shared" si="129"/>
        <v>25.355039394587767</v>
      </c>
      <c r="AQ499" s="855">
        <f t="shared" si="130"/>
        <v>543.79164378575547</v>
      </c>
      <c r="AR499" s="624">
        <f>INDEX(Historical!$C$7:$C$1259,MATCH(B499,Historical!$B$7:$B$1281,0))*IF(AH499="n/a",1.03,IF(AH499&lt;0,1.01,IF(AH499&gt;10,1.1,(1+AH499/100))))</f>
        <v>1.9392</v>
      </c>
      <c r="AS499" s="853">
        <f t="shared" si="131"/>
        <v>2.1331200000000003</v>
      </c>
      <c r="AT499" s="853">
        <f t="shared" si="136"/>
        <v>2.2965169920000004</v>
      </c>
      <c r="AU499" s="853">
        <f t="shared" si="136"/>
        <v>2.4724301935872006</v>
      </c>
      <c r="AV499" s="853">
        <f t="shared" si="136"/>
        <v>2.6618183464159801</v>
      </c>
      <c r="AW499" s="624">
        <f t="shared" si="132"/>
        <v>11.503085532003182</v>
      </c>
      <c r="AX499" s="719">
        <f t="shared" si="133"/>
        <v>15.829208107889336</v>
      </c>
      <c r="AY499" s="900">
        <v>1.28</v>
      </c>
      <c r="AZ499" s="839">
        <v>95.98</v>
      </c>
      <c r="BA499" s="839">
        <v>-3.85</v>
      </c>
      <c r="BB499" s="839">
        <v>7.64</v>
      </c>
      <c r="BC499" s="839">
        <v>35.589999999999996</v>
      </c>
      <c r="BE499" s="597">
        <v>2013</v>
      </c>
      <c r="BF499" s="865">
        <f t="shared" si="134"/>
        <v>0</v>
      </c>
      <c r="BG499" s="849" t="s">
        <v>136</v>
      </c>
    </row>
    <row r="500" spans="1:59" ht="11.25" customHeight="1" x14ac:dyDescent="0.2">
      <c r="A500" s="838" t="s">
        <v>1496</v>
      </c>
      <c r="B500" s="842" t="s">
        <v>1497</v>
      </c>
      <c r="C500" s="898" t="s">
        <v>108</v>
      </c>
      <c r="D500" s="898" t="s">
        <v>4268</v>
      </c>
      <c r="E500" s="705">
        <v>9</v>
      </c>
      <c r="F500" s="1153">
        <v>477</v>
      </c>
      <c r="G500" s="1115" t="s">
        <v>106</v>
      </c>
      <c r="H500" s="1115" t="s">
        <v>106</v>
      </c>
      <c r="I500" s="841">
        <v>105.11</v>
      </c>
      <c r="J500" s="624">
        <f t="shared" si="121"/>
        <v>2.6638759394919607</v>
      </c>
      <c r="K500" s="844">
        <v>0.7</v>
      </c>
      <c r="L500" s="854">
        <v>4</v>
      </c>
      <c r="M500" s="615">
        <f t="shared" si="122"/>
        <v>2.8</v>
      </c>
      <c r="N500" s="837" t="s">
        <v>145</v>
      </c>
      <c r="O500" s="706">
        <v>0.6</v>
      </c>
      <c r="P500" s="904">
        <v>43720</v>
      </c>
      <c r="Q500" s="904">
        <v>43739</v>
      </c>
      <c r="R500" s="615">
        <f t="shared" si="123"/>
        <v>16.666666666666664</v>
      </c>
      <c r="S500" s="673">
        <f>IF(INDEX(Historical!$D$7:$D$1257,MATCH(B500,Historical!$B$7:$B$1281,0))=0,"n/a",(INDEX(Historical!$C$7:$C$1259,MATCH(B500,Historical!$B$7:$B$1281,0))/INDEX(Historical!$D$7:$D$1257,MATCH(B500,Historical!$B$7:$B$1281,0))-1)*100)</f>
        <v>14.285714285714279</v>
      </c>
      <c r="T500" s="673">
        <f>IF(INDEX(Historical!$F$7:$F$1250,MATCH(B500,Historical!$B$7:$B$1281,0))=0,"n/a",((INDEX(Historical!$C$7:$C$1259,MATCH(B500,Historical!$B$7:$B$1281,0))/INDEX(Historical!$F$7:$F$1250,MATCH(B500,Historical!$B$7:$B$1281,0)))^(1/3)-1)*100)</f>
        <v>21.528408625133899</v>
      </c>
      <c r="U500" s="673">
        <f>IF(INDEX(Historical!$H$7:$H$1250,MATCH(B500,Historical!$B$7:$B$1281,0))=0,"n/a",((INDEX(Historical!$C$7:$C$1259,MATCH(B500,Historical!$B$7:$B$1281,0))/INDEX(Historical!$H$7:$H$1250,MATCH(B500,Historical!$B$7:$B$1281,0)))^(1/5)-1)*100)</f>
        <v>15.200877980413008</v>
      </c>
      <c r="V500" s="673">
        <f>IF(INDEX(Historical!$O$7:$O$1250,MATCH(B500,Historical!$B$7:$B$1281,0))=0,"n/a",((INDEX(Historical!$C$7:$C$1259,MATCH(B500,Historical!$B$7:$B$1281,0))/INDEX(Historical!$O$7:$O$1250,MATCH(B500,Historical!$B$7:$B$1281,0)))^(1/10)-1)*100)</f>
        <v>9.5958226385217227</v>
      </c>
      <c r="W500" s="674">
        <f t="shared" si="124"/>
        <v>1.5841141039216589</v>
      </c>
      <c r="X500" s="675">
        <f t="shared" si="125"/>
        <v>2.3385966123712318</v>
      </c>
      <c r="Y500" s="646" t="s">
        <v>4574</v>
      </c>
      <c r="Z500" s="624">
        <f t="shared" si="126"/>
        <v>51.282051282051277</v>
      </c>
      <c r="AA500" s="853">
        <f t="shared" si="127"/>
        <v>19.250915750915752</v>
      </c>
      <c r="AB500" s="854">
        <v>12</v>
      </c>
      <c r="AC500" s="833">
        <v>5.46</v>
      </c>
      <c r="AD500" s="833">
        <v>2.87</v>
      </c>
      <c r="AE500" s="833">
        <v>3.51</v>
      </c>
      <c r="AF500" s="833">
        <v>2.06</v>
      </c>
      <c r="AG500" s="833">
        <v>10.9</v>
      </c>
      <c r="AH500" s="833">
        <v>-17.599999999999998</v>
      </c>
      <c r="AI500" s="833">
        <v>10.549999999999999</v>
      </c>
      <c r="AJ500" s="833">
        <v>6.5</v>
      </c>
      <c r="AK500" s="833">
        <v>6.83</v>
      </c>
      <c r="AL500" s="845">
        <v>21640</v>
      </c>
      <c r="AM500" s="839">
        <v>0.3</v>
      </c>
      <c r="AN500" s="834">
        <v>14.14</v>
      </c>
      <c r="AO500" s="711">
        <f t="shared" si="128"/>
        <v>-1.3861618310107815</v>
      </c>
      <c r="AP500" s="712">
        <f t="shared" si="129"/>
        <v>17.86475391990497</v>
      </c>
      <c r="AQ500" s="855">
        <f t="shared" si="130"/>
        <v>32.760245801530786</v>
      </c>
      <c r="AR500" s="624">
        <f>INDEX(Historical!$C$7:$C$1259,MATCH(B500,Historical!$B$7:$B$1281,0))*IF(AH500="n/a",1.03,IF(AH500&lt;0,1.01,IF(AH500&gt;10,1.1,(1+AH500/100))))</f>
        <v>2.8279999999999998</v>
      </c>
      <c r="AS500" s="853">
        <f t="shared" si="131"/>
        <v>3.1108000000000002</v>
      </c>
      <c r="AT500" s="853">
        <f t="shared" si="136"/>
        <v>3.3232676400000005</v>
      </c>
      <c r="AU500" s="853">
        <f t="shared" si="136"/>
        <v>3.5502468198120005</v>
      </c>
      <c r="AV500" s="853">
        <f t="shared" si="136"/>
        <v>3.7927286776051603</v>
      </c>
      <c r="AW500" s="624">
        <f t="shared" si="132"/>
        <v>16.605043137417162</v>
      </c>
      <c r="AX500" s="719">
        <f t="shared" si="133"/>
        <v>15.797776745711314</v>
      </c>
      <c r="AY500" s="900">
        <v>1.0900000000000001</v>
      </c>
      <c r="AZ500" s="839">
        <v>55.879999999999995</v>
      </c>
      <c r="BA500" s="839">
        <v>-2.64</v>
      </c>
      <c r="BB500" s="839">
        <v>6.97</v>
      </c>
      <c r="BC500" s="839">
        <v>19.220000000000002</v>
      </c>
      <c r="BE500" s="597">
        <v>2012</v>
      </c>
      <c r="BF500" s="865">
        <f t="shared" si="134"/>
        <v>0</v>
      </c>
      <c r="BG500" s="849">
        <v>0.70000000000000007</v>
      </c>
    </row>
    <row r="501" spans="1:59" ht="11.25" customHeight="1" x14ac:dyDescent="0.2">
      <c r="A501" s="831" t="s">
        <v>306</v>
      </c>
      <c r="B501" s="842" t="s">
        <v>307</v>
      </c>
      <c r="C501" s="898" t="s">
        <v>123</v>
      </c>
      <c r="D501" s="898" t="s">
        <v>4289</v>
      </c>
      <c r="E501" s="705">
        <v>48</v>
      </c>
      <c r="F501" s="1153">
        <v>45</v>
      </c>
      <c r="G501" s="1115" t="s">
        <v>37</v>
      </c>
      <c r="H501" s="1115" t="s">
        <v>37</v>
      </c>
      <c r="I501" s="833">
        <v>80.27</v>
      </c>
      <c r="J501" s="624">
        <f t="shared" si="121"/>
        <v>2.0181886134296749</v>
      </c>
      <c r="K501" s="844">
        <v>0.40500000000000003</v>
      </c>
      <c r="L501" s="854">
        <v>4</v>
      </c>
      <c r="M501" s="615">
        <f t="shared" si="122"/>
        <v>1.62</v>
      </c>
      <c r="N501" s="837" t="s">
        <v>271</v>
      </c>
      <c r="O501" s="706">
        <v>0.40250000000000002</v>
      </c>
      <c r="P501" s="606">
        <v>44195</v>
      </c>
      <c r="Q501" s="606">
        <v>44238</v>
      </c>
      <c r="R501" s="615">
        <f t="shared" si="123"/>
        <v>0.62111801242236075</v>
      </c>
      <c r="S501" s="673">
        <f>IF(INDEX(Historical!$D$7:$D$1257,MATCH(B501,Historical!$B$7:$B$1281,0))=0,"n/a",(INDEX(Historical!$C$7:$C$1259,MATCH(B501,Historical!$B$7:$B$1281,0))/INDEX(Historical!$D$7:$D$1257,MATCH(B501,Historical!$B$7:$B$1281,0))-1)*100)</f>
        <v>0.62500000000000888</v>
      </c>
      <c r="T501" s="673">
        <f>IF(INDEX(Historical!$F$7:$F$1250,MATCH(B501,Historical!$B$7:$B$1281,0))=0,"n/a",((INDEX(Historical!$C$7:$C$1259,MATCH(B501,Historical!$B$7:$B$1281,0))/INDEX(Historical!$F$7:$F$1250,MATCH(B501,Historical!$B$7:$B$1281,0)))^(1/3)-1)*100)</f>
        <v>2.1604921045758285</v>
      </c>
      <c r="U501" s="673">
        <f>IF(INDEX(Historical!$H$7:$H$1250,MATCH(B501,Historical!$B$7:$B$1281,0))=0,"n/a",((INDEX(Historical!$C$7:$C$1259,MATCH(B501,Historical!$B$7:$B$1281,0))/INDEX(Historical!$H$7:$H$1250,MATCH(B501,Historical!$B$7:$B$1281,0)))^(1/5)-1)*100)</f>
        <v>1.5612228872004863</v>
      </c>
      <c r="V501" s="673">
        <f>IF(INDEX(Historical!$O$7:$O$1250,MATCH(B501,Historical!$B$7:$B$1281,0))=0,"n/a",((INDEX(Historical!$C$7:$C$1259,MATCH(B501,Historical!$B$7:$B$1281,0))/INDEX(Historical!$O$7:$O$1250,MATCH(B501,Historical!$B$7:$B$1281,0)))^(1/10)-1)*100)</f>
        <v>1.1221601616978161</v>
      </c>
      <c r="W501" s="674">
        <f t="shared" si="124"/>
        <v>1.3912656503848551</v>
      </c>
      <c r="X501" s="675">
        <f t="shared" si="125"/>
        <v>2.7341906956225681E-2</v>
      </c>
      <c r="Y501" s="648"/>
      <c r="Z501" s="624">
        <f t="shared" si="126"/>
        <v>68.35443037974683</v>
      </c>
      <c r="AA501" s="853">
        <f t="shared" si="127"/>
        <v>33.869198312236286</v>
      </c>
      <c r="AB501" s="854">
        <v>12</v>
      </c>
      <c r="AC501" s="833">
        <v>2.37</v>
      </c>
      <c r="AD501" s="833">
        <v>4.4400000000000004</v>
      </c>
      <c r="AE501" s="833">
        <v>1.0900000000000001</v>
      </c>
      <c r="AF501" s="833">
        <v>2.2599999999999998</v>
      </c>
      <c r="AG501" s="833">
        <v>6.9</v>
      </c>
      <c r="AH501" s="833">
        <v>-42.9</v>
      </c>
      <c r="AI501" s="833">
        <v>-52.81</v>
      </c>
      <c r="AJ501" s="833">
        <v>57.099999999999994</v>
      </c>
      <c r="AK501" s="833">
        <v>7.6499999999999995</v>
      </c>
      <c r="AL501" s="845">
        <v>22000</v>
      </c>
      <c r="AM501" s="839">
        <v>0.5</v>
      </c>
      <c r="AN501" s="833">
        <v>0.5</v>
      </c>
      <c r="AO501" s="711">
        <f t="shared" si="128"/>
        <v>-30.289786811606124</v>
      </c>
      <c r="AP501" s="712">
        <f t="shared" si="129"/>
        <v>3.5794115006301612</v>
      </c>
      <c r="AQ501" s="855">
        <f t="shared" si="130"/>
        <v>84.444376662756724</v>
      </c>
      <c r="AR501" s="624">
        <f>INDEX(Historical!$C$7:$C$1259,MATCH(B501,Historical!$B$7:$B$1281,0))*IF(AH501="n/a",1.03,IF(AH501&lt;0,1.01,IF(AH501&gt;10,1.1,(1+AH501/100))))</f>
        <v>1.6261000000000001</v>
      </c>
      <c r="AS501" s="853">
        <f t="shared" si="131"/>
        <v>1.6423610000000002</v>
      </c>
      <c r="AT501" s="853">
        <f t="shared" si="136"/>
        <v>1.7680016165000003</v>
      </c>
      <c r="AU501" s="853">
        <f t="shared" si="136"/>
        <v>1.9032537401622505</v>
      </c>
      <c r="AV501" s="853">
        <f t="shared" si="136"/>
        <v>2.0488526512846628</v>
      </c>
      <c r="AW501" s="624">
        <f t="shared" si="132"/>
        <v>8.9885690079469143</v>
      </c>
      <c r="AX501" s="719">
        <f t="shared" si="133"/>
        <v>11.197918285719341</v>
      </c>
      <c r="AY501" s="900">
        <v>1.37</v>
      </c>
      <c r="AZ501" s="839">
        <v>135.73999999999998</v>
      </c>
      <c r="BA501" s="839">
        <v>-3.01</v>
      </c>
      <c r="BB501" s="839">
        <v>31.259999999999998</v>
      </c>
      <c r="BC501" s="839">
        <v>56.42</v>
      </c>
      <c r="BE501" s="597">
        <v>1974</v>
      </c>
      <c r="BF501" s="865">
        <f t="shared" si="134"/>
        <v>4</v>
      </c>
      <c r="BG501" s="849">
        <v>3.8</v>
      </c>
    </row>
    <row r="502" spans="1:59" ht="11.25" customHeight="1" x14ac:dyDescent="0.2">
      <c r="A502" s="838" t="s">
        <v>710</v>
      </c>
      <c r="B502" s="842" t="s">
        <v>711</v>
      </c>
      <c r="C502" s="898" t="s">
        <v>128</v>
      </c>
      <c r="D502" s="898" t="s">
        <v>191</v>
      </c>
      <c r="E502" s="705">
        <v>21</v>
      </c>
      <c r="F502" s="1153">
        <v>164</v>
      </c>
      <c r="G502" s="1124" t="s">
        <v>106</v>
      </c>
      <c r="H502" s="1124" t="s">
        <v>106</v>
      </c>
      <c r="I502" s="841">
        <v>52.89</v>
      </c>
      <c r="J502" s="624">
        <f t="shared" si="121"/>
        <v>2.8738892040083193</v>
      </c>
      <c r="K502" s="844">
        <v>0.38</v>
      </c>
      <c r="L502" s="854">
        <v>4</v>
      </c>
      <c r="M502" s="615">
        <f t="shared" si="122"/>
        <v>1.52</v>
      </c>
      <c r="N502" s="837" t="s">
        <v>135</v>
      </c>
      <c r="O502" s="706">
        <v>0.375</v>
      </c>
      <c r="P502" s="606">
        <v>44252</v>
      </c>
      <c r="Q502" s="606">
        <v>44265</v>
      </c>
      <c r="R502" s="615">
        <f t="shared" si="123"/>
        <v>1.3333333333333344</v>
      </c>
      <c r="S502" s="673">
        <f>IF(INDEX(Historical!$D$7:$D$1257,MATCH(B502,Historical!$B$7:$B$1281,0))=0,"n/a",(INDEX(Historical!$C$7:$C$1259,MATCH(B502,Historical!$B$7:$B$1281,0))/INDEX(Historical!$D$7:$D$1257,MATCH(B502,Historical!$B$7:$B$1281,0))-1)*100)</f>
        <v>1.3513513513513598</v>
      </c>
      <c r="T502" s="673">
        <f>IF(INDEX(Historical!$F$7:$F$1250,MATCH(B502,Historical!$B$7:$B$1281,0))=0,"n/a",((INDEX(Historical!$C$7:$C$1259,MATCH(B502,Historical!$B$7:$B$1281,0))/INDEX(Historical!$F$7:$F$1250,MATCH(B502,Historical!$B$7:$B$1281,0)))^(1/3)-1)*100)</f>
        <v>1.3700332595566689</v>
      </c>
      <c r="U502" s="673">
        <f>IF(INDEX(Historical!$H$7:$H$1250,MATCH(B502,Historical!$B$7:$B$1281,0))=0,"n/a",((INDEX(Historical!$C$7:$C$1259,MATCH(B502,Historical!$B$7:$B$1281,0))/INDEX(Historical!$H$7:$H$1250,MATCH(B502,Historical!$B$7:$B$1281,0)))^(1/5)-1)*100)</f>
        <v>1.3894214014664508</v>
      </c>
      <c r="V502" s="673">
        <f>IF(INDEX(Historical!$O$7:$O$1250,MATCH(B502,Historical!$B$7:$B$1281,0))=0,"n/a",((INDEX(Historical!$C$7:$C$1259,MATCH(B502,Historical!$B$7:$B$1281,0))/INDEX(Historical!$O$7:$O$1250,MATCH(B502,Historical!$B$7:$B$1281,0)))^(1/10)-1)*100)</f>
        <v>11.612317403390438</v>
      </c>
      <c r="W502" s="674">
        <f t="shared" si="124"/>
        <v>0.11965065655721592</v>
      </c>
      <c r="X502" s="675">
        <f t="shared" si="125"/>
        <v>0.13894214014664508</v>
      </c>
      <c r="Y502" s="637"/>
      <c r="Z502" s="624">
        <f t="shared" si="126"/>
        <v>41.643835616438359</v>
      </c>
      <c r="AA502" s="853">
        <f t="shared" si="127"/>
        <v>14.490410958904111</v>
      </c>
      <c r="AB502" s="854">
        <v>12</v>
      </c>
      <c r="AC502" s="833">
        <v>3.65</v>
      </c>
      <c r="AD502" s="833">
        <v>3.65</v>
      </c>
      <c r="AE502" s="833">
        <v>1.05</v>
      </c>
      <c r="AF502" s="833">
        <v>3.08</v>
      </c>
      <c r="AG502" s="833">
        <v>23.1</v>
      </c>
      <c r="AH502" s="833">
        <v>16.900000000000002</v>
      </c>
      <c r="AI502" s="833">
        <v>7.35</v>
      </c>
      <c r="AJ502" s="833">
        <v>10</v>
      </c>
      <c r="AK502" s="833">
        <v>4.07</v>
      </c>
      <c r="AL502" s="845">
        <v>2710</v>
      </c>
      <c r="AM502" s="839">
        <v>1</v>
      </c>
      <c r="AN502" s="833">
        <v>0.38</v>
      </c>
      <c r="AO502" s="711">
        <f t="shared" si="128"/>
        <v>-10.227100353429341</v>
      </c>
      <c r="AP502" s="712">
        <f t="shared" si="129"/>
        <v>4.2633106054747696</v>
      </c>
      <c r="AQ502" s="855">
        <f t="shared" si="130"/>
        <v>40.839492178428529</v>
      </c>
      <c r="AR502" s="624">
        <f>INDEX(Historical!$C$7:$C$1259,MATCH(B502,Historical!$B$7:$B$1281,0))*IF(AH502="n/a",1.03,IF(AH502&lt;0,1.01,IF(AH502&gt;10,1.1,(1+AH502/100))))</f>
        <v>1.6500000000000001</v>
      </c>
      <c r="AS502" s="853">
        <f t="shared" si="131"/>
        <v>1.7712749999999999</v>
      </c>
      <c r="AT502" s="853">
        <f t="shared" si="136"/>
        <v>1.8433658924999998</v>
      </c>
      <c r="AU502" s="853">
        <f t="shared" si="136"/>
        <v>1.9183908843247497</v>
      </c>
      <c r="AV502" s="853">
        <f t="shared" si="136"/>
        <v>1.996469393316767</v>
      </c>
      <c r="AW502" s="624">
        <f t="shared" si="132"/>
        <v>9.179501170141517</v>
      </c>
      <c r="AX502" s="719">
        <f t="shared" si="133"/>
        <v>17.35583507306016</v>
      </c>
      <c r="AY502" s="900">
        <v>1.2</v>
      </c>
      <c r="AZ502" s="839">
        <v>169.98</v>
      </c>
      <c r="BA502" s="839">
        <v>-17.169999999999998</v>
      </c>
      <c r="BB502" s="839">
        <v>-2.3199999999999998</v>
      </c>
      <c r="BC502" s="839">
        <v>4.43</v>
      </c>
      <c r="BE502" s="597">
        <v>2001</v>
      </c>
      <c r="BF502" s="865">
        <f t="shared" si="134"/>
        <v>2</v>
      </c>
      <c r="BG502" s="849">
        <v>10.5</v>
      </c>
    </row>
    <row r="503" spans="1:59" ht="11.25" customHeight="1" x14ac:dyDescent="0.2">
      <c r="A503" s="831" t="s">
        <v>1502</v>
      </c>
      <c r="B503" s="842" t="s">
        <v>1503</v>
      </c>
      <c r="C503" s="898" t="s">
        <v>108</v>
      </c>
      <c r="D503" s="898" t="s">
        <v>4265</v>
      </c>
      <c r="E503" s="705">
        <v>11</v>
      </c>
      <c r="F503" s="1153">
        <v>321</v>
      </c>
      <c r="G503" s="1118" t="s">
        <v>37</v>
      </c>
      <c r="H503" s="1118" t="s">
        <v>37</v>
      </c>
      <c r="I503" s="841">
        <v>14.45</v>
      </c>
      <c r="J503" s="624">
        <f t="shared" si="121"/>
        <v>5.2595155709342558</v>
      </c>
      <c r="K503" s="844">
        <v>0.19</v>
      </c>
      <c r="L503" s="854">
        <v>4</v>
      </c>
      <c r="M503" s="615">
        <f t="shared" si="122"/>
        <v>0.76</v>
      </c>
      <c r="N503" s="837" t="s">
        <v>107</v>
      </c>
      <c r="O503" s="706">
        <v>0.18</v>
      </c>
      <c r="P503" s="904">
        <v>43866</v>
      </c>
      <c r="Q503" s="904">
        <v>43875</v>
      </c>
      <c r="R503" s="615">
        <f t="shared" si="123"/>
        <v>5.5555555555555607</v>
      </c>
      <c r="S503" s="673">
        <f>IF(INDEX(Historical!$D$7:$D$1257,MATCH(B503,Historical!$B$7:$B$1281,0))=0,"n/a",(INDEX(Historical!$C$7:$C$1259,MATCH(B503,Historical!$B$7:$B$1281,0))/INDEX(Historical!$D$7:$D$1257,MATCH(B503,Historical!$B$7:$B$1281,0))-1)*100)</f>
        <v>5.555555555555558</v>
      </c>
      <c r="T503" s="673">
        <f>IF(INDEX(Historical!$F$7:$F$1250,MATCH(B503,Historical!$B$7:$B$1281,0))=0,"n/a",((INDEX(Historical!$C$7:$C$1259,MATCH(B503,Historical!$B$7:$B$1281,0))/INDEX(Historical!$F$7:$F$1250,MATCH(B503,Historical!$B$7:$B$1281,0)))^(1/3)-1)*100)</f>
        <v>5.8955896063723312</v>
      </c>
      <c r="U503" s="673">
        <f>IF(INDEX(Historical!$H$7:$H$1250,MATCH(B503,Historical!$B$7:$B$1281,0))=0,"n/a",((INDEX(Historical!$C$7:$C$1259,MATCH(B503,Historical!$B$7:$B$1281,0))/INDEX(Historical!$H$7:$H$1250,MATCH(B503,Historical!$B$7:$B$1281,0)))^(1/5)-1)*100)</f>
        <v>6.2980048262344379</v>
      </c>
      <c r="V503" s="673">
        <f>IF(INDEX(Historical!$O$7:$O$1250,MATCH(B503,Historical!$B$7:$B$1281,0))=0,"n/a",((INDEX(Historical!$C$7:$C$1259,MATCH(B503,Historical!$B$7:$B$1281,0))/INDEX(Historical!$O$7:$O$1250,MATCH(B503,Historical!$B$7:$B$1281,0)))^(1/10)-1)*100)</f>
        <v>6.629005847852576</v>
      </c>
      <c r="W503" s="674">
        <f t="shared" si="124"/>
        <v>0.95006777347686855</v>
      </c>
      <c r="X503" s="675" t="str">
        <f t="shared" si="125"/>
        <v>n/a</v>
      </c>
      <c r="Y503" s="634"/>
      <c r="Z503" s="624">
        <f t="shared" si="126"/>
        <v>126.66666666666669</v>
      </c>
      <c r="AA503" s="853">
        <f t="shared" si="127"/>
        <v>24.083333333333332</v>
      </c>
      <c r="AB503" s="854">
        <v>12</v>
      </c>
      <c r="AC503" s="833">
        <v>0.6</v>
      </c>
      <c r="AD503" s="833">
        <v>3.49</v>
      </c>
      <c r="AE503" s="833">
        <v>4.22</v>
      </c>
      <c r="AF503" s="833">
        <v>1.21</v>
      </c>
      <c r="AG503" s="833">
        <v>5</v>
      </c>
      <c r="AH503" s="833">
        <v>-40.300000000000004</v>
      </c>
      <c r="AI503" s="833">
        <v>-0.96</v>
      </c>
      <c r="AJ503" s="833">
        <v>-0.5</v>
      </c>
      <c r="AK503" s="833">
        <v>7.0000000000000009</v>
      </c>
      <c r="AL503" s="845">
        <v>1830</v>
      </c>
      <c r="AM503" s="839">
        <v>0.5</v>
      </c>
      <c r="AN503" s="833">
        <v>0.27</v>
      </c>
      <c r="AO503" s="711">
        <f t="shared" si="128"/>
        <v>-12.525812936164638</v>
      </c>
      <c r="AP503" s="712">
        <f t="shared" si="129"/>
        <v>11.557520397168695</v>
      </c>
      <c r="AQ503" s="855">
        <f t="shared" si="130"/>
        <v>13.804575837184508</v>
      </c>
      <c r="AR503" s="624">
        <f>INDEX(Historical!$C$7:$C$1259,MATCH(B503,Historical!$B$7:$B$1281,0))*IF(AH503="n/a",1.03,IF(AH503&lt;0,1.01,IF(AH503&gt;10,1.1,(1+AH503/100))))</f>
        <v>0.76760000000000006</v>
      </c>
      <c r="AS503" s="853">
        <f t="shared" si="131"/>
        <v>0.77527600000000008</v>
      </c>
      <c r="AT503" s="853">
        <f t="shared" si="136"/>
        <v>0.82954532000000014</v>
      </c>
      <c r="AU503" s="853">
        <f t="shared" si="136"/>
        <v>0.8876134924000002</v>
      </c>
      <c r="AV503" s="853">
        <f t="shared" si="136"/>
        <v>0.94974643686800031</v>
      </c>
      <c r="AW503" s="624">
        <f t="shared" si="132"/>
        <v>4.2097812492680013</v>
      </c>
      <c r="AX503" s="719">
        <f t="shared" si="133"/>
        <v>29.13343425098963</v>
      </c>
      <c r="AY503" s="900">
        <v>0.64</v>
      </c>
      <c r="AZ503" s="839">
        <v>69.599999999999994</v>
      </c>
      <c r="BA503" s="839">
        <v>-6.65</v>
      </c>
      <c r="BB503" s="839">
        <v>2.21</v>
      </c>
      <c r="BC503" s="839">
        <v>24.21</v>
      </c>
      <c r="BE503" s="597">
        <v>2010</v>
      </c>
      <c r="BF503" s="865">
        <f t="shared" si="134"/>
        <v>0</v>
      </c>
      <c r="BG503" s="849">
        <v>0.6</v>
      </c>
    </row>
    <row r="504" spans="1:59" ht="11.25" customHeight="1" x14ac:dyDescent="0.2">
      <c r="A504" s="838" t="s">
        <v>706</v>
      </c>
      <c r="B504" s="842" t="s">
        <v>707</v>
      </c>
      <c r="C504" s="898" t="s">
        <v>131</v>
      </c>
      <c r="D504" s="898" t="s">
        <v>4262</v>
      </c>
      <c r="E504" s="705">
        <v>17</v>
      </c>
      <c r="F504" s="1153">
        <v>227</v>
      </c>
      <c r="G504" s="1115" t="s">
        <v>37</v>
      </c>
      <c r="H504" s="1115" t="s">
        <v>37</v>
      </c>
      <c r="I504" s="841">
        <v>65.2</v>
      </c>
      <c r="J504" s="624">
        <f t="shared" si="121"/>
        <v>3.8036809815950914</v>
      </c>
      <c r="K504" s="844">
        <v>0.62</v>
      </c>
      <c r="L504" s="854">
        <v>4</v>
      </c>
      <c r="M504" s="615">
        <f t="shared" si="122"/>
        <v>2.48</v>
      </c>
      <c r="N504" s="837" t="s">
        <v>318</v>
      </c>
      <c r="O504" s="706">
        <v>0.6</v>
      </c>
      <c r="P504" s="606">
        <v>44267</v>
      </c>
      <c r="Q504" s="606">
        <v>44286</v>
      </c>
      <c r="R504" s="615">
        <f t="shared" si="123"/>
        <v>3.3333333333333366</v>
      </c>
      <c r="S504" s="673">
        <f>IF(INDEX(Historical!$D$7:$D$1257,MATCH(B504,Historical!$B$7:$B$1281,0))=0,"n/a",(INDEX(Historical!$C$7:$C$1259,MATCH(B504,Historical!$B$7:$B$1281,0))/INDEX(Historical!$D$7:$D$1257,MATCH(B504,Historical!$B$7:$B$1281,0))-1)*100)</f>
        <v>4.3478260869565188</v>
      </c>
      <c r="T504" s="673">
        <f>IF(INDEX(Historical!$F$7:$F$1250,MATCH(B504,Historical!$B$7:$B$1281,0))=0,"n/a",((INDEX(Historical!$C$7:$C$1259,MATCH(B504,Historical!$B$7:$B$1281,0))/INDEX(Historical!$F$7:$F$1250,MATCH(B504,Historical!$B$7:$B$1281,0)))^(1/3)-1)*100)</f>
        <v>4.5515917149420382</v>
      </c>
      <c r="U504" s="673">
        <f>IF(INDEX(Historical!$H$7:$H$1250,MATCH(B504,Historical!$B$7:$B$1281,0))=0,"n/a",((INDEX(Historical!$C$7:$C$1259,MATCH(B504,Historical!$B$7:$B$1281,0))/INDEX(Historical!$H$7:$H$1250,MATCH(B504,Historical!$B$7:$B$1281,0)))^(1/5)-1)*100)</f>
        <v>4.5639552591273169</v>
      </c>
      <c r="V504" s="673">
        <f>IF(INDEX(Historical!$O$7:$O$1250,MATCH(B504,Historical!$B$7:$B$1281,0))=0,"n/a",((INDEX(Historical!$C$7:$C$1259,MATCH(B504,Historical!$B$7:$B$1281,0))/INDEX(Historical!$O$7:$O$1250,MATCH(B504,Historical!$B$7:$B$1281,0)))^(1/10)-1)*100)</f>
        <v>5.8442410876291984</v>
      </c>
      <c r="W504" s="674">
        <f t="shared" si="124"/>
        <v>0.78093206469323662</v>
      </c>
      <c r="X504" s="675" t="str">
        <f t="shared" si="125"/>
        <v>n/a</v>
      </c>
      <c r="Y504" s="637"/>
      <c r="Z504" s="624">
        <f t="shared" si="126"/>
        <v>81.311475409836063</v>
      </c>
      <c r="AA504" s="853">
        <f t="shared" si="127"/>
        <v>21.377049180327869</v>
      </c>
      <c r="AB504" s="854">
        <v>12</v>
      </c>
      <c r="AC504" s="833">
        <v>3.05</v>
      </c>
      <c r="AD504" s="833">
        <v>4.66</v>
      </c>
      <c r="AE504" s="833">
        <v>2.74</v>
      </c>
      <c r="AF504" s="833">
        <v>1.58</v>
      </c>
      <c r="AG504" s="833">
        <v>7.5</v>
      </c>
      <c r="AH504" s="833">
        <v>-23.1</v>
      </c>
      <c r="AI504" s="833">
        <v>5.66</v>
      </c>
      <c r="AJ504" s="833">
        <v>-0.89999999999999991</v>
      </c>
      <c r="AK504" s="833">
        <v>4.5699999999999994</v>
      </c>
      <c r="AL504" s="845">
        <v>3280</v>
      </c>
      <c r="AM504" s="839">
        <v>1.4000000000000001</v>
      </c>
      <c r="AN504" s="833">
        <v>1.17</v>
      </c>
      <c r="AO504" s="711">
        <f t="shared" si="128"/>
        <v>-13.009412939605461</v>
      </c>
      <c r="AP504" s="712">
        <f t="shared" si="129"/>
        <v>8.3676362407224083</v>
      </c>
      <c r="AQ504" s="855">
        <f t="shared" si="130"/>
        <v>22.521177679467197</v>
      </c>
      <c r="AR504" s="624">
        <f>INDEX(Historical!$C$7:$C$1259,MATCH(B504,Historical!$B$7:$B$1281,0))*IF(AH504="n/a",1.03,IF(AH504&lt;0,1.01,IF(AH504&gt;10,1.1,(1+AH504/100))))</f>
        <v>2.4239999999999999</v>
      </c>
      <c r="AS504" s="853">
        <f t="shared" si="131"/>
        <v>2.5611983999999999</v>
      </c>
      <c r="AT504" s="853">
        <f t="shared" si="136"/>
        <v>2.67824516688</v>
      </c>
      <c r="AU504" s="853">
        <f t="shared" si="136"/>
        <v>2.8006409710064162</v>
      </c>
      <c r="AV504" s="853">
        <f t="shared" si="136"/>
        <v>2.9286302633814096</v>
      </c>
      <c r="AW504" s="624">
        <f t="shared" si="132"/>
        <v>13.392714801267825</v>
      </c>
      <c r="AX504" s="719">
        <f t="shared" si="133"/>
        <v>20.54097362157642</v>
      </c>
      <c r="AY504" s="900">
        <v>0.42</v>
      </c>
      <c r="AZ504" s="839">
        <v>37.47</v>
      </c>
      <c r="BA504" s="839">
        <v>-1.6099999999999999</v>
      </c>
      <c r="BB504" s="839">
        <v>9.94</v>
      </c>
      <c r="BC504" s="839">
        <v>16.919999999999998</v>
      </c>
      <c r="BE504" s="597">
        <v>2005</v>
      </c>
      <c r="BF504" s="865">
        <f t="shared" si="134"/>
        <v>1</v>
      </c>
      <c r="BG504" s="849">
        <v>2.5</v>
      </c>
    </row>
    <row r="505" spans="1:59" ht="11.25" customHeight="1" x14ac:dyDescent="0.2">
      <c r="A505" s="831" t="s">
        <v>708</v>
      </c>
      <c r="B505" s="842" t="s">
        <v>709</v>
      </c>
      <c r="C505" s="898" t="s">
        <v>108</v>
      </c>
      <c r="D505" s="898" t="s">
        <v>4272</v>
      </c>
      <c r="E505" s="705">
        <v>23</v>
      </c>
      <c r="F505" s="1153">
        <v>151</v>
      </c>
      <c r="G505" s="1153" t="s">
        <v>37</v>
      </c>
      <c r="H505" s="1153" t="s">
        <v>37</v>
      </c>
      <c r="I505" s="841">
        <v>26.61</v>
      </c>
      <c r="J505" s="624">
        <f t="shared" si="121"/>
        <v>3.9083051484404363</v>
      </c>
      <c r="K505" s="851">
        <v>0.26</v>
      </c>
      <c r="L505" s="854">
        <v>4</v>
      </c>
      <c r="M505" s="615">
        <f t="shared" si="122"/>
        <v>1.04</v>
      </c>
      <c r="N505" s="837" t="s">
        <v>139</v>
      </c>
      <c r="O505" s="707">
        <v>0.25</v>
      </c>
      <c r="P505" s="606">
        <v>44210</v>
      </c>
      <c r="Q505" s="606">
        <v>44228</v>
      </c>
      <c r="R505" s="615">
        <f t="shared" si="123"/>
        <v>4.0000000000000036</v>
      </c>
      <c r="S505" s="673">
        <f>IF(INDEX(Historical!$D$7:$D$1257,MATCH(B505,Historical!$B$7:$B$1281,0))=0,"n/a",(INDEX(Historical!$C$7:$C$1259,MATCH(B505,Historical!$B$7:$B$1281,0))/INDEX(Historical!$D$7:$D$1257,MATCH(B505,Historical!$B$7:$B$1281,0))-1)*100)</f>
        <v>4.1666666666666741</v>
      </c>
      <c r="T505" s="673">
        <f>IF(INDEX(Historical!$F$7:$F$1250,MATCH(B505,Historical!$B$7:$B$1281,0))=0,"n/a",((INDEX(Historical!$C$7:$C$1259,MATCH(B505,Historical!$B$7:$B$1281,0))/INDEX(Historical!$F$7:$F$1250,MATCH(B505,Historical!$B$7:$B$1281,0)))^(1/3)-1)*100)</f>
        <v>4.8856515226023856</v>
      </c>
      <c r="U505" s="673">
        <f>IF(INDEX(Historical!$H$7:$H$1250,MATCH(B505,Historical!$B$7:$B$1281,0))=0,"n/a",((INDEX(Historical!$C$7:$C$1259,MATCH(B505,Historical!$B$7:$B$1281,0))/INDEX(Historical!$H$7:$H$1250,MATCH(B505,Historical!$B$7:$B$1281,0)))^(1/5)-1)*100)</f>
        <v>4.0488368204407488</v>
      </c>
      <c r="V505" s="673">
        <f>IF(INDEX(Historical!$O$7:$O$1250,MATCH(B505,Historical!$B$7:$B$1281,0))=0,"n/a",((INDEX(Historical!$C$7:$C$1259,MATCH(B505,Historical!$B$7:$B$1281,0))/INDEX(Historical!$O$7:$O$1250,MATCH(B505,Historical!$B$7:$B$1281,0)))^(1/10)-1)*100)</f>
        <v>3.9505022818565383</v>
      </c>
      <c r="W505" s="674">
        <f t="shared" si="124"/>
        <v>1.0248916546728326</v>
      </c>
      <c r="X505" s="675">
        <f t="shared" si="125"/>
        <v>0.28313544198886359</v>
      </c>
      <c r="Y505" s="633"/>
      <c r="Z505" s="624">
        <f t="shared" si="126"/>
        <v>51.741293532338318</v>
      </c>
      <c r="AA505" s="853">
        <f t="shared" si="127"/>
        <v>13.238805970149254</v>
      </c>
      <c r="AB505" s="854">
        <v>12</v>
      </c>
      <c r="AC505" s="833">
        <v>2.0099999999999998</v>
      </c>
      <c r="AD505" s="833" t="s">
        <v>136</v>
      </c>
      <c r="AE505" s="833">
        <v>3.89</v>
      </c>
      <c r="AF505" s="833">
        <v>1.17</v>
      </c>
      <c r="AG505" s="833">
        <v>9</v>
      </c>
      <c r="AH505" s="833">
        <v>-7.1</v>
      </c>
      <c r="AI505" s="833" t="s">
        <v>136</v>
      </c>
      <c r="AJ505" s="833">
        <v>14.299999999999999</v>
      </c>
      <c r="AK505" s="833" t="s">
        <v>136</v>
      </c>
      <c r="AL505" s="845">
        <v>227.73</v>
      </c>
      <c r="AM505" s="839">
        <v>3.9</v>
      </c>
      <c r="AN505" s="833">
        <v>0</v>
      </c>
      <c r="AO505" s="711">
        <f t="shared" si="128"/>
        <v>-5.2816640012680693</v>
      </c>
      <c r="AP505" s="712">
        <f t="shared" si="129"/>
        <v>7.9571419688811851</v>
      </c>
      <c r="AQ505" s="855">
        <f t="shared" si="130"/>
        <v>-17.029046621859212</v>
      </c>
      <c r="AR505" s="624">
        <f>INDEX(Historical!$C$7:$C$1259,MATCH(B505,Historical!$B$7:$B$1281,0))*IF(AH505="n/a",1.03,IF(AH505&lt;0,1.01,IF(AH505&gt;10,1.1,(1+AH505/100))))</f>
        <v>1.01</v>
      </c>
      <c r="AS505" s="853">
        <f t="shared" si="131"/>
        <v>1.0403</v>
      </c>
      <c r="AT505" s="853">
        <f t="shared" si="136"/>
        <v>1.071509</v>
      </c>
      <c r="AU505" s="853">
        <f t="shared" si="136"/>
        <v>1.10365427</v>
      </c>
      <c r="AV505" s="853">
        <f t="shared" si="136"/>
        <v>1.1367638981000001</v>
      </c>
      <c r="AW505" s="624">
        <f t="shared" si="132"/>
        <v>5.3622271680999996</v>
      </c>
      <c r="AX505" s="719">
        <f t="shared" si="133"/>
        <v>20.15117312326193</v>
      </c>
      <c r="AY505" s="900">
        <v>0.56000000000000005</v>
      </c>
      <c r="AZ505" s="839">
        <v>25.52</v>
      </c>
      <c r="BA505" s="839">
        <v>-12.67</v>
      </c>
      <c r="BB505" s="839">
        <v>2.81</v>
      </c>
      <c r="BC505" s="839">
        <v>2.76</v>
      </c>
      <c r="BE505" s="597">
        <v>2000</v>
      </c>
      <c r="BF505" s="865">
        <f t="shared" si="134"/>
        <v>2</v>
      </c>
      <c r="BG505" s="849">
        <v>1</v>
      </c>
    </row>
    <row r="506" spans="1:59" ht="11.25" customHeight="1" x14ac:dyDescent="0.2">
      <c r="A506" s="831" t="s">
        <v>304</v>
      </c>
      <c r="B506" s="842" t="s">
        <v>305</v>
      </c>
      <c r="C506" s="1022" t="s">
        <v>131</v>
      </c>
      <c r="D506" s="1022" t="s">
        <v>4273</v>
      </c>
      <c r="E506" s="705">
        <v>65</v>
      </c>
      <c r="F506" s="1153">
        <v>3</v>
      </c>
      <c r="G506" s="1150" t="s">
        <v>37</v>
      </c>
      <c r="H506" s="1150" t="s">
        <v>37</v>
      </c>
      <c r="I506" s="833">
        <v>53.95</v>
      </c>
      <c r="J506" s="624">
        <f t="shared" si="121"/>
        <v>3.5588507877664504</v>
      </c>
      <c r="K506" s="844">
        <v>0.48</v>
      </c>
      <c r="L506" s="854">
        <v>4</v>
      </c>
      <c r="M506" s="615">
        <f t="shared" si="122"/>
        <v>1.92</v>
      </c>
      <c r="N506" s="837" t="s">
        <v>107</v>
      </c>
      <c r="O506" s="706">
        <v>0.47749999999999998</v>
      </c>
      <c r="P506" s="606">
        <v>44133</v>
      </c>
      <c r="Q506" s="606">
        <v>44148</v>
      </c>
      <c r="R506" s="615">
        <f t="shared" si="123"/>
        <v>0.52356020942408421</v>
      </c>
      <c r="S506" s="673">
        <f>IF(INDEX(Historical!$D$7:$D$1257,MATCH(B506,Historical!$B$7:$B$1281,0))=0,"n/a",(INDEX(Historical!$C$7:$C$1259,MATCH(B506,Historical!$B$7:$B$1281,0))/INDEX(Historical!$D$7:$D$1257,MATCH(B506,Historical!$B$7:$B$1281,0))-1)*100)</f>
        <v>0.52562417871222511</v>
      </c>
      <c r="T506" s="673">
        <f>IF(INDEX(Historical!$F$7:$F$1250,MATCH(B506,Historical!$B$7:$B$1281,0))=0,"n/a",((INDEX(Historical!$C$7:$C$1259,MATCH(B506,Historical!$B$7:$B$1281,0))/INDEX(Historical!$F$7:$F$1250,MATCH(B506,Historical!$B$7:$B$1281,0)))^(1/3)-1)*100)</f>
        <v>0.52841139523349678</v>
      </c>
      <c r="U506" s="673">
        <f>IF(INDEX(Historical!$H$7:$H$1250,MATCH(B506,Historical!$B$7:$B$1281,0))=0,"n/a",((INDEX(Historical!$C$7:$C$1259,MATCH(B506,Historical!$B$7:$B$1281,0))/INDEX(Historical!$H$7:$H$1250,MATCH(B506,Historical!$B$7:$B$1281,0)))^(1/5)-1)*100)</f>
        <v>0.6123993573736497</v>
      </c>
      <c r="V506" s="673">
        <f>IF(INDEX(Historical!$O$7:$O$1250,MATCH(B506,Historical!$B$7:$B$1281,0))=0,"n/a",((INDEX(Historical!$C$7:$C$1259,MATCH(B506,Historical!$B$7:$B$1281,0))/INDEX(Historical!$O$7:$O$1250,MATCH(B506,Historical!$B$7:$B$1281,0)))^(1/10)-1)*100)</f>
        <v>1.304611692632851</v>
      </c>
      <c r="W506" s="674">
        <f t="shared" si="124"/>
        <v>0.46941121318463724</v>
      </c>
      <c r="X506" s="675">
        <f t="shared" si="125"/>
        <v>0.19137479917926553</v>
      </c>
      <c r="Y506" s="842"/>
      <c r="Z506" s="624">
        <f t="shared" si="126"/>
        <v>83.842794759825324</v>
      </c>
      <c r="AA506" s="853">
        <f t="shared" si="127"/>
        <v>23.558951965065503</v>
      </c>
      <c r="AB506" s="854">
        <v>12</v>
      </c>
      <c r="AC506" s="833">
        <v>2.29</v>
      </c>
      <c r="AD506" s="833">
        <v>7.55</v>
      </c>
      <c r="AE506" s="833">
        <v>2.13</v>
      </c>
      <c r="AF506" s="833">
        <v>1.85</v>
      </c>
      <c r="AG506" s="833">
        <v>8.6999999999999993</v>
      </c>
      <c r="AH506" s="834">
        <v>5</v>
      </c>
      <c r="AI506" s="834">
        <v>3.7800000000000002</v>
      </c>
      <c r="AJ506" s="833">
        <v>3.2</v>
      </c>
      <c r="AK506" s="833">
        <v>3.1</v>
      </c>
      <c r="AL506" s="845">
        <v>1650</v>
      </c>
      <c r="AM506" s="839">
        <v>0.70000000000000007</v>
      </c>
      <c r="AN506" s="833">
        <v>1.42</v>
      </c>
      <c r="AO506" s="711">
        <f t="shared" si="128"/>
        <v>-19.387701819925404</v>
      </c>
      <c r="AP506" s="712">
        <f t="shared" si="129"/>
        <v>4.1712501451400996</v>
      </c>
      <c r="AQ506" s="855">
        <f t="shared" si="130"/>
        <v>39.178640020452661</v>
      </c>
      <c r="AR506" s="624">
        <f>INDEX(Historical!$C$7:$C$1259,MATCH(B506,Historical!$B$7:$B$1281,0))*IF(AH506="n/a",1.03,IF(AH506&lt;0,1.01,IF(AH506&gt;10,1.1,(1+AH506/100))))</f>
        <v>2.0081250000000002</v>
      </c>
      <c r="AS506" s="853">
        <f t="shared" si="131"/>
        <v>2.0840321250000002</v>
      </c>
      <c r="AT506" s="853">
        <f t="shared" si="136"/>
        <v>2.1486371208750001</v>
      </c>
      <c r="AU506" s="853">
        <f t="shared" si="136"/>
        <v>2.2152448716221249</v>
      </c>
      <c r="AV506" s="853">
        <f t="shared" si="136"/>
        <v>2.2839174626424108</v>
      </c>
      <c r="AW506" s="624">
        <f t="shared" si="132"/>
        <v>10.739956580139534</v>
      </c>
      <c r="AX506" s="719">
        <f t="shared" si="133"/>
        <v>19.907241112399507</v>
      </c>
      <c r="AY506" s="900">
        <v>0.44</v>
      </c>
      <c r="AZ506" s="839">
        <v>29.349999999999998</v>
      </c>
      <c r="BA506" s="839">
        <v>-19.77</v>
      </c>
      <c r="BB506" s="839">
        <v>11.06</v>
      </c>
      <c r="BC506" s="839">
        <v>9.66</v>
      </c>
      <c r="BE506" s="597">
        <v>1957</v>
      </c>
      <c r="BF506" s="865">
        <f t="shared" si="134"/>
        <v>8</v>
      </c>
      <c r="BG506" s="849">
        <v>2</v>
      </c>
    </row>
    <row r="507" spans="1:59" ht="11.25" customHeight="1" x14ac:dyDescent="0.2">
      <c r="A507" s="848" t="s">
        <v>4404</v>
      </c>
      <c r="B507" s="842" t="s">
        <v>4402</v>
      </c>
      <c r="C507" s="898" t="s">
        <v>4253</v>
      </c>
      <c r="D507" s="898" t="s">
        <v>4254</v>
      </c>
      <c r="E507" s="705">
        <v>6</v>
      </c>
      <c r="F507" s="1153">
        <v>693</v>
      </c>
      <c r="G507" s="1125" t="s">
        <v>106</v>
      </c>
      <c r="H507" s="1125" t="s">
        <v>106</v>
      </c>
      <c r="I507" s="841">
        <v>46.09</v>
      </c>
      <c r="J507" s="624">
        <f t="shared" si="121"/>
        <v>2.9615968756780209</v>
      </c>
      <c r="K507" s="844">
        <v>0.34125</v>
      </c>
      <c r="L507" s="854">
        <v>4</v>
      </c>
      <c r="M507" s="615">
        <f t="shared" si="122"/>
        <v>1.365</v>
      </c>
      <c r="N507" s="837" t="s">
        <v>318</v>
      </c>
      <c r="O507" s="706">
        <v>0.3125</v>
      </c>
      <c r="P507" s="606">
        <v>44179</v>
      </c>
      <c r="Q507" s="606">
        <v>44196</v>
      </c>
      <c r="R507" s="615">
        <f t="shared" si="123"/>
        <v>9.1999999999999993</v>
      </c>
      <c r="S507" s="673">
        <f>IF(INDEX(Historical!$D$7:$D$1257,MATCH(B507,Historical!$B$7:$B$1281,0))=0,"n/a",(INDEX(Historical!$C$7:$C$1259,MATCH(B507,Historical!$B$7:$B$1281,0))/INDEX(Historical!$D$7:$D$1257,MATCH(B507,Historical!$B$7:$B$1281,0))-1)*100)</f>
        <v>12.417582417582418</v>
      </c>
      <c r="T507" s="673">
        <f>IF(INDEX(Historical!$F$7:$F$1250,MATCH(B507,Historical!$B$7:$B$1281,0))=0,"n/a",((INDEX(Historical!$C$7:$C$1259,MATCH(B507,Historical!$B$7:$B$1281,0))/INDEX(Historical!$F$7:$F$1250,MATCH(B507,Historical!$B$7:$B$1281,0)))^(1/3)-1)*100)</f>
        <v>12.007752976796571</v>
      </c>
      <c r="U507" s="673">
        <f>IF(INDEX(Historical!$H$7:$H$1250,MATCH(B507,Historical!$B$7:$B$1281,0))=0,"n/a",((INDEX(Historical!$C$7:$C$1259,MATCH(B507,Historical!$B$7:$B$1281,0))/INDEX(Historical!$H$7:$H$1250,MATCH(B507,Historical!$B$7:$B$1281,0)))^(1/5)-1)*100)</f>
        <v>15.653674174700916</v>
      </c>
      <c r="V507" s="673" t="str">
        <f>IF(INDEX(Historical!$O$7:$O$1250,MATCH(B507,Historical!$B$7:$B$1281,0))=0,"n/a",((INDEX(Historical!$C$7:$C$1259,MATCH(B507,Historical!$B$7:$B$1281,0))/INDEX(Historical!$O$7:$O$1250,MATCH(B507,Historical!$B$7:$B$1281,0)))^(1/10)-1)*100)</f>
        <v>n/a</v>
      </c>
      <c r="W507" s="674" t="str">
        <f t="shared" si="124"/>
        <v>n/a</v>
      </c>
      <c r="X507" s="675">
        <f t="shared" si="125"/>
        <v>0.38842863957074231</v>
      </c>
      <c r="Y507" s="843"/>
      <c r="Z507" s="624">
        <f t="shared" si="126"/>
        <v>79.360465116279073</v>
      </c>
      <c r="AA507" s="853">
        <f t="shared" si="127"/>
        <v>26.79651162790698</v>
      </c>
      <c r="AB507" s="854">
        <v>12</v>
      </c>
      <c r="AC507" s="833">
        <v>1.72</v>
      </c>
      <c r="AD507" s="833">
        <v>5.35</v>
      </c>
      <c r="AE507" s="833">
        <v>5.53</v>
      </c>
      <c r="AF507" s="833">
        <v>2.79</v>
      </c>
      <c r="AG507" s="833">
        <v>11.4</v>
      </c>
      <c r="AH507" s="833">
        <v>-56.699999999999996</v>
      </c>
      <c r="AI507" s="833">
        <v>11.5</v>
      </c>
      <c r="AJ507" s="833">
        <v>40.300000000000004</v>
      </c>
      <c r="AK507" s="833">
        <v>5</v>
      </c>
      <c r="AL507" s="845">
        <v>1130</v>
      </c>
      <c r="AM507" s="839">
        <v>2</v>
      </c>
      <c r="AN507" s="833">
        <v>3.3</v>
      </c>
      <c r="AO507" s="711">
        <f t="shared" si="128"/>
        <v>-8.1812405775280439</v>
      </c>
      <c r="AP507" s="712">
        <f t="shared" si="129"/>
        <v>18.615271050378936</v>
      </c>
      <c r="AQ507" s="855">
        <f t="shared" si="130"/>
        <v>82.284597315858406</v>
      </c>
      <c r="AR507" s="624">
        <f>INDEX(Historical!$C$7:$C$1259,MATCH(B507,Historical!$B$7:$B$1281,0))*IF(AH507="n/a",1.03,IF(AH507&lt;0,1.01,IF(AH507&gt;10,1.1,(1+AH507/100))))</f>
        <v>1.2915375</v>
      </c>
      <c r="AS507" s="853">
        <f t="shared" si="131"/>
        <v>1.4206912500000002</v>
      </c>
      <c r="AT507" s="853">
        <f t="shared" ref="AT507:AV526" si="137">IF($AK507="n/a",1.03*AS507,IF($AK507&lt;0,1.01*AS507,IF($AK507&gt;10,1.1*AS507,(1+$AK507/100)*AS507)))</f>
        <v>1.4917258125000004</v>
      </c>
      <c r="AU507" s="853">
        <f t="shared" si="137"/>
        <v>1.5663121031250005</v>
      </c>
      <c r="AV507" s="853">
        <f t="shared" si="137"/>
        <v>1.6446277082812506</v>
      </c>
      <c r="AW507" s="624">
        <f t="shared" si="132"/>
        <v>7.4148943739062521</v>
      </c>
      <c r="AX507" s="719">
        <f t="shared" si="133"/>
        <v>16.087859348896185</v>
      </c>
      <c r="AY507" s="900">
        <v>0.96</v>
      </c>
      <c r="AZ507" s="839">
        <v>118.85</v>
      </c>
      <c r="BA507" s="839">
        <v>-2.41</v>
      </c>
      <c r="BB507" s="839">
        <v>7.1499999999999995</v>
      </c>
      <c r="BC507" s="839">
        <v>10.82</v>
      </c>
      <c r="BE507" s="597">
        <v>2015</v>
      </c>
      <c r="BF507" s="865">
        <f t="shared" si="134"/>
        <v>0</v>
      </c>
      <c r="BG507" s="849">
        <v>2.4</v>
      </c>
    </row>
    <row r="508" spans="1:59" ht="11.25" customHeight="1" x14ac:dyDescent="0.2">
      <c r="A508" s="838" t="s">
        <v>1490</v>
      </c>
      <c r="B508" s="842" t="s">
        <v>1491</v>
      </c>
      <c r="C508" s="898" t="s">
        <v>4276</v>
      </c>
      <c r="D508" s="898" t="s">
        <v>518</v>
      </c>
      <c r="E508" s="705">
        <v>9</v>
      </c>
      <c r="F508" s="1153">
        <v>520</v>
      </c>
      <c r="G508" s="1153" t="s">
        <v>106</v>
      </c>
      <c r="H508" s="1153" t="s">
        <v>106</v>
      </c>
      <c r="I508" s="841">
        <v>140.43</v>
      </c>
      <c r="J508" s="624">
        <f t="shared" si="121"/>
        <v>1.9938759524318161</v>
      </c>
      <c r="K508" s="844">
        <v>0.7</v>
      </c>
      <c r="L508" s="854">
        <v>4</v>
      </c>
      <c r="M508" s="615">
        <f t="shared" si="122"/>
        <v>2.8</v>
      </c>
      <c r="N508" s="837" t="s">
        <v>985</v>
      </c>
      <c r="O508" s="706">
        <v>0.56000000000000005</v>
      </c>
      <c r="P508" s="606">
        <v>44238</v>
      </c>
      <c r="Q508" s="606">
        <v>44253</v>
      </c>
      <c r="R508" s="615">
        <f t="shared" si="123"/>
        <v>24.999999999999982</v>
      </c>
      <c r="S508" s="673">
        <f>IF(INDEX(Historical!$D$7:$D$1257,MATCH(B508,Historical!$B$7:$B$1281,0))=0,"n/a",(INDEX(Historical!$C$7:$C$1259,MATCH(B508,Historical!$B$7:$B$1281,0))/INDEX(Historical!$D$7:$D$1257,MATCH(B508,Historical!$B$7:$B$1281,0))-1)*100)</f>
        <v>24.444444444444446</v>
      </c>
      <c r="T508" s="673">
        <f>IF(INDEX(Historical!$F$7:$F$1250,MATCH(B508,Historical!$B$7:$B$1281,0))=0,"n/a",((INDEX(Historical!$C$7:$C$1259,MATCH(B508,Historical!$B$7:$B$1281,0))/INDEX(Historical!$F$7:$F$1250,MATCH(B508,Historical!$B$7:$B$1281,0)))^(1/3)-1)*100)</f>
        <v>23.127650029855573</v>
      </c>
      <c r="U508" s="673">
        <f>IF(INDEX(Historical!$H$7:$H$1250,MATCH(B508,Historical!$B$7:$B$1281,0))=0,"n/a",((INDEX(Historical!$C$7:$C$1259,MATCH(B508,Historical!$B$7:$B$1281,0))/INDEX(Historical!$H$7:$H$1250,MATCH(B508,Historical!$B$7:$B$1281,0)))^(1/5)-1)*100)</f>
        <v>24.132895337960147</v>
      </c>
      <c r="V508" s="673" t="str">
        <f>IF(INDEX(Historical!$O$7:$O$1250,MATCH(B508,Historical!$B$7:$B$1281,0))=0,"n/a",((INDEX(Historical!$C$7:$C$1259,MATCH(B508,Historical!$B$7:$B$1281,0))/INDEX(Historical!$O$7:$O$1250,MATCH(B508,Historical!$B$7:$B$1281,0)))^(1/10)-1)*100)</f>
        <v>n/a</v>
      </c>
      <c r="W508" s="674" t="str">
        <f t="shared" si="124"/>
        <v>n/a</v>
      </c>
      <c r="X508" s="675">
        <f t="shared" si="125"/>
        <v>0.49964586621035501</v>
      </c>
      <c r="Y508" s="637"/>
      <c r="Z508" s="624">
        <f t="shared" si="126"/>
        <v>16.027475672581566</v>
      </c>
      <c r="AA508" s="853">
        <f t="shared" si="127"/>
        <v>8.0383514596451064</v>
      </c>
      <c r="AB508" s="854">
        <v>12</v>
      </c>
      <c r="AC508" s="833">
        <v>17.47</v>
      </c>
      <c r="AD508" s="833" t="s">
        <v>136</v>
      </c>
      <c r="AE508" s="833">
        <v>1.41</v>
      </c>
      <c r="AF508" s="833">
        <v>2.4700000000000002</v>
      </c>
      <c r="AG508" s="833">
        <v>36</v>
      </c>
      <c r="AH508" s="833">
        <v>261.5</v>
      </c>
      <c r="AI508" s="833">
        <v>48.699999999999996</v>
      </c>
      <c r="AJ508" s="833">
        <v>48.3</v>
      </c>
      <c r="AK508" s="833" t="s">
        <v>136</v>
      </c>
      <c r="AL508" s="845">
        <v>6350</v>
      </c>
      <c r="AM508" s="839">
        <v>1.7000000000000002</v>
      </c>
      <c r="AN508" s="834">
        <v>3.05</v>
      </c>
      <c r="AO508" s="711">
        <f t="shared" si="128"/>
        <v>18.088419830746858</v>
      </c>
      <c r="AP508" s="712">
        <f t="shared" si="129"/>
        <v>26.126771290391964</v>
      </c>
      <c r="AQ508" s="855">
        <f t="shared" si="130"/>
        <v>-6.0621290300553854</v>
      </c>
      <c r="AR508" s="624">
        <f>INDEX(Historical!$C$7:$C$1259,MATCH(B508,Historical!$B$7:$B$1281,0))*IF(AH508="n/a",1.03,IF(AH508&lt;0,1.01,IF(AH508&gt;10,1.1,(1+AH508/100))))</f>
        <v>2.4640000000000004</v>
      </c>
      <c r="AS508" s="853">
        <f t="shared" si="131"/>
        <v>2.7104000000000008</v>
      </c>
      <c r="AT508" s="853">
        <f t="shared" si="137"/>
        <v>2.7917120000000009</v>
      </c>
      <c r="AU508" s="853">
        <f t="shared" si="137"/>
        <v>2.8754633600000008</v>
      </c>
      <c r="AV508" s="853">
        <f t="shared" si="137"/>
        <v>2.9617272608000009</v>
      </c>
      <c r="AW508" s="624">
        <f t="shared" si="132"/>
        <v>13.803302620800004</v>
      </c>
      <c r="AX508" s="719">
        <f t="shared" si="133"/>
        <v>9.8293118427686412</v>
      </c>
      <c r="AY508" s="900">
        <v>1.91</v>
      </c>
      <c r="AZ508" s="839">
        <v>186.58999999999997</v>
      </c>
      <c r="BA508" s="839">
        <v>-14.17</v>
      </c>
      <c r="BB508" s="839">
        <v>4.4799999999999995</v>
      </c>
      <c r="BC508" s="839">
        <v>34.4</v>
      </c>
      <c r="BE508" s="597">
        <v>2013</v>
      </c>
      <c r="BF508" s="865">
        <f t="shared" si="134"/>
        <v>0</v>
      </c>
      <c r="BG508" s="849">
        <v>6</v>
      </c>
    </row>
    <row r="509" spans="1:59" ht="11.25" customHeight="1" x14ac:dyDescent="0.2">
      <c r="A509" s="831" t="s">
        <v>748</v>
      </c>
      <c r="B509" s="842" t="s">
        <v>749</v>
      </c>
      <c r="C509" s="898" t="s">
        <v>4253</v>
      </c>
      <c r="D509" s="898" t="s">
        <v>4254</v>
      </c>
      <c r="E509" s="705">
        <v>28</v>
      </c>
      <c r="F509" s="1153">
        <v>115</v>
      </c>
      <c r="G509" s="1094" t="s">
        <v>115</v>
      </c>
      <c r="H509" s="1094" t="s">
        <v>115</v>
      </c>
      <c r="I509" s="833">
        <v>63.5</v>
      </c>
      <c r="J509" s="624">
        <f t="shared" si="121"/>
        <v>4.440944881889763</v>
      </c>
      <c r="K509" s="851">
        <v>0.23499999999999999</v>
      </c>
      <c r="L509" s="854">
        <v>12</v>
      </c>
      <c r="M509" s="615">
        <f t="shared" si="122"/>
        <v>2.82</v>
      </c>
      <c r="N509" s="837" t="s">
        <v>750</v>
      </c>
      <c r="O509" s="707">
        <v>0.23449999999999999</v>
      </c>
      <c r="P509" s="606">
        <v>44286</v>
      </c>
      <c r="Q509" s="606">
        <v>44301</v>
      </c>
      <c r="R509" s="615">
        <f t="shared" si="123"/>
        <v>0.21321961620469104</v>
      </c>
      <c r="S509" s="673">
        <f>IF(INDEX(Historical!$D$7:$D$1257,MATCH(B509,Historical!$B$7:$B$1281,0))=0,"n/a",(INDEX(Historical!$C$7:$C$1259,MATCH(B509,Historical!$B$7:$B$1281,0))/INDEX(Historical!$D$7:$D$1257,MATCH(B509,Historical!$B$7:$B$1281,0))-1)*100)</f>
        <v>3.0806124331304252</v>
      </c>
      <c r="T509" s="673">
        <f>IF(INDEX(Historical!$F$7:$F$1250,MATCH(B509,Historical!$B$7:$B$1281,0))=0,"n/a",((INDEX(Historical!$C$7:$C$1259,MATCH(B509,Historical!$B$7:$B$1281,0))/INDEX(Historical!$F$7:$F$1250,MATCH(B509,Historical!$B$7:$B$1281,0)))^(1/3)-1)*100)</f>
        <v>3.2958354886355012</v>
      </c>
      <c r="U509" s="673">
        <f>IF(INDEX(Historical!$H$7:$H$1250,MATCH(B509,Historical!$B$7:$B$1281,0))=0,"n/a",((INDEX(Historical!$C$7:$C$1259,MATCH(B509,Historical!$B$7:$B$1281,0))/INDEX(Historical!$H$7:$H$1250,MATCH(B509,Historical!$B$7:$B$1281,0)))^(1/5)-1)*100)</f>
        <v>4.2283631490142026</v>
      </c>
      <c r="V509" s="673">
        <f>IF(INDEX(Historical!$O$7:$O$1250,MATCH(B509,Historical!$B$7:$B$1281,0))=0,"n/a",((INDEX(Historical!$C$7:$C$1259,MATCH(B509,Historical!$B$7:$B$1281,0))/INDEX(Historical!$O$7:$O$1250,MATCH(B509,Historical!$B$7:$B$1281,0)))^(1/10)-1)*100)</f>
        <v>4.9269671537289561</v>
      </c>
      <c r="W509" s="674">
        <f t="shared" si="124"/>
        <v>0.85820810593672869</v>
      </c>
      <c r="X509" s="675">
        <f t="shared" si="125"/>
        <v>3.8439664991038209</v>
      </c>
      <c r="Y509" s="843"/>
      <c r="Z509" s="624">
        <f t="shared" si="126"/>
        <v>245.21739130434784</v>
      </c>
      <c r="AA509" s="853">
        <f t="shared" si="127"/>
        <v>55.217391304347828</v>
      </c>
      <c r="AB509" s="854">
        <v>12</v>
      </c>
      <c r="AC509" s="833">
        <v>1.1499999999999999</v>
      </c>
      <c r="AD509" s="833">
        <v>10.27</v>
      </c>
      <c r="AE509" s="833">
        <v>14.43</v>
      </c>
      <c r="AF509" s="833">
        <v>2.02</v>
      </c>
      <c r="AG509" s="833">
        <v>3.6999999999999997</v>
      </c>
      <c r="AH509" s="833">
        <v>-17.100000000000001</v>
      </c>
      <c r="AI509" s="833">
        <v>11.76</v>
      </c>
      <c r="AJ509" s="833">
        <v>1.0999999999999999</v>
      </c>
      <c r="AK509" s="833">
        <v>5.45</v>
      </c>
      <c r="AL509" s="845">
        <v>23830</v>
      </c>
      <c r="AM509" s="839">
        <v>0.1</v>
      </c>
      <c r="AN509" s="833">
        <v>0.8</v>
      </c>
      <c r="AO509" s="711">
        <f t="shared" si="128"/>
        <v>-46.548083273443865</v>
      </c>
      <c r="AP509" s="712">
        <f t="shared" si="129"/>
        <v>8.6693080309039665</v>
      </c>
      <c r="AQ509" s="855">
        <f t="shared" si="130"/>
        <v>122.64983013670454</v>
      </c>
      <c r="AR509" s="624">
        <f>INDEX(Historical!$C$7:$C$1259,MATCH(B509,Historical!$B$7:$B$1281,0))*IF(AH509="n/a",1.03,IF(AH509&lt;0,1.01,IF(AH509&gt;10,1.1,(1+AH509/100))))</f>
        <v>2.8219400000000001</v>
      </c>
      <c r="AS509" s="853">
        <f t="shared" si="131"/>
        <v>3.1041340000000002</v>
      </c>
      <c r="AT509" s="853">
        <f t="shared" si="137"/>
        <v>3.273309303</v>
      </c>
      <c r="AU509" s="853">
        <f t="shared" si="137"/>
        <v>3.4517046600135002</v>
      </c>
      <c r="AV509" s="853">
        <f t="shared" si="137"/>
        <v>3.6398225639842359</v>
      </c>
      <c r="AW509" s="624">
        <f t="shared" si="132"/>
        <v>16.290910526997735</v>
      </c>
      <c r="AX509" s="719">
        <f t="shared" si="133"/>
        <v>25.654977207870449</v>
      </c>
      <c r="AY509" s="900">
        <v>0.71</v>
      </c>
      <c r="AZ509" s="839">
        <v>46.28</v>
      </c>
      <c r="BA509" s="839">
        <v>-4.9399999999999995</v>
      </c>
      <c r="BB509" s="839">
        <v>3.2399999999999998</v>
      </c>
      <c r="BC509" s="839">
        <v>4.04</v>
      </c>
      <c r="BE509" s="597">
        <v>1994</v>
      </c>
      <c r="BF509" s="865">
        <f t="shared" si="134"/>
        <v>2</v>
      </c>
      <c r="BG509" s="849">
        <v>2</v>
      </c>
    </row>
    <row r="510" spans="1:59" ht="11.25" customHeight="1" x14ac:dyDescent="0.2">
      <c r="A510" s="831" t="s">
        <v>1818</v>
      </c>
      <c r="B510" s="842" t="s">
        <v>1819</v>
      </c>
      <c r="C510" s="898" t="s">
        <v>112</v>
      </c>
      <c r="D510" s="898" t="s">
        <v>1217</v>
      </c>
      <c r="E510" s="705">
        <v>8</v>
      </c>
      <c r="F510" s="1153">
        <v>580</v>
      </c>
      <c r="G510" s="1118" t="s">
        <v>106</v>
      </c>
      <c r="H510" s="1118" t="s">
        <v>106</v>
      </c>
      <c r="I510" s="841">
        <v>92.09</v>
      </c>
      <c r="J510" s="624">
        <f t="shared" si="121"/>
        <v>1.1293300032576827</v>
      </c>
      <c r="K510" s="844">
        <v>0.26</v>
      </c>
      <c r="L510" s="854">
        <v>4</v>
      </c>
      <c r="M510" s="615">
        <f t="shared" si="122"/>
        <v>1.04</v>
      </c>
      <c r="N510" s="837" t="s">
        <v>567</v>
      </c>
      <c r="O510" s="706">
        <v>0.24</v>
      </c>
      <c r="P510" s="606">
        <v>44203</v>
      </c>
      <c r="Q510" s="606">
        <v>44218</v>
      </c>
      <c r="R510" s="615">
        <f t="shared" si="123"/>
        <v>8.333333333333341</v>
      </c>
      <c r="S510" s="673">
        <f>IF(INDEX(Historical!$D$7:$D$1257,MATCH(B510,Historical!$B$7:$B$1281,0))=0,"n/a",(INDEX(Historical!$C$7:$C$1259,MATCH(B510,Historical!$B$7:$B$1281,0))/INDEX(Historical!$D$7:$D$1257,MATCH(B510,Historical!$B$7:$B$1281,0))-1)*100)</f>
        <v>9.0909090909090828</v>
      </c>
      <c r="T510" s="673">
        <f>IF(INDEX(Historical!$F$7:$F$1250,MATCH(B510,Historical!$B$7:$B$1281,0))=0,"n/a",((INDEX(Historical!$C$7:$C$1259,MATCH(B510,Historical!$B$7:$B$1281,0))/INDEX(Historical!$F$7:$F$1250,MATCH(B510,Historical!$B$7:$B$1281,0)))^(1/3)-1)*100)</f>
        <v>6.2658569182611146</v>
      </c>
      <c r="U510" s="673">
        <f>IF(INDEX(Historical!$H$7:$H$1250,MATCH(B510,Historical!$B$7:$B$1281,0))=0,"n/a",((INDEX(Historical!$C$7:$C$1259,MATCH(B510,Historical!$B$7:$B$1281,0))/INDEX(Historical!$H$7:$H$1250,MATCH(B510,Historical!$B$7:$B$1281,0)))^(1/5)-1)*100)</f>
        <v>7.4581318351847781</v>
      </c>
      <c r="V510" s="673" t="str">
        <f>IF(INDEX(Historical!$O$7:$O$1250,MATCH(B510,Historical!$B$7:$B$1281,0))=0,"n/a",((INDEX(Historical!$C$7:$C$1259,MATCH(B510,Historical!$B$7:$B$1281,0))/INDEX(Historical!$O$7:$O$1250,MATCH(B510,Historical!$B$7:$B$1281,0)))^(1/10)-1)*100)</f>
        <v>n/a</v>
      </c>
      <c r="W510" s="674" t="str">
        <f t="shared" si="124"/>
        <v>n/a</v>
      </c>
      <c r="X510" s="675" t="str">
        <f t="shared" si="125"/>
        <v>n/a</v>
      </c>
      <c r="Y510" s="634"/>
      <c r="Z510" s="624" t="str">
        <f t="shared" si="126"/>
        <v>n/a</v>
      </c>
      <c r="AA510" s="853" t="str">
        <f t="shared" si="127"/>
        <v>n/a</v>
      </c>
      <c r="AB510" s="854">
        <v>12</v>
      </c>
      <c r="AC510" s="833">
        <v>-3.52</v>
      </c>
      <c r="AD510" s="833" t="s">
        <v>136</v>
      </c>
      <c r="AE510" s="833">
        <v>1.33</v>
      </c>
      <c r="AF510" s="833">
        <v>2.56</v>
      </c>
      <c r="AG510" s="833">
        <v>-10.299999999999999</v>
      </c>
      <c r="AH510" s="833">
        <v>-195.9</v>
      </c>
      <c r="AI510" s="833">
        <v>7.9399999999999995</v>
      </c>
      <c r="AJ510" s="833">
        <v>-26.700000000000003</v>
      </c>
      <c r="AK510" s="833">
        <v>8.6</v>
      </c>
      <c r="AL510" s="845">
        <v>9350</v>
      </c>
      <c r="AM510" s="839">
        <v>0.70000000000000007</v>
      </c>
      <c r="AN510" s="833">
        <v>0</v>
      </c>
      <c r="AO510" s="711" t="str">
        <f t="shared" si="128"/>
        <v>n/a</v>
      </c>
      <c r="AP510" s="712">
        <f t="shared" si="129"/>
        <v>8.5874618384424615</v>
      </c>
      <c r="AQ510" s="855" t="str">
        <f t="shared" si="130"/>
        <v>n/a</v>
      </c>
      <c r="AR510" s="624">
        <f>INDEX(Historical!$C$7:$C$1259,MATCH(B510,Historical!$B$7:$B$1281,0))*IF(AH510="n/a",1.03,IF(AH510&lt;0,1.01,IF(AH510&gt;10,1.1,(1+AH510/100))))</f>
        <v>0.96960000000000002</v>
      </c>
      <c r="AS510" s="853">
        <f t="shared" si="131"/>
        <v>1.0465862399999999</v>
      </c>
      <c r="AT510" s="853">
        <f t="shared" si="137"/>
        <v>1.13659265664</v>
      </c>
      <c r="AU510" s="853">
        <f t="shared" si="137"/>
        <v>1.2343396251110401</v>
      </c>
      <c r="AV510" s="853">
        <f t="shared" si="137"/>
        <v>1.3404928328705896</v>
      </c>
      <c r="AW510" s="624">
        <f t="shared" si="132"/>
        <v>5.7276113546216294</v>
      </c>
      <c r="AX510" s="719">
        <f t="shared" si="133"/>
        <v>6.2195801440130625</v>
      </c>
      <c r="AY510" s="900">
        <v>1.56</v>
      </c>
      <c r="AZ510" s="839">
        <v>170.14000000000001</v>
      </c>
      <c r="BA510" s="839">
        <v>-1.96</v>
      </c>
      <c r="BB510" s="839">
        <v>8.9700000000000006</v>
      </c>
      <c r="BC510" s="839">
        <v>27.46</v>
      </c>
      <c r="BE510" s="597">
        <v>2014</v>
      </c>
      <c r="BF510" s="865">
        <f t="shared" si="134"/>
        <v>0</v>
      </c>
      <c r="BG510" s="849">
        <v>-4.1000000000000005</v>
      </c>
    </row>
    <row r="511" spans="1:59" ht="11.25" customHeight="1" x14ac:dyDescent="0.2">
      <c r="A511" s="838" t="s">
        <v>717</v>
      </c>
      <c r="B511" s="842" t="s">
        <v>718</v>
      </c>
      <c r="C511" s="898" t="s">
        <v>128</v>
      </c>
      <c r="D511" s="898" t="s">
        <v>4287</v>
      </c>
      <c r="E511" s="705">
        <v>18</v>
      </c>
      <c r="F511" s="1153">
        <v>192</v>
      </c>
      <c r="G511" s="1118" t="s">
        <v>106</v>
      </c>
      <c r="H511" s="1118" t="s">
        <v>106</v>
      </c>
      <c r="I511" s="841">
        <v>34.44</v>
      </c>
      <c r="J511" s="624">
        <f t="shared" si="121"/>
        <v>3.0197444831591174</v>
      </c>
      <c r="K511" s="844">
        <v>0.26</v>
      </c>
      <c r="L511" s="854">
        <v>4</v>
      </c>
      <c r="M511" s="615">
        <f t="shared" si="122"/>
        <v>1.04</v>
      </c>
      <c r="N511" s="837" t="s">
        <v>119</v>
      </c>
      <c r="O511" s="706">
        <v>0.25</v>
      </c>
      <c r="P511" s="606">
        <v>44056</v>
      </c>
      <c r="Q511" s="606">
        <v>44071</v>
      </c>
      <c r="R511" s="615">
        <f t="shared" si="123"/>
        <v>4.0000000000000036</v>
      </c>
      <c r="S511" s="673">
        <f>IF(INDEX(Historical!$D$7:$D$1257,MATCH(B511,Historical!$B$7:$B$1281,0))=0,"n/a",(INDEX(Historical!$C$7:$C$1259,MATCH(B511,Historical!$B$7:$B$1281,0))/INDEX(Historical!$D$7:$D$1257,MATCH(B511,Historical!$B$7:$B$1281,0))-1)*100)</f>
        <v>4.081632653061229</v>
      </c>
      <c r="T511" s="673">
        <f>IF(INDEX(Historical!$F$7:$F$1250,MATCH(B511,Historical!$B$7:$B$1281,0))=0,"n/a",((INDEX(Historical!$C$7:$C$1259,MATCH(B511,Historical!$B$7:$B$1281,0))/INDEX(Historical!$F$7:$F$1250,MATCH(B511,Historical!$B$7:$B$1281,0)))^(1/3)-1)*100)</f>
        <v>4.2603601458844453</v>
      </c>
      <c r="U511" s="673">
        <f>IF(INDEX(Historical!$H$7:$H$1250,MATCH(B511,Historical!$B$7:$B$1281,0))=0,"n/a",((INDEX(Historical!$C$7:$C$1259,MATCH(B511,Historical!$B$7:$B$1281,0))/INDEX(Historical!$H$7:$H$1250,MATCH(B511,Historical!$B$7:$B$1281,0)))^(1/5)-1)*100)</f>
        <v>4.4617420086995985</v>
      </c>
      <c r="V511" s="673">
        <f>IF(INDEX(Historical!$O$7:$O$1250,MATCH(B511,Historical!$B$7:$B$1281,0))=0,"n/a",((INDEX(Historical!$C$7:$C$1259,MATCH(B511,Historical!$B$7:$B$1281,0))/INDEX(Historical!$O$7:$O$1250,MATCH(B511,Historical!$B$7:$B$1281,0)))^(1/10)-1)*100)</f>
        <v>5.1043881142521119</v>
      </c>
      <c r="W511" s="674">
        <f t="shared" si="124"/>
        <v>0.87409928650249724</v>
      </c>
      <c r="X511" s="675">
        <f t="shared" si="125"/>
        <v>0.43742568712741164</v>
      </c>
      <c r="Y511" s="638"/>
      <c r="Z511" s="624">
        <f t="shared" si="126"/>
        <v>37.681159420289859</v>
      </c>
      <c r="AA511" s="853">
        <f t="shared" si="127"/>
        <v>12.478260869565217</v>
      </c>
      <c r="AB511" s="854">
        <v>7</v>
      </c>
      <c r="AC511" s="833">
        <v>2.76</v>
      </c>
      <c r="AD511" s="833" t="s">
        <v>136</v>
      </c>
      <c r="AE511" s="833">
        <v>0.89</v>
      </c>
      <c r="AF511" s="833">
        <v>1.63</v>
      </c>
      <c r="AG511" s="833">
        <v>12.6</v>
      </c>
      <c r="AH511" s="833">
        <v>55.000000000000007</v>
      </c>
      <c r="AI511" s="833" t="s">
        <v>136</v>
      </c>
      <c r="AJ511" s="833">
        <v>10.199999999999999</v>
      </c>
      <c r="AK511" s="833" t="s">
        <v>136</v>
      </c>
      <c r="AL511" s="845">
        <v>259.07</v>
      </c>
      <c r="AM511" s="839">
        <v>2.6</v>
      </c>
      <c r="AN511" s="833">
        <v>0.06</v>
      </c>
      <c r="AO511" s="711">
        <f t="shared" si="128"/>
        <v>-4.996774377706501</v>
      </c>
      <c r="AP511" s="712">
        <f t="shared" si="129"/>
        <v>7.4814864918587158</v>
      </c>
      <c r="AQ511" s="855">
        <f t="shared" si="130"/>
        <v>-4.9221016046051673</v>
      </c>
      <c r="AR511" s="624">
        <f>INDEX(Historical!$C$7:$C$1259,MATCH(B511,Historical!$B$7:$B$1281,0))*IF(AH511="n/a",1.03,IF(AH511&lt;0,1.01,IF(AH511&gt;10,1.1,(1+AH511/100))))</f>
        <v>1.1220000000000001</v>
      </c>
      <c r="AS511" s="853">
        <f t="shared" si="131"/>
        <v>1.1556600000000001</v>
      </c>
      <c r="AT511" s="853">
        <f t="shared" si="137"/>
        <v>1.1903298000000002</v>
      </c>
      <c r="AU511" s="853">
        <f t="shared" si="137"/>
        <v>1.2260396940000002</v>
      </c>
      <c r="AV511" s="853">
        <f t="shared" si="137"/>
        <v>1.2628208848200002</v>
      </c>
      <c r="AW511" s="624">
        <f t="shared" si="132"/>
        <v>5.9568503788200005</v>
      </c>
      <c r="AX511" s="719">
        <f t="shared" si="133"/>
        <v>17.29631352735192</v>
      </c>
      <c r="AY511" s="900">
        <v>0.62</v>
      </c>
      <c r="AZ511" s="839">
        <v>8.85</v>
      </c>
      <c r="BA511" s="839">
        <v>-10.48</v>
      </c>
      <c r="BB511" s="839">
        <v>-3.35</v>
      </c>
      <c r="BC511" s="839">
        <v>-2.87</v>
      </c>
      <c r="BE511" s="597">
        <v>2003</v>
      </c>
      <c r="BF511" s="865">
        <f t="shared" si="134"/>
        <v>1</v>
      </c>
      <c r="BG511" s="849">
        <v>8.3000000000000007</v>
      </c>
    </row>
    <row r="512" spans="1:59" s="744" customFormat="1" ht="11.25" customHeight="1" x14ac:dyDescent="0.2">
      <c r="A512" s="895" t="s">
        <v>4654</v>
      </c>
      <c r="B512" s="751" t="s">
        <v>4644</v>
      </c>
      <c r="C512" s="898" t="s">
        <v>112</v>
      </c>
      <c r="D512" s="898" t="s">
        <v>4290</v>
      </c>
      <c r="E512" s="727">
        <v>5</v>
      </c>
      <c r="F512" s="1153">
        <v>739</v>
      </c>
      <c r="G512" s="1152" t="s">
        <v>106</v>
      </c>
      <c r="H512" s="1152" t="s">
        <v>106</v>
      </c>
      <c r="I512" s="728">
        <v>240.41</v>
      </c>
      <c r="J512" s="729">
        <f t="shared" si="121"/>
        <v>0.33276486003078076</v>
      </c>
      <c r="K512" s="730">
        <v>0.2</v>
      </c>
      <c r="L512" s="731">
        <v>4</v>
      </c>
      <c r="M512" s="732">
        <f t="shared" si="122"/>
        <v>0.8</v>
      </c>
      <c r="N512" s="733" t="s">
        <v>325</v>
      </c>
      <c r="O512" s="734">
        <v>0.15</v>
      </c>
      <c r="P512" s="1122">
        <v>44257</v>
      </c>
      <c r="Q512" s="1122">
        <v>44272</v>
      </c>
      <c r="R512" s="732">
        <f t="shared" si="123"/>
        <v>33.33333333333335</v>
      </c>
      <c r="S512" s="673">
        <f>IF(INDEX(Historical!$D$7:$D$1257,MATCH(B512,Historical!$B$7:$B$1281,0))=0,"n/a",(INDEX(Historical!$C$7:$C$1259,MATCH(B512,Historical!$B$7:$B$1281,0))/INDEX(Historical!$D$7:$D$1257,MATCH(B512,Historical!$B$7:$B$1281,0))-1)*100)</f>
        <v>33.120035304501314</v>
      </c>
      <c r="T512" s="673">
        <f>IF(INDEX(Historical!$F$7:$F$1250,MATCH(B512,Historical!$B$7:$B$1281,0))=0,"n/a",((INDEX(Historical!$C$7:$C$1259,MATCH(B512,Historical!$B$7:$B$1281,0))/INDEX(Historical!$F$7:$F$1250,MATCH(B512,Historical!$B$7:$B$1281,0)))^(1/3)-1)*100)</f>
        <v>31.254993061723148</v>
      </c>
      <c r="U512" s="673" t="str">
        <f>IF(INDEX(Historical!$H$7:$H$1250,MATCH(B512,Historical!$B$7:$B$1281,0))=0,"n/a",((INDEX(Historical!$C$7:$C$1259,MATCH(B512,Historical!$B$7:$B$1281,0))/INDEX(Historical!$H$7:$H$1250,MATCH(B512,Historical!$B$7:$B$1281,0)))^(1/5)-1)*100)</f>
        <v>n/a</v>
      </c>
      <c r="V512" s="673" t="str">
        <f>IF(INDEX(Historical!$O$7:$O$1250,MATCH(B512,Historical!$B$7:$B$1281,0))=0,"n/a",((INDEX(Historical!$C$7:$C$1259,MATCH(B512,Historical!$B$7:$B$1281,0))/INDEX(Historical!$O$7:$O$1250,MATCH(B512,Historical!$B$7:$B$1281,0)))^(1/10)-1)*100)</f>
        <v>n/a</v>
      </c>
      <c r="W512" s="674" t="str">
        <f t="shared" si="124"/>
        <v>n/a</v>
      </c>
      <c r="X512" s="675" t="str">
        <f t="shared" si="125"/>
        <v>n/a</v>
      </c>
      <c r="Y512" s="899"/>
      <c r="Z512" s="729">
        <f t="shared" si="126"/>
        <v>14.084507042253522</v>
      </c>
      <c r="AA512" s="736">
        <f t="shared" si="127"/>
        <v>42.325704225352112</v>
      </c>
      <c r="AB512" s="731">
        <v>12</v>
      </c>
      <c r="AC512" s="737">
        <v>5.68</v>
      </c>
      <c r="AD512" s="737">
        <v>2.67</v>
      </c>
      <c r="AE512" s="737">
        <v>6.89</v>
      </c>
      <c r="AF512" s="737">
        <v>8.4700000000000006</v>
      </c>
      <c r="AG512" s="737">
        <v>21.5</v>
      </c>
      <c r="AH512" s="737">
        <v>11.200000000000001</v>
      </c>
      <c r="AI512" s="737">
        <v>14.399999999999999</v>
      </c>
      <c r="AJ512" s="737">
        <v>19</v>
      </c>
      <c r="AK512" s="737">
        <v>15.89</v>
      </c>
      <c r="AL512" s="738">
        <v>27660</v>
      </c>
      <c r="AM512" s="739">
        <v>0.2</v>
      </c>
      <c r="AN512" s="737">
        <v>0</v>
      </c>
      <c r="AO512" s="740" t="str">
        <f t="shared" si="128"/>
        <v>n/a</v>
      </c>
      <c r="AP512" s="741" t="str">
        <f t="shared" si="129"/>
        <v>n/a</v>
      </c>
      <c r="AQ512" s="742">
        <f t="shared" si="130"/>
        <v>299.16508129886006</v>
      </c>
      <c r="AR512" s="624">
        <f>INDEX(Historical!$C$7:$C$1259,MATCH(B512,Historical!$B$7:$B$1281,0))*IF(AH512="n/a",1.03,IF(AH512&lt;0,1.01,IF(AH512&gt;10,1.1,(1+AH512/100))))</f>
        <v>0.66362999999999994</v>
      </c>
      <c r="AS512" s="736">
        <f t="shared" si="131"/>
        <v>0.729993</v>
      </c>
      <c r="AT512" s="736">
        <f t="shared" si="137"/>
        <v>0.8029923000000001</v>
      </c>
      <c r="AU512" s="736">
        <f t="shared" si="137"/>
        <v>0.88329153000000016</v>
      </c>
      <c r="AV512" s="736">
        <f t="shared" si="137"/>
        <v>0.97162068300000026</v>
      </c>
      <c r="AW512" s="729">
        <f t="shared" si="132"/>
        <v>4.0515275129999999</v>
      </c>
      <c r="AX512" s="743">
        <f t="shared" si="133"/>
        <v>1.6852574822178779</v>
      </c>
      <c r="AY512" s="901">
        <v>1.02</v>
      </c>
      <c r="AZ512" s="739">
        <v>102.01</v>
      </c>
      <c r="BA512" s="739">
        <v>-0.59</v>
      </c>
      <c r="BB512" s="739">
        <v>10.83</v>
      </c>
      <c r="BC512" s="739">
        <v>21.5</v>
      </c>
      <c r="BD512" s="875"/>
      <c r="BE512" s="597">
        <v>2017</v>
      </c>
      <c r="BF512" s="865">
        <f t="shared" si="134"/>
        <v>0</v>
      </c>
      <c r="BG512" s="793">
        <v>16.2</v>
      </c>
    </row>
    <row r="513" spans="1:59" ht="11.25" customHeight="1" x14ac:dyDescent="0.2">
      <c r="A513" s="838" t="s">
        <v>714</v>
      </c>
      <c r="B513" s="842" t="s">
        <v>715</v>
      </c>
      <c r="C513" s="898" t="s">
        <v>131</v>
      </c>
      <c r="D513" s="898" t="s">
        <v>4263</v>
      </c>
      <c r="E513" s="705">
        <v>14</v>
      </c>
      <c r="F513" s="1153">
        <v>261</v>
      </c>
      <c r="G513" s="1078" t="s">
        <v>37</v>
      </c>
      <c r="H513" s="1078" t="s">
        <v>37</v>
      </c>
      <c r="I513" s="841">
        <v>32.36</v>
      </c>
      <c r="J513" s="624">
        <f t="shared" si="121"/>
        <v>4.9752781211372072</v>
      </c>
      <c r="K513" s="844">
        <v>0.40250000000000002</v>
      </c>
      <c r="L513" s="854">
        <v>4</v>
      </c>
      <c r="M513" s="615">
        <f t="shared" si="122"/>
        <v>1.61</v>
      </c>
      <c r="N513" s="837" t="s">
        <v>716</v>
      </c>
      <c r="O513" s="706">
        <v>0.38750000000000001</v>
      </c>
      <c r="P513" s="606">
        <v>44113</v>
      </c>
      <c r="Q513" s="606">
        <v>44134</v>
      </c>
      <c r="R513" s="615">
        <f t="shared" si="123"/>
        <v>3.8709677419354875</v>
      </c>
      <c r="S513" s="673">
        <f>IF(INDEX(Historical!$D$7:$D$1257,MATCH(B513,Historical!$B$7:$B$1281,0))=0,"n/a",(INDEX(Historical!$C$7:$C$1259,MATCH(B513,Historical!$B$7:$B$1281,0))/INDEX(Historical!$D$7:$D$1257,MATCH(B513,Historical!$B$7:$B$1281,0))-1)*100)</f>
        <v>5.5649241146711548</v>
      </c>
      <c r="T513" s="673">
        <f>IF(INDEX(Historical!$F$7:$F$1250,MATCH(B513,Historical!$B$7:$B$1281,0))=0,"n/a",((INDEX(Historical!$C$7:$C$1259,MATCH(B513,Historical!$B$7:$B$1281,0))/INDEX(Historical!$F$7:$F$1250,MATCH(B513,Historical!$B$7:$B$1281,0)))^(1/3)-1)*100)</f>
        <v>8.0681090218852844</v>
      </c>
      <c r="U513" s="673">
        <f>IF(INDEX(Historical!$H$7:$H$1250,MATCH(B513,Historical!$B$7:$B$1281,0))=0,"n/a",((INDEX(Historical!$C$7:$C$1259,MATCH(B513,Historical!$B$7:$B$1281,0))/INDEX(Historical!$H$7:$H$1250,MATCH(B513,Historical!$B$7:$B$1281,0)))^(1/5)-1)*100)</f>
        <v>8.8323721455281667</v>
      </c>
      <c r="V513" s="673">
        <f>IF(INDEX(Historical!$O$7:$O$1250,MATCH(B513,Historical!$B$7:$B$1281,0))=0,"n/a",((INDEX(Historical!$C$7:$C$1259,MATCH(B513,Historical!$B$7:$B$1281,0))/INDEX(Historical!$O$7:$O$1250,MATCH(B513,Historical!$B$7:$B$1281,0)))^(1/10)-1)*100)</f>
        <v>7.9984776077196784</v>
      </c>
      <c r="W513" s="674">
        <f t="shared" si="124"/>
        <v>1.1042566571673165</v>
      </c>
      <c r="X513" s="675" t="str">
        <f t="shared" si="125"/>
        <v>n/a</v>
      </c>
      <c r="Y513" s="843"/>
      <c r="Z513" s="624" t="str">
        <f t="shared" si="126"/>
        <v>n/a</v>
      </c>
      <c r="AA513" s="853" t="str">
        <f t="shared" si="127"/>
        <v>n/a</v>
      </c>
      <c r="AB513" s="854">
        <v>12</v>
      </c>
      <c r="AC513" s="833">
        <v>-0.87</v>
      </c>
      <c r="AD513" s="833" t="s">
        <v>136</v>
      </c>
      <c r="AE513" s="833">
        <v>3.04</v>
      </c>
      <c r="AF513" s="833">
        <v>1.79</v>
      </c>
      <c r="AG513" s="833">
        <v>-4.8</v>
      </c>
      <c r="AH513" s="833">
        <v>-140.19999999999999</v>
      </c>
      <c r="AI513" s="833">
        <v>1.8499999999999999</v>
      </c>
      <c r="AJ513" s="833">
        <v>-21.4</v>
      </c>
      <c r="AK513" s="833">
        <v>3.8</v>
      </c>
      <c r="AL513" s="845">
        <v>6460</v>
      </c>
      <c r="AM513" s="839">
        <v>0.3</v>
      </c>
      <c r="AN513" s="833">
        <v>0.99</v>
      </c>
      <c r="AO513" s="711" t="str">
        <f t="shared" si="128"/>
        <v>n/a</v>
      </c>
      <c r="AP513" s="712">
        <f t="shared" si="129"/>
        <v>13.807650266665373</v>
      </c>
      <c r="AQ513" s="855" t="str">
        <f t="shared" si="130"/>
        <v>n/a</v>
      </c>
      <c r="AR513" s="624">
        <f>INDEX(Historical!$C$7:$C$1259,MATCH(B513,Historical!$B$7:$B$1281,0))*IF(AH513="n/a",1.03,IF(AH513&lt;0,1.01,IF(AH513&gt;10,1.1,(1+AH513/100))))</f>
        <v>1.5806499999999999</v>
      </c>
      <c r="AS513" s="853">
        <f t="shared" si="131"/>
        <v>1.6098920249999997</v>
      </c>
      <c r="AT513" s="853">
        <f t="shared" si="137"/>
        <v>1.6710679219499998</v>
      </c>
      <c r="AU513" s="853">
        <f t="shared" si="137"/>
        <v>1.7345685029840998</v>
      </c>
      <c r="AV513" s="853">
        <f t="shared" si="137"/>
        <v>1.8004821060974956</v>
      </c>
      <c r="AW513" s="624">
        <f t="shared" si="132"/>
        <v>8.3966605560315948</v>
      </c>
      <c r="AX513" s="719">
        <f t="shared" si="133"/>
        <v>25.94765313977625</v>
      </c>
      <c r="AY513" s="900">
        <v>0.62</v>
      </c>
      <c r="AZ513" s="839">
        <v>22.720000000000002</v>
      </c>
      <c r="BA513" s="839">
        <v>-8.17</v>
      </c>
      <c r="BB513" s="839">
        <v>2.85</v>
      </c>
      <c r="BC513" s="839">
        <v>2.1</v>
      </c>
      <c r="BE513" s="597">
        <v>2007</v>
      </c>
      <c r="BF513" s="865">
        <f t="shared" si="134"/>
        <v>1</v>
      </c>
      <c r="BG513" s="849">
        <v>-1.7000000000000002</v>
      </c>
    </row>
    <row r="514" spans="1:59" ht="11.25" customHeight="1" x14ac:dyDescent="0.2">
      <c r="A514" s="838" t="s">
        <v>3866</v>
      </c>
      <c r="B514" s="842" t="s">
        <v>3867</v>
      </c>
      <c r="C514" s="898" t="s">
        <v>131</v>
      </c>
      <c r="D514" s="898" t="s">
        <v>4273</v>
      </c>
      <c r="E514" s="705">
        <v>8</v>
      </c>
      <c r="F514" s="1153">
        <v>590</v>
      </c>
      <c r="G514" s="1149" t="s">
        <v>115</v>
      </c>
      <c r="H514" s="1149" t="s">
        <v>115</v>
      </c>
      <c r="I514" s="841">
        <v>76.91</v>
      </c>
      <c r="J514" s="624">
        <f t="shared" si="121"/>
        <v>3.0165128071772203</v>
      </c>
      <c r="K514" s="844">
        <v>0.57999999999999996</v>
      </c>
      <c r="L514" s="854">
        <v>4</v>
      </c>
      <c r="M514" s="615">
        <f t="shared" si="122"/>
        <v>2.3199999999999998</v>
      </c>
      <c r="N514" s="837" t="s">
        <v>226</v>
      </c>
      <c r="O514" s="706">
        <v>0.54</v>
      </c>
      <c r="P514" s="606">
        <v>44245</v>
      </c>
      <c r="Q514" s="606">
        <v>44260</v>
      </c>
      <c r="R514" s="615">
        <f t="shared" si="123"/>
        <v>7.4074074074073932</v>
      </c>
      <c r="S514" s="673">
        <f>IF(INDEX(Historical!$D$7:$D$1257,MATCH(B514,Historical!$B$7:$B$1281,0))=0,"n/a",(INDEX(Historical!$C$7:$C$1259,MATCH(B514,Historical!$B$7:$B$1281,0))/INDEX(Historical!$D$7:$D$1257,MATCH(B514,Historical!$B$7:$B$1281,0))-1)*100)</f>
        <v>8.0000000000000071</v>
      </c>
      <c r="T514" s="673">
        <f>IF(INDEX(Historical!$F$7:$F$1250,MATCH(B514,Historical!$B$7:$B$1281,0))=0,"n/a",((INDEX(Historical!$C$7:$C$1259,MATCH(B514,Historical!$B$7:$B$1281,0))/INDEX(Historical!$F$7:$F$1250,MATCH(B514,Historical!$B$7:$B$1281,0)))^(1/3)-1)*100)</f>
        <v>8.7380373002892142</v>
      </c>
      <c r="U514" s="673">
        <f>IF(INDEX(Historical!$H$7:$H$1250,MATCH(B514,Historical!$B$7:$B$1281,0))=0,"n/a",((INDEX(Historical!$C$7:$C$1259,MATCH(B514,Historical!$B$7:$B$1281,0))/INDEX(Historical!$H$7:$H$1250,MATCH(B514,Historical!$B$7:$B$1281,0)))^(1/5)-1)*100)</f>
        <v>12.474611314209483</v>
      </c>
      <c r="V514" s="673" t="str">
        <f>IF(INDEX(Historical!$O$7:$O$1250,MATCH(B514,Historical!$B$7:$B$1281,0))=0,"n/a",((INDEX(Historical!$C$7:$C$1259,MATCH(B514,Historical!$B$7:$B$1281,0))/INDEX(Historical!$O$7:$O$1250,MATCH(B514,Historical!$B$7:$B$1281,0)))^(1/10)-1)*100)</f>
        <v>n/a</v>
      </c>
      <c r="W514" s="674" t="str">
        <f t="shared" si="124"/>
        <v>n/a</v>
      </c>
      <c r="X514" s="675">
        <f t="shared" si="125"/>
        <v>1.1880582204009031</v>
      </c>
      <c r="Y514" s="627"/>
      <c r="Z514" s="624">
        <f t="shared" si="126"/>
        <v>63.043478260869556</v>
      </c>
      <c r="AA514" s="853">
        <f t="shared" si="127"/>
        <v>20.899456521739129</v>
      </c>
      <c r="AB514" s="854">
        <v>12</v>
      </c>
      <c r="AC514" s="833">
        <v>3.68</v>
      </c>
      <c r="AD514" s="833">
        <v>4.13</v>
      </c>
      <c r="AE514" s="833">
        <v>2.65</v>
      </c>
      <c r="AF514" s="833">
        <v>1.81</v>
      </c>
      <c r="AG514" s="833">
        <v>8.9</v>
      </c>
      <c r="AH514" s="833">
        <v>4.9000000000000004</v>
      </c>
      <c r="AI514" s="833">
        <v>8.14</v>
      </c>
      <c r="AJ514" s="833">
        <v>10.5</v>
      </c>
      <c r="AK514" s="833">
        <v>5</v>
      </c>
      <c r="AL514" s="845">
        <v>4059.9999999999995</v>
      </c>
      <c r="AM514" s="839">
        <v>1.2</v>
      </c>
      <c r="AN514" s="833">
        <v>0.9</v>
      </c>
      <c r="AO514" s="711">
        <f t="shared" si="128"/>
        <v>-5.4083324003524265</v>
      </c>
      <c r="AP514" s="712">
        <f t="shared" si="129"/>
        <v>15.491124121386703</v>
      </c>
      <c r="AQ514" s="855">
        <f t="shared" si="130"/>
        <v>29.662838511353186</v>
      </c>
      <c r="AR514" s="624">
        <f>INDEX(Historical!$C$7:$C$1259,MATCH(B514,Historical!$B$7:$B$1281,0))*IF(AH514="n/a",1.03,IF(AH514&lt;0,1.01,IF(AH514&gt;10,1.1,(1+AH514/100))))</f>
        <v>2.2658399999999999</v>
      </c>
      <c r="AS514" s="853">
        <f t="shared" si="131"/>
        <v>2.4502793759999997</v>
      </c>
      <c r="AT514" s="853">
        <f t="shared" si="137"/>
        <v>2.5727933447999995</v>
      </c>
      <c r="AU514" s="853">
        <f t="shared" si="137"/>
        <v>2.7014330120399999</v>
      </c>
      <c r="AV514" s="853">
        <f t="shared" si="137"/>
        <v>2.8365046626420001</v>
      </c>
      <c r="AW514" s="624">
        <f t="shared" si="132"/>
        <v>12.826850395481998</v>
      </c>
      <c r="AX514" s="719">
        <f t="shared" si="133"/>
        <v>16.677740730050704</v>
      </c>
      <c r="AY514" s="900">
        <v>0.39</v>
      </c>
      <c r="AZ514" s="839">
        <v>17.399999999999999</v>
      </c>
      <c r="BA514" s="839">
        <v>-16.400000000000002</v>
      </c>
      <c r="BB514" s="839">
        <v>5.62</v>
      </c>
      <c r="BC514" s="839">
        <v>3.6799999999999997</v>
      </c>
      <c r="BE514" s="597">
        <v>2014</v>
      </c>
      <c r="BF514" s="865">
        <f t="shared" si="134"/>
        <v>0</v>
      </c>
      <c r="BG514" s="849">
        <v>3.4000000000000004</v>
      </c>
    </row>
    <row r="515" spans="1:59" ht="11.25" customHeight="1" x14ac:dyDescent="0.2">
      <c r="A515" s="838" t="s">
        <v>719</v>
      </c>
      <c r="B515" s="842" t="s">
        <v>720</v>
      </c>
      <c r="C515" s="898" t="s">
        <v>4253</v>
      </c>
      <c r="D515" s="898" t="s">
        <v>4254</v>
      </c>
      <c r="E515" s="705">
        <v>18</v>
      </c>
      <c r="F515" s="1153">
        <v>184</v>
      </c>
      <c r="G515" s="1094" t="s">
        <v>37</v>
      </c>
      <c r="H515" s="1094" t="s">
        <v>37</v>
      </c>
      <c r="I515" s="841">
        <v>36.630000000000003</v>
      </c>
      <c r="J515" s="624">
        <f t="shared" si="121"/>
        <v>7.3164073164073171</v>
      </c>
      <c r="K515" s="844">
        <v>0.67</v>
      </c>
      <c r="L515" s="854">
        <v>4</v>
      </c>
      <c r="M515" s="615">
        <f t="shared" si="122"/>
        <v>2.68</v>
      </c>
      <c r="N515" s="837" t="s">
        <v>107</v>
      </c>
      <c r="O515" s="706">
        <v>0.66</v>
      </c>
      <c r="P515" s="904">
        <v>43768</v>
      </c>
      <c r="Q515" s="904">
        <v>43784</v>
      </c>
      <c r="R515" s="615">
        <f t="shared" si="123"/>
        <v>1.5151515151515165</v>
      </c>
      <c r="S515" s="673">
        <f>IF(INDEX(Historical!$D$7:$D$1257,MATCH(B515,Historical!$B$7:$B$1281,0))=0,"n/a",(INDEX(Historical!$C$7:$C$1259,MATCH(B515,Historical!$B$7:$B$1281,0))/INDEX(Historical!$D$7:$D$1257,MATCH(B515,Historical!$B$7:$B$1281,0))-1)*100)</f>
        <v>1.132075471698113</v>
      </c>
      <c r="T515" s="673">
        <f>IF(INDEX(Historical!$F$7:$F$1250,MATCH(B515,Historical!$B$7:$B$1281,0))=0,"n/a",((INDEX(Historical!$C$7:$C$1259,MATCH(B515,Historical!$B$7:$B$1281,0))/INDEX(Historical!$F$7:$F$1250,MATCH(B515,Historical!$B$7:$B$1281,0)))^(1/3)-1)*100)</f>
        <v>1.8045118456897269</v>
      </c>
      <c r="U515" s="673">
        <f>IF(INDEX(Historical!$H$7:$H$1250,MATCH(B515,Historical!$B$7:$B$1281,0))=0,"n/a",((INDEX(Historical!$C$7:$C$1259,MATCH(B515,Historical!$B$7:$B$1281,0))/INDEX(Historical!$H$7:$H$1250,MATCH(B515,Historical!$B$7:$B$1281,0)))^(1/5)-1)*100)</f>
        <v>4.2163023453511306</v>
      </c>
      <c r="V515" s="673">
        <f>IF(INDEX(Historical!$O$7:$O$1250,MATCH(B515,Historical!$B$7:$B$1281,0))=0,"n/a",((INDEX(Historical!$C$7:$C$1259,MATCH(B515,Historical!$B$7:$B$1281,0))/INDEX(Historical!$O$7:$O$1250,MATCH(B515,Historical!$B$7:$B$1281,0)))^(1/10)-1)*100)</f>
        <v>6.940306055850165</v>
      </c>
      <c r="W515" s="674">
        <f t="shared" si="124"/>
        <v>0.60750956966762282</v>
      </c>
      <c r="X515" s="675" t="str">
        <f t="shared" si="125"/>
        <v>n/a</v>
      </c>
      <c r="Y515" s="646" t="s">
        <v>4585</v>
      </c>
      <c r="Z515" s="624">
        <f t="shared" si="126"/>
        <v>400</v>
      </c>
      <c r="AA515" s="853">
        <f t="shared" si="127"/>
        <v>54.671641791044777</v>
      </c>
      <c r="AB515" s="854">
        <v>12</v>
      </c>
      <c r="AC515" s="833">
        <v>0.67</v>
      </c>
      <c r="AD515" s="833">
        <v>3.53</v>
      </c>
      <c r="AE515" s="833">
        <v>9.59</v>
      </c>
      <c r="AF515" s="833">
        <v>2.21</v>
      </c>
      <c r="AG515" s="833">
        <v>4.1000000000000005</v>
      </c>
      <c r="AH515" s="833">
        <v>-55.900000000000006</v>
      </c>
      <c r="AI515" s="833">
        <v>-0.44</v>
      </c>
      <c r="AJ515" s="833">
        <v>-11.4</v>
      </c>
      <c r="AK515" s="833">
        <v>15.8</v>
      </c>
      <c r="AL515" s="845">
        <v>8560</v>
      </c>
      <c r="AM515" s="839">
        <v>0.3</v>
      </c>
      <c r="AN515" s="833">
        <v>1.35</v>
      </c>
      <c r="AO515" s="711">
        <f t="shared" si="128"/>
        <v>-43.138932129286331</v>
      </c>
      <c r="AP515" s="712">
        <f t="shared" si="129"/>
        <v>11.532709661758448</v>
      </c>
      <c r="AQ515" s="855">
        <f t="shared" si="130"/>
        <v>131.7319604468432</v>
      </c>
      <c r="AR515" s="624">
        <f>INDEX(Historical!$C$7:$C$1259,MATCH(B515,Historical!$B$7:$B$1281,0))*IF(AH515="n/a",1.03,IF(AH515&lt;0,1.01,IF(AH515&gt;10,1.1,(1+AH515/100))))</f>
        <v>2.7068000000000003</v>
      </c>
      <c r="AS515" s="853">
        <f t="shared" si="131"/>
        <v>2.7338680000000002</v>
      </c>
      <c r="AT515" s="853">
        <f t="shared" si="137"/>
        <v>3.0072548000000006</v>
      </c>
      <c r="AU515" s="853">
        <f t="shared" si="137"/>
        <v>3.3079802800000011</v>
      </c>
      <c r="AV515" s="853">
        <f t="shared" si="137"/>
        <v>3.6387783080000013</v>
      </c>
      <c r="AW515" s="624">
        <f t="shared" si="132"/>
        <v>15.394681388000002</v>
      </c>
      <c r="AX515" s="719">
        <f t="shared" si="133"/>
        <v>42.027522216762222</v>
      </c>
      <c r="AY515" s="900">
        <v>0.96</v>
      </c>
      <c r="AZ515" s="839">
        <v>58.29</v>
      </c>
      <c r="BA515" s="839">
        <v>-6.5100000000000007</v>
      </c>
      <c r="BB515" s="839">
        <v>-1.1499999999999999</v>
      </c>
      <c r="BC515" s="839">
        <v>8.6999999999999993</v>
      </c>
      <c r="BE515" s="597">
        <v>2003</v>
      </c>
      <c r="BF515" s="865">
        <f t="shared" si="134"/>
        <v>1</v>
      </c>
      <c r="BG515" s="849">
        <v>1.7000000000000002</v>
      </c>
    </row>
    <row r="516" spans="1:59" ht="11.25" customHeight="1" x14ac:dyDescent="0.2">
      <c r="A516" s="838" t="s">
        <v>721</v>
      </c>
      <c r="B516" s="842" t="s">
        <v>722</v>
      </c>
      <c r="C516" s="898" t="s">
        <v>178</v>
      </c>
      <c r="D516" s="898" t="s">
        <v>4270</v>
      </c>
      <c r="E516" s="705">
        <v>18</v>
      </c>
      <c r="F516" s="1153">
        <v>186</v>
      </c>
      <c r="G516" s="1095" t="s">
        <v>37</v>
      </c>
      <c r="H516" s="1095" t="s">
        <v>37</v>
      </c>
      <c r="I516" s="841">
        <v>50.66</v>
      </c>
      <c r="J516" s="624">
        <f t="shared" si="121"/>
        <v>7.3825503355704702</v>
      </c>
      <c r="K516" s="844">
        <v>0.93500000000000005</v>
      </c>
      <c r="L516" s="854">
        <v>4</v>
      </c>
      <c r="M516" s="615">
        <f t="shared" si="122"/>
        <v>3.74</v>
      </c>
      <c r="N516" s="837" t="s">
        <v>107</v>
      </c>
      <c r="O516" s="706">
        <v>0.91500000000000004</v>
      </c>
      <c r="P516" s="904">
        <v>43854</v>
      </c>
      <c r="Q516" s="904">
        <v>43874</v>
      </c>
      <c r="R516" s="615">
        <f t="shared" si="123"/>
        <v>2.1857923497267775</v>
      </c>
      <c r="S516" s="673">
        <f>IF(INDEX(Historical!$D$7:$D$1257,MATCH(B516,Historical!$B$7:$B$1281,0))=0,"n/a",(INDEX(Historical!$C$7:$C$1259,MATCH(B516,Historical!$B$7:$B$1281,0))/INDEX(Historical!$D$7:$D$1257,MATCH(B516,Historical!$B$7:$B$1281,0))-1)*100)</f>
        <v>5.9490084985835745</v>
      </c>
      <c r="T516" s="673">
        <f>IF(INDEX(Historical!$F$7:$F$1250,MATCH(B516,Historical!$B$7:$B$1281,0))=0,"n/a",((INDEX(Historical!$C$7:$C$1259,MATCH(B516,Historical!$B$7:$B$1281,0))/INDEX(Historical!$F$7:$F$1250,MATCH(B516,Historical!$B$7:$B$1281,0)))^(1/3)-1)*100)</f>
        <v>11.199004528465784</v>
      </c>
      <c r="U516" s="673">
        <f>IF(INDEX(Historical!$H$7:$H$1250,MATCH(B516,Historical!$B$7:$B$1281,0))=0,"n/a",((INDEX(Historical!$C$7:$C$1259,MATCH(B516,Historical!$B$7:$B$1281,0))/INDEX(Historical!$H$7:$H$1250,MATCH(B516,Historical!$B$7:$B$1281,0)))^(1/5)-1)*100)</f>
        <v>9.0066682324992051</v>
      </c>
      <c r="V516" s="673">
        <f>IF(INDEX(Historical!$O$7:$O$1250,MATCH(B516,Historical!$B$7:$B$1281,0))=0,"n/a",((INDEX(Historical!$C$7:$C$1259,MATCH(B516,Historical!$B$7:$B$1281,0))/INDEX(Historical!$O$7:$O$1250,MATCH(B516,Historical!$B$7:$B$1281,0)))^(1/10)-1)*100)</f>
        <v>16.753967694688797</v>
      </c>
      <c r="W516" s="674">
        <f t="shared" si="124"/>
        <v>0.53758419477879404</v>
      </c>
      <c r="X516" s="675">
        <f t="shared" si="125"/>
        <v>2.5733337807140582</v>
      </c>
      <c r="Y516" s="843"/>
      <c r="Z516" s="624">
        <f t="shared" si="126"/>
        <v>272.99270072992698</v>
      </c>
      <c r="AA516" s="853">
        <f t="shared" si="127"/>
        <v>36.978102189781019</v>
      </c>
      <c r="AB516" s="854">
        <v>12</v>
      </c>
      <c r="AC516" s="833">
        <v>1.37</v>
      </c>
      <c r="AD516" s="833" t="s">
        <v>136</v>
      </c>
      <c r="AE516" s="833">
        <v>2.54</v>
      </c>
      <c r="AF516" s="833">
        <v>3.7</v>
      </c>
      <c r="AG516" s="834">
        <v>10.199999999999999</v>
      </c>
      <c r="AH516" s="833">
        <v>-53.900000000000006</v>
      </c>
      <c r="AI516" s="833">
        <v>4.6899999999999995</v>
      </c>
      <c r="AJ516" s="833">
        <v>3.5000000000000004</v>
      </c>
      <c r="AK516" s="833">
        <v>-1.6</v>
      </c>
      <c r="AL516" s="845">
        <v>21710</v>
      </c>
      <c r="AM516" s="839">
        <v>0.4</v>
      </c>
      <c r="AN516" s="834">
        <v>2.36</v>
      </c>
      <c r="AO516" s="711">
        <f t="shared" si="128"/>
        <v>-20.588883621711343</v>
      </c>
      <c r="AP516" s="712">
        <f t="shared" si="129"/>
        <v>16.389218568069676</v>
      </c>
      <c r="AQ516" s="855">
        <f t="shared" si="130"/>
        <v>146.59366316287273</v>
      </c>
      <c r="AR516" s="624">
        <f>INDEX(Historical!$C$7:$C$1259,MATCH(B516,Historical!$B$7:$B$1281,0))*IF(AH516="n/a",1.03,IF(AH516&lt;0,1.01,IF(AH516&gt;10,1.1,(1+AH516/100))))</f>
        <v>3.7774000000000001</v>
      </c>
      <c r="AS516" s="853">
        <f t="shared" si="131"/>
        <v>3.9545600599999999</v>
      </c>
      <c r="AT516" s="853">
        <f t="shared" si="137"/>
        <v>3.9941056605999998</v>
      </c>
      <c r="AU516" s="853">
        <f t="shared" si="137"/>
        <v>4.0340467172059995</v>
      </c>
      <c r="AV516" s="853">
        <f t="shared" si="137"/>
        <v>4.0743871843780592</v>
      </c>
      <c r="AW516" s="624">
        <f t="shared" si="132"/>
        <v>19.834499622184062</v>
      </c>
      <c r="AX516" s="719">
        <f t="shared" si="133"/>
        <v>39.152190331985913</v>
      </c>
      <c r="AY516" s="900">
        <v>1.96</v>
      </c>
      <c r="AZ516" s="839">
        <v>163.98999999999998</v>
      </c>
      <c r="BA516" s="839">
        <v>-2.41</v>
      </c>
      <c r="BB516" s="839">
        <v>9.81</v>
      </c>
      <c r="BC516" s="839">
        <v>43.32</v>
      </c>
      <c r="BE516" s="597">
        <v>2003</v>
      </c>
      <c r="BF516" s="865">
        <f t="shared" si="134"/>
        <v>1</v>
      </c>
      <c r="BG516" s="849">
        <v>2.7</v>
      </c>
    </row>
    <row r="517" spans="1:59" ht="11.25" customHeight="1" x14ac:dyDescent="0.2">
      <c r="A517" s="848" t="s">
        <v>4656</v>
      </c>
      <c r="B517" s="842" t="s">
        <v>4646</v>
      </c>
      <c r="C517" s="898" t="s">
        <v>4126</v>
      </c>
      <c r="D517" s="898" t="s">
        <v>4260</v>
      </c>
      <c r="E517" s="705">
        <v>5</v>
      </c>
      <c r="F517" s="1153">
        <v>743</v>
      </c>
      <c r="G517" s="1118" t="s">
        <v>106</v>
      </c>
      <c r="H517" s="1118" t="s">
        <v>106</v>
      </c>
      <c r="I517" s="841">
        <v>236.77</v>
      </c>
      <c r="J517" s="624">
        <f t="shared" si="121"/>
        <v>0.33788064366262621</v>
      </c>
      <c r="K517" s="844">
        <v>0.2</v>
      </c>
      <c r="L517" s="854">
        <v>4</v>
      </c>
      <c r="M517" s="615">
        <f t="shared" si="122"/>
        <v>0.8</v>
      </c>
      <c r="N517" s="837" t="s">
        <v>148</v>
      </c>
      <c r="O517" s="706">
        <v>0.15</v>
      </c>
      <c r="P517" s="606">
        <v>44270</v>
      </c>
      <c r="Q517" s="606">
        <v>44286</v>
      </c>
      <c r="R517" s="615">
        <f t="shared" si="123"/>
        <v>33.33333333333335</v>
      </c>
      <c r="S517" s="673">
        <f>IF(INDEX(Historical!$D$7:$D$1257,MATCH(B517,Historical!$B$7:$B$1281,0))=0,"n/a",(INDEX(Historical!$C$7:$C$1259,MATCH(B517,Historical!$B$7:$B$1281,0))/INDEX(Historical!$D$7:$D$1257,MATCH(B517,Historical!$B$7:$B$1281,0))-1)*100)</f>
        <v>49.999999999999979</v>
      </c>
      <c r="T517" s="673">
        <f>IF(INDEX(Historical!$F$7:$F$1250,MATCH(B517,Historical!$B$7:$B$1281,0))=0,"n/a",((INDEX(Historical!$C$7:$C$1259,MATCH(B517,Historical!$B$7:$B$1281,0))/INDEX(Historical!$F$7:$F$1250,MATCH(B517,Historical!$B$7:$B$1281,0)))^(1/3)-1)*100)</f>
        <v>70.997594667669688</v>
      </c>
      <c r="U517" s="673" t="str">
        <f>IF(INDEX(Historical!$H$7:$H$1250,MATCH(B517,Historical!$B$7:$B$1281,0))=0,"n/a",((INDEX(Historical!$C$7:$C$1259,MATCH(B517,Historical!$B$7:$B$1281,0))/INDEX(Historical!$H$7:$H$1250,MATCH(B517,Historical!$B$7:$B$1281,0)))^(1/5)-1)*100)</f>
        <v>n/a</v>
      </c>
      <c r="V517" s="673" t="str">
        <f>IF(INDEX(Historical!$O$7:$O$1250,MATCH(B517,Historical!$B$7:$B$1281,0))=0,"n/a",((INDEX(Historical!$C$7:$C$1259,MATCH(B517,Historical!$B$7:$B$1281,0))/INDEX(Historical!$O$7:$O$1250,MATCH(B517,Historical!$B$7:$B$1281,0)))^(1/10)-1)*100)</f>
        <v>n/a</v>
      </c>
      <c r="W517" s="674" t="str">
        <f t="shared" si="124"/>
        <v>n/a</v>
      </c>
      <c r="X517" s="675" t="str">
        <f t="shared" si="125"/>
        <v>n/a</v>
      </c>
      <c r="Y517" s="646"/>
      <c r="Z517" s="624">
        <f t="shared" si="126"/>
        <v>28.571428571428577</v>
      </c>
      <c r="AA517" s="853">
        <f t="shared" si="127"/>
        <v>84.560714285714297</v>
      </c>
      <c r="AB517" s="854">
        <v>12</v>
      </c>
      <c r="AC517" s="833">
        <v>2.8</v>
      </c>
      <c r="AD517" s="833">
        <v>2.37</v>
      </c>
      <c r="AE517" s="833">
        <v>23.7</v>
      </c>
      <c r="AF517" s="833">
        <v>11.85</v>
      </c>
      <c r="AG517" s="833">
        <v>15.2</v>
      </c>
      <c r="AH517" s="833">
        <v>-4</v>
      </c>
      <c r="AI517" s="833">
        <v>34.61</v>
      </c>
      <c r="AJ517" s="833">
        <v>55.400000000000006</v>
      </c>
      <c r="AK517" s="833">
        <v>34.42</v>
      </c>
      <c r="AL517" s="845">
        <v>10170</v>
      </c>
      <c r="AM517" s="839">
        <v>2.1999999999999997</v>
      </c>
      <c r="AN517" s="833">
        <v>0</v>
      </c>
      <c r="AO517" s="711" t="str">
        <f t="shared" si="128"/>
        <v>n/a</v>
      </c>
      <c r="AP517" s="712" t="str">
        <f t="shared" si="129"/>
        <v>n/a</v>
      </c>
      <c r="AQ517" s="855">
        <f t="shared" si="130"/>
        <v>567.34780679799587</v>
      </c>
      <c r="AR517" s="624">
        <f>INDEX(Historical!$C$7:$C$1259,MATCH(B517,Historical!$B$7:$B$1281,0))*IF(AH517="n/a",1.03,IF(AH517&lt;0,1.01,IF(AH517&gt;10,1.1,(1+AH517/100))))</f>
        <v>0.60599999999999998</v>
      </c>
      <c r="AS517" s="853">
        <f t="shared" si="131"/>
        <v>0.66660000000000008</v>
      </c>
      <c r="AT517" s="853">
        <f t="shared" si="137"/>
        <v>0.73326000000000013</v>
      </c>
      <c r="AU517" s="853">
        <f t="shared" si="137"/>
        <v>0.80658600000000025</v>
      </c>
      <c r="AV517" s="853">
        <f t="shared" si="137"/>
        <v>0.88724460000000038</v>
      </c>
      <c r="AW517" s="624">
        <f t="shared" si="132"/>
        <v>3.6996906000000007</v>
      </c>
      <c r="AX517" s="719">
        <f t="shared" si="133"/>
        <v>1.5625673016007098</v>
      </c>
      <c r="AY517" s="900">
        <v>1.37</v>
      </c>
      <c r="AZ517" s="839">
        <v>100.86</v>
      </c>
      <c r="BA517" s="839">
        <v>-9.89</v>
      </c>
      <c r="BB517" s="839">
        <v>3.5999999999999996</v>
      </c>
      <c r="BC517" s="839">
        <v>17.549999999999997</v>
      </c>
      <c r="BE517" s="597">
        <v>2017</v>
      </c>
      <c r="BF517" s="865">
        <f t="shared" si="134"/>
        <v>0</v>
      </c>
      <c r="BG517" s="849">
        <v>11.1</v>
      </c>
    </row>
    <row r="518" spans="1:59" ht="11.25" customHeight="1" x14ac:dyDescent="0.2">
      <c r="A518" s="831" t="s">
        <v>1508</v>
      </c>
      <c r="B518" s="842" t="s">
        <v>1509</v>
      </c>
      <c r="C518" s="898" t="s">
        <v>4276</v>
      </c>
      <c r="D518" s="898" t="s">
        <v>518</v>
      </c>
      <c r="E518" s="705">
        <v>12</v>
      </c>
      <c r="F518" s="1153">
        <v>302</v>
      </c>
      <c r="G518" s="1095" t="s">
        <v>37</v>
      </c>
      <c r="H518" s="1095" t="s">
        <v>37</v>
      </c>
      <c r="I518" s="841">
        <v>74.150000000000006</v>
      </c>
      <c r="J518" s="624">
        <f t="shared" si="121"/>
        <v>3.7761294672960211</v>
      </c>
      <c r="K518" s="844">
        <v>0.7</v>
      </c>
      <c r="L518" s="854">
        <v>4</v>
      </c>
      <c r="M518" s="615">
        <f t="shared" si="122"/>
        <v>2.8</v>
      </c>
      <c r="N518" s="837" t="s">
        <v>1510</v>
      </c>
      <c r="O518" s="706">
        <v>0.65</v>
      </c>
      <c r="P518" s="606">
        <v>44264</v>
      </c>
      <c r="Q518" s="606">
        <v>44294</v>
      </c>
      <c r="R518" s="615">
        <f t="shared" si="123"/>
        <v>7.6923076923076819</v>
      </c>
      <c r="S518" s="673">
        <f>IF(INDEX(Historical!$D$7:$D$1257,MATCH(B518,Historical!$B$7:$B$1281,0))=0,"n/a",(INDEX(Historical!$C$7:$C$1259,MATCH(B518,Historical!$B$7:$B$1281,0))/INDEX(Historical!$D$7:$D$1257,MATCH(B518,Historical!$B$7:$B$1281,0))-1)*100)</f>
        <v>1.9607843137255054</v>
      </c>
      <c r="T518" s="673">
        <f>IF(INDEX(Historical!$F$7:$F$1250,MATCH(B518,Historical!$B$7:$B$1281,0))=0,"n/a",((INDEX(Historical!$C$7:$C$1259,MATCH(B518,Historical!$B$7:$B$1281,0))/INDEX(Historical!$F$7:$F$1250,MATCH(B518,Historical!$B$7:$B$1281,0)))^(1/3)-1)*100)</f>
        <v>5.7264270346431223</v>
      </c>
      <c r="U518" s="673">
        <f>IF(INDEX(Historical!$H$7:$H$1250,MATCH(B518,Historical!$B$7:$B$1281,0))=0,"n/a",((INDEX(Historical!$C$7:$C$1259,MATCH(B518,Historical!$B$7:$B$1281,0))/INDEX(Historical!$H$7:$H$1250,MATCH(B518,Historical!$B$7:$B$1281,0)))^(1/5)-1)*100)</f>
        <v>5.387395206178347</v>
      </c>
      <c r="V518" s="673">
        <f>IF(INDEX(Historical!$O$7:$O$1250,MATCH(B518,Historical!$B$7:$B$1281,0))=0,"n/a",((INDEX(Historical!$C$7:$C$1259,MATCH(B518,Historical!$B$7:$B$1281,0))/INDEX(Historical!$O$7:$O$1250,MATCH(B518,Historical!$B$7:$B$1281,0)))^(1/10)-1)*100)</f>
        <v>13.237743997702346</v>
      </c>
      <c r="W518" s="674">
        <f t="shared" si="124"/>
        <v>0.40697230639249621</v>
      </c>
      <c r="X518" s="675" t="str">
        <f t="shared" si="125"/>
        <v>n/a</v>
      </c>
      <c r="Y518" s="646" t="s">
        <v>4570</v>
      </c>
      <c r="Z518" s="624">
        <f t="shared" si="126"/>
        <v>64.073226544622415</v>
      </c>
      <c r="AA518" s="853">
        <f t="shared" si="127"/>
        <v>16.967963386727689</v>
      </c>
      <c r="AB518" s="854">
        <v>12</v>
      </c>
      <c r="AC518" s="833">
        <v>4.37</v>
      </c>
      <c r="AD518" s="833">
        <v>1.76</v>
      </c>
      <c r="AE518" s="833">
        <v>1.24</v>
      </c>
      <c r="AF518" s="833">
        <v>5.27</v>
      </c>
      <c r="AG518" s="833">
        <v>35.699999999999996</v>
      </c>
      <c r="AH518" s="833">
        <v>-27.900000000000002</v>
      </c>
      <c r="AI518" s="833">
        <v>7.4300000000000006</v>
      </c>
      <c r="AJ518" s="833">
        <v>-0.4</v>
      </c>
      <c r="AK518" s="833">
        <v>9.8000000000000007</v>
      </c>
      <c r="AL518" s="845">
        <v>16390</v>
      </c>
      <c r="AM518" s="839">
        <v>0.2</v>
      </c>
      <c r="AN518" s="833">
        <v>1.88</v>
      </c>
      <c r="AO518" s="711">
        <f t="shared" si="128"/>
        <v>-7.8044387132533206</v>
      </c>
      <c r="AP518" s="712">
        <f t="shared" si="129"/>
        <v>9.1635246734743685</v>
      </c>
      <c r="AQ518" s="855">
        <f t="shared" si="130"/>
        <v>99.355814839313467</v>
      </c>
      <c r="AR518" s="624">
        <f>INDEX(Historical!$C$7:$C$1259,MATCH(B518,Historical!$B$7:$B$1281,0))*IF(AH518="n/a",1.03,IF(AH518&lt;0,1.01,IF(AH518&gt;10,1.1,(1+AH518/100))))</f>
        <v>2.6260000000000003</v>
      </c>
      <c r="AS518" s="853">
        <f t="shared" si="131"/>
        <v>2.8211118000000006</v>
      </c>
      <c r="AT518" s="853">
        <f t="shared" si="137"/>
        <v>3.0975807564000011</v>
      </c>
      <c r="AU518" s="853">
        <f t="shared" si="137"/>
        <v>3.4011436705272016</v>
      </c>
      <c r="AV518" s="853">
        <f t="shared" si="137"/>
        <v>3.7344557502388676</v>
      </c>
      <c r="AW518" s="624">
        <f t="shared" si="132"/>
        <v>15.680291977166069</v>
      </c>
      <c r="AX518" s="719">
        <f t="shared" si="133"/>
        <v>21.146718782422209</v>
      </c>
      <c r="AY518" s="900">
        <v>0.92</v>
      </c>
      <c r="AZ518" s="839">
        <v>66.63</v>
      </c>
      <c r="BA518" s="839">
        <v>-4.8599999999999994</v>
      </c>
      <c r="BB518" s="839">
        <v>5.84</v>
      </c>
      <c r="BC518" s="839">
        <v>24.91</v>
      </c>
      <c r="BE518" s="597">
        <v>2010</v>
      </c>
      <c r="BF518" s="865">
        <f t="shared" si="134"/>
        <v>0</v>
      </c>
      <c r="BG518" s="849">
        <v>3.9</v>
      </c>
    </row>
    <row r="519" spans="1:59" ht="11.25" customHeight="1" x14ac:dyDescent="0.2">
      <c r="A519" s="831" t="s">
        <v>1515</v>
      </c>
      <c r="B519" s="842" t="s">
        <v>1516</v>
      </c>
      <c r="C519" s="898" t="s">
        <v>4126</v>
      </c>
      <c r="D519" s="898" t="s">
        <v>4301</v>
      </c>
      <c r="E519" s="705">
        <v>13</v>
      </c>
      <c r="F519" s="1153">
        <v>280</v>
      </c>
      <c r="G519" s="1125" t="s">
        <v>106</v>
      </c>
      <c r="H519" s="1125" t="s">
        <v>106</v>
      </c>
      <c r="I519" s="841">
        <v>70.17</v>
      </c>
      <c r="J519" s="624">
        <f t="shared" ref="J519:J582" si="138">(M519/I519)*100</f>
        <v>1.8241413709562491</v>
      </c>
      <c r="K519" s="844">
        <v>0.32</v>
      </c>
      <c r="L519" s="854">
        <v>4</v>
      </c>
      <c r="M519" s="615">
        <f t="shared" ref="M519:M582" si="139">K519*L519</f>
        <v>1.28</v>
      </c>
      <c r="N519" s="837" t="s">
        <v>283</v>
      </c>
      <c r="O519" s="706">
        <v>0.24</v>
      </c>
      <c r="P519" s="606">
        <v>44293</v>
      </c>
      <c r="Q519" s="606">
        <v>44308</v>
      </c>
      <c r="R519" s="615">
        <f t="shared" ref="R519:R582" si="140">(K519-O519)/O519*100</f>
        <v>33.333333333333343</v>
      </c>
      <c r="S519" s="673">
        <f>IF(INDEX(Historical!$D$7:$D$1257,MATCH(B519,Historical!$B$7:$B$1281,0))=0,"n/a",(INDEX(Historical!$C$7:$C$1259,MATCH(B519,Historical!$B$7:$B$1281,0))/INDEX(Historical!$D$7:$D$1257,MATCH(B519,Historical!$B$7:$B$1281,0))-1)*100)</f>
        <v>5.4945054945054972</v>
      </c>
      <c r="T519" s="673">
        <f>IF(INDEX(Historical!$F$7:$F$1250,MATCH(B519,Historical!$B$7:$B$1281,0))=0,"n/a",((INDEX(Historical!$C$7:$C$1259,MATCH(B519,Historical!$B$7:$B$1281,0))/INDEX(Historical!$F$7:$F$1250,MATCH(B519,Historical!$B$7:$B$1281,0)))^(1/3)-1)*100)</f>
        <v>10.064241629820891</v>
      </c>
      <c r="U519" s="673">
        <f>IF(INDEX(Historical!$H$7:$H$1250,MATCH(B519,Historical!$B$7:$B$1281,0))=0,"n/a",((INDEX(Historical!$C$7:$C$1259,MATCH(B519,Historical!$B$7:$B$1281,0))/INDEX(Historical!$H$7:$H$1250,MATCH(B519,Historical!$B$7:$B$1281,0)))^(1/5)-1)*100)</f>
        <v>10.98883056567086</v>
      </c>
      <c r="V519" s="673">
        <f>IF(INDEX(Historical!$O$7:$O$1250,MATCH(B519,Historical!$B$7:$B$1281,0))=0,"n/a",((INDEX(Historical!$C$7:$C$1259,MATCH(B519,Historical!$B$7:$B$1281,0))/INDEX(Historical!$O$7:$O$1250,MATCH(B519,Historical!$B$7:$B$1281,0)))^(1/10)-1)*100)</f>
        <v>16.983368811009349</v>
      </c>
      <c r="W519" s="674">
        <f t="shared" ref="W519:W582" si="141">IF(OR(U519&lt;=0,U519="n/a",V519&lt;=0,V519="n/a"),"n/a",U519/V519)</f>
        <v>0.64703479550814602</v>
      </c>
      <c r="X519" s="675">
        <f t="shared" ref="X519:X582" si="142">IF(OR(AJ519&lt;=0,AJ519="n/a",U519&lt;=0,U519="n/a"),"n/a",U519/AJ519)</f>
        <v>1.5925841399522984</v>
      </c>
      <c r="Y519" s="646" t="s">
        <v>4573</v>
      </c>
      <c r="Z519" s="624">
        <f t="shared" ref="Z519:Z582" si="143">IF(OR(AC519&lt;0.01,AC519="n/a"),"n/a",M519/AC519*100)</f>
        <v>30.548926014319804</v>
      </c>
      <c r="AA519" s="853">
        <f t="shared" ref="AA519:AA582" si="144">IF(OR(AC519&lt;0.01,AC519="n/a"),"n/a",I519/AC519)</f>
        <v>16.747016706443912</v>
      </c>
      <c r="AB519" s="854">
        <v>5</v>
      </c>
      <c r="AC519" s="833">
        <v>4.1900000000000004</v>
      </c>
      <c r="AD519" s="833">
        <v>1.38</v>
      </c>
      <c r="AE519" s="833">
        <v>5.01</v>
      </c>
      <c r="AF519" s="833">
        <v>23.06</v>
      </c>
      <c r="AG519" s="833">
        <v>133.69999999999999</v>
      </c>
      <c r="AH519" s="833">
        <v>7.3999999999999995</v>
      </c>
      <c r="AI519" s="833">
        <v>7.85</v>
      </c>
      <c r="AJ519" s="833">
        <v>6.9</v>
      </c>
      <c r="AK519" s="833">
        <v>12.2</v>
      </c>
      <c r="AL519" s="845">
        <v>198740</v>
      </c>
      <c r="AM519" s="839">
        <v>38.909999999999997</v>
      </c>
      <c r="AN519" s="833">
        <v>7.79</v>
      </c>
      <c r="AO519" s="711">
        <f t="shared" ref="AO519:AO582" si="145">IF(U519="n/a","n/a",IF(AA519&lt;0,"n/a",IF(AA519="n/a","n/a",J519+U519-AA519)))</f>
        <v>-3.9340447698168024</v>
      </c>
      <c r="AP519" s="712">
        <f t="shared" ref="AP519:AP582" si="146">IF(U519="n/a","n/a",J519+U519)</f>
        <v>12.812971936627109</v>
      </c>
      <c r="AQ519" s="855">
        <f t="shared" ref="AQ519:AQ582" si="147">IF(OR(AC519&lt;0.01,AF519="n/a"),"n/a",(I519/SQRT(22.5*AC519*(I519/AF519))-1)*100)</f>
        <v>314.29254572669976</v>
      </c>
      <c r="AR519" s="624">
        <f>INDEX(Historical!$C$7:$C$1259,MATCH(B519,Historical!$B$7:$B$1281,0))*IF(AH519="n/a",1.03,IF(AH519&lt;0,1.01,IF(AH519&gt;10,1.1,(1+AH519/100))))</f>
        <v>1.03104</v>
      </c>
      <c r="AS519" s="853">
        <f t="shared" ref="AS519:AS582" si="148">IF($AI519="n/a",1.03*AR519,IF($AI519&lt;0,1.01*AR519,IF($AI519&gt;10,1.1*AR519,(1+$AI519/100)*AR519)))</f>
        <v>1.11197664</v>
      </c>
      <c r="AT519" s="853">
        <f t="shared" si="137"/>
        <v>1.223174304</v>
      </c>
      <c r="AU519" s="853">
        <f t="shared" si="137"/>
        <v>1.3454917344000001</v>
      </c>
      <c r="AV519" s="853">
        <f t="shared" si="137"/>
        <v>1.4800409078400003</v>
      </c>
      <c r="AW519" s="624">
        <f t="shared" ref="AW519:AW582" si="149">SUM(AR519:AV519)</f>
        <v>6.1917235862400002</v>
      </c>
      <c r="AX519" s="719">
        <f t="shared" ref="AX519:AX582" si="150">AW519/I519*100</f>
        <v>8.8238899618640438</v>
      </c>
      <c r="AY519" s="900">
        <v>0.76</v>
      </c>
      <c r="AZ519" s="839">
        <v>52.410000000000004</v>
      </c>
      <c r="BA519" s="839">
        <v>-4.6899999999999995</v>
      </c>
      <c r="BB519" s="839">
        <v>7.870000000000001</v>
      </c>
      <c r="BC519" s="839">
        <v>17.190000000000001</v>
      </c>
      <c r="BE519" s="597">
        <v>2010</v>
      </c>
      <c r="BF519" s="865">
        <f t="shared" ref="BF519:BF582" si="151">IF(BE519&gt;2008,0,IF(BE519&gt;2001,1,IF(BE519&gt;1990,2,IF(BE519&gt;1980,3,IF(BE519&gt;1973,4,IF(BE519&gt;1970,5,IF(BE519&gt;1960,6,IF(BE519&gt;1958,7,IF(BE519&gt;1953,8,9)))))))))</f>
        <v>0</v>
      </c>
      <c r="BG519" s="849">
        <v>11.200000000000001</v>
      </c>
    </row>
    <row r="520" spans="1:59" ht="11.25" customHeight="1" x14ac:dyDescent="0.2">
      <c r="A520" s="838" t="s">
        <v>308</v>
      </c>
      <c r="B520" s="842" t="s">
        <v>309</v>
      </c>
      <c r="C520" s="898" t="s">
        <v>108</v>
      </c>
      <c r="D520" s="898" t="s">
        <v>118</v>
      </c>
      <c r="E520" s="705">
        <v>40</v>
      </c>
      <c r="F520" s="1153">
        <v>66</v>
      </c>
      <c r="G520" s="1124" t="s">
        <v>37</v>
      </c>
      <c r="H520" s="1124" t="s">
        <v>115</v>
      </c>
      <c r="I520" s="833">
        <v>21.84</v>
      </c>
      <c r="J520" s="624">
        <f t="shared" si="138"/>
        <v>4.0293040293040292</v>
      </c>
      <c r="K520" s="844">
        <v>0.22</v>
      </c>
      <c r="L520" s="854">
        <v>4</v>
      </c>
      <c r="M520" s="615">
        <f t="shared" si="139"/>
        <v>0.88</v>
      </c>
      <c r="N520" s="837" t="s">
        <v>148</v>
      </c>
      <c r="O520" s="706">
        <v>0.21</v>
      </c>
      <c r="P520" s="606">
        <v>44263</v>
      </c>
      <c r="Q520" s="606">
        <v>44270</v>
      </c>
      <c r="R520" s="615">
        <f t="shared" si="140"/>
        <v>4.7619047619047663</v>
      </c>
      <c r="S520" s="673">
        <f>IF(INDEX(Historical!$D$7:$D$1257,MATCH(B520,Historical!$B$7:$B$1281,0))=0,"n/a",(INDEX(Historical!$C$7:$C$1259,MATCH(B520,Historical!$B$7:$B$1281,0))/INDEX(Historical!$D$7:$D$1257,MATCH(B520,Historical!$B$7:$B$1281,0))-1)*100)</f>
        <v>4.9999999999999822</v>
      </c>
      <c r="T520" s="673">
        <f>IF(INDEX(Historical!$F$7:$F$1250,MATCH(B520,Historical!$B$7:$B$1281,0))=0,"n/a",((INDEX(Historical!$C$7:$C$1259,MATCH(B520,Historical!$B$7:$B$1281,0))/INDEX(Historical!$F$7:$F$1250,MATCH(B520,Historical!$B$7:$B$1281,0)))^(1/3)-1)*100)</f>
        <v>3.3923876378405105</v>
      </c>
      <c r="U520" s="673">
        <f>IF(INDEX(Historical!$H$7:$H$1250,MATCH(B520,Historical!$B$7:$B$1281,0))=0,"n/a",((INDEX(Historical!$C$7:$C$1259,MATCH(B520,Historical!$B$7:$B$1281,0))/INDEX(Historical!$H$7:$H$1250,MATCH(B520,Historical!$B$7:$B$1281,0)))^(1/5)-1)*100)</f>
        <v>2.5674393510510152</v>
      </c>
      <c r="V520" s="673">
        <f>IF(INDEX(Historical!$O$7:$O$1250,MATCH(B520,Historical!$B$7:$B$1281,0))=0,"n/a",((INDEX(Historical!$C$7:$C$1259,MATCH(B520,Historical!$B$7:$B$1281,0))/INDEX(Historical!$O$7:$O$1250,MATCH(B520,Historical!$B$7:$B$1281,0)))^(1/10)-1)*100)</f>
        <v>1.9865779002786743</v>
      </c>
      <c r="W520" s="674">
        <f t="shared" si="141"/>
        <v>1.292392989316381</v>
      </c>
      <c r="X520" s="675">
        <f t="shared" si="142"/>
        <v>0.52396721450020711</v>
      </c>
      <c r="Y520" s="640"/>
      <c r="Z520" s="624">
        <f t="shared" si="143"/>
        <v>46.560846560846564</v>
      </c>
      <c r="AA520" s="853">
        <f t="shared" si="144"/>
        <v>11.555555555555555</v>
      </c>
      <c r="AB520" s="854">
        <v>12</v>
      </c>
      <c r="AC520" s="833">
        <v>1.89</v>
      </c>
      <c r="AD520" s="833">
        <v>1.18</v>
      </c>
      <c r="AE520" s="833">
        <v>0.92</v>
      </c>
      <c r="AF520" s="833">
        <v>1.07</v>
      </c>
      <c r="AG520" s="833">
        <v>9.6</v>
      </c>
      <c r="AH520" s="833">
        <v>-46.7</v>
      </c>
      <c r="AI520" s="833">
        <v>2.46</v>
      </c>
      <c r="AJ520" s="833">
        <v>4.9000000000000004</v>
      </c>
      <c r="AK520" s="833">
        <v>10</v>
      </c>
      <c r="AL520" s="845">
        <v>6730</v>
      </c>
      <c r="AM520" s="839">
        <v>0.6</v>
      </c>
      <c r="AN520" s="833">
        <v>0.16</v>
      </c>
      <c r="AO520" s="711">
        <f t="shared" si="145"/>
        <v>-4.958812175200511</v>
      </c>
      <c r="AP520" s="712">
        <f t="shared" si="146"/>
        <v>6.5967433803550444</v>
      </c>
      <c r="AQ520" s="855">
        <f t="shared" si="147"/>
        <v>-25.869651005979279</v>
      </c>
      <c r="AR520" s="624">
        <f>INDEX(Historical!$C$7:$C$1259,MATCH(B520,Historical!$B$7:$B$1281,0))*IF(AH520="n/a",1.03,IF(AH520&lt;0,1.01,IF(AH520&gt;10,1.1,(1+AH520/100))))</f>
        <v>0.84839999999999993</v>
      </c>
      <c r="AS520" s="853">
        <f t="shared" si="148"/>
        <v>0.86927063999999987</v>
      </c>
      <c r="AT520" s="853">
        <f t="shared" si="137"/>
        <v>0.95619770399999993</v>
      </c>
      <c r="AU520" s="853">
        <f t="shared" si="137"/>
        <v>1.0518174744</v>
      </c>
      <c r="AV520" s="853">
        <f t="shared" si="137"/>
        <v>1.15699922184</v>
      </c>
      <c r="AW520" s="624">
        <f t="shared" si="149"/>
        <v>4.8826850402400002</v>
      </c>
      <c r="AX520" s="719">
        <f t="shared" si="150"/>
        <v>22.356616484615387</v>
      </c>
      <c r="AY520" s="900">
        <v>0.83</v>
      </c>
      <c r="AZ520" s="839">
        <v>75.900000000000006</v>
      </c>
      <c r="BA520" s="839">
        <v>-3.83</v>
      </c>
      <c r="BB520" s="839">
        <v>7.85</v>
      </c>
      <c r="BC520" s="839">
        <v>27.58</v>
      </c>
      <c r="BE520" s="597">
        <v>1982</v>
      </c>
      <c r="BF520" s="865">
        <f t="shared" si="151"/>
        <v>3</v>
      </c>
      <c r="BG520" s="849">
        <v>2.6</v>
      </c>
    </row>
    <row r="521" spans="1:59" ht="11.25" customHeight="1" x14ac:dyDescent="0.2">
      <c r="A521" s="148" t="s">
        <v>4067</v>
      </c>
      <c r="B521" s="570" t="s">
        <v>2618</v>
      </c>
      <c r="C521" s="898" t="s">
        <v>108</v>
      </c>
      <c r="D521" s="898" t="s">
        <v>4272</v>
      </c>
      <c r="E521" s="705">
        <v>7</v>
      </c>
      <c r="F521" s="1153">
        <v>649</v>
      </c>
      <c r="G521" s="1150" t="s">
        <v>106</v>
      </c>
      <c r="H521" s="1150" t="s">
        <v>106</v>
      </c>
      <c r="I521" s="841">
        <v>22.3</v>
      </c>
      <c r="J521" s="624">
        <f t="shared" si="138"/>
        <v>3.2286995515695063</v>
      </c>
      <c r="K521" s="844">
        <v>0.18</v>
      </c>
      <c r="L521" s="854">
        <v>4</v>
      </c>
      <c r="M521" s="615">
        <f t="shared" si="139"/>
        <v>0.72</v>
      </c>
      <c r="N521" s="837" t="s">
        <v>689</v>
      </c>
      <c r="O521" s="706">
        <v>0.17</v>
      </c>
      <c r="P521" s="606">
        <v>44225</v>
      </c>
      <c r="Q521" s="606">
        <v>44235</v>
      </c>
      <c r="R521" s="615">
        <f t="shared" si="140"/>
        <v>5.8823529411764595</v>
      </c>
      <c r="S521" s="673">
        <f>IF(INDEX(Historical!$D$7:$D$1257,MATCH(B521,Historical!$B$7:$B$1281,0))=0,"n/a",(INDEX(Historical!$C$7:$C$1259,MATCH(B521,Historical!$B$7:$B$1281,0))/INDEX(Historical!$D$7:$D$1257,MATCH(B521,Historical!$B$7:$B$1281,0))-1)*100)</f>
        <v>13.333333333333353</v>
      </c>
      <c r="T521" s="673">
        <f>IF(INDEX(Historical!$F$7:$F$1250,MATCH(B521,Historical!$B$7:$B$1281,0))=0,"n/a",((INDEX(Historical!$C$7:$C$1259,MATCH(B521,Historical!$B$7:$B$1281,0))/INDEX(Historical!$F$7:$F$1250,MATCH(B521,Historical!$B$7:$B$1281,0)))^(1/3)-1)*100)</f>
        <v>17.42300962858938</v>
      </c>
      <c r="U521" s="673">
        <f>IF(INDEX(Historical!$H$7:$H$1250,MATCH(B521,Historical!$B$7:$B$1281,0))=0,"n/a",((INDEX(Historical!$C$7:$C$1259,MATCH(B521,Historical!$B$7:$B$1281,0))/INDEX(Historical!$H$7:$H$1250,MATCH(B521,Historical!$B$7:$B$1281,0)))^(1/5)-1)*100)</f>
        <v>25.319093973218145</v>
      </c>
      <c r="V521" s="673">
        <f>IF(INDEX(Historical!$O$7:$O$1250,MATCH(B521,Historical!$B$7:$B$1281,0))=0,"n/a",((INDEX(Historical!$C$7:$C$1259,MATCH(B521,Historical!$B$7:$B$1281,0))/INDEX(Historical!$O$7:$O$1250,MATCH(B521,Historical!$B$7:$B$1281,0)))^(1/10)-1)*100)</f>
        <v>-2.655394236560038</v>
      </c>
      <c r="W521" s="674" t="str">
        <f t="shared" si="141"/>
        <v>n/a</v>
      </c>
      <c r="X521" s="675">
        <f t="shared" si="142"/>
        <v>1.2723162800612131</v>
      </c>
      <c r="Y521" s="843"/>
      <c r="Z521" s="624">
        <f t="shared" si="143"/>
        <v>30</v>
      </c>
      <c r="AA521" s="853">
        <f t="shared" si="144"/>
        <v>9.2916666666666679</v>
      </c>
      <c r="AB521" s="854">
        <v>12</v>
      </c>
      <c r="AC521" s="833">
        <v>2.4</v>
      </c>
      <c r="AD521" s="833" t="s">
        <v>136</v>
      </c>
      <c r="AE521" s="833">
        <v>2.66</v>
      </c>
      <c r="AF521" s="833">
        <v>1.06</v>
      </c>
      <c r="AG521" s="833">
        <v>11.600000000000001</v>
      </c>
      <c r="AH521" s="833">
        <v>49</v>
      </c>
      <c r="AI521" s="833">
        <v>-13.11</v>
      </c>
      <c r="AJ521" s="833">
        <v>19.900000000000002</v>
      </c>
      <c r="AK521" s="833" t="s">
        <v>136</v>
      </c>
      <c r="AL521" s="845">
        <v>265.27</v>
      </c>
      <c r="AM521" s="839">
        <v>4.3999999999999995</v>
      </c>
      <c r="AN521" s="833">
        <v>0.13</v>
      </c>
      <c r="AO521" s="711">
        <f t="shared" si="145"/>
        <v>19.256126858120982</v>
      </c>
      <c r="AP521" s="712">
        <f t="shared" si="146"/>
        <v>28.54779352478765</v>
      </c>
      <c r="AQ521" s="855">
        <f t="shared" si="147"/>
        <v>-33.838021436723885</v>
      </c>
      <c r="AR521" s="624">
        <f>INDEX(Historical!$C$7:$C$1259,MATCH(B521,Historical!$B$7:$B$1281,0))*IF(AH521="n/a",1.03,IF(AH521&lt;0,1.01,IF(AH521&gt;10,1.1,(1+AH521/100))))</f>
        <v>0.74800000000000011</v>
      </c>
      <c r="AS521" s="853">
        <f t="shared" si="148"/>
        <v>0.75548000000000015</v>
      </c>
      <c r="AT521" s="853">
        <f t="shared" si="137"/>
        <v>0.77814440000000018</v>
      </c>
      <c r="AU521" s="853">
        <f t="shared" si="137"/>
        <v>0.80148873200000026</v>
      </c>
      <c r="AV521" s="853">
        <f t="shared" si="137"/>
        <v>0.82553339396000025</v>
      </c>
      <c r="AW521" s="624">
        <f t="shared" si="149"/>
        <v>3.9086465259600005</v>
      </c>
      <c r="AX521" s="719">
        <f t="shared" si="150"/>
        <v>17.527562896681616</v>
      </c>
      <c r="AY521" s="900">
        <v>0.99</v>
      </c>
      <c r="AZ521" s="839">
        <v>95.61</v>
      </c>
      <c r="BA521" s="839">
        <v>-9.86</v>
      </c>
      <c r="BB521" s="839">
        <v>10.489999999999998</v>
      </c>
      <c r="BC521" s="839">
        <v>38.159999999999997</v>
      </c>
      <c r="BE521" s="597">
        <v>2015</v>
      </c>
      <c r="BF521" s="865">
        <f t="shared" si="151"/>
        <v>0</v>
      </c>
      <c r="BG521" s="849">
        <v>1</v>
      </c>
    </row>
    <row r="522" spans="1:59" s="744" customFormat="1" ht="11.25" customHeight="1" x14ac:dyDescent="0.2">
      <c r="A522" s="726" t="s">
        <v>1517</v>
      </c>
      <c r="B522" s="751" t="s">
        <v>1518</v>
      </c>
      <c r="C522" s="898" t="s">
        <v>112</v>
      </c>
      <c r="D522" s="898" t="s">
        <v>211</v>
      </c>
      <c r="E522" s="727">
        <v>8</v>
      </c>
      <c r="F522" s="1153">
        <v>574</v>
      </c>
      <c r="G522" s="1152" t="s">
        <v>106</v>
      </c>
      <c r="H522" s="1152" t="s">
        <v>106</v>
      </c>
      <c r="I522" s="728">
        <v>118.66</v>
      </c>
      <c r="J522" s="729">
        <f t="shared" si="138"/>
        <v>1.1124220461823697</v>
      </c>
      <c r="K522" s="730">
        <v>0.33</v>
      </c>
      <c r="L522" s="731">
        <v>4</v>
      </c>
      <c r="M522" s="732">
        <f t="shared" si="139"/>
        <v>1.32</v>
      </c>
      <c r="N522" s="733" t="s">
        <v>515</v>
      </c>
      <c r="O522" s="734">
        <v>0.3</v>
      </c>
      <c r="P522" s="1122">
        <v>44148</v>
      </c>
      <c r="Q522" s="1122">
        <v>44165</v>
      </c>
      <c r="R522" s="732">
        <f t="shared" si="140"/>
        <v>10.000000000000009</v>
      </c>
      <c r="S522" s="673">
        <f>IF(INDEX(Historical!$D$7:$D$1257,MATCH(B522,Historical!$B$7:$B$1281,0))=0,"n/a",(INDEX(Historical!$C$7:$C$1259,MATCH(B522,Historical!$B$7:$B$1281,0))/INDEX(Historical!$D$7:$D$1257,MATCH(B522,Historical!$B$7:$B$1281,0))-1)*100)</f>
        <v>10.810810810810789</v>
      </c>
      <c r="T522" s="673">
        <f>IF(INDEX(Historical!$F$7:$F$1250,MATCH(B522,Historical!$B$7:$B$1281,0))=0,"n/a",((INDEX(Historical!$C$7:$C$1259,MATCH(B522,Historical!$B$7:$B$1281,0))/INDEX(Historical!$F$7:$F$1250,MATCH(B522,Historical!$B$7:$B$1281,0)))^(1/3)-1)*100)</f>
        <v>12.23507977934435</v>
      </c>
      <c r="U522" s="673">
        <f>IF(INDEX(Historical!$H$7:$H$1250,MATCH(B522,Historical!$B$7:$B$1281,0))=0,"n/a",((INDEX(Historical!$C$7:$C$1259,MATCH(B522,Historical!$B$7:$B$1281,0))/INDEX(Historical!$H$7:$H$1250,MATCH(B522,Historical!$B$7:$B$1281,0)))^(1/5)-1)*100)</f>
        <v>11.933842930847227</v>
      </c>
      <c r="V522" s="673" t="str">
        <f>IF(INDEX(Historical!$O$7:$O$1250,MATCH(B522,Historical!$B$7:$B$1281,0))=0,"n/a",((INDEX(Historical!$C$7:$C$1259,MATCH(B522,Historical!$B$7:$B$1281,0))/INDEX(Historical!$O$7:$O$1250,MATCH(B522,Historical!$B$7:$B$1281,0)))^(1/10)-1)*100)</f>
        <v>n/a</v>
      </c>
      <c r="W522" s="674" t="str">
        <f t="shared" si="141"/>
        <v>n/a</v>
      </c>
      <c r="X522" s="675">
        <f t="shared" si="142"/>
        <v>1.1699846010634538</v>
      </c>
      <c r="Y522" s="748"/>
      <c r="Z522" s="729">
        <f t="shared" si="143"/>
        <v>28.509719222462206</v>
      </c>
      <c r="AA522" s="736">
        <f t="shared" si="144"/>
        <v>25.62850971922246</v>
      </c>
      <c r="AB522" s="731">
        <v>9</v>
      </c>
      <c r="AC522" s="737">
        <v>4.63</v>
      </c>
      <c r="AD522" s="737">
        <v>1.43</v>
      </c>
      <c r="AE522" s="737">
        <v>1.18</v>
      </c>
      <c r="AF522" s="737">
        <v>2.79</v>
      </c>
      <c r="AG522" s="737">
        <v>11.3</v>
      </c>
      <c r="AH522" s="737">
        <v>-43.2</v>
      </c>
      <c r="AI522" s="737">
        <v>30.09</v>
      </c>
      <c r="AJ522" s="737">
        <v>10.199999999999999</v>
      </c>
      <c r="AK522" s="737">
        <v>18.149999999999999</v>
      </c>
      <c r="AL522" s="738">
        <v>7940</v>
      </c>
      <c r="AM522" s="739">
        <v>0.8</v>
      </c>
      <c r="AN522" s="737">
        <v>0.28000000000000003</v>
      </c>
      <c r="AO522" s="740">
        <f t="shared" si="145"/>
        <v>-12.582244742192863</v>
      </c>
      <c r="AP522" s="741">
        <f t="shared" si="146"/>
        <v>13.046264977029598</v>
      </c>
      <c r="AQ522" s="742">
        <f t="shared" si="147"/>
        <v>78.267641628636156</v>
      </c>
      <c r="AR522" s="624">
        <f>INDEX(Historical!$C$7:$C$1259,MATCH(B522,Historical!$B$7:$B$1281,0))*IF(AH522="n/a",1.03,IF(AH522&lt;0,1.01,IF(AH522&gt;10,1.1,(1+AH522/100))))</f>
        <v>1.2423</v>
      </c>
      <c r="AS522" s="736">
        <f t="shared" si="148"/>
        <v>1.36653</v>
      </c>
      <c r="AT522" s="736">
        <f t="shared" si="137"/>
        <v>1.5031830000000002</v>
      </c>
      <c r="AU522" s="736">
        <f t="shared" si="137"/>
        <v>1.6535013000000003</v>
      </c>
      <c r="AV522" s="736">
        <f t="shared" si="137"/>
        <v>1.8188514300000005</v>
      </c>
      <c r="AW522" s="729">
        <f t="shared" si="149"/>
        <v>7.5843657300000009</v>
      </c>
      <c r="AX522" s="743">
        <f t="shared" si="150"/>
        <v>6.3916785184560938</v>
      </c>
      <c r="AY522" s="901">
        <v>1.56</v>
      </c>
      <c r="AZ522" s="739">
        <v>114.48</v>
      </c>
      <c r="BA522" s="739">
        <v>-3.91</v>
      </c>
      <c r="BB522" s="739">
        <v>12.36</v>
      </c>
      <c r="BC522" s="739">
        <v>38.89</v>
      </c>
      <c r="BD522" s="875"/>
      <c r="BE522" s="597">
        <v>2014</v>
      </c>
      <c r="BF522" s="865">
        <f t="shared" si="151"/>
        <v>0</v>
      </c>
      <c r="BG522" s="793">
        <v>5.4</v>
      </c>
    </row>
    <row r="523" spans="1:59" ht="11.25" customHeight="1" x14ac:dyDescent="0.2">
      <c r="A523" s="838" t="s">
        <v>1513</v>
      </c>
      <c r="B523" s="842" t="s">
        <v>1514</v>
      </c>
      <c r="C523" s="898" t="s">
        <v>4126</v>
      </c>
      <c r="D523" s="898" t="s">
        <v>4301</v>
      </c>
      <c r="E523" s="705">
        <v>8</v>
      </c>
      <c r="F523" s="1153">
        <v>577</v>
      </c>
      <c r="G523" s="1153" t="s">
        <v>106</v>
      </c>
      <c r="H523" s="1153" t="s">
        <v>106</v>
      </c>
      <c r="I523" s="841">
        <v>47.71</v>
      </c>
      <c r="J523" s="624">
        <f t="shared" si="138"/>
        <v>1.6835045063927898</v>
      </c>
      <c r="K523" s="844">
        <v>0.20080000000000001</v>
      </c>
      <c r="L523" s="854">
        <v>4</v>
      </c>
      <c r="M523" s="615">
        <f t="shared" si="139"/>
        <v>0.80320000000000003</v>
      </c>
      <c r="N523" s="837" t="s">
        <v>590</v>
      </c>
      <c r="O523" s="706">
        <v>0.17460000000000001</v>
      </c>
      <c r="P523" s="606">
        <v>44168</v>
      </c>
      <c r="Q523" s="606">
        <v>44187</v>
      </c>
      <c r="R523" s="615">
        <f t="shared" si="140"/>
        <v>15.005727376861397</v>
      </c>
      <c r="S523" s="673">
        <f>IF(INDEX(Historical!$D$7:$D$1257,MATCH(B523,Historical!$B$7:$B$1281,0))=0,"n/a",(INDEX(Historical!$C$7:$C$1259,MATCH(B523,Historical!$B$7:$B$1281,0))/INDEX(Historical!$D$7:$D$1257,MATCH(B523,Historical!$B$7:$B$1281,0))-1)*100)</f>
        <v>7.2528123149792734</v>
      </c>
      <c r="T523" s="673">
        <f>IF(INDEX(Historical!$F$7:$F$1250,MATCH(B523,Historical!$B$7:$B$1281,0))=0,"n/a",((INDEX(Historical!$C$7:$C$1259,MATCH(B523,Historical!$B$7:$B$1281,0))/INDEX(Historical!$F$7:$F$1250,MATCH(B523,Historical!$B$7:$B$1281,0)))^(1/3)-1)*100)</f>
        <v>12.346395507588248</v>
      </c>
      <c r="U523" s="673">
        <f>IF(INDEX(Historical!$H$7:$H$1250,MATCH(B523,Historical!$B$7:$B$1281,0))=0,"n/a",((INDEX(Historical!$C$7:$C$1259,MATCH(B523,Historical!$B$7:$B$1281,0))/INDEX(Historical!$H$7:$H$1250,MATCH(B523,Historical!$B$7:$B$1281,0)))^(1/5)-1)*100)</f>
        <v>13.393919290016321</v>
      </c>
      <c r="V523" s="673" t="str">
        <f>IF(INDEX(Historical!$O$7:$O$1250,MATCH(B523,Historical!$B$7:$B$1281,0))=0,"n/a",((INDEX(Historical!$C$7:$C$1259,MATCH(B523,Historical!$B$7:$B$1281,0))/INDEX(Historical!$O$7:$O$1250,MATCH(B523,Historical!$B$7:$B$1281,0)))^(1/10)-1)*100)</f>
        <v>n/a</v>
      </c>
      <c r="W523" s="674" t="str">
        <f t="shared" si="141"/>
        <v>n/a</v>
      </c>
      <c r="X523" s="675" t="str">
        <f t="shared" si="142"/>
        <v>n/a</v>
      </c>
      <c r="Y523" s="843" t="s">
        <v>815</v>
      </c>
      <c r="Z523" s="624">
        <f t="shared" si="143"/>
        <v>243.39393939393941</v>
      </c>
      <c r="AA523" s="853">
        <f t="shared" si="144"/>
        <v>144.57575757575756</v>
      </c>
      <c r="AB523" s="854">
        <v>6</v>
      </c>
      <c r="AC523" s="833">
        <v>0.33</v>
      </c>
      <c r="AD523" s="833">
        <v>18.239999999999998</v>
      </c>
      <c r="AE523" s="833">
        <v>3.89</v>
      </c>
      <c r="AF523" s="833">
        <v>3.23</v>
      </c>
      <c r="AG523" s="833">
        <v>2.1999999999999997</v>
      </c>
      <c r="AH523" s="833">
        <v>-18.5</v>
      </c>
      <c r="AI523" s="833">
        <v>4.62</v>
      </c>
      <c r="AJ523" s="833">
        <v>-2</v>
      </c>
      <c r="AK523" s="833">
        <v>7.85</v>
      </c>
      <c r="AL523" s="845">
        <v>12830</v>
      </c>
      <c r="AM523" s="839">
        <v>2.2999999999999998</v>
      </c>
      <c r="AN523" s="833">
        <v>0.9</v>
      </c>
      <c r="AO523" s="711">
        <f t="shared" si="145"/>
        <v>-129.49833377934846</v>
      </c>
      <c r="AP523" s="712">
        <f t="shared" si="146"/>
        <v>15.077423796409111</v>
      </c>
      <c r="AQ523" s="855">
        <f t="shared" si="147"/>
        <v>355.57275158478473</v>
      </c>
      <c r="AR523" s="624">
        <f>INDEX(Historical!$C$7:$C$1259,MATCH(B523,Historical!$B$7:$B$1281,0))*IF(AH523="n/a",1.03,IF(AH523&lt;0,1.01,IF(AH523&gt;10,1.1,(1+AH523/100))))</f>
        <v>0.731846</v>
      </c>
      <c r="AS523" s="853">
        <f t="shared" si="148"/>
        <v>0.76565728519999998</v>
      </c>
      <c r="AT523" s="853">
        <f t="shared" si="137"/>
        <v>0.82576138208820005</v>
      </c>
      <c r="AU523" s="853">
        <f t="shared" si="137"/>
        <v>0.89058365058212374</v>
      </c>
      <c r="AV523" s="853">
        <f t="shared" si="137"/>
        <v>0.9604944671528205</v>
      </c>
      <c r="AW523" s="624">
        <f t="shared" si="149"/>
        <v>4.1743427850231445</v>
      </c>
      <c r="AX523" s="719">
        <f t="shared" si="150"/>
        <v>8.749408478354944</v>
      </c>
      <c r="AY523" s="900">
        <v>0.94</v>
      </c>
      <c r="AZ523" s="839">
        <v>42.04</v>
      </c>
      <c r="BA523" s="839">
        <v>-4.5600000000000005</v>
      </c>
      <c r="BB523" s="839">
        <v>1.3599999999999999</v>
      </c>
      <c r="BC523" s="839">
        <v>7.79</v>
      </c>
      <c r="BE523" s="597">
        <v>2013</v>
      </c>
      <c r="BF523" s="865">
        <f t="shared" si="151"/>
        <v>0</v>
      </c>
      <c r="BG523" s="849">
        <v>0.89999999999999991</v>
      </c>
    </row>
    <row r="524" spans="1:59" ht="11.25" customHeight="1" x14ac:dyDescent="0.2">
      <c r="A524" s="831" t="s">
        <v>2621</v>
      </c>
      <c r="B524" s="842" t="s">
        <v>2622</v>
      </c>
      <c r="C524" s="898" t="s">
        <v>131</v>
      </c>
      <c r="D524" s="898" t="s">
        <v>4263</v>
      </c>
      <c r="E524" s="705">
        <v>8</v>
      </c>
      <c r="F524" s="1153">
        <v>589</v>
      </c>
      <c r="G524" s="1153" t="s">
        <v>37</v>
      </c>
      <c r="H524" s="1153" t="s">
        <v>37</v>
      </c>
      <c r="I524" s="841">
        <v>46.17</v>
      </c>
      <c r="J524" s="624">
        <f t="shared" si="138"/>
        <v>3.378817413905133</v>
      </c>
      <c r="K524" s="844">
        <v>0.39</v>
      </c>
      <c r="L524" s="854">
        <v>4</v>
      </c>
      <c r="M524" s="615">
        <f t="shared" si="139"/>
        <v>1.56</v>
      </c>
      <c r="N524" s="837" t="s">
        <v>294</v>
      </c>
      <c r="O524" s="706">
        <v>0.37</v>
      </c>
      <c r="P524" s="606">
        <v>44238</v>
      </c>
      <c r="Q524" s="606">
        <v>44265</v>
      </c>
      <c r="R524" s="615">
        <f t="shared" si="140"/>
        <v>5.4054054054054106</v>
      </c>
      <c r="S524" s="673">
        <f>IF(INDEX(Historical!$D$7:$D$1257,MATCH(B524,Historical!$B$7:$B$1281,0))=0,"n/a",(INDEX(Historical!$C$7:$C$1259,MATCH(B524,Historical!$B$7:$B$1281,0))/INDEX(Historical!$D$7:$D$1257,MATCH(B524,Historical!$B$7:$B$1281,0))-1)*100)</f>
        <v>5.7142857142857162</v>
      </c>
      <c r="T524" s="673">
        <f>IF(INDEX(Historical!$F$7:$F$1250,MATCH(B524,Historical!$B$7:$B$1281,0))=0,"n/a",((INDEX(Historical!$C$7:$C$1259,MATCH(B524,Historical!$B$7:$B$1281,0))/INDEX(Historical!$F$7:$F$1250,MATCH(B524,Historical!$B$7:$B$1281,0)))^(1/3)-1)*100)</f>
        <v>4.9584113452102008</v>
      </c>
      <c r="U524" s="673">
        <f>IF(INDEX(Historical!$H$7:$H$1250,MATCH(B524,Historical!$B$7:$B$1281,0))=0,"n/a",((INDEX(Historical!$C$7:$C$1259,MATCH(B524,Historical!$B$7:$B$1281,0))/INDEX(Historical!$H$7:$H$1250,MATCH(B524,Historical!$B$7:$B$1281,0)))^(1/5)-1)*100)</f>
        <v>3.7698814998377017</v>
      </c>
      <c r="V524" s="673">
        <f>IF(INDEX(Historical!$O$7:$O$1250,MATCH(B524,Historical!$B$7:$B$1281,0))=0,"n/a",((INDEX(Historical!$C$7:$C$1259,MATCH(B524,Historical!$B$7:$B$1281,0))/INDEX(Historical!$O$7:$O$1250,MATCH(B524,Historical!$B$7:$B$1281,0)))^(1/10)-1)*100)</f>
        <v>2.2048429929436342</v>
      </c>
      <c r="W524" s="674">
        <f t="shared" si="141"/>
        <v>1.7098185729790316</v>
      </c>
      <c r="X524" s="675">
        <f t="shared" si="142"/>
        <v>0.44351547056914137</v>
      </c>
      <c r="Y524" s="627"/>
      <c r="Z524" s="624">
        <f t="shared" si="143"/>
        <v>66.38297872340425</v>
      </c>
      <c r="AA524" s="853">
        <f t="shared" si="144"/>
        <v>19.646808510638298</v>
      </c>
      <c r="AB524" s="854">
        <v>12</v>
      </c>
      <c r="AC524" s="833">
        <v>2.35</v>
      </c>
      <c r="AD524" s="833">
        <v>2.19</v>
      </c>
      <c r="AE524" s="833">
        <v>2.13</v>
      </c>
      <c r="AF524" s="833">
        <v>2.1800000000000002</v>
      </c>
      <c r="AG524" s="833">
        <v>11.5</v>
      </c>
      <c r="AH524" s="833">
        <v>7.8</v>
      </c>
      <c r="AI524" s="833">
        <v>5.58</v>
      </c>
      <c r="AJ524" s="833">
        <v>8.5</v>
      </c>
      <c r="AK524" s="833">
        <v>9</v>
      </c>
      <c r="AL524" s="845">
        <v>1890</v>
      </c>
      <c r="AM524" s="839">
        <v>0.89999999999999991</v>
      </c>
      <c r="AN524" s="833">
        <v>0.97</v>
      </c>
      <c r="AO524" s="711">
        <f t="shared" si="145"/>
        <v>-12.498109596895464</v>
      </c>
      <c r="AP524" s="712">
        <f t="shared" si="146"/>
        <v>7.1486989137428347</v>
      </c>
      <c r="AQ524" s="855">
        <f t="shared" si="147"/>
        <v>37.969469333201047</v>
      </c>
      <c r="AR524" s="624">
        <f>INDEX(Historical!$C$7:$C$1259,MATCH(B524,Historical!$B$7:$B$1281,0))*IF(AH524="n/a",1.03,IF(AH524&lt;0,1.01,IF(AH524&gt;10,1.1,(1+AH524/100))))</f>
        <v>1.5954400000000002</v>
      </c>
      <c r="AS524" s="853">
        <f t="shared" si="148"/>
        <v>1.6844655520000003</v>
      </c>
      <c r="AT524" s="853">
        <f t="shared" si="137"/>
        <v>1.8360674516800004</v>
      </c>
      <c r="AU524" s="853">
        <f t="shared" si="137"/>
        <v>2.0013135223312006</v>
      </c>
      <c r="AV524" s="853">
        <f t="shared" si="137"/>
        <v>2.1814317393410088</v>
      </c>
      <c r="AW524" s="624">
        <f t="shared" si="149"/>
        <v>9.2987182653522105</v>
      </c>
      <c r="AX524" s="719">
        <f t="shared" si="150"/>
        <v>20.140173847416527</v>
      </c>
      <c r="AY524" s="900">
        <v>0.35</v>
      </c>
      <c r="AZ524" s="839">
        <v>30.570000000000004</v>
      </c>
      <c r="BA524" s="839">
        <v>-4.25</v>
      </c>
      <c r="BB524" s="839">
        <v>7.89</v>
      </c>
      <c r="BC524" s="839">
        <v>14.01</v>
      </c>
      <c r="BE524" s="597">
        <v>2014</v>
      </c>
      <c r="BF524" s="865">
        <f t="shared" si="151"/>
        <v>0</v>
      </c>
      <c r="BG524" s="849">
        <v>3.9</v>
      </c>
    </row>
    <row r="525" spans="1:59" ht="11.25" customHeight="1" x14ac:dyDescent="0.2">
      <c r="A525" s="838" t="s">
        <v>3862</v>
      </c>
      <c r="B525" s="842" t="s">
        <v>3863</v>
      </c>
      <c r="C525" s="898" t="s">
        <v>108</v>
      </c>
      <c r="D525" s="898" t="s">
        <v>4272</v>
      </c>
      <c r="E525" s="705">
        <v>8</v>
      </c>
      <c r="F525" s="1153">
        <v>583</v>
      </c>
      <c r="G525" s="1150" t="s">
        <v>106</v>
      </c>
      <c r="H525" s="1150" t="s">
        <v>106</v>
      </c>
      <c r="I525" s="841">
        <v>17.149999999999999</v>
      </c>
      <c r="J525" s="624">
        <f t="shared" si="138"/>
        <v>1.6909620991253644</v>
      </c>
      <c r="K525" s="844">
        <v>0.14499999999999999</v>
      </c>
      <c r="L525" s="854">
        <v>2</v>
      </c>
      <c r="M525" s="615">
        <f t="shared" si="139"/>
        <v>0.28999999999999998</v>
      </c>
      <c r="N525" s="837" t="s">
        <v>271</v>
      </c>
      <c r="O525" s="706">
        <v>0.14000000000000001</v>
      </c>
      <c r="P525" s="606">
        <v>44225</v>
      </c>
      <c r="Q525" s="606">
        <v>44239</v>
      </c>
      <c r="R525" s="615">
        <f t="shared" si="140"/>
        <v>3.5714285714285547</v>
      </c>
      <c r="S525" s="673">
        <f>IF(INDEX(Historical!$D$7:$D$1257,MATCH(B525,Historical!$B$7:$B$1281,0))=0,"n/a",(INDEX(Historical!$C$7:$C$1259,MATCH(B525,Historical!$B$7:$B$1281,0))/INDEX(Historical!$D$7:$D$1257,MATCH(B525,Historical!$B$7:$B$1281,0))-1)*100)</f>
        <v>3.7037037037036979</v>
      </c>
      <c r="T525" s="673">
        <f>IF(INDEX(Historical!$F$7:$F$1250,MATCH(B525,Historical!$B$7:$B$1281,0))=0,"n/a",((INDEX(Historical!$C$7:$C$1259,MATCH(B525,Historical!$B$7:$B$1281,0))/INDEX(Historical!$F$7:$F$1250,MATCH(B525,Historical!$B$7:$B$1281,0)))^(1/3)-1)*100)</f>
        <v>3.8498820370220788</v>
      </c>
      <c r="U525" s="673">
        <f>IF(INDEX(Historical!$H$7:$H$1250,MATCH(B525,Historical!$B$7:$B$1281,0))=0,"n/a",((INDEX(Historical!$C$7:$C$1259,MATCH(B525,Historical!$B$7:$B$1281,0))/INDEX(Historical!$H$7:$H$1250,MATCH(B525,Historical!$B$7:$B$1281,0)))^(1/5)-1)*100)</f>
        <v>5.9223841048812176</v>
      </c>
      <c r="V525" s="673" t="str">
        <f>IF(INDEX(Historical!$O$7:$O$1250,MATCH(B525,Historical!$B$7:$B$1281,0))=0,"n/a",((INDEX(Historical!$C$7:$C$1259,MATCH(B525,Historical!$B$7:$B$1281,0))/INDEX(Historical!$O$7:$O$1250,MATCH(B525,Historical!$B$7:$B$1281,0)))^(1/10)-1)*100)</f>
        <v>n/a</v>
      </c>
      <c r="W525" s="674" t="str">
        <f t="shared" si="141"/>
        <v>n/a</v>
      </c>
      <c r="X525" s="675">
        <f t="shared" si="142"/>
        <v>0.51498992216358419</v>
      </c>
      <c r="Y525" s="843"/>
      <c r="Z525" s="624">
        <f t="shared" si="143"/>
        <v>17.261904761904763</v>
      </c>
      <c r="AA525" s="853">
        <f t="shared" si="144"/>
        <v>10.208333333333332</v>
      </c>
      <c r="AB525" s="854">
        <v>12</v>
      </c>
      <c r="AC525" s="833">
        <v>1.68</v>
      </c>
      <c r="AD525" s="833" t="s">
        <v>136</v>
      </c>
      <c r="AE525" s="833">
        <v>3.04</v>
      </c>
      <c r="AF525" s="833">
        <v>1.1399999999999999</v>
      </c>
      <c r="AG525" s="833">
        <v>10</v>
      </c>
      <c r="AH525" s="833">
        <v>8</v>
      </c>
      <c r="AI525" s="833" t="s">
        <v>136</v>
      </c>
      <c r="AJ525" s="833">
        <v>11.5</v>
      </c>
      <c r="AK525" s="833" t="s">
        <v>136</v>
      </c>
      <c r="AL525" s="845">
        <v>139.33000000000001</v>
      </c>
      <c r="AM525" s="839">
        <v>11</v>
      </c>
      <c r="AN525" s="833">
        <v>0</v>
      </c>
      <c r="AO525" s="711">
        <f t="shared" si="145"/>
        <v>-2.5949871293267499</v>
      </c>
      <c r="AP525" s="712">
        <f t="shared" si="146"/>
        <v>7.6133462040065822</v>
      </c>
      <c r="AQ525" s="855">
        <f t="shared" si="147"/>
        <v>-28.081836632028612</v>
      </c>
      <c r="AR525" s="624">
        <f>INDEX(Historical!$C$7:$C$1259,MATCH(B525,Historical!$B$7:$B$1281,0))*IF(AH525="n/a",1.03,IF(AH525&lt;0,1.01,IF(AH525&gt;10,1.1,(1+AH525/100))))</f>
        <v>0.30240000000000006</v>
      </c>
      <c r="AS525" s="853">
        <f t="shared" si="148"/>
        <v>0.31147200000000008</v>
      </c>
      <c r="AT525" s="853">
        <f t="shared" si="137"/>
        <v>0.32081616000000007</v>
      </c>
      <c r="AU525" s="853">
        <f t="shared" si="137"/>
        <v>0.33044064480000007</v>
      </c>
      <c r="AV525" s="853">
        <f t="shared" si="137"/>
        <v>0.3403538641440001</v>
      </c>
      <c r="AW525" s="624">
        <f t="shared" si="149"/>
        <v>1.6054826689440005</v>
      </c>
      <c r="AX525" s="719">
        <f t="shared" si="150"/>
        <v>9.3614149792653105</v>
      </c>
      <c r="AY525" s="900">
        <v>0.53</v>
      </c>
      <c r="AZ525" s="839">
        <v>55.34</v>
      </c>
      <c r="BA525" s="839">
        <v>-16.55</v>
      </c>
      <c r="BB525" s="839">
        <v>0.83</v>
      </c>
      <c r="BC525" s="839">
        <v>12.520000000000001</v>
      </c>
      <c r="BE525" s="597">
        <v>2014</v>
      </c>
      <c r="BF525" s="865">
        <f t="shared" si="151"/>
        <v>0</v>
      </c>
      <c r="BG525" s="849">
        <v>0.89999999999999991</v>
      </c>
    </row>
    <row r="526" spans="1:59" ht="11.25" customHeight="1" x14ac:dyDescent="0.2">
      <c r="A526" s="831" t="s">
        <v>4316</v>
      </c>
      <c r="B526" s="842" t="s">
        <v>4118</v>
      </c>
      <c r="C526" s="898" t="s">
        <v>108</v>
      </c>
      <c r="D526" s="898" t="s">
        <v>4272</v>
      </c>
      <c r="E526" s="705">
        <v>25</v>
      </c>
      <c r="F526" s="1153">
        <v>139</v>
      </c>
      <c r="G526" s="1126" t="s">
        <v>106</v>
      </c>
      <c r="H526" s="1126" t="s">
        <v>106</v>
      </c>
      <c r="I526" s="841">
        <v>40.85</v>
      </c>
      <c r="J526" s="624">
        <f t="shared" si="138"/>
        <v>2.7172582619339045</v>
      </c>
      <c r="K526" s="851">
        <v>0.27750000000000002</v>
      </c>
      <c r="L526" s="854">
        <v>4</v>
      </c>
      <c r="M526" s="615">
        <f t="shared" si="139"/>
        <v>1.1100000000000001</v>
      </c>
      <c r="N526" s="837" t="s">
        <v>455</v>
      </c>
      <c r="O526" s="707">
        <v>0.27500000000000002</v>
      </c>
      <c r="P526" s="606">
        <v>44210</v>
      </c>
      <c r="Q526" s="606">
        <v>44218</v>
      </c>
      <c r="R526" s="615">
        <f t="shared" si="140"/>
        <v>0.90909090909090973</v>
      </c>
      <c r="S526" s="673">
        <f>IF(INDEX(Historical!$D$7:$D$1257,MATCH(B526,Historical!$B$7:$B$1281,0))=0,"n/a",(INDEX(Historical!$C$7:$C$1259,MATCH(B526,Historical!$B$7:$B$1281,0))/INDEX(Historical!$D$7:$D$1257,MATCH(B526,Historical!$B$7:$B$1281,0))-1)*100)</f>
        <v>14.627659574468076</v>
      </c>
      <c r="T526" s="673">
        <f>IF(INDEX(Historical!$F$7:$F$1250,MATCH(B526,Historical!$B$7:$B$1281,0))=0,"n/a",((INDEX(Historical!$C$7:$C$1259,MATCH(B526,Historical!$B$7:$B$1281,0))/INDEX(Historical!$F$7:$F$1250,MATCH(B526,Historical!$B$7:$B$1281,0)))^(1/3)-1)*100)</f>
        <v>14.917537197840769</v>
      </c>
      <c r="U526" s="673">
        <f>IF(INDEX(Historical!$H$7:$H$1250,MATCH(B526,Historical!$B$7:$B$1281,0))=0,"n/a",((INDEX(Historical!$C$7:$C$1259,MATCH(B526,Historical!$B$7:$B$1281,0))/INDEX(Historical!$H$7:$H$1250,MATCH(B526,Historical!$B$7:$B$1281,0)))^(1/5)-1)*100)</f>
        <v>14.396020755889394</v>
      </c>
      <c r="V526" s="673">
        <f>IF(INDEX(Historical!$O$7:$O$1250,MATCH(B526,Historical!$B$7:$B$1281,0))=0,"n/a",((INDEX(Historical!$C$7:$C$1259,MATCH(B526,Historical!$B$7:$B$1281,0))/INDEX(Historical!$O$7:$O$1250,MATCH(B526,Historical!$B$7:$B$1281,0)))^(1/10)-1)*100)</f>
        <v>21.795881219997714</v>
      </c>
      <c r="W526" s="674">
        <f t="shared" si="141"/>
        <v>0.66049271468230653</v>
      </c>
      <c r="X526" s="675">
        <f t="shared" si="142"/>
        <v>8.9975129724308704</v>
      </c>
      <c r="Y526" s="843" t="s">
        <v>4340</v>
      </c>
      <c r="Z526" s="624">
        <f t="shared" si="143"/>
        <v>49.333333333333343</v>
      </c>
      <c r="AA526" s="853">
        <f t="shared" si="144"/>
        <v>18.155555555555555</v>
      </c>
      <c r="AB526" s="854">
        <v>12</v>
      </c>
      <c r="AC526" s="833">
        <v>2.25</v>
      </c>
      <c r="AD526" s="833">
        <v>1.53</v>
      </c>
      <c r="AE526" s="833">
        <v>4.8600000000000003</v>
      </c>
      <c r="AF526" s="833">
        <v>1.25</v>
      </c>
      <c r="AG526" s="833">
        <v>7.0000000000000009</v>
      </c>
      <c r="AH526" s="833">
        <v>-31.7</v>
      </c>
      <c r="AI526" s="833">
        <v>-0.91999999999999993</v>
      </c>
      <c r="AJ526" s="833">
        <v>1.6</v>
      </c>
      <c r="AK526" s="833">
        <v>12</v>
      </c>
      <c r="AL526" s="845">
        <v>5250</v>
      </c>
      <c r="AM526" s="839">
        <v>1.0999999999999999</v>
      </c>
      <c r="AN526" s="833">
        <v>0.26</v>
      </c>
      <c r="AO526" s="711">
        <f t="shared" si="145"/>
        <v>-1.0422765377322563</v>
      </c>
      <c r="AP526" s="712">
        <f t="shared" si="146"/>
        <v>17.113279017823299</v>
      </c>
      <c r="AQ526" s="855">
        <f t="shared" si="147"/>
        <v>0.43116923090371628</v>
      </c>
      <c r="AR526" s="624">
        <f>INDEX(Historical!$C$7:$C$1259,MATCH(B526,Historical!$B$7:$B$1281,0))*IF(AH526="n/a",1.03,IF(AH526&lt;0,1.01,IF(AH526&gt;10,1.1,(1+AH526/100))))</f>
        <v>1.0882749999999999</v>
      </c>
      <c r="AS526" s="853">
        <f t="shared" si="148"/>
        <v>1.0991577499999998</v>
      </c>
      <c r="AT526" s="853">
        <f t="shared" si="137"/>
        <v>1.209073525</v>
      </c>
      <c r="AU526" s="853">
        <f t="shared" si="137"/>
        <v>1.3299808775000002</v>
      </c>
      <c r="AV526" s="853">
        <f t="shared" si="137"/>
        <v>1.4629789652500003</v>
      </c>
      <c r="AW526" s="624">
        <f t="shared" si="149"/>
        <v>6.1894661177500003</v>
      </c>
      <c r="AX526" s="719">
        <f t="shared" si="150"/>
        <v>15.151691842717257</v>
      </c>
      <c r="AY526" s="900">
        <v>1.83</v>
      </c>
      <c r="AZ526" s="839">
        <v>169.28</v>
      </c>
      <c r="BA526" s="839">
        <v>-10.870000000000001</v>
      </c>
      <c r="BB526" s="839">
        <v>1.24</v>
      </c>
      <c r="BC526" s="839">
        <v>39.26</v>
      </c>
      <c r="BE526" s="597">
        <v>1997</v>
      </c>
      <c r="BF526" s="865">
        <f t="shared" si="151"/>
        <v>2</v>
      </c>
      <c r="BG526" s="849">
        <v>1.0999999999999999</v>
      </c>
    </row>
    <row r="527" spans="1:59" ht="11.25" customHeight="1" x14ac:dyDescent="0.2">
      <c r="A527" s="831" t="s">
        <v>1533</v>
      </c>
      <c r="B527" s="842" t="s">
        <v>1534</v>
      </c>
      <c r="C527" s="898" t="s">
        <v>4126</v>
      </c>
      <c r="D527" s="898" t="s">
        <v>4259</v>
      </c>
      <c r="E527" s="705">
        <v>10</v>
      </c>
      <c r="F527" s="1153">
        <v>386</v>
      </c>
      <c r="G527" s="1150" t="s">
        <v>37</v>
      </c>
      <c r="H527" s="1150" t="s">
        <v>37</v>
      </c>
      <c r="I527" s="841">
        <v>98.02</v>
      </c>
      <c r="J527" s="624">
        <f t="shared" si="138"/>
        <v>2.5300958987961639</v>
      </c>
      <c r="K527" s="844">
        <v>0.62</v>
      </c>
      <c r="L527" s="854">
        <v>4</v>
      </c>
      <c r="M527" s="615">
        <f t="shared" si="139"/>
        <v>2.48</v>
      </c>
      <c r="N527" s="837" t="s">
        <v>640</v>
      </c>
      <c r="O527" s="706">
        <v>0.56000000000000005</v>
      </c>
      <c r="P527" s="904">
        <v>43599</v>
      </c>
      <c r="Q527" s="904">
        <v>43615</v>
      </c>
      <c r="R527" s="615">
        <f t="shared" si="140"/>
        <v>10.714285714285703</v>
      </c>
      <c r="S527" s="673">
        <f>IF(INDEX(Historical!$D$7:$D$1257,MATCH(B527,Historical!$B$7:$B$1281,0))=0,"n/a",(INDEX(Historical!$C$7:$C$1259,MATCH(B527,Historical!$B$7:$B$1281,0))/INDEX(Historical!$D$7:$D$1257,MATCH(B527,Historical!$B$7:$B$1281,0))-1)*100)</f>
        <v>2.4793388429751984</v>
      </c>
      <c r="T527" s="673">
        <f>IF(INDEX(Historical!$F$7:$F$1250,MATCH(B527,Historical!$B$7:$B$1281,0))=0,"n/a",((INDEX(Historical!$C$7:$C$1259,MATCH(B527,Historical!$B$7:$B$1281,0))/INDEX(Historical!$F$7:$F$1250,MATCH(B527,Historical!$B$7:$B$1281,0)))^(1/3)-1)*100)</f>
        <v>8.9055846181262268</v>
      </c>
      <c r="U527" s="673">
        <f>IF(INDEX(Historical!$H$7:$H$1250,MATCH(B527,Historical!$B$7:$B$1281,0))=0,"n/a",((INDEX(Historical!$C$7:$C$1259,MATCH(B527,Historical!$B$7:$B$1281,0))/INDEX(Historical!$H$7:$H$1250,MATCH(B527,Historical!$B$7:$B$1281,0)))^(1/5)-1)*100)</f>
        <v>9.1607069589288557</v>
      </c>
      <c r="V527" s="673">
        <f>IF(INDEX(Historical!$O$7:$O$1250,MATCH(B527,Historical!$B$7:$B$1281,0))=0,"n/a",((INDEX(Historical!$C$7:$C$1259,MATCH(B527,Historical!$B$7:$B$1281,0))/INDEX(Historical!$O$7:$O$1250,MATCH(B527,Historical!$B$7:$B$1281,0)))^(1/10)-1)*100)</f>
        <v>7.1773462536293131</v>
      </c>
      <c r="W527" s="674">
        <f t="shared" si="141"/>
        <v>1.2763362160905407</v>
      </c>
      <c r="X527" s="675">
        <f t="shared" si="142"/>
        <v>0.88083720758931305</v>
      </c>
      <c r="Y527" s="646" t="s">
        <v>4577</v>
      </c>
      <c r="Z527" s="624">
        <f t="shared" si="143"/>
        <v>84.64163822525596</v>
      </c>
      <c r="AA527" s="853">
        <f t="shared" si="144"/>
        <v>33.453924914675767</v>
      </c>
      <c r="AB527" s="854">
        <v>5</v>
      </c>
      <c r="AC527" s="833">
        <v>2.93</v>
      </c>
      <c r="AD527" s="833">
        <v>7.52</v>
      </c>
      <c r="AE527" s="833">
        <v>8.7799999999999994</v>
      </c>
      <c r="AF527" s="833">
        <v>12.36</v>
      </c>
      <c r="AG527" s="833">
        <v>37.799999999999997</v>
      </c>
      <c r="AH527" s="833">
        <v>6.2</v>
      </c>
      <c r="AI527" s="833">
        <v>7.04</v>
      </c>
      <c r="AJ527" s="833">
        <v>10.4</v>
      </c>
      <c r="AK527" s="833">
        <v>4.5</v>
      </c>
      <c r="AL527" s="845">
        <v>34890</v>
      </c>
      <c r="AM527" s="839">
        <v>10.6</v>
      </c>
      <c r="AN527" s="833">
        <v>0.28000000000000003</v>
      </c>
      <c r="AO527" s="711">
        <f t="shared" si="145"/>
        <v>-21.763122056950749</v>
      </c>
      <c r="AP527" s="712">
        <f t="shared" si="146"/>
        <v>11.69080285772502</v>
      </c>
      <c r="AQ527" s="855">
        <f t="shared" si="147"/>
        <v>328.68818605674085</v>
      </c>
      <c r="AR527" s="624">
        <f>INDEX(Historical!$C$7:$C$1259,MATCH(B527,Historical!$B$7:$B$1281,0))*IF(AH527="n/a",1.03,IF(AH527&lt;0,1.01,IF(AH527&gt;10,1.1,(1+AH527/100))))</f>
        <v>2.6337600000000001</v>
      </c>
      <c r="AS527" s="853">
        <f t="shared" si="148"/>
        <v>2.8191767040000002</v>
      </c>
      <c r="AT527" s="853">
        <f t="shared" ref="AT527:AV546" si="152">IF($AK527="n/a",1.03*AS527,IF($AK527&lt;0,1.01*AS527,IF($AK527&gt;10,1.1*AS527,(1+$AK527/100)*AS527)))</f>
        <v>2.9460396556799999</v>
      </c>
      <c r="AU527" s="853">
        <f t="shared" si="152"/>
        <v>3.0786114401855995</v>
      </c>
      <c r="AV527" s="853">
        <f t="shared" si="152"/>
        <v>3.2171489549939514</v>
      </c>
      <c r="AW527" s="624">
        <f t="shared" si="149"/>
        <v>14.694736754859552</v>
      </c>
      <c r="AX527" s="719">
        <f t="shared" si="150"/>
        <v>14.991569837644922</v>
      </c>
      <c r="AY527" s="900">
        <v>0.91</v>
      </c>
      <c r="AZ527" s="839">
        <v>66.56</v>
      </c>
      <c r="BA527" s="839">
        <v>-2.96</v>
      </c>
      <c r="BB527" s="839">
        <v>6.1400000000000006</v>
      </c>
      <c r="BC527" s="839">
        <v>16</v>
      </c>
      <c r="BE527" s="597">
        <v>2011</v>
      </c>
      <c r="BF527" s="865">
        <f t="shared" si="151"/>
        <v>0</v>
      </c>
      <c r="BG527" s="849">
        <v>12.1</v>
      </c>
    </row>
    <row r="528" spans="1:59" ht="11.25" customHeight="1" x14ac:dyDescent="0.2">
      <c r="A528" s="831" t="s">
        <v>736</v>
      </c>
      <c r="B528" s="842" t="s">
        <v>737</v>
      </c>
      <c r="C528" s="898" t="s">
        <v>108</v>
      </c>
      <c r="D528" s="898" t="s">
        <v>4272</v>
      </c>
      <c r="E528" s="705">
        <v>23</v>
      </c>
      <c r="F528" s="1153">
        <v>149</v>
      </c>
      <c r="G528" s="1153" t="s">
        <v>37</v>
      </c>
      <c r="H528" s="1153" t="s">
        <v>37</v>
      </c>
      <c r="I528" s="841">
        <v>74.89</v>
      </c>
      <c r="J528" s="624">
        <f t="shared" si="138"/>
        <v>2.617171852049673</v>
      </c>
      <c r="K528" s="851">
        <v>0.49</v>
      </c>
      <c r="L528" s="854">
        <v>4</v>
      </c>
      <c r="M528" s="615">
        <f t="shared" si="139"/>
        <v>1.96</v>
      </c>
      <c r="N528" s="837" t="s">
        <v>163</v>
      </c>
      <c r="O528" s="707">
        <v>0.46</v>
      </c>
      <c r="P528" s="606">
        <v>44179</v>
      </c>
      <c r="Q528" s="606">
        <v>44200</v>
      </c>
      <c r="R528" s="615">
        <f t="shared" si="140"/>
        <v>6.5217391304347752</v>
      </c>
      <c r="S528" s="673">
        <f>IF(INDEX(Historical!$D$7:$D$1257,MATCH(B528,Historical!$B$7:$B$1281,0))=0,"n/a",(INDEX(Historical!$C$7:$C$1259,MATCH(B528,Historical!$B$7:$B$1281,0))/INDEX(Historical!$D$7:$D$1257,MATCH(B528,Historical!$B$7:$B$1281,0))-1)*100)</f>
        <v>12.195121951219523</v>
      </c>
      <c r="T528" s="673">
        <f>IF(INDEX(Historical!$F$7:$F$1250,MATCH(B528,Historical!$B$7:$B$1281,0))=0,"n/a",((INDEX(Historical!$C$7:$C$1259,MATCH(B528,Historical!$B$7:$B$1281,0))/INDEX(Historical!$F$7:$F$1250,MATCH(B528,Historical!$B$7:$B$1281,0)))^(1/3)-1)*100)</f>
        <v>10.601148866139919</v>
      </c>
      <c r="U528" s="673">
        <f>IF(INDEX(Historical!$H$7:$H$1250,MATCH(B528,Historical!$B$7:$B$1281,0))=0,"n/a",((INDEX(Historical!$C$7:$C$1259,MATCH(B528,Historical!$B$7:$B$1281,0))/INDEX(Historical!$H$7:$H$1250,MATCH(B528,Historical!$B$7:$B$1281,0)))^(1/5)-1)*100)</f>
        <v>11.039696228905482</v>
      </c>
      <c r="V528" s="673">
        <f>IF(INDEX(Historical!$O$7:$O$1250,MATCH(B528,Historical!$B$7:$B$1281,0))=0,"n/a",((INDEX(Historical!$C$7:$C$1259,MATCH(B528,Historical!$B$7:$B$1281,0))/INDEX(Historical!$O$7:$O$1250,MATCH(B528,Historical!$B$7:$B$1281,0)))^(1/10)-1)*100)</f>
        <v>11.491719463882077</v>
      </c>
      <c r="W528" s="674">
        <f t="shared" si="141"/>
        <v>0.96066530892985313</v>
      </c>
      <c r="X528" s="675">
        <f t="shared" si="142"/>
        <v>1.6234847395449237</v>
      </c>
      <c r="Y528" s="632"/>
      <c r="Z528" s="624">
        <f t="shared" si="143"/>
        <v>34.507042253521128</v>
      </c>
      <c r="AA528" s="853">
        <f t="shared" si="144"/>
        <v>13.184859154929578</v>
      </c>
      <c r="AB528" s="854">
        <v>12</v>
      </c>
      <c r="AC528" s="833">
        <v>5.68</v>
      </c>
      <c r="AD528" s="833">
        <v>1.47</v>
      </c>
      <c r="AE528" s="833">
        <v>6.05</v>
      </c>
      <c r="AF528" s="833">
        <v>1.1499999999999999</v>
      </c>
      <c r="AG528" s="833">
        <v>8.7999999999999989</v>
      </c>
      <c r="AH528" s="833">
        <v>25.7</v>
      </c>
      <c r="AI528" s="833">
        <v>-1.17</v>
      </c>
      <c r="AJ528" s="833">
        <v>6.8000000000000007</v>
      </c>
      <c r="AK528" s="833">
        <v>9.120000000000001</v>
      </c>
      <c r="AL528" s="845">
        <v>6930</v>
      </c>
      <c r="AM528" s="839">
        <v>1.7000000000000002</v>
      </c>
      <c r="AN528" s="833">
        <v>0</v>
      </c>
      <c r="AO528" s="711">
        <f t="shared" si="145"/>
        <v>0.47200892602557687</v>
      </c>
      <c r="AP528" s="712">
        <f t="shared" si="146"/>
        <v>13.656868080955155</v>
      </c>
      <c r="AQ528" s="855">
        <f t="shared" si="147"/>
        <v>-17.909025998471904</v>
      </c>
      <c r="AR528" s="624">
        <f>INDEX(Historical!$C$7:$C$1259,MATCH(B528,Historical!$B$7:$B$1281,0))*IF(AH528="n/a",1.03,IF(AH528&lt;0,1.01,IF(AH528&gt;10,1.1,(1+AH528/100))))</f>
        <v>2.0240000000000005</v>
      </c>
      <c r="AS528" s="853">
        <f t="shared" si="148"/>
        <v>2.0442400000000003</v>
      </c>
      <c r="AT528" s="853">
        <f t="shared" si="152"/>
        <v>2.2306746880000001</v>
      </c>
      <c r="AU528" s="853">
        <f t="shared" si="152"/>
        <v>2.4341122195456002</v>
      </c>
      <c r="AV528" s="853">
        <f t="shared" si="152"/>
        <v>2.6561032539681588</v>
      </c>
      <c r="AW528" s="624">
        <f t="shared" si="149"/>
        <v>11.38913016151376</v>
      </c>
      <c r="AX528" s="719">
        <f t="shared" si="150"/>
        <v>15.207811672471305</v>
      </c>
      <c r="AY528" s="900">
        <v>1.33</v>
      </c>
      <c r="AZ528" s="839">
        <v>71.45</v>
      </c>
      <c r="BA528" s="839">
        <v>-9.7900000000000009</v>
      </c>
      <c r="BB528" s="839">
        <v>1.78</v>
      </c>
      <c r="BC528" s="839">
        <v>19.489999999999998</v>
      </c>
      <c r="BE528" s="597">
        <v>2000</v>
      </c>
      <c r="BF528" s="865">
        <f t="shared" si="151"/>
        <v>2</v>
      </c>
      <c r="BG528" s="849">
        <v>1.6</v>
      </c>
    </row>
    <row r="529" spans="1:59" ht="11.25" customHeight="1" x14ac:dyDescent="0.2">
      <c r="A529" s="838" t="s">
        <v>314</v>
      </c>
      <c r="B529" s="842" t="s">
        <v>315</v>
      </c>
      <c r="C529" s="898" t="s">
        <v>108</v>
      </c>
      <c r="D529" s="898" t="s">
        <v>4272</v>
      </c>
      <c r="E529" s="705">
        <v>28</v>
      </c>
      <c r="F529" s="1153">
        <v>105</v>
      </c>
      <c r="G529" s="1118" t="s">
        <v>37</v>
      </c>
      <c r="H529" s="1118" t="s">
        <v>115</v>
      </c>
      <c r="I529" s="833">
        <v>17.899999999999999</v>
      </c>
      <c r="J529" s="624">
        <f t="shared" si="138"/>
        <v>4.022346368715084</v>
      </c>
      <c r="K529" s="851">
        <v>0.18</v>
      </c>
      <c r="L529" s="854">
        <v>4</v>
      </c>
      <c r="M529" s="615">
        <f t="shared" si="139"/>
        <v>0.72</v>
      </c>
      <c r="N529" s="837" t="s">
        <v>107</v>
      </c>
      <c r="O529" s="707">
        <v>0.17749999999999999</v>
      </c>
      <c r="P529" s="1029">
        <v>43951</v>
      </c>
      <c r="Q529" s="1029">
        <v>43966</v>
      </c>
      <c r="R529" s="615">
        <f t="shared" si="140"/>
        <v>1.4084507042253533</v>
      </c>
      <c r="S529" s="673">
        <f>IF(INDEX(Historical!$D$7:$D$1257,MATCH(B529,Historical!$B$7:$B$1281,0))=0,"n/a",(INDEX(Historical!$C$7:$C$1259,MATCH(B529,Historical!$B$7:$B$1281,0))/INDEX(Historical!$D$7:$D$1257,MATCH(B529,Historical!$B$7:$B$1281,0))-1)*100)</f>
        <v>1.4134275618374659</v>
      </c>
      <c r="T529" s="673">
        <f>IF(INDEX(Historical!$F$7:$F$1250,MATCH(B529,Historical!$B$7:$B$1281,0))=0,"n/a",((INDEX(Historical!$C$7:$C$1259,MATCH(B529,Historical!$B$7:$B$1281,0))/INDEX(Historical!$F$7:$F$1250,MATCH(B529,Historical!$B$7:$B$1281,0)))^(1/3)-1)*100)</f>
        <v>1.433886868474854</v>
      </c>
      <c r="U529" s="673">
        <f>IF(INDEX(Historical!$H$7:$H$1250,MATCH(B529,Historical!$B$7:$B$1281,0))=0,"n/a",((INDEX(Historical!$C$7:$C$1259,MATCH(B529,Historical!$B$7:$B$1281,0))/INDEX(Historical!$H$7:$H$1250,MATCH(B529,Historical!$B$7:$B$1281,0)))^(1/5)-1)*100)</f>
        <v>1.6078365881258216</v>
      </c>
      <c r="V529" s="673">
        <f>IF(INDEX(Historical!$O$7:$O$1250,MATCH(B529,Historical!$B$7:$B$1281,0))=0,"n/a",((INDEX(Historical!$C$7:$C$1259,MATCH(B529,Historical!$B$7:$B$1281,0))/INDEX(Historical!$O$7:$O$1250,MATCH(B529,Historical!$B$7:$B$1281,0)))^(1/10)-1)*100)</f>
        <v>1.5122594453754301</v>
      </c>
      <c r="W529" s="674">
        <f t="shared" si="141"/>
        <v>1.0632015511906185</v>
      </c>
      <c r="X529" s="675" t="str">
        <f t="shared" si="142"/>
        <v>n/a</v>
      </c>
      <c r="Y529" s="842"/>
      <c r="Z529" s="624">
        <f t="shared" si="143"/>
        <v>150</v>
      </c>
      <c r="AA529" s="853">
        <f t="shared" si="144"/>
        <v>37.291666666666664</v>
      </c>
      <c r="AB529" s="854">
        <v>12</v>
      </c>
      <c r="AC529" s="833">
        <v>0.48</v>
      </c>
      <c r="AD529" s="833">
        <v>2.7</v>
      </c>
      <c r="AE529" s="833">
        <v>4.12</v>
      </c>
      <c r="AF529" s="833">
        <v>1.01</v>
      </c>
      <c r="AG529" s="833">
        <v>2.7</v>
      </c>
      <c r="AH529" s="833">
        <v>-61.8</v>
      </c>
      <c r="AI529" s="833">
        <v>0.54</v>
      </c>
      <c r="AJ529" s="833">
        <v>-10.8</v>
      </c>
      <c r="AK529" s="833">
        <v>13.73</v>
      </c>
      <c r="AL529" s="845">
        <v>7470</v>
      </c>
      <c r="AM529" s="839">
        <v>0.3</v>
      </c>
      <c r="AN529" s="833">
        <v>0</v>
      </c>
      <c r="AO529" s="711">
        <f t="shared" si="145"/>
        <v>-31.66148370982576</v>
      </c>
      <c r="AP529" s="712">
        <f t="shared" si="146"/>
        <v>5.6301829568409056</v>
      </c>
      <c r="AQ529" s="855">
        <f t="shared" si="147"/>
        <v>29.38243626866366</v>
      </c>
      <c r="AR529" s="624">
        <f>INDEX(Historical!$C$7:$C$1259,MATCH(B529,Historical!$B$7:$B$1281,0))*IF(AH529="n/a",1.03,IF(AH529&lt;0,1.01,IF(AH529&gt;10,1.1,(1+AH529/100))))</f>
        <v>0.72467500000000007</v>
      </c>
      <c r="AS529" s="853">
        <f t="shared" si="148"/>
        <v>0.72858824500000008</v>
      </c>
      <c r="AT529" s="853">
        <f t="shared" si="152"/>
        <v>0.80144706950000011</v>
      </c>
      <c r="AU529" s="853">
        <f t="shared" si="152"/>
        <v>0.8815917764500002</v>
      </c>
      <c r="AV529" s="853">
        <f t="shared" si="152"/>
        <v>0.96975095409500034</v>
      </c>
      <c r="AW529" s="624">
        <f t="shared" si="149"/>
        <v>4.1060530450450008</v>
      </c>
      <c r="AX529" s="719">
        <f t="shared" si="150"/>
        <v>22.938843827067046</v>
      </c>
      <c r="AY529" s="900">
        <v>1.24</v>
      </c>
      <c r="AZ529" s="839">
        <v>91.039999999999992</v>
      </c>
      <c r="BA529" s="839">
        <v>-7.71</v>
      </c>
      <c r="BB529" s="839">
        <v>8.6499999999999986</v>
      </c>
      <c r="BC529" s="839">
        <v>39.35</v>
      </c>
      <c r="BE529" s="597">
        <v>1993</v>
      </c>
      <c r="BF529" s="865">
        <f t="shared" si="151"/>
        <v>2</v>
      </c>
      <c r="BG529" s="849">
        <v>0.3</v>
      </c>
    </row>
    <row r="530" spans="1:59" ht="11.25" customHeight="1" x14ac:dyDescent="0.2">
      <c r="A530" s="838" t="s">
        <v>1539</v>
      </c>
      <c r="B530" s="842" t="s">
        <v>1540</v>
      </c>
      <c r="C530" s="898" t="s">
        <v>108</v>
      </c>
      <c r="D530" s="898" t="s">
        <v>4272</v>
      </c>
      <c r="E530" s="705">
        <v>9</v>
      </c>
      <c r="F530" s="1153">
        <v>526</v>
      </c>
      <c r="G530" s="1153" t="s">
        <v>37</v>
      </c>
      <c r="H530" s="1153" t="s">
        <v>115</v>
      </c>
      <c r="I530" s="841">
        <v>23.64</v>
      </c>
      <c r="J530" s="624">
        <f t="shared" si="138"/>
        <v>2.7072758037225042</v>
      </c>
      <c r="K530" s="844">
        <v>0.16</v>
      </c>
      <c r="L530" s="854">
        <v>4</v>
      </c>
      <c r="M530" s="615">
        <f t="shared" si="139"/>
        <v>0.64</v>
      </c>
      <c r="N530" s="837" t="s">
        <v>148</v>
      </c>
      <c r="O530" s="708">
        <v>0.15</v>
      </c>
      <c r="P530" s="606">
        <v>44257</v>
      </c>
      <c r="Q530" s="606">
        <v>44270</v>
      </c>
      <c r="R530" s="615">
        <f t="shared" si="140"/>
        <v>6.6666666666666732</v>
      </c>
      <c r="S530" s="673">
        <f>IF(INDEX(Historical!$D$7:$D$1257,MATCH(B530,Historical!$B$7:$B$1281,0))=0,"n/a",(INDEX(Historical!$C$7:$C$1259,MATCH(B530,Historical!$B$7:$B$1281,0))/INDEX(Historical!$D$7:$D$1257,MATCH(B530,Historical!$B$7:$B$1281,0))-1)*100)</f>
        <v>7.1428571428571397</v>
      </c>
      <c r="T530" s="673">
        <f>IF(INDEX(Historical!$F$7:$F$1250,MATCH(B530,Historical!$B$7:$B$1281,0))=0,"n/a",((INDEX(Historical!$C$7:$C$1259,MATCH(B530,Historical!$B$7:$B$1281,0))/INDEX(Historical!$F$7:$F$1250,MATCH(B530,Historical!$B$7:$B$1281,0)))^(1/3)-1)*100)</f>
        <v>11.199004528465784</v>
      </c>
      <c r="U530" s="673">
        <f>IF(INDEX(Historical!$H$7:$H$1250,MATCH(B530,Historical!$B$7:$B$1281,0))=0,"n/a",((INDEX(Historical!$C$7:$C$1259,MATCH(B530,Historical!$B$7:$B$1281,0))/INDEX(Historical!$H$7:$H$1250,MATCH(B530,Historical!$B$7:$B$1281,0)))^(1/5)-1)*100)</f>
        <v>18.707232699504715</v>
      </c>
      <c r="V530" s="673">
        <f>IF(INDEX(Historical!$O$7:$O$1250,MATCH(B530,Historical!$B$7:$B$1281,0))=0,"n/a",((INDEX(Historical!$C$7:$C$1259,MATCH(B530,Historical!$B$7:$B$1281,0))/INDEX(Historical!$O$7:$O$1250,MATCH(B530,Historical!$B$7:$B$1281,0)))^(1/10)-1)*100)</f>
        <v>23.493868371626792</v>
      </c>
      <c r="W530" s="674">
        <f t="shared" si="141"/>
        <v>0.79626021579729167</v>
      </c>
      <c r="X530" s="675">
        <f t="shared" si="142"/>
        <v>4.1571628221121593</v>
      </c>
      <c r="Y530" s="642" t="s">
        <v>436</v>
      </c>
      <c r="Z530" s="624">
        <f t="shared" si="143"/>
        <v>32.820512820512818</v>
      </c>
      <c r="AA530" s="853">
        <f t="shared" si="144"/>
        <v>12.123076923076924</v>
      </c>
      <c r="AB530" s="854">
        <v>12</v>
      </c>
      <c r="AC530" s="833">
        <v>1.95</v>
      </c>
      <c r="AD530" s="833" t="s">
        <v>136</v>
      </c>
      <c r="AE530" s="833">
        <v>2.93</v>
      </c>
      <c r="AF530" s="833">
        <v>1</v>
      </c>
      <c r="AG530" s="833">
        <v>8.3000000000000007</v>
      </c>
      <c r="AH530" s="833">
        <v>-17.299999999999997</v>
      </c>
      <c r="AI530" s="833" t="s">
        <v>136</v>
      </c>
      <c r="AJ530" s="833">
        <v>4.5</v>
      </c>
      <c r="AK530" s="833" t="s">
        <v>136</v>
      </c>
      <c r="AL530" s="845">
        <v>140.72</v>
      </c>
      <c r="AM530" s="839">
        <v>8</v>
      </c>
      <c r="AN530" s="833">
        <v>0.11</v>
      </c>
      <c r="AO530" s="711">
        <f t="shared" si="145"/>
        <v>9.2914315801502934</v>
      </c>
      <c r="AP530" s="712">
        <f t="shared" si="146"/>
        <v>21.414508503227218</v>
      </c>
      <c r="AQ530" s="855">
        <f t="shared" si="147"/>
        <v>-26.596769907352247</v>
      </c>
      <c r="AR530" s="624">
        <f>INDEX(Historical!$C$7:$C$1259,MATCH(B530,Historical!$B$7:$B$1281,0))*IF(AH530="n/a",1.03,IF(AH530&lt;0,1.01,IF(AH530&gt;10,1.1,(1+AH530/100))))</f>
        <v>0.60599999999999998</v>
      </c>
      <c r="AS530" s="853">
        <f t="shared" si="148"/>
        <v>0.62417999999999996</v>
      </c>
      <c r="AT530" s="853">
        <f t="shared" si="152"/>
        <v>0.64290539999999996</v>
      </c>
      <c r="AU530" s="853">
        <f t="shared" si="152"/>
        <v>0.66219256199999998</v>
      </c>
      <c r="AV530" s="853">
        <f t="shared" si="152"/>
        <v>0.68205833886</v>
      </c>
      <c r="AW530" s="624">
        <f t="shared" si="149"/>
        <v>3.21733630086</v>
      </c>
      <c r="AX530" s="719">
        <f t="shared" si="150"/>
        <v>13.609713624619287</v>
      </c>
      <c r="AY530" s="900">
        <v>0.97</v>
      </c>
      <c r="AZ530" s="839">
        <v>77.739999999999995</v>
      </c>
      <c r="BA530" s="839">
        <v>-20.380000000000003</v>
      </c>
      <c r="BB530" s="839">
        <v>-1.32</v>
      </c>
      <c r="BC530" s="839">
        <v>15.299999999999999</v>
      </c>
      <c r="BE530" s="597">
        <v>2013</v>
      </c>
      <c r="BF530" s="865">
        <f t="shared" si="151"/>
        <v>0</v>
      </c>
      <c r="BG530" s="849">
        <v>0.8</v>
      </c>
    </row>
    <row r="531" spans="1:59" ht="11.25" customHeight="1" x14ac:dyDescent="0.2">
      <c r="A531" s="848" t="s">
        <v>4555</v>
      </c>
      <c r="B531" s="842" t="s">
        <v>2651</v>
      </c>
      <c r="C531" s="898" t="s">
        <v>108</v>
      </c>
      <c r="D531" s="898" t="s">
        <v>4272</v>
      </c>
      <c r="E531" s="705">
        <v>5</v>
      </c>
      <c r="F531" s="1153">
        <v>719</v>
      </c>
      <c r="G531" s="1118" t="s">
        <v>106</v>
      </c>
      <c r="H531" s="1118" t="s">
        <v>106</v>
      </c>
      <c r="I531" s="841">
        <v>33.17</v>
      </c>
      <c r="J531" s="624">
        <f t="shared" si="138"/>
        <v>4.2206813385589381</v>
      </c>
      <c r="K531" s="844">
        <v>0.35</v>
      </c>
      <c r="L531" s="854">
        <v>4</v>
      </c>
      <c r="M531" s="615">
        <f t="shared" si="139"/>
        <v>1.4</v>
      </c>
      <c r="N531" s="837" t="s">
        <v>1235</v>
      </c>
      <c r="O531" s="706">
        <v>0.34</v>
      </c>
      <c r="P531" s="606">
        <v>44134</v>
      </c>
      <c r="Q531" s="606">
        <v>44151</v>
      </c>
      <c r="R531" s="615">
        <f t="shared" si="140"/>
        <v>2.9411764705882213</v>
      </c>
      <c r="S531" s="673">
        <f>IF(INDEX(Historical!$D$7:$D$1257,MATCH(B531,Historical!$B$7:$B$1281,0))=0,"n/a",(INDEX(Historical!$C$7:$C$1259,MATCH(B531,Historical!$B$7:$B$1281,0))/INDEX(Historical!$D$7:$D$1257,MATCH(B531,Historical!$B$7:$B$1281,0))-1)*100)</f>
        <v>3.7878787878787845</v>
      </c>
      <c r="T531" s="673">
        <f>IF(INDEX(Historical!$F$7:$F$1250,MATCH(B531,Historical!$B$7:$B$1281,0))=0,"n/a",((INDEX(Historical!$C$7:$C$1259,MATCH(B531,Historical!$B$7:$B$1281,0))/INDEX(Historical!$F$7:$F$1250,MATCH(B531,Historical!$B$7:$B$1281,0)))^(1/3)-1)*100)</f>
        <v>17.710108594427521</v>
      </c>
      <c r="U531" s="673">
        <f>IF(INDEX(Historical!$H$7:$H$1250,MATCH(B531,Historical!$B$7:$B$1281,0))=0,"n/a",((INDEX(Historical!$C$7:$C$1259,MATCH(B531,Historical!$B$7:$B$1281,0))/INDEX(Historical!$H$7:$H$1250,MATCH(B531,Historical!$B$7:$B$1281,0)))^(1/5)-1)*100)</f>
        <v>17.954323283549311</v>
      </c>
      <c r="V531" s="673">
        <f>IF(INDEX(Historical!$O$7:$O$1250,MATCH(B531,Historical!$B$7:$B$1281,0))=0,"n/a",((INDEX(Historical!$C$7:$C$1259,MATCH(B531,Historical!$B$7:$B$1281,0))/INDEX(Historical!$O$7:$O$1250,MATCH(B531,Historical!$B$7:$B$1281,0)))^(1/10)-1)*100)</f>
        <v>13.100899152808099</v>
      </c>
      <c r="W531" s="674">
        <f t="shared" si="141"/>
        <v>1.3704649638266171</v>
      </c>
      <c r="X531" s="675">
        <f t="shared" si="142"/>
        <v>0.78403158443446763</v>
      </c>
      <c r="Y531" s="843"/>
      <c r="Z531" s="624">
        <f t="shared" si="143"/>
        <v>79.545454545454547</v>
      </c>
      <c r="AA531" s="853">
        <f t="shared" si="144"/>
        <v>18.84659090909091</v>
      </c>
      <c r="AB531" s="854">
        <v>12</v>
      </c>
      <c r="AC531" s="833">
        <v>1.76</v>
      </c>
      <c r="AD531" s="833">
        <v>2.3199999999999998</v>
      </c>
      <c r="AE531" s="833">
        <v>4.01</v>
      </c>
      <c r="AF531" s="833">
        <v>1.1000000000000001</v>
      </c>
      <c r="AG531" s="833">
        <v>6</v>
      </c>
      <c r="AH531" s="833">
        <v>-34.1</v>
      </c>
      <c r="AI531" s="833">
        <v>-2</v>
      </c>
      <c r="AJ531" s="833">
        <v>22.900000000000002</v>
      </c>
      <c r="AK531" s="833">
        <v>8</v>
      </c>
      <c r="AL531" s="845">
        <v>630.11</v>
      </c>
      <c r="AM531" s="839">
        <v>3</v>
      </c>
      <c r="AN531" s="833">
        <v>0.01</v>
      </c>
      <c r="AO531" s="711">
        <f t="shared" si="145"/>
        <v>3.328413713017337</v>
      </c>
      <c r="AP531" s="712">
        <f t="shared" si="146"/>
        <v>22.175004622108247</v>
      </c>
      <c r="AQ531" s="855">
        <f t="shared" si="147"/>
        <v>-4.0109960001204588</v>
      </c>
      <c r="AR531" s="624">
        <f>INDEX(Historical!$C$7:$C$1259,MATCH(B531,Historical!$B$7:$B$1281,0))*IF(AH531="n/a",1.03,IF(AH531&lt;0,1.01,IF(AH531&gt;10,1.1,(1+AH531/100))))</f>
        <v>1.3837000000000002</v>
      </c>
      <c r="AS531" s="853">
        <f t="shared" si="148"/>
        <v>1.3975370000000003</v>
      </c>
      <c r="AT531" s="853">
        <f t="shared" si="152"/>
        <v>1.5093399600000004</v>
      </c>
      <c r="AU531" s="853">
        <f t="shared" si="152"/>
        <v>1.6300871568000006</v>
      </c>
      <c r="AV531" s="853">
        <f t="shared" si="152"/>
        <v>1.7604941293440008</v>
      </c>
      <c r="AW531" s="624">
        <f t="shared" si="149"/>
        <v>7.681158246144002</v>
      </c>
      <c r="AX531" s="719">
        <f t="shared" si="150"/>
        <v>23.156943762870068</v>
      </c>
      <c r="AY531" s="900">
        <v>0.94</v>
      </c>
      <c r="AZ531" s="839">
        <v>80.760000000000005</v>
      </c>
      <c r="BA531" s="839">
        <v>-9.74</v>
      </c>
      <c r="BB531" s="839">
        <v>2.4899999999999998</v>
      </c>
      <c r="BC531" s="839">
        <v>31.4</v>
      </c>
      <c r="BE531" s="597">
        <v>2016</v>
      </c>
      <c r="BF531" s="865">
        <f t="shared" si="151"/>
        <v>0</v>
      </c>
      <c r="BG531" s="849">
        <v>0.70000000000000007</v>
      </c>
    </row>
    <row r="532" spans="1:59" s="744" customFormat="1" ht="11.25" customHeight="1" x14ac:dyDescent="0.2">
      <c r="A532" s="726" t="s">
        <v>1581</v>
      </c>
      <c r="B532" s="751" t="s">
        <v>34</v>
      </c>
      <c r="C532" s="898" t="s">
        <v>131</v>
      </c>
      <c r="D532" s="898" t="s">
        <v>4262</v>
      </c>
      <c r="E532" s="727">
        <v>10</v>
      </c>
      <c r="F532" s="1153">
        <v>454</v>
      </c>
      <c r="G532" s="1152" t="s">
        <v>37</v>
      </c>
      <c r="H532" s="1152" t="s">
        <v>37</v>
      </c>
      <c r="I532" s="728">
        <v>60.21</v>
      </c>
      <c r="J532" s="729">
        <f t="shared" si="138"/>
        <v>3.3881415047334329</v>
      </c>
      <c r="K532" s="730">
        <v>0.51</v>
      </c>
      <c r="L532" s="731">
        <v>4</v>
      </c>
      <c r="M532" s="732">
        <f t="shared" si="139"/>
        <v>2.04</v>
      </c>
      <c r="N532" s="733" t="s">
        <v>318</v>
      </c>
      <c r="O532" s="734">
        <v>0.49</v>
      </c>
      <c r="P532" s="1122">
        <v>44263</v>
      </c>
      <c r="Q532" s="1122">
        <v>44286</v>
      </c>
      <c r="R532" s="732">
        <f t="shared" si="140"/>
        <v>4.0816326530612281</v>
      </c>
      <c r="S532" s="673">
        <f>IF(INDEX(Historical!$D$7:$D$1257,MATCH(B532,Historical!$B$7:$B$1281,0))=0,"n/a",(INDEX(Historical!$C$7:$C$1259,MATCH(B532,Historical!$B$7:$B$1281,0))/INDEX(Historical!$D$7:$D$1257,MATCH(B532,Historical!$B$7:$B$1281,0))-1)*100)</f>
        <v>4.2553191489361764</v>
      </c>
      <c r="T532" s="673">
        <f>IF(INDEX(Historical!$F$7:$F$1250,MATCH(B532,Historical!$B$7:$B$1281,0))=0,"n/a",((INDEX(Historical!$C$7:$C$1259,MATCH(B532,Historical!$B$7:$B$1281,0))/INDEX(Historical!$F$7:$F$1250,MATCH(B532,Historical!$B$7:$B$1281,0)))^(1/3)-1)*100)</f>
        <v>4.4501837059028659</v>
      </c>
      <c r="U532" s="673">
        <f>IF(INDEX(Historical!$H$7:$H$1250,MATCH(B532,Historical!$B$7:$B$1281,0))=0,"n/a",((INDEX(Historical!$C$7:$C$1259,MATCH(B532,Historical!$B$7:$B$1281,0))/INDEX(Historical!$H$7:$H$1250,MATCH(B532,Historical!$B$7:$B$1281,0)))^(1/5)-1)*100)</f>
        <v>4.67098102600354</v>
      </c>
      <c r="V532" s="673">
        <f>IF(INDEX(Historical!$O$7:$O$1250,MATCH(B532,Historical!$B$7:$B$1281,0))=0,"n/a",((INDEX(Historical!$C$7:$C$1259,MATCH(B532,Historical!$B$7:$B$1281,0))/INDEX(Historical!$O$7:$O$1250,MATCH(B532,Historical!$B$7:$B$1281,0)))^(1/10)-1)*100)</f>
        <v>3.6462396924956231</v>
      </c>
      <c r="W532" s="674">
        <f t="shared" si="141"/>
        <v>1.281040584253677</v>
      </c>
      <c r="X532" s="675">
        <f t="shared" si="142"/>
        <v>1.7965311638475154</v>
      </c>
      <c r="Y532" s="1012"/>
      <c r="Z532" s="729">
        <f t="shared" si="143"/>
        <v>54.255319148936174</v>
      </c>
      <c r="AA532" s="736">
        <f t="shared" si="144"/>
        <v>16.013297872340427</v>
      </c>
      <c r="AB532" s="731">
        <v>12</v>
      </c>
      <c r="AC532" s="737">
        <v>3.76</v>
      </c>
      <c r="AD532" s="737">
        <v>6.24</v>
      </c>
      <c r="AE532" s="737">
        <v>3.15</v>
      </c>
      <c r="AF532" s="737">
        <v>1.89</v>
      </c>
      <c r="AG532" s="737">
        <v>12.2</v>
      </c>
      <c r="AH532" s="737">
        <v>12.5</v>
      </c>
      <c r="AI532" s="737">
        <v>2.42</v>
      </c>
      <c r="AJ532" s="737">
        <v>2.6</v>
      </c>
      <c r="AK532" s="737">
        <v>2.5499999999999998</v>
      </c>
      <c r="AL532" s="738">
        <v>30270</v>
      </c>
      <c r="AM532" s="739">
        <v>0.2</v>
      </c>
      <c r="AN532" s="737">
        <v>1.08</v>
      </c>
      <c r="AO532" s="740">
        <f t="shared" si="145"/>
        <v>-7.9541753416034542</v>
      </c>
      <c r="AP532" s="741">
        <f t="shared" si="146"/>
        <v>8.0591225307369729</v>
      </c>
      <c r="AQ532" s="742">
        <f t="shared" si="147"/>
        <v>15.979180083176825</v>
      </c>
      <c r="AR532" s="624">
        <f>INDEX(Historical!$C$7:$C$1259,MATCH(B532,Historical!$B$7:$B$1281,0))*IF(AH532="n/a",1.03,IF(AH532&lt;0,1.01,IF(AH532&gt;10,1.1,(1+AH532/100))))</f>
        <v>2.1560000000000001</v>
      </c>
      <c r="AS532" s="736">
        <f t="shared" si="148"/>
        <v>2.2081752000000003</v>
      </c>
      <c r="AT532" s="736">
        <f t="shared" si="152"/>
        <v>2.2644836676000004</v>
      </c>
      <c r="AU532" s="736">
        <f t="shared" si="152"/>
        <v>2.3222280011238006</v>
      </c>
      <c r="AV532" s="736">
        <f t="shared" si="152"/>
        <v>2.3814448151524577</v>
      </c>
      <c r="AW532" s="729">
        <f t="shared" si="149"/>
        <v>11.332331683876259</v>
      </c>
      <c r="AX532" s="743">
        <f t="shared" si="150"/>
        <v>18.821344766444543</v>
      </c>
      <c r="AY532" s="901">
        <v>0.54</v>
      </c>
      <c r="AZ532" s="739">
        <v>44.629999999999995</v>
      </c>
      <c r="BA532" s="739">
        <v>-3.1199999999999997</v>
      </c>
      <c r="BB532" s="739">
        <v>4.29</v>
      </c>
      <c r="BC532" s="739">
        <v>7.86</v>
      </c>
      <c r="BD532" s="875"/>
      <c r="BE532" s="597">
        <v>2012</v>
      </c>
      <c r="BF532" s="865">
        <f t="shared" si="151"/>
        <v>0</v>
      </c>
      <c r="BG532" s="793">
        <v>3.9</v>
      </c>
    </row>
    <row r="533" spans="1:59" ht="11.25" customHeight="1" x14ac:dyDescent="0.2">
      <c r="A533" s="831" t="s">
        <v>316</v>
      </c>
      <c r="B533" s="842" t="s">
        <v>317</v>
      </c>
      <c r="C533" s="898" t="s">
        <v>128</v>
      </c>
      <c r="D533" s="898" t="s">
        <v>4280</v>
      </c>
      <c r="E533" s="705">
        <v>48</v>
      </c>
      <c r="F533" s="1153">
        <v>41</v>
      </c>
      <c r="G533" s="1118" t="s">
        <v>115</v>
      </c>
      <c r="H533" s="1118" t="s">
        <v>115</v>
      </c>
      <c r="I533" s="833">
        <v>141.44999999999999</v>
      </c>
      <c r="J533" s="624">
        <f t="shared" si="138"/>
        <v>2.8914810887239311</v>
      </c>
      <c r="K533" s="844">
        <v>1.0225</v>
      </c>
      <c r="L533" s="854">
        <v>4</v>
      </c>
      <c r="M533" s="615">
        <f t="shared" si="139"/>
        <v>4.09</v>
      </c>
      <c r="N533" s="837" t="s">
        <v>318</v>
      </c>
      <c r="O533" s="706">
        <v>0.95499999999999996</v>
      </c>
      <c r="P533" s="606">
        <v>43986</v>
      </c>
      <c r="Q533" s="606">
        <v>44012</v>
      </c>
      <c r="R533" s="615">
        <f t="shared" si="140"/>
        <v>7.0680628272251314</v>
      </c>
      <c r="S533" s="673">
        <f>IF(INDEX(Historical!$D$7:$D$1257,MATCH(B533,Historical!$B$7:$B$1281,0))=0,"n/a",(INDEX(Historical!$C$7:$C$1259,MATCH(B533,Historical!$B$7:$B$1281,0))/INDEX(Historical!$D$7:$D$1257,MATCH(B533,Historical!$B$7:$B$1281,0))-1)*100)</f>
        <v>5.0464807436918946</v>
      </c>
      <c r="T533" s="673">
        <f>IF(INDEX(Historical!$F$7:$F$1250,MATCH(B533,Historical!$B$7:$B$1281,0))=0,"n/a",((INDEX(Historical!$C$7:$C$1259,MATCH(B533,Historical!$B$7:$B$1281,0))/INDEX(Historical!$F$7:$F$1250,MATCH(B533,Historical!$B$7:$B$1281,0)))^(1/3)-1)*100)</f>
        <v>8.2836315088371304</v>
      </c>
      <c r="U533" s="673">
        <f>IF(INDEX(Historical!$H$7:$H$1250,MATCH(B533,Historical!$B$7:$B$1281,0))=0,"n/a",((INDEX(Historical!$C$7:$C$1259,MATCH(B533,Historical!$B$7:$B$1281,0))/INDEX(Historical!$H$7:$H$1250,MATCH(B533,Historical!$B$7:$B$1281,0)))^(1/5)-1)*100)</f>
        <v>7.8140426277733432</v>
      </c>
      <c r="V533" s="673">
        <f>IF(INDEX(Historical!$O$7:$O$1250,MATCH(B533,Historical!$B$7:$B$1281,0))=0,"n/a",((INDEX(Historical!$C$7:$C$1259,MATCH(B533,Historical!$B$7:$B$1281,0))/INDEX(Historical!$O$7:$O$1250,MATCH(B533,Historical!$B$7:$B$1281,0)))^(1/10)-1)*100)</f>
        <v>7.8358967847789174</v>
      </c>
      <c r="W533" s="674">
        <f t="shared" si="141"/>
        <v>0.99721102030746178</v>
      </c>
      <c r="X533" s="675">
        <f t="shared" si="142"/>
        <v>1.1324699460541077</v>
      </c>
      <c r="Y533" s="641"/>
      <c r="Z533" s="624">
        <f t="shared" si="143"/>
        <v>79.8828125</v>
      </c>
      <c r="AA533" s="853">
        <f t="shared" si="144"/>
        <v>27.626953124999996</v>
      </c>
      <c r="AB533" s="854">
        <v>12</v>
      </c>
      <c r="AC533" s="833">
        <v>5.12</v>
      </c>
      <c r="AD533" s="833">
        <v>3.03</v>
      </c>
      <c r="AE533" s="833">
        <v>2.74</v>
      </c>
      <c r="AF533" s="833">
        <v>14.62</v>
      </c>
      <c r="AG533" s="833">
        <v>53.800000000000004</v>
      </c>
      <c r="AH533" s="833">
        <v>-1.5</v>
      </c>
      <c r="AI533" s="833">
        <v>8.1199999999999992</v>
      </c>
      <c r="AJ533" s="833">
        <v>6.9</v>
      </c>
      <c r="AK533" s="833">
        <v>9.1999999999999993</v>
      </c>
      <c r="AL533" s="845">
        <v>192480</v>
      </c>
      <c r="AM533" s="839">
        <v>0.1</v>
      </c>
      <c r="AN533" s="833">
        <v>3.28</v>
      </c>
      <c r="AO533" s="711">
        <f t="shared" si="145"/>
        <v>-16.921429408502721</v>
      </c>
      <c r="AP533" s="712">
        <f t="shared" si="146"/>
        <v>10.705523716497275</v>
      </c>
      <c r="AQ533" s="855">
        <f t="shared" si="147"/>
        <v>323.6906915231126</v>
      </c>
      <c r="AR533" s="624">
        <f>INDEX(Historical!$C$7:$C$1259,MATCH(B533,Historical!$B$7:$B$1281,0))*IF(AH533="n/a",1.03,IF(AH533&lt;0,1.01,IF(AH533&gt;10,1.1,(1+AH533/100))))</f>
        <v>3.9945500000000003</v>
      </c>
      <c r="AS533" s="853">
        <f t="shared" si="148"/>
        <v>4.3189074600000001</v>
      </c>
      <c r="AT533" s="853">
        <f t="shared" si="152"/>
        <v>4.7162469463200001</v>
      </c>
      <c r="AU533" s="853">
        <f t="shared" si="152"/>
        <v>5.1501416653814402</v>
      </c>
      <c r="AV533" s="853">
        <f t="shared" si="152"/>
        <v>5.623954698596533</v>
      </c>
      <c r="AW533" s="624">
        <f t="shared" si="149"/>
        <v>23.803800770297975</v>
      </c>
      <c r="AX533" s="719">
        <f t="shared" si="150"/>
        <v>16.828420480945901</v>
      </c>
      <c r="AY533" s="900">
        <v>0.6</v>
      </c>
      <c r="AZ533" s="839">
        <v>22.29</v>
      </c>
      <c r="BA533" s="839">
        <v>-4.92</v>
      </c>
      <c r="BB533" s="839">
        <v>3.9899999999999998</v>
      </c>
      <c r="BC533" s="839">
        <v>2.48</v>
      </c>
      <c r="BE533" s="597">
        <v>1973</v>
      </c>
      <c r="BF533" s="865">
        <f t="shared" si="151"/>
        <v>5</v>
      </c>
      <c r="BG533" s="849">
        <v>7.9</v>
      </c>
    </row>
    <row r="534" spans="1:59" ht="11.25" customHeight="1" x14ac:dyDescent="0.2">
      <c r="A534" s="831" t="s">
        <v>1543</v>
      </c>
      <c r="B534" s="842" t="s">
        <v>1544</v>
      </c>
      <c r="C534" s="898" t="s">
        <v>245</v>
      </c>
      <c r="D534" s="898" t="s">
        <v>4297</v>
      </c>
      <c r="E534" s="705">
        <v>12</v>
      </c>
      <c r="F534" s="1153">
        <v>284</v>
      </c>
      <c r="G534" s="1149" t="s">
        <v>106</v>
      </c>
      <c r="H534" s="1149" t="s">
        <v>106</v>
      </c>
      <c r="I534" s="841">
        <v>35.17</v>
      </c>
      <c r="J534" s="624">
        <f t="shared" si="138"/>
        <v>3.1845322718225759</v>
      </c>
      <c r="K534" s="844">
        <v>0.28000000000000003</v>
      </c>
      <c r="L534" s="854">
        <v>4</v>
      </c>
      <c r="M534" s="615">
        <f t="shared" si="139"/>
        <v>1.1200000000000001</v>
      </c>
      <c r="N534" s="837" t="s">
        <v>963</v>
      </c>
      <c r="O534" s="706">
        <v>0.27</v>
      </c>
      <c r="P534" s="1029">
        <v>43965</v>
      </c>
      <c r="Q534" s="1029">
        <v>43973</v>
      </c>
      <c r="R534" s="615">
        <f t="shared" si="140"/>
        <v>3.7037037037037068</v>
      </c>
      <c r="S534" s="673">
        <f>IF(INDEX(Historical!$D$7:$D$1257,MATCH(B534,Historical!$B$7:$B$1281,0))=0,"n/a",(INDEX(Historical!$C$7:$C$1259,MATCH(B534,Historical!$B$7:$B$1281,0))/INDEX(Historical!$D$7:$D$1257,MATCH(B534,Historical!$B$7:$B$1281,0))-1)*100)</f>
        <v>2.7777777777777901</v>
      </c>
      <c r="T534" s="673">
        <f>IF(INDEX(Historical!$F$7:$F$1250,MATCH(B534,Historical!$B$7:$B$1281,0))=0,"n/a",((INDEX(Historical!$C$7:$C$1259,MATCH(B534,Historical!$B$7:$B$1281,0))/INDEX(Historical!$F$7:$F$1250,MATCH(B534,Historical!$B$7:$B$1281,0)))^(1/3)-1)*100)</f>
        <v>12.00359499353576</v>
      </c>
      <c r="U534" s="673">
        <f>IF(INDEX(Historical!$H$7:$H$1250,MATCH(B534,Historical!$B$7:$B$1281,0))=0,"n/a",((INDEX(Historical!$C$7:$C$1259,MATCH(B534,Historical!$B$7:$B$1281,0))/INDEX(Historical!$H$7:$H$1250,MATCH(B534,Historical!$B$7:$B$1281,0)))^(1/5)-1)*100)</f>
        <v>9.348524191688302</v>
      </c>
      <c r="V534" s="673">
        <f>IF(INDEX(Historical!$O$7:$O$1250,MATCH(B534,Historical!$B$7:$B$1281,0))=0,"n/a",((INDEX(Historical!$C$7:$C$1259,MATCH(B534,Historical!$B$7:$B$1281,0))/INDEX(Historical!$O$7:$O$1250,MATCH(B534,Historical!$B$7:$B$1281,0)))^(1/10)-1)*100)</f>
        <v>9.4488106322932595</v>
      </c>
      <c r="W534" s="674">
        <f t="shared" si="141"/>
        <v>0.98938634241835599</v>
      </c>
      <c r="X534" s="675">
        <f t="shared" si="142"/>
        <v>1.1263282158660604</v>
      </c>
      <c r="Y534" s="646"/>
      <c r="Z534" s="624">
        <f t="shared" si="143"/>
        <v>73.202614379084977</v>
      </c>
      <c r="AA534" s="853">
        <f t="shared" si="144"/>
        <v>22.986928104575163</v>
      </c>
      <c r="AB534" s="854">
        <v>3</v>
      </c>
      <c r="AC534" s="833">
        <v>1.53</v>
      </c>
      <c r="AD534" s="833">
        <v>1.96</v>
      </c>
      <c r="AE534" s="833">
        <v>2.1</v>
      </c>
      <c r="AF534" s="833">
        <v>4.79</v>
      </c>
      <c r="AG534" s="833">
        <v>22.900000000000002</v>
      </c>
      <c r="AH534" s="833">
        <v>-30</v>
      </c>
      <c r="AI534" s="833">
        <v>10.45</v>
      </c>
      <c r="AJ534" s="833">
        <v>8.3000000000000007</v>
      </c>
      <c r="AK534" s="833">
        <v>11.04</v>
      </c>
      <c r="AL534" s="845">
        <v>653.65</v>
      </c>
      <c r="AM534" s="839">
        <v>2.8000000000000003</v>
      </c>
      <c r="AN534" s="833">
        <v>0</v>
      </c>
      <c r="AO534" s="711">
        <f t="shared" si="145"/>
        <v>-10.453871641064286</v>
      </c>
      <c r="AP534" s="712">
        <f t="shared" si="146"/>
        <v>12.533056463510878</v>
      </c>
      <c r="AQ534" s="855">
        <f t="shared" si="147"/>
        <v>121.21621963933342</v>
      </c>
      <c r="AR534" s="624">
        <f>INDEX(Historical!$C$7:$C$1259,MATCH(B534,Historical!$B$7:$B$1281,0))*IF(AH534="n/a",1.03,IF(AH534&lt;0,1.01,IF(AH534&gt;10,1.1,(1+AH534/100))))</f>
        <v>1.1211000000000002</v>
      </c>
      <c r="AS534" s="853">
        <f t="shared" si="148"/>
        <v>1.2332100000000004</v>
      </c>
      <c r="AT534" s="853">
        <f t="shared" si="152"/>
        <v>1.3565310000000006</v>
      </c>
      <c r="AU534" s="853">
        <f t="shared" si="152"/>
        <v>1.4921841000000007</v>
      </c>
      <c r="AV534" s="853">
        <f t="shared" si="152"/>
        <v>1.6414025100000009</v>
      </c>
      <c r="AW534" s="624">
        <f t="shared" si="149"/>
        <v>6.8444276100000021</v>
      </c>
      <c r="AX534" s="719">
        <f t="shared" si="150"/>
        <v>19.460982684105776</v>
      </c>
      <c r="AY534" s="900">
        <v>0.65</v>
      </c>
      <c r="AZ534" s="839">
        <v>29.080000000000002</v>
      </c>
      <c r="BA534" s="839">
        <v>-38.29</v>
      </c>
      <c r="BB534" s="839">
        <v>0.69</v>
      </c>
      <c r="BC534" s="839">
        <v>6.47</v>
      </c>
      <c r="BE534" s="597">
        <v>2009</v>
      </c>
      <c r="BF534" s="865">
        <f t="shared" si="151"/>
        <v>0</v>
      </c>
      <c r="BG534" s="849">
        <v>19.100000000000001</v>
      </c>
    </row>
    <row r="535" spans="1:59" ht="11.25" customHeight="1" x14ac:dyDescent="0.2">
      <c r="A535" s="838" t="s">
        <v>4528</v>
      </c>
      <c r="B535" s="842" t="s">
        <v>4527</v>
      </c>
      <c r="C535" s="898" t="s">
        <v>108</v>
      </c>
      <c r="D535" s="898" t="s">
        <v>4265</v>
      </c>
      <c r="E535" s="705">
        <v>11</v>
      </c>
      <c r="F535" s="1153">
        <v>355</v>
      </c>
      <c r="G535" s="1125" t="s">
        <v>37</v>
      </c>
      <c r="H535" s="1125" t="s">
        <v>37</v>
      </c>
      <c r="I535" s="841">
        <v>33.26</v>
      </c>
      <c r="J535" s="624">
        <f t="shared" si="138"/>
        <v>2.8863499699338546</v>
      </c>
      <c r="K535" s="844">
        <v>0.24</v>
      </c>
      <c r="L535" s="854">
        <v>4</v>
      </c>
      <c r="M535" s="615">
        <f t="shared" si="139"/>
        <v>0.96</v>
      </c>
      <c r="N535" s="837" t="s">
        <v>431</v>
      </c>
      <c r="O535" s="709">
        <v>0.22</v>
      </c>
      <c r="P535" s="606">
        <v>44238</v>
      </c>
      <c r="Q535" s="606">
        <v>44246</v>
      </c>
      <c r="R535" s="615">
        <f t="shared" si="140"/>
        <v>9.0909090909090864</v>
      </c>
      <c r="S535" s="673">
        <f>IF(INDEX(Historical!$D$7:$D$1257,MATCH(B535,Historical!$B$7:$B$1281,0))=0,"n/a",(INDEX(Historical!$C$7:$C$1259,MATCH(B535,Historical!$B$7:$B$1281,0))/INDEX(Historical!$D$7:$D$1257,MATCH(B535,Historical!$B$7:$B$1281,0))-1)*100)</f>
        <v>11.392405063291132</v>
      </c>
      <c r="T535" s="673">
        <f>IF(INDEX(Historical!$F$7:$F$1250,MATCH(B535,Historical!$B$7:$B$1281,0))=0,"n/a",((INDEX(Historical!$C$7:$C$1259,MATCH(B535,Historical!$B$7:$B$1281,0))/INDEX(Historical!$F$7:$F$1250,MATCH(B535,Historical!$B$7:$B$1281,0)))^(1/3)-1)*100)</f>
        <v>20.73621473595373</v>
      </c>
      <c r="U535" s="673">
        <f>IF(INDEX(Historical!$H$7:$H$1250,MATCH(B535,Historical!$B$7:$B$1281,0))=0,"n/a",((INDEX(Historical!$C$7:$C$1259,MATCH(B535,Historical!$B$7:$B$1281,0))/INDEX(Historical!$H$7:$H$1250,MATCH(B535,Historical!$B$7:$B$1281,0)))^(1/5)-1)*100)</f>
        <v>17.826287235031391</v>
      </c>
      <c r="V535" s="673" t="str">
        <f>IF(INDEX(Historical!$O$7:$O$1250,MATCH(B535,Historical!$B$7:$B$1281,0))=0,"n/a",((INDEX(Historical!$C$7:$C$1259,MATCH(B535,Historical!$B$7:$B$1281,0))/INDEX(Historical!$O$7:$O$1250,MATCH(B535,Historical!$B$7:$B$1281,0)))^(1/10)-1)*100)</f>
        <v>n/a</v>
      </c>
      <c r="W535" s="674" t="str">
        <f t="shared" si="141"/>
        <v>n/a</v>
      </c>
      <c r="X535" s="675">
        <f t="shared" si="142"/>
        <v>4.051428917052589</v>
      </c>
      <c r="Y535" s="646" t="s">
        <v>4577</v>
      </c>
      <c r="Z535" s="624">
        <f t="shared" si="143"/>
        <v>57.831325301204814</v>
      </c>
      <c r="AA535" s="853">
        <f t="shared" si="144"/>
        <v>20.036144578313252</v>
      </c>
      <c r="AB535" s="854">
        <v>12</v>
      </c>
      <c r="AC535" s="833">
        <v>1.66</v>
      </c>
      <c r="AD535" s="833">
        <v>2.2200000000000002</v>
      </c>
      <c r="AE535" s="833">
        <v>5.0999999999999996</v>
      </c>
      <c r="AF535" s="833">
        <v>1.26</v>
      </c>
      <c r="AG535" s="833">
        <v>6.6000000000000005</v>
      </c>
      <c r="AH535" s="833">
        <v>-29.2</v>
      </c>
      <c r="AI535" s="833">
        <v>-1.47</v>
      </c>
      <c r="AJ535" s="833">
        <v>4.3999999999999995</v>
      </c>
      <c r="AK535" s="833">
        <v>9</v>
      </c>
      <c r="AL535" s="845">
        <v>1210</v>
      </c>
      <c r="AM535" s="839">
        <v>0.8</v>
      </c>
      <c r="AN535" s="833">
        <v>0.09</v>
      </c>
      <c r="AO535" s="711">
        <f t="shared" si="145"/>
        <v>0.67649262665199217</v>
      </c>
      <c r="AP535" s="712">
        <f t="shared" si="146"/>
        <v>20.712637204965244</v>
      </c>
      <c r="AQ535" s="855">
        <f t="shared" si="147"/>
        <v>5.9256388409124394</v>
      </c>
      <c r="AR535" s="624">
        <f>INDEX(Historical!$C$7:$C$1259,MATCH(B535,Historical!$B$7:$B$1281,0))*IF(AH535="n/a",1.03,IF(AH535&lt;0,1.01,IF(AH535&gt;10,1.1,(1+AH535/100))))</f>
        <v>0.88880000000000003</v>
      </c>
      <c r="AS535" s="853">
        <f t="shared" si="148"/>
        <v>0.89768800000000004</v>
      </c>
      <c r="AT535" s="853">
        <f t="shared" si="152"/>
        <v>0.97847992000000017</v>
      </c>
      <c r="AU535" s="853">
        <f t="shared" si="152"/>
        <v>1.0665431128000002</v>
      </c>
      <c r="AV535" s="853">
        <f t="shared" si="152"/>
        <v>1.1625319929520004</v>
      </c>
      <c r="AW535" s="624">
        <f t="shared" si="149"/>
        <v>4.994043025752001</v>
      </c>
      <c r="AX535" s="719">
        <f t="shared" si="150"/>
        <v>15.015162434612151</v>
      </c>
      <c r="AY535" s="900">
        <v>1.55</v>
      </c>
      <c r="AZ535" s="839">
        <v>164.81</v>
      </c>
      <c r="BA535" s="839">
        <v>-7.3400000000000007</v>
      </c>
      <c r="BB535" s="839">
        <v>9.34</v>
      </c>
      <c r="BC535" s="839">
        <v>51.29</v>
      </c>
      <c r="BE535" s="597">
        <v>2011</v>
      </c>
      <c r="BF535" s="865">
        <f t="shared" si="151"/>
        <v>0</v>
      </c>
      <c r="BG535" s="849">
        <v>0.89999999999999991</v>
      </c>
    </row>
    <row r="536" spans="1:59" ht="11.25" customHeight="1" x14ac:dyDescent="0.2">
      <c r="A536" s="831" t="s">
        <v>1545</v>
      </c>
      <c r="B536" s="842" t="s">
        <v>1546</v>
      </c>
      <c r="C536" s="898" t="s">
        <v>153</v>
      </c>
      <c r="D536" s="898" t="s">
        <v>4282</v>
      </c>
      <c r="E536" s="705">
        <v>11</v>
      </c>
      <c r="F536" s="1153">
        <v>350</v>
      </c>
      <c r="G536" s="1115" t="s">
        <v>37</v>
      </c>
      <c r="H536" s="1115" t="s">
        <v>37</v>
      </c>
      <c r="I536" s="841">
        <v>36.229999999999997</v>
      </c>
      <c r="J536" s="624">
        <f t="shared" si="138"/>
        <v>4.305823902842949</v>
      </c>
      <c r="K536" s="844">
        <v>0.39</v>
      </c>
      <c r="L536" s="854">
        <v>4</v>
      </c>
      <c r="M536" s="615">
        <f t="shared" si="139"/>
        <v>1.56</v>
      </c>
      <c r="N536" s="837" t="s">
        <v>119</v>
      </c>
      <c r="O536" s="706">
        <v>0.38</v>
      </c>
      <c r="P536" s="606">
        <v>44224</v>
      </c>
      <c r="Q536" s="606">
        <v>44260</v>
      </c>
      <c r="R536" s="615">
        <f t="shared" si="140"/>
        <v>2.6315789473684235</v>
      </c>
      <c r="S536" s="673">
        <f>IF(INDEX(Historical!$D$7:$D$1257,MATCH(B536,Historical!$B$7:$B$1281,0))=0,"n/a",(INDEX(Historical!$C$7:$C$1259,MATCH(B536,Historical!$B$7:$B$1281,0))/INDEX(Historical!$D$7:$D$1257,MATCH(B536,Historical!$B$7:$B$1281,0))-1)*100)</f>
        <v>5.555555555555558</v>
      </c>
      <c r="T536" s="673">
        <f>IF(INDEX(Historical!$F$7:$F$1250,MATCH(B536,Historical!$B$7:$B$1281,0))=0,"n/a",((INDEX(Historical!$C$7:$C$1259,MATCH(B536,Historical!$B$7:$B$1281,0))/INDEX(Historical!$F$7:$F$1250,MATCH(B536,Historical!$B$7:$B$1281,0)))^(1/3)-1)*100)</f>
        <v>5.8955896063723312</v>
      </c>
      <c r="U536" s="673">
        <f>IF(INDEX(Historical!$H$7:$H$1250,MATCH(B536,Historical!$B$7:$B$1281,0))=0,"n/a",((INDEX(Historical!$C$7:$C$1259,MATCH(B536,Historical!$B$7:$B$1281,0))/INDEX(Historical!$H$7:$H$1250,MATCH(B536,Historical!$B$7:$B$1281,0)))^(1/5)-1)*100)</f>
        <v>6.2980048262344379</v>
      </c>
      <c r="V536" s="673">
        <f>IF(INDEX(Historical!$O$7:$O$1250,MATCH(B536,Historical!$B$7:$B$1281,0))=0,"n/a",((INDEX(Historical!$C$7:$C$1259,MATCH(B536,Historical!$B$7:$B$1281,0))/INDEX(Historical!$O$7:$O$1250,MATCH(B536,Historical!$B$7:$B$1281,0)))^(1/10)-1)*100)</f>
        <v>7.7583937488473254</v>
      </c>
      <c r="W536" s="674">
        <f t="shared" si="141"/>
        <v>0.81176658856353356</v>
      </c>
      <c r="X536" s="675">
        <f t="shared" si="142"/>
        <v>2.8627294664701992</v>
      </c>
      <c r="Y536" s="634"/>
      <c r="Z536" s="624">
        <f t="shared" si="143"/>
        <v>124.8</v>
      </c>
      <c r="AA536" s="853">
        <f t="shared" si="144"/>
        <v>28.983999999999998</v>
      </c>
      <c r="AB536" s="854">
        <v>12</v>
      </c>
      <c r="AC536" s="833">
        <v>1.25</v>
      </c>
      <c r="AD536" s="833">
        <v>2.87</v>
      </c>
      <c r="AE536" s="833">
        <v>4.7300000000000004</v>
      </c>
      <c r="AF536" s="833">
        <v>3.08</v>
      </c>
      <c r="AG536" s="833">
        <v>14.899999999999999</v>
      </c>
      <c r="AH536" s="833">
        <v>-33.1</v>
      </c>
      <c r="AI536" s="833">
        <v>-8.7099999999999991</v>
      </c>
      <c r="AJ536" s="833">
        <v>2.1999999999999997</v>
      </c>
      <c r="AK536" s="833">
        <v>10.07</v>
      </c>
      <c r="AL536" s="845">
        <v>198200</v>
      </c>
      <c r="AM536" s="839">
        <v>0.05</v>
      </c>
      <c r="AN536" s="833">
        <v>0.63</v>
      </c>
      <c r="AO536" s="711">
        <f t="shared" si="145"/>
        <v>-18.380171270922609</v>
      </c>
      <c r="AP536" s="712">
        <f t="shared" si="146"/>
        <v>10.603828729077387</v>
      </c>
      <c r="AQ536" s="855">
        <f t="shared" si="147"/>
        <v>99.188040694102781</v>
      </c>
      <c r="AR536" s="624">
        <f>INDEX(Historical!$C$7:$C$1259,MATCH(B536,Historical!$B$7:$B$1281,0))*IF(AH536="n/a",1.03,IF(AH536&lt;0,1.01,IF(AH536&gt;10,1.1,(1+AH536/100))))</f>
        <v>1.5352000000000001</v>
      </c>
      <c r="AS536" s="853">
        <f t="shared" si="148"/>
        <v>1.5505520000000002</v>
      </c>
      <c r="AT536" s="853">
        <f t="shared" si="152"/>
        <v>1.7056072000000002</v>
      </c>
      <c r="AU536" s="853">
        <f t="shared" si="152"/>
        <v>1.8761679200000003</v>
      </c>
      <c r="AV536" s="853">
        <f t="shared" si="152"/>
        <v>2.0637847120000004</v>
      </c>
      <c r="AW536" s="624">
        <f t="shared" si="149"/>
        <v>8.7313118320000012</v>
      </c>
      <c r="AX536" s="719">
        <f t="shared" si="150"/>
        <v>24.099673839359653</v>
      </c>
      <c r="AY536" s="900">
        <v>0.7</v>
      </c>
      <c r="AZ536" s="839">
        <v>21.25</v>
      </c>
      <c r="BA536" s="839">
        <v>-15.9</v>
      </c>
      <c r="BB536" s="839">
        <v>2.97</v>
      </c>
      <c r="BC536" s="839">
        <v>2.1800000000000002</v>
      </c>
      <c r="BE536" s="597">
        <v>2011</v>
      </c>
      <c r="BF536" s="865">
        <f t="shared" si="151"/>
        <v>0</v>
      </c>
      <c r="BG536" s="849">
        <v>5.7</v>
      </c>
    </row>
    <row r="537" spans="1:59" ht="11.25" customHeight="1" x14ac:dyDescent="0.2">
      <c r="A537" s="838" t="s">
        <v>1573</v>
      </c>
      <c r="B537" s="842" t="s">
        <v>1574</v>
      </c>
      <c r="C537" s="898" t="s">
        <v>108</v>
      </c>
      <c r="D537" s="898" t="s">
        <v>118</v>
      </c>
      <c r="E537" s="705">
        <v>12</v>
      </c>
      <c r="F537" s="1153">
        <v>283</v>
      </c>
      <c r="G537" s="1115" t="s">
        <v>106</v>
      </c>
      <c r="H537" s="1115" t="s">
        <v>106</v>
      </c>
      <c r="I537" s="841">
        <v>59.96</v>
      </c>
      <c r="J537" s="624">
        <f t="shared" si="138"/>
        <v>3.7358238825883925</v>
      </c>
      <c r="K537" s="844">
        <v>0.56000000000000005</v>
      </c>
      <c r="L537" s="854">
        <v>4</v>
      </c>
      <c r="M537" s="615">
        <f t="shared" si="139"/>
        <v>2.2400000000000002</v>
      </c>
      <c r="N537" s="837" t="s">
        <v>151</v>
      </c>
      <c r="O537" s="706">
        <v>0.55000000000000004</v>
      </c>
      <c r="P537" s="904">
        <v>43889</v>
      </c>
      <c r="Q537" s="904">
        <v>43917</v>
      </c>
      <c r="R537" s="615">
        <f t="shared" si="140"/>
        <v>1.8181818181818195</v>
      </c>
      <c r="S537" s="673">
        <f>IF(INDEX(Historical!$D$7:$D$1257,MATCH(B537,Historical!$B$7:$B$1281,0))=0,"n/a",(INDEX(Historical!$C$7:$C$1259,MATCH(B537,Historical!$B$7:$B$1281,0))/INDEX(Historical!$D$7:$D$1257,MATCH(B537,Historical!$B$7:$B$1281,0))-1)*100)</f>
        <v>2.7522935779816571</v>
      </c>
      <c r="T537" s="673">
        <f>IF(INDEX(Historical!$F$7:$F$1250,MATCH(B537,Historical!$B$7:$B$1281,0))=0,"n/a",((INDEX(Historical!$C$7:$C$1259,MATCH(B537,Historical!$B$7:$B$1281,0))/INDEX(Historical!$F$7:$F$1250,MATCH(B537,Historical!$B$7:$B$1281,0)))^(1/3)-1)*100)</f>
        <v>6.2026786293392089</v>
      </c>
      <c r="U537" s="673">
        <f>IF(INDEX(Historical!$H$7:$H$1250,MATCH(B537,Historical!$B$7:$B$1281,0))=0,"n/a",((INDEX(Historical!$C$7:$C$1259,MATCH(B537,Historical!$B$7:$B$1281,0))/INDEX(Historical!$H$7:$H$1250,MATCH(B537,Historical!$B$7:$B$1281,0)))^(1/5)-1)*100)</f>
        <v>8.3506077972577142</v>
      </c>
      <c r="V537" s="673">
        <f>IF(INDEX(Historical!$O$7:$O$1250,MATCH(B537,Historical!$B$7:$B$1281,0))=0,"n/a",((INDEX(Historical!$C$7:$C$1259,MATCH(B537,Historical!$B$7:$B$1281,0))/INDEX(Historical!$O$7:$O$1250,MATCH(B537,Historical!$B$7:$B$1281,0)))^(1/10)-1)*100)</f>
        <v>15.077000360017024</v>
      </c>
      <c r="W537" s="674">
        <f t="shared" si="141"/>
        <v>0.55386400463336494</v>
      </c>
      <c r="X537" s="675">
        <f t="shared" si="142"/>
        <v>1.8556906216128253</v>
      </c>
      <c r="Y537" s="843"/>
      <c r="Z537" s="624">
        <f t="shared" si="143"/>
        <v>44.44444444444445</v>
      </c>
      <c r="AA537" s="853">
        <f t="shared" si="144"/>
        <v>11.896825396825397</v>
      </c>
      <c r="AB537" s="854">
        <v>12</v>
      </c>
      <c r="AC537" s="833">
        <v>5.04</v>
      </c>
      <c r="AD537" s="833">
        <v>1.23</v>
      </c>
      <c r="AE537" s="833">
        <v>1.1000000000000001</v>
      </c>
      <c r="AF537" s="833">
        <v>1.01</v>
      </c>
      <c r="AG537" s="833">
        <v>9.1999999999999993</v>
      </c>
      <c r="AH537" s="833">
        <v>1.7000000000000002</v>
      </c>
      <c r="AI537" s="833">
        <v>13.3</v>
      </c>
      <c r="AJ537" s="833">
        <v>4.5</v>
      </c>
      <c r="AK537" s="833">
        <v>9.77</v>
      </c>
      <c r="AL537" s="845">
        <v>16280.000000000002</v>
      </c>
      <c r="AM537" s="839">
        <v>0.3</v>
      </c>
      <c r="AN537" s="833">
        <v>0.26</v>
      </c>
      <c r="AO537" s="711">
        <f t="shared" si="145"/>
        <v>0.18960628302071036</v>
      </c>
      <c r="AP537" s="712">
        <f t="shared" si="146"/>
        <v>12.086431679846108</v>
      </c>
      <c r="AQ537" s="855">
        <f t="shared" si="147"/>
        <v>-26.922282919578922</v>
      </c>
      <c r="AR537" s="624">
        <f>INDEX(Historical!$C$7:$C$1259,MATCH(B537,Historical!$B$7:$B$1281,0))*IF(AH537="n/a",1.03,IF(AH537&lt;0,1.01,IF(AH537&gt;10,1.1,(1+AH537/100))))</f>
        <v>2.2780800000000001</v>
      </c>
      <c r="AS537" s="853">
        <f t="shared" si="148"/>
        <v>2.5058880000000001</v>
      </c>
      <c r="AT537" s="853">
        <f t="shared" si="152"/>
        <v>2.7507132575999997</v>
      </c>
      <c r="AU537" s="853">
        <f t="shared" si="152"/>
        <v>3.0194579428675192</v>
      </c>
      <c r="AV537" s="853">
        <f t="shared" si="152"/>
        <v>3.3144589838856757</v>
      </c>
      <c r="AW537" s="624">
        <f t="shared" si="149"/>
        <v>13.868598184353193</v>
      </c>
      <c r="AX537" s="719">
        <f t="shared" si="150"/>
        <v>23.129750140682443</v>
      </c>
      <c r="AY537" s="900">
        <v>1.65</v>
      </c>
      <c r="AZ537" s="839">
        <v>132.4</v>
      </c>
      <c r="BA537" s="839">
        <v>-3.2099999999999995</v>
      </c>
      <c r="BB537" s="839">
        <v>6.16</v>
      </c>
      <c r="BC537" s="839">
        <v>26.26</v>
      </c>
      <c r="BE537" s="597">
        <v>2009</v>
      </c>
      <c r="BF537" s="865">
        <f t="shared" si="151"/>
        <v>0</v>
      </c>
      <c r="BG537" s="849">
        <v>0.5</v>
      </c>
    </row>
    <row r="538" spans="1:59" ht="11.25" customHeight="1" x14ac:dyDescent="0.2">
      <c r="A538" s="848" t="s">
        <v>4659</v>
      </c>
      <c r="B538" s="842" t="s">
        <v>4649</v>
      </c>
      <c r="C538" s="898" t="s">
        <v>108</v>
      </c>
      <c r="D538" s="898" t="s">
        <v>4272</v>
      </c>
      <c r="E538" s="705">
        <v>5</v>
      </c>
      <c r="F538" s="1153">
        <v>736</v>
      </c>
      <c r="G538" s="1150" t="s">
        <v>106</v>
      </c>
      <c r="H538" s="1150" t="s">
        <v>106</v>
      </c>
      <c r="I538" s="841">
        <v>42.24</v>
      </c>
      <c r="J538" s="624">
        <f t="shared" si="138"/>
        <v>3.5037878787878785</v>
      </c>
      <c r="K538" s="844">
        <v>0.37</v>
      </c>
      <c r="L538" s="854">
        <v>4</v>
      </c>
      <c r="M538" s="615">
        <f t="shared" si="139"/>
        <v>1.48</v>
      </c>
      <c r="N538" s="837" t="s">
        <v>148</v>
      </c>
      <c r="O538" s="706">
        <v>0.36</v>
      </c>
      <c r="P538" s="606">
        <v>44252</v>
      </c>
      <c r="Q538" s="606">
        <v>44270</v>
      </c>
      <c r="R538" s="615">
        <f t="shared" si="140"/>
        <v>2.7777777777777803</v>
      </c>
      <c r="S538" s="673">
        <f>IF(INDEX(Historical!$D$7:$D$1257,MATCH(B538,Historical!$B$7:$B$1281,0))=0,"n/a",(INDEX(Historical!$C$7:$C$1259,MATCH(B538,Historical!$B$7:$B$1281,0))/INDEX(Historical!$D$7:$D$1257,MATCH(B538,Historical!$B$7:$B$1281,0))-1)*100)</f>
        <v>5.1094890510948732</v>
      </c>
      <c r="T538" s="673">
        <f>IF(INDEX(Historical!$F$7:$F$1250,MATCH(B538,Historical!$B$7:$B$1281,0))=0,"n/a",((INDEX(Historical!$C$7:$C$1259,MATCH(B538,Historical!$B$7:$B$1281,0))/INDEX(Historical!$F$7:$F$1250,MATCH(B538,Historical!$B$7:$B$1281,0)))^(1/3)-1)*100)</f>
        <v>4.5515917149420382</v>
      </c>
      <c r="U538" s="673">
        <f>IF(INDEX(Historical!$H$7:$H$1250,MATCH(B538,Historical!$B$7:$B$1281,0))=0,"n/a",((INDEX(Historical!$C$7:$C$1259,MATCH(B538,Historical!$B$7:$B$1281,0))/INDEX(Historical!$H$7:$H$1250,MATCH(B538,Historical!$B$7:$B$1281,0)))^(1/5)-1)*100)</f>
        <v>3.0358033101851145</v>
      </c>
      <c r="V538" s="673">
        <f>IF(INDEX(Historical!$O$7:$O$1250,MATCH(B538,Historical!$B$7:$B$1281,0))=0,"n/a",((INDEX(Historical!$C$7:$C$1259,MATCH(B538,Historical!$B$7:$B$1281,0))/INDEX(Historical!$O$7:$O$1250,MATCH(B538,Historical!$B$7:$B$1281,0)))^(1/10)-1)*100)</f>
        <v>6.1875351764032471</v>
      </c>
      <c r="W538" s="674">
        <f t="shared" si="141"/>
        <v>0.49063208913339817</v>
      </c>
      <c r="X538" s="675">
        <f t="shared" si="142"/>
        <v>0.2710538669808138</v>
      </c>
      <c r="Y538" s="646"/>
      <c r="Z538" s="624">
        <f t="shared" si="143"/>
        <v>37</v>
      </c>
      <c r="AA538" s="853">
        <f t="shared" si="144"/>
        <v>10.56</v>
      </c>
      <c r="AB538" s="854">
        <v>12</v>
      </c>
      <c r="AC538" s="833">
        <v>4</v>
      </c>
      <c r="AD538" s="833" t="s">
        <v>136</v>
      </c>
      <c r="AE538" s="833">
        <v>3.33</v>
      </c>
      <c r="AF538" s="833">
        <v>0.99</v>
      </c>
      <c r="AG538" s="833">
        <v>9.4</v>
      </c>
      <c r="AH538" s="833">
        <v>15</v>
      </c>
      <c r="AI538" s="833" t="s">
        <v>136</v>
      </c>
      <c r="AJ538" s="833">
        <v>11.200000000000001</v>
      </c>
      <c r="AK538" s="833" t="s">
        <v>136</v>
      </c>
      <c r="AL538" s="845">
        <v>313.48</v>
      </c>
      <c r="AM538" s="839">
        <v>1.0999999999999999</v>
      </c>
      <c r="AN538" s="833">
        <v>0.1</v>
      </c>
      <c r="AO538" s="711">
        <f t="shared" si="145"/>
        <v>-4.0204088110270071</v>
      </c>
      <c r="AP538" s="712">
        <f t="shared" si="146"/>
        <v>6.5395911889729934</v>
      </c>
      <c r="AQ538" s="855">
        <f t="shared" si="147"/>
        <v>-31.835493106749457</v>
      </c>
      <c r="AR538" s="624">
        <f>INDEX(Historical!$C$7:$C$1259,MATCH(B538,Historical!$B$7:$B$1281,0))*IF(AH538="n/a",1.03,IF(AH538&lt;0,1.01,IF(AH538&gt;10,1.1,(1+AH538/100))))</f>
        <v>1.5840000000000001</v>
      </c>
      <c r="AS538" s="853">
        <f t="shared" si="148"/>
        <v>1.6315200000000001</v>
      </c>
      <c r="AT538" s="853">
        <f t="shared" si="152"/>
        <v>1.6804656000000002</v>
      </c>
      <c r="AU538" s="853">
        <f t="shared" si="152"/>
        <v>1.7308795680000002</v>
      </c>
      <c r="AV538" s="853">
        <f t="shared" si="152"/>
        <v>1.7828059550400002</v>
      </c>
      <c r="AW538" s="624">
        <f t="shared" si="149"/>
        <v>8.4096711230400008</v>
      </c>
      <c r="AX538" s="719">
        <f t="shared" si="150"/>
        <v>19.909259287499999</v>
      </c>
      <c r="AY538" s="900">
        <v>0.13</v>
      </c>
      <c r="AZ538" s="839">
        <v>45.6</v>
      </c>
      <c r="BA538" s="839">
        <v>-11.15</v>
      </c>
      <c r="BB538" s="839">
        <v>1.53</v>
      </c>
      <c r="BC538" s="839">
        <v>9.89</v>
      </c>
      <c r="BE538" s="597">
        <v>2017</v>
      </c>
      <c r="BF538" s="865">
        <f t="shared" si="151"/>
        <v>0</v>
      </c>
      <c r="BG538" s="849">
        <v>1.0999999999999999</v>
      </c>
    </row>
    <row r="539" spans="1:59" s="744" customFormat="1" ht="11.25" customHeight="1" x14ac:dyDescent="0.2">
      <c r="A539" s="619" t="s">
        <v>321</v>
      </c>
      <c r="B539" s="751" t="s">
        <v>322</v>
      </c>
      <c r="C539" s="898" t="s">
        <v>128</v>
      </c>
      <c r="D539" s="898" t="s">
        <v>4287</v>
      </c>
      <c r="E539" s="727">
        <v>64</v>
      </c>
      <c r="F539" s="1153">
        <v>6</v>
      </c>
      <c r="G539" s="1152" t="s">
        <v>37</v>
      </c>
      <c r="H539" s="1152" t="s">
        <v>115</v>
      </c>
      <c r="I539" s="737">
        <v>135.43</v>
      </c>
      <c r="J539" s="729">
        <f t="shared" si="138"/>
        <v>2.3353762091117178</v>
      </c>
      <c r="K539" s="730">
        <v>0.79069999999999996</v>
      </c>
      <c r="L539" s="731">
        <v>4</v>
      </c>
      <c r="M539" s="732">
        <f t="shared" si="139"/>
        <v>3.1627999999999998</v>
      </c>
      <c r="N539" s="733" t="s">
        <v>107</v>
      </c>
      <c r="O539" s="734">
        <v>0.74590000000000001</v>
      </c>
      <c r="P539" s="1099">
        <v>43944</v>
      </c>
      <c r="Q539" s="1099">
        <v>43966</v>
      </c>
      <c r="R539" s="732">
        <f t="shared" si="140"/>
        <v>6.0061670465209751</v>
      </c>
      <c r="S539" s="673">
        <f>IF(INDEX(Historical!$D$7:$D$1257,MATCH(B539,Historical!$B$7:$B$1281,0))=0,"n/a",(INDEX(Historical!$C$7:$C$1259,MATCH(B539,Historical!$B$7:$B$1281,0))/INDEX(Historical!$D$7:$D$1257,MATCH(B539,Historical!$B$7:$B$1281,0))-1)*100)</f>
        <v>5.5196453348675067</v>
      </c>
      <c r="T539" s="673">
        <f>IF(INDEX(Historical!$F$7:$F$1250,MATCH(B539,Historical!$B$7:$B$1281,0))=0,"n/a",((INDEX(Historical!$C$7:$C$1259,MATCH(B539,Historical!$B$7:$B$1281,0))/INDEX(Historical!$F$7:$F$1250,MATCH(B539,Historical!$B$7:$B$1281,0)))^(1/3)-1)*100)</f>
        <v>4.4235278809456213</v>
      </c>
      <c r="U539" s="673">
        <f>IF(INDEX(Historical!$H$7:$H$1250,MATCH(B539,Historical!$B$7:$B$1281,0))=0,"n/a",((INDEX(Historical!$C$7:$C$1259,MATCH(B539,Historical!$B$7:$B$1281,0))/INDEX(Historical!$H$7:$H$1250,MATCH(B539,Historical!$B$7:$B$1281,0)))^(1/5)-1)*100)</f>
        <v>3.4446764114488992</v>
      </c>
      <c r="V539" s="673">
        <f>IF(INDEX(Historical!$O$7:$O$1250,MATCH(B539,Historical!$B$7:$B$1281,0))=0,"n/a",((INDEX(Historical!$C$7:$C$1259,MATCH(B539,Historical!$B$7:$B$1281,0))/INDEX(Historical!$O$7:$O$1250,MATCH(B539,Historical!$B$7:$B$1281,0)))^(1/10)-1)*100)</f>
        <v>5.1591969163349294</v>
      </c>
      <c r="W539" s="674">
        <f t="shared" si="141"/>
        <v>0.66767686275793137</v>
      </c>
      <c r="X539" s="675">
        <f t="shared" si="142"/>
        <v>0.29192172978380504</v>
      </c>
      <c r="Y539" s="751"/>
      <c r="Z539" s="729">
        <f t="shared" si="143"/>
        <v>59.788279773156894</v>
      </c>
      <c r="AA539" s="736">
        <f t="shared" si="144"/>
        <v>25.601134215500945</v>
      </c>
      <c r="AB539" s="731">
        <v>6</v>
      </c>
      <c r="AC539" s="737">
        <v>5.29</v>
      </c>
      <c r="AD539" s="737">
        <v>2.8</v>
      </c>
      <c r="AE539" s="737">
        <v>4.4400000000000004</v>
      </c>
      <c r="AF539" s="737">
        <v>7.09</v>
      </c>
      <c r="AG539" s="737">
        <v>29.4</v>
      </c>
      <c r="AH539" s="737">
        <v>246.70000000000002</v>
      </c>
      <c r="AI539" s="737">
        <v>6.3100000000000005</v>
      </c>
      <c r="AJ539" s="737">
        <v>11.799999999999999</v>
      </c>
      <c r="AK539" s="737">
        <v>9.1300000000000008</v>
      </c>
      <c r="AL539" s="738">
        <v>328690</v>
      </c>
      <c r="AM539" s="739">
        <v>0.1</v>
      </c>
      <c r="AN539" s="737">
        <v>0.66</v>
      </c>
      <c r="AO539" s="740">
        <f t="shared" si="145"/>
        <v>-19.821081594940328</v>
      </c>
      <c r="AP539" s="741">
        <f t="shared" si="146"/>
        <v>5.7800526205606175</v>
      </c>
      <c r="AQ539" s="742">
        <f t="shared" si="147"/>
        <v>184.0282001553928</v>
      </c>
      <c r="AR539" s="624">
        <f>INDEX(Historical!$C$7:$C$1259,MATCH(B539,Historical!$B$7:$B$1281,0))*IF(AH539="n/a",1.03,IF(AH539&lt;0,1.01,IF(AH539&gt;10,1.1,(1+AH539/100))))</f>
        <v>3.4298000000000002</v>
      </c>
      <c r="AS539" s="736">
        <f t="shared" si="148"/>
        <v>3.6462203799999999</v>
      </c>
      <c r="AT539" s="736">
        <f t="shared" si="152"/>
        <v>3.9791203006939999</v>
      </c>
      <c r="AU539" s="736">
        <f t="shared" si="152"/>
        <v>4.3424139841473615</v>
      </c>
      <c r="AV539" s="736">
        <f t="shared" si="152"/>
        <v>4.738876380900015</v>
      </c>
      <c r="AW539" s="729">
        <f t="shared" si="149"/>
        <v>20.136431045741375</v>
      </c>
      <c r="AX539" s="743">
        <f t="shared" si="150"/>
        <v>14.868515872215443</v>
      </c>
      <c r="AY539" s="901">
        <v>0.42</v>
      </c>
      <c r="AZ539" s="739">
        <v>26.57</v>
      </c>
      <c r="BA539" s="739">
        <v>-7.82</v>
      </c>
      <c r="BB539" s="739">
        <v>5.04</v>
      </c>
      <c r="BC539" s="739">
        <v>1.53</v>
      </c>
      <c r="BD539" s="875"/>
      <c r="BE539" s="597">
        <v>1957</v>
      </c>
      <c r="BF539" s="865">
        <f t="shared" si="151"/>
        <v>8</v>
      </c>
      <c r="BG539" s="793">
        <v>11.3</v>
      </c>
    </row>
    <row r="540" spans="1:59" ht="11.25" customHeight="1" x14ac:dyDescent="0.2">
      <c r="A540" s="831" t="s">
        <v>310</v>
      </c>
      <c r="B540" s="842" t="s">
        <v>311</v>
      </c>
      <c r="C540" s="898" t="s">
        <v>112</v>
      </c>
      <c r="D540" s="898" t="s">
        <v>211</v>
      </c>
      <c r="E540" s="705">
        <v>64</v>
      </c>
      <c r="F540" s="1153">
        <v>5</v>
      </c>
      <c r="G540" s="1094" t="s">
        <v>37</v>
      </c>
      <c r="H540" s="1094" t="s">
        <v>37</v>
      </c>
      <c r="I540" s="833">
        <v>315.43</v>
      </c>
      <c r="J540" s="624">
        <f t="shared" si="138"/>
        <v>1.1159369749231207</v>
      </c>
      <c r="K540" s="844">
        <v>0.88</v>
      </c>
      <c r="L540" s="854">
        <v>4</v>
      </c>
      <c r="M540" s="615">
        <f t="shared" si="139"/>
        <v>3.52</v>
      </c>
      <c r="N540" s="837" t="s">
        <v>294</v>
      </c>
      <c r="O540" s="706">
        <v>0.76</v>
      </c>
      <c r="P540" s="904">
        <v>43594</v>
      </c>
      <c r="Q540" s="904">
        <v>43623</v>
      </c>
      <c r="R540" s="615">
        <f t="shared" si="140"/>
        <v>15.789473684210526</v>
      </c>
      <c r="S540" s="673">
        <f>IF(INDEX(Historical!$D$7:$D$1257,MATCH(B540,Historical!$B$7:$B$1281,0))=0,"n/a",(INDEX(Historical!$C$7:$C$1259,MATCH(B540,Historical!$B$7:$B$1281,0))/INDEX(Historical!$D$7:$D$1257,MATCH(B540,Historical!$B$7:$B$1281,0))-1)*100)</f>
        <v>3.529411764705892</v>
      </c>
      <c r="T540" s="673">
        <f>IF(INDEX(Historical!$F$7:$F$1250,MATCH(B540,Historical!$B$7:$B$1281,0))=0,"n/a",((INDEX(Historical!$C$7:$C$1259,MATCH(B540,Historical!$B$7:$B$1281,0))/INDEX(Historical!$F$7:$F$1250,MATCH(B540,Historical!$B$7:$B$1281,0)))^(1/3)-1)*100)</f>
        <v>10.064241629820891</v>
      </c>
      <c r="U540" s="673">
        <f>IF(INDEX(Historical!$H$7:$H$1250,MATCH(B540,Historical!$B$7:$B$1281,0))=0,"n/a",((INDEX(Historical!$C$7:$C$1259,MATCH(B540,Historical!$B$7:$B$1281,0))/INDEX(Historical!$H$7:$H$1250,MATCH(B540,Historical!$B$7:$B$1281,0)))^(1/5)-1)*100)</f>
        <v>6.9124851069322091</v>
      </c>
      <c r="V540" s="673">
        <f>IF(INDEX(Historical!$O$7:$O$1250,MATCH(B540,Historical!$B$7:$B$1281,0))=0,"n/a",((INDEX(Historical!$C$7:$C$1259,MATCH(B540,Historical!$B$7:$B$1281,0))/INDEX(Historical!$O$7:$O$1250,MATCH(B540,Historical!$B$7:$B$1281,0)))^(1/10)-1)*100)</f>
        <v>12.646029520596148</v>
      </c>
      <c r="W540" s="674">
        <f t="shared" si="141"/>
        <v>0.54661307690877092</v>
      </c>
      <c r="X540" s="675">
        <f t="shared" si="142"/>
        <v>1.1716076452427473</v>
      </c>
      <c r="Y540" s="646" t="s">
        <v>4567</v>
      </c>
      <c r="Z540" s="624">
        <f t="shared" si="143"/>
        <v>32.029117379435853</v>
      </c>
      <c r="AA540" s="853">
        <f t="shared" si="144"/>
        <v>28.701546860782528</v>
      </c>
      <c r="AB540" s="854">
        <v>6</v>
      </c>
      <c r="AC540" s="833">
        <v>10.99</v>
      </c>
      <c r="AD540" s="833">
        <v>2.1</v>
      </c>
      <c r="AE540" s="833">
        <v>3</v>
      </c>
      <c r="AF540" s="833">
        <v>5.76</v>
      </c>
      <c r="AG540" s="833">
        <v>22</v>
      </c>
      <c r="AH540" s="833">
        <v>-19.8</v>
      </c>
      <c r="AI540" s="833">
        <v>13.44</v>
      </c>
      <c r="AJ540" s="833">
        <v>5.8999999999999995</v>
      </c>
      <c r="AK540" s="833">
        <v>13.73</v>
      </c>
      <c r="AL540" s="845">
        <v>40530</v>
      </c>
      <c r="AM540" s="839">
        <v>0.4</v>
      </c>
      <c r="AN540" s="833">
        <v>1.02</v>
      </c>
      <c r="AO540" s="711">
        <f t="shared" si="145"/>
        <v>-20.673124778927196</v>
      </c>
      <c r="AP540" s="712">
        <f t="shared" si="146"/>
        <v>8.0284220818553305</v>
      </c>
      <c r="AQ540" s="855">
        <f t="shared" si="147"/>
        <v>171.06449410353116</v>
      </c>
      <c r="AR540" s="624">
        <f>INDEX(Historical!$C$7:$C$1259,MATCH(B540,Historical!$B$7:$B$1281,0))*IF(AH540="n/a",1.03,IF(AH540&lt;0,1.01,IF(AH540&gt;10,1.1,(1+AH540/100))))</f>
        <v>3.5552000000000001</v>
      </c>
      <c r="AS540" s="853">
        <f t="shared" si="148"/>
        <v>3.9107200000000004</v>
      </c>
      <c r="AT540" s="853">
        <f t="shared" si="152"/>
        <v>4.3017920000000007</v>
      </c>
      <c r="AU540" s="853">
        <f t="shared" si="152"/>
        <v>4.7319712000000012</v>
      </c>
      <c r="AV540" s="853">
        <f t="shared" si="152"/>
        <v>5.2051683200000021</v>
      </c>
      <c r="AW540" s="624">
        <f t="shared" si="149"/>
        <v>21.704851520000005</v>
      </c>
      <c r="AX540" s="719">
        <f t="shared" si="150"/>
        <v>6.8810358938591776</v>
      </c>
      <c r="AY540" s="900">
        <v>1.81</v>
      </c>
      <c r="AZ540" s="839">
        <v>177.18</v>
      </c>
      <c r="BA540" s="839">
        <v>-1.96</v>
      </c>
      <c r="BB540" s="839">
        <v>8.92</v>
      </c>
      <c r="BC540" s="839">
        <v>31.669999999999998</v>
      </c>
      <c r="BE540" s="597">
        <v>1957</v>
      </c>
      <c r="BF540" s="865">
        <f t="shared" si="151"/>
        <v>8</v>
      </c>
      <c r="BG540" s="849">
        <v>7.1999999999999993</v>
      </c>
    </row>
    <row r="541" spans="1:59" ht="11.25" customHeight="1" x14ac:dyDescent="0.2">
      <c r="A541" s="831" t="s">
        <v>730</v>
      </c>
      <c r="B541" s="842" t="s">
        <v>731</v>
      </c>
      <c r="C541" s="898" t="s">
        <v>245</v>
      </c>
      <c r="D541" s="898" t="s">
        <v>4279</v>
      </c>
      <c r="E541" s="705">
        <v>26</v>
      </c>
      <c r="F541" s="1153">
        <v>133</v>
      </c>
      <c r="G541" s="1149" t="s">
        <v>37</v>
      </c>
      <c r="H541" s="1149" t="s">
        <v>37</v>
      </c>
      <c r="I541" s="833">
        <v>133.5</v>
      </c>
      <c r="J541" s="624">
        <f t="shared" si="138"/>
        <v>1.8876404494382024</v>
      </c>
      <c r="K541" s="851">
        <v>0.63</v>
      </c>
      <c r="L541" s="854">
        <v>4</v>
      </c>
      <c r="M541" s="615">
        <f t="shared" si="139"/>
        <v>2.52</v>
      </c>
      <c r="N541" s="837" t="s">
        <v>148</v>
      </c>
      <c r="O541" s="707">
        <v>0.62</v>
      </c>
      <c r="P541" s="606">
        <v>44253</v>
      </c>
      <c r="Q541" s="606">
        <v>44270</v>
      </c>
      <c r="R541" s="615">
        <f t="shared" si="140"/>
        <v>1.6129032258064528</v>
      </c>
      <c r="S541" s="673">
        <f>IF(INDEX(Historical!$D$7:$D$1257,MATCH(B541,Historical!$B$7:$B$1281,0))=0,"n/a",(INDEX(Historical!$C$7:$C$1259,MATCH(B541,Historical!$B$7:$B$1281,0))/INDEX(Historical!$D$7:$D$1257,MATCH(B541,Historical!$B$7:$B$1281,0))-1)*100)</f>
        <v>1.6393442622950838</v>
      </c>
      <c r="T541" s="673">
        <f>IF(INDEX(Historical!$F$7:$F$1250,MATCH(B541,Historical!$B$7:$B$1281,0))=0,"n/a",((INDEX(Historical!$C$7:$C$1259,MATCH(B541,Historical!$B$7:$B$1281,0))/INDEX(Historical!$F$7:$F$1250,MATCH(B541,Historical!$B$7:$B$1281,0)))^(1/3)-1)*100)</f>
        <v>2.2479396046704458</v>
      </c>
      <c r="U541" s="673">
        <f>IF(INDEX(Historical!$H$7:$H$1250,MATCH(B541,Historical!$B$7:$B$1281,0))=0,"n/a",((INDEX(Historical!$C$7:$C$1259,MATCH(B541,Historical!$B$7:$B$1281,0))/INDEX(Historical!$H$7:$H$1250,MATCH(B541,Historical!$B$7:$B$1281,0)))^(1/5)-1)*100)</f>
        <v>3.186567045409161</v>
      </c>
      <c r="V541" s="673">
        <f>IF(INDEX(Historical!$O$7:$O$1250,MATCH(B541,Historical!$B$7:$B$1281,0))=0,"n/a",((INDEX(Historical!$C$7:$C$1259,MATCH(B541,Historical!$B$7:$B$1281,0))/INDEX(Historical!$O$7:$O$1250,MATCH(B541,Historical!$B$7:$B$1281,0)))^(1/10)-1)*100)</f>
        <v>11.978892883451465</v>
      </c>
      <c r="W541" s="674">
        <f t="shared" si="141"/>
        <v>0.26601515485720073</v>
      </c>
      <c r="X541" s="675" t="str">
        <f t="shared" si="142"/>
        <v>n/a</v>
      </c>
      <c r="Y541" s="637"/>
      <c r="Z541" s="624">
        <f t="shared" si="143"/>
        <v>139.22651933701658</v>
      </c>
      <c r="AA541" s="853">
        <f t="shared" si="144"/>
        <v>73.756906077348063</v>
      </c>
      <c r="AB541" s="854">
        <v>12</v>
      </c>
      <c r="AC541" s="833">
        <v>1.81</v>
      </c>
      <c r="AD541" s="833">
        <v>5</v>
      </c>
      <c r="AE541" s="833">
        <v>1.1499999999999999</v>
      </c>
      <c r="AF541" s="833">
        <v>7.37</v>
      </c>
      <c r="AG541" s="833">
        <v>13</v>
      </c>
      <c r="AH541" s="833">
        <v>-61.7</v>
      </c>
      <c r="AI541" s="833">
        <v>7.7799999999999994</v>
      </c>
      <c r="AJ541" s="833">
        <v>-21.6</v>
      </c>
      <c r="AK541" s="833">
        <v>15</v>
      </c>
      <c r="AL541" s="845">
        <v>8090</v>
      </c>
      <c r="AM541" s="839">
        <v>0.8</v>
      </c>
      <c r="AN541" s="833">
        <v>1.27</v>
      </c>
      <c r="AO541" s="711">
        <f t="shared" si="145"/>
        <v>-68.682698582500706</v>
      </c>
      <c r="AP541" s="712">
        <f t="shared" si="146"/>
        <v>5.0742074948473634</v>
      </c>
      <c r="AQ541" s="855">
        <f t="shared" si="147"/>
        <v>391.52298365615297</v>
      </c>
      <c r="AR541" s="624">
        <f>INDEX(Historical!$C$7:$C$1259,MATCH(B541,Historical!$B$7:$B$1281,0))*IF(AH541="n/a",1.03,IF(AH541&lt;0,1.01,IF(AH541&gt;10,1.1,(1+AH541/100))))</f>
        <v>2.5047999999999999</v>
      </c>
      <c r="AS541" s="853">
        <f t="shared" si="148"/>
        <v>2.6996734400000002</v>
      </c>
      <c r="AT541" s="853">
        <f t="shared" si="152"/>
        <v>2.9696407840000005</v>
      </c>
      <c r="AU541" s="853">
        <f t="shared" si="152"/>
        <v>3.2666048624000008</v>
      </c>
      <c r="AV541" s="853">
        <f t="shared" si="152"/>
        <v>3.593265348640001</v>
      </c>
      <c r="AW541" s="624">
        <f t="shared" si="149"/>
        <v>15.033984435040002</v>
      </c>
      <c r="AX541" s="719">
        <f t="shared" si="150"/>
        <v>11.261411561827718</v>
      </c>
      <c r="AY541" s="900">
        <v>2.02</v>
      </c>
      <c r="AZ541" s="839">
        <v>257.38</v>
      </c>
      <c r="BA541" s="839">
        <v>-5.27</v>
      </c>
      <c r="BB541" s="839">
        <v>6.77</v>
      </c>
      <c r="BC541" s="839">
        <v>28.03</v>
      </c>
      <c r="BE541" s="597">
        <v>1996</v>
      </c>
      <c r="BF541" s="865">
        <f t="shared" si="151"/>
        <v>2</v>
      </c>
      <c r="BG541" s="849">
        <v>2.7</v>
      </c>
    </row>
    <row r="542" spans="1:59" ht="11.25" customHeight="1" x14ac:dyDescent="0.2">
      <c r="A542" s="838" t="s">
        <v>3868</v>
      </c>
      <c r="B542" s="842" t="s">
        <v>3869</v>
      </c>
      <c r="C542" s="898" t="s">
        <v>108</v>
      </c>
      <c r="D542" s="898" t="s">
        <v>4272</v>
      </c>
      <c r="E542" s="705">
        <v>7</v>
      </c>
      <c r="F542" s="1153">
        <v>610</v>
      </c>
      <c r="G542" s="1153" t="s">
        <v>106</v>
      </c>
      <c r="H542" s="1153" t="s">
        <v>106</v>
      </c>
      <c r="I542" s="841">
        <v>19.989999999999998</v>
      </c>
      <c r="J542" s="624">
        <f t="shared" si="138"/>
        <v>3.2016008004002003</v>
      </c>
      <c r="K542" s="844">
        <v>0.16</v>
      </c>
      <c r="L542" s="854">
        <v>4</v>
      </c>
      <c r="M542" s="615">
        <f t="shared" si="139"/>
        <v>0.64</v>
      </c>
      <c r="N542" s="837" t="s">
        <v>278</v>
      </c>
      <c r="O542" s="706">
        <v>0.14000000000000001</v>
      </c>
      <c r="P542" s="904">
        <v>43657</v>
      </c>
      <c r="Q542" s="904">
        <v>43672</v>
      </c>
      <c r="R542" s="615">
        <f t="shared" si="140"/>
        <v>14.285714285714276</v>
      </c>
      <c r="S542" s="673">
        <f>IF(INDEX(Historical!$D$7:$D$1257,MATCH(B542,Historical!$B$7:$B$1281,0))=0,"n/a",(INDEX(Historical!$C$7:$C$1259,MATCH(B542,Historical!$B$7:$B$1281,0))/INDEX(Historical!$D$7:$D$1257,MATCH(B542,Historical!$B$7:$B$1281,0))-1)*100)</f>
        <v>14.665833333333333</v>
      </c>
      <c r="T542" s="673">
        <f>IF(INDEX(Historical!$F$7:$F$1250,MATCH(B542,Historical!$B$7:$B$1281,0))=0,"n/a",((INDEX(Historical!$C$7:$C$1259,MATCH(B542,Historical!$B$7:$B$1281,0))/INDEX(Historical!$F$7:$F$1250,MATCH(B542,Historical!$B$7:$B$1281,0)))^(1/3)-1)*100)</f>
        <v>16.067563692105491</v>
      </c>
      <c r="U542" s="673">
        <f>IF(INDEX(Historical!$H$7:$H$1250,MATCH(B542,Historical!$B$7:$B$1281,0))=0,"n/a",((INDEX(Historical!$C$7:$C$1259,MATCH(B542,Historical!$B$7:$B$1281,0))/INDEX(Historical!$H$7:$H$1250,MATCH(B542,Historical!$B$7:$B$1281,0)))^(1/5)-1)*100)</f>
        <v>23.445370665078038</v>
      </c>
      <c r="V542" s="673" t="str">
        <f>IF(INDEX(Historical!$O$7:$O$1250,MATCH(B542,Historical!$B$7:$B$1281,0))=0,"n/a",((INDEX(Historical!$C$7:$C$1259,MATCH(B542,Historical!$B$7:$B$1281,0))/INDEX(Historical!$O$7:$O$1250,MATCH(B542,Historical!$B$7:$B$1281,0)))^(1/10)-1)*100)</f>
        <v>n/a</v>
      </c>
      <c r="W542" s="674" t="str">
        <f t="shared" si="141"/>
        <v>n/a</v>
      </c>
      <c r="X542" s="675">
        <f t="shared" si="142"/>
        <v>0.9194263005912956</v>
      </c>
      <c r="Y542" s="646" t="s">
        <v>4580</v>
      </c>
      <c r="Z542" s="624">
        <f t="shared" si="143"/>
        <v>27.004219409282697</v>
      </c>
      <c r="AA542" s="853">
        <f t="shared" si="144"/>
        <v>8.4345991561181428</v>
      </c>
      <c r="AB542" s="854">
        <v>12</v>
      </c>
      <c r="AC542" s="833">
        <v>2.37</v>
      </c>
      <c r="AD542" s="833">
        <v>0.32</v>
      </c>
      <c r="AE542" s="833">
        <v>2.8</v>
      </c>
      <c r="AF542" s="833">
        <v>1.24</v>
      </c>
      <c r="AG542" s="833">
        <v>15.7</v>
      </c>
      <c r="AH542" s="833">
        <v>20.100000000000001</v>
      </c>
      <c r="AI542" s="833" t="s">
        <v>136</v>
      </c>
      <c r="AJ542" s="833">
        <v>25.5</v>
      </c>
      <c r="AK542" s="833">
        <v>26.3</v>
      </c>
      <c r="AL542" s="845">
        <v>236.99</v>
      </c>
      <c r="AM542" s="839">
        <v>10.100000000000001</v>
      </c>
      <c r="AN542" s="833">
        <v>0.71</v>
      </c>
      <c r="AO542" s="711">
        <f t="shared" si="145"/>
        <v>18.212372309360095</v>
      </c>
      <c r="AP542" s="712">
        <f t="shared" si="146"/>
        <v>26.646971465478238</v>
      </c>
      <c r="AQ542" s="855">
        <f t="shared" si="147"/>
        <v>-31.820814666753972</v>
      </c>
      <c r="AR542" s="624">
        <f>INDEX(Historical!$C$7:$C$1259,MATCH(B542,Historical!$B$7:$B$1281,0))*IF(AH542="n/a",1.03,IF(AH542&lt;0,1.01,IF(AH542&gt;10,1.1,(1+AH542/100))))</f>
        <v>0.68799500000000002</v>
      </c>
      <c r="AS542" s="853">
        <f t="shared" si="148"/>
        <v>0.70863485000000004</v>
      </c>
      <c r="AT542" s="853">
        <f t="shared" si="152"/>
        <v>0.7794983350000001</v>
      </c>
      <c r="AU542" s="853">
        <f t="shared" si="152"/>
        <v>0.85744816850000016</v>
      </c>
      <c r="AV542" s="853">
        <f t="shared" si="152"/>
        <v>0.94319298535000029</v>
      </c>
      <c r="AW542" s="624">
        <f t="shared" si="149"/>
        <v>3.9767693388500005</v>
      </c>
      <c r="AX542" s="719">
        <f t="shared" si="150"/>
        <v>19.893793591045529</v>
      </c>
      <c r="AY542" s="900">
        <v>1</v>
      </c>
      <c r="AZ542" s="839">
        <v>104.08</v>
      </c>
      <c r="BA542" s="839">
        <v>-8.9700000000000006</v>
      </c>
      <c r="BB542" s="839">
        <v>3.3300000000000005</v>
      </c>
      <c r="BC542" s="839">
        <v>32.96</v>
      </c>
      <c r="BE542" s="597">
        <v>2014</v>
      </c>
      <c r="BF542" s="865">
        <f t="shared" si="151"/>
        <v>0</v>
      </c>
      <c r="BG542" s="849">
        <v>1.5</v>
      </c>
    </row>
    <row r="543" spans="1:59" ht="11.25" customHeight="1" x14ac:dyDescent="0.2">
      <c r="A543" s="831" t="s">
        <v>3874</v>
      </c>
      <c r="B543" s="842" t="s">
        <v>3875</v>
      </c>
      <c r="C543" s="898" t="s">
        <v>4253</v>
      </c>
      <c r="D543" s="898" t="s">
        <v>4254</v>
      </c>
      <c r="E543" s="705">
        <v>8</v>
      </c>
      <c r="F543" s="1153">
        <v>600</v>
      </c>
      <c r="G543" s="1126" t="s">
        <v>106</v>
      </c>
      <c r="H543" s="1126" t="s">
        <v>106</v>
      </c>
      <c r="I543" s="841">
        <v>106</v>
      </c>
      <c r="J543" s="624">
        <f t="shared" si="138"/>
        <v>2.3773584905660377</v>
      </c>
      <c r="K543" s="844">
        <v>0.63</v>
      </c>
      <c r="L543" s="854">
        <v>4</v>
      </c>
      <c r="M543" s="615">
        <f t="shared" si="139"/>
        <v>2.52</v>
      </c>
      <c r="N543" s="837" t="s">
        <v>151</v>
      </c>
      <c r="O543" s="706">
        <v>0.57999999999999996</v>
      </c>
      <c r="P543" s="606">
        <v>44273</v>
      </c>
      <c r="Q543" s="606">
        <v>44286</v>
      </c>
      <c r="R543" s="615">
        <f t="shared" si="140"/>
        <v>8.6206896551724235</v>
      </c>
      <c r="S543" s="673">
        <f>IF(INDEX(Historical!$D$7:$D$1257,MATCH(B543,Historical!$B$7:$B$1281,0))=0,"n/a",(INDEX(Historical!$C$7:$C$1259,MATCH(B543,Historical!$B$7:$B$1281,0))/INDEX(Historical!$D$7:$D$1257,MATCH(B543,Historical!$B$7:$B$1281,0))-1)*100)</f>
        <v>9.4339622641509422</v>
      </c>
      <c r="T543" s="673">
        <f>IF(INDEX(Historical!$F$7:$F$1250,MATCH(B543,Historical!$B$7:$B$1281,0))=0,"n/a",((INDEX(Historical!$C$7:$C$1259,MATCH(B543,Historical!$B$7:$B$1281,0))/INDEX(Historical!$F$7:$F$1250,MATCH(B543,Historical!$B$7:$B$1281,0)))^(1/3)-1)*100)</f>
        <v>9.6457423731894245</v>
      </c>
      <c r="U543" s="673">
        <f>IF(INDEX(Historical!$H$7:$H$1250,MATCH(B543,Historical!$B$7:$B$1281,0))=0,"n/a",((INDEX(Historical!$C$7:$C$1259,MATCH(B543,Historical!$B$7:$B$1281,0))/INDEX(Historical!$H$7:$H$1250,MATCH(B543,Historical!$B$7:$B$1281,0)))^(1/5)-1)*100)</f>
        <v>8.8250510077843671</v>
      </c>
      <c r="V543" s="673">
        <f>IF(INDEX(Historical!$O$7:$O$1250,MATCH(B543,Historical!$B$7:$B$1281,0))=0,"n/a",((INDEX(Historical!$C$7:$C$1259,MATCH(B543,Historical!$B$7:$B$1281,0))/INDEX(Historical!$O$7:$O$1250,MATCH(B543,Historical!$B$7:$B$1281,0)))^(1/10)-1)*100)</f>
        <v>7.5541063708897793</v>
      </c>
      <c r="W543" s="674">
        <f t="shared" si="141"/>
        <v>1.1682455309065083</v>
      </c>
      <c r="X543" s="675">
        <f t="shared" si="142"/>
        <v>2.1012026209010397</v>
      </c>
      <c r="Y543" s="646"/>
      <c r="Z543" s="624">
        <f t="shared" si="143"/>
        <v>124.75247524752476</v>
      </c>
      <c r="AA543" s="853">
        <f t="shared" si="144"/>
        <v>52.475247524752476</v>
      </c>
      <c r="AB543" s="854">
        <v>12</v>
      </c>
      <c r="AC543" s="833">
        <v>2.02</v>
      </c>
      <c r="AD543" s="833" t="s">
        <v>136</v>
      </c>
      <c r="AE543" s="833">
        <v>17.399999999999999</v>
      </c>
      <c r="AF543" s="833">
        <v>2.4700000000000002</v>
      </c>
      <c r="AG543" s="833">
        <v>4.5999999999999996</v>
      </c>
      <c r="AH543" s="833">
        <v>-18.5</v>
      </c>
      <c r="AI543" s="833">
        <v>13.83</v>
      </c>
      <c r="AJ543" s="833">
        <v>4.2</v>
      </c>
      <c r="AK543" s="833">
        <v>-6.05</v>
      </c>
      <c r="AL543" s="845">
        <v>77240</v>
      </c>
      <c r="AM543" s="839">
        <v>0.52</v>
      </c>
      <c r="AN543" s="833">
        <v>0.53</v>
      </c>
      <c r="AO543" s="711">
        <f t="shared" si="145"/>
        <v>-41.27283802640207</v>
      </c>
      <c r="AP543" s="712">
        <f t="shared" si="146"/>
        <v>11.202409498350406</v>
      </c>
      <c r="AQ543" s="855">
        <f t="shared" si="147"/>
        <v>140.01283427363131</v>
      </c>
      <c r="AR543" s="624">
        <f>INDEX(Historical!$C$7:$C$1259,MATCH(B543,Historical!$B$7:$B$1281,0))*IF(AH543="n/a",1.03,IF(AH543&lt;0,1.01,IF(AH543&gt;10,1.1,(1+AH543/100))))</f>
        <v>2.3431999999999999</v>
      </c>
      <c r="AS543" s="853">
        <f t="shared" si="148"/>
        <v>2.5775200000000003</v>
      </c>
      <c r="AT543" s="853">
        <f t="shared" si="152"/>
        <v>2.6032952000000003</v>
      </c>
      <c r="AU543" s="853">
        <f t="shared" si="152"/>
        <v>2.6293281520000003</v>
      </c>
      <c r="AV543" s="853">
        <f t="shared" si="152"/>
        <v>2.6556214335200004</v>
      </c>
      <c r="AW543" s="624">
        <f t="shared" si="149"/>
        <v>12.808964785520001</v>
      </c>
      <c r="AX543" s="719">
        <f t="shared" si="150"/>
        <v>12.083929042943396</v>
      </c>
      <c r="AY543" s="900">
        <v>0.73</v>
      </c>
      <c r="AZ543" s="839">
        <v>53.620000000000005</v>
      </c>
      <c r="BA543" s="839">
        <v>-5.67</v>
      </c>
      <c r="BB543" s="839">
        <v>2.83</v>
      </c>
      <c r="BC543" s="839">
        <v>5.4399999999999995</v>
      </c>
      <c r="BE543" s="597">
        <v>2014</v>
      </c>
      <c r="BF543" s="865">
        <f t="shared" si="151"/>
        <v>0</v>
      </c>
      <c r="BG543" s="849">
        <v>2.7</v>
      </c>
    </row>
    <row r="544" spans="1:59" ht="11.25" customHeight="1" x14ac:dyDescent="0.2">
      <c r="A544" s="831" t="s">
        <v>1116</v>
      </c>
      <c r="B544" s="842" t="s">
        <v>1117</v>
      </c>
      <c r="C544" s="898" t="s">
        <v>112</v>
      </c>
      <c r="D544" s="898" t="s">
        <v>211</v>
      </c>
      <c r="E544" s="705">
        <v>12</v>
      </c>
      <c r="F544" s="1153">
        <v>309</v>
      </c>
      <c r="G544" s="1118" t="s">
        <v>115</v>
      </c>
      <c r="H544" s="1118" t="s">
        <v>115</v>
      </c>
      <c r="I544" s="841">
        <v>46.15</v>
      </c>
      <c r="J544" s="624">
        <f t="shared" si="138"/>
        <v>2.4702058504875404</v>
      </c>
      <c r="K544" s="844">
        <v>0.28499999999999998</v>
      </c>
      <c r="L544" s="854">
        <v>4</v>
      </c>
      <c r="M544" s="615">
        <f t="shared" si="139"/>
        <v>1.1399999999999999</v>
      </c>
      <c r="N544" s="837" t="s">
        <v>318</v>
      </c>
      <c r="O544" s="706">
        <v>0.28000000000000003</v>
      </c>
      <c r="P544" s="606">
        <v>44273</v>
      </c>
      <c r="Q544" s="606">
        <v>44286</v>
      </c>
      <c r="R544" s="615">
        <f t="shared" si="140"/>
        <v>1.7857142857142672</v>
      </c>
      <c r="S544" s="673">
        <f>IF(INDEX(Historical!$D$7:$D$1257,MATCH(B544,Historical!$B$7:$B$1281,0))=0,"n/a",(INDEX(Historical!$C$7:$C$1259,MATCH(B544,Historical!$B$7:$B$1281,0))/INDEX(Historical!$D$7:$D$1257,MATCH(B544,Historical!$B$7:$B$1281,0))-1)*100)</f>
        <v>2.7522935779816571</v>
      </c>
      <c r="T544" s="673">
        <f>IF(INDEX(Historical!$F$7:$F$1250,MATCH(B544,Historical!$B$7:$B$1281,0))=0,"n/a",((INDEX(Historical!$C$7:$C$1259,MATCH(B544,Historical!$B$7:$B$1281,0))/INDEX(Historical!$F$7:$F$1250,MATCH(B544,Historical!$B$7:$B$1281,0)))^(1/3)-1)*100)</f>
        <v>5.2726599609396629</v>
      </c>
      <c r="U544" s="673">
        <f>IF(INDEX(Historical!$H$7:$H$1250,MATCH(B544,Historical!$B$7:$B$1281,0))=0,"n/a",((INDEX(Historical!$C$7:$C$1259,MATCH(B544,Historical!$B$7:$B$1281,0))/INDEX(Historical!$H$7:$H$1250,MATCH(B544,Historical!$B$7:$B$1281,0)))^(1/5)-1)*100)</f>
        <v>4.7045617133854245</v>
      </c>
      <c r="V544" s="673">
        <f>IF(INDEX(Historical!$O$7:$O$1250,MATCH(B544,Historical!$B$7:$B$1281,0))=0,"n/a",((INDEX(Historical!$C$7:$C$1259,MATCH(B544,Historical!$B$7:$B$1281,0))/INDEX(Historical!$O$7:$O$1250,MATCH(B544,Historical!$B$7:$B$1281,0)))^(1/10)-1)*100)</f>
        <v>11.341907753201186</v>
      </c>
      <c r="W544" s="674">
        <f t="shared" si="141"/>
        <v>0.41479456681858395</v>
      </c>
      <c r="X544" s="675" t="str">
        <f t="shared" si="142"/>
        <v>n/a</v>
      </c>
      <c r="Y544" s="634"/>
      <c r="Z544" s="624" t="str">
        <f t="shared" si="143"/>
        <v>n/a</v>
      </c>
      <c r="AA544" s="853" t="str">
        <f t="shared" si="144"/>
        <v>n/a</v>
      </c>
      <c r="AB544" s="854">
        <v>12</v>
      </c>
      <c r="AC544" s="833">
        <v>-3.79</v>
      </c>
      <c r="AD544" s="833" t="s">
        <v>136</v>
      </c>
      <c r="AE544" s="833">
        <v>2.19</v>
      </c>
      <c r="AF544" s="833">
        <v>5.29</v>
      </c>
      <c r="AG544" s="833">
        <v>-40</v>
      </c>
      <c r="AH544" s="833">
        <v>-277.89999999999998</v>
      </c>
      <c r="AI544" s="833">
        <v>22.900000000000002</v>
      </c>
      <c r="AJ544" s="833">
        <v>-31.6</v>
      </c>
      <c r="AK544" s="833">
        <v>15</v>
      </c>
      <c r="AL544" s="845">
        <v>1050</v>
      </c>
      <c r="AM544" s="839">
        <v>1.9</v>
      </c>
      <c r="AN544" s="833">
        <v>1.19</v>
      </c>
      <c r="AO544" s="711" t="str">
        <f t="shared" si="145"/>
        <v>n/a</v>
      </c>
      <c r="AP544" s="712">
        <f t="shared" si="146"/>
        <v>7.1747675638729653</v>
      </c>
      <c r="AQ544" s="855" t="str">
        <f t="shared" si="147"/>
        <v>n/a</v>
      </c>
      <c r="AR544" s="624">
        <f>INDEX(Historical!$C$7:$C$1259,MATCH(B544,Historical!$B$7:$B$1281,0))*IF(AH544="n/a",1.03,IF(AH544&lt;0,1.01,IF(AH544&gt;10,1.1,(1+AH544/100))))</f>
        <v>1.1312000000000002</v>
      </c>
      <c r="AS544" s="853">
        <f t="shared" si="148"/>
        <v>1.2443200000000003</v>
      </c>
      <c r="AT544" s="853">
        <f t="shared" si="152"/>
        <v>1.3687520000000004</v>
      </c>
      <c r="AU544" s="853">
        <f t="shared" si="152"/>
        <v>1.5056272000000006</v>
      </c>
      <c r="AV544" s="853">
        <f t="shared" si="152"/>
        <v>1.6561899200000008</v>
      </c>
      <c r="AW544" s="624">
        <f t="shared" si="149"/>
        <v>6.9060891200000025</v>
      </c>
      <c r="AX544" s="719">
        <f t="shared" si="150"/>
        <v>14.964440130010839</v>
      </c>
      <c r="AY544" s="900">
        <v>0.83</v>
      </c>
      <c r="AZ544" s="839">
        <v>80.06</v>
      </c>
      <c r="BA544" s="839">
        <v>-10.280000000000001</v>
      </c>
      <c r="BB544" s="839">
        <v>-0.86999999999999988</v>
      </c>
      <c r="BC544" s="839">
        <v>15.17</v>
      </c>
      <c r="BE544" s="597">
        <v>2010</v>
      </c>
      <c r="BF544" s="865">
        <f t="shared" si="151"/>
        <v>0</v>
      </c>
      <c r="BG544" s="849">
        <v>-14.000000000000002</v>
      </c>
    </row>
    <row r="545" spans="1:59" ht="11.25" customHeight="1" x14ac:dyDescent="0.2">
      <c r="A545" s="831" t="s">
        <v>728</v>
      </c>
      <c r="B545" s="842" t="s">
        <v>729</v>
      </c>
      <c r="C545" s="898" t="s">
        <v>128</v>
      </c>
      <c r="D545" s="898" t="s">
        <v>126</v>
      </c>
      <c r="E545" s="705">
        <v>13</v>
      </c>
      <c r="F545" s="1153">
        <v>274</v>
      </c>
      <c r="G545" s="1118" t="s">
        <v>115</v>
      </c>
      <c r="H545" s="1118" t="s">
        <v>115</v>
      </c>
      <c r="I545" s="841">
        <v>88.74</v>
      </c>
      <c r="J545" s="624">
        <f t="shared" si="138"/>
        <v>5.4090601757944556</v>
      </c>
      <c r="K545" s="844">
        <v>1.2</v>
      </c>
      <c r="L545" s="854">
        <v>4</v>
      </c>
      <c r="M545" s="615">
        <f t="shared" si="139"/>
        <v>4.8</v>
      </c>
      <c r="N545" s="837" t="s">
        <v>111</v>
      </c>
      <c r="O545" s="706">
        <v>1.17</v>
      </c>
      <c r="P545" s="606">
        <v>44097</v>
      </c>
      <c r="Q545" s="606">
        <v>44117</v>
      </c>
      <c r="R545" s="615">
        <f t="shared" si="140"/>
        <v>2.5641025641025665</v>
      </c>
      <c r="S545" s="673">
        <f>IF(INDEX(Historical!$D$7:$D$1257,MATCH(B545,Historical!$B$7:$B$1281,0))=0,"n/a",(INDEX(Historical!$C$7:$C$1259,MATCH(B545,Historical!$B$7:$B$1281,0))/INDEX(Historical!$D$7:$D$1257,MATCH(B545,Historical!$B$7:$B$1281,0))-1)*100)</f>
        <v>2.6143790849673332</v>
      </c>
      <c r="T545" s="673">
        <f>IF(INDEX(Historical!$F$7:$F$1250,MATCH(B545,Historical!$B$7:$B$1281,0))=0,"n/a",((INDEX(Historical!$C$7:$C$1259,MATCH(B545,Historical!$B$7:$B$1281,0))/INDEX(Historical!$F$7:$F$1250,MATCH(B545,Historical!$B$7:$B$1281,0)))^(1/3)-1)*100)</f>
        <v>3.9766038326929154</v>
      </c>
      <c r="U545" s="673">
        <f>IF(INDEX(Historical!$H$7:$H$1250,MATCH(B545,Historical!$B$7:$B$1281,0))=0,"n/a",((INDEX(Historical!$C$7:$C$1259,MATCH(B545,Historical!$B$7:$B$1281,0))/INDEX(Historical!$H$7:$H$1250,MATCH(B545,Historical!$B$7:$B$1281,0)))^(1/5)-1)*100)</f>
        <v>3.2188392302230806</v>
      </c>
      <c r="V545" s="673">
        <f>IF(INDEX(Historical!$O$7:$O$1250,MATCH(B545,Historical!$B$7:$B$1281,0))=0,"n/a",((INDEX(Historical!$C$7:$C$1259,MATCH(B545,Historical!$B$7:$B$1281,0))/INDEX(Historical!$O$7:$O$1250,MATCH(B545,Historical!$B$7:$B$1281,0)))^(1/10)-1)*100)</f>
        <v>7.0642292808541507</v>
      </c>
      <c r="W545" s="674">
        <f t="shared" si="141"/>
        <v>0.45565327826305829</v>
      </c>
      <c r="X545" s="675">
        <f t="shared" si="142"/>
        <v>1.0383352355558324</v>
      </c>
      <c r="Y545" s="842"/>
      <c r="Z545" s="624">
        <f t="shared" si="143"/>
        <v>93.023255813953483</v>
      </c>
      <c r="AA545" s="853">
        <f t="shared" si="144"/>
        <v>17.197674418604649</v>
      </c>
      <c r="AB545" s="854">
        <v>12</v>
      </c>
      <c r="AC545" s="833">
        <v>5.16</v>
      </c>
      <c r="AD545" s="833">
        <v>1.52</v>
      </c>
      <c r="AE545" s="833">
        <v>4.75</v>
      </c>
      <c r="AF545" s="833" t="s">
        <v>136</v>
      </c>
      <c r="AG545" s="833">
        <v>-64.8</v>
      </c>
      <c r="AH545" s="833">
        <v>12</v>
      </c>
      <c r="AI545" s="833">
        <v>9.34</v>
      </c>
      <c r="AJ545" s="833">
        <v>3.1</v>
      </c>
      <c r="AK545" s="833">
        <v>11.42</v>
      </c>
      <c r="AL545" s="845">
        <v>136250</v>
      </c>
      <c r="AM545" s="839">
        <v>0.2</v>
      </c>
      <c r="AN545" s="833" t="s">
        <v>136</v>
      </c>
      <c r="AO545" s="711">
        <f t="shared" si="145"/>
        <v>-8.5697750125871117</v>
      </c>
      <c r="AP545" s="712">
        <f t="shared" si="146"/>
        <v>8.6278994060175371</v>
      </c>
      <c r="AQ545" s="855" t="str">
        <f t="shared" si="147"/>
        <v>n/a</v>
      </c>
      <c r="AR545" s="624">
        <f>INDEX(Historical!$C$7:$C$1259,MATCH(B545,Historical!$B$7:$B$1281,0))*IF(AH545="n/a",1.03,IF(AH545&lt;0,1.01,IF(AH545&gt;10,1.1,(1+AH545/100))))</f>
        <v>5.181</v>
      </c>
      <c r="AS545" s="853">
        <f t="shared" si="148"/>
        <v>5.6649053999999994</v>
      </c>
      <c r="AT545" s="853">
        <f t="shared" si="152"/>
        <v>6.2313959399999996</v>
      </c>
      <c r="AU545" s="853">
        <f t="shared" si="152"/>
        <v>6.854535534</v>
      </c>
      <c r="AV545" s="853">
        <f t="shared" si="152"/>
        <v>7.5399890874000004</v>
      </c>
      <c r="AW545" s="624">
        <f t="shared" si="149"/>
        <v>31.4718259614</v>
      </c>
      <c r="AX545" s="719">
        <f t="shared" si="150"/>
        <v>35.465208430696421</v>
      </c>
      <c r="AY545" s="900">
        <v>0.84</v>
      </c>
      <c r="AZ545" s="839">
        <v>32.74</v>
      </c>
      <c r="BA545" s="839">
        <v>-2.75</v>
      </c>
      <c r="BB545" s="839">
        <v>3.8600000000000003</v>
      </c>
      <c r="BC545" s="839">
        <v>11.81</v>
      </c>
      <c r="BE545" s="597">
        <v>2008</v>
      </c>
      <c r="BF545" s="865">
        <f t="shared" si="151"/>
        <v>1</v>
      </c>
      <c r="BG545" s="849">
        <v>20</v>
      </c>
    </row>
    <row r="546" spans="1:59" ht="11.25" customHeight="1" x14ac:dyDescent="0.2">
      <c r="A546" s="838" t="s">
        <v>1557</v>
      </c>
      <c r="B546" s="842" t="s">
        <v>1558</v>
      </c>
      <c r="C546" s="898" t="s">
        <v>108</v>
      </c>
      <c r="D546" s="898" t="s">
        <v>4272</v>
      </c>
      <c r="E546" s="705">
        <v>12</v>
      </c>
      <c r="F546" s="1153">
        <v>308</v>
      </c>
      <c r="G546" s="1126" t="s">
        <v>106</v>
      </c>
      <c r="H546" s="1126" t="s">
        <v>106</v>
      </c>
      <c r="I546" s="841">
        <v>25</v>
      </c>
      <c r="J546" s="624">
        <f t="shared" si="138"/>
        <v>3.84</v>
      </c>
      <c r="K546" s="844">
        <v>0.24</v>
      </c>
      <c r="L546" s="854">
        <v>4</v>
      </c>
      <c r="M546" s="615">
        <f t="shared" si="139"/>
        <v>0.96</v>
      </c>
      <c r="N546" s="837" t="s">
        <v>318</v>
      </c>
      <c r="O546" s="706">
        <v>0.23</v>
      </c>
      <c r="P546" s="606">
        <v>44272</v>
      </c>
      <c r="Q546" s="606">
        <v>44286</v>
      </c>
      <c r="R546" s="615">
        <f t="shared" si="140"/>
        <v>4.3478260869565135</v>
      </c>
      <c r="S546" s="673">
        <f>IF(INDEX(Historical!$D$7:$D$1257,MATCH(B546,Historical!$B$7:$B$1281,0))=0,"n/a",(INDEX(Historical!$C$7:$C$1259,MATCH(B546,Historical!$B$7:$B$1281,0))/INDEX(Historical!$D$7:$D$1257,MATCH(B546,Historical!$B$7:$B$1281,0))-1)*100)</f>
        <v>4.5454545454545414</v>
      </c>
      <c r="T546" s="673">
        <f>IF(INDEX(Historical!$F$7:$F$1250,MATCH(B546,Historical!$B$7:$B$1281,0))=0,"n/a",((INDEX(Historical!$C$7:$C$1259,MATCH(B546,Historical!$B$7:$B$1281,0))/INDEX(Historical!$F$7:$F$1250,MATCH(B546,Historical!$B$7:$B$1281,0)))^(1/3)-1)*100)</f>
        <v>4.7689553171647248</v>
      </c>
      <c r="U546" s="673">
        <f>IF(INDEX(Historical!$H$7:$H$1250,MATCH(B546,Historical!$B$7:$B$1281,0))=0,"n/a",((INDEX(Historical!$C$7:$C$1259,MATCH(B546,Historical!$B$7:$B$1281,0))/INDEX(Historical!$H$7:$H$1250,MATCH(B546,Historical!$B$7:$B$1281,0)))^(1/5)-1)*100)</f>
        <v>5.0246072638682637</v>
      </c>
      <c r="V546" s="673">
        <f>IF(INDEX(Historical!$O$7:$O$1250,MATCH(B546,Historical!$B$7:$B$1281,0))=0,"n/a",((INDEX(Historical!$C$7:$C$1259,MATCH(B546,Historical!$B$7:$B$1281,0))/INDEX(Historical!$O$7:$O$1250,MATCH(B546,Historical!$B$7:$B$1281,0)))^(1/10)-1)*100)</f>
        <v>4.7215311261574744</v>
      </c>
      <c r="W546" s="674">
        <f t="shared" si="141"/>
        <v>1.0641902233857434</v>
      </c>
      <c r="X546" s="675" t="str">
        <f t="shared" si="142"/>
        <v>n/a</v>
      </c>
      <c r="Y546" s="643"/>
      <c r="Z546" s="624" t="str">
        <f t="shared" si="143"/>
        <v>n/a</v>
      </c>
      <c r="AA546" s="853" t="str">
        <f t="shared" si="144"/>
        <v>n/a</v>
      </c>
      <c r="AB546" s="854">
        <v>12</v>
      </c>
      <c r="AC546" s="833" t="s">
        <v>136</v>
      </c>
      <c r="AD546" s="833" t="s">
        <v>136</v>
      </c>
      <c r="AE546" s="833" t="s">
        <v>136</v>
      </c>
      <c r="AF546" s="833" t="s">
        <v>136</v>
      </c>
      <c r="AG546" s="833" t="s">
        <v>136</v>
      </c>
      <c r="AH546" s="833" t="s">
        <v>136</v>
      </c>
      <c r="AI546" s="833" t="s">
        <v>136</v>
      </c>
      <c r="AJ546" s="833" t="s">
        <v>136</v>
      </c>
      <c r="AK546" s="833" t="s">
        <v>136</v>
      </c>
      <c r="AL546" s="845" t="s">
        <v>136</v>
      </c>
      <c r="AM546" s="839" t="s">
        <v>136</v>
      </c>
      <c r="AN546" s="833" t="s">
        <v>136</v>
      </c>
      <c r="AO546" s="711" t="str">
        <f t="shared" si="145"/>
        <v>n/a</v>
      </c>
      <c r="AP546" s="712">
        <f t="shared" si="146"/>
        <v>8.8646072638682636</v>
      </c>
      <c r="AQ546" s="855" t="str">
        <f t="shared" si="147"/>
        <v>n/a</v>
      </c>
      <c r="AR546" s="624">
        <f>INDEX(Historical!$C$7:$C$1259,MATCH(B546,Historical!$B$7:$B$1281,0))*IF(AH546="n/a",1.03,IF(AH546&lt;0,1.01,IF(AH546&gt;10,1.1,(1+AH546/100))))</f>
        <v>0.94760000000000011</v>
      </c>
      <c r="AS546" s="853">
        <f t="shared" si="148"/>
        <v>0.97602800000000012</v>
      </c>
      <c r="AT546" s="853">
        <f t="shared" si="152"/>
        <v>1.0053088400000001</v>
      </c>
      <c r="AU546" s="853">
        <f t="shared" si="152"/>
        <v>1.0354681052000001</v>
      </c>
      <c r="AV546" s="853">
        <f t="shared" si="152"/>
        <v>1.0665321483560002</v>
      </c>
      <c r="AW546" s="624">
        <f t="shared" si="149"/>
        <v>5.0309370935560009</v>
      </c>
      <c r="AX546" s="719">
        <f t="shared" si="150"/>
        <v>20.123748374224004</v>
      </c>
      <c r="AY546" s="900" t="s">
        <v>136</v>
      </c>
      <c r="AZ546" s="839" t="s">
        <v>136</v>
      </c>
      <c r="BA546" s="839" t="s">
        <v>136</v>
      </c>
      <c r="BB546" s="839" t="s">
        <v>136</v>
      </c>
      <c r="BC546" s="839" t="s">
        <v>136</v>
      </c>
      <c r="BD546" s="874" t="s">
        <v>4199</v>
      </c>
      <c r="BE546" s="597">
        <v>2010</v>
      </c>
      <c r="BF546" s="865">
        <f t="shared" si="151"/>
        <v>0</v>
      </c>
      <c r="BG546" s="849" t="s">
        <v>136</v>
      </c>
    </row>
    <row r="547" spans="1:59" ht="11.25" customHeight="1" x14ac:dyDescent="0.2">
      <c r="A547" s="831" t="s">
        <v>1559</v>
      </c>
      <c r="B547" s="842" t="s">
        <v>1560</v>
      </c>
      <c r="C547" s="898" t="s">
        <v>108</v>
      </c>
      <c r="D547" s="898" t="s">
        <v>4272</v>
      </c>
      <c r="E547" s="705">
        <v>10</v>
      </c>
      <c r="F547" s="1153">
        <v>390</v>
      </c>
      <c r="G547" s="1094" t="s">
        <v>37</v>
      </c>
      <c r="H547" s="1094" t="s">
        <v>115</v>
      </c>
      <c r="I547" s="841">
        <v>175.41</v>
      </c>
      <c r="J547" s="624">
        <f t="shared" si="138"/>
        <v>2.6224274556752749</v>
      </c>
      <c r="K547" s="844">
        <v>1.1499999999999999</v>
      </c>
      <c r="L547" s="854">
        <v>4</v>
      </c>
      <c r="M547" s="615">
        <f t="shared" si="139"/>
        <v>4.5999999999999996</v>
      </c>
      <c r="N547" s="837" t="s">
        <v>242</v>
      </c>
      <c r="O547" s="706">
        <v>0.95</v>
      </c>
      <c r="P547" s="904">
        <v>43664</v>
      </c>
      <c r="Q547" s="904">
        <v>43682</v>
      </c>
      <c r="R547" s="615">
        <f t="shared" si="140"/>
        <v>21.052631578947363</v>
      </c>
      <c r="S547" s="673">
        <f>IF(INDEX(Historical!$D$7:$D$1257,MATCH(B547,Historical!$B$7:$B$1281,0))=0,"n/a",(INDEX(Historical!$C$7:$C$1259,MATCH(B547,Historical!$B$7:$B$1281,0))/INDEX(Historical!$D$7:$D$1257,MATCH(B547,Historical!$B$7:$B$1281,0))-1)*100)</f>
        <v>9.5238095238095113</v>
      </c>
      <c r="T547" s="673">
        <f>IF(INDEX(Historical!$F$7:$F$1250,MATCH(B547,Historical!$B$7:$B$1281,0))=0,"n/a",((INDEX(Historical!$C$7:$C$1259,MATCH(B547,Historical!$B$7:$B$1281,0))/INDEX(Historical!$F$7:$F$1250,MATCH(B547,Historical!$B$7:$B$1281,0)))^(1/3)-1)*100)</f>
        <v>20.946924089664122</v>
      </c>
      <c r="U547" s="673">
        <f>IF(INDEX(Historical!$H$7:$H$1250,MATCH(B547,Historical!$B$7:$B$1281,0))=0,"n/a",((INDEX(Historical!$C$7:$C$1259,MATCH(B547,Historical!$B$7:$B$1281,0))/INDEX(Historical!$H$7:$H$1250,MATCH(B547,Historical!$B$7:$B$1281,0)))^(1/5)-1)*100)</f>
        <v>18.008245869352546</v>
      </c>
      <c r="V547" s="673">
        <f>IF(INDEX(Historical!$O$7:$O$1250,MATCH(B547,Historical!$B$7:$B$1281,0))=0,"n/a",((INDEX(Historical!$C$7:$C$1259,MATCH(B547,Historical!$B$7:$B$1281,0))/INDEX(Historical!$O$7:$O$1250,MATCH(B547,Historical!$B$7:$B$1281,0)))^(1/10)-1)*100)</f>
        <v>27.664392817509189</v>
      </c>
      <c r="W547" s="674">
        <f t="shared" si="141"/>
        <v>0.65095395326930405</v>
      </c>
      <c r="X547" s="675" t="str">
        <f t="shared" si="142"/>
        <v>n/a</v>
      </c>
      <c r="Y547" s="646" t="s">
        <v>4577</v>
      </c>
      <c r="Z547" s="624">
        <f t="shared" si="143"/>
        <v>72.100313479623821</v>
      </c>
      <c r="AA547" s="853">
        <f t="shared" si="144"/>
        <v>27.493730407523511</v>
      </c>
      <c r="AB547" s="854">
        <v>12</v>
      </c>
      <c r="AC547" s="833">
        <v>6.38</v>
      </c>
      <c r="AD547" s="833" t="s">
        <v>136</v>
      </c>
      <c r="AE547" s="833">
        <v>6.56</v>
      </c>
      <c r="AF547" s="833">
        <v>1.39</v>
      </c>
      <c r="AG547" s="833">
        <v>13.900000000000002</v>
      </c>
      <c r="AH547" s="833">
        <v>-33.5</v>
      </c>
      <c r="AI547" s="833">
        <v>21.3</v>
      </c>
      <c r="AJ547" s="833">
        <v>-3</v>
      </c>
      <c r="AK547" s="833">
        <v>-1.6199999999999999</v>
      </c>
      <c r="AL547" s="845">
        <v>74190</v>
      </c>
      <c r="AM547" s="839">
        <v>0.3</v>
      </c>
      <c r="AN547" s="833">
        <v>0.62</v>
      </c>
      <c r="AO547" s="711">
        <f t="shared" si="145"/>
        <v>-6.8630570824956898</v>
      </c>
      <c r="AP547" s="712">
        <f t="shared" si="146"/>
        <v>20.630673325027821</v>
      </c>
      <c r="AQ547" s="855">
        <f t="shared" si="147"/>
        <v>30.326573169024851</v>
      </c>
      <c r="AR547" s="624">
        <f>INDEX(Historical!$C$7:$C$1259,MATCH(B547,Historical!$B$7:$B$1281,0))*IF(AH547="n/a",1.03,IF(AH547&lt;0,1.01,IF(AH547&gt;10,1.1,(1+AH547/100))))</f>
        <v>4.6459999999999999</v>
      </c>
      <c r="AS547" s="853">
        <f t="shared" si="148"/>
        <v>5.1106000000000007</v>
      </c>
      <c r="AT547" s="853">
        <f t="shared" ref="AT547:AV566" si="153">IF($AK547="n/a",1.03*AS547,IF($AK547&lt;0,1.01*AS547,IF($AK547&gt;10,1.1*AS547,(1+$AK547/100)*AS547)))</f>
        <v>5.1617060000000006</v>
      </c>
      <c r="AU547" s="853">
        <f t="shared" si="153"/>
        <v>5.2133230600000005</v>
      </c>
      <c r="AV547" s="853">
        <f t="shared" si="153"/>
        <v>5.2654562906000004</v>
      </c>
      <c r="AW547" s="624">
        <f t="shared" si="149"/>
        <v>25.397085350600001</v>
      </c>
      <c r="AX547" s="719">
        <f t="shared" si="150"/>
        <v>14.47869867772647</v>
      </c>
      <c r="AY547" s="900">
        <v>1.39</v>
      </c>
      <c r="AZ547" s="839">
        <v>108.76999999999998</v>
      </c>
      <c r="BA547" s="839">
        <v>-4.84</v>
      </c>
      <c r="BB547" s="839">
        <v>5.4399999999999995</v>
      </c>
      <c r="BC547" s="839">
        <v>33.71</v>
      </c>
      <c r="BE547" s="597">
        <v>2011</v>
      </c>
      <c r="BF547" s="865">
        <f t="shared" si="151"/>
        <v>0</v>
      </c>
      <c r="BG547" s="849">
        <v>1.6</v>
      </c>
    </row>
    <row r="548" spans="1:59" ht="11.25" customHeight="1" x14ac:dyDescent="0.2">
      <c r="A548" s="831" t="s">
        <v>1561</v>
      </c>
      <c r="B548" s="842" t="s">
        <v>1562</v>
      </c>
      <c r="C548" s="898" t="s">
        <v>131</v>
      </c>
      <c r="D548" s="898" t="s">
        <v>4263</v>
      </c>
      <c r="E548" s="705">
        <v>10</v>
      </c>
      <c r="F548" s="1153">
        <v>446</v>
      </c>
      <c r="G548" s="1124" t="s">
        <v>37</v>
      </c>
      <c r="H548" s="1124" t="s">
        <v>37</v>
      </c>
      <c r="I548" s="841">
        <v>49.05</v>
      </c>
      <c r="J548" s="624">
        <f t="shared" si="138"/>
        <v>2.6707441386340474</v>
      </c>
      <c r="K548" s="844">
        <v>0.32750000000000001</v>
      </c>
      <c r="L548" s="854">
        <v>4</v>
      </c>
      <c r="M548" s="615">
        <f t="shared" si="139"/>
        <v>1.31</v>
      </c>
      <c r="N548" s="837" t="s">
        <v>139</v>
      </c>
      <c r="O548" s="706">
        <v>0.3075</v>
      </c>
      <c r="P548" s="606">
        <v>44229</v>
      </c>
      <c r="Q548" s="606">
        <v>44243</v>
      </c>
      <c r="R548" s="615">
        <f t="shared" si="140"/>
        <v>6.5040650406504126</v>
      </c>
      <c r="S548" s="673">
        <f>IF(INDEX(Historical!$D$7:$D$1257,MATCH(B548,Historical!$B$7:$B$1281,0))=0,"n/a",(INDEX(Historical!$C$7:$C$1259,MATCH(B548,Historical!$B$7:$B$1281,0))/INDEX(Historical!$D$7:$D$1257,MATCH(B548,Historical!$B$7:$B$1281,0))-1)*100)</f>
        <v>6.0344827586206851</v>
      </c>
      <c r="T548" s="673">
        <f>IF(INDEX(Historical!$F$7:$F$1250,MATCH(B548,Historical!$B$7:$B$1281,0))=0,"n/a",((INDEX(Historical!$C$7:$C$1259,MATCH(B548,Historical!$B$7:$B$1281,0))/INDEX(Historical!$F$7:$F$1250,MATCH(B548,Historical!$B$7:$B$1281,0)))^(1/3)-1)*100)</f>
        <v>8.2375099041484212</v>
      </c>
      <c r="U548" s="673">
        <f>IF(INDEX(Historical!$H$7:$H$1250,MATCH(B548,Historical!$B$7:$B$1281,0))=0,"n/a",((INDEX(Historical!$C$7:$C$1259,MATCH(B548,Historical!$B$7:$B$1281,0))/INDEX(Historical!$H$7:$H$1250,MATCH(B548,Historical!$B$7:$B$1281,0)))^(1/5)-1)*100)</f>
        <v>8.9840705850404703</v>
      </c>
      <c r="V548" s="673">
        <f>IF(INDEX(Historical!$O$7:$O$1250,MATCH(B548,Historical!$B$7:$B$1281,0))=0,"n/a",((INDEX(Historical!$C$7:$C$1259,MATCH(B548,Historical!$B$7:$B$1281,0))/INDEX(Historical!$O$7:$O$1250,MATCH(B548,Historical!$B$7:$B$1281,0)))^(1/10)-1)*100)</f>
        <v>9.4191938343608719</v>
      </c>
      <c r="W548" s="674">
        <f t="shared" si="141"/>
        <v>0.95380461884826195</v>
      </c>
      <c r="X548" s="675">
        <f t="shared" si="142"/>
        <v>0.14584530170520243</v>
      </c>
      <c r="Y548" s="634"/>
      <c r="Z548" s="624">
        <f t="shared" si="143"/>
        <v>60.648148148148152</v>
      </c>
      <c r="AA548" s="853">
        <f t="shared" si="144"/>
        <v>22.708333333333332</v>
      </c>
      <c r="AB548" s="854">
        <v>12</v>
      </c>
      <c r="AC548" s="833">
        <v>2.16</v>
      </c>
      <c r="AD548" s="833">
        <v>5</v>
      </c>
      <c r="AE548" s="833">
        <v>2.77</v>
      </c>
      <c r="AF548" s="833">
        <v>1.94</v>
      </c>
      <c r="AG548" s="833">
        <v>9.7000000000000011</v>
      </c>
      <c r="AH548" s="833">
        <v>122.50000000000001</v>
      </c>
      <c r="AI548" s="833">
        <v>9.02</v>
      </c>
      <c r="AJ548" s="833">
        <v>61.6</v>
      </c>
      <c r="AK548" s="833">
        <v>4.55</v>
      </c>
      <c r="AL548" s="845">
        <v>4220</v>
      </c>
      <c r="AM548" s="839">
        <v>1</v>
      </c>
      <c r="AN548" s="833">
        <v>1.63</v>
      </c>
      <c r="AO548" s="711">
        <f t="shared" si="145"/>
        <v>-11.053518609658814</v>
      </c>
      <c r="AP548" s="712">
        <f t="shared" si="146"/>
        <v>11.654814723674518</v>
      </c>
      <c r="AQ548" s="855">
        <f t="shared" si="147"/>
        <v>39.927229764723158</v>
      </c>
      <c r="AR548" s="624">
        <f>INDEX(Historical!$C$7:$C$1259,MATCH(B548,Historical!$B$7:$B$1281,0))*IF(AH548="n/a",1.03,IF(AH548&lt;0,1.01,IF(AH548&gt;10,1.1,(1+AH548/100))))</f>
        <v>1.353</v>
      </c>
      <c r="AS548" s="853">
        <f t="shared" si="148"/>
        <v>1.4750406</v>
      </c>
      <c r="AT548" s="853">
        <f t="shared" si="153"/>
        <v>1.5421549473000002</v>
      </c>
      <c r="AU548" s="853">
        <f t="shared" si="153"/>
        <v>1.6123229974021505</v>
      </c>
      <c r="AV548" s="853">
        <f t="shared" si="153"/>
        <v>1.6856836937839486</v>
      </c>
      <c r="AW548" s="624">
        <f t="shared" si="149"/>
        <v>7.6682022384860993</v>
      </c>
      <c r="AX548" s="719">
        <f t="shared" si="150"/>
        <v>15.633439833814677</v>
      </c>
      <c r="AY548" s="900">
        <v>0.53</v>
      </c>
      <c r="AZ548" s="839">
        <v>43.25</v>
      </c>
      <c r="BA548" s="839">
        <v>-2.39</v>
      </c>
      <c r="BB548" s="839">
        <v>1.04</v>
      </c>
      <c r="BC548" s="839">
        <v>7.4700000000000006</v>
      </c>
      <c r="BE548" s="597">
        <v>2012</v>
      </c>
      <c r="BF548" s="865">
        <f t="shared" si="151"/>
        <v>0</v>
      </c>
      <c r="BG548" s="849">
        <v>2.2999999999999998</v>
      </c>
    </row>
    <row r="549" spans="1:59" ht="11.25" customHeight="1" x14ac:dyDescent="0.2">
      <c r="A549" s="838" t="s">
        <v>312</v>
      </c>
      <c r="B549" s="842" t="s">
        <v>313</v>
      </c>
      <c r="C549" s="898" t="s">
        <v>112</v>
      </c>
      <c r="D549" s="898" t="s">
        <v>211</v>
      </c>
      <c r="E549" s="705">
        <v>45</v>
      </c>
      <c r="F549" s="1153">
        <v>59</v>
      </c>
      <c r="G549" s="1153" t="s">
        <v>37</v>
      </c>
      <c r="H549" s="1153" t="s">
        <v>37</v>
      </c>
      <c r="I549" s="833">
        <v>62.32</v>
      </c>
      <c r="J549" s="624">
        <f t="shared" si="138"/>
        <v>1.2836970474967908</v>
      </c>
      <c r="K549" s="852">
        <v>0.2</v>
      </c>
      <c r="L549" s="854">
        <v>4</v>
      </c>
      <c r="M549" s="615">
        <f t="shared" si="139"/>
        <v>0.8</v>
      </c>
      <c r="N549" s="837" t="s">
        <v>271</v>
      </c>
      <c r="O549" s="706">
        <v>0.19</v>
      </c>
      <c r="P549" s="606">
        <v>44217</v>
      </c>
      <c r="Q549" s="606">
        <v>44232</v>
      </c>
      <c r="R549" s="615">
        <f t="shared" si="140"/>
        <v>5.2631578947368469</v>
      </c>
      <c r="S549" s="673">
        <f>IF(INDEX(Historical!$D$7:$D$1257,MATCH(B549,Historical!$B$7:$B$1281,0))=0,"n/a",(INDEX(Historical!$C$7:$C$1259,MATCH(B549,Historical!$B$7:$B$1281,0))/INDEX(Historical!$D$7:$D$1257,MATCH(B549,Historical!$B$7:$B$1281,0))-1)*100)</f>
        <v>5.555555555555558</v>
      </c>
      <c r="T549" s="673">
        <f>IF(INDEX(Historical!$F$7:$F$1250,MATCH(B549,Historical!$B$7:$B$1281,0))=0,"n/a",((INDEX(Historical!$C$7:$C$1259,MATCH(B549,Historical!$B$7:$B$1281,0))/INDEX(Historical!$F$7:$F$1250,MATCH(B549,Historical!$B$7:$B$1281,0)))^(1/3)-1)*100)</f>
        <v>-6.3998809299717019</v>
      </c>
      <c r="U549" s="673">
        <f>IF(INDEX(Historical!$H$7:$H$1250,MATCH(B549,Historical!$B$7:$B$1281,0))=0,"n/a",((INDEX(Historical!$C$7:$C$1259,MATCH(B549,Historical!$B$7:$B$1281,0))/INDEX(Historical!$H$7:$H$1250,MATCH(B549,Historical!$B$7:$B$1281,0)))^(1/5)-1)*100)</f>
        <v>-2.4337385295828518</v>
      </c>
      <c r="V549" s="673">
        <f>IF(INDEX(Historical!$O$7:$O$1250,MATCH(B549,Historical!$B$7:$B$1281,0))=0,"n/a",((INDEX(Historical!$C$7:$C$1259,MATCH(B549,Historical!$B$7:$B$1281,0))/INDEX(Historical!$O$7:$O$1250,MATCH(B549,Historical!$B$7:$B$1281,0)))^(1/10)-1)*100)</f>
        <v>4.0613533607269048</v>
      </c>
      <c r="W549" s="674" t="str">
        <f t="shared" si="141"/>
        <v>n/a</v>
      </c>
      <c r="X549" s="675" t="str">
        <f t="shared" si="142"/>
        <v>n/a</v>
      </c>
      <c r="Y549" s="647"/>
      <c r="Z549" s="624">
        <f t="shared" si="143"/>
        <v>37.558685446009392</v>
      </c>
      <c r="AA549" s="853">
        <f t="shared" si="144"/>
        <v>29.258215962441316</v>
      </c>
      <c r="AB549" s="854">
        <v>12</v>
      </c>
      <c r="AC549" s="833">
        <v>2.13</v>
      </c>
      <c r="AD549" s="833">
        <v>3.68</v>
      </c>
      <c r="AE549" s="833">
        <v>3.34</v>
      </c>
      <c r="AF549" s="833">
        <v>4.9000000000000004</v>
      </c>
      <c r="AG549" s="833">
        <v>17.899999999999999</v>
      </c>
      <c r="AH549" s="834">
        <v>0.5</v>
      </c>
      <c r="AI549" s="834">
        <v>9.120000000000001</v>
      </c>
      <c r="AJ549" s="833">
        <v>-0.6</v>
      </c>
      <c r="AK549" s="833">
        <v>7.9</v>
      </c>
      <c r="AL549" s="845">
        <v>10080</v>
      </c>
      <c r="AM549" s="839">
        <v>0.2</v>
      </c>
      <c r="AN549" s="833">
        <v>0.4</v>
      </c>
      <c r="AO549" s="711">
        <f t="shared" si="145"/>
        <v>-30.408257444527376</v>
      </c>
      <c r="AP549" s="712">
        <f t="shared" si="146"/>
        <v>-1.1500414820860609</v>
      </c>
      <c r="AQ549" s="855">
        <f t="shared" si="147"/>
        <v>152.42403320687941</v>
      </c>
      <c r="AR549" s="624">
        <f>INDEX(Historical!$C$7:$C$1259,MATCH(B549,Historical!$B$7:$B$1281,0))*IF(AH549="n/a",1.03,IF(AH549&lt;0,1.01,IF(AH549&gt;10,1.1,(1+AH549/100))))</f>
        <v>0.76379999999999992</v>
      </c>
      <c r="AS549" s="853">
        <f t="shared" si="148"/>
        <v>0.83345855999999985</v>
      </c>
      <c r="AT549" s="853">
        <f t="shared" si="153"/>
        <v>0.89930178623999979</v>
      </c>
      <c r="AU549" s="853">
        <f t="shared" si="153"/>
        <v>0.97034662735295973</v>
      </c>
      <c r="AV549" s="853">
        <f t="shared" si="153"/>
        <v>1.0470040109138434</v>
      </c>
      <c r="AW549" s="624">
        <f t="shared" si="149"/>
        <v>4.5139109845068024</v>
      </c>
      <c r="AX549" s="719">
        <f t="shared" si="150"/>
        <v>7.243117754343392</v>
      </c>
      <c r="AY549" s="900">
        <v>1.17</v>
      </c>
      <c r="AZ549" s="839">
        <v>131.20000000000002</v>
      </c>
      <c r="BA549" s="839">
        <v>-1.05</v>
      </c>
      <c r="BB549" s="839">
        <v>8.2000000000000011</v>
      </c>
      <c r="BC549" s="839">
        <v>25.180000000000003</v>
      </c>
      <c r="BE549" s="597">
        <v>1977</v>
      </c>
      <c r="BF549" s="865">
        <f t="shared" si="151"/>
        <v>4</v>
      </c>
      <c r="BG549" s="849">
        <v>8.5</v>
      </c>
    </row>
    <row r="550" spans="1:59" ht="11.25" customHeight="1" x14ac:dyDescent="0.2">
      <c r="A550" s="838" t="s">
        <v>1555</v>
      </c>
      <c r="B550" s="842" t="s">
        <v>1556</v>
      </c>
      <c r="C550" s="898" t="s">
        <v>131</v>
      </c>
      <c r="D550" s="898" t="s">
        <v>4263</v>
      </c>
      <c r="E550" s="705">
        <v>9</v>
      </c>
      <c r="F550" s="1153">
        <v>497</v>
      </c>
      <c r="G550" s="1073" t="s">
        <v>37</v>
      </c>
      <c r="H550" s="1073" t="s">
        <v>37</v>
      </c>
      <c r="I550" s="841">
        <v>81.349999999999994</v>
      </c>
      <c r="J550" s="624">
        <f t="shared" si="138"/>
        <v>4.081130915795943</v>
      </c>
      <c r="K550" s="844">
        <v>0.83</v>
      </c>
      <c r="L550" s="854">
        <v>4</v>
      </c>
      <c r="M550" s="615">
        <f t="shared" si="139"/>
        <v>3.32</v>
      </c>
      <c r="N550" s="837" t="s">
        <v>119</v>
      </c>
      <c r="O550" s="706">
        <v>0.78249999999999997</v>
      </c>
      <c r="P550" s="606">
        <v>44134</v>
      </c>
      <c r="Q550" s="606">
        <v>44166</v>
      </c>
      <c r="R550" s="615">
        <f t="shared" si="140"/>
        <v>6.0702875399361007</v>
      </c>
      <c r="S550" s="673">
        <f>IF(INDEX(Historical!$D$7:$D$1257,MATCH(B550,Historical!$B$7:$B$1281,0))=0,"n/a",(INDEX(Historical!$C$7:$C$1259,MATCH(B550,Historical!$B$7:$B$1281,0))/INDEX(Historical!$D$7:$D$1257,MATCH(B550,Historical!$B$7:$B$1281,0))-1)*100)</f>
        <v>6.0934891485809661</v>
      </c>
      <c r="T550" s="673">
        <f>IF(INDEX(Historical!$F$7:$F$1250,MATCH(B550,Historical!$B$7:$B$1281,0))=0,"n/a",((INDEX(Historical!$C$7:$C$1259,MATCH(B550,Historical!$B$7:$B$1281,0))/INDEX(Historical!$F$7:$F$1250,MATCH(B550,Historical!$B$7:$B$1281,0)))^(1/3)-1)*100)</f>
        <v>6.104704662912086</v>
      </c>
      <c r="U550" s="673">
        <f>IF(INDEX(Historical!$H$7:$H$1250,MATCH(B550,Historical!$B$7:$B$1281,0))=0,"n/a",((INDEX(Historical!$C$7:$C$1259,MATCH(B550,Historical!$B$7:$B$1281,0))/INDEX(Historical!$H$7:$H$1250,MATCH(B550,Historical!$B$7:$B$1281,0)))^(1/5)-1)*100)</f>
        <v>5.6850855591307425</v>
      </c>
      <c r="V550" s="673">
        <f>IF(INDEX(Historical!$O$7:$O$1250,MATCH(B550,Historical!$B$7:$B$1281,0))=0,"n/a",((INDEX(Historical!$C$7:$C$1259,MATCH(B550,Historical!$B$7:$B$1281,0))/INDEX(Historical!$O$7:$O$1250,MATCH(B550,Historical!$B$7:$B$1281,0)))^(1/10)-1)*100)</f>
        <v>4.228533303694415</v>
      </c>
      <c r="W550" s="674">
        <f t="shared" si="141"/>
        <v>1.3444580309119847</v>
      </c>
      <c r="X550" s="675">
        <f t="shared" si="142"/>
        <v>2.274034223652297</v>
      </c>
      <c r="Y550" s="627"/>
      <c r="Z550" s="624">
        <f t="shared" si="143"/>
        <v>74.943566591422126</v>
      </c>
      <c r="AA550" s="853">
        <f t="shared" si="144"/>
        <v>18.363431151241535</v>
      </c>
      <c r="AB550" s="854">
        <v>12</v>
      </c>
      <c r="AC550" s="833">
        <v>4.43</v>
      </c>
      <c r="AD550" s="833">
        <v>5.21</v>
      </c>
      <c r="AE550" s="833">
        <v>2.54</v>
      </c>
      <c r="AF550" s="833">
        <v>1.62</v>
      </c>
      <c r="AG550" s="833">
        <v>9.8000000000000007</v>
      </c>
      <c r="AH550" s="833">
        <v>20.5</v>
      </c>
      <c r="AI550" s="833">
        <v>3.55</v>
      </c>
      <c r="AJ550" s="833">
        <v>2.5</v>
      </c>
      <c r="AK550" s="833">
        <v>3.5000000000000004</v>
      </c>
      <c r="AL550" s="845">
        <v>9100</v>
      </c>
      <c r="AM550" s="839">
        <v>0.1</v>
      </c>
      <c r="AN550" s="833">
        <v>1.1499999999999999</v>
      </c>
      <c r="AO550" s="711">
        <f t="shared" si="145"/>
        <v>-8.5972146763148487</v>
      </c>
      <c r="AP550" s="712">
        <f t="shared" si="146"/>
        <v>9.7662164749266864</v>
      </c>
      <c r="AQ550" s="855">
        <f t="shared" si="147"/>
        <v>14.985522692615106</v>
      </c>
      <c r="AR550" s="624">
        <f>INDEX(Historical!$C$7:$C$1259,MATCH(B550,Historical!$B$7:$B$1281,0))*IF(AH550="n/a",1.03,IF(AH550&lt;0,1.01,IF(AH550&gt;10,1.1,(1+AH550/100))))</f>
        <v>3.4952500000000004</v>
      </c>
      <c r="AS550" s="853">
        <f t="shared" si="148"/>
        <v>3.6193313750000007</v>
      </c>
      <c r="AT550" s="853">
        <f t="shared" si="153"/>
        <v>3.7460079731250002</v>
      </c>
      <c r="AU550" s="853">
        <f t="shared" si="153"/>
        <v>3.877118252184375</v>
      </c>
      <c r="AV550" s="853">
        <f t="shared" si="153"/>
        <v>4.0128173910108282</v>
      </c>
      <c r="AW550" s="624">
        <f t="shared" si="149"/>
        <v>18.750524991320205</v>
      </c>
      <c r="AX550" s="719">
        <f t="shared" si="150"/>
        <v>23.049200972735349</v>
      </c>
      <c r="AY550" s="900">
        <v>0.26</v>
      </c>
      <c r="AZ550" s="839">
        <v>20.89</v>
      </c>
      <c r="BA550" s="839">
        <v>-11.459999999999999</v>
      </c>
      <c r="BB550" s="839">
        <v>5.48</v>
      </c>
      <c r="BC550" s="839">
        <v>3.63</v>
      </c>
      <c r="BE550" s="597">
        <v>2013</v>
      </c>
      <c r="BF550" s="865">
        <f t="shared" si="151"/>
        <v>0</v>
      </c>
      <c r="BG550" s="849">
        <v>2.8000000000000003</v>
      </c>
    </row>
    <row r="551" spans="1:59" ht="11.25" customHeight="1" x14ac:dyDescent="0.2">
      <c r="A551" s="831" t="s">
        <v>1565</v>
      </c>
      <c r="B551" s="842" t="s">
        <v>1566</v>
      </c>
      <c r="C551" s="898" t="s">
        <v>245</v>
      </c>
      <c r="D551" s="898" t="s">
        <v>4292</v>
      </c>
      <c r="E551" s="705">
        <v>10</v>
      </c>
      <c r="F551" s="1153">
        <v>415</v>
      </c>
      <c r="G551" s="1153" t="s">
        <v>106</v>
      </c>
      <c r="H551" s="1153" t="s">
        <v>106</v>
      </c>
      <c r="I551" s="841">
        <v>345.24</v>
      </c>
      <c r="J551" s="624">
        <f t="shared" si="138"/>
        <v>0.67199629243424852</v>
      </c>
      <c r="K551" s="844">
        <v>0.57999999999999996</v>
      </c>
      <c r="L551" s="854">
        <v>4</v>
      </c>
      <c r="M551" s="615">
        <f t="shared" si="139"/>
        <v>2.3199999999999998</v>
      </c>
      <c r="N551" s="837" t="s">
        <v>208</v>
      </c>
      <c r="O551" s="706">
        <v>0.55000000000000004</v>
      </c>
      <c r="P551" s="1029">
        <v>43965</v>
      </c>
      <c r="Q551" s="1029">
        <v>43980</v>
      </c>
      <c r="R551" s="615">
        <f t="shared" si="140"/>
        <v>5.454545454545439</v>
      </c>
      <c r="S551" s="673">
        <f>IF(INDEX(Historical!$D$7:$D$1257,MATCH(B551,Historical!$B$7:$B$1281,0))=0,"n/a",(INDEX(Historical!$C$7:$C$1259,MATCH(B551,Historical!$B$7:$B$1281,0))/INDEX(Historical!$D$7:$D$1257,MATCH(B551,Historical!$B$7:$B$1281,0))-1)*100)</f>
        <v>9.0476190476190368</v>
      </c>
      <c r="T551" s="673">
        <f>IF(INDEX(Historical!$F$7:$F$1250,MATCH(B551,Historical!$B$7:$B$1281,0))=0,"n/a",((INDEX(Historical!$C$7:$C$1259,MATCH(B551,Historical!$B$7:$B$1281,0))/INDEX(Historical!$F$7:$F$1250,MATCH(B551,Historical!$B$7:$B$1281,0)))^(1/3)-1)*100)</f>
        <v>17.268772521723985</v>
      </c>
      <c r="U551" s="673">
        <f>IF(INDEX(Historical!$H$7:$H$1250,MATCH(B551,Historical!$B$7:$B$1281,0))=0,"n/a",((INDEX(Historical!$C$7:$C$1259,MATCH(B551,Historical!$B$7:$B$1281,0))/INDEX(Historical!$H$7:$H$1250,MATCH(B551,Historical!$B$7:$B$1281,0)))^(1/5)-1)*100)</f>
        <v>18.023121419165911</v>
      </c>
      <c r="V551" s="673">
        <f>IF(INDEX(Historical!$O$7:$O$1250,MATCH(B551,Historical!$B$7:$B$1281,0))=0,"n/a",((INDEX(Historical!$C$7:$C$1259,MATCH(B551,Historical!$B$7:$B$1281,0))/INDEX(Historical!$O$7:$O$1250,MATCH(B551,Historical!$B$7:$B$1281,0)))^(1/10)-1)*100)</f>
        <v>15.980029231264004</v>
      </c>
      <c r="W551" s="674">
        <f t="shared" si="141"/>
        <v>1.1278528442178763</v>
      </c>
      <c r="X551" s="675">
        <f t="shared" si="142"/>
        <v>0.7095717094159808</v>
      </c>
      <c r="Y551" s="627"/>
      <c r="Z551" s="624">
        <f t="shared" si="143"/>
        <v>25.806451612903224</v>
      </c>
      <c r="AA551" s="853">
        <f t="shared" si="144"/>
        <v>38.402669632925473</v>
      </c>
      <c r="AB551" s="854">
        <v>12</v>
      </c>
      <c r="AC551" s="833">
        <v>8.99</v>
      </c>
      <c r="AD551" s="833">
        <v>2.2400000000000002</v>
      </c>
      <c r="AE551" s="833">
        <v>3.43</v>
      </c>
      <c r="AF551" s="833">
        <v>21.52</v>
      </c>
      <c r="AG551" s="833">
        <v>71.099999999999994</v>
      </c>
      <c r="AH551" s="833">
        <v>40.200000000000003</v>
      </c>
      <c r="AI551" s="833">
        <v>11.129999999999999</v>
      </c>
      <c r="AJ551" s="833">
        <v>25.4</v>
      </c>
      <c r="AK551" s="833">
        <v>17</v>
      </c>
      <c r="AL551" s="845">
        <v>13510</v>
      </c>
      <c r="AM551" s="839">
        <v>1</v>
      </c>
      <c r="AN551" s="833">
        <v>0.65</v>
      </c>
      <c r="AO551" s="711">
        <f t="shared" si="145"/>
        <v>-19.707551921325315</v>
      </c>
      <c r="AP551" s="712">
        <f t="shared" si="146"/>
        <v>18.695117711600158</v>
      </c>
      <c r="AQ551" s="855">
        <f t="shared" si="147"/>
        <v>506.05296816571189</v>
      </c>
      <c r="AR551" s="624">
        <f>INDEX(Historical!$C$7:$C$1259,MATCH(B551,Historical!$B$7:$B$1281,0))*IF(AH551="n/a",1.03,IF(AH551&lt;0,1.01,IF(AH551&gt;10,1.1,(1+AH551/100))))</f>
        <v>2.5190000000000001</v>
      </c>
      <c r="AS551" s="853">
        <f t="shared" si="148"/>
        <v>2.7709000000000006</v>
      </c>
      <c r="AT551" s="853">
        <f t="shared" si="153"/>
        <v>3.0479900000000009</v>
      </c>
      <c r="AU551" s="853">
        <f t="shared" si="153"/>
        <v>3.3527890000000014</v>
      </c>
      <c r="AV551" s="853">
        <f t="shared" si="153"/>
        <v>3.6880679000000018</v>
      </c>
      <c r="AW551" s="624">
        <f t="shared" si="149"/>
        <v>15.378746900000005</v>
      </c>
      <c r="AX551" s="719">
        <f t="shared" si="150"/>
        <v>4.4545090082261627</v>
      </c>
      <c r="AY551" s="900">
        <v>0.73</v>
      </c>
      <c r="AZ551" s="839">
        <v>95.95</v>
      </c>
      <c r="BA551" s="839">
        <v>-13.969999999999999</v>
      </c>
      <c r="BB551" s="839">
        <v>0.54</v>
      </c>
      <c r="BC551" s="839">
        <v>4.32</v>
      </c>
      <c r="BE551" s="597">
        <v>2011</v>
      </c>
      <c r="BF551" s="865">
        <f t="shared" si="151"/>
        <v>0</v>
      </c>
      <c r="BG551" s="849">
        <v>21.8</v>
      </c>
    </row>
    <row r="552" spans="1:59" ht="11.25" customHeight="1" x14ac:dyDescent="0.2">
      <c r="A552" s="838" t="s">
        <v>732</v>
      </c>
      <c r="B552" s="842" t="s">
        <v>733</v>
      </c>
      <c r="C552" s="898" t="s">
        <v>131</v>
      </c>
      <c r="D552" s="898" t="s">
        <v>4263</v>
      </c>
      <c r="E552" s="705">
        <v>15</v>
      </c>
      <c r="F552" s="1153">
        <v>254</v>
      </c>
      <c r="G552" s="1153" t="s">
        <v>106</v>
      </c>
      <c r="H552" s="1153" t="s">
        <v>106</v>
      </c>
      <c r="I552" s="841">
        <v>47.47</v>
      </c>
      <c r="J552" s="624">
        <f t="shared" si="138"/>
        <v>3.4337476300821566</v>
      </c>
      <c r="K552" s="844">
        <v>0.40749999999999997</v>
      </c>
      <c r="L552" s="854">
        <v>4</v>
      </c>
      <c r="M552" s="615">
        <f t="shared" si="139"/>
        <v>1.63</v>
      </c>
      <c r="N552" s="837" t="s">
        <v>218</v>
      </c>
      <c r="O552" s="706">
        <v>0.38500000000000001</v>
      </c>
      <c r="P552" s="606">
        <v>44098</v>
      </c>
      <c r="Q552" s="606">
        <v>44119</v>
      </c>
      <c r="R552" s="615">
        <f t="shared" si="140"/>
        <v>5.8441558441558348</v>
      </c>
      <c r="S552" s="673">
        <f>IF(INDEX(Historical!$D$7:$D$1257,MATCH(B552,Historical!$B$7:$B$1281,0))=0,"n/a",(INDEX(Historical!$C$7:$C$1259,MATCH(B552,Historical!$B$7:$B$1281,0))/INDEX(Historical!$D$7:$D$1257,MATCH(B552,Historical!$B$7:$B$1281,0))-1)*100)</f>
        <v>4.5150501672240662</v>
      </c>
      <c r="T552" s="673">
        <f>IF(INDEX(Historical!$F$7:$F$1250,MATCH(B552,Historical!$B$7:$B$1281,0))=0,"n/a",((INDEX(Historical!$C$7:$C$1259,MATCH(B552,Historical!$B$7:$B$1281,0))/INDEX(Historical!$F$7:$F$1250,MATCH(B552,Historical!$B$7:$B$1281,0)))^(1/3)-1)*100)</f>
        <v>5.7828746839335698</v>
      </c>
      <c r="U552" s="673">
        <f>IF(INDEX(Historical!$H$7:$H$1250,MATCH(B552,Historical!$B$7:$B$1281,0))=0,"n/a",((INDEX(Historical!$C$7:$C$1259,MATCH(B552,Historical!$B$7:$B$1281,0))/INDEX(Historical!$H$7:$H$1250,MATCH(B552,Historical!$B$7:$B$1281,0)))^(1/5)-1)*100)</f>
        <v>6.1383684380521997</v>
      </c>
      <c r="V552" s="673">
        <f>IF(INDEX(Historical!$O$7:$O$1250,MATCH(B552,Historical!$B$7:$B$1281,0))=0,"n/a",((INDEX(Historical!$C$7:$C$1259,MATCH(B552,Historical!$B$7:$B$1281,0))/INDEX(Historical!$O$7:$O$1250,MATCH(B552,Historical!$B$7:$B$1281,0)))^(1/10)-1)*100)</f>
        <v>4.255333081421897</v>
      </c>
      <c r="W552" s="674">
        <f t="shared" si="141"/>
        <v>1.4425118599649305</v>
      </c>
      <c r="X552" s="675" t="str">
        <f t="shared" si="142"/>
        <v>n/a</v>
      </c>
      <c r="Y552" s="842"/>
      <c r="Z552" s="624">
        <f t="shared" si="143"/>
        <v>94.219653179190743</v>
      </c>
      <c r="AA552" s="853">
        <f t="shared" si="144"/>
        <v>27.439306358381504</v>
      </c>
      <c r="AB552" s="854">
        <v>12</v>
      </c>
      <c r="AC552" s="833">
        <v>1.73</v>
      </c>
      <c r="AD552" s="833">
        <v>2.04</v>
      </c>
      <c r="AE552" s="833">
        <v>1.97</v>
      </c>
      <c r="AF552" s="833">
        <v>1.62</v>
      </c>
      <c r="AG552" s="833">
        <v>5.8999999999999995</v>
      </c>
      <c r="AH552" s="833">
        <v>-27.6</v>
      </c>
      <c r="AI552" s="833">
        <v>4.8099999999999996</v>
      </c>
      <c r="AJ552" s="833">
        <v>-3.2</v>
      </c>
      <c r="AK552" s="833">
        <v>13.4</v>
      </c>
      <c r="AL552" s="845">
        <v>4230</v>
      </c>
      <c r="AM552" s="839">
        <v>0.3</v>
      </c>
      <c r="AN552" s="833">
        <v>1.28</v>
      </c>
      <c r="AO552" s="711">
        <f t="shared" si="145"/>
        <v>-17.867190290247148</v>
      </c>
      <c r="AP552" s="712">
        <f t="shared" si="146"/>
        <v>9.5721160681343562</v>
      </c>
      <c r="AQ552" s="855">
        <f t="shared" si="147"/>
        <v>40.557107888696549</v>
      </c>
      <c r="AR552" s="624">
        <f>INDEX(Historical!$C$7:$C$1259,MATCH(B552,Historical!$B$7:$B$1281,0))*IF(AH552="n/a",1.03,IF(AH552&lt;0,1.01,IF(AH552&gt;10,1.1,(1+AH552/100))))</f>
        <v>1.578125</v>
      </c>
      <c r="AS552" s="853">
        <f t="shared" si="148"/>
        <v>1.6540328125000001</v>
      </c>
      <c r="AT552" s="853">
        <f t="shared" si="153"/>
        <v>1.8194360937500003</v>
      </c>
      <c r="AU552" s="853">
        <f t="shared" si="153"/>
        <v>2.0013797031250005</v>
      </c>
      <c r="AV552" s="853">
        <f t="shared" si="153"/>
        <v>2.2015176734375008</v>
      </c>
      <c r="AW552" s="624">
        <f t="shared" si="149"/>
        <v>9.2544912828125003</v>
      </c>
      <c r="AX552" s="719">
        <f t="shared" si="150"/>
        <v>19.495452460106382</v>
      </c>
      <c r="AY552" s="900">
        <v>0.32</v>
      </c>
      <c r="AZ552" s="839">
        <v>48.53</v>
      </c>
      <c r="BA552" s="839">
        <v>-11.14</v>
      </c>
      <c r="BB552" s="839">
        <v>8.1</v>
      </c>
      <c r="BC552" s="839">
        <v>14.42</v>
      </c>
      <c r="BE552" s="597">
        <v>2006</v>
      </c>
      <c r="BF552" s="865">
        <f t="shared" si="151"/>
        <v>1</v>
      </c>
      <c r="BG552" s="849">
        <v>1.7999999999999998</v>
      </c>
    </row>
    <row r="553" spans="1:59" ht="11.25" customHeight="1" x14ac:dyDescent="0.2">
      <c r="A553" s="831" t="s">
        <v>1567</v>
      </c>
      <c r="B553" s="842" t="s">
        <v>1568</v>
      </c>
      <c r="C553" s="898" t="s">
        <v>4126</v>
      </c>
      <c r="D553" s="898" t="s">
        <v>4260</v>
      </c>
      <c r="E553" s="705">
        <v>9</v>
      </c>
      <c r="F553" s="1153">
        <v>523</v>
      </c>
      <c r="G553" s="1115" t="s">
        <v>106</v>
      </c>
      <c r="H553" s="1115" t="s">
        <v>106</v>
      </c>
      <c r="I553" s="841">
        <v>81.48</v>
      </c>
      <c r="J553" s="624">
        <f t="shared" si="138"/>
        <v>0.63819342169857629</v>
      </c>
      <c r="K553" s="844">
        <v>0.13</v>
      </c>
      <c r="L553" s="854">
        <v>4</v>
      </c>
      <c r="M553" s="615">
        <f t="shared" si="139"/>
        <v>0.52</v>
      </c>
      <c r="N553" s="837" t="s">
        <v>318</v>
      </c>
      <c r="O553" s="709">
        <v>0.11</v>
      </c>
      <c r="P553" s="606">
        <v>44252</v>
      </c>
      <c r="Q553" s="606">
        <v>44286</v>
      </c>
      <c r="R553" s="615">
        <f t="shared" si="140"/>
        <v>18.181818181818183</v>
      </c>
      <c r="S553" s="673">
        <f>IF(INDEX(Historical!$D$7:$D$1257,MATCH(B553,Historical!$B$7:$B$1281,0))=0,"n/a",(INDEX(Historical!$C$7:$C$1259,MATCH(B553,Historical!$B$7:$B$1281,0))/INDEX(Historical!$D$7:$D$1257,MATCH(B553,Historical!$B$7:$B$1281,0))-1)*100)</f>
        <v>19.999999999999996</v>
      </c>
      <c r="T553" s="673">
        <f>IF(INDEX(Historical!$F$7:$F$1250,MATCH(B553,Historical!$B$7:$B$1281,0))=0,"n/a",((INDEX(Historical!$C$7:$C$1259,MATCH(B553,Historical!$B$7:$B$1281,0))/INDEX(Historical!$F$7:$F$1250,MATCH(B553,Historical!$B$7:$B$1281,0)))^(1/3)-1)*100)</f>
        <v>14.471424255333186</v>
      </c>
      <c r="U553" s="673">
        <f>IF(INDEX(Historical!$H$7:$H$1250,MATCH(B553,Historical!$B$7:$B$1281,0))=0,"n/a",((INDEX(Historical!$C$7:$C$1259,MATCH(B553,Historical!$B$7:$B$1281,0))/INDEX(Historical!$H$7:$H$1250,MATCH(B553,Historical!$B$7:$B$1281,0)))^(1/5)-1)*100)</f>
        <v>11.842691472014465</v>
      </c>
      <c r="V553" s="673">
        <f>IF(INDEX(Historical!$O$7:$O$1250,MATCH(B553,Historical!$B$7:$B$1281,0))=0,"n/a",((INDEX(Historical!$C$7:$C$1259,MATCH(B553,Historical!$B$7:$B$1281,0))/INDEX(Historical!$O$7:$O$1250,MATCH(B553,Historical!$B$7:$B$1281,0)))^(1/10)-1)*100)</f>
        <v>15.431656766005775</v>
      </c>
      <c r="W553" s="674">
        <f t="shared" si="141"/>
        <v>0.76742838773491895</v>
      </c>
      <c r="X553" s="675">
        <f t="shared" si="142"/>
        <v>0.97071241573889067</v>
      </c>
      <c r="Y553" s="1060" t="s">
        <v>4113</v>
      </c>
      <c r="Z553" s="624">
        <f t="shared" si="143"/>
        <v>44.44444444444445</v>
      </c>
      <c r="AA553" s="853">
        <f t="shared" si="144"/>
        <v>69.641025641025649</v>
      </c>
      <c r="AB553" s="854">
        <v>12</v>
      </c>
      <c r="AC553" s="833">
        <v>1.17</v>
      </c>
      <c r="AD553" s="833">
        <v>4.95</v>
      </c>
      <c r="AE553" s="833">
        <v>9.2200000000000006</v>
      </c>
      <c r="AF553" s="833">
        <v>5.85</v>
      </c>
      <c r="AG553" s="833">
        <v>9.1999999999999993</v>
      </c>
      <c r="AH553" s="833">
        <v>-63.9</v>
      </c>
      <c r="AI553" s="833">
        <v>9.8699999999999992</v>
      </c>
      <c r="AJ553" s="833">
        <v>12.2</v>
      </c>
      <c r="AK553" s="833">
        <v>13.669999999999998</v>
      </c>
      <c r="AL553" s="845">
        <v>4500</v>
      </c>
      <c r="AM553" s="839">
        <v>1.0999999999999999</v>
      </c>
      <c r="AN553" s="833">
        <v>0</v>
      </c>
      <c r="AO553" s="711">
        <f t="shared" si="145"/>
        <v>-57.16014074731261</v>
      </c>
      <c r="AP553" s="712">
        <f t="shared" si="146"/>
        <v>12.480884893713041</v>
      </c>
      <c r="AQ553" s="855">
        <f t="shared" si="147"/>
        <v>325.51929059287863</v>
      </c>
      <c r="AR553" s="624">
        <f>INDEX(Historical!$C$7:$C$1259,MATCH(B553,Historical!$B$7:$B$1281,0))*IF(AH553="n/a",1.03,IF(AH553&lt;0,1.01,IF(AH553&gt;10,1.1,(1+AH553/100))))</f>
        <v>0.42419999999999997</v>
      </c>
      <c r="AS553" s="853">
        <f t="shared" si="148"/>
        <v>0.46606853999999998</v>
      </c>
      <c r="AT553" s="853">
        <f t="shared" si="153"/>
        <v>0.51267539400000006</v>
      </c>
      <c r="AU553" s="853">
        <f t="shared" si="153"/>
        <v>0.56394293340000012</v>
      </c>
      <c r="AV553" s="853">
        <f t="shared" si="153"/>
        <v>0.62033722674000014</v>
      </c>
      <c r="AW553" s="624">
        <f t="shared" si="149"/>
        <v>2.5872240941400002</v>
      </c>
      <c r="AX553" s="719">
        <f t="shared" si="150"/>
        <v>3.1752873025773196</v>
      </c>
      <c r="AY553" s="900">
        <v>0.98</v>
      </c>
      <c r="AZ553" s="839">
        <v>106.92999999999999</v>
      </c>
      <c r="BA553" s="839">
        <v>-17.740000000000002</v>
      </c>
      <c r="BB553" s="839">
        <v>-5.6899999999999995</v>
      </c>
      <c r="BC553" s="839">
        <v>16.66</v>
      </c>
      <c r="BE553" s="597">
        <v>2013</v>
      </c>
      <c r="BF553" s="865">
        <f t="shared" si="151"/>
        <v>0</v>
      </c>
      <c r="BG553" s="849">
        <v>8.2000000000000011</v>
      </c>
    </row>
    <row r="554" spans="1:59" ht="11.25" customHeight="1" x14ac:dyDescent="0.2">
      <c r="A554" s="831" t="s">
        <v>1551</v>
      </c>
      <c r="B554" s="842" t="s">
        <v>1552</v>
      </c>
      <c r="C554" s="898" t="s">
        <v>108</v>
      </c>
      <c r="D554" s="898" t="s">
        <v>4272</v>
      </c>
      <c r="E554" s="705">
        <v>9</v>
      </c>
      <c r="F554" s="1153">
        <v>471</v>
      </c>
      <c r="G554" s="1116" t="s">
        <v>106</v>
      </c>
      <c r="H554" s="1116" t="s">
        <v>106</v>
      </c>
      <c r="I554" s="841">
        <v>25.76</v>
      </c>
      <c r="J554" s="624">
        <f t="shared" si="138"/>
        <v>2.1739130434782608</v>
      </c>
      <c r="K554" s="844">
        <v>0.14000000000000001</v>
      </c>
      <c r="L554" s="854">
        <v>4</v>
      </c>
      <c r="M554" s="615">
        <f t="shared" si="139"/>
        <v>0.56000000000000005</v>
      </c>
      <c r="N554" s="837" t="s">
        <v>992</v>
      </c>
      <c r="O554" s="706">
        <v>0.125</v>
      </c>
      <c r="P554" s="904">
        <v>43608</v>
      </c>
      <c r="Q554" s="904">
        <v>43623</v>
      </c>
      <c r="R554" s="615">
        <f t="shared" si="140"/>
        <v>12.000000000000011</v>
      </c>
      <c r="S554" s="673">
        <f>IF(INDEX(Historical!$D$7:$D$1257,MATCH(B554,Historical!$B$7:$B$1281,0))=0,"n/a",(INDEX(Historical!$C$7:$C$1259,MATCH(B554,Historical!$B$7:$B$1281,0))/INDEX(Historical!$D$7:$D$1257,MATCH(B554,Historical!$B$7:$B$1281,0))-1)*100)</f>
        <v>2.7522935779816571</v>
      </c>
      <c r="T554" s="673">
        <f>IF(INDEX(Historical!$F$7:$F$1250,MATCH(B554,Historical!$B$7:$B$1281,0))=0,"n/a",((INDEX(Historical!$C$7:$C$1259,MATCH(B554,Historical!$B$7:$B$1281,0))/INDEX(Historical!$F$7:$F$1250,MATCH(B554,Historical!$B$7:$B$1281,0)))^(1/3)-1)*100)</f>
        <v>11.868894208139679</v>
      </c>
      <c r="U554" s="673">
        <f>IF(INDEX(Historical!$H$7:$H$1250,MATCH(B554,Historical!$B$7:$B$1281,0))=0,"n/a",((INDEX(Historical!$C$7:$C$1259,MATCH(B554,Historical!$B$7:$B$1281,0))/INDEX(Historical!$H$7:$H$1250,MATCH(B554,Historical!$B$7:$B$1281,0)))^(1/5)-1)*100)</f>
        <v>10.494795379650323</v>
      </c>
      <c r="V554" s="673">
        <f>IF(INDEX(Historical!$O$7:$O$1250,MATCH(B554,Historical!$B$7:$B$1281,0))=0,"n/a",((INDEX(Historical!$C$7:$C$1259,MATCH(B554,Historical!$B$7:$B$1281,0))/INDEX(Historical!$O$7:$O$1250,MATCH(B554,Historical!$B$7:$B$1281,0)))^(1/10)-1)*100)</f>
        <v>27.327379859867463</v>
      </c>
      <c r="W554" s="674">
        <f t="shared" si="141"/>
        <v>0.38403957618574353</v>
      </c>
      <c r="X554" s="675" t="str">
        <f t="shared" si="142"/>
        <v>n/a</v>
      </c>
      <c r="Y554" s="646" t="s">
        <v>4574</v>
      </c>
      <c r="Z554" s="624" t="str">
        <f t="shared" si="143"/>
        <v>n/a</v>
      </c>
      <c r="AA554" s="853" t="str">
        <f t="shared" si="144"/>
        <v>n/a</v>
      </c>
      <c r="AB554" s="854">
        <v>12</v>
      </c>
      <c r="AC554" s="833" t="s">
        <v>136</v>
      </c>
      <c r="AD554" s="833" t="s">
        <v>136</v>
      </c>
      <c r="AE554" s="833" t="s">
        <v>136</v>
      </c>
      <c r="AF554" s="833" t="s">
        <v>136</v>
      </c>
      <c r="AG554" s="833" t="s">
        <v>136</v>
      </c>
      <c r="AH554" s="833" t="s">
        <v>136</v>
      </c>
      <c r="AI554" s="833" t="s">
        <v>136</v>
      </c>
      <c r="AJ554" s="833" t="s">
        <v>136</v>
      </c>
      <c r="AK554" s="833" t="s">
        <v>136</v>
      </c>
      <c r="AL554" s="845" t="s">
        <v>136</v>
      </c>
      <c r="AM554" s="839" t="s">
        <v>136</v>
      </c>
      <c r="AN554" s="833" t="s">
        <v>136</v>
      </c>
      <c r="AO554" s="711" t="str">
        <f t="shared" si="145"/>
        <v>n/a</v>
      </c>
      <c r="AP554" s="712">
        <f t="shared" si="146"/>
        <v>12.668708423128585</v>
      </c>
      <c r="AQ554" s="855" t="str">
        <f t="shared" si="147"/>
        <v>n/a</v>
      </c>
      <c r="AR554" s="624">
        <f>INDEX(Historical!$C$7:$C$1259,MATCH(B554,Historical!$B$7:$B$1281,0))*IF(AH554="n/a",1.03,IF(AH554&lt;0,1.01,IF(AH554&gt;10,1.1,(1+AH554/100))))</f>
        <v>0.57680000000000009</v>
      </c>
      <c r="AS554" s="853">
        <f t="shared" si="148"/>
        <v>0.59410400000000008</v>
      </c>
      <c r="AT554" s="853">
        <f t="shared" si="153"/>
        <v>0.61192712000000005</v>
      </c>
      <c r="AU554" s="853">
        <f t="shared" si="153"/>
        <v>0.63028493360000004</v>
      </c>
      <c r="AV554" s="853">
        <f t="shared" si="153"/>
        <v>0.64919348160800006</v>
      </c>
      <c r="AW554" s="624">
        <f t="shared" si="149"/>
        <v>3.0623095352080005</v>
      </c>
      <c r="AX554" s="719">
        <f t="shared" si="150"/>
        <v>11.887847574565219</v>
      </c>
      <c r="AY554" s="900" t="s">
        <v>136</v>
      </c>
      <c r="AZ554" s="839" t="s">
        <v>136</v>
      </c>
      <c r="BA554" s="839" t="s">
        <v>136</v>
      </c>
      <c r="BB554" s="839" t="s">
        <v>136</v>
      </c>
      <c r="BC554" s="839" t="s">
        <v>136</v>
      </c>
      <c r="BD554" s="874" t="s">
        <v>4199</v>
      </c>
      <c r="BE554" s="597">
        <v>2012</v>
      </c>
      <c r="BF554" s="865">
        <f t="shared" si="151"/>
        <v>0</v>
      </c>
      <c r="BG554" s="849" t="s">
        <v>136</v>
      </c>
    </row>
    <row r="555" spans="1:59" ht="11.25" customHeight="1" x14ac:dyDescent="0.2">
      <c r="A555" s="831" t="s">
        <v>319</v>
      </c>
      <c r="B555" s="842" t="s">
        <v>320</v>
      </c>
      <c r="C555" s="898" t="s">
        <v>123</v>
      </c>
      <c r="D555" s="898" t="s">
        <v>4108</v>
      </c>
      <c r="E555" s="705">
        <v>49</v>
      </c>
      <c r="F555" s="1153">
        <v>36</v>
      </c>
      <c r="G555" s="1061" t="s">
        <v>37</v>
      </c>
      <c r="H555" s="1061" t="s">
        <v>115</v>
      </c>
      <c r="I555" s="833">
        <v>150.26</v>
      </c>
      <c r="J555" s="624">
        <f t="shared" si="138"/>
        <v>1.4375083189138829</v>
      </c>
      <c r="K555" s="844">
        <v>0.54</v>
      </c>
      <c r="L555" s="854">
        <v>4</v>
      </c>
      <c r="M555" s="615">
        <f t="shared" si="139"/>
        <v>2.16</v>
      </c>
      <c r="N555" s="837" t="s">
        <v>111</v>
      </c>
      <c r="O555" s="706">
        <v>0.51</v>
      </c>
      <c r="P555" s="606">
        <v>44050</v>
      </c>
      <c r="Q555" s="606">
        <v>44085</v>
      </c>
      <c r="R555" s="615">
        <f t="shared" si="140"/>
        <v>5.8823529411764754</v>
      </c>
      <c r="S555" s="673">
        <f>IF(INDEX(Historical!$D$7:$D$1257,MATCH(B555,Historical!$B$7:$B$1281,0))=0,"n/a",(INDEX(Historical!$C$7:$C$1259,MATCH(B555,Historical!$B$7:$B$1281,0))/INDEX(Historical!$D$7:$D$1257,MATCH(B555,Historical!$B$7:$B$1281,0))-1)*100)</f>
        <v>6.0606060606060552</v>
      </c>
      <c r="T555" s="673">
        <f>IF(INDEX(Historical!$F$7:$F$1250,MATCH(B555,Historical!$B$7:$B$1281,0))=0,"n/a",((INDEX(Historical!$C$7:$C$1259,MATCH(B555,Historical!$B$7:$B$1281,0))/INDEX(Historical!$F$7:$F$1250,MATCH(B555,Historical!$B$7:$B$1281,0)))^(1/3)-1)*100)</f>
        <v>7.2976287935406337</v>
      </c>
      <c r="U555" s="673">
        <f>IF(INDEX(Historical!$H$7:$H$1250,MATCH(B555,Historical!$B$7:$B$1281,0))=0,"n/a",((INDEX(Historical!$C$7:$C$1259,MATCH(B555,Historical!$B$7:$B$1281,0))/INDEX(Historical!$H$7:$H$1250,MATCH(B555,Historical!$B$7:$B$1281,0)))^(1/5)-1)*100)</f>
        <v>8.2162725886594234</v>
      </c>
      <c r="V555" s="673">
        <f>IF(INDEX(Historical!$O$7:$O$1250,MATCH(B555,Historical!$B$7:$B$1281,0))=0,"n/a",((INDEX(Historical!$C$7:$C$1259,MATCH(B555,Historical!$B$7:$B$1281,0))/INDEX(Historical!$O$7:$O$1250,MATCH(B555,Historical!$B$7:$B$1281,0)))^(1/10)-1)*100)</f>
        <v>6.777384751161053</v>
      </c>
      <c r="W555" s="674">
        <f t="shared" si="141"/>
        <v>1.2123072380171231</v>
      </c>
      <c r="X555" s="675" t="str">
        <f t="shared" si="142"/>
        <v>n/a</v>
      </c>
      <c r="Y555" s="637"/>
      <c r="Z555" s="624">
        <f t="shared" si="143"/>
        <v>48.648648648648646</v>
      </c>
      <c r="AA555" s="853">
        <f t="shared" si="144"/>
        <v>33.842342342342334</v>
      </c>
      <c r="AB555" s="854">
        <v>12</v>
      </c>
      <c r="AC555" s="833">
        <v>4.4400000000000004</v>
      </c>
      <c r="AD555" s="833">
        <v>3.22</v>
      </c>
      <c r="AE555" s="833">
        <v>2.58</v>
      </c>
      <c r="AF555" s="833">
        <v>6.38</v>
      </c>
      <c r="AG555" s="833">
        <v>20.599999999999998</v>
      </c>
      <c r="AH555" s="833">
        <v>-14.899999999999999</v>
      </c>
      <c r="AI555" s="833">
        <v>11.88</v>
      </c>
      <c r="AJ555" s="833">
        <v>-1.5</v>
      </c>
      <c r="AK555" s="833">
        <v>10.71</v>
      </c>
      <c r="AL555" s="845">
        <v>35620</v>
      </c>
      <c r="AM555" s="839">
        <v>0.1</v>
      </c>
      <c r="AN555" s="833">
        <v>1.01</v>
      </c>
      <c r="AO555" s="711">
        <f t="shared" si="145"/>
        <v>-24.188561434769028</v>
      </c>
      <c r="AP555" s="712">
        <f t="shared" si="146"/>
        <v>9.6537809075733065</v>
      </c>
      <c r="AQ555" s="855">
        <f t="shared" si="147"/>
        <v>209.77708411346669</v>
      </c>
      <c r="AR555" s="624">
        <f>INDEX(Historical!$C$7:$C$1259,MATCH(B555,Historical!$B$7:$B$1281,0))*IF(AH555="n/a",1.03,IF(AH555&lt;0,1.01,IF(AH555&gt;10,1.1,(1+AH555/100))))</f>
        <v>2.121</v>
      </c>
      <c r="AS555" s="853">
        <f t="shared" si="148"/>
        <v>2.3331000000000004</v>
      </c>
      <c r="AT555" s="853">
        <f t="shared" si="153"/>
        <v>2.5664100000000007</v>
      </c>
      <c r="AU555" s="853">
        <f t="shared" si="153"/>
        <v>2.8230510000000009</v>
      </c>
      <c r="AV555" s="853">
        <f t="shared" si="153"/>
        <v>3.1053561000000012</v>
      </c>
      <c r="AW555" s="624">
        <f t="shared" si="149"/>
        <v>12.948917100000005</v>
      </c>
      <c r="AX555" s="719">
        <f t="shared" si="150"/>
        <v>8.6176740982297382</v>
      </c>
      <c r="AY555" s="900">
        <v>1.1000000000000001</v>
      </c>
      <c r="AZ555" s="839">
        <v>92.62</v>
      </c>
      <c r="BA555" s="839">
        <v>-4.03</v>
      </c>
      <c r="BB555" s="839">
        <v>5.7700000000000005</v>
      </c>
      <c r="BC555" s="839">
        <v>14.6</v>
      </c>
      <c r="BE555" s="597">
        <v>1972</v>
      </c>
      <c r="BF555" s="865">
        <f t="shared" si="151"/>
        <v>5</v>
      </c>
      <c r="BG555" s="849">
        <v>5.7</v>
      </c>
    </row>
    <row r="556" spans="1:59" ht="11.25" customHeight="1" x14ac:dyDescent="0.2">
      <c r="A556" s="838" t="s">
        <v>734</v>
      </c>
      <c r="B556" s="842" t="s">
        <v>735</v>
      </c>
      <c r="C556" s="898" t="s">
        <v>131</v>
      </c>
      <c r="D556" s="898" t="s">
        <v>4263</v>
      </c>
      <c r="E556" s="705">
        <v>19</v>
      </c>
      <c r="F556" s="1153">
        <v>173</v>
      </c>
      <c r="G556" s="1126" t="s">
        <v>37</v>
      </c>
      <c r="H556" s="1126" t="s">
        <v>37</v>
      </c>
      <c r="I556" s="841">
        <v>28.84</v>
      </c>
      <c r="J556" s="624">
        <f t="shared" si="138"/>
        <v>5.7558945908460464</v>
      </c>
      <c r="K556" s="844">
        <v>0.41499999999999998</v>
      </c>
      <c r="L556" s="854">
        <v>4</v>
      </c>
      <c r="M556" s="615">
        <f t="shared" si="139"/>
        <v>1.66</v>
      </c>
      <c r="N556" s="837" t="s">
        <v>163</v>
      </c>
      <c r="O556" s="706">
        <v>0.41249999999999998</v>
      </c>
      <c r="P556" s="904">
        <v>43899</v>
      </c>
      <c r="Q556" s="904">
        <v>43922</v>
      </c>
      <c r="R556" s="615">
        <f t="shared" si="140"/>
        <v>0.60606060606060663</v>
      </c>
      <c r="S556" s="673">
        <f>IF(INDEX(Historical!$D$7:$D$1257,MATCH(B556,Historical!$B$7:$B$1281,0))=0,"n/a",(INDEX(Historical!$C$7:$C$1259,MATCH(B556,Historical!$B$7:$B$1281,0))/INDEX(Historical!$D$7:$D$1257,MATCH(B556,Historical!$B$7:$B$1281,0))-1)*100)</f>
        <v>0.60698027314112224</v>
      </c>
      <c r="T556" s="673">
        <f>IF(INDEX(Historical!$F$7:$F$1250,MATCH(B556,Historical!$B$7:$B$1281,0))=0,"n/a",((INDEX(Historical!$C$7:$C$1259,MATCH(B556,Historical!$B$7:$B$1281,0))/INDEX(Historical!$F$7:$F$1250,MATCH(B556,Historical!$B$7:$B$1281,0)))^(1/3)-1)*100)</f>
        <v>1.9325913486724522</v>
      </c>
      <c r="U556" s="673">
        <f>IF(INDEX(Historical!$H$7:$H$1250,MATCH(B556,Historical!$B$7:$B$1281,0))=0,"n/a",((INDEX(Historical!$C$7:$C$1259,MATCH(B556,Historical!$B$7:$B$1281,0))/INDEX(Historical!$H$7:$H$1250,MATCH(B556,Historical!$B$7:$B$1281,0)))^(1/5)-1)*100)</f>
        <v>2.0851259369290664</v>
      </c>
      <c r="V556" s="673">
        <f>IF(INDEX(Historical!$O$7:$O$1250,MATCH(B556,Historical!$B$7:$B$1281,0))=0,"n/a",((INDEX(Historical!$C$7:$C$1259,MATCH(B556,Historical!$B$7:$B$1281,0))/INDEX(Historical!$O$7:$O$1250,MATCH(B556,Historical!$B$7:$B$1281,0)))^(1/10)-1)*100)</f>
        <v>2.464708667828619</v>
      </c>
      <c r="W556" s="674">
        <f t="shared" si="141"/>
        <v>0.84599286079763714</v>
      </c>
      <c r="X556" s="675" t="str">
        <f t="shared" si="142"/>
        <v>n/a</v>
      </c>
      <c r="Y556" s="843"/>
      <c r="Z556" s="624">
        <f t="shared" si="143"/>
        <v>86.910994764397913</v>
      </c>
      <c r="AA556" s="853">
        <f t="shared" si="144"/>
        <v>15.099476439790577</v>
      </c>
      <c r="AB556" s="854">
        <v>12</v>
      </c>
      <c r="AC556" s="833">
        <v>1.91</v>
      </c>
      <c r="AD556" s="833" t="s">
        <v>136</v>
      </c>
      <c r="AE556" s="834">
        <v>2.88</v>
      </c>
      <c r="AF556" s="833">
        <v>1.67</v>
      </c>
      <c r="AG556" s="833">
        <v>11</v>
      </c>
      <c r="AH556" s="833">
        <v>-19.400000000000002</v>
      </c>
      <c r="AI556" s="833">
        <v>4.3900000000000006</v>
      </c>
      <c r="AJ556" s="833">
        <v>-4.3999999999999995</v>
      </c>
      <c r="AK556" s="833" t="s">
        <v>136</v>
      </c>
      <c r="AL556" s="845">
        <v>21940</v>
      </c>
      <c r="AM556" s="839">
        <v>0.1</v>
      </c>
      <c r="AN556" s="833">
        <v>1.85</v>
      </c>
      <c r="AO556" s="711">
        <f t="shared" si="145"/>
        <v>-7.2584559120154637</v>
      </c>
      <c r="AP556" s="712">
        <f t="shared" si="146"/>
        <v>7.8410205277751128</v>
      </c>
      <c r="AQ556" s="855">
        <f t="shared" si="147"/>
        <v>5.8639077189834854</v>
      </c>
      <c r="AR556" s="624">
        <f>INDEX(Historical!$C$7:$C$1259,MATCH(B556,Historical!$B$7:$B$1281,0))*IF(AH556="n/a",1.03,IF(AH556&lt;0,1.01,IF(AH556&gt;10,1.1,(1+AH556/100))))</f>
        <v>1.674075</v>
      </c>
      <c r="AS556" s="853">
        <f t="shared" si="148"/>
        <v>1.7475668925000001</v>
      </c>
      <c r="AT556" s="853">
        <f t="shared" si="153"/>
        <v>1.7999938992750002</v>
      </c>
      <c r="AU556" s="853">
        <f t="shared" si="153"/>
        <v>1.8539937162532503</v>
      </c>
      <c r="AV556" s="853">
        <f t="shared" si="153"/>
        <v>1.9096135277408479</v>
      </c>
      <c r="AW556" s="624">
        <f t="shared" si="149"/>
        <v>8.9852430357690984</v>
      </c>
      <c r="AX556" s="719">
        <f t="shared" si="150"/>
        <v>31.155489028325583</v>
      </c>
      <c r="AY556" s="900">
        <v>0.77</v>
      </c>
      <c r="AZ556" s="839">
        <v>34.770000000000003</v>
      </c>
      <c r="BA556" s="839">
        <v>-6.79</v>
      </c>
      <c r="BB556" s="839">
        <v>3.02</v>
      </c>
      <c r="BC556" s="839">
        <v>4.21</v>
      </c>
      <c r="BE556" s="597">
        <v>2002</v>
      </c>
      <c r="BF556" s="865">
        <f t="shared" si="151"/>
        <v>1</v>
      </c>
      <c r="BG556" s="849">
        <v>3.1</v>
      </c>
    </row>
    <row r="557" spans="1:59" ht="11.25" customHeight="1" x14ac:dyDescent="0.2">
      <c r="A557" s="838" t="s">
        <v>1541</v>
      </c>
      <c r="B557" s="842" t="s">
        <v>1542</v>
      </c>
      <c r="C557" s="898" t="s">
        <v>108</v>
      </c>
      <c r="D557" s="898" t="s">
        <v>4272</v>
      </c>
      <c r="E557" s="705">
        <v>10</v>
      </c>
      <c r="F557" s="1153">
        <v>457</v>
      </c>
      <c r="G557" s="1094" t="s">
        <v>106</v>
      </c>
      <c r="H557" s="1094" t="s">
        <v>106</v>
      </c>
      <c r="I557" s="841">
        <v>70</v>
      </c>
      <c r="J557" s="624">
        <f t="shared" si="138"/>
        <v>3.2571428571428571</v>
      </c>
      <c r="K557" s="844">
        <v>0.56999999999999995</v>
      </c>
      <c r="L557" s="854">
        <v>4</v>
      </c>
      <c r="M557" s="615">
        <f t="shared" si="139"/>
        <v>2.2799999999999998</v>
      </c>
      <c r="N557" s="837" t="s">
        <v>151</v>
      </c>
      <c r="O557" s="706">
        <v>0.56000000000000005</v>
      </c>
      <c r="P557" s="606">
        <v>44267</v>
      </c>
      <c r="Q557" s="606">
        <v>44286</v>
      </c>
      <c r="R557" s="615">
        <f t="shared" si="140"/>
        <v>1.7857142857142672</v>
      </c>
      <c r="S557" s="673">
        <f>IF(INDEX(Historical!$D$7:$D$1257,MATCH(B557,Historical!$B$7:$B$1281,0))=0,"n/a",(INDEX(Historical!$C$7:$C$1259,MATCH(B557,Historical!$B$7:$B$1281,0))/INDEX(Historical!$D$7:$D$1257,MATCH(B557,Historical!$B$7:$B$1281,0))-1)*100)</f>
        <v>2.314814814814814</v>
      </c>
      <c r="T557" s="673">
        <f>IF(INDEX(Historical!$F$7:$F$1250,MATCH(B557,Historical!$B$7:$B$1281,0))=0,"n/a",((INDEX(Historical!$C$7:$C$1259,MATCH(B557,Historical!$B$7:$B$1281,0))/INDEX(Historical!$F$7:$F$1250,MATCH(B557,Historical!$B$7:$B$1281,0)))^(1/3)-1)*100)</f>
        <v>4.4391947333119575</v>
      </c>
      <c r="U557" s="673">
        <f>IF(INDEX(Historical!$H$7:$H$1250,MATCH(B557,Historical!$B$7:$B$1281,0))=0,"n/a",((INDEX(Historical!$C$7:$C$1259,MATCH(B557,Historical!$B$7:$B$1281,0))/INDEX(Historical!$H$7:$H$1250,MATCH(B557,Historical!$B$7:$B$1281,0)))^(1/5)-1)*100)</f>
        <v>6.1721692770057901</v>
      </c>
      <c r="V557" s="673" t="str">
        <f>IF(INDEX(Historical!$O$7:$O$1250,MATCH(B557,Historical!$B$7:$B$1281,0))=0,"n/a",((INDEX(Historical!$C$7:$C$1259,MATCH(B557,Historical!$B$7:$B$1281,0))/INDEX(Historical!$O$7:$O$1250,MATCH(B557,Historical!$B$7:$B$1281,0)))^(1/10)-1)*100)</f>
        <v>n/a</v>
      </c>
      <c r="W557" s="674" t="str">
        <f t="shared" si="141"/>
        <v>n/a</v>
      </c>
      <c r="X557" s="675" t="str">
        <f t="shared" si="142"/>
        <v>n/a</v>
      </c>
      <c r="Y557" s="633"/>
      <c r="Z557" s="624" t="str">
        <f t="shared" si="143"/>
        <v>n/a</v>
      </c>
      <c r="AA557" s="853" t="str">
        <f t="shared" si="144"/>
        <v>n/a</v>
      </c>
      <c r="AB557" s="854">
        <v>12</v>
      </c>
      <c r="AC557" s="833" t="s">
        <v>136</v>
      </c>
      <c r="AD557" s="833" t="s">
        <v>136</v>
      </c>
      <c r="AE557" s="833" t="s">
        <v>136</v>
      </c>
      <c r="AF557" s="833" t="s">
        <v>136</v>
      </c>
      <c r="AG557" s="833" t="s">
        <v>136</v>
      </c>
      <c r="AH557" s="833" t="s">
        <v>136</v>
      </c>
      <c r="AI557" s="833" t="s">
        <v>136</v>
      </c>
      <c r="AJ557" s="833" t="s">
        <v>136</v>
      </c>
      <c r="AK557" s="833" t="s">
        <v>136</v>
      </c>
      <c r="AL557" s="845" t="s">
        <v>136</v>
      </c>
      <c r="AM557" s="839" t="s">
        <v>136</v>
      </c>
      <c r="AN557" s="833" t="s">
        <v>136</v>
      </c>
      <c r="AO557" s="711" t="str">
        <f t="shared" si="145"/>
        <v>n/a</v>
      </c>
      <c r="AP557" s="712">
        <f t="shared" si="146"/>
        <v>9.4293121341486472</v>
      </c>
      <c r="AQ557" s="855" t="str">
        <f t="shared" si="147"/>
        <v>n/a</v>
      </c>
      <c r="AR557" s="624">
        <f>INDEX(Historical!$C$7:$C$1259,MATCH(B557,Historical!$B$7:$B$1281,0))*IF(AH557="n/a",1.03,IF(AH557&lt;0,1.01,IF(AH557&gt;10,1.1,(1+AH557/100))))</f>
        <v>2.2763</v>
      </c>
      <c r="AS557" s="853">
        <f t="shared" si="148"/>
        <v>2.344589</v>
      </c>
      <c r="AT557" s="853">
        <f t="shared" si="153"/>
        <v>2.4149266700000003</v>
      </c>
      <c r="AU557" s="853">
        <f t="shared" si="153"/>
        <v>2.4873744701000002</v>
      </c>
      <c r="AV557" s="853">
        <f t="shared" si="153"/>
        <v>2.5619957042030004</v>
      </c>
      <c r="AW557" s="624">
        <f t="shared" si="149"/>
        <v>12.085185844303002</v>
      </c>
      <c r="AX557" s="719">
        <f t="shared" si="150"/>
        <v>17.264551206147146</v>
      </c>
      <c r="AY557" s="900" t="s">
        <v>136</v>
      </c>
      <c r="AZ557" s="839" t="s">
        <v>136</v>
      </c>
      <c r="BA557" s="839" t="s">
        <v>136</v>
      </c>
      <c r="BB557" s="839" t="s">
        <v>136</v>
      </c>
      <c r="BC557" s="839" t="s">
        <v>136</v>
      </c>
      <c r="BD557" s="874" t="s">
        <v>4199</v>
      </c>
      <c r="BE557" s="597">
        <v>2012</v>
      </c>
      <c r="BF557" s="865">
        <f t="shared" si="151"/>
        <v>0</v>
      </c>
      <c r="BG557" s="849" t="s">
        <v>136</v>
      </c>
    </row>
    <row r="558" spans="1:59" ht="11.25" customHeight="1" x14ac:dyDescent="0.2">
      <c r="A558" s="838" t="s">
        <v>725</v>
      </c>
      <c r="B558" s="842" t="s">
        <v>726</v>
      </c>
      <c r="C558" s="898" t="s">
        <v>153</v>
      </c>
      <c r="D558" s="898" t="s">
        <v>4282</v>
      </c>
      <c r="E558" s="705">
        <v>19</v>
      </c>
      <c r="F558" s="1153">
        <v>182</v>
      </c>
      <c r="G558" s="1153" t="s">
        <v>106</v>
      </c>
      <c r="H558" s="1153" t="s">
        <v>106</v>
      </c>
      <c r="I558" s="841">
        <v>40.47</v>
      </c>
      <c r="J558" s="624">
        <f t="shared" si="138"/>
        <v>2.3721275018532246</v>
      </c>
      <c r="K558" s="844">
        <v>0.24</v>
      </c>
      <c r="L558" s="854">
        <v>4</v>
      </c>
      <c r="M558" s="615">
        <f t="shared" si="139"/>
        <v>0.96</v>
      </c>
      <c r="N558" s="837" t="s">
        <v>325</v>
      </c>
      <c r="O558" s="706">
        <v>0.22500000000000001</v>
      </c>
      <c r="P558" s="606">
        <v>44266</v>
      </c>
      <c r="Q558" s="606">
        <v>44285</v>
      </c>
      <c r="R558" s="615">
        <f t="shared" si="140"/>
        <v>6.6666666666666599</v>
      </c>
      <c r="S558" s="673">
        <f>IF(INDEX(Historical!$D$7:$D$1257,MATCH(B558,Historical!$B$7:$B$1281,0))=0,"n/a",(INDEX(Historical!$C$7:$C$1259,MATCH(B558,Historical!$B$7:$B$1281,0))/INDEX(Historical!$D$7:$D$1257,MATCH(B558,Historical!$B$7:$B$1281,0))-1)*100)</f>
        <v>9.7560975609756184</v>
      </c>
      <c r="T558" s="673">
        <f>IF(INDEX(Historical!$F$7:$F$1250,MATCH(B558,Historical!$B$7:$B$1281,0))=0,"n/a",((INDEX(Historical!$C$7:$C$1259,MATCH(B558,Historical!$B$7:$B$1281,0))/INDEX(Historical!$F$7:$F$1250,MATCH(B558,Historical!$B$7:$B$1281,0)))^(1/3)-1)*100)</f>
        <v>12.035118663929122</v>
      </c>
      <c r="U558" s="673">
        <f>IF(INDEX(Historical!$H$7:$H$1250,MATCH(B558,Historical!$B$7:$B$1281,0))=0,"n/a",((INDEX(Historical!$C$7:$C$1259,MATCH(B558,Historical!$B$7:$B$1281,0))/INDEX(Historical!$H$7:$H$1250,MATCH(B558,Historical!$B$7:$B$1281,0)))^(1/5)-1)*100)</f>
        <v>12.474611314209483</v>
      </c>
      <c r="V558" s="673">
        <f>IF(INDEX(Historical!$O$7:$O$1250,MATCH(B558,Historical!$B$7:$B$1281,0))=0,"n/a",((INDEX(Historical!$C$7:$C$1259,MATCH(B558,Historical!$B$7:$B$1281,0))/INDEX(Historical!$O$7:$O$1250,MATCH(B558,Historical!$B$7:$B$1281,0)))^(1/10)-1)*100)</f>
        <v>13.330427658960797</v>
      </c>
      <c r="W558" s="674">
        <f t="shared" si="141"/>
        <v>0.93579978327431756</v>
      </c>
      <c r="X558" s="675" t="str">
        <f t="shared" si="142"/>
        <v>n/a</v>
      </c>
      <c r="Y558" s="843" t="s">
        <v>727</v>
      </c>
      <c r="Z558" s="624" t="str">
        <f t="shared" si="143"/>
        <v>n/a</v>
      </c>
      <c r="AA558" s="853" t="str">
        <f t="shared" si="144"/>
        <v>n/a</v>
      </c>
      <c r="AB558" s="854">
        <v>6</v>
      </c>
      <c r="AC558" s="833">
        <v>-1.21</v>
      </c>
      <c r="AD558" s="833" t="s">
        <v>136</v>
      </c>
      <c r="AE558" s="833">
        <v>1.0900000000000001</v>
      </c>
      <c r="AF558" s="833">
        <v>0.99</v>
      </c>
      <c r="AG558" s="833">
        <v>-2.8000000000000003</v>
      </c>
      <c r="AH558" s="833">
        <v>-211.60000000000002</v>
      </c>
      <c r="AI558" s="833">
        <v>8.9</v>
      </c>
      <c r="AJ558" s="833">
        <v>-43.6</v>
      </c>
      <c r="AK558" s="833">
        <v>10</v>
      </c>
      <c r="AL558" s="845">
        <v>5500</v>
      </c>
      <c r="AM558" s="839">
        <v>0.2</v>
      </c>
      <c r="AN558" s="833">
        <v>0.63</v>
      </c>
      <c r="AO558" s="711" t="str">
        <f t="shared" si="145"/>
        <v>n/a</v>
      </c>
      <c r="AP558" s="712">
        <f t="shared" si="146"/>
        <v>14.846738816062707</v>
      </c>
      <c r="AQ558" s="855" t="str">
        <f t="shared" si="147"/>
        <v>n/a</v>
      </c>
      <c r="AR558" s="624">
        <f>INDEX(Historical!$C$7:$C$1259,MATCH(B558,Historical!$B$7:$B$1281,0))*IF(AH558="n/a",1.03,IF(AH558&lt;0,1.01,IF(AH558&gt;10,1.1,(1+AH558/100))))</f>
        <v>0.90900000000000003</v>
      </c>
      <c r="AS558" s="853">
        <f t="shared" si="148"/>
        <v>0.98990100000000003</v>
      </c>
      <c r="AT558" s="853">
        <f t="shared" si="153"/>
        <v>1.0888911000000001</v>
      </c>
      <c r="AU558" s="853">
        <f t="shared" si="153"/>
        <v>1.1977802100000001</v>
      </c>
      <c r="AV558" s="853">
        <f t="shared" si="153"/>
        <v>1.3175582310000002</v>
      </c>
      <c r="AW558" s="624">
        <f t="shared" si="149"/>
        <v>5.5031305410000009</v>
      </c>
      <c r="AX558" s="719">
        <f t="shared" si="150"/>
        <v>13.598049273535956</v>
      </c>
      <c r="AY558" s="900">
        <v>1.23</v>
      </c>
      <c r="AZ558" s="839">
        <v>5.94</v>
      </c>
      <c r="BA558" s="839">
        <v>-31.209999999999997</v>
      </c>
      <c r="BB558" s="839">
        <v>-4.92</v>
      </c>
      <c r="BC558" s="839">
        <v>-15.22</v>
      </c>
      <c r="BE558" s="597">
        <v>2003</v>
      </c>
      <c r="BF558" s="865">
        <f t="shared" si="151"/>
        <v>1</v>
      </c>
      <c r="BG558" s="849">
        <v>-1.4000000000000001</v>
      </c>
    </row>
    <row r="559" spans="1:59" ht="11.25" customHeight="1" x14ac:dyDescent="0.2">
      <c r="A559" s="848" t="s">
        <v>4554</v>
      </c>
      <c r="B559" s="842" t="s">
        <v>4552</v>
      </c>
      <c r="C559" s="898" t="s">
        <v>4126</v>
      </c>
      <c r="D559" s="898" t="s">
        <v>4301</v>
      </c>
      <c r="E559" s="705">
        <v>5</v>
      </c>
      <c r="F559" s="1153">
        <v>725</v>
      </c>
      <c r="G559" s="1125" t="s">
        <v>106</v>
      </c>
      <c r="H559" s="1125" t="s">
        <v>106</v>
      </c>
      <c r="I559" s="841">
        <v>44.06</v>
      </c>
      <c r="J559" s="624">
        <f t="shared" si="138"/>
        <v>1.5887426236949613</v>
      </c>
      <c r="K559" s="844">
        <v>0.17499999999999999</v>
      </c>
      <c r="L559" s="854">
        <v>4</v>
      </c>
      <c r="M559" s="615">
        <f t="shared" si="139"/>
        <v>0.7</v>
      </c>
      <c r="N559" s="837" t="s">
        <v>4239</v>
      </c>
      <c r="O559" s="706">
        <v>0.16500000000000001</v>
      </c>
      <c r="P559" s="606">
        <v>44165</v>
      </c>
      <c r="Q559" s="606">
        <v>44180</v>
      </c>
      <c r="R559" s="615">
        <f t="shared" si="140"/>
        <v>6.060606060606049</v>
      </c>
      <c r="S559" s="673">
        <f>IF(INDEX(Historical!$D$7:$D$1257,MATCH(B559,Historical!$B$7:$B$1281,0))=0,"n/a",(INDEX(Historical!$C$7:$C$1259,MATCH(B559,Historical!$B$7:$B$1281,0))/INDEX(Historical!$D$7:$D$1257,MATCH(B559,Historical!$B$7:$B$1281,0))-1)*100)</f>
        <v>6.3492063492063489</v>
      </c>
      <c r="T559" s="673">
        <f>IF(INDEX(Historical!$F$7:$F$1250,MATCH(B559,Historical!$B$7:$B$1281,0))=0,"n/a",((INDEX(Historical!$C$7:$C$1259,MATCH(B559,Historical!$B$7:$B$1281,0))/INDEX(Historical!$F$7:$F$1250,MATCH(B559,Historical!$B$7:$B$1281,0)))^(1/3)-1)*100)</f>
        <v>9.1664508976517354</v>
      </c>
      <c r="U559" s="673" t="str">
        <f>IF(INDEX(Historical!$H$7:$H$1250,MATCH(B559,Historical!$B$7:$B$1281,0))=0,"n/a",((INDEX(Historical!$C$7:$C$1259,MATCH(B559,Historical!$B$7:$B$1281,0))/INDEX(Historical!$H$7:$H$1250,MATCH(B559,Historical!$B$7:$B$1281,0)))^(1/5)-1)*100)</f>
        <v>n/a</v>
      </c>
      <c r="V559" s="673" t="str">
        <f>IF(INDEX(Historical!$O$7:$O$1250,MATCH(B559,Historical!$B$7:$B$1281,0))=0,"n/a",((INDEX(Historical!$C$7:$C$1259,MATCH(B559,Historical!$B$7:$B$1281,0))/INDEX(Historical!$O$7:$O$1250,MATCH(B559,Historical!$B$7:$B$1281,0)))^(1/10)-1)*100)</f>
        <v>n/a</v>
      </c>
      <c r="W559" s="674" t="str">
        <f t="shared" si="141"/>
        <v>n/a</v>
      </c>
      <c r="X559" s="675" t="str">
        <f t="shared" si="142"/>
        <v>n/a</v>
      </c>
      <c r="Y559" s="843"/>
      <c r="Z559" s="624">
        <f t="shared" si="143"/>
        <v>40.697674418604649</v>
      </c>
      <c r="AA559" s="853">
        <f t="shared" si="144"/>
        <v>25.616279069767444</v>
      </c>
      <c r="AB559" s="854">
        <v>11</v>
      </c>
      <c r="AC559" s="833">
        <v>1.72</v>
      </c>
      <c r="AD559" s="833">
        <v>2.54</v>
      </c>
      <c r="AE559" s="833">
        <v>4.0199999999999996</v>
      </c>
      <c r="AF559" s="833">
        <v>5.65</v>
      </c>
      <c r="AG559" s="833">
        <v>16.600000000000001</v>
      </c>
      <c r="AH559" s="833">
        <v>202.1</v>
      </c>
      <c r="AI559" s="833">
        <v>5.4</v>
      </c>
      <c r="AJ559" s="833">
        <v>64.600000000000009</v>
      </c>
      <c r="AK559" s="833">
        <v>10</v>
      </c>
      <c r="AL559" s="845">
        <v>1820</v>
      </c>
      <c r="AM559" s="839">
        <v>0.70000000000000007</v>
      </c>
      <c r="AN559" s="833">
        <v>1.1100000000000001</v>
      </c>
      <c r="AO559" s="711" t="str">
        <f t="shared" si="145"/>
        <v>n/a</v>
      </c>
      <c r="AP559" s="712" t="str">
        <f t="shared" si="146"/>
        <v>n/a</v>
      </c>
      <c r="AQ559" s="855">
        <f t="shared" si="147"/>
        <v>153.62437382360557</v>
      </c>
      <c r="AR559" s="624">
        <f>INDEX(Historical!$C$7:$C$1259,MATCH(B559,Historical!$B$7:$B$1281,0))*IF(AH559="n/a",1.03,IF(AH559&lt;0,1.01,IF(AH559&gt;10,1.1,(1+AH559/100))))</f>
        <v>0.7370000000000001</v>
      </c>
      <c r="AS559" s="853">
        <f t="shared" si="148"/>
        <v>0.7767980000000001</v>
      </c>
      <c r="AT559" s="853">
        <f t="shared" si="153"/>
        <v>0.85447780000000018</v>
      </c>
      <c r="AU559" s="853">
        <f t="shared" si="153"/>
        <v>0.93992558000000026</v>
      </c>
      <c r="AV559" s="853">
        <f t="shared" si="153"/>
        <v>1.0339181380000004</v>
      </c>
      <c r="AW559" s="624">
        <f t="shared" si="149"/>
        <v>4.3421195180000005</v>
      </c>
      <c r="AX559" s="719">
        <f t="shared" si="150"/>
        <v>9.8550147934634591</v>
      </c>
      <c r="AY559" s="900">
        <v>1.27</v>
      </c>
      <c r="AZ559" s="839">
        <v>46.82</v>
      </c>
      <c r="BA559" s="839">
        <v>-10.5</v>
      </c>
      <c r="BB559" s="839">
        <v>1.9300000000000002</v>
      </c>
      <c r="BC559" s="839">
        <v>10.130000000000001</v>
      </c>
      <c r="BE559" s="597">
        <v>2016</v>
      </c>
      <c r="BF559" s="865">
        <f t="shared" si="151"/>
        <v>0</v>
      </c>
      <c r="BG559" s="849">
        <v>6.1</v>
      </c>
    </row>
    <row r="560" spans="1:59" ht="11.25" customHeight="1" x14ac:dyDescent="0.2">
      <c r="A560" s="831" t="s">
        <v>1571</v>
      </c>
      <c r="B560" s="842" t="s">
        <v>1572</v>
      </c>
      <c r="C560" s="898" t="s">
        <v>108</v>
      </c>
      <c r="D560" s="898" t="s">
        <v>118</v>
      </c>
      <c r="E560" s="705">
        <v>12</v>
      </c>
      <c r="F560" s="1153">
        <v>294</v>
      </c>
      <c r="G560" s="1125" t="s">
        <v>106</v>
      </c>
      <c r="H560" s="1125" t="s">
        <v>106</v>
      </c>
      <c r="I560" s="841">
        <v>147.82</v>
      </c>
      <c r="J560" s="624">
        <f t="shared" si="138"/>
        <v>1.2718170748207278</v>
      </c>
      <c r="K560" s="844">
        <v>0.47</v>
      </c>
      <c r="L560" s="854">
        <v>4</v>
      </c>
      <c r="M560" s="615">
        <f t="shared" si="139"/>
        <v>1.88</v>
      </c>
      <c r="N560" s="837" t="s">
        <v>590</v>
      </c>
      <c r="O560" s="706">
        <v>0.4</v>
      </c>
      <c r="P560" s="606">
        <v>44246</v>
      </c>
      <c r="Q560" s="606">
        <v>44270</v>
      </c>
      <c r="R560" s="615">
        <f t="shared" si="140"/>
        <v>17.499999999999989</v>
      </c>
      <c r="S560" s="673">
        <f>IF(INDEX(Historical!$D$7:$D$1257,MATCH(B560,Historical!$B$7:$B$1281,0))=0,"n/a",(INDEX(Historical!$C$7:$C$1259,MATCH(B560,Historical!$B$7:$B$1281,0))/INDEX(Historical!$D$7:$D$1257,MATCH(B560,Historical!$B$7:$B$1281,0))-1)*100)</f>
        <v>17.647058823529417</v>
      </c>
      <c r="T560" s="673">
        <f>IF(INDEX(Historical!$F$7:$F$1250,MATCH(B560,Historical!$B$7:$B$1281,0))=0,"n/a",((INDEX(Historical!$C$7:$C$1259,MATCH(B560,Historical!$B$7:$B$1281,0))/INDEX(Historical!$F$7:$F$1250,MATCH(B560,Historical!$B$7:$B$1281,0)))^(1/3)-1)*100)</f>
        <v>27.059885603416433</v>
      </c>
      <c r="U560" s="673">
        <f>IF(INDEX(Historical!$H$7:$H$1250,MATCH(B560,Historical!$B$7:$B$1281,0))=0,"n/a",((INDEX(Historical!$C$7:$C$1259,MATCH(B560,Historical!$B$7:$B$1281,0))/INDEX(Historical!$H$7:$H$1250,MATCH(B560,Historical!$B$7:$B$1281,0)))^(1/5)-1)*100)</f>
        <v>20.112443398143132</v>
      </c>
      <c r="V560" s="673">
        <f>IF(INDEX(Historical!$O$7:$O$1250,MATCH(B560,Historical!$B$7:$B$1281,0))=0,"n/a",((INDEX(Historical!$C$7:$C$1259,MATCH(B560,Historical!$B$7:$B$1281,0))/INDEX(Historical!$O$7:$O$1250,MATCH(B560,Historical!$B$7:$B$1281,0)))^(1/10)-1)*100)</f>
        <v>54.991898754833699</v>
      </c>
      <c r="W560" s="674">
        <f t="shared" si="141"/>
        <v>0.36573466007800431</v>
      </c>
      <c r="X560" s="675">
        <f t="shared" si="142"/>
        <v>0.96231786593986279</v>
      </c>
      <c r="Y560" s="843"/>
      <c r="Z560" s="624">
        <f t="shared" si="143"/>
        <v>19.603753910323253</v>
      </c>
      <c r="AA560" s="853">
        <f t="shared" si="144"/>
        <v>15.413972888425443</v>
      </c>
      <c r="AB560" s="854">
        <v>12</v>
      </c>
      <c r="AC560" s="833">
        <v>9.59</v>
      </c>
      <c r="AD560" s="833">
        <v>1.21</v>
      </c>
      <c r="AE560" s="833">
        <v>2.62</v>
      </c>
      <c r="AF560" s="833">
        <v>3.21</v>
      </c>
      <c r="AG560" s="833">
        <v>22.900000000000002</v>
      </c>
      <c r="AH560" s="833">
        <v>11</v>
      </c>
      <c r="AI560" s="833">
        <v>11.43</v>
      </c>
      <c r="AJ560" s="833">
        <v>20.9</v>
      </c>
      <c r="AK560" s="833">
        <v>12.870000000000001</v>
      </c>
      <c r="AL560" s="845">
        <v>5810</v>
      </c>
      <c r="AM560" s="839">
        <v>0.6</v>
      </c>
      <c r="AN560" s="833">
        <v>0.94</v>
      </c>
      <c r="AO560" s="711">
        <f t="shared" si="145"/>
        <v>5.9702875845384167</v>
      </c>
      <c r="AP560" s="712">
        <f t="shared" si="146"/>
        <v>21.384260472963859</v>
      </c>
      <c r="AQ560" s="855">
        <f t="shared" si="147"/>
        <v>48.292283416300187</v>
      </c>
      <c r="AR560" s="624">
        <f>INDEX(Historical!$C$7:$C$1259,MATCH(B560,Historical!$B$7:$B$1281,0))*IF(AH560="n/a",1.03,IF(AH560&lt;0,1.01,IF(AH560&gt;10,1.1,(1+AH560/100))))</f>
        <v>1.7600000000000002</v>
      </c>
      <c r="AS560" s="853">
        <f t="shared" si="148"/>
        <v>1.9360000000000004</v>
      </c>
      <c r="AT560" s="853">
        <f t="shared" si="153"/>
        <v>2.1296000000000004</v>
      </c>
      <c r="AU560" s="853">
        <f t="shared" si="153"/>
        <v>2.3425600000000006</v>
      </c>
      <c r="AV560" s="853">
        <f t="shared" si="153"/>
        <v>2.5768160000000009</v>
      </c>
      <c r="AW560" s="624">
        <f t="shared" si="149"/>
        <v>10.744976000000003</v>
      </c>
      <c r="AX560" s="719">
        <f t="shared" si="150"/>
        <v>7.2689595453930487</v>
      </c>
      <c r="AY560" s="900">
        <v>1.44</v>
      </c>
      <c r="AZ560" s="839">
        <v>88.33</v>
      </c>
      <c r="BA560" s="839">
        <v>-6.2700000000000005</v>
      </c>
      <c r="BB560" s="839">
        <v>2</v>
      </c>
      <c r="BC560" s="839">
        <v>14.540000000000001</v>
      </c>
      <c r="BE560" s="597">
        <v>2010</v>
      </c>
      <c r="BF560" s="865">
        <f t="shared" si="151"/>
        <v>0</v>
      </c>
      <c r="BG560" s="849">
        <v>2.7</v>
      </c>
    </row>
    <row r="561" spans="1:59" ht="11.25" customHeight="1" x14ac:dyDescent="0.2">
      <c r="A561" s="831" t="s">
        <v>1579</v>
      </c>
      <c r="B561" s="842" t="s">
        <v>1580</v>
      </c>
      <c r="C561" s="898" t="s">
        <v>108</v>
      </c>
      <c r="D561" s="898" t="s">
        <v>118</v>
      </c>
      <c r="E561" s="705">
        <v>13</v>
      </c>
      <c r="F561" s="1153">
        <v>279</v>
      </c>
      <c r="G561" s="1078" t="s">
        <v>106</v>
      </c>
      <c r="H561" s="1078" t="s">
        <v>106</v>
      </c>
      <c r="I561" s="841">
        <v>91.1</v>
      </c>
      <c r="J561" s="624">
        <f t="shared" si="138"/>
        <v>5.0493962678375404</v>
      </c>
      <c r="K561" s="844">
        <v>1.1499999999999999</v>
      </c>
      <c r="L561" s="854">
        <v>4</v>
      </c>
      <c r="M561" s="615">
        <f t="shared" si="139"/>
        <v>4.5999999999999996</v>
      </c>
      <c r="N561" s="837" t="s">
        <v>148</v>
      </c>
      <c r="O561" s="706">
        <v>1.1000000000000001</v>
      </c>
      <c r="P561" s="606">
        <v>44239</v>
      </c>
      <c r="Q561" s="606">
        <v>44266</v>
      </c>
      <c r="R561" s="615">
        <f t="shared" si="140"/>
        <v>4.545454545454529</v>
      </c>
      <c r="S561" s="673">
        <f>IF(INDEX(Historical!$D$7:$D$1257,MATCH(B561,Historical!$B$7:$B$1281,0))=0,"n/a",(INDEX(Historical!$C$7:$C$1259,MATCH(B561,Historical!$B$7:$B$1281,0))/INDEX(Historical!$D$7:$D$1257,MATCH(B561,Historical!$B$7:$B$1281,0))-1)*100)</f>
        <v>10.000000000000009</v>
      </c>
      <c r="T561" s="673">
        <f>IF(INDEX(Historical!$F$7:$F$1250,MATCH(B561,Historical!$B$7:$B$1281,0))=0,"n/a",((INDEX(Historical!$C$7:$C$1259,MATCH(B561,Historical!$B$7:$B$1281,0))/INDEX(Historical!$F$7:$F$1250,MATCH(B561,Historical!$B$7:$B$1281,0)))^(1/3)-1)*100)</f>
        <v>13.617128057248994</v>
      </c>
      <c r="U561" s="673">
        <f>IF(INDEX(Historical!$H$7:$H$1250,MATCH(B561,Historical!$B$7:$B$1281,0))=0,"n/a",((INDEX(Historical!$C$7:$C$1259,MATCH(B561,Historical!$B$7:$B$1281,0))/INDEX(Historical!$H$7:$H$1250,MATCH(B561,Historical!$B$7:$B$1281,0)))^(1/5)-1)*100)</f>
        <v>12.515555850474192</v>
      </c>
      <c r="V561" s="673">
        <f>IF(INDEX(Historical!$O$7:$O$1250,MATCH(B561,Historical!$B$7:$B$1281,0))=0,"n/a",((INDEX(Historical!$C$7:$C$1259,MATCH(B561,Historical!$B$7:$B$1281,0))/INDEX(Historical!$O$7:$O$1250,MATCH(B561,Historical!$B$7:$B$1281,0)))^(1/10)-1)*100)</f>
        <v>14.360352045094871</v>
      </c>
      <c r="W561" s="674">
        <f t="shared" si="141"/>
        <v>0.87153544781997083</v>
      </c>
      <c r="X561" s="675" t="str">
        <f t="shared" si="142"/>
        <v>n/a</v>
      </c>
      <c r="Y561" s="637"/>
      <c r="Z561" s="624" t="str">
        <f t="shared" si="143"/>
        <v>n/a</v>
      </c>
      <c r="AA561" s="853" t="str">
        <f t="shared" si="144"/>
        <v>n/a</v>
      </c>
      <c r="AB561" s="854">
        <v>12</v>
      </c>
      <c r="AC561" s="833">
        <v>-1.02</v>
      </c>
      <c r="AD561" s="833" t="s">
        <v>136</v>
      </c>
      <c r="AE561" s="833">
        <v>0.63</v>
      </c>
      <c r="AF561" s="833">
        <v>0.54</v>
      </c>
      <c r="AG561" s="833">
        <v>-0.6</v>
      </c>
      <c r="AH561" s="834">
        <v>-109.89999999999999</v>
      </c>
      <c r="AI561" s="834">
        <v>10.74</v>
      </c>
      <c r="AJ561" s="833">
        <v>-15.8</v>
      </c>
      <c r="AK561" s="833">
        <v>6.34</v>
      </c>
      <c r="AL561" s="845">
        <v>36140</v>
      </c>
      <c r="AM561" s="839">
        <v>0.1</v>
      </c>
      <c r="AN561" s="833">
        <v>0.31</v>
      </c>
      <c r="AO561" s="711" t="str">
        <f t="shared" si="145"/>
        <v>n/a</v>
      </c>
      <c r="AP561" s="712">
        <f t="shared" si="146"/>
        <v>17.56495211831173</v>
      </c>
      <c r="AQ561" s="855" t="str">
        <f t="shared" si="147"/>
        <v>n/a</v>
      </c>
      <c r="AR561" s="624">
        <f>INDEX(Historical!$C$7:$C$1259,MATCH(B561,Historical!$B$7:$B$1281,0))*IF(AH561="n/a",1.03,IF(AH561&lt;0,1.01,IF(AH561&gt;10,1.1,(1+AH561/100))))</f>
        <v>4.4440000000000008</v>
      </c>
      <c r="AS561" s="853">
        <f t="shared" si="148"/>
        <v>4.8884000000000016</v>
      </c>
      <c r="AT561" s="853">
        <f t="shared" si="153"/>
        <v>5.1983245600000014</v>
      </c>
      <c r="AU561" s="853">
        <f t="shared" si="153"/>
        <v>5.5278983371040011</v>
      </c>
      <c r="AV561" s="853">
        <f t="shared" si="153"/>
        <v>5.8783670916763944</v>
      </c>
      <c r="AW561" s="624">
        <f t="shared" si="149"/>
        <v>25.9369899887804</v>
      </c>
      <c r="AX561" s="719">
        <f t="shared" si="150"/>
        <v>28.470900097453789</v>
      </c>
      <c r="AY561" s="900">
        <v>1.69</v>
      </c>
      <c r="AZ561" s="839">
        <v>102.25999999999999</v>
      </c>
      <c r="BA561" s="839">
        <v>-4.5999999999999996</v>
      </c>
      <c r="BB561" s="839">
        <v>5.42</v>
      </c>
      <c r="BC561" s="839">
        <v>23.880000000000003</v>
      </c>
      <c r="BE561" s="597">
        <v>2009</v>
      </c>
      <c r="BF561" s="865">
        <f t="shared" si="151"/>
        <v>0</v>
      </c>
      <c r="BG561" s="849">
        <v>0</v>
      </c>
    </row>
    <row r="562" spans="1:59" s="744" customFormat="1" ht="11.25" customHeight="1" x14ac:dyDescent="0.2">
      <c r="A562" s="726" t="s">
        <v>738</v>
      </c>
      <c r="B562" s="751" t="s">
        <v>739</v>
      </c>
      <c r="C562" s="898" t="s">
        <v>108</v>
      </c>
      <c r="D562" s="898" t="s">
        <v>4272</v>
      </c>
      <c r="E562" s="727">
        <v>27</v>
      </c>
      <c r="F562" s="1153">
        <v>120</v>
      </c>
      <c r="G562" s="1152" t="s">
        <v>106</v>
      </c>
      <c r="H562" s="1152" t="s">
        <v>106</v>
      </c>
      <c r="I562" s="728">
        <v>25.25</v>
      </c>
      <c r="J562" s="729">
        <f t="shared" si="138"/>
        <v>1.6633663366336635</v>
      </c>
      <c r="K562" s="730">
        <v>0.21</v>
      </c>
      <c r="L562" s="731">
        <v>2</v>
      </c>
      <c r="M562" s="732">
        <f t="shared" si="139"/>
        <v>0.42</v>
      </c>
      <c r="N562" s="733" t="s">
        <v>229</v>
      </c>
      <c r="O562" s="978">
        <v>0.2</v>
      </c>
      <c r="P562" s="1122">
        <v>44021</v>
      </c>
      <c r="Q562" s="1122">
        <v>44043</v>
      </c>
      <c r="R562" s="732">
        <f t="shared" si="140"/>
        <v>4.9999999999999902</v>
      </c>
      <c r="S562" s="673">
        <f>IF(INDEX(Historical!$D$7:$D$1257,MATCH(B562,Historical!$B$7:$B$1281,0))=0,"n/a",(INDEX(Historical!$C$7:$C$1259,MATCH(B562,Historical!$B$7:$B$1281,0))/INDEX(Historical!$D$7:$D$1257,MATCH(B562,Historical!$B$7:$B$1281,0))-1)*100)</f>
        <v>7.8947368421052655</v>
      </c>
      <c r="T562" s="673">
        <f>IF(INDEX(Historical!$F$7:$F$1250,MATCH(B562,Historical!$B$7:$B$1281,0))=0,"n/a",((INDEX(Historical!$C$7:$C$1259,MATCH(B562,Historical!$B$7:$B$1281,0))/INDEX(Historical!$F$7:$F$1250,MATCH(B562,Historical!$B$7:$B$1281,0)))^(1/3)-1)*100)</f>
        <v>8.6120371442153001</v>
      </c>
      <c r="U562" s="673">
        <f>IF(INDEX(Historical!$H$7:$H$1250,MATCH(B562,Historical!$B$7:$B$1281,0))=0,"n/a",((INDEX(Historical!$C$7:$C$1259,MATCH(B562,Historical!$B$7:$B$1281,0))/INDEX(Historical!$H$7:$H$1250,MATCH(B562,Historical!$B$7:$B$1281,0)))^(1/5)-1)*100)</f>
        <v>8.4471771197698544</v>
      </c>
      <c r="V562" s="673">
        <f>IF(INDEX(Historical!$O$7:$O$1250,MATCH(B562,Historical!$B$7:$B$1281,0))=0,"n/a",((INDEX(Historical!$C$7:$C$1259,MATCH(B562,Historical!$B$7:$B$1281,0))/INDEX(Historical!$O$7:$O$1250,MATCH(B562,Historical!$B$7:$B$1281,0)))^(1/10)-1)*100)</f>
        <v>6.6846469647117379</v>
      </c>
      <c r="W562" s="674">
        <f t="shared" si="141"/>
        <v>1.2636683978020853</v>
      </c>
      <c r="X562" s="675" t="str">
        <f t="shared" si="142"/>
        <v>n/a</v>
      </c>
      <c r="Y562" s="1013" t="s">
        <v>4320</v>
      </c>
      <c r="Z562" s="729" t="str">
        <f t="shared" si="143"/>
        <v>n/a</v>
      </c>
      <c r="AA562" s="736" t="str">
        <f t="shared" si="144"/>
        <v>n/a</v>
      </c>
      <c r="AB562" s="731">
        <v>12</v>
      </c>
      <c r="AC562" s="737" t="s">
        <v>136</v>
      </c>
      <c r="AD562" s="737" t="s">
        <v>136</v>
      </c>
      <c r="AE562" s="737" t="s">
        <v>136</v>
      </c>
      <c r="AF562" s="737" t="s">
        <v>136</v>
      </c>
      <c r="AG562" s="737" t="s">
        <v>136</v>
      </c>
      <c r="AH562" s="737" t="s">
        <v>136</v>
      </c>
      <c r="AI562" s="737" t="s">
        <v>136</v>
      </c>
      <c r="AJ562" s="737" t="s">
        <v>136</v>
      </c>
      <c r="AK562" s="737" t="s">
        <v>136</v>
      </c>
      <c r="AL562" s="738" t="s">
        <v>136</v>
      </c>
      <c r="AM562" s="739" t="s">
        <v>136</v>
      </c>
      <c r="AN562" s="737" t="s">
        <v>136</v>
      </c>
      <c r="AO562" s="740" t="str">
        <f t="shared" si="145"/>
        <v>n/a</v>
      </c>
      <c r="AP562" s="741">
        <f t="shared" si="146"/>
        <v>10.110543456403517</v>
      </c>
      <c r="AQ562" s="742" t="str">
        <f t="shared" si="147"/>
        <v>n/a</v>
      </c>
      <c r="AR562" s="624">
        <f>INDEX(Historical!$C$7:$C$1259,MATCH(B562,Historical!$B$7:$B$1281,0))*IF(AH562="n/a",1.03,IF(AH562&lt;0,1.01,IF(AH562&gt;10,1.1,(1+AH562/100))))</f>
        <v>0.42230000000000001</v>
      </c>
      <c r="AS562" s="736">
        <f t="shared" si="148"/>
        <v>0.43496899999999999</v>
      </c>
      <c r="AT562" s="736">
        <f t="shared" si="153"/>
        <v>0.44801806999999999</v>
      </c>
      <c r="AU562" s="736">
        <f t="shared" si="153"/>
        <v>0.4614586121</v>
      </c>
      <c r="AV562" s="736">
        <f t="shared" si="153"/>
        <v>0.475302370463</v>
      </c>
      <c r="AW562" s="729">
        <f t="shared" si="149"/>
        <v>2.2420480525630002</v>
      </c>
      <c r="AX562" s="743">
        <f t="shared" si="150"/>
        <v>8.8793982279722776</v>
      </c>
      <c r="AY562" s="901" t="s">
        <v>136</v>
      </c>
      <c r="AZ562" s="739" t="s">
        <v>136</v>
      </c>
      <c r="BA562" s="739" t="s">
        <v>136</v>
      </c>
      <c r="BB562" s="739" t="s">
        <v>136</v>
      </c>
      <c r="BC562" s="739" t="s">
        <v>136</v>
      </c>
      <c r="BD562" s="875" t="s">
        <v>4199</v>
      </c>
      <c r="BE562" s="597">
        <v>1994</v>
      </c>
      <c r="BF562" s="865">
        <f t="shared" si="151"/>
        <v>2</v>
      </c>
      <c r="BG562" s="793" t="s">
        <v>136</v>
      </c>
    </row>
    <row r="563" spans="1:59" ht="11.25" customHeight="1" x14ac:dyDescent="0.2">
      <c r="A563" s="838" t="s">
        <v>1547</v>
      </c>
      <c r="B563" s="842" t="s">
        <v>1548</v>
      </c>
      <c r="C563" s="898" t="s">
        <v>178</v>
      </c>
      <c r="D563" s="898" t="s">
        <v>4270</v>
      </c>
      <c r="E563" s="705">
        <v>9</v>
      </c>
      <c r="F563" s="1153">
        <v>470</v>
      </c>
      <c r="G563" s="1078" t="s">
        <v>37</v>
      </c>
      <c r="H563" s="1078" t="s">
        <v>37</v>
      </c>
      <c r="I563" s="841">
        <v>81.540000000000006</v>
      </c>
      <c r="J563" s="624">
        <f t="shared" si="138"/>
        <v>4.4150110375275933</v>
      </c>
      <c r="K563" s="844">
        <v>0.9</v>
      </c>
      <c r="L563" s="854">
        <v>4</v>
      </c>
      <c r="M563" s="615">
        <f t="shared" si="139"/>
        <v>3.6</v>
      </c>
      <c r="N563" s="837" t="s">
        <v>119</v>
      </c>
      <c r="O563" s="706">
        <v>0.8</v>
      </c>
      <c r="P563" s="904">
        <v>43602</v>
      </c>
      <c r="Q563" s="904">
        <v>43619</v>
      </c>
      <c r="R563" s="615">
        <f t="shared" si="140"/>
        <v>12.499999999999996</v>
      </c>
      <c r="S563" s="673">
        <f>IF(INDEX(Historical!$D$7:$D$1257,MATCH(B563,Historical!$B$7:$B$1281,0))=0,"n/a",(INDEX(Historical!$C$7:$C$1259,MATCH(B563,Historical!$B$7:$B$1281,0))/INDEX(Historical!$D$7:$D$1257,MATCH(B563,Historical!$B$7:$B$1281,0))-1)*100)</f>
        <v>2.8571428571428692</v>
      </c>
      <c r="T563" s="673">
        <f>IF(INDEX(Historical!$F$7:$F$1250,MATCH(B563,Historical!$B$7:$B$1281,0))=0,"n/a",((INDEX(Historical!$C$7:$C$1259,MATCH(B563,Historical!$B$7:$B$1281,0))/INDEX(Historical!$F$7:$F$1250,MATCH(B563,Historical!$B$7:$B$1281,0)))^(1/3)-1)*100)</f>
        <v>9.659590029610122</v>
      </c>
      <c r="U563" s="673">
        <f>IF(INDEX(Historical!$H$7:$H$1250,MATCH(B563,Historical!$B$7:$B$1281,0))=0,"n/a",((INDEX(Historical!$C$7:$C$1259,MATCH(B563,Historical!$B$7:$B$1281,0))/INDEX(Historical!$H$7:$H$1250,MATCH(B563,Historical!$B$7:$B$1281,0)))^(1/5)-1)*100)</f>
        <v>10.552661237713789</v>
      </c>
      <c r="V563" s="673" t="str">
        <f>IF(INDEX(Historical!$O$7:$O$1250,MATCH(B563,Historical!$B$7:$B$1281,0))=0,"n/a",((INDEX(Historical!$C$7:$C$1259,MATCH(B563,Historical!$B$7:$B$1281,0))/INDEX(Historical!$O$7:$O$1250,MATCH(B563,Historical!$B$7:$B$1281,0)))^(1/10)-1)*100)</f>
        <v>n/a</v>
      </c>
      <c r="W563" s="674" t="str">
        <f t="shared" si="141"/>
        <v>n/a</v>
      </c>
      <c r="X563" s="675" t="str">
        <f t="shared" si="142"/>
        <v>n/a</v>
      </c>
      <c r="Y563" s="646" t="s">
        <v>4574</v>
      </c>
      <c r="Z563" s="624" t="str">
        <f t="shared" si="143"/>
        <v>n/a</v>
      </c>
      <c r="AA563" s="853" t="str">
        <f t="shared" si="144"/>
        <v>n/a</v>
      </c>
      <c r="AB563" s="854">
        <v>12</v>
      </c>
      <c r="AC563" s="833">
        <v>-9.0399999999999991</v>
      </c>
      <c r="AD563" s="833" t="s">
        <v>136</v>
      </c>
      <c r="AE563" s="833">
        <v>0.55000000000000004</v>
      </c>
      <c r="AF563" s="833">
        <v>1.9</v>
      </c>
      <c r="AG563" s="833">
        <v>-19.7</v>
      </c>
      <c r="AH563" s="833">
        <v>-231.99999999999997</v>
      </c>
      <c r="AI563" s="833">
        <v>100.05999999999999</v>
      </c>
      <c r="AJ563" s="833">
        <v>-26</v>
      </c>
      <c r="AK563" s="833">
        <v>-7.75</v>
      </c>
      <c r="AL563" s="845">
        <v>35170</v>
      </c>
      <c r="AM563" s="839">
        <v>0.3</v>
      </c>
      <c r="AN563" s="833">
        <v>0.84</v>
      </c>
      <c r="AO563" s="711" t="str">
        <f t="shared" si="145"/>
        <v>n/a</v>
      </c>
      <c r="AP563" s="712">
        <f t="shared" si="146"/>
        <v>14.967672275241382</v>
      </c>
      <c r="AQ563" s="855" t="str">
        <f t="shared" si="147"/>
        <v>n/a</v>
      </c>
      <c r="AR563" s="624">
        <f>INDEX(Historical!$C$7:$C$1259,MATCH(B563,Historical!$B$7:$B$1281,0))*IF(AH563="n/a",1.03,IF(AH563&lt;0,1.01,IF(AH563&gt;10,1.1,(1+AH563/100))))</f>
        <v>3.6360000000000001</v>
      </c>
      <c r="AS563" s="853">
        <f t="shared" si="148"/>
        <v>3.9996000000000005</v>
      </c>
      <c r="AT563" s="853">
        <f t="shared" si="153"/>
        <v>4.0395960000000004</v>
      </c>
      <c r="AU563" s="853">
        <f t="shared" si="153"/>
        <v>4.0799919600000001</v>
      </c>
      <c r="AV563" s="853">
        <f t="shared" si="153"/>
        <v>4.1207918796000005</v>
      </c>
      <c r="AW563" s="624">
        <f t="shared" si="149"/>
        <v>19.875979839599999</v>
      </c>
      <c r="AX563" s="719">
        <f t="shared" si="150"/>
        <v>24.375741770419424</v>
      </c>
      <c r="AY563" s="900">
        <v>1.73</v>
      </c>
      <c r="AZ563" s="839">
        <v>88.44</v>
      </c>
      <c r="BA563" s="839">
        <v>-9.99</v>
      </c>
      <c r="BB563" s="839">
        <v>2.29</v>
      </c>
      <c r="BC563" s="839">
        <v>23.16</v>
      </c>
      <c r="BE563" s="597">
        <v>2012</v>
      </c>
      <c r="BF563" s="865">
        <f t="shared" si="151"/>
        <v>0</v>
      </c>
      <c r="BG563" s="849">
        <v>-7.3</v>
      </c>
    </row>
    <row r="564" spans="1:59" ht="11.25" customHeight="1" x14ac:dyDescent="0.2">
      <c r="A564" s="838" t="s">
        <v>1549</v>
      </c>
      <c r="B564" s="842" t="s">
        <v>1550</v>
      </c>
      <c r="C564" s="898" t="s">
        <v>178</v>
      </c>
      <c r="D564" s="898" t="s">
        <v>4270</v>
      </c>
      <c r="E564" s="705">
        <v>8</v>
      </c>
      <c r="F564" s="1153">
        <v>560</v>
      </c>
      <c r="G564" s="1149" t="s">
        <v>106</v>
      </c>
      <c r="H564" s="1149" t="s">
        <v>106</v>
      </c>
      <c r="I564" s="841">
        <v>31.67</v>
      </c>
      <c r="J564" s="624">
        <f t="shared" si="138"/>
        <v>11.051468266498263</v>
      </c>
      <c r="K564" s="844">
        <v>0.875</v>
      </c>
      <c r="L564" s="854">
        <v>4</v>
      </c>
      <c r="M564" s="615">
        <f t="shared" si="139"/>
        <v>3.5</v>
      </c>
      <c r="N564" s="837" t="s">
        <v>555</v>
      </c>
      <c r="O564" s="706">
        <v>0.86499999999999999</v>
      </c>
      <c r="P564" s="904">
        <v>43860</v>
      </c>
      <c r="Q564" s="904">
        <v>43873</v>
      </c>
      <c r="R564" s="615">
        <f t="shared" si="140"/>
        <v>1.1560693641618507</v>
      </c>
      <c r="S564" s="673">
        <f>IF(INDEX(Historical!$D$7:$D$1257,MATCH(B564,Historical!$B$7:$B$1281,0))=0,"n/a",(INDEX(Historical!$C$7:$C$1259,MATCH(B564,Historical!$B$7:$B$1281,0))/INDEX(Historical!$D$7:$D$1257,MATCH(B564,Historical!$B$7:$B$1281,0))-1)*100)</f>
        <v>2.941176470588247</v>
      </c>
      <c r="T564" s="673">
        <f>IF(INDEX(Historical!$F$7:$F$1250,MATCH(B564,Historical!$B$7:$B$1281,0))=0,"n/a",((INDEX(Historical!$C$7:$C$1259,MATCH(B564,Historical!$B$7:$B$1281,0))/INDEX(Historical!$F$7:$F$1250,MATCH(B564,Historical!$B$7:$B$1281,0)))^(1/3)-1)*100)</f>
        <v>13.322893399290091</v>
      </c>
      <c r="U564" s="673">
        <f>IF(INDEX(Historical!$H$7:$H$1250,MATCH(B564,Historical!$B$7:$B$1281,0))=0,"n/a",((INDEX(Historical!$C$7:$C$1259,MATCH(B564,Historical!$B$7:$B$1281,0))/INDEX(Historical!$H$7:$H$1250,MATCH(B564,Historical!$B$7:$B$1281,0)))^(1/5)-1)*100)</f>
        <v>17.87517263005045</v>
      </c>
      <c r="V564" s="673" t="str">
        <f>IF(INDEX(Historical!$O$7:$O$1250,MATCH(B564,Historical!$B$7:$B$1281,0))=0,"n/a",((INDEX(Historical!$C$7:$C$1259,MATCH(B564,Historical!$B$7:$B$1281,0))/INDEX(Historical!$O$7:$O$1250,MATCH(B564,Historical!$B$7:$B$1281,0)))^(1/10)-1)*100)</f>
        <v>n/a</v>
      </c>
      <c r="W564" s="674" t="str">
        <f t="shared" si="141"/>
        <v>n/a</v>
      </c>
      <c r="X564" s="675">
        <f t="shared" si="142"/>
        <v>1.7187665990433125</v>
      </c>
      <c r="Y564" s="843"/>
      <c r="Z564" s="624">
        <f t="shared" si="143"/>
        <v>103.55029585798816</v>
      </c>
      <c r="AA564" s="853">
        <f t="shared" si="144"/>
        <v>9.3698224852071021</v>
      </c>
      <c r="AB564" s="854">
        <v>12</v>
      </c>
      <c r="AC564" s="833">
        <v>3.38</v>
      </c>
      <c r="AD564" s="833">
        <v>3.01</v>
      </c>
      <c r="AE564" s="833">
        <v>6.36</v>
      </c>
      <c r="AF564" s="833">
        <v>3.45</v>
      </c>
      <c r="AG564" s="833">
        <v>35.4</v>
      </c>
      <c r="AH564" s="833">
        <v>-36.4</v>
      </c>
      <c r="AI564" s="833">
        <v>4.79</v>
      </c>
      <c r="AJ564" s="833">
        <v>10.4</v>
      </c>
      <c r="AK564" s="833">
        <v>3.0300000000000002</v>
      </c>
      <c r="AL564" s="845">
        <v>6620</v>
      </c>
      <c r="AM564" s="839">
        <v>0.1</v>
      </c>
      <c r="AN564" s="833">
        <v>1.91</v>
      </c>
      <c r="AO564" s="711">
        <f t="shared" si="145"/>
        <v>19.556818411341609</v>
      </c>
      <c r="AP564" s="712">
        <f t="shared" si="146"/>
        <v>28.926640896548712</v>
      </c>
      <c r="AQ564" s="855">
        <f t="shared" si="147"/>
        <v>19.86267619231694</v>
      </c>
      <c r="AR564" s="624">
        <f>INDEX(Historical!$C$7:$C$1259,MATCH(B564,Historical!$B$7:$B$1281,0))*IF(AH564="n/a",1.03,IF(AH564&lt;0,1.01,IF(AH564&gt;10,1.1,(1+AH564/100))))</f>
        <v>3.5350000000000001</v>
      </c>
      <c r="AS564" s="853">
        <f t="shared" si="148"/>
        <v>3.7043265000000005</v>
      </c>
      <c r="AT564" s="853">
        <f t="shared" si="153"/>
        <v>3.8165675929500007</v>
      </c>
      <c r="AU564" s="853">
        <f t="shared" si="153"/>
        <v>3.9322095910163859</v>
      </c>
      <c r="AV564" s="853">
        <f t="shared" si="153"/>
        <v>4.051355541624182</v>
      </c>
      <c r="AW564" s="624">
        <f t="shared" si="149"/>
        <v>19.039459225590569</v>
      </c>
      <c r="AX564" s="719">
        <f t="shared" si="150"/>
        <v>60.118279840829082</v>
      </c>
      <c r="AY564" s="900">
        <v>1.1399999999999999</v>
      </c>
      <c r="AZ564" s="839">
        <v>48.83</v>
      </c>
      <c r="BA564" s="839">
        <v>-34.71</v>
      </c>
      <c r="BB564" s="839">
        <v>12.479999999999999</v>
      </c>
      <c r="BC564" s="839">
        <v>13.48</v>
      </c>
      <c r="BE564" s="597">
        <v>2013</v>
      </c>
      <c r="BF564" s="865">
        <f t="shared" si="151"/>
        <v>0</v>
      </c>
      <c r="BG564" s="849">
        <v>10.4</v>
      </c>
    </row>
    <row r="565" spans="1:59" ht="11.25" customHeight="1" x14ac:dyDescent="0.2">
      <c r="A565" s="838" t="s">
        <v>744</v>
      </c>
      <c r="B565" s="842" t="s">
        <v>745</v>
      </c>
      <c r="C565" s="898" t="s">
        <v>4126</v>
      </c>
      <c r="D565" s="898" t="s">
        <v>4260</v>
      </c>
      <c r="E565" s="705">
        <v>18</v>
      </c>
      <c r="F565" s="1153">
        <v>191</v>
      </c>
      <c r="G565" s="1115" t="s">
        <v>37</v>
      </c>
      <c r="H565" s="1115" t="s">
        <v>115</v>
      </c>
      <c r="I565" s="841">
        <v>132.59</v>
      </c>
      <c r="J565" s="624">
        <f t="shared" si="138"/>
        <v>1.9609321969982652</v>
      </c>
      <c r="K565" s="844">
        <v>0.65</v>
      </c>
      <c r="L565" s="854">
        <v>4</v>
      </c>
      <c r="M565" s="615">
        <f t="shared" si="139"/>
        <v>2.6</v>
      </c>
      <c r="N565" s="837" t="s">
        <v>325</v>
      </c>
      <c r="O565" s="706">
        <v>0.62</v>
      </c>
      <c r="P565" s="606">
        <v>43985</v>
      </c>
      <c r="Q565" s="606">
        <v>44007</v>
      </c>
      <c r="R565" s="615">
        <f t="shared" si="140"/>
        <v>4.8387096774193585</v>
      </c>
      <c r="S565" s="673">
        <f>IF(INDEX(Historical!$D$7:$D$1257,MATCH(B565,Historical!$B$7:$B$1281,0))=0,"n/a",(INDEX(Historical!$C$7:$C$1259,MATCH(B565,Historical!$B$7:$B$1281,0))/INDEX(Historical!$D$7:$D$1257,MATCH(B565,Historical!$B$7:$B$1281,0))-1)*100)</f>
        <v>3.6290322580645018</v>
      </c>
      <c r="T565" s="673">
        <f>IF(INDEX(Historical!$F$7:$F$1250,MATCH(B565,Historical!$B$7:$B$1281,0))=0,"n/a",((INDEX(Historical!$C$7:$C$1259,MATCH(B565,Historical!$B$7:$B$1281,0))/INDEX(Historical!$F$7:$F$1250,MATCH(B565,Historical!$B$7:$B$1281,0)))^(1/3)-1)*100)</f>
        <v>4.6875497247003128</v>
      </c>
      <c r="U565" s="673">
        <f>IF(INDEX(Historical!$H$7:$H$1250,MATCH(B565,Historical!$B$7:$B$1281,0))=0,"n/a",((INDEX(Historical!$C$7:$C$1259,MATCH(B565,Historical!$B$7:$B$1281,0))/INDEX(Historical!$H$7:$H$1250,MATCH(B565,Historical!$B$7:$B$1281,0)))^(1/5)-1)*100)</f>
        <v>6.6802527156908376</v>
      </c>
      <c r="V565" s="673">
        <f>IF(INDEX(Historical!$O$7:$O$1250,MATCH(B565,Historical!$B$7:$B$1281,0))=0,"n/a",((INDEX(Historical!$C$7:$C$1259,MATCH(B565,Historical!$B$7:$B$1281,0))/INDEX(Historical!$O$7:$O$1250,MATCH(B565,Historical!$B$7:$B$1281,0)))^(1/10)-1)*100)</f>
        <v>13.258326536009513</v>
      </c>
      <c r="W565" s="674">
        <f t="shared" si="141"/>
        <v>0.50385338583623829</v>
      </c>
      <c r="X565" s="675">
        <f t="shared" si="142"/>
        <v>0.94088066418180816</v>
      </c>
      <c r="Y565" s="646"/>
      <c r="Z565" s="624">
        <f t="shared" si="143"/>
        <v>44.368600682593858</v>
      </c>
      <c r="AA565" s="853">
        <f t="shared" si="144"/>
        <v>22.626279863481226</v>
      </c>
      <c r="AB565" s="854">
        <v>9</v>
      </c>
      <c r="AC565" s="833">
        <v>5.86</v>
      </c>
      <c r="AD565" s="833">
        <v>0.91</v>
      </c>
      <c r="AE565" s="833">
        <v>5.3</v>
      </c>
      <c r="AF565" s="833">
        <v>19.989999999999998</v>
      </c>
      <c r="AG565" s="833">
        <v>135.9</v>
      </c>
      <c r="AH565" s="833">
        <v>25.8</v>
      </c>
      <c r="AI565" s="833">
        <v>10.84</v>
      </c>
      <c r="AJ565" s="833">
        <v>7.1</v>
      </c>
      <c r="AK565" s="833">
        <v>24.48</v>
      </c>
      <c r="AL565" s="845">
        <v>141460</v>
      </c>
      <c r="AM565" s="839">
        <v>0.13999999999999999</v>
      </c>
      <c r="AN565" s="833">
        <v>2.13</v>
      </c>
      <c r="AO565" s="711">
        <f t="shared" si="145"/>
        <v>-13.985094950792124</v>
      </c>
      <c r="AP565" s="712">
        <f t="shared" si="146"/>
        <v>8.641184912689102</v>
      </c>
      <c r="AQ565" s="855">
        <f t="shared" si="147"/>
        <v>348.35468820070457</v>
      </c>
      <c r="AR565" s="624">
        <f>INDEX(Historical!$C$7:$C$1259,MATCH(B565,Historical!$B$7:$B$1281,0))*IF(AH565="n/a",1.03,IF(AH565&lt;0,1.01,IF(AH565&gt;10,1.1,(1+AH565/100))))</f>
        <v>2.827</v>
      </c>
      <c r="AS565" s="853">
        <f t="shared" si="148"/>
        <v>3.1097000000000001</v>
      </c>
      <c r="AT565" s="853">
        <f t="shared" si="153"/>
        <v>3.4206700000000003</v>
      </c>
      <c r="AU565" s="853">
        <f t="shared" si="153"/>
        <v>3.7627370000000004</v>
      </c>
      <c r="AV565" s="853">
        <f t="shared" si="153"/>
        <v>4.1390107000000009</v>
      </c>
      <c r="AW565" s="624">
        <f t="shared" si="149"/>
        <v>17.259117700000001</v>
      </c>
      <c r="AX565" s="719">
        <f t="shared" si="150"/>
        <v>13.016907534504865</v>
      </c>
      <c r="AY565" s="900">
        <v>1.37</v>
      </c>
      <c r="AZ565" s="839">
        <v>105.41</v>
      </c>
      <c r="BA565" s="839">
        <v>-21.05</v>
      </c>
      <c r="BB565" s="839">
        <v>-6.84</v>
      </c>
      <c r="BC565" s="839">
        <v>4.05</v>
      </c>
      <c r="BE565" s="597">
        <v>2003</v>
      </c>
      <c r="BF565" s="865">
        <f t="shared" si="151"/>
        <v>1</v>
      </c>
      <c r="BG565" s="849">
        <v>19.600000000000001</v>
      </c>
    </row>
    <row r="566" spans="1:59" ht="11.25" customHeight="1" x14ac:dyDescent="0.2">
      <c r="A566" s="831" t="s">
        <v>1584</v>
      </c>
      <c r="B566" s="842" t="s">
        <v>1585</v>
      </c>
      <c r="C566" s="898" t="s">
        <v>108</v>
      </c>
      <c r="D566" s="898" t="s">
        <v>4272</v>
      </c>
      <c r="E566" s="705">
        <v>11</v>
      </c>
      <c r="F566" s="1153">
        <v>369</v>
      </c>
      <c r="G566" s="1078" t="s">
        <v>106</v>
      </c>
      <c r="H566" s="1078" t="s">
        <v>106</v>
      </c>
      <c r="I566" s="841">
        <v>34.380000000000003</v>
      </c>
      <c r="J566" s="624">
        <f t="shared" si="138"/>
        <v>4.0721349621873175</v>
      </c>
      <c r="K566" s="844">
        <v>0.35</v>
      </c>
      <c r="L566" s="854">
        <v>4</v>
      </c>
      <c r="M566" s="615">
        <f t="shared" si="139"/>
        <v>1.4</v>
      </c>
      <c r="N566" s="837" t="s">
        <v>318</v>
      </c>
      <c r="O566" s="706">
        <v>0.34</v>
      </c>
      <c r="P566" s="606">
        <v>44266</v>
      </c>
      <c r="Q566" s="606">
        <v>44281</v>
      </c>
      <c r="R566" s="615">
        <f t="shared" si="140"/>
        <v>2.9411764705882213</v>
      </c>
      <c r="S566" s="673">
        <f>IF(INDEX(Historical!$D$7:$D$1257,MATCH(B566,Historical!$B$7:$B$1281,0))=0,"n/a",(INDEX(Historical!$C$7:$C$1259,MATCH(B566,Historical!$B$7:$B$1281,0))/INDEX(Historical!$D$7:$D$1257,MATCH(B566,Historical!$B$7:$B$1281,0))-1)*100)</f>
        <v>3.0303030303030276</v>
      </c>
      <c r="T566" s="673">
        <f>IF(INDEX(Historical!$F$7:$F$1250,MATCH(B566,Historical!$B$7:$B$1281,0))=0,"n/a",((INDEX(Historical!$C$7:$C$1259,MATCH(B566,Historical!$B$7:$B$1281,0))/INDEX(Historical!$F$7:$F$1250,MATCH(B566,Historical!$B$7:$B$1281,0)))^(1/3)-1)*100)</f>
        <v>3.1270055989971013</v>
      </c>
      <c r="U566" s="673">
        <f>IF(INDEX(Historical!$H$7:$H$1250,MATCH(B566,Historical!$B$7:$B$1281,0))=0,"n/a",((INDEX(Historical!$C$7:$C$1259,MATCH(B566,Historical!$B$7:$B$1281,0))/INDEX(Historical!$H$7:$H$1250,MATCH(B566,Historical!$B$7:$B$1281,0)))^(1/5)-1)*100)</f>
        <v>3.2324379535307868</v>
      </c>
      <c r="V566" s="673">
        <f>IF(INDEX(Historical!$O$7:$O$1250,MATCH(B566,Historical!$B$7:$B$1281,0))=0,"n/a",((INDEX(Historical!$C$7:$C$1259,MATCH(B566,Historical!$B$7:$B$1281,0))/INDEX(Historical!$O$7:$O$1250,MATCH(B566,Historical!$B$7:$B$1281,0)))^(1/10)-1)*100)</f>
        <v>3.5444361566979943</v>
      </c>
      <c r="W566" s="674">
        <f t="shared" si="141"/>
        <v>0.91197522275084064</v>
      </c>
      <c r="X566" s="675" t="str">
        <f t="shared" si="142"/>
        <v>n/a</v>
      </c>
      <c r="Y566" s="638"/>
      <c r="Z566" s="624" t="str">
        <f t="shared" si="143"/>
        <v>n/a</v>
      </c>
      <c r="AA566" s="853" t="str">
        <f t="shared" si="144"/>
        <v>n/a</v>
      </c>
      <c r="AB566" s="854">
        <v>12</v>
      </c>
      <c r="AC566" s="833" t="s">
        <v>136</v>
      </c>
      <c r="AD566" s="833" t="s">
        <v>136</v>
      </c>
      <c r="AE566" s="833" t="s">
        <v>136</v>
      </c>
      <c r="AF566" s="833" t="s">
        <v>136</v>
      </c>
      <c r="AG566" s="833" t="s">
        <v>136</v>
      </c>
      <c r="AH566" s="833" t="s">
        <v>136</v>
      </c>
      <c r="AI566" s="833" t="s">
        <v>136</v>
      </c>
      <c r="AJ566" s="833" t="s">
        <v>136</v>
      </c>
      <c r="AK566" s="833" t="s">
        <v>136</v>
      </c>
      <c r="AL566" s="845" t="s">
        <v>136</v>
      </c>
      <c r="AM566" s="839" t="s">
        <v>136</v>
      </c>
      <c r="AN566" s="833" t="s">
        <v>136</v>
      </c>
      <c r="AO566" s="711" t="str">
        <f t="shared" si="145"/>
        <v>n/a</v>
      </c>
      <c r="AP566" s="712">
        <f t="shared" si="146"/>
        <v>7.3045729157181043</v>
      </c>
      <c r="AQ566" s="855" t="str">
        <f t="shared" si="147"/>
        <v>n/a</v>
      </c>
      <c r="AR566" s="624">
        <f>INDEX(Historical!$C$7:$C$1259,MATCH(B566,Historical!$B$7:$B$1281,0))*IF(AH566="n/a",1.03,IF(AH566&lt;0,1.01,IF(AH566&gt;10,1.1,(1+AH566/100))))</f>
        <v>1.4008</v>
      </c>
      <c r="AS566" s="853">
        <f t="shared" si="148"/>
        <v>1.4428240000000001</v>
      </c>
      <c r="AT566" s="853">
        <f t="shared" si="153"/>
        <v>1.48610872</v>
      </c>
      <c r="AU566" s="853">
        <f t="shared" si="153"/>
        <v>1.5306919816000002</v>
      </c>
      <c r="AV566" s="853">
        <f t="shared" si="153"/>
        <v>1.5766127410480002</v>
      </c>
      <c r="AW566" s="624">
        <f t="shared" si="149"/>
        <v>7.4370374426480002</v>
      </c>
      <c r="AX566" s="719">
        <f t="shared" si="150"/>
        <v>21.631871560930772</v>
      </c>
      <c r="AY566" s="900" t="s">
        <v>136</v>
      </c>
      <c r="AZ566" s="839" t="s">
        <v>136</v>
      </c>
      <c r="BA566" s="839" t="s">
        <v>136</v>
      </c>
      <c r="BB566" s="839" t="s">
        <v>136</v>
      </c>
      <c r="BC566" s="839" t="s">
        <v>136</v>
      </c>
      <c r="BD566" s="874" t="s">
        <v>4199</v>
      </c>
      <c r="BE566" s="597">
        <v>2011</v>
      </c>
      <c r="BF566" s="865">
        <f t="shared" si="151"/>
        <v>0</v>
      </c>
      <c r="BG566" s="849" t="s">
        <v>136</v>
      </c>
    </row>
    <row r="567" spans="1:59" ht="11.25" customHeight="1" x14ac:dyDescent="0.2">
      <c r="A567" s="838" t="s">
        <v>740</v>
      </c>
      <c r="B567" s="842" t="s">
        <v>741</v>
      </c>
      <c r="C567" s="898" t="s">
        <v>108</v>
      </c>
      <c r="D567" s="898" t="s">
        <v>4265</v>
      </c>
      <c r="E567" s="705">
        <v>13</v>
      </c>
      <c r="F567" s="1153">
        <v>268</v>
      </c>
      <c r="G567" s="1150" t="s">
        <v>106</v>
      </c>
      <c r="H567" s="1150" t="s">
        <v>106</v>
      </c>
      <c r="I567" s="841">
        <v>17</v>
      </c>
      <c r="J567" s="624">
        <f t="shared" si="138"/>
        <v>2.1176470588235294</v>
      </c>
      <c r="K567" s="844">
        <v>0.09</v>
      </c>
      <c r="L567" s="854">
        <v>4</v>
      </c>
      <c r="M567" s="615">
        <f t="shared" si="139"/>
        <v>0.36</v>
      </c>
      <c r="N567" s="837" t="s">
        <v>562</v>
      </c>
      <c r="O567" s="706">
        <v>7.0000000000000007E-2</v>
      </c>
      <c r="P567" s="904">
        <v>43573</v>
      </c>
      <c r="Q567" s="904">
        <v>43591</v>
      </c>
      <c r="R567" s="615">
        <f t="shared" si="140"/>
        <v>28.571428571428552</v>
      </c>
      <c r="S567" s="673">
        <f>IF(INDEX(Historical!$D$7:$D$1257,MATCH(B567,Historical!$B$7:$B$1281,0))=0,"n/a",(INDEX(Historical!$C$7:$C$1259,MATCH(B567,Historical!$B$7:$B$1281,0))/INDEX(Historical!$D$7:$D$1257,MATCH(B567,Historical!$B$7:$B$1281,0))-1)*100)</f>
        <v>5.8823529411764497</v>
      </c>
      <c r="T567" s="673">
        <f>IF(INDEX(Historical!$F$7:$F$1250,MATCH(B567,Historical!$B$7:$B$1281,0))=0,"n/a",((INDEX(Historical!$C$7:$C$1259,MATCH(B567,Historical!$B$7:$B$1281,0))/INDEX(Historical!$F$7:$F$1250,MATCH(B567,Historical!$B$7:$B$1281,0)))^(1/3)-1)*100)</f>
        <v>23.741763181570306</v>
      </c>
      <c r="U567" s="673">
        <f>IF(INDEX(Historical!$H$7:$H$1250,MATCH(B567,Historical!$B$7:$B$1281,0))=0,"n/a",((INDEX(Historical!$C$7:$C$1259,MATCH(B567,Historical!$B$7:$B$1281,0))/INDEX(Historical!$H$7:$H$1250,MATCH(B567,Historical!$B$7:$B$1281,0)))^(1/5)-1)*100)</f>
        <v>21.139194869152256</v>
      </c>
      <c r="V567" s="673">
        <f>IF(INDEX(Historical!$O$7:$O$1250,MATCH(B567,Historical!$B$7:$B$1281,0))=0,"n/a",((INDEX(Historical!$C$7:$C$1259,MATCH(B567,Historical!$B$7:$B$1281,0))/INDEX(Historical!$O$7:$O$1250,MATCH(B567,Historical!$B$7:$B$1281,0)))^(1/10)-1)*100)</f>
        <v>20.133316188710502</v>
      </c>
      <c r="W567" s="674">
        <f t="shared" si="141"/>
        <v>1.0499609041557589</v>
      </c>
      <c r="X567" s="675" t="str">
        <f t="shared" si="142"/>
        <v>n/a</v>
      </c>
      <c r="Y567" s="646" t="s">
        <v>4575</v>
      </c>
      <c r="Z567" s="624" t="str">
        <f t="shared" si="143"/>
        <v>n/a</v>
      </c>
      <c r="AA567" s="853" t="str">
        <f t="shared" si="144"/>
        <v>n/a</v>
      </c>
      <c r="AB567" s="854">
        <v>12</v>
      </c>
      <c r="AC567" s="833" t="s">
        <v>136</v>
      </c>
      <c r="AD567" s="833" t="s">
        <v>136</v>
      </c>
      <c r="AE567" s="833" t="s">
        <v>136</v>
      </c>
      <c r="AF567" s="833" t="s">
        <v>136</v>
      </c>
      <c r="AG567" s="833" t="s">
        <v>136</v>
      </c>
      <c r="AH567" s="833" t="s">
        <v>136</v>
      </c>
      <c r="AI567" s="833" t="s">
        <v>136</v>
      </c>
      <c r="AJ567" s="833" t="s">
        <v>136</v>
      </c>
      <c r="AK567" s="833" t="s">
        <v>136</v>
      </c>
      <c r="AL567" s="845" t="s">
        <v>136</v>
      </c>
      <c r="AM567" s="839" t="s">
        <v>136</v>
      </c>
      <c r="AN567" s="833" t="s">
        <v>136</v>
      </c>
      <c r="AO567" s="711" t="str">
        <f t="shared" si="145"/>
        <v>n/a</v>
      </c>
      <c r="AP567" s="712">
        <f t="shared" si="146"/>
        <v>23.256841927975785</v>
      </c>
      <c r="AQ567" s="855" t="str">
        <f t="shared" si="147"/>
        <v>n/a</v>
      </c>
      <c r="AR567" s="624">
        <f>INDEX(Historical!$C$7:$C$1259,MATCH(B567,Historical!$B$7:$B$1281,0))*IF(AH567="n/a",1.03,IF(AH567&lt;0,1.01,IF(AH567&gt;10,1.1,(1+AH567/100))))</f>
        <v>0.37080000000000002</v>
      </c>
      <c r="AS567" s="853">
        <f t="shared" si="148"/>
        <v>0.38192400000000004</v>
      </c>
      <c r="AT567" s="853">
        <f t="shared" ref="AT567:AV586" si="154">IF($AK567="n/a",1.03*AS567,IF($AK567&lt;0,1.01*AS567,IF($AK567&gt;10,1.1*AS567,(1+$AK567/100)*AS567)))</f>
        <v>0.39338172000000005</v>
      </c>
      <c r="AU567" s="853">
        <f t="shared" si="154"/>
        <v>0.40518317160000006</v>
      </c>
      <c r="AV567" s="853">
        <f t="shared" si="154"/>
        <v>0.41733866674800008</v>
      </c>
      <c r="AW567" s="624">
        <f t="shared" si="149"/>
        <v>1.9686275583480002</v>
      </c>
      <c r="AX567" s="719">
        <f t="shared" si="150"/>
        <v>11.580162107929413</v>
      </c>
      <c r="AY567" s="900" t="s">
        <v>136</v>
      </c>
      <c r="AZ567" s="839" t="s">
        <v>136</v>
      </c>
      <c r="BA567" s="839" t="s">
        <v>136</v>
      </c>
      <c r="BB567" s="839" t="s">
        <v>136</v>
      </c>
      <c r="BC567" s="839" t="s">
        <v>136</v>
      </c>
      <c r="BD567" s="874" t="s">
        <v>4199</v>
      </c>
      <c r="BE567" s="597">
        <v>2008</v>
      </c>
      <c r="BF567" s="865">
        <f t="shared" si="151"/>
        <v>1</v>
      </c>
      <c r="BG567" s="849" t="s">
        <v>136</v>
      </c>
    </row>
    <row r="568" spans="1:59" ht="11.25" customHeight="1" x14ac:dyDescent="0.2">
      <c r="A568" s="10" t="s">
        <v>3883</v>
      </c>
      <c r="B568" s="570" t="s">
        <v>3884</v>
      </c>
      <c r="C568" s="898" t="s">
        <v>245</v>
      </c>
      <c r="D568" s="898" t="s">
        <v>4286</v>
      </c>
      <c r="E568" s="705">
        <v>7</v>
      </c>
      <c r="F568" s="1153">
        <v>663</v>
      </c>
      <c r="G568" s="1125" t="s">
        <v>106</v>
      </c>
      <c r="H568" s="1125" t="s">
        <v>106</v>
      </c>
      <c r="I568" s="841">
        <v>65</v>
      </c>
      <c r="J568" s="624">
        <f t="shared" si="138"/>
        <v>3.2615384615384615</v>
      </c>
      <c r="K568" s="844">
        <v>0.53</v>
      </c>
      <c r="L568" s="854">
        <v>4</v>
      </c>
      <c r="M568" s="615">
        <f t="shared" si="139"/>
        <v>2.12</v>
      </c>
      <c r="N568" s="837" t="s">
        <v>4359</v>
      </c>
      <c r="O568" s="706">
        <v>0.52</v>
      </c>
      <c r="P568" s="606">
        <v>44277</v>
      </c>
      <c r="Q568" s="606">
        <v>44292</v>
      </c>
      <c r="R568" s="615">
        <f t="shared" si="140"/>
        <v>1.9230769230769247</v>
      </c>
      <c r="S568" s="673">
        <f>IF(INDEX(Historical!$D$7:$D$1257,MATCH(B568,Historical!$B$7:$B$1281,0))=0,"n/a",(INDEX(Historical!$C$7:$C$1259,MATCH(B568,Historical!$B$7:$B$1281,0))/INDEX(Historical!$D$7:$D$1257,MATCH(B568,Historical!$B$7:$B$1281,0))-1)*100)</f>
        <v>5.6410256410256432</v>
      </c>
      <c r="T568" s="673">
        <f>IF(INDEX(Historical!$F$7:$F$1250,MATCH(B568,Historical!$B$7:$B$1281,0))=0,"n/a",((INDEX(Historical!$C$7:$C$1259,MATCH(B568,Historical!$B$7:$B$1281,0))/INDEX(Historical!$F$7:$F$1250,MATCH(B568,Historical!$B$7:$B$1281,0)))^(1/3)-1)*100)</f>
        <v>38.226360296992425</v>
      </c>
      <c r="U568" s="673">
        <f>IF(INDEX(Historical!$H$7:$H$1250,MATCH(B568,Historical!$B$7:$B$1281,0))=0,"n/a",((INDEX(Historical!$C$7:$C$1259,MATCH(B568,Historical!$B$7:$B$1281,0))/INDEX(Historical!$H$7:$H$1250,MATCH(B568,Historical!$B$7:$B$1281,0)))^(1/5)-1)*100)</f>
        <v>36.170461321030345</v>
      </c>
      <c r="V568" s="673" t="str">
        <f>IF(INDEX(Historical!$O$7:$O$1250,MATCH(B568,Historical!$B$7:$B$1281,0))=0,"n/a",((INDEX(Historical!$C$7:$C$1259,MATCH(B568,Historical!$B$7:$B$1281,0))/INDEX(Historical!$O$7:$O$1250,MATCH(B568,Historical!$B$7:$B$1281,0)))^(1/10)-1)*100)</f>
        <v>n/a</v>
      </c>
      <c r="W568" s="674" t="str">
        <f t="shared" si="141"/>
        <v>n/a</v>
      </c>
      <c r="X568" s="675">
        <f t="shared" si="142"/>
        <v>0.88936467472412939</v>
      </c>
      <c r="Y568" s="843"/>
      <c r="Z568" s="624">
        <f t="shared" si="143"/>
        <v>132.5</v>
      </c>
      <c r="AA568" s="853">
        <f t="shared" si="144"/>
        <v>40.625</v>
      </c>
      <c r="AB568" s="854">
        <v>12</v>
      </c>
      <c r="AC568" s="833">
        <v>1.6</v>
      </c>
      <c r="AD568" s="833">
        <v>2.15</v>
      </c>
      <c r="AE568" s="833">
        <v>4.04</v>
      </c>
      <c r="AF568" s="833">
        <v>9.23</v>
      </c>
      <c r="AG568" s="833" t="s">
        <v>136</v>
      </c>
      <c r="AH568" s="833">
        <v>28.599999999999998</v>
      </c>
      <c r="AI568" s="833">
        <v>10.4</v>
      </c>
      <c r="AJ568" s="833">
        <v>40.67</v>
      </c>
      <c r="AK568" s="833">
        <v>19.13</v>
      </c>
      <c r="AL568" s="845">
        <v>20050</v>
      </c>
      <c r="AM568" s="839">
        <v>3.16</v>
      </c>
      <c r="AN568" s="833" t="s">
        <v>136</v>
      </c>
      <c r="AO568" s="711">
        <f t="shared" si="145"/>
        <v>-1.1930002174311909</v>
      </c>
      <c r="AP568" s="712">
        <f t="shared" si="146"/>
        <v>39.431999782568809</v>
      </c>
      <c r="AQ568" s="855">
        <f t="shared" si="147"/>
        <v>308.23127976403003</v>
      </c>
      <c r="AR568" s="624">
        <f>INDEX(Historical!$C$7:$C$1259,MATCH(B568,Historical!$B$7:$B$1281,0))*IF(AH568="n/a",1.03,IF(AH568&lt;0,1.01,IF(AH568&gt;10,1.1,(1+AH568/100))))</f>
        <v>2.2660000000000005</v>
      </c>
      <c r="AS568" s="853">
        <f t="shared" si="148"/>
        <v>2.4926000000000008</v>
      </c>
      <c r="AT568" s="853">
        <f t="shared" si="154"/>
        <v>2.7418600000000013</v>
      </c>
      <c r="AU568" s="853">
        <f t="shared" si="154"/>
        <v>3.0160460000000016</v>
      </c>
      <c r="AV568" s="853">
        <f t="shared" si="154"/>
        <v>3.3176506000000021</v>
      </c>
      <c r="AW568" s="624">
        <f t="shared" si="149"/>
        <v>13.834156600000005</v>
      </c>
      <c r="AX568" s="719">
        <f t="shared" si="150"/>
        <v>21.283317846153853</v>
      </c>
      <c r="AY568" s="900" t="s">
        <v>136</v>
      </c>
      <c r="AZ568" s="839">
        <v>96.97</v>
      </c>
      <c r="BA568" s="839">
        <v>-5.08</v>
      </c>
      <c r="BB568" s="839">
        <v>5.07</v>
      </c>
      <c r="BC568" s="839">
        <v>11.3</v>
      </c>
      <c r="BE568" s="597">
        <v>2015</v>
      </c>
      <c r="BF568" s="865">
        <f t="shared" si="151"/>
        <v>0</v>
      </c>
      <c r="BG568" s="849" t="s">
        <v>136</v>
      </c>
    </row>
    <row r="569" spans="1:59" ht="11.25" customHeight="1" x14ac:dyDescent="0.2">
      <c r="A569" s="831" t="s">
        <v>3877</v>
      </c>
      <c r="B569" s="842" t="s">
        <v>3878</v>
      </c>
      <c r="C569" s="898" t="s">
        <v>4253</v>
      </c>
      <c r="D569" s="898" t="s">
        <v>4254</v>
      </c>
      <c r="E569" s="705">
        <v>8</v>
      </c>
      <c r="F569" s="1153">
        <v>601</v>
      </c>
      <c r="G569" s="1125" t="s">
        <v>106</v>
      </c>
      <c r="H569" s="1125" t="s">
        <v>106</v>
      </c>
      <c r="I569" s="841">
        <v>62.04</v>
      </c>
      <c r="J569" s="624">
        <f t="shared" si="138"/>
        <v>3.2237266279819474</v>
      </c>
      <c r="K569" s="844">
        <v>0.5</v>
      </c>
      <c r="L569" s="854">
        <v>4</v>
      </c>
      <c r="M569" s="615">
        <f t="shared" si="139"/>
        <v>2</v>
      </c>
      <c r="N569" s="837" t="s">
        <v>501</v>
      </c>
      <c r="O569" s="706">
        <v>0.47</v>
      </c>
      <c r="P569" s="606">
        <v>44273</v>
      </c>
      <c r="Q569" s="606">
        <v>44292</v>
      </c>
      <c r="R569" s="615">
        <f t="shared" si="140"/>
        <v>6.3829787234042614</v>
      </c>
      <c r="S569" s="673">
        <f>IF(INDEX(Historical!$D$7:$D$1257,MATCH(B569,Historical!$B$7:$B$1281,0))=0,"n/a",(INDEX(Historical!$C$7:$C$1259,MATCH(B569,Historical!$B$7:$B$1281,0))/INDEX(Historical!$D$7:$D$1257,MATCH(B569,Historical!$B$7:$B$1281,0))-1)*100)</f>
        <v>6.9364161849710948</v>
      </c>
      <c r="T569" s="673">
        <f>IF(INDEX(Historical!$F$7:$F$1250,MATCH(B569,Historical!$B$7:$B$1281,0))=0,"n/a",((INDEX(Historical!$C$7:$C$1259,MATCH(B569,Historical!$B$7:$B$1281,0))/INDEX(Historical!$F$7:$F$1250,MATCH(B569,Historical!$B$7:$B$1281,0)))^(1/3)-1)*100)</f>
        <v>6.5352753108788297</v>
      </c>
      <c r="U569" s="673">
        <f>IF(INDEX(Historical!$H$7:$H$1250,MATCH(B569,Historical!$B$7:$B$1281,0))=0,"n/a",((INDEX(Historical!$C$7:$C$1259,MATCH(B569,Historical!$B$7:$B$1281,0))/INDEX(Historical!$H$7:$H$1250,MATCH(B569,Historical!$B$7:$B$1281,0)))^(1/5)-1)*100)</f>
        <v>8.8622413283707679</v>
      </c>
      <c r="V569" s="673" t="str">
        <f>IF(INDEX(Historical!$O$7:$O$1250,MATCH(B569,Historical!$B$7:$B$1281,0))=0,"n/a",((INDEX(Historical!$C$7:$C$1259,MATCH(B569,Historical!$B$7:$B$1281,0))/INDEX(Historical!$O$7:$O$1250,MATCH(B569,Historical!$B$7:$B$1281,0)))^(1/10)-1)*100)</f>
        <v>n/a</v>
      </c>
      <c r="W569" s="674" t="str">
        <f t="shared" si="141"/>
        <v>n/a</v>
      </c>
      <c r="X569" s="675" t="str">
        <f t="shared" si="142"/>
        <v>n/a</v>
      </c>
      <c r="Y569" s="843"/>
      <c r="Z569" s="624" t="str">
        <f t="shared" si="143"/>
        <v>n/a</v>
      </c>
      <c r="AA569" s="853" t="str">
        <f t="shared" si="144"/>
        <v>n/a</v>
      </c>
      <c r="AB569" s="854">
        <v>12</v>
      </c>
      <c r="AC569" s="833">
        <v>-0.46</v>
      </c>
      <c r="AD569" s="833" t="s">
        <v>136</v>
      </c>
      <c r="AE569" s="833">
        <v>7.39</v>
      </c>
      <c r="AF569" s="833">
        <v>3.78</v>
      </c>
      <c r="AG569" s="833">
        <v>-2.8000000000000003</v>
      </c>
      <c r="AH569" s="834">
        <v>-446</v>
      </c>
      <c r="AI569" s="834">
        <v>283.67</v>
      </c>
      <c r="AJ569" s="833">
        <v>-25</v>
      </c>
      <c r="AK569" s="833" t="s">
        <v>136</v>
      </c>
      <c r="AL569" s="845">
        <v>3990</v>
      </c>
      <c r="AM569" s="839">
        <v>1</v>
      </c>
      <c r="AN569" s="833">
        <v>1.75</v>
      </c>
      <c r="AO569" s="711" t="str">
        <f t="shared" si="145"/>
        <v>n/a</v>
      </c>
      <c r="AP569" s="712">
        <f t="shared" si="146"/>
        <v>12.085967956352714</v>
      </c>
      <c r="AQ569" s="855" t="str">
        <f t="shared" si="147"/>
        <v>n/a</v>
      </c>
      <c r="AR569" s="624">
        <f>INDEX(Historical!$C$7:$C$1259,MATCH(B569,Historical!$B$7:$B$1281,0))*IF(AH569="n/a",1.03,IF(AH569&lt;0,1.01,IF(AH569&gt;10,1.1,(1+AH569/100))))</f>
        <v>1.8685</v>
      </c>
      <c r="AS569" s="853">
        <f t="shared" si="148"/>
        <v>2.0553500000000002</v>
      </c>
      <c r="AT569" s="853">
        <f t="shared" si="154"/>
        <v>2.1170105000000001</v>
      </c>
      <c r="AU569" s="853">
        <f t="shared" si="154"/>
        <v>2.1805208150000004</v>
      </c>
      <c r="AV569" s="853">
        <f t="shared" si="154"/>
        <v>2.2459364394500003</v>
      </c>
      <c r="AW569" s="624">
        <f t="shared" si="149"/>
        <v>10.467317754450002</v>
      </c>
      <c r="AX569" s="719">
        <f t="shared" si="150"/>
        <v>16.871885484284338</v>
      </c>
      <c r="AY569" s="900">
        <v>0.53</v>
      </c>
      <c r="AZ569" s="839">
        <v>17.32</v>
      </c>
      <c r="BA569" s="839">
        <v>-14.549999999999999</v>
      </c>
      <c r="BB569" s="839">
        <v>-1.41</v>
      </c>
      <c r="BC569" s="839">
        <v>-2.88</v>
      </c>
      <c r="BE569" s="597">
        <v>2014</v>
      </c>
      <c r="BF569" s="865">
        <f t="shared" si="151"/>
        <v>0</v>
      </c>
      <c r="BG569" s="849">
        <v>-0.8</v>
      </c>
    </row>
    <row r="570" spans="1:59" ht="11.25" customHeight="1" x14ac:dyDescent="0.2">
      <c r="A570" s="838" t="s">
        <v>775</v>
      </c>
      <c r="B570" s="842" t="s">
        <v>776</v>
      </c>
      <c r="C570" s="898" t="s">
        <v>112</v>
      </c>
      <c r="D570" s="898" t="s">
        <v>4290</v>
      </c>
      <c r="E570" s="705">
        <v>16</v>
      </c>
      <c r="F570" s="1153">
        <v>231</v>
      </c>
      <c r="G570" s="1153" t="s">
        <v>115</v>
      </c>
      <c r="H570" s="1153" t="s">
        <v>115</v>
      </c>
      <c r="I570" s="841">
        <v>75.650000000000006</v>
      </c>
      <c r="J570" s="624">
        <f t="shared" si="138"/>
        <v>2.961004626569729</v>
      </c>
      <c r="K570" s="844">
        <v>0.56000000000000005</v>
      </c>
      <c r="L570" s="854">
        <v>4</v>
      </c>
      <c r="M570" s="615">
        <f t="shared" si="139"/>
        <v>2.2400000000000002</v>
      </c>
      <c r="N570" s="837" t="s">
        <v>590</v>
      </c>
      <c r="O570" s="706">
        <v>0.54</v>
      </c>
      <c r="P570" s="904">
        <v>43693</v>
      </c>
      <c r="Q570" s="904">
        <v>43728</v>
      </c>
      <c r="R570" s="615">
        <f t="shared" si="140"/>
        <v>3.7037037037037068</v>
      </c>
      <c r="S570" s="673">
        <f>IF(INDEX(Historical!$D$7:$D$1257,MATCH(B570,Historical!$B$7:$B$1281,0))=0,"n/a",(INDEX(Historical!$C$7:$C$1259,MATCH(B570,Historical!$B$7:$B$1281,0))/INDEX(Historical!$D$7:$D$1257,MATCH(B570,Historical!$B$7:$B$1281,0))-1)*100)</f>
        <v>1.8181818181818299</v>
      </c>
      <c r="T570" s="673">
        <f>IF(INDEX(Historical!$F$7:$F$1250,MATCH(B570,Historical!$B$7:$B$1281,0))=0,"n/a",((INDEX(Historical!$C$7:$C$1259,MATCH(B570,Historical!$B$7:$B$1281,0))/INDEX(Historical!$F$7:$F$1250,MATCH(B570,Historical!$B$7:$B$1281,0)))^(1/3)-1)*100)</f>
        <v>7.5619097349695741</v>
      </c>
      <c r="U570" s="673">
        <f>IF(INDEX(Historical!$H$7:$H$1250,MATCH(B570,Historical!$B$7:$B$1281,0))=0,"n/a",((INDEX(Historical!$C$7:$C$1259,MATCH(B570,Historical!$B$7:$B$1281,0))/INDEX(Historical!$H$7:$H$1250,MATCH(B570,Historical!$B$7:$B$1281,0)))^(1/5)-1)*100)</f>
        <v>7.5040149141812229</v>
      </c>
      <c r="V570" s="673">
        <f>IF(INDEX(Historical!$O$7:$O$1250,MATCH(B570,Historical!$B$7:$B$1281,0))=0,"n/a",((INDEX(Historical!$C$7:$C$1259,MATCH(B570,Historical!$B$7:$B$1281,0))/INDEX(Historical!$O$7:$O$1250,MATCH(B570,Historical!$B$7:$B$1281,0)))^(1/10)-1)*100)</f>
        <v>8.1844358389578034</v>
      </c>
      <c r="W570" s="674">
        <f t="shared" si="141"/>
        <v>0.91686404070299066</v>
      </c>
      <c r="X570" s="675" t="str">
        <f t="shared" si="142"/>
        <v>n/a</v>
      </c>
      <c r="Y570" s="644" t="s">
        <v>4582</v>
      </c>
      <c r="Z570" s="624" t="str">
        <f t="shared" si="143"/>
        <v>n/a</v>
      </c>
      <c r="AA570" s="853" t="str">
        <f t="shared" si="144"/>
        <v>n/a</v>
      </c>
      <c r="AB570" s="854">
        <v>12</v>
      </c>
      <c r="AC570" s="833">
        <v>-1.73</v>
      </c>
      <c r="AD570" s="833" t="s">
        <v>136</v>
      </c>
      <c r="AE570" s="833">
        <v>0.46</v>
      </c>
      <c r="AF570" s="833">
        <v>1.76</v>
      </c>
      <c r="AG570" s="833">
        <v>-5.6000000000000005</v>
      </c>
      <c r="AH570" s="833">
        <v>-347.3</v>
      </c>
      <c r="AI570" s="833">
        <v>29.38</v>
      </c>
      <c r="AJ570" s="833">
        <v>-18.099999999999998</v>
      </c>
      <c r="AK570" s="833" t="s">
        <v>136</v>
      </c>
      <c r="AL570" s="845">
        <v>3870</v>
      </c>
      <c r="AM570" s="839">
        <v>1.6</v>
      </c>
      <c r="AN570" s="833">
        <v>2.93</v>
      </c>
      <c r="AO570" s="711" t="str">
        <f t="shared" si="145"/>
        <v>n/a</v>
      </c>
      <c r="AP570" s="712">
        <f t="shared" si="146"/>
        <v>10.465019540750951</v>
      </c>
      <c r="AQ570" s="855" t="str">
        <f t="shared" si="147"/>
        <v>n/a</v>
      </c>
      <c r="AR570" s="624">
        <f>INDEX(Historical!$C$7:$C$1259,MATCH(B570,Historical!$B$7:$B$1281,0))*IF(AH570="n/a",1.03,IF(AH570&lt;0,1.01,IF(AH570&gt;10,1.1,(1+AH570/100))))</f>
        <v>2.2624000000000004</v>
      </c>
      <c r="AS570" s="853">
        <f t="shared" si="148"/>
        <v>2.4886400000000006</v>
      </c>
      <c r="AT570" s="853">
        <f t="shared" si="154"/>
        <v>2.5632992000000008</v>
      </c>
      <c r="AU570" s="853">
        <f t="shared" si="154"/>
        <v>2.6401981760000011</v>
      </c>
      <c r="AV570" s="853">
        <f t="shared" si="154"/>
        <v>2.7194041212800011</v>
      </c>
      <c r="AW570" s="624">
        <f t="shared" si="149"/>
        <v>12.673941497280005</v>
      </c>
      <c r="AX570" s="719">
        <f t="shared" si="150"/>
        <v>16.753392593892933</v>
      </c>
      <c r="AY570" s="900">
        <v>2</v>
      </c>
      <c r="AZ570" s="839">
        <v>234.43999999999997</v>
      </c>
      <c r="BA570" s="839">
        <v>-5.3199999999999994</v>
      </c>
      <c r="BB570" s="839">
        <v>8.44</v>
      </c>
      <c r="BC570" s="839">
        <v>40.82</v>
      </c>
      <c r="BE570" s="597">
        <v>2005</v>
      </c>
      <c r="BF570" s="865">
        <f t="shared" si="151"/>
        <v>1</v>
      </c>
      <c r="BG570" s="849">
        <v>-0.89999999999999991</v>
      </c>
    </row>
    <row r="571" spans="1:59" ht="11.25" customHeight="1" x14ac:dyDescent="0.2">
      <c r="A571" s="838" t="s">
        <v>763</v>
      </c>
      <c r="B571" s="842" t="s">
        <v>764</v>
      </c>
      <c r="C571" s="898" t="s">
        <v>112</v>
      </c>
      <c r="D571" s="898" t="s">
        <v>4256</v>
      </c>
      <c r="E571" s="705">
        <v>20</v>
      </c>
      <c r="F571" s="1153">
        <v>167</v>
      </c>
      <c r="G571" s="1124" t="s">
        <v>106</v>
      </c>
      <c r="H571" s="1124" t="s">
        <v>106</v>
      </c>
      <c r="I571" s="841">
        <v>58.55</v>
      </c>
      <c r="J571" s="624">
        <f t="shared" si="138"/>
        <v>1.5029888983774553</v>
      </c>
      <c r="K571" s="844">
        <v>0.22</v>
      </c>
      <c r="L571" s="854">
        <v>4</v>
      </c>
      <c r="M571" s="615">
        <f t="shared" si="139"/>
        <v>0.88</v>
      </c>
      <c r="N571" s="837" t="s">
        <v>593</v>
      </c>
      <c r="O571" s="706">
        <v>0.2</v>
      </c>
      <c r="P571" s="606">
        <v>44068</v>
      </c>
      <c r="Q571" s="606">
        <v>44090</v>
      </c>
      <c r="R571" s="615">
        <f t="shared" si="140"/>
        <v>9.9999999999999947</v>
      </c>
      <c r="S571" s="673">
        <f>IF(INDEX(Historical!$D$7:$D$1257,MATCH(B571,Historical!$B$7:$B$1281,0))=0,"n/a",(INDEX(Historical!$C$7:$C$1259,MATCH(B571,Historical!$B$7:$B$1281,0))/INDEX(Historical!$D$7:$D$1257,MATCH(B571,Historical!$B$7:$B$1281,0))-1)*100)</f>
        <v>10.526315789473673</v>
      </c>
      <c r="T571" s="673">
        <f>IF(INDEX(Historical!$F$7:$F$1250,MATCH(B571,Historical!$B$7:$B$1281,0))=0,"n/a",((INDEX(Historical!$C$7:$C$1259,MATCH(B571,Historical!$B$7:$B$1281,0))/INDEX(Historical!$F$7:$F$1250,MATCH(B571,Historical!$B$7:$B$1281,0)))^(1/3)-1)*100)</f>
        <v>7.2976287935406337</v>
      </c>
      <c r="U571" s="673">
        <f>IF(INDEX(Historical!$H$7:$H$1250,MATCH(B571,Historical!$B$7:$B$1281,0))=0,"n/a",((INDEX(Historical!$C$7:$C$1259,MATCH(B571,Historical!$B$7:$B$1281,0))/INDEX(Historical!$H$7:$H$1250,MATCH(B571,Historical!$B$7:$B$1281,0)))^(1/5)-1)*100)</f>
        <v>6.9610375725068785</v>
      </c>
      <c r="V571" s="673">
        <f>IF(INDEX(Historical!$O$7:$O$1250,MATCH(B571,Historical!$B$7:$B$1281,0))=0,"n/a",((INDEX(Historical!$C$7:$C$1259,MATCH(B571,Historical!$B$7:$B$1281,0))/INDEX(Historical!$O$7:$O$1250,MATCH(B571,Historical!$B$7:$B$1281,0)))^(1/10)-1)*100)</f>
        <v>7.4359288518188515</v>
      </c>
      <c r="W571" s="674">
        <f t="shared" si="141"/>
        <v>0.93613558053398893</v>
      </c>
      <c r="X571" s="675">
        <f t="shared" si="142"/>
        <v>1.4206199127565058</v>
      </c>
      <c r="Y571" s="628" t="s">
        <v>4141</v>
      </c>
      <c r="Z571" s="624">
        <f t="shared" si="143"/>
        <v>54.658385093167695</v>
      </c>
      <c r="AA571" s="853">
        <f t="shared" si="144"/>
        <v>36.366459627329192</v>
      </c>
      <c r="AB571" s="854">
        <v>12</v>
      </c>
      <c r="AC571" s="833">
        <v>1.61</v>
      </c>
      <c r="AD571" s="833">
        <v>5.15</v>
      </c>
      <c r="AE571" s="833">
        <v>4.46</v>
      </c>
      <c r="AF571" s="833">
        <v>6.33</v>
      </c>
      <c r="AG571" s="833">
        <v>18.399999999999999</v>
      </c>
      <c r="AH571" s="833">
        <v>18.7</v>
      </c>
      <c r="AI571" s="833">
        <v>15.14</v>
      </c>
      <c r="AJ571" s="833">
        <v>4.9000000000000004</v>
      </c>
      <c r="AK571" s="833">
        <v>7.0000000000000009</v>
      </c>
      <c r="AL571" s="845">
        <v>6140</v>
      </c>
      <c r="AM571" s="839">
        <v>14.299999999999999</v>
      </c>
      <c r="AN571" s="833">
        <v>0.68</v>
      </c>
      <c r="AO571" s="711">
        <f t="shared" si="145"/>
        <v>-27.902433156444857</v>
      </c>
      <c r="AP571" s="712">
        <f t="shared" si="146"/>
        <v>8.4640264708843347</v>
      </c>
      <c r="AQ571" s="855">
        <f t="shared" si="147"/>
        <v>219.86086519748883</v>
      </c>
      <c r="AR571" s="624">
        <f>INDEX(Historical!$C$7:$C$1259,MATCH(B571,Historical!$B$7:$B$1281,0))*IF(AH571="n/a",1.03,IF(AH571&lt;0,1.01,IF(AH571&gt;10,1.1,(1+AH571/100))))</f>
        <v>0.92400000000000004</v>
      </c>
      <c r="AS571" s="853">
        <f t="shared" si="148"/>
        <v>1.0164000000000002</v>
      </c>
      <c r="AT571" s="853">
        <f t="shared" si="154"/>
        <v>1.0875480000000002</v>
      </c>
      <c r="AU571" s="853">
        <f t="shared" si="154"/>
        <v>1.1636763600000002</v>
      </c>
      <c r="AV571" s="853">
        <f t="shared" si="154"/>
        <v>1.2451337052000002</v>
      </c>
      <c r="AW571" s="624">
        <f t="shared" si="149"/>
        <v>5.4367580652000012</v>
      </c>
      <c r="AX571" s="719">
        <f t="shared" si="150"/>
        <v>9.2856670626814708</v>
      </c>
      <c r="AY571" s="900">
        <v>1.1299999999999999</v>
      </c>
      <c r="AZ571" s="839">
        <v>77.42</v>
      </c>
      <c r="BA571" s="839">
        <v>-25.55</v>
      </c>
      <c r="BB571" s="839">
        <v>2.33</v>
      </c>
      <c r="BC571" s="839">
        <v>0.8</v>
      </c>
      <c r="BE571" s="597">
        <v>2001</v>
      </c>
      <c r="BF571" s="865">
        <f t="shared" si="151"/>
        <v>2</v>
      </c>
      <c r="BG571" s="849">
        <v>7.1</v>
      </c>
    </row>
    <row r="572" spans="1:59" ht="11.25" customHeight="1" x14ac:dyDescent="0.2">
      <c r="A572" s="838" t="s">
        <v>751</v>
      </c>
      <c r="B572" s="842" t="s">
        <v>752</v>
      </c>
      <c r="C572" s="898" t="s">
        <v>112</v>
      </c>
      <c r="D572" s="898" t="s">
        <v>4296</v>
      </c>
      <c r="E572" s="705">
        <v>16</v>
      </c>
      <c r="F572" s="1153">
        <v>230</v>
      </c>
      <c r="G572" s="1094" t="s">
        <v>106</v>
      </c>
      <c r="H572" s="1094" t="s">
        <v>106</v>
      </c>
      <c r="I572" s="841">
        <v>142.68</v>
      </c>
      <c r="J572" s="624">
        <f t="shared" si="138"/>
        <v>0.84104289318755254</v>
      </c>
      <c r="K572" s="844">
        <v>0.3</v>
      </c>
      <c r="L572" s="854">
        <v>4</v>
      </c>
      <c r="M572" s="615">
        <f t="shared" si="139"/>
        <v>1.2</v>
      </c>
      <c r="N572" s="837" t="s">
        <v>239</v>
      </c>
      <c r="O572" s="706">
        <v>0.28000000000000003</v>
      </c>
      <c r="P572" s="1098">
        <v>43643</v>
      </c>
      <c r="Q572" s="1098">
        <v>43658</v>
      </c>
      <c r="R572" s="615">
        <f t="shared" si="140"/>
        <v>7.1428571428571281</v>
      </c>
      <c r="S572" s="673">
        <f>IF(INDEX(Historical!$D$7:$D$1257,MATCH(B572,Historical!$B$7:$B$1281,0))=0,"n/a",(INDEX(Historical!$C$7:$C$1259,MATCH(B572,Historical!$B$7:$B$1281,0))/INDEX(Historical!$D$7:$D$1257,MATCH(B572,Historical!$B$7:$B$1281,0))-1)*100)</f>
        <v>3.4482758620689724</v>
      </c>
      <c r="T572" s="673">
        <f>IF(INDEX(Historical!$F$7:$F$1250,MATCH(B572,Historical!$B$7:$B$1281,0))=0,"n/a",((INDEX(Historical!$C$7:$C$1259,MATCH(B572,Historical!$B$7:$B$1281,0))/INDEX(Historical!$F$7:$F$1250,MATCH(B572,Historical!$B$7:$B$1281,0)))^(1/3)-1)*100)</f>
        <v>6.2658569182611146</v>
      </c>
      <c r="U572" s="673">
        <f>IF(INDEX(Historical!$H$7:$H$1250,MATCH(B572,Historical!$B$7:$B$1281,0))=0,"n/a",((INDEX(Historical!$C$7:$C$1259,MATCH(B572,Historical!$B$7:$B$1281,0))/INDEX(Historical!$H$7:$H$1250,MATCH(B572,Historical!$B$7:$B$1281,0)))^(1/5)-1)*100)</f>
        <v>5.9223841048812176</v>
      </c>
      <c r="V572" s="673">
        <f>IF(INDEX(Historical!$O$7:$O$1250,MATCH(B572,Historical!$B$7:$B$1281,0))=0,"n/a",((INDEX(Historical!$C$7:$C$1259,MATCH(B572,Historical!$B$7:$B$1281,0))/INDEX(Historical!$O$7:$O$1250,MATCH(B572,Historical!$B$7:$B$1281,0)))^(1/10)-1)*100)</f>
        <v>6.1606896218145968</v>
      </c>
      <c r="W572" s="674">
        <f t="shared" si="141"/>
        <v>0.96131836992898412</v>
      </c>
      <c r="X572" s="675">
        <f t="shared" si="142"/>
        <v>0.74966887403559712</v>
      </c>
      <c r="Y572" s="644" t="s">
        <v>4582</v>
      </c>
      <c r="Z572" s="624">
        <f t="shared" si="143"/>
        <v>25.917926565874726</v>
      </c>
      <c r="AA572" s="853">
        <f t="shared" si="144"/>
        <v>30.816414686825055</v>
      </c>
      <c r="AB572" s="854">
        <v>12</v>
      </c>
      <c r="AC572" s="833">
        <v>4.63</v>
      </c>
      <c r="AD572" s="833">
        <v>3.12</v>
      </c>
      <c r="AE572" s="833">
        <v>1.97</v>
      </c>
      <c r="AF572" s="833">
        <v>2.31</v>
      </c>
      <c r="AG572" s="833">
        <v>7.9</v>
      </c>
      <c r="AH572" s="833">
        <v>-18</v>
      </c>
      <c r="AI572" s="833">
        <v>12.27</v>
      </c>
      <c r="AJ572" s="833">
        <v>7.9</v>
      </c>
      <c r="AK572" s="833">
        <v>10</v>
      </c>
      <c r="AL572" s="845">
        <v>5740</v>
      </c>
      <c r="AM572" s="839">
        <v>0.4</v>
      </c>
      <c r="AN572" s="833">
        <v>0.42</v>
      </c>
      <c r="AO572" s="711">
        <f t="shared" si="145"/>
        <v>-24.052987688756286</v>
      </c>
      <c r="AP572" s="712">
        <f t="shared" si="146"/>
        <v>6.7634269980687698</v>
      </c>
      <c r="AQ572" s="855">
        <f t="shared" si="147"/>
        <v>77.871261717963833</v>
      </c>
      <c r="AR572" s="624">
        <f>INDEX(Historical!$C$7:$C$1259,MATCH(B572,Historical!$B$7:$B$1281,0))*IF(AH572="n/a",1.03,IF(AH572&lt;0,1.01,IF(AH572&gt;10,1.1,(1+AH572/100))))</f>
        <v>1.212</v>
      </c>
      <c r="AS572" s="853">
        <f t="shared" si="148"/>
        <v>1.3332000000000002</v>
      </c>
      <c r="AT572" s="853">
        <f t="shared" si="154"/>
        <v>1.4665200000000003</v>
      </c>
      <c r="AU572" s="853">
        <f t="shared" si="154"/>
        <v>1.6131720000000005</v>
      </c>
      <c r="AV572" s="853">
        <f t="shared" si="154"/>
        <v>1.7744892000000008</v>
      </c>
      <c r="AW572" s="624">
        <f t="shared" si="149"/>
        <v>7.3993812000000014</v>
      </c>
      <c r="AX572" s="719">
        <f t="shared" si="150"/>
        <v>5.1859974768713215</v>
      </c>
      <c r="AY572" s="900">
        <v>1.37</v>
      </c>
      <c r="AZ572" s="839">
        <v>154.20000000000002</v>
      </c>
      <c r="BA572" s="839">
        <v>-10.620000000000001</v>
      </c>
      <c r="BB572" s="839">
        <v>3.56</v>
      </c>
      <c r="BC572" s="839">
        <v>27.55</v>
      </c>
      <c r="BE572" s="597">
        <v>2005</v>
      </c>
      <c r="BF572" s="865">
        <f t="shared" si="151"/>
        <v>1</v>
      </c>
      <c r="BG572" s="849">
        <v>4.2</v>
      </c>
    </row>
    <row r="573" spans="1:59" ht="11.25" customHeight="1" x14ac:dyDescent="0.2">
      <c r="A573" s="831" t="s">
        <v>756</v>
      </c>
      <c r="B573" s="842" t="s">
        <v>757</v>
      </c>
      <c r="C573" s="898" t="s">
        <v>108</v>
      </c>
      <c r="D573" s="898" t="s">
        <v>4272</v>
      </c>
      <c r="E573" s="705">
        <v>23</v>
      </c>
      <c r="F573" s="1153">
        <v>155</v>
      </c>
      <c r="G573" s="1084" t="s">
        <v>37</v>
      </c>
      <c r="H573" s="1084" t="s">
        <v>115</v>
      </c>
      <c r="I573" s="841">
        <v>44.29</v>
      </c>
      <c r="J573" s="624">
        <f t="shared" si="138"/>
        <v>2.7816662903589977</v>
      </c>
      <c r="K573" s="851">
        <v>0.308</v>
      </c>
      <c r="L573" s="854">
        <v>4</v>
      </c>
      <c r="M573" s="615">
        <f t="shared" si="139"/>
        <v>1.232</v>
      </c>
      <c r="N573" s="837" t="s">
        <v>455</v>
      </c>
      <c r="O573" s="707">
        <v>0.28599999999999998</v>
      </c>
      <c r="P573" s="606">
        <v>44273</v>
      </c>
      <c r="Q573" s="606">
        <v>44302</v>
      </c>
      <c r="R573" s="615">
        <f t="shared" si="140"/>
        <v>7.6923076923076996</v>
      </c>
      <c r="S573" s="673">
        <f>IF(INDEX(Historical!$D$7:$D$1257,MATCH(B573,Historical!$B$7:$B$1281,0))=0,"n/a",(INDEX(Historical!$C$7:$C$1259,MATCH(B573,Historical!$B$7:$B$1281,0))/INDEX(Historical!$D$7:$D$1257,MATCH(B573,Historical!$B$7:$B$1281,0))-1)*100)</f>
        <v>8.5106382978723527</v>
      </c>
      <c r="T573" s="673">
        <f>IF(INDEX(Historical!$F$7:$F$1250,MATCH(B573,Historical!$B$7:$B$1281,0))=0,"n/a",((INDEX(Historical!$C$7:$C$1259,MATCH(B573,Historical!$B$7:$B$1281,0))/INDEX(Historical!$F$7:$F$1250,MATCH(B573,Historical!$B$7:$B$1281,0)))^(1/3)-1)*100)</f>
        <v>9.3541299792876842</v>
      </c>
      <c r="U573" s="673">
        <f>IF(INDEX(Historical!$H$7:$H$1250,MATCH(B573,Historical!$B$7:$B$1281,0))=0,"n/a",((INDEX(Historical!$C$7:$C$1259,MATCH(B573,Historical!$B$7:$B$1281,0))/INDEX(Historical!$H$7:$H$1250,MATCH(B573,Historical!$B$7:$B$1281,0)))^(1/5)-1)*100)</f>
        <v>7.8202728077545691</v>
      </c>
      <c r="V573" s="673">
        <f>IF(INDEX(Historical!$O$7:$O$1250,MATCH(B573,Historical!$B$7:$B$1281,0))=0,"n/a",((INDEX(Historical!$C$7:$C$1259,MATCH(B573,Historical!$B$7:$B$1281,0))/INDEX(Historical!$O$7:$O$1250,MATCH(B573,Historical!$B$7:$B$1281,0)))^(1/10)-1)*100)</f>
        <v>7.1773462536293131</v>
      </c>
      <c r="W573" s="674">
        <f t="shared" si="141"/>
        <v>1.0895771962792171</v>
      </c>
      <c r="X573" s="675">
        <f t="shared" si="142"/>
        <v>0.41819640683179515</v>
      </c>
      <c r="Y573" s="643"/>
      <c r="Z573" s="624">
        <f t="shared" si="143"/>
        <v>31.189873417721518</v>
      </c>
      <c r="AA573" s="853">
        <f t="shared" si="144"/>
        <v>11.212658227848101</v>
      </c>
      <c r="AB573" s="854">
        <v>12</v>
      </c>
      <c r="AC573" s="833">
        <v>3.95</v>
      </c>
      <c r="AD573" s="833">
        <v>1.1499999999999999</v>
      </c>
      <c r="AE573" s="833">
        <v>3.7</v>
      </c>
      <c r="AF573" s="833">
        <v>1.1599999999999999</v>
      </c>
      <c r="AG573" s="833">
        <v>10.4</v>
      </c>
      <c r="AH573" s="833">
        <v>-8.9</v>
      </c>
      <c r="AI573" s="833">
        <v>-12.1</v>
      </c>
      <c r="AJ573" s="833">
        <v>18.7</v>
      </c>
      <c r="AK573" s="833">
        <v>10</v>
      </c>
      <c r="AL573" s="845">
        <v>934.21</v>
      </c>
      <c r="AM573" s="839">
        <v>2.6</v>
      </c>
      <c r="AN573" s="833">
        <v>0.05</v>
      </c>
      <c r="AO573" s="711">
        <f t="shared" si="145"/>
        <v>-0.61071912973453379</v>
      </c>
      <c r="AP573" s="712">
        <f t="shared" si="146"/>
        <v>10.601939098113567</v>
      </c>
      <c r="AQ573" s="855">
        <f t="shared" si="147"/>
        <v>-23.968767983723961</v>
      </c>
      <c r="AR573" s="624">
        <f>INDEX(Historical!$C$7:$C$1259,MATCH(B573,Historical!$B$7:$B$1281,0))*IF(AH573="n/a",1.03,IF(AH573&lt;0,1.01,IF(AH573&gt;10,1.1,(1+AH573/100))))</f>
        <v>1.1332200000000001</v>
      </c>
      <c r="AS573" s="853">
        <f t="shared" si="148"/>
        <v>1.1445522000000001</v>
      </c>
      <c r="AT573" s="853">
        <f t="shared" si="154"/>
        <v>1.2590074200000003</v>
      </c>
      <c r="AU573" s="853">
        <f t="shared" si="154"/>
        <v>1.3849081620000006</v>
      </c>
      <c r="AV573" s="853">
        <f t="shared" si="154"/>
        <v>1.5233989782000008</v>
      </c>
      <c r="AW573" s="624">
        <f t="shared" si="149"/>
        <v>6.4450867602000024</v>
      </c>
      <c r="AX573" s="719">
        <f t="shared" si="150"/>
        <v>14.552013457213825</v>
      </c>
      <c r="AY573" s="900">
        <v>0.66</v>
      </c>
      <c r="AZ573" s="839">
        <v>63.73</v>
      </c>
      <c r="BA573" s="839">
        <v>-6.7</v>
      </c>
      <c r="BB573" s="839">
        <v>5.46</v>
      </c>
      <c r="BC573" s="839">
        <v>25.290000000000003</v>
      </c>
      <c r="BE573" s="597">
        <v>1999</v>
      </c>
      <c r="BF573" s="865">
        <f t="shared" si="151"/>
        <v>2</v>
      </c>
      <c r="BG573" s="849">
        <v>1.4000000000000001</v>
      </c>
    </row>
    <row r="574" spans="1:59" ht="11.25" customHeight="1" x14ac:dyDescent="0.2">
      <c r="A574" s="838" t="s">
        <v>1154</v>
      </c>
      <c r="B574" s="842" t="s">
        <v>1155</v>
      </c>
      <c r="C574" s="898" t="s">
        <v>108</v>
      </c>
      <c r="D574" s="898" t="s">
        <v>118</v>
      </c>
      <c r="E574" s="705">
        <v>8</v>
      </c>
      <c r="F574" s="1153">
        <v>558</v>
      </c>
      <c r="G574" s="1125" t="s">
        <v>106</v>
      </c>
      <c r="H574" s="1125" t="s">
        <v>106</v>
      </c>
      <c r="I574" s="841">
        <v>247.81</v>
      </c>
      <c r="J574" s="624">
        <f t="shared" si="138"/>
        <v>2.5019167910899478</v>
      </c>
      <c r="K574" s="844">
        <v>1.55</v>
      </c>
      <c r="L574" s="854">
        <v>4</v>
      </c>
      <c r="M574" s="615">
        <f t="shared" si="139"/>
        <v>6.2</v>
      </c>
      <c r="N574" s="837" t="s">
        <v>261</v>
      </c>
      <c r="O574" s="706">
        <v>1.4</v>
      </c>
      <c r="P574" s="904">
        <v>43801</v>
      </c>
      <c r="Q574" s="904">
        <v>43822</v>
      </c>
      <c r="R574" s="615">
        <f t="shared" si="140"/>
        <v>10.714285714285724</v>
      </c>
      <c r="S574" s="673">
        <f>IF(INDEX(Historical!$D$7:$D$1257,MATCH(B574,Historical!$B$7:$B$1281,0))=0,"n/a",(INDEX(Historical!$C$7:$C$1259,MATCH(B574,Historical!$B$7:$B$1281,0))/INDEX(Historical!$D$7:$D$1257,MATCH(B574,Historical!$B$7:$B$1281,0))-1)*100)</f>
        <v>7.8260869565217384</v>
      </c>
      <c r="T574" s="673">
        <f>IF(INDEX(Historical!$F$7:$F$1250,MATCH(B574,Historical!$B$7:$B$1281,0))=0,"n/a",((INDEX(Historical!$C$7:$C$1259,MATCH(B574,Historical!$B$7:$B$1281,0))/INDEX(Historical!$F$7:$F$1250,MATCH(B574,Historical!$B$7:$B$1281,0)))^(1/3)-1)*100)</f>
        <v>7.0779637422353936</v>
      </c>
      <c r="U574" s="673">
        <f>IF(INDEX(Historical!$H$7:$H$1250,MATCH(B574,Historical!$B$7:$B$1281,0))=0,"n/a",((INDEX(Historical!$C$7:$C$1259,MATCH(B574,Historical!$B$7:$B$1281,0))/INDEX(Historical!$H$7:$H$1250,MATCH(B574,Historical!$B$7:$B$1281,0)))^(1/5)-1)*100)</f>
        <v>9.1607069589288557</v>
      </c>
      <c r="V574" s="673">
        <f>IF(INDEX(Historical!$O$7:$O$1250,MATCH(B574,Historical!$B$7:$B$1281,0))=0,"n/a",((INDEX(Historical!$C$7:$C$1259,MATCH(B574,Historical!$B$7:$B$1281,0))/INDEX(Historical!$O$7:$O$1250,MATCH(B574,Historical!$B$7:$B$1281,0)))^(1/10)-1)*100)</f>
        <v>12.436947357381701</v>
      </c>
      <c r="W574" s="674">
        <f t="shared" si="141"/>
        <v>0.73657198150731906</v>
      </c>
      <c r="X574" s="675" t="str">
        <f t="shared" si="142"/>
        <v>n/a</v>
      </c>
      <c r="Y574" s="646" t="s">
        <v>4593</v>
      </c>
      <c r="Z574" s="624">
        <f t="shared" si="143"/>
        <v>51.666666666666671</v>
      </c>
      <c r="AA574" s="853">
        <f t="shared" si="144"/>
        <v>20.650833333333335</v>
      </c>
      <c r="AB574" s="854">
        <v>12</v>
      </c>
      <c r="AC574" s="833">
        <v>12</v>
      </c>
      <c r="AD574" s="833">
        <v>0.66</v>
      </c>
      <c r="AE574" s="833">
        <v>1.05</v>
      </c>
      <c r="AF574" s="833">
        <v>1.03</v>
      </c>
      <c r="AG574" s="833">
        <v>5.5</v>
      </c>
      <c r="AH574" s="833">
        <v>-51.6</v>
      </c>
      <c r="AI574" s="833">
        <v>18.240000000000002</v>
      </c>
      <c r="AJ574" s="833">
        <v>-11.5</v>
      </c>
      <c r="AK574" s="833">
        <v>32.22</v>
      </c>
      <c r="AL574" s="845">
        <v>10080</v>
      </c>
      <c r="AM574" s="839">
        <v>1.4000000000000001</v>
      </c>
      <c r="AN574" s="833">
        <v>0</v>
      </c>
      <c r="AO574" s="711">
        <f t="shared" si="145"/>
        <v>-8.9882095833145321</v>
      </c>
      <c r="AP574" s="712">
        <f t="shared" si="146"/>
        <v>11.662623750018803</v>
      </c>
      <c r="AQ574" s="855">
        <f t="shared" si="147"/>
        <v>-2.770927225481612</v>
      </c>
      <c r="AR574" s="624">
        <f>INDEX(Historical!$C$7:$C$1259,MATCH(B574,Historical!$B$7:$B$1281,0))*IF(AH574="n/a",1.03,IF(AH574&lt;0,1.01,IF(AH574&gt;10,1.1,(1+AH574/100))))</f>
        <v>6.2620000000000005</v>
      </c>
      <c r="AS574" s="853">
        <f t="shared" si="148"/>
        <v>6.8882000000000012</v>
      </c>
      <c r="AT574" s="853">
        <f t="shared" si="154"/>
        <v>7.5770200000000019</v>
      </c>
      <c r="AU574" s="853">
        <f t="shared" si="154"/>
        <v>8.3347220000000029</v>
      </c>
      <c r="AV574" s="853">
        <f t="shared" si="154"/>
        <v>9.1681942000000038</v>
      </c>
      <c r="AW574" s="624">
        <f t="shared" si="149"/>
        <v>38.230136200000011</v>
      </c>
      <c r="AX574" s="719">
        <f t="shared" si="150"/>
        <v>15.427196723296078</v>
      </c>
      <c r="AY574" s="900">
        <v>0.63</v>
      </c>
      <c r="AZ574" s="839">
        <v>57.52</v>
      </c>
      <c r="BA574" s="839">
        <v>-3.55</v>
      </c>
      <c r="BB574" s="839">
        <v>3.93</v>
      </c>
      <c r="BC574" s="839">
        <v>11.020000000000001</v>
      </c>
      <c r="BE574" s="597">
        <v>2014</v>
      </c>
      <c r="BF574" s="865">
        <f t="shared" si="151"/>
        <v>0</v>
      </c>
      <c r="BG574" s="849">
        <v>1.7000000000000002</v>
      </c>
    </row>
    <row r="575" spans="1:59" ht="11.25" customHeight="1" x14ac:dyDescent="0.2">
      <c r="A575" s="838" t="s">
        <v>3881</v>
      </c>
      <c r="B575" s="842" t="s">
        <v>3882</v>
      </c>
      <c r="C575" s="898" t="s">
        <v>4253</v>
      </c>
      <c r="D575" s="898" t="s">
        <v>4254</v>
      </c>
      <c r="E575" s="705">
        <v>7</v>
      </c>
      <c r="F575" s="1153">
        <v>625</v>
      </c>
      <c r="G575" s="1115" t="s">
        <v>106</v>
      </c>
      <c r="H575" s="1115" t="s">
        <v>106</v>
      </c>
      <c r="I575" s="841">
        <v>56.71</v>
      </c>
      <c r="J575" s="624">
        <f t="shared" si="138"/>
        <v>4.1967906894727562</v>
      </c>
      <c r="K575" s="844">
        <v>0.59499999999999997</v>
      </c>
      <c r="L575" s="854">
        <v>4</v>
      </c>
      <c r="M575" s="615">
        <f t="shared" si="139"/>
        <v>2.38</v>
      </c>
      <c r="N575" s="837" t="s">
        <v>992</v>
      </c>
      <c r="O575" s="706">
        <v>0.58499999999999996</v>
      </c>
      <c r="P575" s="904">
        <v>43882</v>
      </c>
      <c r="Q575" s="904">
        <v>43895</v>
      </c>
      <c r="R575" s="615">
        <f t="shared" si="140"/>
        <v>1.7094017094017109</v>
      </c>
      <c r="S575" s="673">
        <f>IF(INDEX(Historical!$D$7:$D$1257,MATCH(B575,Historical!$B$7:$B$1281,0))=0,"n/a",(INDEX(Historical!$C$7:$C$1259,MATCH(B575,Historical!$B$7:$B$1281,0))/INDEX(Historical!$D$7:$D$1257,MATCH(B575,Historical!$B$7:$B$1281,0))-1)*100)</f>
        <v>1.7094017094017033</v>
      </c>
      <c r="T575" s="673">
        <f>IF(INDEX(Historical!$F$7:$F$1250,MATCH(B575,Historical!$B$7:$B$1281,0))=0,"n/a",((INDEX(Historical!$C$7:$C$1259,MATCH(B575,Historical!$B$7:$B$1281,0))/INDEX(Historical!$F$7:$F$1250,MATCH(B575,Historical!$B$7:$B$1281,0)))^(1/3)-1)*100)</f>
        <v>4.2603601458844453</v>
      </c>
      <c r="U575" s="673">
        <f>IF(INDEX(Historical!$H$7:$H$1250,MATCH(B575,Historical!$B$7:$B$1281,0))=0,"n/a",((INDEX(Historical!$C$7:$C$1259,MATCH(B575,Historical!$B$7:$B$1281,0))/INDEX(Historical!$H$7:$H$1250,MATCH(B575,Historical!$B$7:$B$1281,0)))^(1/5)-1)*100)</f>
        <v>4.172969815837968</v>
      </c>
      <c r="V575" s="673">
        <f>IF(INDEX(Historical!$O$7:$O$1250,MATCH(B575,Historical!$B$7:$B$1281,0))=0,"n/a",((INDEX(Historical!$C$7:$C$1259,MATCH(B575,Historical!$B$7:$B$1281,0))/INDEX(Historical!$O$7:$O$1250,MATCH(B575,Historical!$B$7:$B$1281,0)))^(1/10)-1)*100)</f>
        <v>2.5511471644569239</v>
      </c>
      <c r="W575" s="674">
        <f t="shared" si="141"/>
        <v>1.6357228912453938</v>
      </c>
      <c r="X575" s="675" t="str">
        <f t="shared" si="142"/>
        <v>n/a</v>
      </c>
      <c r="Y575" s="649"/>
      <c r="Z575" s="624">
        <f t="shared" si="143"/>
        <v>915.38461538461536</v>
      </c>
      <c r="AA575" s="853">
        <f t="shared" si="144"/>
        <v>218.11538461538461</v>
      </c>
      <c r="AB575" s="854">
        <v>12</v>
      </c>
      <c r="AC575" s="833">
        <v>0.26</v>
      </c>
      <c r="AD575" s="833">
        <v>23.85</v>
      </c>
      <c r="AE575" s="833">
        <v>9.39</v>
      </c>
      <c r="AF575" s="833">
        <v>1.62</v>
      </c>
      <c r="AG575" s="833">
        <v>0.70000000000000007</v>
      </c>
      <c r="AH575" s="833">
        <v>-81.399999999999991</v>
      </c>
      <c r="AI575" s="833">
        <v>26.640000000000004</v>
      </c>
      <c r="AJ575" s="833">
        <v>-27.900000000000002</v>
      </c>
      <c r="AK575" s="833">
        <v>9.1</v>
      </c>
      <c r="AL575" s="845">
        <v>9540</v>
      </c>
      <c r="AM575" s="839">
        <v>0.5</v>
      </c>
      <c r="AN575" s="833">
        <v>0.66</v>
      </c>
      <c r="AO575" s="711">
        <f t="shared" si="145"/>
        <v>-209.74562411007389</v>
      </c>
      <c r="AP575" s="712">
        <f t="shared" si="146"/>
        <v>8.3697605053107242</v>
      </c>
      <c r="AQ575" s="855">
        <f t="shared" si="147"/>
        <v>296.28660956822262</v>
      </c>
      <c r="AR575" s="624">
        <f>INDEX(Historical!$C$7:$C$1259,MATCH(B575,Historical!$B$7:$B$1281,0))*IF(AH575="n/a",1.03,IF(AH575&lt;0,1.01,IF(AH575&gt;10,1.1,(1+AH575/100))))</f>
        <v>2.4037999999999999</v>
      </c>
      <c r="AS575" s="853">
        <f t="shared" si="148"/>
        <v>2.64418</v>
      </c>
      <c r="AT575" s="853">
        <f t="shared" si="154"/>
        <v>2.8848003799999997</v>
      </c>
      <c r="AU575" s="853">
        <f t="shared" si="154"/>
        <v>3.1473172145799997</v>
      </c>
      <c r="AV575" s="853">
        <f t="shared" si="154"/>
        <v>3.4337230811067796</v>
      </c>
      <c r="AW575" s="624">
        <f t="shared" si="149"/>
        <v>14.51382067568678</v>
      </c>
      <c r="AX575" s="719">
        <f t="shared" si="150"/>
        <v>25.593053563193052</v>
      </c>
      <c r="AY575" s="900">
        <v>1.1100000000000001</v>
      </c>
      <c r="AZ575" s="839">
        <v>78.33</v>
      </c>
      <c r="BA575" s="839">
        <v>-5.72</v>
      </c>
      <c r="BB575" s="839">
        <v>6.38</v>
      </c>
      <c r="BC575" s="839">
        <v>25.290000000000003</v>
      </c>
      <c r="BE575" s="597">
        <v>2014</v>
      </c>
      <c r="BF575" s="865">
        <f t="shared" si="151"/>
        <v>0</v>
      </c>
      <c r="BG575" s="849">
        <v>0.4</v>
      </c>
    </row>
    <row r="576" spans="1:59" ht="11.25" customHeight="1" x14ac:dyDescent="0.2">
      <c r="A576" s="848" t="s">
        <v>4053</v>
      </c>
      <c r="B576" s="842" t="s">
        <v>4054</v>
      </c>
      <c r="C576" s="898" t="s">
        <v>4253</v>
      </c>
      <c r="D576" s="898" t="s">
        <v>4254</v>
      </c>
      <c r="E576" s="705">
        <v>8</v>
      </c>
      <c r="F576" s="1153">
        <v>606</v>
      </c>
      <c r="G576" s="1115" t="s">
        <v>106</v>
      </c>
      <c r="H576" s="1115" t="s">
        <v>106</v>
      </c>
      <c r="I576" s="841">
        <v>50.4</v>
      </c>
      <c r="J576" s="624">
        <f t="shared" si="138"/>
        <v>1.9047619047619047</v>
      </c>
      <c r="K576" s="844">
        <v>0.24</v>
      </c>
      <c r="L576" s="854">
        <v>4</v>
      </c>
      <c r="M576" s="615">
        <f t="shared" si="139"/>
        <v>0.96</v>
      </c>
      <c r="N576" s="837" t="s">
        <v>488</v>
      </c>
      <c r="O576" s="706">
        <v>0.215</v>
      </c>
      <c r="P576" s="606">
        <v>44285</v>
      </c>
      <c r="Q576" s="606">
        <v>44301</v>
      </c>
      <c r="R576" s="615">
        <f t="shared" si="140"/>
        <v>11.627906976744184</v>
      </c>
      <c r="S576" s="673">
        <f>IF(INDEX(Historical!$D$7:$D$1257,MATCH(B576,Historical!$B$7:$B$1281,0))=0,"n/a",(INDEX(Historical!$C$7:$C$1259,MATCH(B576,Historical!$B$7:$B$1281,0))/INDEX(Historical!$D$7:$D$1257,MATCH(B576,Historical!$B$7:$B$1281,0))-1)*100)</f>
        <v>16.083916083916083</v>
      </c>
      <c r="T576" s="673">
        <f>IF(INDEX(Historical!$F$7:$F$1250,MATCH(B576,Historical!$B$7:$B$1281,0))=0,"n/a",((INDEX(Historical!$C$7:$C$1259,MATCH(B576,Historical!$B$7:$B$1281,0))/INDEX(Historical!$F$7:$F$1250,MATCH(B576,Historical!$B$7:$B$1281,0)))^(1/3)-1)*100)</f>
        <v>12.689477770270074</v>
      </c>
      <c r="U576" s="673">
        <f>IF(INDEX(Historical!$H$7:$H$1250,MATCH(B576,Historical!$B$7:$B$1281,0))=0,"n/a",((INDEX(Historical!$C$7:$C$1259,MATCH(B576,Historical!$B$7:$B$1281,0))/INDEX(Historical!$H$7:$H$1250,MATCH(B576,Historical!$B$7:$B$1281,0)))^(1/5)-1)*100)</f>
        <v>10.230450734403206</v>
      </c>
      <c r="V576" s="673" t="str">
        <f>IF(INDEX(Historical!$O$7:$O$1250,MATCH(B576,Historical!$B$7:$B$1281,0))=0,"n/a",((INDEX(Historical!$C$7:$C$1259,MATCH(B576,Historical!$B$7:$B$1281,0))/INDEX(Historical!$O$7:$O$1250,MATCH(B576,Historical!$B$7:$B$1281,0)))^(1/10)-1)*100)</f>
        <v>n/a</v>
      </c>
      <c r="W576" s="674" t="str">
        <f t="shared" si="141"/>
        <v>n/a</v>
      </c>
      <c r="X576" s="675">
        <f t="shared" si="142"/>
        <v>0.13586255955382745</v>
      </c>
      <c r="Y576" s="843"/>
      <c r="Z576" s="624">
        <f t="shared" si="143"/>
        <v>192</v>
      </c>
      <c r="AA576" s="853">
        <f t="shared" si="144"/>
        <v>100.8</v>
      </c>
      <c r="AB576" s="854">
        <v>12</v>
      </c>
      <c r="AC576" s="833">
        <v>0.5</v>
      </c>
      <c r="AD576" s="833">
        <v>10.09</v>
      </c>
      <c r="AE576" s="833">
        <v>19.86</v>
      </c>
      <c r="AF576" s="833">
        <v>2.13</v>
      </c>
      <c r="AG576" s="833">
        <v>2.2999999999999998</v>
      </c>
      <c r="AH576" s="833">
        <v>7.1</v>
      </c>
      <c r="AI576" s="833">
        <v>2.39</v>
      </c>
      <c r="AJ576" s="833">
        <v>75.3</v>
      </c>
      <c r="AK576" s="833">
        <v>10</v>
      </c>
      <c r="AL576" s="845">
        <v>6560</v>
      </c>
      <c r="AM576" s="839">
        <v>0.66</v>
      </c>
      <c r="AN576" s="833">
        <v>0.41</v>
      </c>
      <c r="AO576" s="711">
        <f t="shared" si="145"/>
        <v>-88.664787360834879</v>
      </c>
      <c r="AP576" s="712">
        <f t="shared" si="146"/>
        <v>12.135212639165111</v>
      </c>
      <c r="AQ576" s="855">
        <f t="shared" si="147"/>
        <v>208.90775322092517</v>
      </c>
      <c r="AR576" s="624">
        <f>INDEX(Historical!$C$7:$C$1259,MATCH(B576,Historical!$B$7:$B$1281,0))*IF(AH576="n/a",1.03,IF(AH576&lt;0,1.01,IF(AH576&gt;10,1.1,(1+AH576/100))))</f>
        <v>0.88892999999999989</v>
      </c>
      <c r="AS576" s="853">
        <f t="shared" si="148"/>
        <v>0.91017542699999987</v>
      </c>
      <c r="AT576" s="853">
        <f t="shared" si="154"/>
        <v>1.0011929696999999</v>
      </c>
      <c r="AU576" s="853">
        <f t="shared" si="154"/>
        <v>1.1013122666699999</v>
      </c>
      <c r="AV576" s="853">
        <f t="shared" si="154"/>
        <v>1.211443493337</v>
      </c>
      <c r="AW576" s="624">
        <f t="shared" si="149"/>
        <v>5.1130541567069994</v>
      </c>
      <c r="AX576" s="719">
        <f t="shared" si="150"/>
        <v>10.144948723624999</v>
      </c>
      <c r="AY576" s="900">
        <v>0.6</v>
      </c>
      <c r="AZ576" s="839">
        <v>42.78</v>
      </c>
      <c r="BA576" s="839">
        <v>-4.91</v>
      </c>
      <c r="BB576" s="839">
        <v>1.69</v>
      </c>
      <c r="BC576" s="839">
        <v>6.58</v>
      </c>
      <c r="BE576" s="597">
        <v>2014</v>
      </c>
      <c r="BF576" s="865">
        <f t="shared" si="151"/>
        <v>0</v>
      </c>
      <c r="BG576" s="849">
        <v>1.4000000000000001</v>
      </c>
    </row>
    <row r="577" spans="1:59" s="744" customFormat="1" ht="11.25" customHeight="1" x14ac:dyDescent="0.2">
      <c r="A577" s="726" t="s">
        <v>1592</v>
      </c>
      <c r="B577" s="751" t="s">
        <v>1593</v>
      </c>
      <c r="C577" s="898" t="s">
        <v>108</v>
      </c>
      <c r="D577" s="898" t="s">
        <v>4272</v>
      </c>
      <c r="E577" s="727">
        <v>8</v>
      </c>
      <c r="F577" s="1153">
        <v>552</v>
      </c>
      <c r="G577" s="1152" t="s">
        <v>115</v>
      </c>
      <c r="H577" s="1152" t="s">
        <v>115</v>
      </c>
      <c r="I577" s="728">
        <v>20.66</v>
      </c>
      <c r="J577" s="729">
        <f t="shared" si="138"/>
        <v>3.0009680542110355</v>
      </c>
      <c r="K577" s="730">
        <v>0.155</v>
      </c>
      <c r="L577" s="731">
        <v>4</v>
      </c>
      <c r="M577" s="732">
        <f t="shared" si="139"/>
        <v>0.62</v>
      </c>
      <c r="N577" s="733" t="s">
        <v>151</v>
      </c>
      <c r="O577" s="734">
        <v>0.14000000000000001</v>
      </c>
      <c r="P577" s="1097">
        <v>43713</v>
      </c>
      <c r="Q577" s="1097">
        <v>43739</v>
      </c>
      <c r="R577" s="732">
        <f t="shared" si="140"/>
        <v>10.714285714285703</v>
      </c>
      <c r="S577" s="673">
        <f>IF(INDEX(Historical!$D$7:$D$1257,MATCH(B577,Historical!$B$7:$B$1281,0))=0,"n/a",(INDEX(Historical!$C$7:$C$1259,MATCH(B577,Historical!$B$7:$B$1281,0))/INDEX(Historical!$D$7:$D$1257,MATCH(B577,Historical!$B$7:$B$1281,0))-1)*100)</f>
        <v>7.8260869565217384</v>
      </c>
      <c r="T577" s="673">
        <f>IF(INDEX(Historical!$F$7:$F$1250,MATCH(B577,Historical!$B$7:$B$1281,0))=0,"n/a",((INDEX(Historical!$C$7:$C$1259,MATCH(B577,Historical!$B$7:$B$1281,0))/INDEX(Historical!$F$7:$F$1250,MATCH(B577,Historical!$B$7:$B$1281,0)))^(1/3)-1)*100)</f>
        <v>25.321921543192083</v>
      </c>
      <c r="U577" s="673">
        <f>IF(INDEX(Historical!$H$7:$H$1250,MATCH(B577,Historical!$B$7:$B$1281,0))=0,"n/a",((INDEX(Historical!$C$7:$C$1259,MATCH(B577,Historical!$B$7:$B$1281,0))/INDEX(Historical!$H$7:$H$1250,MATCH(B577,Historical!$B$7:$B$1281,0)))^(1/5)-1)*100)</f>
        <v>23.025121250227865</v>
      </c>
      <c r="V577" s="673">
        <f>IF(INDEX(Historical!$O$7:$O$1250,MATCH(B577,Historical!$B$7:$B$1281,0))=0,"n/a",((INDEX(Historical!$C$7:$C$1259,MATCH(B577,Historical!$B$7:$B$1281,0))/INDEX(Historical!$O$7:$O$1250,MATCH(B577,Historical!$B$7:$B$1281,0)))^(1/10)-1)*100)</f>
        <v>31.532528806926251</v>
      </c>
      <c r="W577" s="674">
        <f t="shared" si="141"/>
        <v>0.73020217919123254</v>
      </c>
      <c r="X577" s="675">
        <f t="shared" si="142"/>
        <v>3.65478115082982</v>
      </c>
      <c r="Y577" s="899" t="s">
        <v>4572</v>
      </c>
      <c r="Z577" s="729">
        <f t="shared" si="143"/>
        <v>60.194174757281552</v>
      </c>
      <c r="AA577" s="736">
        <f t="shared" si="144"/>
        <v>20.058252427184467</v>
      </c>
      <c r="AB577" s="731">
        <v>12</v>
      </c>
      <c r="AC577" s="737">
        <v>1.03</v>
      </c>
      <c r="AD577" s="737" t="s">
        <v>136</v>
      </c>
      <c r="AE577" s="737">
        <v>4.66</v>
      </c>
      <c r="AF577" s="737">
        <v>1.22</v>
      </c>
      <c r="AG577" s="737">
        <v>6.1</v>
      </c>
      <c r="AH577" s="737">
        <v>-31.5</v>
      </c>
      <c r="AI577" s="737">
        <v>1.34</v>
      </c>
      <c r="AJ577" s="737">
        <v>6.3</v>
      </c>
      <c r="AK577" s="737" t="s">
        <v>136</v>
      </c>
      <c r="AL577" s="738">
        <v>19860</v>
      </c>
      <c r="AM577" s="739">
        <v>0.2</v>
      </c>
      <c r="AN577" s="737">
        <v>0.22</v>
      </c>
      <c r="AO577" s="740">
        <f t="shared" si="145"/>
        <v>5.9678368772544346</v>
      </c>
      <c r="AP577" s="741">
        <f t="shared" si="146"/>
        <v>26.026089304438901</v>
      </c>
      <c r="AQ577" s="742">
        <f t="shared" si="147"/>
        <v>4.288207410820144</v>
      </c>
      <c r="AR577" s="624">
        <f>INDEX(Historical!$C$7:$C$1259,MATCH(B577,Historical!$B$7:$B$1281,0))*IF(AH577="n/a",1.03,IF(AH577&lt;0,1.01,IF(AH577&gt;10,1.1,(1+AH577/100))))</f>
        <v>0.62619999999999998</v>
      </c>
      <c r="AS577" s="736">
        <f t="shared" si="148"/>
        <v>0.63459107999999997</v>
      </c>
      <c r="AT577" s="736">
        <f t="shared" si="154"/>
        <v>0.65362881240000004</v>
      </c>
      <c r="AU577" s="736">
        <f t="shared" si="154"/>
        <v>0.67323767677200008</v>
      </c>
      <c r="AV577" s="736">
        <f t="shared" si="154"/>
        <v>0.69343480707516014</v>
      </c>
      <c r="AW577" s="729">
        <f t="shared" si="149"/>
        <v>3.2810923762471607</v>
      </c>
      <c r="AX577" s="743">
        <f t="shared" si="150"/>
        <v>15.881376458117913</v>
      </c>
      <c r="AY577" s="901">
        <v>1.58</v>
      </c>
      <c r="AZ577" s="739">
        <v>161.52000000000001</v>
      </c>
      <c r="BA577" s="739">
        <v>-8.6199999999999992</v>
      </c>
      <c r="BB577" s="739">
        <v>3.73</v>
      </c>
      <c r="BC577" s="739">
        <v>39.97</v>
      </c>
      <c r="BD577" s="875"/>
      <c r="BE577" s="597">
        <v>2013</v>
      </c>
      <c r="BF577" s="865">
        <f t="shared" si="151"/>
        <v>0</v>
      </c>
      <c r="BG577" s="793">
        <v>0.70000000000000007</v>
      </c>
    </row>
    <row r="578" spans="1:59" ht="11.25" customHeight="1" x14ac:dyDescent="0.2">
      <c r="A578" s="831" t="s">
        <v>1594</v>
      </c>
      <c r="B578" s="842" t="s">
        <v>1595</v>
      </c>
      <c r="C578" s="898" t="s">
        <v>108</v>
      </c>
      <c r="D578" s="898" t="s">
        <v>118</v>
      </c>
      <c r="E578" s="705">
        <v>12</v>
      </c>
      <c r="F578" s="1153">
        <v>282</v>
      </c>
      <c r="G578" s="1150" t="s">
        <v>106</v>
      </c>
      <c r="H578" s="1150" t="s">
        <v>106</v>
      </c>
      <c r="I578" s="841">
        <v>126.05</v>
      </c>
      <c r="J578" s="624">
        <f t="shared" si="138"/>
        <v>2.2213407378024592</v>
      </c>
      <c r="K578" s="844">
        <v>0.7</v>
      </c>
      <c r="L578" s="854">
        <v>4</v>
      </c>
      <c r="M578" s="615">
        <f t="shared" si="139"/>
        <v>2.8</v>
      </c>
      <c r="N578" s="837" t="s">
        <v>796</v>
      </c>
      <c r="O578" s="706">
        <v>0.6</v>
      </c>
      <c r="P578" s="904">
        <v>43684</v>
      </c>
      <c r="Q578" s="904">
        <v>43706</v>
      </c>
      <c r="R578" s="615">
        <f t="shared" si="140"/>
        <v>16.666666666666664</v>
      </c>
      <c r="S578" s="673">
        <f>IF(INDEX(Historical!$D$7:$D$1257,MATCH(B578,Historical!$B$7:$B$1281,0))=0,"n/a",(INDEX(Historical!$C$7:$C$1259,MATCH(B578,Historical!$B$7:$B$1281,0))/INDEX(Historical!$D$7:$D$1257,MATCH(B578,Historical!$B$7:$B$1281,0))-1)*100)</f>
        <v>7.6923076923076872</v>
      </c>
      <c r="T578" s="673">
        <f>IF(INDEX(Historical!$F$7:$F$1250,MATCH(B578,Historical!$B$7:$B$1281,0))=0,"n/a",((INDEX(Historical!$C$7:$C$1259,MATCH(B578,Historical!$B$7:$B$1281,0))/INDEX(Historical!$F$7:$F$1250,MATCH(B578,Historical!$B$7:$B$1281,0)))^(1/3)-1)*100)</f>
        <v>15.441567326431937</v>
      </c>
      <c r="U578" s="673">
        <f>IF(INDEX(Historical!$H$7:$H$1250,MATCH(B578,Historical!$B$7:$B$1281,0))=0,"n/a",((INDEX(Historical!$C$7:$C$1259,MATCH(B578,Historical!$B$7:$B$1281,0))/INDEX(Historical!$H$7:$H$1250,MATCH(B578,Historical!$B$7:$B$1281,0)))^(1/5)-1)*100)</f>
        <v>14.869835499703509</v>
      </c>
      <c r="V578" s="673">
        <f>IF(INDEX(Historical!$O$7:$O$1250,MATCH(B578,Historical!$B$7:$B$1281,0))=0,"n/a",((INDEX(Historical!$C$7:$C$1259,MATCH(B578,Historical!$B$7:$B$1281,0))/INDEX(Historical!$O$7:$O$1250,MATCH(B578,Historical!$B$7:$B$1281,0)))^(1/10)-1)*100)</f>
        <v>19.286605283985047</v>
      </c>
      <c r="W578" s="674">
        <f t="shared" si="141"/>
        <v>0.77099288758975759</v>
      </c>
      <c r="X578" s="675" t="str">
        <f t="shared" si="142"/>
        <v>n/a</v>
      </c>
      <c r="Y578" s="646" t="s">
        <v>4573</v>
      </c>
      <c r="Z578" s="624">
        <f t="shared" si="143"/>
        <v>45.602605863192181</v>
      </c>
      <c r="AA578" s="853">
        <f t="shared" si="144"/>
        <v>20.529315960912054</v>
      </c>
      <c r="AB578" s="854">
        <v>12</v>
      </c>
      <c r="AC578" s="833">
        <v>6.14</v>
      </c>
      <c r="AD578" s="833">
        <v>29.72</v>
      </c>
      <c r="AE578" s="833">
        <v>0.57999999999999996</v>
      </c>
      <c r="AF578" s="833">
        <v>0.61</v>
      </c>
      <c r="AG578" s="833">
        <v>3.4000000000000004</v>
      </c>
      <c r="AH578" s="833">
        <v>-53.7</v>
      </c>
      <c r="AI578" s="833">
        <v>47.04</v>
      </c>
      <c r="AJ578" s="833">
        <v>-3.3000000000000003</v>
      </c>
      <c r="AK578" s="833">
        <v>0.70000000000000007</v>
      </c>
      <c r="AL578" s="845">
        <v>8490</v>
      </c>
      <c r="AM578" s="839">
        <v>0.1</v>
      </c>
      <c r="AN578" s="833">
        <v>0.28000000000000003</v>
      </c>
      <c r="AO578" s="711">
        <f t="shared" si="145"/>
        <v>-3.4381397234060849</v>
      </c>
      <c r="AP578" s="712">
        <f t="shared" si="146"/>
        <v>17.091176237505969</v>
      </c>
      <c r="AQ578" s="855">
        <f t="shared" si="147"/>
        <v>-25.396208806026934</v>
      </c>
      <c r="AR578" s="624">
        <f>INDEX(Historical!$C$7:$C$1259,MATCH(B578,Historical!$B$7:$B$1281,0))*IF(AH578="n/a",1.03,IF(AH578&lt;0,1.01,IF(AH578&gt;10,1.1,(1+AH578/100))))</f>
        <v>2.8279999999999998</v>
      </c>
      <c r="AS578" s="853">
        <f t="shared" si="148"/>
        <v>3.1108000000000002</v>
      </c>
      <c r="AT578" s="853">
        <f t="shared" si="154"/>
        <v>3.1325756</v>
      </c>
      <c r="AU578" s="853">
        <f t="shared" si="154"/>
        <v>3.1545036291999997</v>
      </c>
      <c r="AV578" s="853">
        <f t="shared" si="154"/>
        <v>3.1765851546043993</v>
      </c>
      <c r="AW578" s="624">
        <f t="shared" si="149"/>
        <v>15.4024643838044</v>
      </c>
      <c r="AX578" s="719">
        <f t="shared" si="150"/>
        <v>12.219329142248633</v>
      </c>
      <c r="AY578" s="900">
        <v>1.23</v>
      </c>
      <c r="AZ578" s="839">
        <v>88.160000000000011</v>
      </c>
      <c r="BA578" s="839">
        <v>-6.08</v>
      </c>
      <c r="BB578" s="839">
        <v>5.4399999999999995</v>
      </c>
      <c r="BC578" s="839">
        <v>20</v>
      </c>
      <c r="BE578" s="597">
        <v>2009</v>
      </c>
      <c r="BF578" s="865">
        <f t="shared" si="151"/>
        <v>0</v>
      </c>
      <c r="BG578" s="849">
        <v>0.5</v>
      </c>
    </row>
    <row r="579" spans="1:59" ht="11.25" customHeight="1" x14ac:dyDescent="0.2">
      <c r="A579" s="838" t="s">
        <v>761</v>
      </c>
      <c r="B579" s="842" t="s">
        <v>762</v>
      </c>
      <c r="C579" s="898" t="s">
        <v>131</v>
      </c>
      <c r="D579" s="898" t="s">
        <v>4273</v>
      </c>
      <c r="E579" s="705">
        <v>17</v>
      </c>
      <c r="F579" s="1153">
        <v>223</v>
      </c>
      <c r="G579" s="1150" t="s">
        <v>37</v>
      </c>
      <c r="H579" s="1150" t="s">
        <v>37</v>
      </c>
      <c r="I579" s="841">
        <v>22.18</v>
      </c>
      <c r="J579" s="624">
        <f t="shared" si="138"/>
        <v>3.3363390441839496</v>
      </c>
      <c r="K579" s="844">
        <v>0.185</v>
      </c>
      <c r="L579" s="854">
        <v>4</v>
      </c>
      <c r="M579" s="615">
        <f t="shared" si="139"/>
        <v>0.74</v>
      </c>
      <c r="N579" s="837" t="s">
        <v>139</v>
      </c>
      <c r="O579" s="706">
        <v>0.17499999999999999</v>
      </c>
      <c r="P579" s="606">
        <v>44210</v>
      </c>
      <c r="Q579" s="606">
        <v>44228</v>
      </c>
      <c r="R579" s="615">
        <f t="shared" si="140"/>
        <v>5.7142857142857197</v>
      </c>
      <c r="S579" s="673">
        <f>IF(INDEX(Historical!$D$7:$D$1257,MATCH(B579,Historical!$B$7:$B$1281,0))=0,"n/a",(INDEX(Historical!$C$7:$C$1259,MATCH(B579,Historical!$B$7:$B$1281,0))/INDEX(Historical!$D$7:$D$1257,MATCH(B579,Historical!$B$7:$B$1281,0))-1)*100)</f>
        <v>6.0606060606060552</v>
      </c>
      <c r="T579" s="673">
        <f>IF(INDEX(Historical!$F$7:$F$1250,MATCH(B579,Historical!$B$7:$B$1281,0))=0,"n/a",((INDEX(Historical!$C$7:$C$1259,MATCH(B579,Historical!$B$7:$B$1281,0))/INDEX(Historical!$F$7:$F$1250,MATCH(B579,Historical!$B$7:$B$1281,0)))^(1/3)-1)*100)</f>
        <v>6.469042607881903</v>
      </c>
      <c r="U579" s="673">
        <f>IF(INDEX(Historical!$H$7:$H$1250,MATCH(B579,Historical!$B$7:$B$1281,0))=0,"n/a",((INDEX(Historical!$C$7:$C$1259,MATCH(B579,Historical!$B$7:$B$1281,0))/INDEX(Historical!$H$7:$H$1250,MATCH(B579,Historical!$B$7:$B$1281,0)))^(1/5)-1)*100)</f>
        <v>6.3995312815083638</v>
      </c>
      <c r="V579" s="673">
        <f>IF(INDEX(Historical!$O$7:$O$1250,MATCH(B579,Historical!$B$7:$B$1281,0))=0,"n/a",((INDEX(Historical!$C$7:$C$1259,MATCH(B579,Historical!$B$7:$B$1281,0))/INDEX(Historical!$O$7:$O$1250,MATCH(B579,Historical!$B$7:$B$1281,0)))^(1/10)-1)*100)</f>
        <v>4.7525337235331699</v>
      </c>
      <c r="W579" s="674">
        <f t="shared" si="141"/>
        <v>1.3465514720747249</v>
      </c>
      <c r="X579" s="675">
        <f t="shared" si="142"/>
        <v>0.50789930805621941</v>
      </c>
      <c r="Y579" s="640"/>
      <c r="Z579" s="624">
        <f t="shared" si="143"/>
        <v>53.623188405797109</v>
      </c>
      <c r="AA579" s="853">
        <f t="shared" si="144"/>
        <v>16.072463768115941</v>
      </c>
      <c r="AB579" s="854">
        <v>9</v>
      </c>
      <c r="AC579" s="833">
        <v>1.38</v>
      </c>
      <c r="AD579" s="833" t="s">
        <v>136</v>
      </c>
      <c r="AE579" s="833">
        <v>2.88</v>
      </c>
      <c r="AF579" s="833">
        <v>1.95</v>
      </c>
      <c r="AG579" s="833">
        <v>12.5</v>
      </c>
      <c r="AH579" s="833">
        <v>20.399999999999999</v>
      </c>
      <c r="AI579" s="833">
        <v>27.68</v>
      </c>
      <c r="AJ579" s="833">
        <v>12.6</v>
      </c>
      <c r="AK579" s="833" t="s">
        <v>136</v>
      </c>
      <c r="AL579" s="845">
        <v>181</v>
      </c>
      <c r="AM579" s="839">
        <v>3.3000000000000003</v>
      </c>
      <c r="AN579" s="833">
        <v>1.44</v>
      </c>
      <c r="AO579" s="711">
        <f t="shared" si="145"/>
        <v>-6.3365934424236272</v>
      </c>
      <c r="AP579" s="712">
        <f t="shared" si="146"/>
        <v>9.7358703256923143</v>
      </c>
      <c r="AQ579" s="855">
        <f t="shared" si="147"/>
        <v>18.023169755068924</v>
      </c>
      <c r="AR579" s="624">
        <f>INDEX(Historical!$C$7:$C$1259,MATCH(B579,Historical!$B$7:$B$1281,0))*IF(AH579="n/a",1.03,IF(AH579&lt;0,1.01,IF(AH579&gt;10,1.1,(1+AH579/100))))</f>
        <v>0.77</v>
      </c>
      <c r="AS579" s="853">
        <f t="shared" si="148"/>
        <v>0.84700000000000009</v>
      </c>
      <c r="AT579" s="853">
        <f t="shared" si="154"/>
        <v>0.87241000000000013</v>
      </c>
      <c r="AU579" s="853">
        <f t="shared" si="154"/>
        <v>0.89858230000000017</v>
      </c>
      <c r="AV579" s="853">
        <f t="shared" si="154"/>
        <v>0.92553976900000023</v>
      </c>
      <c r="AW579" s="624">
        <f t="shared" si="149"/>
        <v>4.3135320690000007</v>
      </c>
      <c r="AX579" s="719">
        <f t="shared" si="150"/>
        <v>19.447845216411185</v>
      </c>
      <c r="AY579" s="900">
        <v>-0.49</v>
      </c>
      <c r="AZ579" s="839">
        <v>0.44999999999999996</v>
      </c>
      <c r="BA579" s="839">
        <v>-23.330000000000002</v>
      </c>
      <c r="BB579" s="839">
        <v>-4.43</v>
      </c>
      <c r="BC579" s="839">
        <v>-6.64</v>
      </c>
      <c r="BE579" s="597">
        <v>2004</v>
      </c>
      <c r="BF579" s="865">
        <f t="shared" si="151"/>
        <v>1</v>
      </c>
      <c r="BG579" s="849">
        <v>4</v>
      </c>
    </row>
    <row r="580" spans="1:59" ht="11.25" customHeight="1" x14ac:dyDescent="0.2">
      <c r="A580" s="838" t="s">
        <v>773</v>
      </c>
      <c r="B580" s="842" t="s">
        <v>774</v>
      </c>
      <c r="C580" s="898" t="s">
        <v>123</v>
      </c>
      <c r="D580" s="898" t="s">
        <v>4289</v>
      </c>
      <c r="E580" s="705">
        <v>20</v>
      </c>
      <c r="F580" s="1153">
        <v>168</v>
      </c>
      <c r="G580" s="1114" t="s">
        <v>106</v>
      </c>
      <c r="H580" s="1114" t="s">
        <v>106</v>
      </c>
      <c r="I580" s="841">
        <v>107.62</v>
      </c>
      <c r="J580" s="624">
        <f t="shared" si="138"/>
        <v>1.1150343802267235</v>
      </c>
      <c r="K580" s="844">
        <v>0.3</v>
      </c>
      <c r="L580" s="854">
        <v>4</v>
      </c>
      <c r="M580" s="615">
        <f t="shared" si="139"/>
        <v>1.2</v>
      </c>
      <c r="N580" s="837" t="s">
        <v>422</v>
      </c>
      <c r="O580" s="706">
        <v>0.28000000000000003</v>
      </c>
      <c r="P580" s="606">
        <v>44203</v>
      </c>
      <c r="Q580" s="606">
        <v>44218</v>
      </c>
      <c r="R580" s="615">
        <f t="shared" si="140"/>
        <v>7.1428571428571281</v>
      </c>
      <c r="S580" s="673">
        <f>IF(INDEX(Historical!$D$7:$D$1257,MATCH(B580,Historical!$B$7:$B$1281,0))=0,"n/a",(INDEX(Historical!$C$7:$C$1259,MATCH(B580,Historical!$B$7:$B$1281,0))/INDEX(Historical!$D$7:$D$1257,MATCH(B580,Historical!$B$7:$B$1281,0))-1)*100)</f>
        <v>5.6603773584905648</v>
      </c>
      <c r="T580" s="673">
        <f>IF(INDEX(Historical!$F$7:$F$1250,MATCH(B580,Historical!$B$7:$B$1281,0))=0,"n/a",((INDEX(Historical!$C$7:$C$1259,MATCH(B580,Historical!$B$7:$B$1281,0))/INDEX(Historical!$F$7:$F$1250,MATCH(B580,Historical!$B$7:$B$1281,0)))^(1/3)-1)*100)</f>
        <v>5.2726599609396629</v>
      </c>
      <c r="U580" s="673">
        <f>IF(INDEX(Historical!$H$7:$H$1250,MATCH(B580,Historical!$B$7:$B$1281,0))=0,"n/a",((INDEX(Historical!$C$7:$C$1259,MATCH(B580,Historical!$B$7:$B$1281,0))/INDEX(Historical!$H$7:$H$1250,MATCH(B580,Historical!$B$7:$B$1281,0)))^(1/5)-1)*100)</f>
        <v>4.9414522844583919</v>
      </c>
      <c r="V580" s="673">
        <f>IF(INDEX(Historical!$O$7:$O$1250,MATCH(B580,Historical!$B$7:$B$1281,0))=0,"n/a",((INDEX(Historical!$C$7:$C$1259,MATCH(B580,Historical!$B$7:$B$1281,0))/INDEX(Historical!$O$7:$O$1250,MATCH(B580,Historical!$B$7:$B$1281,0)))^(1/10)-1)*100)</f>
        <v>12.01896409875356</v>
      </c>
      <c r="W580" s="674">
        <f t="shared" si="141"/>
        <v>0.41113795197797876</v>
      </c>
      <c r="X580" s="675">
        <f t="shared" si="142"/>
        <v>0.25603379712219648</v>
      </c>
      <c r="Y580" s="634"/>
      <c r="Z580" s="624">
        <f t="shared" si="143"/>
        <v>43.321299638989167</v>
      </c>
      <c r="AA580" s="853">
        <f t="shared" si="144"/>
        <v>38.851985559566785</v>
      </c>
      <c r="AB580" s="854">
        <v>6</v>
      </c>
      <c r="AC580" s="833">
        <v>2.77</v>
      </c>
      <c r="AD580" s="833">
        <v>2.48</v>
      </c>
      <c r="AE580" s="833">
        <v>12.04</v>
      </c>
      <c r="AF580" s="833">
        <v>2.89</v>
      </c>
      <c r="AG580" s="833">
        <v>11</v>
      </c>
      <c r="AH580" s="834">
        <v>34.699999999999996</v>
      </c>
      <c r="AI580" s="834">
        <v>9.25</v>
      </c>
      <c r="AJ580" s="833">
        <v>19.3</v>
      </c>
      <c r="AK580" s="833">
        <v>15.4</v>
      </c>
      <c r="AL580" s="845">
        <v>6760</v>
      </c>
      <c r="AM580" s="839">
        <v>0.36</v>
      </c>
      <c r="AN580" s="833">
        <v>0.08</v>
      </c>
      <c r="AO580" s="711">
        <f t="shared" si="145"/>
        <v>-32.795498894881668</v>
      </c>
      <c r="AP580" s="712">
        <f t="shared" si="146"/>
        <v>6.0564866646851154</v>
      </c>
      <c r="AQ580" s="855">
        <f t="shared" si="147"/>
        <v>123.39027957281701</v>
      </c>
      <c r="AR580" s="624">
        <f>INDEX(Historical!$C$7:$C$1259,MATCH(B580,Historical!$B$7:$B$1281,0))*IF(AH580="n/a",1.03,IF(AH580&lt;0,1.01,IF(AH580&gt;10,1.1,(1+AH580/100))))</f>
        <v>1.2320000000000002</v>
      </c>
      <c r="AS580" s="853">
        <f t="shared" si="148"/>
        <v>1.3459600000000003</v>
      </c>
      <c r="AT580" s="853">
        <f t="shared" si="154"/>
        <v>1.4805560000000004</v>
      </c>
      <c r="AU580" s="853">
        <f t="shared" si="154"/>
        <v>1.6286116000000006</v>
      </c>
      <c r="AV580" s="853">
        <f t="shared" si="154"/>
        <v>1.7914727600000009</v>
      </c>
      <c r="AW580" s="624">
        <f t="shared" si="149"/>
        <v>7.4786003600000033</v>
      </c>
      <c r="AX580" s="719">
        <f t="shared" si="150"/>
        <v>6.9490804311466299</v>
      </c>
      <c r="AY580" s="900">
        <v>0.63</v>
      </c>
      <c r="AZ580" s="839">
        <v>24.75</v>
      </c>
      <c r="BA580" s="839">
        <v>-27.11</v>
      </c>
      <c r="BB580" s="839">
        <v>1.08</v>
      </c>
      <c r="BC580" s="839">
        <v>-8.86</v>
      </c>
      <c r="BE580" s="597">
        <v>2002</v>
      </c>
      <c r="BF580" s="865">
        <f t="shared" si="151"/>
        <v>1</v>
      </c>
      <c r="BG580" s="849">
        <v>9.4</v>
      </c>
    </row>
    <row r="581" spans="1:59" ht="11.25" customHeight="1" x14ac:dyDescent="0.2">
      <c r="A581" s="831" t="s">
        <v>1600</v>
      </c>
      <c r="B581" s="842" t="s">
        <v>4513</v>
      </c>
      <c r="C581" s="898" t="s">
        <v>112</v>
      </c>
      <c r="D581" s="898" t="s">
        <v>4295</v>
      </c>
      <c r="E581" s="705">
        <v>11</v>
      </c>
      <c r="F581" s="1153">
        <v>315</v>
      </c>
      <c r="G581" s="1115" t="s">
        <v>106</v>
      </c>
      <c r="H581" s="1115" t="s">
        <v>106</v>
      </c>
      <c r="I581" s="841">
        <v>13.54</v>
      </c>
      <c r="J581" s="624">
        <f t="shared" si="138"/>
        <v>4.1358936484490405</v>
      </c>
      <c r="K581" s="844">
        <v>0.14000000000000001</v>
      </c>
      <c r="L581" s="854">
        <v>4</v>
      </c>
      <c r="M581" s="615">
        <f t="shared" si="139"/>
        <v>0.56000000000000005</v>
      </c>
      <c r="N581" s="837" t="s">
        <v>705</v>
      </c>
      <c r="O581" s="706">
        <v>0.13</v>
      </c>
      <c r="P581" s="904">
        <v>43698</v>
      </c>
      <c r="Q581" s="904">
        <v>43727</v>
      </c>
      <c r="R581" s="615">
        <f t="shared" si="140"/>
        <v>7.6923076923076987</v>
      </c>
      <c r="S581" s="673">
        <f>IF(INDEX(Historical!$D$7:$D$1257,MATCH(B581,Historical!$B$7:$B$1281,0))=0,"n/a",(INDEX(Historical!$C$7:$C$1259,MATCH(B581,Historical!$B$7:$B$1281,0))/INDEX(Historical!$D$7:$D$1257,MATCH(B581,Historical!$B$7:$B$1281,0))-1)*100)</f>
        <v>3.7037037037036979</v>
      </c>
      <c r="T581" s="673">
        <f>IF(INDEX(Historical!$F$7:$F$1250,MATCH(B581,Historical!$B$7:$B$1281,0))=0,"n/a",((INDEX(Historical!$C$7:$C$1259,MATCH(B581,Historical!$B$7:$B$1281,0))/INDEX(Historical!$F$7:$F$1250,MATCH(B581,Historical!$B$7:$B$1281,0)))^(1/3)-1)*100)</f>
        <v>6.7767583149812571</v>
      </c>
      <c r="U581" s="673">
        <f>IF(INDEX(Historical!$H$7:$H$1250,MATCH(B581,Historical!$B$7:$B$1281,0))=0,"n/a",((INDEX(Historical!$C$7:$C$1259,MATCH(B581,Historical!$B$7:$B$1281,0))/INDEX(Historical!$H$7:$H$1250,MATCH(B581,Historical!$B$7:$B$1281,0)))^(1/5)-1)*100)</f>
        <v>9.2388464140373152</v>
      </c>
      <c r="V581" s="673">
        <f>IF(INDEX(Historical!$O$7:$O$1250,MATCH(B581,Historical!$B$7:$B$1281,0))=0,"n/a",((INDEX(Historical!$C$7:$C$1259,MATCH(B581,Historical!$B$7:$B$1281,0))/INDEX(Historical!$O$7:$O$1250,MATCH(B581,Historical!$B$7:$B$1281,0)))^(1/10)-1)*100)</f>
        <v>21.481404403906691</v>
      </c>
      <c r="W581" s="674">
        <f t="shared" si="141"/>
        <v>0.43008577280715887</v>
      </c>
      <c r="X581" s="675">
        <f t="shared" si="142"/>
        <v>2.3097116035093288</v>
      </c>
      <c r="Y581" s="646" t="s">
        <v>4570</v>
      </c>
      <c r="Z581" s="624">
        <f t="shared" si="143"/>
        <v>147.36842105263159</v>
      </c>
      <c r="AA581" s="853">
        <f t="shared" si="144"/>
        <v>35.631578947368418</v>
      </c>
      <c r="AB581" s="854">
        <v>5</v>
      </c>
      <c r="AC581" s="833">
        <v>0.38</v>
      </c>
      <c r="AD581" s="833">
        <v>4.4400000000000004</v>
      </c>
      <c r="AE581" s="833">
        <v>0.67</v>
      </c>
      <c r="AF581" s="833">
        <v>1.43</v>
      </c>
      <c r="AG581" s="833" t="s">
        <v>136</v>
      </c>
      <c r="AH581" s="833">
        <v>-10.199999999999999</v>
      </c>
      <c r="AI581" s="833">
        <v>62.5</v>
      </c>
      <c r="AJ581" s="833">
        <v>4</v>
      </c>
      <c r="AK581" s="833">
        <v>8</v>
      </c>
      <c r="AL581" s="845">
        <v>435.58</v>
      </c>
      <c r="AM581" s="839">
        <v>1.4000000000000001</v>
      </c>
      <c r="AN581" s="833">
        <v>0.22</v>
      </c>
      <c r="AO581" s="711">
        <f t="shared" si="145"/>
        <v>-22.256838884882061</v>
      </c>
      <c r="AP581" s="712">
        <f t="shared" si="146"/>
        <v>13.374740062486357</v>
      </c>
      <c r="AQ581" s="855">
        <f t="shared" si="147"/>
        <v>50.485374549211159</v>
      </c>
      <c r="AR581" s="624">
        <f>INDEX(Historical!$C$7:$C$1259,MATCH(B581,Historical!$B$7:$B$1281,0))*IF(AH581="n/a",1.03,IF(AH581&lt;0,1.01,IF(AH581&gt;10,1.1,(1+AH581/100))))</f>
        <v>0.5656000000000001</v>
      </c>
      <c r="AS581" s="853">
        <f t="shared" si="148"/>
        <v>0.62216000000000016</v>
      </c>
      <c r="AT581" s="853">
        <f t="shared" si="154"/>
        <v>0.67193280000000022</v>
      </c>
      <c r="AU581" s="853">
        <f t="shared" si="154"/>
        <v>0.7256874240000003</v>
      </c>
      <c r="AV581" s="853">
        <f t="shared" si="154"/>
        <v>0.78374241792000043</v>
      </c>
      <c r="AW581" s="624">
        <f t="shared" si="149"/>
        <v>3.3691226419200015</v>
      </c>
      <c r="AX581" s="719">
        <f t="shared" si="150"/>
        <v>24.882737384933542</v>
      </c>
      <c r="AY581" s="900">
        <v>1.01</v>
      </c>
      <c r="AZ581" s="839">
        <v>47.010000000000005</v>
      </c>
      <c r="BA581" s="839">
        <v>-7.01</v>
      </c>
      <c r="BB581" s="839">
        <v>4.0599999999999996</v>
      </c>
      <c r="BC581" s="839">
        <v>11</v>
      </c>
      <c r="BE581" s="597">
        <v>2010</v>
      </c>
      <c r="BF581" s="865">
        <f t="shared" si="151"/>
        <v>0</v>
      </c>
      <c r="BG581" s="849" t="s">
        <v>136</v>
      </c>
    </row>
    <row r="582" spans="1:59" ht="11.25" customHeight="1" x14ac:dyDescent="0.2">
      <c r="A582" s="838" t="s">
        <v>765</v>
      </c>
      <c r="B582" s="842" t="s">
        <v>766</v>
      </c>
      <c r="C582" s="898" t="s">
        <v>112</v>
      </c>
      <c r="D582" s="898" t="s">
        <v>4295</v>
      </c>
      <c r="E582" s="705">
        <v>18</v>
      </c>
      <c r="F582" s="1153">
        <v>205</v>
      </c>
      <c r="G582" s="1150" t="s">
        <v>106</v>
      </c>
      <c r="H582" s="1150" t="s">
        <v>106</v>
      </c>
      <c r="I582" s="841">
        <v>78.069999999999993</v>
      </c>
      <c r="J582" s="624">
        <f t="shared" si="138"/>
        <v>1.9469706673498146</v>
      </c>
      <c r="K582" s="844">
        <v>0.38</v>
      </c>
      <c r="L582" s="854">
        <v>4</v>
      </c>
      <c r="M582" s="615">
        <f t="shared" si="139"/>
        <v>1.52</v>
      </c>
      <c r="N582" s="837" t="s">
        <v>148</v>
      </c>
      <c r="O582" s="706">
        <v>0.34</v>
      </c>
      <c r="P582" s="606">
        <v>44251</v>
      </c>
      <c r="Q582" s="606">
        <v>44270</v>
      </c>
      <c r="R582" s="615">
        <f t="shared" si="140"/>
        <v>11.764705882352935</v>
      </c>
      <c r="S582" s="673">
        <f>IF(INDEX(Historical!$D$7:$D$1257,MATCH(B582,Historical!$B$7:$B$1281,0))=0,"n/a",(INDEX(Historical!$C$7:$C$1259,MATCH(B582,Historical!$B$7:$B$1281,0))/INDEX(Historical!$D$7:$D$1257,MATCH(B582,Historical!$B$7:$B$1281,0))-1)*100)</f>
        <v>9.6774193548387224</v>
      </c>
      <c r="T582" s="673">
        <f>IF(INDEX(Historical!$F$7:$F$1250,MATCH(B582,Historical!$B$7:$B$1281,0))=0,"n/a",((INDEX(Historical!$C$7:$C$1259,MATCH(B582,Historical!$B$7:$B$1281,0))/INDEX(Historical!$F$7:$F$1250,MATCH(B582,Historical!$B$7:$B$1281,0)))^(1/3)-1)*100)</f>
        <v>12.311068346755549</v>
      </c>
      <c r="U582" s="673">
        <f>IF(INDEX(Historical!$H$7:$H$1250,MATCH(B582,Historical!$B$7:$B$1281,0))=0,"n/a",((INDEX(Historical!$C$7:$C$1259,MATCH(B582,Historical!$B$7:$B$1281,0))/INDEX(Historical!$H$7:$H$1250,MATCH(B582,Historical!$B$7:$B$1281,0)))^(1/5)-1)*100)</f>
        <v>11.196158593857874</v>
      </c>
      <c r="V582" s="673">
        <f>IF(INDEX(Historical!$O$7:$O$1250,MATCH(B582,Historical!$B$7:$B$1281,0))=0,"n/a",((INDEX(Historical!$C$7:$C$1259,MATCH(B582,Historical!$B$7:$B$1281,0))/INDEX(Historical!$O$7:$O$1250,MATCH(B582,Historical!$B$7:$B$1281,0)))^(1/10)-1)*100)</f>
        <v>10.091441045833882</v>
      </c>
      <c r="W582" s="674">
        <f t="shared" si="141"/>
        <v>1.1094707428806769</v>
      </c>
      <c r="X582" s="675">
        <f t="shared" si="142"/>
        <v>111.96158593857874</v>
      </c>
      <c r="Y582" s="842"/>
      <c r="Z582" s="624">
        <f t="shared" si="143"/>
        <v>56.296296296296291</v>
      </c>
      <c r="AA582" s="853">
        <f t="shared" si="144"/>
        <v>28.914814814814811</v>
      </c>
      <c r="AB582" s="854">
        <v>12</v>
      </c>
      <c r="AC582" s="833">
        <v>2.7</v>
      </c>
      <c r="AD582" s="833">
        <v>10.63</v>
      </c>
      <c r="AE582" s="833">
        <v>1.67</v>
      </c>
      <c r="AF582" s="833">
        <v>7.21</v>
      </c>
      <c r="AG582" s="833">
        <v>26.1</v>
      </c>
      <c r="AH582" s="833">
        <v>-30.8</v>
      </c>
      <c r="AI582" s="833">
        <v>16.989999999999998</v>
      </c>
      <c r="AJ582" s="833">
        <v>0.1</v>
      </c>
      <c r="AK582" s="833">
        <v>2.7</v>
      </c>
      <c r="AL582" s="845">
        <v>8550</v>
      </c>
      <c r="AM582" s="839">
        <v>2.4</v>
      </c>
      <c r="AN582" s="833">
        <v>0</v>
      </c>
      <c r="AO582" s="711">
        <f t="shared" si="145"/>
        <v>-15.771685553607123</v>
      </c>
      <c r="AP582" s="712">
        <f t="shared" si="146"/>
        <v>13.143129261207688</v>
      </c>
      <c r="AQ582" s="855">
        <f t="shared" si="147"/>
        <v>204.39434570220462</v>
      </c>
      <c r="AR582" s="624">
        <f>INDEX(Historical!$C$7:$C$1259,MATCH(B582,Historical!$B$7:$B$1281,0))*IF(AH582="n/a",1.03,IF(AH582&lt;0,1.01,IF(AH582&gt;10,1.1,(1+AH582/100))))</f>
        <v>1.3736000000000002</v>
      </c>
      <c r="AS582" s="853">
        <f t="shared" si="148"/>
        <v>1.5109600000000003</v>
      </c>
      <c r="AT582" s="853">
        <f t="shared" si="154"/>
        <v>1.5517559200000002</v>
      </c>
      <c r="AU582" s="853">
        <f t="shared" si="154"/>
        <v>1.59365332984</v>
      </c>
      <c r="AV582" s="853">
        <f t="shared" si="154"/>
        <v>1.6366819697456798</v>
      </c>
      <c r="AW582" s="624">
        <f t="shared" si="149"/>
        <v>7.6666512195856802</v>
      </c>
      <c r="AX582" s="719">
        <f t="shared" si="150"/>
        <v>9.8202270008782904</v>
      </c>
      <c r="AY582" s="900">
        <v>1.59</v>
      </c>
      <c r="AZ582" s="839">
        <v>121.57</v>
      </c>
      <c r="BA582" s="839">
        <v>-6.5</v>
      </c>
      <c r="BB582" s="839">
        <v>5.29</v>
      </c>
      <c r="BC582" s="839">
        <v>28.09</v>
      </c>
      <c r="BE582" s="597">
        <v>2004</v>
      </c>
      <c r="BF582" s="865">
        <f t="shared" si="151"/>
        <v>1</v>
      </c>
      <c r="BG582" s="849">
        <v>12.5</v>
      </c>
    </row>
    <row r="583" spans="1:59" s="744" customFormat="1" ht="11.25" customHeight="1" x14ac:dyDescent="0.2">
      <c r="A583" s="726" t="s">
        <v>1590</v>
      </c>
      <c r="B583" s="751" t="s">
        <v>1591</v>
      </c>
      <c r="C583" s="898" t="s">
        <v>108</v>
      </c>
      <c r="D583" s="898" t="s">
        <v>4268</v>
      </c>
      <c r="E583" s="727">
        <v>9</v>
      </c>
      <c r="F583" s="1153">
        <v>508</v>
      </c>
      <c r="G583" s="1152" t="s">
        <v>106</v>
      </c>
      <c r="H583" s="1152" t="s">
        <v>106</v>
      </c>
      <c r="I583" s="728">
        <v>122.56</v>
      </c>
      <c r="J583" s="729">
        <f t="shared" ref="J583:J646" si="155">(M583/I583)*100</f>
        <v>1.2728459530026108</v>
      </c>
      <c r="K583" s="730">
        <v>0.39</v>
      </c>
      <c r="L583" s="731">
        <v>4</v>
      </c>
      <c r="M583" s="732">
        <f t="shared" ref="M583:M646" si="156">K583*L583</f>
        <v>1.56</v>
      </c>
      <c r="N583" s="733" t="s">
        <v>567</v>
      </c>
      <c r="O583" s="734">
        <v>0.37</v>
      </c>
      <c r="P583" s="1122">
        <v>44200</v>
      </c>
      <c r="Q583" s="1122">
        <v>44215</v>
      </c>
      <c r="R583" s="732">
        <f t="shared" ref="R583:R646" si="157">(K583-O583)/O583*100</f>
        <v>5.4054054054054106</v>
      </c>
      <c r="S583" s="673">
        <f>IF(INDEX(Historical!$D$7:$D$1257,MATCH(B583,Historical!$B$7:$B$1281,0))=0,"n/a",(INDEX(Historical!$C$7:$C$1259,MATCH(B583,Historical!$B$7:$B$1281,0))/INDEX(Historical!$D$7:$D$1257,MATCH(B583,Historical!$B$7:$B$1281,0))-1)*100)</f>
        <v>8.8235294117646959</v>
      </c>
      <c r="T583" s="673">
        <f>IF(INDEX(Historical!$F$7:$F$1250,MATCH(B583,Historical!$B$7:$B$1281,0))=0,"n/a",((INDEX(Historical!$C$7:$C$1259,MATCH(B583,Historical!$B$7:$B$1281,0))/INDEX(Historical!$F$7:$F$1250,MATCH(B583,Historical!$B$7:$B$1281,0)))^(1/3)-1)*100)</f>
        <v>18.92130903339455</v>
      </c>
      <c r="U583" s="673">
        <f>IF(INDEX(Historical!$H$7:$H$1250,MATCH(B583,Historical!$B$7:$B$1281,0))=0,"n/a",((INDEX(Historical!$C$7:$C$1259,MATCH(B583,Historical!$B$7:$B$1281,0))/INDEX(Historical!$H$7:$H$1250,MATCH(B583,Historical!$B$7:$B$1281,0)))^(1/5)-1)*100)</f>
        <v>15.501026450272271</v>
      </c>
      <c r="V583" s="673">
        <f>IF(INDEX(Historical!$O$7:$O$1250,MATCH(B583,Historical!$B$7:$B$1281,0))=0,"n/a",((INDEX(Historical!$C$7:$C$1259,MATCH(B583,Historical!$B$7:$B$1281,0))/INDEX(Historical!$O$7:$O$1250,MATCH(B583,Historical!$B$7:$B$1281,0)))^(1/10)-1)*100)</f>
        <v>12.896610659322395</v>
      </c>
      <c r="W583" s="674">
        <f t="shared" ref="W583:W646" si="158">IF(OR(U583&lt;=0,U583="n/a",V583&lt;=0,V583="n/a"),"n/a",U583/V583)</f>
        <v>1.2019457561175004</v>
      </c>
      <c r="X583" s="675">
        <f t="shared" ref="X583:X646" si="159">IF(OR(AJ583&lt;=0,AJ583="n/a",U583&lt;=0,U583="n/a"),"n/a",U583/AJ583)</f>
        <v>1.3840202187743098</v>
      </c>
      <c r="Y583" s="735"/>
      <c r="Z583" s="729">
        <f t="shared" ref="Z583:Z646" si="160">IF(OR(AC583&lt;0.01,AC583="n/a"),"n/a",M583/AC583*100)</f>
        <v>25.28363047001621</v>
      </c>
      <c r="AA583" s="736">
        <f t="shared" ref="AA583:AA646" si="161">IF(OR(AC583&lt;0.01,AC583="n/a"),"n/a",I583/AC583)</f>
        <v>19.863857374392222</v>
      </c>
      <c r="AB583" s="731">
        <v>9</v>
      </c>
      <c r="AC583" s="737">
        <v>6.17</v>
      </c>
      <c r="AD583" s="737">
        <v>1.77</v>
      </c>
      <c r="AE583" s="737">
        <v>1.98</v>
      </c>
      <c r="AF583" s="737">
        <v>2.2799999999999998</v>
      </c>
      <c r="AG583" s="737">
        <v>12.2</v>
      </c>
      <c r="AH583" s="737">
        <v>-18.7</v>
      </c>
      <c r="AI583" s="737">
        <v>6.18</v>
      </c>
      <c r="AJ583" s="737">
        <v>11.200000000000001</v>
      </c>
      <c r="AK583" s="737">
        <v>11.26</v>
      </c>
      <c r="AL583" s="738">
        <v>16590</v>
      </c>
      <c r="AM583" s="739">
        <v>0.4</v>
      </c>
      <c r="AN583" s="737">
        <v>4.21</v>
      </c>
      <c r="AO583" s="740">
        <f t="shared" ref="AO583:AO646" si="162">IF(U583="n/a","n/a",IF(AA583&lt;0,"n/a",IF(AA583="n/a","n/a",J583+U583-AA583)))</f>
        <v>-3.0899849711173388</v>
      </c>
      <c r="AP583" s="741">
        <f t="shared" ref="AP583:AP646" si="163">IF(U583="n/a","n/a",J583+U583)</f>
        <v>16.773872403274883</v>
      </c>
      <c r="AQ583" s="742">
        <f t="shared" ref="AQ583:AQ646" si="164">IF(OR(AC583&lt;0.01,AF583="n/a"),"n/a",(I583/SQRT(22.5*AC583*(I583/AF583))-1)*100)</f>
        <v>41.875680812642393</v>
      </c>
      <c r="AR583" s="624">
        <f>INDEX(Historical!$C$7:$C$1259,MATCH(B583,Historical!$B$7:$B$1281,0))*IF(AH583="n/a",1.03,IF(AH583&lt;0,1.01,IF(AH583&gt;10,1.1,(1+AH583/100))))</f>
        <v>1.4947999999999999</v>
      </c>
      <c r="AS583" s="736">
        <f t="shared" ref="AS583:AS646" si="165">IF($AI583="n/a",1.03*AR583,IF($AI583&lt;0,1.01*AR583,IF($AI583&gt;10,1.1*AR583,(1+$AI583/100)*AR583)))</f>
        <v>1.5871786400000001</v>
      </c>
      <c r="AT583" s="736">
        <f t="shared" si="154"/>
        <v>1.7458965040000003</v>
      </c>
      <c r="AU583" s="736">
        <f t="shared" si="154"/>
        <v>1.9204861544000005</v>
      </c>
      <c r="AV583" s="736">
        <f t="shared" si="154"/>
        <v>2.1125347698400008</v>
      </c>
      <c r="AW583" s="729">
        <f t="shared" ref="AW583:AW646" si="166">SUM(AR583:AV583)</f>
        <v>8.8608960682400024</v>
      </c>
      <c r="AX583" s="743">
        <f t="shared" ref="AX583:AX646" si="167">AW583/I583*100</f>
        <v>7.2298433977154062</v>
      </c>
      <c r="AY583" s="901">
        <v>1.25</v>
      </c>
      <c r="AZ583" s="739">
        <v>116.71000000000001</v>
      </c>
      <c r="BA583" s="739">
        <v>-1.17</v>
      </c>
      <c r="BB583" s="739">
        <v>7.7</v>
      </c>
      <c r="BC583" s="739">
        <v>38.57</v>
      </c>
      <c r="BD583" s="875"/>
      <c r="BE583" s="597">
        <v>2013</v>
      </c>
      <c r="BF583" s="865">
        <f t="shared" ref="BF583:BF646" si="168">IF(BE583&gt;2008,0,IF(BE583&gt;2001,1,IF(BE583&gt;1990,2,IF(BE583&gt;1980,3,IF(BE583&gt;1973,4,IF(BE583&gt;1970,5,IF(BE583&gt;1960,6,IF(BE583&gt;1958,7,IF(BE583&gt;1953,8,9)))))))))</f>
        <v>0</v>
      </c>
      <c r="BG583" s="793">
        <v>1.7999999999999998</v>
      </c>
    </row>
    <row r="584" spans="1:59" ht="11.25" customHeight="1" x14ac:dyDescent="0.2">
      <c r="A584" s="831" t="s">
        <v>323</v>
      </c>
      <c r="B584" s="842" t="s">
        <v>324</v>
      </c>
      <c r="C584" s="898" t="s">
        <v>108</v>
      </c>
      <c r="D584" s="898" t="s">
        <v>118</v>
      </c>
      <c r="E584" s="705">
        <v>45</v>
      </c>
      <c r="F584" s="1153">
        <v>54</v>
      </c>
      <c r="G584" s="1118" t="s">
        <v>37</v>
      </c>
      <c r="H584" s="1118" t="s">
        <v>37</v>
      </c>
      <c r="I584" s="833">
        <v>111.57</v>
      </c>
      <c r="J584" s="624">
        <f t="shared" si="155"/>
        <v>0.86044635654745905</v>
      </c>
      <c r="K584" s="844">
        <v>0.24</v>
      </c>
      <c r="L584" s="854">
        <v>4</v>
      </c>
      <c r="M584" s="615">
        <f t="shared" si="156"/>
        <v>0.96</v>
      </c>
      <c r="N584" s="837" t="s">
        <v>325</v>
      </c>
      <c r="O584" s="706">
        <v>0.23</v>
      </c>
      <c r="P584" s="1029">
        <v>43979</v>
      </c>
      <c r="Q584" s="1029">
        <v>44001</v>
      </c>
      <c r="R584" s="615">
        <f t="shared" si="157"/>
        <v>4.3478260869565135</v>
      </c>
      <c r="S584" s="673">
        <f>IF(INDEX(Historical!$D$7:$D$1257,MATCH(B584,Historical!$B$7:$B$1281,0))=0,"n/a",(INDEX(Historical!$C$7:$C$1259,MATCH(B584,Historical!$B$7:$B$1281,0))/INDEX(Historical!$D$7:$D$1257,MATCH(B584,Historical!$B$7:$B$1281,0))-1)*100)</f>
        <v>4.39560439560438</v>
      </c>
      <c r="T584" s="673">
        <f>IF(INDEX(Historical!$F$7:$F$1250,MATCH(B584,Historical!$B$7:$B$1281,0))=0,"n/a",((INDEX(Historical!$C$7:$C$1259,MATCH(B584,Historical!$B$7:$B$1281,0))/INDEX(Historical!$F$7:$F$1250,MATCH(B584,Historical!$B$7:$B$1281,0)))^(1/3)-1)*100)</f>
        <v>4.6040511275152518</v>
      </c>
      <c r="U584" s="673">
        <f>IF(INDEX(Historical!$H$7:$H$1250,MATCH(B584,Historical!$B$7:$B$1281,0))=0,"n/a",((INDEX(Historical!$C$7:$C$1259,MATCH(B584,Historical!$B$7:$B$1281,0))/INDEX(Historical!$H$7:$H$1250,MATCH(B584,Historical!$B$7:$B$1281,0)))^(1/5)-1)*100)</f>
        <v>4.8413171284721557</v>
      </c>
      <c r="V584" s="673">
        <f>IF(INDEX(Historical!$O$7:$O$1250,MATCH(B584,Historical!$B$7:$B$1281,0))=0,"n/a",((INDEX(Historical!$C$7:$C$1259,MATCH(B584,Historical!$B$7:$B$1281,0))/INDEX(Historical!$O$7:$O$1250,MATCH(B584,Historical!$B$7:$B$1281,0)))^(1/10)-1)*100)</f>
        <v>5.2409779148925528</v>
      </c>
      <c r="W584" s="674">
        <f t="shared" si="158"/>
        <v>0.92374308899781143</v>
      </c>
      <c r="X584" s="675">
        <f t="shared" si="159"/>
        <v>2.3053891087962644</v>
      </c>
      <c r="Y584" s="638"/>
      <c r="Z584" s="624">
        <f t="shared" si="160"/>
        <v>27.826086956521735</v>
      </c>
      <c r="AA584" s="853">
        <f t="shared" si="161"/>
        <v>32.339130434782604</v>
      </c>
      <c r="AB584" s="854">
        <v>12</v>
      </c>
      <c r="AC584" s="833">
        <v>3.45</v>
      </c>
      <c r="AD584" s="833">
        <v>3.33</v>
      </c>
      <c r="AE584" s="833">
        <v>5.17</v>
      </c>
      <c r="AF584" s="833">
        <v>4.46</v>
      </c>
      <c r="AG584" s="833">
        <v>15</v>
      </c>
      <c r="AH584" s="833">
        <v>-18.2</v>
      </c>
      <c r="AI584" s="833">
        <v>8.93</v>
      </c>
      <c r="AJ584" s="833">
        <v>2.1</v>
      </c>
      <c r="AK584" s="833">
        <v>9.8000000000000007</v>
      </c>
      <c r="AL584" s="845">
        <v>5080</v>
      </c>
      <c r="AM584" s="839">
        <v>2.9000000000000004</v>
      </c>
      <c r="AN584" s="833">
        <v>0.13</v>
      </c>
      <c r="AO584" s="711">
        <f t="shared" si="162"/>
        <v>-26.637366949762988</v>
      </c>
      <c r="AP584" s="712">
        <f t="shared" si="163"/>
        <v>5.7017634850196144</v>
      </c>
      <c r="AQ584" s="855">
        <f t="shared" si="164"/>
        <v>153.18637995589151</v>
      </c>
      <c r="AR584" s="624">
        <f>INDEX(Historical!$C$7:$C$1259,MATCH(B584,Historical!$B$7:$B$1281,0))*IF(AH584="n/a",1.03,IF(AH584&lt;0,1.01,IF(AH584&gt;10,1.1,(1+AH584/100))))</f>
        <v>0.95949999999999991</v>
      </c>
      <c r="AS584" s="853">
        <f t="shared" si="165"/>
        <v>1.0451833499999998</v>
      </c>
      <c r="AT584" s="853">
        <f t="shared" si="154"/>
        <v>1.1476113182999998</v>
      </c>
      <c r="AU584" s="853">
        <f t="shared" si="154"/>
        <v>1.2600772274934</v>
      </c>
      <c r="AV584" s="853">
        <f t="shared" si="154"/>
        <v>1.3835647957877533</v>
      </c>
      <c r="AW584" s="624">
        <f t="shared" si="166"/>
        <v>5.7959366915811525</v>
      </c>
      <c r="AX584" s="719">
        <f t="shared" si="167"/>
        <v>5.1948881344278508</v>
      </c>
      <c r="AY584" s="900">
        <v>0.37</v>
      </c>
      <c r="AZ584" s="839">
        <v>69.94</v>
      </c>
      <c r="BA584" s="839">
        <v>-5.3199999999999994</v>
      </c>
      <c r="BB584" s="839">
        <v>4.84</v>
      </c>
      <c r="BC584" s="839">
        <v>17.53</v>
      </c>
      <c r="BE584" s="597">
        <v>1976</v>
      </c>
      <c r="BF584" s="865">
        <f t="shared" si="168"/>
        <v>4</v>
      </c>
      <c r="BG584" s="849">
        <v>4.3</v>
      </c>
    </row>
    <row r="585" spans="1:59" ht="11.25" customHeight="1" x14ac:dyDescent="0.2">
      <c r="A585" s="838" t="s">
        <v>3879</v>
      </c>
      <c r="B585" s="842" t="s">
        <v>3880</v>
      </c>
      <c r="C585" s="898" t="s">
        <v>4253</v>
      </c>
      <c r="D585" s="898" t="s">
        <v>4283</v>
      </c>
      <c r="E585" s="705">
        <v>8</v>
      </c>
      <c r="F585" s="1153">
        <v>593</v>
      </c>
      <c r="G585" s="1149" t="s">
        <v>106</v>
      </c>
      <c r="H585" s="1149" t="s">
        <v>106</v>
      </c>
      <c r="I585" s="841">
        <v>39.39</v>
      </c>
      <c r="J585" s="624">
        <f t="shared" si="155"/>
        <v>2.3356181772023357</v>
      </c>
      <c r="K585" s="844">
        <v>0.23</v>
      </c>
      <c r="L585" s="854">
        <v>4</v>
      </c>
      <c r="M585" s="615">
        <f t="shared" si="156"/>
        <v>0.92</v>
      </c>
      <c r="N585" s="837" t="s">
        <v>705</v>
      </c>
      <c r="O585" s="706">
        <v>0.22</v>
      </c>
      <c r="P585" s="606">
        <v>44257</v>
      </c>
      <c r="Q585" s="606">
        <v>44272</v>
      </c>
      <c r="R585" s="615">
        <f t="shared" si="157"/>
        <v>4.5454545454545494</v>
      </c>
      <c r="S585" s="673">
        <f>IF(INDEX(Historical!$D$7:$D$1257,MATCH(B585,Historical!$B$7:$B$1281,0))=0,"n/a",(INDEX(Historical!$C$7:$C$1259,MATCH(B585,Historical!$B$7:$B$1281,0))/INDEX(Historical!$D$7:$D$1257,MATCH(B585,Historical!$B$7:$B$1281,0))-1)*100)</f>
        <v>4.7619047619047672</v>
      </c>
      <c r="T585" s="673">
        <f>IF(INDEX(Historical!$F$7:$F$1250,MATCH(B585,Historical!$B$7:$B$1281,0))=0,"n/a",((INDEX(Historical!$C$7:$C$1259,MATCH(B585,Historical!$B$7:$B$1281,0))/INDEX(Historical!$F$7:$F$1250,MATCH(B585,Historical!$B$7:$B$1281,0)))^(1/3)-1)*100)</f>
        <v>6.917810999860885</v>
      </c>
      <c r="U585" s="673">
        <f>IF(INDEX(Historical!$H$7:$H$1250,MATCH(B585,Historical!$B$7:$B$1281,0))=0,"n/a",((INDEX(Historical!$C$7:$C$1259,MATCH(B585,Historical!$B$7:$B$1281,0))/INDEX(Historical!$H$7:$H$1250,MATCH(B585,Historical!$B$7:$B$1281,0)))^(1/5)-1)*100)</f>
        <v>11.970220528043152</v>
      </c>
      <c r="V585" s="673" t="str">
        <f>IF(INDEX(Historical!$O$7:$O$1250,MATCH(B585,Historical!$B$7:$B$1281,0))=0,"n/a",((INDEX(Historical!$C$7:$C$1259,MATCH(B585,Historical!$B$7:$B$1281,0))/INDEX(Historical!$O$7:$O$1250,MATCH(B585,Historical!$B$7:$B$1281,0)))^(1/10)-1)*100)</f>
        <v>n/a</v>
      </c>
      <c r="W585" s="674" t="str">
        <f t="shared" si="158"/>
        <v>n/a</v>
      </c>
      <c r="X585" s="675" t="str">
        <f t="shared" si="159"/>
        <v>n/a</v>
      </c>
      <c r="Y585" s="637"/>
      <c r="Z585" s="624">
        <f t="shared" si="160"/>
        <v>153.33333333333334</v>
      </c>
      <c r="AA585" s="853">
        <f t="shared" si="161"/>
        <v>65.650000000000006</v>
      </c>
      <c r="AB585" s="854">
        <v>12</v>
      </c>
      <c r="AC585" s="833">
        <v>0.6</v>
      </c>
      <c r="AD585" s="833" t="s">
        <v>136</v>
      </c>
      <c r="AE585" s="833">
        <v>2.67</v>
      </c>
      <c r="AF585" s="833">
        <v>1.39</v>
      </c>
      <c r="AG585" s="833">
        <v>2.1999999999999997</v>
      </c>
      <c r="AH585" s="833">
        <v>-57.3</v>
      </c>
      <c r="AI585" s="833">
        <v>10.18</v>
      </c>
      <c r="AJ585" s="833">
        <v>-14.099999999999998</v>
      </c>
      <c r="AK585" s="833" t="s">
        <v>136</v>
      </c>
      <c r="AL585" s="845">
        <v>710.53</v>
      </c>
      <c r="AM585" s="839">
        <v>2.9000000000000004</v>
      </c>
      <c r="AN585" s="833">
        <v>0.43</v>
      </c>
      <c r="AO585" s="711">
        <f t="shared" si="162"/>
        <v>-51.344161294754514</v>
      </c>
      <c r="AP585" s="712">
        <f t="shared" si="163"/>
        <v>14.305838705245488</v>
      </c>
      <c r="AQ585" s="855">
        <f t="shared" si="164"/>
        <v>101.38796168368928</v>
      </c>
      <c r="AR585" s="624">
        <f>INDEX(Historical!$C$7:$C$1259,MATCH(B585,Historical!$B$7:$B$1281,0))*IF(AH585="n/a",1.03,IF(AH585&lt;0,1.01,IF(AH585&gt;10,1.1,(1+AH585/100))))</f>
        <v>0.88880000000000003</v>
      </c>
      <c r="AS585" s="853">
        <f t="shared" si="165"/>
        <v>0.9776800000000001</v>
      </c>
      <c r="AT585" s="853">
        <f t="shared" si="154"/>
        <v>1.0070104000000002</v>
      </c>
      <c r="AU585" s="853">
        <f t="shared" si="154"/>
        <v>1.0372207120000003</v>
      </c>
      <c r="AV585" s="853">
        <f t="shared" si="154"/>
        <v>1.0683373333600004</v>
      </c>
      <c r="AW585" s="624">
        <f t="shared" si="166"/>
        <v>4.979048445360001</v>
      </c>
      <c r="AX585" s="719">
        <f t="shared" si="167"/>
        <v>12.640387015384619</v>
      </c>
      <c r="AY585" s="900">
        <v>1.57</v>
      </c>
      <c r="AZ585" s="839">
        <v>138.01000000000002</v>
      </c>
      <c r="BA585" s="839">
        <v>-10.17</v>
      </c>
      <c r="BB585" s="839">
        <v>-0.28999999999999998</v>
      </c>
      <c r="BC585" s="839">
        <v>11.55</v>
      </c>
      <c r="BE585" s="597">
        <v>2014</v>
      </c>
      <c r="BF585" s="865">
        <f t="shared" si="168"/>
        <v>0</v>
      </c>
      <c r="BG585" s="849">
        <v>2</v>
      </c>
    </row>
    <row r="586" spans="1:59" ht="11.25" customHeight="1" x14ac:dyDescent="0.2">
      <c r="A586" s="838" t="s">
        <v>1598</v>
      </c>
      <c r="B586" s="842" t="s">
        <v>1599</v>
      </c>
      <c r="C586" s="898" t="s">
        <v>153</v>
      </c>
      <c r="D586" s="898" t="s">
        <v>4258</v>
      </c>
      <c r="E586" s="705">
        <v>9</v>
      </c>
      <c r="F586" s="1153">
        <v>475</v>
      </c>
      <c r="G586" s="1124" t="s">
        <v>106</v>
      </c>
      <c r="H586" s="1124" t="s">
        <v>106</v>
      </c>
      <c r="I586" s="841">
        <v>194.02</v>
      </c>
      <c r="J586" s="624">
        <f t="shared" si="155"/>
        <v>0.80404082053396553</v>
      </c>
      <c r="K586" s="844">
        <v>0.39</v>
      </c>
      <c r="L586" s="854">
        <v>4</v>
      </c>
      <c r="M586" s="615">
        <f t="shared" si="156"/>
        <v>1.56</v>
      </c>
      <c r="N586" s="837" t="s">
        <v>705</v>
      </c>
      <c r="O586" s="706">
        <v>0.37</v>
      </c>
      <c r="P586" s="904">
        <v>43691</v>
      </c>
      <c r="Q586" s="904">
        <v>43727</v>
      </c>
      <c r="R586" s="615">
        <f t="shared" si="157"/>
        <v>5.4054054054054106</v>
      </c>
      <c r="S586" s="673">
        <f>IF(INDEX(Historical!$D$7:$D$1257,MATCH(B586,Historical!$B$7:$B$1281,0))=0,"n/a",(INDEX(Historical!$C$7:$C$1259,MATCH(B586,Historical!$B$7:$B$1281,0))/INDEX(Historical!$D$7:$D$1257,MATCH(B586,Historical!$B$7:$B$1281,0))-1)*100)</f>
        <v>2.6315789473684292</v>
      </c>
      <c r="T586" s="673">
        <f>IF(INDEX(Historical!$F$7:$F$1250,MATCH(B586,Historical!$B$7:$B$1281,0))=0,"n/a",((INDEX(Historical!$C$7:$C$1259,MATCH(B586,Historical!$B$7:$B$1281,0))/INDEX(Historical!$F$7:$F$1250,MATCH(B586,Historical!$B$7:$B$1281,0)))^(1/3)-1)*100)</f>
        <v>4.6795619671746724</v>
      </c>
      <c r="U586" s="673">
        <f>IF(INDEX(Historical!$H$7:$H$1250,MATCH(B586,Historical!$B$7:$B$1281,0))=0,"n/a",((INDEX(Historical!$C$7:$C$1259,MATCH(B586,Historical!$B$7:$B$1281,0))/INDEX(Historical!$H$7:$H$1250,MATCH(B586,Historical!$B$7:$B$1281,0)))^(1/5)-1)*100)</f>
        <v>6.1043824021231208</v>
      </c>
      <c r="V586" s="673" t="str">
        <f>IF(INDEX(Historical!$O$7:$O$1250,MATCH(B586,Historical!$B$7:$B$1281,0))=0,"n/a",((INDEX(Historical!$C$7:$C$1259,MATCH(B586,Historical!$B$7:$B$1281,0))/INDEX(Historical!$O$7:$O$1250,MATCH(B586,Historical!$B$7:$B$1281,0)))^(1/10)-1)*100)</f>
        <v>n/a</v>
      </c>
      <c r="W586" s="674" t="str">
        <f t="shared" si="158"/>
        <v>n/a</v>
      </c>
      <c r="X586" s="675">
        <f t="shared" si="159"/>
        <v>0.53081586105418443</v>
      </c>
      <c r="Y586" s="646" t="s">
        <v>4574</v>
      </c>
      <c r="Z586" s="624">
        <f t="shared" si="160"/>
        <v>32.635983263598327</v>
      </c>
      <c r="AA586" s="853">
        <f t="shared" si="161"/>
        <v>40.589958158995813</v>
      </c>
      <c r="AB586" s="854">
        <v>6</v>
      </c>
      <c r="AC586" s="833">
        <v>4.78</v>
      </c>
      <c r="AD586" s="833">
        <v>1.79</v>
      </c>
      <c r="AE586" s="833">
        <v>8.75</v>
      </c>
      <c r="AF586" s="833">
        <v>9.6</v>
      </c>
      <c r="AG586" s="833">
        <v>27.1</v>
      </c>
      <c r="AH586" s="833">
        <v>50.2</v>
      </c>
      <c r="AI586" s="833">
        <v>6.370000000000001</v>
      </c>
      <c r="AJ586" s="833">
        <v>11.5</v>
      </c>
      <c r="AK586" s="833">
        <v>22.1</v>
      </c>
      <c r="AL586" s="845">
        <v>27060</v>
      </c>
      <c r="AM586" s="839">
        <v>1</v>
      </c>
      <c r="AN586" s="833">
        <v>0.28999999999999998</v>
      </c>
      <c r="AO586" s="711">
        <f t="shared" si="162"/>
        <v>-33.681534936338728</v>
      </c>
      <c r="AP586" s="712">
        <f t="shared" si="163"/>
        <v>6.9084232226570865</v>
      </c>
      <c r="AQ586" s="855">
        <f t="shared" si="164"/>
        <v>316.1536032264795</v>
      </c>
      <c r="AR586" s="624">
        <f>INDEX(Historical!$C$7:$C$1259,MATCH(B586,Historical!$B$7:$B$1281,0))*IF(AH586="n/a",1.03,IF(AH586&lt;0,1.01,IF(AH586&gt;10,1.1,(1+AH586/100))))</f>
        <v>1.7160000000000002</v>
      </c>
      <c r="AS586" s="853">
        <f t="shared" si="165"/>
        <v>1.8253092000000004</v>
      </c>
      <c r="AT586" s="853">
        <f t="shared" si="154"/>
        <v>2.0078401200000005</v>
      </c>
      <c r="AU586" s="853">
        <f t="shared" si="154"/>
        <v>2.2086241320000006</v>
      </c>
      <c r="AV586" s="853">
        <f t="shared" si="154"/>
        <v>2.429486545200001</v>
      </c>
      <c r="AW586" s="624">
        <f t="shared" si="166"/>
        <v>10.187259997200004</v>
      </c>
      <c r="AX586" s="719">
        <f t="shared" si="167"/>
        <v>5.2506236456035476</v>
      </c>
      <c r="AY586" s="900">
        <v>0.32</v>
      </c>
      <c r="AZ586" s="839">
        <v>40.43</v>
      </c>
      <c r="BA586" s="839">
        <v>-13.55</v>
      </c>
      <c r="BB586" s="839">
        <v>-1.8599999999999999</v>
      </c>
      <c r="BC586" s="839">
        <v>0.1</v>
      </c>
      <c r="BE586" s="597">
        <v>2012</v>
      </c>
      <c r="BF586" s="865">
        <f t="shared" si="168"/>
        <v>0</v>
      </c>
      <c r="BG586" s="849">
        <v>15.299999999999999</v>
      </c>
    </row>
    <row r="587" spans="1:59" ht="11.25" customHeight="1" x14ac:dyDescent="0.2">
      <c r="A587" s="831" t="s">
        <v>753</v>
      </c>
      <c r="B587" s="842" t="s">
        <v>754</v>
      </c>
      <c r="C587" s="898" t="s">
        <v>108</v>
      </c>
      <c r="D587" s="898" t="s">
        <v>118</v>
      </c>
      <c r="E587" s="705">
        <v>26</v>
      </c>
      <c r="F587" s="1153">
        <v>135</v>
      </c>
      <c r="G587" s="1079" t="s">
        <v>106</v>
      </c>
      <c r="H587" s="1079" t="s">
        <v>106</v>
      </c>
      <c r="I587" s="833">
        <v>160.25</v>
      </c>
      <c r="J587" s="624">
        <f t="shared" si="155"/>
        <v>0.89859594383775354</v>
      </c>
      <c r="K587" s="851">
        <v>0.36</v>
      </c>
      <c r="L587" s="854">
        <v>4</v>
      </c>
      <c r="M587" s="615">
        <f t="shared" si="156"/>
        <v>1.44</v>
      </c>
      <c r="N587" s="837" t="s">
        <v>151</v>
      </c>
      <c r="O587" s="707">
        <v>0.35</v>
      </c>
      <c r="P587" s="606">
        <v>44267</v>
      </c>
      <c r="Q587" s="606">
        <v>44286</v>
      </c>
      <c r="R587" s="615">
        <f t="shared" si="157"/>
        <v>2.8571428571428599</v>
      </c>
      <c r="S587" s="673">
        <f>IF(INDEX(Historical!$D$7:$D$1257,MATCH(B587,Historical!$B$7:$B$1281,0))=0,"n/a",(INDEX(Historical!$C$7:$C$1259,MATCH(B587,Historical!$B$7:$B$1281,0))/INDEX(Historical!$D$7:$D$1257,MATCH(B587,Historical!$B$7:$B$1281,0))-1)*100)</f>
        <v>2.9411764705882248</v>
      </c>
      <c r="T587" s="673">
        <f>IF(INDEX(Historical!$F$7:$F$1250,MATCH(B587,Historical!$B$7:$B$1281,0))=0,"n/a",((INDEX(Historical!$C$7:$C$1259,MATCH(B587,Historical!$B$7:$B$1281,0))/INDEX(Historical!$F$7:$F$1250,MATCH(B587,Historical!$B$7:$B$1281,0)))^(1/3)-1)*100)</f>
        <v>3.0321324952139239</v>
      </c>
      <c r="U587" s="673">
        <f>IF(INDEX(Historical!$H$7:$H$1250,MATCH(B587,Historical!$B$7:$B$1281,0))=0,"n/a",((INDEX(Historical!$C$7:$C$1259,MATCH(B587,Historical!$B$7:$B$1281,0))/INDEX(Historical!$H$7:$H$1250,MATCH(B587,Historical!$B$7:$B$1281,0)))^(1/5)-1)*100)</f>
        <v>3.1310306477545069</v>
      </c>
      <c r="V587" s="673">
        <f>IF(INDEX(Historical!$O$7:$O$1250,MATCH(B587,Historical!$B$7:$B$1281,0))=0,"n/a",((INDEX(Historical!$C$7:$C$1259,MATCH(B587,Historical!$B$7:$B$1281,0))/INDEX(Historical!$O$7:$O$1250,MATCH(B587,Historical!$B$7:$B$1281,0)))^(1/10)-1)*100)</f>
        <v>3.4219694129380196</v>
      </c>
      <c r="W587" s="674">
        <f t="shared" si="158"/>
        <v>0.91497914502581135</v>
      </c>
      <c r="X587" s="675">
        <f t="shared" si="159"/>
        <v>0.29819339502423875</v>
      </c>
      <c r="Y587" s="843" t="s">
        <v>755</v>
      </c>
      <c r="Z587" s="624">
        <f t="shared" si="160"/>
        <v>9.7165991902834001</v>
      </c>
      <c r="AA587" s="853">
        <f t="shared" si="161"/>
        <v>10.813090418353577</v>
      </c>
      <c r="AB587" s="854">
        <v>12</v>
      </c>
      <c r="AC587" s="833">
        <v>14.82</v>
      </c>
      <c r="AD587" s="833">
        <v>0.47</v>
      </c>
      <c r="AE587" s="833">
        <v>1.58</v>
      </c>
      <c r="AF587" s="833">
        <v>1.17</v>
      </c>
      <c r="AG587" s="833">
        <v>11.200000000000001</v>
      </c>
      <c r="AH587" s="834">
        <v>-6</v>
      </c>
      <c r="AI587" s="834">
        <v>19.82</v>
      </c>
      <c r="AJ587" s="833">
        <v>10.5</v>
      </c>
      <c r="AK587" s="833">
        <v>23.61</v>
      </c>
      <c r="AL587" s="845">
        <v>8119.9999999999991</v>
      </c>
      <c r="AM587" s="839">
        <v>1.5</v>
      </c>
      <c r="AN587" s="833">
        <v>0.16</v>
      </c>
      <c r="AO587" s="711">
        <f t="shared" si="162"/>
        <v>-6.7834638267613165</v>
      </c>
      <c r="AP587" s="712">
        <f t="shared" si="163"/>
        <v>4.02962659159226</v>
      </c>
      <c r="AQ587" s="855">
        <f t="shared" si="164"/>
        <v>-25.014621308258633</v>
      </c>
      <c r="AR587" s="624">
        <f>INDEX(Historical!$C$7:$C$1259,MATCH(B587,Historical!$B$7:$B$1281,0))*IF(AH587="n/a",1.03,IF(AH587&lt;0,1.01,IF(AH587&gt;10,1.1,(1+AH587/100))))</f>
        <v>1.4139999999999999</v>
      </c>
      <c r="AS587" s="853">
        <f t="shared" si="165"/>
        <v>1.5554000000000001</v>
      </c>
      <c r="AT587" s="853">
        <f t="shared" ref="AT587:AV606" si="169">IF($AK587="n/a",1.03*AS587,IF($AK587&lt;0,1.01*AS587,IF($AK587&gt;10,1.1*AS587,(1+$AK587/100)*AS587)))</f>
        <v>1.7109400000000003</v>
      </c>
      <c r="AU587" s="853">
        <f t="shared" si="169"/>
        <v>1.8820340000000004</v>
      </c>
      <c r="AV587" s="853">
        <f t="shared" si="169"/>
        <v>2.0702374000000008</v>
      </c>
      <c r="AW587" s="624">
        <f t="shared" si="166"/>
        <v>8.6326114000000018</v>
      </c>
      <c r="AX587" s="719">
        <f t="shared" si="167"/>
        <v>5.3869649921996894</v>
      </c>
      <c r="AY587" s="900">
        <v>0.48</v>
      </c>
      <c r="AZ587" s="839">
        <v>16.21</v>
      </c>
      <c r="BA587" s="839">
        <v>-20.39</v>
      </c>
      <c r="BB587" s="839">
        <v>-0.41000000000000003</v>
      </c>
      <c r="BC587" s="839">
        <v>-5.7299999999999995</v>
      </c>
      <c r="BE587" s="597">
        <v>1996</v>
      </c>
      <c r="BF587" s="865">
        <f t="shared" si="168"/>
        <v>2</v>
      </c>
      <c r="BG587" s="849">
        <v>2.4</v>
      </c>
    </row>
    <row r="588" spans="1:59" ht="11.25" customHeight="1" x14ac:dyDescent="0.2">
      <c r="A588" s="831" t="s">
        <v>1604</v>
      </c>
      <c r="B588" s="842" t="s">
        <v>1605</v>
      </c>
      <c r="C588" s="898" t="s">
        <v>112</v>
      </c>
      <c r="D588" s="898" t="s">
        <v>4296</v>
      </c>
      <c r="E588" s="705">
        <v>11</v>
      </c>
      <c r="F588" s="1153">
        <v>334</v>
      </c>
      <c r="G588" s="1115" t="s">
        <v>37</v>
      </c>
      <c r="H588" s="1115" t="s">
        <v>115</v>
      </c>
      <c r="I588" s="841">
        <v>265.44</v>
      </c>
      <c r="J588" s="624">
        <f t="shared" si="155"/>
        <v>1.6124171187462326</v>
      </c>
      <c r="K588" s="844">
        <v>1.07</v>
      </c>
      <c r="L588" s="854">
        <v>4</v>
      </c>
      <c r="M588" s="615">
        <f t="shared" si="156"/>
        <v>4.28</v>
      </c>
      <c r="N588" s="837" t="s">
        <v>142</v>
      </c>
      <c r="O588" s="706">
        <v>1.02</v>
      </c>
      <c r="P588" s="606">
        <v>44148</v>
      </c>
      <c r="Q588" s="606">
        <v>44175</v>
      </c>
      <c r="R588" s="615">
        <f t="shared" si="157"/>
        <v>4.9019607843137294</v>
      </c>
      <c r="S588" s="673">
        <f>IF(INDEX(Historical!$D$7:$D$1257,MATCH(B588,Historical!$B$7:$B$1281,0))=0,"n/a",(INDEX(Historical!$C$7:$C$1259,MATCH(B588,Historical!$B$7:$B$1281,0))/INDEX(Historical!$D$7:$D$1257,MATCH(B588,Historical!$B$7:$B$1281,0))-1)*100)</f>
        <v>5.0890585241730291</v>
      </c>
      <c r="T588" s="673">
        <f>IF(INDEX(Historical!$F$7:$F$1250,MATCH(B588,Historical!$B$7:$B$1281,0))=0,"n/a",((INDEX(Historical!$C$7:$C$1259,MATCH(B588,Historical!$B$7:$B$1281,0))/INDEX(Historical!$F$7:$F$1250,MATCH(B588,Historical!$B$7:$B$1281,0)))^(1/3)-1)*100)</f>
        <v>9.8577416295219997</v>
      </c>
      <c r="U588" s="673">
        <f>IF(INDEX(Historical!$H$7:$H$1250,MATCH(B588,Historical!$B$7:$B$1281,0))=0,"n/a",((INDEX(Historical!$C$7:$C$1259,MATCH(B588,Historical!$B$7:$B$1281,0))/INDEX(Historical!$H$7:$H$1250,MATCH(B588,Historical!$B$7:$B$1281,0)))^(1/5)-1)*100)</f>
        <v>9.0750078864950012</v>
      </c>
      <c r="V588" s="673">
        <f>IF(INDEX(Historical!$O$7:$O$1250,MATCH(B588,Historical!$B$7:$B$1281,0))=0,"n/a",((INDEX(Historical!$C$7:$C$1259,MATCH(B588,Historical!$B$7:$B$1281,0))/INDEX(Historical!$O$7:$O$1250,MATCH(B588,Historical!$B$7:$B$1281,0)))^(1/10)-1)*100)</f>
        <v>12.427876569321938</v>
      </c>
      <c r="W588" s="674">
        <f t="shared" si="158"/>
        <v>0.73021387329325005</v>
      </c>
      <c r="X588" s="675">
        <f t="shared" si="159"/>
        <v>1.2100010515326669</v>
      </c>
      <c r="Y588" s="643"/>
      <c r="Z588" s="624">
        <f t="shared" si="160"/>
        <v>38.31692032229185</v>
      </c>
      <c r="AA588" s="853">
        <f t="shared" si="161"/>
        <v>23.763652641002686</v>
      </c>
      <c r="AB588" s="854">
        <v>9</v>
      </c>
      <c r="AC588" s="833">
        <v>11.17</v>
      </c>
      <c r="AD588" s="833">
        <v>2.2599999999999998</v>
      </c>
      <c r="AE588" s="833">
        <v>4.84</v>
      </c>
      <c r="AF588" s="833">
        <v>19.940000000000001</v>
      </c>
      <c r="AG588" s="833">
        <v>131.20000000000002</v>
      </c>
      <c r="AH588" s="833">
        <v>50.5</v>
      </c>
      <c r="AI588" s="833">
        <v>7.32</v>
      </c>
      <c r="AJ588" s="833">
        <v>7.5</v>
      </c>
      <c r="AK588" s="833">
        <v>10.6</v>
      </c>
      <c r="AL588" s="845">
        <v>30080</v>
      </c>
      <c r="AM588" s="840">
        <v>0.2</v>
      </c>
      <c r="AN588" s="833">
        <v>1.37</v>
      </c>
      <c r="AO588" s="711">
        <f t="shared" si="162"/>
        <v>-13.076227635761452</v>
      </c>
      <c r="AP588" s="712">
        <f t="shared" si="163"/>
        <v>10.687425005241234</v>
      </c>
      <c r="AQ588" s="855">
        <f t="shared" si="164"/>
        <v>358.91041665695911</v>
      </c>
      <c r="AR588" s="624">
        <f>INDEX(Historical!$C$7:$C$1259,MATCH(B588,Historical!$B$7:$B$1281,0))*IF(AH588="n/a",1.03,IF(AH588&lt;0,1.01,IF(AH588&gt;10,1.1,(1+AH588/100))))</f>
        <v>4.5430000000000001</v>
      </c>
      <c r="AS588" s="853">
        <f t="shared" si="165"/>
        <v>4.8755476</v>
      </c>
      <c r="AT588" s="853">
        <f t="shared" si="169"/>
        <v>5.3631023600000001</v>
      </c>
      <c r="AU588" s="853">
        <f t="shared" si="169"/>
        <v>5.8994125960000003</v>
      </c>
      <c r="AV588" s="853">
        <f t="shared" si="169"/>
        <v>6.489353855600001</v>
      </c>
      <c r="AW588" s="624">
        <f t="shared" si="166"/>
        <v>27.170416411600002</v>
      </c>
      <c r="AX588" s="719">
        <f t="shared" si="167"/>
        <v>10.235991716244726</v>
      </c>
      <c r="AY588" s="900">
        <v>1.38</v>
      </c>
      <c r="AZ588" s="839">
        <v>89.52</v>
      </c>
      <c r="BA588" s="839">
        <v>-3.63</v>
      </c>
      <c r="BB588" s="839">
        <v>4.4400000000000004</v>
      </c>
      <c r="BC588" s="839">
        <v>11.16</v>
      </c>
      <c r="BE588" s="597">
        <v>2010</v>
      </c>
      <c r="BF588" s="865">
        <f t="shared" si="168"/>
        <v>0</v>
      </c>
      <c r="BG588" s="849">
        <v>17.7</v>
      </c>
    </row>
    <row r="589" spans="1:59" ht="11.25" customHeight="1" x14ac:dyDescent="0.2">
      <c r="A589" s="838" t="s">
        <v>769</v>
      </c>
      <c r="B589" s="842" t="s">
        <v>770</v>
      </c>
      <c r="C589" s="898" t="s">
        <v>112</v>
      </c>
      <c r="D589" s="898" t="s">
        <v>4294</v>
      </c>
      <c r="E589" s="705">
        <v>28</v>
      </c>
      <c r="F589" s="1153">
        <v>112</v>
      </c>
      <c r="G589" s="1118" t="s">
        <v>106</v>
      </c>
      <c r="H589" s="1118" t="s">
        <v>106</v>
      </c>
      <c r="I589" s="833">
        <v>403.34</v>
      </c>
      <c r="J589" s="624">
        <f t="shared" si="155"/>
        <v>0.5578420191401795</v>
      </c>
      <c r="K589" s="851">
        <v>0.5625</v>
      </c>
      <c r="L589" s="854">
        <v>4</v>
      </c>
      <c r="M589" s="615">
        <f t="shared" si="156"/>
        <v>2.25</v>
      </c>
      <c r="N589" s="837" t="s">
        <v>223</v>
      </c>
      <c r="O589" s="707">
        <v>0.51249999999999996</v>
      </c>
      <c r="P589" s="606">
        <v>44203</v>
      </c>
      <c r="Q589" s="606">
        <v>44218</v>
      </c>
      <c r="R589" s="615">
        <f t="shared" si="157"/>
        <v>9.7560975609756202</v>
      </c>
      <c r="S589" s="673">
        <f>IF(INDEX(Historical!$D$7:$D$1257,MATCH(B589,Historical!$B$7:$B$1281,0))=0,"n/a",(INDEX(Historical!$C$7:$C$1259,MATCH(B589,Historical!$B$7:$B$1281,0))/INDEX(Historical!$D$7:$D$1257,MATCH(B589,Historical!$B$7:$B$1281,0))-1)*100)</f>
        <v>10.810810810810789</v>
      </c>
      <c r="T589" s="673">
        <f>IF(INDEX(Historical!$F$7:$F$1250,MATCH(B589,Historical!$B$7:$B$1281,0))=0,"n/a",((INDEX(Historical!$C$7:$C$1259,MATCH(B589,Historical!$B$7:$B$1281,0))/INDEX(Historical!$F$7:$F$1250,MATCH(B589,Historical!$B$7:$B$1281,0)))^(1/3)-1)*100)</f>
        <v>13.555613628301177</v>
      </c>
      <c r="U589" s="673">
        <f>IF(INDEX(Historical!$H$7:$H$1250,MATCH(B589,Historical!$B$7:$B$1281,0))=0,"n/a",((INDEX(Historical!$C$7:$C$1259,MATCH(B589,Historical!$B$7:$B$1281,0))/INDEX(Historical!$H$7:$H$1250,MATCH(B589,Historical!$B$7:$B$1281,0)))^(1/5)-1)*100)</f>
        <v>15.43852585822143</v>
      </c>
      <c r="V589" s="673">
        <f>IF(INDEX(Historical!$O$7:$O$1250,MATCH(B589,Historical!$B$7:$B$1281,0))=0,"n/a",((INDEX(Historical!$C$7:$C$1259,MATCH(B589,Historical!$B$7:$B$1281,0))/INDEX(Historical!$O$7:$O$1250,MATCH(B589,Historical!$B$7:$B$1281,0)))^(1/10)-1)*100)</f>
        <v>18.357838813153894</v>
      </c>
      <c r="W589" s="674">
        <f t="shared" si="158"/>
        <v>0.84097730758804268</v>
      </c>
      <c r="X589" s="675">
        <f t="shared" si="159"/>
        <v>2.7568796175395409</v>
      </c>
      <c r="Y589" s="640"/>
      <c r="Z589" s="624">
        <f t="shared" si="160"/>
        <v>25.027808676307007</v>
      </c>
      <c r="AA589" s="853">
        <f t="shared" si="161"/>
        <v>44.865406006674078</v>
      </c>
      <c r="AB589" s="854">
        <v>12</v>
      </c>
      <c r="AC589" s="833">
        <v>8.99</v>
      </c>
      <c r="AD589" s="833">
        <v>4.62</v>
      </c>
      <c r="AE589" s="833">
        <v>7.52</v>
      </c>
      <c r="AF589" s="833">
        <v>4.03</v>
      </c>
      <c r="AG589" s="833">
        <v>9.5</v>
      </c>
      <c r="AH589" s="833">
        <v>-46.6</v>
      </c>
      <c r="AI589" s="833">
        <v>7.2499999999999991</v>
      </c>
      <c r="AJ589" s="833">
        <v>5.6000000000000005</v>
      </c>
      <c r="AK589" s="833">
        <v>9.7000000000000011</v>
      </c>
      <c r="AL589" s="845">
        <v>41570</v>
      </c>
      <c r="AM589" s="839">
        <v>0.6</v>
      </c>
      <c r="AN589" s="833">
        <v>0.91</v>
      </c>
      <c r="AO589" s="711">
        <f t="shared" si="162"/>
        <v>-28.869038129312468</v>
      </c>
      <c r="AP589" s="712">
        <f t="shared" si="163"/>
        <v>15.99636787736161</v>
      </c>
      <c r="AQ589" s="855">
        <f t="shared" si="164"/>
        <v>183.47650202982459</v>
      </c>
      <c r="AR589" s="624">
        <f>INDEX(Historical!$C$7:$C$1259,MATCH(B589,Historical!$B$7:$B$1281,0))*IF(AH589="n/a",1.03,IF(AH589&lt;0,1.01,IF(AH589&gt;10,1.1,(1+AH589/100))))</f>
        <v>2.0705</v>
      </c>
      <c r="AS589" s="853">
        <f t="shared" si="165"/>
        <v>2.2206112500000001</v>
      </c>
      <c r="AT589" s="853">
        <f t="shared" si="169"/>
        <v>2.4360105412499999</v>
      </c>
      <c r="AU589" s="853">
        <f t="shared" si="169"/>
        <v>2.67230356375125</v>
      </c>
      <c r="AV589" s="853">
        <f t="shared" si="169"/>
        <v>2.9315170094351211</v>
      </c>
      <c r="AW589" s="624">
        <f t="shared" si="166"/>
        <v>12.330942364436371</v>
      </c>
      <c r="AX589" s="719">
        <f t="shared" si="167"/>
        <v>3.0572079051014955</v>
      </c>
      <c r="AY589" s="900">
        <v>1.01</v>
      </c>
      <c r="AZ589" s="839">
        <v>39.08</v>
      </c>
      <c r="BA589" s="839">
        <v>-11.49</v>
      </c>
      <c r="BB589" s="839">
        <v>1.5699999999999998</v>
      </c>
      <c r="BC589" s="839">
        <v>-1.27</v>
      </c>
      <c r="BE589" s="597">
        <v>1994</v>
      </c>
      <c r="BF589" s="865">
        <f t="shared" si="168"/>
        <v>2</v>
      </c>
      <c r="BG589" s="849">
        <v>4.5</v>
      </c>
    </row>
    <row r="590" spans="1:59" ht="11.25" customHeight="1" x14ac:dyDescent="0.2">
      <c r="A590" s="831" t="s">
        <v>326</v>
      </c>
      <c r="B590" s="842" t="s">
        <v>327</v>
      </c>
      <c r="C590" s="898" t="s">
        <v>123</v>
      </c>
      <c r="D590" s="898" t="s">
        <v>4108</v>
      </c>
      <c r="E590" s="705">
        <v>47</v>
      </c>
      <c r="F590" s="1153">
        <v>48</v>
      </c>
      <c r="G590" s="1150" t="s">
        <v>37</v>
      </c>
      <c r="H590" s="1150" t="s">
        <v>37</v>
      </c>
      <c r="I590" s="833">
        <v>91.85</v>
      </c>
      <c r="J590" s="624">
        <f t="shared" si="155"/>
        <v>1.654872074033751</v>
      </c>
      <c r="K590" s="844">
        <v>0.38</v>
      </c>
      <c r="L590" s="854">
        <v>4</v>
      </c>
      <c r="M590" s="615">
        <f t="shared" si="156"/>
        <v>1.52</v>
      </c>
      <c r="N590" s="837" t="s">
        <v>160</v>
      </c>
      <c r="O590" s="706">
        <v>0.36</v>
      </c>
      <c r="P590" s="606">
        <v>44120</v>
      </c>
      <c r="Q590" s="606">
        <v>44134</v>
      </c>
      <c r="R590" s="615">
        <f t="shared" si="157"/>
        <v>5.5555555555555607</v>
      </c>
      <c r="S590" s="673">
        <f>IF(INDEX(Historical!$D$7:$D$1257,MATCH(B590,Historical!$B$7:$B$1281,0))=0,"n/a",(INDEX(Historical!$C$7:$C$1259,MATCH(B590,Historical!$B$7:$B$1281,0))/INDEX(Historical!$D$7:$D$1257,MATCH(B590,Historical!$B$7:$B$1281,0))-1)*100)</f>
        <v>3.5460992907801359</v>
      </c>
      <c r="T590" s="673">
        <f>IF(INDEX(Historical!$F$7:$F$1250,MATCH(B590,Historical!$B$7:$B$1281,0))=0,"n/a",((INDEX(Historical!$C$7:$C$1259,MATCH(B590,Historical!$B$7:$B$1281,0))/INDEX(Historical!$F$7:$F$1250,MATCH(B590,Historical!$B$7:$B$1281,0)))^(1/3)-1)*100)</f>
        <v>6.1689873505176962</v>
      </c>
      <c r="U590" s="673">
        <f>IF(INDEX(Historical!$H$7:$H$1250,MATCH(B590,Historical!$B$7:$B$1281,0))=0,"n/a",((INDEX(Historical!$C$7:$C$1259,MATCH(B590,Historical!$B$7:$B$1281,0))/INDEX(Historical!$H$7:$H$1250,MATCH(B590,Historical!$B$7:$B$1281,0)))^(1/5)-1)*100)</f>
        <v>6.7136757018529059</v>
      </c>
      <c r="V590" s="673">
        <f>IF(INDEX(Historical!$O$7:$O$1250,MATCH(B590,Historical!$B$7:$B$1281,0))=0,"n/a",((INDEX(Historical!$C$7:$C$1259,MATCH(B590,Historical!$B$7:$B$1281,0))/INDEX(Historical!$O$7:$O$1250,MATCH(B590,Historical!$B$7:$B$1281,0)))^(1/10)-1)*100)</f>
        <v>5.8741388006511519</v>
      </c>
      <c r="W590" s="674">
        <f t="shared" si="158"/>
        <v>1.1429208484329125</v>
      </c>
      <c r="X590" s="675">
        <f t="shared" si="159"/>
        <v>1.1778378424303344</v>
      </c>
      <c r="Y590" s="632"/>
      <c r="Z590" s="624">
        <f t="shared" si="160"/>
        <v>46.060606060606062</v>
      </c>
      <c r="AA590" s="853">
        <f t="shared" si="161"/>
        <v>27.833333333333332</v>
      </c>
      <c r="AB590" s="854">
        <v>5</v>
      </c>
      <c r="AC590" s="833">
        <v>3.3</v>
      </c>
      <c r="AD590" s="833">
        <v>1.84</v>
      </c>
      <c r="AE590" s="833">
        <v>2.0699999999999998</v>
      </c>
      <c r="AF590" s="833">
        <v>7.78</v>
      </c>
      <c r="AG590" s="833">
        <v>30.4</v>
      </c>
      <c r="AH590" s="833">
        <v>20</v>
      </c>
      <c r="AI590" s="833">
        <v>9.7900000000000009</v>
      </c>
      <c r="AJ590" s="833">
        <v>5.7</v>
      </c>
      <c r="AK590" s="833">
        <v>15.45</v>
      </c>
      <c r="AL590" s="845">
        <v>11830</v>
      </c>
      <c r="AM590" s="839">
        <v>1</v>
      </c>
      <c r="AN590" s="833">
        <v>1.49</v>
      </c>
      <c r="AO590" s="711">
        <f t="shared" si="162"/>
        <v>-19.464785557446675</v>
      </c>
      <c r="AP590" s="712">
        <f t="shared" si="163"/>
        <v>8.3685477758866575</v>
      </c>
      <c r="AQ590" s="855">
        <f t="shared" si="164"/>
        <v>210.22811201031004</v>
      </c>
      <c r="AR590" s="624">
        <f>INDEX(Historical!$C$7:$C$1259,MATCH(B590,Historical!$B$7:$B$1281,0))*IF(AH590="n/a",1.03,IF(AH590&lt;0,1.01,IF(AH590&gt;10,1.1,(1+AH590/100))))</f>
        <v>1.6060000000000001</v>
      </c>
      <c r="AS590" s="853">
        <f t="shared" si="165"/>
        <v>1.7632274000000003</v>
      </c>
      <c r="AT590" s="853">
        <f t="shared" si="169"/>
        <v>1.9395501400000006</v>
      </c>
      <c r="AU590" s="853">
        <f t="shared" si="169"/>
        <v>2.1335051540000007</v>
      </c>
      <c r="AV590" s="853">
        <f t="shared" si="169"/>
        <v>2.3468556694000009</v>
      </c>
      <c r="AW590" s="624">
        <f t="shared" si="166"/>
        <v>9.7891383634000029</v>
      </c>
      <c r="AX590" s="719">
        <f t="shared" si="167"/>
        <v>10.657744543712578</v>
      </c>
      <c r="AY590" s="900">
        <v>0.95</v>
      </c>
      <c r="AZ590" s="839">
        <v>64.459999999999994</v>
      </c>
      <c r="BA590" s="839">
        <v>-6.61</v>
      </c>
      <c r="BB590" s="839">
        <v>6.75</v>
      </c>
      <c r="BC590" s="839">
        <v>8.39</v>
      </c>
      <c r="BE590" s="597">
        <v>1975</v>
      </c>
      <c r="BF590" s="865">
        <f t="shared" si="168"/>
        <v>4</v>
      </c>
      <c r="BG590" s="849">
        <v>7.5</v>
      </c>
    </row>
    <row r="591" spans="1:59" ht="11.25" customHeight="1" x14ac:dyDescent="0.2">
      <c r="A591" s="831" t="s">
        <v>1596</v>
      </c>
      <c r="B591" s="842" t="s">
        <v>1597</v>
      </c>
      <c r="C591" s="898" t="s">
        <v>123</v>
      </c>
      <c r="D591" s="898" t="s">
        <v>4289</v>
      </c>
      <c r="E591" s="705">
        <v>11</v>
      </c>
      <c r="F591" s="1153">
        <v>370</v>
      </c>
      <c r="G591" s="1153" t="s">
        <v>106</v>
      </c>
      <c r="H591" s="1153" t="s">
        <v>106</v>
      </c>
      <c r="I591" s="841">
        <v>152.29</v>
      </c>
      <c r="J591" s="624">
        <f t="shared" si="155"/>
        <v>1.8057653161730909</v>
      </c>
      <c r="K591" s="844">
        <v>0.6875</v>
      </c>
      <c r="L591" s="854">
        <v>4</v>
      </c>
      <c r="M591" s="615">
        <f t="shared" si="156"/>
        <v>2.75</v>
      </c>
      <c r="N591" s="837" t="s">
        <v>318</v>
      </c>
      <c r="O591" s="706">
        <v>0.625</v>
      </c>
      <c r="P591" s="606">
        <v>44266</v>
      </c>
      <c r="Q591" s="606">
        <v>44281</v>
      </c>
      <c r="R591" s="615">
        <f t="shared" si="157"/>
        <v>10</v>
      </c>
      <c r="S591" s="673">
        <f>IF(INDEX(Historical!$D$7:$D$1257,MATCH(B591,Historical!$B$7:$B$1281,0))=0,"n/a",(INDEX(Historical!$C$7:$C$1259,MATCH(B591,Historical!$B$7:$B$1281,0))/INDEX(Historical!$D$7:$D$1257,MATCH(B591,Historical!$B$7:$B$1281,0))-1)*100)</f>
        <v>13.636363636363624</v>
      </c>
      <c r="T591" s="673">
        <f>IF(INDEX(Historical!$F$7:$F$1250,MATCH(B591,Historical!$B$7:$B$1281,0))=0,"n/a",((INDEX(Historical!$C$7:$C$1259,MATCH(B591,Historical!$B$7:$B$1281,0))/INDEX(Historical!$F$7:$F$1250,MATCH(B591,Historical!$B$7:$B$1281,0)))^(1/3)-1)*100)</f>
        <v>11.57215834702825</v>
      </c>
      <c r="U591" s="673">
        <f>IF(INDEX(Historical!$H$7:$H$1250,MATCH(B591,Historical!$B$7:$B$1281,0))=0,"n/a",((INDEX(Historical!$C$7:$C$1259,MATCH(B591,Historical!$B$7:$B$1281,0))/INDEX(Historical!$H$7:$H$1250,MATCH(B591,Historical!$B$7:$B$1281,0)))^(1/5)-1)*100)</f>
        <v>9.3362073943278112</v>
      </c>
      <c r="V591" s="673">
        <f>IF(INDEX(Historical!$O$7:$O$1250,MATCH(B591,Historical!$B$7:$B$1281,0))=0,"n/a",((INDEX(Historical!$C$7:$C$1259,MATCH(B591,Historical!$B$7:$B$1281,0))/INDEX(Historical!$O$7:$O$1250,MATCH(B591,Historical!$B$7:$B$1281,0)))^(1/10)-1)*100)</f>
        <v>20.112443398143132</v>
      </c>
      <c r="W591" s="674">
        <f t="shared" si="158"/>
        <v>0.46420055532336618</v>
      </c>
      <c r="X591" s="675">
        <f t="shared" si="159"/>
        <v>1.4819376816393353</v>
      </c>
      <c r="Y591" s="643"/>
      <c r="Z591" s="624">
        <f t="shared" si="160"/>
        <v>48.41549295774648</v>
      </c>
      <c r="AA591" s="853">
        <f t="shared" si="161"/>
        <v>26.81161971830986</v>
      </c>
      <c r="AB591" s="854">
        <v>12</v>
      </c>
      <c r="AC591" s="833">
        <v>5.68</v>
      </c>
      <c r="AD591" s="833">
        <v>2.78</v>
      </c>
      <c r="AE591" s="833">
        <v>1.03</v>
      </c>
      <c r="AF591" s="833">
        <v>1.88</v>
      </c>
      <c r="AG591" s="833">
        <v>7.3999999999999995</v>
      </c>
      <c r="AH591" s="833">
        <v>-45.300000000000004</v>
      </c>
      <c r="AI591" s="833">
        <v>-3.5999999999999996</v>
      </c>
      <c r="AJ591" s="833">
        <v>6.3</v>
      </c>
      <c r="AK591" s="833">
        <v>9.59</v>
      </c>
      <c r="AL591" s="845">
        <v>9070</v>
      </c>
      <c r="AM591" s="839">
        <v>0.70000000000000007</v>
      </c>
      <c r="AN591" s="833">
        <v>0.32</v>
      </c>
      <c r="AO591" s="711">
        <f t="shared" si="162"/>
        <v>-15.669647007808958</v>
      </c>
      <c r="AP591" s="712">
        <f t="shared" si="163"/>
        <v>11.141972710500902</v>
      </c>
      <c r="AQ591" s="855">
        <f t="shared" si="164"/>
        <v>49.674973890349094</v>
      </c>
      <c r="AR591" s="624">
        <f>INDEX(Historical!$C$7:$C$1259,MATCH(B591,Historical!$B$7:$B$1281,0))*IF(AH591="n/a",1.03,IF(AH591&lt;0,1.01,IF(AH591&gt;10,1.1,(1+AH591/100))))</f>
        <v>2.5249999999999999</v>
      </c>
      <c r="AS591" s="853">
        <f t="shared" si="165"/>
        <v>2.5502500000000001</v>
      </c>
      <c r="AT591" s="853">
        <f t="shared" si="169"/>
        <v>2.7948189750000005</v>
      </c>
      <c r="AU591" s="853">
        <f t="shared" si="169"/>
        <v>3.0628421147025007</v>
      </c>
      <c r="AV591" s="853">
        <f t="shared" si="169"/>
        <v>3.3565686735024709</v>
      </c>
      <c r="AW591" s="624">
        <f t="shared" si="166"/>
        <v>14.289479763204971</v>
      </c>
      <c r="AX591" s="719">
        <f t="shared" si="167"/>
        <v>9.3830716154737477</v>
      </c>
      <c r="AY591" s="900">
        <v>1.04</v>
      </c>
      <c r="AZ591" s="839">
        <v>94.679999999999993</v>
      </c>
      <c r="BA591" s="839">
        <v>-4</v>
      </c>
      <c r="BB591" s="839">
        <v>12.72</v>
      </c>
      <c r="BC591" s="839">
        <v>31.879999999999995</v>
      </c>
      <c r="BE591" s="597">
        <v>2011</v>
      </c>
      <c r="BF591" s="865">
        <f t="shared" si="168"/>
        <v>0</v>
      </c>
      <c r="BG591" s="849">
        <v>4.5999999999999996</v>
      </c>
    </row>
    <row r="592" spans="1:59" s="744" customFormat="1" ht="11.25" customHeight="1" x14ac:dyDescent="0.2">
      <c r="A592" s="726" t="s">
        <v>758</v>
      </c>
      <c r="B592" s="751" t="s">
        <v>759</v>
      </c>
      <c r="C592" s="898" t="s">
        <v>112</v>
      </c>
      <c r="D592" s="898" t="s">
        <v>4256</v>
      </c>
      <c r="E592" s="727">
        <v>18</v>
      </c>
      <c r="F592" s="1153">
        <v>195</v>
      </c>
      <c r="G592" s="1152" t="s">
        <v>106</v>
      </c>
      <c r="H592" s="1152" t="s">
        <v>106</v>
      </c>
      <c r="I592" s="728">
        <v>99.35</v>
      </c>
      <c r="J592" s="729">
        <f t="shared" si="155"/>
        <v>1.7111222949169602</v>
      </c>
      <c r="K592" s="730">
        <v>0.42499999999999999</v>
      </c>
      <c r="L592" s="731">
        <v>4</v>
      </c>
      <c r="M592" s="732">
        <f t="shared" si="156"/>
        <v>1.7</v>
      </c>
      <c r="N592" s="733" t="s">
        <v>218</v>
      </c>
      <c r="O592" s="734">
        <v>0.40500000000000003</v>
      </c>
      <c r="P592" s="1122">
        <v>44104</v>
      </c>
      <c r="Q592" s="1122">
        <v>44119</v>
      </c>
      <c r="R592" s="732">
        <f t="shared" si="157"/>
        <v>4.9382716049382616</v>
      </c>
      <c r="S592" s="673">
        <f>IF(INDEX(Historical!$D$7:$D$1257,MATCH(B592,Historical!$B$7:$B$1281,0))=0,"n/a",(INDEX(Historical!$C$7:$C$1259,MATCH(B592,Historical!$B$7:$B$1281,0))/INDEX(Historical!$D$7:$D$1257,MATCH(B592,Historical!$B$7:$B$1281,0))-1)*100)</f>
        <v>7.1895424836601274</v>
      </c>
      <c r="T592" s="673">
        <f>IF(INDEX(Historical!$F$7:$F$1250,MATCH(B592,Historical!$B$7:$B$1281,0))=0,"n/a",((INDEX(Historical!$C$7:$C$1259,MATCH(B592,Historical!$B$7:$B$1281,0))/INDEX(Historical!$F$7:$F$1250,MATCH(B592,Historical!$B$7:$B$1281,0)))^(1/3)-1)*100)</f>
        <v>7.9139970567847051</v>
      </c>
      <c r="U592" s="673">
        <f>IF(INDEX(Historical!$H$7:$H$1250,MATCH(B592,Historical!$B$7:$B$1281,0))=0,"n/a",((INDEX(Historical!$C$7:$C$1259,MATCH(B592,Historical!$B$7:$B$1281,0))/INDEX(Historical!$H$7:$H$1250,MATCH(B592,Historical!$B$7:$B$1281,0)))^(1/5)-1)*100)</f>
        <v>7.544399604357821</v>
      </c>
      <c r="V592" s="673">
        <f>IF(INDEX(Historical!$O$7:$O$1250,MATCH(B592,Historical!$B$7:$B$1281,0))=0,"n/a",((INDEX(Historical!$C$7:$C$1259,MATCH(B592,Historical!$B$7:$B$1281,0))/INDEX(Historical!$O$7:$O$1250,MATCH(B592,Historical!$B$7:$B$1281,0)))^(1/10)-1)*100)</f>
        <v>7.8537655136687867</v>
      </c>
      <c r="W592" s="674">
        <f t="shared" si="158"/>
        <v>0.96060922511977964</v>
      </c>
      <c r="X592" s="675">
        <f t="shared" si="159"/>
        <v>1.0478332783830309</v>
      </c>
      <c r="Y592" s="751"/>
      <c r="Z592" s="729">
        <f t="shared" si="160"/>
        <v>56.29139072847682</v>
      </c>
      <c r="AA592" s="736">
        <f t="shared" si="161"/>
        <v>32.897350993377479</v>
      </c>
      <c r="AB592" s="731">
        <v>12</v>
      </c>
      <c r="AC592" s="737">
        <v>3.02</v>
      </c>
      <c r="AD592" s="737">
        <v>4.3099999999999996</v>
      </c>
      <c r="AE592" s="737">
        <v>3.09</v>
      </c>
      <c r="AF592" s="737">
        <v>3.78</v>
      </c>
      <c r="AG592" s="737">
        <v>11.700000000000001</v>
      </c>
      <c r="AH592" s="737">
        <v>-9.3000000000000007</v>
      </c>
      <c r="AI592" s="737">
        <v>9.91</v>
      </c>
      <c r="AJ592" s="737">
        <v>7.1999999999999993</v>
      </c>
      <c r="AK592" s="737">
        <v>7.7</v>
      </c>
      <c r="AL592" s="738">
        <v>31330</v>
      </c>
      <c r="AM592" s="739">
        <v>0.2</v>
      </c>
      <c r="AN592" s="737">
        <v>1.05</v>
      </c>
      <c r="AO592" s="740">
        <f t="shared" si="162"/>
        <v>-23.641829094102697</v>
      </c>
      <c r="AP592" s="741">
        <f t="shared" si="163"/>
        <v>9.2555218992747808</v>
      </c>
      <c r="AQ592" s="742">
        <f t="shared" si="164"/>
        <v>135.09051377899993</v>
      </c>
      <c r="AR592" s="624">
        <f>INDEX(Historical!$C$7:$C$1259,MATCH(B592,Historical!$B$7:$B$1281,0))*IF(AH592="n/a",1.03,IF(AH592&lt;0,1.01,IF(AH592&gt;10,1.1,(1+AH592/100))))</f>
        <v>1.6563999999999999</v>
      </c>
      <c r="AS592" s="736">
        <f t="shared" si="165"/>
        <v>1.8205492399999998</v>
      </c>
      <c r="AT592" s="736">
        <f t="shared" si="169"/>
        <v>1.9607315314799998</v>
      </c>
      <c r="AU592" s="736">
        <f t="shared" si="169"/>
        <v>2.1117078594039596</v>
      </c>
      <c r="AV592" s="736">
        <f t="shared" si="169"/>
        <v>2.2743093645780643</v>
      </c>
      <c r="AW592" s="729">
        <f t="shared" si="166"/>
        <v>9.8236979954620232</v>
      </c>
      <c r="AX592" s="743">
        <f t="shared" si="167"/>
        <v>9.8879697991565418</v>
      </c>
      <c r="AY592" s="901">
        <v>0.69</v>
      </c>
      <c r="AZ592" s="739">
        <v>39.300000000000004</v>
      </c>
      <c r="BA592" s="739">
        <v>-4.2799999999999994</v>
      </c>
      <c r="BB592" s="739">
        <v>6.32</v>
      </c>
      <c r="BC592" s="739">
        <v>7.9200000000000008</v>
      </c>
      <c r="BD592" s="875"/>
      <c r="BE592" s="597">
        <v>2003</v>
      </c>
      <c r="BF592" s="865">
        <f t="shared" si="168"/>
        <v>1</v>
      </c>
      <c r="BG592" s="793">
        <v>4.2</v>
      </c>
    </row>
    <row r="593" spans="1:59" ht="11.25" customHeight="1" x14ac:dyDescent="0.2">
      <c r="A593" s="848" t="s">
        <v>4336</v>
      </c>
      <c r="B593" s="842" t="s">
        <v>3918</v>
      </c>
      <c r="C593" s="898" t="s">
        <v>108</v>
      </c>
      <c r="D593" s="898" t="s">
        <v>4265</v>
      </c>
      <c r="E593" s="705">
        <v>6</v>
      </c>
      <c r="F593" s="1153">
        <v>674</v>
      </c>
      <c r="G593" s="1125" t="s">
        <v>106</v>
      </c>
      <c r="H593" s="1125" t="s">
        <v>106</v>
      </c>
      <c r="I593" s="841">
        <v>6.93</v>
      </c>
      <c r="J593" s="624">
        <f t="shared" si="155"/>
        <v>2.8860028860028866</v>
      </c>
      <c r="K593" s="844">
        <v>0.05</v>
      </c>
      <c r="L593" s="854">
        <v>4</v>
      </c>
      <c r="M593" s="615">
        <f t="shared" si="156"/>
        <v>0.2</v>
      </c>
      <c r="N593" s="837" t="s">
        <v>223</v>
      </c>
      <c r="O593" s="706">
        <v>4.4999999999999998E-2</v>
      </c>
      <c r="P593" s="904">
        <v>43837</v>
      </c>
      <c r="Q593" s="904">
        <v>43850</v>
      </c>
      <c r="R593" s="615">
        <f t="shared" si="157"/>
        <v>11.111111111111121</v>
      </c>
      <c r="S593" s="673">
        <f>IF(INDEX(Historical!$D$7:$D$1257,MATCH(B593,Historical!$B$7:$B$1281,0))=0,"n/a",(INDEX(Historical!$C$7:$C$1259,MATCH(B593,Historical!$B$7:$B$1281,0))/INDEX(Historical!$D$7:$D$1257,MATCH(B593,Historical!$B$7:$B$1281,0))-1)*100)</f>
        <v>17.647058823529417</v>
      </c>
      <c r="T593" s="673">
        <f>IF(INDEX(Historical!$F$7:$F$1250,MATCH(B593,Historical!$B$7:$B$1281,0))=0,"n/a",((INDEX(Historical!$C$7:$C$1259,MATCH(B593,Historical!$B$7:$B$1281,0))/INDEX(Historical!$F$7:$F$1250,MATCH(B593,Historical!$B$7:$B$1281,0)))^(1/3)-1)*100)</f>
        <v>33.005731685649529</v>
      </c>
      <c r="U593" s="673">
        <f>IF(INDEX(Historical!$H$7:$H$1250,MATCH(B593,Historical!$B$7:$B$1281,0))=0,"n/a",((INDEX(Historical!$C$7:$C$1259,MATCH(B593,Historical!$B$7:$B$1281,0))/INDEX(Historical!$H$7:$H$1250,MATCH(B593,Historical!$B$7:$B$1281,0)))^(1/5)-1)*100)</f>
        <v>38.887706439814629</v>
      </c>
      <c r="V593" s="673" t="str">
        <f>IF(INDEX(Historical!$O$7:$O$1250,MATCH(B593,Historical!$B$7:$B$1281,0))=0,"n/a",((INDEX(Historical!$C$7:$C$1259,MATCH(B593,Historical!$B$7:$B$1281,0))/INDEX(Historical!$O$7:$O$1250,MATCH(B593,Historical!$B$7:$B$1281,0)))^(1/10)-1)*100)</f>
        <v>n/a</v>
      </c>
      <c r="W593" s="674" t="str">
        <f t="shared" si="158"/>
        <v>n/a</v>
      </c>
      <c r="X593" s="675">
        <f t="shared" si="159"/>
        <v>1.3789966822629303</v>
      </c>
      <c r="Y593" s="843"/>
      <c r="Z593" s="624">
        <f t="shared" si="160"/>
        <v>45.45454545454546</v>
      </c>
      <c r="AA593" s="853">
        <f t="shared" si="161"/>
        <v>15.75</v>
      </c>
      <c r="AB593" s="854">
        <v>3</v>
      </c>
      <c r="AC593" s="833">
        <v>0.44</v>
      </c>
      <c r="AD593" s="833">
        <v>1.32</v>
      </c>
      <c r="AE593" s="833">
        <v>3.14</v>
      </c>
      <c r="AF593" s="833">
        <v>1.03</v>
      </c>
      <c r="AG593" s="833">
        <v>6.7</v>
      </c>
      <c r="AH593" s="833">
        <v>-8.9</v>
      </c>
      <c r="AI593" s="833">
        <v>37.78</v>
      </c>
      <c r="AJ593" s="833">
        <v>28.199999999999996</v>
      </c>
      <c r="AK593" s="833">
        <v>12</v>
      </c>
      <c r="AL593" s="845">
        <v>153.18</v>
      </c>
      <c r="AM593" s="839">
        <v>3.2</v>
      </c>
      <c r="AN593" s="833">
        <v>0</v>
      </c>
      <c r="AO593" s="711">
        <f t="shared" si="162"/>
        <v>26.023709325817514</v>
      </c>
      <c r="AP593" s="712">
        <f t="shared" si="163"/>
        <v>41.773709325817514</v>
      </c>
      <c r="AQ593" s="855">
        <f t="shared" si="164"/>
        <v>-15.088281138584881</v>
      </c>
      <c r="AR593" s="624">
        <f>INDEX(Historical!$C$7:$C$1259,MATCH(B593,Historical!$B$7:$B$1281,0))*IF(AH593="n/a",1.03,IF(AH593&lt;0,1.01,IF(AH593&gt;10,1.1,(1+AH593/100))))</f>
        <v>0.20200000000000001</v>
      </c>
      <c r="AS593" s="853">
        <f t="shared" si="165"/>
        <v>0.22220000000000004</v>
      </c>
      <c r="AT593" s="853">
        <f t="shared" si="169"/>
        <v>0.24442000000000005</v>
      </c>
      <c r="AU593" s="853">
        <f t="shared" si="169"/>
        <v>0.2688620000000001</v>
      </c>
      <c r="AV593" s="853">
        <f t="shared" si="169"/>
        <v>0.29574820000000013</v>
      </c>
      <c r="AW593" s="624">
        <f t="shared" si="166"/>
        <v>1.2332302000000004</v>
      </c>
      <c r="AX593" s="719">
        <f t="shared" si="167"/>
        <v>17.795529581529586</v>
      </c>
      <c r="AY593" s="900">
        <v>0.87</v>
      </c>
      <c r="AZ593" s="839">
        <v>83.82</v>
      </c>
      <c r="BA593" s="839">
        <v>-11.09</v>
      </c>
      <c r="BB593" s="839">
        <v>10.26</v>
      </c>
      <c r="BC593" s="839">
        <v>32.21</v>
      </c>
      <c r="BE593" s="597">
        <v>2015</v>
      </c>
      <c r="BF593" s="865">
        <f t="shared" si="168"/>
        <v>0</v>
      </c>
      <c r="BG593" s="849">
        <v>0.70000000000000007</v>
      </c>
    </row>
    <row r="594" spans="1:59" ht="11.25" customHeight="1" x14ac:dyDescent="0.2">
      <c r="A594" s="848" t="s">
        <v>4604</v>
      </c>
      <c r="B594" s="842" t="s">
        <v>4596</v>
      </c>
      <c r="C594" s="898" t="s">
        <v>4126</v>
      </c>
      <c r="D594" s="898" t="s">
        <v>4301</v>
      </c>
      <c r="E594" s="705">
        <v>5</v>
      </c>
      <c r="F594" s="1153">
        <v>715</v>
      </c>
      <c r="G594" s="1150" t="s">
        <v>106</v>
      </c>
      <c r="H594" s="1150" t="s">
        <v>106</v>
      </c>
      <c r="I594" s="841">
        <v>122.79</v>
      </c>
      <c r="J594" s="624">
        <f t="shared" si="155"/>
        <v>1.4119227950158808</v>
      </c>
      <c r="K594" s="844">
        <v>1.7337</v>
      </c>
      <c r="L594" s="854">
        <v>1</v>
      </c>
      <c r="M594" s="615">
        <f t="shared" si="156"/>
        <v>1.7337</v>
      </c>
      <c r="N594" s="837" t="s">
        <v>4613</v>
      </c>
      <c r="O594" s="706">
        <v>1.6742999999999999</v>
      </c>
      <c r="P594" s="1029">
        <v>43972</v>
      </c>
      <c r="Q594" s="1029">
        <v>43984</v>
      </c>
      <c r="R594" s="615">
        <f t="shared" si="157"/>
        <v>3.5477512990503572</v>
      </c>
      <c r="S594" s="673">
        <f>IF(INDEX(Historical!$D$7:$D$1257,MATCH(B594,Historical!$B$7:$B$1281,0))=0,"n/a",(INDEX(Historical!$C$7:$C$1259,MATCH(B594,Historical!$B$7:$B$1281,0))/INDEX(Historical!$D$7:$D$1257,MATCH(B594,Historical!$B$7:$B$1281,0))-1)*100)</f>
        <v>3.5477512990503612</v>
      </c>
      <c r="T594" s="673">
        <f>IF(INDEX(Historical!$F$7:$F$1250,MATCH(B594,Historical!$B$7:$B$1281,0))=0,"n/a",((INDEX(Historical!$C$7:$C$1259,MATCH(B594,Historical!$B$7:$B$1281,0))/INDEX(Historical!$F$7:$F$1250,MATCH(B594,Historical!$B$7:$B$1281,0)))^(1/3)-1)*100)</f>
        <v>8.109218587886291</v>
      </c>
      <c r="U594" s="673">
        <f>IF(INDEX(Historical!$H$7:$H$1250,MATCH(B594,Historical!$B$7:$B$1281,0))=0,"n/a",((INDEX(Historical!$C$7:$C$1259,MATCH(B594,Historical!$B$7:$B$1281,0))/INDEX(Historical!$H$7:$H$1250,MATCH(B594,Historical!$B$7:$B$1281,0)))^(1/5)-1)*100)</f>
        <v>7.2563976984122647</v>
      </c>
      <c r="V594" s="673">
        <f>IF(INDEX(Historical!$O$7:$O$1250,MATCH(B594,Historical!$B$7:$B$1281,0))=0,"n/a",((INDEX(Historical!$C$7:$C$1259,MATCH(B594,Historical!$B$7:$B$1281,0))/INDEX(Historical!$O$7:$O$1250,MATCH(B594,Historical!$B$7:$B$1281,0)))^(1/10)-1)*100)</f>
        <v>11.244396274725998</v>
      </c>
      <c r="W594" s="674">
        <f t="shared" si="158"/>
        <v>0.64533457565191399</v>
      </c>
      <c r="X594" s="675">
        <f t="shared" si="159"/>
        <v>0.64789265164395216</v>
      </c>
      <c r="Y594" s="843" t="s">
        <v>4620</v>
      </c>
      <c r="Z594" s="624">
        <f t="shared" si="160"/>
        <v>33.861328125</v>
      </c>
      <c r="AA594" s="853">
        <f t="shared" si="161"/>
        <v>23.982421875</v>
      </c>
      <c r="AB594" s="854">
        <v>12</v>
      </c>
      <c r="AC594" s="833">
        <v>5.12</v>
      </c>
      <c r="AD594" s="833">
        <v>8.08</v>
      </c>
      <c r="AE594" s="833">
        <v>4.58</v>
      </c>
      <c r="AF594" s="833">
        <v>4.0999999999999996</v>
      </c>
      <c r="AG594" s="833">
        <v>17.399999999999999</v>
      </c>
      <c r="AH594" s="833">
        <v>56.499999999999993</v>
      </c>
      <c r="AI594" s="833">
        <v>5.01</v>
      </c>
      <c r="AJ594" s="833">
        <v>11.200000000000001</v>
      </c>
      <c r="AK594" s="833">
        <v>2.93</v>
      </c>
      <c r="AL594" s="845">
        <v>147260</v>
      </c>
      <c r="AM594" s="839">
        <v>25.5</v>
      </c>
      <c r="AN594" s="833">
        <v>0.52</v>
      </c>
      <c r="AO594" s="711">
        <f t="shared" si="162"/>
        <v>-15.314101381571854</v>
      </c>
      <c r="AP594" s="712">
        <f t="shared" si="163"/>
        <v>8.6683204934281459</v>
      </c>
      <c r="AQ594" s="855">
        <f t="shared" si="164"/>
        <v>109.04856393511371</v>
      </c>
      <c r="AR594" s="624">
        <f>INDEX(Historical!$C$7:$C$1259,MATCH(B594,Historical!$B$7:$B$1281,0))*IF(AH594="n/a",1.03,IF(AH594&lt;0,1.01,IF(AH594&gt;10,1.1,(1+AH594/100))))</f>
        <v>1.9070700000000003</v>
      </c>
      <c r="AS594" s="853">
        <f t="shared" si="165"/>
        <v>2.0026142070000001</v>
      </c>
      <c r="AT594" s="853">
        <f t="shared" si="169"/>
        <v>2.0612908032651003</v>
      </c>
      <c r="AU594" s="853">
        <f t="shared" si="169"/>
        <v>2.1216866238007679</v>
      </c>
      <c r="AV594" s="853">
        <f t="shared" si="169"/>
        <v>2.1838520418781306</v>
      </c>
      <c r="AW594" s="624">
        <f t="shared" si="166"/>
        <v>10.276513675944001</v>
      </c>
      <c r="AX594" s="719">
        <f t="shared" si="167"/>
        <v>8.3691780079355009</v>
      </c>
      <c r="AY594" s="900">
        <v>1.05</v>
      </c>
      <c r="AZ594" s="839">
        <v>18.970000000000002</v>
      </c>
      <c r="BA594" s="839">
        <v>-27.47</v>
      </c>
      <c r="BB594" s="839">
        <v>-2.88</v>
      </c>
      <c r="BC594" s="839">
        <v>-11.25</v>
      </c>
      <c r="BE594" s="597">
        <v>2016</v>
      </c>
      <c r="BF594" s="865">
        <f t="shared" si="168"/>
        <v>0</v>
      </c>
      <c r="BG594" s="849">
        <v>8.5</v>
      </c>
    </row>
    <row r="595" spans="1:59" ht="11.25" customHeight="1" x14ac:dyDescent="0.2">
      <c r="A595" s="838" t="s">
        <v>1618</v>
      </c>
      <c r="B595" s="842" t="s">
        <v>1619</v>
      </c>
      <c r="C595" s="898" t="s">
        <v>108</v>
      </c>
      <c r="D595" s="898" t="s">
        <v>4272</v>
      </c>
      <c r="E595" s="705">
        <v>11</v>
      </c>
      <c r="F595" s="1153">
        <v>357</v>
      </c>
      <c r="G595" s="1125" t="s">
        <v>106</v>
      </c>
      <c r="H595" s="1125" t="s">
        <v>106</v>
      </c>
      <c r="I595" s="841">
        <v>43.43</v>
      </c>
      <c r="J595" s="624">
        <f t="shared" si="155"/>
        <v>2.9472714713331802</v>
      </c>
      <c r="K595" s="844">
        <v>0.32</v>
      </c>
      <c r="L595" s="854">
        <v>4</v>
      </c>
      <c r="M595" s="615">
        <f t="shared" si="156"/>
        <v>1.28</v>
      </c>
      <c r="N595" s="837" t="s">
        <v>963</v>
      </c>
      <c r="O595" s="706">
        <v>0.3</v>
      </c>
      <c r="P595" s="606">
        <v>44243</v>
      </c>
      <c r="Q595" s="606">
        <v>44251</v>
      </c>
      <c r="R595" s="615">
        <f t="shared" si="157"/>
        <v>6.6666666666666732</v>
      </c>
      <c r="S595" s="673">
        <f>IF(INDEX(Historical!$D$7:$D$1257,MATCH(B595,Historical!$B$7:$B$1281,0))=0,"n/a",(INDEX(Historical!$C$7:$C$1259,MATCH(B595,Historical!$B$7:$B$1281,0))/INDEX(Historical!$D$7:$D$1257,MATCH(B595,Historical!$B$7:$B$1281,0))-1)*100)</f>
        <v>1.6949152542372836</v>
      </c>
      <c r="T595" s="673">
        <f>IF(INDEX(Historical!$F$7:$F$1250,MATCH(B595,Historical!$B$7:$B$1281,0))=0,"n/a",((INDEX(Historical!$C$7:$C$1259,MATCH(B595,Historical!$B$7:$B$1281,0))/INDEX(Historical!$F$7:$F$1250,MATCH(B595,Historical!$B$7:$B$1281,0)))^(1/3)-1)*100)</f>
        <v>4.8856246288386806</v>
      </c>
      <c r="U595" s="673">
        <f>IF(INDEX(Historical!$H$7:$H$1250,MATCH(B595,Historical!$B$7:$B$1281,0))=0,"n/a",((INDEX(Historical!$C$7:$C$1259,MATCH(B595,Historical!$B$7:$B$1281,0))/INDEX(Historical!$H$7:$H$1250,MATCH(B595,Historical!$B$7:$B$1281,0)))^(1/5)-1)*100)</f>
        <v>5.9223841048812176</v>
      </c>
      <c r="V595" s="673">
        <f>IF(INDEX(Historical!$O$7:$O$1250,MATCH(B595,Historical!$B$7:$B$1281,0))=0,"n/a",((INDEX(Historical!$C$7:$C$1259,MATCH(B595,Historical!$B$7:$B$1281,0))/INDEX(Historical!$O$7:$O$1250,MATCH(B595,Historical!$B$7:$B$1281,0)))^(1/10)-1)*100)</f>
        <v>40.511582648364609</v>
      </c>
      <c r="W595" s="674">
        <f t="shared" si="158"/>
        <v>0.14618989725202194</v>
      </c>
      <c r="X595" s="675">
        <f t="shared" si="159"/>
        <v>1.6921097442517763</v>
      </c>
      <c r="Y595" s="646" t="s">
        <v>4577</v>
      </c>
      <c r="Z595" s="624">
        <f t="shared" si="160"/>
        <v>63.054187192118235</v>
      </c>
      <c r="AA595" s="853">
        <f t="shared" si="161"/>
        <v>21.39408866995074</v>
      </c>
      <c r="AB595" s="854">
        <v>12</v>
      </c>
      <c r="AC595" s="833">
        <v>2.0299999999999998</v>
      </c>
      <c r="AD595" s="833">
        <v>2.3199999999999998</v>
      </c>
      <c r="AE595" s="833">
        <v>4.76</v>
      </c>
      <c r="AF595" s="833">
        <v>1.41</v>
      </c>
      <c r="AG595" s="833">
        <v>7.1</v>
      </c>
      <c r="AH595" s="833">
        <v>-32.9</v>
      </c>
      <c r="AI595" s="833">
        <v>-1.6099999999999999</v>
      </c>
      <c r="AJ595" s="833">
        <v>3.5000000000000004</v>
      </c>
      <c r="AK595" s="833">
        <v>9.3000000000000007</v>
      </c>
      <c r="AL595" s="845">
        <v>2020</v>
      </c>
      <c r="AM595" s="839">
        <v>1.7000000000000002</v>
      </c>
      <c r="AN595" s="833">
        <v>0.15</v>
      </c>
      <c r="AO595" s="711">
        <f t="shared" si="162"/>
        <v>-12.524433093736342</v>
      </c>
      <c r="AP595" s="712">
        <f t="shared" si="163"/>
        <v>8.8696555762143987</v>
      </c>
      <c r="AQ595" s="855">
        <f t="shared" si="164"/>
        <v>15.788437389789189</v>
      </c>
      <c r="AR595" s="624">
        <f>INDEX(Historical!$C$7:$C$1259,MATCH(B595,Historical!$B$7:$B$1281,0))*IF(AH595="n/a",1.03,IF(AH595&lt;0,1.01,IF(AH595&gt;10,1.1,(1+AH595/100))))</f>
        <v>1.212</v>
      </c>
      <c r="AS595" s="853">
        <f t="shared" si="165"/>
        <v>1.2241199999999999</v>
      </c>
      <c r="AT595" s="853">
        <f t="shared" si="169"/>
        <v>1.3379631599999999</v>
      </c>
      <c r="AU595" s="853">
        <f t="shared" si="169"/>
        <v>1.4623937338799999</v>
      </c>
      <c r="AV595" s="853">
        <f t="shared" si="169"/>
        <v>1.5983963511308399</v>
      </c>
      <c r="AW595" s="624">
        <f t="shared" si="166"/>
        <v>6.83487324501084</v>
      </c>
      <c r="AX595" s="719">
        <f t="shared" si="167"/>
        <v>15.737677285311626</v>
      </c>
      <c r="AY595" s="900">
        <v>1.1399999999999999</v>
      </c>
      <c r="AZ595" s="839">
        <v>131.13</v>
      </c>
      <c r="BA595" s="839">
        <v>-2.97</v>
      </c>
      <c r="BB595" s="839">
        <v>12.72</v>
      </c>
      <c r="BC595" s="839">
        <v>46.93</v>
      </c>
      <c r="BE595" s="597">
        <v>2011</v>
      </c>
      <c r="BF595" s="865">
        <f t="shared" si="168"/>
        <v>0</v>
      </c>
      <c r="BG595" s="849">
        <v>0.8</v>
      </c>
    </row>
    <row r="596" spans="1:59" ht="11.25" customHeight="1" x14ac:dyDescent="0.2">
      <c r="A596" s="838" t="s">
        <v>1620</v>
      </c>
      <c r="B596" s="842" t="s">
        <v>1621</v>
      </c>
      <c r="C596" s="898" t="s">
        <v>108</v>
      </c>
      <c r="D596" s="898" t="s">
        <v>4272</v>
      </c>
      <c r="E596" s="705">
        <v>8</v>
      </c>
      <c r="F596" s="1153">
        <v>571</v>
      </c>
      <c r="G596" s="1153" t="s">
        <v>106</v>
      </c>
      <c r="H596" s="1153" t="s">
        <v>106</v>
      </c>
      <c r="I596" s="841">
        <v>18.260000000000002</v>
      </c>
      <c r="J596" s="624">
        <f t="shared" si="155"/>
        <v>2.3001095290251916</v>
      </c>
      <c r="K596" s="844">
        <v>0.105</v>
      </c>
      <c r="L596" s="854">
        <v>4</v>
      </c>
      <c r="M596" s="615">
        <f t="shared" si="156"/>
        <v>0.42</v>
      </c>
      <c r="N596" s="837" t="s">
        <v>985</v>
      </c>
      <c r="O596" s="706">
        <v>0.1</v>
      </c>
      <c r="P596" s="606">
        <v>44140</v>
      </c>
      <c r="Q596" s="606">
        <v>44155</v>
      </c>
      <c r="R596" s="615">
        <f t="shared" si="157"/>
        <v>4.9999999999999902</v>
      </c>
      <c r="S596" s="673">
        <f>IF(INDEX(Historical!$D$7:$D$1257,MATCH(B596,Historical!$B$7:$B$1281,0))=0,"n/a",(INDEX(Historical!$C$7:$C$1259,MATCH(B596,Historical!$B$7:$B$1281,0))/INDEX(Historical!$D$7:$D$1257,MATCH(B596,Historical!$B$7:$B$1281,0))-1)*100)</f>
        <v>11.111111111111116</v>
      </c>
      <c r="T596" s="673">
        <f>IF(INDEX(Historical!$F$7:$F$1250,MATCH(B596,Historical!$B$7:$B$1281,0))=0,"n/a",((INDEX(Historical!$C$7:$C$1259,MATCH(B596,Historical!$B$7:$B$1281,0))/INDEX(Historical!$F$7:$F$1250,MATCH(B596,Historical!$B$7:$B$1281,0)))^(1/3)-1)*100)</f>
        <v>12.624788044360603</v>
      </c>
      <c r="U596" s="673">
        <f>IF(INDEX(Historical!$H$7:$H$1250,MATCH(B596,Historical!$B$7:$B$1281,0))=0,"n/a",((INDEX(Historical!$C$7:$C$1259,MATCH(B596,Historical!$B$7:$B$1281,0))/INDEX(Historical!$H$7:$H$1250,MATCH(B596,Historical!$B$7:$B$1281,0)))^(1/5)-1)*100)</f>
        <v>14.869835499703509</v>
      </c>
      <c r="V596" s="673" t="str">
        <f>IF(INDEX(Historical!$O$7:$O$1250,MATCH(B596,Historical!$B$7:$B$1281,0))=0,"n/a",((INDEX(Historical!$C$7:$C$1259,MATCH(B596,Historical!$B$7:$B$1281,0))/INDEX(Historical!$O$7:$O$1250,MATCH(B596,Historical!$B$7:$B$1281,0)))^(1/10)-1)*100)</f>
        <v>n/a</v>
      </c>
      <c r="W596" s="674" t="str">
        <f t="shared" si="158"/>
        <v>n/a</v>
      </c>
      <c r="X596" s="675">
        <f t="shared" si="159"/>
        <v>1.101469296274334</v>
      </c>
      <c r="Y596" s="843"/>
      <c r="Z596" s="624">
        <f t="shared" si="160"/>
        <v>21.319796954314722</v>
      </c>
      <c r="AA596" s="853">
        <f t="shared" si="161"/>
        <v>9.2690355329949252</v>
      </c>
      <c r="AB596" s="854">
        <v>12</v>
      </c>
      <c r="AC596" s="833">
        <v>1.97</v>
      </c>
      <c r="AD596" s="833" t="s">
        <v>136</v>
      </c>
      <c r="AE596" s="833">
        <v>3.21</v>
      </c>
      <c r="AF596" s="833">
        <v>0.97</v>
      </c>
      <c r="AG596" s="833">
        <v>10.7</v>
      </c>
      <c r="AH596" s="833">
        <v>40.9</v>
      </c>
      <c r="AI596" s="833" t="s">
        <v>136</v>
      </c>
      <c r="AJ596" s="833">
        <v>13.5</v>
      </c>
      <c r="AK596" s="833" t="s">
        <v>136</v>
      </c>
      <c r="AL596" s="845">
        <v>136.63</v>
      </c>
      <c r="AM596" s="839">
        <v>2.4</v>
      </c>
      <c r="AN596" s="833">
        <v>7.0000000000000007E-2</v>
      </c>
      <c r="AO596" s="711">
        <f t="shared" si="162"/>
        <v>7.9009094957337762</v>
      </c>
      <c r="AP596" s="712">
        <f t="shared" si="163"/>
        <v>17.169945028728701</v>
      </c>
      <c r="AQ596" s="855">
        <f t="shared" si="164"/>
        <v>-36.786202395696776</v>
      </c>
      <c r="AR596" s="624">
        <f>INDEX(Historical!$C$7:$C$1259,MATCH(B596,Historical!$B$7:$B$1281,0))*IF(AH596="n/a",1.03,IF(AH596&lt;0,1.01,IF(AH596&gt;10,1.1,(1+AH596/100))))</f>
        <v>0.44000000000000006</v>
      </c>
      <c r="AS596" s="853">
        <f t="shared" si="165"/>
        <v>0.45320000000000005</v>
      </c>
      <c r="AT596" s="853">
        <f t="shared" si="169"/>
        <v>0.46679600000000004</v>
      </c>
      <c r="AU596" s="853">
        <f t="shared" si="169"/>
        <v>0.48079988000000007</v>
      </c>
      <c r="AV596" s="853">
        <f t="shared" si="169"/>
        <v>0.4952238764000001</v>
      </c>
      <c r="AW596" s="624">
        <f t="shared" si="166"/>
        <v>2.3360197564000007</v>
      </c>
      <c r="AX596" s="719">
        <f t="shared" si="167"/>
        <v>12.7930983373494</v>
      </c>
      <c r="AY596" s="900">
        <v>1.27</v>
      </c>
      <c r="AZ596" s="839">
        <v>77.97</v>
      </c>
      <c r="BA596" s="839">
        <v>-8.61</v>
      </c>
      <c r="BB596" s="839">
        <v>-1</v>
      </c>
      <c r="BC596" s="839">
        <v>11.05</v>
      </c>
      <c r="BE596" s="597">
        <v>2013</v>
      </c>
      <c r="BF596" s="865">
        <f t="shared" si="168"/>
        <v>0</v>
      </c>
      <c r="BG596" s="849">
        <v>1.3</v>
      </c>
    </row>
    <row r="597" spans="1:59" ht="11.25" customHeight="1" x14ac:dyDescent="0.2">
      <c r="A597" s="831" t="s">
        <v>790</v>
      </c>
      <c r="B597" s="842" t="s">
        <v>791</v>
      </c>
      <c r="C597" s="898" t="s">
        <v>108</v>
      </c>
      <c r="D597" s="898" t="s">
        <v>4272</v>
      </c>
      <c r="E597" s="705">
        <v>26</v>
      </c>
      <c r="F597" s="1153">
        <v>130</v>
      </c>
      <c r="G597" s="1150" t="s">
        <v>37</v>
      </c>
      <c r="H597" s="1150" t="s">
        <v>106</v>
      </c>
      <c r="I597" s="833">
        <v>38.51</v>
      </c>
      <c r="J597" s="624">
        <f t="shared" si="155"/>
        <v>3.3238119968839261</v>
      </c>
      <c r="K597" s="851">
        <v>0.32</v>
      </c>
      <c r="L597" s="854">
        <v>4</v>
      </c>
      <c r="M597" s="615">
        <f t="shared" si="156"/>
        <v>1.28</v>
      </c>
      <c r="N597" s="837" t="s">
        <v>425</v>
      </c>
      <c r="O597" s="707">
        <v>0.31</v>
      </c>
      <c r="P597" s="606">
        <v>44159</v>
      </c>
      <c r="Q597" s="606">
        <v>44175</v>
      </c>
      <c r="R597" s="615">
        <f t="shared" si="157"/>
        <v>3.2258064516129057</v>
      </c>
      <c r="S597" s="673">
        <f>IF(INDEX(Historical!$D$7:$D$1257,MATCH(B597,Historical!$B$7:$B$1281,0))=0,"n/a",(INDEX(Historical!$C$7:$C$1259,MATCH(B597,Historical!$B$7:$B$1281,0))/INDEX(Historical!$D$7:$D$1257,MATCH(B597,Historical!$B$7:$B$1281,0))-1)*100)</f>
        <v>1.6260162601626105</v>
      </c>
      <c r="T597" s="673">
        <f>IF(INDEX(Historical!$F$7:$F$1250,MATCH(B597,Historical!$B$7:$B$1281,0))=0,"n/a",((INDEX(Historical!$C$7:$C$1259,MATCH(B597,Historical!$B$7:$B$1281,0))/INDEX(Historical!$F$7:$F$1250,MATCH(B597,Historical!$B$7:$B$1281,0)))^(1/3)-1)*100)</f>
        <v>5.0884105767101673</v>
      </c>
      <c r="U597" s="673">
        <f>IF(INDEX(Historical!$H$7:$H$1250,MATCH(B597,Historical!$B$7:$B$1281,0))=0,"n/a",((INDEX(Historical!$C$7:$C$1259,MATCH(B597,Historical!$B$7:$B$1281,0))/INDEX(Historical!$H$7:$H$1250,MATCH(B597,Historical!$B$7:$B$1281,0)))^(1/5)-1)*100)</f>
        <v>8.3832333170057893</v>
      </c>
      <c r="V597" s="673">
        <f>IF(INDEX(Historical!$O$7:$O$1250,MATCH(B597,Historical!$B$7:$B$1281,0))=0,"n/a",((INDEX(Historical!$C$7:$C$1259,MATCH(B597,Historical!$B$7:$B$1281,0))/INDEX(Historical!$O$7:$O$1250,MATCH(B597,Historical!$B$7:$B$1281,0)))^(1/10)-1)*100)</f>
        <v>9.8352483796400705</v>
      </c>
      <c r="W597" s="674">
        <f t="shared" si="158"/>
        <v>0.85236620300915888</v>
      </c>
      <c r="X597" s="675">
        <f t="shared" si="159"/>
        <v>0.9314703685561988</v>
      </c>
      <c r="Y597" s="633"/>
      <c r="Z597" s="624">
        <f t="shared" si="160"/>
        <v>51.612903225806448</v>
      </c>
      <c r="AA597" s="853">
        <f t="shared" si="161"/>
        <v>15.528225806451612</v>
      </c>
      <c r="AB597" s="854">
        <v>12</v>
      </c>
      <c r="AC597" s="833">
        <v>2.48</v>
      </c>
      <c r="AD597" s="833">
        <v>7.9</v>
      </c>
      <c r="AE597" s="833">
        <v>5.43</v>
      </c>
      <c r="AF597" s="833">
        <v>1.48</v>
      </c>
      <c r="AG597" s="833">
        <v>9.9</v>
      </c>
      <c r="AH597" s="833">
        <v>12.2</v>
      </c>
      <c r="AI597" s="833">
        <v>0.44999999999999996</v>
      </c>
      <c r="AJ597" s="833">
        <v>9</v>
      </c>
      <c r="AK597" s="833">
        <v>2</v>
      </c>
      <c r="AL597" s="845">
        <v>1260</v>
      </c>
      <c r="AM597" s="839">
        <v>1.7000000000000002</v>
      </c>
      <c r="AN597" s="833">
        <v>0.28999999999999998</v>
      </c>
      <c r="AO597" s="711">
        <f t="shared" si="162"/>
        <v>-3.8211804925618971</v>
      </c>
      <c r="AP597" s="712">
        <f t="shared" si="163"/>
        <v>11.707045313889715</v>
      </c>
      <c r="AQ597" s="855">
        <f t="shared" si="164"/>
        <v>1.0649388452755426</v>
      </c>
      <c r="AR597" s="624">
        <f>INDEX(Historical!$C$7:$C$1259,MATCH(B597,Historical!$B$7:$B$1281,0))*IF(AH597="n/a",1.03,IF(AH597&lt;0,1.01,IF(AH597&gt;10,1.1,(1+AH597/100))))</f>
        <v>1.375</v>
      </c>
      <c r="AS597" s="853">
        <f t="shared" si="165"/>
        <v>1.3811875</v>
      </c>
      <c r="AT597" s="853">
        <f t="shared" si="169"/>
        <v>1.4088112500000001</v>
      </c>
      <c r="AU597" s="853">
        <f t="shared" si="169"/>
        <v>1.436987475</v>
      </c>
      <c r="AV597" s="853">
        <f t="shared" si="169"/>
        <v>1.4657272245000001</v>
      </c>
      <c r="AW597" s="624">
        <f t="shared" si="166"/>
        <v>7.0677134495000011</v>
      </c>
      <c r="AX597" s="719">
        <f t="shared" si="167"/>
        <v>18.35293027655155</v>
      </c>
      <c r="AY597" s="900">
        <v>0.56999999999999995</v>
      </c>
      <c r="AZ597" s="839">
        <v>64.070000000000007</v>
      </c>
      <c r="BA597" s="839">
        <v>-8.2799999999999994</v>
      </c>
      <c r="BB597" s="839">
        <v>7.2700000000000005</v>
      </c>
      <c r="BC597" s="839">
        <v>27.99</v>
      </c>
      <c r="BE597" s="597">
        <v>1995</v>
      </c>
      <c r="BF597" s="865">
        <f t="shared" si="168"/>
        <v>2</v>
      </c>
      <c r="BG597" s="849">
        <v>1.0999999999999999</v>
      </c>
    </row>
    <row r="598" spans="1:59" ht="11.25" customHeight="1" x14ac:dyDescent="0.2">
      <c r="A598" s="831" t="s">
        <v>1679</v>
      </c>
      <c r="B598" s="842" t="s">
        <v>1680</v>
      </c>
      <c r="C598" s="898" t="s">
        <v>245</v>
      </c>
      <c r="D598" s="898" t="s">
        <v>4286</v>
      </c>
      <c r="E598" s="705">
        <v>11</v>
      </c>
      <c r="F598" s="1153">
        <v>333</v>
      </c>
      <c r="G598" s="1094" t="s">
        <v>115</v>
      </c>
      <c r="H598" s="1094" t="s">
        <v>115</v>
      </c>
      <c r="I598" s="841">
        <v>109.27</v>
      </c>
      <c r="J598" s="624">
        <f t="shared" si="155"/>
        <v>1.6472956895762791</v>
      </c>
      <c r="K598" s="844">
        <v>0.45</v>
      </c>
      <c r="L598" s="854">
        <v>4</v>
      </c>
      <c r="M598" s="615">
        <f t="shared" si="156"/>
        <v>1.8</v>
      </c>
      <c r="N598" s="837" t="s">
        <v>119</v>
      </c>
      <c r="O598" s="706">
        <v>0.41</v>
      </c>
      <c r="P598" s="606">
        <v>44145</v>
      </c>
      <c r="Q598" s="606">
        <v>44162</v>
      </c>
      <c r="R598" s="615">
        <f t="shared" si="157"/>
        <v>9.7560975609756184</v>
      </c>
      <c r="S598" s="673">
        <f>IF(INDEX(Historical!$D$7:$D$1257,MATCH(B598,Historical!$B$7:$B$1281,0))=0,"n/a",(INDEX(Historical!$C$7:$C$1259,MATCH(B598,Historical!$B$7:$B$1281,0))/INDEX(Historical!$D$7:$D$1257,MATCH(B598,Historical!$B$7:$B$1281,0))-1)*100)</f>
        <v>12.751677852348987</v>
      </c>
      <c r="T598" s="673">
        <f>IF(INDEX(Historical!$F$7:$F$1250,MATCH(B598,Historical!$B$7:$B$1281,0))=0,"n/a",((INDEX(Historical!$C$7:$C$1259,MATCH(B598,Historical!$B$7:$B$1281,0))/INDEX(Historical!$F$7:$F$1250,MATCH(B598,Historical!$B$7:$B$1281,0)))^(1/3)-1)*100)</f>
        <v>16.960709528514649</v>
      </c>
      <c r="U598" s="673">
        <f>IF(INDEX(Historical!$H$7:$H$1250,MATCH(B598,Historical!$B$7:$B$1281,0))=0,"n/a",((INDEX(Historical!$C$7:$C$1259,MATCH(B598,Historical!$B$7:$B$1281,0))/INDEX(Historical!$H$7:$H$1250,MATCH(B598,Historical!$B$7:$B$1281,0)))^(1/5)-1)*100)</f>
        <v>19.828486453496662</v>
      </c>
      <c r="V598" s="673">
        <f>IF(INDEX(Historical!$O$7:$O$1250,MATCH(B598,Historical!$B$7:$B$1281,0))=0,"n/a",((INDEX(Historical!$C$7:$C$1259,MATCH(B598,Historical!$B$7:$B$1281,0))/INDEX(Historical!$O$7:$O$1250,MATCH(B598,Historical!$B$7:$B$1281,0)))^(1/10)-1)*100)</f>
        <v>25.026961761890831</v>
      </c>
      <c r="W598" s="674">
        <f t="shared" si="158"/>
        <v>0.79228500215675346</v>
      </c>
      <c r="X598" s="675" t="str">
        <f t="shared" si="159"/>
        <v>n/a</v>
      </c>
      <c r="Y598" s="637"/>
      <c r="Z598" s="624">
        <f t="shared" si="160"/>
        <v>321.42857142857139</v>
      </c>
      <c r="AA598" s="853">
        <f t="shared" si="161"/>
        <v>195.12499999999997</v>
      </c>
      <c r="AB598" s="854">
        <v>9</v>
      </c>
      <c r="AC598" s="833">
        <v>0.56000000000000005</v>
      </c>
      <c r="AD598" s="833">
        <v>3.9</v>
      </c>
      <c r="AE598" s="833">
        <v>5.47</v>
      </c>
      <c r="AF598" s="833" t="s">
        <v>136</v>
      </c>
      <c r="AG598" s="833">
        <v>-8.3000000000000007</v>
      </c>
      <c r="AH598" s="833">
        <v>-73.099999999999994</v>
      </c>
      <c r="AI598" s="833">
        <v>21.83</v>
      </c>
      <c r="AJ598" s="833">
        <v>-15.5</v>
      </c>
      <c r="AK598" s="833">
        <v>50.81</v>
      </c>
      <c r="AL598" s="845">
        <v>126810</v>
      </c>
      <c r="AM598" s="839">
        <v>0.2</v>
      </c>
      <c r="AN598" s="833" t="s">
        <v>136</v>
      </c>
      <c r="AO598" s="711">
        <f t="shared" si="162"/>
        <v>-173.64921785692704</v>
      </c>
      <c r="AP598" s="712">
        <f t="shared" si="163"/>
        <v>21.475782143072941</v>
      </c>
      <c r="AQ598" s="855" t="str">
        <f t="shared" si="164"/>
        <v>n/a</v>
      </c>
      <c r="AR598" s="624">
        <f>INDEX(Historical!$C$7:$C$1259,MATCH(B598,Historical!$B$7:$B$1281,0))*IF(AH598="n/a",1.03,IF(AH598&lt;0,1.01,IF(AH598&gt;10,1.1,(1+AH598/100))))</f>
        <v>1.6967999999999999</v>
      </c>
      <c r="AS598" s="853">
        <f t="shared" si="165"/>
        <v>1.8664799999999999</v>
      </c>
      <c r="AT598" s="853">
        <f t="shared" si="169"/>
        <v>2.0531280000000001</v>
      </c>
      <c r="AU598" s="853">
        <f t="shared" si="169"/>
        <v>2.2584408000000002</v>
      </c>
      <c r="AV598" s="853">
        <f t="shared" si="169"/>
        <v>2.4842848800000006</v>
      </c>
      <c r="AW598" s="624">
        <f t="shared" si="166"/>
        <v>10.359133680000001</v>
      </c>
      <c r="AX598" s="719">
        <f t="shared" si="167"/>
        <v>9.4803090326713662</v>
      </c>
      <c r="AY598" s="900">
        <v>0.88</v>
      </c>
      <c r="AZ598" s="839">
        <v>79.430000000000007</v>
      </c>
      <c r="BA598" s="839">
        <v>-2.73</v>
      </c>
      <c r="BB598" s="839">
        <v>3.84</v>
      </c>
      <c r="BC598" s="839">
        <v>18.7</v>
      </c>
      <c r="BD598" s="618"/>
      <c r="BE598" s="597">
        <v>2010</v>
      </c>
      <c r="BF598" s="865">
        <f t="shared" si="168"/>
        <v>0</v>
      </c>
      <c r="BG598" s="849">
        <v>2.2999999999999998</v>
      </c>
    </row>
    <row r="599" spans="1:59" ht="11.25" customHeight="1" x14ac:dyDescent="0.2">
      <c r="A599" s="848" t="s">
        <v>4474</v>
      </c>
      <c r="B599" s="842" t="s">
        <v>2053</v>
      </c>
      <c r="C599" s="898" t="s">
        <v>108</v>
      </c>
      <c r="D599" s="898" t="s">
        <v>4268</v>
      </c>
      <c r="E599" s="705">
        <v>5</v>
      </c>
      <c r="F599" s="1153">
        <v>710</v>
      </c>
      <c r="G599" s="1118" t="s">
        <v>106</v>
      </c>
      <c r="H599" s="1118" t="s">
        <v>106</v>
      </c>
      <c r="I599" s="841">
        <v>65.180000000000007</v>
      </c>
      <c r="J599" s="624">
        <f t="shared" si="155"/>
        <v>1.104633323105247</v>
      </c>
      <c r="K599" s="844">
        <v>0.18</v>
      </c>
      <c r="L599" s="854">
        <v>4</v>
      </c>
      <c r="M599" s="615">
        <f t="shared" si="156"/>
        <v>0.72</v>
      </c>
      <c r="N599" s="837" t="s">
        <v>1235</v>
      </c>
      <c r="O599" s="706">
        <v>0.17</v>
      </c>
      <c r="P599" s="904">
        <v>43874</v>
      </c>
      <c r="Q599" s="904">
        <v>43889</v>
      </c>
      <c r="R599" s="615">
        <f t="shared" si="157"/>
        <v>5.8823529411764595</v>
      </c>
      <c r="S599" s="673">
        <f>IF(INDEX(Historical!$D$7:$D$1257,MATCH(B599,Historical!$B$7:$B$1281,0))=0,"n/a",(INDEX(Historical!$C$7:$C$1259,MATCH(B599,Historical!$B$7:$B$1281,0))/INDEX(Historical!$D$7:$D$1257,MATCH(B599,Historical!$B$7:$B$1281,0))-1)*100)</f>
        <v>5.8823529411764497</v>
      </c>
      <c r="T599" s="673">
        <f>IF(INDEX(Historical!$F$7:$F$1250,MATCH(B599,Historical!$B$7:$B$1281,0))=0,"n/a",((INDEX(Historical!$C$7:$C$1259,MATCH(B599,Historical!$B$7:$B$1281,0))/INDEX(Historical!$F$7:$F$1250,MATCH(B599,Historical!$B$7:$B$1281,0)))^(1/3)-1)*100)</f>
        <v>31.037069710444818</v>
      </c>
      <c r="U599" s="673">
        <f>IF(INDEX(Historical!$H$7:$H$1250,MATCH(B599,Historical!$B$7:$B$1281,0))=0,"n/a",((INDEX(Historical!$C$7:$C$1259,MATCH(B599,Historical!$B$7:$B$1281,0))/INDEX(Historical!$H$7:$H$1250,MATCH(B599,Historical!$B$7:$B$1281,0)))^(1/5)-1)*100)</f>
        <v>24.573093961551741</v>
      </c>
      <c r="V599" s="673">
        <f>IF(INDEX(Historical!$O$7:$O$1250,MATCH(B599,Historical!$B$7:$B$1281,0))=0,"n/a",((INDEX(Historical!$C$7:$C$1259,MATCH(B599,Historical!$B$7:$B$1281,0))/INDEX(Historical!$O$7:$O$1250,MATCH(B599,Historical!$B$7:$B$1281,0)))^(1/10)-1)*100)</f>
        <v>11.612317403390438</v>
      </c>
      <c r="W599" s="674">
        <f t="shared" si="158"/>
        <v>2.1161231740339059</v>
      </c>
      <c r="X599" s="675">
        <f t="shared" si="159"/>
        <v>1.5751983308687014</v>
      </c>
      <c r="Y599" s="843"/>
      <c r="Z599" s="624">
        <f t="shared" si="160"/>
        <v>34.285714285714278</v>
      </c>
      <c r="AA599" s="853">
        <f t="shared" si="161"/>
        <v>31.038095238095242</v>
      </c>
      <c r="AB599" s="854">
        <v>12</v>
      </c>
      <c r="AC599" s="833">
        <v>2.1</v>
      </c>
      <c r="AD599" s="833">
        <v>3.29</v>
      </c>
      <c r="AE599" s="833">
        <v>9.98</v>
      </c>
      <c r="AF599" s="833">
        <v>2.48</v>
      </c>
      <c r="AG599" s="833">
        <v>9.9</v>
      </c>
      <c r="AH599" s="833">
        <v>-20.599999999999998</v>
      </c>
      <c r="AI599" s="833">
        <v>5.0299999999999994</v>
      </c>
      <c r="AJ599" s="833">
        <v>15.6</v>
      </c>
      <c r="AK599" s="833">
        <v>9.36</v>
      </c>
      <c r="AL599" s="845">
        <v>120820</v>
      </c>
      <c r="AM599" s="839">
        <v>0.1</v>
      </c>
      <c r="AN599" s="833">
        <v>7.69</v>
      </c>
      <c r="AO599" s="711">
        <f t="shared" si="162"/>
        <v>-5.3603679534382529</v>
      </c>
      <c r="AP599" s="712">
        <f t="shared" si="163"/>
        <v>25.677727284656989</v>
      </c>
      <c r="AQ599" s="855">
        <f t="shared" si="164"/>
        <v>84.961829323994081</v>
      </c>
      <c r="AR599" s="624">
        <f>INDEX(Historical!$C$7:$C$1259,MATCH(B599,Historical!$B$7:$B$1281,0))*IF(AH599="n/a",1.03,IF(AH599&lt;0,1.01,IF(AH599&gt;10,1.1,(1+AH599/100))))</f>
        <v>0.72719999999999996</v>
      </c>
      <c r="AS599" s="853">
        <f t="shared" si="165"/>
        <v>0.76377815999999998</v>
      </c>
      <c r="AT599" s="853">
        <f t="shared" si="169"/>
        <v>0.83526779577599986</v>
      </c>
      <c r="AU599" s="853">
        <f t="shared" si="169"/>
        <v>0.91344886146063331</v>
      </c>
      <c r="AV599" s="853">
        <f t="shared" si="169"/>
        <v>0.99894767489334846</v>
      </c>
      <c r="AW599" s="624">
        <f t="shared" si="166"/>
        <v>4.2386424921299817</v>
      </c>
      <c r="AX599" s="719">
        <f t="shared" si="167"/>
        <v>6.5029801965786769</v>
      </c>
      <c r="AY599" s="900">
        <v>1.08</v>
      </c>
      <c r="AZ599" s="839">
        <v>106.32999999999998</v>
      </c>
      <c r="BA599" s="839">
        <v>-4.4400000000000004</v>
      </c>
      <c r="BB599" s="839">
        <v>6.7299999999999995</v>
      </c>
      <c r="BC599" s="839">
        <v>42.01</v>
      </c>
      <c r="BE599" s="597">
        <v>2016</v>
      </c>
      <c r="BF599" s="865">
        <f t="shared" si="168"/>
        <v>0</v>
      </c>
      <c r="BG599" s="849">
        <v>0.70000000000000007</v>
      </c>
    </row>
    <row r="600" spans="1:59" ht="11.25" customHeight="1" x14ac:dyDescent="0.2">
      <c r="A600" s="838" t="s">
        <v>1630</v>
      </c>
      <c r="B600" s="842" t="s">
        <v>1631</v>
      </c>
      <c r="C600" s="898" t="s">
        <v>245</v>
      </c>
      <c r="D600" s="898" t="s">
        <v>4303</v>
      </c>
      <c r="E600" s="705">
        <v>10</v>
      </c>
      <c r="F600" s="1153">
        <v>435</v>
      </c>
      <c r="G600" s="1116" t="s">
        <v>106</v>
      </c>
      <c r="H600" s="1116" t="s">
        <v>106</v>
      </c>
      <c r="I600" s="841">
        <v>51.05</v>
      </c>
      <c r="J600" s="624">
        <f t="shared" si="155"/>
        <v>1.6454456415279137</v>
      </c>
      <c r="K600" s="844">
        <v>0.21</v>
      </c>
      <c r="L600" s="854">
        <v>4</v>
      </c>
      <c r="M600" s="615">
        <f t="shared" si="156"/>
        <v>0.84</v>
      </c>
      <c r="N600" s="837" t="s">
        <v>318</v>
      </c>
      <c r="O600" s="706">
        <v>0.19</v>
      </c>
      <c r="P600" s="606">
        <v>44179</v>
      </c>
      <c r="Q600" s="606">
        <v>44196</v>
      </c>
      <c r="R600" s="615">
        <f t="shared" si="157"/>
        <v>10.52631578947368</v>
      </c>
      <c r="S600" s="673">
        <f>IF(INDEX(Historical!$D$7:$D$1257,MATCH(B600,Historical!$B$7:$B$1281,0))=0,"n/a",(INDEX(Historical!$C$7:$C$1259,MATCH(B600,Historical!$B$7:$B$1281,0))/INDEX(Historical!$D$7:$D$1257,MATCH(B600,Historical!$B$7:$B$1281,0))-1)*100)</f>
        <v>8.3333333333333481</v>
      </c>
      <c r="T600" s="673">
        <f>IF(INDEX(Historical!$F$7:$F$1250,MATCH(B600,Historical!$B$7:$B$1281,0))=0,"n/a",((INDEX(Historical!$C$7:$C$1259,MATCH(B600,Historical!$B$7:$B$1281,0))/INDEX(Historical!$F$7:$F$1250,MATCH(B600,Historical!$B$7:$B$1281,0)))^(1/3)-1)*100)</f>
        <v>10.37961367337601</v>
      </c>
      <c r="U600" s="673">
        <f>IF(INDEX(Historical!$H$7:$H$1250,MATCH(B600,Historical!$B$7:$B$1281,0))=0,"n/a",((INDEX(Historical!$C$7:$C$1259,MATCH(B600,Historical!$B$7:$B$1281,0))/INDEX(Historical!$H$7:$H$1250,MATCH(B600,Historical!$B$7:$B$1281,0)))^(1/5)-1)*100)</f>
        <v>12.131694529164561</v>
      </c>
      <c r="V600" s="673">
        <f>IF(INDEX(Historical!$O$7:$O$1250,MATCH(B600,Historical!$B$7:$B$1281,0))=0,"n/a",((INDEX(Historical!$C$7:$C$1259,MATCH(B600,Historical!$B$7:$B$1281,0))/INDEX(Historical!$O$7:$O$1250,MATCH(B600,Historical!$B$7:$B$1281,0)))^(1/10)-1)*100)</f>
        <v>17.164882683060824</v>
      </c>
      <c r="W600" s="674">
        <f t="shared" si="158"/>
        <v>0.70677410112081518</v>
      </c>
      <c r="X600" s="675">
        <f t="shared" si="159"/>
        <v>0.59762042015588968</v>
      </c>
      <c r="Y600" s="843"/>
      <c r="Z600" s="624">
        <f t="shared" si="160"/>
        <v>28.965517241379313</v>
      </c>
      <c r="AA600" s="853">
        <f t="shared" si="161"/>
        <v>17.603448275862068</v>
      </c>
      <c r="AB600" s="854">
        <v>12</v>
      </c>
      <c r="AC600" s="833">
        <v>2.9</v>
      </c>
      <c r="AD600" s="833">
        <v>1.63</v>
      </c>
      <c r="AE600" s="833">
        <v>2.42</v>
      </c>
      <c r="AF600" s="833">
        <v>5.05</v>
      </c>
      <c r="AG600" s="833">
        <v>29.5</v>
      </c>
      <c r="AH600" s="833">
        <v>44.7</v>
      </c>
      <c r="AI600" s="833">
        <v>-7.04</v>
      </c>
      <c r="AJ600" s="833">
        <v>20.3</v>
      </c>
      <c r="AK600" s="833">
        <v>10.86</v>
      </c>
      <c r="AL600" s="845">
        <v>8490</v>
      </c>
      <c r="AM600" s="839">
        <v>1.6</v>
      </c>
      <c r="AN600" s="833">
        <v>2.14</v>
      </c>
      <c r="AO600" s="711">
        <f t="shared" si="162"/>
        <v>-3.8263081051695931</v>
      </c>
      <c r="AP600" s="712">
        <f t="shared" si="163"/>
        <v>13.777140170692475</v>
      </c>
      <c r="AQ600" s="855">
        <f t="shared" si="164"/>
        <v>98.771128904133747</v>
      </c>
      <c r="AR600" s="624">
        <f>INDEX(Historical!$C$7:$C$1259,MATCH(B600,Historical!$B$7:$B$1281,0))*IF(AH600="n/a",1.03,IF(AH600&lt;0,1.01,IF(AH600&gt;10,1.1,(1+AH600/100))))</f>
        <v>0.8580000000000001</v>
      </c>
      <c r="AS600" s="853">
        <f t="shared" si="165"/>
        <v>0.86658000000000013</v>
      </c>
      <c r="AT600" s="853">
        <f t="shared" si="169"/>
        <v>0.95323800000000025</v>
      </c>
      <c r="AU600" s="853">
        <f t="shared" si="169"/>
        <v>1.0485618000000003</v>
      </c>
      <c r="AV600" s="853">
        <f t="shared" si="169"/>
        <v>1.1534179800000004</v>
      </c>
      <c r="AW600" s="624">
        <f t="shared" si="166"/>
        <v>4.8797977800000005</v>
      </c>
      <c r="AX600" s="719">
        <f t="shared" si="167"/>
        <v>9.5588595102840372</v>
      </c>
      <c r="AY600" s="900">
        <v>0.65</v>
      </c>
      <c r="AZ600" s="839">
        <v>50.460000000000008</v>
      </c>
      <c r="BA600" s="839">
        <v>-6.6199999999999992</v>
      </c>
      <c r="BB600" s="839">
        <v>1.9300000000000002</v>
      </c>
      <c r="BC600" s="839">
        <v>10.47</v>
      </c>
      <c r="BE600" s="597">
        <v>2011</v>
      </c>
      <c r="BF600" s="865">
        <f t="shared" si="168"/>
        <v>0</v>
      </c>
      <c r="BG600" s="849">
        <v>3.8</v>
      </c>
    </row>
    <row r="601" spans="1:59" ht="11.25" customHeight="1" x14ac:dyDescent="0.2">
      <c r="A601" s="831" t="s">
        <v>342</v>
      </c>
      <c r="B601" s="842" t="s">
        <v>343</v>
      </c>
      <c r="C601" s="898" t="s">
        <v>123</v>
      </c>
      <c r="D601" s="898" t="s">
        <v>4108</v>
      </c>
      <c r="E601" s="705">
        <v>53</v>
      </c>
      <c r="F601" s="1153">
        <v>24</v>
      </c>
      <c r="G601" s="1124" t="s">
        <v>106</v>
      </c>
      <c r="H601" s="1124" t="s">
        <v>106</v>
      </c>
      <c r="I601" s="833">
        <v>127.11</v>
      </c>
      <c r="J601" s="624">
        <f t="shared" si="155"/>
        <v>0.95979859963810865</v>
      </c>
      <c r="K601" s="844">
        <v>0.30499999999999999</v>
      </c>
      <c r="L601" s="854">
        <v>4</v>
      </c>
      <c r="M601" s="615">
        <f t="shared" si="156"/>
        <v>1.22</v>
      </c>
      <c r="N601" s="837" t="s">
        <v>148</v>
      </c>
      <c r="O601" s="706">
        <v>0.27500000000000002</v>
      </c>
      <c r="P601" s="606">
        <v>44162</v>
      </c>
      <c r="Q601" s="606">
        <v>44180</v>
      </c>
      <c r="R601" s="615">
        <f t="shared" si="157"/>
        <v>10.909090909090898</v>
      </c>
      <c r="S601" s="673">
        <f>IF(INDEX(Historical!$D$7:$D$1257,MATCH(B601,Historical!$B$7:$B$1281,0))=0,"n/a",(INDEX(Historical!$C$7:$C$1259,MATCH(B601,Historical!$B$7:$B$1281,0))/INDEX(Historical!$D$7:$D$1257,MATCH(B601,Historical!$B$7:$B$1281,0))-1)*100)</f>
        <v>10.243902439024399</v>
      </c>
      <c r="T601" s="673">
        <f>IF(INDEX(Historical!$F$7:$F$1250,MATCH(B601,Historical!$B$7:$B$1281,0))=0,"n/a",((INDEX(Historical!$C$7:$C$1259,MATCH(B601,Historical!$B$7:$B$1281,0))/INDEX(Historical!$F$7:$F$1250,MATCH(B601,Historical!$B$7:$B$1281,0)))^(1/3)-1)*100)</f>
        <v>10.390843667722827</v>
      </c>
      <c r="U601" s="673">
        <f>IF(INDEX(Historical!$H$7:$H$1250,MATCH(B601,Historical!$B$7:$B$1281,0))=0,"n/a",((INDEX(Historical!$C$7:$C$1259,MATCH(B601,Historical!$B$7:$B$1281,0))/INDEX(Historical!$H$7:$H$1250,MATCH(B601,Historical!$B$7:$B$1281,0)))^(1/5)-1)*100)</f>
        <v>9.1317492998101546</v>
      </c>
      <c r="V601" s="673">
        <f>IF(INDEX(Historical!$O$7:$O$1250,MATCH(B601,Historical!$B$7:$B$1281,0))=0,"n/a",((INDEX(Historical!$C$7:$C$1259,MATCH(B601,Historical!$B$7:$B$1281,0))/INDEX(Historical!$O$7:$O$1250,MATCH(B601,Historical!$B$7:$B$1281,0)))^(1/10)-1)*100)</f>
        <v>8.7146911369100124</v>
      </c>
      <c r="W601" s="674">
        <f t="shared" si="158"/>
        <v>1.047856906957235</v>
      </c>
      <c r="X601" s="675">
        <f t="shared" si="159"/>
        <v>0.87805281728943796</v>
      </c>
      <c r="Y601" s="637"/>
      <c r="Z601" s="624">
        <f t="shared" si="160"/>
        <v>22.38532110091743</v>
      </c>
      <c r="AA601" s="853">
        <f t="shared" si="161"/>
        <v>23.322935779816515</v>
      </c>
      <c r="AB601" s="854">
        <v>12</v>
      </c>
      <c r="AC601" s="833">
        <v>5.45</v>
      </c>
      <c r="AD601" s="833">
        <v>5.37</v>
      </c>
      <c r="AE601" s="833">
        <v>1.5</v>
      </c>
      <c r="AF601" s="833">
        <v>2.99</v>
      </c>
      <c r="AG601" s="833">
        <v>13.700000000000001</v>
      </c>
      <c r="AH601" s="833">
        <v>23.200000000000003</v>
      </c>
      <c r="AI601" s="833">
        <v>10.25</v>
      </c>
      <c r="AJ601" s="833">
        <v>10.4</v>
      </c>
      <c r="AK601" s="833">
        <v>4.3999999999999995</v>
      </c>
      <c r="AL601" s="845">
        <v>2800</v>
      </c>
      <c r="AM601" s="839">
        <v>2.2999999999999998</v>
      </c>
      <c r="AN601" s="833">
        <v>0.2</v>
      </c>
      <c r="AO601" s="711">
        <f t="shared" si="162"/>
        <v>-13.231387880368251</v>
      </c>
      <c r="AP601" s="712">
        <f t="shared" si="163"/>
        <v>10.091547899448264</v>
      </c>
      <c r="AQ601" s="855">
        <f t="shared" si="164"/>
        <v>76.049965106691459</v>
      </c>
      <c r="AR601" s="624">
        <f>INDEX(Historical!$C$7:$C$1259,MATCH(B601,Historical!$B$7:$B$1281,0))*IF(AH601="n/a",1.03,IF(AH601&lt;0,1.01,IF(AH601&gt;10,1.1,(1+AH601/100))))</f>
        <v>1.2429999999999999</v>
      </c>
      <c r="AS601" s="853">
        <f t="shared" si="165"/>
        <v>1.3673</v>
      </c>
      <c r="AT601" s="853">
        <f t="shared" si="169"/>
        <v>1.4274612</v>
      </c>
      <c r="AU601" s="853">
        <f t="shared" si="169"/>
        <v>1.4902694928</v>
      </c>
      <c r="AV601" s="853">
        <f t="shared" si="169"/>
        <v>1.5558413504832</v>
      </c>
      <c r="AW601" s="624">
        <f t="shared" si="166"/>
        <v>7.0838720432831996</v>
      </c>
      <c r="AX601" s="719">
        <f t="shared" si="167"/>
        <v>5.5730249730809529</v>
      </c>
      <c r="AY601" s="900">
        <v>0.71</v>
      </c>
      <c r="AZ601" s="839">
        <v>53.510000000000005</v>
      </c>
      <c r="BA601" s="839">
        <v>-3.5000000000000004</v>
      </c>
      <c r="BB601" s="839">
        <v>2.87</v>
      </c>
      <c r="BC601" s="839">
        <v>10.11</v>
      </c>
      <c r="BE601" s="597">
        <v>1969</v>
      </c>
      <c r="BF601" s="865">
        <f t="shared" si="168"/>
        <v>6</v>
      </c>
      <c r="BG601" s="849">
        <v>7.9</v>
      </c>
    </row>
    <row r="602" spans="1:59" ht="11.25" customHeight="1" x14ac:dyDescent="0.2">
      <c r="A602" s="838" t="s">
        <v>1634</v>
      </c>
      <c r="B602" s="842" t="s">
        <v>1635</v>
      </c>
      <c r="C602" s="898" t="s">
        <v>245</v>
      </c>
      <c r="D602" s="898" t="s">
        <v>4251</v>
      </c>
      <c r="E602" s="705">
        <v>10</v>
      </c>
      <c r="F602" s="1153">
        <v>463</v>
      </c>
      <c r="G602" s="1118" t="s">
        <v>106</v>
      </c>
      <c r="H602" s="1118" t="s">
        <v>106</v>
      </c>
      <c r="I602" s="841">
        <v>61.88</v>
      </c>
      <c r="J602" s="624">
        <f t="shared" si="155"/>
        <v>0.90497737556561098</v>
      </c>
      <c r="K602" s="844">
        <v>0.14000000000000001</v>
      </c>
      <c r="L602" s="854">
        <v>4</v>
      </c>
      <c r="M602" s="615">
        <f t="shared" si="156"/>
        <v>0.56000000000000005</v>
      </c>
      <c r="N602" s="837" t="s">
        <v>567</v>
      </c>
      <c r="O602" s="706">
        <v>0.09</v>
      </c>
      <c r="P602" s="606">
        <v>44287</v>
      </c>
      <c r="Q602" s="606">
        <v>44305</v>
      </c>
      <c r="R602" s="615">
        <f t="shared" si="157"/>
        <v>55.555555555555578</v>
      </c>
      <c r="S602" s="673">
        <f>IF(INDEX(Historical!$D$7:$D$1257,MATCH(B602,Historical!$B$7:$B$1281,0))=0,"n/a",(INDEX(Historical!$C$7:$C$1259,MATCH(B602,Historical!$B$7:$B$1281,0))/INDEX(Historical!$D$7:$D$1257,MATCH(B602,Historical!$B$7:$B$1281,0))-1)*100)</f>
        <v>6.0606060606060552</v>
      </c>
      <c r="T602" s="673">
        <f>IF(INDEX(Historical!$F$7:$F$1250,MATCH(B602,Historical!$B$7:$B$1281,0))=0,"n/a",((INDEX(Historical!$C$7:$C$1259,MATCH(B602,Historical!$B$7:$B$1281,0))/INDEX(Historical!$F$7:$F$1250,MATCH(B602,Historical!$B$7:$B$1281,0)))^(1/3)-1)*100)</f>
        <v>6.469042607881903</v>
      </c>
      <c r="U602" s="673">
        <f>IF(INDEX(Historical!$H$7:$H$1250,MATCH(B602,Historical!$B$7:$B$1281,0))=0,"n/a",((INDEX(Historical!$C$7:$C$1259,MATCH(B602,Historical!$B$7:$B$1281,0))/INDEX(Historical!$H$7:$H$1250,MATCH(B602,Historical!$B$7:$B$1281,0)))^(1/5)-1)*100)</f>
        <v>6.9610375725068785</v>
      </c>
      <c r="V602" s="673" t="str">
        <f>IF(INDEX(Historical!$O$7:$O$1250,MATCH(B602,Historical!$B$7:$B$1281,0))=0,"n/a",((INDEX(Historical!$C$7:$C$1259,MATCH(B602,Historical!$B$7:$B$1281,0))/INDEX(Historical!$O$7:$O$1250,MATCH(B602,Historical!$B$7:$B$1281,0)))^(1/10)-1)*100)</f>
        <v>n/a</v>
      </c>
      <c r="W602" s="674" t="str">
        <f t="shared" si="158"/>
        <v>n/a</v>
      </c>
      <c r="X602" s="675">
        <f t="shared" si="159"/>
        <v>0.38247459189598237</v>
      </c>
      <c r="Y602" s="842"/>
      <c r="Z602" s="624">
        <f t="shared" si="160"/>
        <v>50.909090909090914</v>
      </c>
      <c r="AA602" s="853">
        <f t="shared" si="161"/>
        <v>56.25454545454545</v>
      </c>
      <c r="AB602" s="854">
        <v>1</v>
      </c>
      <c r="AC602" s="833">
        <v>1.1000000000000001</v>
      </c>
      <c r="AD602" s="833">
        <v>5.61</v>
      </c>
      <c r="AE602" s="833">
        <v>0.86</v>
      </c>
      <c r="AF602" s="833">
        <v>2.87</v>
      </c>
      <c r="AG602" s="833">
        <v>3.8</v>
      </c>
      <c r="AH602" s="833">
        <v>19.400000000000002</v>
      </c>
      <c r="AI602" s="833">
        <v>9.1</v>
      </c>
      <c r="AJ602" s="833">
        <v>18.2</v>
      </c>
      <c r="AK602" s="833">
        <v>10</v>
      </c>
      <c r="AL602" s="845">
        <v>836.23</v>
      </c>
      <c r="AM602" s="839">
        <v>32.5</v>
      </c>
      <c r="AN602" s="833">
        <v>0</v>
      </c>
      <c r="AO602" s="711">
        <f t="shared" si="162"/>
        <v>-48.388530506472961</v>
      </c>
      <c r="AP602" s="712">
        <f t="shared" si="163"/>
        <v>7.8660149480724897</v>
      </c>
      <c r="AQ602" s="855">
        <f t="shared" si="164"/>
        <v>167.87272720416678</v>
      </c>
      <c r="AR602" s="624">
        <f>INDEX(Historical!$C$7:$C$1259,MATCH(B602,Historical!$B$7:$B$1281,0))*IF(AH602="n/a",1.03,IF(AH602&lt;0,1.01,IF(AH602&gt;10,1.1,(1+AH602/100))))</f>
        <v>0.38500000000000001</v>
      </c>
      <c r="AS602" s="853">
        <f t="shared" si="165"/>
        <v>0.42003499999999999</v>
      </c>
      <c r="AT602" s="853">
        <f t="shared" si="169"/>
        <v>0.46203850000000002</v>
      </c>
      <c r="AU602" s="853">
        <f t="shared" si="169"/>
        <v>0.50824235000000006</v>
      </c>
      <c r="AV602" s="853">
        <f t="shared" si="169"/>
        <v>0.55906658500000017</v>
      </c>
      <c r="AW602" s="624">
        <f t="shared" si="166"/>
        <v>2.3343824350000002</v>
      </c>
      <c r="AX602" s="719">
        <f t="shared" si="167"/>
        <v>3.7724344457013581</v>
      </c>
      <c r="AY602" s="900">
        <v>1.44</v>
      </c>
      <c r="AZ602" s="839">
        <v>341.05</v>
      </c>
      <c r="BA602" s="839">
        <v>-1.78</v>
      </c>
      <c r="BB602" s="839">
        <v>22.03</v>
      </c>
      <c r="BC602" s="839">
        <v>64.98</v>
      </c>
      <c r="BE602" s="597">
        <v>2012</v>
      </c>
      <c r="BF602" s="865">
        <f t="shared" si="168"/>
        <v>0</v>
      </c>
      <c r="BG602" s="849">
        <v>1.7000000000000002</v>
      </c>
    </row>
    <row r="603" spans="1:59" ht="11.25" customHeight="1" x14ac:dyDescent="0.2">
      <c r="A603" s="838" t="s">
        <v>330</v>
      </c>
      <c r="B603" s="842" t="s">
        <v>331</v>
      </c>
      <c r="C603" s="898" t="s">
        <v>108</v>
      </c>
      <c r="D603" s="898" t="s">
        <v>4268</v>
      </c>
      <c r="E603" s="705">
        <v>30</v>
      </c>
      <c r="F603" s="1153">
        <v>94</v>
      </c>
      <c r="G603" s="1150" t="s">
        <v>106</v>
      </c>
      <c r="H603" s="1150" t="s">
        <v>106</v>
      </c>
      <c r="I603" s="833">
        <v>60.93</v>
      </c>
      <c r="J603" s="624">
        <f t="shared" si="155"/>
        <v>1.2145084523223371</v>
      </c>
      <c r="K603" s="851">
        <v>0.37</v>
      </c>
      <c r="L603" s="854">
        <v>2</v>
      </c>
      <c r="M603" s="615">
        <f t="shared" si="156"/>
        <v>0.74</v>
      </c>
      <c r="N603" s="837" t="s">
        <v>332</v>
      </c>
      <c r="O603" s="707">
        <v>0.35</v>
      </c>
      <c r="P603" s="606">
        <v>44183</v>
      </c>
      <c r="Q603" s="606">
        <v>44203</v>
      </c>
      <c r="R603" s="615">
        <f t="shared" si="157"/>
        <v>5.7142857142857197</v>
      </c>
      <c r="S603" s="673">
        <f>IF(INDEX(Historical!$D$7:$D$1257,MATCH(B603,Historical!$B$7:$B$1281,0))=0,"n/a",(INDEX(Historical!$C$7:$C$1259,MATCH(B603,Historical!$B$7:$B$1281,0))/INDEX(Historical!$D$7:$D$1257,MATCH(B603,Historical!$B$7:$B$1281,0))-1)*100)</f>
        <v>6.0606060606060552</v>
      </c>
      <c r="T603" s="673">
        <f>IF(INDEX(Historical!$F$7:$F$1250,MATCH(B603,Historical!$B$7:$B$1281,0))=0,"n/a",((INDEX(Historical!$C$7:$C$1259,MATCH(B603,Historical!$B$7:$B$1281,0))/INDEX(Historical!$F$7:$F$1250,MATCH(B603,Historical!$B$7:$B$1281,0)))^(1/3)-1)*100)</f>
        <v>6.469042607881903</v>
      </c>
      <c r="U603" s="673">
        <f>IF(INDEX(Historical!$H$7:$H$1250,MATCH(B603,Historical!$B$7:$B$1281,0))=0,"n/a",((INDEX(Historical!$C$7:$C$1259,MATCH(B603,Historical!$B$7:$B$1281,0))/INDEX(Historical!$H$7:$H$1250,MATCH(B603,Historical!$B$7:$B$1281,0)))^(1/5)-1)*100)</f>
        <v>7.8378847447948985</v>
      </c>
      <c r="V603" s="673">
        <f>IF(INDEX(Historical!$O$7:$O$1250,MATCH(B603,Historical!$B$7:$B$1281,0))=0,"n/a",((INDEX(Historical!$C$7:$C$1259,MATCH(B603,Historical!$B$7:$B$1281,0))/INDEX(Historical!$O$7:$O$1250,MATCH(B603,Historical!$B$7:$B$1281,0)))^(1/10)-1)*100)</f>
        <v>13.929041575466616</v>
      </c>
      <c r="W603" s="674">
        <f t="shared" si="158"/>
        <v>0.56270093691154288</v>
      </c>
      <c r="X603" s="675">
        <f t="shared" si="159"/>
        <v>0.8806612072803256</v>
      </c>
      <c r="Y603" s="843"/>
      <c r="Z603" s="624">
        <f t="shared" si="160"/>
        <v>24.666666666666668</v>
      </c>
      <c r="AA603" s="853">
        <f t="shared" si="161"/>
        <v>20.309999999999999</v>
      </c>
      <c r="AB603" s="854">
        <v>12</v>
      </c>
      <c r="AC603" s="833">
        <v>3</v>
      </c>
      <c r="AD603" s="833">
        <v>1.7</v>
      </c>
      <c r="AE603" s="833">
        <v>5.09</v>
      </c>
      <c r="AF603" s="833">
        <v>5.08</v>
      </c>
      <c r="AG603" s="833">
        <v>25.900000000000002</v>
      </c>
      <c r="AH603" s="833">
        <v>-7.0000000000000009</v>
      </c>
      <c r="AI603" s="833">
        <v>8.2799999999999994</v>
      </c>
      <c r="AJ603" s="833">
        <v>8.9</v>
      </c>
      <c r="AK603" s="833">
        <v>12</v>
      </c>
      <c r="AL603" s="845">
        <v>8580</v>
      </c>
      <c r="AM603" s="839">
        <v>7.7</v>
      </c>
      <c r="AN603" s="833">
        <v>0</v>
      </c>
      <c r="AO603" s="711">
        <f t="shared" si="162"/>
        <v>-11.257606802882764</v>
      </c>
      <c r="AP603" s="712">
        <f t="shared" si="163"/>
        <v>9.0523931971172349</v>
      </c>
      <c r="AQ603" s="855">
        <f t="shared" si="164"/>
        <v>114.13889573514351</v>
      </c>
      <c r="AR603" s="624">
        <f>INDEX(Historical!$C$7:$C$1259,MATCH(B603,Historical!$B$7:$B$1281,0))*IF(AH603="n/a",1.03,IF(AH603&lt;0,1.01,IF(AH603&gt;10,1.1,(1+AH603/100))))</f>
        <v>0.70699999999999996</v>
      </c>
      <c r="AS603" s="853">
        <f t="shared" si="165"/>
        <v>0.76553959999999999</v>
      </c>
      <c r="AT603" s="853">
        <f t="shared" si="169"/>
        <v>0.84209356000000002</v>
      </c>
      <c r="AU603" s="853">
        <f t="shared" si="169"/>
        <v>0.92630291600000014</v>
      </c>
      <c r="AV603" s="853">
        <f t="shared" si="169"/>
        <v>1.0189332076000002</v>
      </c>
      <c r="AW603" s="624">
        <f t="shared" si="166"/>
        <v>4.2598692836000005</v>
      </c>
      <c r="AX603" s="719">
        <f t="shared" si="167"/>
        <v>6.9914152036763504</v>
      </c>
      <c r="AY603" s="900">
        <v>1.08</v>
      </c>
      <c r="AZ603" s="839">
        <v>40.39</v>
      </c>
      <c r="BA603" s="839">
        <v>-2.4299999999999997</v>
      </c>
      <c r="BB603" s="839">
        <v>4.6100000000000003</v>
      </c>
      <c r="BC603" s="839">
        <v>10.280000000000001</v>
      </c>
      <c r="BE603" s="597">
        <v>1992</v>
      </c>
      <c r="BF603" s="865">
        <f t="shared" si="168"/>
        <v>2</v>
      </c>
      <c r="BG603" s="849">
        <v>21.4</v>
      </c>
    </row>
    <row r="604" spans="1:59" ht="11.25" customHeight="1" x14ac:dyDescent="0.2">
      <c r="A604" s="848" t="s">
        <v>4658</v>
      </c>
      <c r="B604" s="842" t="s">
        <v>4648</v>
      </c>
      <c r="C604" s="898" t="s">
        <v>108</v>
      </c>
      <c r="D604" s="898" t="s">
        <v>4268</v>
      </c>
      <c r="E604" s="705">
        <v>5</v>
      </c>
      <c r="F604" s="1153">
        <v>738</v>
      </c>
      <c r="G604" s="1073" t="s">
        <v>106</v>
      </c>
      <c r="H604" s="1073" t="s">
        <v>106</v>
      </c>
      <c r="I604" s="841">
        <v>64.06</v>
      </c>
      <c r="J604" s="624">
        <f t="shared" si="155"/>
        <v>0.93662191695285668</v>
      </c>
      <c r="K604" s="844">
        <v>0.15</v>
      </c>
      <c r="L604" s="854">
        <v>4</v>
      </c>
      <c r="M604" s="615">
        <f t="shared" si="156"/>
        <v>0.6</v>
      </c>
      <c r="N604" s="837" t="s">
        <v>148</v>
      </c>
      <c r="O604" s="706">
        <v>0.1133</v>
      </c>
      <c r="P604" s="606">
        <v>44253</v>
      </c>
      <c r="Q604" s="606">
        <v>44270</v>
      </c>
      <c r="R604" s="615">
        <f t="shared" si="157"/>
        <v>32.391879964695498</v>
      </c>
      <c r="S604" s="673">
        <f>IF(INDEX(Historical!$D$7:$D$1257,MATCH(B604,Historical!$B$7:$B$1281,0))=0,"n/a",(INDEX(Historical!$C$7:$C$1259,MATCH(B604,Historical!$B$7:$B$1281,0))/INDEX(Historical!$D$7:$D$1257,MATCH(B604,Historical!$B$7:$B$1281,0))-1)*100)</f>
        <v>13.333333333333353</v>
      </c>
      <c r="T604" s="673">
        <f>IF(INDEX(Historical!$F$7:$F$1250,MATCH(B604,Historical!$B$7:$B$1281,0))=0,"n/a",((INDEX(Historical!$C$7:$C$1259,MATCH(B604,Historical!$B$7:$B$1281,0))/INDEX(Historical!$F$7:$F$1250,MATCH(B604,Historical!$B$7:$B$1281,0)))^(1/3)-1)*100)</f>
        <v>50.36945962049748</v>
      </c>
      <c r="U604" s="673" t="str">
        <f>IF(INDEX(Historical!$H$7:$H$1250,MATCH(B604,Historical!$B$7:$B$1281,0))=0,"n/a",((INDEX(Historical!$C$7:$C$1259,MATCH(B604,Historical!$B$7:$B$1281,0))/INDEX(Historical!$H$7:$H$1250,MATCH(B604,Historical!$B$7:$B$1281,0)))^(1/5)-1)*100)</f>
        <v>n/a</v>
      </c>
      <c r="V604" s="673" t="str">
        <f>IF(INDEX(Historical!$O$7:$O$1250,MATCH(B604,Historical!$B$7:$B$1281,0))=0,"n/a",((INDEX(Historical!$C$7:$C$1259,MATCH(B604,Historical!$B$7:$B$1281,0))/INDEX(Historical!$O$7:$O$1250,MATCH(B604,Historical!$B$7:$B$1281,0)))^(1/10)-1)*100)</f>
        <v>n/a</v>
      </c>
      <c r="W604" s="674" t="str">
        <f t="shared" si="158"/>
        <v>n/a</v>
      </c>
      <c r="X604" s="675" t="str">
        <f t="shared" si="159"/>
        <v>n/a</v>
      </c>
      <c r="Y604" s="646"/>
      <c r="Z604" s="624">
        <f t="shared" si="160"/>
        <v>14.492753623188406</v>
      </c>
      <c r="AA604" s="853">
        <f t="shared" si="161"/>
        <v>15.473429951690823</v>
      </c>
      <c r="AB604" s="854">
        <v>12</v>
      </c>
      <c r="AC604" s="833">
        <v>4.1399999999999997</v>
      </c>
      <c r="AD604" s="833" t="s">
        <v>136</v>
      </c>
      <c r="AE604" s="833">
        <v>1.74</v>
      </c>
      <c r="AF604" s="833">
        <v>1.84</v>
      </c>
      <c r="AG604" s="833">
        <v>13.900000000000002</v>
      </c>
      <c r="AH604" s="833">
        <v>13.700000000000001</v>
      </c>
      <c r="AI604" s="833">
        <v>13.36</v>
      </c>
      <c r="AJ604" s="833">
        <v>39.6</v>
      </c>
      <c r="AK604" s="833">
        <v>-9.27</v>
      </c>
      <c r="AL604" s="845">
        <v>6630</v>
      </c>
      <c r="AM604" s="839">
        <v>3</v>
      </c>
      <c r="AN604" s="833">
        <v>0.37</v>
      </c>
      <c r="AO604" s="711" t="str">
        <f t="shared" si="162"/>
        <v>n/a</v>
      </c>
      <c r="AP604" s="712" t="str">
        <f t="shared" si="163"/>
        <v>n/a</v>
      </c>
      <c r="AQ604" s="855">
        <f t="shared" si="164"/>
        <v>12.489231309018333</v>
      </c>
      <c r="AR604" s="624">
        <f>INDEX(Historical!$C$7:$C$1259,MATCH(B604,Historical!$B$7:$B$1281,0))*IF(AH604="n/a",1.03,IF(AH604&lt;0,1.01,IF(AH604&gt;10,1.1,(1+AH604/100))))</f>
        <v>0.49866666666666676</v>
      </c>
      <c r="AS604" s="853">
        <f t="shared" si="165"/>
        <v>0.54853333333333343</v>
      </c>
      <c r="AT604" s="853">
        <f t="shared" si="169"/>
        <v>0.55401866666666677</v>
      </c>
      <c r="AU604" s="853">
        <f t="shared" si="169"/>
        <v>0.55955885333333344</v>
      </c>
      <c r="AV604" s="853">
        <f t="shared" si="169"/>
        <v>0.56515444186666675</v>
      </c>
      <c r="AW604" s="624">
        <f t="shared" si="166"/>
        <v>2.7259319618666673</v>
      </c>
      <c r="AX604" s="719">
        <f t="shared" si="167"/>
        <v>4.255279366011032</v>
      </c>
      <c r="AY604" s="900">
        <v>1.54</v>
      </c>
      <c r="AZ604" s="839">
        <v>175.41</v>
      </c>
      <c r="BA604" s="839">
        <v>-7.08</v>
      </c>
      <c r="BB604" s="839">
        <v>7.2700000000000005</v>
      </c>
      <c r="BC604" s="839">
        <v>44.37</v>
      </c>
      <c r="BE604" s="597">
        <v>2017</v>
      </c>
      <c r="BF604" s="865">
        <f t="shared" si="168"/>
        <v>0</v>
      </c>
      <c r="BG604" s="849">
        <v>1.7999999999999998</v>
      </c>
    </row>
    <row r="605" spans="1:59" ht="11.25" customHeight="1" x14ac:dyDescent="0.2">
      <c r="A605" s="838" t="s">
        <v>1654</v>
      </c>
      <c r="B605" s="842" t="s">
        <v>1655</v>
      </c>
      <c r="C605" s="898" t="s">
        <v>108</v>
      </c>
      <c r="D605" s="898" t="s">
        <v>4272</v>
      </c>
      <c r="E605" s="705">
        <v>9</v>
      </c>
      <c r="F605" s="1153">
        <v>517</v>
      </c>
      <c r="G605" s="1115" t="s">
        <v>106</v>
      </c>
      <c r="H605" s="1115" t="s">
        <v>106</v>
      </c>
      <c r="I605" s="841">
        <v>41.63</v>
      </c>
      <c r="J605" s="624">
        <f t="shared" si="155"/>
        <v>1.6334374249339418</v>
      </c>
      <c r="K605" s="844">
        <v>0.17</v>
      </c>
      <c r="L605" s="854">
        <v>4</v>
      </c>
      <c r="M605" s="615">
        <f t="shared" si="156"/>
        <v>0.68</v>
      </c>
      <c r="N605" s="837" t="s">
        <v>985</v>
      </c>
      <c r="O605" s="706">
        <v>0.15</v>
      </c>
      <c r="P605" s="606">
        <v>44236</v>
      </c>
      <c r="Q605" s="606">
        <v>44251</v>
      </c>
      <c r="R605" s="615">
        <f t="shared" si="157"/>
        <v>13.333333333333346</v>
      </c>
      <c r="S605" s="673">
        <f>IF(INDEX(Historical!$D$7:$D$1257,MATCH(B605,Historical!$B$7:$B$1281,0))=0,"n/a",(INDEX(Historical!$C$7:$C$1259,MATCH(B605,Historical!$B$7:$B$1281,0))/INDEX(Historical!$D$7:$D$1257,MATCH(B605,Historical!$B$7:$B$1281,0))-1)*100)</f>
        <v>7.1428571428571397</v>
      </c>
      <c r="T605" s="673">
        <f>IF(INDEX(Historical!$F$7:$F$1250,MATCH(B605,Historical!$B$7:$B$1281,0))=0,"n/a",((INDEX(Historical!$C$7:$C$1259,MATCH(B605,Historical!$B$7:$B$1281,0))/INDEX(Historical!$F$7:$F$1250,MATCH(B605,Historical!$B$7:$B$1281,0)))^(1/3)-1)*100)</f>
        <v>14.471424255333186</v>
      </c>
      <c r="U605" s="673">
        <f>IF(INDEX(Historical!$H$7:$H$1250,MATCH(B605,Historical!$B$7:$B$1281,0))=0,"n/a",((INDEX(Historical!$C$7:$C$1259,MATCH(B605,Historical!$B$7:$B$1281,0))/INDEX(Historical!$H$7:$H$1250,MATCH(B605,Historical!$B$7:$B$1281,0)))^(1/5)-1)*100)</f>
        <v>21.139194869152256</v>
      </c>
      <c r="V605" s="673">
        <f>IF(INDEX(Historical!$O$7:$O$1250,MATCH(B605,Historical!$B$7:$B$1281,0))=0,"n/a",((INDEX(Historical!$C$7:$C$1259,MATCH(B605,Historical!$B$7:$B$1281,0))/INDEX(Historical!$O$7:$O$1250,MATCH(B605,Historical!$B$7:$B$1281,0)))^(1/10)-1)*100)</f>
        <v>40.511582648364609</v>
      </c>
      <c r="W605" s="674">
        <f t="shared" si="158"/>
        <v>0.52180619682617146</v>
      </c>
      <c r="X605" s="675">
        <f t="shared" si="159"/>
        <v>2.1792984401187891</v>
      </c>
      <c r="Y605" s="646"/>
      <c r="Z605" s="624">
        <f t="shared" si="160"/>
        <v>19.710144927536234</v>
      </c>
      <c r="AA605" s="853">
        <f t="shared" si="161"/>
        <v>12.066666666666666</v>
      </c>
      <c r="AB605" s="854">
        <v>12</v>
      </c>
      <c r="AC605" s="833">
        <v>3.45</v>
      </c>
      <c r="AD605" s="833" t="s">
        <v>136</v>
      </c>
      <c r="AE605" s="833">
        <v>3.17</v>
      </c>
      <c r="AF605" s="833">
        <v>1.31</v>
      </c>
      <c r="AG605" s="833">
        <v>8.2000000000000011</v>
      </c>
      <c r="AH605" s="833">
        <v>13.700000000000001</v>
      </c>
      <c r="AI605" s="833" t="s">
        <v>136</v>
      </c>
      <c r="AJ605" s="833">
        <v>9.7000000000000011</v>
      </c>
      <c r="AK605" s="833" t="s">
        <v>136</v>
      </c>
      <c r="AL605" s="845">
        <v>110.46</v>
      </c>
      <c r="AM605" s="839">
        <v>6</v>
      </c>
      <c r="AN605" s="833">
        <v>0.14000000000000001</v>
      </c>
      <c r="AO605" s="711">
        <f t="shared" si="162"/>
        <v>10.705965627419531</v>
      </c>
      <c r="AP605" s="712">
        <f t="shared" si="163"/>
        <v>22.772632294086197</v>
      </c>
      <c r="AQ605" s="855">
        <f t="shared" si="164"/>
        <v>-16.181854700300825</v>
      </c>
      <c r="AR605" s="624">
        <f>INDEX(Historical!$C$7:$C$1259,MATCH(B605,Historical!$B$7:$B$1281,0))*IF(AH605="n/a",1.03,IF(AH605&lt;0,1.01,IF(AH605&gt;10,1.1,(1+AH605/100))))</f>
        <v>0.66</v>
      </c>
      <c r="AS605" s="853">
        <f t="shared" si="165"/>
        <v>0.67980000000000007</v>
      </c>
      <c r="AT605" s="853">
        <f t="shared" si="169"/>
        <v>0.70019400000000009</v>
      </c>
      <c r="AU605" s="853">
        <f t="shared" si="169"/>
        <v>0.72119982000000016</v>
      </c>
      <c r="AV605" s="853">
        <f t="shared" si="169"/>
        <v>0.74283581460000014</v>
      </c>
      <c r="AW605" s="624">
        <f t="shared" si="166"/>
        <v>3.5040296346000006</v>
      </c>
      <c r="AX605" s="719">
        <f t="shared" si="167"/>
        <v>8.4170781518135964</v>
      </c>
      <c r="AY605" s="900">
        <v>1.08</v>
      </c>
      <c r="AZ605" s="839">
        <v>145.63</v>
      </c>
      <c r="BA605" s="839">
        <v>-3.19</v>
      </c>
      <c r="BB605" s="839">
        <v>16.329999999999998</v>
      </c>
      <c r="BC605" s="839">
        <v>44.16</v>
      </c>
      <c r="BE605" s="597">
        <v>2013</v>
      </c>
      <c r="BF605" s="865">
        <f t="shared" si="168"/>
        <v>0</v>
      </c>
      <c r="BG605" s="849">
        <v>0.8</v>
      </c>
    </row>
    <row r="606" spans="1:59" ht="11.25" customHeight="1" x14ac:dyDescent="0.2">
      <c r="A606" s="847" t="s">
        <v>4015</v>
      </c>
      <c r="B606" s="842" t="s">
        <v>4016</v>
      </c>
      <c r="C606" s="898" t="s">
        <v>108</v>
      </c>
      <c r="D606" s="898" t="s">
        <v>4272</v>
      </c>
      <c r="E606" s="705">
        <v>8</v>
      </c>
      <c r="F606" s="1153">
        <v>579</v>
      </c>
      <c r="G606" s="1094" t="s">
        <v>106</v>
      </c>
      <c r="H606" s="1094" t="s">
        <v>106</v>
      </c>
      <c r="I606" s="841">
        <v>61.33</v>
      </c>
      <c r="J606" s="624">
        <f t="shared" si="155"/>
        <v>1.3044187184086091</v>
      </c>
      <c r="K606" s="844">
        <v>0.2</v>
      </c>
      <c r="L606" s="854">
        <v>4</v>
      </c>
      <c r="M606" s="615">
        <f t="shared" si="156"/>
        <v>0.8</v>
      </c>
      <c r="N606" s="837" t="s">
        <v>239</v>
      </c>
      <c r="O606" s="706">
        <v>0.17499999999999999</v>
      </c>
      <c r="P606" s="606">
        <v>44195</v>
      </c>
      <c r="Q606" s="606">
        <v>44204</v>
      </c>
      <c r="R606" s="615">
        <f t="shared" si="157"/>
        <v>14.285714285714299</v>
      </c>
      <c r="S606" s="673">
        <f>IF(INDEX(Historical!$D$7:$D$1257,MATCH(B606,Historical!$B$7:$B$1281,0))=0,"n/a",(INDEX(Historical!$C$7:$C$1259,MATCH(B606,Historical!$B$7:$B$1281,0))/INDEX(Historical!$D$7:$D$1257,MATCH(B606,Historical!$B$7:$B$1281,0))-1)*100)</f>
        <v>16.666666666666675</v>
      </c>
      <c r="T606" s="673">
        <f>IF(INDEX(Historical!$F$7:$F$1250,MATCH(B606,Historical!$B$7:$B$1281,0))=0,"n/a",((INDEX(Historical!$C$7:$C$1259,MATCH(B606,Historical!$B$7:$B$1281,0))/INDEX(Historical!$F$7:$F$1250,MATCH(B606,Historical!$B$7:$B$1281,0)))^(1/3)-1)*100)</f>
        <v>54.4477122393656</v>
      </c>
      <c r="U606" s="673">
        <f>IF(INDEX(Historical!$H$7:$H$1250,MATCH(B606,Historical!$B$7:$B$1281,0))=0,"n/a",((INDEX(Historical!$C$7:$C$1259,MATCH(B606,Historical!$B$7:$B$1281,0))/INDEX(Historical!$H$7:$H$1250,MATCH(B606,Historical!$B$7:$B$1281,0)))^(1/5)-1)*100)</f>
        <v>43.509297971072478</v>
      </c>
      <c r="V606" s="673" t="str">
        <f>IF(INDEX(Historical!$O$7:$O$1250,MATCH(B606,Historical!$B$7:$B$1281,0))=0,"n/a",((INDEX(Historical!$C$7:$C$1259,MATCH(B606,Historical!$B$7:$B$1281,0))/INDEX(Historical!$O$7:$O$1250,MATCH(B606,Historical!$B$7:$B$1281,0)))^(1/10)-1)*100)</f>
        <v>n/a</v>
      </c>
      <c r="W606" s="674" t="str">
        <f t="shared" si="158"/>
        <v>n/a</v>
      </c>
      <c r="X606" s="675">
        <f t="shared" si="159"/>
        <v>2.052325375993985</v>
      </c>
      <c r="Y606" s="637"/>
      <c r="Z606" s="624">
        <f t="shared" si="160"/>
        <v>25.559105431309909</v>
      </c>
      <c r="AA606" s="853">
        <f t="shared" si="161"/>
        <v>19.594249201277954</v>
      </c>
      <c r="AB606" s="854">
        <v>12</v>
      </c>
      <c r="AC606" s="833">
        <v>3.13</v>
      </c>
      <c r="AD606" s="833" t="s">
        <v>136</v>
      </c>
      <c r="AE606" s="833">
        <v>8.39</v>
      </c>
      <c r="AF606" s="833">
        <v>3.39</v>
      </c>
      <c r="AG606" s="833">
        <v>18.099999999999998</v>
      </c>
      <c r="AH606" s="833">
        <v>13.4</v>
      </c>
      <c r="AI606" s="833">
        <v>-1.51</v>
      </c>
      <c r="AJ606" s="833">
        <v>21.2</v>
      </c>
      <c r="AK606" s="833" t="s">
        <v>136</v>
      </c>
      <c r="AL606" s="845">
        <v>3260</v>
      </c>
      <c r="AM606" s="839">
        <v>5.6000000000000005</v>
      </c>
      <c r="AN606" s="833">
        <v>7.0000000000000007E-2</v>
      </c>
      <c r="AO606" s="711">
        <f t="shared" si="162"/>
        <v>25.219467488203129</v>
      </c>
      <c r="AP606" s="712">
        <f t="shared" si="163"/>
        <v>44.813716689481083</v>
      </c>
      <c r="AQ606" s="855">
        <f t="shared" si="164"/>
        <v>71.819679111344684</v>
      </c>
      <c r="AR606" s="624">
        <f>INDEX(Historical!$C$7:$C$1259,MATCH(B606,Historical!$B$7:$B$1281,0))*IF(AH606="n/a",1.03,IF(AH606&lt;0,1.01,IF(AH606&gt;10,1.1,(1+AH606/100))))</f>
        <v>0.77</v>
      </c>
      <c r="AS606" s="853">
        <f t="shared" si="165"/>
        <v>0.77770000000000006</v>
      </c>
      <c r="AT606" s="853">
        <f t="shared" si="169"/>
        <v>0.80103100000000005</v>
      </c>
      <c r="AU606" s="853">
        <f t="shared" si="169"/>
        <v>0.82506193000000005</v>
      </c>
      <c r="AV606" s="853">
        <f t="shared" si="169"/>
        <v>0.84981378790000006</v>
      </c>
      <c r="AW606" s="624">
        <f t="shared" si="166"/>
        <v>4.0236067178999999</v>
      </c>
      <c r="AX606" s="719">
        <f t="shared" si="167"/>
        <v>6.5605848979292354</v>
      </c>
      <c r="AY606" s="900">
        <v>1.1599999999999999</v>
      </c>
      <c r="AZ606" s="839">
        <v>135.88</v>
      </c>
      <c r="BA606" s="839">
        <v>-4.41</v>
      </c>
      <c r="BB606" s="839">
        <v>20.77</v>
      </c>
      <c r="BC606" s="839">
        <v>50.21</v>
      </c>
      <c r="BE606" s="597">
        <v>2014</v>
      </c>
      <c r="BF606" s="865">
        <f t="shared" si="168"/>
        <v>0</v>
      </c>
      <c r="BG606" s="849">
        <v>1.6</v>
      </c>
    </row>
    <row r="607" spans="1:59" ht="11.25" customHeight="1" x14ac:dyDescent="0.2">
      <c r="A607" s="838" t="s">
        <v>1640</v>
      </c>
      <c r="B607" s="842" t="s">
        <v>1641</v>
      </c>
      <c r="C607" s="898" t="s">
        <v>108</v>
      </c>
      <c r="D607" s="898" t="s">
        <v>4272</v>
      </c>
      <c r="E607" s="705">
        <v>10</v>
      </c>
      <c r="F607" s="1153">
        <v>458</v>
      </c>
      <c r="G607" s="1094" t="s">
        <v>106</v>
      </c>
      <c r="H607" s="1094" t="s">
        <v>106</v>
      </c>
      <c r="I607" s="841">
        <v>29.67</v>
      </c>
      <c r="J607" s="624">
        <f t="shared" si="155"/>
        <v>2.426693629929221</v>
      </c>
      <c r="K607" s="844">
        <v>0.18</v>
      </c>
      <c r="L607" s="854">
        <v>4</v>
      </c>
      <c r="M607" s="615">
        <f t="shared" si="156"/>
        <v>0.72</v>
      </c>
      <c r="N607" s="837" t="s">
        <v>501</v>
      </c>
      <c r="O607" s="706">
        <v>0.17</v>
      </c>
      <c r="P607" s="606">
        <v>44267</v>
      </c>
      <c r="Q607" s="606">
        <v>44291</v>
      </c>
      <c r="R607" s="615">
        <f t="shared" si="157"/>
        <v>5.8823529411764595</v>
      </c>
      <c r="S607" s="673">
        <f>IF(INDEX(Historical!$D$7:$D$1257,MATCH(B607,Historical!$B$7:$B$1281,0))=0,"n/a",(INDEX(Historical!$C$7:$C$1259,MATCH(B607,Historical!$B$7:$B$1281,0))/INDEX(Historical!$D$7:$D$1257,MATCH(B607,Historical!$B$7:$B$1281,0))-1)*100)</f>
        <v>6.3492063492063489</v>
      </c>
      <c r="T607" s="673">
        <f>IF(INDEX(Historical!$F$7:$F$1250,MATCH(B607,Historical!$B$7:$B$1281,0))=0,"n/a",((INDEX(Historical!$C$7:$C$1259,MATCH(B607,Historical!$B$7:$B$1281,0))/INDEX(Historical!$F$7:$F$1250,MATCH(B607,Historical!$B$7:$B$1281,0)))^(1/3)-1)*100)</f>
        <v>10.617337559120866</v>
      </c>
      <c r="U607" s="673">
        <f>IF(INDEX(Historical!$H$7:$H$1250,MATCH(B607,Historical!$B$7:$B$1281,0))=0,"n/a",((INDEX(Historical!$C$7:$C$1259,MATCH(B607,Historical!$B$7:$B$1281,0))/INDEX(Historical!$H$7:$H$1250,MATCH(B607,Historical!$B$7:$B$1281,0)))^(1/5)-1)*100)</f>
        <v>8.0469921159303848</v>
      </c>
      <c r="V607" s="673">
        <f>IF(INDEX(Historical!$O$7:$O$1250,MATCH(B607,Historical!$B$7:$B$1281,0))=0,"n/a",((INDEX(Historical!$C$7:$C$1259,MATCH(B607,Historical!$B$7:$B$1281,0))/INDEX(Historical!$O$7:$O$1250,MATCH(B607,Historical!$B$7:$B$1281,0)))^(1/10)-1)*100)</f>
        <v>5.5603981391966206</v>
      </c>
      <c r="W607" s="674">
        <f t="shared" si="158"/>
        <v>1.4471971097186636</v>
      </c>
      <c r="X607" s="675">
        <f t="shared" si="159"/>
        <v>0.6705826763275321</v>
      </c>
      <c r="Y607" s="640"/>
      <c r="Z607" s="624">
        <f t="shared" si="160"/>
        <v>31.168831168831169</v>
      </c>
      <c r="AA607" s="853">
        <f t="shared" si="161"/>
        <v>12.844155844155845</v>
      </c>
      <c r="AB607" s="854">
        <v>12</v>
      </c>
      <c r="AC607" s="833">
        <v>2.31</v>
      </c>
      <c r="AD607" s="833">
        <v>2.62</v>
      </c>
      <c r="AE607" s="833">
        <v>4.18</v>
      </c>
      <c r="AF607" s="833">
        <v>1.1100000000000001</v>
      </c>
      <c r="AG607" s="833">
        <v>8.6999999999999993</v>
      </c>
      <c r="AH607" s="833">
        <v>-3.9</v>
      </c>
      <c r="AI607" s="833">
        <v>-0.63</v>
      </c>
      <c r="AJ607" s="833">
        <v>12</v>
      </c>
      <c r="AK607" s="833">
        <v>5</v>
      </c>
      <c r="AL607" s="845">
        <v>3180</v>
      </c>
      <c r="AM607" s="839">
        <v>1.4000000000000001</v>
      </c>
      <c r="AN607" s="833">
        <v>0.14000000000000001</v>
      </c>
      <c r="AO607" s="711">
        <f t="shared" si="162"/>
        <v>-2.3704700982962397</v>
      </c>
      <c r="AP607" s="712">
        <f t="shared" si="163"/>
        <v>10.473685745859605</v>
      </c>
      <c r="AQ607" s="855">
        <f t="shared" si="164"/>
        <v>-20.398177053221843</v>
      </c>
      <c r="AR607" s="624">
        <f>INDEX(Historical!$C$7:$C$1259,MATCH(B607,Historical!$B$7:$B$1281,0))*IF(AH607="n/a",1.03,IF(AH607&lt;0,1.01,IF(AH607&gt;10,1.1,(1+AH607/100))))</f>
        <v>0.67670000000000008</v>
      </c>
      <c r="AS607" s="853">
        <f t="shared" si="165"/>
        <v>0.68346700000000005</v>
      </c>
      <c r="AT607" s="853">
        <f t="shared" ref="AT607:AV626" si="170">IF($AK607="n/a",1.03*AS607,IF($AK607&lt;0,1.01*AS607,IF($AK607&gt;10,1.1*AS607,(1+$AK607/100)*AS607)))</f>
        <v>0.71764035000000004</v>
      </c>
      <c r="AU607" s="853">
        <f t="shared" si="170"/>
        <v>0.75352236750000012</v>
      </c>
      <c r="AV607" s="853">
        <f t="shared" si="170"/>
        <v>0.79119848587500019</v>
      </c>
      <c r="AW607" s="624">
        <f t="shared" si="166"/>
        <v>3.6225282033750004</v>
      </c>
      <c r="AX607" s="719">
        <f t="shared" si="167"/>
        <v>12.209397382457029</v>
      </c>
      <c r="AY607" s="900">
        <v>0.94</v>
      </c>
      <c r="AZ607" s="839">
        <v>115.78</v>
      </c>
      <c r="BA607" s="839">
        <v>-11.25</v>
      </c>
      <c r="BB607" s="839">
        <v>3.46</v>
      </c>
      <c r="BC607" s="839">
        <v>42.04</v>
      </c>
      <c r="BE607" s="597">
        <v>2012</v>
      </c>
      <c r="BF607" s="865">
        <f t="shared" si="168"/>
        <v>0</v>
      </c>
      <c r="BG607" s="849">
        <v>1.2</v>
      </c>
    </row>
    <row r="608" spans="1:59" ht="11.25" customHeight="1" x14ac:dyDescent="0.2">
      <c r="A608" s="838" t="s">
        <v>4380</v>
      </c>
      <c r="B608" s="842" t="s">
        <v>1678</v>
      </c>
      <c r="C608" s="898" t="s">
        <v>131</v>
      </c>
      <c r="D608" s="898" t="s">
        <v>4273</v>
      </c>
      <c r="E608" s="705">
        <v>8</v>
      </c>
      <c r="F608" s="1153">
        <v>566</v>
      </c>
      <c r="G608" s="1125" t="s">
        <v>106</v>
      </c>
      <c r="H608" s="1125" t="s">
        <v>106</v>
      </c>
      <c r="I608" s="841">
        <v>10.59</v>
      </c>
      <c r="J608" s="624">
        <f t="shared" si="155"/>
        <v>5.0047214353163367</v>
      </c>
      <c r="K608" s="844">
        <v>0.13250000000000001</v>
      </c>
      <c r="L608" s="854">
        <v>4</v>
      </c>
      <c r="M608" s="615">
        <f t="shared" si="156"/>
        <v>0.53</v>
      </c>
      <c r="N608" s="837" t="s">
        <v>562</v>
      </c>
      <c r="O608" s="706">
        <v>0.125</v>
      </c>
      <c r="P608" s="1029">
        <v>43952</v>
      </c>
      <c r="Q608" s="1029">
        <v>43963</v>
      </c>
      <c r="R608" s="615">
        <f t="shared" si="157"/>
        <v>6.0000000000000053</v>
      </c>
      <c r="S608" s="673">
        <f>IF(INDEX(Historical!$D$7:$D$1257,MATCH(B608,Historical!$B$7:$B$1281,0))=0,"n/a",(INDEX(Historical!$C$7:$C$1259,MATCH(B608,Historical!$B$7:$B$1281,0))/INDEX(Historical!$D$7:$D$1257,MATCH(B608,Historical!$B$7:$B$1281,0))-1)*100)</f>
        <v>6.0913705583756306</v>
      </c>
      <c r="T608" s="673">
        <f>IF(INDEX(Historical!$F$7:$F$1250,MATCH(B608,Historical!$B$7:$B$1281,0))=0,"n/a",((INDEX(Historical!$C$7:$C$1259,MATCH(B608,Historical!$B$7:$B$1281,0))/INDEX(Historical!$F$7:$F$1250,MATCH(B608,Historical!$B$7:$B$1281,0)))^(1/3)-1)*100)</f>
        <v>6.5041983121399527</v>
      </c>
      <c r="U608" s="673">
        <f>IF(INDEX(Historical!$H$7:$H$1250,MATCH(B608,Historical!$B$7:$B$1281,0))=0,"n/a",((INDEX(Historical!$C$7:$C$1259,MATCH(B608,Historical!$B$7:$B$1281,0))/INDEX(Historical!$H$7:$H$1250,MATCH(B608,Historical!$B$7:$B$1281,0)))^(1/5)-1)*100)</f>
        <v>7.0020266773092477</v>
      </c>
      <c r="V608" s="673">
        <f>IF(INDEX(Historical!$O$7:$O$1250,MATCH(B608,Historical!$B$7:$B$1281,0))=0,"n/a",((INDEX(Historical!$C$7:$C$1259,MATCH(B608,Historical!$B$7:$B$1281,0))/INDEX(Historical!$O$7:$O$1250,MATCH(B608,Historical!$B$7:$B$1281,0)))^(1/10)-1)*100)</f>
        <v>6.0642022191530032</v>
      </c>
      <c r="W608" s="674">
        <f t="shared" si="158"/>
        <v>1.1546492719510979</v>
      </c>
      <c r="X608" s="675">
        <f t="shared" si="159"/>
        <v>0.67327179589511998</v>
      </c>
      <c r="Y608" s="843"/>
      <c r="Z608" s="624">
        <f t="shared" si="160"/>
        <v>41.085271317829459</v>
      </c>
      <c r="AA608" s="853">
        <f t="shared" si="161"/>
        <v>8.2093023255813957</v>
      </c>
      <c r="AB608" s="854">
        <v>9</v>
      </c>
      <c r="AC608" s="833">
        <v>1.29</v>
      </c>
      <c r="AD608" s="833" t="s">
        <v>136</v>
      </c>
      <c r="AE608" s="833">
        <v>0.32</v>
      </c>
      <c r="AF608" s="833">
        <v>1.69</v>
      </c>
      <c r="AG608" s="833" t="s">
        <v>136</v>
      </c>
      <c r="AH608" s="833">
        <v>209.20000000000002</v>
      </c>
      <c r="AI608" s="833" t="s">
        <v>136</v>
      </c>
      <c r="AJ608" s="833">
        <v>10.4</v>
      </c>
      <c r="AK608" s="833" t="s">
        <v>136</v>
      </c>
      <c r="AL608" s="845">
        <v>423.15</v>
      </c>
      <c r="AM608" s="839">
        <v>5.12</v>
      </c>
      <c r="AN608" s="833">
        <v>0.67</v>
      </c>
      <c r="AO608" s="711">
        <f t="shared" si="162"/>
        <v>3.7974457870441878</v>
      </c>
      <c r="AP608" s="712">
        <f t="shared" si="163"/>
        <v>12.006748112625584</v>
      </c>
      <c r="AQ608" s="855">
        <f t="shared" si="164"/>
        <v>-21.475493053350093</v>
      </c>
      <c r="AR608" s="624">
        <f>INDEX(Historical!$C$7:$C$1259,MATCH(B608,Historical!$B$7:$B$1281,0))*IF(AH608="n/a",1.03,IF(AH608&lt;0,1.01,IF(AH608&gt;10,1.1,(1+AH608/100))))</f>
        <v>0.57474999999999998</v>
      </c>
      <c r="AS608" s="853">
        <f t="shared" si="165"/>
        <v>0.59199250000000003</v>
      </c>
      <c r="AT608" s="853">
        <f t="shared" si="170"/>
        <v>0.60975227500000007</v>
      </c>
      <c r="AU608" s="853">
        <f t="shared" si="170"/>
        <v>0.6280448432500001</v>
      </c>
      <c r="AV608" s="853">
        <f t="shared" si="170"/>
        <v>0.64688618854750013</v>
      </c>
      <c r="AW608" s="624">
        <f t="shared" si="166"/>
        <v>3.0514258067975004</v>
      </c>
      <c r="AX608" s="719">
        <f t="shared" si="167"/>
        <v>28.814219138786594</v>
      </c>
      <c r="AY608" s="900">
        <v>0.38</v>
      </c>
      <c r="AZ608" s="839">
        <v>51.39</v>
      </c>
      <c r="BA608" s="839">
        <v>-1.03</v>
      </c>
      <c r="BB608" s="839">
        <v>5.9499999999999993</v>
      </c>
      <c r="BC608" s="839">
        <v>11.08</v>
      </c>
      <c r="BE608" s="597">
        <v>2013</v>
      </c>
      <c r="BF608" s="865">
        <f t="shared" si="168"/>
        <v>0</v>
      </c>
      <c r="BG608" s="849" t="s">
        <v>136</v>
      </c>
    </row>
    <row r="609" spans="1:59" s="744" customFormat="1" ht="11.25" customHeight="1" x14ac:dyDescent="0.2">
      <c r="A609" s="895" t="s">
        <v>4463</v>
      </c>
      <c r="B609" s="751" t="s">
        <v>4435</v>
      </c>
      <c r="C609" s="898" t="s">
        <v>108</v>
      </c>
      <c r="D609" s="898" t="s">
        <v>4272</v>
      </c>
      <c r="E609" s="727">
        <v>6</v>
      </c>
      <c r="F609" s="1153">
        <v>673</v>
      </c>
      <c r="G609" s="1152" t="s">
        <v>106</v>
      </c>
      <c r="H609" s="1152" t="s">
        <v>106</v>
      </c>
      <c r="I609" s="728">
        <v>17.02</v>
      </c>
      <c r="J609" s="729">
        <f t="shared" si="155"/>
        <v>2.82021151586369</v>
      </c>
      <c r="K609" s="730">
        <v>0.12</v>
      </c>
      <c r="L609" s="731">
        <v>4</v>
      </c>
      <c r="M609" s="732">
        <f t="shared" si="156"/>
        <v>0.48</v>
      </c>
      <c r="N609" s="733" t="s">
        <v>515</v>
      </c>
      <c r="O609" s="734">
        <v>0.1</v>
      </c>
      <c r="P609" s="1097">
        <v>43783</v>
      </c>
      <c r="Q609" s="1097">
        <v>43798</v>
      </c>
      <c r="R609" s="732">
        <f t="shared" si="157"/>
        <v>19.999999999999989</v>
      </c>
      <c r="S609" s="673">
        <f>IF(INDEX(Historical!$D$7:$D$1257,MATCH(B609,Historical!$B$7:$B$1281,0))=0,"n/a",(INDEX(Historical!$C$7:$C$1259,MATCH(B609,Historical!$B$7:$B$1281,0))/INDEX(Historical!$D$7:$D$1257,MATCH(B609,Historical!$B$7:$B$1281,0))-1)*100)</f>
        <v>14.285714285714279</v>
      </c>
      <c r="T609" s="673">
        <f>IF(INDEX(Historical!$F$7:$F$1250,MATCH(B609,Historical!$B$7:$B$1281,0))=0,"n/a",((INDEX(Historical!$C$7:$C$1259,MATCH(B609,Historical!$B$7:$B$1281,0))/INDEX(Historical!$F$7:$F$1250,MATCH(B609,Historical!$B$7:$B$1281,0)))^(1/3)-1)*100)</f>
        <v>29.69986344960558</v>
      </c>
      <c r="U609" s="673">
        <f>IF(INDEX(Historical!$H$7:$H$1250,MATCH(B609,Historical!$B$7:$B$1281,0))=0,"n/a",((INDEX(Historical!$C$7:$C$1259,MATCH(B609,Historical!$B$7:$B$1281,0))/INDEX(Historical!$H$7:$H$1250,MATCH(B609,Historical!$B$7:$B$1281,0)))^(1/5)-1)*100)</f>
        <v>64.375182951722579</v>
      </c>
      <c r="V609" s="673">
        <f>IF(INDEX(Historical!$O$7:$O$1250,MATCH(B609,Historical!$B$7:$B$1281,0))=0,"n/a",((INDEX(Historical!$C$7:$C$1259,MATCH(B609,Historical!$B$7:$B$1281,0))/INDEX(Historical!$O$7:$O$1250,MATCH(B609,Historical!$B$7:$B$1281,0)))^(1/10)-1)*100)</f>
        <v>7.1773462536293131</v>
      </c>
      <c r="W609" s="674">
        <f t="shared" si="158"/>
        <v>8.9692179639752609</v>
      </c>
      <c r="X609" s="675">
        <f t="shared" si="159"/>
        <v>2.8484594226425917</v>
      </c>
      <c r="Y609" s="899" t="s">
        <v>4571</v>
      </c>
      <c r="Z609" s="729">
        <f t="shared" si="160"/>
        <v>37.795275590551178</v>
      </c>
      <c r="AA609" s="736">
        <f t="shared" si="161"/>
        <v>13.401574803149606</v>
      </c>
      <c r="AB609" s="731">
        <v>12</v>
      </c>
      <c r="AC609" s="737">
        <v>1.27</v>
      </c>
      <c r="AD609" s="737">
        <v>1.36</v>
      </c>
      <c r="AE609" s="737">
        <v>3.37</v>
      </c>
      <c r="AF609" s="737">
        <v>1.0900000000000001</v>
      </c>
      <c r="AG609" s="737">
        <v>8.5</v>
      </c>
      <c r="AH609" s="737">
        <v>3.5000000000000004</v>
      </c>
      <c r="AI609" s="737">
        <v>15.709999999999999</v>
      </c>
      <c r="AJ609" s="737">
        <v>22.6</v>
      </c>
      <c r="AK609" s="737">
        <v>10</v>
      </c>
      <c r="AL609" s="738">
        <v>201.26</v>
      </c>
      <c r="AM609" s="739">
        <v>1.2</v>
      </c>
      <c r="AN609" s="737">
        <v>0.12</v>
      </c>
      <c r="AO609" s="740">
        <f t="shared" si="162"/>
        <v>53.793819664436661</v>
      </c>
      <c r="AP609" s="741">
        <f t="shared" si="163"/>
        <v>67.195394467586269</v>
      </c>
      <c r="AQ609" s="742">
        <f t="shared" si="164"/>
        <v>-19.425075487516107</v>
      </c>
      <c r="AR609" s="624">
        <f>INDEX(Historical!$C$7:$C$1259,MATCH(B609,Historical!$B$7:$B$1281,0))*IF(AH609="n/a",1.03,IF(AH609&lt;0,1.01,IF(AH609&gt;10,1.1,(1+AH609/100))))</f>
        <v>0.49679999999999996</v>
      </c>
      <c r="AS609" s="736">
        <f t="shared" si="165"/>
        <v>0.54647999999999997</v>
      </c>
      <c r="AT609" s="736">
        <f t="shared" si="170"/>
        <v>0.601128</v>
      </c>
      <c r="AU609" s="736">
        <f t="shared" si="170"/>
        <v>0.66124080000000007</v>
      </c>
      <c r="AV609" s="736">
        <f t="shared" si="170"/>
        <v>0.7273648800000001</v>
      </c>
      <c r="AW609" s="729">
        <f t="shared" si="166"/>
        <v>3.0330136800000003</v>
      </c>
      <c r="AX609" s="743">
        <f t="shared" si="167"/>
        <v>17.820291891891891</v>
      </c>
      <c r="AY609" s="901">
        <v>1.01</v>
      </c>
      <c r="AZ609" s="739">
        <v>112.75</v>
      </c>
      <c r="BA609" s="739">
        <v>-5.9700000000000006</v>
      </c>
      <c r="BB609" s="739">
        <v>9.83</v>
      </c>
      <c r="BC609" s="739">
        <v>35.68</v>
      </c>
      <c r="BD609" s="875"/>
      <c r="BE609" s="597">
        <v>2015</v>
      </c>
      <c r="BF609" s="865">
        <f t="shared" si="168"/>
        <v>0</v>
      </c>
      <c r="BG609" s="793">
        <v>1</v>
      </c>
    </row>
    <row r="610" spans="1:59" ht="11.25" customHeight="1" x14ac:dyDescent="0.2">
      <c r="A610" s="831" t="s">
        <v>1632</v>
      </c>
      <c r="B610" s="842" t="s">
        <v>1633</v>
      </c>
      <c r="C610" s="898" t="s">
        <v>4276</v>
      </c>
      <c r="D610" s="898" t="s">
        <v>4304</v>
      </c>
      <c r="E610" s="705">
        <v>8</v>
      </c>
      <c r="F610" s="1153">
        <v>572</v>
      </c>
      <c r="G610" s="1150" t="s">
        <v>106</v>
      </c>
      <c r="H610" s="1150" t="s">
        <v>106</v>
      </c>
      <c r="I610" s="841">
        <v>48.81</v>
      </c>
      <c r="J610" s="624">
        <f t="shared" si="155"/>
        <v>0.69657856996517109</v>
      </c>
      <c r="K610" s="844">
        <v>0.34</v>
      </c>
      <c r="L610" s="854">
        <v>1</v>
      </c>
      <c r="M610" s="615">
        <f t="shared" si="156"/>
        <v>0.34</v>
      </c>
      <c r="N610" s="837" t="s">
        <v>171</v>
      </c>
      <c r="O610" s="706">
        <v>0.28999999999999998</v>
      </c>
      <c r="P610" s="606">
        <v>44145</v>
      </c>
      <c r="Q610" s="606">
        <v>44166</v>
      </c>
      <c r="R610" s="615">
        <f t="shared" si="157"/>
        <v>17.241379310344847</v>
      </c>
      <c r="S610" s="673">
        <f>IF(INDEX(Historical!$D$7:$D$1257,MATCH(B610,Historical!$B$7:$B$1281,0))=0,"n/a",(INDEX(Historical!$C$7:$C$1259,MATCH(B610,Historical!$B$7:$B$1281,0))/INDEX(Historical!$D$7:$D$1257,MATCH(B610,Historical!$B$7:$B$1281,0))-1)*100)</f>
        <v>17.24137931034484</v>
      </c>
      <c r="T610" s="673">
        <f>IF(INDEX(Historical!$F$7:$F$1250,MATCH(B610,Historical!$B$7:$B$1281,0))=0,"n/a",((INDEX(Historical!$C$7:$C$1259,MATCH(B610,Historical!$B$7:$B$1281,0))/INDEX(Historical!$F$7:$F$1250,MATCH(B610,Historical!$B$7:$B$1281,0)))^(1/3)-1)*100)</f>
        <v>9.3541299792876842</v>
      </c>
      <c r="U610" s="673">
        <f>IF(INDEX(Historical!$H$7:$H$1250,MATCH(B610,Historical!$B$7:$B$1281,0))=0,"n/a",((INDEX(Historical!$C$7:$C$1259,MATCH(B610,Historical!$B$7:$B$1281,0))/INDEX(Historical!$H$7:$H$1250,MATCH(B610,Historical!$B$7:$B$1281,0)))^(1/5)-1)*100)</f>
        <v>7.2145025900850923</v>
      </c>
      <c r="V610" s="673">
        <f>IF(INDEX(Historical!$O$7:$O$1250,MATCH(B610,Historical!$B$7:$B$1281,0))=0,"n/a",((INDEX(Historical!$C$7:$C$1259,MATCH(B610,Historical!$B$7:$B$1281,0))/INDEX(Historical!$O$7:$O$1250,MATCH(B610,Historical!$B$7:$B$1281,0)))^(1/10)-1)*100)</f>
        <v>7.4977804479825272</v>
      </c>
      <c r="W610" s="674">
        <f t="shared" si="158"/>
        <v>0.96221843786134631</v>
      </c>
      <c r="X610" s="675" t="str">
        <f t="shared" si="159"/>
        <v>n/a</v>
      </c>
      <c r="Y610" s="843"/>
      <c r="Z610" s="624">
        <f t="shared" si="160"/>
        <v>680</v>
      </c>
      <c r="AA610" s="853">
        <f t="shared" si="161"/>
        <v>976.2</v>
      </c>
      <c r="AB610" s="854">
        <v>12</v>
      </c>
      <c r="AC610" s="833">
        <v>0.05</v>
      </c>
      <c r="AD610" s="833">
        <v>38.31</v>
      </c>
      <c r="AE610" s="833">
        <v>10.91</v>
      </c>
      <c r="AF610" s="833">
        <v>4.17</v>
      </c>
      <c r="AG610" s="833">
        <v>23.9</v>
      </c>
      <c r="AH610" s="834">
        <v>10.100000000000001</v>
      </c>
      <c r="AI610" s="834">
        <v>-58.07</v>
      </c>
      <c r="AJ610" s="833">
        <v>-33.900000000000006</v>
      </c>
      <c r="AK610" s="833">
        <v>24.4</v>
      </c>
      <c r="AL610" s="845">
        <v>2410</v>
      </c>
      <c r="AM610" s="839">
        <v>0.89999999999999991</v>
      </c>
      <c r="AN610" s="833">
        <v>1.18</v>
      </c>
      <c r="AO610" s="711">
        <f t="shared" si="162"/>
        <v>-968.28891883994982</v>
      </c>
      <c r="AP610" s="712">
        <f t="shared" si="163"/>
        <v>7.9110811600502631</v>
      </c>
      <c r="AQ610" s="855">
        <f t="shared" si="164"/>
        <v>1245.0739756608184</v>
      </c>
      <c r="AR610" s="624">
        <f>INDEX(Historical!$C$7:$C$1259,MATCH(B610,Historical!$B$7:$B$1281,0))*IF(AH610="n/a",1.03,IF(AH610&lt;0,1.01,IF(AH610&gt;10,1.1,(1+AH610/100))))</f>
        <v>0.37400000000000005</v>
      </c>
      <c r="AS610" s="853">
        <f t="shared" si="165"/>
        <v>0.37774000000000008</v>
      </c>
      <c r="AT610" s="853">
        <f t="shared" si="170"/>
        <v>0.41551400000000011</v>
      </c>
      <c r="AU610" s="853">
        <f t="shared" si="170"/>
        <v>0.45706540000000018</v>
      </c>
      <c r="AV610" s="853">
        <f t="shared" si="170"/>
        <v>0.50277194000000025</v>
      </c>
      <c r="AW610" s="624">
        <f t="shared" si="166"/>
        <v>2.1270913400000007</v>
      </c>
      <c r="AX610" s="719">
        <f t="shared" si="167"/>
        <v>4.3579007170661761</v>
      </c>
      <c r="AY610" s="900">
        <v>0.38</v>
      </c>
      <c r="AZ610" s="839">
        <v>25.900000000000002</v>
      </c>
      <c r="BA610" s="839">
        <v>-18.55</v>
      </c>
      <c r="BB610" s="839">
        <v>6.1400000000000006</v>
      </c>
      <c r="BC610" s="839">
        <v>2.88</v>
      </c>
      <c r="BE610" s="597">
        <v>2014</v>
      </c>
      <c r="BF610" s="865">
        <f t="shared" si="168"/>
        <v>0</v>
      </c>
      <c r="BG610" s="849">
        <v>6.5</v>
      </c>
    </row>
    <row r="611" spans="1:59" ht="11.25" customHeight="1" x14ac:dyDescent="0.2">
      <c r="A611" s="848" t="s">
        <v>3966</v>
      </c>
      <c r="B611" s="842" t="s">
        <v>3967</v>
      </c>
      <c r="C611" s="898" t="s">
        <v>178</v>
      </c>
      <c r="D611" s="898" t="s">
        <v>4270</v>
      </c>
      <c r="E611" s="705">
        <v>6</v>
      </c>
      <c r="F611" s="1153">
        <v>675</v>
      </c>
      <c r="G611" s="1149" t="s">
        <v>106</v>
      </c>
      <c r="H611" s="1149" t="s">
        <v>106</v>
      </c>
      <c r="I611" s="841">
        <v>13.34</v>
      </c>
      <c r="J611" s="624">
        <f t="shared" si="155"/>
        <v>13.793103448275861</v>
      </c>
      <c r="K611" s="844">
        <v>0.46</v>
      </c>
      <c r="L611" s="854">
        <v>4</v>
      </c>
      <c r="M611" s="615">
        <f t="shared" si="156"/>
        <v>1.84</v>
      </c>
      <c r="N611" s="837" t="s">
        <v>107</v>
      </c>
      <c r="O611" s="706">
        <v>0.44500000000000001</v>
      </c>
      <c r="P611" s="904">
        <v>43861</v>
      </c>
      <c r="Q611" s="904">
        <v>43874</v>
      </c>
      <c r="R611" s="615">
        <f t="shared" si="157"/>
        <v>3.3707865168539355</v>
      </c>
      <c r="S611" s="673">
        <f>IF(INDEX(Historical!$D$7:$D$1257,MATCH(B611,Historical!$B$7:$B$1281,0))=0,"n/a",(INDEX(Historical!$C$7:$C$1259,MATCH(B611,Historical!$B$7:$B$1281,0))/INDEX(Historical!$D$7:$D$1257,MATCH(B611,Historical!$B$7:$B$1281,0))-1)*100)</f>
        <v>8.875739644970416</v>
      </c>
      <c r="T611" s="673">
        <f>IF(INDEX(Historical!$F$7:$F$1250,MATCH(B611,Historical!$B$7:$B$1281,0))=0,"n/a",((INDEX(Historical!$C$7:$C$1259,MATCH(B611,Historical!$B$7:$B$1281,0))/INDEX(Historical!$F$7:$F$1250,MATCH(B611,Historical!$B$7:$B$1281,0)))^(1/3)-1)*100)</f>
        <v>16.059435370233356</v>
      </c>
      <c r="U611" s="673">
        <f>IF(INDEX(Historical!$H$7:$H$1250,MATCH(B611,Historical!$B$7:$B$1281,0))=0,"n/a",((INDEX(Historical!$C$7:$C$1259,MATCH(B611,Historical!$B$7:$B$1281,0))/INDEX(Historical!$H$7:$H$1250,MATCH(B611,Historical!$B$7:$B$1281,0)))^(1/5)-1)*100)</f>
        <v>22.237881615107447</v>
      </c>
      <c r="V611" s="673" t="str">
        <f>IF(INDEX(Historical!$O$7:$O$1250,MATCH(B611,Historical!$B$7:$B$1281,0))=0,"n/a",((INDEX(Historical!$C$7:$C$1259,MATCH(B611,Historical!$B$7:$B$1281,0))/INDEX(Historical!$O$7:$O$1250,MATCH(B611,Historical!$B$7:$B$1281,0)))^(1/10)-1)*100)</f>
        <v>n/a</v>
      </c>
      <c r="W611" s="674" t="str">
        <f t="shared" si="158"/>
        <v>n/a</v>
      </c>
      <c r="X611" s="675">
        <f t="shared" si="159"/>
        <v>44.475763230214895</v>
      </c>
      <c r="Y611" s="843"/>
      <c r="Z611" s="624">
        <f t="shared" si="160"/>
        <v>154.62184873949582</v>
      </c>
      <c r="AA611" s="853">
        <f t="shared" si="161"/>
        <v>11.210084033613446</v>
      </c>
      <c r="AB611" s="854">
        <v>12</v>
      </c>
      <c r="AC611" s="833">
        <v>1.19</v>
      </c>
      <c r="AD611" s="833">
        <v>1.1000000000000001</v>
      </c>
      <c r="AE611" s="833">
        <v>10.33</v>
      </c>
      <c r="AF611" s="833">
        <v>8.8800000000000008</v>
      </c>
      <c r="AG611" s="833">
        <v>35.699999999999996</v>
      </c>
      <c r="AH611" s="833">
        <v>-30.599999999999998</v>
      </c>
      <c r="AI611" s="833">
        <v>8.6499999999999986</v>
      </c>
      <c r="AJ611" s="833">
        <v>0.5</v>
      </c>
      <c r="AK611" s="833">
        <v>10.02</v>
      </c>
      <c r="AL611" s="845">
        <v>4970</v>
      </c>
      <c r="AM611" s="839">
        <v>68.540000000000006</v>
      </c>
      <c r="AN611" s="833">
        <v>4.7</v>
      </c>
      <c r="AO611" s="711">
        <f t="shared" si="162"/>
        <v>24.820901029769864</v>
      </c>
      <c r="AP611" s="712">
        <f t="shared" si="163"/>
        <v>36.030985063383312</v>
      </c>
      <c r="AQ611" s="855">
        <f t="shared" si="164"/>
        <v>110.33892884103599</v>
      </c>
      <c r="AR611" s="624">
        <f>INDEX(Historical!$C$7:$C$1259,MATCH(B611,Historical!$B$7:$B$1281,0))*IF(AH611="n/a",1.03,IF(AH611&lt;0,1.01,IF(AH611&gt;10,1.1,(1+AH611/100))))</f>
        <v>1.8584000000000001</v>
      </c>
      <c r="AS611" s="853">
        <f t="shared" si="165"/>
        <v>2.0191516000000003</v>
      </c>
      <c r="AT611" s="853">
        <f t="shared" si="170"/>
        <v>2.2210667600000007</v>
      </c>
      <c r="AU611" s="853">
        <f t="shared" si="170"/>
        <v>2.4431734360000008</v>
      </c>
      <c r="AV611" s="853">
        <f t="shared" si="170"/>
        <v>2.6874907796000009</v>
      </c>
      <c r="AW611" s="624">
        <f t="shared" si="166"/>
        <v>11.229282575600003</v>
      </c>
      <c r="AX611" s="719">
        <f t="shared" si="167"/>
        <v>84.177530551724161</v>
      </c>
      <c r="AY611" s="900">
        <v>1.67</v>
      </c>
      <c r="AZ611" s="839">
        <v>63.28</v>
      </c>
      <c r="BA611" s="839">
        <v>-17.549999999999997</v>
      </c>
      <c r="BB611" s="839">
        <v>11.37</v>
      </c>
      <c r="BC611" s="839">
        <v>21.65</v>
      </c>
      <c r="BE611" s="597">
        <v>2015</v>
      </c>
      <c r="BF611" s="865">
        <f t="shared" si="168"/>
        <v>0</v>
      </c>
      <c r="BG611" s="849">
        <v>19.8</v>
      </c>
    </row>
    <row r="612" spans="1:59" ht="12.75" customHeight="1" x14ac:dyDescent="0.2">
      <c r="A612" s="831" t="s">
        <v>333</v>
      </c>
      <c r="B612" s="842" t="s">
        <v>334</v>
      </c>
      <c r="C612" s="898" t="s">
        <v>123</v>
      </c>
      <c r="D612" s="898" t="s">
        <v>4108</v>
      </c>
      <c r="E612" s="705">
        <v>43</v>
      </c>
      <c r="F612" s="1153">
        <v>63</v>
      </c>
      <c r="G612" s="1094" t="s">
        <v>37</v>
      </c>
      <c r="H612" s="1094" t="s">
        <v>37</v>
      </c>
      <c r="I612" s="833">
        <v>738.01</v>
      </c>
      <c r="J612" s="624">
        <f t="shared" si="155"/>
        <v>0.8942968252462703</v>
      </c>
      <c r="K612" s="844">
        <v>1.65</v>
      </c>
      <c r="L612" s="854">
        <v>4</v>
      </c>
      <c r="M612" s="615">
        <f t="shared" si="156"/>
        <v>6.6</v>
      </c>
      <c r="N612" s="837" t="s">
        <v>226</v>
      </c>
      <c r="O612" s="706">
        <v>1.34</v>
      </c>
      <c r="P612" s="606">
        <v>44253</v>
      </c>
      <c r="Q612" s="606">
        <v>44267</v>
      </c>
      <c r="R612" s="615">
        <f t="shared" si="157"/>
        <v>23.13432835820894</v>
      </c>
      <c r="S612" s="673">
        <f>IF(INDEX(Historical!$D$7:$D$1257,MATCH(B612,Historical!$B$7:$B$1281,0))=0,"n/a",(INDEX(Historical!$C$7:$C$1259,MATCH(B612,Historical!$B$7:$B$1281,0))/INDEX(Historical!$D$7:$D$1257,MATCH(B612,Historical!$B$7:$B$1281,0))-1)*100)</f>
        <v>18.584070796460207</v>
      </c>
      <c r="T612" s="673">
        <f>IF(INDEX(Historical!$F$7:$F$1250,MATCH(B612,Historical!$B$7:$B$1281,0))=0,"n/a",((INDEX(Historical!$C$7:$C$1259,MATCH(B612,Historical!$B$7:$B$1281,0))/INDEX(Historical!$F$7:$F$1250,MATCH(B612,Historical!$B$7:$B$1281,0)))^(1/3)-1)*100)</f>
        <v>16.384539053573622</v>
      </c>
      <c r="U612" s="673">
        <f>IF(INDEX(Historical!$H$7:$H$1250,MATCH(B612,Historical!$B$7:$B$1281,0))=0,"n/a",((INDEX(Historical!$C$7:$C$1259,MATCH(B612,Historical!$B$7:$B$1281,0))/INDEX(Historical!$H$7:$H$1250,MATCH(B612,Historical!$B$7:$B$1281,0)))^(1/5)-1)*100)</f>
        <v>14.869835499703509</v>
      </c>
      <c r="V612" s="673">
        <f>IF(INDEX(Historical!$O$7:$O$1250,MATCH(B612,Historical!$B$7:$B$1281,0))=0,"n/a",((INDEX(Historical!$C$7:$C$1259,MATCH(B612,Historical!$B$7:$B$1281,0))/INDEX(Historical!$O$7:$O$1250,MATCH(B612,Historical!$B$7:$B$1281,0)))^(1/10)-1)*100)</f>
        <v>14.046045203158087</v>
      </c>
      <c r="W612" s="674">
        <f t="shared" si="158"/>
        <v>1.0586492699283214</v>
      </c>
      <c r="X612" s="675">
        <f t="shared" si="159"/>
        <v>1.0115534353539803</v>
      </c>
      <c r="Y612" s="842"/>
      <c r="Z612" s="624">
        <f t="shared" si="160"/>
        <v>29.891304347826086</v>
      </c>
      <c r="AA612" s="853">
        <f t="shared" si="161"/>
        <v>33.424365942028984</v>
      </c>
      <c r="AB612" s="854">
        <v>12</v>
      </c>
      <c r="AC612" s="833">
        <v>22.08</v>
      </c>
      <c r="AD612" s="833">
        <v>3.39</v>
      </c>
      <c r="AE612" s="833">
        <v>3.53</v>
      </c>
      <c r="AF612" s="833">
        <v>18.52</v>
      </c>
      <c r="AG612" s="834">
        <v>54.2</v>
      </c>
      <c r="AH612" s="833">
        <v>33.900000000000006</v>
      </c>
      <c r="AI612" s="833">
        <v>10.100000000000001</v>
      </c>
      <c r="AJ612" s="833">
        <v>14.7</v>
      </c>
      <c r="AK612" s="833">
        <v>9.9599999999999991</v>
      </c>
      <c r="AL612" s="845">
        <v>64830</v>
      </c>
      <c r="AM612" s="839">
        <v>0.2</v>
      </c>
      <c r="AN612" s="833">
        <v>2.2999999999999998</v>
      </c>
      <c r="AO612" s="711">
        <f t="shared" si="162"/>
        <v>-17.660233617079207</v>
      </c>
      <c r="AP612" s="712">
        <f t="shared" si="163"/>
        <v>15.764132324949779</v>
      </c>
      <c r="AQ612" s="855">
        <f t="shared" si="164"/>
        <v>424.51851243524158</v>
      </c>
      <c r="AR612" s="624">
        <f>INDEX(Historical!$C$7:$C$1259,MATCH(B612,Historical!$B$7:$B$1281,0))*IF(AH612="n/a",1.03,IF(AH612&lt;0,1.01,IF(AH612&gt;10,1.1,(1+AH612/100))))</f>
        <v>5.8960000000000008</v>
      </c>
      <c r="AS612" s="853">
        <f t="shared" si="165"/>
        <v>6.4856000000000016</v>
      </c>
      <c r="AT612" s="853">
        <f t="shared" si="170"/>
        <v>7.1315657600000009</v>
      </c>
      <c r="AU612" s="853">
        <f t="shared" si="170"/>
        <v>7.8418697096960006</v>
      </c>
      <c r="AV612" s="853">
        <f t="shared" si="170"/>
        <v>8.6229199327817216</v>
      </c>
      <c r="AW612" s="624">
        <f t="shared" si="166"/>
        <v>35.977955402477725</v>
      </c>
      <c r="AX612" s="719">
        <f t="shared" si="167"/>
        <v>4.8749956508011714</v>
      </c>
      <c r="AY612" s="900">
        <v>1.06</v>
      </c>
      <c r="AZ612" s="839">
        <v>79.12</v>
      </c>
      <c r="BA612" s="839">
        <v>-3.9</v>
      </c>
      <c r="BB612" s="839">
        <v>3.6900000000000004</v>
      </c>
      <c r="BC612" s="839">
        <v>7.5600000000000005</v>
      </c>
      <c r="BE612" s="597">
        <v>1979</v>
      </c>
      <c r="BF612" s="865">
        <f t="shared" si="168"/>
        <v>4</v>
      </c>
      <c r="BG612" s="849">
        <v>9.9</v>
      </c>
    </row>
    <row r="613" spans="1:59" ht="12.75" customHeight="1" x14ac:dyDescent="0.2">
      <c r="A613" s="847" t="s">
        <v>3885</v>
      </c>
      <c r="B613" s="570" t="s">
        <v>3886</v>
      </c>
      <c r="C613" s="898" t="s">
        <v>108</v>
      </c>
      <c r="D613" s="898" t="s">
        <v>118</v>
      </c>
      <c r="E613" s="705">
        <v>7</v>
      </c>
      <c r="F613" s="1153">
        <v>638</v>
      </c>
      <c r="G613" s="1114" t="s">
        <v>106</v>
      </c>
      <c r="H613" s="1114" t="s">
        <v>106</v>
      </c>
      <c r="I613" s="841">
        <v>72.540000000000006</v>
      </c>
      <c r="J613" s="624">
        <f t="shared" si="155"/>
        <v>1.3785497656465397</v>
      </c>
      <c r="K613" s="844">
        <v>0.25</v>
      </c>
      <c r="L613" s="854">
        <v>4</v>
      </c>
      <c r="M613" s="615">
        <f t="shared" si="156"/>
        <v>1</v>
      </c>
      <c r="N613" s="837" t="s">
        <v>4239</v>
      </c>
      <c r="O613" s="706">
        <v>0.23</v>
      </c>
      <c r="P613" s="606">
        <v>44056</v>
      </c>
      <c r="Q613" s="606">
        <v>44075</v>
      </c>
      <c r="R613" s="615">
        <f t="shared" si="157"/>
        <v>8.6956521739130395</v>
      </c>
      <c r="S613" s="673">
        <f>IF(INDEX(Historical!$D$7:$D$1257,MATCH(B613,Historical!$B$7:$B$1281,0))=0,"n/a",(INDEX(Historical!$C$7:$C$1259,MATCH(B613,Historical!$B$7:$B$1281,0))/INDEX(Historical!$D$7:$D$1257,MATCH(B613,Historical!$B$7:$B$1281,0))-1)*100)</f>
        <v>13.25301204819278</v>
      </c>
      <c r="T613" s="673">
        <f>IF(INDEX(Historical!$F$7:$F$1250,MATCH(B613,Historical!$B$7:$B$1281,0))=0,"n/a",((INDEX(Historical!$C$7:$C$1259,MATCH(B613,Historical!$B$7:$B$1281,0))/INDEX(Historical!$F$7:$F$1250,MATCH(B613,Historical!$B$7:$B$1281,0)))^(1/3)-1)*100)</f>
        <v>12.510910526821718</v>
      </c>
      <c r="U613" s="673">
        <f>IF(INDEX(Historical!$H$7:$H$1250,MATCH(B613,Historical!$B$7:$B$1281,0))=0,"n/a",((INDEX(Historical!$C$7:$C$1259,MATCH(B613,Historical!$B$7:$B$1281,0))/INDEX(Historical!$H$7:$H$1250,MATCH(B613,Historical!$B$7:$B$1281,0)))^(1/5)-1)*100)</f>
        <v>10.522474440082474</v>
      </c>
      <c r="V613" s="673">
        <f>IF(INDEX(Historical!$O$7:$O$1250,MATCH(B613,Historical!$B$7:$B$1281,0))=0,"n/a",((INDEX(Historical!$C$7:$C$1259,MATCH(B613,Historical!$B$7:$B$1281,0))/INDEX(Historical!$O$7:$O$1250,MATCH(B613,Historical!$B$7:$B$1281,0)))^(1/10)-1)*100)</f>
        <v>6.0992834812163554</v>
      </c>
      <c r="W613" s="674">
        <f t="shared" si="158"/>
        <v>1.7251984552756054</v>
      </c>
      <c r="X613" s="675">
        <f t="shared" si="159"/>
        <v>1.4029965920109966</v>
      </c>
      <c r="Y613" s="634"/>
      <c r="Z613" s="624">
        <f t="shared" si="160"/>
        <v>24.390243902439028</v>
      </c>
      <c r="AA613" s="853">
        <f t="shared" si="161"/>
        <v>17.692682926829271</v>
      </c>
      <c r="AB613" s="854">
        <v>12</v>
      </c>
      <c r="AC613" s="833">
        <v>4.0999999999999996</v>
      </c>
      <c r="AD613" s="833">
        <v>3.51</v>
      </c>
      <c r="AE613" s="833">
        <v>1.48</v>
      </c>
      <c r="AF613" s="833">
        <v>1.67</v>
      </c>
      <c r="AG613" s="833">
        <v>10.6</v>
      </c>
      <c r="AH613" s="833">
        <v>-9.7000000000000011</v>
      </c>
      <c r="AI613" s="833">
        <v>6.18</v>
      </c>
      <c r="AJ613" s="833">
        <v>7.5</v>
      </c>
      <c r="AK613" s="833">
        <v>5.0999999999999996</v>
      </c>
      <c r="AL613" s="845">
        <v>4340</v>
      </c>
      <c r="AM613" s="839">
        <v>1.4000000000000001</v>
      </c>
      <c r="AN613" s="833">
        <v>0</v>
      </c>
      <c r="AO613" s="711">
        <f t="shared" si="162"/>
        <v>-5.7916587211002568</v>
      </c>
      <c r="AP613" s="712">
        <f t="shared" si="163"/>
        <v>11.901024205729014</v>
      </c>
      <c r="AQ613" s="855">
        <f t="shared" si="164"/>
        <v>14.594513127917219</v>
      </c>
      <c r="AR613" s="624">
        <f>INDEX(Historical!$C$7:$C$1259,MATCH(B613,Historical!$B$7:$B$1281,0))*IF(AH613="n/a",1.03,IF(AH613&lt;0,1.01,IF(AH613&gt;10,1.1,(1+AH613/100))))</f>
        <v>0.94939999999999991</v>
      </c>
      <c r="AS613" s="853">
        <f t="shared" si="165"/>
        <v>1.00807292</v>
      </c>
      <c r="AT613" s="853">
        <f t="shared" si="170"/>
        <v>1.0594846389199999</v>
      </c>
      <c r="AU613" s="853">
        <f t="shared" si="170"/>
        <v>1.1135183555049197</v>
      </c>
      <c r="AV613" s="853">
        <f t="shared" si="170"/>
        <v>1.1703077916356706</v>
      </c>
      <c r="AW613" s="624">
        <f t="shared" si="166"/>
        <v>5.3007837060605905</v>
      </c>
      <c r="AX613" s="719">
        <f t="shared" si="167"/>
        <v>7.3073941357328227</v>
      </c>
      <c r="AY613" s="900">
        <v>0.83</v>
      </c>
      <c r="AZ613" s="839">
        <v>72.14</v>
      </c>
      <c r="BA613" s="839">
        <v>-6.81</v>
      </c>
      <c r="BB613" s="839">
        <v>3.9600000000000004</v>
      </c>
      <c r="BC613" s="839">
        <v>19.34</v>
      </c>
      <c r="BE613" s="597">
        <v>2014</v>
      </c>
      <c r="BF613" s="865">
        <f t="shared" si="168"/>
        <v>0</v>
      </c>
      <c r="BG613" s="849">
        <v>2.6</v>
      </c>
    </row>
    <row r="614" spans="1:59" ht="12.75" customHeight="1" x14ac:dyDescent="0.2">
      <c r="A614" s="831" t="s">
        <v>785</v>
      </c>
      <c r="B614" s="842" t="s">
        <v>786</v>
      </c>
      <c r="C614" s="898" t="s">
        <v>131</v>
      </c>
      <c r="D614" s="898" t="s">
        <v>4273</v>
      </c>
      <c r="E614" s="705">
        <v>22</v>
      </c>
      <c r="F614" s="1153">
        <v>158</v>
      </c>
      <c r="G614" s="1126" t="s">
        <v>37</v>
      </c>
      <c r="H614" s="1126" t="s">
        <v>37</v>
      </c>
      <c r="I614" s="841">
        <v>22.58</v>
      </c>
      <c r="J614" s="624">
        <f t="shared" si="155"/>
        <v>5.3587245349867141</v>
      </c>
      <c r="K614" s="851">
        <v>0.30249999999999999</v>
      </c>
      <c r="L614" s="854">
        <v>4</v>
      </c>
      <c r="M614" s="615">
        <f t="shared" si="156"/>
        <v>1.21</v>
      </c>
      <c r="N614" s="837" t="s">
        <v>194</v>
      </c>
      <c r="O614" s="707">
        <v>0.29499999999999998</v>
      </c>
      <c r="P614" s="606">
        <v>44174</v>
      </c>
      <c r="Q614" s="606">
        <v>44194</v>
      </c>
      <c r="R614" s="615">
        <f t="shared" si="157"/>
        <v>2.5423728813559343</v>
      </c>
      <c r="S614" s="673">
        <f>IF(INDEX(Historical!$D$7:$D$1257,MATCH(B614,Historical!$B$7:$B$1281,0))=0,"n/a",(INDEX(Historical!$C$7:$C$1259,MATCH(B614,Historical!$B$7:$B$1281,0))/INDEX(Historical!$D$7:$D$1257,MATCH(B614,Historical!$B$7:$B$1281,0))-1)*100)</f>
        <v>2.591792656587466</v>
      </c>
      <c r="T614" s="673">
        <f>IF(INDEX(Historical!$F$7:$F$1250,MATCH(B614,Historical!$B$7:$B$1281,0))=0,"n/a",((INDEX(Historical!$C$7:$C$1259,MATCH(B614,Historical!$B$7:$B$1281,0))/INDEX(Historical!$F$7:$F$1250,MATCH(B614,Historical!$B$7:$B$1281,0)))^(1/3)-1)*100)</f>
        <v>2.6619942763534521</v>
      </c>
      <c r="U614" s="673">
        <f>IF(INDEX(Historical!$H$7:$H$1250,MATCH(B614,Historical!$B$7:$B$1281,0))=0,"n/a",((INDEX(Historical!$C$7:$C$1259,MATCH(B614,Historical!$B$7:$B$1281,0))/INDEX(Historical!$H$7:$H$1250,MATCH(B614,Historical!$B$7:$B$1281,0)))^(1/5)-1)*100)</f>
        <v>3.3935653077052708</v>
      </c>
      <c r="V614" s="673">
        <f>IF(INDEX(Historical!$O$7:$O$1250,MATCH(B614,Historical!$B$7:$B$1281,0))=0,"n/a",((INDEX(Historical!$C$7:$C$1259,MATCH(B614,Historical!$B$7:$B$1281,0))/INDEX(Historical!$O$7:$O$1250,MATCH(B614,Historical!$B$7:$B$1281,0)))^(1/10)-1)*100)</f>
        <v>5.7724178202168241</v>
      </c>
      <c r="W614" s="674">
        <f t="shared" si="158"/>
        <v>0.58789322141927025</v>
      </c>
      <c r="X614" s="675">
        <f t="shared" si="159"/>
        <v>3.0850593706411558</v>
      </c>
      <c r="Y614" s="637"/>
      <c r="Z614" s="624">
        <f t="shared" si="160"/>
        <v>73.333333333333343</v>
      </c>
      <c r="AA614" s="853">
        <f t="shared" si="161"/>
        <v>13.684848484848484</v>
      </c>
      <c r="AB614" s="854">
        <v>12</v>
      </c>
      <c r="AC614" s="833">
        <v>1.65</v>
      </c>
      <c r="AD614" s="833">
        <v>3.16</v>
      </c>
      <c r="AE614" s="833">
        <v>1.52</v>
      </c>
      <c r="AF614" s="833">
        <v>1.39</v>
      </c>
      <c r="AG614" s="833">
        <v>9.7000000000000011</v>
      </c>
      <c r="AH614" s="834">
        <v>93.899999999999991</v>
      </c>
      <c r="AI614" s="834">
        <v>1.67</v>
      </c>
      <c r="AJ614" s="833">
        <v>1.0999999999999999</v>
      </c>
      <c r="AK614" s="833">
        <v>4.3999999999999995</v>
      </c>
      <c r="AL614" s="845">
        <v>2350</v>
      </c>
      <c r="AM614" s="839">
        <v>0.2</v>
      </c>
      <c r="AN614" s="833">
        <v>2.12</v>
      </c>
      <c r="AO614" s="711">
        <f t="shared" si="162"/>
        <v>-4.9325586421564989</v>
      </c>
      <c r="AP614" s="712">
        <f t="shared" si="163"/>
        <v>8.7522898426919848</v>
      </c>
      <c r="AQ614" s="855">
        <f t="shared" si="164"/>
        <v>-8.0533019288061336</v>
      </c>
      <c r="AR614" s="624">
        <f>INDEX(Historical!$C$7:$C$1259,MATCH(B614,Historical!$B$7:$B$1281,0))*IF(AH614="n/a",1.03,IF(AH614&lt;0,1.01,IF(AH614&gt;10,1.1,(1+AH614/100))))</f>
        <v>1.3062500000000001</v>
      </c>
      <c r="AS614" s="853">
        <f t="shared" si="165"/>
        <v>1.3280643750000001</v>
      </c>
      <c r="AT614" s="853">
        <f t="shared" si="170"/>
        <v>1.3864992075000002</v>
      </c>
      <c r="AU614" s="853">
        <f t="shared" si="170"/>
        <v>1.4475051726300003</v>
      </c>
      <c r="AV614" s="853">
        <f t="shared" si="170"/>
        <v>1.5111954002257204</v>
      </c>
      <c r="AW614" s="624">
        <f t="shared" si="166"/>
        <v>6.9795141553557212</v>
      </c>
      <c r="AX614" s="719">
        <f t="shared" si="167"/>
        <v>30.910160121150227</v>
      </c>
      <c r="AY614" s="900">
        <v>0.87</v>
      </c>
      <c r="AZ614" s="839">
        <v>23.79</v>
      </c>
      <c r="BA614" s="839">
        <v>-25.36</v>
      </c>
      <c r="BB614" s="839">
        <v>-6.11</v>
      </c>
      <c r="BC614" s="839">
        <v>-0.36</v>
      </c>
      <c r="BE614" s="597">
        <v>2000</v>
      </c>
      <c r="BF614" s="865">
        <f t="shared" si="168"/>
        <v>2</v>
      </c>
      <c r="BG614" s="849">
        <v>2.5</v>
      </c>
    </row>
    <row r="615" spans="1:59" ht="12.75" customHeight="1" x14ac:dyDescent="0.2">
      <c r="A615" s="831" t="s">
        <v>634</v>
      </c>
      <c r="B615" s="842" t="s">
        <v>635</v>
      </c>
      <c r="C615" s="898" t="s">
        <v>128</v>
      </c>
      <c r="D615" s="898" t="s">
        <v>4261</v>
      </c>
      <c r="E615" s="705">
        <v>23</v>
      </c>
      <c r="F615" s="1153">
        <v>148</v>
      </c>
      <c r="G615" s="1150" t="s">
        <v>37</v>
      </c>
      <c r="H615" s="1150" t="s">
        <v>115</v>
      </c>
      <c r="I615" s="841">
        <v>126.53</v>
      </c>
      <c r="J615" s="624">
        <f t="shared" si="155"/>
        <v>2.8451750572986647</v>
      </c>
      <c r="K615" s="851">
        <v>0.9</v>
      </c>
      <c r="L615" s="854">
        <v>4</v>
      </c>
      <c r="M615" s="615">
        <f t="shared" si="156"/>
        <v>3.6</v>
      </c>
      <c r="N615" s="837" t="s">
        <v>119</v>
      </c>
      <c r="O615" s="707">
        <v>0.88</v>
      </c>
      <c r="P615" s="606">
        <v>44056</v>
      </c>
      <c r="Q615" s="606">
        <v>44075</v>
      </c>
      <c r="R615" s="615">
        <f t="shared" si="157"/>
        <v>2.2727272727272747</v>
      </c>
      <c r="S615" s="673">
        <f>IF(INDEX(Historical!$D$7:$D$1257,MATCH(B615,Historical!$B$7:$B$1281,0))=0,"n/a",(INDEX(Historical!$C$7:$C$1259,MATCH(B615,Historical!$B$7:$B$1281,0))/INDEX(Historical!$D$7:$D$1257,MATCH(B615,Historical!$B$7:$B$1281,0))-1)*100)</f>
        <v>2.8901734104046284</v>
      </c>
      <c r="T615" s="673">
        <f>IF(INDEX(Historical!$F$7:$F$1250,MATCH(B615,Historical!$B$7:$B$1281,0))=0,"n/a",((INDEX(Historical!$C$7:$C$1259,MATCH(B615,Historical!$B$7:$B$1281,0))/INDEX(Historical!$F$7:$F$1250,MATCH(B615,Historical!$B$7:$B$1281,0)))^(1/3)-1)*100)</f>
        <v>5.1742742401086783</v>
      </c>
      <c r="U615" s="673">
        <f>IF(INDEX(Historical!$H$7:$H$1250,MATCH(B615,Historical!$B$7:$B$1281,0))=0,"n/a",((INDEX(Historical!$C$7:$C$1259,MATCH(B615,Historical!$B$7:$B$1281,0))/INDEX(Historical!$H$7:$H$1250,MATCH(B615,Historical!$B$7:$B$1281,0)))^(1/5)-1)*100)</f>
        <v>6.323616749092098</v>
      </c>
      <c r="V615" s="673">
        <f>IF(INDEX(Historical!$O$7:$O$1250,MATCH(B615,Historical!$B$7:$B$1281,0))=0,"n/a",((INDEX(Historical!$C$7:$C$1259,MATCH(B615,Historical!$B$7:$B$1281,0))/INDEX(Historical!$O$7:$O$1250,MATCH(B615,Historical!$B$7:$B$1281,0)))^(1/10)-1)*100)</f>
        <v>8.6705412112669578</v>
      </c>
      <c r="W615" s="674">
        <f t="shared" si="158"/>
        <v>0.72932203365516068</v>
      </c>
      <c r="X615" s="675">
        <f t="shared" si="159"/>
        <v>0.40797527413497409</v>
      </c>
      <c r="Y615" s="843"/>
      <c r="Z615" s="624">
        <f t="shared" si="160"/>
        <v>42.857142857142854</v>
      </c>
      <c r="AA615" s="853">
        <f t="shared" si="161"/>
        <v>15.063095238095238</v>
      </c>
      <c r="AB615" s="854">
        <v>4</v>
      </c>
      <c r="AC615" s="833">
        <v>8.4</v>
      </c>
      <c r="AD615" s="833" t="s">
        <v>136</v>
      </c>
      <c r="AE615" s="833">
        <v>1.7</v>
      </c>
      <c r="AF615" s="833">
        <v>1.75</v>
      </c>
      <c r="AG615" s="833">
        <v>11.4</v>
      </c>
      <c r="AH615" s="833">
        <v>51</v>
      </c>
      <c r="AI615" s="833">
        <v>-2.97</v>
      </c>
      <c r="AJ615" s="833">
        <v>15.5</v>
      </c>
      <c r="AK615" s="833">
        <v>-0.42</v>
      </c>
      <c r="AL615" s="845">
        <v>13880</v>
      </c>
      <c r="AM615" s="839">
        <v>0.2</v>
      </c>
      <c r="AN615" s="833">
        <v>0.59</v>
      </c>
      <c r="AO615" s="711">
        <f t="shared" si="162"/>
        <v>-5.8943034317044756</v>
      </c>
      <c r="AP615" s="712">
        <f t="shared" si="163"/>
        <v>9.1687918063907627</v>
      </c>
      <c r="AQ615" s="855">
        <f t="shared" si="164"/>
        <v>8.2392754075004895</v>
      </c>
      <c r="AR615" s="624">
        <f>INDEX(Historical!$C$7:$C$1259,MATCH(B615,Historical!$B$7:$B$1281,0))*IF(AH615="n/a",1.03,IF(AH615&lt;0,1.01,IF(AH615&gt;10,1.1,(1+AH615/100))))</f>
        <v>3.9160000000000004</v>
      </c>
      <c r="AS615" s="853">
        <f t="shared" si="165"/>
        <v>3.9551600000000002</v>
      </c>
      <c r="AT615" s="853">
        <f t="shared" si="170"/>
        <v>3.9947116000000005</v>
      </c>
      <c r="AU615" s="853">
        <f t="shared" si="170"/>
        <v>4.0346587160000009</v>
      </c>
      <c r="AV615" s="853">
        <f t="shared" si="170"/>
        <v>4.0750053031600011</v>
      </c>
      <c r="AW615" s="624">
        <f t="shared" si="166"/>
        <v>19.975535619160006</v>
      </c>
      <c r="AX615" s="719">
        <f t="shared" si="167"/>
        <v>15.787193249948633</v>
      </c>
      <c r="AY615" s="900">
        <v>0.3</v>
      </c>
      <c r="AZ615" s="839">
        <v>24.18</v>
      </c>
      <c r="BA615" s="839">
        <v>-4.42</v>
      </c>
      <c r="BB615" s="839">
        <v>6.75</v>
      </c>
      <c r="BC615" s="839">
        <v>10.37</v>
      </c>
      <c r="BE615" s="597">
        <v>1998</v>
      </c>
      <c r="BF615" s="865">
        <f t="shared" si="168"/>
        <v>2</v>
      </c>
      <c r="BG615" s="849">
        <v>5.7</v>
      </c>
    </row>
    <row r="616" spans="1:59" s="744" customFormat="1" ht="12.75" customHeight="1" x14ac:dyDescent="0.2">
      <c r="A616" s="619" t="s">
        <v>335</v>
      </c>
      <c r="B616" s="751" t="s">
        <v>336</v>
      </c>
      <c r="C616" s="898" t="s">
        <v>131</v>
      </c>
      <c r="D616" s="898" t="s">
        <v>4274</v>
      </c>
      <c r="E616" s="727">
        <v>54</v>
      </c>
      <c r="F616" s="1153">
        <v>20</v>
      </c>
      <c r="G616" s="1152" t="s">
        <v>37</v>
      </c>
      <c r="H616" s="1152" t="s">
        <v>37</v>
      </c>
      <c r="I616" s="737">
        <v>62.99</v>
      </c>
      <c r="J616" s="729">
        <f t="shared" si="155"/>
        <v>2.1590728687093192</v>
      </c>
      <c r="K616" s="730">
        <v>0.34</v>
      </c>
      <c r="L616" s="731">
        <v>4</v>
      </c>
      <c r="M616" s="732">
        <f t="shared" si="156"/>
        <v>1.36</v>
      </c>
      <c r="N616" s="733" t="s">
        <v>119</v>
      </c>
      <c r="O616" s="734">
        <v>0.32</v>
      </c>
      <c r="P616" s="1122">
        <v>44232</v>
      </c>
      <c r="Q616" s="1122">
        <v>44256</v>
      </c>
      <c r="R616" s="732">
        <f t="shared" si="157"/>
        <v>6.2500000000000053</v>
      </c>
      <c r="S616" s="673">
        <f>IF(INDEX(Historical!$D$7:$D$1257,MATCH(B616,Historical!$B$7:$B$1281,0))=0,"n/a",(INDEX(Historical!$C$7:$C$1259,MATCH(B616,Historical!$B$7:$B$1281,0))/INDEX(Historical!$D$7:$D$1257,MATCH(B616,Historical!$B$7:$B$1281,0))-1)*100)</f>
        <v>6.6666666666666652</v>
      </c>
      <c r="T616" s="673">
        <f>IF(INDEX(Historical!$F$7:$F$1250,MATCH(B616,Historical!$B$7:$B$1281,0))=0,"n/a",((INDEX(Historical!$C$7:$C$1259,MATCH(B616,Historical!$B$7:$B$1281,0))/INDEX(Historical!$F$7:$F$1250,MATCH(B616,Historical!$B$7:$B$1281,0)))^(1/3)-1)*100)</f>
        <v>13.735726398111359</v>
      </c>
      <c r="U616" s="673">
        <f>IF(INDEX(Historical!$H$7:$H$1250,MATCH(B616,Historical!$B$7:$B$1281,0))=0,"n/a",((INDEX(Historical!$C$7:$C$1259,MATCH(B616,Historical!$B$7:$B$1281,0))/INDEX(Historical!$H$7:$H$1250,MATCH(B616,Historical!$B$7:$B$1281,0)))^(1/5)-1)*100)</f>
        <v>10.413727944303419</v>
      </c>
      <c r="V616" s="673">
        <f>IF(INDEX(Historical!$O$7:$O$1250,MATCH(B616,Historical!$B$7:$B$1281,0))=0,"n/a",((INDEX(Historical!$C$7:$C$1259,MATCH(B616,Historical!$B$7:$B$1281,0))/INDEX(Historical!$O$7:$O$1250,MATCH(B616,Historical!$B$7:$B$1281,0)))^(1/10)-1)*100)</f>
        <v>6.5295532396132838</v>
      </c>
      <c r="W616" s="674">
        <f t="shared" si="158"/>
        <v>1.5948607143787035</v>
      </c>
      <c r="X616" s="675">
        <f t="shared" si="159"/>
        <v>3.4712426481011396</v>
      </c>
      <c r="Y616" s="1195"/>
      <c r="Z616" s="729">
        <f t="shared" si="160"/>
        <v>63.551401869158873</v>
      </c>
      <c r="AA616" s="736">
        <f t="shared" si="161"/>
        <v>29.434579439252335</v>
      </c>
      <c r="AB616" s="731">
        <v>12</v>
      </c>
      <c r="AC616" s="737">
        <v>2.14</v>
      </c>
      <c r="AD616" s="737">
        <v>5.3</v>
      </c>
      <c r="AE616" s="737">
        <v>3.16</v>
      </c>
      <c r="AF616" s="737">
        <v>1.95</v>
      </c>
      <c r="AG616" s="737">
        <v>6.8000000000000007</v>
      </c>
      <c r="AH616" s="737">
        <v>160.80000000000001</v>
      </c>
      <c r="AI616" s="737">
        <v>8.16</v>
      </c>
      <c r="AJ616" s="737">
        <v>3</v>
      </c>
      <c r="AK616" s="737">
        <v>5.5</v>
      </c>
      <c r="AL616" s="738">
        <v>1780</v>
      </c>
      <c r="AM616" s="739">
        <v>0.6</v>
      </c>
      <c r="AN616" s="737">
        <v>1.68</v>
      </c>
      <c r="AO616" s="740">
        <f t="shared" si="162"/>
        <v>-16.861778626239598</v>
      </c>
      <c r="AP616" s="741">
        <f t="shared" si="163"/>
        <v>12.572800813012739</v>
      </c>
      <c r="AQ616" s="742">
        <f t="shared" si="164"/>
        <v>59.718404848508364</v>
      </c>
      <c r="AR616" s="624">
        <f>INDEX(Historical!$C$7:$C$1259,MATCH(B616,Historical!$B$7:$B$1281,0))*IF(AH616="n/a",1.03,IF(AH616&lt;0,1.01,IF(AH616&gt;10,1.1,(1+AH616/100))))</f>
        <v>1.4080000000000001</v>
      </c>
      <c r="AS616" s="736">
        <f t="shared" si="165"/>
        <v>1.5228927999999999</v>
      </c>
      <c r="AT616" s="736">
        <f t="shared" si="170"/>
        <v>1.6066519039999998</v>
      </c>
      <c r="AU616" s="736">
        <f t="shared" si="170"/>
        <v>1.6950177587199997</v>
      </c>
      <c r="AV616" s="736">
        <f t="shared" si="170"/>
        <v>1.7882437354495997</v>
      </c>
      <c r="AW616" s="729">
        <f t="shared" si="166"/>
        <v>8.0208061981696002</v>
      </c>
      <c r="AX616" s="743">
        <f t="shared" si="167"/>
        <v>12.733459593855532</v>
      </c>
      <c r="AY616" s="901">
        <v>0.39</v>
      </c>
      <c r="AZ616" s="739">
        <v>23.87</v>
      </c>
      <c r="BA616" s="739">
        <v>-12.13</v>
      </c>
      <c r="BB616" s="739">
        <v>-2.52</v>
      </c>
      <c r="BC616" s="739">
        <v>-2.04</v>
      </c>
      <c r="BD616" s="875"/>
      <c r="BE616" s="597">
        <v>1968</v>
      </c>
      <c r="BF616" s="865">
        <f t="shared" si="168"/>
        <v>6</v>
      </c>
      <c r="BG616" s="793">
        <v>1.9</v>
      </c>
    </row>
    <row r="617" spans="1:59" ht="12.75" customHeight="1" x14ac:dyDescent="0.2">
      <c r="A617" s="838" t="s">
        <v>1648</v>
      </c>
      <c r="B617" s="842" t="s">
        <v>1649</v>
      </c>
      <c r="C617" s="898" t="s">
        <v>4253</v>
      </c>
      <c r="D617" s="898" t="s">
        <v>4254</v>
      </c>
      <c r="E617" s="705">
        <v>10</v>
      </c>
      <c r="F617" s="1153">
        <v>436</v>
      </c>
      <c r="G617" s="1125" t="s">
        <v>37</v>
      </c>
      <c r="H617" s="1125" t="s">
        <v>37</v>
      </c>
      <c r="I617" s="841">
        <v>69.989999999999995</v>
      </c>
      <c r="J617" s="624">
        <f t="shared" si="155"/>
        <v>5.2001714530647236</v>
      </c>
      <c r="K617" s="844">
        <v>0.30330000000000001</v>
      </c>
      <c r="L617" s="854">
        <v>12</v>
      </c>
      <c r="M617" s="615">
        <f t="shared" si="156"/>
        <v>3.6396000000000002</v>
      </c>
      <c r="N617" s="837" t="s">
        <v>218</v>
      </c>
      <c r="O617" s="709">
        <v>0.29499999999999998</v>
      </c>
      <c r="P617" s="606">
        <v>44179</v>
      </c>
      <c r="Q617" s="606">
        <v>44211</v>
      </c>
      <c r="R617" s="615">
        <f t="shared" si="157"/>
        <v>2.8135593220339086</v>
      </c>
      <c r="S617" s="673">
        <f>IF(INDEX(Historical!$D$7:$D$1257,MATCH(B617,Historical!$B$7:$B$1281,0))=0,"n/a",(INDEX(Historical!$C$7:$C$1259,MATCH(B617,Historical!$B$7:$B$1281,0))/INDEX(Historical!$D$7:$D$1257,MATCH(B617,Historical!$B$7:$B$1281,0))-1)*100)</f>
        <v>4.117647058823537</v>
      </c>
      <c r="T617" s="673">
        <f>IF(INDEX(Historical!$F$7:$F$1250,MATCH(B617,Historical!$B$7:$B$1281,0))=0,"n/a",((INDEX(Historical!$C$7:$C$1259,MATCH(B617,Historical!$B$7:$B$1281,0))/INDEX(Historical!$F$7:$F$1250,MATCH(B617,Historical!$B$7:$B$1281,0)))^(1/3)-1)*100)</f>
        <v>4.5234788897860589</v>
      </c>
      <c r="U617" s="673">
        <f>IF(INDEX(Historical!$H$7:$H$1250,MATCH(B617,Historical!$B$7:$B$1281,0))=0,"n/a",((INDEX(Historical!$C$7:$C$1259,MATCH(B617,Historical!$B$7:$B$1281,0))/INDEX(Historical!$H$7:$H$1250,MATCH(B617,Historical!$B$7:$B$1281,0)))^(1/5)-1)*100)</f>
        <v>8.083252207959756</v>
      </c>
      <c r="V617" s="673">
        <f>IF(INDEX(Historical!$O$7:$O$1250,MATCH(B617,Historical!$B$7:$B$1281,0))=0,"n/a",((INDEX(Historical!$C$7:$C$1259,MATCH(B617,Historical!$B$7:$B$1281,0))/INDEX(Historical!$O$7:$O$1250,MATCH(B617,Historical!$B$7:$B$1281,0)))^(1/10)-1)*100)</f>
        <v>24.363898336652245</v>
      </c>
      <c r="W617" s="674">
        <f t="shared" si="158"/>
        <v>0.33177170977599996</v>
      </c>
      <c r="X617" s="675">
        <f t="shared" si="159"/>
        <v>0.61704215327937062</v>
      </c>
      <c r="Y617" s="647" t="s">
        <v>4523</v>
      </c>
      <c r="Z617" s="624">
        <f t="shared" si="160"/>
        <v>97.576407506702424</v>
      </c>
      <c r="AA617" s="853">
        <f t="shared" si="161"/>
        <v>18.764075067024127</v>
      </c>
      <c r="AB617" s="854">
        <v>12</v>
      </c>
      <c r="AC617" s="833">
        <v>3.73</v>
      </c>
      <c r="AD617" s="833" t="s">
        <v>136</v>
      </c>
      <c r="AE617" s="833">
        <v>4.6500000000000004</v>
      </c>
      <c r="AF617" s="833">
        <v>1.08</v>
      </c>
      <c r="AG617" s="833">
        <v>7.3</v>
      </c>
      <c r="AH617" s="833">
        <v>204.8</v>
      </c>
      <c r="AI617" s="833">
        <v>-40.300000000000004</v>
      </c>
      <c r="AJ617" s="833">
        <v>13.100000000000001</v>
      </c>
      <c r="AK617" s="833">
        <v>-10.84</v>
      </c>
      <c r="AL617" s="845">
        <v>4900</v>
      </c>
      <c r="AM617" s="839">
        <v>0.2</v>
      </c>
      <c r="AN617" s="833">
        <v>1.08</v>
      </c>
      <c r="AO617" s="711">
        <f t="shared" si="162"/>
        <v>-5.4806514059996481</v>
      </c>
      <c r="AP617" s="712">
        <f t="shared" si="163"/>
        <v>13.283423661024479</v>
      </c>
      <c r="AQ617" s="855">
        <f t="shared" si="164"/>
        <v>-5.0960694587859461</v>
      </c>
      <c r="AR617" s="624">
        <f>INDEX(Historical!$C$7:$C$1259,MATCH(B617,Historical!$B$7:$B$1281,0))*IF(AH617="n/a",1.03,IF(AH617&lt;0,1.01,IF(AH617&gt;10,1.1,(1+AH617/100))))</f>
        <v>3.8940000000000006</v>
      </c>
      <c r="AS617" s="853">
        <f t="shared" si="165"/>
        <v>3.9329400000000008</v>
      </c>
      <c r="AT617" s="853">
        <f t="shared" si="170"/>
        <v>3.9722694000000009</v>
      </c>
      <c r="AU617" s="853">
        <f t="shared" si="170"/>
        <v>4.0119920940000009</v>
      </c>
      <c r="AV617" s="853">
        <f t="shared" si="170"/>
        <v>4.0521120149400005</v>
      </c>
      <c r="AW617" s="624">
        <f t="shared" si="166"/>
        <v>19.863313508940003</v>
      </c>
      <c r="AX617" s="719">
        <f t="shared" si="167"/>
        <v>28.38021647226747</v>
      </c>
      <c r="AY617" s="900">
        <v>1.66</v>
      </c>
      <c r="AZ617" s="839">
        <v>98.95</v>
      </c>
      <c r="BA617" s="839">
        <v>-10.26</v>
      </c>
      <c r="BB617" s="839">
        <v>2.06</v>
      </c>
      <c r="BC617" s="839">
        <v>25.019999999999996</v>
      </c>
      <c r="BE617" s="597">
        <v>2012</v>
      </c>
      <c r="BF617" s="865">
        <f t="shared" si="168"/>
        <v>0</v>
      </c>
      <c r="BG617" s="849">
        <v>2.8000000000000003</v>
      </c>
    </row>
    <row r="618" spans="1:59" ht="12.75" customHeight="1" x14ac:dyDescent="0.2">
      <c r="A618" s="838" t="s">
        <v>783</v>
      </c>
      <c r="B618" s="842" t="s">
        <v>784</v>
      </c>
      <c r="C618" s="898" t="s">
        <v>123</v>
      </c>
      <c r="D618" s="898" t="s">
        <v>4275</v>
      </c>
      <c r="E618" s="705">
        <v>18</v>
      </c>
      <c r="F618" s="1153">
        <v>208</v>
      </c>
      <c r="G618" s="1153" t="s">
        <v>106</v>
      </c>
      <c r="H618" s="1153" t="s">
        <v>106</v>
      </c>
      <c r="I618" s="841">
        <v>42.03</v>
      </c>
      <c r="J618" s="624">
        <f t="shared" si="155"/>
        <v>1.3323816321674995</v>
      </c>
      <c r="K618" s="844">
        <v>0.14000000000000001</v>
      </c>
      <c r="L618" s="854">
        <v>4</v>
      </c>
      <c r="M618" s="615">
        <f t="shared" si="156"/>
        <v>0.56000000000000005</v>
      </c>
      <c r="N618" s="837" t="s">
        <v>318</v>
      </c>
      <c r="O618" s="706">
        <v>0.12</v>
      </c>
      <c r="P618" s="606">
        <v>44271</v>
      </c>
      <c r="Q618" s="606">
        <v>44286</v>
      </c>
      <c r="R618" s="615">
        <f t="shared" si="157"/>
        <v>16.666666666666682</v>
      </c>
      <c r="S618" s="673">
        <f>IF(INDEX(Historical!$D$7:$D$1257,MATCH(B618,Historical!$B$7:$B$1281,0))=0,"n/a",(INDEX(Historical!$C$7:$C$1259,MATCH(B618,Historical!$B$7:$B$1281,0))/INDEX(Historical!$D$7:$D$1257,MATCH(B618,Historical!$B$7:$B$1281,0))-1)*100)</f>
        <v>9.0909090909090828</v>
      </c>
      <c r="T618" s="673">
        <f>IF(INDEX(Historical!$F$7:$F$1250,MATCH(B618,Historical!$B$7:$B$1281,0))=0,"n/a",((INDEX(Historical!$C$7:$C$1259,MATCH(B618,Historical!$B$7:$B$1281,0))/INDEX(Historical!$F$7:$F$1250,MATCH(B618,Historical!$B$7:$B$1281,0)))^(1/3)-1)*100)</f>
        <v>10.064241629820891</v>
      </c>
      <c r="U618" s="673">
        <f>IF(INDEX(Historical!$H$7:$H$1250,MATCH(B618,Historical!$B$7:$B$1281,0))=0,"n/a",((INDEX(Historical!$C$7:$C$1259,MATCH(B618,Historical!$B$7:$B$1281,0))/INDEX(Historical!$H$7:$H$1250,MATCH(B618,Historical!$B$7:$B$1281,0)))^(1/5)-1)*100)</f>
        <v>8.4471771197698544</v>
      </c>
      <c r="V618" s="673">
        <f>IF(INDEX(Historical!$O$7:$O$1250,MATCH(B618,Historical!$B$7:$B$1281,0))=0,"n/a",((INDEX(Historical!$C$7:$C$1259,MATCH(B618,Historical!$B$7:$B$1281,0))/INDEX(Historical!$O$7:$O$1250,MATCH(B618,Historical!$B$7:$B$1281,0)))^(1/10)-1)*100)</f>
        <v>8.6180981564665249</v>
      </c>
      <c r="W618" s="674">
        <f t="shared" si="158"/>
        <v>0.98016719772814132</v>
      </c>
      <c r="X618" s="675">
        <f t="shared" si="159"/>
        <v>0.58256393929447281</v>
      </c>
      <c r="Y618" s="634"/>
      <c r="Z618" s="624">
        <f t="shared" si="160"/>
        <v>20.216606498194949</v>
      </c>
      <c r="AA618" s="853">
        <f t="shared" si="161"/>
        <v>15.173285198555957</v>
      </c>
      <c r="AB618" s="854">
        <v>12</v>
      </c>
      <c r="AC618" s="833">
        <v>2.77</v>
      </c>
      <c r="AD618" s="833">
        <v>2.82</v>
      </c>
      <c r="AE618" s="833">
        <v>0.95</v>
      </c>
      <c r="AF618" s="833">
        <v>3.76</v>
      </c>
      <c r="AG618" s="833">
        <v>27</v>
      </c>
      <c r="AH618" s="833">
        <v>59.5</v>
      </c>
      <c r="AI618" s="833">
        <v>3.26</v>
      </c>
      <c r="AJ618" s="833">
        <v>14.499999999999998</v>
      </c>
      <c r="AK618" s="833">
        <v>5.47</v>
      </c>
      <c r="AL618" s="845">
        <v>4680</v>
      </c>
      <c r="AM618" s="839">
        <v>9.6</v>
      </c>
      <c r="AN618" s="833">
        <v>2.59</v>
      </c>
      <c r="AO618" s="711">
        <f t="shared" si="162"/>
        <v>-5.3937264466186026</v>
      </c>
      <c r="AP618" s="712">
        <f t="shared" si="163"/>
        <v>9.7795587519373548</v>
      </c>
      <c r="AQ618" s="855">
        <f t="shared" si="164"/>
        <v>59.236445223336418</v>
      </c>
      <c r="AR618" s="624">
        <f>INDEX(Historical!$C$7:$C$1259,MATCH(B618,Historical!$B$7:$B$1281,0))*IF(AH618="n/a",1.03,IF(AH618&lt;0,1.01,IF(AH618&gt;10,1.1,(1+AH618/100))))</f>
        <v>0.52800000000000002</v>
      </c>
      <c r="AS618" s="853">
        <f t="shared" si="165"/>
        <v>0.54521280000000005</v>
      </c>
      <c r="AT618" s="853">
        <f t="shared" si="170"/>
        <v>0.57503594016000004</v>
      </c>
      <c r="AU618" s="853">
        <f t="shared" si="170"/>
        <v>0.60649040608675198</v>
      </c>
      <c r="AV618" s="853">
        <f t="shared" si="170"/>
        <v>0.63966543129969733</v>
      </c>
      <c r="AW618" s="624">
        <f t="shared" si="166"/>
        <v>2.8944045775464495</v>
      </c>
      <c r="AX618" s="719">
        <f t="shared" si="167"/>
        <v>6.8865205271150352</v>
      </c>
      <c r="AY618" s="900">
        <v>0.77</v>
      </c>
      <c r="AZ618" s="839">
        <v>49.6</v>
      </c>
      <c r="BA618" s="839">
        <v>-3.84</v>
      </c>
      <c r="BB618" s="839">
        <v>6.76</v>
      </c>
      <c r="BC618" s="839">
        <v>14.08</v>
      </c>
      <c r="BE618" s="597">
        <v>2004</v>
      </c>
      <c r="BF618" s="865">
        <f t="shared" si="168"/>
        <v>1</v>
      </c>
      <c r="BG618" s="849">
        <v>5</v>
      </c>
    </row>
    <row r="619" spans="1:59" ht="12.75" customHeight="1" x14ac:dyDescent="0.2">
      <c r="A619" s="838" t="s">
        <v>1660</v>
      </c>
      <c r="B619" s="842" t="s">
        <v>1661</v>
      </c>
      <c r="C619" s="898" t="s">
        <v>108</v>
      </c>
      <c r="D619" s="898" t="s">
        <v>4265</v>
      </c>
      <c r="E619" s="705">
        <v>10</v>
      </c>
      <c r="F619" s="1153">
        <v>450</v>
      </c>
      <c r="G619" s="1125" t="s">
        <v>106</v>
      </c>
      <c r="H619" s="1125" t="s">
        <v>106</v>
      </c>
      <c r="I619" s="841">
        <v>39.42</v>
      </c>
      <c r="J619" s="624">
        <f t="shared" si="155"/>
        <v>1.6235413495687467</v>
      </c>
      <c r="K619" s="844">
        <v>0.16</v>
      </c>
      <c r="L619" s="854">
        <v>4</v>
      </c>
      <c r="M619" s="615">
        <f t="shared" si="156"/>
        <v>0.64</v>
      </c>
      <c r="N619" s="837" t="s">
        <v>208</v>
      </c>
      <c r="O619" s="706">
        <v>0.15</v>
      </c>
      <c r="P619" s="606">
        <v>44238</v>
      </c>
      <c r="Q619" s="606">
        <v>44253</v>
      </c>
      <c r="R619" s="615">
        <f t="shared" si="157"/>
        <v>6.6666666666666732</v>
      </c>
      <c r="S619" s="673">
        <f>IF(INDEX(Historical!$D$7:$D$1257,MATCH(B619,Historical!$B$7:$B$1281,0))=0,"n/a",(INDEX(Historical!$C$7:$C$1259,MATCH(B619,Historical!$B$7:$B$1281,0))/INDEX(Historical!$D$7:$D$1257,MATCH(B619,Historical!$B$7:$B$1281,0))-1)*100)</f>
        <v>7.1428571428571397</v>
      </c>
      <c r="T619" s="673">
        <f>IF(INDEX(Historical!$F$7:$F$1250,MATCH(B619,Historical!$B$7:$B$1281,0))=0,"n/a",((INDEX(Historical!$C$7:$C$1259,MATCH(B619,Historical!$B$7:$B$1281,0))/INDEX(Historical!$F$7:$F$1250,MATCH(B619,Historical!$B$7:$B$1281,0)))^(1/3)-1)*100)</f>
        <v>12.624788044360603</v>
      </c>
      <c r="U619" s="673">
        <f>IF(INDEX(Historical!$H$7:$H$1250,MATCH(B619,Historical!$B$7:$B$1281,0))=0,"n/a",((INDEX(Historical!$C$7:$C$1259,MATCH(B619,Historical!$B$7:$B$1281,0))/INDEX(Historical!$H$7:$H$1250,MATCH(B619,Historical!$B$7:$B$1281,0)))^(1/5)-1)*100)</f>
        <v>11.382417860287909</v>
      </c>
      <c r="V619" s="673">
        <f>IF(INDEX(Historical!$O$7:$O$1250,MATCH(B619,Historical!$B$7:$B$1281,0))=0,"n/a",((INDEX(Historical!$C$7:$C$1259,MATCH(B619,Historical!$B$7:$B$1281,0))/INDEX(Historical!$O$7:$O$1250,MATCH(B619,Historical!$B$7:$B$1281,0)))^(1/10)-1)*100)</f>
        <v>9.5958226385217227</v>
      </c>
      <c r="W619" s="674">
        <f t="shared" si="158"/>
        <v>1.186184685677081</v>
      </c>
      <c r="X619" s="675">
        <f t="shared" si="159"/>
        <v>1.0539275796562877</v>
      </c>
      <c r="Y619" s="646" t="s">
        <v>4574</v>
      </c>
      <c r="Z619" s="624">
        <f t="shared" si="160"/>
        <v>17.158176943699733</v>
      </c>
      <c r="AA619" s="853">
        <f t="shared" si="161"/>
        <v>10.568364611260055</v>
      </c>
      <c r="AB619" s="854">
        <v>12</v>
      </c>
      <c r="AC619" s="833">
        <v>3.73</v>
      </c>
      <c r="AD619" s="833" t="s">
        <v>136</v>
      </c>
      <c r="AE619" s="833">
        <v>3.25</v>
      </c>
      <c r="AF619" s="833">
        <v>1.34</v>
      </c>
      <c r="AG619" s="833">
        <v>13.100000000000001</v>
      </c>
      <c r="AH619" s="833">
        <v>-4.7</v>
      </c>
      <c r="AI619" s="833">
        <v>-21.11</v>
      </c>
      <c r="AJ619" s="833">
        <v>10.8</v>
      </c>
      <c r="AK619" s="833" t="s">
        <v>136</v>
      </c>
      <c r="AL619" s="845">
        <v>351.61</v>
      </c>
      <c r="AM619" s="839">
        <v>4</v>
      </c>
      <c r="AN619" s="833">
        <v>0.06</v>
      </c>
      <c r="AO619" s="711">
        <f t="shared" si="162"/>
        <v>2.4375945985966005</v>
      </c>
      <c r="AP619" s="712">
        <f t="shared" si="163"/>
        <v>13.005959209856655</v>
      </c>
      <c r="AQ619" s="855">
        <f t="shared" si="164"/>
        <v>-20.664961981652429</v>
      </c>
      <c r="AR619" s="624">
        <f>INDEX(Historical!$C$7:$C$1259,MATCH(B619,Historical!$B$7:$B$1281,0))*IF(AH619="n/a",1.03,IF(AH619&lt;0,1.01,IF(AH619&gt;10,1.1,(1+AH619/100))))</f>
        <v>0.60599999999999998</v>
      </c>
      <c r="AS619" s="853">
        <f t="shared" si="165"/>
        <v>0.61205999999999994</v>
      </c>
      <c r="AT619" s="853">
        <f t="shared" si="170"/>
        <v>0.63042179999999992</v>
      </c>
      <c r="AU619" s="853">
        <f t="shared" si="170"/>
        <v>0.64933445399999989</v>
      </c>
      <c r="AV619" s="853">
        <f t="shared" si="170"/>
        <v>0.66881448761999995</v>
      </c>
      <c r="AW619" s="624">
        <f t="shared" si="166"/>
        <v>3.1666307416199997</v>
      </c>
      <c r="AX619" s="719">
        <f t="shared" si="167"/>
        <v>8.0330561684931503</v>
      </c>
      <c r="AY619" s="900">
        <v>0.97</v>
      </c>
      <c r="AZ619" s="839">
        <v>127.86</v>
      </c>
      <c r="BA619" s="839">
        <v>-5.47</v>
      </c>
      <c r="BB619" s="839">
        <v>8.0299999999999994</v>
      </c>
      <c r="BC619" s="839">
        <v>39.129999999999995</v>
      </c>
      <c r="BE619" s="597">
        <v>2012</v>
      </c>
      <c r="BF619" s="865">
        <f t="shared" si="168"/>
        <v>0</v>
      </c>
      <c r="BG619" s="849">
        <v>1.3</v>
      </c>
    </row>
    <row r="620" spans="1:59" ht="12.75" customHeight="1" x14ac:dyDescent="0.2">
      <c r="A620" s="838" t="s">
        <v>1624</v>
      </c>
      <c r="B620" s="842" t="s">
        <v>1625</v>
      </c>
      <c r="C620" s="898" t="s">
        <v>123</v>
      </c>
      <c r="D620" s="898" t="s">
        <v>4108</v>
      </c>
      <c r="E620" s="705">
        <v>11</v>
      </c>
      <c r="F620" s="1153">
        <v>328</v>
      </c>
      <c r="G620" s="1153" t="s">
        <v>106</v>
      </c>
      <c r="H620" s="1153" t="s">
        <v>106</v>
      </c>
      <c r="I620" s="841">
        <v>244.97</v>
      </c>
      <c r="J620" s="624">
        <f t="shared" si="155"/>
        <v>1.012368861493244</v>
      </c>
      <c r="K620" s="844">
        <v>0.62</v>
      </c>
      <c r="L620" s="854">
        <v>4</v>
      </c>
      <c r="M620" s="615">
        <f t="shared" si="156"/>
        <v>2.48</v>
      </c>
      <c r="N620" s="837" t="s">
        <v>248</v>
      </c>
      <c r="O620" s="706">
        <v>0.57999999999999996</v>
      </c>
      <c r="P620" s="606">
        <v>44069</v>
      </c>
      <c r="Q620" s="606">
        <v>44084</v>
      </c>
      <c r="R620" s="615">
        <f t="shared" si="157"/>
        <v>6.8965517241379377</v>
      </c>
      <c r="S620" s="673">
        <f>IF(INDEX(Historical!$D$7:$D$1257,MATCH(B620,Historical!$B$7:$B$1281,0))=0,"n/a",(INDEX(Historical!$C$7:$C$1259,MATCH(B620,Historical!$B$7:$B$1281,0))/INDEX(Historical!$D$7:$D$1257,MATCH(B620,Historical!$B$7:$B$1281,0))-1)*100)</f>
        <v>6.1946902654867353</v>
      </c>
      <c r="T620" s="673">
        <f>IF(INDEX(Historical!$F$7:$F$1250,MATCH(B620,Historical!$B$7:$B$1281,0))=0,"n/a",((INDEX(Historical!$C$7:$C$1259,MATCH(B620,Historical!$B$7:$B$1281,0))/INDEX(Historical!$F$7:$F$1250,MATCH(B620,Historical!$B$7:$B$1281,0)))^(1/3)-1)*100)</f>
        <v>5.2239676968420579</v>
      </c>
      <c r="U620" s="673">
        <f>IF(INDEX(Historical!$H$7:$H$1250,MATCH(B620,Historical!$B$7:$B$1281,0))=0,"n/a",((INDEX(Historical!$C$7:$C$1259,MATCH(B620,Historical!$B$7:$B$1281,0))/INDEX(Historical!$H$7:$H$1250,MATCH(B620,Historical!$B$7:$B$1281,0)))^(1/5)-1)*100)</f>
        <v>5.4577943305794463</v>
      </c>
      <c r="V620" s="673">
        <f>IF(INDEX(Historical!$O$7:$O$1250,MATCH(B620,Historical!$B$7:$B$1281,0))=0,"n/a",((INDEX(Historical!$C$7:$C$1259,MATCH(B620,Historical!$B$7:$B$1281,0))/INDEX(Historical!$O$7:$O$1250,MATCH(B620,Historical!$B$7:$B$1281,0)))^(1/10)-1)*100)</f>
        <v>12.334976252295826</v>
      </c>
      <c r="W620" s="674">
        <f t="shared" si="158"/>
        <v>0.4424649240458508</v>
      </c>
      <c r="X620" s="675">
        <f t="shared" si="159"/>
        <v>0.20518023799170851</v>
      </c>
      <c r="Y620" s="637"/>
      <c r="Z620" s="624">
        <f t="shared" si="160"/>
        <v>29.176470588235293</v>
      </c>
      <c r="AA620" s="853">
        <f t="shared" si="161"/>
        <v>28.82</v>
      </c>
      <c r="AB620" s="854">
        <v>9</v>
      </c>
      <c r="AC620" s="833">
        <v>8.5</v>
      </c>
      <c r="AD620" s="833">
        <v>2.85</v>
      </c>
      <c r="AE620" s="833">
        <v>2.95</v>
      </c>
      <c r="AF620" s="833">
        <v>20.28</v>
      </c>
      <c r="AG620" s="833">
        <v>61.199999999999996</v>
      </c>
      <c r="AH620" s="833">
        <v>-12.7</v>
      </c>
      <c r="AI620" s="833">
        <v>1.43</v>
      </c>
      <c r="AJ620" s="833">
        <v>26.6</v>
      </c>
      <c r="AK620" s="833">
        <v>10.100000000000001</v>
      </c>
      <c r="AL620" s="845">
        <v>13310</v>
      </c>
      <c r="AM620" s="840">
        <v>0.5</v>
      </c>
      <c r="AN620" s="833">
        <v>3.22</v>
      </c>
      <c r="AO620" s="711">
        <f t="shared" si="162"/>
        <v>-22.349836807927311</v>
      </c>
      <c r="AP620" s="712">
        <f t="shared" si="163"/>
        <v>6.4701631920726905</v>
      </c>
      <c r="AQ620" s="855">
        <f t="shared" si="164"/>
        <v>409.67074338897129</v>
      </c>
      <c r="AR620" s="624">
        <f>INDEX(Historical!$C$7:$C$1259,MATCH(B620,Historical!$B$7:$B$1281,0))*IF(AH620="n/a",1.03,IF(AH620&lt;0,1.01,IF(AH620&gt;10,1.1,(1+AH620/100))))</f>
        <v>2.4239999999999999</v>
      </c>
      <c r="AS620" s="853">
        <f t="shared" si="165"/>
        <v>2.4586631999999997</v>
      </c>
      <c r="AT620" s="853">
        <f t="shared" si="170"/>
        <v>2.7045295199999999</v>
      </c>
      <c r="AU620" s="853">
        <f t="shared" si="170"/>
        <v>2.9749824720000002</v>
      </c>
      <c r="AV620" s="853">
        <f t="shared" si="170"/>
        <v>3.2724807192000003</v>
      </c>
      <c r="AW620" s="624">
        <f t="shared" si="166"/>
        <v>13.8346559112</v>
      </c>
      <c r="AX620" s="719">
        <f t="shared" si="167"/>
        <v>5.6474898604727111</v>
      </c>
      <c r="AY620" s="900">
        <v>1.18</v>
      </c>
      <c r="AZ620" s="839">
        <v>156.53</v>
      </c>
      <c r="BA620" s="839">
        <v>-2.0099999999999998</v>
      </c>
      <c r="BB620" s="839">
        <v>7.6300000000000008</v>
      </c>
      <c r="BC620" s="839">
        <v>36.909999999999997</v>
      </c>
      <c r="BE620" s="597">
        <v>2010</v>
      </c>
      <c r="BF620" s="865">
        <f t="shared" si="168"/>
        <v>0</v>
      </c>
      <c r="BG620" s="849">
        <v>12.6</v>
      </c>
    </row>
    <row r="621" spans="1:59" ht="12.75" customHeight="1" x14ac:dyDescent="0.2">
      <c r="A621" s="848" t="s">
        <v>4460</v>
      </c>
      <c r="B621" s="842" t="s">
        <v>4020</v>
      </c>
      <c r="C621" s="898" t="s">
        <v>108</v>
      </c>
      <c r="D621" s="898" t="s">
        <v>4272</v>
      </c>
      <c r="E621" s="705">
        <v>6</v>
      </c>
      <c r="F621" s="1153">
        <v>678</v>
      </c>
      <c r="G621" s="1153" t="s">
        <v>106</v>
      </c>
      <c r="H621" s="1153" t="s">
        <v>106</v>
      </c>
      <c r="I621" s="841">
        <v>26.55</v>
      </c>
      <c r="J621" s="624">
        <f t="shared" si="155"/>
        <v>2.5612052730696799</v>
      </c>
      <c r="K621" s="844">
        <v>0.17</v>
      </c>
      <c r="L621" s="854">
        <v>4</v>
      </c>
      <c r="M621" s="615">
        <f t="shared" si="156"/>
        <v>0.68</v>
      </c>
      <c r="N621" s="837" t="s">
        <v>318</v>
      </c>
      <c r="O621" s="706">
        <v>0.15</v>
      </c>
      <c r="P621" s="904">
        <v>43903</v>
      </c>
      <c r="Q621" s="904">
        <v>43921</v>
      </c>
      <c r="R621" s="615">
        <f t="shared" si="157"/>
        <v>13.333333333333346</v>
      </c>
      <c r="S621" s="673">
        <f>IF(INDEX(Historical!$D$7:$D$1257,MATCH(B621,Historical!$B$7:$B$1281,0))=0,"n/a",(INDEX(Historical!$C$7:$C$1259,MATCH(B621,Historical!$B$7:$B$1281,0))/INDEX(Historical!$D$7:$D$1257,MATCH(B621,Historical!$B$7:$B$1281,0))-1)*100)</f>
        <v>15.254237288135597</v>
      </c>
      <c r="T621" s="673">
        <f>IF(INDEX(Historical!$F$7:$F$1250,MATCH(B621,Historical!$B$7:$B$1281,0))=0,"n/a",((INDEX(Historical!$C$7:$C$1259,MATCH(B621,Historical!$B$7:$B$1281,0))/INDEX(Historical!$F$7:$F$1250,MATCH(B621,Historical!$B$7:$B$1281,0)))^(1/3)-1)*100)</f>
        <v>15.616214441920405</v>
      </c>
      <c r="U621" s="673">
        <f>IF(INDEX(Historical!$H$7:$H$1250,MATCH(B621,Historical!$B$7:$B$1281,0))=0,"n/a",((INDEX(Historical!$C$7:$C$1259,MATCH(B621,Historical!$B$7:$B$1281,0))/INDEX(Historical!$H$7:$H$1250,MATCH(B621,Historical!$B$7:$B$1281,0)))^(1/5)-1)*100)</f>
        <v>16.271101521949817</v>
      </c>
      <c r="V621" s="673" t="str">
        <f>IF(INDEX(Historical!$O$7:$O$1250,MATCH(B621,Historical!$B$7:$B$1281,0))=0,"n/a",((INDEX(Historical!$C$7:$C$1259,MATCH(B621,Historical!$B$7:$B$1281,0))/INDEX(Historical!$O$7:$O$1250,MATCH(B621,Historical!$B$7:$B$1281,0)))^(1/10)-1)*100)</f>
        <v>n/a</v>
      </c>
      <c r="W621" s="674" t="str">
        <f t="shared" si="158"/>
        <v>n/a</v>
      </c>
      <c r="X621" s="675">
        <f t="shared" si="159"/>
        <v>1.6435456082777591</v>
      </c>
      <c r="Y621" s="843"/>
      <c r="Z621" s="624">
        <f t="shared" si="160"/>
        <v>28.099173553719009</v>
      </c>
      <c r="AA621" s="853">
        <f t="shared" si="161"/>
        <v>10.971074380165289</v>
      </c>
      <c r="AB621" s="854">
        <v>12</v>
      </c>
      <c r="AC621" s="833">
        <v>2.42</v>
      </c>
      <c r="AD621" s="833">
        <v>1.41</v>
      </c>
      <c r="AE621" s="833">
        <v>3.06</v>
      </c>
      <c r="AF621" s="833">
        <v>1.25</v>
      </c>
      <c r="AG621" s="833">
        <v>11.700000000000001</v>
      </c>
      <c r="AH621" s="833">
        <v>-4.7</v>
      </c>
      <c r="AI621" s="833">
        <v>-10.73</v>
      </c>
      <c r="AJ621" s="833">
        <v>9.9</v>
      </c>
      <c r="AK621" s="833">
        <v>8</v>
      </c>
      <c r="AL621" s="845">
        <v>351.72</v>
      </c>
      <c r="AM621" s="839">
        <v>4.2</v>
      </c>
      <c r="AN621" s="833">
        <v>0.17</v>
      </c>
      <c r="AO621" s="711">
        <f t="shared" si="162"/>
        <v>7.861232414854209</v>
      </c>
      <c r="AP621" s="712">
        <f t="shared" si="163"/>
        <v>18.832306795019498</v>
      </c>
      <c r="AQ621" s="855">
        <f t="shared" si="164"/>
        <v>-21.929254375828787</v>
      </c>
      <c r="AR621" s="624">
        <f>INDEX(Historical!$C$7:$C$1259,MATCH(B621,Historical!$B$7:$B$1281,0))*IF(AH621="n/a",1.03,IF(AH621&lt;0,1.01,IF(AH621&gt;10,1.1,(1+AH621/100))))</f>
        <v>0.68680000000000008</v>
      </c>
      <c r="AS621" s="853">
        <f t="shared" si="165"/>
        <v>0.69366800000000006</v>
      </c>
      <c r="AT621" s="853">
        <f t="shared" si="170"/>
        <v>0.74916144000000007</v>
      </c>
      <c r="AU621" s="853">
        <f t="shared" si="170"/>
        <v>0.80909435520000017</v>
      </c>
      <c r="AV621" s="853">
        <f t="shared" si="170"/>
        <v>0.87382190361600021</v>
      </c>
      <c r="AW621" s="624">
        <f t="shared" si="166"/>
        <v>3.8125456988160003</v>
      </c>
      <c r="AX621" s="719">
        <f t="shared" si="167"/>
        <v>14.359870805333333</v>
      </c>
      <c r="AY621" s="900">
        <v>0.49</v>
      </c>
      <c r="AZ621" s="839">
        <v>96.960000000000008</v>
      </c>
      <c r="BA621" s="839">
        <v>-3.1</v>
      </c>
      <c r="BB621" s="839">
        <v>11.709999999999999</v>
      </c>
      <c r="BC621" s="839">
        <v>37.519999999999996</v>
      </c>
      <c r="BE621" s="597">
        <v>2015</v>
      </c>
      <c r="BF621" s="865">
        <f t="shared" si="168"/>
        <v>0</v>
      </c>
      <c r="BG621" s="849">
        <v>1.0999999999999999</v>
      </c>
    </row>
    <row r="622" spans="1:59" ht="12.75" customHeight="1" x14ac:dyDescent="0.2">
      <c r="A622" s="831" t="s">
        <v>1650</v>
      </c>
      <c r="B622" s="842" t="s">
        <v>1651</v>
      </c>
      <c r="C622" s="898" t="s">
        <v>112</v>
      </c>
      <c r="D622" s="898" t="s">
        <v>211</v>
      </c>
      <c r="E622" s="705">
        <v>11</v>
      </c>
      <c r="F622" s="1153">
        <v>335</v>
      </c>
      <c r="G622" s="1115" t="s">
        <v>37</v>
      </c>
      <c r="H622" s="1115" t="s">
        <v>37</v>
      </c>
      <c r="I622" s="841">
        <v>230.74</v>
      </c>
      <c r="J622" s="624">
        <f t="shared" si="155"/>
        <v>2.132270087544422</v>
      </c>
      <c r="K622" s="844">
        <v>1.23</v>
      </c>
      <c r="L622" s="854">
        <v>4</v>
      </c>
      <c r="M622" s="615">
        <f t="shared" si="156"/>
        <v>4.92</v>
      </c>
      <c r="N622" s="837" t="s">
        <v>248</v>
      </c>
      <c r="O622" s="706">
        <v>1.08</v>
      </c>
      <c r="P622" s="606">
        <v>44154</v>
      </c>
      <c r="Q622" s="606">
        <v>44175</v>
      </c>
      <c r="R622" s="615">
        <f t="shared" si="157"/>
        <v>13.888888888888879</v>
      </c>
      <c r="S622" s="673">
        <f>IF(INDEX(Historical!$D$7:$D$1257,MATCH(B622,Historical!$B$7:$B$1281,0))=0,"n/a",(INDEX(Historical!$C$7:$C$1259,MATCH(B622,Historical!$B$7:$B$1281,0))/INDEX(Historical!$D$7:$D$1257,MATCH(B622,Historical!$B$7:$B$1281,0))-1)*100)</f>
        <v>13.740458015267155</v>
      </c>
      <c r="T622" s="673">
        <f>IF(INDEX(Historical!$F$7:$F$1250,MATCH(B622,Historical!$B$7:$B$1281,0))=0,"n/a",((INDEX(Historical!$C$7:$C$1259,MATCH(B622,Historical!$B$7:$B$1281,0))/INDEX(Historical!$F$7:$F$1250,MATCH(B622,Historical!$B$7:$B$1281,0)))^(1/3)-1)*100)</f>
        <v>14.858154977655547</v>
      </c>
      <c r="U622" s="673">
        <f>IF(INDEX(Historical!$H$7:$H$1250,MATCH(B622,Historical!$B$7:$B$1281,0))=0,"n/a",((INDEX(Historical!$C$7:$C$1259,MATCH(B622,Historical!$B$7:$B$1281,0))/INDEX(Historical!$H$7:$H$1250,MATCH(B622,Historical!$B$7:$B$1281,0)))^(1/5)-1)*100)</f>
        <v>15.233026511263326</v>
      </c>
      <c r="V622" s="673">
        <f>IF(INDEX(Historical!$O$7:$O$1250,MATCH(B622,Historical!$B$7:$B$1281,0))=0,"n/a",((INDEX(Historical!$C$7:$C$1259,MATCH(B622,Historical!$B$7:$B$1281,0))/INDEX(Historical!$O$7:$O$1250,MATCH(B622,Historical!$B$7:$B$1281,0)))^(1/10)-1)*100)</f>
        <v>13.86618475318835</v>
      </c>
      <c r="W622" s="674">
        <f t="shared" si="158"/>
        <v>1.0985737448623485</v>
      </c>
      <c r="X622" s="675">
        <f t="shared" si="159"/>
        <v>2.1156981265643511</v>
      </c>
      <c r="Y622" s="842"/>
      <c r="Z622" s="624">
        <f t="shared" si="160"/>
        <v>42.969432314410483</v>
      </c>
      <c r="AA622" s="853">
        <f t="shared" si="161"/>
        <v>20.151965065502186</v>
      </c>
      <c r="AB622" s="854">
        <v>12</v>
      </c>
      <c r="AC622" s="833">
        <v>11.45</v>
      </c>
      <c r="AD622" s="833">
        <v>2.5499999999999998</v>
      </c>
      <c r="AE622" s="833">
        <v>3.13</v>
      </c>
      <c r="AF622" s="833">
        <v>3.28</v>
      </c>
      <c r="AG622" s="833">
        <v>17.599999999999998</v>
      </c>
      <c r="AH622" s="833">
        <v>-7.8</v>
      </c>
      <c r="AI622" s="833">
        <v>5.82</v>
      </c>
      <c r="AJ622" s="833">
        <v>7.1999999999999993</v>
      </c>
      <c r="AK622" s="833">
        <v>7.95</v>
      </c>
      <c r="AL622" s="845">
        <v>12330</v>
      </c>
      <c r="AM622" s="839">
        <v>1.4000000000000001</v>
      </c>
      <c r="AN622" s="833">
        <v>0.38</v>
      </c>
      <c r="AO622" s="711">
        <f t="shared" si="162"/>
        <v>-2.7866684666944366</v>
      </c>
      <c r="AP622" s="712">
        <f t="shared" si="163"/>
        <v>17.365296598807749</v>
      </c>
      <c r="AQ622" s="855">
        <f t="shared" si="164"/>
        <v>71.397452872098356</v>
      </c>
      <c r="AR622" s="624">
        <f>INDEX(Historical!$C$7:$C$1259,MATCH(B622,Historical!$B$7:$B$1281,0))*IF(AH622="n/a",1.03,IF(AH622&lt;0,1.01,IF(AH622&gt;10,1.1,(1+AH622/100))))</f>
        <v>4.5146999999999995</v>
      </c>
      <c r="AS622" s="853">
        <f t="shared" si="165"/>
        <v>4.7774555399999992</v>
      </c>
      <c r="AT622" s="853">
        <f t="shared" si="170"/>
        <v>5.1572632554299984</v>
      </c>
      <c r="AU622" s="853">
        <f t="shared" si="170"/>
        <v>5.5672656842366832</v>
      </c>
      <c r="AV622" s="853">
        <f t="shared" si="170"/>
        <v>6.0098633061334992</v>
      </c>
      <c r="AW622" s="624">
        <f t="shared" si="166"/>
        <v>26.026547785800183</v>
      </c>
      <c r="AX622" s="719">
        <f t="shared" si="167"/>
        <v>11.279599456444561</v>
      </c>
      <c r="AY622" s="900">
        <v>1.29</v>
      </c>
      <c r="AZ622" s="839">
        <v>145.47</v>
      </c>
      <c r="BA622" s="839">
        <v>-1.34</v>
      </c>
      <c r="BB622" s="839">
        <v>14.580000000000002</v>
      </c>
      <c r="BC622" s="839">
        <v>38.190000000000005</v>
      </c>
      <c r="BE622" s="597">
        <v>2011</v>
      </c>
      <c r="BF622" s="865">
        <f t="shared" si="168"/>
        <v>0</v>
      </c>
      <c r="BG622" s="849">
        <v>10.199999999999999</v>
      </c>
    </row>
    <row r="623" spans="1:59" s="592" customFormat="1" ht="12.75" customHeight="1" x14ac:dyDescent="0.2">
      <c r="A623" s="848" t="s">
        <v>4606</v>
      </c>
      <c r="B623" s="842" t="s">
        <v>4597</v>
      </c>
      <c r="C623" s="898" t="s">
        <v>245</v>
      </c>
      <c r="D623" s="898" t="s">
        <v>4284</v>
      </c>
      <c r="E623" s="705">
        <v>5</v>
      </c>
      <c r="F623" s="1153">
        <v>714</v>
      </c>
      <c r="G623" s="1126" t="s">
        <v>106</v>
      </c>
      <c r="H623" s="1126" t="s">
        <v>106</v>
      </c>
      <c r="I623" s="841">
        <v>106.01</v>
      </c>
      <c r="J623" s="624">
        <f t="shared" si="155"/>
        <v>0.42939345344778795</v>
      </c>
      <c r="K623" s="844">
        <v>0.2276</v>
      </c>
      <c r="L623" s="854">
        <v>2</v>
      </c>
      <c r="M623" s="615">
        <f t="shared" si="156"/>
        <v>0.45519999999999999</v>
      </c>
      <c r="N623" s="837" t="s">
        <v>4128</v>
      </c>
      <c r="O623" s="706">
        <v>0.18379999999999999</v>
      </c>
      <c r="P623" s="904">
        <v>43917</v>
      </c>
      <c r="Q623" s="904">
        <v>43994</v>
      </c>
      <c r="R623" s="615">
        <f t="shared" si="157"/>
        <v>23.830250272034824</v>
      </c>
      <c r="S623" s="673">
        <f>IF(INDEX(Historical!$D$7:$D$1257,MATCH(B623,Historical!$B$7:$B$1281,0))=0,"n/a",(INDEX(Historical!$C$7:$C$1259,MATCH(B623,Historical!$B$7:$B$1281,0))/INDEX(Historical!$D$7:$D$1257,MATCH(B623,Historical!$B$7:$B$1281,0))-1)*100)</f>
        <v>27.304964539007102</v>
      </c>
      <c r="T623" s="673">
        <f>IF(INDEX(Historical!$F$7:$F$1250,MATCH(B623,Historical!$B$7:$B$1281,0))=0,"n/a",((INDEX(Historical!$C$7:$C$1259,MATCH(B623,Historical!$B$7:$B$1281,0))/INDEX(Historical!$F$7:$F$1250,MATCH(B623,Historical!$B$7:$B$1281,0)))^(1/3)-1)*100)</f>
        <v>32.1120497834007</v>
      </c>
      <c r="U623" s="673">
        <f>IF(INDEX(Historical!$H$7:$H$1250,MATCH(B623,Historical!$B$7:$B$1281,0))=0,"n/a",((INDEX(Historical!$C$7:$C$1259,MATCH(B623,Historical!$B$7:$B$1281,0))/INDEX(Historical!$H$7:$H$1250,MATCH(B623,Historical!$B$7:$B$1281,0)))^(1/5)-1)*100)</f>
        <v>41.976954441708436</v>
      </c>
      <c r="V623" s="673">
        <f>IF(INDEX(Historical!$O$7:$O$1250,MATCH(B623,Historical!$B$7:$B$1281,0))=0,"n/a",((INDEX(Historical!$C$7:$C$1259,MATCH(B623,Historical!$B$7:$B$1281,0))/INDEX(Historical!$O$7:$O$1250,MATCH(B623,Historical!$B$7:$B$1281,0)))^(1/10)-1)*100)</f>
        <v>5.0962550439789922</v>
      </c>
      <c r="W623" s="674">
        <f t="shared" si="158"/>
        <v>8.2368237224120904</v>
      </c>
      <c r="X623" s="675">
        <f t="shared" si="159"/>
        <v>0.96498745843007894</v>
      </c>
      <c r="Y623" s="843" t="s">
        <v>4619</v>
      </c>
      <c r="Z623" s="624">
        <f t="shared" si="160"/>
        <v>5.7620253164556958</v>
      </c>
      <c r="AA623" s="853">
        <f t="shared" si="161"/>
        <v>13.418987341772151</v>
      </c>
      <c r="AB623" s="854">
        <v>3</v>
      </c>
      <c r="AC623" s="833">
        <v>7.9</v>
      </c>
      <c r="AD623" s="833">
        <v>1.1399999999999999</v>
      </c>
      <c r="AE623" s="833">
        <v>1.65</v>
      </c>
      <c r="AF623" s="833">
        <v>2.61</v>
      </c>
      <c r="AG623" s="833">
        <v>22.8</v>
      </c>
      <c r="AH623" s="833">
        <v>-34.799999999999997</v>
      </c>
      <c r="AI623" s="833">
        <v>-38.01</v>
      </c>
      <c r="AJ623" s="833">
        <v>43.5</v>
      </c>
      <c r="AK623" s="833">
        <v>11.600000000000001</v>
      </c>
      <c r="AL623" s="845">
        <v>128960.00000000001</v>
      </c>
      <c r="AM623" s="839">
        <v>0.03</v>
      </c>
      <c r="AN623" s="833">
        <v>0.4</v>
      </c>
      <c r="AO623" s="711">
        <f t="shared" si="162"/>
        <v>28.987360553384072</v>
      </c>
      <c r="AP623" s="712">
        <f t="shared" si="163"/>
        <v>42.406347895156223</v>
      </c>
      <c r="AQ623" s="855">
        <f t="shared" si="164"/>
        <v>24.763878251903094</v>
      </c>
      <c r="AR623" s="624">
        <f>INDEX(Historical!$C$7:$C$1259,MATCH(B623,Historical!$B$7:$B$1281,0))*IF(AH623="n/a",1.03,IF(AH623&lt;0,1.01,IF(AH623&gt;10,1.1,(1+AH623/100))))</f>
        <v>0.47136699999999998</v>
      </c>
      <c r="AS623" s="853">
        <f t="shared" si="165"/>
        <v>0.47608066999999998</v>
      </c>
      <c r="AT623" s="853">
        <f t="shared" si="170"/>
        <v>0.52368873700000007</v>
      </c>
      <c r="AU623" s="853">
        <f t="shared" si="170"/>
        <v>0.57605761070000017</v>
      </c>
      <c r="AV623" s="853">
        <f t="shared" si="170"/>
        <v>0.63366337177000021</v>
      </c>
      <c r="AW623" s="624">
        <f t="shared" si="166"/>
        <v>2.6808573894699999</v>
      </c>
      <c r="AX623" s="719">
        <f t="shared" si="167"/>
        <v>2.5288721719366096</v>
      </c>
      <c r="AY623" s="900">
        <v>0.86</v>
      </c>
      <c r="AZ623" s="839">
        <v>87.15</v>
      </c>
      <c r="BA623" s="839">
        <v>-10.54</v>
      </c>
      <c r="BB623" s="839">
        <v>-0.13999999999999999</v>
      </c>
      <c r="BC623" s="839">
        <v>19.63</v>
      </c>
      <c r="BD623" s="874"/>
      <c r="BE623" s="597">
        <v>2016</v>
      </c>
      <c r="BF623" s="865">
        <f t="shared" si="168"/>
        <v>0</v>
      </c>
      <c r="BG623" s="849">
        <v>4.3999999999999995</v>
      </c>
    </row>
    <row r="624" spans="1:59" s="592" customFormat="1" ht="12.75" customHeight="1" x14ac:dyDescent="0.2">
      <c r="A624" s="838" t="s">
        <v>2833</v>
      </c>
      <c r="B624" s="842" t="s">
        <v>2834</v>
      </c>
      <c r="C624" s="898" t="s">
        <v>108</v>
      </c>
      <c r="D624" s="898" t="s">
        <v>4272</v>
      </c>
      <c r="E624" s="705">
        <v>7</v>
      </c>
      <c r="F624" s="1153">
        <v>629</v>
      </c>
      <c r="G624" s="1153" t="s">
        <v>115</v>
      </c>
      <c r="H624" s="1153" t="s">
        <v>115</v>
      </c>
      <c r="I624" s="841">
        <v>45.75</v>
      </c>
      <c r="J624" s="624">
        <f t="shared" si="155"/>
        <v>2.8852459016393444</v>
      </c>
      <c r="K624" s="844">
        <v>0.33</v>
      </c>
      <c r="L624" s="854">
        <v>4</v>
      </c>
      <c r="M624" s="615">
        <f t="shared" si="156"/>
        <v>1.32</v>
      </c>
      <c r="N624" s="837" t="s">
        <v>163</v>
      </c>
      <c r="O624" s="706">
        <v>0.3</v>
      </c>
      <c r="P624" s="904">
        <v>43908</v>
      </c>
      <c r="Q624" s="904">
        <v>43922</v>
      </c>
      <c r="R624" s="615">
        <f t="shared" si="157"/>
        <v>10.000000000000009</v>
      </c>
      <c r="S624" s="673">
        <f>IF(INDEX(Historical!$D$7:$D$1257,MATCH(B624,Historical!$B$7:$B$1281,0))=0,"n/a",(INDEX(Historical!$C$7:$C$1259,MATCH(B624,Historical!$B$7:$B$1281,0))/INDEX(Historical!$D$7:$D$1257,MATCH(B624,Historical!$B$7:$B$1281,0))-1)*100)</f>
        <v>12.173913043478279</v>
      </c>
      <c r="T624" s="673">
        <f>IF(INDEX(Historical!$F$7:$F$1250,MATCH(B624,Historical!$B$7:$B$1281,0))=0,"n/a",((INDEX(Historical!$C$7:$C$1259,MATCH(B624,Historical!$B$7:$B$1281,0))/INDEX(Historical!$F$7:$F$1250,MATCH(B624,Historical!$B$7:$B$1281,0)))^(1/3)-1)*100)</f>
        <v>31.29200628641151</v>
      </c>
      <c r="U624" s="673">
        <f>IF(INDEX(Historical!$H$7:$H$1250,MATCH(B624,Historical!$B$7:$B$1281,0))=0,"n/a",((INDEX(Historical!$C$7:$C$1259,MATCH(B624,Historical!$B$7:$B$1281,0))/INDEX(Historical!$H$7:$H$1250,MATCH(B624,Historical!$B$7:$B$1281,0)))^(1/5)-1)*100)</f>
        <v>26.388029769498345</v>
      </c>
      <c r="V624" s="673">
        <f>IF(INDEX(Historical!$O$7:$O$1250,MATCH(B624,Historical!$B$7:$B$1281,0))=0,"n/a",((INDEX(Historical!$C$7:$C$1259,MATCH(B624,Historical!$B$7:$B$1281,0))/INDEX(Historical!$O$7:$O$1250,MATCH(B624,Historical!$B$7:$B$1281,0)))^(1/10)-1)*100)</f>
        <v>41.531455157590493</v>
      </c>
      <c r="W624" s="674">
        <f t="shared" si="158"/>
        <v>0.63537455332035342</v>
      </c>
      <c r="X624" s="675">
        <f t="shared" si="159"/>
        <v>3.7166239111969501</v>
      </c>
      <c r="Y624" s="637"/>
      <c r="Z624" s="624">
        <f t="shared" si="160"/>
        <v>57.894736842105267</v>
      </c>
      <c r="AA624" s="853">
        <f t="shared" si="161"/>
        <v>20.065789473684212</v>
      </c>
      <c r="AB624" s="854">
        <v>12</v>
      </c>
      <c r="AC624" s="833">
        <v>2.2799999999999998</v>
      </c>
      <c r="AD624" s="833">
        <v>2.54</v>
      </c>
      <c r="AE624" s="833">
        <v>3.72</v>
      </c>
      <c r="AF624" s="833">
        <v>1.48</v>
      </c>
      <c r="AG624" s="833">
        <v>7.5</v>
      </c>
      <c r="AH624" s="833">
        <v>-34.200000000000003</v>
      </c>
      <c r="AI624" s="833">
        <v>6.2600000000000007</v>
      </c>
      <c r="AJ624" s="833">
        <v>7.1</v>
      </c>
      <c r="AK624" s="833">
        <v>8</v>
      </c>
      <c r="AL624" s="845">
        <v>6720</v>
      </c>
      <c r="AM624" s="839">
        <v>0.6</v>
      </c>
      <c r="AN624" s="833">
        <v>0.26</v>
      </c>
      <c r="AO624" s="711">
        <f t="shared" si="162"/>
        <v>9.207486197453477</v>
      </c>
      <c r="AP624" s="712">
        <f t="shared" si="163"/>
        <v>29.273275671137689</v>
      </c>
      <c r="AQ624" s="855">
        <f t="shared" si="164"/>
        <v>14.886162828065274</v>
      </c>
      <c r="AR624" s="624">
        <f>INDEX(Historical!$C$7:$C$1259,MATCH(B624,Historical!$B$7:$B$1281,0))*IF(AH624="n/a",1.03,IF(AH624&lt;0,1.01,IF(AH624&gt;10,1.1,(1+AH624/100))))</f>
        <v>1.3028999999999999</v>
      </c>
      <c r="AS624" s="853">
        <f t="shared" si="165"/>
        <v>1.38446154</v>
      </c>
      <c r="AT624" s="853">
        <f t="shared" si="170"/>
        <v>1.4952184632000001</v>
      </c>
      <c r="AU624" s="853">
        <f t="shared" si="170"/>
        <v>1.6148359402560002</v>
      </c>
      <c r="AV624" s="853">
        <f t="shared" si="170"/>
        <v>1.7440228154764803</v>
      </c>
      <c r="AW624" s="624">
        <f t="shared" si="166"/>
        <v>7.5414387589324807</v>
      </c>
      <c r="AX624" s="719">
        <f t="shared" si="167"/>
        <v>16.484019145207608</v>
      </c>
      <c r="AY624" s="900">
        <v>1.67</v>
      </c>
      <c r="AZ624" s="839">
        <v>224.01</v>
      </c>
      <c r="BA624" s="839">
        <v>-9.42</v>
      </c>
      <c r="BB624" s="839">
        <v>6.5299999999999994</v>
      </c>
      <c r="BC624" s="839">
        <v>53.81</v>
      </c>
      <c r="BD624" s="874"/>
      <c r="BE624" s="597">
        <v>2014</v>
      </c>
      <c r="BF624" s="865">
        <f t="shared" si="168"/>
        <v>0</v>
      </c>
      <c r="BG624" s="849">
        <v>0.6</v>
      </c>
    </row>
    <row r="625" spans="1:59" s="592" customFormat="1" ht="12.75" customHeight="1" x14ac:dyDescent="0.2">
      <c r="A625" s="831" t="s">
        <v>787</v>
      </c>
      <c r="B625" s="842" t="s">
        <v>788</v>
      </c>
      <c r="C625" s="898" t="s">
        <v>131</v>
      </c>
      <c r="D625" s="898" t="s">
        <v>4263</v>
      </c>
      <c r="E625" s="705">
        <v>20</v>
      </c>
      <c r="F625" s="1153">
        <v>166</v>
      </c>
      <c r="G625" s="1153" t="s">
        <v>37</v>
      </c>
      <c r="H625" s="1153" t="s">
        <v>115</v>
      </c>
      <c r="I625" s="841">
        <v>62.16</v>
      </c>
      <c r="J625" s="624">
        <f t="shared" si="155"/>
        <v>4.1184041184041194</v>
      </c>
      <c r="K625" s="844">
        <v>0.64</v>
      </c>
      <c r="L625" s="854">
        <v>4</v>
      </c>
      <c r="M625" s="615">
        <f t="shared" si="156"/>
        <v>2.56</v>
      </c>
      <c r="N625" s="837" t="s">
        <v>789</v>
      </c>
      <c r="O625" s="706">
        <v>0.62</v>
      </c>
      <c r="P625" s="1029">
        <v>43966</v>
      </c>
      <c r="Q625" s="1029">
        <v>43990</v>
      </c>
      <c r="R625" s="615">
        <f t="shared" si="157"/>
        <v>3.2258064516129057</v>
      </c>
      <c r="S625" s="673">
        <f>IF(INDEX(Historical!$D$7:$D$1257,MATCH(B625,Historical!$B$7:$B$1281,0))=0,"n/a",(INDEX(Historical!$C$7:$C$1259,MATCH(B625,Historical!$B$7:$B$1281,0))/INDEX(Historical!$D$7:$D$1257,MATCH(B625,Historical!$B$7:$B$1281,0))-1)*100)</f>
        <v>3.2520325203251987</v>
      </c>
      <c r="T625" s="673">
        <f>IF(INDEX(Historical!$F$7:$F$1250,MATCH(B625,Historical!$B$7:$B$1281,0))=0,"n/a",((INDEX(Historical!$C$7:$C$1259,MATCH(B625,Historical!$B$7:$B$1281,0))/INDEX(Historical!$F$7:$F$1250,MATCH(B625,Historical!$B$7:$B$1281,0)))^(1/3)-1)*100)</f>
        <v>3.3638380332860152</v>
      </c>
      <c r="U625" s="673">
        <f>IF(INDEX(Historical!$H$7:$H$1250,MATCH(B625,Historical!$B$7:$B$1281,0))=0,"n/a",((INDEX(Historical!$C$7:$C$1259,MATCH(B625,Historical!$B$7:$B$1281,0))/INDEX(Historical!$H$7:$H$1250,MATCH(B625,Historical!$B$7:$B$1281,0)))^(1/5)-1)*100)</f>
        <v>3.3660953908551949</v>
      </c>
      <c r="V625" s="673">
        <f>IF(INDEX(Historical!$O$7:$O$1250,MATCH(B625,Historical!$B$7:$B$1281,0))=0,"n/a",((INDEX(Historical!$C$7:$C$1259,MATCH(B625,Historical!$B$7:$B$1281,0))/INDEX(Historical!$O$7:$O$1250,MATCH(B625,Historical!$B$7:$B$1281,0)))^(1/10)-1)*100)</f>
        <v>3.4893941085321956</v>
      </c>
      <c r="W625" s="674">
        <f t="shared" si="158"/>
        <v>0.9646647200511077</v>
      </c>
      <c r="X625" s="675">
        <f t="shared" si="159"/>
        <v>1.346438156342078</v>
      </c>
      <c r="Y625" s="842"/>
      <c r="Z625" s="624">
        <f t="shared" si="160"/>
        <v>87.37201365187714</v>
      </c>
      <c r="AA625" s="853">
        <f t="shared" si="161"/>
        <v>21.215017064846414</v>
      </c>
      <c r="AB625" s="854">
        <v>12</v>
      </c>
      <c r="AC625" s="833">
        <v>2.93</v>
      </c>
      <c r="AD625" s="833">
        <v>3.24</v>
      </c>
      <c r="AE625" s="833">
        <v>3.18</v>
      </c>
      <c r="AF625" s="833">
        <v>2.33</v>
      </c>
      <c r="AG625" s="833">
        <v>11.200000000000001</v>
      </c>
      <c r="AH625" s="833">
        <v>-34.9</v>
      </c>
      <c r="AI625" s="833">
        <v>7.2700000000000005</v>
      </c>
      <c r="AJ625" s="833">
        <v>2.5</v>
      </c>
      <c r="AK625" s="833">
        <v>6.5</v>
      </c>
      <c r="AL625" s="845">
        <v>64730.000000000007</v>
      </c>
      <c r="AM625" s="839">
        <v>0.3</v>
      </c>
      <c r="AN625" s="833">
        <v>1.76</v>
      </c>
      <c r="AO625" s="711">
        <f t="shared" si="162"/>
        <v>-13.730517555587099</v>
      </c>
      <c r="AP625" s="712">
        <f t="shared" si="163"/>
        <v>7.4844995092593143</v>
      </c>
      <c r="AQ625" s="855">
        <f t="shared" si="164"/>
        <v>48.220541028251617</v>
      </c>
      <c r="AR625" s="624">
        <f>INDEX(Historical!$C$7:$C$1259,MATCH(B625,Historical!$B$7:$B$1281,0))*IF(AH625="n/a",1.03,IF(AH625&lt;0,1.01,IF(AH625&gt;10,1.1,(1+AH625/100))))</f>
        <v>2.5653999999999999</v>
      </c>
      <c r="AS625" s="853">
        <f t="shared" si="165"/>
        <v>2.7519045799999997</v>
      </c>
      <c r="AT625" s="853">
        <f t="shared" si="170"/>
        <v>2.9307783776999994</v>
      </c>
      <c r="AU625" s="853">
        <f t="shared" si="170"/>
        <v>3.121278972250499</v>
      </c>
      <c r="AV625" s="853">
        <f t="shared" si="170"/>
        <v>3.3241621054467814</v>
      </c>
      <c r="AW625" s="624">
        <f t="shared" si="166"/>
        <v>14.69352403539728</v>
      </c>
      <c r="AX625" s="719">
        <f t="shared" si="167"/>
        <v>23.638230430175806</v>
      </c>
      <c r="AY625" s="900">
        <v>0.41</v>
      </c>
      <c r="AZ625" s="839">
        <v>26.19</v>
      </c>
      <c r="BA625" s="839">
        <v>-4.2700000000000005</v>
      </c>
      <c r="BB625" s="839">
        <v>3.9899999999999998</v>
      </c>
      <c r="BC625" s="839">
        <v>8.08</v>
      </c>
      <c r="BD625" s="874"/>
      <c r="BE625" s="597">
        <v>2001</v>
      </c>
      <c r="BF625" s="865">
        <f t="shared" si="168"/>
        <v>2</v>
      </c>
      <c r="BG625" s="849">
        <v>2.6</v>
      </c>
    </row>
    <row r="626" spans="1:59" s="592" customFormat="1" ht="12.75" customHeight="1" x14ac:dyDescent="0.2">
      <c r="A626" s="838" t="s">
        <v>1658</v>
      </c>
      <c r="B626" s="842" t="s">
        <v>1659</v>
      </c>
      <c r="C626" s="898" t="s">
        <v>108</v>
      </c>
      <c r="D626" s="898" t="s">
        <v>4272</v>
      </c>
      <c r="E626" s="705">
        <v>10</v>
      </c>
      <c r="F626" s="1153">
        <v>465</v>
      </c>
      <c r="G626" s="1124" t="s">
        <v>106</v>
      </c>
      <c r="H626" s="1124" t="s">
        <v>106</v>
      </c>
      <c r="I626" s="841">
        <v>34.950000000000003</v>
      </c>
      <c r="J626" s="624">
        <f t="shared" si="155"/>
        <v>2.7467811158798279</v>
      </c>
      <c r="K626" s="844">
        <v>0.24</v>
      </c>
      <c r="L626" s="854">
        <v>4</v>
      </c>
      <c r="M626" s="615">
        <f t="shared" si="156"/>
        <v>0.96</v>
      </c>
      <c r="N626" s="837" t="s">
        <v>504</v>
      </c>
      <c r="O626" s="706">
        <v>0.23</v>
      </c>
      <c r="P626" s="606">
        <v>44294</v>
      </c>
      <c r="Q626" s="606">
        <v>44309</v>
      </c>
      <c r="R626" s="615">
        <f t="shared" si="157"/>
        <v>4.3478260869565135</v>
      </c>
      <c r="S626" s="673">
        <f>IF(INDEX(Historical!$D$7:$D$1257,MATCH(B626,Historical!$B$7:$B$1281,0))=0,"n/a",(INDEX(Historical!$C$7:$C$1259,MATCH(B626,Historical!$B$7:$B$1281,0))/INDEX(Historical!$D$7:$D$1257,MATCH(B626,Historical!$B$7:$B$1281,0))-1)*100)</f>
        <v>2.2222222222222143</v>
      </c>
      <c r="T626" s="673">
        <f>IF(INDEX(Historical!$F$7:$F$1250,MATCH(B626,Historical!$B$7:$B$1281,0))=0,"n/a",((INDEX(Historical!$C$7:$C$1259,MATCH(B626,Historical!$B$7:$B$1281,0))/INDEX(Historical!$F$7:$F$1250,MATCH(B626,Historical!$B$7:$B$1281,0)))^(1/3)-1)*100)</f>
        <v>3.9101547621242849</v>
      </c>
      <c r="U626" s="673">
        <f>IF(INDEX(Historical!$H$7:$H$1250,MATCH(B626,Historical!$B$7:$B$1281,0))=0,"n/a",((INDEX(Historical!$C$7:$C$1259,MATCH(B626,Historical!$B$7:$B$1281,0))/INDEX(Historical!$H$7:$H$1250,MATCH(B626,Historical!$B$7:$B$1281,0)))^(1/5)-1)*100)</f>
        <v>8.2129477676936791</v>
      </c>
      <c r="V626" s="673">
        <f>IF(INDEX(Historical!$O$7:$O$1250,MATCH(B626,Historical!$B$7:$B$1281,0))=0,"n/a",((INDEX(Historical!$C$7:$C$1259,MATCH(B626,Historical!$B$7:$B$1281,0))/INDEX(Historical!$O$7:$O$1250,MATCH(B626,Historical!$B$7:$B$1281,0)))^(1/10)-1)*100)</f>
        <v>16.486550074616211</v>
      </c>
      <c r="W626" s="674">
        <f t="shared" si="158"/>
        <v>0.49816048418394576</v>
      </c>
      <c r="X626" s="675" t="str">
        <f t="shared" si="159"/>
        <v>n/a</v>
      </c>
      <c r="Y626" s="646" t="s">
        <v>4574</v>
      </c>
      <c r="Z626" s="624" t="str">
        <f t="shared" si="160"/>
        <v>n/a</v>
      </c>
      <c r="AA626" s="853" t="str">
        <f t="shared" si="161"/>
        <v>n/a</v>
      </c>
      <c r="AB626" s="854">
        <v>12</v>
      </c>
      <c r="AC626" s="833" t="s">
        <v>136</v>
      </c>
      <c r="AD626" s="833" t="s">
        <v>136</v>
      </c>
      <c r="AE626" s="833" t="s">
        <v>136</v>
      </c>
      <c r="AF626" s="833" t="s">
        <v>136</v>
      </c>
      <c r="AG626" s="833" t="s">
        <v>136</v>
      </c>
      <c r="AH626" s="833" t="s">
        <v>136</v>
      </c>
      <c r="AI626" s="833" t="s">
        <v>136</v>
      </c>
      <c r="AJ626" s="833" t="s">
        <v>136</v>
      </c>
      <c r="AK626" s="833" t="s">
        <v>136</v>
      </c>
      <c r="AL626" s="845" t="s">
        <v>136</v>
      </c>
      <c r="AM626" s="839" t="s">
        <v>136</v>
      </c>
      <c r="AN626" s="833" t="s">
        <v>136</v>
      </c>
      <c r="AO626" s="711" t="str">
        <f t="shared" si="162"/>
        <v>n/a</v>
      </c>
      <c r="AP626" s="712">
        <f t="shared" si="163"/>
        <v>10.959728883573508</v>
      </c>
      <c r="AQ626" s="855" t="str">
        <f t="shared" si="164"/>
        <v>n/a</v>
      </c>
      <c r="AR626" s="624">
        <f>INDEX(Historical!$C$7:$C$1259,MATCH(B626,Historical!$B$7:$B$1281,0))*IF(AH626="n/a",1.03,IF(AH626&lt;0,1.01,IF(AH626&gt;10,1.1,(1+AH626/100))))</f>
        <v>0.94760000000000011</v>
      </c>
      <c r="AS626" s="853">
        <f t="shared" si="165"/>
        <v>0.97602800000000012</v>
      </c>
      <c r="AT626" s="853">
        <f t="shared" si="170"/>
        <v>1.0053088400000001</v>
      </c>
      <c r="AU626" s="853">
        <f t="shared" si="170"/>
        <v>1.0354681052000001</v>
      </c>
      <c r="AV626" s="853">
        <f t="shared" si="170"/>
        <v>1.0665321483560002</v>
      </c>
      <c r="AW626" s="624">
        <f t="shared" si="166"/>
        <v>5.0309370935560009</v>
      </c>
      <c r="AX626" s="719">
        <f t="shared" si="167"/>
        <v>14.394669795582264</v>
      </c>
      <c r="AY626" s="900" t="s">
        <v>136</v>
      </c>
      <c r="AZ626" s="839" t="s">
        <v>136</v>
      </c>
      <c r="BA626" s="839" t="s">
        <v>136</v>
      </c>
      <c r="BB626" s="839" t="s">
        <v>136</v>
      </c>
      <c r="BC626" s="839" t="s">
        <v>136</v>
      </c>
      <c r="BD626" s="874" t="s">
        <v>4199</v>
      </c>
      <c r="BE626" s="597">
        <v>2012</v>
      </c>
      <c r="BF626" s="865">
        <f t="shared" si="168"/>
        <v>0</v>
      </c>
      <c r="BG626" s="849" t="s">
        <v>136</v>
      </c>
    </row>
    <row r="627" spans="1:59" s="592" customFormat="1" ht="12.75" customHeight="1" x14ac:dyDescent="0.2">
      <c r="A627" s="831" t="s">
        <v>337</v>
      </c>
      <c r="B627" s="842" t="s">
        <v>338</v>
      </c>
      <c r="C627" s="898" t="s">
        <v>123</v>
      </c>
      <c r="D627" s="898" t="s">
        <v>4275</v>
      </c>
      <c r="E627" s="705">
        <v>39</v>
      </c>
      <c r="F627" s="1153">
        <v>70</v>
      </c>
      <c r="G627" s="1150" t="s">
        <v>37</v>
      </c>
      <c r="H627" s="1150" t="s">
        <v>37</v>
      </c>
      <c r="I627" s="833">
        <v>63.3</v>
      </c>
      <c r="J627" s="624">
        <f t="shared" si="155"/>
        <v>2.8436018957345972</v>
      </c>
      <c r="K627" s="844">
        <v>0.45</v>
      </c>
      <c r="L627" s="854">
        <v>4</v>
      </c>
      <c r="M627" s="615">
        <f t="shared" si="156"/>
        <v>1.8</v>
      </c>
      <c r="N627" s="837" t="s">
        <v>248</v>
      </c>
      <c r="O627" s="706">
        <v>0.43</v>
      </c>
      <c r="P627" s="606">
        <v>44250</v>
      </c>
      <c r="Q627" s="606">
        <v>44265</v>
      </c>
      <c r="R627" s="615">
        <f t="shared" si="157"/>
        <v>4.6511627906976782</v>
      </c>
      <c r="S627" s="673">
        <f>IF(INDEX(Historical!$D$7:$D$1257,MATCH(B627,Historical!$B$7:$B$1281,0))=0,"n/a",(INDEX(Historical!$C$7:$C$1259,MATCH(B627,Historical!$B$7:$B$1281,0))/INDEX(Historical!$D$7:$D$1257,MATCH(B627,Historical!$B$7:$B$1281,0))-1)*100)</f>
        <v>1.1764705882352899</v>
      </c>
      <c r="T627" s="673">
        <f>IF(INDEX(Historical!$F$7:$F$1250,MATCH(B627,Historical!$B$7:$B$1281,0))=0,"n/a",((INDEX(Historical!$C$7:$C$1259,MATCH(B627,Historical!$B$7:$B$1281,0))/INDEX(Historical!$F$7:$F$1250,MATCH(B627,Historical!$B$7:$B$1281,0)))^(1/3)-1)*100)</f>
        <v>3.7534568357664666</v>
      </c>
      <c r="U627" s="673">
        <f>IF(INDEX(Historical!$H$7:$H$1250,MATCH(B627,Historical!$B$7:$B$1281,0))=0,"n/a",((INDEX(Historical!$C$7:$C$1259,MATCH(B627,Historical!$B$7:$B$1281,0))/INDEX(Historical!$H$7:$H$1250,MATCH(B627,Historical!$B$7:$B$1281,0)))^(1/5)-1)*100)</f>
        <v>4.6553840977253902</v>
      </c>
      <c r="V627" s="673">
        <f>IF(INDEX(Historical!$O$7:$O$1250,MATCH(B627,Historical!$B$7:$B$1281,0))=0,"n/a",((INDEX(Historical!$C$7:$C$1259,MATCH(B627,Historical!$B$7:$B$1281,0))/INDEX(Historical!$O$7:$O$1250,MATCH(B627,Historical!$B$7:$B$1281,0)))^(1/10)-1)*100)</f>
        <v>4.4769646921844819</v>
      </c>
      <c r="W627" s="674">
        <f t="shared" si="158"/>
        <v>1.0398527613703048</v>
      </c>
      <c r="X627" s="675" t="str">
        <f t="shared" si="159"/>
        <v>n/a</v>
      </c>
      <c r="Y627" s="644" t="s">
        <v>4581</v>
      </c>
      <c r="Z627" s="624">
        <f t="shared" si="160"/>
        <v>87.804878048780495</v>
      </c>
      <c r="AA627" s="853">
        <f t="shared" si="161"/>
        <v>30.878048780487806</v>
      </c>
      <c r="AB627" s="854">
        <v>12</v>
      </c>
      <c r="AC627" s="833">
        <v>2.0499999999999998</v>
      </c>
      <c r="AD627" s="833">
        <v>6.25</v>
      </c>
      <c r="AE627" s="833">
        <v>1.21</v>
      </c>
      <c r="AF627" s="833">
        <v>3.41</v>
      </c>
      <c r="AG627" s="833">
        <v>11.3</v>
      </c>
      <c r="AH627" s="833">
        <v>-28.9</v>
      </c>
      <c r="AI627" s="833">
        <v>5.34</v>
      </c>
      <c r="AJ627" s="833">
        <v>-3.4000000000000004</v>
      </c>
      <c r="AK627" s="833">
        <v>5</v>
      </c>
      <c r="AL627" s="845">
        <v>6350</v>
      </c>
      <c r="AM627" s="839">
        <v>0.4</v>
      </c>
      <c r="AN627" s="833">
        <v>0.9</v>
      </c>
      <c r="AO627" s="711">
        <f t="shared" si="162"/>
        <v>-23.37906278702782</v>
      </c>
      <c r="AP627" s="712">
        <f t="shared" si="163"/>
        <v>7.4989859934599874</v>
      </c>
      <c r="AQ627" s="855">
        <f t="shared" si="164"/>
        <v>116.32706343401362</v>
      </c>
      <c r="AR627" s="624">
        <f>INDEX(Historical!$C$7:$C$1259,MATCH(B627,Historical!$B$7:$B$1281,0))*IF(AH627="n/a",1.03,IF(AH627&lt;0,1.01,IF(AH627&gt;10,1.1,(1+AH627/100))))</f>
        <v>1.7372000000000001</v>
      </c>
      <c r="AS627" s="853">
        <f t="shared" si="165"/>
        <v>1.82996648</v>
      </c>
      <c r="AT627" s="853">
        <f t="shared" ref="AT627:AV646" si="171">IF($AK627="n/a",1.03*AS627,IF($AK627&lt;0,1.01*AS627,IF($AK627&gt;10,1.1*AS627,(1+$AK627/100)*AS627)))</f>
        <v>1.921464804</v>
      </c>
      <c r="AU627" s="853">
        <f t="shared" si="171"/>
        <v>2.0175380442000002</v>
      </c>
      <c r="AV627" s="853">
        <f t="shared" si="171"/>
        <v>2.1184149464100002</v>
      </c>
      <c r="AW627" s="624">
        <f t="shared" si="166"/>
        <v>9.624584274610001</v>
      </c>
      <c r="AX627" s="719">
        <f t="shared" si="167"/>
        <v>15.204714493854663</v>
      </c>
      <c r="AY627" s="900">
        <v>0.82</v>
      </c>
      <c r="AZ627" s="839">
        <v>49.26</v>
      </c>
      <c r="BA627" s="839">
        <v>-2.25</v>
      </c>
      <c r="BB627" s="839">
        <v>3.6700000000000004</v>
      </c>
      <c r="BC627" s="839">
        <v>12.49</v>
      </c>
      <c r="BD627" s="874"/>
      <c r="BE627" s="597">
        <v>1983</v>
      </c>
      <c r="BF627" s="865">
        <f t="shared" si="168"/>
        <v>3</v>
      </c>
      <c r="BG627" s="849">
        <v>3.8</v>
      </c>
    </row>
    <row r="628" spans="1:59" s="592" customFormat="1" ht="12.75" customHeight="1" x14ac:dyDescent="0.2">
      <c r="A628" s="838" t="s">
        <v>328</v>
      </c>
      <c r="B628" s="843" t="s">
        <v>329</v>
      </c>
      <c r="C628" s="898" t="s">
        <v>108</v>
      </c>
      <c r="D628" s="898" t="s">
        <v>4268</v>
      </c>
      <c r="E628" s="705">
        <v>48</v>
      </c>
      <c r="F628" s="1153">
        <v>46</v>
      </c>
      <c r="G628" s="1095" t="s">
        <v>37</v>
      </c>
      <c r="H628" s="1095" t="s">
        <v>37</v>
      </c>
      <c r="I628" s="833">
        <v>352.87</v>
      </c>
      <c r="J628" s="624">
        <f t="shared" si="155"/>
        <v>0.87284268994247183</v>
      </c>
      <c r="K628" s="844">
        <v>0.77</v>
      </c>
      <c r="L628" s="854">
        <v>4</v>
      </c>
      <c r="M628" s="615">
        <f t="shared" si="156"/>
        <v>3.08</v>
      </c>
      <c r="N628" s="837" t="s">
        <v>111</v>
      </c>
      <c r="O628" s="706">
        <v>0.67</v>
      </c>
      <c r="P628" s="606">
        <v>44250</v>
      </c>
      <c r="Q628" s="606">
        <v>44265</v>
      </c>
      <c r="R628" s="615">
        <f t="shared" si="157"/>
        <v>14.925373134328353</v>
      </c>
      <c r="S628" s="673">
        <f>IF(INDEX(Historical!$D$7:$D$1257,MATCH(B628,Historical!$B$7:$B$1281,0))=0,"n/a",(INDEX(Historical!$C$7:$C$1259,MATCH(B628,Historical!$B$7:$B$1281,0))/INDEX(Historical!$D$7:$D$1257,MATCH(B628,Historical!$B$7:$B$1281,0))-1)*100)</f>
        <v>17.543859649122815</v>
      </c>
      <c r="T628" s="673">
        <f>IF(INDEX(Historical!$F$7:$F$1250,MATCH(B628,Historical!$B$7:$B$1281,0))=0,"n/a",((INDEX(Historical!$C$7:$C$1259,MATCH(B628,Historical!$B$7:$B$1281,0))/INDEX(Historical!$F$7:$F$1250,MATCH(B628,Historical!$B$7:$B$1281,0)))^(1/3)-1)*100)</f>
        <v>17.786897324220607</v>
      </c>
      <c r="U628" s="673">
        <f>IF(INDEX(Historical!$H$7:$H$1250,MATCH(B628,Historical!$B$7:$B$1281,0))=0,"n/a",((INDEX(Historical!$C$7:$C$1259,MATCH(B628,Historical!$B$7:$B$1281,0))/INDEX(Historical!$H$7:$H$1250,MATCH(B628,Historical!$B$7:$B$1281,0)))^(1/5)-1)*100)</f>
        <v>15.215835248897069</v>
      </c>
      <c r="V628" s="673">
        <f>IF(INDEX(Historical!$O$7:$O$1250,MATCH(B628,Historical!$B$7:$B$1281,0))=0,"n/a",((INDEX(Historical!$C$7:$C$1259,MATCH(B628,Historical!$B$7:$B$1281,0))/INDEX(Historical!$O$7:$O$1250,MATCH(B628,Historical!$B$7:$B$1281,0)))^(1/10)-1)*100)</f>
        <v>11.0454309941322</v>
      </c>
      <c r="W628" s="674">
        <f t="shared" si="158"/>
        <v>1.3775682684523911</v>
      </c>
      <c r="X628" s="675">
        <f t="shared" si="159"/>
        <v>0.84065388115453432</v>
      </c>
      <c r="Y628" s="643"/>
      <c r="Z628" s="624">
        <f t="shared" si="160"/>
        <v>31.884057971014496</v>
      </c>
      <c r="AA628" s="853">
        <f t="shared" si="161"/>
        <v>36.528985507246375</v>
      </c>
      <c r="AB628" s="854">
        <v>12</v>
      </c>
      <c r="AC628" s="833">
        <v>9.66</v>
      </c>
      <c r="AD628" s="833">
        <v>3.08</v>
      </c>
      <c r="AE628" s="833">
        <v>11.15</v>
      </c>
      <c r="AF628" s="835">
        <v>166.41</v>
      </c>
      <c r="AG628" s="834" t="s">
        <v>136</v>
      </c>
      <c r="AH628" s="833">
        <v>12.4</v>
      </c>
      <c r="AI628" s="833">
        <v>10.56</v>
      </c>
      <c r="AJ628" s="833">
        <v>18.099999999999998</v>
      </c>
      <c r="AK628" s="833">
        <v>11.83</v>
      </c>
      <c r="AL628" s="845">
        <v>82970</v>
      </c>
      <c r="AM628" s="839">
        <v>0.1</v>
      </c>
      <c r="AN628" s="835">
        <v>0</v>
      </c>
      <c r="AO628" s="711">
        <f t="shared" si="162"/>
        <v>-20.440307568406833</v>
      </c>
      <c r="AP628" s="712">
        <f t="shared" si="163"/>
        <v>16.088677938839542</v>
      </c>
      <c r="AQ628" s="855">
        <f t="shared" si="164"/>
        <v>1543.6799469835794</v>
      </c>
      <c r="AR628" s="624">
        <f>INDEX(Historical!$C$7:$C$1259,MATCH(B628,Historical!$B$7:$B$1281,0))*IF(AH628="n/a",1.03,IF(AH628&lt;0,1.01,IF(AH628&gt;10,1.1,(1+AH628/100))))</f>
        <v>2.9480000000000004</v>
      </c>
      <c r="AS628" s="853">
        <f t="shared" si="165"/>
        <v>3.2428000000000008</v>
      </c>
      <c r="AT628" s="853">
        <f t="shared" si="171"/>
        <v>3.5670800000000011</v>
      </c>
      <c r="AU628" s="853">
        <f t="shared" si="171"/>
        <v>3.9237880000000014</v>
      </c>
      <c r="AV628" s="853">
        <f t="shared" si="171"/>
        <v>4.3161668000000022</v>
      </c>
      <c r="AW628" s="624">
        <f t="shared" si="166"/>
        <v>17.997834800000007</v>
      </c>
      <c r="AX628" s="719">
        <f t="shared" si="167"/>
        <v>5.1004151103805953</v>
      </c>
      <c r="AY628" s="900">
        <v>0.94</v>
      </c>
      <c r="AZ628" s="839">
        <v>53.349999999999994</v>
      </c>
      <c r="BA628" s="839">
        <v>-7.1099999999999994</v>
      </c>
      <c r="BB628" s="839">
        <v>5.38</v>
      </c>
      <c r="BC628" s="839">
        <v>3.7699999999999996</v>
      </c>
      <c r="BD628" s="874"/>
      <c r="BE628" s="597">
        <v>1974</v>
      </c>
      <c r="BF628" s="865">
        <f t="shared" si="168"/>
        <v>4</v>
      </c>
      <c r="BG628" s="849">
        <v>20.5</v>
      </c>
    </row>
    <row r="629" spans="1:59" s="592" customFormat="1" x14ac:dyDescent="0.2">
      <c r="A629" s="838" t="s">
        <v>1666</v>
      </c>
      <c r="B629" s="842" t="s">
        <v>1667</v>
      </c>
      <c r="C629" s="898" t="s">
        <v>128</v>
      </c>
      <c r="D629" s="898" t="s">
        <v>4269</v>
      </c>
      <c r="E629" s="705">
        <v>11</v>
      </c>
      <c r="F629" s="1153">
        <v>373</v>
      </c>
      <c r="G629" s="1153" t="s">
        <v>106</v>
      </c>
      <c r="H629" s="1153" t="s">
        <v>106</v>
      </c>
      <c r="I629" s="841">
        <v>19.63</v>
      </c>
      <c r="J629" s="624">
        <f t="shared" si="155"/>
        <v>4.0753948038716254</v>
      </c>
      <c r="K629" s="844">
        <v>0.2</v>
      </c>
      <c r="L629" s="854">
        <v>4</v>
      </c>
      <c r="M629" s="615">
        <f t="shared" si="156"/>
        <v>0.8</v>
      </c>
      <c r="N629" s="837" t="s">
        <v>151</v>
      </c>
      <c r="O629" s="706">
        <v>0.1925</v>
      </c>
      <c r="P629" s="606">
        <v>44267</v>
      </c>
      <c r="Q629" s="606">
        <v>44286</v>
      </c>
      <c r="R629" s="615">
        <f t="shared" si="157"/>
        <v>3.8961038961038996</v>
      </c>
      <c r="S629" s="673">
        <f>IF(INDEX(Historical!$D$7:$D$1257,MATCH(B629,Historical!$B$7:$B$1281,0))=0,"n/a",(INDEX(Historical!$C$7:$C$1259,MATCH(B629,Historical!$B$7:$B$1281,0))/INDEX(Historical!$D$7:$D$1257,MATCH(B629,Historical!$B$7:$B$1281,0))-1)*100)</f>
        <v>1.3157894736842035</v>
      </c>
      <c r="T629" s="673">
        <f>IF(INDEX(Historical!$F$7:$F$1250,MATCH(B629,Historical!$B$7:$B$1281,0))=0,"n/a",((INDEX(Historical!$C$7:$C$1259,MATCH(B629,Historical!$B$7:$B$1281,0))/INDEX(Historical!$F$7:$F$1250,MATCH(B629,Historical!$B$7:$B$1281,0)))^(1/3)-1)*100)</f>
        <v>5.2726599609396629</v>
      </c>
      <c r="U629" s="673">
        <f>IF(INDEX(Historical!$H$7:$H$1250,MATCH(B629,Historical!$B$7:$B$1281,0))=0,"n/a",((INDEX(Historical!$C$7:$C$1259,MATCH(B629,Historical!$B$7:$B$1281,0))/INDEX(Historical!$H$7:$H$1250,MATCH(B629,Historical!$B$7:$B$1281,0)))^(1/5)-1)*100)</f>
        <v>7.3542872926286584</v>
      </c>
      <c r="V629" s="673">
        <f>IF(INDEX(Historical!$O$7:$O$1250,MATCH(B629,Historical!$B$7:$B$1281,0))=0,"n/a",((INDEX(Historical!$C$7:$C$1259,MATCH(B629,Historical!$B$7:$B$1281,0))/INDEX(Historical!$O$7:$O$1250,MATCH(B629,Historical!$B$7:$B$1281,0)))^(1/10)-1)*100)</f>
        <v>14.431627033198824</v>
      </c>
      <c r="W629" s="674">
        <f t="shared" si="158"/>
        <v>0.50959516038702346</v>
      </c>
      <c r="X629" s="675">
        <f t="shared" si="159"/>
        <v>1.532143185964304</v>
      </c>
      <c r="Y629" s="842"/>
      <c r="Z629" s="624">
        <f t="shared" si="160"/>
        <v>37.735849056603776</v>
      </c>
      <c r="AA629" s="853">
        <f t="shared" si="161"/>
        <v>9.2594339622641506</v>
      </c>
      <c r="AB629" s="854">
        <v>12</v>
      </c>
      <c r="AC629" s="833">
        <v>2.12</v>
      </c>
      <c r="AD629" s="833">
        <v>0.44</v>
      </c>
      <c r="AE629" s="833">
        <v>0.08</v>
      </c>
      <c r="AF629" s="833">
        <v>0.96</v>
      </c>
      <c r="AG629" s="833">
        <v>10.4</v>
      </c>
      <c r="AH629" s="834">
        <v>-30</v>
      </c>
      <c r="AI629" s="834">
        <v>11.76</v>
      </c>
      <c r="AJ629" s="833">
        <v>4.8</v>
      </c>
      <c r="AK629" s="833">
        <v>21.52</v>
      </c>
      <c r="AL629" s="845">
        <v>720.4</v>
      </c>
      <c r="AM629" s="839">
        <v>2.7</v>
      </c>
      <c r="AN629" s="833">
        <v>0.66</v>
      </c>
      <c r="AO629" s="711">
        <f t="shared" si="162"/>
        <v>2.1702481342361324</v>
      </c>
      <c r="AP629" s="712">
        <f t="shared" si="163"/>
        <v>11.429682096500283</v>
      </c>
      <c r="AQ629" s="855">
        <f t="shared" si="164"/>
        <v>-37.145470935664704</v>
      </c>
      <c r="AR629" s="624">
        <f>INDEX(Historical!$C$7:$C$1259,MATCH(B629,Historical!$B$7:$B$1281,0))*IF(AH629="n/a",1.03,IF(AH629&lt;0,1.01,IF(AH629&gt;10,1.1,(1+AH629/100))))</f>
        <v>0.77770000000000006</v>
      </c>
      <c r="AS629" s="853">
        <f t="shared" si="165"/>
        <v>0.85547000000000017</v>
      </c>
      <c r="AT629" s="853">
        <f t="shared" si="171"/>
        <v>0.94101700000000021</v>
      </c>
      <c r="AU629" s="853">
        <f t="shared" si="171"/>
        <v>1.0351187000000004</v>
      </c>
      <c r="AV629" s="853">
        <f t="shared" si="171"/>
        <v>1.1386305700000006</v>
      </c>
      <c r="AW629" s="624">
        <f t="shared" si="166"/>
        <v>4.7479362700000012</v>
      </c>
      <c r="AX629" s="719">
        <f t="shared" si="167"/>
        <v>24.18714350483954</v>
      </c>
      <c r="AY629" s="900">
        <v>0.84</v>
      </c>
      <c r="AZ629" s="839">
        <v>56.79</v>
      </c>
      <c r="BA629" s="839">
        <v>-18</v>
      </c>
      <c r="BB629" s="839">
        <v>2.46</v>
      </c>
      <c r="BC629" s="839">
        <v>2.16</v>
      </c>
      <c r="BD629" s="874"/>
      <c r="BE629" s="597">
        <v>2011</v>
      </c>
      <c r="BF629" s="865">
        <f t="shared" si="168"/>
        <v>0</v>
      </c>
      <c r="BG629" s="849">
        <v>3.2</v>
      </c>
    </row>
    <row r="630" spans="1:59" s="831" customFormat="1" ht="12.75" customHeight="1" x14ac:dyDescent="0.2">
      <c r="A630" s="838" t="s">
        <v>797</v>
      </c>
      <c r="B630" s="842" t="s">
        <v>798</v>
      </c>
      <c r="C630" s="898" t="s">
        <v>131</v>
      </c>
      <c r="D630" s="898" t="s">
        <v>4273</v>
      </c>
      <c r="E630" s="705">
        <v>18</v>
      </c>
      <c r="F630" s="1153">
        <v>199</v>
      </c>
      <c r="G630" s="1150" t="s">
        <v>37</v>
      </c>
      <c r="H630" s="1150" t="s">
        <v>37</v>
      </c>
      <c r="I630" s="841">
        <v>73.89</v>
      </c>
      <c r="J630" s="624">
        <f t="shared" si="155"/>
        <v>3.5187440790364053</v>
      </c>
      <c r="K630" s="844">
        <v>0.65</v>
      </c>
      <c r="L630" s="854">
        <v>4</v>
      </c>
      <c r="M630" s="615">
        <f t="shared" si="156"/>
        <v>2.6</v>
      </c>
      <c r="N630" s="837" t="s">
        <v>188</v>
      </c>
      <c r="O630" s="706">
        <v>0.62250000000000005</v>
      </c>
      <c r="P630" s="606">
        <v>44175</v>
      </c>
      <c r="Q630" s="606">
        <v>44201</v>
      </c>
      <c r="R630" s="615">
        <f t="shared" si="157"/>
        <v>4.4176706827309182</v>
      </c>
      <c r="S630" s="673">
        <f>IF(INDEX(Historical!$D$7:$D$1257,MATCH(B630,Historical!$B$7:$B$1281,0))=0,"n/a",(INDEX(Historical!$C$7:$C$1259,MATCH(B630,Historical!$B$7:$B$1281,0))/INDEX(Historical!$D$7:$D$1257,MATCH(B630,Historical!$B$7:$B$1281,0))-1)*100)</f>
        <v>5.0632911392405111</v>
      </c>
      <c r="T630" s="673">
        <f>IF(INDEX(Historical!$F$7:$F$1250,MATCH(B630,Historical!$B$7:$B$1281,0))=0,"n/a",((INDEX(Historical!$C$7:$C$1259,MATCH(B630,Historical!$B$7:$B$1281,0))/INDEX(Historical!$F$7:$F$1250,MATCH(B630,Historical!$B$7:$B$1281,0)))^(1/3)-1)*100)</f>
        <v>5.8424824813139153</v>
      </c>
      <c r="U630" s="673">
        <f>IF(INDEX(Historical!$H$7:$H$1250,MATCH(B630,Historical!$B$7:$B$1281,0))=0,"n/a",((INDEX(Historical!$C$7:$C$1259,MATCH(B630,Historical!$B$7:$B$1281,0))/INDEX(Historical!$H$7:$H$1250,MATCH(B630,Historical!$B$7:$B$1281,0)))^(1/5)-1)*100)</f>
        <v>6.2371239129561884</v>
      </c>
      <c r="V630" s="673">
        <f>IF(INDEX(Historical!$O$7:$O$1250,MATCH(B630,Historical!$B$7:$B$1281,0))=0,"n/a",((INDEX(Historical!$C$7:$C$1259,MATCH(B630,Historical!$B$7:$B$1281,0))/INDEX(Historical!$O$7:$O$1250,MATCH(B630,Historical!$B$7:$B$1281,0)))^(1/10)-1)*100)</f>
        <v>4.6536129403462079</v>
      </c>
      <c r="W630" s="674">
        <f t="shared" si="158"/>
        <v>1.3402756079864637</v>
      </c>
      <c r="X630" s="675" t="str">
        <f t="shared" si="159"/>
        <v>n/a</v>
      </c>
      <c r="Y630" s="632"/>
      <c r="Z630" s="624">
        <f t="shared" si="160"/>
        <v>139.78494623655914</v>
      </c>
      <c r="AA630" s="853">
        <f t="shared" si="161"/>
        <v>39.725806451612904</v>
      </c>
      <c r="AB630" s="854">
        <v>9</v>
      </c>
      <c r="AC630" s="833">
        <v>1.86</v>
      </c>
      <c r="AD630" s="833">
        <v>6.97</v>
      </c>
      <c r="AE630" s="833">
        <v>2.1</v>
      </c>
      <c r="AF630" s="833">
        <v>1.62</v>
      </c>
      <c r="AG630" s="833">
        <v>4.1000000000000005</v>
      </c>
      <c r="AH630" s="833">
        <v>-59.199999999999996</v>
      </c>
      <c r="AI630" s="833">
        <v>5.72</v>
      </c>
      <c r="AJ630" s="833">
        <v>-14.499999999999998</v>
      </c>
      <c r="AK630" s="833">
        <v>5.7</v>
      </c>
      <c r="AL630" s="845">
        <v>3780</v>
      </c>
      <c r="AM630" s="839">
        <v>0.5</v>
      </c>
      <c r="AN630" s="833">
        <v>1.42</v>
      </c>
      <c r="AO630" s="711">
        <f t="shared" si="162"/>
        <v>-29.969938459620309</v>
      </c>
      <c r="AP630" s="712">
        <f t="shared" si="163"/>
        <v>9.7558679919925932</v>
      </c>
      <c r="AQ630" s="855">
        <f t="shared" si="164"/>
        <v>69.122974918138482</v>
      </c>
      <c r="AR630" s="624">
        <f>INDEX(Historical!$C$7:$C$1259,MATCH(B630,Historical!$B$7:$B$1281,0))*IF(AH630="n/a",1.03,IF(AH630&lt;0,1.01,IF(AH630&gt;10,1.1,(1+AH630/100))))</f>
        <v>2.5149000000000004</v>
      </c>
      <c r="AS630" s="853">
        <f t="shared" si="165"/>
        <v>2.6587522800000003</v>
      </c>
      <c r="AT630" s="853">
        <f t="shared" si="171"/>
        <v>2.8103011599600003</v>
      </c>
      <c r="AU630" s="853">
        <f t="shared" si="171"/>
        <v>2.97048832607772</v>
      </c>
      <c r="AV630" s="853">
        <f t="shared" si="171"/>
        <v>3.1398061606641496</v>
      </c>
      <c r="AW630" s="624">
        <f t="shared" si="166"/>
        <v>14.094247926701872</v>
      </c>
      <c r="AX630" s="719">
        <f t="shared" si="167"/>
        <v>19.074635169443592</v>
      </c>
      <c r="AY630" s="900">
        <v>0.27</v>
      </c>
      <c r="AZ630" s="839">
        <v>46.089999999999996</v>
      </c>
      <c r="BA630" s="839">
        <v>-9.3000000000000007</v>
      </c>
      <c r="BB630" s="839">
        <v>9.379999999999999</v>
      </c>
      <c r="BC630" s="839">
        <v>18.16</v>
      </c>
      <c r="BD630" s="874"/>
      <c r="BE630" s="597">
        <v>2004</v>
      </c>
      <c r="BF630" s="865">
        <f t="shared" si="168"/>
        <v>1</v>
      </c>
      <c r="BG630" s="849">
        <v>1.2</v>
      </c>
    </row>
    <row r="631" spans="1:59" s="831" customFormat="1" ht="12.75" customHeight="1" x14ac:dyDescent="0.2">
      <c r="A631" s="838" t="s">
        <v>104</v>
      </c>
      <c r="B631" s="842" t="s">
        <v>105</v>
      </c>
      <c r="C631" s="898" t="s">
        <v>108</v>
      </c>
      <c r="D631" s="898" t="s">
        <v>4272</v>
      </c>
      <c r="E631" s="705">
        <v>34</v>
      </c>
      <c r="F631" s="1153">
        <v>85</v>
      </c>
      <c r="G631" s="1153" t="s">
        <v>106</v>
      </c>
      <c r="H631" s="1153" t="s">
        <v>106</v>
      </c>
      <c r="I631" s="833">
        <v>47.58</v>
      </c>
      <c r="J631" s="624">
        <f t="shared" si="155"/>
        <v>2.4379991593106345</v>
      </c>
      <c r="K631" s="851">
        <v>0.28999999999999998</v>
      </c>
      <c r="L631" s="854">
        <v>4</v>
      </c>
      <c r="M631" s="615">
        <f t="shared" si="156"/>
        <v>1.1599999999999999</v>
      </c>
      <c r="N631" s="837" t="s">
        <v>107</v>
      </c>
      <c r="O631" s="707">
        <v>0.28000000000000003</v>
      </c>
      <c r="P631" s="606">
        <v>44228</v>
      </c>
      <c r="Q631" s="606">
        <v>44239</v>
      </c>
      <c r="R631" s="615">
        <f t="shared" si="157"/>
        <v>3.5714285714285547</v>
      </c>
      <c r="S631" s="673">
        <f>IF(INDEX(Historical!$D$7:$D$1257,MATCH(B631,Historical!$B$7:$B$1281,0))=0,"n/a",(INDEX(Historical!$C$7:$C$1259,MATCH(B631,Historical!$B$7:$B$1281,0))/INDEX(Historical!$D$7:$D$1257,MATCH(B631,Historical!$B$7:$B$1281,0))-1)*100)</f>
        <v>2.7272727272727115</v>
      </c>
      <c r="T631" s="673">
        <f>IF(INDEX(Historical!$F$7:$F$1250,MATCH(B631,Historical!$B$7:$B$1281,0))=0,"n/a",((INDEX(Historical!$C$7:$C$1259,MATCH(B631,Historical!$B$7:$B$1281,0))/INDEX(Historical!$F$7:$F$1250,MATCH(B631,Historical!$B$7:$B$1281,0)))^(1/3)-1)*100)</f>
        <v>14.135729001614505</v>
      </c>
      <c r="U631" s="673">
        <f>IF(INDEX(Historical!$H$7:$H$1250,MATCH(B631,Historical!$B$7:$B$1281,0))=0,"n/a",((INDEX(Historical!$C$7:$C$1259,MATCH(B631,Historical!$B$7:$B$1281,0))/INDEX(Historical!$H$7:$H$1250,MATCH(B631,Historical!$B$7:$B$1281,0)))^(1/5)-1)*100)</f>
        <v>10.98977049580907</v>
      </c>
      <c r="V631" s="673">
        <f>IF(INDEX(Historical!$O$7:$O$1250,MATCH(B631,Historical!$B$7:$B$1281,0))=0,"n/a",((INDEX(Historical!$C$7:$C$1259,MATCH(B631,Historical!$B$7:$B$1281,0))/INDEX(Historical!$O$7:$O$1250,MATCH(B631,Historical!$B$7:$B$1281,0)))^(1/10)-1)*100)</f>
        <v>7.3777079369417908</v>
      </c>
      <c r="W631" s="674">
        <f t="shared" si="158"/>
        <v>1.4895914272752511</v>
      </c>
      <c r="X631" s="675">
        <f t="shared" si="159"/>
        <v>1.4089449353601373</v>
      </c>
      <c r="Y631" s="646" t="s">
        <v>4590</v>
      </c>
      <c r="Z631" s="624">
        <f t="shared" si="160"/>
        <v>36.593059936908517</v>
      </c>
      <c r="AA631" s="853">
        <f t="shared" si="161"/>
        <v>15.009463722397475</v>
      </c>
      <c r="AB631" s="854">
        <v>12</v>
      </c>
      <c r="AC631" s="833">
        <v>3.17</v>
      </c>
      <c r="AD631" s="833">
        <v>1.53</v>
      </c>
      <c r="AE631" s="833">
        <v>4.72</v>
      </c>
      <c r="AF631" s="833">
        <v>1.4</v>
      </c>
      <c r="AG631" s="833">
        <v>9.3000000000000007</v>
      </c>
      <c r="AH631" s="833">
        <v>-11.3</v>
      </c>
      <c r="AI631" s="833">
        <v>3.62</v>
      </c>
      <c r="AJ631" s="833">
        <v>7.8</v>
      </c>
      <c r="AK631" s="833">
        <v>10</v>
      </c>
      <c r="AL631" s="845">
        <v>1240</v>
      </c>
      <c r="AM631" s="839">
        <v>3.5999999999999996</v>
      </c>
      <c r="AN631" s="833">
        <v>0.16</v>
      </c>
      <c r="AO631" s="711">
        <f t="shared" si="162"/>
        <v>-1.5816940672777715</v>
      </c>
      <c r="AP631" s="712">
        <f t="shared" si="163"/>
        <v>13.427769655119704</v>
      </c>
      <c r="AQ631" s="855">
        <f t="shared" si="164"/>
        <v>-3.3603504160223951</v>
      </c>
      <c r="AR631" s="624">
        <f>INDEX(Historical!$C$7:$C$1259,MATCH(B631,Historical!$B$7:$B$1281,0))*IF(AH631="n/a",1.03,IF(AH631&lt;0,1.01,IF(AH631&gt;10,1.1,(1+AH631/100))))</f>
        <v>1.1413</v>
      </c>
      <c r="AS631" s="853">
        <f t="shared" si="165"/>
        <v>1.1826150600000001</v>
      </c>
      <c r="AT631" s="853">
        <f t="shared" si="171"/>
        <v>1.3008765660000001</v>
      </c>
      <c r="AU631" s="853">
        <f t="shared" si="171"/>
        <v>1.4309642226000003</v>
      </c>
      <c r="AV631" s="853">
        <f t="shared" si="171"/>
        <v>1.5740606448600005</v>
      </c>
      <c r="AW631" s="624">
        <f t="shared" si="166"/>
        <v>6.6298164934600008</v>
      </c>
      <c r="AX631" s="719">
        <f t="shared" si="167"/>
        <v>13.934040549516604</v>
      </c>
      <c r="AY631" s="900">
        <v>1.21</v>
      </c>
      <c r="AZ631" s="839">
        <v>78.069999999999993</v>
      </c>
      <c r="BA631" s="839">
        <v>-5.56</v>
      </c>
      <c r="BB631" s="839">
        <v>6.16</v>
      </c>
      <c r="BC631" s="839">
        <v>25.580000000000002</v>
      </c>
      <c r="BD631" s="874"/>
      <c r="BE631" s="597">
        <v>1988</v>
      </c>
      <c r="BF631" s="865">
        <f t="shared" si="168"/>
        <v>3</v>
      </c>
      <c r="BG631" s="849">
        <v>1.0999999999999999</v>
      </c>
    </row>
    <row r="632" spans="1:59" s="831" customFormat="1" ht="12.75" customHeight="1" x14ac:dyDescent="0.2">
      <c r="A632" s="838" t="s">
        <v>777</v>
      </c>
      <c r="B632" s="842" t="s">
        <v>778</v>
      </c>
      <c r="C632" s="898" t="s">
        <v>131</v>
      </c>
      <c r="D632" s="898" t="s">
        <v>4262</v>
      </c>
      <c r="E632" s="705">
        <v>18</v>
      </c>
      <c r="F632" s="1153">
        <v>210</v>
      </c>
      <c r="G632" s="1114" t="s">
        <v>37</v>
      </c>
      <c r="H632" s="1114" t="s">
        <v>37</v>
      </c>
      <c r="I632" s="841">
        <v>132.58000000000001</v>
      </c>
      <c r="J632" s="624">
        <f t="shared" si="155"/>
        <v>3.3187509428269721</v>
      </c>
      <c r="K632" s="844">
        <v>1.1000000000000001</v>
      </c>
      <c r="L632" s="854">
        <v>4</v>
      </c>
      <c r="M632" s="615">
        <f t="shared" si="156"/>
        <v>4.4000000000000004</v>
      </c>
      <c r="N632" s="837" t="s">
        <v>488</v>
      </c>
      <c r="O632" s="706">
        <v>1.0449999999999999</v>
      </c>
      <c r="P632" s="606">
        <v>44279</v>
      </c>
      <c r="Q632" s="606">
        <v>44301</v>
      </c>
      <c r="R632" s="615">
        <f t="shared" si="157"/>
        <v>5.2631578947368576</v>
      </c>
      <c r="S632" s="673">
        <f>IF(INDEX(Historical!$D$7:$D$1257,MATCH(B632,Historical!$B$7:$B$1281,0))=0,"n/a",(INDEX(Historical!$C$7:$C$1259,MATCH(B632,Historical!$B$7:$B$1281,0))/INDEX(Historical!$D$7:$D$1257,MATCH(B632,Historical!$B$7:$B$1281,0))-1)*100)</f>
        <v>8.0315997366688698</v>
      </c>
      <c r="T632" s="673">
        <f>IF(INDEX(Historical!$F$7:$F$1250,MATCH(B632,Historical!$B$7:$B$1281,0))=0,"n/a",((INDEX(Historical!$C$7:$C$1259,MATCH(B632,Historical!$B$7:$B$1281,0))/INDEX(Historical!$F$7:$F$1250,MATCH(B632,Historical!$B$7:$B$1281,0)))^(1/3)-1)*100)</f>
        <v>8.3806840859269371</v>
      </c>
      <c r="U632" s="673">
        <f>IF(INDEX(Historical!$H$7:$H$1250,MATCH(B632,Historical!$B$7:$B$1281,0))=0,"n/a",((INDEX(Historical!$C$7:$C$1259,MATCH(B632,Historical!$B$7:$B$1281,0))/INDEX(Historical!$H$7:$H$1250,MATCH(B632,Historical!$B$7:$B$1281,0)))^(1/5)-1)*100)</f>
        <v>8.2499991292480637</v>
      </c>
      <c r="V632" s="673">
        <f>IF(INDEX(Historical!$O$7:$O$1250,MATCH(B632,Historical!$B$7:$B$1281,0))=0,"n/a",((INDEX(Historical!$C$7:$C$1259,MATCH(B632,Historical!$B$7:$B$1281,0))/INDEX(Historical!$O$7:$O$1250,MATCH(B632,Historical!$B$7:$B$1281,0)))^(1/10)-1)*100)</f>
        <v>10.152003097263496</v>
      </c>
      <c r="W632" s="674">
        <f t="shared" si="158"/>
        <v>0.81264742043586224</v>
      </c>
      <c r="X632" s="675">
        <f t="shared" si="159"/>
        <v>2.0624997823120159</v>
      </c>
      <c r="Y632" s="842"/>
      <c r="Z632" s="624">
        <f t="shared" si="160"/>
        <v>68.857589984350554</v>
      </c>
      <c r="AA632" s="853">
        <f t="shared" si="161"/>
        <v>20.748043818466357</v>
      </c>
      <c r="AB632" s="854">
        <v>12</v>
      </c>
      <c r="AC632" s="833">
        <v>6.39</v>
      </c>
      <c r="AD632" s="833">
        <v>3.37</v>
      </c>
      <c r="AE632" s="833">
        <v>3.49</v>
      </c>
      <c r="AF632" s="833">
        <v>1.88</v>
      </c>
      <c r="AG632" s="833">
        <v>19.100000000000001</v>
      </c>
      <c r="AH632" s="833">
        <v>9.1999999999999993</v>
      </c>
      <c r="AI632" s="833">
        <v>5.81</v>
      </c>
      <c r="AJ632" s="833">
        <v>4</v>
      </c>
      <c r="AK632" s="833">
        <v>6.1</v>
      </c>
      <c r="AL632" s="845">
        <v>39460</v>
      </c>
      <c r="AM632" s="839">
        <v>6.9999999999999993E-2</v>
      </c>
      <c r="AN632" s="833">
        <v>1.2</v>
      </c>
      <c r="AO632" s="711">
        <f t="shared" si="162"/>
        <v>-9.1792937463913216</v>
      </c>
      <c r="AP632" s="712">
        <f t="shared" si="163"/>
        <v>11.568750072075035</v>
      </c>
      <c r="AQ632" s="855">
        <f t="shared" si="164"/>
        <v>31.666788824781712</v>
      </c>
      <c r="AR632" s="624">
        <f>INDEX(Historical!$C$7:$C$1259,MATCH(B632,Historical!$B$7:$B$1281,0))*IF(AH632="n/a",1.03,IF(AH632&lt;0,1.01,IF(AH632&gt;10,1.1,(1+AH632/100))))</f>
        <v>4.4799300000000004</v>
      </c>
      <c r="AS632" s="853">
        <f t="shared" si="165"/>
        <v>4.7402139330000006</v>
      </c>
      <c r="AT632" s="853">
        <f t="shared" si="171"/>
        <v>5.0293669829130003</v>
      </c>
      <c r="AU632" s="853">
        <f t="shared" si="171"/>
        <v>5.3361583688706933</v>
      </c>
      <c r="AV632" s="853">
        <f t="shared" si="171"/>
        <v>5.6616640293718055</v>
      </c>
      <c r="AW632" s="624">
        <f t="shared" si="166"/>
        <v>25.247333314155501</v>
      </c>
      <c r="AX632" s="719">
        <f t="shared" si="167"/>
        <v>19.043093463686454</v>
      </c>
      <c r="AY632" s="900">
        <v>0.63</v>
      </c>
      <c r="AZ632" s="839">
        <v>31.03</v>
      </c>
      <c r="BA632" s="839">
        <v>-3.56</v>
      </c>
      <c r="BB632" s="839">
        <v>6.1899999999999995</v>
      </c>
      <c r="BC632" s="839">
        <v>6.03</v>
      </c>
      <c r="BD632" s="874"/>
      <c r="BE632" s="597">
        <v>2004</v>
      </c>
      <c r="BF632" s="865">
        <f t="shared" si="168"/>
        <v>1</v>
      </c>
      <c r="BG632" s="849">
        <v>5.6000000000000005</v>
      </c>
    </row>
    <row r="633" spans="1:59" s="831" customFormat="1" ht="12.75" customHeight="1" x14ac:dyDescent="0.2">
      <c r="A633" s="831" t="s">
        <v>1656</v>
      </c>
      <c r="B633" s="578" t="s">
        <v>1657</v>
      </c>
      <c r="C633" s="898" t="s">
        <v>108</v>
      </c>
      <c r="D633" s="898" t="s">
        <v>4272</v>
      </c>
      <c r="E633" s="705">
        <v>9</v>
      </c>
      <c r="F633" s="1153">
        <v>483</v>
      </c>
      <c r="G633" s="1116" t="s">
        <v>106</v>
      </c>
      <c r="H633" s="1116" t="s">
        <v>106</v>
      </c>
      <c r="I633" s="841">
        <v>78.510000000000005</v>
      </c>
      <c r="J633" s="624">
        <f t="shared" si="155"/>
        <v>2.3945994140873772</v>
      </c>
      <c r="K633" s="844">
        <v>0.47</v>
      </c>
      <c r="L633" s="854">
        <v>4</v>
      </c>
      <c r="M633" s="615">
        <f t="shared" si="156"/>
        <v>1.88</v>
      </c>
      <c r="N633" s="837" t="s">
        <v>236</v>
      </c>
      <c r="O633" s="706">
        <v>0.46</v>
      </c>
      <c r="P633" s="904">
        <v>43867</v>
      </c>
      <c r="Q633" s="904">
        <v>43875</v>
      </c>
      <c r="R633" s="615">
        <f t="shared" si="157"/>
        <v>2.1739130434782505</v>
      </c>
      <c r="S633" s="673">
        <f>IF(INDEX(Historical!$D$7:$D$1257,MATCH(B633,Historical!$B$7:$B$1281,0))=0,"n/a",(INDEX(Historical!$C$7:$C$1259,MATCH(B633,Historical!$B$7:$B$1281,0))/INDEX(Historical!$D$7:$D$1257,MATCH(B633,Historical!$B$7:$B$1281,0))-1)*100)</f>
        <v>12.574850299401197</v>
      </c>
      <c r="T633" s="673">
        <f>IF(INDEX(Historical!$F$7:$F$1250,MATCH(B633,Historical!$B$7:$B$1281,0))=0,"n/a",((INDEX(Historical!$C$7:$C$1259,MATCH(B633,Historical!$B$7:$B$1281,0))/INDEX(Historical!$F$7:$F$1250,MATCH(B633,Historical!$B$7:$B$1281,0)))^(1/3)-1)*100)</f>
        <v>12.510910526821718</v>
      </c>
      <c r="U633" s="673">
        <f>IF(INDEX(Historical!$H$7:$H$1250,MATCH(B633,Historical!$B$7:$B$1281,0))=0,"n/a",((INDEX(Historical!$C$7:$C$1259,MATCH(B633,Historical!$B$7:$B$1281,0))/INDEX(Historical!$H$7:$H$1250,MATCH(B633,Historical!$B$7:$B$1281,0)))^(1/5)-1)*100)</f>
        <v>13.91642697303983</v>
      </c>
      <c r="V633" s="673">
        <f>IF(INDEX(Historical!$O$7:$O$1250,MATCH(B633,Historical!$B$7:$B$1281,0))=0,"n/a",((INDEX(Historical!$C$7:$C$1259,MATCH(B633,Historical!$B$7:$B$1281,0))/INDEX(Historical!$O$7:$O$1250,MATCH(B633,Historical!$B$7:$B$1281,0)))^(1/10)-1)*100)</f>
        <v>10.704402852259133</v>
      </c>
      <c r="W633" s="674">
        <f t="shared" si="158"/>
        <v>1.3000656986767654</v>
      </c>
      <c r="X633" s="675" t="str">
        <f t="shared" si="159"/>
        <v>n/a</v>
      </c>
      <c r="Y633" s="843"/>
      <c r="Z633" s="624">
        <f t="shared" si="160"/>
        <v>144.61538461538461</v>
      </c>
      <c r="AA633" s="853">
        <f t="shared" si="161"/>
        <v>60.392307692307696</v>
      </c>
      <c r="AB633" s="854">
        <v>12</v>
      </c>
      <c r="AC633" s="833">
        <v>1.3</v>
      </c>
      <c r="AD633" s="833">
        <v>5.0599999999999996</v>
      </c>
      <c r="AE633" s="833">
        <v>6.03</v>
      </c>
      <c r="AF633" s="833">
        <v>1.21</v>
      </c>
      <c r="AG633" s="833">
        <v>3</v>
      </c>
      <c r="AH633" s="833">
        <v>-59.099999999999994</v>
      </c>
      <c r="AI633" s="833">
        <v>2.6</v>
      </c>
      <c r="AJ633" s="833">
        <v>-11.799999999999999</v>
      </c>
      <c r="AK633" s="833">
        <v>12</v>
      </c>
      <c r="AL633" s="845">
        <v>5480</v>
      </c>
      <c r="AM633" s="839">
        <v>0.8</v>
      </c>
      <c r="AN633" s="833">
        <v>0.08</v>
      </c>
      <c r="AO633" s="711">
        <f t="shared" si="162"/>
        <v>-44.081281305180489</v>
      </c>
      <c r="AP633" s="712">
        <f t="shared" si="163"/>
        <v>16.311026387127207</v>
      </c>
      <c r="AQ633" s="855">
        <f t="shared" si="164"/>
        <v>80.215540466523109</v>
      </c>
      <c r="AR633" s="624">
        <f>INDEX(Historical!$C$7:$C$1259,MATCH(B633,Historical!$B$7:$B$1281,0))*IF(AH633="n/a",1.03,IF(AH633&lt;0,1.01,IF(AH633&gt;10,1.1,(1+AH633/100))))</f>
        <v>1.8987999999999998</v>
      </c>
      <c r="AS633" s="853">
        <f t="shared" si="165"/>
        <v>1.9481687999999999</v>
      </c>
      <c r="AT633" s="853">
        <f t="shared" si="171"/>
        <v>2.1429856800000002</v>
      </c>
      <c r="AU633" s="853">
        <f t="shared" si="171"/>
        <v>2.3572842480000005</v>
      </c>
      <c r="AV633" s="853">
        <f t="shared" si="171"/>
        <v>2.5930126728000009</v>
      </c>
      <c r="AW633" s="624">
        <f t="shared" si="166"/>
        <v>10.940251400800001</v>
      </c>
      <c r="AX633" s="719">
        <f t="shared" si="167"/>
        <v>13.934850848044835</v>
      </c>
      <c r="AY633" s="900">
        <v>1.0900000000000001</v>
      </c>
      <c r="AZ633" s="839">
        <v>94.24</v>
      </c>
      <c r="BA633" s="839">
        <v>-15.82</v>
      </c>
      <c r="BB633" s="839">
        <v>-2.77</v>
      </c>
      <c r="BC633" s="839">
        <v>21.47</v>
      </c>
      <c r="BD633" s="874"/>
      <c r="BE633" s="597">
        <v>2012</v>
      </c>
      <c r="BF633" s="865">
        <f t="shared" si="168"/>
        <v>0</v>
      </c>
      <c r="BG633" s="849">
        <v>0.4</v>
      </c>
    </row>
    <row r="634" spans="1:59" s="592" customFormat="1" ht="12.75" customHeight="1" x14ac:dyDescent="0.2">
      <c r="A634" s="831" t="s">
        <v>4550</v>
      </c>
      <c r="B634" s="578" t="s">
        <v>3887</v>
      </c>
      <c r="C634" s="898" t="s">
        <v>112</v>
      </c>
      <c r="D634" s="898" t="s">
        <v>1217</v>
      </c>
      <c r="E634" s="705">
        <v>7</v>
      </c>
      <c r="F634" s="1153">
        <v>609</v>
      </c>
      <c r="G634" s="1115" t="s">
        <v>106</v>
      </c>
      <c r="H634" s="1115" t="s">
        <v>106</v>
      </c>
      <c r="I634" s="846">
        <v>103.73</v>
      </c>
      <c r="J634" s="624">
        <f t="shared" si="155"/>
        <v>0.88691796008869184</v>
      </c>
      <c r="K634" s="851">
        <v>0.23</v>
      </c>
      <c r="L634" s="597">
        <v>4</v>
      </c>
      <c r="M634" s="615">
        <f t="shared" si="156"/>
        <v>0.92</v>
      </c>
      <c r="N634" s="597" t="s">
        <v>409</v>
      </c>
      <c r="O634" s="707">
        <v>0.22</v>
      </c>
      <c r="P634" s="904">
        <v>43648</v>
      </c>
      <c r="Q634" s="904">
        <v>43671</v>
      </c>
      <c r="R634" s="615">
        <f t="shared" si="157"/>
        <v>4.5454545454545494</v>
      </c>
      <c r="S634" s="673">
        <f>IF(INDEX(Historical!$D$7:$D$1257,MATCH(B634,Historical!$B$7:$B$1281,0))=0,"n/a",(INDEX(Historical!$C$7:$C$1259,MATCH(B634,Historical!$B$7:$B$1281,0))/INDEX(Historical!$D$7:$D$1257,MATCH(B634,Historical!$B$7:$B$1281,0))-1)*100)</f>
        <v>2.2222222222222143</v>
      </c>
      <c r="T634" s="673">
        <f>IF(INDEX(Historical!$F$7:$F$1250,MATCH(B634,Historical!$B$7:$B$1281,0))=0,"n/a",((INDEX(Historical!$C$7:$C$1259,MATCH(B634,Historical!$B$7:$B$1281,0))/INDEX(Historical!$F$7:$F$1250,MATCH(B634,Historical!$B$7:$B$1281,0)))^(1/3)-1)*100)</f>
        <v>5.6568701546746425</v>
      </c>
      <c r="U634" s="673">
        <f>IF(INDEX(Historical!$H$7:$H$1250,MATCH(B634,Historical!$B$7:$B$1281,0))=0,"n/a",((INDEX(Historical!$C$7:$C$1259,MATCH(B634,Historical!$B$7:$B$1281,0))/INDEX(Historical!$H$7:$H$1250,MATCH(B634,Historical!$B$7:$B$1281,0)))^(1/5)-1)*100)</f>
        <v>8.9249364912943783</v>
      </c>
      <c r="V634" s="673">
        <f>IF(INDEX(Historical!$O$7:$O$1250,MATCH(B634,Historical!$B$7:$B$1281,0))=0,"n/a",((INDEX(Historical!$C$7:$C$1259,MATCH(B634,Historical!$B$7:$B$1281,0))/INDEX(Historical!$O$7:$O$1250,MATCH(B634,Historical!$B$7:$B$1281,0)))^(1/10)-1)*100)</f>
        <v>8.685794289921267</v>
      </c>
      <c r="W634" s="674">
        <f t="shared" si="158"/>
        <v>1.02753256563428</v>
      </c>
      <c r="X634" s="675">
        <f t="shared" si="159"/>
        <v>0.35276428819345368</v>
      </c>
      <c r="Y634" s="644" t="s">
        <v>4580</v>
      </c>
      <c r="Z634" s="624">
        <f t="shared" si="160"/>
        <v>21.545667447306794</v>
      </c>
      <c r="AA634" s="853">
        <f t="shared" si="161"/>
        <v>24.292740046838411</v>
      </c>
      <c r="AB634" s="1153">
        <v>12</v>
      </c>
      <c r="AC634" s="846">
        <v>4.2699999999999996</v>
      </c>
      <c r="AD634" s="846">
        <v>4.8499999999999996</v>
      </c>
      <c r="AE634" s="846">
        <v>3.48</v>
      </c>
      <c r="AF634" s="846">
        <v>4.62</v>
      </c>
      <c r="AG634" s="846">
        <v>20.3</v>
      </c>
      <c r="AH634" s="846">
        <v>43</v>
      </c>
      <c r="AI634" s="846">
        <v>12.5</v>
      </c>
      <c r="AJ634" s="846">
        <v>25.3</v>
      </c>
      <c r="AK634" s="846">
        <v>5</v>
      </c>
      <c r="AL634" s="846">
        <v>4410</v>
      </c>
      <c r="AM634" s="846">
        <v>0.4</v>
      </c>
      <c r="AN634" s="846">
        <v>0</v>
      </c>
      <c r="AO634" s="711">
        <f t="shared" si="162"/>
        <v>-14.480885595455341</v>
      </c>
      <c r="AP634" s="712">
        <f t="shared" si="163"/>
        <v>9.8118544513830699</v>
      </c>
      <c r="AQ634" s="855">
        <f t="shared" si="164"/>
        <v>123.34075511687263</v>
      </c>
      <c r="AR634" s="624">
        <f>INDEX(Historical!$C$7:$C$1259,MATCH(B634,Historical!$B$7:$B$1281,0))*IF(AH634="n/a",1.03,IF(AH634&lt;0,1.01,IF(AH634&gt;10,1.1,(1+AH634/100))))</f>
        <v>1.0120000000000002</v>
      </c>
      <c r="AS634" s="853">
        <f t="shared" si="165"/>
        <v>1.1132000000000004</v>
      </c>
      <c r="AT634" s="853">
        <f t="shared" si="171"/>
        <v>1.1688600000000005</v>
      </c>
      <c r="AU634" s="853">
        <f t="shared" si="171"/>
        <v>1.2273030000000005</v>
      </c>
      <c r="AV634" s="853">
        <f t="shared" si="171"/>
        <v>1.2886681500000006</v>
      </c>
      <c r="AW634" s="624">
        <f t="shared" si="166"/>
        <v>5.8100311500000013</v>
      </c>
      <c r="AX634" s="719">
        <f t="shared" si="167"/>
        <v>5.6011097560975625</v>
      </c>
      <c r="AY634" s="701">
        <v>1.24</v>
      </c>
      <c r="AZ634" s="849">
        <v>84.179999999999993</v>
      </c>
      <c r="BA634" s="849">
        <v>-5.57</v>
      </c>
      <c r="BB634" s="849">
        <v>3.4099999999999997</v>
      </c>
      <c r="BC634" s="849">
        <v>9.1</v>
      </c>
      <c r="BD634" s="874"/>
      <c r="BE634" s="597">
        <v>2014</v>
      </c>
      <c r="BF634" s="865">
        <f t="shared" si="168"/>
        <v>0</v>
      </c>
      <c r="BG634" s="849">
        <v>15</v>
      </c>
    </row>
    <row r="635" spans="1:59" s="592" customFormat="1" ht="12.75" customHeight="1" x14ac:dyDescent="0.2">
      <c r="A635" s="831" t="s">
        <v>1671</v>
      </c>
      <c r="B635" s="578" t="s">
        <v>1672</v>
      </c>
      <c r="C635" s="898" t="s">
        <v>4253</v>
      </c>
      <c r="D635" s="898" t="s">
        <v>4254</v>
      </c>
      <c r="E635" s="705">
        <v>11</v>
      </c>
      <c r="F635" s="1153">
        <v>361</v>
      </c>
      <c r="G635" s="1094" t="s">
        <v>106</v>
      </c>
      <c r="H635" s="1094" t="s">
        <v>106</v>
      </c>
      <c r="I635" s="841">
        <v>33.61</v>
      </c>
      <c r="J635" s="624">
        <f t="shared" si="155"/>
        <v>4.3141922047009817</v>
      </c>
      <c r="K635" s="844">
        <v>0.12083333333333333</v>
      </c>
      <c r="L635" s="854">
        <v>12</v>
      </c>
      <c r="M635" s="615">
        <f t="shared" si="156"/>
        <v>1.45</v>
      </c>
      <c r="N635" s="837" t="s">
        <v>1047</v>
      </c>
      <c r="O635" s="706">
        <v>0.12</v>
      </c>
      <c r="P635" s="606">
        <v>44252</v>
      </c>
      <c r="Q635" s="606">
        <v>44301</v>
      </c>
      <c r="R635" s="615">
        <f t="shared" si="157"/>
        <v>0.69444444444444886</v>
      </c>
      <c r="S635" s="673">
        <f>IF(INDEX(Historical!$D$7:$D$1257,MATCH(B635,Historical!$B$7:$B$1281,0))=0,"n/a",(INDEX(Historical!$C$7:$C$1259,MATCH(B635,Historical!$B$7:$B$1281,0))/INDEX(Historical!$D$7:$D$1257,MATCH(B635,Historical!$B$7:$B$1281,0))-1)*100)</f>
        <v>0.67855893669115375</v>
      </c>
      <c r="T635" s="673">
        <f>IF(INDEX(Historical!$F$7:$F$1250,MATCH(B635,Historical!$B$7:$B$1281,0))=0,"n/a",((INDEX(Historical!$C$7:$C$1259,MATCH(B635,Historical!$B$7:$B$1281,0))/INDEX(Historical!$F$7:$F$1250,MATCH(B635,Historical!$B$7:$B$1281,0)))^(1/3)-1)*100)</f>
        <v>0.8447432212985051</v>
      </c>
      <c r="U635" s="673">
        <f>IF(INDEX(Historical!$H$7:$H$1250,MATCH(B635,Historical!$B$7:$B$1281,0))=0,"n/a",((INDEX(Historical!$C$7:$C$1259,MATCH(B635,Historical!$B$7:$B$1281,0))/INDEX(Historical!$H$7:$H$1250,MATCH(B635,Historical!$B$7:$B$1281,0)))^(1/5)-1)*100)</f>
        <v>1.1384860585549328</v>
      </c>
      <c r="V635" s="673" t="str">
        <f>IF(INDEX(Historical!$O$7:$O$1250,MATCH(B635,Historical!$B$7:$B$1281,0))=0,"n/a",((INDEX(Historical!$C$7:$C$1259,MATCH(B635,Historical!$B$7:$B$1281,0))/INDEX(Historical!$O$7:$O$1250,MATCH(B635,Historical!$B$7:$B$1281,0)))^(1/10)-1)*100)</f>
        <v>n/a</v>
      </c>
      <c r="W635" s="674" t="str">
        <f t="shared" si="158"/>
        <v>n/a</v>
      </c>
      <c r="X635" s="675">
        <f t="shared" si="159"/>
        <v>3.3883513647468236E-2</v>
      </c>
      <c r="Y635" s="843"/>
      <c r="Z635" s="624">
        <f t="shared" si="160"/>
        <v>110.68702290076335</v>
      </c>
      <c r="AA635" s="853">
        <f t="shared" si="161"/>
        <v>25.65648854961832</v>
      </c>
      <c r="AB635" s="854">
        <v>12</v>
      </c>
      <c r="AC635" s="833">
        <v>1.31</v>
      </c>
      <c r="AD635" s="833">
        <v>3.68</v>
      </c>
      <c r="AE635" s="833">
        <v>10.91</v>
      </c>
      <c r="AF635" s="833">
        <v>1.93</v>
      </c>
      <c r="AG635" s="833">
        <v>8.1</v>
      </c>
      <c r="AH635" s="834">
        <v>278.2</v>
      </c>
      <c r="AI635" s="834">
        <v>12.08</v>
      </c>
      <c r="AJ635" s="833">
        <v>33.6</v>
      </c>
      <c r="AK635" s="833">
        <v>7.0000000000000009</v>
      </c>
      <c r="AL635" s="845">
        <v>5280</v>
      </c>
      <c r="AM635" s="839">
        <v>0.2</v>
      </c>
      <c r="AN635" s="833">
        <v>0.64</v>
      </c>
      <c r="AO635" s="711">
        <f t="shared" si="162"/>
        <v>-20.203810286362405</v>
      </c>
      <c r="AP635" s="712">
        <f t="shared" si="163"/>
        <v>5.4526782632559145</v>
      </c>
      <c r="AQ635" s="855">
        <f t="shared" si="164"/>
        <v>48.34947163260339</v>
      </c>
      <c r="AR635" s="624">
        <f>INDEX(Historical!$C$7:$C$1259,MATCH(B635,Historical!$B$7:$B$1281,0))*IF(AH635="n/a",1.03,IF(AH635&lt;0,1.01,IF(AH635&gt;10,1.1,(1+AH635/100))))</f>
        <v>1.5831200000000001</v>
      </c>
      <c r="AS635" s="853">
        <f t="shared" si="165"/>
        <v>1.7414320000000003</v>
      </c>
      <c r="AT635" s="853">
        <f t="shared" si="171"/>
        <v>1.8633322400000005</v>
      </c>
      <c r="AU635" s="853">
        <f t="shared" si="171"/>
        <v>1.9937654968000007</v>
      </c>
      <c r="AV635" s="853">
        <f t="shared" si="171"/>
        <v>2.1333290815760009</v>
      </c>
      <c r="AW635" s="624">
        <f t="shared" si="166"/>
        <v>9.3149788183760016</v>
      </c>
      <c r="AX635" s="719">
        <f t="shared" si="167"/>
        <v>27.714902762201731</v>
      </c>
      <c r="AY635" s="900">
        <v>0.87</v>
      </c>
      <c r="AZ635" s="839">
        <v>62.839999999999996</v>
      </c>
      <c r="BA635" s="839">
        <v>-3.1399999999999997</v>
      </c>
      <c r="BB635" s="839">
        <v>4.38</v>
      </c>
      <c r="BC635" s="839">
        <v>7.0000000000000009</v>
      </c>
      <c r="BD635" s="874"/>
      <c r="BE635" s="597">
        <v>2011</v>
      </c>
      <c r="BF635" s="865">
        <f t="shared" si="168"/>
        <v>0</v>
      </c>
      <c r="BG635" s="849">
        <v>4.3999999999999995</v>
      </c>
    </row>
    <row r="636" spans="1:59" s="831" customFormat="1" ht="12.75" customHeight="1" x14ac:dyDescent="0.2">
      <c r="A636" s="838" t="s">
        <v>1612</v>
      </c>
      <c r="B636" s="842" t="s">
        <v>1613</v>
      </c>
      <c r="C636" s="898" t="s">
        <v>108</v>
      </c>
      <c r="D636" s="898" t="s">
        <v>4272</v>
      </c>
      <c r="E636" s="705">
        <v>8</v>
      </c>
      <c r="F636" s="1153">
        <v>556</v>
      </c>
      <c r="G636" s="1153" t="s">
        <v>115</v>
      </c>
      <c r="H636" s="1153" t="s">
        <v>115</v>
      </c>
      <c r="I636" s="841">
        <v>33.5</v>
      </c>
      <c r="J636" s="624">
        <f t="shared" si="155"/>
        <v>3.3432835820895526</v>
      </c>
      <c r="K636" s="844">
        <v>0.28000000000000003</v>
      </c>
      <c r="L636" s="854">
        <v>4</v>
      </c>
      <c r="M636" s="615">
        <f t="shared" si="156"/>
        <v>1.1200000000000001</v>
      </c>
      <c r="N636" s="837" t="s">
        <v>168</v>
      </c>
      <c r="O636" s="706">
        <v>0.27</v>
      </c>
      <c r="P636" s="904">
        <v>43775</v>
      </c>
      <c r="Q636" s="904">
        <v>43790</v>
      </c>
      <c r="R636" s="615">
        <f t="shared" si="157"/>
        <v>3.7037037037037068</v>
      </c>
      <c r="S636" s="673">
        <f>IF(INDEX(Historical!$D$7:$D$1257,MATCH(B636,Historical!$B$7:$B$1281,0))=0,"n/a",(INDEX(Historical!$C$7:$C$1259,MATCH(B636,Historical!$B$7:$B$1281,0))/INDEX(Historical!$D$7:$D$1257,MATCH(B636,Historical!$B$7:$B$1281,0))-1)*100)</f>
        <v>2.7522935779816571</v>
      </c>
      <c r="T636" s="673">
        <f>IF(INDEX(Historical!$F$7:$F$1250,MATCH(B636,Historical!$B$7:$B$1281,0))=0,"n/a",((INDEX(Historical!$C$7:$C$1259,MATCH(B636,Historical!$B$7:$B$1281,0))/INDEX(Historical!$F$7:$F$1250,MATCH(B636,Historical!$B$7:$B$1281,0)))^(1/3)-1)*100)</f>
        <v>10.951894815076436</v>
      </c>
      <c r="U636" s="673">
        <f>IF(INDEX(Historical!$H$7:$H$1250,MATCH(B636,Historical!$B$7:$B$1281,0))=0,"n/a",((INDEX(Historical!$C$7:$C$1259,MATCH(B636,Historical!$B$7:$B$1281,0))/INDEX(Historical!$H$7:$H$1250,MATCH(B636,Historical!$B$7:$B$1281,0)))^(1/5)-1)*100)</f>
        <v>8.9379083788233551</v>
      </c>
      <c r="V636" s="673">
        <f>IF(INDEX(Historical!$O$7:$O$1250,MATCH(B636,Historical!$B$7:$B$1281,0))=0,"n/a",((INDEX(Historical!$C$7:$C$1259,MATCH(B636,Historical!$B$7:$B$1281,0))/INDEX(Historical!$O$7:$O$1250,MATCH(B636,Historical!$B$7:$B$1281,0)))^(1/10)-1)*100)</f>
        <v>6.4404439393772384</v>
      </c>
      <c r="W636" s="674">
        <f t="shared" si="158"/>
        <v>1.3877783058053619</v>
      </c>
      <c r="X636" s="675" t="str">
        <f t="shared" si="159"/>
        <v>n/a</v>
      </c>
      <c r="Y636" s="646" t="s">
        <v>4572</v>
      </c>
      <c r="Z636" s="624">
        <f t="shared" si="160"/>
        <v>207.40740740740739</v>
      </c>
      <c r="AA636" s="853">
        <f t="shared" si="161"/>
        <v>62.037037037037031</v>
      </c>
      <c r="AB636" s="854">
        <v>12</v>
      </c>
      <c r="AC636" s="833">
        <v>0.54</v>
      </c>
      <c r="AD636" s="833">
        <v>6.24</v>
      </c>
      <c r="AE636" s="833">
        <v>3.95</v>
      </c>
      <c r="AF636" s="833">
        <v>1.1299999999999999</v>
      </c>
      <c r="AG636" s="833">
        <v>1.7999999999999998</v>
      </c>
      <c r="AH636" s="833">
        <v>-81</v>
      </c>
      <c r="AI636" s="833">
        <v>15.939999999999998</v>
      </c>
      <c r="AJ636" s="833">
        <v>-22.900000000000002</v>
      </c>
      <c r="AK636" s="833">
        <v>10</v>
      </c>
      <c r="AL636" s="845">
        <v>1270</v>
      </c>
      <c r="AM636" s="839">
        <v>1.7000000000000002</v>
      </c>
      <c r="AN636" s="833">
        <v>0.08</v>
      </c>
      <c r="AO636" s="711">
        <f t="shared" si="162"/>
        <v>-49.755845076124125</v>
      </c>
      <c r="AP636" s="712">
        <f t="shared" si="163"/>
        <v>12.281191960912908</v>
      </c>
      <c r="AQ636" s="855">
        <f t="shared" si="164"/>
        <v>76.511695365556548</v>
      </c>
      <c r="AR636" s="624">
        <f>INDEX(Historical!$C$7:$C$1259,MATCH(B636,Historical!$B$7:$B$1281,0))*IF(AH636="n/a",1.03,IF(AH636&lt;0,1.01,IF(AH636&gt;10,1.1,(1+AH636/100))))</f>
        <v>1.1312000000000002</v>
      </c>
      <c r="AS636" s="853">
        <f t="shared" si="165"/>
        <v>1.2443200000000003</v>
      </c>
      <c r="AT636" s="853">
        <f t="shared" si="171"/>
        <v>1.3687520000000004</v>
      </c>
      <c r="AU636" s="853">
        <f t="shared" si="171"/>
        <v>1.5056272000000006</v>
      </c>
      <c r="AV636" s="853">
        <f t="shared" si="171"/>
        <v>1.6561899200000008</v>
      </c>
      <c r="AW636" s="624">
        <f t="shared" si="166"/>
        <v>6.9060891200000025</v>
      </c>
      <c r="AX636" s="719">
        <f t="shared" si="167"/>
        <v>20.615191402985079</v>
      </c>
      <c r="AY636" s="900">
        <v>0.69</v>
      </c>
      <c r="AZ636" s="839">
        <v>97.289999999999992</v>
      </c>
      <c r="BA636" s="839">
        <v>-6.41</v>
      </c>
      <c r="BB636" s="839">
        <v>11.379999999999999</v>
      </c>
      <c r="BC636" s="839">
        <v>39.729999999999997</v>
      </c>
      <c r="BD636" s="874"/>
      <c r="BE636" s="597">
        <v>2013</v>
      </c>
      <c r="BF636" s="865">
        <f t="shared" si="168"/>
        <v>0</v>
      </c>
      <c r="BG636" s="849">
        <v>0.2</v>
      </c>
    </row>
    <row r="637" spans="1:59" s="831" customFormat="1" ht="12.75" customHeight="1" x14ac:dyDescent="0.2">
      <c r="A637" s="847" t="s">
        <v>3964</v>
      </c>
      <c r="B637" s="842" t="s">
        <v>3965</v>
      </c>
      <c r="C637" s="898" t="s">
        <v>108</v>
      </c>
      <c r="D637" s="898" t="s">
        <v>4265</v>
      </c>
      <c r="E637" s="705">
        <v>7</v>
      </c>
      <c r="F637" s="1153">
        <v>624</v>
      </c>
      <c r="G637" s="1115" t="s">
        <v>106</v>
      </c>
      <c r="H637" s="1115" t="s">
        <v>106</v>
      </c>
      <c r="I637" s="841">
        <v>19.05</v>
      </c>
      <c r="J637" s="624">
        <f t="shared" si="155"/>
        <v>3.3595800524934383</v>
      </c>
      <c r="K637" s="844">
        <v>0.16</v>
      </c>
      <c r="L637" s="854">
        <v>4</v>
      </c>
      <c r="M637" s="615">
        <f t="shared" si="156"/>
        <v>0.64</v>
      </c>
      <c r="N637" s="837" t="s">
        <v>148</v>
      </c>
      <c r="O637" s="706">
        <v>0.15</v>
      </c>
      <c r="P637" s="904">
        <v>43874</v>
      </c>
      <c r="Q637" s="904">
        <v>43905</v>
      </c>
      <c r="R637" s="615">
        <f t="shared" si="157"/>
        <v>6.6666666666666732</v>
      </c>
      <c r="S637" s="673">
        <f>IF(INDEX(Historical!$D$7:$D$1257,MATCH(B637,Historical!$B$7:$B$1281,0))=0,"n/a",(INDEX(Historical!$C$7:$C$1259,MATCH(B637,Historical!$B$7:$B$1281,0))/INDEX(Historical!$D$7:$D$1257,MATCH(B637,Historical!$B$7:$B$1281,0))-1)*100)</f>
        <v>6.6666666666666652</v>
      </c>
      <c r="T637" s="673">
        <f>IF(INDEX(Historical!$F$7:$F$1250,MATCH(B637,Historical!$B$7:$B$1281,0))=0,"n/a",((INDEX(Historical!$C$7:$C$1259,MATCH(B637,Historical!$B$7:$B$1281,0))/INDEX(Historical!$F$7:$F$1250,MATCH(B637,Historical!$B$7:$B$1281,0)))^(1/3)-1)*100)</f>
        <v>10.064241629820891</v>
      </c>
      <c r="U637" s="673">
        <f>IF(INDEX(Historical!$H$7:$H$1250,MATCH(B637,Historical!$B$7:$B$1281,0))=0,"n/a",((INDEX(Historical!$C$7:$C$1259,MATCH(B637,Historical!$B$7:$B$1281,0))/INDEX(Historical!$H$7:$H$1250,MATCH(B637,Historical!$B$7:$B$1281,0)))^(1/5)-1)*100)</f>
        <v>35.522182680096194</v>
      </c>
      <c r="V637" s="673">
        <f>IF(INDEX(Historical!$O$7:$O$1250,MATCH(B637,Historical!$B$7:$B$1281,0))=0,"n/a",((INDEX(Historical!$C$7:$C$1259,MATCH(B637,Historical!$B$7:$B$1281,0))/INDEX(Historical!$O$7:$O$1250,MATCH(B637,Historical!$B$7:$B$1281,0)))^(1/10)-1)*100)</f>
        <v>18.222427548378416</v>
      </c>
      <c r="W637" s="674">
        <f t="shared" si="158"/>
        <v>1.9493661086476513</v>
      </c>
      <c r="X637" s="675" t="str">
        <f t="shared" si="159"/>
        <v>n/a</v>
      </c>
      <c r="Y637" s="646"/>
      <c r="Z637" s="624" t="str">
        <f t="shared" si="160"/>
        <v>n/a</v>
      </c>
      <c r="AA637" s="853" t="str">
        <f t="shared" si="161"/>
        <v>n/a</v>
      </c>
      <c r="AB637" s="854">
        <v>12</v>
      </c>
      <c r="AC637" s="833" t="s">
        <v>136</v>
      </c>
      <c r="AD637" s="833" t="s">
        <v>136</v>
      </c>
      <c r="AE637" s="833" t="s">
        <v>136</v>
      </c>
      <c r="AF637" s="833" t="s">
        <v>136</v>
      </c>
      <c r="AG637" s="833" t="s">
        <v>136</v>
      </c>
      <c r="AH637" s="833" t="s">
        <v>136</v>
      </c>
      <c r="AI637" s="833" t="s">
        <v>136</v>
      </c>
      <c r="AJ637" s="833" t="s">
        <v>136</v>
      </c>
      <c r="AK637" s="833" t="s">
        <v>136</v>
      </c>
      <c r="AL637" s="845" t="s">
        <v>136</v>
      </c>
      <c r="AM637" s="839" t="s">
        <v>136</v>
      </c>
      <c r="AN637" s="833" t="s">
        <v>136</v>
      </c>
      <c r="AO637" s="711" t="str">
        <f t="shared" si="162"/>
        <v>n/a</v>
      </c>
      <c r="AP637" s="712">
        <f t="shared" si="163"/>
        <v>38.881762732589635</v>
      </c>
      <c r="AQ637" s="855" t="str">
        <f t="shared" si="164"/>
        <v>n/a</v>
      </c>
      <c r="AR637" s="624">
        <f>INDEX(Historical!$C$7:$C$1259,MATCH(B637,Historical!$B$7:$B$1281,0))*IF(AH637="n/a",1.03,IF(AH637&lt;0,1.01,IF(AH637&gt;10,1.1,(1+AH637/100))))</f>
        <v>0.65920000000000001</v>
      </c>
      <c r="AS637" s="853">
        <f t="shared" si="165"/>
        <v>0.67897600000000002</v>
      </c>
      <c r="AT637" s="853">
        <f t="shared" si="171"/>
        <v>0.69934528000000007</v>
      </c>
      <c r="AU637" s="853">
        <f t="shared" si="171"/>
        <v>0.72032563840000008</v>
      </c>
      <c r="AV637" s="853">
        <f t="shared" si="171"/>
        <v>0.74193540755200005</v>
      </c>
      <c r="AW637" s="624">
        <f t="shared" si="166"/>
        <v>3.4997823259520002</v>
      </c>
      <c r="AX637" s="719">
        <f t="shared" si="167"/>
        <v>18.371560766152232</v>
      </c>
      <c r="AY637" s="900" t="s">
        <v>136</v>
      </c>
      <c r="AZ637" s="839" t="s">
        <v>136</v>
      </c>
      <c r="BA637" s="839" t="s">
        <v>136</v>
      </c>
      <c r="BB637" s="839" t="s">
        <v>136</v>
      </c>
      <c r="BC637" s="839" t="s">
        <v>136</v>
      </c>
      <c r="BD637" s="874" t="s">
        <v>4199</v>
      </c>
      <c r="BE637" s="597">
        <v>2014</v>
      </c>
      <c r="BF637" s="865">
        <f t="shared" si="168"/>
        <v>0</v>
      </c>
      <c r="BG637" s="849" t="s">
        <v>136</v>
      </c>
    </row>
    <row r="638" spans="1:59" s="831" customFormat="1" ht="12.75" customHeight="1" x14ac:dyDescent="0.2">
      <c r="A638" s="838" t="s">
        <v>799</v>
      </c>
      <c r="B638" s="842" t="s">
        <v>800</v>
      </c>
      <c r="C638" s="898" t="s">
        <v>153</v>
      </c>
      <c r="D638" s="898" t="s">
        <v>4258</v>
      </c>
      <c r="E638" s="705">
        <v>16</v>
      </c>
      <c r="F638" s="1153">
        <v>239</v>
      </c>
      <c r="G638" s="1125" t="s">
        <v>106</v>
      </c>
      <c r="H638" s="1125" t="s">
        <v>106</v>
      </c>
      <c r="I638" s="841">
        <v>190.48</v>
      </c>
      <c r="J638" s="624">
        <f t="shared" si="155"/>
        <v>0.83998320033599327</v>
      </c>
      <c r="K638" s="844">
        <v>0.4</v>
      </c>
      <c r="L638" s="854">
        <v>4</v>
      </c>
      <c r="M638" s="615">
        <f t="shared" si="156"/>
        <v>1.6</v>
      </c>
      <c r="N638" s="837" t="s">
        <v>287</v>
      </c>
      <c r="O638" s="706">
        <v>0.37</v>
      </c>
      <c r="P638" s="606">
        <v>44069</v>
      </c>
      <c r="Q638" s="606">
        <v>44098</v>
      </c>
      <c r="R638" s="615">
        <f t="shared" si="157"/>
        <v>8.1081081081081159</v>
      </c>
      <c r="S638" s="673">
        <f>IF(INDEX(Historical!$D$7:$D$1257,MATCH(B638,Historical!$B$7:$B$1281,0))=0,"n/a",(INDEX(Historical!$C$7:$C$1259,MATCH(B638,Historical!$B$7:$B$1281,0))/INDEX(Historical!$D$7:$D$1257,MATCH(B638,Historical!$B$7:$B$1281,0))-1)*100)</f>
        <v>8.4507042253521227</v>
      </c>
      <c r="T638" s="673">
        <f>IF(INDEX(Historical!$F$7:$F$1250,MATCH(B638,Historical!$B$7:$B$1281,0))=0,"n/a",((INDEX(Historical!$C$7:$C$1259,MATCH(B638,Historical!$B$7:$B$1281,0))/INDEX(Historical!$F$7:$F$1250,MATCH(B638,Historical!$B$7:$B$1281,0)))^(1/3)-1)*100)</f>
        <v>9.2813969149440965</v>
      </c>
      <c r="U638" s="673">
        <f>IF(INDEX(Historical!$H$7:$H$1250,MATCH(B638,Historical!$B$7:$B$1281,0))=0,"n/a",((INDEX(Historical!$C$7:$C$1259,MATCH(B638,Historical!$B$7:$B$1281,0))/INDEX(Historical!$H$7:$H$1250,MATCH(B638,Historical!$B$7:$B$1281,0)))^(1/5)-1)*100)</f>
        <v>9.913211517808417</v>
      </c>
      <c r="V638" s="673">
        <f>IF(INDEX(Historical!$O$7:$O$1250,MATCH(B638,Historical!$B$7:$B$1281,0))=0,"n/a",((INDEX(Historical!$C$7:$C$1259,MATCH(B638,Historical!$B$7:$B$1281,0))/INDEX(Historical!$O$7:$O$1250,MATCH(B638,Historical!$B$7:$B$1281,0)))^(1/10)-1)*100)</f>
        <v>11.468392387883863</v>
      </c>
      <c r="W638" s="674">
        <f t="shared" si="158"/>
        <v>0.86439416986477846</v>
      </c>
      <c r="X638" s="675">
        <f t="shared" si="159"/>
        <v>0.6119266369017542</v>
      </c>
      <c r="Y638" s="842" t="s">
        <v>727</v>
      </c>
      <c r="Z638" s="624">
        <f t="shared" si="160"/>
        <v>31.809145129224653</v>
      </c>
      <c r="AA638" s="853">
        <f t="shared" si="161"/>
        <v>37.868787276341948</v>
      </c>
      <c r="AB638" s="854">
        <v>3</v>
      </c>
      <c r="AC638" s="833">
        <v>5.03</v>
      </c>
      <c r="AD638" s="833">
        <v>3.78</v>
      </c>
      <c r="AE638" s="833">
        <v>5.23</v>
      </c>
      <c r="AF638" s="833">
        <v>4.1900000000000004</v>
      </c>
      <c r="AG638" s="833">
        <v>12</v>
      </c>
      <c r="AH638" s="833">
        <v>33.800000000000004</v>
      </c>
      <c r="AI638" s="833">
        <v>11.57</v>
      </c>
      <c r="AJ638" s="833">
        <v>16.2</v>
      </c>
      <c r="AK638" s="833">
        <v>10</v>
      </c>
      <c r="AL638" s="845">
        <v>15980</v>
      </c>
      <c r="AM638" s="839">
        <v>0.2</v>
      </c>
      <c r="AN638" s="833">
        <v>0</v>
      </c>
      <c r="AO638" s="711">
        <f t="shared" si="162"/>
        <v>-27.115592558197537</v>
      </c>
      <c r="AP638" s="712">
        <f t="shared" si="163"/>
        <v>10.75319471814441</v>
      </c>
      <c r="AQ638" s="855">
        <f t="shared" si="164"/>
        <v>165.55620345721564</v>
      </c>
      <c r="AR638" s="624">
        <f>INDEX(Historical!$C$7:$C$1259,MATCH(B638,Historical!$B$7:$B$1281,0))*IF(AH638="n/a",1.03,IF(AH638&lt;0,1.01,IF(AH638&gt;10,1.1,(1+AH638/100))))</f>
        <v>1.6940000000000002</v>
      </c>
      <c r="AS638" s="853">
        <f t="shared" si="165"/>
        <v>1.8634000000000004</v>
      </c>
      <c r="AT638" s="853">
        <f t="shared" si="171"/>
        <v>2.0497400000000008</v>
      </c>
      <c r="AU638" s="853">
        <f t="shared" si="171"/>
        <v>2.2547140000000012</v>
      </c>
      <c r="AV638" s="853">
        <f t="shared" si="171"/>
        <v>2.4801854000000016</v>
      </c>
      <c r="AW638" s="624">
        <f t="shared" si="166"/>
        <v>10.342039400000004</v>
      </c>
      <c r="AX638" s="719">
        <f t="shared" si="167"/>
        <v>5.4294620957580877</v>
      </c>
      <c r="AY638" s="900">
        <v>0.51</v>
      </c>
      <c r="AZ638" s="839">
        <v>42.370000000000005</v>
      </c>
      <c r="BA638" s="839">
        <v>-6.58</v>
      </c>
      <c r="BB638" s="839">
        <v>3.6700000000000004</v>
      </c>
      <c r="BC638" s="839">
        <v>8.4500000000000011</v>
      </c>
      <c r="BD638" s="874"/>
      <c r="BE638" s="597">
        <v>2005</v>
      </c>
      <c r="BF638" s="865">
        <f t="shared" si="168"/>
        <v>1</v>
      </c>
      <c r="BG638" s="849">
        <v>7.6</v>
      </c>
    </row>
    <row r="639" spans="1:59" s="831" customFormat="1" ht="12.75" customHeight="1" x14ac:dyDescent="0.2">
      <c r="A639" s="848" t="s">
        <v>1683</v>
      </c>
      <c r="B639" s="842" t="s">
        <v>1684</v>
      </c>
      <c r="C639" s="898" t="s">
        <v>123</v>
      </c>
      <c r="D639" s="898" t="s">
        <v>4289</v>
      </c>
      <c r="E639" s="705">
        <v>11</v>
      </c>
      <c r="F639" s="1153">
        <v>378</v>
      </c>
      <c r="G639" s="1094" t="s">
        <v>37</v>
      </c>
      <c r="H639" s="1094" t="s">
        <v>115</v>
      </c>
      <c r="I639" s="841">
        <v>50.76</v>
      </c>
      <c r="J639" s="624">
        <f t="shared" si="155"/>
        <v>2.0488573680063045</v>
      </c>
      <c r="K639" s="844">
        <v>0.26</v>
      </c>
      <c r="L639" s="854">
        <v>4</v>
      </c>
      <c r="M639" s="615">
        <f t="shared" si="156"/>
        <v>1.04</v>
      </c>
      <c r="N639" s="837" t="s">
        <v>239</v>
      </c>
      <c r="O639" s="706">
        <v>0.25</v>
      </c>
      <c r="P639" s="606">
        <v>44285</v>
      </c>
      <c r="Q639" s="606">
        <v>44302</v>
      </c>
      <c r="R639" s="615">
        <f t="shared" si="157"/>
        <v>4.0000000000000036</v>
      </c>
      <c r="S639" s="673">
        <f>IF(INDEX(Historical!$D$7:$D$1257,MATCH(B639,Historical!$B$7:$B$1281,0))=0,"n/a",(INDEX(Historical!$C$7:$C$1259,MATCH(B639,Historical!$B$7:$B$1281,0))/INDEX(Historical!$D$7:$D$1257,MATCH(B639,Historical!$B$7:$B$1281,0))-1)*100)</f>
        <v>9.0909090909090828</v>
      </c>
      <c r="T639" s="673">
        <f>IF(INDEX(Historical!$F$7:$F$1250,MATCH(B639,Historical!$B$7:$B$1281,0))=0,"n/a",((INDEX(Historical!$C$7:$C$1259,MATCH(B639,Historical!$B$7:$B$1281,0))/INDEX(Historical!$F$7:$F$1250,MATCH(B639,Historical!$B$7:$B$1281,0)))^(1/3)-1)*100)</f>
        <v>17.840146380897437</v>
      </c>
      <c r="U639" s="673">
        <f>IF(INDEX(Historical!$H$7:$H$1250,MATCH(B639,Historical!$B$7:$B$1281,0))=0,"n/a",((INDEX(Historical!$C$7:$C$1259,MATCH(B639,Historical!$B$7:$B$1281,0))/INDEX(Historical!$H$7:$H$1250,MATCH(B639,Historical!$B$7:$B$1281,0)))^(1/5)-1)*100)</f>
        <v>13.418146614147307</v>
      </c>
      <c r="V639" s="673">
        <f>IF(INDEX(Historical!$O$7:$O$1250,MATCH(B639,Historical!$B$7:$B$1281,0))=0,"n/a",((INDEX(Historical!$C$7:$C$1259,MATCH(B639,Historical!$B$7:$B$1281,0))/INDEX(Historical!$O$7:$O$1250,MATCH(B639,Historical!$B$7:$B$1281,0)))^(1/10)-1)*100)</f>
        <v>12.681181999924206</v>
      </c>
      <c r="W639" s="674">
        <f t="shared" si="158"/>
        <v>1.0581148203872088</v>
      </c>
      <c r="X639" s="675">
        <f t="shared" si="159"/>
        <v>0.28671253449032708</v>
      </c>
      <c r="Y639" s="637"/>
      <c r="Z639" s="624">
        <f t="shared" si="160"/>
        <v>40.154440154440159</v>
      </c>
      <c r="AA639" s="853">
        <f t="shared" si="161"/>
        <v>19.598455598455597</v>
      </c>
      <c r="AB639" s="854">
        <v>12</v>
      </c>
      <c r="AC639" s="833">
        <v>2.59</v>
      </c>
      <c r="AD639" s="833">
        <v>5.0999999999999996</v>
      </c>
      <c r="AE639" s="833">
        <v>1.06</v>
      </c>
      <c r="AF639" s="833">
        <v>2.4900000000000002</v>
      </c>
      <c r="AG639" s="833">
        <v>13.100000000000001</v>
      </c>
      <c r="AH639" s="834">
        <v>-14.7</v>
      </c>
      <c r="AI639" s="834">
        <v>-45.69</v>
      </c>
      <c r="AJ639" s="833">
        <v>46.800000000000004</v>
      </c>
      <c r="AK639" s="833">
        <v>3.88</v>
      </c>
      <c r="AL639" s="845">
        <v>10210</v>
      </c>
      <c r="AM639" s="839">
        <v>5.0999999999999996</v>
      </c>
      <c r="AN639" s="833">
        <v>0.71</v>
      </c>
      <c r="AO639" s="711">
        <f t="shared" si="162"/>
        <v>-4.1314516163019857</v>
      </c>
      <c r="AP639" s="712">
        <f t="shared" si="163"/>
        <v>15.467003982153612</v>
      </c>
      <c r="AQ639" s="855">
        <f t="shared" si="164"/>
        <v>47.271713268222435</v>
      </c>
      <c r="AR639" s="624">
        <f>INDEX(Historical!$C$7:$C$1259,MATCH(B639,Historical!$B$7:$B$1281,0))*IF(AH639="n/a",1.03,IF(AH639&lt;0,1.01,IF(AH639&gt;10,1.1,(1+AH639/100))))</f>
        <v>0.99990000000000001</v>
      </c>
      <c r="AS639" s="853">
        <f t="shared" si="165"/>
        <v>1.0098990000000001</v>
      </c>
      <c r="AT639" s="853">
        <f t="shared" si="171"/>
        <v>1.0490830812</v>
      </c>
      <c r="AU639" s="853">
        <f t="shared" si="171"/>
        <v>1.0897875047505601</v>
      </c>
      <c r="AV639" s="853">
        <f t="shared" si="171"/>
        <v>1.1320712599348817</v>
      </c>
      <c r="AW639" s="624">
        <f t="shared" si="166"/>
        <v>5.2807408458854415</v>
      </c>
      <c r="AX639" s="719">
        <f t="shared" si="167"/>
        <v>10.403350760215606</v>
      </c>
      <c r="AY639" s="900">
        <v>1.44</v>
      </c>
      <c r="AZ639" s="839">
        <v>147.37</v>
      </c>
      <c r="BA639" s="839">
        <v>-2.3800000000000003</v>
      </c>
      <c r="BB639" s="839">
        <v>19.41</v>
      </c>
      <c r="BC639" s="839">
        <v>47.11</v>
      </c>
      <c r="BD639" s="874"/>
      <c r="BE639" s="597">
        <v>2011</v>
      </c>
      <c r="BF639" s="865">
        <f t="shared" si="168"/>
        <v>0</v>
      </c>
      <c r="BG639" s="849">
        <v>6.4</v>
      </c>
    </row>
    <row r="640" spans="1:59" s="831" customFormat="1" ht="12.75" customHeight="1" x14ac:dyDescent="0.2">
      <c r="A640" s="848" t="s">
        <v>4398</v>
      </c>
      <c r="B640" s="842" t="s">
        <v>4395</v>
      </c>
      <c r="C640" s="898" t="s">
        <v>4253</v>
      </c>
      <c r="D640" s="898" t="s">
        <v>4254</v>
      </c>
      <c r="E640" s="705">
        <v>6</v>
      </c>
      <c r="F640" s="1153">
        <v>684</v>
      </c>
      <c r="G640" s="1125" t="s">
        <v>106</v>
      </c>
      <c r="H640" s="1125" t="s">
        <v>106</v>
      </c>
      <c r="I640" s="841">
        <v>33.5</v>
      </c>
      <c r="J640" s="624">
        <f t="shared" si="155"/>
        <v>4.2985074626865671</v>
      </c>
      <c r="K640" s="844">
        <v>0.36</v>
      </c>
      <c r="L640" s="854">
        <v>4</v>
      </c>
      <c r="M640" s="615">
        <f t="shared" si="156"/>
        <v>1.44</v>
      </c>
      <c r="N640" s="837" t="s">
        <v>318</v>
      </c>
      <c r="O640" s="706">
        <v>0.35</v>
      </c>
      <c r="P640" s="606">
        <v>44103</v>
      </c>
      <c r="Q640" s="606">
        <v>44119</v>
      </c>
      <c r="R640" s="615">
        <f t="shared" si="157"/>
        <v>2.8571428571428599</v>
      </c>
      <c r="S640" s="673">
        <f>IF(INDEX(Historical!$D$7:$D$1257,MATCH(B640,Historical!$B$7:$B$1281,0))=0,"n/a",(INDEX(Historical!$C$7:$C$1259,MATCH(B640,Historical!$B$7:$B$1281,0))/INDEX(Historical!$D$7:$D$1257,MATCH(B640,Historical!$B$7:$B$1281,0))-1)*100)</f>
        <v>5.2238805970149071</v>
      </c>
      <c r="T640" s="673">
        <f>IF(INDEX(Historical!$F$7:$F$1250,MATCH(B640,Historical!$B$7:$B$1281,0))=0,"n/a",((INDEX(Historical!$C$7:$C$1259,MATCH(B640,Historical!$B$7:$B$1281,0))/INDEX(Historical!$F$7:$F$1250,MATCH(B640,Historical!$B$7:$B$1281,0)))^(1/3)-1)*100)</f>
        <v>6.1155514037638969</v>
      </c>
      <c r="U640" s="673">
        <f>IF(INDEX(Historical!$H$7:$H$1250,MATCH(B640,Historical!$B$7:$B$1281,0))=0,"n/a",((INDEX(Historical!$C$7:$C$1259,MATCH(B640,Historical!$B$7:$B$1281,0))/INDEX(Historical!$H$7:$H$1250,MATCH(B640,Historical!$B$7:$B$1281,0)))^(1/5)-1)*100)</f>
        <v>9.7901038177489639</v>
      </c>
      <c r="V640" s="673" t="str">
        <f>IF(INDEX(Historical!$O$7:$O$1250,MATCH(B640,Historical!$B$7:$B$1281,0))=0,"n/a",((INDEX(Historical!$C$7:$C$1259,MATCH(B640,Historical!$B$7:$B$1281,0))/INDEX(Historical!$O$7:$O$1250,MATCH(B640,Historical!$B$7:$B$1281,0)))^(1/10)-1)*100)</f>
        <v>n/a</v>
      </c>
      <c r="W640" s="674" t="str">
        <f t="shared" si="158"/>
        <v>n/a</v>
      </c>
      <c r="X640" s="675">
        <f t="shared" si="159"/>
        <v>2.1282834386410792</v>
      </c>
      <c r="Y640" s="843"/>
      <c r="Z640" s="624">
        <f t="shared" si="160"/>
        <v>171.42857142857142</v>
      </c>
      <c r="AA640" s="853">
        <f t="shared" si="161"/>
        <v>39.88095238095238</v>
      </c>
      <c r="AB640" s="854">
        <v>12</v>
      </c>
      <c r="AC640" s="833">
        <v>0.84</v>
      </c>
      <c r="AD640" s="833">
        <v>6.53</v>
      </c>
      <c r="AE640" s="833">
        <v>12.68</v>
      </c>
      <c r="AF640" s="833">
        <v>1.75</v>
      </c>
      <c r="AG640" s="833">
        <v>4.3999999999999995</v>
      </c>
      <c r="AH640" s="833">
        <v>-32.1</v>
      </c>
      <c r="AI640" s="833">
        <v>11.450000000000001</v>
      </c>
      <c r="AJ640" s="833">
        <v>4.5999999999999996</v>
      </c>
      <c r="AK640" s="833">
        <v>6.09</v>
      </c>
      <c r="AL640" s="845">
        <v>8800</v>
      </c>
      <c r="AM640" s="839">
        <v>0.8</v>
      </c>
      <c r="AN640" s="833">
        <v>0.74</v>
      </c>
      <c r="AO640" s="711">
        <f t="shared" si="162"/>
        <v>-25.79234110051685</v>
      </c>
      <c r="AP640" s="712">
        <f t="shared" si="163"/>
        <v>14.088611280435531</v>
      </c>
      <c r="AQ640" s="855">
        <f t="shared" si="164"/>
        <v>76.120749823859541</v>
      </c>
      <c r="AR640" s="624">
        <f>INDEX(Historical!$C$7:$C$1259,MATCH(B640,Historical!$B$7:$B$1281,0))*IF(AH640="n/a",1.03,IF(AH640&lt;0,1.01,IF(AH640&gt;10,1.1,(1+AH640/100))))</f>
        <v>1.4240999999999999</v>
      </c>
      <c r="AS640" s="853">
        <f t="shared" si="165"/>
        <v>1.5665100000000001</v>
      </c>
      <c r="AT640" s="853">
        <f t="shared" si="171"/>
        <v>1.661910459</v>
      </c>
      <c r="AU640" s="853">
        <f t="shared" si="171"/>
        <v>1.7631208059530998</v>
      </c>
      <c r="AV640" s="853">
        <f t="shared" si="171"/>
        <v>1.8704948630356435</v>
      </c>
      <c r="AW640" s="624">
        <f t="shared" si="166"/>
        <v>8.2861361279887422</v>
      </c>
      <c r="AX640" s="719">
        <f t="shared" si="167"/>
        <v>24.734734710414156</v>
      </c>
      <c r="AY640" s="900">
        <v>1.23</v>
      </c>
      <c r="AZ640" s="839">
        <v>133.78</v>
      </c>
      <c r="BA640" s="839">
        <v>-6.22</v>
      </c>
      <c r="BB640" s="839">
        <v>2.17</v>
      </c>
      <c r="BC640" s="839">
        <v>15.190000000000001</v>
      </c>
      <c r="BD640" s="874"/>
      <c r="BE640" s="597">
        <v>2015</v>
      </c>
      <c r="BF640" s="865">
        <f t="shared" si="168"/>
        <v>0</v>
      </c>
      <c r="BG640" s="849">
        <v>2.4</v>
      </c>
    </row>
    <row r="641" spans="1:59" s="831" customFormat="1" ht="12.75" customHeight="1" x14ac:dyDescent="0.2">
      <c r="A641" s="831" t="s">
        <v>1681</v>
      </c>
      <c r="B641" s="842" t="s">
        <v>1682</v>
      </c>
      <c r="C641" s="898" t="s">
        <v>108</v>
      </c>
      <c r="D641" s="898" t="s">
        <v>4268</v>
      </c>
      <c r="E641" s="705">
        <v>10</v>
      </c>
      <c r="F641" s="1153">
        <v>400</v>
      </c>
      <c r="G641" s="1115" t="s">
        <v>115</v>
      </c>
      <c r="H641" s="1115" t="s">
        <v>115</v>
      </c>
      <c r="I641" s="841">
        <v>84.01</v>
      </c>
      <c r="J641" s="624">
        <f t="shared" si="155"/>
        <v>2.4758957266992025</v>
      </c>
      <c r="K641" s="844">
        <v>0.52</v>
      </c>
      <c r="L641" s="854">
        <v>4</v>
      </c>
      <c r="M641" s="615">
        <f t="shared" si="156"/>
        <v>2.08</v>
      </c>
      <c r="N641" s="837" t="s">
        <v>218</v>
      </c>
      <c r="O641" s="706">
        <v>0.47</v>
      </c>
      <c r="P641" s="904">
        <v>43738</v>
      </c>
      <c r="Q641" s="904">
        <v>43753</v>
      </c>
      <c r="R641" s="615">
        <f t="shared" si="157"/>
        <v>10.638297872340436</v>
      </c>
      <c r="S641" s="673">
        <f>IF(INDEX(Historical!$D$7:$D$1257,MATCH(B641,Historical!$B$7:$B$1281,0))=0,"n/a",(INDEX(Historical!$C$7:$C$1259,MATCH(B641,Historical!$B$7:$B$1281,0))/INDEX(Historical!$D$7:$D$1257,MATCH(B641,Historical!$B$7:$B$1281,0))-1)*100)</f>
        <v>7.7720207253886064</v>
      </c>
      <c r="T641" s="673">
        <f>IF(INDEX(Historical!$F$7:$F$1250,MATCH(B641,Historical!$B$7:$B$1281,0))=0,"n/a",((INDEX(Historical!$C$7:$C$1259,MATCH(B641,Historical!$B$7:$B$1281,0))/INDEX(Historical!$F$7:$F$1250,MATCH(B641,Historical!$B$7:$B$1281,0)))^(1/3)-1)*100)</f>
        <v>10.064241629820891</v>
      </c>
      <c r="U641" s="673">
        <f>IF(INDEX(Historical!$H$7:$H$1250,MATCH(B641,Historical!$B$7:$B$1281,0))=0,"n/a",((INDEX(Historical!$C$7:$C$1259,MATCH(B641,Historical!$B$7:$B$1281,0))/INDEX(Historical!$H$7:$H$1250,MATCH(B641,Historical!$B$7:$B$1281,0)))^(1/5)-1)*100)</f>
        <v>10.197228772148016</v>
      </c>
      <c r="V641" s="673">
        <f>IF(INDEX(Historical!$O$7:$O$1250,MATCH(B641,Historical!$B$7:$B$1281,0))=0,"n/a",((INDEX(Historical!$C$7:$C$1259,MATCH(B641,Historical!$B$7:$B$1281,0))/INDEX(Historical!$O$7:$O$1250,MATCH(B641,Historical!$B$7:$B$1281,0)))^(1/10)-1)*100)</f>
        <v>48.456881802190651</v>
      </c>
      <c r="W641" s="674">
        <f t="shared" si="158"/>
        <v>0.21043922747185553</v>
      </c>
      <c r="X641" s="675">
        <f t="shared" si="159"/>
        <v>1.4162817739094469</v>
      </c>
      <c r="Y641" s="646" t="s">
        <v>4577</v>
      </c>
      <c r="Z641" s="624">
        <f t="shared" si="160"/>
        <v>32.911392405063289</v>
      </c>
      <c r="AA641" s="853">
        <f t="shared" si="161"/>
        <v>13.292721518987342</v>
      </c>
      <c r="AB641" s="854">
        <v>12</v>
      </c>
      <c r="AC641" s="833">
        <v>6.32</v>
      </c>
      <c r="AD641" s="833">
        <v>0.9</v>
      </c>
      <c r="AE641" s="833">
        <v>11.29</v>
      </c>
      <c r="AF641" s="833">
        <v>1.28</v>
      </c>
      <c r="AG641" s="833">
        <v>10</v>
      </c>
      <c r="AH641" s="833">
        <v>17.599999999999998</v>
      </c>
      <c r="AI641" s="833">
        <v>15.870000000000001</v>
      </c>
      <c r="AJ641" s="833">
        <v>7.1999999999999993</v>
      </c>
      <c r="AK641" s="833">
        <v>15.22</v>
      </c>
      <c r="AL641" s="845">
        <v>29120</v>
      </c>
      <c r="AM641" s="839">
        <v>0.3</v>
      </c>
      <c r="AN641" s="833">
        <v>0</v>
      </c>
      <c r="AO641" s="711">
        <f t="shared" si="162"/>
        <v>-0.61959702014012308</v>
      </c>
      <c r="AP641" s="712">
        <f t="shared" si="163"/>
        <v>12.673124498847219</v>
      </c>
      <c r="AQ641" s="855">
        <f t="shared" si="164"/>
        <v>-13.039770151832442</v>
      </c>
      <c r="AR641" s="624">
        <f>INDEX(Historical!$C$7:$C$1259,MATCH(B641,Historical!$B$7:$B$1281,0))*IF(AH641="n/a",1.03,IF(AH641&lt;0,1.01,IF(AH641&gt;10,1.1,(1+AH641/100))))</f>
        <v>2.2880000000000003</v>
      </c>
      <c r="AS641" s="853">
        <f t="shared" si="165"/>
        <v>2.5168000000000004</v>
      </c>
      <c r="AT641" s="853">
        <f t="shared" si="171"/>
        <v>2.7684800000000007</v>
      </c>
      <c r="AU641" s="853">
        <f t="shared" si="171"/>
        <v>3.0453280000000009</v>
      </c>
      <c r="AV641" s="853">
        <f t="shared" si="171"/>
        <v>3.3498608000000014</v>
      </c>
      <c r="AW641" s="624">
        <f t="shared" si="166"/>
        <v>13.968468800000004</v>
      </c>
      <c r="AX641" s="719">
        <f t="shared" si="167"/>
        <v>16.627150101178433</v>
      </c>
      <c r="AY641" s="900">
        <v>1.61</v>
      </c>
      <c r="AZ641" s="839">
        <v>70.89</v>
      </c>
      <c r="BA641" s="839">
        <v>-4.41</v>
      </c>
      <c r="BB641" s="839">
        <v>8.57</v>
      </c>
      <c r="BC641" s="839">
        <v>20.89</v>
      </c>
      <c r="BD641" s="874"/>
      <c r="BE641" s="597">
        <v>2011</v>
      </c>
      <c r="BF641" s="865">
        <f t="shared" si="168"/>
        <v>0</v>
      </c>
      <c r="BG641" s="849">
        <v>0.70000000000000007</v>
      </c>
    </row>
    <row r="642" spans="1:59" s="831" customFormat="1" ht="12.75" customHeight="1" x14ac:dyDescent="0.2">
      <c r="A642" s="848" t="s">
        <v>4056</v>
      </c>
      <c r="B642" s="842" t="s">
        <v>4057</v>
      </c>
      <c r="C642" s="898" t="s">
        <v>128</v>
      </c>
      <c r="D642" s="898" t="s">
        <v>4280</v>
      </c>
      <c r="E642" s="705">
        <v>6</v>
      </c>
      <c r="F642" s="1153">
        <v>669</v>
      </c>
      <c r="G642" s="1153" t="s">
        <v>106</v>
      </c>
      <c r="H642" s="1153" t="s">
        <v>106</v>
      </c>
      <c r="I642" s="841">
        <v>228</v>
      </c>
      <c r="J642" s="624">
        <f t="shared" si="155"/>
        <v>1.3157894736842104</v>
      </c>
      <c r="K642" s="844">
        <v>0.75</v>
      </c>
      <c r="L642" s="854">
        <v>4</v>
      </c>
      <c r="M642" s="615">
        <f t="shared" si="156"/>
        <v>3</v>
      </c>
      <c r="N642" s="837" t="s">
        <v>985</v>
      </c>
      <c r="O642" s="706">
        <v>0.74</v>
      </c>
      <c r="P642" s="904">
        <v>43594</v>
      </c>
      <c r="Q642" s="904">
        <v>43609</v>
      </c>
      <c r="R642" s="615">
        <f t="shared" si="157"/>
        <v>1.3513513513513526</v>
      </c>
      <c r="S642" s="673">
        <f>IF(INDEX(Historical!$D$7:$D$1257,MATCH(B642,Historical!$B$7:$B$1281,0))=0,"n/a",(INDEX(Historical!$C$7:$C$1259,MATCH(B642,Historical!$B$7:$B$1281,0))/INDEX(Historical!$D$7:$D$1257,MATCH(B642,Historical!$B$7:$B$1281,0))-1)*100)</f>
        <v>0.33444816053511683</v>
      </c>
      <c r="T642" s="673">
        <f>IF(INDEX(Historical!$F$7:$F$1250,MATCH(B642,Historical!$B$7:$B$1281,0))=0,"n/a",((INDEX(Historical!$C$7:$C$1259,MATCH(B642,Historical!$B$7:$B$1281,0))/INDEX(Historical!$F$7:$F$1250,MATCH(B642,Historical!$B$7:$B$1281,0)))^(1/3)-1)*100)</f>
        <v>15.244903287467416</v>
      </c>
      <c r="U642" s="673">
        <f>IF(INDEX(Historical!$H$7:$H$1250,MATCH(B642,Historical!$B$7:$B$1281,0))=0,"n/a",((INDEX(Historical!$C$7:$C$1259,MATCH(B642,Historical!$B$7:$B$1281,0))/INDEX(Historical!$H$7:$H$1250,MATCH(B642,Historical!$B$7:$B$1281,0)))^(1/5)-1)*100)</f>
        <v>26.394350119070854</v>
      </c>
      <c r="V642" s="673" t="str">
        <f>IF(INDEX(Historical!$O$7:$O$1250,MATCH(B642,Historical!$B$7:$B$1281,0))=0,"n/a",((INDEX(Historical!$C$7:$C$1259,MATCH(B642,Historical!$B$7:$B$1281,0))/INDEX(Historical!$O$7:$O$1250,MATCH(B642,Historical!$B$7:$B$1281,0)))^(1/10)-1)*100)</f>
        <v>n/a</v>
      </c>
      <c r="W642" s="674" t="str">
        <f t="shared" si="158"/>
        <v>n/a</v>
      </c>
      <c r="X642" s="675" t="str">
        <f t="shared" si="159"/>
        <v>n/a</v>
      </c>
      <c r="Y642" s="646" t="s">
        <v>4571</v>
      </c>
      <c r="Z642" s="624">
        <f t="shared" si="160"/>
        <v>32.051282051282051</v>
      </c>
      <c r="AA642" s="853">
        <f t="shared" si="161"/>
        <v>24.358974358974361</v>
      </c>
      <c r="AB642" s="854">
        <v>2</v>
      </c>
      <c r="AC642" s="833">
        <v>9.36</v>
      </c>
      <c r="AD642" s="833">
        <v>2.83</v>
      </c>
      <c r="AE642" s="833">
        <v>5.18</v>
      </c>
      <c r="AF642" s="833">
        <v>3.41</v>
      </c>
      <c r="AG642" s="833">
        <v>16.7</v>
      </c>
      <c r="AH642" s="833">
        <v>-100.4</v>
      </c>
      <c r="AI642" s="833">
        <v>7.6</v>
      </c>
      <c r="AJ642" s="833">
        <v>-15.1</v>
      </c>
      <c r="AK642" s="833">
        <v>8.83</v>
      </c>
      <c r="AL642" s="845">
        <v>44350</v>
      </c>
      <c r="AM642" s="839">
        <v>9.74</v>
      </c>
      <c r="AN642" s="833">
        <v>0.83</v>
      </c>
      <c r="AO642" s="711">
        <f t="shared" si="162"/>
        <v>3.3511652337807014</v>
      </c>
      <c r="AP642" s="712">
        <f t="shared" si="163"/>
        <v>27.710139592755063</v>
      </c>
      <c r="AQ642" s="855">
        <f t="shared" si="164"/>
        <v>92.138957313135535</v>
      </c>
      <c r="AR642" s="624">
        <f>INDEX(Historical!$C$7:$C$1259,MATCH(B642,Historical!$B$7:$B$1281,0))*IF(AH642="n/a",1.03,IF(AH642&lt;0,1.01,IF(AH642&gt;10,1.1,(1+AH642/100))))</f>
        <v>3.0300000000000002</v>
      </c>
      <c r="AS642" s="853">
        <f t="shared" si="165"/>
        <v>3.2602800000000003</v>
      </c>
      <c r="AT642" s="853">
        <f t="shared" si="171"/>
        <v>3.5481627240000004</v>
      </c>
      <c r="AU642" s="853">
        <f t="shared" si="171"/>
        <v>3.8614654925292005</v>
      </c>
      <c r="AV642" s="853">
        <f t="shared" si="171"/>
        <v>4.2024328955195287</v>
      </c>
      <c r="AW642" s="624">
        <f t="shared" si="166"/>
        <v>17.902341112048731</v>
      </c>
      <c r="AX642" s="719">
        <f t="shared" si="167"/>
        <v>7.8519039965126023</v>
      </c>
      <c r="AY642" s="900">
        <v>1.2</v>
      </c>
      <c r="AZ642" s="839">
        <v>93.679999999999993</v>
      </c>
      <c r="BA642" s="839">
        <v>-6.03</v>
      </c>
      <c r="BB642" s="839">
        <v>1.0699999999999998</v>
      </c>
      <c r="BC642" s="839">
        <v>14.31</v>
      </c>
      <c r="BD642" s="874"/>
      <c r="BE642" s="597">
        <v>2015</v>
      </c>
      <c r="BF642" s="865">
        <f t="shared" si="168"/>
        <v>0</v>
      </c>
      <c r="BG642" s="849">
        <v>7.5</v>
      </c>
    </row>
    <row r="643" spans="1:59" s="831" customFormat="1" x14ac:dyDescent="0.2">
      <c r="A643" s="848" t="s">
        <v>4669</v>
      </c>
      <c r="B643" s="842" t="s">
        <v>4666</v>
      </c>
      <c r="C643" s="898" t="s">
        <v>4253</v>
      </c>
      <c r="D643" s="898" t="s">
        <v>4254</v>
      </c>
      <c r="E643" s="705">
        <v>5</v>
      </c>
      <c r="F643" s="1153">
        <v>745</v>
      </c>
      <c r="G643" s="1118" t="s">
        <v>106</v>
      </c>
      <c r="H643" s="1118" t="s">
        <v>106</v>
      </c>
      <c r="I643" s="841">
        <v>150.04</v>
      </c>
      <c r="J643" s="624">
        <f t="shared" si="155"/>
        <v>2.2127432684617436</v>
      </c>
      <c r="K643" s="844">
        <v>0.83</v>
      </c>
      <c r="L643" s="854">
        <v>4</v>
      </c>
      <c r="M643" s="615">
        <f t="shared" si="156"/>
        <v>3.32</v>
      </c>
      <c r="N643" s="837" t="s">
        <v>488</v>
      </c>
      <c r="O643" s="706">
        <v>0.79</v>
      </c>
      <c r="P643" s="606">
        <v>44285</v>
      </c>
      <c r="Q643" s="606">
        <v>44301</v>
      </c>
      <c r="R643" s="615">
        <f t="shared" si="157"/>
        <v>5.0632911392404969</v>
      </c>
      <c r="S643" s="673">
        <f>IF(INDEX(Historical!$D$7:$D$1257,MATCH(B643,Historical!$B$7:$B$1281,0))=0,"n/a",(INDEX(Historical!$C$7:$C$1259,MATCH(B643,Historical!$B$7:$B$1281,0))/INDEX(Historical!$D$7:$D$1257,MATCH(B643,Historical!$B$7:$B$1281,0))-1)*100)</f>
        <v>5.4054054054054168</v>
      </c>
      <c r="T643" s="673">
        <f>IF(INDEX(Historical!$F$7:$F$1250,MATCH(B643,Historical!$B$7:$B$1281,0))=0,"n/a",((INDEX(Historical!$C$7:$C$1259,MATCH(B643,Historical!$B$7:$B$1281,0))/INDEX(Historical!$F$7:$F$1250,MATCH(B643,Historical!$B$7:$B$1281,0)))^(1/3)-1)*100)</f>
        <v>5.4607816261929232</v>
      </c>
      <c r="U643" s="673">
        <f>IF(INDEX(Historical!$H$7:$H$1250,MATCH(B643,Historical!$B$7:$B$1281,0))=0,"n/a",((INDEX(Historical!$C$7:$C$1259,MATCH(B643,Historical!$B$7:$B$1281,0))/INDEX(Historical!$H$7:$H$1250,MATCH(B643,Historical!$B$7:$B$1281,0)))^(1/5)-1)*100)</f>
        <v>3.7137289336648172</v>
      </c>
      <c r="V643" s="673">
        <f>IF(INDEX(Historical!$O$7:$O$1250,MATCH(B643,Historical!$B$7:$B$1281,0))=0,"n/a",((INDEX(Historical!$C$7:$C$1259,MATCH(B643,Historical!$B$7:$B$1281,0))/INDEX(Historical!$O$7:$O$1250,MATCH(B643,Historical!$B$7:$B$1281,0)))^(1/10)-1)*100)</f>
        <v>2.1587111875652099</v>
      </c>
      <c r="W643" s="674">
        <f t="shared" si="158"/>
        <v>1.7203454334498063</v>
      </c>
      <c r="X643" s="675" t="str">
        <f t="shared" si="159"/>
        <v>n/a</v>
      </c>
      <c r="Y643" s="646"/>
      <c r="Z643" s="624">
        <f t="shared" si="160"/>
        <v>247.76119402985071</v>
      </c>
      <c r="AA643" s="853">
        <f t="shared" si="161"/>
        <v>111.97014925373134</v>
      </c>
      <c r="AB643" s="854">
        <v>12</v>
      </c>
      <c r="AC643" s="833">
        <v>1.34</v>
      </c>
      <c r="AD643" s="833">
        <v>37.159999999999997</v>
      </c>
      <c r="AE643" s="833">
        <v>11.95</v>
      </c>
      <c r="AF643" s="833">
        <v>2.83</v>
      </c>
      <c r="AG643" s="833">
        <v>2.9000000000000004</v>
      </c>
      <c r="AH643" s="833">
        <v>-25.1</v>
      </c>
      <c r="AI643" s="833">
        <v>25.94</v>
      </c>
      <c r="AJ643" s="833">
        <v>-12</v>
      </c>
      <c r="AK643" s="833">
        <v>3</v>
      </c>
      <c r="AL643" s="845">
        <v>16720</v>
      </c>
      <c r="AM643" s="839">
        <v>1.3</v>
      </c>
      <c r="AN643" s="833">
        <v>0.86</v>
      </c>
      <c r="AO643" s="711">
        <f t="shared" si="162"/>
        <v>-106.04367705160477</v>
      </c>
      <c r="AP643" s="712">
        <f t="shared" si="163"/>
        <v>5.9264722021265612</v>
      </c>
      <c r="AQ643" s="855">
        <f t="shared" si="164"/>
        <v>275.27798430737221</v>
      </c>
      <c r="AR643" s="624">
        <f>INDEX(Historical!$C$7:$C$1259,MATCH(B643,Historical!$B$7:$B$1281,0))*IF(AH643="n/a",1.03,IF(AH643&lt;0,1.01,IF(AH643&gt;10,1.1,(1+AH643/100))))</f>
        <v>3.1512000000000002</v>
      </c>
      <c r="AS643" s="853">
        <f t="shared" si="165"/>
        <v>3.4663200000000005</v>
      </c>
      <c r="AT643" s="853">
        <f t="shared" si="171"/>
        <v>3.5703096000000007</v>
      </c>
      <c r="AU643" s="853">
        <f t="shared" si="171"/>
        <v>3.6774188880000009</v>
      </c>
      <c r="AV643" s="853">
        <f t="shared" si="171"/>
        <v>3.7877414546400012</v>
      </c>
      <c r="AW643" s="624">
        <f t="shared" si="166"/>
        <v>17.652989942640005</v>
      </c>
      <c r="AX643" s="719">
        <f t="shared" si="167"/>
        <v>11.765522489096245</v>
      </c>
      <c r="AY643" s="900">
        <v>0.54</v>
      </c>
      <c r="AZ643" s="839">
        <v>42.41</v>
      </c>
      <c r="BA643" s="839">
        <v>-4.8599999999999994</v>
      </c>
      <c r="BB643" s="839">
        <v>1.04</v>
      </c>
      <c r="BC643" s="839">
        <v>3.51</v>
      </c>
      <c r="BD643" s="874"/>
      <c r="BE643" s="597">
        <v>2017</v>
      </c>
      <c r="BF643" s="865">
        <f t="shared" si="168"/>
        <v>0</v>
      </c>
      <c r="BG643" s="849">
        <v>1.5</v>
      </c>
    </row>
    <row r="644" spans="1:59" s="831" customFormat="1" ht="12.75" customHeight="1" x14ac:dyDescent="0.2">
      <c r="A644" s="838" t="s">
        <v>339</v>
      </c>
      <c r="B644" s="842" t="s">
        <v>340</v>
      </c>
      <c r="C644" s="898" t="s">
        <v>112</v>
      </c>
      <c r="D644" s="898" t="s">
        <v>211</v>
      </c>
      <c r="E644" s="705">
        <v>53</v>
      </c>
      <c r="F644" s="1153">
        <v>22</v>
      </c>
      <c r="G644" s="1115" t="s">
        <v>115</v>
      </c>
      <c r="H644" s="1115" t="s">
        <v>115</v>
      </c>
      <c r="I644" s="833">
        <v>199.67</v>
      </c>
      <c r="J644" s="624">
        <f t="shared" si="155"/>
        <v>1.402313817799369</v>
      </c>
      <c r="K644" s="844">
        <v>0.7</v>
      </c>
      <c r="L644" s="854">
        <v>4</v>
      </c>
      <c r="M644" s="615">
        <f t="shared" si="156"/>
        <v>2.8</v>
      </c>
      <c r="N644" s="837" t="s">
        <v>341</v>
      </c>
      <c r="O644" s="706">
        <v>0.69</v>
      </c>
      <c r="P644" s="606">
        <v>44074</v>
      </c>
      <c r="Q644" s="606">
        <v>44089</v>
      </c>
      <c r="R644" s="615">
        <f t="shared" si="157"/>
        <v>1.4492753623188419</v>
      </c>
      <c r="S644" s="673">
        <f>IF(INDEX(Historical!$D$7:$D$1257,MATCH(B644,Historical!$B$7:$B$1281,0))=0,"n/a",(INDEX(Historical!$C$7:$C$1259,MATCH(B644,Historical!$B$7:$B$1281,0))/INDEX(Historical!$D$7:$D$1257,MATCH(B644,Historical!$B$7:$B$1281,0))-1)*100)</f>
        <v>2.962962962962945</v>
      </c>
      <c r="T644" s="673">
        <f>IF(INDEX(Historical!$F$7:$F$1250,MATCH(B644,Historical!$B$7:$B$1281,0))=0,"n/a",((INDEX(Historical!$C$7:$C$1259,MATCH(B644,Historical!$B$7:$B$1281,0))/INDEX(Historical!$F$7:$F$1250,MATCH(B644,Historical!$B$7:$B$1281,0)))^(1/3)-1)*100)</f>
        <v>4.7312957325696958</v>
      </c>
      <c r="U644" s="673">
        <f>IF(INDEX(Historical!$H$7:$H$1250,MATCH(B644,Historical!$B$7:$B$1281,0))=0,"n/a",((INDEX(Historical!$C$7:$C$1259,MATCH(B644,Historical!$B$7:$B$1281,0))/INDEX(Historical!$H$7:$H$1250,MATCH(B644,Historical!$B$7:$B$1281,0)))^(1/5)-1)*100)</f>
        <v>5.3722380942027304</v>
      </c>
      <c r="V644" s="673">
        <f>IF(INDEX(Historical!$O$7:$O$1250,MATCH(B644,Historical!$B$7:$B$1281,0))=0,"n/a",((INDEX(Historical!$C$7:$C$1259,MATCH(B644,Historical!$B$7:$B$1281,0))/INDEX(Historical!$O$7:$O$1250,MATCH(B644,Historical!$B$7:$B$1281,0)))^(1/10)-1)*100)</f>
        <v>7.5707012423110509</v>
      </c>
      <c r="W644" s="674">
        <f t="shared" si="158"/>
        <v>0.70960904706930261</v>
      </c>
      <c r="X644" s="675">
        <f t="shared" si="159"/>
        <v>0.95932823110763032</v>
      </c>
      <c r="Y644" s="842"/>
      <c r="Z644" s="624">
        <f t="shared" si="160"/>
        <v>36.316472114137483</v>
      </c>
      <c r="AA644" s="853">
        <f t="shared" si="161"/>
        <v>25.89753566796368</v>
      </c>
      <c r="AB644" s="854">
        <v>12</v>
      </c>
      <c r="AC644" s="833">
        <v>7.71</v>
      </c>
      <c r="AD644" s="833">
        <v>2.58</v>
      </c>
      <c r="AE644" s="833">
        <v>2.15</v>
      </c>
      <c r="AF644" s="833">
        <v>3.28</v>
      </c>
      <c r="AG644" s="833">
        <v>14.099999999999998</v>
      </c>
      <c r="AH644" s="833">
        <v>22.3</v>
      </c>
      <c r="AI644" s="833">
        <v>10.11</v>
      </c>
      <c r="AJ644" s="833">
        <v>5.6000000000000005</v>
      </c>
      <c r="AK644" s="833">
        <v>10.09</v>
      </c>
      <c r="AL644" s="845">
        <v>31240</v>
      </c>
      <c r="AM644" s="839">
        <v>0.3</v>
      </c>
      <c r="AN644" s="833">
        <v>0.44</v>
      </c>
      <c r="AO644" s="711">
        <f t="shared" si="162"/>
        <v>-19.122983755961581</v>
      </c>
      <c r="AP644" s="712">
        <f t="shared" si="163"/>
        <v>6.7745519120020994</v>
      </c>
      <c r="AQ644" s="855">
        <f t="shared" si="164"/>
        <v>94.300931536533895</v>
      </c>
      <c r="AR644" s="624">
        <f>INDEX(Historical!$C$7:$C$1259,MATCH(B644,Historical!$B$7:$B$1281,0))*IF(AH644="n/a",1.03,IF(AH644&lt;0,1.01,IF(AH644&gt;10,1.1,(1+AH644/100))))</f>
        <v>3.0579999999999998</v>
      </c>
      <c r="AS644" s="853">
        <f t="shared" si="165"/>
        <v>3.3637999999999999</v>
      </c>
      <c r="AT644" s="853">
        <f t="shared" si="171"/>
        <v>3.70018</v>
      </c>
      <c r="AU644" s="853">
        <f t="shared" si="171"/>
        <v>4.0701980000000004</v>
      </c>
      <c r="AV644" s="853">
        <f t="shared" si="171"/>
        <v>4.4772178000000009</v>
      </c>
      <c r="AW644" s="624">
        <f t="shared" si="166"/>
        <v>18.6693958</v>
      </c>
      <c r="AX644" s="719">
        <f t="shared" si="167"/>
        <v>9.3501256072519663</v>
      </c>
      <c r="AY644" s="900">
        <v>1.44</v>
      </c>
      <c r="AZ644" s="839">
        <v>125.51</v>
      </c>
      <c r="BA644" s="839">
        <v>-1.79</v>
      </c>
      <c r="BB644" s="839">
        <v>9.48</v>
      </c>
      <c r="BC644" s="839">
        <v>18.14</v>
      </c>
      <c r="BD644" s="874"/>
      <c r="BE644" s="597">
        <v>1968</v>
      </c>
      <c r="BF644" s="865">
        <f t="shared" si="168"/>
        <v>6</v>
      </c>
      <c r="BG644" s="849">
        <v>5.2</v>
      </c>
    </row>
    <row r="645" spans="1:59" s="831" customFormat="1" ht="12.75" customHeight="1" x14ac:dyDescent="0.2">
      <c r="A645" s="831" t="s">
        <v>3888</v>
      </c>
      <c r="B645" s="842" t="s">
        <v>4121</v>
      </c>
      <c r="C645" s="898" t="s">
        <v>4126</v>
      </c>
      <c r="D645" s="898" t="s">
        <v>4260</v>
      </c>
      <c r="E645" s="705">
        <v>7</v>
      </c>
      <c r="F645" s="1153">
        <v>635</v>
      </c>
      <c r="G645" s="1118" t="s">
        <v>106</v>
      </c>
      <c r="H645" s="1118" t="s">
        <v>106</v>
      </c>
      <c r="I645" s="846">
        <v>183.48</v>
      </c>
      <c r="J645" s="624">
        <f t="shared" si="155"/>
        <v>1.0900370612600829</v>
      </c>
      <c r="K645" s="851">
        <v>0.5</v>
      </c>
      <c r="L645" s="597">
        <v>4</v>
      </c>
      <c r="M645" s="615">
        <f t="shared" si="156"/>
        <v>2</v>
      </c>
      <c r="N645" s="597" t="s">
        <v>148</v>
      </c>
      <c r="O645" s="707">
        <v>0.44</v>
      </c>
      <c r="P645" s="606">
        <v>44053</v>
      </c>
      <c r="Q645" s="606">
        <v>44075</v>
      </c>
      <c r="R645" s="615">
        <f t="shared" si="157"/>
        <v>13.636363636363635</v>
      </c>
      <c r="S645" s="673">
        <f>IF(INDEX(Historical!$D$7:$D$1257,MATCH(B645,Historical!$B$7:$B$1281,0))=0,"n/a",(INDEX(Historical!$C$7:$C$1259,MATCH(B645,Historical!$B$7:$B$1281,0))/INDEX(Historical!$D$7:$D$1257,MATCH(B645,Historical!$B$7:$B$1281,0))-1)*100)</f>
        <v>14.634146341463406</v>
      </c>
      <c r="T645" s="673">
        <f>IF(INDEX(Historical!$F$7:$F$1250,MATCH(B645,Historical!$B$7:$B$1281,0))=0,"n/a",((INDEX(Historical!$C$7:$C$1259,MATCH(B645,Historical!$B$7:$B$1281,0))/INDEX(Historical!$F$7:$F$1250,MATCH(B645,Historical!$B$7:$B$1281,0)))^(1/3)-1)*100)</f>
        <v>16.142775708728507</v>
      </c>
      <c r="U645" s="673">
        <f>IF(INDEX(Historical!$H$7:$H$1250,MATCH(B645,Historical!$B$7:$B$1281,0))=0,"n/a",((INDEX(Historical!$C$7:$C$1259,MATCH(B645,Historical!$B$7:$B$1281,0))/INDEX(Historical!$H$7:$H$1250,MATCH(B645,Historical!$B$7:$B$1281,0)))^(1/5)-1)*100)</f>
        <v>19.237441662451694</v>
      </c>
      <c r="V645" s="673" t="str">
        <f>IF(INDEX(Historical!$O$7:$O$1250,MATCH(B645,Historical!$B$7:$B$1281,0))=0,"n/a",((INDEX(Historical!$C$7:$C$1259,MATCH(B645,Historical!$B$7:$B$1281,0))/INDEX(Historical!$O$7:$O$1250,MATCH(B645,Historical!$B$7:$B$1281,0)))^(1/10)-1)*100)</f>
        <v>n/a</v>
      </c>
      <c r="W645" s="674" t="str">
        <f t="shared" si="158"/>
        <v>n/a</v>
      </c>
      <c r="X645" s="675">
        <f t="shared" si="159"/>
        <v>6.0117005195161539</v>
      </c>
      <c r="Y645" s="842"/>
      <c r="Z645" s="624">
        <f t="shared" si="160"/>
        <v>31.545741324921135</v>
      </c>
      <c r="AA645" s="853">
        <f t="shared" si="161"/>
        <v>28.940063091482649</v>
      </c>
      <c r="AB645" s="1153">
        <v>12</v>
      </c>
      <c r="AC645" s="846">
        <v>6.34</v>
      </c>
      <c r="AD645" s="846">
        <v>2.35</v>
      </c>
      <c r="AE645" s="846">
        <v>7.01</v>
      </c>
      <c r="AF645" s="846">
        <v>6.69</v>
      </c>
      <c r="AG645" s="846">
        <v>25.2</v>
      </c>
      <c r="AH645" s="846">
        <v>-2.9000000000000004</v>
      </c>
      <c r="AI645" s="846">
        <v>5.1100000000000003</v>
      </c>
      <c r="AJ645" s="846">
        <v>3.2</v>
      </c>
      <c r="AK645" s="846">
        <v>11.95</v>
      </c>
      <c r="AL645" s="846">
        <v>27810</v>
      </c>
      <c r="AM645" s="846">
        <v>0.2</v>
      </c>
      <c r="AN645" s="846">
        <v>0</v>
      </c>
      <c r="AO645" s="711">
        <f t="shared" si="162"/>
        <v>-8.6125843677708716</v>
      </c>
      <c r="AP645" s="712">
        <f t="shared" si="163"/>
        <v>20.327478723711778</v>
      </c>
      <c r="AQ645" s="855">
        <f t="shared" si="164"/>
        <v>193.34016816432603</v>
      </c>
      <c r="AR645" s="624">
        <f>INDEX(Historical!$C$7:$C$1259,MATCH(B645,Historical!$B$7:$B$1281,0))*IF(AH645="n/a",1.03,IF(AH645&lt;0,1.01,IF(AH645&gt;10,1.1,(1+AH645/100))))</f>
        <v>1.8987999999999998</v>
      </c>
      <c r="AS645" s="853">
        <f t="shared" si="165"/>
        <v>1.9958286799999996</v>
      </c>
      <c r="AT645" s="853">
        <f t="shared" si="171"/>
        <v>2.1954115479999996</v>
      </c>
      <c r="AU645" s="853">
        <f t="shared" si="171"/>
        <v>2.4149527028</v>
      </c>
      <c r="AV645" s="853">
        <f t="shared" si="171"/>
        <v>2.6564479730800001</v>
      </c>
      <c r="AW645" s="624">
        <f t="shared" si="166"/>
        <v>11.161440903880001</v>
      </c>
      <c r="AX645" s="719">
        <f t="shared" si="167"/>
        <v>6.0831921211467197</v>
      </c>
      <c r="AY645" s="701">
        <v>1.1100000000000001</v>
      </c>
      <c r="AZ645" s="849">
        <v>130.76000000000002</v>
      </c>
      <c r="BA645" s="849">
        <v>-6.3</v>
      </c>
      <c r="BB645" s="849">
        <v>3.7900000000000005</v>
      </c>
      <c r="BC645" s="849">
        <v>21.43</v>
      </c>
      <c r="BD645" s="874"/>
      <c r="BE645" s="597">
        <v>2014</v>
      </c>
      <c r="BF645" s="865">
        <f t="shared" si="168"/>
        <v>0</v>
      </c>
      <c r="BG645" s="849">
        <v>20.7</v>
      </c>
    </row>
    <row r="646" spans="1:59" s="831" customFormat="1" ht="12.75" customHeight="1" x14ac:dyDescent="0.2">
      <c r="A646" s="838" t="s">
        <v>792</v>
      </c>
      <c r="B646" s="842" t="s">
        <v>793</v>
      </c>
      <c r="C646" s="898" t="s">
        <v>131</v>
      </c>
      <c r="D646" s="898" t="s">
        <v>4273</v>
      </c>
      <c r="E646" s="705">
        <v>15</v>
      </c>
      <c r="F646" s="1153">
        <v>258</v>
      </c>
      <c r="G646" s="1153" t="s">
        <v>37</v>
      </c>
      <c r="H646" s="1153" t="s">
        <v>37</v>
      </c>
      <c r="I646" s="841">
        <v>68.709999999999994</v>
      </c>
      <c r="J646" s="624">
        <f t="shared" si="155"/>
        <v>3.4638335031290932</v>
      </c>
      <c r="K646" s="844">
        <v>0.59499999999999997</v>
      </c>
      <c r="L646" s="854">
        <v>4</v>
      </c>
      <c r="M646" s="615">
        <f t="shared" si="156"/>
        <v>2.38</v>
      </c>
      <c r="N646" s="837" t="s">
        <v>119</v>
      </c>
      <c r="O646" s="706">
        <v>0.56999999999999995</v>
      </c>
      <c r="P646" s="606">
        <v>44330</v>
      </c>
      <c r="Q646" s="606">
        <v>44348</v>
      </c>
      <c r="R646" s="615">
        <f t="shared" si="157"/>
        <v>4.3859649122807065</v>
      </c>
      <c r="S646" s="673">
        <f>IF(INDEX(Historical!$D$7:$D$1257,MATCH(B646,Historical!$B$7:$B$1281,0))=0,"n/a",(INDEX(Historical!$C$7:$C$1259,MATCH(B646,Historical!$B$7:$B$1281,0))/INDEX(Historical!$D$7:$D$1257,MATCH(B646,Historical!$B$7:$B$1281,0))-1)*100)</f>
        <v>4.6403712296983812</v>
      </c>
      <c r="T646" s="673">
        <f>IF(INDEX(Historical!$F$7:$F$1250,MATCH(B646,Historical!$B$7:$B$1281,0))=0,"n/a",((INDEX(Historical!$C$7:$C$1259,MATCH(B646,Historical!$B$7:$B$1281,0))/INDEX(Historical!$F$7:$F$1250,MATCH(B646,Historical!$B$7:$B$1281,0)))^(1/3)-1)*100)</f>
        <v>5.2337852676113572</v>
      </c>
      <c r="U646" s="673">
        <f>IF(INDEX(Historical!$H$7:$H$1250,MATCH(B646,Historical!$B$7:$B$1281,0))=0,"n/a",((INDEX(Historical!$C$7:$C$1259,MATCH(B646,Historical!$B$7:$B$1281,0))/INDEX(Historical!$H$7:$H$1250,MATCH(B646,Historical!$B$7:$B$1281,0)))^(1/5)-1)*100)</f>
        <v>7.3736933472757782</v>
      </c>
      <c r="V646" s="673">
        <f>IF(INDEX(Historical!$O$7:$O$1250,MATCH(B646,Historical!$B$7:$B$1281,0))=0,"n/a",((INDEX(Historical!$C$7:$C$1259,MATCH(B646,Historical!$B$7:$B$1281,0))/INDEX(Historical!$O$7:$O$1250,MATCH(B646,Historical!$B$7:$B$1281,0)))^(1/10)-1)*100)</f>
        <v>8.6077819036775018</v>
      </c>
      <c r="W646" s="674">
        <f t="shared" si="158"/>
        <v>0.85663106126393795</v>
      </c>
      <c r="X646" s="675">
        <f t="shared" si="159"/>
        <v>1.0100949790788738</v>
      </c>
      <c r="Y646" s="637"/>
      <c r="Z646" s="624">
        <f t="shared" si="160"/>
        <v>57.627118644067799</v>
      </c>
      <c r="AA646" s="853">
        <f t="shared" si="161"/>
        <v>16.63680387409201</v>
      </c>
      <c r="AB646" s="854">
        <v>12</v>
      </c>
      <c r="AC646" s="833">
        <v>4.13</v>
      </c>
      <c r="AD646" s="833">
        <v>4.18</v>
      </c>
      <c r="AE646" s="833">
        <v>1.22</v>
      </c>
      <c r="AF646" s="833">
        <v>1.47</v>
      </c>
      <c r="AG646" s="833">
        <v>8.9</v>
      </c>
      <c r="AH646" s="833">
        <v>5.2</v>
      </c>
      <c r="AI646" s="833">
        <v>4.41</v>
      </c>
      <c r="AJ646" s="833">
        <v>7.3</v>
      </c>
      <c r="AK646" s="833">
        <v>4</v>
      </c>
      <c r="AL646" s="845">
        <v>4030.0000000000005</v>
      </c>
      <c r="AM646" s="839">
        <v>0.8</v>
      </c>
      <c r="AN646" s="833">
        <v>1.08</v>
      </c>
      <c r="AO646" s="711">
        <f t="shared" si="162"/>
        <v>-5.7992770236871394</v>
      </c>
      <c r="AP646" s="712">
        <f t="shared" si="163"/>
        <v>10.837526850404871</v>
      </c>
      <c r="AQ646" s="855">
        <f t="shared" si="164"/>
        <v>4.2563117085649083</v>
      </c>
      <c r="AR646" s="624">
        <f>INDEX(Historical!$C$7:$C$1259,MATCH(B646,Historical!$B$7:$B$1281,0))*IF(AH646="n/a",1.03,IF(AH646&lt;0,1.01,IF(AH646&gt;10,1.1,(1+AH646/100))))</f>
        <v>2.3722599999999998</v>
      </c>
      <c r="AS646" s="853">
        <f t="shared" si="165"/>
        <v>2.4768766659999999</v>
      </c>
      <c r="AT646" s="853">
        <f t="shared" si="171"/>
        <v>2.5759517326400001</v>
      </c>
      <c r="AU646" s="853">
        <f t="shared" si="171"/>
        <v>2.6789898019456002</v>
      </c>
      <c r="AV646" s="853">
        <f t="shared" si="171"/>
        <v>2.7861493940234241</v>
      </c>
      <c r="AW646" s="624">
        <f t="shared" si="166"/>
        <v>12.890227594609025</v>
      </c>
      <c r="AX646" s="719">
        <f t="shared" si="167"/>
        <v>18.760337060994068</v>
      </c>
      <c r="AY646" s="900">
        <v>0.13</v>
      </c>
      <c r="AZ646" s="839">
        <v>20.54</v>
      </c>
      <c r="BA646" s="839">
        <v>-15.82</v>
      </c>
      <c r="BB646" s="839">
        <v>7.2900000000000009</v>
      </c>
      <c r="BC646" s="839">
        <v>4.93</v>
      </c>
      <c r="BD646" s="874"/>
      <c r="BE646" s="597">
        <v>2007</v>
      </c>
      <c r="BF646" s="865">
        <f t="shared" si="168"/>
        <v>1</v>
      </c>
      <c r="BG646" s="849">
        <v>2.8000000000000003</v>
      </c>
    </row>
    <row r="647" spans="1:59" s="831" customFormat="1" ht="12.75" customHeight="1" x14ac:dyDescent="0.2">
      <c r="A647" s="838" t="s">
        <v>1675</v>
      </c>
      <c r="B647" s="578" t="s">
        <v>1676</v>
      </c>
      <c r="C647" s="898" t="s">
        <v>112</v>
      </c>
      <c r="D647" s="898" t="s">
        <v>211</v>
      </c>
      <c r="E647" s="705">
        <v>10</v>
      </c>
      <c r="F647" s="1153">
        <v>424</v>
      </c>
      <c r="G647" s="1150" t="s">
        <v>106</v>
      </c>
      <c r="H647" s="1150" t="s">
        <v>106</v>
      </c>
      <c r="I647" s="841">
        <v>95.57</v>
      </c>
      <c r="J647" s="624">
        <f t="shared" ref="J647:J710" si="172">(M647/I647)*100</f>
        <v>1.0044993198702521</v>
      </c>
      <c r="K647" s="844">
        <v>0.24</v>
      </c>
      <c r="L647" s="854">
        <v>4</v>
      </c>
      <c r="M647" s="615">
        <f t="shared" ref="M647:M710" si="173">K647*L647</f>
        <v>0.96</v>
      </c>
      <c r="N647" s="837" t="s">
        <v>512</v>
      </c>
      <c r="O647" s="706">
        <v>0.22</v>
      </c>
      <c r="P647" s="606">
        <v>44144</v>
      </c>
      <c r="Q647" s="606">
        <v>44160</v>
      </c>
      <c r="R647" s="615">
        <f t="shared" ref="R647:R710" si="174">(K647-O647)/O647*100</f>
        <v>9.0909090909090864</v>
      </c>
      <c r="S647" s="673">
        <f>IF(INDEX(Historical!$D$7:$D$1257,MATCH(B647,Historical!$B$7:$B$1281,0))=0,"n/a",(INDEX(Historical!$C$7:$C$1259,MATCH(B647,Historical!$B$7:$B$1281,0))/INDEX(Historical!$D$7:$D$1257,MATCH(B647,Historical!$B$7:$B$1281,0))-1)*100)</f>
        <v>9.7560975609756184</v>
      </c>
      <c r="T647" s="673">
        <f>IF(INDEX(Historical!$F$7:$F$1250,MATCH(B647,Historical!$B$7:$B$1281,0))=0,"n/a",((INDEX(Historical!$C$7:$C$1259,MATCH(B647,Historical!$B$7:$B$1281,0))/INDEX(Historical!$F$7:$F$1250,MATCH(B647,Historical!$B$7:$B$1281,0)))^(1/3)-1)*100)</f>
        <v>10.891823393038823</v>
      </c>
      <c r="U647" s="673">
        <f>IF(INDEX(Historical!$H$7:$H$1250,MATCH(B647,Historical!$B$7:$B$1281,0))=0,"n/a",((INDEX(Historical!$C$7:$C$1259,MATCH(B647,Historical!$B$7:$B$1281,0))/INDEX(Historical!$H$7:$H$1250,MATCH(B647,Historical!$B$7:$B$1281,0)))^(1/5)-1)*100)</f>
        <v>12.474611314209483</v>
      </c>
      <c r="V647" s="673">
        <f>IF(INDEX(Historical!$O$7:$O$1250,MATCH(B647,Historical!$B$7:$B$1281,0))=0,"n/a",((INDEX(Historical!$C$7:$C$1259,MATCH(B647,Historical!$B$7:$B$1281,0))/INDEX(Historical!$O$7:$O$1250,MATCH(B647,Historical!$B$7:$B$1281,0)))^(1/10)-1)*100)</f>
        <v>15.66509568920158</v>
      </c>
      <c r="W647" s="674">
        <f t="shared" ref="W647:W710" si="175">IF(OR(U647&lt;=0,U647="n/a",V647&lt;=0,V647="n/a"),"n/a",U647/V647)</f>
        <v>0.79633163829370068</v>
      </c>
      <c r="X647" s="675" t="str">
        <f t="shared" ref="X647:X710" si="176">IF(OR(AJ647&lt;=0,AJ647="n/a",U647&lt;=0,U647="n/a"),"n/a",U647/AJ647)</f>
        <v>n/a</v>
      </c>
      <c r="Y647" s="843"/>
      <c r="Z647" s="624">
        <f t="shared" ref="Z647:Z710" si="177">IF(OR(AC647&lt;0.01,AC647="n/a"),"n/a",M647/AC647*100)</f>
        <v>29.179331306990878</v>
      </c>
      <c r="AA647" s="853">
        <f t="shared" ref="AA647:AA710" si="178">IF(OR(AC647&lt;0.01,AC647="n/a"),"n/a",I647/AC647)</f>
        <v>29.048632218844983</v>
      </c>
      <c r="AB647" s="854">
        <v>6</v>
      </c>
      <c r="AC647" s="833">
        <v>3.29</v>
      </c>
      <c r="AD647" s="833">
        <v>2.93</v>
      </c>
      <c r="AE647" s="833">
        <v>1.95</v>
      </c>
      <c r="AF647" s="833">
        <v>2.37</v>
      </c>
      <c r="AG647" s="833">
        <v>3.5000000000000004</v>
      </c>
      <c r="AH647" s="833">
        <v>-15.6</v>
      </c>
      <c r="AI647" s="833">
        <v>11.18</v>
      </c>
      <c r="AJ647" s="833">
        <v>-5.2</v>
      </c>
      <c r="AK647" s="833">
        <v>10</v>
      </c>
      <c r="AL647" s="845">
        <v>1180</v>
      </c>
      <c r="AM647" s="839">
        <v>1.0999999999999999</v>
      </c>
      <c r="AN647" s="833">
        <v>0.4</v>
      </c>
      <c r="AO647" s="711">
        <f t="shared" ref="AO647:AO710" si="179">IF(U647="n/a","n/a",IF(AA647&lt;0,"n/a",IF(AA647="n/a","n/a",J647+U647-AA647)))</f>
        <v>-15.569521584765248</v>
      </c>
      <c r="AP647" s="712">
        <f t="shared" ref="AP647:AP710" si="180">IF(U647="n/a","n/a",J647+U647)</f>
        <v>13.479110634079735</v>
      </c>
      <c r="AQ647" s="855">
        <f t="shared" ref="AQ647:AQ710" si="181">IF(OR(AC647&lt;0.01,AF647="n/a"),"n/a",(I647/SQRT(22.5*AC647*(I647/AF647))-1)*100)</f>
        <v>74.922533150678007</v>
      </c>
      <c r="AR647" s="624">
        <f>INDEX(Historical!$C$7:$C$1259,MATCH(B647,Historical!$B$7:$B$1281,0))*IF(AH647="n/a",1.03,IF(AH647&lt;0,1.01,IF(AH647&gt;10,1.1,(1+AH647/100))))</f>
        <v>0.90900000000000003</v>
      </c>
      <c r="AS647" s="853">
        <f t="shared" ref="AS647:AS710" si="182">IF($AI647="n/a",1.03*AR647,IF($AI647&lt;0,1.01*AR647,IF($AI647&gt;10,1.1*AR647,(1+$AI647/100)*AR647)))</f>
        <v>0.99990000000000012</v>
      </c>
      <c r="AT647" s="853">
        <f t="shared" ref="AT647:AV666" si="183">IF($AK647="n/a",1.03*AS647,IF($AK647&lt;0,1.01*AS647,IF($AK647&gt;10,1.1*AS647,(1+$AK647/100)*AS647)))</f>
        <v>1.0998900000000003</v>
      </c>
      <c r="AU647" s="853">
        <f t="shared" si="183"/>
        <v>1.2098790000000004</v>
      </c>
      <c r="AV647" s="853">
        <f t="shared" si="183"/>
        <v>1.3308669000000004</v>
      </c>
      <c r="AW647" s="624">
        <f t="shared" ref="AW647:AW710" si="184">SUM(AR647:AV647)</f>
        <v>5.5495359000000004</v>
      </c>
      <c r="AX647" s="719">
        <f t="shared" ref="AX647:AX710" si="185">AW647/I647*100</f>
        <v>5.8067760803599464</v>
      </c>
      <c r="AY647" s="900">
        <v>1.32</v>
      </c>
      <c r="AZ647" s="839">
        <v>137.03</v>
      </c>
      <c r="BA647" s="839">
        <v>-11.65</v>
      </c>
      <c r="BB647" s="839">
        <v>1.0999999999999999</v>
      </c>
      <c r="BC647" s="839">
        <v>32.190000000000005</v>
      </c>
      <c r="BD647" s="874"/>
      <c r="BE647" s="597">
        <v>2012</v>
      </c>
      <c r="BF647" s="865">
        <f t="shared" ref="BF647:BF710" si="186">IF(BE647&gt;2008,0,IF(BE647&gt;2001,1,IF(BE647&gt;1990,2,IF(BE647&gt;1980,3,IF(BE647&gt;1973,4,IF(BE647&gt;1970,5,IF(BE647&gt;1960,6,IF(BE647&gt;1958,7,IF(BE647&gt;1953,8,9)))))))))</f>
        <v>0</v>
      </c>
      <c r="BG647" s="849">
        <v>1.7999999999999998</v>
      </c>
    </row>
    <row r="648" spans="1:59" s="831" customFormat="1" ht="12.75" customHeight="1" x14ac:dyDescent="0.2">
      <c r="A648" s="838" t="s">
        <v>779</v>
      </c>
      <c r="B648" s="578" t="s">
        <v>780</v>
      </c>
      <c r="C648" s="898" t="s">
        <v>123</v>
      </c>
      <c r="D648" s="898" t="s">
        <v>4108</v>
      </c>
      <c r="E648" s="705">
        <v>15</v>
      </c>
      <c r="F648" s="1153">
        <v>252</v>
      </c>
      <c r="G648" s="1153" t="s">
        <v>37</v>
      </c>
      <c r="H648" s="1153" t="s">
        <v>37</v>
      </c>
      <c r="I648" s="841">
        <v>78</v>
      </c>
      <c r="J648" s="624">
        <f t="shared" si="172"/>
        <v>2</v>
      </c>
      <c r="K648" s="844">
        <v>0.39</v>
      </c>
      <c r="L648" s="854">
        <v>4</v>
      </c>
      <c r="M648" s="615">
        <f t="shared" si="173"/>
        <v>1.56</v>
      </c>
      <c r="N648" s="837" t="s">
        <v>119</v>
      </c>
      <c r="O648" s="706">
        <v>0.36</v>
      </c>
      <c r="P648" s="904">
        <v>43770</v>
      </c>
      <c r="Q648" s="904">
        <v>43801</v>
      </c>
      <c r="R648" s="615">
        <f t="shared" si="174"/>
        <v>8.333333333333341</v>
      </c>
      <c r="S648" s="673">
        <f>IF(INDEX(Historical!$D$7:$D$1257,MATCH(B648,Historical!$B$7:$B$1281,0))=0,"n/a",(INDEX(Historical!$C$7:$C$1259,MATCH(B648,Historical!$B$7:$B$1281,0))/INDEX(Historical!$D$7:$D$1257,MATCH(B648,Historical!$B$7:$B$1281,0))-1)*100)</f>
        <v>6.1224489795918435</v>
      </c>
      <c r="T648" s="673">
        <f>IF(INDEX(Historical!$F$7:$F$1250,MATCH(B648,Historical!$B$7:$B$1281,0))=0,"n/a",((INDEX(Historical!$C$7:$C$1259,MATCH(B648,Historical!$B$7:$B$1281,0))/INDEX(Historical!$F$7:$F$1250,MATCH(B648,Historical!$B$7:$B$1281,0)))^(1/3)-1)*100)</f>
        <v>8.2446637382673327</v>
      </c>
      <c r="U648" s="673">
        <f>IF(INDEX(Historical!$H$7:$H$1250,MATCH(B648,Historical!$B$7:$B$1281,0))=0,"n/a",((INDEX(Historical!$C$7:$C$1259,MATCH(B648,Historical!$B$7:$B$1281,0))/INDEX(Historical!$H$7:$H$1250,MATCH(B648,Historical!$B$7:$B$1281,0)))^(1/5)-1)*100)</f>
        <v>8.4471771197698544</v>
      </c>
      <c r="V648" s="673">
        <f>IF(INDEX(Historical!$O$7:$O$1250,MATCH(B648,Historical!$B$7:$B$1281,0))=0,"n/a",((INDEX(Historical!$C$7:$C$1259,MATCH(B648,Historical!$B$7:$B$1281,0))/INDEX(Historical!$O$7:$O$1250,MATCH(B648,Historical!$B$7:$B$1281,0)))^(1/10)-1)*100)</f>
        <v>7.0408996842318494</v>
      </c>
      <c r="W648" s="674">
        <f t="shared" si="175"/>
        <v>1.1997297928682857</v>
      </c>
      <c r="X648" s="675">
        <f t="shared" si="176"/>
        <v>3.8396259635317525</v>
      </c>
      <c r="Y648" s="644" t="s">
        <v>4589</v>
      </c>
      <c r="Z648" s="624">
        <f t="shared" si="177"/>
        <v>60.465116279069761</v>
      </c>
      <c r="AA648" s="853">
        <f t="shared" si="178"/>
        <v>30.232558139534884</v>
      </c>
      <c r="AB648" s="854">
        <v>12</v>
      </c>
      <c r="AC648" s="833">
        <v>2.58</v>
      </c>
      <c r="AD648" s="833">
        <v>7.92</v>
      </c>
      <c r="AE648" s="833">
        <v>2.42</v>
      </c>
      <c r="AF648" s="833">
        <v>3.52</v>
      </c>
      <c r="AG648" s="833">
        <v>12.4</v>
      </c>
      <c r="AH648" s="833">
        <v>33.300000000000004</v>
      </c>
      <c r="AI648" s="833">
        <v>12.45</v>
      </c>
      <c r="AJ648" s="833">
        <v>2.1999999999999997</v>
      </c>
      <c r="AK648" s="833">
        <v>3.8</v>
      </c>
      <c r="AL648" s="845">
        <v>3230</v>
      </c>
      <c r="AM648" s="839">
        <v>0.6</v>
      </c>
      <c r="AN648" s="833">
        <v>0.56000000000000005</v>
      </c>
      <c r="AO648" s="711">
        <f t="shared" si="179"/>
        <v>-19.78538101976503</v>
      </c>
      <c r="AP648" s="712">
        <f t="shared" si="180"/>
        <v>10.447177119769854</v>
      </c>
      <c r="AQ648" s="855">
        <f t="shared" si="181"/>
        <v>117.47909697885683</v>
      </c>
      <c r="AR648" s="624">
        <f>INDEX(Historical!$C$7:$C$1259,MATCH(B648,Historical!$B$7:$B$1281,0))*IF(AH648="n/a",1.03,IF(AH648&lt;0,1.01,IF(AH648&gt;10,1.1,(1+AH648/100))))</f>
        <v>1.7160000000000002</v>
      </c>
      <c r="AS648" s="853">
        <f t="shared" si="182"/>
        <v>1.8876000000000004</v>
      </c>
      <c r="AT648" s="853">
        <f t="shared" si="183"/>
        <v>1.9593288000000004</v>
      </c>
      <c r="AU648" s="853">
        <f t="shared" si="183"/>
        <v>2.0337832944000005</v>
      </c>
      <c r="AV648" s="853">
        <f t="shared" si="183"/>
        <v>2.1110670595872008</v>
      </c>
      <c r="AW648" s="624">
        <f t="shared" si="184"/>
        <v>9.707779153987202</v>
      </c>
      <c r="AX648" s="719">
        <f t="shared" si="185"/>
        <v>12.445870710240001</v>
      </c>
      <c r="AY648" s="900">
        <v>0.95</v>
      </c>
      <c r="AZ648" s="839">
        <v>103.97000000000001</v>
      </c>
      <c r="BA648" s="839">
        <v>-4.88</v>
      </c>
      <c r="BB648" s="839">
        <v>1.37</v>
      </c>
      <c r="BC648" s="839">
        <v>18.05</v>
      </c>
      <c r="BD648" s="618"/>
      <c r="BE648" s="597">
        <v>2007</v>
      </c>
      <c r="BF648" s="865">
        <f t="shared" si="186"/>
        <v>1</v>
      </c>
      <c r="BG648" s="849">
        <v>6.4</v>
      </c>
    </row>
    <row r="649" spans="1:59" s="831" customFormat="1" x14ac:dyDescent="0.2">
      <c r="A649" s="831" t="s">
        <v>1687</v>
      </c>
      <c r="B649" s="578" t="s">
        <v>1688</v>
      </c>
      <c r="C649" s="898" t="s">
        <v>108</v>
      </c>
      <c r="D649" s="898" t="s">
        <v>4272</v>
      </c>
      <c r="E649" s="705">
        <v>11</v>
      </c>
      <c r="F649" s="1153">
        <v>320</v>
      </c>
      <c r="G649" s="1153" t="s">
        <v>37</v>
      </c>
      <c r="H649" s="1153" t="s">
        <v>37</v>
      </c>
      <c r="I649" s="841">
        <v>51.06</v>
      </c>
      <c r="J649" s="624">
        <f t="shared" si="172"/>
        <v>2.1151586368977675</v>
      </c>
      <c r="K649" s="844">
        <v>0.27</v>
      </c>
      <c r="L649" s="854">
        <v>4</v>
      </c>
      <c r="M649" s="615">
        <f t="shared" si="173"/>
        <v>1.08</v>
      </c>
      <c r="N649" s="837" t="s">
        <v>163</v>
      </c>
      <c r="O649" s="706">
        <v>0.26</v>
      </c>
      <c r="P649" s="904">
        <v>43811</v>
      </c>
      <c r="Q649" s="904">
        <v>43829</v>
      </c>
      <c r="R649" s="615">
        <f t="shared" si="174"/>
        <v>3.8461538461538494</v>
      </c>
      <c r="S649" s="673">
        <f>IF(INDEX(Historical!$D$7:$D$1257,MATCH(B649,Historical!$B$7:$B$1281,0))=0,"n/a",(INDEX(Historical!$C$7:$C$1259,MATCH(B649,Historical!$B$7:$B$1281,0))/INDEX(Historical!$D$7:$D$1257,MATCH(B649,Historical!$B$7:$B$1281,0))-1)*100)</f>
        <v>3.8461538461538547</v>
      </c>
      <c r="T649" s="673">
        <f>IF(INDEX(Historical!$F$7:$F$1250,MATCH(B649,Historical!$B$7:$B$1281,0))=0,"n/a",((INDEX(Historical!$C$7:$C$1259,MATCH(B649,Historical!$B$7:$B$1281,0))/INDEX(Historical!$F$7:$F$1250,MATCH(B649,Historical!$B$7:$B$1281,0)))^(1/3)-1)*100)</f>
        <v>10.520944959211608</v>
      </c>
      <c r="U649" s="673">
        <f>IF(INDEX(Historical!$H$7:$H$1250,MATCH(B649,Historical!$B$7:$B$1281,0))=0,"n/a",((INDEX(Historical!$C$7:$C$1259,MATCH(B649,Historical!$B$7:$B$1281,0))/INDEX(Historical!$H$7:$H$1250,MATCH(B649,Historical!$B$7:$B$1281,0)))^(1/5)-1)*100)</f>
        <v>11.032151746146003</v>
      </c>
      <c r="V649" s="673">
        <f>IF(INDEX(Historical!$O$7:$O$1250,MATCH(B649,Historical!$B$7:$B$1281,0))=0,"n/a",((INDEX(Historical!$C$7:$C$1259,MATCH(B649,Historical!$B$7:$B$1281,0))/INDEX(Historical!$O$7:$O$1250,MATCH(B649,Historical!$B$7:$B$1281,0)))^(1/10)-1)*100)</f>
        <v>8.9097076820324972</v>
      </c>
      <c r="W649" s="674">
        <f t="shared" si="175"/>
        <v>1.2382170257273053</v>
      </c>
      <c r="X649" s="675">
        <f t="shared" si="176"/>
        <v>1.1862528759296775</v>
      </c>
      <c r="Y649" s="646" t="s">
        <v>4570</v>
      </c>
      <c r="Z649" s="624">
        <f t="shared" si="177"/>
        <v>41.860465116279073</v>
      </c>
      <c r="AA649" s="853">
        <f t="shared" si="178"/>
        <v>19.790697674418606</v>
      </c>
      <c r="AB649" s="854">
        <v>12</v>
      </c>
      <c r="AC649" s="833">
        <v>2.58</v>
      </c>
      <c r="AD649" s="833">
        <v>1.99</v>
      </c>
      <c r="AE649" s="833">
        <v>7.87</v>
      </c>
      <c r="AF649" s="833">
        <v>2.64</v>
      </c>
      <c r="AG649" s="833">
        <v>13.900000000000002</v>
      </c>
      <c r="AH649" s="833">
        <v>-10.5</v>
      </c>
      <c r="AI649" s="833">
        <v>5.6000000000000005</v>
      </c>
      <c r="AJ649" s="833">
        <v>9.3000000000000007</v>
      </c>
      <c r="AK649" s="833">
        <v>10</v>
      </c>
      <c r="AL649" s="845">
        <v>1160</v>
      </c>
      <c r="AM649" s="839">
        <v>3.3000000000000003</v>
      </c>
      <c r="AN649" s="833">
        <v>0</v>
      </c>
      <c r="AO649" s="711">
        <f t="shared" si="179"/>
        <v>-6.643387291374836</v>
      </c>
      <c r="AP649" s="712">
        <f t="shared" si="180"/>
        <v>13.14731038304377</v>
      </c>
      <c r="AQ649" s="855">
        <f t="shared" si="181"/>
        <v>52.38466219182898</v>
      </c>
      <c r="AR649" s="624">
        <f>INDEX(Historical!$C$7:$C$1259,MATCH(B649,Historical!$B$7:$B$1281,0))*IF(AH649="n/a",1.03,IF(AH649&lt;0,1.01,IF(AH649&gt;10,1.1,(1+AH649/100))))</f>
        <v>1.0908</v>
      </c>
      <c r="AS649" s="853">
        <f t="shared" si="182"/>
        <v>1.1518848000000002</v>
      </c>
      <c r="AT649" s="853">
        <f t="shared" si="183"/>
        <v>1.2670732800000002</v>
      </c>
      <c r="AU649" s="853">
        <f t="shared" si="183"/>
        <v>1.3937806080000004</v>
      </c>
      <c r="AV649" s="853">
        <f t="shared" si="183"/>
        <v>1.5331586688000005</v>
      </c>
      <c r="AW649" s="624">
        <f t="shared" si="184"/>
        <v>6.4366973568000008</v>
      </c>
      <c r="AX649" s="719">
        <f t="shared" si="185"/>
        <v>12.606144451233844</v>
      </c>
      <c r="AY649" s="900">
        <v>0.85</v>
      </c>
      <c r="AZ649" s="839">
        <v>97.45</v>
      </c>
      <c r="BA649" s="839">
        <v>-8.82</v>
      </c>
      <c r="BB649" s="839">
        <v>4.12</v>
      </c>
      <c r="BC649" s="839">
        <v>21.34</v>
      </c>
      <c r="BD649" s="874"/>
      <c r="BE649" s="597">
        <v>2010</v>
      </c>
      <c r="BF649" s="865">
        <f t="shared" si="186"/>
        <v>0</v>
      </c>
      <c r="BG649" s="849">
        <v>1.4000000000000001</v>
      </c>
    </row>
    <row r="650" spans="1:59" s="831" customFormat="1" ht="12.75" customHeight="1" x14ac:dyDescent="0.2">
      <c r="A650" s="831" t="s">
        <v>344</v>
      </c>
      <c r="B650" s="578" t="s">
        <v>345</v>
      </c>
      <c r="C650" s="898" t="s">
        <v>153</v>
      </c>
      <c r="D650" s="898" t="s">
        <v>4258</v>
      </c>
      <c r="E650" s="705">
        <v>28</v>
      </c>
      <c r="F650" s="1153">
        <v>111</v>
      </c>
      <c r="G650" s="1150" t="s">
        <v>106</v>
      </c>
      <c r="H650" s="1150" t="s">
        <v>106</v>
      </c>
      <c r="I650" s="833">
        <v>243.58</v>
      </c>
      <c r="J650" s="624">
        <f t="shared" si="172"/>
        <v>1.0345676984974135</v>
      </c>
      <c r="K650" s="851">
        <v>0.63</v>
      </c>
      <c r="L650" s="854">
        <v>4</v>
      </c>
      <c r="M650" s="615">
        <f t="shared" si="173"/>
        <v>2.52</v>
      </c>
      <c r="N650" s="837" t="s">
        <v>160</v>
      </c>
      <c r="O650" s="707">
        <v>0.57499999999999996</v>
      </c>
      <c r="P650" s="606">
        <v>44195</v>
      </c>
      <c r="Q650" s="606">
        <v>44225</v>
      </c>
      <c r="R650" s="615">
        <f t="shared" si="174"/>
        <v>9.5652173913043566</v>
      </c>
      <c r="S650" s="673">
        <f>IF(INDEX(Historical!$D$7:$D$1257,MATCH(B650,Historical!$B$7:$B$1281,0))=0,"n/a",(INDEX(Historical!$C$7:$C$1259,MATCH(B650,Historical!$B$7:$B$1281,0))/INDEX(Historical!$D$7:$D$1257,MATCH(B650,Historical!$B$7:$B$1281,0))-1)*100)</f>
        <v>10.576923076923062</v>
      </c>
      <c r="T650" s="673">
        <f>IF(INDEX(Historical!$F$7:$F$1250,MATCH(B650,Historical!$B$7:$B$1281,0))=0,"n/a",((INDEX(Historical!$C$7:$C$1259,MATCH(B650,Historical!$B$7:$B$1281,0))/INDEX(Historical!$F$7:$F$1250,MATCH(B650,Historical!$B$7:$B$1281,0)))^(1/3)-1)*100)</f>
        <v>10.601148866139919</v>
      </c>
      <c r="U650" s="673">
        <f>IF(INDEX(Historical!$H$7:$H$1250,MATCH(B650,Historical!$B$7:$B$1281,0))=0,"n/a",((INDEX(Historical!$C$7:$C$1259,MATCH(B650,Historical!$B$7:$B$1281,0))/INDEX(Historical!$H$7:$H$1250,MATCH(B650,Historical!$B$7:$B$1281,0)))^(1/5)-1)*100)</f>
        <v>10.756634324829006</v>
      </c>
      <c r="V650" s="673">
        <f>IF(INDEX(Historical!$O$7:$O$1250,MATCH(B650,Historical!$B$7:$B$1281,0))=0,"n/a",((INDEX(Historical!$C$7:$C$1259,MATCH(B650,Historical!$B$7:$B$1281,0))/INDEX(Historical!$O$7:$O$1250,MATCH(B650,Historical!$B$7:$B$1281,0)))^(1/10)-1)*100)</f>
        <v>14.381992765281604</v>
      </c>
      <c r="W650" s="674">
        <f t="shared" si="175"/>
        <v>0.74792377526400378</v>
      </c>
      <c r="X650" s="675">
        <f t="shared" si="176"/>
        <v>4.8893792385586394</v>
      </c>
      <c r="Y650" s="632"/>
      <c r="Z650" s="624">
        <f t="shared" si="177"/>
        <v>60</v>
      </c>
      <c r="AA650" s="853">
        <f t="shared" si="178"/>
        <v>57.995238095238093</v>
      </c>
      <c r="AB650" s="854">
        <v>12</v>
      </c>
      <c r="AC650" s="833">
        <v>4.2</v>
      </c>
      <c r="AD650" s="833">
        <v>4.67</v>
      </c>
      <c r="AE650" s="833">
        <v>6.23</v>
      </c>
      <c r="AF650" s="833">
        <v>6.99</v>
      </c>
      <c r="AG650" s="833">
        <v>12.3</v>
      </c>
      <c r="AH650" s="833">
        <v>-23.3</v>
      </c>
      <c r="AI650" s="833">
        <v>13.020000000000001</v>
      </c>
      <c r="AJ650" s="833">
        <v>2.1999999999999997</v>
      </c>
      <c r="AK650" s="833">
        <v>12.389999999999999</v>
      </c>
      <c r="AL650" s="845">
        <v>89340</v>
      </c>
      <c r="AM650" s="839">
        <v>0.1</v>
      </c>
      <c r="AN650" s="833">
        <v>1.07</v>
      </c>
      <c r="AO650" s="711">
        <f t="shared" si="179"/>
        <v>-46.204036071911673</v>
      </c>
      <c r="AP650" s="712">
        <f t="shared" si="180"/>
        <v>11.79120202332642</v>
      </c>
      <c r="AQ650" s="855">
        <f t="shared" si="181"/>
        <v>324.46657467446488</v>
      </c>
      <c r="AR650" s="624">
        <f>INDEX(Historical!$C$7:$C$1259,MATCH(B650,Historical!$B$7:$B$1281,0))*IF(AH650="n/a",1.03,IF(AH650&lt;0,1.01,IF(AH650&gt;10,1.1,(1+AH650/100))))</f>
        <v>2.323</v>
      </c>
      <c r="AS650" s="853">
        <f t="shared" si="182"/>
        <v>2.5553000000000003</v>
      </c>
      <c r="AT650" s="853">
        <f t="shared" si="183"/>
        <v>2.8108300000000006</v>
      </c>
      <c r="AU650" s="853">
        <f t="shared" si="183"/>
        <v>3.0919130000000008</v>
      </c>
      <c r="AV650" s="853">
        <f t="shared" si="183"/>
        <v>3.401104300000001</v>
      </c>
      <c r="AW650" s="624">
        <f t="shared" si="184"/>
        <v>14.1821473</v>
      </c>
      <c r="AX650" s="719">
        <f t="shared" si="185"/>
        <v>5.8223775761556773</v>
      </c>
      <c r="AY650" s="900">
        <v>0.96</v>
      </c>
      <c r="AZ650" s="839">
        <v>71.540000000000006</v>
      </c>
      <c r="BA650" s="839">
        <v>-2.58</v>
      </c>
      <c r="BB650" s="839">
        <v>1.77</v>
      </c>
      <c r="BC650" s="839">
        <v>11.93</v>
      </c>
      <c r="BD650" s="874"/>
      <c r="BE650" s="597">
        <v>1994</v>
      </c>
      <c r="BF650" s="865">
        <f t="shared" si="186"/>
        <v>2</v>
      </c>
      <c r="BG650" s="849">
        <v>5</v>
      </c>
    </row>
    <row r="651" spans="1:59" s="831" customFormat="1" ht="12.75" customHeight="1" x14ac:dyDescent="0.2">
      <c r="A651" s="848" t="s">
        <v>4506</v>
      </c>
      <c r="B651" s="578" t="s">
        <v>4500</v>
      </c>
      <c r="C651" s="898" t="s">
        <v>112</v>
      </c>
      <c r="D651" s="898" t="s">
        <v>4266</v>
      </c>
      <c r="E651" s="705">
        <v>6</v>
      </c>
      <c r="F651" s="1153">
        <v>701</v>
      </c>
      <c r="G651" s="1153" t="s">
        <v>106</v>
      </c>
      <c r="H651" s="1153" t="s">
        <v>106</v>
      </c>
      <c r="I651" s="841">
        <v>41.12</v>
      </c>
      <c r="J651" s="624">
        <f t="shared" si="172"/>
        <v>1.5564202334630353</v>
      </c>
      <c r="K651" s="844">
        <v>0.16</v>
      </c>
      <c r="L651" s="854">
        <v>4</v>
      </c>
      <c r="M651" s="615">
        <f t="shared" si="173"/>
        <v>0.64</v>
      </c>
      <c r="N651" s="837" t="s">
        <v>1235</v>
      </c>
      <c r="O651" s="706">
        <v>0.14000000000000001</v>
      </c>
      <c r="P651" s="606">
        <v>44260</v>
      </c>
      <c r="Q651" s="606">
        <v>44270</v>
      </c>
      <c r="R651" s="615">
        <f t="shared" si="174"/>
        <v>14.285714285714276</v>
      </c>
      <c r="S651" s="673">
        <f>IF(INDEX(Historical!$D$7:$D$1257,MATCH(B651,Historical!$B$7:$B$1281,0))=0,"n/a",(INDEX(Historical!$C$7:$C$1259,MATCH(B651,Historical!$B$7:$B$1281,0))/INDEX(Historical!$D$7:$D$1257,MATCH(B651,Historical!$B$7:$B$1281,0))-1)*100)</f>
        <v>16.666666666666675</v>
      </c>
      <c r="T651" s="673">
        <f>IF(INDEX(Historical!$F$7:$F$1250,MATCH(B651,Historical!$B$7:$B$1281,0))=0,"n/a",((INDEX(Historical!$C$7:$C$1259,MATCH(B651,Historical!$B$7:$B$1281,0))/INDEX(Historical!$F$7:$F$1250,MATCH(B651,Historical!$B$7:$B$1281,0)))^(1/3)-1)*100)</f>
        <v>16.960709528514649</v>
      </c>
      <c r="U651" s="673" t="str">
        <f>IF(INDEX(Historical!$H$7:$H$1250,MATCH(B651,Historical!$B$7:$B$1281,0))=0,"n/a",((INDEX(Historical!$C$7:$C$1259,MATCH(B651,Historical!$B$7:$B$1281,0))/INDEX(Historical!$H$7:$H$1250,MATCH(B651,Historical!$B$7:$B$1281,0)))^(1/5)-1)*100)</f>
        <v>n/a</v>
      </c>
      <c r="V651" s="673" t="str">
        <f>IF(INDEX(Historical!$O$7:$O$1250,MATCH(B651,Historical!$B$7:$B$1281,0))=0,"n/a",((INDEX(Historical!$C$7:$C$1259,MATCH(B651,Historical!$B$7:$B$1281,0))/INDEX(Historical!$O$7:$O$1250,MATCH(B651,Historical!$B$7:$B$1281,0)))^(1/10)-1)*100)</f>
        <v>n/a</v>
      </c>
      <c r="W651" s="674" t="str">
        <f t="shared" si="175"/>
        <v>n/a</v>
      </c>
      <c r="X651" s="675" t="str">
        <f t="shared" si="176"/>
        <v>n/a</v>
      </c>
      <c r="Y651" s="843"/>
      <c r="Z651" s="624">
        <f t="shared" si="177"/>
        <v>37.647058823529413</v>
      </c>
      <c r="AA651" s="853">
        <f t="shared" si="178"/>
        <v>24.188235294117646</v>
      </c>
      <c r="AB651" s="854">
        <v>12</v>
      </c>
      <c r="AC651" s="833">
        <v>1.7</v>
      </c>
      <c r="AD651" s="833">
        <v>1.32</v>
      </c>
      <c r="AE651" s="833">
        <v>1.42</v>
      </c>
      <c r="AF651" s="833">
        <v>14.09</v>
      </c>
      <c r="AG651" s="833">
        <v>46.6</v>
      </c>
      <c r="AH651" s="833">
        <v>28.199999999999996</v>
      </c>
      <c r="AI651" s="833">
        <v>13.089999999999998</v>
      </c>
      <c r="AJ651" s="833">
        <v>35.9</v>
      </c>
      <c r="AK651" s="833">
        <v>18</v>
      </c>
      <c r="AL651" s="845">
        <v>1460</v>
      </c>
      <c r="AM651" s="839">
        <v>0.70000000000000007</v>
      </c>
      <c r="AN651" s="833">
        <v>0</v>
      </c>
      <c r="AO651" s="711" t="str">
        <f t="shared" si="179"/>
        <v>n/a</v>
      </c>
      <c r="AP651" s="712" t="str">
        <f t="shared" si="180"/>
        <v>n/a</v>
      </c>
      <c r="AQ651" s="855">
        <f t="shared" si="181"/>
        <v>289.19417335716037</v>
      </c>
      <c r="AR651" s="624">
        <f>INDEX(Historical!$C$7:$C$1259,MATCH(B651,Historical!$B$7:$B$1281,0))*IF(AH651="n/a",1.03,IF(AH651&lt;0,1.01,IF(AH651&gt;10,1.1,(1+AH651/100))))</f>
        <v>0.6160000000000001</v>
      </c>
      <c r="AS651" s="853">
        <f t="shared" si="182"/>
        <v>0.6776000000000002</v>
      </c>
      <c r="AT651" s="853">
        <f t="shared" si="183"/>
        <v>0.74536000000000024</v>
      </c>
      <c r="AU651" s="853">
        <f t="shared" si="183"/>
        <v>0.81989600000000029</v>
      </c>
      <c r="AV651" s="853">
        <f t="shared" si="183"/>
        <v>0.9018856000000004</v>
      </c>
      <c r="AW651" s="624">
        <f t="shared" si="184"/>
        <v>3.7607416000000011</v>
      </c>
      <c r="AX651" s="719">
        <f t="shared" si="185"/>
        <v>9.1457723735408596</v>
      </c>
      <c r="AY651" s="900">
        <v>0.52</v>
      </c>
      <c r="AZ651" s="839">
        <v>184.64000000000001</v>
      </c>
      <c r="BA651" s="839">
        <v>-9.33</v>
      </c>
      <c r="BB651" s="839">
        <v>3.37</v>
      </c>
      <c r="BC651" s="839">
        <v>43.54</v>
      </c>
      <c r="BD651" s="874"/>
      <c r="BE651" s="597">
        <v>2016</v>
      </c>
      <c r="BF651" s="865">
        <f t="shared" si="186"/>
        <v>0</v>
      </c>
      <c r="BG651" s="849">
        <v>16.600000000000001</v>
      </c>
    </row>
    <row r="652" spans="1:59" s="831" customFormat="1" ht="12.75" customHeight="1" x14ac:dyDescent="0.2">
      <c r="A652" s="831" t="s">
        <v>346</v>
      </c>
      <c r="B652" s="578" t="s">
        <v>347</v>
      </c>
      <c r="C652" s="898" t="s">
        <v>128</v>
      </c>
      <c r="D652" s="898" t="s">
        <v>4269</v>
      </c>
      <c r="E652" s="705">
        <v>50</v>
      </c>
      <c r="F652" s="1153">
        <v>29</v>
      </c>
      <c r="G652" s="1079" t="s">
        <v>37</v>
      </c>
      <c r="H652" s="1079" t="s">
        <v>115</v>
      </c>
      <c r="I652" s="833">
        <v>78.739999999999995</v>
      </c>
      <c r="J652" s="624">
        <f t="shared" si="172"/>
        <v>2.2860045720091442</v>
      </c>
      <c r="K652" s="844">
        <v>0.45</v>
      </c>
      <c r="L652" s="854">
        <v>4</v>
      </c>
      <c r="M652" s="615">
        <f t="shared" si="173"/>
        <v>1.8</v>
      </c>
      <c r="N652" s="837" t="s">
        <v>283</v>
      </c>
      <c r="O652" s="706">
        <v>0.39</v>
      </c>
      <c r="P652" s="904">
        <v>43831</v>
      </c>
      <c r="Q652" s="904">
        <v>43853</v>
      </c>
      <c r="R652" s="615">
        <f t="shared" si="174"/>
        <v>15.384615384615383</v>
      </c>
      <c r="S652" s="673">
        <f>IF(INDEX(Historical!$D$7:$D$1257,MATCH(B652,Historical!$B$7:$B$1281,0))=0,"n/a",(INDEX(Historical!$C$7:$C$1259,MATCH(B652,Historical!$B$7:$B$1281,0))/INDEX(Historical!$D$7:$D$1257,MATCH(B652,Historical!$B$7:$B$1281,0))-1)*100)</f>
        <v>15.384615384615374</v>
      </c>
      <c r="T652" s="673">
        <f>IF(INDEX(Historical!$F$7:$F$1250,MATCH(B652,Historical!$B$7:$B$1281,0))=0,"n/a",((INDEX(Historical!$C$7:$C$1259,MATCH(B652,Historical!$B$7:$B$1281,0))/INDEX(Historical!$F$7:$F$1250,MATCH(B652,Historical!$B$7:$B$1281,0)))^(1/3)-1)*100)</f>
        <v>10.891823393038823</v>
      </c>
      <c r="U652" s="673">
        <f>IF(INDEX(Historical!$H$7:$H$1250,MATCH(B652,Historical!$B$7:$B$1281,0))=0,"n/a",((INDEX(Historical!$C$7:$C$1259,MATCH(B652,Historical!$B$7:$B$1281,0))/INDEX(Historical!$H$7:$H$1250,MATCH(B652,Historical!$B$7:$B$1281,0)))^(1/5)-1)*100)</f>
        <v>8.4471771197698544</v>
      </c>
      <c r="V652" s="673">
        <f>IF(INDEX(Historical!$O$7:$O$1250,MATCH(B652,Historical!$B$7:$B$1281,0))=0,"n/a",((INDEX(Historical!$C$7:$C$1259,MATCH(B652,Historical!$B$7:$B$1281,0))/INDEX(Historical!$O$7:$O$1250,MATCH(B652,Historical!$B$7:$B$1281,0)))^(1/10)-1)*100)</f>
        <v>6.0540481614018704</v>
      </c>
      <c r="W652" s="674">
        <f t="shared" si="175"/>
        <v>1.3952940073429863</v>
      </c>
      <c r="X652" s="675" t="str">
        <f t="shared" si="176"/>
        <v>n/a</v>
      </c>
      <c r="Y652" s="632"/>
      <c r="Z652" s="624" t="str">
        <f t="shared" si="177"/>
        <v>n/a</v>
      </c>
      <c r="AA652" s="853" t="str">
        <f t="shared" si="178"/>
        <v>n/a</v>
      </c>
      <c r="AB652" s="854">
        <v>6</v>
      </c>
      <c r="AC652" s="833">
        <v>-0.67</v>
      </c>
      <c r="AD652" s="833" t="s">
        <v>136</v>
      </c>
      <c r="AE652" s="833">
        <v>0.88</v>
      </c>
      <c r="AF652" s="833">
        <v>28.53</v>
      </c>
      <c r="AG652" s="833">
        <v>-22.8</v>
      </c>
      <c r="AH652" s="833">
        <v>-87</v>
      </c>
      <c r="AI652" s="833">
        <v>134.87</v>
      </c>
      <c r="AJ652" s="833">
        <v>-18.3</v>
      </c>
      <c r="AK652" s="833">
        <v>22.939999999999998</v>
      </c>
      <c r="AL652" s="845">
        <v>40250</v>
      </c>
      <c r="AM652" s="839">
        <v>0.1</v>
      </c>
      <c r="AN652" s="833">
        <v>9.6999999999999993</v>
      </c>
      <c r="AO652" s="711" t="str">
        <f t="shared" si="179"/>
        <v>n/a</v>
      </c>
      <c r="AP652" s="712">
        <f t="shared" si="180"/>
        <v>10.733181691778999</v>
      </c>
      <c r="AQ652" s="855" t="str">
        <f t="shared" si="181"/>
        <v>n/a</v>
      </c>
      <c r="AR652" s="624">
        <f>INDEX(Historical!$C$7:$C$1259,MATCH(B652,Historical!$B$7:$B$1281,0))*IF(AH652="n/a",1.03,IF(AH652&lt;0,1.01,IF(AH652&gt;10,1.1,(1+AH652/100))))</f>
        <v>1.8180000000000001</v>
      </c>
      <c r="AS652" s="853">
        <f t="shared" si="182"/>
        <v>1.9998000000000002</v>
      </c>
      <c r="AT652" s="853">
        <f t="shared" si="183"/>
        <v>2.1997800000000005</v>
      </c>
      <c r="AU652" s="853">
        <f t="shared" si="183"/>
        <v>2.4197580000000007</v>
      </c>
      <c r="AV652" s="853">
        <f t="shared" si="183"/>
        <v>2.6617338000000008</v>
      </c>
      <c r="AW652" s="624">
        <f t="shared" si="184"/>
        <v>11.099071800000001</v>
      </c>
      <c r="AX652" s="719">
        <f t="shared" si="185"/>
        <v>14.095849377698757</v>
      </c>
      <c r="AY652" s="900">
        <v>1.43</v>
      </c>
      <c r="AZ652" s="839">
        <v>111.67</v>
      </c>
      <c r="BA652" s="839">
        <v>-6.23</v>
      </c>
      <c r="BB652" s="839">
        <v>1.1199999999999999</v>
      </c>
      <c r="BC652" s="839">
        <v>17.21</v>
      </c>
      <c r="BD652" s="874"/>
      <c r="BE652" s="597">
        <v>1971</v>
      </c>
      <c r="BF652" s="865">
        <f t="shared" si="186"/>
        <v>5</v>
      </c>
      <c r="BG652" s="849">
        <v>-1.5</v>
      </c>
    </row>
    <row r="653" spans="1:59" s="831" customFormat="1" ht="12.75" customHeight="1" x14ac:dyDescent="0.2">
      <c r="A653" s="831" t="s">
        <v>137</v>
      </c>
      <c r="B653" s="578" t="s">
        <v>138</v>
      </c>
      <c r="C653" s="898" t="s">
        <v>4276</v>
      </c>
      <c r="D653" s="898" t="s">
        <v>4285</v>
      </c>
      <c r="E653" s="705">
        <v>36</v>
      </c>
      <c r="F653" s="1153">
        <v>75</v>
      </c>
      <c r="G653" s="1153" t="s">
        <v>115</v>
      </c>
      <c r="H653" s="1153" t="s">
        <v>115</v>
      </c>
      <c r="I653" s="833">
        <v>30.27</v>
      </c>
      <c r="J653" s="624">
        <f t="shared" si="172"/>
        <v>6.8714899240171796</v>
      </c>
      <c r="K653" s="844">
        <v>0.52</v>
      </c>
      <c r="L653" s="854">
        <v>4</v>
      </c>
      <c r="M653" s="615">
        <f t="shared" si="173"/>
        <v>2.08</v>
      </c>
      <c r="N653" s="837" t="s">
        <v>139</v>
      </c>
      <c r="O653" s="706">
        <v>0.51</v>
      </c>
      <c r="P653" s="904">
        <v>43838</v>
      </c>
      <c r="Q653" s="904">
        <v>43863</v>
      </c>
      <c r="R653" s="615">
        <f t="shared" si="174"/>
        <v>1.9607843137254919</v>
      </c>
      <c r="S653" s="673">
        <f>IF(INDEX(Historical!$D$7:$D$1257,MATCH(B653,Historical!$B$7:$B$1281,0))=0,"n/a",(INDEX(Historical!$C$7:$C$1259,MATCH(B653,Historical!$B$7:$B$1281,0))/INDEX(Historical!$D$7:$D$1257,MATCH(B653,Historical!$B$7:$B$1281,0))-1)*100)</f>
        <v>1.9607843137254832</v>
      </c>
      <c r="T653" s="673">
        <f>IF(INDEX(Historical!$F$7:$F$1250,MATCH(B653,Historical!$B$7:$B$1281,0))=0,"n/a",((INDEX(Historical!$C$7:$C$1259,MATCH(B653,Historical!$B$7:$B$1281,0))/INDEX(Historical!$F$7:$F$1250,MATCH(B653,Historical!$B$7:$B$1281,0)))^(1/3)-1)*100)</f>
        <v>2.0005283131651064</v>
      </c>
      <c r="U653" s="673">
        <f>IF(INDEX(Historical!$H$7:$H$1250,MATCH(B653,Historical!$B$7:$B$1281,0))=0,"n/a",((INDEX(Historical!$C$7:$C$1259,MATCH(B653,Historical!$B$7:$B$1281,0))/INDEX(Historical!$H$7:$H$1250,MATCH(B653,Historical!$B$7:$B$1281,0)))^(1/5)-1)*100)</f>
        <v>2.0425016523617501</v>
      </c>
      <c r="V653" s="673">
        <f>IF(INDEX(Historical!$O$7:$O$1250,MATCH(B653,Historical!$B$7:$B$1281,0))=0,"n/a",((INDEX(Historical!$C$7:$C$1259,MATCH(B653,Historical!$B$7:$B$1281,0))/INDEX(Historical!$O$7:$O$1250,MATCH(B653,Historical!$B$7:$B$1281,0)))^(1/10)-1)*100)</f>
        <v>2.1587111875652099</v>
      </c>
      <c r="W653" s="674">
        <f t="shared" si="175"/>
        <v>0.94616716869173623</v>
      </c>
      <c r="X653" s="675" t="str">
        <f t="shared" si="176"/>
        <v>n/a</v>
      </c>
      <c r="Y653" s="632"/>
      <c r="Z653" s="624" t="str">
        <f t="shared" si="177"/>
        <v>n/a</v>
      </c>
      <c r="AA653" s="853" t="str">
        <f t="shared" si="178"/>
        <v>n/a</v>
      </c>
      <c r="AB653" s="854">
        <v>12</v>
      </c>
      <c r="AC653" s="833">
        <v>-0.76</v>
      </c>
      <c r="AD653" s="833" t="s">
        <v>136</v>
      </c>
      <c r="AE653" s="833">
        <v>1.27</v>
      </c>
      <c r="AF653" s="833">
        <v>1.36</v>
      </c>
      <c r="AG653" s="833">
        <v>-3.1</v>
      </c>
      <c r="AH653" s="833">
        <v>-139.6</v>
      </c>
      <c r="AI653" s="833">
        <v>2.42</v>
      </c>
      <c r="AJ653" s="833">
        <v>-18.3</v>
      </c>
      <c r="AK653" s="833">
        <v>1.8900000000000001</v>
      </c>
      <c r="AL653" s="845">
        <v>217500</v>
      </c>
      <c r="AM653" s="839">
        <v>0.08</v>
      </c>
      <c r="AN653" s="833">
        <v>0.97</v>
      </c>
      <c r="AO653" s="711" t="str">
        <f t="shared" si="179"/>
        <v>n/a</v>
      </c>
      <c r="AP653" s="712">
        <f t="shared" si="180"/>
        <v>8.9139915763789297</v>
      </c>
      <c r="AQ653" s="855" t="str">
        <f t="shared" si="181"/>
        <v>n/a</v>
      </c>
      <c r="AR653" s="624">
        <f>INDEX(Historical!$C$7:$C$1259,MATCH(B653,Historical!$B$7:$B$1281,0))*IF(AH653="n/a",1.03,IF(AH653&lt;0,1.01,IF(AH653&gt;10,1.1,(1+AH653/100))))</f>
        <v>2.1008</v>
      </c>
      <c r="AS653" s="853">
        <f t="shared" si="182"/>
        <v>2.1516393599999999</v>
      </c>
      <c r="AT653" s="853">
        <f t="shared" si="183"/>
        <v>2.1923053439039997</v>
      </c>
      <c r="AU653" s="853">
        <f t="shared" si="183"/>
        <v>2.2337399149037851</v>
      </c>
      <c r="AV653" s="853">
        <f t="shared" si="183"/>
        <v>2.2759575992954666</v>
      </c>
      <c r="AW653" s="624">
        <f t="shared" si="184"/>
        <v>10.954442218103251</v>
      </c>
      <c r="AX653" s="719">
        <f t="shared" si="185"/>
        <v>36.189105444675427</v>
      </c>
      <c r="AY653" s="900">
        <v>0.73</v>
      </c>
      <c r="AZ653" s="839">
        <v>14.879999999999999</v>
      </c>
      <c r="BA653" s="839">
        <v>-8.94</v>
      </c>
      <c r="BB653" s="839">
        <v>3.4299999999999997</v>
      </c>
      <c r="BC653" s="839">
        <v>3.71</v>
      </c>
      <c r="BD653" s="874"/>
      <c r="BE653" s="597">
        <v>1985</v>
      </c>
      <c r="BF653" s="865">
        <f t="shared" si="186"/>
        <v>3</v>
      </c>
      <c r="BG653" s="849">
        <v>-1</v>
      </c>
    </row>
    <row r="654" spans="1:59" s="831" customFormat="1" ht="12.75" customHeight="1" x14ac:dyDescent="0.2">
      <c r="A654" s="848" t="s">
        <v>4562</v>
      </c>
      <c r="B654" s="578" t="s">
        <v>4559</v>
      </c>
      <c r="C654" s="898" t="s">
        <v>4126</v>
      </c>
      <c r="D654" s="898" t="s">
        <v>4271</v>
      </c>
      <c r="E654" s="705">
        <v>5</v>
      </c>
      <c r="F654" s="1153">
        <v>720</v>
      </c>
      <c r="G654" s="1126" t="s">
        <v>106</v>
      </c>
      <c r="H654" s="1126" t="s">
        <v>106</v>
      </c>
      <c r="I654" s="841">
        <v>4.07</v>
      </c>
      <c r="J654" s="624">
        <f t="shared" si="172"/>
        <v>3.9312039312039313</v>
      </c>
      <c r="K654" s="844">
        <v>0.04</v>
      </c>
      <c r="L654" s="854">
        <v>4</v>
      </c>
      <c r="M654" s="615">
        <f t="shared" si="173"/>
        <v>0.16</v>
      </c>
      <c r="N654" s="837" t="s">
        <v>107</v>
      </c>
      <c r="O654" s="706">
        <v>3.5000000000000003E-2</v>
      </c>
      <c r="P654" s="606">
        <v>44147</v>
      </c>
      <c r="Q654" s="606">
        <v>44165</v>
      </c>
      <c r="R654" s="615">
        <f t="shared" si="174"/>
        <v>14.285714285714276</v>
      </c>
      <c r="S654" s="673">
        <f>IF(INDEX(Historical!$D$7:$D$1257,MATCH(B654,Historical!$B$7:$B$1281,0))=0,"n/a",(INDEX(Historical!$C$7:$C$1259,MATCH(B654,Historical!$B$7:$B$1281,0))/INDEX(Historical!$D$7:$D$1257,MATCH(B654,Historical!$B$7:$B$1281,0))-1)*100)</f>
        <v>15.999999999999993</v>
      </c>
      <c r="T654" s="673">
        <f>IF(INDEX(Historical!$F$7:$F$1250,MATCH(B654,Historical!$B$7:$B$1281,0))=0,"n/a",((INDEX(Historical!$C$7:$C$1259,MATCH(B654,Historical!$B$7:$B$1281,0))/INDEX(Historical!$F$7:$F$1250,MATCH(B654,Historical!$B$7:$B$1281,0)))^(1/3)-1)*100)</f>
        <v>13.18511959629507</v>
      </c>
      <c r="U654" s="673" t="str">
        <f>IF(INDEX(Historical!$H$7:$H$1250,MATCH(B654,Historical!$B$7:$B$1281,0))=0,"n/a",((INDEX(Historical!$C$7:$C$1259,MATCH(B654,Historical!$B$7:$B$1281,0))/INDEX(Historical!$H$7:$H$1250,MATCH(B654,Historical!$B$7:$B$1281,0)))^(1/5)-1)*100)</f>
        <v>n/a</v>
      </c>
      <c r="V654" s="673" t="str">
        <f>IF(INDEX(Historical!$O$7:$O$1250,MATCH(B654,Historical!$B$7:$B$1281,0))=0,"n/a",((INDEX(Historical!$C$7:$C$1259,MATCH(B654,Historical!$B$7:$B$1281,0))/INDEX(Historical!$O$7:$O$1250,MATCH(B654,Historical!$B$7:$B$1281,0)))^(1/10)-1)*100)</f>
        <v>n/a</v>
      </c>
      <c r="W654" s="674" t="str">
        <f t="shared" si="175"/>
        <v>n/a</v>
      </c>
      <c r="X654" s="675" t="str">
        <f t="shared" si="176"/>
        <v>n/a</v>
      </c>
      <c r="Y654" s="843"/>
      <c r="Z654" s="624">
        <f t="shared" si="177"/>
        <v>177.7777777777778</v>
      </c>
      <c r="AA654" s="853">
        <f t="shared" si="178"/>
        <v>45.222222222222229</v>
      </c>
      <c r="AB654" s="854">
        <v>12</v>
      </c>
      <c r="AC654" s="833">
        <v>0.09</v>
      </c>
      <c r="AD654" s="833" t="s">
        <v>136</v>
      </c>
      <c r="AE654" s="833">
        <v>3.67</v>
      </c>
      <c r="AF654" s="833">
        <v>1.89</v>
      </c>
      <c r="AG654" s="833">
        <v>4</v>
      </c>
      <c r="AH654" s="833">
        <v>-45.2</v>
      </c>
      <c r="AI654" s="833" t="s">
        <v>136</v>
      </c>
      <c r="AJ654" s="833">
        <v>21.5</v>
      </c>
      <c r="AK654" s="833" t="s">
        <v>136</v>
      </c>
      <c r="AL654" s="845">
        <v>24.62</v>
      </c>
      <c r="AM654" s="839">
        <v>0.70000000000000007</v>
      </c>
      <c r="AN654" s="833">
        <v>0.02</v>
      </c>
      <c r="AO654" s="711" t="str">
        <f t="shared" si="179"/>
        <v>n/a</v>
      </c>
      <c r="AP654" s="712" t="str">
        <f t="shared" si="180"/>
        <v>n/a</v>
      </c>
      <c r="AQ654" s="855">
        <f t="shared" si="181"/>
        <v>94.901684617313322</v>
      </c>
      <c r="AR654" s="624">
        <f>INDEX(Historical!$C$7:$C$1259,MATCH(B654,Historical!$B$7:$B$1281,0))*IF(AH654="n/a",1.03,IF(AH654&lt;0,1.01,IF(AH654&gt;10,1.1,(1+AH654/100))))</f>
        <v>0.14645</v>
      </c>
      <c r="AS654" s="853">
        <f t="shared" si="182"/>
        <v>0.15084349999999999</v>
      </c>
      <c r="AT654" s="853">
        <f t="shared" si="183"/>
        <v>0.155368805</v>
      </c>
      <c r="AU654" s="853">
        <f t="shared" si="183"/>
        <v>0.16002986915</v>
      </c>
      <c r="AV654" s="853">
        <f t="shared" si="183"/>
        <v>0.16483076522450002</v>
      </c>
      <c r="AW654" s="624">
        <f t="shared" si="184"/>
        <v>0.77752293937450001</v>
      </c>
      <c r="AX654" s="719">
        <f t="shared" si="185"/>
        <v>19.103757724189187</v>
      </c>
      <c r="AY654" s="900">
        <v>1.46</v>
      </c>
      <c r="AZ654" s="839">
        <v>91.97999999999999</v>
      </c>
      <c r="BA654" s="839">
        <v>-24.490000000000002</v>
      </c>
      <c r="BB654" s="839">
        <v>-3.34</v>
      </c>
      <c r="BC654" s="839">
        <v>34.96</v>
      </c>
      <c r="BD654" s="874"/>
      <c r="BE654" s="597">
        <v>2016</v>
      </c>
      <c r="BF654" s="865">
        <f t="shared" si="186"/>
        <v>0</v>
      </c>
      <c r="BG654" s="849">
        <v>3.6999999999999997</v>
      </c>
    </row>
    <row r="655" spans="1:59" s="831" customFormat="1" ht="12.75" customHeight="1" x14ac:dyDescent="0.2">
      <c r="A655" s="838" t="s">
        <v>1706</v>
      </c>
      <c r="B655" s="578" t="s">
        <v>1707</v>
      </c>
      <c r="C655" s="898" t="s">
        <v>108</v>
      </c>
      <c r="D655" s="898" t="s">
        <v>4265</v>
      </c>
      <c r="E655" s="705">
        <v>11</v>
      </c>
      <c r="F655" s="1153">
        <v>318</v>
      </c>
      <c r="G655" s="1094" t="s">
        <v>106</v>
      </c>
      <c r="H655" s="1094" t="s">
        <v>106</v>
      </c>
      <c r="I655" s="841">
        <v>26.46</v>
      </c>
      <c r="J655" s="624">
        <f t="shared" si="172"/>
        <v>3.4769463340891913</v>
      </c>
      <c r="K655" s="844">
        <v>0.23</v>
      </c>
      <c r="L655" s="854">
        <v>4</v>
      </c>
      <c r="M655" s="615">
        <f t="shared" si="173"/>
        <v>0.92</v>
      </c>
      <c r="N655" s="837" t="s">
        <v>431</v>
      </c>
      <c r="O655" s="706">
        <v>0.22</v>
      </c>
      <c r="P655" s="904">
        <v>43775</v>
      </c>
      <c r="Q655" s="904">
        <v>43790</v>
      </c>
      <c r="R655" s="615">
        <f t="shared" si="174"/>
        <v>4.5454545454545494</v>
      </c>
      <c r="S655" s="673">
        <f>IF(INDEX(Historical!$D$7:$D$1257,MATCH(B655,Historical!$B$7:$B$1281,0))=0,"n/a",(INDEX(Historical!$C$7:$C$1259,MATCH(B655,Historical!$B$7:$B$1281,0))/INDEX(Historical!$D$7:$D$1257,MATCH(B655,Historical!$B$7:$B$1281,0))-1)*100)</f>
        <v>3.3707865168539408</v>
      </c>
      <c r="T655" s="673">
        <f>IF(INDEX(Historical!$F$7:$F$1250,MATCH(B655,Historical!$B$7:$B$1281,0))=0,"n/a",((INDEX(Historical!$C$7:$C$1259,MATCH(B655,Historical!$B$7:$B$1281,0))/INDEX(Historical!$F$7:$F$1250,MATCH(B655,Historical!$B$7:$B$1281,0)))^(1/3)-1)*100)</f>
        <v>4.7689553171647248</v>
      </c>
      <c r="U655" s="673">
        <f>IF(INDEX(Historical!$H$7:$H$1250,MATCH(B655,Historical!$B$7:$B$1281,0))=0,"n/a",((INDEX(Historical!$C$7:$C$1259,MATCH(B655,Historical!$B$7:$B$1281,0))/INDEX(Historical!$H$7:$H$1250,MATCH(B655,Historical!$B$7:$B$1281,0)))^(1/5)-1)*100)</f>
        <v>6.8682698374176177</v>
      </c>
      <c r="V655" s="673">
        <f>IF(INDEX(Historical!$O$7:$O$1250,MATCH(B655,Historical!$B$7:$B$1281,0))=0,"n/a",((INDEX(Historical!$C$7:$C$1259,MATCH(B655,Historical!$B$7:$B$1281,0))/INDEX(Historical!$O$7:$O$1250,MATCH(B655,Historical!$B$7:$B$1281,0)))^(1/10)-1)*100)</f>
        <v>14.381992765281604</v>
      </c>
      <c r="W655" s="674">
        <f t="shared" si="175"/>
        <v>0.47756037355252662</v>
      </c>
      <c r="X655" s="675">
        <f t="shared" si="176"/>
        <v>1.4308895494620038</v>
      </c>
      <c r="Y655" s="646" t="s">
        <v>4570</v>
      </c>
      <c r="Z655" s="624">
        <f t="shared" si="177"/>
        <v>45.544554455445549</v>
      </c>
      <c r="AA655" s="853">
        <f t="shared" si="178"/>
        <v>13.099009900990099</v>
      </c>
      <c r="AB655" s="854">
        <v>12</v>
      </c>
      <c r="AC655" s="833">
        <v>2.02</v>
      </c>
      <c r="AD655" s="833">
        <v>3.34</v>
      </c>
      <c r="AE655" s="833">
        <v>3.63</v>
      </c>
      <c r="AF655" s="833">
        <v>0.99</v>
      </c>
      <c r="AG655" s="833">
        <v>7.5</v>
      </c>
      <c r="AH655" s="833">
        <v>-14.000000000000002</v>
      </c>
      <c r="AI655" s="833">
        <v>3.2399999999999998</v>
      </c>
      <c r="AJ655" s="833">
        <v>4.8</v>
      </c>
      <c r="AK655" s="833">
        <v>4</v>
      </c>
      <c r="AL655" s="845">
        <v>253.27</v>
      </c>
      <c r="AM655" s="839">
        <v>4.7</v>
      </c>
      <c r="AN655" s="833">
        <v>0</v>
      </c>
      <c r="AO655" s="711">
        <f t="shared" si="179"/>
        <v>-2.7537937294832897</v>
      </c>
      <c r="AP655" s="712">
        <f t="shared" si="180"/>
        <v>10.345216171506809</v>
      </c>
      <c r="AQ655" s="855">
        <f t="shared" si="181"/>
        <v>-24.081857527757933</v>
      </c>
      <c r="AR655" s="624">
        <f>INDEX(Historical!$C$7:$C$1259,MATCH(B655,Historical!$B$7:$B$1281,0))*IF(AH655="n/a",1.03,IF(AH655&lt;0,1.01,IF(AH655&gt;10,1.1,(1+AH655/100))))</f>
        <v>0.92920000000000003</v>
      </c>
      <c r="AS655" s="853">
        <f t="shared" si="182"/>
        <v>0.95930608000000006</v>
      </c>
      <c r="AT655" s="853">
        <f t="shared" si="183"/>
        <v>0.99767832320000005</v>
      </c>
      <c r="AU655" s="853">
        <f t="shared" si="183"/>
        <v>1.037585456128</v>
      </c>
      <c r="AV655" s="853">
        <f t="shared" si="183"/>
        <v>1.07908887437312</v>
      </c>
      <c r="AW655" s="624">
        <f t="shared" si="184"/>
        <v>5.0028587337011201</v>
      </c>
      <c r="AX655" s="719">
        <f t="shared" si="185"/>
        <v>18.907251450117613</v>
      </c>
      <c r="AY655" s="900">
        <v>0.56999999999999995</v>
      </c>
      <c r="AZ655" s="839">
        <v>38.21</v>
      </c>
      <c r="BA655" s="839">
        <v>-11.92</v>
      </c>
      <c r="BB655" s="839">
        <v>1.78</v>
      </c>
      <c r="BC655" s="839">
        <v>13.930000000000001</v>
      </c>
      <c r="BD655" s="874"/>
      <c r="BE655" s="597">
        <v>2010</v>
      </c>
      <c r="BF655" s="865">
        <f t="shared" si="186"/>
        <v>0</v>
      </c>
      <c r="BG655" s="849">
        <v>0.89999999999999991</v>
      </c>
    </row>
    <row r="656" spans="1:59" s="831" customFormat="1" ht="12.75" customHeight="1" x14ac:dyDescent="0.2">
      <c r="A656" s="847" t="s">
        <v>1720</v>
      </c>
      <c r="B656" s="578" t="s">
        <v>1721</v>
      </c>
      <c r="C656" s="898" t="s">
        <v>108</v>
      </c>
      <c r="D656" s="898" t="s">
        <v>4272</v>
      </c>
      <c r="E656" s="705">
        <v>9</v>
      </c>
      <c r="F656" s="1153">
        <v>531</v>
      </c>
      <c r="G656" s="1125" t="s">
        <v>106</v>
      </c>
      <c r="H656" s="1125" t="s">
        <v>106</v>
      </c>
      <c r="I656" s="841">
        <v>47.37</v>
      </c>
      <c r="J656" s="624">
        <f t="shared" si="172"/>
        <v>2.1110407430863414</v>
      </c>
      <c r="K656" s="844">
        <v>0.25</v>
      </c>
      <c r="L656" s="854">
        <v>4</v>
      </c>
      <c r="M656" s="615">
        <f t="shared" si="173"/>
        <v>1</v>
      </c>
      <c r="N656" s="837" t="s">
        <v>318</v>
      </c>
      <c r="O656" s="706">
        <v>0.22</v>
      </c>
      <c r="P656" s="606">
        <v>44266</v>
      </c>
      <c r="Q656" s="606">
        <v>44281</v>
      </c>
      <c r="R656" s="615">
        <f t="shared" si="174"/>
        <v>13.636363636363635</v>
      </c>
      <c r="S656" s="673">
        <f>IF(INDEX(Historical!$D$7:$D$1257,MATCH(B656,Historical!$B$7:$B$1281,0))=0,"n/a",(INDEX(Historical!$C$7:$C$1259,MATCH(B656,Historical!$B$7:$B$1281,0))/INDEX(Historical!$D$7:$D$1257,MATCH(B656,Historical!$B$7:$B$1281,0))-1)*100)</f>
        <v>7.3170731707317138</v>
      </c>
      <c r="T656" s="673">
        <f>IF(INDEX(Historical!$F$7:$F$1250,MATCH(B656,Historical!$B$7:$B$1281,0))=0,"n/a",((INDEX(Historical!$C$7:$C$1259,MATCH(B656,Historical!$B$7:$B$1281,0))/INDEX(Historical!$F$7:$F$1250,MATCH(B656,Historical!$B$7:$B$1281,0)))^(1/3)-1)*100)</f>
        <v>10.064241629820891</v>
      </c>
      <c r="U656" s="673">
        <f>IF(INDEX(Historical!$H$7:$H$1250,MATCH(B656,Historical!$B$7:$B$1281,0))=0,"n/a",((INDEX(Historical!$C$7:$C$1259,MATCH(B656,Historical!$B$7:$B$1281,0))/INDEX(Historical!$H$7:$H$1250,MATCH(B656,Historical!$B$7:$B$1281,0)))^(1/5)-1)*100)</f>
        <v>11.09534595426207</v>
      </c>
      <c r="V656" s="673">
        <f>IF(INDEX(Historical!$O$7:$O$1250,MATCH(B656,Historical!$B$7:$B$1281,0))=0,"n/a",((INDEX(Historical!$C$7:$C$1259,MATCH(B656,Historical!$B$7:$B$1281,0))/INDEX(Historical!$O$7:$O$1250,MATCH(B656,Historical!$B$7:$B$1281,0)))^(1/10)-1)*100)</f>
        <v>8.2037389818342845</v>
      </c>
      <c r="W656" s="674">
        <f t="shared" si="175"/>
        <v>1.3524742777446641</v>
      </c>
      <c r="X656" s="675">
        <f t="shared" si="176"/>
        <v>4.4381383817048281</v>
      </c>
      <c r="Y656" s="646" t="s">
        <v>4572</v>
      </c>
      <c r="Z656" s="624">
        <f t="shared" si="177"/>
        <v>46.296296296296291</v>
      </c>
      <c r="AA656" s="853">
        <f t="shared" si="178"/>
        <v>21.930555555555554</v>
      </c>
      <c r="AB656" s="854">
        <v>12</v>
      </c>
      <c r="AC656" s="833">
        <v>2.16</v>
      </c>
      <c r="AD656" s="833">
        <v>3.2</v>
      </c>
      <c r="AE656" s="833">
        <v>5.24</v>
      </c>
      <c r="AF656" s="833">
        <v>1.56</v>
      </c>
      <c r="AG656" s="833">
        <v>7.1999999999999993</v>
      </c>
      <c r="AH656" s="833">
        <v>-28.199999999999996</v>
      </c>
      <c r="AI656" s="833">
        <v>-3.34</v>
      </c>
      <c r="AJ656" s="833">
        <v>2.5</v>
      </c>
      <c r="AK656" s="833">
        <v>7.0000000000000009</v>
      </c>
      <c r="AL656" s="845">
        <v>1400</v>
      </c>
      <c r="AM656" s="839">
        <v>0.1</v>
      </c>
      <c r="AN656" s="833">
        <v>0.06</v>
      </c>
      <c r="AO656" s="711">
        <f t="shared" si="179"/>
        <v>-8.7241688582071415</v>
      </c>
      <c r="AP656" s="712">
        <f t="shared" si="180"/>
        <v>13.206386697348412</v>
      </c>
      <c r="AQ656" s="855">
        <f t="shared" si="181"/>
        <v>23.30930696904101</v>
      </c>
      <c r="AR656" s="624">
        <f>INDEX(Historical!$C$7:$C$1259,MATCH(B656,Historical!$B$7:$B$1281,0))*IF(AH656="n/a",1.03,IF(AH656&lt;0,1.01,IF(AH656&gt;10,1.1,(1+AH656/100))))</f>
        <v>0.88880000000000003</v>
      </c>
      <c r="AS656" s="853">
        <f t="shared" si="182"/>
        <v>0.89768800000000004</v>
      </c>
      <c r="AT656" s="853">
        <f t="shared" si="183"/>
        <v>0.96052616000000013</v>
      </c>
      <c r="AU656" s="853">
        <f t="shared" si="183"/>
        <v>1.0277629912000001</v>
      </c>
      <c r="AV656" s="853">
        <f t="shared" si="183"/>
        <v>1.0997064005840003</v>
      </c>
      <c r="AW656" s="624">
        <f t="shared" si="184"/>
        <v>4.8744835517840004</v>
      </c>
      <c r="AX656" s="719">
        <f t="shared" si="185"/>
        <v>10.290233379320245</v>
      </c>
      <c r="AY656" s="900">
        <v>0.74</v>
      </c>
      <c r="AZ656" s="839">
        <v>105.5</v>
      </c>
      <c r="BA656" s="839">
        <v>-8.3000000000000007</v>
      </c>
      <c r="BB656" s="839">
        <v>8.07</v>
      </c>
      <c r="BC656" s="839">
        <v>40.849999999999994</v>
      </c>
      <c r="BD656" s="874"/>
      <c r="BE656" s="597">
        <v>2014</v>
      </c>
      <c r="BF656" s="865">
        <f t="shared" si="186"/>
        <v>0</v>
      </c>
      <c r="BG656" s="849">
        <v>0.89999999999999991</v>
      </c>
    </row>
    <row r="657" spans="1:59" s="831" customFormat="1" ht="12.75" customHeight="1" x14ac:dyDescent="0.2">
      <c r="A657" s="838" t="s">
        <v>4387</v>
      </c>
      <c r="B657" s="578" t="s">
        <v>4388</v>
      </c>
      <c r="C657" s="898" t="s">
        <v>108</v>
      </c>
      <c r="D657" s="898" t="s">
        <v>4272</v>
      </c>
      <c r="E657" s="705">
        <v>9</v>
      </c>
      <c r="F657" s="1153">
        <v>476</v>
      </c>
      <c r="G657" s="1126" t="s">
        <v>37</v>
      </c>
      <c r="H657" s="1126" t="s">
        <v>37</v>
      </c>
      <c r="I657" s="841">
        <v>46.46</v>
      </c>
      <c r="J657" s="624">
        <f t="shared" si="172"/>
        <v>3.0133448127421434</v>
      </c>
      <c r="K657" s="844">
        <v>0.35</v>
      </c>
      <c r="L657" s="854">
        <v>4</v>
      </c>
      <c r="M657" s="615">
        <f t="shared" si="173"/>
        <v>1.4</v>
      </c>
      <c r="N657" s="837" t="s">
        <v>148</v>
      </c>
      <c r="O657" s="706">
        <v>0.34</v>
      </c>
      <c r="P657" s="904">
        <v>43691</v>
      </c>
      <c r="Q657" s="904">
        <v>43711</v>
      </c>
      <c r="R657" s="615">
        <f t="shared" si="174"/>
        <v>2.9411764705882213</v>
      </c>
      <c r="S657" s="673">
        <f>IF(INDEX(Historical!$D$7:$D$1257,MATCH(B657,Historical!$B$7:$B$1281,0))=0,"n/a",(INDEX(Historical!$C$7:$C$1259,MATCH(B657,Historical!$B$7:$B$1281,0))/INDEX(Historical!$D$7:$D$1257,MATCH(B657,Historical!$B$7:$B$1281,0))-1)*100)</f>
        <v>1.449275362318847</v>
      </c>
      <c r="T657" s="673">
        <f>IF(INDEX(Historical!$F$7:$F$1250,MATCH(B657,Historical!$B$7:$B$1281,0))=0,"n/a",((INDEX(Historical!$C$7:$C$1259,MATCH(B657,Historical!$B$7:$B$1281,0))/INDEX(Historical!$F$7:$F$1250,MATCH(B657,Historical!$B$7:$B$1281,0)))^(1/3)-1)*100)</f>
        <v>8.3706762661827092</v>
      </c>
      <c r="U657" s="673">
        <f>IF(INDEX(Historical!$H$7:$H$1250,MATCH(B657,Historical!$B$7:$B$1281,0))=0,"n/a",((INDEX(Historical!$C$7:$C$1259,MATCH(B657,Historical!$B$7:$B$1281,0))/INDEX(Historical!$H$7:$H$1250,MATCH(B657,Historical!$B$7:$B$1281,0)))^(1/5)-1)*100)</f>
        <v>6.9610375725068785</v>
      </c>
      <c r="V657" s="673">
        <f>IF(INDEX(Historical!$O$7:$O$1250,MATCH(B657,Historical!$B$7:$B$1281,0))=0,"n/a",((INDEX(Historical!$C$7:$C$1259,MATCH(B657,Historical!$B$7:$B$1281,0))/INDEX(Historical!$O$7:$O$1250,MATCH(B657,Historical!$B$7:$B$1281,0)))^(1/10)-1)*100)</f>
        <v>5.7557050338252314</v>
      </c>
      <c r="W657" s="674">
        <f t="shared" si="175"/>
        <v>1.2094152726031175</v>
      </c>
      <c r="X657" s="675" t="str">
        <f t="shared" si="176"/>
        <v>n/a</v>
      </c>
      <c r="Y657" s="646" t="s">
        <v>4574</v>
      </c>
      <c r="Z657" s="624">
        <f t="shared" si="177"/>
        <v>100</v>
      </c>
      <c r="AA657" s="853">
        <f t="shared" si="178"/>
        <v>33.18571428571429</v>
      </c>
      <c r="AB657" s="854">
        <v>12</v>
      </c>
      <c r="AC657" s="833">
        <v>1.4</v>
      </c>
      <c r="AD657" s="833" t="s">
        <v>136</v>
      </c>
      <c r="AE657" s="833">
        <v>4.01</v>
      </c>
      <c r="AF657" s="833">
        <v>1.31</v>
      </c>
      <c r="AG657" s="833">
        <v>3.9</v>
      </c>
      <c r="AH657" s="833">
        <v>-45.1</v>
      </c>
      <c r="AI657" s="833">
        <v>5.34</v>
      </c>
      <c r="AJ657" s="833">
        <v>-10.100000000000001</v>
      </c>
      <c r="AK657" s="833">
        <v>-2.7</v>
      </c>
      <c r="AL657" s="845">
        <v>7080</v>
      </c>
      <c r="AM657" s="839">
        <v>0.89999999999999991</v>
      </c>
      <c r="AN657" s="833">
        <v>0.12</v>
      </c>
      <c r="AO657" s="711">
        <f t="shared" si="179"/>
        <v>-23.211331900465268</v>
      </c>
      <c r="AP657" s="712">
        <f t="shared" si="180"/>
        <v>9.9743823852490223</v>
      </c>
      <c r="AQ657" s="855">
        <f t="shared" si="181"/>
        <v>39.001655808340338</v>
      </c>
      <c r="AR657" s="624">
        <f>INDEX(Historical!$C$7:$C$1259,MATCH(B657,Historical!$B$7:$B$1281,0))*IF(AH657="n/a",1.03,IF(AH657&lt;0,1.01,IF(AH657&gt;10,1.1,(1+AH657/100))))</f>
        <v>1.4139999999999999</v>
      </c>
      <c r="AS657" s="853">
        <f t="shared" si="182"/>
        <v>1.4895075999999998</v>
      </c>
      <c r="AT657" s="853">
        <f t="shared" si="183"/>
        <v>1.5044026759999998</v>
      </c>
      <c r="AU657" s="853">
        <f t="shared" si="183"/>
        <v>1.5194467027599998</v>
      </c>
      <c r="AV657" s="853">
        <f t="shared" si="183"/>
        <v>1.5346411697875999</v>
      </c>
      <c r="AW657" s="624">
        <f t="shared" si="184"/>
        <v>7.4619981485475986</v>
      </c>
      <c r="AX657" s="719">
        <f t="shared" si="185"/>
        <v>16.061123866869561</v>
      </c>
      <c r="AY657" s="900">
        <v>2</v>
      </c>
      <c r="AZ657" s="839">
        <v>129.21</v>
      </c>
      <c r="BA657" s="839">
        <v>-7.32</v>
      </c>
      <c r="BB657" s="839">
        <v>4.2700000000000005</v>
      </c>
      <c r="BC657" s="839">
        <v>37.49</v>
      </c>
      <c r="BD657" s="874"/>
      <c r="BE657" s="597">
        <v>2012</v>
      </c>
      <c r="BF657" s="865">
        <f t="shared" si="186"/>
        <v>0</v>
      </c>
      <c r="BG657" s="849">
        <v>0.4</v>
      </c>
    </row>
    <row r="658" spans="1:59" s="831" customFormat="1" ht="12.75" customHeight="1" x14ac:dyDescent="0.2">
      <c r="A658" s="831" t="s">
        <v>352</v>
      </c>
      <c r="B658" s="578" t="s">
        <v>353</v>
      </c>
      <c r="C658" s="898" t="s">
        <v>4276</v>
      </c>
      <c r="D658" s="898" t="s">
        <v>4304</v>
      </c>
      <c r="E658" s="705">
        <v>47</v>
      </c>
      <c r="F658" s="1153">
        <v>50</v>
      </c>
      <c r="G658" s="1125" t="s">
        <v>37</v>
      </c>
      <c r="H658" s="1125" t="s">
        <v>37</v>
      </c>
      <c r="I658" s="833">
        <v>22.96</v>
      </c>
      <c r="J658" s="624">
        <f t="shared" si="172"/>
        <v>3.0487804878048776</v>
      </c>
      <c r="K658" s="844">
        <v>0.17499999999999999</v>
      </c>
      <c r="L658" s="854">
        <v>4</v>
      </c>
      <c r="M658" s="615">
        <f t="shared" si="173"/>
        <v>0.7</v>
      </c>
      <c r="N658" s="837" t="s">
        <v>151</v>
      </c>
      <c r="O658" s="706">
        <v>0.17</v>
      </c>
      <c r="P658" s="606">
        <v>44271</v>
      </c>
      <c r="Q658" s="606">
        <v>44286</v>
      </c>
      <c r="R658" s="615">
        <f t="shared" si="174"/>
        <v>2.9411764705882213</v>
      </c>
      <c r="S658" s="673">
        <f>IF(INDEX(Historical!$D$7:$D$1257,MATCH(B658,Historical!$B$7:$B$1281,0))=0,"n/a",(INDEX(Historical!$C$7:$C$1259,MATCH(B658,Historical!$B$7:$B$1281,0))/INDEX(Historical!$D$7:$D$1257,MATCH(B658,Historical!$B$7:$B$1281,0))-1)*100)</f>
        <v>3.0303030303030276</v>
      </c>
      <c r="T658" s="673">
        <f>IF(INDEX(Historical!$F$7:$F$1250,MATCH(B658,Historical!$B$7:$B$1281,0))=0,"n/a",((INDEX(Historical!$C$7:$C$1259,MATCH(B658,Historical!$B$7:$B$1281,0))/INDEX(Historical!$F$7:$F$1250,MATCH(B658,Historical!$B$7:$B$1281,0)))^(1/3)-1)*100)</f>
        <v>3.1270055989971013</v>
      </c>
      <c r="U658" s="673">
        <f>IF(INDEX(Historical!$H$7:$H$1250,MATCH(B658,Historical!$B$7:$B$1281,0))=0,"n/a",((INDEX(Historical!$C$7:$C$1259,MATCH(B658,Historical!$B$7:$B$1281,0))/INDEX(Historical!$H$7:$H$1250,MATCH(B658,Historical!$B$7:$B$1281,0)))^(1/5)-1)*100)</f>
        <v>3.8116184226983929</v>
      </c>
      <c r="V658" s="673">
        <f>IF(INDEX(Historical!$O$7:$O$1250,MATCH(B658,Historical!$B$7:$B$1281,0))=0,"n/a",((INDEX(Historical!$C$7:$C$1259,MATCH(B658,Historical!$B$7:$B$1281,0))/INDEX(Historical!$O$7:$O$1250,MATCH(B658,Historical!$B$7:$B$1281,0)))^(1/10)-1)*100)</f>
        <v>4.3313651783124518</v>
      </c>
      <c r="W658" s="674">
        <f t="shared" si="175"/>
        <v>0.88000394004724436</v>
      </c>
      <c r="X658" s="675" t="str">
        <f t="shared" si="176"/>
        <v>n/a</v>
      </c>
      <c r="Y658" s="842"/>
      <c r="Z658" s="624">
        <f t="shared" si="177"/>
        <v>35.714285714285715</v>
      </c>
      <c r="AA658" s="853">
        <f t="shared" si="178"/>
        <v>11.714285714285715</v>
      </c>
      <c r="AB658" s="854">
        <v>12</v>
      </c>
      <c r="AC658" s="833">
        <v>1.96</v>
      </c>
      <c r="AD658" s="833" t="s">
        <v>136</v>
      </c>
      <c r="AE658" s="833">
        <v>0.46</v>
      </c>
      <c r="AF658" s="833">
        <v>0.54</v>
      </c>
      <c r="AG658" s="833">
        <v>4.7</v>
      </c>
      <c r="AH658" s="834">
        <v>88.4</v>
      </c>
      <c r="AI658" s="834">
        <v>0.57999999999999996</v>
      </c>
      <c r="AJ658" s="833">
        <v>-0.3</v>
      </c>
      <c r="AK658" s="833" t="s">
        <v>136</v>
      </c>
      <c r="AL658" s="845">
        <v>2390</v>
      </c>
      <c r="AM658" s="839">
        <v>0.6</v>
      </c>
      <c r="AN658" s="833">
        <v>0.71</v>
      </c>
      <c r="AO658" s="711">
        <f t="shared" si="179"/>
        <v>-4.8538868037824443</v>
      </c>
      <c r="AP658" s="712">
        <f t="shared" si="180"/>
        <v>6.860398910503271</v>
      </c>
      <c r="AQ658" s="855">
        <f t="shared" si="181"/>
        <v>-46.977093898687791</v>
      </c>
      <c r="AR658" s="624">
        <f>INDEX(Historical!$C$7:$C$1259,MATCH(B658,Historical!$B$7:$B$1281,0))*IF(AH658="n/a",1.03,IF(AH658&lt;0,1.01,IF(AH658&gt;10,1.1,(1+AH658/100))))</f>
        <v>0.74800000000000011</v>
      </c>
      <c r="AS658" s="853">
        <f t="shared" si="182"/>
        <v>0.75233840000000018</v>
      </c>
      <c r="AT658" s="853">
        <f t="shared" si="183"/>
        <v>0.77490855200000019</v>
      </c>
      <c r="AU658" s="853">
        <f t="shared" si="183"/>
        <v>0.79815580856000024</v>
      </c>
      <c r="AV658" s="853">
        <f t="shared" si="183"/>
        <v>0.82210048281680026</v>
      </c>
      <c r="AW658" s="624">
        <f t="shared" si="184"/>
        <v>3.8955032433768011</v>
      </c>
      <c r="AX658" s="719">
        <f t="shared" si="185"/>
        <v>16.966477540839726</v>
      </c>
      <c r="AY658" s="900">
        <v>1.17</v>
      </c>
      <c r="AZ658" s="839">
        <v>51.55</v>
      </c>
      <c r="BA658" s="839">
        <v>-6.3</v>
      </c>
      <c r="BB658" s="839">
        <v>11.600000000000001</v>
      </c>
      <c r="BC658" s="839">
        <v>15.260000000000002</v>
      </c>
      <c r="BD658" s="874"/>
      <c r="BE658" s="597">
        <v>1975</v>
      </c>
      <c r="BF658" s="865">
        <f t="shared" si="186"/>
        <v>4</v>
      </c>
      <c r="BG658" s="849">
        <v>1.9</v>
      </c>
    </row>
    <row r="659" spans="1:59" s="831" customFormat="1" x14ac:dyDescent="0.2">
      <c r="A659" s="831" t="s">
        <v>1699</v>
      </c>
      <c r="B659" s="578" t="s">
        <v>1700</v>
      </c>
      <c r="C659" s="898" t="s">
        <v>4126</v>
      </c>
      <c r="D659" s="898" t="s">
        <v>4271</v>
      </c>
      <c r="E659" s="705">
        <v>9</v>
      </c>
      <c r="F659" s="1153">
        <v>540</v>
      </c>
      <c r="G659" s="1115" t="s">
        <v>106</v>
      </c>
      <c r="H659" s="1115" t="s">
        <v>106</v>
      </c>
      <c r="I659" s="841">
        <v>129.11000000000001</v>
      </c>
      <c r="J659" s="624">
        <f t="shared" si="172"/>
        <v>1.5490666873208891</v>
      </c>
      <c r="K659" s="844">
        <v>0.5</v>
      </c>
      <c r="L659" s="854">
        <v>4</v>
      </c>
      <c r="M659" s="615">
        <f t="shared" si="173"/>
        <v>2</v>
      </c>
      <c r="N659" s="837" t="s">
        <v>226</v>
      </c>
      <c r="O659" s="706">
        <v>0.48</v>
      </c>
      <c r="P659" s="606">
        <v>44336</v>
      </c>
      <c r="Q659" s="606">
        <v>44624</v>
      </c>
      <c r="R659" s="615">
        <f t="shared" si="174"/>
        <v>4.1666666666666705</v>
      </c>
      <c r="S659" s="673">
        <f>IF(INDEX(Historical!$D$7:$D$1257,MATCH(B659,Historical!$B$7:$B$1281,0))=0,"n/a",(INDEX(Historical!$C$7:$C$1259,MATCH(B659,Historical!$B$7:$B$1281,0))/INDEX(Historical!$D$7:$D$1257,MATCH(B659,Historical!$B$7:$B$1281,0))-1)*100)</f>
        <v>4.39560439560438</v>
      </c>
      <c r="T659" s="673">
        <f>IF(INDEX(Historical!$F$7:$F$1250,MATCH(B659,Historical!$B$7:$B$1281,0))=0,"n/a",((INDEX(Historical!$C$7:$C$1259,MATCH(B659,Historical!$B$7:$B$1281,0))/INDEX(Historical!$F$7:$F$1250,MATCH(B659,Historical!$B$7:$B$1281,0)))^(1/3)-1)*100)</f>
        <v>6.5658326999200156</v>
      </c>
      <c r="U659" s="673">
        <f>IF(INDEX(Historical!$H$7:$H$1250,MATCH(B659,Historical!$B$7:$B$1281,0))=0,"n/a",((INDEX(Historical!$C$7:$C$1259,MATCH(B659,Historical!$B$7:$B$1281,0))/INDEX(Historical!$H$7:$H$1250,MATCH(B659,Historical!$B$7:$B$1281,0)))^(1/5)-1)*100)</f>
        <v>8.2202981921446039</v>
      </c>
      <c r="V659" s="673">
        <f>IF(INDEX(Historical!$O$7:$O$1250,MATCH(B659,Historical!$B$7:$B$1281,0))=0,"n/a",((INDEX(Historical!$C$7:$C$1259,MATCH(B659,Historical!$B$7:$B$1281,0))/INDEX(Historical!$O$7:$O$1250,MATCH(B659,Historical!$B$7:$B$1281,0)))^(1/10)-1)*100)</f>
        <v>11.495505968000842</v>
      </c>
      <c r="W659" s="674">
        <f t="shared" si="175"/>
        <v>0.71508798438509946</v>
      </c>
      <c r="X659" s="675" t="str">
        <f t="shared" si="176"/>
        <v>n/a</v>
      </c>
      <c r="Y659" s="843" t="s">
        <v>1701</v>
      </c>
      <c r="Z659" s="624">
        <f t="shared" si="177"/>
        <v>689.65517241379314</v>
      </c>
      <c r="AA659" s="853">
        <f t="shared" si="178"/>
        <v>445.20689655172424</v>
      </c>
      <c r="AB659" s="854">
        <v>9</v>
      </c>
      <c r="AC659" s="833">
        <v>0.28999999999999998</v>
      </c>
      <c r="AD659" s="833">
        <v>39.96</v>
      </c>
      <c r="AE659" s="833">
        <v>3.29</v>
      </c>
      <c r="AF659" s="833">
        <v>4.28</v>
      </c>
      <c r="AG659" s="833">
        <v>1.2</v>
      </c>
      <c r="AH659" s="833">
        <v>-113.6</v>
      </c>
      <c r="AI659" s="833">
        <v>10.23</v>
      </c>
      <c r="AJ659" s="833">
        <v>-17.7</v>
      </c>
      <c r="AK659" s="833">
        <v>11</v>
      </c>
      <c r="AL659" s="845">
        <v>41250</v>
      </c>
      <c r="AM659" s="839">
        <v>0.2</v>
      </c>
      <c r="AN659" s="833">
        <v>0.43</v>
      </c>
      <c r="AO659" s="711">
        <f t="shared" si="179"/>
        <v>-435.43753167225873</v>
      </c>
      <c r="AP659" s="712">
        <f t="shared" si="180"/>
        <v>9.7693648794654937</v>
      </c>
      <c r="AQ659" s="855">
        <f t="shared" si="181"/>
        <v>820.26216487872625</v>
      </c>
      <c r="AR659" s="624">
        <f>INDEX(Historical!$C$7:$C$1259,MATCH(B659,Historical!$B$7:$B$1281,0))*IF(AH659="n/a",1.03,IF(AH659&lt;0,1.01,IF(AH659&gt;10,1.1,(1+AH659/100))))</f>
        <v>1.9189999999999998</v>
      </c>
      <c r="AS659" s="853">
        <f t="shared" si="182"/>
        <v>2.1109</v>
      </c>
      <c r="AT659" s="853">
        <f t="shared" si="183"/>
        <v>2.32199</v>
      </c>
      <c r="AU659" s="853">
        <f t="shared" si="183"/>
        <v>2.554189</v>
      </c>
      <c r="AV659" s="853">
        <f t="shared" si="183"/>
        <v>2.8096079000000005</v>
      </c>
      <c r="AW659" s="624">
        <f t="shared" si="184"/>
        <v>11.715686899999998</v>
      </c>
      <c r="AX659" s="719">
        <f t="shared" si="185"/>
        <v>9.074190147935866</v>
      </c>
      <c r="AY659" s="900">
        <v>1.38</v>
      </c>
      <c r="AZ659" s="839">
        <v>124.42</v>
      </c>
      <c r="BA659" s="839">
        <v>-5.07</v>
      </c>
      <c r="BB659" s="839">
        <v>0.36</v>
      </c>
      <c r="BC659" s="839">
        <v>19.45</v>
      </c>
      <c r="BD659" s="874"/>
      <c r="BE659" s="597">
        <v>2013</v>
      </c>
      <c r="BF659" s="865">
        <f t="shared" si="186"/>
        <v>0</v>
      </c>
      <c r="BG659" s="849">
        <v>0.6</v>
      </c>
    </row>
    <row r="660" spans="1:59" s="831" customFormat="1" ht="12.75" customHeight="1" x14ac:dyDescent="0.2">
      <c r="A660" s="831" t="s">
        <v>4415</v>
      </c>
      <c r="B660" s="578" t="s">
        <v>4416</v>
      </c>
      <c r="C660" s="898" t="s">
        <v>108</v>
      </c>
      <c r="D660" s="898" t="s">
        <v>4272</v>
      </c>
      <c r="E660" s="705">
        <v>10</v>
      </c>
      <c r="F660" s="1153">
        <v>393</v>
      </c>
      <c r="G660" s="1153" t="s">
        <v>115</v>
      </c>
      <c r="H660" s="1153" t="s">
        <v>115</v>
      </c>
      <c r="I660" s="841">
        <v>58.32</v>
      </c>
      <c r="J660" s="624">
        <f t="shared" si="172"/>
        <v>3.0864197530864201</v>
      </c>
      <c r="K660" s="844">
        <v>0.45</v>
      </c>
      <c r="L660" s="854">
        <v>4</v>
      </c>
      <c r="M660" s="615">
        <f t="shared" si="173"/>
        <v>1.8</v>
      </c>
      <c r="N660" s="837" t="s">
        <v>119</v>
      </c>
      <c r="O660" s="706">
        <v>0.40500000000000003</v>
      </c>
      <c r="P660" s="904">
        <v>43690</v>
      </c>
      <c r="Q660" s="904">
        <v>43711</v>
      </c>
      <c r="R660" s="615">
        <f t="shared" si="174"/>
        <v>11.111111111111107</v>
      </c>
      <c r="S660" s="673">
        <f>IF(INDEX(Historical!$D$7:$D$1257,MATCH(B660,Historical!$B$7:$B$1281,0))=0,"n/a",(INDEX(Historical!$C$7:$C$1259,MATCH(B660,Historical!$B$7:$B$1281,0))/INDEX(Historical!$D$7:$D$1257,MATCH(B660,Historical!$B$7:$B$1281,0))-1)*100)</f>
        <v>5.2631578947368363</v>
      </c>
      <c r="T660" s="673">
        <f>IF(INDEX(Historical!$F$7:$F$1250,MATCH(B660,Historical!$B$7:$B$1281,0))=0,"n/a",((INDEX(Historical!$C$7:$C$1259,MATCH(B660,Historical!$B$7:$B$1281,0))/INDEX(Historical!$F$7:$F$1250,MATCH(B660,Historical!$B$7:$B$1281,0)))^(1/3)-1)*100)</f>
        <v>12.624788044360603</v>
      </c>
      <c r="U660" s="673">
        <f>IF(INDEX(Historical!$H$7:$H$1250,MATCH(B660,Historical!$B$7:$B$1281,0))=0,"n/a",((INDEX(Historical!$C$7:$C$1259,MATCH(B660,Historical!$B$7:$B$1281,0))/INDEX(Historical!$H$7:$H$1250,MATCH(B660,Historical!$B$7:$B$1281,0)))^(1/5)-1)*100)</f>
        <v>11.382417860287909</v>
      </c>
      <c r="V660" s="673">
        <f>IF(INDEX(Historical!$O$7:$O$1250,MATCH(B660,Historical!$B$7:$B$1281,0))=0,"n/a",((INDEX(Historical!$C$7:$C$1259,MATCH(B660,Historical!$B$7:$B$1281,0))/INDEX(Historical!$O$7:$O$1250,MATCH(B660,Historical!$B$7:$B$1281,0)))^(1/10)-1)*100)</f>
        <v>11.612317403390438</v>
      </c>
      <c r="W660" s="674">
        <f t="shared" si="175"/>
        <v>0.98020209617802845</v>
      </c>
      <c r="X660" s="675">
        <f t="shared" si="176"/>
        <v>2.9953731211283974</v>
      </c>
      <c r="Y660" s="646" t="s">
        <v>4577</v>
      </c>
      <c r="Z660" s="624">
        <f t="shared" si="177"/>
        <v>58.441558441558442</v>
      </c>
      <c r="AA660" s="853">
        <f t="shared" si="178"/>
        <v>18.935064935064936</v>
      </c>
      <c r="AB660" s="854">
        <v>12</v>
      </c>
      <c r="AC660" s="833">
        <v>3.08</v>
      </c>
      <c r="AD660" s="833" t="s">
        <v>136</v>
      </c>
      <c r="AE660" s="833">
        <v>4.92</v>
      </c>
      <c r="AF660" s="833">
        <v>1.26</v>
      </c>
      <c r="AG660" s="833">
        <v>6.8000000000000007</v>
      </c>
      <c r="AH660" s="833">
        <v>-17.100000000000001</v>
      </c>
      <c r="AI660" s="833">
        <v>10.63</v>
      </c>
      <c r="AJ660" s="833">
        <v>3.8</v>
      </c>
      <c r="AK660" s="833">
        <v>-9.1</v>
      </c>
      <c r="AL660" s="845">
        <v>76550</v>
      </c>
      <c r="AM660" s="839">
        <v>0.2</v>
      </c>
      <c r="AN660" s="833">
        <v>0.61</v>
      </c>
      <c r="AO660" s="711">
        <f t="shared" si="179"/>
        <v>-4.4662273216906065</v>
      </c>
      <c r="AP660" s="712">
        <f t="shared" si="180"/>
        <v>14.46883761337433</v>
      </c>
      <c r="AQ660" s="855">
        <f t="shared" si="181"/>
        <v>2.9739596385239819</v>
      </c>
      <c r="AR660" s="624">
        <f>INDEX(Historical!$C$7:$C$1259,MATCH(B660,Historical!$B$7:$B$1281,0))*IF(AH660="n/a",1.03,IF(AH660&lt;0,1.01,IF(AH660&gt;10,1.1,(1+AH660/100))))</f>
        <v>1.8180000000000001</v>
      </c>
      <c r="AS660" s="853">
        <f t="shared" si="182"/>
        <v>1.9998000000000002</v>
      </c>
      <c r="AT660" s="853">
        <f t="shared" si="183"/>
        <v>2.0197980000000002</v>
      </c>
      <c r="AU660" s="853">
        <f t="shared" si="183"/>
        <v>2.03999598</v>
      </c>
      <c r="AV660" s="853">
        <f t="shared" si="183"/>
        <v>2.0603959398000002</v>
      </c>
      <c r="AW660" s="624">
        <f t="shared" si="184"/>
        <v>9.9379899197999997</v>
      </c>
      <c r="AX660" s="719">
        <f t="shared" si="185"/>
        <v>17.040449108024692</v>
      </c>
      <c r="AY660" s="900">
        <v>1.36</v>
      </c>
      <c r="AZ660" s="839">
        <v>120.83</v>
      </c>
      <c r="BA660" s="839">
        <v>-4.8</v>
      </c>
      <c r="BB660" s="839">
        <v>4.97</v>
      </c>
      <c r="BC660" s="839">
        <v>28.73</v>
      </c>
      <c r="BD660" s="874"/>
      <c r="BE660" s="597">
        <v>2011</v>
      </c>
      <c r="BF660" s="865">
        <f t="shared" si="186"/>
        <v>0</v>
      </c>
      <c r="BG660" s="849">
        <v>0.8</v>
      </c>
    </row>
    <row r="661" spans="1:59" s="831" customFormat="1" ht="12.75" customHeight="1" x14ac:dyDescent="0.2">
      <c r="A661" s="847" t="s">
        <v>4145</v>
      </c>
      <c r="B661" s="578" t="s">
        <v>3896</v>
      </c>
      <c r="C661" s="898" t="s">
        <v>108</v>
      </c>
      <c r="D661" s="898" t="s">
        <v>4265</v>
      </c>
      <c r="E661" s="705">
        <v>7</v>
      </c>
      <c r="F661" s="1153">
        <v>627</v>
      </c>
      <c r="G661" s="1115" t="s">
        <v>106</v>
      </c>
      <c r="H661" s="1115" t="s">
        <v>106</v>
      </c>
      <c r="I661" s="841">
        <v>20.37</v>
      </c>
      <c r="J661" s="624">
        <f t="shared" si="172"/>
        <v>5.4982817869415817</v>
      </c>
      <c r="K661" s="844">
        <v>0.28000000000000003</v>
      </c>
      <c r="L661" s="854">
        <v>4</v>
      </c>
      <c r="M661" s="615">
        <f t="shared" si="173"/>
        <v>1.1200000000000001</v>
      </c>
      <c r="N661" s="837" t="s">
        <v>201</v>
      </c>
      <c r="O661" s="706">
        <v>0.27</v>
      </c>
      <c r="P661" s="904">
        <v>43899</v>
      </c>
      <c r="Q661" s="904">
        <v>43914</v>
      </c>
      <c r="R661" s="615">
        <f t="shared" si="174"/>
        <v>3.7037037037037068</v>
      </c>
      <c r="S661" s="673">
        <f>IF(INDEX(Historical!$D$7:$D$1257,MATCH(B661,Historical!$B$7:$B$1281,0))=0,"n/a",(INDEX(Historical!$C$7:$C$1259,MATCH(B661,Historical!$B$7:$B$1281,0))/INDEX(Historical!$D$7:$D$1257,MATCH(B661,Historical!$B$7:$B$1281,0))-1)*100)</f>
        <v>7.6923076923077094</v>
      </c>
      <c r="T661" s="673">
        <f>IF(INDEX(Historical!$F$7:$F$1250,MATCH(B661,Historical!$B$7:$B$1281,0))=0,"n/a",((INDEX(Historical!$C$7:$C$1259,MATCH(B661,Historical!$B$7:$B$1281,0))/INDEX(Historical!$F$7:$F$1250,MATCH(B661,Historical!$B$7:$B$1281,0)))^(1/3)-1)*100)</f>
        <v>23.81939291534627</v>
      </c>
      <c r="U661" s="673">
        <f>IF(INDEX(Historical!$H$7:$H$1250,MATCH(B661,Historical!$B$7:$B$1281,0))=0,"n/a",((INDEX(Historical!$C$7:$C$1259,MATCH(B661,Historical!$B$7:$B$1281,0))/INDEX(Historical!$H$7:$H$1250,MATCH(B661,Historical!$B$7:$B$1281,0)))^(1/5)-1)*100)</f>
        <v>26.925189688338303</v>
      </c>
      <c r="V661" s="673">
        <f>IF(INDEX(Historical!$O$7:$O$1250,MATCH(B661,Historical!$B$7:$B$1281,0))=0,"n/a",((INDEX(Historical!$C$7:$C$1259,MATCH(B661,Historical!$B$7:$B$1281,0))/INDEX(Historical!$O$7:$O$1250,MATCH(B661,Historical!$B$7:$B$1281,0)))^(1/10)-1)*100)</f>
        <v>23.11444133449163</v>
      </c>
      <c r="W661" s="674">
        <f t="shared" si="175"/>
        <v>1.1648643935927723</v>
      </c>
      <c r="X661" s="675">
        <f t="shared" si="176"/>
        <v>7.4792193578717514</v>
      </c>
      <c r="Y661" s="634"/>
      <c r="Z661" s="624">
        <f t="shared" si="177"/>
        <v>386.20689655172418</v>
      </c>
      <c r="AA661" s="853">
        <f t="shared" si="178"/>
        <v>70.24137931034484</v>
      </c>
      <c r="AB661" s="854">
        <v>12</v>
      </c>
      <c r="AC661" s="833">
        <v>0.28999999999999998</v>
      </c>
      <c r="AD661" s="833" t="s">
        <v>136</v>
      </c>
      <c r="AE661" s="833">
        <v>13.2</v>
      </c>
      <c r="AF661" s="833">
        <v>3.44</v>
      </c>
      <c r="AG661" s="833">
        <v>4.9000000000000004</v>
      </c>
      <c r="AH661" s="833">
        <v>3.5999999999999996</v>
      </c>
      <c r="AI661" s="833">
        <v>-8.93</v>
      </c>
      <c r="AJ661" s="833">
        <v>3.5999999999999996</v>
      </c>
      <c r="AK661" s="833" t="s">
        <v>136</v>
      </c>
      <c r="AL661" s="845">
        <v>5770</v>
      </c>
      <c r="AM661" s="839">
        <v>0.3</v>
      </c>
      <c r="AN661" s="833">
        <v>0</v>
      </c>
      <c r="AO661" s="711">
        <f t="shared" si="179"/>
        <v>-37.817907835064958</v>
      </c>
      <c r="AP661" s="712">
        <f t="shared" si="180"/>
        <v>32.423471475279882</v>
      </c>
      <c r="AQ661" s="855">
        <f t="shared" si="181"/>
        <v>227.70606397779108</v>
      </c>
      <c r="AR661" s="624">
        <f>INDEX(Historical!$C$7:$C$1259,MATCH(B661,Historical!$B$7:$B$1281,0))*IF(AH661="n/a",1.03,IF(AH661&lt;0,1.01,IF(AH661&gt;10,1.1,(1+AH661/100))))</f>
        <v>1.1603200000000002</v>
      </c>
      <c r="AS661" s="853">
        <f t="shared" si="182"/>
        <v>1.1719232000000002</v>
      </c>
      <c r="AT661" s="853">
        <f t="shared" si="183"/>
        <v>1.2070808960000001</v>
      </c>
      <c r="AU661" s="853">
        <f t="shared" si="183"/>
        <v>1.2432933228800001</v>
      </c>
      <c r="AV661" s="853">
        <f t="shared" si="183"/>
        <v>1.2805921225664001</v>
      </c>
      <c r="AW661" s="624">
        <f t="shared" si="184"/>
        <v>6.0632095414464011</v>
      </c>
      <c r="AX661" s="719">
        <f t="shared" si="185"/>
        <v>29.765388028701032</v>
      </c>
      <c r="AY661" s="900">
        <v>0.46</v>
      </c>
      <c r="AZ661" s="839">
        <v>61.029999999999994</v>
      </c>
      <c r="BA661" s="839">
        <v>-5.87</v>
      </c>
      <c r="BB661" s="839">
        <v>3.8600000000000003</v>
      </c>
      <c r="BC661" s="839">
        <v>21.990000000000002</v>
      </c>
      <c r="BD661" s="874"/>
      <c r="BE661" s="597">
        <v>2014</v>
      </c>
      <c r="BF661" s="865">
        <f t="shared" si="186"/>
        <v>0</v>
      </c>
      <c r="BG661" s="849">
        <v>0.5</v>
      </c>
    </row>
    <row r="662" spans="1:59" s="831" customFormat="1" x14ac:dyDescent="0.2">
      <c r="A662" s="831" t="s">
        <v>350</v>
      </c>
      <c r="B662" s="578" t="s">
        <v>351</v>
      </c>
      <c r="C662" s="898" t="s">
        <v>245</v>
      </c>
      <c r="D662" s="898" t="s">
        <v>4281</v>
      </c>
      <c r="E662" s="705">
        <v>53</v>
      </c>
      <c r="F662" s="1153">
        <v>21</v>
      </c>
      <c r="G662" s="1115" t="s">
        <v>115</v>
      </c>
      <c r="H662" s="1115" t="s">
        <v>115</v>
      </c>
      <c r="I662" s="833">
        <v>198.07</v>
      </c>
      <c r="J662" s="624">
        <f t="shared" si="172"/>
        <v>1.3732518806482559</v>
      </c>
      <c r="K662" s="844">
        <v>0.68</v>
      </c>
      <c r="L662" s="854">
        <v>4</v>
      </c>
      <c r="M662" s="615">
        <f t="shared" si="173"/>
        <v>2.72</v>
      </c>
      <c r="N662" s="837" t="s">
        <v>294</v>
      </c>
      <c r="O662" s="706">
        <v>0.66</v>
      </c>
      <c r="P662" s="606">
        <v>44061</v>
      </c>
      <c r="Q662" s="606">
        <v>44084</v>
      </c>
      <c r="R662" s="615">
        <f t="shared" si="174"/>
        <v>3.0303030303030329</v>
      </c>
      <c r="S662" s="673">
        <f>IF(INDEX(Historical!$D$7:$D$1257,MATCH(B662,Historical!$B$7:$B$1281,0))=0,"n/a",(INDEX(Historical!$C$7:$C$1259,MATCH(B662,Historical!$B$7:$B$1281,0))/INDEX(Historical!$D$7:$D$1257,MATCH(B662,Historical!$B$7:$B$1281,0))-1)*100)</f>
        <v>3.0769230769230882</v>
      </c>
      <c r="T662" s="673">
        <f>IF(INDEX(Historical!$F$7:$F$1250,MATCH(B662,Historical!$B$7:$B$1281,0))=0,"n/a",((INDEX(Historical!$C$7:$C$1259,MATCH(B662,Historical!$B$7:$B$1281,0))/INDEX(Historical!$F$7:$F$1250,MATCH(B662,Historical!$B$7:$B$1281,0)))^(1/3)-1)*100)</f>
        <v>3.1767053684250257</v>
      </c>
      <c r="U662" s="673">
        <f>IF(INDEX(Historical!$H$7:$H$1250,MATCH(B662,Historical!$B$7:$B$1281,0))=0,"n/a",((INDEX(Historical!$C$7:$C$1259,MATCH(B662,Historical!$B$7:$B$1281,0))/INDEX(Historical!$H$7:$H$1250,MATCH(B662,Historical!$B$7:$B$1281,0)))^(1/5)-1)*100)</f>
        <v>4.4085846538828521</v>
      </c>
      <c r="V662" s="673">
        <f>IF(INDEX(Historical!$O$7:$O$1250,MATCH(B662,Historical!$B$7:$B$1281,0))=0,"n/a",((INDEX(Historical!$C$7:$C$1259,MATCH(B662,Historical!$B$7:$B$1281,0))/INDEX(Historical!$O$7:$O$1250,MATCH(B662,Historical!$B$7:$B$1281,0)))^(1/10)-1)*100)</f>
        <v>12.301498362689189</v>
      </c>
      <c r="W662" s="674">
        <f t="shared" si="175"/>
        <v>0.35837785966417074</v>
      </c>
      <c r="X662" s="675">
        <f t="shared" si="176"/>
        <v>0.41986520513170023</v>
      </c>
      <c r="Y662" s="842"/>
      <c r="Z662" s="624">
        <f t="shared" si="177"/>
        <v>31.445086705202314</v>
      </c>
      <c r="AA662" s="853">
        <f t="shared" si="178"/>
        <v>22.898265895953756</v>
      </c>
      <c r="AB662" s="854">
        <v>1</v>
      </c>
      <c r="AC662" s="833">
        <v>8.65</v>
      </c>
      <c r="AD662" s="833">
        <v>2.3199999999999998</v>
      </c>
      <c r="AE662" s="833">
        <v>1.02</v>
      </c>
      <c r="AF662" s="833">
        <v>6.92</v>
      </c>
      <c r="AG662" s="833">
        <v>33.900000000000006</v>
      </c>
      <c r="AH662" s="833">
        <v>36.299999999999997</v>
      </c>
      <c r="AI662" s="833">
        <v>10.059999999999999</v>
      </c>
      <c r="AJ662" s="833">
        <v>10.5</v>
      </c>
      <c r="AK662" s="833">
        <v>9.94</v>
      </c>
      <c r="AL662" s="845">
        <v>95460</v>
      </c>
      <c r="AM662" s="839">
        <v>0.3</v>
      </c>
      <c r="AN662" s="833">
        <v>0.88</v>
      </c>
      <c r="AO662" s="711">
        <f t="shared" si="179"/>
        <v>-17.116429361422647</v>
      </c>
      <c r="AP662" s="712">
        <f t="shared" si="180"/>
        <v>5.7818365345311076</v>
      </c>
      <c r="AQ662" s="855">
        <f t="shared" si="181"/>
        <v>165.37688084851868</v>
      </c>
      <c r="AR662" s="624">
        <f>INDEX(Historical!$C$7:$C$1259,MATCH(B662,Historical!$B$7:$B$1281,0))*IF(AH662="n/a",1.03,IF(AH662&lt;0,1.01,IF(AH662&gt;10,1.1,(1+AH662/100))))</f>
        <v>2.9480000000000004</v>
      </c>
      <c r="AS662" s="853">
        <f t="shared" si="182"/>
        <v>3.2428000000000008</v>
      </c>
      <c r="AT662" s="853">
        <f t="shared" si="183"/>
        <v>3.5651343200000007</v>
      </c>
      <c r="AU662" s="853">
        <f t="shared" si="183"/>
        <v>3.9195086714080007</v>
      </c>
      <c r="AV662" s="853">
        <f t="shared" si="183"/>
        <v>4.3091078333459558</v>
      </c>
      <c r="AW662" s="624">
        <f t="shared" si="184"/>
        <v>17.984550824753956</v>
      </c>
      <c r="AX662" s="719">
        <f t="shared" si="185"/>
        <v>9.0798964127601138</v>
      </c>
      <c r="AY662" s="900">
        <v>1.01</v>
      </c>
      <c r="AZ662" s="839">
        <v>119.66000000000001</v>
      </c>
      <c r="BA662" s="839">
        <v>-1.9300000000000002</v>
      </c>
      <c r="BB662" s="839">
        <v>6.45</v>
      </c>
      <c r="BC662" s="839">
        <v>23.380000000000003</v>
      </c>
      <c r="BD662" s="874"/>
      <c r="BE662" s="597">
        <v>1968</v>
      </c>
      <c r="BF662" s="865">
        <f t="shared" si="186"/>
        <v>6</v>
      </c>
      <c r="BG662" s="849">
        <v>9</v>
      </c>
    </row>
    <row r="663" spans="1:59" s="831" customFormat="1" ht="12.75" customHeight="1" x14ac:dyDescent="0.2">
      <c r="A663" s="838" t="s">
        <v>232</v>
      </c>
      <c r="B663" s="578" t="s">
        <v>233</v>
      </c>
      <c r="C663" s="898" t="s">
        <v>108</v>
      </c>
      <c r="D663" s="898" t="s">
        <v>4272</v>
      </c>
      <c r="E663" s="705">
        <v>32</v>
      </c>
      <c r="F663" s="1153">
        <v>88</v>
      </c>
      <c r="G663" s="1114" t="s">
        <v>106</v>
      </c>
      <c r="H663" s="1114" t="s">
        <v>106</v>
      </c>
      <c r="I663" s="833">
        <v>45.01</v>
      </c>
      <c r="J663" s="624">
        <f t="shared" si="172"/>
        <v>2.3550322150633196</v>
      </c>
      <c r="K663" s="851">
        <v>0.53</v>
      </c>
      <c r="L663" s="854">
        <v>2</v>
      </c>
      <c r="M663" s="615">
        <f t="shared" si="173"/>
        <v>1.06</v>
      </c>
      <c r="N663" s="837" t="s">
        <v>229</v>
      </c>
      <c r="O663" s="707">
        <v>0.52</v>
      </c>
      <c r="P663" s="606">
        <v>44203</v>
      </c>
      <c r="Q663" s="606">
        <v>44211</v>
      </c>
      <c r="R663" s="615">
        <f t="shared" si="174"/>
        <v>1.9230769230769247</v>
      </c>
      <c r="S663" s="673">
        <f>IF(INDEX(Historical!$D$7:$D$1257,MATCH(B663,Historical!$B$7:$B$1281,0))=0,"n/a",(INDEX(Historical!$C$7:$C$1259,MATCH(B663,Historical!$B$7:$B$1281,0))/INDEX(Historical!$D$7:$D$1257,MATCH(B663,Historical!$B$7:$B$1281,0))-1)*100)</f>
        <v>0.97087378640776656</v>
      </c>
      <c r="T663" s="673">
        <f>IF(INDEX(Historical!$F$7:$F$1250,MATCH(B663,Historical!$B$7:$B$1281,0))=0,"n/a",((INDEX(Historical!$C$7:$C$1259,MATCH(B663,Historical!$B$7:$B$1281,0))/INDEX(Historical!$F$7:$F$1250,MATCH(B663,Historical!$B$7:$B$1281,0)))^(1/3)-1)*100)</f>
        <v>1.3159403820177218</v>
      </c>
      <c r="U663" s="673">
        <f>IF(INDEX(Historical!$H$7:$H$1250,MATCH(B663,Historical!$B$7:$B$1281,0))=0,"n/a",((INDEX(Historical!$C$7:$C$1259,MATCH(B663,Historical!$B$7:$B$1281,0))/INDEX(Historical!$H$7:$H$1250,MATCH(B663,Historical!$B$7:$B$1281,0)))^(1/5)-1)*100)</f>
        <v>1.1955587562199277</v>
      </c>
      <c r="V663" s="673">
        <f>IF(INDEX(Historical!$O$7:$O$1250,MATCH(B663,Historical!$B$7:$B$1281,0))=0,"n/a",((INDEX(Historical!$C$7:$C$1259,MATCH(B663,Historical!$B$7:$B$1281,0))/INDEX(Historical!$O$7:$O$1250,MATCH(B663,Historical!$B$7:$B$1281,0)))^(1/10)-1)*100)</f>
        <v>1.3442690579665628</v>
      </c>
      <c r="W663" s="674">
        <f t="shared" si="175"/>
        <v>0.88937460037086258</v>
      </c>
      <c r="X663" s="675">
        <f t="shared" si="176"/>
        <v>0.11069988483517848</v>
      </c>
      <c r="Y663" s="843"/>
      <c r="Z663" s="624">
        <f t="shared" si="177"/>
        <v>26.972010178117049</v>
      </c>
      <c r="AA663" s="853">
        <f t="shared" si="178"/>
        <v>11.452926208651398</v>
      </c>
      <c r="AB663" s="854">
        <v>12</v>
      </c>
      <c r="AC663" s="833">
        <v>3.93</v>
      </c>
      <c r="AD663" s="833" t="s">
        <v>136</v>
      </c>
      <c r="AE663" s="833">
        <v>3.73</v>
      </c>
      <c r="AF663" s="833">
        <v>1.04</v>
      </c>
      <c r="AG663" s="833">
        <v>9.1</v>
      </c>
      <c r="AH663" s="833">
        <v>3.3000000000000003</v>
      </c>
      <c r="AI663" s="833">
        <v>11.200000000000001</v>
      </c>
      <c r="AJ663" s="833">
        <v>10.8</v>
      </c>
      <c r="AK663" s="833" t="s">
        <v>136</v>
      </c>
      <c r="AL663" s="849">
        <v>599.39</v>
      </c>
      <c r="AM663" s="839">
        <v>1.5</v>
      </c>
      <c r="AN663" s="833">
        <v>0</v>
      </c>
      <c r="AO663" s="711">
        <f t="shared" si="179"/>
        <v>-7.9023352373681508</v>
      </c>
      <c r="AP663" s="712">
        <f t="shared" si="180"/>
        <v>3.5505909712832473</v>
      </c>
      <c r="AQ663" s="855">
        <f t="shared" si="181"/>
        <v>-27.24151593724633</v>
      </c>
      <c r="AR663" s="624">
        <f>INDEX(Historical!$C$7:$C$1259,MATCH(B663,Historical!$B$7:$B$1281,0))*IF(AH663="n/a",1.03,IF(AH663&lt;0,1.01,IF(AH663&gt;10,1.1,(1+AH663/100))))</f>
        <v>1.0743199999999999</v>
      </c>
      <c r="AS663" s="853">
        <f t="shared" si="182"/>
        <v>1.1817520000000001</v>
      </c>
      <c r="AT663" s="853">
        <f t="shared" si="183"/>
        <v>1.2172045600000001</v>
      </c>
      <c r="AU663" s="853">
        <f t="shared" si="183"/>
        <v>1.2537206968000001</v>
      </c>
      <c r="AV663" s="853">
        <f t="shared" si="183"/>
        <v>1.2913323177040001</v>
      </c>
      <c r="AW663" s="624">
        <f t="shared" si="184"/>
        <v>6.0183295745040013</v>
      </c>
      <c r="AX663" s="719">
        <f t="shared" si="185"/>
        <v>13.371094366816266</v>
      </c>
      <c r="AY663" s="900">
        <v>0.86</v>
      </c>
      <c r="AZ663" s="839">
        <v>55.1</v>
      </c>
      <c r="BA663" s="839">
        <v>-4.2299999999999995</v>
      </c>
      <c r="BB663" s="839">
        <v>5.08</v>
      </c>
      <c r="BC663" s="839">
        <v>20.54</v>
      </c>
      <c r="BD663" s="874"/>
      <c r="BE663" s="597">
        <v>1989</v>
      </c>
      <c r="BF663" s="865">
        <f t="shared" si="186"/>
        <v>3</v>
      </c>
      <c r="BG663" s="849">
        <v>1.2</v>
      </c>
    </row>
    <row r="664" spans="1:59" s="831" customFormat="1" ht="12.75" customHeight="1" x14ac:dyDescent="0.2">
      <c r="A664" s="838" t="s">
        <v>601</v>
      </c>
      <c r="B664" s="578" t="s">
        <v>602</v>
      </c>
      <c r="C664" s="898" t="s">
        <v>108</v>
      </c>
      <c r="D664" s="898" t="s">
        <v>118</v>
      </c>
      <c r="E664" s="705">
        <v>16</v>
      </c>
      <c r="F664" s="1153">
        <v>247</v>
      </c>
      <c r="G664" s="1153" t="s">
        <v>106</v>
      </c>
      <c r="H664" s="1153" t="s">
        <v>106</v>
      </c>
      <c r="I664" s="841">
        <v>129.46</v>
      </c>
      <c r="J664" s="624">
        <f t="shared" si="172"/>
        <v>2.1628302178279002</v>
      </c>
      <c r="K664" s="844">
        <v>0.7</v>
      </c>
      <c r="L664" s="854">
        <v>4</v>
      </c>
      <c r="M664" s="615">
        <f t="shared" si="173"/>
        <v>2.8</v>
      </c>
      <c r="N664" s="837" t="s">
        <v>151</v>
      </c>
      <c r="O664" s="706">
        <v>0.65</v>
      </c>
      <c r="P664" s="606">
        <v>44182</v>
      </c>
      <c r="Q664" s="606">
        <v>44195</v>
      </c>
      <c r="R664" s="615">
        <f t="shared" si="174"/>
        <v>7.6923076923076819</v>
      </c>
      <c r="S664" s="673">
        <f>IF(INDEX(Historical!$D$7:$D$1257,MATCH(B664,Historical!$B$7:$B$1281,0))=0,"n/a",(INDEX(Historical!$C$7:$C$1259,MATCH(B664,Historical!$B$7:$B$1281,0))/INDEX(Historical!$D$7:$D$1257,MATCH(B664,Historical!$B$7:$B$1281,0))-1)*100)</f>
        <v>8.1632653061224367</v>
      </c>
      <c r="T664" s="673">
        <f>IF(INDEX(Historical!$F$7:$F$1250,MATCH(B664,Historical!$B$7:$B$1281,0))=0,"n/a",((INDEX(Historical!$C$7:$C$1259,MATCH(B664,Historical!$B$7:$B$1281,0))/INDEX(Historical!$F$7:$F$1250,MATCH(B664,Historical!$B$7:$B$1281,0)))^(1/3)-1)*100)</f>
        <v>9.1118456878287226</v>
      </c>
      <c r="U664" s="673">
        <f>IF(INDEX(Historical!$H$7:$H$1250,MATCH(B664,Historical!$B$7:$B$1281,0))=0,"n/a",((INDEX(Historical!$C$7:$C$1259,MATCH(B664,Historical!$B$7:$B$1281,0))/INDEX(Historical!$H$7:$H$1250,MATCH(B664,Historical!$B$7:$B$1281,0)))^(1/5)-1)*100)</f>
        <v>9.4137325543095294</v>
      </c>
      <c r="V664" s="673">
        <f>IF(INDEX(Historical!$O$7:$O$1250,MATCH(B664,Historical!$B$7:$B$1281,0))=0,"n/a",((INDEX(Historical!$C$7:$C$1259,MATCH(B664,Historical!$B$7:$B$1281,0))/INDEX(Historical!$O$7:$O$1250,MATCH(B664,Historical!$B$7:$B$1281,0)))^(1/10)-1)*100)</f>
        <v>10.236289684174494</v>
      </c>
      <c r="W664" s="674">
        <f t="shared" si="175"/>
        <v>0.91964303910462264</v>
      </c>
      <c r="X664" s="675">
        <f t="shared" si="176"/>
        <v>1.8103331835210632</v>
      </c>
      <c r="Y664" s="646"/>
      <c r="Z664" s="624">
        <f t="shared" si="177"/>
        <v>29.166666666666668</v>
      </c>
      <c r="AA664" s="853">
        <f t="shared" si="178"/>
        <v>13.485416666666667</v>
      </c>
      <c r="AB664" s="854">
        <v>12</v>
      </c>
      <c r="AC664" s="833">
        <v>9.6</v>
      </c>
      <c r="AD664" s="833">
        <v>3.25</v>
      </c>
      <c r="AE664" s="833">
        <v>0.99</v>
      </c>
      <c r="AF664" s="833">
        <v>1.51</v>
      </c>
      <c r="AG664" s="833">
        <v>11.799999999999999</v>
      </c>
      <c r="AH664" s="833">
        <v>-10.100000000000001</v>
      </c>
      <c r="AI664" s="833">
        <v>4.21</v>
      </c>
      <c r="AJ664" s="834">
        <v>5.2</v>
      </c>
      <c r="AK664" s="834">
        <v>4.2</v>
      </c>
      <c r="AL664" s="845">
        <v>4780</v>
      </c>
      <c r="AM664" s="839">
        <v>0.70000000000000007</v>
      </c>
      <c r="AN664" s="833">
        <v>0</v>
      </c>
      <c r="AO664" s="711">
        <f t="shared" si="179"/>
        <v>-1.9088538945292388</v>
      </c>
      <c r="AP664" s="712">
        <f t="shared" si="180"/>
        <v>11.576562772137429</v>
      </c>
      <c r="AQ664" s="855">
        <f t="shared" si="181"/>
        <v>-4.8673927458993571</v>
      </c>
      <c r="AR664" s="624">
        <f>INDEX(Historical!$C$7:$C$1259,MATCH(B664,Historical!$B$7:$B$1281,0))*IF(AH664="n/a",1.03,IF(AH664&lt;0,1.01,IF(AH664&gt;10,1.1,(1+AH664/100))))</f>
        <v>2.6764999999999999</v>
      </c>
      <c r="AS664" s="853">
        <f t="shared" si="182"/>
        <v>2.78918065</v>
      </c>
      <c r="AT664" s="853">
        <f t="shared" si="183"/>
        <v>2.9063262373000001</v>
      </c>
      <c r="AU664" s="853">
        <f t="shared" si="183"/>
        <v>3.0283919392666001</v>
      </c>
      <c r="AV664" s="853">
        <f t="shared" si="183"/>
        <v>3.1555844007157976</v>
      </c>
      <c r="AW664" s="624">
        <f t="shared" si="184"/>
        <v>14.555983227282397</v>
      </c>
      <c r="AX664" s="719">
        <f t="shared" si="185"/>
        <v>11.243614419343732</v>
      </c>
      <c r="AY664" s="900">
        <v>0.97</v>
      </c>
      <c r="AZ664" s="839">
        <v>60.25</v>
      </c>
      <c r="BA664" s="839">
        <v>-2.98</v>
      </c>
      <c r="BB664" s="839">
        <v>7.17</v>
      </c>
      <c r="BC664" s="839">
        <v>19.34</v>
      </c>
      <c r="BD664" s="874"/>
      <c r="BE664" s="597">
        <v>2006</v>
      </c>
      <c r="BF664" s="865">
        <f t="shared" si="186"/>
        <v>1</v>
      </c>
      <c r="BG664" s="849">
        <v>2.8000000000000003</v>
      </c>
    </row>
    <row r="665" spans="1:59" s="831" customFormat="1" ht="12.75" customHeight="1" x14ac:dyDescent="0.2">
      <c r="A665" s="831" t="s">
        <v>1710</v>
      </c>
      <c r="B665" s="578" t="s">
        <v>1711</v>
      </c>
      <c r="C665" s="898" t="s">
        <v>245</v>
      </c>
      <c r="D665" s="898" t="s">
        <v>4300</v>
      </c>
      <c r="E665" s="705">
        <v>11</v>
      </c>
      <c r="F665" s="1153">
        <v>330</v>
      </c>
      <c r="G665" s="1094" t="s">
        <v>106</v>
      </c>
      <c r="H665" s="1094" t="s">
        <v>106</v>
      </c>
      <c r="I665" s="841">
        <v>134.74</v>
      </c>
      <c r="J665" s="624">
        <f t="shared" si="172"/>
        <v>1.2171589728365739</v>
      </c>
      <c r="K665" s="844">
        <v>0.41</v>
      </c>
      <c r="L665" s="854">
        <v>4</v>
      </c>
      <c r="M665" s="615">
        <f t="shared" si="173"/>
        <v>1.64</v>
      </c>
      <c r="N665" s="837" t="s">
        <v>562</v>
      </c>
      <c r="O665" s="706">
        <v>0.4</v>
      </c>
      <c r="P665" s="606">
        <v>44126</v>
      </c>
      <c r="Q665" s="606">
        <v>44141</v>
      </c>
      <c r="R665" s="615">
        <f t="shared" si="174"/>
        <v>2.4999999999999885</v>
      </c>
      <c r="S665" s="673">
        <f>IF(INDEX(Historical!$D$7:$D$1257,MATCH(B665,Historical!$B$7:$B$1281,0))=0,"n/a",(INDEX(Historical!$C$7:$C$1259,MATCH(B665,Historical!$B$7:$B$1281,0))/INDEX(Historical!$D$7:$D$1257,MATCH(B665,Historical!$B$7:$B$1281,0))-1)*100)</f>
        <v>2.5477707006369421</v>
      </c>
      <c r="T665" s="673">
        <f>IF(INDEX(Historical!$F$7:$F$1250,MATCH(B665,Historical!$B$7:$B$1281,0))=0,"n/a",((INDEX(Historical!$C$7:$C$1259,MATCH(B665,Historical!$B$7:$B$1281,0))/INDEX(Historical!$F$7:$F$1250,MATCH(B665,Historical!$B$7:$B$1281,0)))^(1/3)-1)*100)</f>
        <v>5.7861932582450759</v>
      </c>
      <c r="U665" s="673">
        <f>IF(INDEX(Historical!$H$7:$H$1250,MATCH(B665,Historical!$B$7:$B$1281,0))=0,"n/a",((INDEX(Historical!$C$7:$C$1259,MATCH(B665,Historical!$B$7:$B$1281,0))/INDEX(Historical!$H$7:$H$1250,MATCH(B665,Historical!$B$7:$B$1281,0)))^(1/5)-1)*100)</f>
        <v>7.7210503590475987</v>
      </c>
      <c r="V665" s="673">
        <f>IF(INDEX(Historical!$O$7:$O$1250,MATCH(B665,Historical!$B$7:$B$1281,0))=0,"n/a",((INDEX(Historical!$C$7:$C$1259,MATCH(B665,Historical!$B$7:$B$1281,0))/INDEX(Historical!$O$7:$O$1250,MATCH(B665,Historical!$B$7:$B$1281,0)))^(1/10)-1)*100)</f>
        <v>17.908853973363037</v>
      </c>
      <c r="W665" s="674">
        <f t="shared" si="175"/>
        <v>0.43113034315493343</v>
      </c>
      <c r="X665" s="675">
        <f t="shared" si="176"/>
        <v>6.4342086325396659</v>
      </c>
      <c r="Y665" s="634"/>
      <c r="Z665" s="624">
        <f t="shared" si="177"/>
        <v>23.395149786019971</v>
      </c>
      <c r="AA665" s="853">
        <f t="shared" si="178"/>
        <v>19.22111269614836</v>
      </c>
      <c r="AB665" s="854">
        <v>7</v>
      </c>
      <c r="AC665" s="833">
        <v>7.01</v>
      </c>
      <c r="AD665" s="833">
        <v>0.79</v>
      </c>
      <c r="AE665" s="833">
        <v>0.79</v>
      </c>
      <c r="AF665" s="833">
        <v>2.93</v>
      </c>
      <c r="AG665" s="833">
        <v>16.600000000000001</v>
      </c>
      <c r="AH665" s="833">
        <v>63.2</v>
      </c>
      <c r="AI665" s="833">
        <v>6.88</v>
      </c>
      <c r="AJ665" s="833">
        <v>1.2</v>
      </c>
      <c r="AK665" s="833">
        <v>24.4</v>
      </c>
      <c r="AL665" s="845">
        <v>7280</v>
      </c>
      <c r="AM665" s="839">
        <v>2.2999999999999998</v>
      </c>
      <c r="AN665" s="833">
        <v>0.73</v>
      </c>
      <c r="AO665" s="711">
        <f t="shared" si="179"/>
        <v>-10.282903364264188</v>
      </c>
      <c r="AP665" s="712">
        <f t="shared" si="180"/>
        <v>8.9382093318841722</v>
      </c>
      <c r="AQ665" s="855">
        <f t="shared" si="181"/>
        <v>58.209228835621651</v>
      </c>
      <c r="AR665" s="624">
        <f>INDEX(Historical!$C$7:$C$1259,MATCH(B665,Historical!$B$7:$B$1281,0))*IF(AH665="n/a",1.03,IF(AH665&lt;0,1.01,IF(AH665&gt;10,1.1,(1+AH665/100))))</f>
        <v>1.7710000000000004</v>
      </c>
      <c r="AS665" s="853">
        <f t="shared" si="182"/>
        <v>1.8928448000000002</v>
      </c>
      <c r="AT665" s="853">
        <f t="shared" si="183"/>
        <v>2.0821292800000002</v>
      </c>
      <c r="AU665" s="853">
        <f t="shared" si="183"/>
        <v>2.2903422080000002</v>
      </c>
      <c r="AV665" s="853">
        <f t="shared" si="183"/>
        <v>2.5193764288000002</v>
      </c>
      <c r="AW665" s="624">
        <f t="shared" si="184"/>
        <v>10.555692716800003</v>
      </c>
      <c r="AX665" s="719">
        <f t="shared" si="185"/>
        <v>7.8341195760724371</v>
      </c>
      <c r="AY665" s="900">
        <v>2.39</v>
      </c>
      <c r="AZ665" s="839">
        <v>280.3</v>
      </c>
      <c r="BA665" s="839">
        <v>-11.469999999999999</v>
      </c>
      <c r="BB665" s="839">
        <v>7.61</v>
      </c>
      <c r="BC665" s="839">
        <v>26.950000000000003</v>
      </c>
      <c r="BD665" s="874"/>
      <c r="BE665" s="597">
        <v>2011</v>
      </c>
      <c r="BF665" s="865">
        <f t="shared" si="186"/>
        <v>0</v>
      </c>
      <c r="BG665" s="849">
        <v>6.6000000000000005</v>
      </c>
    </row>
    <row r="666" spans="1:59" s="831" customFormat="1" ht="12.75" customHeight="1" x14ac:dyDescent="0.2">
      <c r="A666" s="676" t="s">
        <v>4104</v>
      </c>
      <c r="B666" s="969" t="s">
        <v>3897</v>
      </c>
      <c r="C666" s="898" t="s">
        <v>112</v>
      </c>
      <c r="D666" s="898" t="s">
        <v>211</v>
      </c>
      <c r="E666" s="705">
        <v>7</v>
      </c>
      <c r="F666" s="1153">
        <v>643</v>
      </c>
      <c r="G666" s="1115" t="s">
        <v>106</v>
      </c>
      <c r="H666" s="1115" t="s">
        <v>106</v>
      </c>
      <c r="I666" s="850">
        <v>81.17</v>
      </c>
      <c r="J666" s="624">
        <f t="shared" si="172"/>
        <v>1.4290994209683379</v>
      </c>
      <c r="K666" s="831">
        <v>0.28999999999999998</v>
      </c>
      <c r="L666" s="1153">
        <v>4</v>
      </c>
      <c r="M666" s="615">
        <f t="shared" si="173"/>
        <v>1.1599999999999999</v>
      </c>
      <c r="N666" s="1153" t="s">
        <v>4106</v>
      </c>
      <c r="O666" s="578">
        <v>0.28000000000000003</v>
      </c>
      <c r="P666" s="606">
        <v>44158</v>
      </c>
      <c r="Q666" s="606">
        <v>44168</v>
      </c>
      <c r="R666" s="615">
        <f t="shared" si="174"/>
        <v>3.5714285714285547</v>
      </c>
      <c r="S666" s="673">
        <f>IF(INDEX(Historical!$D$7:$D$1257,MATCH(B666,Historical!$B$7:$B$1281,0))=0,"n/a",(INDEX(Historical!$C$7:$C$1259,MATCH(B666,Historical!$B$7:$B$1281,0))/INDEX(Historical!$D$7:$D$1257,MATCH(B666,Historical!$B$7:$B$1281,0))-1)*100)</f>
        <v>0.89285714285711748</v>
      </c>
      <c r="T666" s="673">
        <f>IF(INDEX(Historical!$F$7:$F$1250,MATCH(B666,Historical!$B$7:$B$1281,0))=0,"n/a",((INDEX(Historical!$C$7:$C$1259,MATCH(B666,Historical!$B$7:$B$1281,0))/INDEX(Historical!$F$7:$F$1250,MATCH(B666,Historical!$B$7:$B$1281,0)))^(1/3)-1)*100)</f>
        <v>1.8352706421320475</v>
      </c>
      <c r="U666" s="673">
        <f>IF(INDEX(Historical!$H$7:$H$1250,MATCH(B666,Historical!$B$7:$B$1281,0))=0,"n/a",((INDEX(Historical!$C$7:$C$1259,MATCH(B666,Historical!$B$7:$B$1281,0))/INDEX(Historical!$H$7:$H$1250,MATCH(B666,Historical!$B$7:$B$1281,0)))^(1/5)-1)*100)</f>
        <v>1.8704544922521604</v>
      </c>
      <c r="V666" s="673">
        <f>IF(INDEX(Historical!$O$7:$O$1250,MATCH(B666,Historical!$B$7:$B$1281,0))=0,"n/a",((INDEX(Historical!$C$7:$C$1259,MATCH(B666,Historical!$B$7:$B$1281,0))/INDEX(Historical!$O$7:$O$1250,MATCH(B666,Historical!$B$7:$B$1281,0)))^(1/10)-1)*100)</f>
        <v>7.8649278687080937</v>
      </c>
      <c r="W666" s="674">
        <f t="shared" si="175"/>
        <v>0.23782220555309486</v>
      </c>
      <c r="X666" s="675">
        <f t="shared" si="176"/>
        <v>0.17004131747746912</v>
      </c>
      <c r="Y666" s="646"/>
      <c r="Z666" s="624">
        <f t="shared" si="177"/>
        <v>31.099195710455763</v>
      </c>
      <c r="AA666" s="853">
        <f t="shared" si="178"/>
        <v>21.761394101876675</v>
      </c>
      <c r="AB666" s="854">
        <v>12</v>
      </c>
      <c r="AC666" s="849">
        <v>3.73</v>
      </c>
      <c r="AD666" s="849">
        <v>1.82</v>
      </c>
      <c r="AE666" s="833">
        <v>1.73</v>
      </c>
      <c r="AF666" s="833">
        <v>2.88</v>
      </c>
      <c r="AG666" s="833">
        <v>14.399999999999999</v>
      </c>
      <c r="AH666" s="833">
        <v>-20.9</v>
      </c>
      <c r="AI666" s="833">
        <v>12.959999999999999</v>
      </c>
      <c r="AJ666" s="653">
        <v>11</v>
      </c>
      <c r="AK666" s="653">
        <v>12.1</v>
      </c>
      <c r="AL666" s="849">
        <v>6090</v>
      </c>
      <c r="AM666" s="849">
        <v>1.7000000000000002</v>
      </c>
      <c r="AN666" s="849">
        <v>0.73</v>
      </c>
      <c r="AO666" s="711">
        <f t="shared" si="179"/>
        <v>-18.461840188656176</v>
      </c>
      <c r="AP666" s="712">
        <f t="shared" si="180"/>
        <v>3.2995539132204983</v>
      </c>
      <c r="AQ666" s="855">
        <f t="shared" si="181"/>
        <v>66.896927624214058</v>
      </c>
      <c r="AR666" s="624">
        <f>INDEX(Historical!$C$7:$C$1259,MATCH(B666,Historical!$B$7:$B$1281,0))*IF(AH666="n/a",1.03,IF(AH666&lt;0,1.01,IF(AH666&gt;10,1.1,(1+AH666/100))))</f>
        <v>1.1413</v>
      </c>
      <c r="AS666" s="853">
        <f t="shared" si="182"/>
        <v>1.25543</v>
      </c>
      <c r="AT666" s="853">
        <f t="shared" si="183"/>
        <v>1.3809730000000002</v>
      </c>
      <c r="AU666" s="853">
        <f t="shared" si="183"/>
        <v>1.5190703000000003</v>
      </c>
      <c r="AV666" s="853">
        <f t="shared" si="183"/>
        <v>1.6709773300000006</v>
      </c>
      <c r="AW666" s="624">
        <f t="shared" si="184"/>
        <v>6.9677506300000003</v>
      </c>
      <c r="AX666" s="719">
        <f t="shared" si="185"/>
        <v>8.584145164469632</v>
      </c>
      <c r="AY666" s="701">
        <v>1.79</v>
      </c>
      <c r="AZ666" s="833">
        <v>187.23000000000002</v>
      </c>
      <c r="BA666" s="833">
        <v>-7.68</v>
      </c>
      <c r="BB666" s="833">
        <v>2.56</v>
      </c>
      <c r="BC666" s="833">
        <v>25.06</v>
      </c>
      <c r="BD666" s="874"/>
      <c r="BE666" s="597">
        <v>2014</v>
      </c>
      <c r="BF666" s="865">
        <f t="shared" si="186"/>
        <v>0</v>
      </c>
      <c r="BG666" s="849">
        <v>5.7</v>
      </c>
    </row>
    <row r="667" spans="1:59" s="831" customFormat="1" ht="12.75" customHeight="1" x14ac:dyDescent="0.2">
      <c r="A667" s="831" t="s">
        <v>357</v>
      </c>
      <c r="B667" s="578" t="s">
        <v>358</v>
      </c>
      <c r="C667" s="898" t="s">
        <v>108</v>
      </c>
      <c r="D667" s="898" t="s">
        <v>4272</v>
      </c>
      <c r="E667" s="705">
        <v>34</v>
      </c>
      <c r="F667" s="1153">
        <v>82</v>
      </c>
      <c r="G667" s="1153" t="s">
        <v>37</v>
      </c>
      <c r="H667" s="1153" t="s">
        <v>37</v>
      </c>
      <c r="I667" s="833">
        <v>82.7</v>
      </c>
      <c r="J667" s="624">
        <f t="shared" si="172"/>
        <v>2.6118500604594921</v>
      </c>
      <c r="K667" s="851">
        <v>0.54</v>
      </c>
      <c r="L667" s="854">
        <v>4</v>
      </c>
      <c r="M667" s="615">
        <f t="shared" si="173"/>
        <v>2.16</v>
      </c>
      <c r="N667" s="837" t="s">
        <v>107</v>
      </c>
      <c r="O667" s="707">
        <v>0.52</v>
      </c>
      <c r="P667" s="606">
        <v>44137</v>
      </c>
      <c r="Q667" s="606">
        <v>44148</v>
      </c>
      <c r="R667" s="615">
        <f t="shared" si="174"/>
        <v>3.8461538461538494</v>
      </c>
      <c r="S667" s="673">
        <f>IF(INDEX(Historical!$D$7:$D$1257,MATCH(B667,Historical!$B$7:$B$1281,0))=0,"n/a",(INDEX(Historical!$C$7:$C$1259,MATCH(B667,Historical!$B$7:$B$1281,0))/INDEX(Historical!$D$7:$D$1257,MATCH(B667,Historical!$B$7:$B$1281,0))-1)*100)</f>
        <v>3.9603960396039639</v>
      </c>
      <c r="T667" s="673">
        <f>IF(INDEX(Historical!$F$7:$F$1250,MATCH(B667,Historical!$B$7:$B$1281,0))=0,"n/a",((INDEX(Historical!$C$7:$C$1259,MATCH(B667,Historical!$B$7:$B$1281,0))/INDEX(Historical!$F$7:$F$1250,MATCH(B667,Historical!$B$7:$B$1281,0)))^(1/3)-1)*100)</f>
        <v>4.8856246288387029</v>
      </c>
      <c r="U667" s="673">
        <f>IF(INDEX(Historical!$H$7:$H$1250,MATCH(B667,Historical!$B$7:$B$1281,0))=0,"n/a",((INDEX(Historical!$C$7:$C$1259,MATCH(B667,Historical!$B$7:$B$1281,0))/INDEX(Historical!$H$7:$H$1250,MATCH(B667,Historical!$B$7:$B$1281,0)))^(1/5)-1)*100)</f>
        <v>4.3167563810134979</v>
      </c>
      <c r="V667" s="673">
        <f>IF(INDEX(Historical!$O$7:$O$1250,MATCH(B667,Historical!$B$7:$B$1281,0))=0,"n/a",((INDEX(Historical!$C$7:$C$1259,MATCH(B667,Historical!$B$7:$B$1281,0))/INDEX(Historical!$O$7:$O$1250,MATCH(B667,Historical!$B$7:$B$1281,0)))^(1/10)-1)*100)</f>
        <v>4.6806692262189697</v>
      </c>
      <c r="W667" s="674">
        <f t="shared" si="175"/>
        <v>0.9222519627819461</v>
      </c>
      <c r="X667" s="675">
        <f t="shared" si="176"/>
        <v>0.70766498049401605</v>
      </c>
      <c r="Y667" s="651"/>
      <c r="Z667" s="624">
        <f t="shared" si="177"/>
        <v>41.45873320537428</v>
      </c>
      <c r="AA667" s="853">
        <f t="shared" si="178"/>
        <v>15.873320537428024</v>
      </c>
      <c r="AB667" s="854">
        <v>12</v>
      </c>
      <c r="AC667" s="833">
        <v>5.21</v>
      </c>
      <c r="AD667" s="833">
        <v>2.0299999999999998</v>
      </c>
      <c r="AE667" s="833">
        <v>4.9000000000000004</v>
      </c>
      <c r="AF667" s="833">
        <v>1.73</v>
      </c>
      <c r="AG667" s="833">
        <v>10.9</v>
      </c>
      <c r="AH667" s="833">
        <v>-3.1</v>
      </c>
      <c r="AI667" s="833">
        <v>3.3099999999999996</v>
      </c>
      <c r="AJ667" s="833">
        <v>6.1</v>
      </c>
      <c r="AK667" s="833">
        <v>8</v>
      </c>
      <c r="AL667" s="845">
        <v>1250</v>
      </c>
      <c r="AM667" s="839">
        <v>2.1</v>
      </c>
      <c r="AN667" s="833">
        <v>0.02</v>
      </c>
      <c r="AO667" s="711">
        <f t="shared" si="179"/>
        <v>-8.9447140959550335</v>
      </c>
      <c r="AP667" s="712">
        <f t="shared" si="180"/>
        <v>6.92860644147299</v>
      </c>
      <c r="AQ667" s="855">
        <f t="shared" si="181"/>
        <v>10.475426186099025</v>
      </c>
      <c r="AR667" s="624">
        <f>INDEX(Historical!$C$7:$C$1259,MATCH(B667,Historical!$B$7:$B$1281,0))*IF(AH667="n/a",1.03,IF(AH667&lt;0,1.01,IF(AH667&gt;10,1.1,(1+AH667/100))))</f>
        <v>2.121</v>
      </c>
      <c r="AS667" s="853">
        <f t="shared" si="182"/>
        <v>2.1912050999999999</v>
      </c>
      <c r="AT667" s="853">
        <f t="shared" ref="AT667:AV686" si="187">IF($AK667="n/a",1.03*AS667,IF($AK667&lt;0,1.01*AS667,IF($AK667&gt;10,1.1*AS667,(1+$AK667/100)*AS667)))</f>
        <v>2.3665015080000003</v>
      </c>
      <c r="AU667" s="853">
        <f t="shared" si="187"/>
        <v>2.5558216286400004</v>
      </c>
      <c r="AV667" s="853">
        <f t="shared" si="187"/>
        <v>2.7602873589312007</v>
      </c>
      <c r="AW667" s="624">
        <f t="shared" si="184"/>
        <v>11.994815595571202</v>
      </c>
      <c r="AX667" s="719">
        <f t="shared" si="185"/>
        <v>14.504009184487549</v>
      </c>
      <c r="AY667" s="900">
        <v>0.74</v>
      </c>
      <c r="AZ667" s="839">
        <v>55.089999999999996</v>
      </c>
      <c r="BA667" s="839">
        <v>-10.879999999999999</v>
      </c>
      <c r="BB667" s="839">
        <v>4.17</v>
      </c>
      <c r="BC667" s="839">
        <v>21.65</v>
      </c>
      <c r="BD667" s="874"/>
      <c r="BE667" s="597">
        <v>1987</v>
      </c>
      <c r="BF667" s="865">
        <f t="shared" si="186"/>
        <v>3</v>
      </c>
      <c r="BG667" s="849">
        <v>1</v>
      </c>
    </row>
    <row r="668" spans="1:59" s="831" customFormat="1" ht="12.75" customHeight="1" x14ac:dyDescent="0.2">
      <c r="A668" s="862" t="s">
        <v>355</v>
      </c>
      <c r="B668" s="831" t="s">
        <v>356</v>
      </c>
      <c r="C668" s="898" t="s">
        <v>112</v>
      </c>
      <c r="D668" s="898" t="s">
        <v>211</v>
      </c>
      <c r="E668" s="705">
        <v>49</v>
      </c>
      <c r="F668" s="1153">
        <v>38</v>
      </c>
      <c r="G668" s="1115" t="s">
        <v>37</v>
      </c>
      <c r="H668" s="1115" t="s">
        <v>37</v>
      </c>
      <c r="I668" s="833">
        <v>79.89</v>
      </c>
      <c r="J668" s="624">
        <f t="shared" si="172"/>
        <v>1.151583427212417</v>
      </c>
      <c r="K668" s="844">
        <v>0.23</v>
      </c>
      <c r="L668" s="854">
        <v>4</v>
      </c>
      <c r="M668" s="615">
        <f t="shared" si="173"/>
        <v>0.92</v>
      </c>
      <c r="N668" s="837" t="s">
        <v>148</v>
      </c>
      <c r="O668" s="706">
        <v>0.22</v>
      </c>
      <c r="P668" s="606">
        <v>44162</v>
      </c>
      <c r="Q668" s="606">
        <v>44180</v>
      </c>
      <c r="R668" s="615">
        <f t="shared" si="174"/>
        <v>4.5454545454545494</v>
      </c>
      <c r="S668" s="673">
        <f>IF(INDEX(Historical!$D$7:$D$1257,MATCH(B668,Historical!$B$7:$B$1281,0))=0,"n/a",(INDEX(Historical!$C$7:$C$1259,MATCH(B668,Historical!$B$7:$B$1281,0))/INDEX(Historical!$D$7:$D$1257,MATCH(B668,Historical!$B$7:$B$1281,0))-1)*100)</f>
        <v>1.1363636363636465</v>
      </c>
      <c r="T668" s="673">
        <f>IF(INDEX(Historical!$F$7:$F$1250,MATCH(B668,Historical!$B$7:$B$1281,0))=0,"n/a",((INDEX(Historical!$C$7:$C$1259,MATCH(B668,Historical!$B$7:$B$1281,0))/INDEX(Historical!$F$7:$F$1250,MATCH(B668,Historical!$B$7:$B$1281,0)))^(1/3)-1)*100)</f>
        <v>1.9460117189676218</v>
      </c>
      <c r="U668" s="673">
        <f>IF(INDEX(Historical!$H$7:$H$1250,MATCH(B668,Historical!$B$7:$B$1281,0))=0,"n/a",((INDEX(Historical!$C$7:$C$1259,MATCH(B668,Historical!$B$7:$B$1281,0))/INDEX(Historical!$H$7:$H$1250,MATCH(B668,Historical!$B$7:$B$1281,0)))^(1/5)-1)*100)</f>
        <v>2.155088395573701</v>
      </c>
      <c r="V668" s="673">
        <f>IF(INDEX(Historical!$O$7:$O$1250,MATCH(B668,Historical!$B$7:$B$1281,0))=0,"n/a",((INDEX(Historical!$C$7:$C$1259,MATCH(B668,Historical!$B$7:$B$1281,0))/INDEX(Historical!$O$7:$O$1250,MATCH(B668,Historical!$B$7:$B$1281,0)))^(1/10)-1)*100)</f>
        <v>4.1966603655220203</v>
      </c>
      <c r="W668" s="674">
        <f t="shared" si="175"/>
        <v>0.5135246143049822</v>
      </c>
      <c r="X668" s="675">
        <f t="shared" si="176"/>
        <v>2.6938604944671263</v>
      </c>
      <c r="Y668" s="646"/>
      <c r="Z668" s="624">
        <f t="shared" si="177"/>
        <v>50.828729281767963</v>
      </c>
      <c r="AA668" s="853">
        <f t="shared" si="178"/>
        <v>44.138121546961322</v>
      </c>
      <c r="AB668" s="854">
        <v>12</v>
      </c>
      <c r="AC668" s="833">
        <v>1.81</v>
      </c>
      <c r="AD668" s="833">
        <v>2.99</v>
      </c>
      <c r="AE668" s="833">
        <v>1.47</v>
      </c>
      <c r="AF668" s="833">
        <v>3.69</v>
      </c>
      <c r="AG668" s="833">
        <v>8.7999999999999989</v>
      </c>
      <c r="AH668" s="834">
        <v>-27.1</v>
      </c>
      <c r="AI668" s="834">
        <v>14.08</v>
      </c>
      <c r="AJ668" s="833">
        <v>0.8</v>
      </c>
      <c r="AK668" s="833">
        <v>15</v>
      </c>
      <c r="AL668" s="845">
        <v>1470</v>
      </c>
      <c r="AM668" s="839">
        <v>1.5</v>
      </c>
      <c r="AN668" s="833">
        <v>0.76</v>
      </c>
      <c r="AO668" s="711">
        <f t="shared" si="179"/>
        <v>-40.831449724175201</v>
      </c>
      <c r="AP668" s="712">
        <f t="shared" si="180"/>
        <v>3.306671822786118</v>
      </c>
      <c r="AQ668" s="855">
        <f t="shared" si="181"/>
        <v>169.04742953058772</v>
      </c>
      <c r="AR668" s="624">
        <f>INDEX(Historical!$C$7:$C$1259,MATCH(B668,Historical!$B$7:$B$1281,0))*IF(AH668="n/a",1.03,IF(AH668&lt;0,1.01,IF(AH668&gt;10,1.1,(1+AH668/100))))</f>
        <v>0.89890000000000003</v>
      </c>
      <c r="AS668" s="853">
        <f t="shared" si="182"/>
        <v>0.98879000000000017</v>
      </c>
      <c r="AT668" s="853">
        <f t="shared" si="187"/>
        <v>1.0876690000000002</v>
      </c>
      <c r="AU668" s="853">
        <f t="shared" si="187"/>
        <v>1.1964359000000004</v>
      </c>
      <c r="AV668" s="853">
        <f t="shared" si="187"/>
        <v>1.3160794900000006</v>
      </c>
      <c r="AW668" s="624">
        <f t="shared" si="184"/>
        <v>5.4878743900000009</v>
      </c>
      <c r="AX668" s="719">
        <f t="shared" si="185"/>
        <v>6.8692882588559279</v>
      </c>
      <c r="AY668" s="900">
        <v>1.18</v>
      </c>
      <c r="AZ668" s="839">
        <v>63.73</v>
      </c>
      <c r="BA668" s="839">
        <v>-3.34</v>
      </c>
      <c r="BB668" s="839">
        <v>4.5900000000000007</v>
      </c>
      <c r="BC668" s="839">
        <v>16.32</v>
      </c>
      <c r="BD668" s="874"/>
      <c r="BE668" s="597">
        <v>1973</v>
      </c>
      <c r="BF668" s="865">
        <f t="shared" si="186"/>
        <v>5</v>
      </c>
      <c r="BG668" s="849">
        <v>3.1</v>
      </c>
    </row>
    <row r="669" spans="1:59" s="831" customFormat="1" ht="12.75" customHeight="1" x14ac:dyDescent="0.2">
      <c r="A669" s="847" t="s">
        <v>1716</v>
      </c>
      <c r="B669" s="578" t="s">
        <v>1717</v>
      </c>
      <c r="C669" s="898" t="s">
        <v>108</v>
      </c>
      <c r="D669" s="898" t="s">
        <v>4272</v>
      </c>
      <c r="E669" s="705">
        <v>9</v>
      </c>
      <c r="F669" s="1153">
        <v>474</v>
      </c>
      <c r="G669" s="1150" t="s">
        <v>37</v>
      </c>
      <c r="H669" s="1150" t="s">
        <v>37</v>
      </c>
      <c r="I669" s="841">
        <v>30.4</v>
      </c>
      <c r="J669" s="624">
        <f t="shared" si="172"/>
        <v>2.3684210526315792</v>
      </c>
      <c r="K669" s="844">
        <v>0.18</v>
      </c>
      <c r="L669" s="854">
        <v>4</v>
      </c>
      <c r="M669" s="615">
        <f t="shared" si="173"/>
        <v>0.72</v>
      </c>
      <c r="N669" s="837" t="s">
        <v>462</v>
      </c>
      <c r="O669" s="706">
        <v>0.16</v>
      </c>
      <c r="P669" s="1098">
        <v>43643</v>
      </c>
      <c r="Q669" s="1098">
        <v>43656</v>
      </c>
      <c r="R669" s="615">
        <f t="shared" si="174"/>
        <v>12.499999999999993</v>
      </c>
      <c r="S669" s="673">
        <f>IF(INDEX(Historical!$D$7:$D$1257,MATCH(B669,Historical!$B$7:$B$1281,0))=0,"n/a",(INDEX(Historical!$C$7:$C$1259,MATCH(B669,Historical!$B$7:$B$1281,0))/INDEX(Historical!$D$7:$D$1257,MATCH(B669,Historical!$B$7:$B$1281,0))-1)*100)</f>
        <v>5.8823529411764497</v>
      </c>
      <c r="T669" s="673">
        <f>IF(INDEX(Historical!$F$7:$F$1250,MATCH(B669,Historical!$B$7:$B$1281,0))=0,"n/a",((INDEX(Historical!$C$7:$C$1259,MATCH(B669,Historical!$B$7:$B$1281,0))/INDEX(Historical!$F$7:$F$1250,MATCH(B669,Historical!$B$7:$B$1281,0)))^(1/3)-1)*100)</f>
        <v>10.064241629820891</v>
      </c>
      <c r="U669" s="673">
        <f>IF(INDEX(Historical!$H$7:$H$1250,MATCH(B669,Historical!$B$7:$B$1281,0))=0,"n/a",((INDEX(Historical!$C$7:$C$1259,MATCH(B669,Historical!$B$7:$B$1281,0))/INDEX(Historical!$H$7:$H$1250,MATCH(B669,Historical!$B$7:$B$1281,0)))^(1/5)-1)*100)</f>
        <v>9.3742109514389114</v>
      </c>
      <c r="V669" s="673">
        <f>IF(INDEX(Historical!$O$7:$O$1250,MATCH(B669,Historical!$B$7:$B$1281,0))=0,"n/a",((INDEX(Historical!$C$7:$C$1259,MATCH(B669,Historical!$B$7:$B$1281,0))/INDEX(Historical!$O$7:$O$1250,MATCH(B669,Historical!$B$7:$B$1281,0)))^(1/10)-1)*100)</f>
        <v>8.7681946209592141</v>
      </c>
      <c r="W669" s="674">
        <f t="shared" si="175"/>
        <v>1.0691152918790254</v>
      </c>
      <c r="X669" s="675">
        <f t="shared" si="176"/>
        <v>0.89278199537513436</v>
      </c>
      <c r="Y669" s="646" t="s">
        <v>4574</v>
      </c>
      <c r="Z669" s="624">
        <f t="shared" si="177"/>
        <v>35.820895522388064</v>
      </c>
      <c r="AA669" s="853">
        <f t="shared" si="178"/>
        <v>15.124378109452737</v>
      </c>
      <c r="AB669" s="854">
        <v>12</v>
      </c>
      <c r="AC669" s="833">
        <v>2.0099999999999998</v>
      </c>
      <c r="AD669" s="833" t="s">
        <v>136</v>
      </c>
      <c r="AE669" s="833">
        <v>4.72</v>
      </c>
      <c r="AF669" s="833">
        <v>1.25</v>
      </c>
      <c r="AG669" s="833">
        <v>8.5</v>
      </c>
      <c r="AH669" s="833">
        <v>4.5999999999999996</v>
      </c>
      <c r="AI669" s="833">
        <v>-10.029999999999999</v>
      </c>
      <c r="AJ669" s="833">
        <v>10.5</v>
      </c>
      <c r="AK669" s="833" t="s">
        <v>136</v>
      </c>
      <c r="AL669" s="845">
        <v>2170</v>
      </c>
      <c r="AM669" s="839">
        <v>5.2</v>
      </c>
      <c r="AN669" s="833">
        <v>0.24</v>
      </c>
      <c r="AO669" s="711">
        <f t="shared" si="179"/>
        <v>-3.3817461053822466</v>
      </c>
      <c r="AP669" s="712">
        <f t="shared" si="180"/>
        <v>11.74263200407049</v>
      </c>
      <c r="AQ669" s="855">
        <f t="shared" si="181"/>
        <v>-8.3352178695149099</v>
      </c>
      <c r="AR669" s="624">
        <f>INDEX(Historical!$C$7:$C$1259,MATCH(B669,Historical!$B$7:$B$1281,0))*IF(AH669="n/a",1.03,IF(AH669&lt;0,1.01,IF(AH669&gt;10,1.1,(1+AH669/100))))</f>
        <v>0.75312000000000001</v>
      </c>
      <c r="AS669" s="853">
        <f t="shared" si="182"/>
        <v>0.76065119999999997</v>
      </c>
      <c r="AT669" s="853">
        <f t="shared" si="187"/>
        <v>0.78347073599999995</v>
      </c>
      <c r="AU669" s="853">
        <f t="shared" si="187"/>
        <v>0.80697485807999991</v>
      </c>
      <c r="AV669" s="853">
        <f t="shared" si="187"/>
        <v>0.83118410382239993</v>
      </c>
      <c r="AW669" s="624">
        <f t="shared" si="184"/>
        <v>3.9354008979023996</v>
      </c>
      <c r="AX669" s="719">
        <f t="shared" si="185"/>
        <v>12.945397690468422</v>
      </c>
      <c r="AY669" s="900">
        <v>1.18</v>
      </c>
      <c r="AZ669" s="839">
        <v>100.79</v>
      </c>
      <c r="BA669" s="839">
        <v>-7.26</v>
      </c>
      <c r="BB669" s="839">
        <v>7.5200000000000005</v>
      </c>
      <c r="BC669" s="839">
        <v>39.89</v>
      </c>
      <c r="BD669" s="874"/>
      <c r="BE669" s="597">
        <v>2012</v>
      </c>
      <c r="BF669" s="865">
        <f t="shared" si="186"/>
        <v>0</v>
      </c>
      <c r="BG669" s="849">
        <v>1</v>
      </c>
    </row>
    <row r="670" spans="1:59" s="831" customFormat="1" ht="12.75" customHeight="1" x14ac:dyDescent="0.2">
      <c r="A670" s="838" t="s">
        <v>809</v>
      </c>
      <c r="B670" s="578" t="s">
        <v>810</v>
      </c>
      <c r="C670" s="898" t="s">
        <v>178</v>
      </c>
      <c r="D670" s="898" t="s">
        <v>4270</v>
      </c>
      <c r="E670" s="705">
        <v>16</v>
      </c>
      <c r="F670" s="1153">
        <v>248</v>
      </c>
      <c r="G670" s="1094" t="s">
        <v>106</v>
      </c>
      <c r="H670" s="1094" t="s">
        <v>106</v>
      </c>
      <c r="I670" s="841">
        <v>1589.43</v>
      </c>
      <c r="J670" s="624">
        <f t="shared" si="172"/>
        <v>0.69207200065432262</v>
      </c>
      <c r="K670" s="844">
        <v>2.75</v>
      </c>
      <c r="L670" s="854">
        <v>4</v>
      </c>
      <c r="M670" s="615">
        <f t="shared" si="173"/>
        <v>11</v>
      </c>
      <c r="N670" s="837" t="s">
        <v>148</v>
      </c>
      <c r="O670" s="706">
        <v>2.5</v>
      </c>
      <c r="P670" s="606">
        <v>44260</v>
      </c>
      <c r="Q670" s="606">
        <v>44270</v>
      </c>
      <c r="R670" s="615">
        <f t="shared" si="174"/>
        <v>10</v>
      </c>
      <c r="S670" s="673">
        <f>IF(INDEX(Historical!$D$7:$D$1257,MATCH(B670,Historical!$B$7:$B$1281,0))=0,"n/a",(INDEX(Historical!$C$7:$C$1259,MATCH(B670,Historical!$B$7:$B$1281,0))/INDEX(Historical!$D$7:$D$1257,MATCH(B670,Historical!$B$7:$B$1281,0))-1)*100)</f>
        <v>471.42857142857144</v>
      </c>
      <c r="T670" s="673">
        <f>IF(INDEX(Historical!$F$7:$F$1250,MATCH(B670,Historical!$B$7:$B$1281,0))=0,"n/a",((INDEX(Historical!$C$7:$C$1259,MATCH(B670,Historical!$B$7:$B$1281,0))/INDEX(Historical!$F$7:$F$1250,MATCH(B670,Historical!$B$7:$B$1281,0)))^(1/3)-1)*100)</f>
        <v>205.71070873287988</v>
      </c>
      <c r="U670" s="673">
        <f>IF(INDEX(Historical!$H$7:$H$1250,MATCH(B670,Historical!$B$7:$B$1281,0))=0,"n/a",((INDEX(Historical!$C$7:$C$1259,MATCH(B670,Historical!$B$7:$B$1281,0))/INDEX(Historical!$H$7:$H$1250,MATCH(B670,Historical!$B$7:$B$1281,0)))^(1/5)-1)*100)</f>
        <v>103.01138795873435</v>
      </c>
      <c r="V670" s="673">
        <f>IF(INDEX(Historical!$O$7:$O$1250,MATCH(B670,Historical!$B$7:$B$1281,0))=0,"n/a",((INDEX(Historical!$C$7:$C$1259,MATCH(B670,Historical!$B$7:$B$1281,0))/INDEX(Historical!$O$7:$O$1250,MATCH(B670,Historical!$B$7:$B$1281,0)))^(1/10)-1)*100)</f>
        <v>47.875763662831375</v>
      </c>
      <c r="W670" s="674">
        <f t="shared" si="175"/>
        <v>2.1516395787271345</v>
      </c>
      <c r="X670" s="675">
        <f t="shared" si="176"/>
        <v>3.4337129319578117</v>
      </c>
      <c r="Y670" s="843"/>
      <c r="Z670" s="624">
        <f t="shared" si="177"/>
        <v>48.458149779735685</v>
      </c>
      <c r="AA670" s="853">
        <f t="shared" si="178"/>
        <v>70.018942731277534</v>
      </c>
      <c r="AB670" s="854">
        <v>12</v>
      </c>
      <c r="AC670" s="833">
        <v>22.7</v>
      </c>
      <c r="AD670" s="833" t="s">
        <v>136</v>
      </c>
      <c r="AE670" s="833">
        <v>38.42</v>
      </c>
      <c r="AF670" s="833">
        <v>24.68</v>
      </c>
      <c r="AG670" s="834">
        <v>36.6</v>
      </c>
      <c r="AH670" s="833">
        <v>-44.800000000000004</v>
      </c>
      <c r="AI670" s="833">
        <v>35.07</v>
      </c>
      <c r="AJ670" s="833">
        <v>30</v>
      </c>
      <c r="AK670" s="833" t="s">
        <v>136</v>
      </c>
      <c r="AL670" s="845">
        <v>11630</v>
      </c>
      <c r="AM670" s="839">
        <v>0.1</v>
      </c>
      <c r="AN670" s="833">
        <v>0</v>
      </c>
      <c r="AO670" s="711">
        <f t="shared" si="179"/>
        <v>33.684517228111133</v>
      </c>
      <c r="AP670" s="712">
        <f t="shared" si="180"/>
        <v>103.70345995938867</v>
      </c>
      <c r="AQ670" s="855">
        <f t="shared" si="181"/>
        <v>776.37320984661426</v>
      </c>
      <c r="AR670" s="624">
        <f>INDEX(Historical!$C$7:$C$1259,MATCH(B670,Historical!$B$7:$B$1281,0))*IF(AH670="n/a",1.03,IF(AH670&lt;0,1.01,IF(AH670&gt;10,1.1,(1+AH670/100))))</f>
        <v>10.1</v>
      </c>
      <c r="AS670" s="853">
        <f t="shared" si="182"/>
        <v>11.110000000000001</v>
      </c>
      <c r="AT670" s="853">
        <f t="shared" si="187"/>
        <v>11.443300000000001</v>
      </c>
      <c r="AU670" s="853">
        <f t="shared" si="187"/>
        <v>11.786599000000001</v>
      </c>
      <c r="AV670" s="853">
        <f t="shared" si="187"/>
        <v>12.140196970000002</v>
      </c>
      <c r="AW670" s="624">
        <f t="shared" si="184"/>
        <v>56.580095970000002</v>
      </c>
      <c r="AX670" s="719">
        <f t="shared" si="185"/>
        <v>3.5597727468337705</v>
      </c>
      <c r="AY670" s="900">
        <v>2.23</v>
      </c>
      <c r="AZ670" s="839">
        <v>367.55</v>
      </c>
      <c r="BA670" s="839">
        <v>-7.08</v>
      </c>
      <c r="BB670" s="839">
        <v>35.730000000000004</v>
      </c>
      <c r="BC670" s="839">
        <v>120.85</v>
      </c>
      <c r="BD670" s="874"/>
      <c r="BE670" s="597">
        <v>2004</v>
      </c>
      <c r="BF670" s="865">
        <f t="shared" si="186"/>
        <v>1</v>
      </c>
      <c r="BG670" s="849">
        <v>31</v>
      </c>
    </row>
    <row r="671" spans="1:59" s="831" customFormat="1" ht="12.75" customHeight="1" x14ac:dyDescent="0.2">
      <c r="A671" s="831" t="s">
        <v>359</v>
      </c>
      <c r="B671" s="578" t="s">
        <v>360</v>
      </c>
      <c r="C671" s="898" t="s">
        <v>128</v>
      </c>
      <c r="D671" s="898" t="s">
        <v>4261</v>
      </c>
      <c r="E671" s="705">
        <v>52</v>
      </c>
      <c r="F671" s="1153">
        <v>26</v>
      </c>
      <c r="G671" s="1114" t="s">
        <v>106</v>
      </c>
      <c r="H671" s="1114" t="s">
        <v>106</v>
      </c>
      <c r="I671" s="833">
        <v>33.130000000000003</v>
      </c>
      <c r="J671" s="624">
        <f t="shared" si="172"/>
        <v>1.0866284334440084</v>
      </c>
      <c r="K671" s="844">
        <v>0.09</v>
      </c>
      <c r="L671" s="854">
        <v>4</v>
      </c>
      <c r="M671" s="615">
        <f t="shared" si="173"/>
        <v>0.36</v>
      </c>
      <c r="N671" s="837" t="s">
        <v>194</v>
      </c>
      <c r="O671" s="709">
        <v>8.7378640776699018E-2</v>
      </c>
      <c r="P671" s="904">
        <v>43892</v>
      </c>
      <c r="Q671" s="904">
        <v>43917</v>
      </c>
      <c r="R671" s="615">
        <f t="shared" si="174"/>
        <v>3.0000000000000093</v>
      </c>
      <c r="S671" s="673">
        <f>IF(INDEX(Historical!$D$7:$D$1257,MATCH(B671,Historical!$B$7:$B$1281,0))=0,"n/a",(INDEX(Historical!$C$7:$C$1259,MATCH(B671,Historical!$B$7:$B$1281,0))/INDEX(Historical!$D$7:$D$1257,MATCH(B671,Historical!$B$7:$B$1281,0))-1)*100)</f>
        <v>0.73339507917364877</v>
      </c>
      <c r="T671" s="673">
        <f>IF(INDEX(Historical!$F$7:$F$1250,MATCH(B671,Historical!$B$7:$B$1281,0))=0,"n/a",((INDEX(Historical!$C$7:$C$1259,MATCH(B671,Historical!$B$7:$B$1281,0))/INDEX(Historical!$F$7:$F$1250,MATCH(B671,Historical!$B$7:$B$1281,0)))^(1/3)-1)*100)</f>
        <v>1.990131045678134</v>
      </c>
      <c r="U671" s="673">
        <f>IF(INDEX(Historical!$H$7:$H$1250,MATCH(B671,Historical!$B$7:$B$1281,0))=0,"n/a",((INDEX(Historical!$C$7:$C$1259,MATCH(B671,Historical!$B$7:$B$1281,0))/INDEX(Historical!$H$7:$H$1250,MATCH(B671,Historical!$B$7:$B$1281,0)))^(1/5)-1)*100)</f>
        <v>3.856398505172165</v>
      </c>
      <c r="V671" s="673">
        <f>IF(INDEX(Historical!$O$7:$O$1250,MATCH(B671,Historical!$B$7:$B$1281,0))=0,"n/a",((INDEX(Historical!$C$7:$C$1259,MATCH(B671,Historical!$B$7:$B$1281,0))/INDEX(Historical!$O$7:$O$1250,MATCH(B671,Historical!$B$7:$B$1281,0)))^(1/10)-1)*100)</f>
        <v>4.2203379145343112</v>
      </c>
      <c r="W671" s="674">
        <f t="shared" si="175"/>
        <v>0.91376533900075041</v>
      </c>
      <c r="X671" s="675" t="str">
        <f t="shared" si="176"/>
        <v>n/a</v>
      </c>
      <c r="Y671" s="647" t="s">
        <v>361</v>
      </c>
      <c r="Z671" s="624">
        <f t="shared" si="177"/>
        <v>41.860465116279066</v>
      </c>
      <c r="AA671" s="853">
        <f t="shared" si="178"/>
        <v>38.52325581395349</v>
      </c>
      <c r="AB671" s="854">
        <v>12</v>
      </c>
      <c r="AC671" s="833">
        <v>0.86</v>
      </c>
      <c r="AD671" s="833">
        <v>4.29</v>
      </c>
      <c r="AE671" s="833">
        <v>4.62</v>
      </c>
      <c r="AF671" s="833">
        <v>2.96</v>
      </c>
      <c r="AG671" s="833">
        <v>7.8</v>
      </c>
      <c r="AH671" s="833">
        <v>-7.9</v>
      </c>
      <c r="AI671" s="833" t="s">
        <v>136</v>
      </c>
      <c r="AJ671" s="833">
        <v>-0.89999999999999991</v>
      </c>
      <c r="AK671" s="833">
        <v>9</v>
      </c>
      <c r="AL671" s="845">
        <v>2180</v>
      </c>
      <c r="AM671" s="839">
        <v>34.08</v>
      </c>
      <c r="AN671" s="833">
        <v>0.01</v>
      </c>
      <c r="AO671" s="711">
        <f t="shared" si="179"/>
        <v>-33.580228875337319</v>
      </c>
      <c r="AP671" s="712">
        <f t="shared" si="180"/>
        <v>4.9430269386161729</v>
      </c>
      <c r="AQ671" s="855">
        <f t="shared" si="181"/>
        <v>125.12104122923375</v>
      </c>
      <c r="AR671" s="624">
        <f>INDEX(Historical!$C$7:$C$1259,MATCH(B671,Historical!$B$7:$B$1281,0))*IF(AH671="n/a",1.03,IF(AH671&lt;0,1.01,IF(AH671&gt;10,1.1,(1+AH671/100))))</f>
        <v>0.36359999999999998</v>
      </c>
      <c r="AS671" s="853">
        <f t="shared" si="182"/>
        <v>0.37450800000000001</v>
      </c>
      <c r="AT671" s="853">
        <f t="shared" si="187"/>
        <v>0.40821372000000006</v>
      </c>
      <c r="AU671" s="853">
        <f t="shared" si="187"/>
        <v>0.44495295480000008</v>
      </c>
      <c r="AV671" s="853">
        <f t="shared" si="187"/>
        <v>0.48499872073200012</v>
      </c>
      <c r="AW671" s="624">
        <f t="shared" si="184"/>
        <v>2.0762733955320005</v>
      </c>
      <c r="AX671" s="719">
        <f t="shared" si="185"/>
        <v>6.2670491866344715</v>
      </c>
      <c r="AY671" s="900">
        <v>-0.11</v>
      </c>
      <c r="AZ671" s="839">
        <v>17.71</v>
      </c>
      <c r="BA671" s="839">
        <v>-42.14</v>
      </c>
      <c r="BB671" s="839">
        <v>2.4899999999999998</v>
      </c>
      <c r="BC671" s="839">
        <v>6.8199999999999994</v>
      </c>
      <c r="BD671" s="874"/>
      <c r="BE671" s="597">
        <v>1967</v>
      </c>
      <c r="BF671" s="865">
        <f t="shared" si="186"/>
        <v>6</v>
      </c>
      <c r="BG671" s="849">
        <v>6.1</v>
      </c>
    </row>
    <row r="672" spans="1:59" s="831" customFormat="1" ht="12.75" customHeight="1" x14ac:dyDescent="0.2">
      <c r="A672" s="831" t="s">
        <v>813</v>
      </c>
      <c r="B672" s="578" t="s">
        <v>814</v>
      </c>
      <c r="C672" s="898" t="s">
        <v>108</v>
      </c>
      <c r="D672" s="898" t="s">
        <v>4268</v>
      </c>
      <c r="E672" s="705">
        <v>28</v>
      </c>
      <c r="F672" s="1153">
        <v>114</v>
      </c>
      <c r="G672" s="1118" t="s">
        <v>106</v>
      </c>
      <c r="H672" s="1118" t="s">
        <v>106</v>
      </c>
      <c r="I672" s="841">
        <v>87.57</v>
      </c>
      <c r="J672" s="624">
        <f t="shared" si="172"/>
        <v>1.8499486125385409</v>
      </c>
      <c r="K672" s="844">
        <v>0.40500000000000003</v>
      </c>
      <c r="L672" s="854">
        <v>4</v>
      </c>
      <c r="M672" s="615">
        <f t="shared" si="173"/>
        <v>1.62</v>
      </c>
      <c r="N672" s="837" t="s">
        <v>148</v>
      </c>
      <c r="O672" s="706">
        <v>0.38</v>
      </c>
      <c r="P672" s="606">
        <v>44259</v>
      </c>
      <c r="Q672" s="606">
        <v>44272</v>
      </c>
      <c r="R672" s="615">
        <f t="shared" si="174"/>
        <v>6.5789473684210575</v>
      </c>
      <c r="S672" s="673">
        <f>IF(INDEX(Historical!$D$7:$D$1257,MATCH(B672,Historical!$B$7:$B$1281,0))=0,"n/a",(INDEX(Historical!$C$7:$C$1259,MATCH(B672,Historical!$B$7:$B$1281,0))/INDEX(Historical!$D$7:$D$1257,MATCH(B672,Historical!$B$7:$B$1281,0))-1)*100)</f>
        <v>5.555555555555558</v>
      </c>
      <c r="T672" s="673">
        <f>IF(INDEX(Historical!$F$7:$F$1250,MATCH(B672,Historical!$B$7:$B$1281,0))=0,"n/a",((INDEX(Historical!$C$7:$C$1259,MATCH(B672,Historical!$B$7:$B$1281,0))/INDEX(Historical!$F$7:$F$1250,MATCH(B672,Historical!$B$7:$B$1281,0)))^(1/3)-1)*100)</f>
        <v>3.2733267452874637</v>
      </c>
      <c r="U672" s="673">
        <f>IF(INDEX(Historical!$H$7:$H$1250,MATCH(B672,Historical!$B$7:$B$1281,0))=0,"n/a",((INDEX(Historical!$C$7:$C$1259,MATCH(B672,Historical!$B$7:$B$1281,0))/INDEX(Historical!$H$7:$H$1250,MATCH(B672,Historical!$B$7:$B$1281,0)))^(1/5)-1)*100)</f>
        <v>2.5528556110398393</v>
      </c>
      <c r="V672" s="673">
        <f>IF(INDEX(Historical!$O$7:$O$1250,MATCH(B672,Historical!$B$7:$B$1281,0))=0,"n/a",((INDEX(Historical!$C$7:$C$1259,MATCH(B672,Historical!$B$7:$B$1281,0))/INDEX(Historical!$O$7:$O$1250,MATCH(B672,Historical!$B$7:$B$1281,0)))^(1/10)-1)*100)</f>
        <v>2.7397630739181666</v>
      </c>
      <c r="W672" s="674">
        <f t="shared" si="175"/>
        <v>0.9317796985229716</v>
      </c>
      <c r="X672" s="675">
        <f t="shared" si="176"/>
        <v>0.28053358363075159</v>
      </c>
      <c r="Y672" s="843" t="s">
        <v>815</v>
      </c>
      <c r="Z672" s="624">
        <f t="shared" si="177"/>
        <v>70.43478260869567</v>
      </c>
      <c r="AA672" s="853">
        <f t="shared" si="178"/>
        <v>38.073913043478264</v>
      </c>
      <c r="AB672" s="854">
        <v>12</v>
      </c>
      <c r="AC672" s="833">
        <v>2.2999999999999998</v>
      </c>
      <c r="AD672" s="833">
        <v>2.11</v>
      </c>
      <c r="AE672" s="833">
        <v>7.24</v>
      </c>
      <c r="AF672" s="833">
        <v>4.41</v>
      </c>
      <c r="AG672" s="833">
        <v>11.899999999999999</v>
      </c>
      <c r="AH672" s="833">
        <v>212.8</v>
      </c>
      <c r="AI672" s="833">
        <v>30.709999999999997</v>
      </c>
      <c r="AJ672" s="833">
        <v>9.1</v>
      </c>
      <c r="AK672" s="833">
        <v>18.05</v>
      </c>
      <c r="AL672" s="845">
        <v>43320</v>
      </c>
      <c r="AM672" s="839">
        <v>55.000000000000007</v>
      </c>
      <c r="AN672" s="833">
        <v>0.41</v>
      </c>
      <c r="AO672" s="711">
        <f t="shared" si="179"/>
        <v>-33.671108819899885</v>
      </c>
      <c r="AP672" s="712">
        <f t="shared" si="180"/>
        <v>4.4028042235783804</v>
      </c>
      <c r="AQ672" s="855">
        <f t="shared" si="181"/>
        <v>173.17552885501547</v>
      </c>
      <c r="AR672" s="624">
        <f>INDEX(Historical!$C$7:$C$1259,MATCH(B672,Historical!$B$7:$B$1281,0))*IF(AH672="n/a",1.03,IF(AH672&lt;0,1.01,IF(AH672&gt;10,1.1,(1+AH672/100))))</f>
        <v>1.6720000000000002</v>
      </c>
      <c r="AS672" s="853">
        <f t="shared" si="182"/>
        <v>1.8392000000000004</v>
      </c>
      <c r="AT672" s="853">
        <f t="shared" si="187"/>
        <v>2.0231200000000005</v>
      </c>
      <c r="AU672" s="853">
        <f t="shared" si="187"/>
        <v>2.2254320000000005</v>
      </c>
      <c r="AV672" s="853">
        <f t="shared" si="187"/>
        <v>2.4479752000000006</v>
      </c>
      <c r="AW672" s="624">
        <f t="shared" si="184"/>
        <v>10.207727200000003</v>
      </c>
      <c r="AX672" s="719">
        <f t="shared" si="185"/>
        <v>11.656648623957979</v>
      </c>
      <c r="AY672" s="900">
        <v>0.45</v>
      </c>
      <c r="AZ672" s="839">
        <v>37.49</v>
      </c>
      <c r="BA672" s="839">
        <v>-2.67</v>
      </c>
      <c r="BB672" s="839">
        <v>2.76</v>
      </c>
      <c r="BC672" s="839">
        <v>10.82</v>
      </c>
      <c r="BD672" s="874"/>
      <c r="BE672" s="597">
        <v>1995</v>
      </c>
      <c r="BF672" s="865">
        <f t="shared" si="186"/>
        <v>2</v>
      </c>
      <c r="BG672" s="849">
        <v>6.5</v>
      </c>
    </row>
    <row r="673" spans="1:59" s="831" customFormat="1" ht="12.75" customHeight="1" x14ac:dyDescent="0.2">
      <c r="A673" s="847" t="s">
        <v>1724</v>
      </c>
      <c r="B673" s="578" t="s">
        <v>1725</v>
      </c>
      <c r="C673" s="898" t="s">
        <v>112</v>
      </c>
      <c r="D673" s="898" t="s">
        <v>211</v>
      </c>
      <c r="E673" s="705">
        <v>11</v>
      </c>
      <c r="F673" s="1153">
        <v>348</v>
      </c>
      <c r="G673" s="1118" t="s">
        <v>106</v>
      </c>
      <c r="H673" s="1118" t="s">
        <v>106</v>
      </c>
      <c r="I673" s="841">
        <v>28.49</v>
      </c>
      <c r="J673" s="624">
        <f t="shared" si="172"/>
        <v>2.9484029484029484</v>
      </c>
      <c r="K673" s="844">
        <v>0.21</v>
      </c>
      <c r="L673" s="854">
        <v>4</v>
      </c>
      <c r="M673" s="615">
        <f t="shared" si="173"/>
        <v>0.84</v>
      </c>
      <c r="N673" s="837" t="s">
        <v>160</v>
      </c>
      <c r="O673" s="706">
        <v>0.19</v>
      </c>
      <c r="P673" s="606">
        <v>44210</v>
      </c>
      <c r="Q673" s="606">
        <v>44225</v>
      </c>
      <c r="R673" s="615">
        <f t="shared" si="174"/>
        <v>10.52631578947368</v>
      </c>
      <c r="S673" s="673">
        <f>IF(INDEX(Historical!$D$7:$D$1257,MATCH(B673,Historical!$B$7:$B$1281,0))=0,"n/a",(INDEX(Historical!$C$7:$C$1259,MATCH(B673,Historical!$B$7:$B$1281,0))/INDEX(Historical!$D$7:$D$1257,MATCH(B673,Historical!$B$7:$B$1281,0))-1)*100)</f>
        <v>18.75</v>
      </c>
      <c r="T673" s="673">
        <f>IF(INDEX(Historical!$F$7:$F$1250,MATCH(B673,Historical!$B$7:$B$1281,0))=0,"n/a",((INDEX(Historical!$C$7:$C$1259,MATCH(B673,Historical!$B$7:$B$1281,0))/INDEX(Historical!$F$7:$F$1250,MATCH(B673,Historical!$B$7:$B$1281,0)))^(1/3)-1)*100)</f>
        <v>16.553177619681136</v>
      </c>
      <c r="U673" s="673">
        <f>IF(INDEX(Historical!$H$7:$H$1250,MATCH(B673,Historical!$B$7:$B$1281,0))=0,"n/a",((INDEX(Historical!$C$7:$C$1259,MATCH(B673,Historical!$B$7:$B$1281,0))/INDEX(Historical!$H$7:$H$1250,MATCH(B673,Historical!$B$7:$B$1281,0)))^(1/5)-1)*100)</f>
        <v>12.593380967869239</v>
      </c>
      <c r="V673" s="673">
        <f>IF(INDEX(Historical!$O$7:$O$1250,MATCH(B673,Historical!$B$7:$B$1281,0))=0,"n/a",((INDEX(Historical!$C$7:$C$1259,MATCH(B673,Historical!$B$7:$B$1281,0))/INDEX(Historical!$O$7:$O$1250,MATCH(B673,Historical!$B$7:$B$1281,0)))^(1/10)-1)*100)</f>
        <v>16.860936130231497</v>
      </c>
      <c r="W673" s="674">
        <f t="shared" si="175"/>
        <v>0.74689690243766638</v>
      </c>
      <c r="X673" s="675" t="str">
        <f t="shared" si="176"/>
        <v>n/a</v>
      </c>
      <c r="Y673" s="646"/>
      <c r="Z673" s="624" t="str">
        <f t="shared" si="177"/>
        <v>n/a</v>
      </c>
      <c r="AA673" s="853" t="str">
        <f t="shared" si="178"/>
        <v>n/a</v>
      </c>
      <c r="AB673" s="854">
        <v>12</v>
      </c>
      <c r="AC673" s="833">
        <v>-2.85</v>
      </c>
      <c r="AD673" s="833" t="s">
        <v>136</v>
      </c>
      <c r="AE673" s="833">
        <v>1.54</v>
      </c>
      <c r="AF673" s="833">
        <v>1.83</v>
      </c>
      <c r="AG673" s="833">
        <v>-7.9</v>
      </c>
      <c r="AH673" s="833">
        <v>-359</v>
      </c>
      <c r="AI673" s="833">
        <v>69.679999999999993</v>
      </c>
      <c r="AJ673" s="833">
        <v>-20.7</v>
      </c>
      <c r="AK673" s="833">
        <v>10</v>
      </c>
      <c r="AL673" s="845">
        <v>3070</v>
      </c>
      <c r="AM673" s="839">
        <v>0.3</v>
      </c>
      <c r="AN673" s="833">
        <v>2.89</v>
      </c>
      <c r="AO673" s="711" t="str">
        <f t="shared" si="179"/>
        <v>n/a</v>
      </c>
      <c r="AP673" s="712">
        <f t="shared" si="180"/>
        <v>15.541783916272188</v>
      </c>
      <c r="AQ673" s="855" t="str">
        <f t="shared" si="181"/>
        <v>n/a</v>
      </c>
      <c r="AR673" s="624">
        <f>INDEX(Historical!$C$7:$C$1259,MATCH(B673,Historical!$B$7:$B$1281,0))*IF(AH673="n/a",1.03,IF(AH673&lt;0,1.01,IF(AH673&gt;10,1.1,(1+AH673/100))))</f>
        <v>0.76760000000000006</v>
      </c>
      <c r="AS673" s="853">
        <f t="shared" si="182"/>
        <v>0.84436000000000011</v>
      </c>
      <c r="AT673" s="853">
        <f t="shared" si="187"/>
        <v>0.92879600000000018</v>
      </c>
      <c r="AU673" s="853">
        <f t="shared" si="187"/>
        <v>1.0216756000000002</v>
      </c>
      <c r="AV673" s="853">
        <f t="shared" si="187"/>
        <v>1.1238431600000003</v>
      </c>
      <c r="AW673" s="624">
        <f t="shared" si="184"/>
        <v>4.6862747600000016</v>
      </c>
      <c r="AX673" s="719">
        <f t="shared" si="185"/>
        <v>16.448840856440864</v>
      </c>
      <c r="AY673" s="900">
        <v>1.46</v>
      </c>
      <c r="AZ673" s="839">
        <v>96.08</v>
      </c>
      <c r="BA673" s="839">
        <v>-15.64</v>
      </c>
      <c r="BB673" s="839">
        <v>-4.24</v>
      </c>
      <c r="BC673" s="839">
        <v>19.470000000000002</v>
      </c>
      <c r="BD673" s="874"/>
      <c r="BE673" s="597">
        <v>2012</v>
      </c>
      <c r="BF673" s="865">
        <f t="shared" si="186"/>
        <v>0</v>
      </c>
      <c r="BG673" s="849">
        <v>-1.7000000000000002</v>
      </c>
    </row>
    <row r="674" spans="1:59" s="831" customFormat="1" ht="12.75" customHeight="1" x14ac:dyDescent="0.2">
      <c r="A674" s="838" t="s">
        <v>1704</v>
      </c>
      <c r="B674" s="578" t="s">
        <v>1705</v>
      </c>
      <c r="C674" s="898" t="s">
        <v>4253</v>
      </c>
      <c r="D674" s="898" t="s">
        <v>4254</v>
      </c>
      <c r="E674" s="705">
        <v>10</v>
      </c>
      <c r="F674" s="1153">
        <v>421</v>
      </c>
      <c r="G674" s="1150" t="s">
        <v>106</v>
      </c>
      <c r="H674" s="1150" t="s">
        <v>106</v>
      </c>
      <c r="I674" s="841">
        <v>57.77</v>
      </c>
      <c r="J674" s="624">
        <f t="shared" si="172"/>
        <v>2.0079626103513935</v>
      </c>
      <c r="K674" s="844">
        <v>0.28999999999999998</v>
      </c>
      <c r="L674" s="854">
        <v>4</v>
      </c>
      <c r="M674" s="615">
        <f t="shared" si="173"/>
        <v>1.1599999999999999</v>
      </c>
      <c r="N674" s="837" t="s">
        <v>455</v>
      </c>
      <c r="O674" s="706">
        <v>0.27</v>
      </c>
      <c r="P674" s="606">
        <v>44105</v>
      </c>
      <c r="Q674" s="606">
        <v>44120</v>
      </c>
      <c r="R674" s="615">
        <f t="shared" si="174"/>
        <v>7.4074074074073932</v>
      </c>
      <c r="S674" s="673">
        <f>IF(INDEX(Historical!$D$7:$D$1257,MATCH(B674,Historical!$B$7:$B$1281,0))=0,"n/a",(INDEX(Historical!$C$7:$C$1259,MATCH(B674,Historical!$B$7:$B$1281,0))/INDEX(Historical!$D$7:$D$1257,MATCH(B674,Historical!$B$7:$B$1281,0))-1)*100)</f>
        <v>11.111111111111116</v>
      </c>
      <c r="T674" s="673">
        <f>IF(INDEX(Historical!$F$7:$F$1250,MATCH(B674,Historical!$B$7:$B$1281,0))=0,"n/a",((INDEX(Historical!$C$7:$C$1259,MATCH(B674,Historical!$B$7:$B$1281,0))/INDEX(Historical!$F$7:$F$1250,MATCH(B674,Historical!$B$7:$B$1281,0)))^(1/3)-1)*100)</f>
        <v>10.287496281391139</v>
      </c>
      <c r="U674" s="673">
        <f>IF(INDEX(Historical!$H$7:$H$1250,MATCH(B674,Historical!$B$7:$B$1281,0))=0,"n/a",((INDEX(Historical!$C$7:$C$1259,MATCH(B674,Historical!$B$7:$B$1281,0))/INDEX(Historical!$H$7:$H$1250,MATCH(B674,Historical!$B$7:$B$1281,0)))^(1/5)-1)*100)</f>
        <v>11.440369201675926</v>
      </c>
      <c r="V674" s="673" t="str">
        <f>IF(INDEX(Historical!$O$7:$O$1250,MATCH(B674,Historical!$B$7:$B$1281,0))=0,"n/a",((INDEX(Historical!$C$7:$C$1259,MATCH(B674,Historical!$B$7:$B$1281,0))/INDEX(Historical!$O$7:$O$1250,MATCH(B674,Historical!$B$7:$B$1281,0)))^(1/10)-1)*100)</f>
        <v>n/a</v>
      </c>
      <c r="W674" s="674" t="str">
        <f t="shared" si="175"/>
        <v>n/a</v>
      </c>
      <c r="X674" s="675">
        <f t="shared" si="176"/>
        <v>0.32317427123378323</v>
      </c>
      <c r="Y674" s="843"/>
      <c r="Z674" s="624">
        <f t="shared" si="177"/>
        <v>100</v>
      </c>
      <c r="AA674" s="853">
        <f t="shared" si="178"/>
        <v>49.801724137931039</v>
      </c>
      <c r="AB674" s="854">
        <v>12</v>
      </c>
      <c r="AC674" s="833">
        <v>1.1599999999999999</v>
      </c>
      <c r="AD674" s="833">
        <v>5.04</v>
      </c>
      <c r="AE674" s="833">
        <v>21.16</v>
      </c>
      <c r="AF674" s="833">
        <v>2.52</v>
      </c>
      <c r="AG674" s="833">
        <v>5</v>
      </c>
      <c r="AH674" s="833">
        <v>36.6</v>
      </c>
      <c r="AI674" s="833">
        <v>9.4499999999999993</v>
      </c>
      <c r="AJ674" s="833">
        <v>35.4</v>
      </c>
      <c r="AK674" s="833">
        <v>10</v>
      </c>
      <c r="AL674" s="845">
        <v>3950</v>
      </c>
      <c r="AM674" s="839">
        <v>1.6</v>
      </c>
      <c r="AN674" s="833">
        <v>0.28999999999999998</v>
      </c>
      <c r="AO674" s="711">
        <f t="shared" si="179"/>
        <v>-36.353392325903719</v>
      </c>
      <c r="AP674" s="712">
        <f t="shared" si="180"/>
        <v>13.44833181202732</v>
      </c>
      <c r="AQ674" s="855">
        <f t="shared" si="181"/>
        <v>136.17351891031893</v>
      </c>
      <c r="AR674" s="624">
        <f>INDEX(Historical!$C$7:$C$1259,MATCH(B674,Historical!$B$7:$B$1281,0))*IF(AH674="n/a",1.03,IF(AH674&lt;0,1.01,IF(AH674&gt;10,1.1,(1+AH674/100))))</f>
        <v>1.2100000000000002</v>
      </c>
      <c r="AS674" s="853">
        <f t="shared" si="182"/>
        <v>1.3243450000000003</v>
      </c>
      <c r="AT674" s="853">
        <f t="shared" si="187"/>
        <v>1.4567795000000006</v>
      </c>
      <c r="AU674" s="853">
        <f t="shared" si="187"/>
        <v>1.6024574500000008</v>
      </c>
      <c r="AV674" s="853">
        <f t="shared" si="187"/>
        <v>1.7627031950000012</v>
      </c>
      <c r="AW674" s="624">
        <f t="shared" si="184"/>
        <v>7.3562851450000029</v>
      </c>
      <c r="AX674" s="719">
        <f t="shared" si="185"/>
        <v>12.733746139864985</v>
      </c>
      <c r="AY674" s="900">
        <v>0.56000000000000005</v>
      </c>
      <c r="AZ674" s="839">
        <v>29.73</v>
      </c>
      <c r="BA674" s="839">
        <v>-10.07</v>
      </c>
      <c r="BB674" s="839">
        <v>-0.06</v>
      </c>
      <c r="BC674" s="839">
        <v>0.70000000000000007</v>
      </c>
      <c r="BD674" s="874"/>
      <c r="BE674" s="597">
        <v>2011</v>
      </c>
      <c r="BF674" s="865">
        <f t="shared" si="186"/>
        <v>0</v>
      </c>
      <c r="BG674" s="849">
        <v>3.6999999999999997</v>
      </c>
    </row>
    <row r="675" spans="1:59" s="831" customFormat="1" ht="12.75" customHeight="1" x14ac:dyDescent="0.2">
      <c r="A675" s="838" t="s">
        <v>348</v>
      </c>
      <c r="B675" s="578" t="s">
        <v>349</v>
      </c>
      <c r="C675" s="898" t="s">
        <v>108</v>
      </c>
      <c r="D675" s="898" t="s">
        <v>4268</v>
      </c>
      <c r="E675" s="705">
        <v>35</v>
      </c>
      <c r="F675" s="1153">
        <v>80</v>
      </c>
      <c r="G675" s="1118" t="s">
        <v>106</v>
      </c>
      <c r="H675" s="1118" t="s">
        <v>106</v>
      </c>
      <c r="I675" s="833">
        <v>171.6</v>
      </c>
      <c r="J675" s="624">
        <f t="shared" si="172"/>
        <v>2.5174825174825175</v>
      </c>
      <c r="K675" s="851">
        <v>1.08</v>
      </c>
      <c r="L675" s="854">
        <v>4</v>
      </c>
      <c r="M675" s="615">
        <f t="shared" si="173"/>
        <v>4.32</v>
      </c>
      <c r="N675" s="837" t="s">
        <v>318</v>
      </c>
      <c r="O675" s="707">
        <v>0.9</v>
      </c>
      <c r="P675" s="606">
        <v>44270</v>
      </c>
      <c r="Q675" s="606">
        <v>44285</v>
      </c>
      <c r="R675" s="615">
        <f t="shared" si="174"/>
        <v>20.000000000000004</v>
      </c>
      <c r="S675" s="673">
        <f>IF(INDEX(Historical!$D$7:$D$1257,MATCH(B675,Historical!$B$7:$B$1281,0))=0,"n/a",(INDEX(Historical!$C$7:$C$1259,MATCH(B675,Historical!$B$7:$B$1281,0))/INDEX(Historical!$D$7:$D$1257,MATCH(B675,Historical!$B$7:$B$1281,0))-1)*100)</f>
        <v>18.421052631578938</v>
      </c>
      <c r="T675" s="673">
        <f>IF(INDEX(Historical!$F$7:$F$1250,MATCH(B675,Historical!$B$7:$B$1281,0))=0,"n/a",((INDEX(Historical!$C$7:$C$1259,MATCH(B675,Historical!$B$7:$B$1281,0))/INDEX(Historical!$F$7:$F$1250,MATCH(B675,Historical!$B$7:$B$1281,0)))^(1/3)-1)*100)</f>
        <v>16.445457431121579</v>
      </c>
      <c r="U675" s="673">
        <f>IF(INDEX(Historical!$H$7:$H$1250,MATCH(B675,Historical!$B$7:$B$1281,0))=0,"n/a",((INDEX(Historical!$C$7:$C$1259,MATCH(B675,Historical!$B$7:$B$1281,0))/INDEX(Historical!$H$7:$H$1250,MATCH(B675,Historical!$B$7:$B$1281,0)))^(1/5)-1)*100)</f>
        <v>11.595795704392353</v>
      </c>
      <c r="V675" s="673">
        <f>IF(INDEX(Historical!$O$7:$O$1250,MATCH(B675,Historical!$B$7:$B$1281,0))=0,"n/a",((INDEX(Historical!$C$7:$C$1259,MATCH(B675,Historical!$B$7:$B$1281,0))/INDEX(Historical!$O$7:$O$1250,MATCH(B675,Historical!$B$7:$B$1281,0)))^(1/10)-1)*100)</f>
        <v>12.794487300549928</v>
      </c>
      <c r="W675" s="674">
        <f t="shared" si="175"/>
        <v>0.90631186947943954</v>
      </c>
      <c r="X675" s="675">
        <f t="shared" si="176"/>
        <v>0.69854190990315379</v>
      </c>
      <c r="Y675" s="634"/>
      <c r="Z675" s="624">
        <f t="shared" si="177"/>
        <v>43.11377245508983</v>
      </c>
      <c r="AA675" s="853">
        <f t="shared" si="178"/>
        <v>17.125748502994011</v>
      </c>
      <c r="AB675" s="854">
        <v>12</v>
      </c>
      <c r="AC675" s="833">
        <v>10.02</v>
      </c>
      <c r="AD675" s="833">
        <v>1.24</v>
      </c>
      <c r="AE675" s="833">
        <v>6.1</v>
      </c>
      <c r="AF675" s="833">
        <v>5.07</v>
      </c>
      <c r="AG675" s="833">
        <v>32.9</v>
      </c>
      <c r="AH675" s="833">
        <v>14.7</v>
      </c>
      <c r="AI675" s="833">
        <v>4.97</v>
      </c>
      <c r="AJ675" s="833">
        <v>16.600000000000001</v>
      </c>
      <c r="AK675" s="833">
        <v>13.83</v>
      </c>
      <c r="AL675" s="845">
        <v>37840</v>
      </c>
      <c r="AM675" s="839">
        <v>1</v>
      </c>
      <c r="AN675" s="833">
        <v>0</v>
      </c>
      <c r="AO675" s="711">
        <f t="shared" si="179"/>
        <v>-3.0124702811191391</v>
      </c>
      <c r="AP675" s="712">
        <f t="shared" si="180"/>
        <v>14.113278221874872</v>
      </c>
      <c r="AQ675" s="855">
        <f t="shared" si="181"/>
        <v>96.443426869111207</v>
      </c>
      <c r="AR675" s="624">
        <f>INDEX(Historical!$C$7:$C$1259,MATCH(B675,Historical!$B$7:$B$1281,0))*IF(AH675="n/a",1.03,IF(AH675&lt;0,1.01,IF(AH675&gt;10,1.1,(1+AH675/100))))</f>
        <v>3.9600000000000004</v>
      </c>
      <c r="AS675" s="853">
        <f t="shared" si="182"/>
        <v>4.1568120000000004</v>
      </c>
      <c r="AT675" s="853">
        <f t="shared" si="187"/>
        <v>4.5724932000000011</v>
      </c>
      <c r="AU675" s="853">
        <f t="shared" si="187"/>
        <v>5.0297425200000019</v>
      </c>
      <c r="AV675" s="853">
        <f t="shared" si="187"/>
        <v>5.5327167720000023</v>
      </c>
      <c r="AW675" s="624">
        <f t="shared" si="184"/>
        <v>23.251764492000007</v>
      </c>
      <c r="AX675" s="719">
        <f t="shared" si="185"/>
        <v>13.549979307692311</v>
      </c>
      <c r="AY675" s="900">
        <v>1.19</v>
      </c>
      <c r="AZ675" s="839">
        <v>85.79</v>
      </c>
      <c r="BA675" s="839">
        <v>-4.46</v>
      </c>
      <c r="BB675" s="839">
        <v>3.51</v>
      </c>
      <c r="BC675" s="839">
        <v>18.600000000000001</v>
      </c>
      <c r="BD675" s="874"/>
      <c r="BE675" s="597">
        <v>1987</v>
      </c>
      <c r="BF675" s="865">
        <f t="shared" si="186"/>
        <v>3</v>
      </c>
      <c r="BG675" s="849">
        <v>23.7</v>
      </c>
    </row>
    <row r="676" spans="1:59" s="831" customFormat="1" ht="12.75" customHeight="1" x14ac:dyDescent="0.2">
      <c r="A676" s="838" t="s">
        <v>1726</v>
      </c>
      <c r="B676" s="578" t="s">
        <v>1727</v>
      </c>
      <c r="C676" s="898" t="s">
        <v>108</v>
      </c>
      <c r="D676" s="898" t="s">
        <v>4272</v>
      </c>
      <c r="E676" s="705">
        <v>9</v>
      </c>
      <c r="F676" s="1153">
        <v>527</v>
      </c>
      <c r="G676" s="1125" t="s">
        <v>106</v>
      </c>
      <c r="H676" s="1125" t="s">
        <v>106</v>
      </c>
      <c r="I676" s="841">
        <v>51.5</v>
      </c>
      <c r="J676" s="624">
        <f t="shared" si="172"/>
        <v>2.3300970873786406</v>
      </c>
      <c r="K676" s="844">
        <v>0.3</v>
      </c>
      <c r="L676" s="854">
        <v>4</v>
      </c>
      <c r="M676" s="615">
        <f t="shared" si="173"/>
        <v>1.2</v>
      </c>
      <c r="N676" s="837" t="s">
        <v>151</v>
      </c>
      <c r="O676" s="706">
        <v>0.28000000000000003</v>
      </c>
      <c r="P676" s="606">
        <v>44263</v>
      </c>
      <c r="Q676" s="606">
        <v>44280</v>
      </c>
      <c r="R676" s="615">
        <f t="shared" si="174"/>
        <v>7.1428571428571281</v>
      </c>
      <c r="S676" s="673">
        <f>IF(INDEX(Historical!$D$7:$D$1257,MATCH(B676,Historical!$B$7:$B$1281,0))=0,"n/a",(INDEX(Historical!$C$7:$C$1259,MATCH(B676,Historical!$B$7:$B$1281,0))/INDEX(Historical!$D$7:$D$1257,MATCH(B676,Historical!$B$7:$B$1281,0))-1)*100)</f>
        <v>12.000000000000011</v>
      </c>
      <c r="T676" s="673">
        <f>IF(INDEX(Historical!$F$7:$F$1250,MATCH(B676,Historical!$B$7:$B$1281,0))=0,"n/a",((INDEX(Historical!$C$7:$C$1259,MATCH(B676,Historical!$B$7:$B$1281,0))/INDEX(Historical!$F$7:$F$1250,MATCH(B676,Historical!$B$7:$B$1281,0)))^(1/3)-1)*100)</f>
        <v>11.868894208139679</v>
      </c>
      <c r="U676" s="673">
        <f>IF(INDEX(Historical!$H$7:$H$1250,MATCH(B676,Historical!$B$7:$B$1281,0))=0,"n/a",((INDEX(Historical!$C$7:$C$1259,MATCH(B676,Historical!$B$7:$B$1281,0))/INDEX(Historical!$H$7:$H$1250,MATCH(B676,Historical!$B$7:$B$1281,0)))^(1/5)-1)*100)</f>
        <v>13.295681060117071</v>
      </c>
      <c r="V676" s="673" t="str">
        <f>IF(INDEX(Historical!$O$7:$O$1250,MATCH(B676,Historical!$B$7:$B$1281,0))=0,"n/a",((INDEX(Historical!$C$7:$C$1259,MATCH(B676,Historical!$B$7:$B$1281,0))/INDEX(Historical!$O$7:$O$1250,MATCH(B676,Historical!$B$7:$B$1281,0)))^(1/10)-1)*100)</f>
        <v>n/a</v>
      </c>
      <c r="W676" s="674" t="str">
        <f t="shared" si="175"/>
        <v>n/a</v>
      </c>
      <c r="X676" s="675" t="str">
        <f t="shared" si="176"/>
        <v>n/a</v>
      </c>
      <c r="Y676" s="636"/>
      <c r="Z676" s="624" t="str">
        <f t="shared" si="177"/>
        <v>n/a</v>
      </c>
      <c r="AA676" s="853" t="str">
        <f t="shared" si="178"/>
        <v>n/a</v>
      </c>
      <c r="AB676" s="854">
        <v>12</v>
      </c>
      <c r="AC676" s="833" t="s">
        <v>136</v>
      </c>
      <c r="AD676" s="833" t="s">
        <v>136</v>
      </c>
      <c r="AE676" s="833" t="s">
        <v>136</v>
      </c>
      <c r="AF676" s="833" t="s">
        <v>136</v>
      </c>
      <c r="AG676" s="833" t="s">
        <v>136</v>
      </c>
      <c r="AH676" s="833" t="s">
        <v>136</v>
      </c>
      <c r="AI676" s="833" t="s">
        <v>136</v>
      </c>
      <c r="AJ676" s="833" t="s">
        <v>136</v>
      </c>
      <c r="AK676" s="833" t="s">
        <v>136</v>
      </c>
      <c r="AL676" s="845" t="s">
        <v>136</v>
      </c>
      <c r="AM676" s="839" t="s">
        <v>136</v>
      </c>
      <c r="AN676" s="833" t="s">
        <v>136</v>
      </c>
      <c r="AO676" s="711" t="str">
        <f t="shared" si="179"/>
        <v>n/a</v>
      </c>
      <c r="AP676" s="712">
        <f t="shared" si="180"/>
        <v>15.625778147495712</v>
      </c>
      <c r="AQ676" s="855" t="str">
        <f t="shared" si="181"/>
        <v>n/a</v>
      </c>
      <c r="AR676" s="624">
        <f>INDEX(Historical!$C$7:$C$1259,MATCH(B676,Historical!$B$7:$B$1281,0))*IF(AH676="n/a",1.03,IF(AH676&lt;0,1.01,IF(AH676&gt;10,1.1,(1+AH676/100))))</f>
        <v>1.1536000000000002</v>
      </c>
      <c r="AS676" s="853">
        <f t="shared" si="182"/>
        <v>1.1882080000000002</v>
      </c>
      <c r="AT676" s="853">
        <f t="shared" si="187"/>
        <v>1.2238542400000001</v>
      </c>
      <c r="AU676" s="853">
        <f t="shared" si="187"/>
        <v>1.2605698672000001</v>
      </c>
      <c r="AV676" s="853">
        <f t="shared" si="187"/>
        <v>1.2983869632160001</v>
      </c>
      <c r="AW676" s="624">
        <f t="shared" si="184"/>
        <v>6.1246190704160011</v>
      </c>
      <c r="AX676" s="719">
        <f t="shared" si="185"/>
        <v>11.892464214400002</v>
      </c>
      <c r="AY676" s="900" t="s">
        <v>136</v>
      </c>
      <c r="AZ676" s="839" t="s">
        <v>136</v>
      </c>
      <c r="BA676" s="839" t="s">
        <v>136</v>
      </c>
      <c r="BB676" s="839" t="s">
        <v>136</v>
      </c>
      <c r="BC676" s="839" t="s">
        <v>136</v>
      </c>
      <c r="BD676" s="874" t="s">
        <v>4199</v>
      </c>
      <c r="BE676" s="597">
        <v>2013</v>
      </c>
      <c r="BF676" s="865">
        <f t="shared" si="186"/>
        <v>0</v>
      </c>
      <c r="BG676" s="849" t="s">
        <v>136</v>
      </c>
    </row>
    <row r="677" spans="1:59" s="831" customFormat="1" ht="12.75" customHeight="1" x14ac:dyDescent="0.2">
      <c r="A677" s="838" t="s">
        <v>824</v>
      </c>
      <c r="B677" s="578" t="s">
        <v>825</v>
      </c>
      <c r="C677" s="898" t="s">
        <v>108</v>
      </c>
      <c r="D677" s="898" t="s">
        <v>118</v>
      </c>
      <c r="E677" s="705">
        <v>16</v>
      </c>
      <c r="F677" s="1153">
        <v>236</v>
      </c>
      <c r="G677" s="1153" t="s">
        <v>115</v>
      </c>
      <c r="H677" s="1153" t="s">
        <v>115</v>
      </c>
      <c r="I677" s="841">
        <v>150.4</v>
      </c>
      <c r="J677" s="624">
        <f t="shared" si="172"/>
        <v>2.2606382978723403</v>
      </c>
      <c r="K677" s="844">
        <v>0.85</v>
      </c>
      <c r="L677" s="854">
        <v>4</v>
      </c>
      <c r="M677" s="615">
        <f t="shared" si="173"/>
        <v>3.4</v>
      </c>
      <c r="N677" s="837" t="s">
        <v>151</v>
      </c>
      <c r="O677" s="706">
        <v>0.82</v>
      </c>
      <c r="P677" s="606">
        <v>43991</v>
      </c>
      <c r="Q677" s="606">
        <v>44012</v>
      </c>
      <c r="R677" s="615">
        <f t="shared" si="174"/>
        <v>3.6585365853658569</v>
      </c>
      <c r="S677" s="673">
        <f>IF(INDEX(Historical!$D$7:$D$1257,MATCH(B677,Historical!$B$7:$B$1281,0))=0,"n/a",(INDEX(Historical!$C$7:$C$1259,MATCH(B677,Historical!$B$7:$B$1281,0))/INDEX(Historical!$D$7:$D$1257,MATCH(B677,Historical!$B$7:$B$1281,0))-1)*100)</f>
        <v>4.334365325077405</v>
      </c>
      <c r="T677" s="673">
        <f>IF(INDEX(Historical!$F$7:$F$1250,MATCH(B677,Historical!$B$7:$B$1281,0))=0,"n/a",((INDEX(Historical!$C$7:$C$1259,MATCH(B677,Historical!$B$7:$B$1281,0))/INDEX(Historical!$F$7:$F$1250,MATCH(B677,Historical!$B$7:$B$1281,0)))^(1/3)-1)*100)</f>
        <v>5.9939690661542588</v>
      </c>
      <c r="U677" s="673">
        <f>IF(INDEX(Historical!$H$7:$H$1250,MATCH(B677,Historical!$B$7:$B$1281,0))=0,"n/a",((INDEX(Historical!$C$7:$C$1259,MATCH(B677,Historical!$B$7:$B$1281,0))/INDEX(Historical!$H$7:$H$1250,MATCH(B677,Historical!$B$7:$B$1281,0)))^(1/5)-1)*100)</f>
        <v>7.203900938281782</v>
      </c>
      <c r="V677" s="673">
        <f>IF(INDEX(Historical!$O$7:$O$1250,MATCH(B677,Historical!$B$7:$B$1281,0))=0,"n/a",((INDEX(Historical!$C$7:$C$1259,MATCH(B677,Historical!$B$7:$B$1281,0))/INDEX(Historical!$O$7:$O$1250,MATCH(B677,Historical!$B$7:$B$1281,0)))^(1/10)-1)*100)</f>
        <v>9.1041019257914524</v>
      </c>
      <c r="W677" s="674">
        <f t="shared" si="175"/>
        <v>0.79128078716622241</v>
      </c>
      <c r="X677" s="675" t="str">
        <f t="shared" si="176"/>
        <v>n/a</v>
      </c>
      <c r="Y677" s="842"/>
      <c r="Z677" s="624">
        <f t="shared" si="177"/>
        <v>32.411820781696854</v>
      </c>
      <c r="AA677" s="853">
        <f t="shared" si="178"/>
        <v>14.337464251668255</v>
      </c>
      <c r="AB677" s="854">
        <v>12</v>
      </c>
      <c r="AC677" s="833">
        <v>10.49</v>
      </c>
      <c r="AD677" s="833">
        <v>3</v>
      </c>
      <c r="AE677" s="833">
        <v>1.21</v>
      </c>
      <c r="AF677" s="833">
        <v>1.34</v>
      </c>
      <c r="AG677" s="833">
        <v>9.8000000000000007</v>
      </c>
      <c r="AH677" s="833">
        <v>6</v>
      </c>
      <c r="AI677" s="833">
        <v>8.7200000000000006</v>
      </c>
      <c r="AJ677" s="833">
        <v>-0.70000000000000007</v>
      </c>
      <c r="AK677" s="833">
        <v>4.8899999999999997</v>
      </c>
      <c r="AL677" s="845">
        <v>38630</v>
      </c>
      <c r="AM677" s="839">
        <v>0.4</v>
      </c>
      <c r="AN677" s="833">
        <v>0.22</v>
      </c>
      <c r="AO677" s="711">
        <f t="shared" si="179"/>
        <v>-4.8729250155141326</v>
      </c>
      <c r="AP677" s="712">
        <f t="shared" si="180"/>
        <v>9.4645392361541223</v>
      </c>
      <c r="AQ677" s="855">
        <f t="shared" si="181"/>
        <v>-7.5946079080868483</v>
      </c>
      <c r="AR677" s="624">
        <f>INDEX(Historical!$C$7:$C$1259,MATCH(B677,Historical!$B$7:$B$1281,0))*IF(AH677="n/a",1.03,IF(AH677&lt;0,1.01,IF(AH677&gt;10,1.1,(1+AH677/100))))</f>
        <v>3.5722000000000005</v>
      </c>
      <c r="AS677" s="853">
        <f t="shared" si="182"/>
        <v>3.8836958400000001</v>
      </c>
      <c r="AT677" s="853">
        <f t="shared" si="187"/>
        <v>4.0736085665759996</v>
      </c>
      <c r="AU677" s="853">
        <f t="shared" si="187"/>
        <v>4.2728080254815657</v>
      </c>
      <c r="AV677" s="853">
        <f t="shared" si="187"/>
        <v>4.4817483379276144</v>
      </c>
      <c r="AW677" s="624">
        <f t="shared" si="184"/>
        <v>20.284060769985182</v>
      </c>
      <c r="AX677" s="719">
        <f t="shared" si="185"/>
        <v>13.486742533234827</v>
      </c>
      <c r="AY677" s="900">
        <v>0.77</v>
      </c>
      <c r="AZ677" s="839">
        <v>76.73</v>
      </c>
      <c r="BA677" s="839">
        <v>-6.69</v>
      </c>
      <c r="BB677" s="839">
        <v>1.32</v>
      </c>
      <c r="BC677" s="839">
        <v>16.82</v>
      </c>
      <c r="BD677" s="874"/>
      <c r="BE677" s="597">
        <v>2005</v>
      </c>
      <c r="BF677" s="865">
        <f t="shared" si="186"/>
        <v>1</v>
      </c>
      <c r="BG677" s="849">
        <v>2.2999999999999998</v>
      </c>
    </row>
    <row r="678" spans="1:59" s="831" customFormat="1" x14ac:dyDescent="0.2">
      <c r="A678" s="838" t="s">
        <v>1712</v>
      </c>
      <c r="B678" s="578" t="s">
        <v>1713</v>
      </c>
      <c r="C678" s="898" t="s">
        <v>108</v>
      </c>
      <c r="D678" s="898" t="s">
        <v>4265</v>
      </c>
      <c r="E678" s="705">
        <v>9</v>
      </c>
      <c r="F678" s="1153">
        <v>521</v>
      </c>
      <c r="G678" s="1115" t="s">
        <v>106</v>
      </c>
      <c r="H678" s="1115" t="s">
        <v>106</v>
      </c>
      <c r="I678" s="841">
        <v>27.81</v>
      </c>
      <c r="J678" s="624">
        <f t="shared" si="172"/>
        <v>3.0204962243797198</v>
      </c>
      <c r="K678" s="844">
        <v>0.21</v>
      </c>
      <c r="L678" s="854">
        <v>4</v>
      </c>
      <c r="M678" s="615">
        <f t="shared" si="173"/>
        <v>0.84</v>
      </c>
      <c r="N678" s="837" t="s">
        <v>512</v>
      </c>
      <c r="O678" s="706">
        <v>0.2</v>
      </c>
      <c r="P678" s="606">
        <v>44238</v>
      </c>
      <c r="Q678" s="606">
        <v>44253</v>
      </c>
      <c r="R678" s="615">
        <f t="shared" si="174"/>
        <v>4.9999999999999902</v>
      </c>
      <c r="S678" s="673">
        <f>IF(INDEX(Historical!$D$7:$D$1257,MATCH(B678,Historical!$B$7:$B$1281,0))=0,"n/a",(INDEX(Historical!$C$7:$C$1259,MATCH(B678,Historical!$B$7:$B$1281,0))/INDEX(Historical!$D$7:$D$1257,MATCH(B678,Historical!$B$7:$B$1281,0))-1)*100)</f>
        <v>33.33333333333335</v>
      </c>
      <c r="T678" s="673">
        <f>IF(INDEX(Historical!$F$7:$F$1250,MATCH(B678,Historical!$B$7:$B$1281,0))=0,"n/a",((INDEX(Historical!$C$7:$C$1259,MATCH(B678,Historical!$B$7:$B$1281,0))/INDEX(Historical!$F$7:$F$1250,MATCH(B678,Historical!$B$7:$B$1281,0)))^(1/3)-1)*100)</f>
        <v>22.052244447028492</v>
      </c>
      <c r="U678" s="673">
        <f>IF(INDEX(Historical!$H$7:$H$1250,MATCH(B678,Historical!$B$7:$B$1281,0))=0,"n/a",((INDEX(Historical!$C$7:$C$1259,MATCH(B678,Historical!$B$7:$B$1281,0))/INDEX(Historical!$H$7:$H$1250,MATCH(B678,Historical!$B$7:$B$1281,0)))^(1/5)-1)*100)</f>
        <v>25.205477200705872</v>
      </c>
      <c r="V678" s="673">
        <f>IF(INDEX(Historical!$O$7:$O$1250,MATCH(B678,Historical!$B$7:$B$1281,0))=0,"n/a",((INDEX(Historical!$C$7:$C$1259,MATCH(B678,Historical!$B$7:$B$1281,0))/INDEX(Historical!$O$7:$O$1250,MATCH(B678,Historical!$B$7:$B$1281,0)))^(1/10)-1)*100)</f>
        <v>54.991898754833699</v>
      </c>
      <c r="W678" s="674">
        <f t="shared" si="175"/>
        <v>0.45834891632088537</v>
      </c>
      <c r="X678" s="675">
        <f t="shared" si="176"/>
        <v>1.2794658477515672</v>
      </c>
      <c r="Y678" s="634" t="s">
        <v>4085</v>
      </c>
      <c r="Z678" s="624">
        <f t="shared" si="177"/>
        <v>28.378378378378379</v>
      </c>
      <c r="AA678" s="853">
        <f t="shared" si="178"/>
        <v>9.3952702702702702</v>
      </c>
      <c r="AB678" s="854">
        <v>12</v>
      </c>
      <c r="AC678" s="833">
        <v>2.96</v>
      </c>
      <c r="AD678" s="833">
        <v>0.72</v>
      </c>
      <c r="AE678" s="833">
        <v>4.17</v>
      </c>
      <c r="AF678" s="833">
        <v>1.2</v>
      </c>
      <c r="AG678" s="833">
        <v>13.4</v>
      </c>
      <c r="AH678" s="833">
        <v>1.6</v>
      </c>
      <c r="AI678" s="833" t="s">
        <v>136</v>
      </c>
      <c r="AJ678" s="833">
        <v>19.7</v>
      </c>
      <c r="AK678" s="833">
        <v>13</v>
      </c>
      <c r="AL678" s="845">
        <v>230.74</v>
      </c>
      <c r="AM678" s="839">
        <v>2.8000000000000003</v>
      </c>
      <c r="AN678" s="833">
        <v>0</v>
      </c>
      <c r="AO678" s="711">
        <f t="shared" si="179"/>
        <v>18.830703154815321</v>
      </c>
      <c r="AP678" s="712">
        <f t="shared" si="180"/>
        <v>28.225973425085591</v>
      </c>
      <c r="AQ678" s="855">
        <f t="shared" si="181"/>
        <v>-29.212919181457909</v>
      </c>
      <c r="AR678" s="624">
        <f>INDEX(Historical!$C$7:$C$1259,MATCH(B678,Historical!$B$7:$B$1281,0))*IF(AH678="n/a",1.03,IF(AH678&lt;0,1.01,IF(AH678&gt;10,1.1,(1+AH678/100))))</f>
        <v>0.81280000000000008</v>
      </c>
      <c r="AS678" s="853">
        <f t="shared" si="182"/>
        <v>0.83718400000000015</v>
      </c>
      <c r="AT678" s="853">
        <f t="shared" si="187"/>
        <v>0.92090240000000023</v>
      </c>
      <c r="AU678" s="853">
        <f t="shared" si="187"/>
        <v>1.0129926400000004</v>
      </c>
      <c r="AV678" s="853">
        <f t="shared" si="187"/>
        <v>1.1142919040000006</v>
      </c>
      <c r="AW678" s="624">
        <f t="shared" si="184"/>
        <v>4.6981709440000019</v>
      </c>
      <c r="AX678" s="719">
        <f t="shared" si="185"/>
        <v>16.89381856886013</v>
      </c>
      <c r="AY678" s="900">
        <v>1.42</v>
      </c>
      <c r="AZ678" s="839">
        <v>92.490000000000009</v>
      </c>
      <c r="BA678" s="839">
        <v>-9.56</v>
      </c>
      <c r="BB678" s="839">
        <v>-0.22999999999999998</v>
      </c>
      <c r="BC678" s="839">
        <v>27.339999999999996</v>
      </c>
      <c r="BD678" s="874"/>
      <c r="BE678" s="597">
        <v>2013</v>
      </c>
      <c r="BF678" s="865">
        <f t="shared" si="186"/>
        <v>0</v>
      </c>
      <c r="BG678" s="849">
        <v>1.7000000000000002</v>
      </c>
    </row>
    <row r="679" spans="1:59" s="831" customFormat="1" ht="12.75" customHeight="1" x14ac:dyDescent="0.2">
      <c r="A679" s="831" t="s">
        <v>1718</v>
      </c>
      <c r="B679" s="578" t="s">
        <v>1719</v>
      </c>
      <c r="C679" s="898" t="s">
        <v>245</v>
      </c>
      <c r="D679" s="898" t="s">
        <v>4251</v>
      </c>
      <c r="E679" s="705">
        <v>12</v>
      </c>
      <c r="F679" s="1153">
        <v>295</v>
      </c>
      <c r="G679" s="1114" t="s">
        <v>106</v>
      </c>
      <c r="H679" s="1114" t="s">
        <v>106</v>
      </c>
      <c r="I679" s="841">
        <v>177.08</v>
      </c>
      <c r="J679" s="624">
        <f t="shared" si="172"/>
        <v>1.1746103456065056</v>
      </c>
      <c r="K679" s="844">
        <v>0.52</v>
      </c>
      <c r="L679" s="854">
        <v>4</v>
      </c>
      <c r="M679" s="615">
        <f t="shared" si="173"/>
        <v>2.08</v>
      </c>
      <c r="N679" s="837" t="s">
        <v>789</v>
      </c>
      <c r="O679" s="706">
        <v>0.4</v>
      </c>
      <c r="P679" s="606">
        <v>44246</v>
      </c>
      <c r="Q679" s="606">
        <v>44264</v>
      </c>
      <c r="R679" s="615">
        <f t="shared" si="174"/>
        <v>30</v>
      </c>
      <c r="S679" s="673">
        <f>IF(INDEX(Historical!$D$7:$D$1257,MATCH(B679,Historical!$B$7:$B$1281,0))=0,"n/a",(INDEX(Historical!$C$7:$C$1259,MATCH(B679,Historical!$B$7:$B$1281,0))/INDEX(Historical!$D$7:$D$1257,MATCH(B679,Historical!$B$7:$B$1281,0))-1)*100)</f>
        <v>10.294117647058808</v>
      </c>
      <c r="T679" s="673">
        <f>IF(INDEX(Historical!$F$7:$F$1250,MATCH(B679,Historical!$B$7:$B$1281,0))=0,"n/a",((INDEX(Historical!$C$7:$C$1259,MATCH(B679,Historical!$B$7:$B$1281,0))/INDEX(Historical!$F$7:$F$1250,MATCH(B679,Historical!$B$7:$B$1281,0)))^(1/3)-1)*100)</f>
        <v>12.624788044360603</v>
      </c>
      <c r="U679" s="673">
        <f>IF(INDEX(Historical!$H$7:$H$1250,MATCH(B679,Historical!$B$7:$B$1281,0))=0,"n/a",((INDEX(Historical!$C$7:$C$1259,MATCH(B679,Historical!$B$7:$B$1281,0))/INDEX(Historical!$H$7:$H$1250,MATCH(B679,Historical!$B$7:$B$1281,0)))^(1/5)-1)*100)</f>
        <v>14.565942786618935</v>
      </c>
      <c r="V679" s="673">
        <f>IF(INDEX(Historical!$O$7:$O$1250,MATCH(B679,Historical!$B$7:$B$1281,0))=0,"n/a",((INDEX(Historical!$C$7:$C$1259,MATCH(B679,Historical!$B$7:$B$1281,0))/INDEX(Historical!$O$7:$O$1250,MATCH(B679,Historical!$B$7:$B$1281,0)))^(1/10)-1)*100)</f>
        <v>26.764113126213807</v>
      </c>
      <c r="W679" s="674">
        <f t="shared" si="175"/>
        <v>0.54423409129714395</v>
      </c>
      <c r="X679" s="675">
        <f t="shared" si="176"/>
        <v>0.89361612187846229</v>
      </c>
      <c r="Y679" s="842"/>
      <c r="Z679" s="624">
        <f t="shared" si="177"/>
        <v>32.550860719874805</v>
      </c>
      <c r="AA679" s="853">
        <f t="shared" si="178"/>
        <v>27.712050078247266</v>
      </c>
      <c r="AB679" s="854">
        <v>12</v>
      </c>
      <c r="AC679" s="833">
        <v>6.39</v>
      </c>
      <c r="AD679" s="833">
        <v>2.5</v>
      </c>
      <c r="AE679" s="833">
        <v>1.87</v>
      </c>
      <c r="AF679" s="833">
        <v>10.72</v>
      </c>
      <c r="AG679" s="833">
        <v>43.7</v>
      </c>
      <c r="AH679" s="833">
        <v>36.9</v>
      </c>
      <c r="AI679" s="833">
        <v>7.2700000000000005</v>
      </c>
      <c r="AJ679" s="833">
        <v>16.3</v>
      </c>
      <c r="AK679" s="833">
        <v>11.08</v>
      </c>
      <c r="AL679" s="845">
        <v>19900</v>
      </c>
      <c r="AM679" s="839">
        <v>0.2</v>
      </c>
      <c r="AN679" s="833">
        <v>0.53</v>
      </c>
      <c r="AO679" s="711">
        <f t="shared" si="179"/>
        <v>-11.971496946021826</v>
      </c>
      <c r="AP679" s="712">
        <f t="shared" si="180"/>
        <v>15.74055313222544</v>
      </c>
      <c r="AQ679" s="855">
        <f t="shared" si="181"/>
        <v>263.3627980950601</v>
      </c>
      <c r="AR679" s="624">
        <f>INDEX(Historical!$C$7:$C$1259,MATCH(B679,Historical!$B$7:$B$1281,0))*IF(AH679="n/a",1.03,IF(AH679&lt;0,1.01,IF(AH679&gt;10,1.1,(1+AH679/100))))</f>
        <v>1.6500000000000001</v>
      </c>
      <c r="AS679" s="853">
        <f t="shared" si="182"/>
        <v>1.7699550000000002</v>
      </c>
      <c r="AT679" s="853">
        <f t="shared" si="187"/>
        <v>1.9469505000000003</v>
      </c>
      <c r="AU679" s="853">
        <f t="shared" si="187"/>
        <v>2.1416455500000002</v>
      </c>
      <c r="AV679" s="853">
        <f t="shared" si="187"/>
        <v>2.3558101050000007</v>
      </c>
      <c r="AW679" s="624">
        <f t="shared" si="184"/>
        <v>9.864361155000001</v>
      </c>
      <c r="AX679" s="719">
        <f t="shared" si="185"/>
        <v>5.5705676276259313</v>
      </c>
      <c r="AY679" s="900">
        <v>1.01</v>
      </c>
      <c r="AZ679" s="839">
        <v>123.52000000000001</v>
      </c>
      <c r="BA679" s="839">
        <v>-1.21</v>
      </c>
      <c r="BB679" s="839">
        <v>9.8000000000000007</v>
      </c>
      <c r="BC679" s="839">
        <v>21.099999999999998</v>
      </c>
      <c r="BD679" s="874"/>
      <c r="BE679" s="597">
        <v>2010</v>
      </c>
      <c r="BF679" s="865">
        <f t="shared" si="186"/>
        <v>0</v>
      </c>
      <c r="BG679" s="849">
        <v>11.3</v>
      </c>
    </row>
    <row r="680" spans="1:59" s="831" customFormat="1" ht="12.75" customHeight="1" x14ac:dyDescent="0.2">
      <c r="A680" s="838" t="s">
        <v>1732</v>
      </c>
      <c r="B680" s="578" t="s">
        <v>1733</v>
      </c>
      <c r="C680" s="898" t="s">
        <v>128</v>
      </c>
      <c r="D680" s="898" t="s">
        <v>4261</v>
      </c>
      <c r="E680" s="705">
        <v>9</v>
      </c>
      <c r="F680" s="1153">
        <v>501</v>
      </c>
      <c r="G680" s="1153" t="s">
        <v>37</v>
      </c>
      <c r="H680" s="1153" t="s">
        <v>115</v>
      </c>
      <c r="I680" s="841">
        <v>74.3</v>
      </c>
      <c r="J680" s="624">
        <f t="shared" si="172"/>
        <v>2.3956931359353972</v>
      </c>
      <c r="K680" s="844">
        <v>0.44500000000000001</v>
      </c>
      <c r="L680" s="854">
        <v>4</v>
      </c>
      <c r="M680" s="615">
        <f t="shared" si="173"/>
        <v>1.78</v>
      </c>
      <c r="N680" s="837" t="s">
        <v>148</v>
      </c>
      <c r="O680" s="706">
        <v>0.42</v>
      </c>
      <c r="P680" s="606">
        <v>44165</v>
      </c>
      <c r="Q680" s="606">
        <v>44270</v>
      </c>
      <c r="R680" s="615">
        <f t="shared" si="174"/>
        <v>5.9523809523809579</v>
      </c>
      <c r="S680" s="673">
        <f>IF(INDEX(Historical!$D$7:$D$1257,MATCH(B680,Historical!$B$7:$B$1281,0))=0,"n/a",(INDEX(Historical!$C$7:$C$1259,MATCH(B680,Historical!$B$7:$B$1281,0))/INDEX(Historical!$D$7:$D$1257,MATCH(B680,Historical!$B$7:$B$1281,0))-1)*100)</f>
        <v>10.355987055016191</v>
      </c>
      <c r="T680" s="673">
        <f>IF(INDEX(Historical!$F$7:$F$1250,MATCH(B680,Historical!$B$7:$B$1281,0))=0,"n/a",((INDEX(Historical!$C$7:$C$1259,MATCH(B680,Historical!$B$7:$B$1281,0))/INDEX(Historical!$F$7:$F$1250,MATCH(B680,Historical!$B$7:$B$1281,0)))^(1/3)-1)*100)</f>
        <v>20.477678153069622</v>
      </c>
      <c r="U680" s="673">
        <f>IF(INDEX(Historical!$H$7:$H$1250,MATCH(B680,Historical!$B$7:$B$1281,0))=0,"n/a",((INDEX(Historical!$C$7:$C$1259,MATCH(B680,Historical!$B$7:$B$1281,0))/INDEX(Historical!$H$7:$H$1250,MATCH(B680,Historical!$B$7:$B$1281,0)))^(1/5)-1)*100)</f>
        <v>30.527606359941363</v>
      </c>
      <c r="V680" s="673">
        <f>IF(INDEX(Historical!$O$7:$O$1250,MATCH(B680,Historical!$B$7:$B$1281,0))=0,"n/a",((INDEX(Historical!$C$7:$C$1259,MATCH(B680,Historical!$B$7:$B$1281,0))/INDEX(Historical!$O$7:$O$1250,MATCH(B680,Historical!$B$7:$B$1281,0)))^(1/10)-1)*100)</f>
        <v>26.695281286930239</v>
      </c>
      <c r="W680" s="674">
        <f t="shared" si="175"/>
        <v>1.1435581454197823</v>
      </c>
      <c r="X680" s="675">
        <f t="shared" si="176"/>
        <v>2.2121453884015478</v>
      </c>
      <c r="Y680" s="843"/>
      <c r="Z680" s="624">
        <f t="shared" si="177"/>
        <v>32.780847145488032</v>
      </c>
      <c r="AA680" s="853">
        <f t="shared" si="178"/>
        <v>13.683241252302025</v>
      </c>
      <c r="AB680" s="854">
        <v>9</v>
      </c>
      <c r="AC680" s="833">
        <v>5.43</v>
      </c>
      <c r="AD680" s="833">
        <v>3.5</v>
      </c>
      <c r="AE680" s="833">
        <v>0.64</v>
      </c>
      <c r="AF680" s="833">
        <v>1.76</v>
      </c>
      <c r="AG680" s="833">
        <v>13.100000000000001</v>
      </c>
      <c r="AH680" s="833">
        <v>4.3999999999999995</v>
      </c>
      <c r="AI680" s="833">
        <v>11.91</v>
      </c>
      <c r="AJ680" s="833">
        <v>13.8</v>
      </c>
      <c r="AK680" s="833">
        <v>4</v>
      </c>
      <c r="AL680" s="845">
        <v>27470</v>
      </c>
      <c r="AM680" s="839">
        <v>1.4000000000000001</v>
      </c>
      <c r="AN680" s="833">
        <v>0.73</v>
      </c>
      <c r="AO680" s="711">
        <f t="shared" si="179"/>
        <v>19.240058243574737</v>
      </c>
      <c r="AP680" s="712">
        <f t="shared" si="180"/>
        <v>32.923299495876762</v>
      </c>
      <c r="AQ680" s="855">
        <f t="shared" si="181"/>
        <v>3.4569252374072601</v>
      </c>
      <c r="AR680" s="624">
        <f>INDEX(Historical!$C$7:$C$1259,MATCH(B680,Historical!$B$7:$B$1281,0))*IF(AH680="n/a",1.03,IF(AH680&lt;0,1.01,IF(AH680&gt;10,1.1,(1+AH680/100))))</f>
        <v>1.7800200000000002</v>
      </c>
      <c r="AS680" s="853">
        <f t="shared" si="182"/>
        <v>1.9580220000000004</v>
      </c>
      <c r="AT680" s="853">
        <f t="shared" si="187"/>
        <v>2.0363428800000003</v>
      </c>
      <c r="AU680" s="853">
        <f t="shared" si="187"/>
        <v>2.1177965952000002</v>
      </c>
      <c r="AV680" s="853">
        <f t="shared" si="187"/>
        <v>2.2025084590080004</v>
      </c>
      <c r="AW680" s="624">
        <f t="shared" si="184"/>
        <v>10.094689934208002</v>
      </c>
      <c r="AX680" s="719">
        <f t="shared" si="185"/>
        <v>13.586392912796775</v>
      </c>
      <c r="AY680" s="900">
        <v>0.83</v>
      </c>
      <c r="AZ680" s="839">
        <v>41.980000000000004</v>
      </c>
      <c r="BA680" s="839">
        <v>-4.91</v>
      </c>
      <c r="BB680" s="839">
        <v>6.3299999999999992</v>
      </c>
      <c r="BC680" s="839">
        <v>16.079999999999998</v>
      </c>
      <c r="BD680" s="874"/>
      <c r="BE680" s="597">
        <v>2013</v>
      </c>
      <c r="BF680" s="865">
        <f t="shared" si="186"/>
        <v>0</v>
      </c>
      <c r="BG680" s="849">
        <v>5.7</v>
      </c>
    </row>
    <row r="681" spans="1:59" s="831" customFormat="1" ht="12.75" customHeight="1" x14ac:dyDescent="0.2">
      <c r="A681" s="831" t="s">
        <v>1714</v>
      </c>
      <c r="B681" s="578" t="s">
        <v>1715</v>
      </c>
      <c r="C681" s="898" t="s">
        <v>112</v>
      </c>
      <c r="D681" s="898" t="s">
        <v>211</v>
      </c>
      <c r="E681" s="705">
        <v>12</v>
      </c>
      <c r="F681" s="1153">
        <v>288</v>
      </c>
      <c r="G681" s="1115" t="s">
        <v>37</v>
      </c>
      <c r="H681" s="1115" t="s">
        <v>115</v>
      </c>
      <c r="I681" s="841">
        <v>103.14</v>
      </c>
      <c r="J681" s="624">
        <f t="shared" si="172"/>
        <v>1.0180337405468296</v>
      </c>
      <c r="K681" s="844">
        <v>0.26250000000000001</v>
      </c>
      <c r="L681" s="854">
        <v>4</v>
      </c>
      <c r="M681" s="615">
        <f t="shared" si="173"/>
        <v>1.05</v>
      </c>
      <c r="N681" s="837" t="s">
        <v>127</v>
      </c>
      <c r="O681" s="706">
        <v>0.25</v>
      </c>
      <c r="P681" s="606">
        <v>44186</v>
      </c>
      <c r="Q681" s="606">
        <v>44209</v>
      </c>
      <c r="R681" s="615">
        <f t="shared" si="174"/>
        <v>5.0000000000000044</v>
      </c>
      <c r="S681" s="673">
        <f>IF(INDEX(Historical!$D$7:$D$1257,MATCH(B681,Historical!$B$7:$B$1281,0))=0,"n/a",(INDEX(Historical!$C$7:$C$1259,MATCH(B681,Historical!$B$7:$B$1281,0))/INDEX(Historical!$D$7:$D$1257,MATCH(B681,Historical!$B$7:$B$1281,0))-1)*100)</f>
        <v>11.111111111111116</v>
      </c>
      <c r="T681" s="673">
        <f>IF(INDEX(Historical!$F$7:$F$1250,MATCH(B681,Historical!$B$7:$B$1281,0))=0,"n/a",((INDEX(Historical!$C$7:$C$1259,MATCH(B681,Historical!$B$7:$B$1281,0))/INDEX(Historical!$F$7:$F$1250,MATCH(B681,Historical!$B$7:$B$1281,0)))^(1/3)-1)*100)</f>
        <v>12.624788044360603</v>
      </c>
      <c r="U681" s="673">
        <f>IF(INDEX(Historical!$H$7:$H$1250,MATCH(B681,Historical!$B$7:$B$1281,0))=0,"n/a",((INDEX(Historical!$C$7:$C$1259,MATCH(B681,Historical!$B$7:$B$1281,0))/INDEX(Historical!$H$7:$H$1250,MATCH(B681,Historical!$B$7:$B$1281,0)))^(1/5)-1)*100)</f>
        <v>14.869835499703509</v>
      </c>
      <c r="V681" s="673">
        <f>IF(INDEX(Historical!$O$7:$O$1250,MATCH(B681,Historical!$B$7:$B$1281,0))=0,"n/a",((INDEX(Historical!$C$7:$C$1259,MATCH(B681,Historical!$B$7:$B$1281,0))/INDEX(Historical!$O$7:$O$1250,MATCH(B681,Historical!$B$7:$B$1281,0)))^(1/10)-1)*100)</f>
        <v>18.706021469188027</v>
      </c>
      <c r="W681" s="674">
        <f t="shared" si="175"/>
        <v>0.79492240101384659</v>
      </c>
      <c r="X681" s="675">
        <f t="shared" si="176"/>
        <v>1.3159146459914608</v>
      </c>
      <c r="Y681" s="634"/>
      <c r="Z681" s="624">
        <f t="shared" si="177"/>
        <v>30.791788856304986</v>
      </c>
      <c r="AA681" s="853">
        <f t="shared" si="178"/>
        <v>30.24633431085044</v>
      </c>
      <c r="AB681" s="854">
        <v>10</v>
      </c>
      <c r="AC681" s="833">
        <v>3.41</v>
      </c>
      <c r="AD681" s="833">
        <v>2.63</v>
      </c>
      <c r="AE681" s="833">
        <v>3.18</v>
      </c>
      <c r="AF681" s="833">
        <v>9.5399999999999991</v>
      </c>
      <c r="AG681" s="833">
        <v>34.200000000000003</v>
      </c>
      <c r="AH681" s="833">
        <v>20.100000000000001</v>
      </c>
      <c r="AI681" s="833">
        <v>9.7900000000000009</v>
      </c>
      <c r="AJ681" s="833">
        <v>11.3</v>
      </c>
      <c r="AK681" s="833">
        <v>11.600000000000001</v>
      </c>
      <c r="AL681" s="845">
        <v>11100</v>
      </c>
      <c r="AM681" s="839">
        <v>0.3</v>
      </c>
      <c r="AN681" s="833">
        <v>0.59</v>
      </c>
      <c r="AO681" s="711">
        <f t="shared" si="179"/>
        <v>-14.358465070600101</v>
      </c>
      <c r="AP681" s="712">
        <f t="shared" si="180"/>
        <v>15.887869240250339</v>
      </c>
      <c r="AQ681" s="855">
        <f t="shared" si="181"/>
        <v>258.11235314912813</v>
      </c>
      <c r="AR681" s="624">
        <f>INDEX(Historical!$C$7:$C$1259,MATCH(B681,Historical!$B$7:$B$1281,0))*IF(AH681="n/a",1.03,IF(AH681&lt;0,1.01,IF(AH681&gt;10,1.1,(1+AH681/100))))</f>
        <v>1.1000000000000001</v>
      </c>
      <c r="AS681" s="853">
        <f t="shared" si="182"/>
        <v>1.2076900000000002</v>
      </c>
      <c r="AT681" s="853">
        <f t="shared" si="187"/>
        <v>1.3284590000000003</v>
      </c>
      <c r="AU681" s="853">
        <f t="shared" si="187"/>
        <v>1.4613049000000005</v>
      </c>
      <c r="AV681" s="853">
        <f t="shared" si="187"/>
        <v>1.6074353900000007</v>
      </c>
      <c r="AW681" s="624">
        <f t="shared" si="184"/>
        <v>6.7048892900000023</v>
      </c>
      <c r="AX681" s="719">
        <f t="shared" si="185"/>
        <v>6.5007652608105513</v>
      </c>
      <c r="AY681" s="900">
        <v>0.77</v>
      </c>
      <c r="AZ681" s="839">
        <v>78.17</v>
      </c>
      <c r="BA681" s="839">
        <v>-2.2800000000000002</v>
      </c>
      <c r="BB681" s="839">
        <v>2.94</v>
      </c>
      <c r="BC681" s="839">
        <v>19.689999999999998</v>
      </c>
      <c r="BD681" s="874"/>
      <c r="BE681" s="597">
        <v>2010</v>
      </c>
      <c r="BF681" s="865">
        <f t="shared" si="186"/>
        <v>0</v>
      </c>
      <c r="BG681" s="849">
        <v>13.100000000000001</v>
      </c>
    </row>
    <row r="682" spans="1:59" s="831" customFormat="1" x14ac:dyDescent="0.2">
      <c r="A682" s="848" t="s">
        <v>4036</v>
      </c>
      <c r="B682" s="578" t="s">
        <v>4037</v>
      </c>
      <c r="C682" s="898" t="s">
        <v>4126</v>
      </c>
      <c r="D682" s="898" t="s">
        <v>4259</v>
      </c>
      <c r="E682" s="705">
        <v>7</v>
      </c>
      <c r="F682" s="1153">
        <v>666</v>
      </c>
      <c r="G682" s="1067" t="s">
        <v>106</v>
      </c>
      <c r="H682" s="1067" t="s">
        <v>106</v>
      </c>
      <c r="I682" s="841">
        <v>100.45</v>
      </c>
      <c r="J682" s="624">
        <f t="shared" si="172"/>
        <v>0.85614733698357381</v>
      </c>
      <c r="K682" s="844">
        <v>0.43</v>
      </c>
      <c r="L682" s="854">
        <v>2</v>
      </c>
      <c r="M682" s="615">
        <f t="shared" si="173"/>
        <v>0.86</v>
      </c>
      <c r="N682" s="837" t="s">
        <v>4353</v>
      </c>
      <c r="O682" s="706">
        <v>0.4</v>
      </c>
      <c r="P682" s="606">
        <v>44287</v>
      </c>
      <c r="Q682" s="606">
        <v>44307</v>
      </c>
      <c r="R682" s="615">
        <f t="shared" si="174"/>
        <v>7.4999999999999929</v>
      </c>
      <c r="S682" s="673">
        <f>IF(INDEX(Historical!$D$7:$D$1257,MATCH(B682,Historical!$B$7:$B$1281,0))=0,"n/a",(INDEX(Historical!$C$7:$C$1259,MATCH(B682,Historical!$B$7:$B$1281,0))/INDEX(Historical!$D$7:$D$1257,MATCH(B682,Historical!$B$7:$B$1281,0))-1)*100)</f>
        <v>19.354838709677423</v>
      </c>
      <c r="T682" s="673">
        <f>IF(INDEX(Historical!$F$7:$F$1250,MATCH(B682,Historical!$B$7:$B$1281,0))=0,"n/a",((INDEX(Historical!$C$7:$C$1259,MATCH(B682,Historical!$B$7:$B$1281,0))/INDEX(Historical!$F$7:$F$1250,MATCH(B682,Historical!$B$7:$B$1281,0)))^(1/3)-1)*100)</f>
        <v>16.335239232339415</v>
      </c>
      <c r="U682" s="673">
        <f>IF(INDEX(Historical!$H$7:$H$1250,MATCH(B682,Historical!$B$7:$B$1281,0))=0,"n/a",((INDEX(Historical!$C$7:$C$1259,MATCH(B682,Historical!$B$7:$B$1281,0))/INDEX(Historical!$H$7:$H$1250,MATCH(B682,Historical!$B$7:$B$1281,0)))^(1/5)-1)*100)</f>
        <v>15.501026450272271</v>
      </c>
      <c r="V682" s="673" t="str">
        <f>IF(INDEX(Historical!$O$7:$O$1250,MATCH(B682,Historical!$B$7:$B$1281,0))=0,"n/a",((INDEX(Historical!$C$7:$C$1259,MATCH(B682,Historical!$B$7:$B$1281,0))/INDEX(Historical!$O$7:$O$1250,MATCH(B682,Historical!$B$7:$B$1281,0)))^(1/10)-1)*100)</f>
        <v>n/a</v>
      </c>
      <c r="W682" s="674" t="str">
        <f t="shared" si="175"/>
        <v>n/a</v>
      </c>
      <c r="X682" s="675">
        <f t="shared" si="176"/>
        <v>1.0403373456558571</v>
      </c>
      <c r="Y682" s="843"/>
      <c r="Z682" s="624">
        <f t="shared" si="177"/>
        <v>34.126984126984127</v>
      </c>
      <c r="AA682" s="853">
        <f t="shared" si="178"/>
        <v>39.861111111111114</v>
      </c>
      <c r="AB682" s="854">
        <v>12</v>
      </c>
      <c r="AC682" s="833">
        <v>2.52</v>
      </c>
      <c r="AD682" s="833">
        <v>2.66</v>
      </c>
      <c r="AE682" s="833">
        <v>2.23</v>
      </c>
      <c r="AF682" s="833">
        <v>10.38</v>
      </c>
      <c r="AG682" s="833">
        <v>27.200000000000003</v>
      </c>
      <c r="AH682" s="833">
        <v>53</v>
      </c>
      <c r="AI682" s="833">
        <v>7.86</v>
      </c>
      <c r="AJ682" s="833">
        <v>14.899999999999999</v>
      </c>
      <c r="AK682" s="833">
        <v>14.7</v>
      </c>
      <c r="AL682" s="845">
        <v>4340</v>
      </c>
      <c r="AM682" s="839">
        <v>0.8</v>
      </c>
      <c r="AN682" s="833">
        <v>0.89</v>
      </c>
      <c r="AO682" s="711">
        <f t="shared" si="179"/>
        <v>-23.503937323855268</v>
      </c>
      <c r="AP682" s="712">
        <f t="shared" si="180"/>
        <v>16.357173787255846</v>
      </c>
      <c r="AQ682" s="855">
        <f t="shared" si="181"/>
        <v>328.82699610984452</v>
      </c>
      <c r="AR682" s="624">
        <f>INDEX(Historical!$C$7:$C$1259,MATCH(B682,Historical!$B$7:$B$1281,0))*IF(AH682="n/a",1.03,IF(AH682&lt;0,1.01,IF(AH682&gt;10,1.1,(1+AH682/100))))</f>
        <v>0.81400000000000006</v>
      </c>
      <c r="AS682" s="853">
        <f t="shared" si="182"/>
        <v>0.87798040000000011</v>
      </c>
      <c r="AT682" s="853">
        <f t="shared" si="187"/>
        <v>0.96577844000000024</v>
      </c>
      <c r="AU682" s="853">
        <f t="shared" si="187"/>
        <v>1.0623562840000003</v>
      </c>
      <c r="AV682" s="853">
        <f t="shared" si="187"/>
        <v>1.1685919124000004</v>
      </c>
      <c r="AW682" s="624">
        <f t="shared" si="184"/>
        <v>4.8887070364000014</v>
      </c>
      <c r="AX682" s="719">
        <f t="shared" si="185"/>
        <v>4.8668064075659547</v>
      </c>
      <c r="AY682" s="900">
        <v>0.83</v>
      </c>
      <c r="AZ682" s="839">
        <v>221.64999999999998</v>
      </c>
      <c r="BA682" s="839">
        <v>-2.76</v>
      </c>
      <c r="BB682" s="839">
        <v>16.18</v>
      </c>
      <c r="BC682" s="839">
        <v>55.269999999999996</v>
      </c>
      <c r="BD682" s="874"/>
      <c r="BE682" s="597">
        <v>2015</v>
      </c>
      <c r="BF682" s="865">
        <f t="shared" si="186"/>
        <v>0</v>
      </c>
      <c r="BG682" s="849">
        <v>7.3</v>
      </c>
    </row>
    <row r="683" spans="1:59" s="831" customFormat="1" ht="12.75" customHeight="1" x14ac:dyDescent="0.2">
      <c r="A683" s="676" t="s">
        <v>3894</v>
      </c>
      <c r="B683" s="969" t="s">
        <v>3895</v>
      </c>
      <c r="C683" s="898" t="s">
        <v>112</v>
      </c>
      <c r="D683" s="898" t="s">
        <v>4256</v>
      </c>
      <c r="E683" s="705">
        <v>7</v>
      </c>
      <c r="F683" s="1153">
        <v>632</v>
      </c>
      <c r="G683" s="1126" t="s">
        <v>106</v>
      </c>
      <c r="H683" s="1126" t="s">
        <v>106</v>
      </c>
      <c r="I683" s="850">
        <v>135.72</v>
      </c>
      <c r="J683" s="624">
        <f t="shared" si="172"/>
        <v>0.50103153551429414</v>
      </c>
      <c r="K683" s="831">
        <v>0.17</v>
      </c>
      <c r="L683" s="1153">
        <v>4</v>
      </c>
      <c r="M683" s="615">
        <f t="shared" si="173"/>
        <v>0.68</v>
      </c>
      <c r="N683" s="1153" t="s">
        <v>107</v>
      </c>
      <c r="O683" s="578">
        <v>0.15</v>
      </c>
      <c r="P683" s="1029">
        <v>43963</v>
      </c>
      <c r="Q683" s="1029">
        <v>43980</v>
      </c>
      <c r="R683" s="615">
        <f t="shared" si="174"/>
        <v>13.333333333333346</v>
      </c>
      <c r="S683" s="673">
        <f>IF(INDEX(Historical!$D$7:$D$1257,MATCH(B683,Historical!$B$7:$B$1281,0))=0,"n/a",(INDEX(Historical!$C$7:$C$1259,MATCH(B683,Historical!$B$7:$B$1281,0))/INDEX(Historical!$D$7:$D$1257,MATCH(B683,Historical!$B$7:$B$1281,0))-1)*100)</f>
        <v>15.789473684210531</v>
      </c>
      <c r="T683" s="673">
        <f>IF(INDEX(Historical!$F$7:$F$1250,MATCH(B683,Historical!$B$7:$B$1281,0))=0,"n/a",((INDEX(Historical!$C$7:$C$1259,MATCH(B683,Historical!$B$7:$B$1281,0))/INDEX(Historical!$F$7:$F$1250,MATCH(B683,Historical!$B$7:$B$1281,0)))^(1/3)-1)*100)</f>
        <v>19.168034448193151</v>
      </c>
      <c r="U683" s="673">
        <f>IF(INDEX(Historical!$H$7:$H$1250,MATCH(B683,Historical!$B$7:$B$1281,0))=0,"n/a",((INDEX(Historical!$C$7:$C$1259,MATCH(B683,Historical!$B$7:$B$1281,0))/INDEX(Historical!$H$7:$H$1250,MATCH(B683,Historical!$B$7:$B$1281,0)))^(1/5)-1)*100)</f>
        <v>16.315193723298638</v>
      </c>
      <c r="V683" s="673" t="str">
        <f>IF(INDEX(Historical!$O$7:$O$1250,MATCH(B683,Historical!$B$7:$B$1281,0))=0,"n/a",((INDEX(Historical!$C$7:$C$1259,MATCH(B683,Historical!$B$7:$B$1281,0))/INDEX(Historical!$O$7:$O$1250,MATCH(B683,Historical!$B$7:$B$1281,0)))^(1/10)-1)*100)</f>
        <v>n/a</v>
      </c>
      <c r="W683" s="674" t="str">
        <f t="shared" si="175"/>
        <v>n/a</v>
      </c>
      <c r="X683" s="675">
        <f t="shared" si="176"/>
        <v>0.43161888156874706</v>
      </c>
      <c r="Y683" s="625"/>
      <c r="Z683" s="624">
        <f t="shared" si="177"/>
        <v>20.795107033639145</v>
      </c>
      <c r="AA683" s="853">
        <f t="shared" si="178"/>
        <v>41.5045871559633</v>
      </c>
      <c r="AB683" s="854">
        <v>9</v>
      </c>
      <c r="AC683" s="849">
        <v>3.27</v>
      </c>
      <c r="AD683" s="849">
        <v>2.73</v>
      </c>
      <c r="AE683" s="833">
        <v>3.01</v>
      </c>
      <c r="AF683" s="833">
        <v>6.52</v>
      </c>
      <c r="AG683" s="833">
        <v>17.5</v>
      </c>
      <c r="AH683" s="833">
        <v>13.200000000000001</v>
      </c>
      <c r="AI683" s="833">
        <v>9.2200000000000006</v>
      </c>
      <c r="AJ683" s="653">
        <v>37.799999999999997</v>
      </c>
      <c r="AK683" s="653">
        <v>15</v>
      </c>
      <c r="AL683" s="849">
        <v>7030</v>
      </c>
      <c r="AM683" s="849">
        <v>1.3</v>
      </c>
      <c r="AN683" s="849">
        <v>0.27</v>
      </c>
      <c r="AO683" s="711">
        <f t="shared" si="179"/>
        <v>-24.688361897150369</v>
      </c>
      <c r="AP683" s="712">
        <f t="shared" si="180"/>
        <v>16.816225258812931</v>
      </c>
      <c r="AQ683" s="855">
        <f t="shared" si="181"/>
        <v>246.80119713805979</v>
      </c>
      <c r="AR683" s="624">
        <f>INDEX(Historical!$C$7:$C$1259,MATCH(B683,Historical!$B$7:$B$1281,0))*IF(AH683="n/a",1.03,IF(AH683&lt;0,1.01,IF(AH683&gt;10,1.1,(1+AH683/100))))</f>
        <v>0.72600000000000009</v>
      </c>
      <c r="AS683" s="853">
        <f t="shared" si="182"/>
        <v>0.79293720000000012</v>
      </c>
      <c r="AT683" s="853">
        <f t="shared" si="187"/>
        <v>0.87223092000000024</v>
      </c>
      <c r="AU683" s="853">
        <f t="shared" si="187"/>
        <v>0.95945401200000036</v>
      </c>
      <c r="AV683" s="853">
        <f t="shared" si="187"/>
        <v>1.0553994132000004</v>
      </c>
      <c r="AW683" s="624">
        <f t="shared" si="184"/>
        <v>4.4060215452000016</v>
      </c>
      <c r="AX683" s="719">
        <f t="shared" si="185"/>
        <v>3.246405500442088</v>
      </c>
      <c r="AY683" s="701">
        <v>0.86</v>
      </c>
      <c r="AZ683" s="833">
        <v>109.87</v>
      </c>
      <c r="BA683" s="833">
        <v>-6.2</v>
      </c>
      <c r="BB683" s="833">
        <v>1.9</v>
      </c>
      <c r="BC683" s="833">
        <v>24.740000000000002</v>
      </c>
      <c r="BD683" s="874"/>
      <c r="BE683" s="597">
        <v>2014</v>
      </c>
      <c r="BF683" s="865">
        <f t="shared" si="186"/>
        <v>0</v>
      </c>
      <c r="BG683" s="849">
        <v>7.6</v>
      </c>
    </row>
    <row r="684" spans="1:59" s="831" customFormat="1" ht="12.75" customHeight="1" x14ac:dyDescent="0.2">
      <c r="A684" s="838" t="s">
        <v>806</v>
      </c>
      <c r="B684" s="578" t="s">
        <v>807</v>
      </c>
      <c r="C684" s="898" t="s">
        <v>4126</v>
      </c>
      <c r="D684" s="898" t="s">
        <v>4260</v>
      </c>
      <c r="E684" s="705">
        <v>17</v>
      </c>
      <c r="F684" s="1153">
        <v>221</v>
      </c>
      <c r="G684" s="1153" t="s">
        <v>37</v>
      </c>
      <c r="H684" s="1153" t="s">
        <v>115</v>
      </c>
      <c r="I684" s="841">
        <v>188.99</v>
      </c>
      <c r="J684" s="624">
        <f t="shared" si="172"/>
        <v>2.1588443833007038</v>
      </c>
      <c r="K684" s="844">
        <v>1.02</v>
      </c>
      <c r="L684" s="854">
        <v>4</v>
      </c>
      <c r="M684" s="615">
        <f t="shared" si="173"/>
        <v>4.08</v>
      </c>
      <c r="N684" s="837" t="s">
        <v>808</v>
      </c>
      <c r="O684" s="706">
        <v>0.9</v>
      </c>
      <c r="P684" s="606">
        <v>44133</v>
      </c>
      <c r="Q684" s="606">
        <v>44151</v>
      </c>
      <c r="R684" s="615">
        <f t="shared" si="174"/>
        <v>13.333333333333334</v>
      </c>
      <c r="S684" s="673">
        <f>IF(INDEX(Historical!$D$7:$D$1257,MATCH(B684,Historical!$B$7:$B$1281,0))=0,"n/a",(INDEX(Historical!$C$7:$C$1259,MATCH(B684,Historical!$B$7:$B$1281,0))/INDEX(Historical!$D$7:$D$1257,MATCH(B684,Historical!$B$7:$B$1281,0))-1)*100)</f>
        <v>15.887850467289732</v>
      </c>
      <c r="T684" s="673">
        <f>IF(INDEX(Historical!$F$7:$F$1250,MATCH(B684,Historical!$B$7:$B$1281,0))=0,"n/a",((INDEX(Historical!$C$7:$C$1259,MATCH(B684,Historical!$B$7:$B$1281,0))/INDEX(Historical!$F$7:$F$1250,MATCH(B684,Historical!$B$7:$B$1281,0)))^(1/3)-1)*100)</f>
        <v>20.615288413354449</v>
      </c>
      <c r="U684" s="673">
        <f>IF(INDEX(Historical!$H$7:$H$1250,MATCH(B684,Historical!$B$7:$B$1281,0))=0,"n/a",((INDEX(Historical!$C$7:$C$1259,MATCH(B684,Historical!$B$7:$B$1281,0))/INDEX(Historical!$H$7:$H$1250,MATCH(B684,Historical!$B$7:$B$1281,0)))^(1/5)-1)*100)</f>
        <v>21.58583476423852</v>
      </c>
      <c r="V684" s="673">
        <f>IF(INDEX(Historical!$O$7:$O$1250,MATCH(B684,Historical!$B$7:$B$1281,0))=0,"n/a",((INDEX(Historical!$C$7:$C$1259,MATCH(B684,Historical!$B$7:$B$1281,0))/INDEX(Historical!$O$7:$O$1250,MATCH(B684,Historical!$B$7:$B$1281,0)))^(1/10)-1)*100)</f>
        <v>22.471401012291903</v>
      </c>
      <c r="W684" s="674">
        <f t="shared" si="175"/>
        <v>0.96059140916185082</v>
      </c>
      <c r="X684" s="675">
        <f t="shared" si="176"/>
        <v>1.3324589360641061</v>
      </c>
      <c r="Y684" s="843"/>
      <c r="Z684" s="624">
        <f t="shared" si="177"/>
        <v>68.341708542713576</v>
      </c>
      <c r="AA684" s="853">
        <f t="shared" si="178"/>
        <v>31.656616415410387</v>
      </c>
      <c r="AB684" s="854">
        <v>12</v>
      </c>
      <c r="AC684" s="833">
        <v>5.97</v>
      </c>
      <c r="AD684" s="833">
        <v>3.11</v>
      </c>
      <c r="AE684" s="833">
        <v>11.26</v>
      </c>
      <c r="AF684" s="833">
        <v>18.63</v>
      </c>
      <c r="AG684" s="833">
        <v>67.7</v>
      </c>
      <c r="AH684" s="833">
        <v>14.000000000000002</v>
      </c>
      <c r="AI684" s="833">
        <v>7.7200000000000006</v>
      </c>
      <c r="AJ684" s="833">
        <v>16.2</v>
      </c>
      <c r="AK684" s="833">
        <v>10</v>
      </c>
      <c r="AL684" s="845">
        <v>162770</v>
      </c>
      <c r="AM684" s="839">
        <v>0.1</v>
      </c>
      <c r="AN684" s="833">
        <v>0.74</v>
      </c>
      <c r="AO684" s="711">
        <f t="shared" si="179"/>
        <v>-7.9119372678711635</v>
      </c>
      <c r="AP684" s="712">
        <f t="shared" si="180"/>
        <v>23.744679147539223</v>
      </c>
      <c r="AQ684" s="855">
        <f t="shared" si="181"/>
        <v>411.97342110660202</v>
      </c>
      <c r="AR684" s="624">
        <f>INDEX(Historical!$C$7:$C$1259,MATCH(B684,Historical!$B$7:$B$1281,0))*IF(AH684="n/a",1.03,IF(AH684&lt;0,1.01,IF(AH684&gt;10,1.1,(1+AH684/100))))</f>
        <v>4.0920000000000005</v>
      </c>
      <c r="AS684" s="853">
        <f t="shared" si="182"/>
        <v>4.4079024000000002</v>
      </c>
      <c r="AT684" s="853">
        <f t="shared" si="187"/>
        <v>4.8486926400000003</v>
      </c>
      <c r="AU684" s="853">
        <f t="shared" si="187"/>
        <v>5.3335619040000006</v>
      </c>
      <c r="AV684" s="853">
        <f t="shared" si="187"/>
        <v>5.8669180944000008</v>
      </c>
      <c r="AW684" s="624">
        <f t="shared" si="184"/>
        <v>24.549075038399998</v>
      </c>
      <c r="AX684" s="719">
        <f t="shared" si="185"/>
        <v>12.989615873009154</v>
      </c>
      <c r="AY684" s="900">
        <v>1.06</v>
      </c>
      <c r="AZ684" s="839">
        <v>96.72</v>
      </c>
      <c r="BA684" s="839">
        <v>0.06</v>
      </c>
      <c r="BB684" s="839">
        <v>8.33</v>
      </c>
      <c r="BC684" s="839">
        <v>23.68</v>
      </c>
      <c r="BD684" s="874"/>
      <c r="BE684" s="597">
        <v>2004</v>
      </c>
      <c r="BF684" s="865">
        <f t="shared" si="186"/>
        <v>1</v>
      </c>
      <c r="BG684" s="849">
        <v>30.8</v>
      </c>
    </row>
    <row r="685" spans="1:59" s="831" customFormat="1" ht="12.75" customHeight="1" x14ac:dyDescent="0.2">
      <c r="A685" s="838" t="s">
        <v>1722</v>
      </c>
      <c r="B685" s="578" t="s">
        <v>1723</v>
      </c>
      <c r="C685" s="898" t="s">
        <v>108</v>
      </c>
      <c r="D685" s="898" t="s">
        <v>4272</v>
      </c>
      <c r="E685" s="705">
        <v>10</v>
      </c>
      <c r="F685" s="1153">
        <v>467</v>
      </c>
      <c r="G685" s="1125" t="s">
        <v>106</v>
      </c>
      <c r="H685" s="1125" t="s">
        <v>106</v>
      </c>
      <c r="I685" s="841">
        <v>66</v>
      </c>
      <c r="J685" s="624">
        <f t="shared" si="172"/>
        <v>2.0909090909090908</v>
      </c>
      <c r="K685" s="844">
        <v>0.69</v>
      </c>
      <c r="L685" s="854">
        <v>2</v>
      </c>
      <c r="M685" s="615">
        <f t="shared" si="173"/>
        <v>1.38</v>
      </c>
      <c r="N685" s="837" t="s">
        <v>608</v>
      </c>
      <c r="O685" s="706">
        <v>0.67</v>
      </c>
      <c r="P685" s="606">
        <v>44300</v>
      </c>
      <c r="Q685" s="606">
        <v>44316</v>
      </c>
      <c r="R685" s="615">
        <f t="shared" si="174"/>
        <v>2.9850746268656576</v>
      </c>
      <c r="S685" s="673">
        <f>IF(INDEX(Historical!$D$7:$D$1257,MATCH(B685,Historical!$B$7:$B$1281,0))=0,"n/a",(INDEX(Historical!$C$7:$C$1259,MATCH(B685,Historical!$B$7:$B$1281,0))/INDEX(Historical!$D$7:$D$1257,MATCH(B685,Historical!$B$7:$B$1281,0))-1)*100)</f>
        <v>7.3770491803278659</v>
      </c>
      <c r="T685" s="673">
        <f>IF(INDEX(Historical!$F$7:$F$1250,MATCH(B685,Historical!$B$7:$B$1281,0))=0,"n/a",((INDEX(Historical!$C$7:$C$1259,MATCH(B685,Historical!$B$7:$B$1281,0))/INDEX(Historical!$F$7:$F$1250,MATCH(B685,Historical!$B$7:$B$1281,0)))^(1/3)-1)*100)</f>
        <v>9.4184181363530008</v>
      </c>
      <c r="U685" s="673">
        <f>IF(INDEX(Historical!$H$7:$H$1250,MATCH(B685,Historical!$B$7:$B$1281,0))=0,"n/a",((INDEX(Historical!$C$7:$C$1259,MATCH(B685,Historical!$B$7:$B$1281,0))/INDEX(Historical!$H$7:$H$1250,MATCH(B685,Historical!$B$7:$B$1281,0)))^(1/5)-1)*100)</f>
        <v>10.366243721270152</v>
      </c>
      <c r="V685" s="673" t="str">
        <f>IF(INDEX(Historical!$O$7:$O$1250,MATCH(B685,Historical!$B$7:$B$1281,0))=0,"n/a",((INDEX(Historical!$C$7:$C$1259,MATCH(B685,Historical!$B$7:$B$1281,0))/INDEX(Historical!$O$7:$O$1250,MATCH(B685,Historical!$B$7:$B$1281,0)))^(1/10)-1)*100)</f>
        <v>n/a</v>
      </c>
      <c r="W685" s="674" t="str">
        <f t="shared" si="175"/>
        <v>n/a</v>
      </c>
      <c r="X685" s="675" t="str">
        <f t="shared" si="176"/>
        <v>n/a</v>
      </c>
      <c r="Y685" s="843"/>
      <c r="Z685" s="624" t="str">
        <f t="shared" si="177"/>
        <v>n/a</v>
      </c>
      <c r="AA685" s="853" t="str">
        <f t="shared" si="178"/>
        <v>n/a</v>
      </c>
      <c r="AB685" s="854">
        <v>12</v>
      </c>
      <c r="AC685" s="833" t="s">
        <v>136</v>
      </c>
      <c r="AD685" s="833" t="s">
        <v>136</v>
      </c>
      <c r="AE685" s="833" t="s">
        <v>136</v>
      </c>
      <c r="AF685" s="833" t="s">
        <v>136</v>
      </c>
      <c r="AG685" s="833" t="s">
        <v>136</v>
      </c>
      <c r="AH685" s="833" t="s">
        <v>136</v>
      </c>
      <c r="AI685" s="833" t="s">
        <v>136</v>
      </c>
      <c r="AJ685" s="833" t="s">
        <v>136</v>
      </c>
      <c r="AK685" s="833" t="s">
        <v>136</v>
      </c>
      <c r="AL685" s="845" t="s">
        <v>136</v>
      </c>
      <c r="AM685" s="839" t="s">
        <v>136</v>
      </c>
      <c r="AN685" s="833" t="s">
        <v>136</v>
      </c>
      <c r="AO685" s="711" t="str">
        <f t="shared" si="179"/>
        <v>n/a</v>
      </c>
      <c r="AP685" s="712">
        <f t="shared" si="180"/>
        <v>12.457152812179242</v>
      </c>
      <c r="AQ685" s="855" t="str">
        <f t="shared" si="181"/>
        <v>n/a</v>
      </c>
      <c r="AR685" s="624">
        <f>INDEX(Historical!$C$7:$C$1259,MATCH(B685,Historical!$B$7:$B$1281,0))*IF(AH685="n/a",1.03,IF(AH685&lt;0,1.01,IF(AH685&gt;10,1.1,(1+AH685/100))))</f>
        <v>1.3493000000000002</v>
      </c>
      <c r="AS685" s="853">
        <f t="shared" si="182"/>
        <v>1.3897790000000001</v>
      </c>
      <c r="AT685" s="853">
        <f t="shared" si="187"/>
        <v>1.43147237</v>
      </c>
      <c r="AU685" s="853">
        <f t="shared" si="187"/>
        <v>1.4744165411000001</v>
      </c>
      <c r="AV685" s="853">
        <f t="shared" si="187"/>
        <v>1.5186490373330002</v>
      </c>
      <c r="AW685" s="624">
        <f t="shared" si="184"/>
        <v>7.1636169484330008</v>
      </c>
      <c r="AX685" s="719">
        <f t="shared" si="185"/>
        <v>10.853965073383334</v>
      </c>
      <c r="AY685" s="900" t="s">
        <v>136</v>
      </c>
      <c r="AZ685" s="839" t="s">
        <v>136</v>
      </c>
      <c r="BA685" s="839" t="s">
        <v>136</v>
      </c>
      <c r="BB685" s="839" t="s">
        <v>136</v>
      </c>
      <c r="BC685" s="839" t="s">
        <v>136</v>
      </c>
      <c r="BD685" s="874" t="s">
        <v>4199</v>
      </c>
      <c r="BE685" s="597">
        <v>2012</v>
      </c>
      <c r="BF685" s="865">
        <f t="shared" si="186"/>
        <v>0</v>
      </c>
      <c r="BG685" s="849" t="s">
        <v>136</v>
      </c>
    </row>
    <row r="686" spans="1:59" s="831" customFormat="1" ht="12.75" customHeight="1" x14ac:dyDescent="0.2">
      <c r="A686" s="838" t="s">
        <v>169</v>
      </c>
      <c r="B686" s="578" t="s">
        <v>170</v>
      </c>
      <c r="C686" s="898" t="s">
        <v>108</v>
      </c>
      <c r="D686" s="898" t="s">
        <v>4272</v>
      </c>
      <c r="E686" s="705">
        <v>31</v>
      </c>
      <c r="F686" s="1153">
        <v>90</v>
      </c>
      <c r="G686" s="1153" t="s">
        <v>106</v>
      </c>
      <c r="H686" s="1153" t="s">
        <v>106</v>
      </c>
      <c r="I686" s="841">
        <v>33</v>
      </c>
      <c r="J686" s="624">
        <f t="shared" si="172"/>
        <v>3.5151515151515147</v>
      </c>
      <c r="K686" s="844">
        <v>0.28999999999999998</v>
      </c>
      <c r="L686" s="854">
        <v>4</v>
      </c>
      <c r="M686" s="615">
        <f t="shared" si="173"/>
        <v>1.1599999999999999</v>
      </c>
      <c r="N686" s="837" t="s">
        <v>488</v>
      </c>
      <c r="O686" s="706">
        <v>0.26</v>
      </c>
      <c r="P686" s="606">
        <v>44103</v>
      </c>
      <c r="Q686" s="606">
        <v>44119</v>
      </c>
      <c r="R686" s="615">
        <f t="shared" si="174"/>
        <v>11.538461538461526</v>
      </c>
      <c r="S686" s="673">
        <f>IF(INDEX(Historical!$D$7:$D$1257,MATCH(B686,Historical!$B$7:$B$1281,0))=0,"n/a",(INDEX(Historical!$C$7:$C$1259,MATCH(B686,Historical!$B$7:$B$1281,0))/INDEX(Historical!$D$7:$D$1257,MATCH(B686,Historical!$B$7:$B$1281,0))-1)*100)</f>
        <v>12.000000000000011</v>
      </c>
      <c r="T686" s="673">
        <f>IF(INDEX(Historical!$F$7:$F$1250,MATCH(B686,Historical!$B$7:$B$1281,0))=0,"n/a",((INDEX(Historical!$C$7:$C$1259,MATCH(B686,Historical!$B$7:$B$1281,0))/INDEX(Historical!$F$7:$F$1250,MATCH(B686,Historical!$B$7:$B$1281,0)))^(1/3)-1)*100)</f>
        <v>4.5515917149420382</v>
      </c>
      <c r="U686" s="673">
        <f>IF(INDEX(Historical!$H$7:$H$1250,MATCH(B686,Historical!$B$7:$B$1281,0))=0,"n/a",((INDEX(Historical!$C$7:$C$1259,MATCH(B686,Historical!$B$7:$B$1281,0))/INDEX(Historical!$H$7:$H$1250,MATCH(B686,Historical!$B$7:$B$1281,0)))^(1/5)-1)*100)</f>
        <v>3.1310306477545069</v>
      </c>
      <c r="V686" s="673">
        <f>IF(INDEX(Historical!$O$7:$O$1250,MATCH(B686,Historical!$B$7:$B$1281,0))=0,"n/a",((INDEX(Historical!$C$7:$C$1259,MATCH(B686,Historical!$B$7:$B$1281,0))/INDEX(Historical!$O$7:$O$1250,MATCH(B686,Historical!$B$7:$B$1281,0)))^(1/10)-1)*100)</f>
        <v>2.098100681516013</v>
      </c>
      <c r="W686" s="674">
        <f t="shared" si="175"/>
        <v>1.4923166821013258</v>
      </c>
      <c r="X686" s="675" t="str">
        <f t="shared" si="176"/>
        <v>n/a</v>
      </c>
      <c r="Y686" s="843"/>
      <c r="Z686" s="624" t="str">
        <f t="shared" si="177"/>
        <v>n/a</v>
      </c>
      <c r="AA686" s="853" t="str">
        <f t="shared" si="178"/>
        <v>n/a</v>
      </c>
      <c r="AB686" s="854">
        <v>12</v>
      </c>
      <c r="AC686" s="833" t="s">
        <v>136</v>
      </c>
      <c r="AD686" s="833" t="s">
        <v>136</v>
      </c>
      <c r="AE686" s="833" t="s">
        <v>136</v>
      </c>
      <c r="AF686" s="833" t="s">
        <v>136</v>
      </c>
      <c r="AG686" s="833" t="s">
        <v>136</v>
      </c>
      <c r="AH686" s="833" t="s">
        <v>136</v>
      </c>
      <c r="AI686" s="833" t="s">
        <v>136</v>
      </c>
      <c r="AJ686" s="833" t="s">
        <v>136</v>
      </c>
      <c r="AK686" s="833" t="s">
        <v>136</v>
      </c>
      <c r="AL686" s="845" t="s">
        <v>136</v>
      </c>
      <c r="AM686" s="839" t="s">
        <v>136</v>
      </c>
      <c r="AN686" s="833" t="s">
        <v>136</v>
      </c>
      <c r="AO686" s="711" t="str">
        <f t="shared" si="179"/>
        <v>n/a</v>
      </c>
      <c r="AP686" s="712">
        <f t="shared" si="180"/>
        <v>6.6461821629060216</v>
      </c>
      <c r="AQ686" s="855" t="str">
        <f t="shared" si="181"/>
        <v>n/a</v>
      </c>
      <c r="AR686" s="624">
        <f>INDEX(Historical!$C$7:$C$1259,MATCH(B686,Historical!$B$7:$B$1281,0))*IF(AH686="n/a",1.03,IF(AH686&lt;0,1.01,IF(AH686&gt;10,1.1,(1+AH686/100))))</f>
        <v>1.1536000000000002</v>
      </c>
      <c r="AS686" s="853">
        <f t="shared" si="182"/>
        <v>1.1882080000000002</v>
      </c>
      <c r="AT686" s="853">
        <f t="shared" si="187"/>
        <v>1.2238542400000001</v>
      </c>
      <c r="AU686" s="853">
        <f t="shared" si="187"/>
        <v>1.2605698672000001</v>
      </c>
      <c r="AV686" s="853">
        <f t="shared" si="187"/>
        <v>1.2983869632160001</v>
      </c>
      <c r="AW686" s="624">
        <f t="shared" si="184"/>
        <v>6.1246190704160011</v>
      </c>
      <c r="AX686" s="719">
        <f t="shared" si="185"/>
        <v>18.559451728533336</v>
      </c>
      <c r="AY686" s="900" t="s">
        <v>136</v>
      </c>
      <c r="AZ686" s="839" t="s">
        <v>136</v>
      </c>
      <c r="BA686" s="839" t="s">
        <v>136</v>
      </c>
      <c r="BB686" s="839" t="s">
        <v>136</v>
      </c>
      <c r="BC686" s="839" t="s">
        <v>136</v>
      </c>
      <c r="BD686" s="874" t="s">
        <v>4199</v>
      </c>
      <c r="BE686" s="597">
        <v>1992</v>
      </c>
      <c r="BF686" s="865">
        <f t="shared" si="186"/>
        <v>2</v>
      </c>
      <c r="BG686" s="849" t="s">
        <v>136</v>
      </c>
    </row>
    <row r="687" spans="1:59" s="831" customFormat="1" ht="12.75" customHeight="1" x14ac:dyDescent="0.2">
      <c r="A687" s="838" t="s">
        <v>2909</v>
      </c>
      <c r="B687" s="578" t="s">
        <v>2910</v>
      </c>
      <c r="C687" s="898" t="s">
        <v>108</v>
      </c>
      <c r="D687" s="898" t="s">
        <v>4272</v>
      </c>
      <c r="E687" s="705">
        <v>7</v>
      </c>
      <c r="F687" s="1153">
        <v>628</v>
      </c>
      <c r="G687" s="1079" t="s">
        <v>106</v>
      </c>
      <c r="H687" s="1079" t="s">
        <v>106</v>
      </c>
      <c r="I687" s="841">
        <v>14.32</v>
      </c>
      <c r="J687" s="624">
        <f t="shared" si="172"/>
        <v>3.9804469273743011</v>
      </c>
      <c r="K687" s="844">
        <v>0.14249999999999999</v>
      </c>
      <c r="L687" s="854">
        <v>4</v>
      </c>
      <c r="M687" s="615">
        <f t="shared" si="173"/>
        <v>0.56999999999999995</v>
      </c>
      <c r="N687" s="837" t="s">
        <v>325</v>
      </c>
      <c r="O687" s="706">
        <v>0.14000000000000001</v>
      </c>
      <c r="P687" s="904">
        <v>43899</v>
      </c>
      <c r="Q687" s="904">
        <v>43910</v>
      </c>
      <c r="R687" s="615">
        <f t="shared" si="174"/>
        <v>1.7857142857142672</v>
      </c>
      <c r="S687" s="673">
        <f>IF(INDEX(Historical!$D$7:$D$1257,MATCH(B687,Historical!$B$7:$B$1281,0))=0,"n/a",(INDEX(Historical!$C$7:$C$1259,MATCH(B687,Historical!$B$7:$B$1281,0))/INDEX(Historical!$D$7:$D$1257,MATCH(B687,Historical!$B$7:$B$1281,0))-1)*100)</f>
        <v>4.5871559633027248</v>
      </c>
      <c r="T687" s="673">
        <f>IF(INDEX(Historical!$F$7:$F$1250,MATCH(B687,Historical!$B$7:$B$1281,0))=0,"n/a",((INDEX(Historical!$C$7:$C$1259,MATCH(B687,Historical!$B$7:$B$1281,0))/INDEX(Historical!$F$7:$F$1250,MATCH(B687,Historical!$B$7:$B$1281,0)))^(1/3)-1)*100)</f>
        <v>7.4085881578130008</v>
      </c>
      <c r="U687" s="673">
        <f>IF(INDEX(Historical!$H$7:$H$1250,MATCH(B687,Historical!$B$7:$B$1281,0))=0,"n/a",((INDEX(Historical!$C$7:$C$1259,MATCH(B687,Historical!$B$7:$B$1281,0))/INDEX(Historical!$H$7:$H$1250,MATCH(B687,Historical!$B$7:$B$1281,0)))^(1/5)-1)*100)</f>
        <v>9.0271416315252928</v>
      </c>
      <c r="V687" s="673">
        <f>IF(INDEX(Historical!$O$7:$O$1250,MATCH(B687,Historical!$B$7:$B$1281,0))=0,"n/a",((INDEX(Historical!$C$7:$C$1259,MATCH(B687,Historical!$B$7:$B$1281,0))/INDEX(Historical!$O$7:$O$1250,MATCH(B687,Historical!$B$7:$B$1281,0)))^(1/10)-1)*100)</f>
        <v>0.17715250096359547</v>
      </c>
      <c r="W687" s="674">
        <f t="shared" si="175"/>
        <v>50.956896360048312</v>
      </c>
      <c r="X687" s="675">
        <f t="shared" si="176"/>
        <v>0.54054740308534688</v>
      </c>
      <c r="Y687" s="637"/>
      <c r="Z687" s="624">
        <f t="shared" si="177"/>
        <v>41.007194244604314</v>
      </c>
      <c r="AA687" s="853">
        <f t="shared" si="178"/>
        <v>10.302158273381297</v>
      </c>
      <c r="AB687" s="854">
        <v>12</v>
      </c>
      <c r="AC687" s="833">
        <v>1.39</v>
      </c>
      <c r="AD687" s="833">
        <v>1.38</v>
      </c>
      <c r="AE687" s="833">
        <v>3.06</v>
      </c>
      <c r="AF687" s="833">
        <v>1.17</v>
      </c>
      <c r="AG687" s="833">
        <v>11.5</v>
      </c>
      <c r="AH687" s="833">
        <v>16.8</v>
      </c>
      <c r="AI687" s="833">
        <v>14.06</v>
      </c>
      <c r="AJ687" s="833">
        <v>16.7</v>
      </c>
      <c r="AK687" s="833">
        <v>7.7</v>
      </c>
      <c r="AL687" s="845">
        <v>84.56</v>
      </c>
      <c r="AM687" s="839">
        <v>4.1000000000000005</v>
      </c>
      <c r="AN687" s="833">
        <v>0.35</v>
      </c>
      <c r="AO687" s="711">
        <f t="shared" si="179"/>
        <v>2.7054302855182968</v>
      </c>
      <c r="AP687" s="712">
        <f t="shared" si="180"/>
        <v>13.007588558899593</v>
      </c>
      <c r="AQ687" s="855">
        <f t="shared" si="181"/>
        <v>-26.807634946271396</v>
      </c>
      <c r="AR687" s="624">
        <f>INDEX(Historical!$C$7:$C$1259,MATCH(B687,Historical!$B$7:$B$1281,0))*IF(AH687="n/a",1.03,IF(AH687&lt;0,1.01,IF(AH687&gt;10,1.1,(1+AH687/100))))</f>
        <v>0.627</v>
      </c>
      <c r="AS687" s="853">
        <f t="shared" si="182"/>
        <v>0.68970000000000009</v>
      </c>
      <c r="AT687" s="853">
        <f t="shared" ref="AT687:AV706" si="188">IF($AK687="n/a",1.03*AS687,IF($AK687&lt;0,1.01*AS687,IF($AK687&gt;10,1.1*AS687,(1+$AK687/100)*AS687)))</f>
        <v>0.74280690000000005</v>
      </c>
      <c r="AU687" s="853">
        <f t="shared" si="188"/>
        <v>0.80000303130000006</v>
      </c>
      <c r="AV687" s="853">
        <f t="shared" si="188"/>
        <v>0.86160326471010007</v>
      </c>
      <c r="AW687" s="624">
        <f t="shared" si="184"/>
        <v>3.7211131960101005</v>
      </c>
      <c r="AX687" s="719">
        <f t="shared" si="185"/>
        <v>25.985427346439248</v>
      </c>
      <c r="AY687" s="900">
        <v>0.42</v>
      </c>
      <c r="AZ687" s="839">
        <v>58.36</v>
      </c>
      <c r="BA687" s="839">
        <v>-9.879999999999999</v>
      </c>
      <c r="BB687" s="839">
        <v>3.11</v>
      </c>
      <c r="BC687" s="839">
        <v>15.24</v>
      </c>
      <c r="BD687" s="874"/>
      <c r="BE687" s="597">
        <v>2014</v>
      </c>
      <c r="BF687" s="865">
        <f t="shared" si="186"/>
        <v>0</v>
      </c>
      <c r="BG687" s="849">
        <v>1.0999999999999999</v>
      </c>
    </row>
    <row r="688" spans="1:59" s="831" customFormat="1" ht="12.75" customHeight="1" x14ac:dyDescent="0.2">
      <c r="A688" s="831" t="s">
        <v>366</v>
      </c>
      <c r="B688" s="578" t="s">
        <v>367</v>
      </c>
      <c r="C688" s="898" t="s">
        <v>108</v>
      </c>
      <c r="D688" s="898" t="s">
        <v>4272</v>
      </c>
      <c r="E688" s="705">
        <v>45</v>
      </c>
      <c r="F688" s="1153">
        <v>53</v>
      </c>
      <c r="G688" s="1126" t="s">
        <v>37</v>
      </c>
      <c r="H688" s="1126" t="s">
        <v>37</v>
      </c>
      <c r="I688" s="833">
        <v>38.58</v>
      </c>
      <c r="J688" s="624">
        <f t="shared" si="172"/>
        <v>3.6288232244686367</v>
      </c>
      <c r="K688" s="844">
        <v>0.35</v>
      </c>
      <c r="L688" s="854">
        <v>4</v>
      </c>
      <c r="M688" s="615">
        <f t="shared" si="173"/>
        <v>1.4</v>
      </c>
      <c r="N688" s="837" t="s">
        <v>163</v>
      </c>
      <c r="O688" s="706">
        <v>0.34</v>
      </c>
      <c r="P688" s="904">
        <v>43810</v>
      </c>
      <c r="Q688" s="904">
        <v>43831</v>
      </c>
      <c r="R688" s="615">
        <f t="shared" si="174"/>
        <v>2.9411764705882213</v>
      </c>
      <c r="S688" s="673">
        <f>IF(INDEX(Historical!$D$7:$D$1257,MATCH(B688,Historical!$B$7:$B$1281,0))=0,"n/a",(INDEX(Historical!$C$7:$C$1259,MATCH(B688,Historical!$B$7:$B$1281,0))/INDEX(Historical!$D$7:$D$1257,MATCH(B688,Historical!$B$7:$B$1281,0))-1)*100)</f>
        <v>2.9411764705882248</v>
      </c>
      <c r="T688" s="673">
        <f>IF(INDEX(Historical!$F$7:$F$1250,MATCH(B688,Historical!$B$7:$B$1281,0))=0,"n/a",((INDEX(Historical!$C$7:$C$1259,MATCH(B688,Historical!$B$7:$B$1281,0))/INDEX(Historical!$F$7:$F$1250,MATCH(B688,Historical!$B$7:$B$1281,0)))^(1/3)-1)*100)</f>
        <v>1.9807108406800999</v>
      </c>
      <c r="U688" s="673">
        <f>IF(INDEX(Historical!$H$7:$H$1250,MATCH(B688,Historical!$B$7:$B$1281,0))=0,"n/a",((INDEX(Historical!$C$7:$C$1259,MATCH(B688,Historical!$B$7:$B$1281,0))/INDEX(Historical!$H$7:$H$1250,MATCH(B688,Historical!$B$7:$B$1281,0)))^(1/5)-1)*100)</f>
        <v>1.8084002320198911</v>
      </c>
      <c r="V688" s="673">
        <f>IF(INDEX(Historical!$O$7:$O$1250,MATCH(B688,Historical!$B$7:$B$1281,0))=0,"n/a",((INDEX(Historical!$C$7:$C$1259,MATCH(B688,Historical!$B$7:$B$1281,0))/INDEX(Historical!$O$7:$O$1250,MATCH(B688,Historical!$B$7:$B$1281,0)))^(1/10)-1)*100)</f>
        <v>1.5534493002352434</v>
      </c>
      <c r="W688" s="674">
        <f t="shared" si="175"/>
        <v>1.1641192485303766</v>
      </c>
      <c r="X688" s="675">
        <f t="shared" si="176"/>
        <v>0.45210005800497277</v>
      </c>
      <c r="Y688" s="636" t="s">
        <v>368</v>
      </c>
      <c r="Z688" s="624">
        <f t="shared" si="177"/>
        <v>59.574468085106382</v>
      </c>
      <c r="AA688" s="853">
        <f t="shared" si="178"/>
        <v>16.417021276595744</v>
      </c>
      <c r="AB688" s="854">
        <v>12</v>
      </c>
      <c r="AC688" s="833">
        <v>2.35</v>
      </c>
      <c r="AD688" s="833">
        <v>2.0699999999999998</v>
      </c>
      <c r="AE688" s="833">
        <v>6.14</v>
      </c>
      <c r="AF688" s="833">
        <v>1.17</v>
      </c>
      <c r="AG688" s="833">
        <v>7.1999999999999993</v>
      </c>
      <c r="AH688" s="833">
        <v>-5.8000000000000007</v>
      </c>
      <c r="AI688" s="833">
        <v>-3.83</v>
      </c>
      <c r="AJ688" s="833">
        <v>4</v>
      </c>
      <c r="AK688" s="833">
        <v>8</v>
      </c>
      <c r="AL688" s="845">
        <v>4900</v>
      </c>
      <c r="AM688" s="839">
        <v>1.9</v>
      </c>
      <c r="AN688" s="833">
        <v>7.0000000000000007E-2</v>
      </c>
      <c r="AO688" s="711">
        <f t="shared" si="179"/>
        <v>-10.979797820107216</v>
      </c>
      <c r="AP688" s="712">
        <f t="shared" si="180"/>
        <v>5.4372234564885282</v>
      </c>
      <c r="AQ688" s="855">
        <f t="shared" si="181"/>
        <v>-7.6049186166829212</v>
      </c>
      <c r="AR688" s="624">
        <f>INDEX(Historical!$C$7:$C$1259,MATCH(B688,Historical!$B$7:$B$1281,0))*IF(AH688="n/a",1.03,IF(AH688&lt;0,1.01,IF(AH688&gt;10,1.1,(1+AH688/100))))</f>
        <v>1.4139999999999999</v>
      </c>
      <c r="AS688" s="853">
        <f t="shared" si="182"/>
        <v>1.42814</v>
      </c>
      <c r="AT688" s="853">
        <f t="shared" si="188"/>
        <v>1.5423912</v>
      </c>
      <c r="AU688" s="853">
        <f t="shared" si="188"/>
        <v>1.6657824960000001</v>
      </c>
      <c r="AV688" s="853">
        <f t="shared" si="188"/>
        <v>1.7990450956800002</v>
      </c>
      <c r="AW688" s="624">
        <f t="shared" si="184"/>
        <v>7.8493587916800003</v>
      </c>
      <c r="AX688" s="719">
        <f t="shared" si="185"/>
        <v>20.345668200311042</v>
      </c>
      <c r="AY688" s="900">
        <v>1.4</v>
      </c>
      <c r="AZ688" s="839">
        <v>87.55</v>
      </c>
      <c r="BA688" s="839">
        <v>-7.28</v>
      </c>
      <c r="BB688" s="839">
        <v>4.34</v>
      </c>
      <c r="BC688" s="839">
        <v>28.599999999999998</v>
      </c>
      <c r="BD688" s="874"/>
      <c r="BE688" s="597">
        <v>1975</v>
      </c>
      <c r="BF688" s="865">
        <f t="shared" si="186"/>
        <v>4</v>
      </c>
      <c r="BG688" s="849">
        <v>1.2</v>
      </c>
    </row>
    <row r="689" spans="1:59" s="831" customFormat="1" ht="12.75" customHeight="1" x14ac:dyDescent="0.2">
      <c r="A689" s="838" t="s">
        <v>3898</v>
      </c>
      <c r="B689" s="578" t="s">
        <v>3899</v>
      </c>
      <c r="C689" s="898" t="s">
        <v>108</v>
      </c>
      <c r="D689" s="898" t="s">
        <v>4272</v>
      </c>
      <c r="E689" s="705">
        <v>8</v>
      </c>
      <c r="F689" s="1153">
        <v>595</v>
      </c>
      <c r="G689" s="1115" t="s">
        <v>106</v>
      </c>
      <c r="H689" s="1115" t="s">
        <v>106</v>
      </c>
      <c r="I689" s="841">
        <v>34.119999999999997</v>
      </c>
      <c r="J689" s="624">
        <f t="shared" si="172"/>
        <v>2.2274325908558033</v>
      </c>
      <c r="K689" s="844">
        <v>0.19</v>
      </c>
      <c r="L689" s="854">
        <v>4</v>
      </c>
      <c r="M689" s="615">
        <f t="shared" si="173"/>
        <v>0.76</v>
      </c>
      <c r="N689" s="837" t="s">
        <v>501</v>
      </c>
      <c r="O689" s="706">
        <v>0.18</v>
      </c>
      <c r="P689" s="606">
        <v>44267</v>
      </c>
      <c r="Q689" s="606">
        <v>44291</v>
      </c>
      <c r="R689" s="615">
        <f t="shared" si="174"/>
        <v>5.5555555555555607</v>
      </c>
      <c r="S689" s="673">
        <f>IF(INDEX(Historical!$D$7:$D$1257,MATCH(B689,Historical!$B$7:$B$1281,0))=0,"n/a",(INDEX(Historical!$C$7:$C$1259,MATCH(B689,Historical!$B$7:$B$1281,0))/INDEX(Historical!$D$7:$D$1257,MATCH(B689,Historical!$B$7:$B$1281,0))-1)*100)</f>
        <v>9.0909090909090828</v>
      </c>
      <c r="T689" s="673">
        <f>IF(INDEX(Historical!$F$7:$F$1250,MATCH(B689,Historical!$B$7:$B$1281,0))=0,"n/a",((INDEX(Historical!$C$7:$C$1259,MATCH(B689,Historical!$B$7:$B$1281,0))/INDEX(Historical!$F$7:$F$1250,MATCH(B689,Historical!$B$7:$B$1281,0)))^(1/3)-1)*100)</f>
        <v>25.99210498948732</v>
      </c>
      <c r="U689" s="673">
        <f>IF(INDEX(Historical!$H$7:$H$1250,MATCH(B689,Historical!$B$7:$B$1281,0))=0,"n/a",((INDEX(Historical!$C$7:$C$1259,MATCH(B689,Historical!$B$7:$B$1281,0))/INDEX(Historical!$H$7:$H$1250,MATCH(B689,Historical!$B$7:$B$1281,0)))^(1/5)-1)*100)</f>
        <v>27.944800171705086</v>
      </c>
      <c r="V689" s="673" t="str">
        <f>IF(INDEX(Historical!$O$7:$O$1250,MATCH(B689,Historical!$B$7:$B$1281,0))=0,"n/a",((INDEX(Historical!$C$7:$C$1259,MATCH(B689,Historical!$B$7:$B$1281,0))/INDEX(Historical!$O$7:$O$1250,MATCH(B689,Historical!$B$7:$B$1281,0)))^(1/10)-1)*100)</f>
        <v>n/a</v>
      </c>
      <c r="W689" s="674" t="str">
        <f t="shared" si="175"/>
        <v>n/a</v>
      </c>
      <c r="X689" s="675">
        <f t="shared" si="176"/>
        <v>2.3483025354374023</v>
      </c>
      <c r="Y689" s="843"/>
      <c r="Z689" s="624">
        <f t="shared" si="177"/>
        <v>40.211640211640216</v>
      </c>
      <c r="AA689" s="853">
        <f t="shared" si="178"/>
        <v>18.052910052910054</v>
      </c>
      <c r="AB689" s="854">
        <v>12</v>
      </c>
      <c r="AC689" s="833">
        <v>1.89</v>
      </c>
      <c r="AD689" s="833">
        <v>18.190000000000001</v>
      </c>
      <c r="AE689" s="833">
        <v>5.17</v>
      </c>
      <c r="AF689" s="833">
        <v>1.57</v>
      </c>
      <c r="AG689" s="833">
        <v>9</v>
      </c>
      <c r="AH689" s="833">
        <v>-17.299999999999997</v>
      </c>
      <c r="AI689" s="833">
        <v>1.1299999999999999</v>
      </c>
      <c r="AJ689" s="833">
        <v>11.899999999999999</v>
      </c>
      <c r="AK689" s="833">
        <v>1</v>
      </c>
      <c r="AL689" s="845">
        <v>2880</v>
      </c>
      <c r="AM689" s="839">
        <v>0.5</v>
      </c>
      <c r="AN689" s="833">
        <v>0.17</v>
      </c>
      <c r="AO689" s="711">
        <f t="shared" si="179"/>
        <v>12.119322709650834</v>
      </c>
      <c r="AP689" s="712">
        <f t="shared" si="180"/>
        <v>30.172232762560888</v>
      </c>
      <c r="AQ689" s="855">
        <f t="shared" si="181"/>
        <v>12.235998944820192</v>
      </c>
      <c r="AR689" s="624">
        <f>INDEX(Historical!$C$7:$C$1259,MATCH(B689,Historical!$B$7:$B$1281,0))*IF(AH689="n/a",1.03,IF(AH689&lt;0,1.01,IF(AH689&gt;10,1.1,(1+AH689/100))))</f>
        <v>0.72719999999999996</v>
      </c>
      <c r="AS689" s="853">
        <f t="shared" si="182"/>
        <v>0.73541736000000002</v>
      </c>
      <c r="AT689" s="853">
        <f t="shared" si="188"/>
        <v>0.74277153360000003</v>
      </c>
      <c r="AU689" s="853">
        <f t="shared" si="188"/>
        <v>0.75019924893599998</v>
      </c>
      <c r="AV689" s="853">
        <f t="shared" si="188"/>
        <v>0.75770124142535999</v>
      </c>
      <c r="AW689" s="624">
        <f t="shared" si="184"/>
        <v>3.7132893839613601</v>
      </c>
      <c r="AX689" s="719">
        <f t="shared" si="185"/>
        <v>10.883028675150529</v>
      </c>
      <c r="AY689" s="900">
        <v>1.33</v>
      </c>
      <c r="AZ689" s="839">
        <v>128.22999999999999</v>
      </c>
      <c r="BA689" s="839">
        <v>-6.9500000000000011</v>
      </c>
      <c r="BB689" s="839">
        <v>2.71</v>
      </c>
      <c r="BC689" s="839">
        <v>40.200000000000003</v>
      </c>
      <c r="BD689" s="874"/>
      <c r="BE689" s="597">
        <v>2014</v>
      </c>
      <c r="BF689" s="865">
        <f t="shared" si="186"/>
        <v>0</v>
      </c>
      <c r="BG689" s="849">
        <v>1</v>
      </c>
    </row>
    <row r="690" spans="1:59" s="831" customFormat="1" ht="12.75" customHeight="1" x14ac:dyDescent="0.2">
      <c r="A690" s="831" t="s">
        <v>1736</v>
      </c>
      <c r="B690" s="578" t="s">
        <v>1737</v>
      </c>
      <c r="C690" s="898" t="s">
        <v>4253</v>
      </c>
      <c r="D690" s="898" t="s">
        <v>4254</v>
      </c>
      <c r="E690" s="705">
        <v>11</v>
      </c>
      <c r="F690" s="1153">
        <v>381</v>
      </c>
      <c r="G690" s="1114" t="s">
        <v>37</v>
      </c>
      <c r="H690" s="1114" t="s">
        <v>37</v>
      </c>
      <c r="I690" s="841">
        <v>43.86</v>
      </c>
      <c r="J690" s="624">
        <f t="shared" si="172"/>
        <v>3.3059735522115821</v>
      </c>
      <c r="K690" s="844">
        <v>0.36249999999999999</v>
      </c>
      <c r="L690" s="854">
        <v>4</v>
      </c>
      <c r="M690" s="615">
        <f t="shared" si="173"/>
        <v>1.45</v>
      </c>
      <c r="N690" s="837" t="s">
        <v>716</v>
      </c>
      <c r="O690" s="706">
        <v>0.36</v>
      </c>
      <c r="P690" s="606">
        <v>44294</v>
      </c>
      <c r="Q690" s="606">
        <v>44316</v>
      </c>
      <c r="R690" s="615">
        <f t="shared" si="174"/>
        <v>0.69444444444444509</v>
      </c>
      <c r="S690" s="673">
        <f>IF(INDEX(Historical!$D$7:$D$1257,MATCH(B690,Historical!$B$7:$B$1281,0))=0,"n/a",(INDEX(Historical!$C$7:$C$1259,MATCH(B690,Historical!$B$7:$B$1281,0))/INDEX(Historical!$D$7:$D$1257,MATCH(B690,Historical!$B$7:$B$1281,0))-1)*100)</f>
        <v>5.3703703703703809</v>
      </c>
      <c r="T690" s="673">
        <f>IF(INDEX(Historical!$F$7:$F$1250,MATCH(B690,Historical!$B$7:$B$1281,0))=0,"n/a",((INDEX(Historical!$C$7:$C$1259,MATCH(B690,Historical!$B$7:$B$1281,0))/INDEX(Historical!$F$7:$F$1250,MATCH(B690,Historical!$B$7:$B$1281,0)))^(1/3)-1)*100)</f>
        <v>5.1087155103978876</v>
      </c>
      <c r="U690" s="673">
        <f>IF(INDEX(Historical!$H$7:$H$1250,MATCH(B690,Historical!$B$7:$B$1281,0))=0,"n/a",((INDEX(Historical!$C$7:$C$1259,MATCH(B690,Historical!$B$7:$B$1281,0))/INDEX(Historical!$H$7:$H$1250,MATCH(B690,Historical!$B$7:$B$1281,0)))^(1/5)-1)*100)</f>
        <v>5.4207656015280214</v>
      </c>
      <c r="V690" s="673">
        <f>IF(INDEX(Historical!$O$7:$O$1250,MATCH(B690,Historical!$B$7:$B$1281,0))=0,"n/a",((INDEX(Historical!$C$7:$C$1259,MATCH(B690,Historical!$B$7:$B$1281,0))/INDEX(Historical!$O$7:$O$1250,MATCH(B690,Historical!$B$7:$B$1281,0)))^(1/10)-1)*100)</f>
        <v>6.9723229627045802</v>
      </c>
      <c r="W690" s="674">
        <f t="shared" si="175"/>
        <v>0.77746909179681689</v>
      </c>
      <c r="X690" s="675" t="str">
        <f t="shared" si="176"/>
        <v>n/a</v>
      </c>
      <c r="Y690" s="638"/>
      <c r="Z690" s="624">
        <f t="shared" si="177"/>
        <v>724.99999999999989</v>
      </c>
      <c r="AA690" s="853">
        <f t="shared" si="178"/>
        <v>219.29999999999998</v>
      </c>
      <c r="AB690" s="854">
        <v>12</v>
      </c>
      <c r="AC690" s="833">
        <v>0.2</v>
      </c>
      <c r="AD690" s="833" t="s">
        <v>136</v>
      </c>
      <c r="AE690" s="833">
        <v>10.51</v>
      </c>
      <c r="AF690" s="833">
        <v>4.0999999999999996</v>
      </c>
      <c r="AG690" s="833">
        <v>1.7999999999999998</v>
      </c>
      <c r="AH690" s="833">
        <v>-67.800000000000011</v>
      </c>
      <c r="AI690" s="833">
        <v>1100</v>
      </c>
      <c r="AJ690" s="833">
        <v>-8.7999999999999989</v>
      </c>
      <c r="AK690" s="833" t="s">
        <v>136</v>
      </c>
      <c r="AL690" s="845">
        <v>13040</v>
      </c>
      <c r="AM690" s="839">
        <v>0.6</v>
      </c>
      <c r="AN690" s="833">
        <v>1.56</v>
      </c>
      <c r="AO690" s="711">
        <f t="shared" si="179"/>
        <v>-210.57326084626038</v>
      </c>
      <c r="AP690" s="712">
        <f t="shared" si="180"/>
        <v>8.7267391537396044</v>
      </c>
      <c r="AQ690" s="855">
        <f t="shared" si="181"/>
        <v>532.14977128314547</v>
      </c>
      <c r="AR690" s="624">
        <f>INDEX(Historical!$C$7:$C$1259,MATCH(B690,Historical!$B$7:$B$1281,0))*IF(AH690="n/a",1.03,IF(AH690&lt;0,1.01,IF(AH690&gt;10,1.1,(1+AH690/100))))</f>
        <v>1.436725</v>
      </c>
      <c r="AS690" s="853">
        <f t="shared" si="182"/>
        <v>1.5803975000000001</v>
      </c>
      <c r="AT690" s="853">
        <f t="shared" si="188"/>
        <v>1.6278094250000001</v>
      </c>
      <c r="AU690" s="853">
        <f t="shared" si="188"/>
        <v>1.6766437077500003</v>
      </c>
      <c r="AV690" s="853">
        <f t="shared" si="188"/>
        <v>1.7269430189825004</v>
      </c>
      <c r="AW690" s="624">
        <f t="shared" si="184"/>
        <v>8.0485186517325005</v>
      </c>
      <c r="AX690" s="719">
        <f t="shared" si="185"/>
        <v>18.350475722144324</v>
      </c>
      <c r="AY690" s="900">
        <v>0.73</v>
      </c>
      <c r="AZ690" s="839">
        <v>49.49</v>
      </c>
      <c r="BA690" s="839">
        <v>-4.71</v>
      </c>
      <c r="BB690" s="839">
        <v>4.3600000000000003</v>
      </c>
      <c r="BC690" s="839">
        <v>16.760000000000002</v>
      </c>
      <c r="BD690" s="874"/>
      <c r="BE690" s="597">
        <v>2011</v>
      </c>
      <c r="BF690" s="865">
        <f t="shared" si="186"/>
        <v>0</v>
      </c>
      <c r="BG690" s="849">
        <v>0.6</v>
      </c>
    </row>
    <row r="691" spans="1:59" s="831" customFormat="1" ht="12.75" customHeight="1" x14ac:dyDescent="0.2">
      <c r="A691" s="831" t="s">
        <v>1750</v>
      </c>
      <c r="B691" s="578" t="s">
        <v>1751</v>
      </c>
      <c r="C691" s="898" t="s">
        <v>112</v>
      </c>
      <c r="D691" s="898" t="s">
        <v>1217</v>
      </c>
      <c r="E691" s="705">
        <v>9</v>
      </c>
      <c r="F691" s="1153">
        <v>525</v>
      </c>
      <c r="G691" s="1150" t="s">
        <v>106</v>
      </c>
      <c r="H691" s="1150" t="s">
        <v>106</v>
      </c>
      <c r="I691" s="841">
        <v>75.84</v>
      </c>
      <c r="J691" s="624">
        <f t="shared" si="172"/>
        <v>0.791139240506329</v>
      </c>
      <c r="K691" s="844">
        <v>0.15</v>
      </c>
      <c r="L691" s="854">
        <v>4</v>
      </c>
      <c r="M691" s="615">
        <f t="shared" si="173"/>
        <v>0.6</v>
      </c>
      <c r="N691" s="837" t="s">
        <v>148</v>
      </c>
      <c r="O691" s="706">
        <v>0.125</v>
      </c>
      <c r="P691" s="606">
        <v>44253</v>
      </c>
      <c r="Q691" s="606">
        <v>44270</v>
      </c>
      <c r="R691" s="615">
        <f t="shared" si="174"/>
        <v>19.999999999999996</v>
      </c>
      <c r="S691" s="673">
        <f>IF(INDEX(Historical!$D$7:$D$1257,MATCH(B691,Historical!$B$7:$B$1281,0))=0,"n/a",(INDEX(Historical!$C$7:$C$1259,MATCH(B691,Historical!$B$7:$B$1281,0))/INDEX(Historical!$D$7:$D$1257,MATCH(B691,Historical!$B$7:$B$1281,0))-1)*100)</f>
        <v>25</v>
      </c>
      <c r="T691" s="673">
        <f>IF(INDEX(Historical!$F$7:$F$1250,MATCH(B691,Historical!$B$7:$B$1281,0))=0,"n/a",((INDEX(Historical!$C$7:$C$1259,MATCH(B691,Historical!$B$7:$B$1281,0))/INDEX(Historical!$F$7:$F$1250,MATCH(B691,Historical!$B$7:$B$1281,0)))^(1/3)-1)*100)</f>
        <v>16.039720840319482</v>
      </c>
      <c r="U691" s="673">
        <f>IF(INDEX(Historical!$H$7:$H$1250,MATCH(B691,Historical!$B$7:$B$1281,0))=0,"n/a",((INDEX(Historical!$C$7:$C$1259,MATCH(B691,Historical!$B$7:$B$1281,0))/INDEX(Historical!$H$7:$H$1250,MATCH(B691,Historical!$B$7:$B$1281,0)))^(1/5)-1)*100)</f>
        <v>12.838026357723709</v>
      </c>
      <c r="V691" s="673">
        <f>IF(INDEX(Historical!$O$7:$O$1250,MATCH(B691,Historical!$B$7:$B$1281,0))=0,"n/a",((INDEX(Historical!$C$7:$C$1259,MATCH(B691,Historical!$B$7:$B$1281,0))/INDEX(Historical!$O$7:$O$1250,MATCH(B691,Historical!$B$7:$B$1281,0)))^(1/10)-1)*100)</f>
        <v>14.130869721941398</v>
      </c>
      <c r="W691" s="674">
        <f t="shared" si="175"/>
        <v>0.90850928572285583</v>
      </c>
      <c r="X691" s="675">
        <f t="shared" si="176"/>
        <v>0.51352105430894834</v>
      </c>
      <c r="Y691" s="843"/>
      <c r="Z691" s="624">
        <f t="shared" si="177"/>
        <v>14.962593516209477</v>
      </c>
      <c r="AA691" s="853">
        <f t="shared" si="178"/>
        <v>18.91271820448878</v>
      </c>
      <c r="AB691" s="854">
        <v>12</v>
      </c>
      <c r="AC691" s="833">
        <v>4.01</v>
      </c>
      <c r="AD691" s="833">
        <v>1.0900000000000001</v>
      </c>
      <c r="AE691" s="833">
        <v>0.85</v>
      </c>
      <c r="AF691" s="833">
        <v>3.05</v>
      </c>
      <c r="AG691" s="833">
        <v>17.599999999999998</v>
      </c>
      <c r="AH691" s="833">
        <v>37.4</v>
      </c>
      <c r="AI691" s="833">
        <v>9.9</v>
      </c>
      <c r="AJ691" s="833">
        <v>25</v>
      </c>
      <c r="AK691" s="833">
        <v>17</v>
      </c>
      <c r="AL691" s="845">
        <v>4390</v>
      </c>
      <c r="AM691" s="839">
        <v>2.1999999999999997</v>
      </c>
      <c r="AN691" s="833">
        <v>0.21</v>
      </c>
      <c r="AO691" s="711">
        <f t="shared" si="179"/>
        <v>-5.2835526062587412</v>
      </c>
      <c r="AP691" s="712">
        <f t="shared" si="180"/>
        <v>13.629165598230038</v>
      </c>
      <c r="AQ691" s="855">
        <f t="shared" si="181"/>
        <v>60.11633343526028</v>
      </c>
      <c r="AR691" s="624">
        <f>INDEX(Historical!$C$7:$C$1259,MATCH(B691,Historical!$B$7:$B$1281,0))*IF(AH691="n/a",1.03,IF(AH691&lt;0,1.01,IF(AH691&gt;10,1.1,(1+AH691/100))))</f>
        <v>0.55000000000000004</v>
      </c>
      <c r="AS691" s="853">
        <f t="shared" si="182"/>
        <v>0.60445000000000004</v>
      </c>
      <c r="AT691" s="853">
        <f t="shared" si="188"/>
        <v>0.66489500000000012</v>
      </c>
      <c r="AU691" s="853">
        <f t="shared" si="188"/>
        <v>0.73138450000000022</v>
      </c>
      <c r="AV691" s="853">
        <f t="shared" si="188"/>
        <v>0.80452295000000029</v>
      </c>
      <c r="AW691" s="624">
        <f t="shared" si="184"/>
        <v>3.3552524500000009</v>
      </c>
      <c r="AX691" s="719">
        <f t="shared" si="185"/>
        <v>4.4241197916666675</v>
      </c>
      <c r="AY691" s="900">
        <v>1.5</v>
      </c>
      <c r="AZ691" s="839">
        <v>133.07</v>
      </c>
      <c r="BA691" s="839">
        <v>1.1599999999999999</v>
      </c>
      <c r="BB691" s="839">
        <v>19.46</v>
      </c>
      <c r="BC691" s="839">
        <v>32.58</v>
      </c>
      <c r="BD691" s="874"/>
      <c r="BE691" s="597">
        <v>2013</v>
      </c>
      <c r="BF691" s="865">
        <f t="shared" si="186"/>
        <v>0</v>
      </c>
      <c r="BG691" s="849">
        <v>11</v>
      </c>
    </row>
    <row r="692" spans="1:59" s="831" customFormat="1" ht="12.75" customHeight="1" x14ac:dyDescent="0.2">
      <c r="A692" s="838" t="s">
        <v>362</v>
      </c>
      <c r="B692" s="578" t="s">
        <v>363</v>
      </c>
      <c r="C692" s="898" t="s">
        <v>131</v>
      </c>
      <c r="D692" s="898" t="s">
        <v>4273</v>
      </c>
      <c r="E692" s="705">
        <v>33</v>
      </c>
      <c r="F692" s="1153">
        <v>87</v>
      </c>
      <c r="G692" s="1153" t="s">
        <v>37</v>
      </c>
      <c r="H692" s="1153" t="s">
        <v>37</v>
      </c>
      <c r="I692" s="833">
        <v>41.01</v>
      </c>
      <c r="J692" s="624">
        <f t="shared" si="172"/>
        <v>3.2187271397220192</v>
      </c>
      <c r="K692" s="851">
        <v>0.33</v>
      </c>
      <c r="L692" s="854">
        <v>4</v>
      </c>
      <c r="M692" s="615">
        <f t="shared" si="173"/>
        <v>1.32</v>
      </c>
      <c r="N692" s="837" t="s">
        <v>145</v>
      </c>
      <c r="O692" s="707">
        <v>0.32500000000000001</v>
      </c>
      <c r="P692" s="606">
        <v>43994</v>
      </c>
      <c r="Q692" s="606">
        <v>44013</v>
      </c>
      <c r="R692" s="615">
        <f t="shared" si="174"/>
        <v>1.5384615384615397</v>
      </c>
      <c r="S692" s="673">
        <f>IF(INDEX(Historical!$D$7:$D$1257,MATCH(B692,Historical!$B$7:$B$1281,0))=0,"n/a",(INDEX(Historical!$C$7:$C$1259,MATCH(B692,Historical!$B$7:$B$1281,0))/INDEX(Historical!$D$7:$D$1257,MATCH(B692,Historical!$B$7:$B$1281,0))-1)*100)</f>
        <v>14.410480349344979</v>
      </c>
      <c r="T692" s="673">
        <f>IF(INDEX(Historical!$F$7:$F$1250,MATCH(B692,Historical!$B$7:$B$1281,0))=0,"n/a",((INDEX(Historical!$C$7:$C$1259,MATCH(B692,Historical!$B$7:$B$1281,0))/INDEX(Historical!$F$7:$F$1250,MATCH(B692,Historical!$B$7:$B$1281,0)))^(1/3)-1)*100)</f>
        <v>10.34573707988946</v>
      </c>
      <c r="U692" s="673">
        <f>IF(INDEX(Historical!$H$7:$H$1250,MATCH(B692,Historical!$B$7:$B$1281,0))=0,"n/a",((INDEX(Historical!$C$7:$C$1259,MATCH(B692,Historical!$B$7:$B$1281,0))/INDEX(Historical!$H$7:$H$1250,MATCH(B692,Historical!$B$7:$B$1281,0)))^(1/5)-1)*100)</f>
        <v>8.0784399833303766</v>
      </c>
      <c r="V692" s="673">
        <f>IF(INDEX(Historical!$O$7:$O$1250,MATCH(B692,Historical!$B$7:$B$1281,0))=0,"n/a",((INDEX(Historical!$C$7:$C$1259,MATCH(B692,Historical!$B$7:$B$1281,0))/INDEX(Historical!$O$7:$O$1250,MATCH(B692,Historical!$B$7:$B$1281,0)))^(1/10)-1)*100)</f>
        <v>8.1214856522852088</v>
      </c>
      <c r="W692" s="674">
        <f t="shared" si="175"/>
        <v>0.99469977898160544</v>
      </c>
      <c r="X692" s="675">
        <f t="shared" si="176"/>
        <v>0.8415041649302476</v>
      </c>
      <c r="Y692" s="843"/>
      <c r="Z692" s="624">
        <f t="shared" si="177"/>
        <v>44.444444444444443</v>
      </c>
      <c r="AA692" s="853">
        <f t="shared" si="178"/>
        <v>13.808080808080806</v>
      </c>
      <c r="AB692" s="854">
        <v>9</v>
      </c>
      <c r="AC692" s="833">
        <v>2.97</v>
      </c>
      <c r="AD692" s="833">
        <v>1.9</v>
      </c>
      <c r="AE692" s="833">
        <v>1.35</v>
      </c>
      <c r="AF692" s="833">
        <v>1.96</v>
      </c>
      <c r="AG692" s="833">
        <v>14.899999999999999</v>
      </c>
      <c r="AH692" s="833">
        <v>79.2</v>
      </c>
      <c r="AI692" s="833">
        <v>12.389999999999999</v>
      </c>
      <c r="AJ692" s="833">
        <v>9.6</v>
      </c>
      <c r="AK692" s="833">
        <v>7.35</v>
      </c>
      <c r="AL692" s="845">
        <v>8720</v>
      </c>
      <c r="AM692" s="839">
        <v>0.5</v>
      </c>
      <c r="AN692" s="833">
        <v>1.49</v>
      </c>
      <c r="AO692" s="711">
        <f t="shared" si="179"/>
        <v>-2.5109136850284095</v>
      </c>
      <c r="AP692" s="712">
        <f t="shared" si="180"/>
        <v>11.297167123052397</v>
      </c>
      <c r="AQ692" s="855">
        <f t="shared" si="181"/>
        <v>9.6739377201314767</v>
      </c>
      <c r="AR692" s="624">
        <f>INDEX(Historical!$C$7:$C$1259,MATCH(B692,Historical!$B$7:$B$1281,0))*IF(AH692="n/a",1.03,IF(AH692&lt;0,1.01,IF(AH692&gt;10,1.1,(1+AH692/100))))</f>
        <v>1.4410000000000003</v>
      </c>
      <c r="AS692" s="853">
        <f t="shared" si="182"/>
        <v>1.5851000000000004</v>
      </c>
      <c r="AT692" s="853">
        <f t="shared" si="188"/>
        <v>1.7016048500000003</v>
      </c>
      <c r="AU692" s="853">
        <f t="shared" si="188"/>
        <v>1.8266728064750002</v>
      </c>
      <c r="AV692" s="853">
        <f t="shared" si="188"/>
        <v>1.9609332577509124</v>
      </c>
      <c r="AW692" s="624">
        <f t="shared" si="184"/>
        <v>8.5153109142259122</v>
      </c>
      <c r="AX692" s="719">
        <f t="shared" si="185"/>
        <v>20.763986623325806</v>
      </c>
      <c r="AY692" s="900">
        <v>0.98</v>
      </c>
      <c r="AZ692" s="839">
        <v>69.599999999999994</v>
      </c>
      <c r="BA692" s="839">
        <v>-2.5</v>
      </c>
      <c r="BB692" s="839">
        <v>4.78</v>
      </c>
      <c r="BC692" s="839">
        <v>16.18</v>
      </c>
      <c r="BD692" s="874"/>
      <c r="BE692" s="597">
        <v>1988</v>
      </c>
      <c r="BF692" s="865">
        <f t="shared" si="186"/>
        <v>3</v>
      </c>
      <c r="BG692" s="849">
        <v>4.3999999999999995</v>
      </c>
    </row>
    <row r="693" spans="1:59" s="831" customFormat="1" ht="12.75" customHeight="1" x14ac:dyDescent="0.2">
      <c r="A693" s="838" t="s">
        <v>371</v>
      </c>
      <c r="B693" s="831" t="s">
        <v>372</v>
      </c>
      <c r="C693" s="898" t="s">
        <v>4253</v>
      </c>
      <c r="D693" s="898" t="s">
        <v>4254</v>
      </c>
      <c r="E693" s="705">
        <v>35</v>
      </c>
      <c r="F693" s="1153">
        <v>78</v>
      </c>
      <c r="G693" s="1094" t="s">
        <v>37</v>
      </c>
      <c r="H693" s="1094" t="s">
        <v>37</v>
      </c>
      <c r="I693" s="833">
        <v>67.78</v>
      </c>
      <c r="J693" s="624">
        <f t="shared" si="172"/>
        <v>4.101504868692829</v>
      </c>
      <c r="K693" s="851">
        <v>0.69499999999999995</v>
      </c>
      <c r="L693" s="854">
        <v>4</v>
      </c>
      <c r="M693" s="615">
        <f t="shared" si="173"/>
        <v>2.78</v>
      </c>
      <c r="N693" s="837" t="s">
        <v>151</v>
      </c>
      <c r="O693" s="707">
        <v>0.69</v>
      </c>
      <c r="P693" s="606">
        <v>44181</v>
      </c>
      <c r="Q693" s="606">
        <v>44196</v>
      </c>
      <c r="R693" s="615">
        <f t="shared" si="174"/>
        <v>0.72463768115942095</v>
      </c>
      <c r="S693" s="673">
        <f>IF(INDEX(Historical!$D$7:$D$1257,MATCH(B693,Historical!$B$7:$B$1281,0))=0,"n/a",(INDEX(Historical!$C$7:$C$1259,MATCH(B693,Historical!$B$7:$B$1281,0))/INDEX(Historical!$D$7:$D$1257,MATCH(B693,Historical!$B$7:$B$1281,0))-1)*100)</f>
        <v>1.4705882352941124</v>
      </c>
      <c r="T693" s="673">
        <f>IF(INDEX(Historical!$F$7:$F$1250,MATCH(B693,Historical!$B$7:$B$1281,0))=0,"n/a",((INDEX(Historical!$C$7:$C$1259,MATCH(B693,Historical!$B$7:$B$1281,0))/INDEX(Historical!$F$7:$F$1250,MATCH(B693,Historical!$B$7:$B$1281,0)))^(1/3)-1)*100)</f>
        <v>1.4287644623016904</v>
      </c>
      <c r="U693" s="673">
        <f>IF(INDEX(Historical!$H$7:$H$1250,MATCH(B693,Historical!$B$7:$B$1281,0))=0,"n/a",((INDEX(Historical!$C$7:$C$1259,MATCH(B693,Historical!$B$7:$B$1281,0))/INDEX(Historical!$H$7:$H$1250,MATCH(B693,Historical!$B$7:$B$1281,0)))^(1/5)-1)*100)</f>
        <v>1.5158425192600689</v>
      </c>
      <c r="V693" s="673">
        <f>IF(INDEX(Historical!$O$7:$O$1250,MATCH(B693,Historical!$B$7:$B$1281,0))=0,"n/a",((INDEX(Historical!$C$7:$C$1259,MATCH(B693,Historical!$B$7:$B$1281,0))/INDEX(Historical!$O$7:$O$1250,MATCH(B693,Historical!$B$7:$B$1281,0)))^(1/10)-1)*100)</f>
        <v>1.3442690579665628</v>
      </c>
      <c r="W693" s="674">
        <f t="shared" si="175"/>
        <v>1.1276332742144941</v>
      </c>
      <c r="X693" s="675" t="str">
        <f t="shared" si="176"/>
        <v>n/a</v>
      </c>
      <c r="Y693" s="843"/>
      <c r="Z693" s="624">
        <f t="shared" si="177"/>
        <v>197.16312056737587</v>
      </c>
      <c r="AA693" s="853">
        <f t="shared" si="178"/>
        <v>48.070921985815609</v>
      </c>
      <c r="AB693" s="854">
        <v>12</v>
      </c>
      <c r="AC693" s="833">
        <v>1.41</v>
      </c>
      <c r="AD693" s="833" t="s">
        <v>136</v>
      </c>
      <c r="AE693" s="833">
        <v>11.93</v>
      </c>
      <c r="AF693" s="833">
        <v>6.04</v>
      </c>
      <c r="AG693" s="833">
        <v>11.799999999999999</v>
      </c>
      <c r="AH693" s="833">
        <v>2.5</v>
      </c>
      <c r="AI693" s="833" t="s">
        <v>136</v>
      </c>
      <c r="AJ693" s="833">
        <v>-4.5</v>
      </c>
      <c r="AK693" s="833" t="s">
        <v>136</v>
      </c>
      <c r="AL693" s="845">
        <v>930.17</v>
      </c>
      <c r="AM693" s="839">
        <v>7.66</v>
      </c>
      <c r="AN693" s="833">
        <v>1.86</v>
      </c>
      <c r="AO693" s="711">
        <f t="shared" si="179"/>
        <v>-42.453574597862712</v>
      </c>
      <c r="AP693" s="712">
        <f t="shared" si="180"/>
        <v>5.6173473879528979</v>
      </c>
      <c r="AQ693" s="855">
        <f t="shared" si="181"/>
        <v>259.22655729239312</v>
      </c>
      <c r="AR693" s="624">
        <f>INDEX(Historical!$C$7:$C$1259,MATCH(B693,Historical!$B$7:$B$1281,0))*IF(AH693="n/a",1.03,IF(AH693&lt;0,1.01,IF(AH693&gt;10,1.1,(1+AH693/100))))</f>
        <v>2.8289999999999997</v>
      </c>
      <c r="AS693" s="853">
        <f t="shared" si="182"/>
        <v>2.9138699999999997</v>
      </c>
      <c r="AT693" s="853">
        <f t="shared" si="188"/>
        <v>3.0012860999999997</v>
      </c>
      <c r="AU693" s="853">
        <f t="shared" si="188"/>
        <v>3.0913246829999999</v>
      </c>
      <c r="AV693" s="853">
        <f t="shared" si="188"/>
        <v>3.1840644234899997</v>
      </c>
      <c r="AW693" s="624">
        <f t="shared" si="184"/>
        <v>15.019545206489999</v>
      </c>
      <c r="AX693" s="719">
        <f t="shared" si="185"/>
        <v>22.159258197831218</v>
      </c>
      <c r="AY693" s="900">
        <v>0.81</v>
      </c>
      <c r="AZ693" s="839">
        <v>29.720000000000002</v>
      </c>
      <c r="BA693" s="839">
        <v>-40.660000000000004</v>
      </c>
      <c r="BB693" s="839">
        <v>3.19</v>
      </c>
      <c r="BC693" s="839">
        <v>3.04</v>
      </c>
      <c r="BD693" s="874"/>
      <c r="BE693" s="597">
        <v>1986</v>
      </c>
      <c r="BF693" s="865">
        <f t="shared" si="186"/>
        <v>3</v>
      </c>
      <c r="BG693" s="849">
        <v>4</v>
      </c>
    </row>
    <row r="694" spans="1:59" s="831" customFormat="1" x14ac:dyDescent="0.2">
      <c r="A694" s="838" t="s">
        <v>364</v>
      </c>
      <c r="B694" s="578" t="s">
        <v>365</v>
      </c>
      <c r="C694" s="898" t="s">
        <v>108</v>
      </c>
      <c r="D694" s="898" t="s">
        <v>4272</v>
      </c>
      <c r="E694" s="705">
        <v>29</v>
      </c>
      <c r="F694" s="1153">
        <v>100</v>
      </c>
      <c r="G694" s="1125" t="s">
        <v>37</v>
      </c>
      <c r="H694" s="1125" t="s">
        <v>37</v>
      </c>
      <c r="I694" s="833">
        <v>92.33</v>
      </c>
      <c r="J694" s="624">
        <f t="shared" si="172"/>
        <v>1.3863316365211742</v>
      </c>
      <c r="K694" s="851">
        <v>0.32</v>
      </c>
      <c r="L694" s="854">
        <v>4</v>
      </c>
      <c r="M694" s="615">
        <f t="shared" si="173"/>
        <v>1.28</v>
      </c>
      <c r="N694" s="837" t="s">
        <v>163</v>
      </c>
      <c r="O694" s="707">
        <v>0.31</v>
      </c>
      <c r="P694" s="606">
        <v>44174</v>
      </c>
      <c r="Q694" s="606">
        <v>44200</v>
      </c>
      <c r="R694" s="615">
        <f t="shared" si="174"/>
        <v>3.2258064516129057</v>
      </c>
      <c r="S694" s="673">
        <f>IF(INDEX(Historical!$D$7:$D$1257,MATCH(B694,Historical!$B$7:$B$1281,0))=0,"n/a",(INDEX(Historical!$C$7:$C$1259,MATCH(B694,Historical!$B$7:$B$1281,0))/INDEX(Historical!$D$7:$D$1257,MATCH(B694,Historical!$B$7:$B$1281,0))-1)*100)</f>
        <v>3.3333333333333437</v>
      </c>
      <c r="T694" s="673">
        <f>IF(INDEX(Historical!$F$7:$F$1250,MATCH(B694,Historical!$B$7:$B$1281,0))=0,"n/a",((INDEX(Historical!$C$7:$C$1259,MATCH(B694,Historical!$B$7:$B$1281,0))/INDEX(Historical!$F$7:$F$1250,MATCH(B694,Historical!$B$7:$B$1281,0)))^(1/3)-1)*100)</f>
        <v>6.7268859311195417</v>
      </c>
      <c r="U694" s="673">
        <f>IF(INDEX(Historical!$H$7:$H$1250,MATCH(B694,Historical!$B$7:$B$1281,0))=0,"n/a",((INDEX(Historical!$C$7:$C$1259,MATCH(B694,Historical!$B$7:$B$1281,0))/INDEX(Historical!$H$7:$H$1250,MATCH(B694,Historical!$B$7:$B$1281,0)))^(1/5)-1)*100)</f>
        <v>5.6960521553572674</v>
      </c>
      <c r="V694" s="673">
        <f>IF(INDEX(Historical!$O$7:$O$1250,MATCH(B694,Historical!$B$7:$B$1281,0))=0,"n/a",((INDEX(Historical!$C$7:$C$1259,MATCH(B694,Historical!$B$7:$B$1281,0))/INDEX(Historical!$O$7:$O$1250,MATCH(B694,Historical!$B$7:$B$1281,0)))^(1/10)-1)*100)</f>
        <v>5.2977270280247124</v>
      </c>
      <c r="W694" s="674">
        <f t="shared" si="175"/>
        <v>1.0751879296961575</v>
      </c>
      <c r="X694" s="675">
        <f t="shared" si="176"/>
        <v>0.23832854206515763</v>
      </c>
      <c r="Y694" s="843"/>
      <c r="Z694" s="624">
        <f t="shared" si="177"/>
        <v>21.548821548821547</v>
      </c>
      <c r="AA694" s="853">
        <f t="shared" si="178"/>
        <v>15.543771043771043</v>
      </c>
      <c r="AB694" s="854">
        <v>12</v>
      </c>
      <c r="AC694" s="833">
        <v>5.94</v>
      </c>
      <c r="AD694" s="833" t="s">
        <v>136</v>
      </c>
      <c r="AE694" s="833">
        <v>5.46</v>
      </c>
      <c r="AF694" s="833">
        <v>1.48</v>
      </c>
      <c r="AG694" s="833">
        <v>10.100000000000001</v>
      </c>
      <c r="AH694" s="833">
        <v>19.400000000000002</v>
      </c>
      <c r="AI694" s="833">
        <v>-1.79</v>
      </c>
      <c r="AJ694" s="833">
        <v>23.9</v>
      </c>
      <c r="AK694" s="833">
        <v>-6</v>
      </c>
      <c r="AL694" s="845">
        <v>4410</v>
      </c>
      <c r="AM694" s="839">
        <v>0.89999999999999991</v>
      </c>
      <c r="AN694" s="833">
        <v>0.09</v>
      </c>
      <c r="AO694" s="711">
        <f t="shared" si="179"/>
        <v>-8.4613872518926012</v>
      </c>
      <c r="AP694" s="712">
        <f t="shared" si="180"/>
        <v>7.082383791878442</v>
      </c>
      <c r="AQ694" s="855">
        <f t="shared" si="181"/>
        <v>1.1155140196512425</v>
      </c>
      <c r="AR694" s="624">
        <f>INDEX(Historical!$C$7:$C$1259,MATCH(B694,Historical!$B$7:$B$1281,0))*IF(AH694="n/a",1.03,IF(AH694&lt;0,1.01,IF(AH694&gt;10,1.1,(1+AH694/100))))</f>
        <v>1.3640000000000001</v>
      </c>
      <c r="AS694" s="853">
        <f t="shared" si="182"/>
        <v>1.3776400000000002</v>
      </c>
      <c r="AT694" s="853">
        <f t="shared" si="188"/>
        <v>1.3914164000000002</v>
      </c>
      <c r="AU694" s="853">
        <f t="shared" si="188"/>
        <v>1.4053305640000002</v>
      </c>
      <c r="AV694" s="853">
        <f t="shared" si="188"/>
        <v>1.4193838696400003</v>
      </c>
      <c r="AW694" s="624">
        <f t="shared" si="184"/>
        <v>6.9577708336400015</v>
      </c>
      <c r="AX694" s="719">
        <f t="shared" si="185"/>
        <v>7.535763926827685</v>
      </c>
      <c r="AY694" s="900">
        <v>1.08</v>
      </c>
      <c r="AZ694" s="839">
        <v>130.70999999999998</v>
      </c>
      <c r="BA694" s="839">
        <v>-7.5</v>
      </c>
      <c r="BB694" s="839">
        <v>9.74</v>
      </c>
      <c r="BC694" s="839">
        <v>43.13</v>
      </c>
      <c r="BD694" s="874"/>
      <c r="BE694" s="597">
        <v>1993</v>
      </c>
      <c r="BF694" s="865">
        <f t="shared" si="186"/>
        <v>2</v>
      </c>
      <c r="BG694" s="849">
        <v>1</v>
      </c>
    </row>
    <row r="695" spans="1:59" s="831" customFormat="1" ht="12.75" customHeight="1" x14ac:dyDescent="0.2">
      <c r="A695" s="847" t="s">
        <v>1740</v>
      </c>
      <c r="B695" s="578" t="s">
        <v>1741</v>
      </c>
      <c r="C695" s="898" t="s">
        <v>108</v>
      </c>
      <c r="D695" s="898" t="s">
        <v>4272</v>
      </c>
      <c r="E695" s="705">
        <v>9</v>
      </c>
      <c r="F695" s="1153">
        <v>513</v>
      </c>
      <c r="G695" s="1078" t="s">
        <v>106</v>
      </c>
      <c r="H695" s="1078" t="s">
        <v>106</v>
      </c>
      <c r="I695" s="841">
        <v>30</v>
      </c>
      <c r="J695" s="624">
        <f t="shared" si="172"/>
        <v>4.4000000000000004</v>
      </c>
      <c r="K695" s="844">
        <v>0.33</v>
      </c>
      <c r="L695" s="854">
        <v>4</v>
      </c>
      <c r="M695" s="615">
        <f t="shared" si="173"/>
        <v>1.32</v>
      </c>
      <c r="N695" s="837" t="s">
        <v>122</v>
      </c>
      <c r="O695" s="706">
        <v>0.32</v>
      </c>
      <c r="P695" s="606">
        <v>44225</v>
      </c>
      <c r="Q695" s="606">
        <v>44232</v>
      </c>
      <c r="R695" s="615">
        <f t="shared" si="174"/>
        <v>3.1250000000000027</v>
      </c>
      <c r="S695" s="673">
        <f>IF(INDEX(Historical!$D$7:$D$1257,MATCH(B695,Historical!$B$7:$B$1281,0))=0,"n/a",(INDEX(Historical!$C$7:$C$1259,MATCH(B695,Historical!$B$7:$B$1281,0))/INDEX(Historical!$D$7:$D$1257,MATCH(B695,Historical!$B$7:$B$1281,0))-1)*100)</f>
        <v>3.2258064516129004</v>
      </c>
      <c r="T695" s="673">
        <f>IF(INDEX(Historical!$F$7:$F$1250,MATCH(B695,Historical!$B$7:$B$1281,0))=0,"n/a",((INDEX(Historical!$C$7:$C$1259,MATCH(B695,Historical!$B$7:$B$1281,0))/INDEX(Historical!$F$7:$F$1250,MATCH(B695,Historical!$B$7:$B$1281,0)))^(1/3)-1)*100)</f>
        <v>3.3357652893651002</v>
      </c>
      <c r="U695" s="673">
        <f>IF(INDEX(Historical!$H$7:$H$1250,MATCH(B695,Historical!$B$7:$B$1281,0))=0,"n/a",((INDEX(Historical!$C$7:$C$1259,MATCH(B695,Historical!$B$7:$B$1281,0))/INDEX(Historical!$H$7:$H$1250,MATCH(B695,Historical!$B$7:$B$1281,0)))^(1/5)-1)*100)</f>
        <v>3.4563715943573214</v>
      </c>
      <c r="V695" s="673">
        <f>IF(INDEX(Historical!$O$7:$O$1250,MATCH(B695,Historical!$B$7:$B$1281,0))=0,"n/a",((INDEX(Historical!$C$7:$C$1259,MATCH(B695,Historical!$B$7:$B$1281,0))/INDEX(Historical!$O$7:$O$1250,MATCH(B695,Historical!$B$7:$B$1281,0)))^(1/10)-1)*100)</f>
        <v>2.4993230105207598</v>
      </c>
      <c r="W695" s="674">
        <f t="shared" si="175"/>
        <v>1.3829231275060965</v>
      </c>
      <c r="X695" s="675">
        <f t="shared" si="176"/>
        <v>0.34563715943573214</v>
      </c>
      <c r="Y695" s="637"/>
      <c r="Z695" s="624">
        <f t="shared" si="177"/>
        <v>46.315789473684212</v>
      </c>
      <c r="AA695" s="853">
        <f t="shared" si="178"/>
        <v>10.526315789473683</v>
      </c>
      <c r="AB695" s="854">
        <v>12</v>
      </c>
      <c r="AC695" s="833">
        <v>2.85</v>
      </c>
      <c r="AD695" s="833" t="s">
        <v>136</v>
      </c>
      <c r="AE695" s="833">
        <v>3.6</v>
      </c>
      <c r="AF695" s="833">
        <v>1.65</v>
      </c>
      <c r="AG695" s="833">
        <v>16.600000000000001</v>
      </c>
      <c r="AH695" s="833">
        <v>19.900000000000002</v>
      </c>
      <c r="AI695" s="833" t="s">
        <v>136</v>
      </c>
      <c r="AJ695" s="833">
        <v>10</v>
      </c>
      <c r="AK695" s="833" t="s">
        <v>136</v>
      </c>
      <c r="AL695" s="845">
        <v>132.31</v>
      </c>
      <c r="AM695" s="839">
        <v>2.6</v>
      </c>
      <c r="AN695" s="833">
        <v>0</v>
      </c>
      <c r="AO695" s="711">
        <f t="shared" si="179"/>
        <v>-2.6699441951163614</v>
      </c>
      <c r="AP695" s="712">
        <f t="shared" si="180"/>
        <v>7.8563715943573218</v>
      </c>
      <c r="AQ695" s="855">
        <f t="shared" si="181"/>
        <v>-12.140462978604116</v>
      </c>
      <c r="AR695" s="624">
        <f>INDEX(Historical!$C$7:$C$1259,MATCH(B695,Historical!$B$7:$B$1281,0))*IF(AH695="n/a",1.03,IF(AH695&lt;0,1.01,IF(AH695&gt;10,1.1,(1+AH695/100))))</f>
        <v>1.4080000000000001</v>
      </c>
      <c r="AS695" s="853">
        <f t="shared" si="182"/>
        <v>1.4502400000000002</v>
      </c>
      <c r="AT695" s="853">
        <f t="shared" si="188"/>
        <v>1.4937472000000003</v>
      </c>
      <c r="AU695" s="853">
        <f t="shared" si="188"/>
        <v>1.5385596160000004</v>
      </c>
      <c r="AV695" s="853">
        <f t="shared" si="188"/>
        <v>1.5847164044800004</v>
      </c>
      <c r="AW695" s="624">
        <f t="shared" si="184"/>
        <v>7.4752632204800022</v>
      </c>
      <c r="AX695" s="719">
        <f t="shared" si="185"/>
        <v>24.917544068266675</v>
      </c>
      <c r="AY695" s="900">
        <v>0.99</v>
      </c>
      <c r="AZ695" s="839">
        <v>75.75</v>
      </c>
      <c r="BA695" s="839">
        <v>-1.48</v>
      </c>
      <c r="BB695" s="839">
        <v>7.31</v>
      </c>
      <c r="BC695" s="839">
        <v>28.360000000000003</v>
      </c>
      <c r="BD695" s="874"/>
      <c r="BE695" s="597">
        <v>2013</v>
      </c>
      <c r="BF695" s="865">
        <f t="shared" si="186"/>
        <v>0</v>
      </c>
      <c r="BG695" s="849">
        <v>1.3</v>
      </c>
    </row>
    <row r="696" spans="1:59" s="831" customFormat="1" ht="12.75" customHeight="1" x14ac:dyDescent="0.2">
      <c r="A696" s="831" t="s">
        <v>1748</v>
      </c>
      <c r="B696" s="578" t="s">
        <v>1749</v>
      </c>
      <c r="C696" s="898" t="s">
        <v>153</v>
      </c>
      <c r="D696" s="898" t="s">
        <v>4255</v>
      </c>
      <c r="E696" s="705">
        <v>11</v>
      </c>
      <c r="F696" s="1153">
        <v>323</v>
      </c>
      <c r="G696" s="1094" t="s">
        <v>106</v>
      </c>
      <c r="H696" s="1094" t="s">
        <v>106</v>
      </c>
      <c r="I696" s="841">
        <v>372.07</v>
      </c>
      <c r="J696" s="624">
        <f t="shared" si="172"/>
        <v>1.3438331496761362</v>
      </c>
      <c r="K696" s="844">
        <v>1.25</v>
      </c>
      <c r="L696" s="854">
        <v>4</v>
      </c>
      <c r="M696" s="615">
        <f t="shared" si="173"/>
        <v>5</v>
      </c>
      <c r="N696" s="837" t="s">
        <v>194</v>
      </c>
      <c r="O696" s="706">
        <v>1.08</v>
      </c>
      <c r="P696" s="606">
        <v>44001</v>
      </c>
      <c r="Q696" s="606">
        <v>44012</v>
      </c>
      <c r="R696" s="615">
        <f t="shared" si="174"/>
        <v>15.740740740740733</v>
      </c>
      <c r="S696" s="673">
        <f>IF(INDEX(Historical!$D$7:$D$1257,MATCH(B696,Historical!$B$7:$B$1281,0))=0,"n/a",(INDEX(Historical!$C$7:$C$1259,MATCH(B696,Historical!$B$7:$B$1281,0))/INDEX(Historical!$D$7:$D$1257,MATCH(B696,Historical!$B$7:$B$1281,0))-1)*100)</f>
        <v>21.356783919597987</v>
      </c>
      <c r="T696" s="673">
        <f>IF(INDEX(Historical!$F$7:$F$1250,MATCH(B696,Historical!$B$7:$B$1281,0))=0,"n/a",((INDEX(Historical!$C$7:$C$1259,MATCH(B696,Historical!$B$7:$B$1281,0))/INDEX(Historical!$F$7:$F$1250,MATCH(B696,Historical!$B$7:$B$1281,0)))^(1/3)-1)*100)</f>
        <v>18.878439055262586</v>
      </c>
      <c r="U696" s="673">
        <f>IF(INDEX(Historical!$H$7:$H$1250,MATCH(B696,Historical!$B$7:$B$1281,0))=0,"n/a",((INDEX(Historical!$C$7:$C$1259,MATCH(B696,Historical!$B$7:$B$1281,0))/INDEX(Historical!$H$7:$H$1250,MATCH(B696,Historical!$B$7:$B$1281,0)))^(1/5)-1)*100)</f>
        <v>20.834005411397793</v>
      </c>
      <c r="V696" s="673">
        <f>IF(INDEX(Historical!$O$7:$O$1250,MATCH(B696,Historical!$B$7:$B$1281,0))=0,"n/a",((INDEX(Historical!$C$7:$C$1259,MATCH(B696,Historical!$B$7:$B$1281,0))/INDEX(Historical!$O$7:$O$1250,MATCH(B696,Historical!$B$7:$B$1281,0)))^(1/10)-1)*100)</f>
        <v>28.12952341117969</v>
      </c>
      <c r="W696" s="674">
        <f t="shared" si="175"/>
        <v>0.74064551705549364</v>
      </c>
      <c r="X696" s="675">
        <f t="shared" si="176"/>
        <v>0.96009241527178779</v>
      </c>
      <c r="Y696" s="842"/>
      <c r="Z696" s="624">
        <f t="shared" si="177"/>
        <v>31.191515907673111</v>
      </c>
      <c r="AA696" s="853">
        <f t="shared" si="178"/>
        <v>23.210854647535868</v>
      </c>
      <c r="AB696" s="854">
        <v>12</v>
      </c>
      <c r="AC696" s="833">
        <v>16.03</v>
      </c>
      <c r="AD696" s="833">
        <v>1.88</v>
      </c>
      <c r="AE696" s="833">
        <v>1.35</v>
      </c>
      <c r="AF696" s="833">
        <v>5.41</v>
      </c>
      <c r="AG696" s="833">
        <v>24.5</v>
      </c>
      <c r="AH696" s="833">
        <v>11.899999999999999</v>
      </c>
      <c r="AI696" s="833">
        <v>15.83</v>
      </c>
      <c r="AJ696" s="833">
        <v>21.7</v>
      </c>
      <c r="AK696" s="833">
        <v>12.41</v>
      </c>
      <c r="AL696" s="845">
        <v>348080</v>
      </c>
      <c r="AM696" s="839">
        <v>0.3</v>
      </c>
      <c r="AN696" s="833">
        <v>0.66</v>
      </c>
      <c r="AO696" s="711">
        <f t="shared" si="179"/>
        <v>-1.033016086461938</v>
      </c>
      <c r="AP696" s="712">
        <f t="shared" si="180"/>
        <v>22.17783856107393</v>
      </c>
      <c r="AQ696" s="855">
        <f t="shared" si="181"/>
        <v>136.23973101084235</v>
      </c>
      <c r="AR696" s="624">
        <f>INDEX(Historical!$C$7:$C$1259,MATCH(B696,Historical!$B$7:$B$1281,0))*IF(AH696="n/a",1.03,IF(AH696&lt;0,1.01,IF(AH696&gt;10,1.1,(1+AH696/100))))</f>
        <v>5.3130000000000006</v>
      </c>
      <c r="AS696" s="853">
        <f t="shared" si="182"/>
        <v>5.8443000000000014</v>
      </c>
      <c r="AT696" s="853">
        <f t="shared" si="188"/>
        <v>6.4287300000000016</v>
      </c>
      <c r="AU696" s="853">
        <f t="shared" si="188"/>
        <v>7.0716030000000023</v>
      </c>
      <c r="AV696" s="853">
        <f t="shared" si="188"/>
        <v>7.7787633000000032</v>
      </c>
      <c r="AW696" s="624">
        <f t="shared" si="184"/>
        <v>32.436396300000013</v>
      </c>
      <c r="AX696" s="719">
        <f t="shared" si="185"/>
        <v>8.7178209207944786</v>
      </c>
      <c r="AY696" s="900">
        <v>0.76</v>
      </c>
      <c r="AZ696" s="839">
        <v>64.61</v>
      </c>
      <c r="BA696" s="839">
        <v>-2.2200000000000002</v>
      </c>
      <c r="BB696" s="839">
        <v>8.1100000000000012</v>
      </c>
      <c r="BC696" s="839">
        <v>13.819999999999999</v>
      </c>
      <c r="BD696" s="874"/>
      <c r="BE696" s="597">
        <v>2010</v>
      </c>
      <c r="BF696" s="865">
        <f t="shared" si="186"/>
        <v>0</v>
      </c>
      <c r="BG696" s="849">
        <v>8</v>
      </c>
    </row>
    <row r="697" spans="1:59" s="831" customFormat="1" ht="12.75" customHeight="1" x14ac:dyDescent="0.2">
      <c r="A697" s="831" t="s">
        <v>1752</v>
      </c>
      <c r="B697" s="578" t="s">
        <v>1753</v>
      </c>
      <c r="C697" s="898" t="s">
        <v>108</v>
      </c>
      <c r="D697" s="898" t="s">
        <v>118</v>
      </c>
      <c r="E697" s="705">
        <v>12</v>
      </c>
      <c r="F697" s="1153">
        <v>281</v>
      </c>
      <c r="G697" s="1150" t="s">
        <v>115</v>
      </c>
      <c r="H697" s="1150" t="s">
        <v>115</v>
      </c>
      <c r="I697" s="841">
        <v>27.83</v>
      </c>
      <c r="J697" s="624">
        <f t="shared" si="172"/>
        <v>4.0962989579590365</v>
      </c>
      <c r="K697" s="844">
        <v>0.28499999999999998</v>
      </c>
      <c r="L697" s="854">
        <v>4</v>
      </c>
      <c r="M697" s="615">
        <f t="shared" si="173"/>
        <v>1.1399999999999999</v>
      </c>
      <c r="N697" s="837" t="s">
        <v>236</v>
      </c>
      <c r="O697" s="706">
        <v>0.26</v>
      </c>
      <c r="P697" s="904">
        <v>43672</v>
      </c>
      <c r="Q697" s="904">
        <v>43693</v>
      </c>
      <c r="R697" s="615">
        <f t="shared" si="174"/>
        <v>9.6153846153846025</v>
      </c>
      <c r="S697" s="673">
        <f>IF(INDEX(Historical!$D$7:$D$1257,MATCH(B697,Historical!$B$7:$B$1281,0))=0,"n/a",(INDEX(Historical!$C$7:$C$1259,MATCH(B697,Historical!$B$7:$B$1281,0))/INDEX(Historical!$D$7:$D$1257,MATCH(B697,Historical!$B$7:$B$1281,0))-1)*100)</f>
        <v>4.5871559633027248</v>
      </c>
      <c r="T697" s="673">
        <f>IF(INDEX(Historical!$F$7:$F$1250,MATCH(B697,Historical!$B$7:$B$1281,0))=0,"n/a",((INDEX(Historical!$C$7:$C$1259,MATCH(B697,Historical!$B$7:$B$1281,0))/INDEX(Historical!$F$7:$F$1250,MATCH(B697,Historical!$B$7:$B$1281,0)))^(1/3)-1)*100)</f>
        <v>9.8505241180611325</v>
      </c>
      <c r="U697" s="673">
        <f>IF(INDEX(Historical!$H$7:$H$1250,MATCH(B697,Historical!$B$7:$B$1281,0))=0,"n/a",((INDEX(Historical!$C$7:$C$1259,MATCH(B697,Historical!$B$7:$B$1281,0))/INDEX(Historical!$H$7:$H$1250,MATCH(B697,Historical!$B$7:$B$1281,0)))^(1/5)-1)*100)</f>
        <v>10.245624587374724</v>
      </c>
      <c r="V697" s="673">
        <f>IF(INDEX(Historical!$O$7:$O$1250,MATCH(B697,Historical!$B$7:$B$1281,0))=0,"n/a",((INDEX(Historical!$C$7:$C$1259,MATCH(B697,Historical!$B$7:$B$1281,0))/INDEX(Historical!$O$7:$O$1250,MATCH(B697,Historical!$B$7:$B$1281,0)))^(1/10)-1)*100)</f>
        <v>12.533980472183615</v>
      </c>
      <c r="W697" s="674">
        <f t="shared" si="175"/>
        <v>0.81742784027090298</v>
      </c>
      <c r="X697" s="675">
        <f t="shared" si="176"/>
        <v>4.6571020851703295</v>
      </c>
      <c r="Y697" s="646" t="s">
        <v>4573</v>
      </c>
      <c r="Z697" s="624">
        <f t="shared" si="177"/>
        <v>29.305912596401022</v>
      </c>
      <c r="AA697" s="853">
        <f t="shared" si="178"/>
        <v>7.1542416452442152</v>
      </c>
      <c r="AB697" s="854">
        <v>12</v>
      </c>
      <c r="AC697" s="833">
        <v>3.89</v>
      </c>
      <c r="AD697" s="833">
        <v>5.25</v>
      </c>
      <c r="AE697" s="833">
        <v>0.42</v>
      </c>
      <c r="AF697" s="833">
        <v>0.52</v>
      </c>
      <c r="AG697" s="833">
        <v>7.5</v>
      </c>
      <c r="AH697" s="833">
        <v>-25.8</v>
      </c>
      <c r="AI697" s="833">
        <v>12.93</v>
      </c>
      <c r="AJ697" s="833">
        <v>2.1999999999999997</v>
      </c>
      <c r="AK697" s="833">
        <v>1.37</v>
      </c>
      <c r="AL697" s="845">
        <v>5550</v>
      </c>
      <c r="AM697" s="839">
        <v>0.8</v>
      </c>
      <c r="AN697" s="833">
        <v>0.31</v>
      </c>
      <c r="AO697" s="711">
        <f t="shared" si="179"/>
        <v>7.1876819000895447</v>
      </c>
      <c r="AP697" s="712">
        <f t="shared" si="180"/>
        <v>14.34192354533376</v>
      </c>
      <c r="AQ697" s="855">
        <f t="shared" si="181"/>
        <v>-59.337674245196283</v>
      </c>
      <c r="AR697" s="624">
        <f>INDEX(Historical!$C$7:$C$1259,MATCH(B697,Historical!$B$7:$B$1281,0))*IF(AH697="n/a",1.03,IF(AH697&lt;0,1.01,IF(AH697&gt;10,1.1,(1+AH697/100))))</f>
        <v>1.1514</v>
      </c>
      <c r="AS697" s="853">
        <f t="shared" si="182"/>
        <v>1.26654</v>
      </c>
      <c r="AT697" s="853">
        <f t="shared" si="188"/>
        <v>1.2838915980000001</v>
      </c>
      <c r="AU697" s="853">
        <f t="shared" si="188"/>
        <v>1.3014809128926002</v>
      </c>
      <c r="AV697" s="853">
        <f t="shared" si="188"/>
        <v>1.3193112013992288</v>
      </c>
      <c r="AW697" s="624">
        <f t="shared" si="184"/>
        <v>6.3226237122918292</v>
      </c>
      <c r="AX697" s="719">
        <f t="shared" si="185"/>
        <v>22.718734144059756</v>
      </c>
      <c r="AY697" s="900">
        <v>1.75</v>
      </c>
      <c r="AZ697" s="839">
        <v>120.87</v>
      </c>
      <c r="BA697" s="839">
        <v>-8.27</v>
      </c>
      <c r="BB697" s="839">
        <v>5.65</v>
      </c>
      <c r="BC697" s="839">
        <v>32.06</v>
      </c>
      <c r="BD697" s="874"/>
      <c r="BE697" s="597">
        <v>2009</v>
      </c>
      <c r="BF697" s="865">
        <f t="shared" si="186"/>
        <v>0</v>
      </c>
      <c r="BG697" s="849">
        <v>1.2</v>
      </c>
    </row>
    <row r="698" spans="1:59" s="831" customFormat="1" ht="12.75" customHeight="1" x14ac:dyDescent="0.2">
      <c r="A698" s="838" t="s">
        <v>826</v>
      </c>
      <c r="B698" s="578" t="s">
        <v>827</v>
      </c>
      <c r="C698" s="898" t="s">
        <v>112</v>
      </c>
      <c r="D698" s="898" t="s">
        <v>4290</v>
      </c>
      <c r="E698" s="705">
        <v>14</v>
      </c>
      <c r="F698" s="1153">
        <v>259</v>
      </c>
      <c r="G698" s="1094" t="s">
        <v>37</v>
      </c>
      <c r="H698" s="1094" t="s">
        <v>37</v>
      </c>
      <c r="I698" s="841">
        <v>220.41</v>
      </c>
      <c r="J698" s="624">
        <f t="shared" si="172"/>
        <v>1.760355700739531</v>
      </c>
      <c r="K698" s="844">
        <v>0.97</v>
      </c>
      <c r="L698" s="854">
        <v>4</v>
      </c>
      <c r="M698" s="615">
        <f t="shared" si="173"/>
        <v>3.88</v>
      </c>
      <c r="N698" s="837" t="s">
        <v>318</v>
      </c>
      <c r="O698" s="706">
        <v>0.88</v>
      </c>
      <c r="P698" s="904">
        <v>43706</v>
      </c>
      <c r="Q698" s="904">
        <v>43738</v>
      </c>
      <c r="R698" s="615">
        <f t="shared" si="174"/>
        <v>10.227272727272723</v>
      </c>
      <c r="S698" s="673">
        <f>IF(INDEX(Historical!$D$7:$D$1257,MATCH(B698,Historical!$B$7:$B$1281,0))=0,"n/a",(INDEX(Historical!$C$7:$C$1259,MATCH(B698,Historical!$B$7:$B$1281,0))/INDEX(Historical!$D$7:$D$1257,MATCH(B698,Historical!$B$7:$B$1281,0))-1)*100)</f>
        <v>4.8648648648648596</v>
      </c>
      <c r="T698" s="673">
        <f>IF(INDEX(Historical!$F$7:$F$1250,MATCH(B698,Historical!$B$7:$B$1281,0))=0,"n/a",((INDEX(Historical!$C$7:$C$1259,MATCH(B698,Historical!$B$7:$B$1281,0))/INDEX(Historical!$F$7:$F$1250,MATCH(B698,Historical!$B$7:$B$1281,0)))^(1/3)-1)*100)</f>
        <v>16.089608946568788</v>
      </c>
      <c r="U698" s="673">
        <f>IF(INDEX(Historical!$H$7:$H$1250,MATCH(B698,Historical!$B$7:$B$1281,0))=0,"n/a",((INDEX(Historical!$C$7:$C$1259,MATCH(B698,Historical!$B$7:$B$1281,0))/INDEX(Historical!$H$7:$H$1250,MATCH(B698,Historical!$B$7:$B$1281,0)))^(1/5)-1)*100)</f>
        <v>12.016451022962894</v>
      </c>
      <c r="V698" s="673">
        <f>IF(INDEX(Historical!$O$7:$O$1250,MATCH(B698,Historical!$B$7:$B$1281,0))=0,"n/a",((INDEX(Historical!$C$7:$C$1259,MATCH(B698,Historical!$B$7:$B$1281,0))/INDEX(Historical!$O$7:$O$1250,MATCH(B698,Historical!$B$7:$B$1281,0)))^(1/10)-1)*100)</f>
        <v>20.52247664710216</v>
      </c>
      <c r="W698" s="674">
        <f t="shared" si="175"/>
        <v>0.58552635871361347</v>
      </c>
      <c r="X698" s="675">
        <f t="shared" si="176"/>
        <v>1.6021934697283859</v>
      </c>
      <c r="Y698" s="646" t="s">
        <v>4588</v>
      </c>
      <c r="Z698" s="624">
        <f t="shared" si="177"/>
        <v>49.238578680203041</v>
      </c>
      <c r="AA698" s="853">
        <f t="shared" si="178"/>
        <v>27.970812182741117</v>
      </c>
      <c r="AB698" s="854">
        <v>12</v>
      </c>
      <c r="AC698" s="833">
        <v>7.88</v>
      </c>
      <c r="AD698" s="833">
        <v>2.19</v>
      </c>
      <c r="AE698" s="833">
        <v>7.35</v>
      </c>
      <c r="AF698" s="833">
        <v>8.76</v>
      </c>
      <c r="AG698" s="833">
        <v>32.1</v>
      </c>
      <c r="AH698" s="833">
        <v>-6</v>
      </c>
      <c r="AI698" s="833">
        <v>11.82</v>
      </c>
      <c r="AJ698" s="833">
        <v>7.5</v>
      </c>
      <c r="AK698" s="833">
        <v>12.85</v>
      </c>
      <c r="AL698" s="845">
        <v>143580</v>
      </c>
      <c r="AM698" s="839">
        <v>0.1</v>
      </c>
      <c r="AN698" s="833">
        <v>1.58</v>
      </c>
      <c r="AO698" s="711">
        <f t="shared" si="179"/>
        <v>-14.194005459038692</v>
      </c>
      <c r="AP698" s="712">
        <f t="shared" si="180"/>
        <v>13.776806723702425</v>
      </c>
      <c r="AQ698" s="855">
        <f t="shared" si="181"/>
        <v>229.99953853221081</v>
      </c>
      <c r="AR698" s="624">
        <f>INDEX(Historical!$C$7:$C$1259,MATCH(B698,Historical!$B$7:$B$1281,0))*IF(AH698="n/a",1.03,IF(AH698&lt;0,1.01,IF(AH698&gt;10,1.1,(1+AH698/100))))</f>
        <v>3.9188000000000001</v>
      </c>
      <c r="AS698" s="853">
        <f t="shared" si="182"/>
        <v>4.3106800000000005</v>
      </c>
      <c r="AT698" s="853">
        <f t="shared" si="188"/>
        <v>4.7417480000000012</v>
      </c>
      <c r="AU698" s="853">
        <f t="shared" si="188"/>
        <v>5.2159228000000013</v>
      </c>
      <c r="AV698" s="853">
        <f t="shared" si="188"/>
        <v>5.7375150800000023</v>
      </c>
      <c r="AW698" s="624">
        <f t="shared" si="184"/>
        <v>23.924665880000006</v>
      </c>
      <c r="AX698" s="719">
        <f t="shared" si="185"/>
        <v>10.854619064470763</v>
      </c>
      <c r="AY698" s="900">
        <v>1.1499999999999999</v>
      </c>
      <c r="AZ698" s="839">
        <v>66.34</v>
      </c>
      <c r="BA698" s="839">
        <v>-1.58</v>
      </c>
      <c r="BB698" s="839">
        <v>5.4399999999999995</v>
      </c>
      <c r="BC698" s="839">
        <v>12.23</v>
      </c>
      <c r="BD698" s="874"/>
      <c r="BE698" s="597">
        <v>2007</v>
      </c>
      <c r="BF698" s="865">
        <f t="shared" si="186"/>
        <v>1</v>
      </c>
      <c r="BG698" s="849">
        <v>8.5</v>
      </c>
    </row>
    <row r="699" spans="1:59" s="831" customFormat="1" ht="12.75" customHeight="1" x14ac:dyDescent="0.2">
      <c r="A699" s="838" t="s">
        <v>3900</v>
      </c>
      <c r="B699" s="578" t="s">
        <v>3901</v>
      </c>
      <c r="C699" s="898" t="s">
        <v>108</v>
      </c>
      <c r="D699" s="898" t="s">
        <v>4272</v>
      </c>
      <c r="E699" s="705">
        <v>8</v>
      </c>
      <c r="F699" s="1153">
        <v>548</v>
      </c>
      <c r="G699" s="1094" t="s">
        <v>106</v>
      </c>
      <c r="H699" s="1094" t="s">
        <v>106</v>
      </c>
      <c r="I699" s="841">
        <v>22</v>
      </c>
      <c r="J699" s="624">
        <f t="shared" si="172"/>
        <v>1.4545454545454546</v>
      </c>
      <c r="K699" s="844">
        <v>0.08</v>
      </c>
      <c r="L699" s="854">
        <v>4</v>
      </c>
      <c r="M699" s="615">
        <f t="shared" si="173"/>
        <v>0.32</v>
      </c>
      <c r="N699" s="837" t="s">
        <v>151</v>
      </c>
      <c r="O699" s="706">
        <v>7.0000000000000007E-2</v>
      </c>
      <c r="P699" s="1098">
        <v>43629</v>
      </c>
      <c r="Q699" s="1098">
        <v>43644</v>
      </c>
      <c r="R699" s="615">
        <f t="shared" si="174"/>
        <v>14.285714285714276</v>
      </c>
      <c r="S699" s="673">
        <f>IF(INDEX(Historical!$D$7:$D$1257,MATCH(B699,Historical!$B$7:$B$1281,0))=0,"n/a",(INDEX(Historical!$C$7:$C$1259,MATCH(B699,Historical!$B$7:$B$1281,0))/INDEX(Historical!$D$7:$D$1257,MATCH(B699,Historical!$B$7:$B$1281,0))-1)*100)</f>
        <v>3.2258064516129004</v>
      </c>
      <c r="T699" s="673">
        <f>IF(INDEX(Historical!$F$7:$F$1250,MATCH(B699,Historical!$B$7:$B$1281,0))=0,"n/a",((INDEX(Historical!$C$7:$C$1259,MATCH(B699,Historical!$B$7:$B$1281,0))/INDEX(Historical!$F$7:$F$1250,MATCH(B699,Historical!$B$7:$B$1281,0)))^(1/3)-1)*100)</f>
        <v>11.636800399929626</v>
      </c>
      <c r="U699" s="673">
        <f>IF(INDEX(Historical!$H$7:$H$1250,MATCH(B699,Historical!$B$7:$B$1281,0))=0,"n/a",((INDEX(Historical!$C$7:$C$1259,MATCH(B699,Historical!$B$7:$B$1281,0))/INDEX(Historical!$H$7:$H$1250,MATCH(B699,Historical!$B$7:$B$1281,0)))^(1/5)-1)*100)</f>
        <v>17.978912471277987</v>
      </c>
      <c r="V699" s="673" t="str">
        <f>IF(INDEX(Historical!$O$7:$O$1250,MATCH(B699,Historical!$B$7:$B$1281,0))=0,"n/a",((INDEX(Historical!$C$7:$C$1259,MATCH(B699,Historical!$B$7:$B$1281,0))/INDEX(Historical!$O$7:$O$1250,MATCH(B699,Historical!$B$7:$B$1281,0)))^(1/10)-1)*100)</f>
        <v>n/a</v>
      </c>
      <c r="W699" s="674" t="str">
        <f t="shared" si="175"/>
        <v>n/a</v>
      </c>
      <c r="X699" s="675">
        <f t="shared" si="176"/>
        <v>1.0896310588653326</v>
      </c>
      <c r="Y699" s="646" t="s">
        <v>4572</v>
      </c>
      <c r="Z699" s="624">
        <f t="shared" si="177"/>
        <v>15.609756097560979</v>
      </c>
      <c r="AA699" s="853">
        <f t="shared" si="178"/>
        <v>10.731707317073171</v>
      </c>
      <c r="AB699" s="854">
        <v>12</v>
      </c>
      <c r="AC699" s="833">
        <v>2.0499999999999998</v>
      </c>
      <c r="AD699" s="833" t="s">
        <v>136</v>
      </c>
      <c r="AE699" s="833">
        <v>3.04</v>
      </c>
      <c r="AF699" s="833">
        <v>1.34</v>
      </c>
      <c r="AG699" s="833">
        <v>14.000000000000002</v>
      </c>
      <c r="AH699" s="833">
        <v>1.9</v>
      </c>
      <c r="AI699" s="833">
        <v>3.66</v>
      </c>
      <c r="AJ699" s="833">
        <v>16.5</v>
      </c>
      <c r="AK699" s="833" t="s">
        <v>136</v>
      </c>
      <c r="AL699" s="845">
        <v>236.58</v>
      </c>
      <c r="AM699" s="839">
        <v>9.1</v>
      </c>
      <c r="AN699" s="833">
        <v>0.06</v>
      </c>
      <c r="AO699" s="711">
        <f t="shared" si="179"/>
        <v>8.7017506087502685</v>
      </c>
      <c r="AP699" s="712">
        <f t="shared" si="180"/>
        <v>19.43345792582344</v>
      </c>
      <c r="AQ699" s="855">
        <f t="shared" si="181"/>
        <v>-20.054218915072607</v>
      </c>
      <c r="AR699" s="624">
        <f>INDEX(Historical!$C$7:$C$1259,MATCH(B699,Historical!$B$7:$B$1281,0))*IF(AH699="n/a",1.03,IF(AH699&lt;0,1.01,IF(AH699&gt;10,1.1,(1+AH699/100))))</f>
        <v>0.32607999999999998</v>
      </c>
      <c r="AS699" s="853">
        <f t="shared" si="182"/>
        <v>0.33801452799999998</v>
      </c>
      <c r="AT699" s="853">
        <f t="shared" si="188"/>
        <v>0.34815496384</v>
      </c>
      <c r="AU699" s="853">
        <f t="shared" si="188"/>
        <v>0.35859961275520003</v>
      </c>
      <c r="AV699" s="853">
        <f t="shared" si="188"/>
        <v>0.36935760113785604</v>
      </c>
      <c r="AW699" s="624">
        <f t="shared" si="184"/>
        <v>1.7402067057330561</v>
      </c>
      <c r="AX699" s="719">
        <f t="shared" si="185"/>
        <v>7.9100304806048003</v>
      </c>
      <c r="AY699" s="900">
        <v>1.39</v>
      </c>
      <c r="AZ699" s="839">
        <v>151.14000000000001</v>
      </c>
      <c r="BA699" s="839">
        <v>-5.84</v>
      </c>
      <c r="BB699" s="839">
        <v>8.3000000000000007</v>
      </c>
      <c r="BC699" s="839">
        <v>36.29</v>
      </c>
      <c r="BD699" s="874"/>
      <c r="BE699" s="597">
        <v>2013</v>
      </c>
      <c r="BF699" s="865">
        <f t="shared" si="186"/>
        <v>0</v>
      </c>
      <c r="BG699" s="849">
        <v>1.3</v>
      </c>
    </row>
    <row r="700" spans="1:59" s="831" customFormat="1" ht="12.75" customHeight="1" x14ac:dyDescent="0.2">
      <c r="A700" s="831" t="s">
        <v>1746</v>
      </c>
      <c r="B700" s="578" t="s">
        <v>1747</v>
      </c>
      <c r="C700" s="898" t="s">
        <v>112</v>
      </c>
      <c r="D700" s="898" t="s">
        <v>4288</v>
      </c>
      <c r="E700" s="705">
        <v>12</v>
      </c>
      <c r="F700" s="1153">
        <v>296</v>
      </c>
      <c r="G700" s="1118" t="s">
        <v>115</v>
      </c>
      <c r="H700" s="1118" t="s">
        <v>115</v>
      </c>
      <c r="I700" s="841">
        <v>169.99</v>
      </c>
      <c r="J700" s="624">
        <f t="shared" si="172"/>
        <v>2.4001411847755749</v>
      </c>
      <c r="K700" s="844">
        <v>1.02</v>
      </c>
      <c r="L700" s="854">
        <v>4</v>
      </c>
      <c r="M700" s="615">
        <f t="shared" si="173"/>
        <v>4.08</v>
      </c>
      <c r="N700" s="837" t="s">
        <v>425</v>
      </c>
      <c r="O700" s="706">
        <v>1.01</v>
      </c>
      <c r="P700" s="606">
        <v>44246</v>
      </c>
      <c r="Q700" s="606">
        <v>44265</v>
      </c>
      <c r="R700" s="615">
        <f t="shared" si="174"/>
        <v>0.99009900990099098</v>
      </c>
      <c r="S700" s="673">
        <f>IF(INDEX(Historical!$D$7:$D$1257,MATCH(B700,Historical!$B$7:$B$1281,0))=0,"n/a",(INDEX(Historical!$C$7:$C$1259,MATCH(B700,Historical!$B$7:$B$1281,0))/INDEX(Historical!$D$7:$D$1257,MATCH(B700,Historical!$B$7:$B$1281,0))-1)*100)</f>
        <v>5.2083333333333481</v>
      </c>
      <c r="T700" s="673">
        <f>IF(INDEX(Historical!$F$7:$F$1250,MATCH(B700,Historical!$B$7:$B$1281,0))=0,"n/a",((INDEX(Historical!$C$7:$C$1259,MATCH(B700,Historical!$B$7:$B$1281,0))/INDEX(Historical!$F$7:$F$1250,MATCH(B700,Historical!$B$7:$B$1281,0)))^(1/3)-1)*100)</f>
        <v>6.7614410348521448</v>
      </c>
      <c r="U700" s="673">
        <f>IF(INDEX(Historical!$H$7:$H$1250,MATCH(B700,Historical!$B$7:$B$1281,0))=0,"n/a",((INDEX(Historical!$C$7:$C$1259,MATCH(B700,Historical!$B$7:$B$1281,0))/INDEX(Historical!$H$7:$H$1250,MATCH(B700,Historical!$B$7:$B$1281,0)))^(1/5)-1)*100)</f>
        <v>6.7086689609233918</v>
      </c>
      <c r="V700" s="673">
        <f>IF(INDEX(Historical!$O$7:$O$1250,MATCH(B700,Historical!$B$7:$B$1281,0))=0,"n/a",((INDEX(Historical!$C$7:$C$1259,MATCH(B700,Historical!$B$7:$B$1281,0))/INDEX(Historical!$O$7:$O$1250,MATCH(B700,Historical!$B$7:$B$1281,0)))^(1/10)-1)*100)</f>
        <v>7.9499266523605616</v>
      </c>
      <c r="W700" s="674">
        <f t="shared" si="175"/>
        <v>0.8438655165367337</v>
      </c>
      <c r="X700" s="675" t="str">
        <f t="shared" si="176"/>
        <v>n/a</v>
      </c>
      <c r="Y700" s="637"/>
      <c r="Z700" s="624">
        <f t="shared" si="177"/>
        <v>264.93506493506493</v>
      </c>
      <c r="AA700" s="853">
        <f t="shared" si="178"/>
        <v>110.38311688311688</v>
      </c>
      <c r="AB700" s="854">
        <v>12</v>
      </c>
      <c r="AC700" s="833">
        <v>1.54</v>
      </c>
      <c r="AD700" s="833">
        <v>10.87</v>
      </c>
      <c r="AE700" s="833">
        <v>1.68</v>
      </c>
      <c r="AF700" s="833">
        <v>221.89</v>
      </c>
      <c r="AG700" s="834">
        <v>38.6</v>
      </c>
      <c r="AH700" s="833">
        <v>-69.8</v>
      </c>
      <c r="AI700" s="833">
        <v>8.01</v>
      </c>
      <c r="AJ700" s="833">
        <v>-22</v>
      </c>
      <c r="AK700" s="833">
        <v>10.059999999999999</v>
      </c>
      <c r="AL700" s="845">
        <v>142100</v>
      </c>
      <c r="AM700" s="840" t="s">
        <v>136</v>
      </c>
      <c r="AN700" s="834">
        <v>37.53</v>
      </c>
      <c r="AO700" s="711">
        <f t="shared" si="179"/>
        <v>-101.27430673741792</v>
      </c>
      <c r="AP700" s="712">
        <f t="shared" si="180"/>
        <v>9.1088101456989676</v>
      </c>
      <c r="AQ700" s="855">
        <f t="shared" si="181"/>
        <v>3199.3541324322387</v>
      </c>
      <c r="AR700" s="624">
        <f>INDEX(Historical!$C$7:$C$1259,MATCH(B700,Historical!$B$7:$B$1281,0))*IF(AH700="n/a",1.03,IF(AH700&lt;0,1.01,IF(AH700&gt;10,1.1,(1+AH700/100))))</f>
        <v>4.0804</v>
      </c>
      <c r="AS700" s="853">
        <f t="shared" si="182"/>
        <v>4.4072400400000005</v>
      </c>
      <c r="AT700" s="853">
        <f t="shared" si="188"/>
        <v>4.8479640440000011</v>
      </c>
      <c r="AU700" s="853">
        <f t="shared" si="188"/>
        <v>5.332760448400002</v>
      </c>
      <c r="AV700" s="853">
        <f t="shared" si="188"/>
        <v>5.8660364932400029</v>
      </c>
      <c r="AW700" s="624">
        <f t="shared" si="184"/>
        <v>24.534401025640008</v>
      </c>
      <c r="AX700" s="719">
        <f t="shared" si="185"/>
        <v>14.432849594470268</v>
      </c>
      <c r="AY700" s="900">
        <v>1</v>
      </c>
      <c r="AZ700" s="839">
        <v>92.41</v>
      </c>
      <c r="BA700" s="839">
        <v>-4.51</v>
      </c>
      <c r="BB700" s="839">
        <v>5.16</v>
      </c>
      <c r="BC700" s="839">
        <v>9.26</v>
      </c>
      <c r="BD700" s="874"/>
      <c r="BE700" s="597">
        <v>2010</v>
      </c>
      <c r="BF700" s="865">
        <f t="shared" si="186"/>
        <v>0</v>
      </c>
      <c r="BG700" s="849">
        <v>2.1999999999999997</v>
      </c>
    </row>
    <row r="701" spans="1:59" s="831" customFormat="1" ht="12.75" customHeight="1" x14ac:dyDescent="0.2">
      <c r="A701" s="838" t="s">
        <v>1734</v>
      </c>
      <c r="B701" s="578" t="s">
        <v>1735</v>
      </c>
      <c r="C701" s="898" t="s">
        <v>108</v>
      </c>
      <c r="D701" s="898" t="s">
        <v>4272</v>
      </c>
      <c r="E701" s="705">
        <v>10</v>
      </c>
      <c r="F701" s="1153">
        <v>399</v>
      </c>
      <c r="G701" s="1089" t="s">
        <v>37</v>
      </c>
      <c r="H701" s="1089" t="s">
        <v>37</v>
      </c>
      <c r="I701" s="841">
        <v>55.31</v>
      </c>
      <c r="J701" s="624">
        <f t="shared" si="172"/>
        <v>3.037425420357982</v>
      </c>
      <c r="K701" s="844">
        <v>0.42</v>
      </c>
      <c r="L701" s="854">
        <v>4</v>
      </c>
      <c r="M701" s="615">
        <f t="shared" si="173"/>
        <v>1.68</v>
      </c>
      <c r="N701" s="837" t="s">
        <v>218</v>
      </c>
      <c r="O701" s="706">
        <v>0.37</v>
      </c>
      <c r="P701" s="904">
        <v>43735</v>
      </c>
      <c r="Q701" s="904">
        <v>43753</v>
      </c>
      <c r="R701" s="615">
        <f t="shared" si="174"/>
        <v>13.513513513513512</v>
      </c>
      <c r="S701" s="673">
        <f>IF(INDEX(Historical!$D$7:$D$1257,MATCH(B701,Historical!$B$7:$B$1281,0))=0,"n/a",(INDEX(Historical!$C$7:$C$1259,MATCH(B701,Historical!$B$7:$B$1281,0))/INDEX(Historical!$D$7:$D$1257,MATCH(B701,Historical!$B$7:$B$1281,0))-1)*100)</f>
        <v>9.8039215686274375</v>
      </c>
      <c r="T701" s="673">
        <f>IF(INDEX(Historical!$F$7:$F$1250,MATCH(B701,Historical!$B$7:$B$1281,0))=0,"n/a",((INDEX(Historical!$C$7:$C$1259,MATCH(B701,Historical!$B$7:$B$1281,0))/INDEX(Historical!$F$7:$F$1250,MATCH(B701,Historical!$B$7:$B$1281,0)))^(1/3)-1)*100)</f>
        <v>13.798047356553834</v>
      </c>
      <c r="U701" s="673">
        <f>IF(INDEX(Historical!$H$7:$H$1250,MATCH(B701,Historical!$B$7:$B$1281,0))=0,"n/a",((INDEX(Historical!$C$7:$C$1259,MATCH(B701,Historical!$B$7:$B$1281,0))/INDEX(Historical!$H$7:$H$1250,MATCH(B701,Historical!$B$7:$B$1281,0)))^(1/5)-1)*100)</f>
        <v>10.933280572585158</v>
      </c>
      <c r="V701" s="673">
        <f>IF(INDEX(Historical!$O$7:$O$1250,MATCH(B701,Historical!$B$7:$B$1281,0))=0,"n/a",((INDEX(Historical!$C$7:$C$1259,MATCH(B701,Historical!$B$7:$B$1281,0))/INDEX(Historical!$O$7:$O$1250,MATCH(B701,Historical!$B$7:$B$1281,0)))^(1/10)-1)*100)</f>
        <v>23.716586458402933</v>
      </c>
      <c r="W701" s="674">
        <f t="shared" si="175"/>
        <v>0.46099722621386896</v>
      </c>
      <c r="X701" s="675" t="str">
        <f t="shared" si="176"/>
        <v>n/a</v>
      </c>
      <c r="Y701" s="646" t="s">
        <v>4577</v>
      </c>
      <c r="Z701" s="624">
        <f t="shared" si="177"/>
        <v>54.901960784313722</v>
      </c>
      <c r="AA701" s="853">
        <f t="shared" si="178"/>
        <v>18.075163398692812</v>
      </c>
      <c r="AB701" s="854">
        <v>12</v>
      </c>
      <c r="AC701" s="833">
        <v>3.06</v>
      </c>
      <c r="AD701" s="833">
        <v>3.04</v>
      </c>
      <c r="AE701" s="833">
        <v>5.52</v>
      </c>
      <c r="AF701" s="833">
        <v>1.79</v>
      </c>
      <c r="AG701" s="833">
        <v>10</v>
      </c>
      <c r="AH701" s="833">
        <v>-26.400000000000002</v>
      </c>
      <c r="AI701" s="833">
        <v>10.09</v>
      </c>
      <c r="AJ701" s="833">
        <v>-0.70000000000000007</v>
      </c>
      <c r="AK701" s="833">
        <v>6</v>
      </c>
      <c r="AL701" s="845">
        <v>81980</v>
      </c>
      <c r="AM701" s="839">
        <v>0.1</v>
      </c>
      <c r="AN701" s="833">
        <v>0.85</v>
      </c>
      <c r="AO701" s="711">
        <f t="shared" si="179"/>
        <v>-4.1044574057496721</v>
      </c>
      <c r="AP701" s="712">
        <f t="shared" si="180"/>
        <v>13.97070599294314</v>
      </c>
      <c r="AQ701" s="855">
        <f t="shared" si="181"/>
        <v>19.915789866908295</v>
      </c>
      <c r="AR701" s="624">
        <f>INDEX(Historical!$C$7:$C$1259,MATCH(B701,Historical!$B$7:$B$1281,0))*IF(AH701="n/a",1.03,IF(AH701&lt;0,1.01,IF(AH701&gt;10,1.1,(1+AH701/100))))</f>
        <v>1.6967999999999999</v>
      </c>
      <c r="AS701" s="853">
        <f t="shared" si="182"/>
        <v>1.8664799999999999</v>
      </c>
      <c r="AT701" s="853">
        <f t="shared" si="188"/>
        <v>1.9784687999999999</v>
      </c>
      <c r="AU701" s="853">
        <f t="shared" si="188"/>
        <v>2.0971769280000001</v>
      </c>
      <c r="AV701" s="853">
        <f t="shared" si="188"/>
        <v>2.2230075436800001</v>
      </c>
      <c r="AW701" s="624">
        <f t="shared" si="184"/>
        <v>9.8619332716799999</v>
      </c>
      <c r="AX701" s="719">
        <f t="shared" si="185"/>
        <v>17.830289769806544</v>
      </c>
      <c r="AY701" s="900">
        <v>1.1599999999999999</v>
      </c>
      <c r="AZ701" s="839">
        <v>95.03</v>
      </c>
      <c r="BA701" s="839">
        <v>-3</v>
      </c>
      <c r="BB701" s="839">
        <v>10.440000000000001</v>
      </c>
      <c r="BC701" s="839">
        <v>30.2</v>
      </c>
      <c r="BD701" s="874"/>
      <c r="BE701" s="597">
        <v>2011</v>
      </c>
      <c r="BF701" s="865">
        <f t="shared" si="186"/>
        <v>0</v>
      </c>
      <c r="BG701" s="849">
        <v>0.8</v>
      </c>
    </row>
    <row r="702" spans="1:59" s="831" customFormat="1" x14ac:dyDescent="0.2">
      <c r="A702" s="148" t="s">
        <v>3979</v>
      </c>
      <c r="B702" s="804" t="s">
        <v>3980</v>
      </c>
      <c r="C702" s="898" t="s">
        <v>131</v>
      </c>
      <c r="D702" s="898" t="s">
        <v>4262</v>
      </c>
      <c r="E702" s="705">
        <v>7</v>
      </c>
      <c r="F702" s="1153">
        <v>653</v>
      </c>
      <c r="G702" s="1094" t="s">
        <v>106</v>
      </c>
      <c r="H702" s="1094" t="s">
        <v>106</v>
      </c>
      <c r="I702" s="841">
        <v>45.69</v>
      </c>
      <c r="J702" s="624">
        <f t="shared" si="172"/>
        <v>3.3267673451521125</v>
      </c>
      <c r="K702" s="844">
        <v>0.38</v>
      </c>
      <c r="L702" s="854">
        <v>4</v>
      </c>
      <c r="M702" s="615">
        <f t="shared" si="173"/>
        <v>1.52</v>
      </c>
      <c r="N702" s="837" t="s">
        <v>512</v>
      </c>
      <c r="O702" s="706">
        <v>0.375</v>
      </c>
      <c r="P702" s="606">
        <v>44238</v>
      </c>
      <c r="Q702" s="606">
        <v>44253</v>
      </c>
      <c r="R702" s="615">
        <f t="shared" si="174"/>
        <v>1.3333333333333344</v>
      </c>
      <c r="S702" s="673">
        <f>IF(INDEX(Historical!$D$7:$D$1257,MATCH(B702,Historical!$B$7:$B$1281,0))=0,"n/a",(INDEX(Historical!$C$7:$C$1259,MATCH(B702,Historical!$B$7:$B$1281,0))/INDEX(Historical!$D$7:$D$1257,MATCH(B702,Historical!$B$7:$B$1281,0))-1)*100)</f>
        <v>1.3513513513513598</v>
      </c>
      <c r="T702" s="673">
        <f>IF(INDEX(Historical!$F$7:$F$1250,MATCH(B702,Historical!$B$7:$B$1281,0))=0,"n/a",((INDEX(Historical!$C$7:$C$1259,MATCH(B702,Historical!$B$7:$B$1281,0))/INDEX(Historical!$F$7:$F$1250,MATCH(B702,Historical!$B$7:$B$1281,0)))^(1/3)-1)*100)</f>
        <v>1.3700332595566689</v>
      </c>
      <c r="U702" s="673">
        <f>IF(INDEX(Historical!$H$7:$H$1250,MATCH(B702,Historical!$B$7:$B$1281,0))=0,"n/a",((INDEX(Historical!$C$7:$C$1259,MATCH(B702,Historical!$B$7:$B$1281,0))/INDEX(Historical!$H$7:$H$1250,MATCH(B702,Historical!$B$7:$B$1281,0)))^(1/5)-1)*100)</f>
        <v>1.3894214014664508</v>
      </c>
      <c r="V702" s="673">
        <f>IF(INDEX(Historical!$O$7:$O$1250,MATCH(B702,Historical!$B$7:$B$1281,0))=0,"n/a",((INDEX(Historical!$C$7:$C$1259,MATCH(B702,Historical!$B$7:$B$1281,0))/INDEX(Historical!$O$7:$O$1250,MATCH(B702,Historical!$B$7:$B$1281,0)))^(1/10)-1)*100)</f>
        <v>0.83730201775307211</v>
      </c>
      <c r="W702" s="674">
        <f t="shared" si="175"/>
        <v>1.6594029060087654</v>
      </c>
      <c r="X702" s="675">
        <f t="shared" si="176"/>
        <v>0.53439284671786569</v>
      </c>
      <c r="Y702" s="843"/>
      <c r="Z702" s="624">
        <f t="shared" si="177"/>
        <v>71.028037383177562</v>
      </c>
      <c r="AA702" s="853">
        <f t="shared" si="178"/>
        <v>21.350467289719624</v>
      </c>
      <c r="AB702" s="854">
        <v>12</v>
      </c>
      <c r="AC702" s="833">
        <v>2.14</v>
      </c>
      <c r="AD702" s="833">
        <v>4.4400000000000004</v>
      </c>
      <c r="AE702" s="833">
        <v>1.65</v>
      </c>
      <c r="AF702" s="833">
        <v>1.79</v>
      </c>
      <c r="AG702" s="833">
        <v>8.3000000000000007</v>
      </c>
      <c r="AH702" s="833">
        <v>-27.6</v>
      </c>
      <c r="AI702" s="833">
        <v>11.18</v>
      </c>
      <c r="AJ702" s="833">
        <v>2.6</v>
      </c>
      <c r="AK702" s="833">
        <v>4.8</v>
      </c>
      <c r="AL702" s="845">
        <v>692.51</v>
      </c>
      <c r="AM702" s="839">
        <v>1.5</v>
      </c>
      <c r="AN702" s="833">
        <v>1.51</v>
      </c>
      <c r="AO702" s="711">
        <f t="shared" si="179"/>
        <v>-16.634278543101061</v>
      </c>
      <c r="AP702" s="712">
        <f t="shared" si="180"/>
        <v>4.7161887466185632</v>
      </c>
      <c r="AQ702" s="855">
        <f t="shared" si="181"/>
        <v>30.328365546582425</v>
      </c>
      <c r="AR702" s="624">
        <f>INDEX(Historical!$C$7:$C$1259,MATCH(B702,Historical!$B$7:$B$1281,0))*IF(AH702="n/a",1.03,IF(AH702&lt;0,1.01,IF(AH702&gt;10,1.1,(1+AH702/100))))</f>
        <v>1.5150000000000001</v>
      </c>
      <c r="AS702" s="853">
        <f t="shared" si="182"/>
        <v>1.6665000000000003</v>
      </c>
      <c r="AT702" s="853">
        <f t="shared" si="188"/>
        <v>1.7464920000000004</v>
      </c>
      <c r="AU702" s="853">
        <f t="shared" si="188"/>
        <v>1.8303236160000005</v>
      </c>
      <c r="AV702" s="853">
        <f t="shared" si="188"/>
        <v>1.9181791495680005</v>
      </c>
      <c r="AW702" s="624">
        <f t="shared" si="184"/>
        <v>8.6764947655680018</v>
      </c>
      <c r="AX702" s="719">
        <f t="shared" si="185"/>
        <v>18.98992069504925</v>
      </c>
      <c r="AY702" s="900">
        <v>0.48</v>
      </c>
      <c r="AZ702" s="839">
        <v>39.300000000000004</v>
      </c>
      <c r="BA702" s="839">
        <v>-21.59</v>
      </c>
      <c r="BB702" s="839">
        <v>4.5</v>
      </c>
      <c r="BC702" s="839">
        <v>8.75</v>
      </c>
      <c r="BD702" s="874"/>
      <c r="BE702" s="597">
        <v>2015</v>
      </c>
      <c r="BF702" s="865">
        <f t="shared" si="186"/>
        <v>0</v>
      </c>
      <c r="BG702" s="849">
        <v>2.2999999999999998</v>
      </c>
    </row>
    <row r="703" spans="1:59" s="831" customFormat="1" ht="12.75" customHeight="1" x14ac:dyDescent="0.2">
      <c r="A703" s="838" t="s">
        <v>832</v>
      </c>
      <c r="B703" s="578" t="s">
        <v>833</v>
      </c>
      <c r="C703" s="898" t="s">
        <v>153</v>
      </c>
      <c r="D703" s="898" t="s">
        <v>4258</v>
      </c>
      <c r="E703" s="705">
        <v>18</v>
      </c>
      <c r="F703" s="1153">
        <v>200</v>
      </c>
      <c r="G703" s="1115" t="s">
        <v>106</v>
      </c>
      <c r="H703" s="1115" t="s">
        <v>106</v>
      </c>
      <c r="I703" s="841">
        <v>86.6</v>
      </c>
      <c r="J703" s="624">
        <f t="shared" si="172"/>
        <v>1.3163972286374135</v>
      </c>
      <c r="K703" s="844">
        <v>0.28499999999999998</v>
      </c>
      <c r="L703" s="854">
        <v>4</v>
      </c>
      <c r="M703" s="615">
        <f t="shared" si="173"/>
        <v>1.1399999999999999</v>
      </c>
      <c r="N703" s="837" t="s">
        <v>188</v>
      </c>
      <c r="O703" s="706">
        <v>0.28000000000000003</v>
      </c>
      <c r="P703" s="606">
        <v>44179</v>
      </c>
      <c r="Q703" s="606">
        <v>44201</v>
      </c>
      <c r="R703" s="615">
        <f t="shared" si="174"/>
        <v>1.7857142857142672</v>
      </c>
      <c r="S703" s="673">
        <f>IF(INDEX(Historical!$D$7:$D$1257,MATCH(B703,Historical!$B$7:$B$1281,0))=0,"n/a",(INDEX(Historical!$C$7:$C$1259,MATCH(B703,Historical!$B$7:$B$1281,0))/INDEX(Historical!$D$7:$D$1257,MATCH(B703,Historical!$B$7:$B$1281,0))-1)*100)</f>
        <v>1.8181818181818299</v>
      </c>
      <c r="T703" s="673">
        <f>IF(INDEX(Historical!$F$7:$F$1250,MATCH(B703,Historical!$B$7:$B$1281,0))=0,"n/a",((INDEX(Historical!$C$7:$C$1259,MATCH(B703,Historical!$B$7:$B$1281,0))/INDEX(Historical!$F$7:$F$1250,MATCH(B703,Historical!$B$7:$B$1281,0)))^(1/3)-1)*100)</f>
        <v>1.8522715223547648</v>
      </c>
      <c r="U703" s="673">
        <f>IF(INDEX(Historical!$H$7:$H$1250,MATCH(B703,Historical!$B$7:$B$1281,0))=0,"n/a",((INDEX(Historical!$C$7:$C$1259,MATCH(B703,Historical!$B$7:$B$1281,0))/INDEX(Historical!$H$7:$H$1250,MATCH(B703,Historical!$B$7:$B$1281,0)))^(1/5)-1)*100)</f>
        <v>1.7885274215590385</v>
      </c>
      <c r="V703" s="673">
        <f>IF(INDEX(Historical!$O$7:$O$1250,MATCH(B703,Historical!$B$7:$B$1281,0))=0,"n/a",((INDEX(Historical!$C$7:$C$1259,MATCH(B703,Historical!$B$7:$B$1281,0))/INDEX(Historical!$O$7:$O$1250,MATCH(B703,Historical!$B$7:$B$1281,0)))^(1/10)-1)*100)</f>
        <v>1.7674791564427528</v>
      </c>
      <c r="W703" s="674">
        <f t="shared" si="175"/>
        <v>1.0119086355499929</v>
      </c>
      <c r="X703" s="675" t="str">
        <f t="shared" si="176"/>
        <v>n/a</v>
      </c>
      <c r="Y703" s="632"/>
      <c r="Z703" s="624">
        <f t="shared" si="177"/>
        <v>21.55009451795841</v>
      </c>
      <c r="AA703" s="853">
        <f t="shared" si="178"/>
        <v>16.370510396975423</v>
      </c>
      <c r="AB703" s="854">
        <v>12</v>
      </c>
      <c r="AC703" s="833">
        <v>5.29</v>
      </c>
      <c r="AD703" s="833" t="s">
        <v>136</v>
      </c>
      <c r="AE703" s="833">
        <v>7.42</v>
      </c>
      <c r="AF703" s="833">
        <v>3.07</v>
      </c>
      <c r="AG703" s="833">
        <v>11</v>
      </c>
      <c r="AH703" s="833">
        <v>-22.1</v>
      </c>
      <c r="AI703" s="833" t="s">
        <v>136</v>
      </c>
      <c r="AJ703" s="833">
        <v>-0.8</v>
      </c>
      <c r="AK703" s="833" t="s">
        <v>136</v>
      </c>
      <c r="AL703" s="845">
        <v>313.31</v>
      </c>
      <c r="AM703" s="839">
        <v>0.3</v>
      </c>
      <c r="AN703" s="833">
        <v>0</v>
      </c>
      <c r="AO703" s="711">
        <f t="shared" si="179"/>
        <v>-13.265585746778971</v>
      </c>
      <c r="AP703" s="712">
        <f t="shared" si="180"/>
        <v>3.1049246501964518</v>
      </c>
      <c r="AQ703" s="855">
        <f t="shared" si="181"/>
        <v>49.454514698864593</v>
      </c>
      <c r="AR703" s="624">
        <f>INDEX(Historical!$C$7:$C$1259,MATCH(B703,Historical!$B$7:$B$1281,0))*IF(AH703="n/a",1.03,IF(AH703&lt;0,1.01,IF(AH703&gt;10,1.1,(1+AH703/100))))</f>
        <v>1.1312000000000002</v>
      </c>
      <c r="AS703" s="853">
        <f t="shared" si="182"/>
        <v>1.1651360000000002</v>
      </c>
      <c r="AT703" s="853">
        <f t="shared" si="188"/>
        <v>1.2000900800000003</v>
      </c>
      <c r="AU703" s="853">
        <f t="shared" si="188"/>
        <v>1.2360927824000003</v>
      </c>
      <c r="AV703" s="853">
        <f t="shared" si="188"/>
        <v>1.2731755658720003</v>
      </c>
      <c r="AW703" s="624">
        <f t="shared" si="184"/>
        <v>6.0056944282720011</v>
      </c>
      <c r="AX703" s="719">
        <f t="shared" si="185"/>
        <v>6.9349820187898397</v>
      </c>
      <c r="AY703" s="900">
        <v>0.25</v>
      </c>
      <c r="AZ703" s="839">
        <v>12.15</v>
      </c>
      <c r="BA703" s="839">
        <v>-20.549999999999997</v>
      </c>
      <c r="BB703" s="839">
        <v>-1.72</v>
      </c>
      <c r="BC703" s="839">
        <v>0.74</v>
      </c>
      <c r="BD703" s="874"/>
      <c r="BE703" s="597">
        <v>2004</v>
      </c>
      <c r="BF703" s="865">
        <f t="shared" si="186"/>
        <v>1</v>
      </c>
      <c r="BG703" s="849">
        <v>10.100000000000001</v>
      </c>
    </row>
    <row r="704" spans="1:59" s="831" customFormat="1" ht="12.75" customHeight="1" x14ac:dyDescent="0.2">
      <c r="A704" s="831" t="s">
        <v>369</v>
      </c>
      <c r="B704" s="578" t="s">
        <v>370</v>
      </c>
      <c r="C704" s="898" t="s">
        <v>128</v>
      </c>
      <c r="D704" s="898" t="s">
        <v>126</v>
      </c>
      <c r="E704" s="705">
        <v>50</v>
      </c>
      <c r="F704" s="1153">
        <v>31</v>
      </c>
      <c r="G704" s="1114" t="s">
        <v>37</v>
      </c>
      <c r="H704" s="1114" t="s">
        <v>37</v>
      </c>
      <c r="I704" s="833">
        <v>58.99</v>
      </c>
      <c r="J704" s="624">
        <f t="shared" si="172"/>
        <v>5.2212239362603832</v>
      </c>
      <c r="K704" s="844">
        <v>0.77</v>
      </c>
      <c r="L704" s="854">
        <v>4</v>
      </c>
      <c r="M704" s="615">
        <f t="shared" si="173"/>
        <v>3.08</v>
      </c>
      <c r="N704" s="837" t="s">
        <v>242</v>
      </c>
      <c r="O704" s="706">
        <v>0.76</v>
      </c>
      <c r="P704" s="606">
        <v>44022</v>
      </c>
      <c r="Q704" s="606">
        <v>44046</v>
      </c>
      <c r="R704" s="615">
        <f t="shared" si="174"/>
        <v>1.3157894736842117</v>
      </c>
      <c r="S704" s="673">
        <f>IF(INDEX(Historical!$D$7:$D$1257,MATCH(B704,Historical!$B$7:$B$1281,0))=0,"n/a",(INDEX(Historical!$C$7:$C$1259,MATCH(B704,Historical!$B$7:$B$1281,0))/INDEX(Historical!$D$7:$D$1257,MATCH(B704,Historical!$B$7:$B$1281,0))-1)*100)</f>
        <v>1.3245033112582849</v>
      </c>
      <c r="T704" s="673">
        <f>IF(INDEX(Historical!$F$7:$F$1250,MATCH(B704,Historical!$B$7:$B$1281,0))=0,"n/a",((INDEX(Historical!$C$7:$C$1259,MATCH(B704,Historical!$B$7:$B$1281,0))/INDEX(Historical!$F$7:$F$1250,MATCH(B704,Historical!$B$7:$B$1281,0)))^(1/3)-1)*100)</f>
        <v>12.311068346755549</v>
      </c>
      <c r="U704" s="673">
        <f>IF(INDEX(Historical!$H$7:$H$1250,MATCH(B704,Historical!$B$7:$B$1281,0))=0,"n/a",((INDEX(Historical!$C$7:$C$1259,MATCH(B704,Historical!$B$7:$B$1281,0))/INDEX(Historical!$H$7:$H$1250,MATCH(B704,Historical!$B$7:$B$1281,0)))^(1/5)-1)*100)</f>
        <v>8.0268265691510123</v>
      </c>
      <c r="V704" s="673">
        <f>IF(INDEX(Historical!$O$7:$O$1250,MATCH(B704,Historical!$B$7:$B$1281,0))=0,"n/a",((INDEX(Historical!$C$7:$C$1259,MATCH(B704,Historical!$B$7:$B$1281,0))/INDEX(Historical!$O$7:$O$1250,MATCH(B704,Historical!$B$7:$B$1281,0)))^(1/10)-1)*100)</f>
        <v>4.9920360250337747</v>
      </c>
      <c r="W704" s="674">
        <f t="shared" si="175"/>
        <v>1.6079264109670974</v>
      </c>
      <c r="X704" s="675" t="str">
        <f t="shared" si="176"/>
        <v>n/a</v>
      </c>
      <c r="Y704" s="843"/>
      <c r="Z704" s="624">
        <f t="shared" si="177"/>
        <v>120.3125</v>
      </c>
      <c r="AA704" s="853">
        <f t="shared" si="178"/>
        <v>23.04296875</v>
      </c>
      <c r="AB704" s="854">
        <v>3</v>
      </c>
      <c r="AC704" s="833">
        <v>2.56</v>
      </c>
      <c r="AD704" s="833" t="s">
        <v>136</v>
      </c>
      <c r="AE704" s="833">
        <v>0.7</v>
      </c>
      <c r="AF704" s="833">
        <v>1.1499999999999999</v>
      </c>
      <c r="AG704" s="833">
        <v>5.0999999999999996</v>
      </c>
      <c r="AH704" s="833">
        <v>-30.5</v>
      </c>
      <c r="AI704" s="833" t="s">
        <v>136</v>
      </c>
      <c r="AJ704" s="833">
        <v>-6.8000000000000007</v>
      </c>
      <c r="AK704" s="833" t="s">
        <v>136</v>
      </c>
      <c r="AL704" s="845">
        <v>1410</v>
      </c>
      <c r="AM704" s="839">
        <v>1.5</v>
      </c>
      <c r="AN704" s="833">
        <v>0.51</v>
      </c>
      <c r="AO704" s="711">
        <f t="shared" si="179"/>
        <v>-9.7949182445886045</v>
      </c>
      <c r="AP704" s="712">
        <f t="shared" si="180"/>
        <v>13.248050505411396</v>
      </c>
      <c r="AQ704" s="855">
        <f t="shared" si="181"/>
        <v>8.5242708388824298</v>
      </c>
      <c r="AR704" s="624">
        <f>INDEX(Historical!$C$7:$C$1259,MATCH(B704,Historical!$B$7:$B$1281,0))*IF(AH704="n/a",1.03,IF(AH704&lt;0,1.01,IF(AH704&gt;10,1.1,(1+AH704/100))))</f>
        <v>3.0906000000000002</v>
      </c>
      <c r="AS704" s="853">
        <f t="shared" si="182"/>
        <v>3.1833180000000003</v>
      </c>
      <c r="AT704" s="853">
        <f t="shared" si="188"/>
        <v>3.2788175400000004</v>
      </c>
      <c r="AU704" s="853">
        <f t="shared" si="188"/>
        <v>3.3771820662000005</v>
      </c>
      <c r="AV704" s="853">
        <f t="shared" si="188"/>
        <v>3.4784975281860007</v>
      </c>
      <c r="AW704" s="624">
        <f t="shared" si="184"/>
        <v>16.408415134386001</v>
      </c>
      <c r="AX704" s="719">
        <f t="shared" si="185"/>
        <v>27.815587615504324</v>
      </c>
      <c r="AY704" s="900">
        <v>0.71</v>
      </c>
      <c r="AZ704" s="839">
        <v>51.959999999999994</v>
      </c>
      <c r="BA704" s="839">
        <v>-1.63</v>
      </c>
      <c r="BB704" s="839">
        <v>12.45</v>
      </c>
      <c r="BC704" s="839">
        <v>27.29</v>
      </c>
      <c r="BD704" s="874"/>
      <c r="BE704" s="597">
        <v>1972</v>
      </c>
      <c r="BF704" s="865">
        <f t="shared" si="186"/>
        <v>5</v>
      </c>
      <c r="BG704" s="849">
        <v>2.9000000000000004</v>
      </c>
    </row>
    <row r="705" spans="1:59" s="831" customFormat="1" ht="12.75" customHeight="1" x14ac:dyDescent="0.2">
      <c r="A705" s="831" t="s">
        <v>838</v>
      </c>
      <c r="B705" s="578" t="s">
        <v>839</v>
      </c>
      <c r="C705" s="898" t="s">
        <v>4126</v>
      </c>
      <c r="D705" s="898" t="s">
        <v>4259</v>
      </c>
      <c r="E705" s="705">
        <v>13</v>
      </c>
      <c r="F705" s="1153">
        <v>276</v>
      </c>
      <c r="G705" s="1118" t="s">
        <v>106</v>
      </c>
      <c r="H705" s="1118" t="s">
        <v>106</v>
      </c>
      <c r="I705" s="841">
        <v>211.73</v>
      </c>
      <c r="J705" s="624">
        <f t="shared" si="172"/>
        <v>0.60454352241061737</v>
      </c>
      <c r="K705" s="844">
        <v>0.32</v>
      </c>
      <c r="L705" s="854">
        <v>4</v>
      </c>
      <c r="M705" s="615">
        <f t="shared" si="173"/>
        <v>1.28</v>
      </c>
      <c r="N705" s="837" t="s">
        <v>789</v>
      </c>
      <c r="O705" s="706">
        <v>0.3</v>
      </c>
      <c r="P705" s="606">
        <v>44147</v>
      </c>
      <c r="Q705" s="606">
        <v>44166</v>
      </c>
      <c r="R705" s="615">
        <f t="shared" si="174"/>
        <v>6.6666666666666732</v>
      </c>
      <c r="S705" s="673">
        <f>IF(INDEX(Historical!$D$7:$D$1257,MATCH(B705,Historical!$B$7:$B$1281,0))=0,"n/a",(INDEX(Historical!$C$7:$C$1259,MATCH(B705,Historical!$B$7:$B$1281,0))/INDEX(Historical!$D$7:$D$1257,MATCH(B705,Historical!$B$7:$B$1281,0))-1)*100)</f>
        <v>16.190476190476176</v>
      </c>
      <c r="T705" s="673">
        <f>IF(INDEX(Historical!$F$7:$F$1250,MATCH(B705,Historical!$B$7:$B$1281,0))=0,"n/a",((INDEX(Historical!$C$7:$C$1259,MATCH(B705,Historical!$B$7:$B$1281,0))/INDEX(Historical!$F$7:$F$1250,MATCH(B705,Historical!$B$7:$B$1281,0)))^(1/3)-1)*100)</f>
        <v>20.921515071250528</v>
      </c>
      <c r="U705" s="673">
        <f>IF(INDEX(Historical!$H$7:$H$1250,MATCH(B705,Historical!$B$7:$B$1281,0))=0,"n/a",((INDEX(Historical!$C$7:$C$1259,MATCH(B705,Historical!$B$7:$B$1281,0))/INDEX(Historical!$H$7:$H$1250,MATCH(B705,Historical!$B$7:$B$1281,0)))^(1/5)-1)*100)</f>
        <v>19.530287823712555</v>
      </c>
      <c r="V705" s="673">
        <f>IF(INDEX(Historical!$O$7:$O$1250,MATCH(B705,Historical!$B$7:$B$1281,0))=0,"n/a",((INDEX(Historical!$C$7:$C$1259,MATCH(B705,Historical!$B$7:$B$1281,0))/INDEX(Historical!$O$7:$O$1250,MATCH(B705,Historical!$B$7:$B$1281,0)))^(1/10)-1)*100)</f>
        <v>24.975836374742567</v>
      </c>
      <c r="W705" s="674">
        <f t="shared" si="175"/>
        <v>0.78196731955943799</v>
      </c>
      <c r="X705" s="675">
        <f t="shared" si="176"/>
        <v>1.7917695251112435</v>
      </c>
      <c r="Y705" s="843"/>
      <c r="Z705" s="624">
        <f t="shared" si="177"/>
        <v>29.425287356321846</v>
      </c>
      <c r="AA705" s="853">
        <f t="shared" si="178"/>
        <v>48.673563218390804</v>
      </c>
      <c r="AB705" s="854">
        <v>9</v>
      </c>
      <c r="AC705" s="833">
        <v>4.3499999999999996</v>
      </c>
      <c r="AD705" s="833">
        <v>3.52</v>
      </c>
      <c r="AE705" s="833">
        <v>20.54</v>
      </c>
      <c r="AF705" s="833">
        <v>12.36</v>
      </c>
      <c r="AG705" s="833">
        <v>33.300000000000004</v>
      </c>
      <c r="AH705" s="833">
        <v>-18.600000000000001</v>
      </c>
      <c r="AI705" s="833">
        <v>25.35</v>
      </c>
      <c r="AJ705" s="833">
        <v>10.9</v>
      </c>
      <c r="AK705" s="833">
        <v>13.850000000000001</v>
      </c>
      <c r="AL705" s="845">
        <v>441100</v>
      </c>
      <c r="AM705" s="839">
        <v>0.11</v>
      </c>
      <c r="AN705" s="833">
        <v>0.62</v>
      </c>
      <c r="AO705" s="711">
        <f t="shared" si="179"/>
        <v>-28.538731872267633</v>
      </c>
      <c r="AP705" s="712">
        <f t="shared" si="180"/>
        <v>20.134831346123171</v>
      </c>
      <c r="AQ705" s="855">
        <f t="shared" si="181"/>
        <v>417.0881039819941</v>
      </c>
      <c r="AR705" s="624">
        <f>INDEX(Historical!$C$7:$C$1259,MATCH(B705,Historical!$B$7:$B$1281,0))*IF(AH705="n/a",1.03,IF(AH705&lt;0,1.01,IF(AH705&gt;10,1.1,(1+AH705/100))))</f>
        <v>1.2322</v>
      </c>
      <c r="AS705" s="853">
        <f t="shared" si="182"/>
        <v>1.3554200000000001</v>
      </c>
      <c r="AT705" s="853">
        <f t="shared" si="188"/>
        <v>1.4909620000000001</v>
      </c>
      <c r="AU705" s="853">
        <f t="shared" si="188"/>
        <v>1.6400582000000004</v>
      </c>
      <c r="AV705" s="853">
        <f t="shared" si="188"/>
        <v>1.8040640200000004</v>
      </c>
      <c r="AW705" s="624">
        <f t="shared" si="184"/>
        <v>7.5227042200000014</v>
      </c>
      <c r="AX705" s="719">
        <f t="shared" si="185"/>
        <v>3.5529703962593877</v>
      </c>
      <c r="AY705" s="900">
        <v>0.99</v>
      </c>
      <c r="AZ705" s="839">
        <v>40.589999999999996</v>
      </c>
      <c r="BA705" s="839">
        <v>-7.23</v>
      </c>
      <c r="BB705" s="839">
        <v>0.63</v>
      </c>
      <c r="BC705" s="839">
        <v>3.7199999999999998</v>
      </c>
      <c r="BD705" s="874"/>
      <c r="BE705" s="597">
        <v>2008</v>
      </c>
      <c r="BF705" s="865">
        <f t="shared" si="186"/>
        <v>1</v>
      </c>
      <c r="BG705" s="849">
        <v>13.3</v>
      </c>
    </row>
    <row r="706" spans="1:59" s="831" customFormat="1" ht="12.75" customHeight="1" x14ac:dyDescent="0.2">
      <c r="A706" s="848" t="s">
        <v>4073</v>
      </c>
      <c r="B706" s="578" t="s">
        <v>4074</v>
      </c>
      <c r="C706" s="898" t="s">
        <v>108</v>
      </c>
      <c r="D706" s="898" t="s">
        <v>4268</v>
      </c>
      <c r="E706" s="705">
        <v>6</v>
      </c>
      <c r="F706" s="1153">
        <v>681</v>
      </c>
      <c r="G706" s="1116" t="s">
        <v>106</v>
      </c>
      <c r="H706" s="1116" t="s">
        <v>106</v>
      </c>
      <c r="I706" s="841">
        <v>28.19</v>
      </c>
      <c r="J706" s="624">
        <f t="shared" si="172"/>
        <v>2.9797800638524294</v>
      </c>
      <c r="K706" s="844">
        <v>0.21</v>
      </c>
      <c r="L706" s="854">
        <v>4</v>
      </c>
      <c r="M706" s="615">
        <f t="shared" si="173"/>
        <v>0.84</v>
      </c>
      <c r="N706" s="607" t="s">
        <v>689</v>
      </c>
      <c r="O706" s="706">
        <v>0.2</v>
      </c>
      <c r="P706" s="1029">
        <v>43945</v>
      </c>
      <c r="Q706" s="1029">
        <v>43962</v>
      </c>
      <c r="R706" s="615">
        <f t="shared" si="174"/>
        <v>4.9999999999999902</v>
      </c>
      <c r="S706" s="673">
        <f>IF(INDEX(Historical!$D$7:$D$1257,MATCH(B706,Historical!$B$7:$B$1281,0))=0,"n/a",(INDEX(Historical!$C$7:$C$1259,MATCH(B706,Historical!$B$7:$B$1281,0))/INDEX(Historical!$D$7:$D$1257,MATCH(B706,Historical!$B$7:$B$1281,0))-1)*100)</f>
        <v>5.0632911392404889</v>
      </c>
      <c r="T706" s="673">
        <f>IF(INDEX(Historical!$F$7:$F$1250,MATCH(B706,Historical!$B$7:$B$1281,0))=0,"n/a",((INDEX(Historical!$C$7:$C$1259,MATCH(B706,Historical!$B$7:$B$1281,0))/INDEX(Historical!$F$7:$F$1250,MATCH(B706,Historical!$B$7:$B$1281,0)))^(1/3)-1)*100)</f>
        <v>5.343218065147215</v>
      </c>
      <c r="U706" s="673">
        <f>IF(INDEX(Historical!$H$7:$H$1250,MATCH(B706,Historical!$B$7:$B$1281,0))=0,"n/a",((INDEX(Historical!$C$7:$C$1259,MATCH(B706,Historical!$B$7:$B$1281,0))/INDEX(Historical!$H$7:$H$1250,MATCH(B706,Historical!$B$7:$B$1281,0)))^(1/5)-1)*100)</f>
        <v>6.0076679385227871</v>
      </c>
      <c r="V706" s="673">
        <f>IF(INDEX(Historical!$O$7:$O$1250,MATCH(B706,Historical!$B$7:$B$1281,0))=0,"n/a",((INDEX(Historical!$C$7:$C$1259,MATCH(B706,Historical!$B$7:$B$1281,0))/INDEX(Historical!$O$7:$O$1250,MATCH(B706,Historical!$B$7:$B$1281,0)))^(1/10)-1)*100)</f>
        <v>7.5726358105839386</v>
      </c>
      <c r="W706" s="674">
        <f t="shared" si="175"/>
        <v>0.79333908150265653</v>
      </c>
      <c r="X706" s="675">
        <f t="shared" si="176"/>
        <v>0.35548330997176253</v>
      </c>
      <c r="Y706" s="843"/>
      <c r="Z706" s="624">
        <f t="shared" si="177"/>
        <v>42.424242424242422</v>
      </c>
      <c r="AA706" s="853">
        <f t="shared" si="178"/>
        <v>14.237373737373739</v>
      </c>
      <c r="AB706" s="854">
        <v>13</v>
      </c>
      <c r="AC706" s="833">
        <v>1.98</v>
      </c>
      <c r="AD706" s="833" t="s">
        <v>136</v>
      </c>
      <c r="AE706" s="833">
        <v>6.19</v>
      </c>
      <c r="AF706" s="833">
        <v>4.0999999999999996</v>
      </c>
      <c r="AG706" s="833">
        <v>32.6</v>
      </c>
      <c r="AH706" s="833">
        <v>41</v>
      </c>
      <c r="AI706" s="833" t="s">
        <v>136</v>
      </c>
      <c r="AJ706" s="833">
        <v>16.900000000000002</v>
      </c>
      <c r="AK706" s="833" t="s">
        <v>136</v>
      </c>
      <c r="AL706" s="845">
        <v>250.51</v>
      </c>
      <c r="AM706" s="839">
        <v>90.08</v>
      </c>
      <c r="AN706" s="833">
        <v>0.04</v>
      </c>
      <c r="AO706" s="711">
        <f t="shared" si="179"/>
        <v>-5.2499257349985218</v>
      </c>
      <c r="AP706" s="712">
        <f t="shared" si="180"/>
        <v>8.987448002375217</v>
      </c>
      <c r="AQ706" s="855">
        <f t="shared" si="181"/>
        <v>61.070353604645298</v>
      </c>
      <c r="AR706" s="624">
        <f>INDEX(Historical!$C$7:$C$1259,MATCH(B706,Historical!$B$7:$B$1281,0))*IF(AH706="n/a",1.03,IF(AH706&lt;0,1.01,IF(AH706&gt;10,1.1,(1+AH706/100))))</f>
        <v>0.91300000000000003</v>
      </c>
      <c r="AS706" s="853">
        <f t="shared" si="182"/>
        <v>0.94039000000000006</v>
      </c>
      <c r="AT706" s="853">
        <f t="shared" si="188"/>
        <v>0.96860170000000012</v>
      </c>
      <c r="AU706" s="853">
        <f t="shared" si="188"/>
        <v>0.99765975100000015</v>
      </c>
      <c r="AV706" s="853">
        <f t="shared" si="188"/>
        <v>1.0275895435300002</v>
      </c>
      <c r="AW706" s="624">
        <f t="shared" si="184"/>
        <v>4.8472409945300008</v>
      </c>
      <c r="AX706" s="719">
        <f t="shared" si="185"/>
        <v>17.194895333558001</v>
      </c>
      <c r="AY706" s="900">
        <v>-0.06</v>
      </c>
      <c r="AZ706" s="839">
        <v>37.78</v>
      </c>
      <c r="BA706" s="839">
        <v>-21.59</v>
      </c>
      <c r="BB706" s="839">
        <v>-5.82</v>
      </c>
      <c r="BC706" s="839">
        <v>1.1199999999999999</v>
      </c>
      <c r="BD706" s="874"/>
      <c r="BE706" s="597">
        <v>2015</v>
      </c>
      <c r="BF706" s="865">
        <f t="shared" si="186"/>
        <v>0</v>
      </c>
      <c r="BG706" s="849">
        <v>17</v>
      </c>
    </row>
    <row r="707" spans="1:59" s="831" customFormat="1" ht="12.75" customHeight="1" x14ac:dyDescent="0.2">
      <c r="A707" s="831" t="s">
        <v>375</v>
      </c>
      <c r="B707" s="578" t="s">
        <v>376</v>
      </c>
      <c r="C707" s="898" t="s">
        <v>245</v>
      </c>
      <c r="D707" s="898" t="s">
        <v>4291</v>
      </c>
      <c r="E707" s="705">
        <v>48</v>
      </c>
      <c r="F707" s="1153">
        <v>44</v>
      </c>
      <c r="G707" s="1115" t="s">
        <v>115</v>
      </c>
      <c r="H707" s="1115" t="s">
        <v>115</v>
      </c>
      <c r="I707" s="833">
        <v>79.92</v>
      </c>
      <c r="J707" s="624">
        <f t="shared" si="172"/>
        <v>2.4524524524524525</v>
      </c>
      <c r="K707" s="844">
        <v>0.49</v>
      </c>
      <c r="L707" s="854">
        <v>4</v>
      </c>
      <c r="M707" s="615">
        <f t="shared" si="173"/>
        <v>1.96</v>
      </c>
      <c r="N707" s="837" t="s">
        <v>377</v>
      </c>
      <c r="O707" s="709">
        <v>0.48</v>
      </c>
      <c r="P707" s="606">
        <v>44174</v>
      </c>
      <c r="Q707" s="606">
        <v>44186</v>
      </c>
      <c r="R707" s="615">
        <f t="shared" si="174"/>
        <v>2.0833333333333353</v>
      </c>
      <c r="S707" s="673">
        <f>IF(INDEX(Historical!$D$7:$D$1257,MATCH(B707,Historical!$B$7:$B$1281,0))=0,"n/a",(INDEX(Historical!$C$7:$C$1259,MATCH(B707,Historical!$B$7:$B$1281,0))/INDEX(Historical!$D$7:$D$1257,MATCH(B707,Historical!$B$7:$B$1281,0))-1)*100)</f>
        <v>1.5789473684210575</v>
      </c>
      <c r="T707" s="673">
        <f>IF(INDEX(Historical!$F$7:$F$1250,MATCH(B707,Historical!$B$7:$B$1281,0))=0,"n/a",((INDEX(Historical!$C$7:$C$1259,MATCH(B707,Historical!$B$7:$B$1281,0))/INDEX(Historical!$F$7:$F$1250,MATCH(B707,Historical!$B$7:$B$1281,0)))^(1/3)-1)*100)</f>
        <v>6.0358202545543804</v>
      </c>
      <c r="U707" s="673">
        <f>IF(INDEX(Historical!$H$7:$H$1250,MATCH(B707,Historical!$B$7:$B$1281,0))=0,"n/a",((INDEX(Historical!$C$7:$C$1259,MATCH(B707,Historical!$B$7:$B$1281,0))/INDEX(Historical!$H$7:$H$1250,MATCH(B707,Historical!$B$7:$B$1281,0)))^(1/5)-1)*100)</f>
        <v>9.0452923957067277</v>
      </c>
      <c r="V707" s="673">
        <f>IF(INDEX(Historical!$O$7:$O$1250,MATCH(B707,Historical!$B$7:$B$1281,0))=0,"n/a",((INDEX(Historical!$C$7:$C$1259,MATCH(B707,Historical!$B$7:$B$1281,0))/INDEX(Historical!$O$7:$O$1250,MATCH(B707,Historical!$B$7:$B$1281,0)))^(1/10)-1)*100)</f>
        <v>12.936414730694379</v>
      </c>
      <c r="W707" s="674">
        <f t="shared" si="175"/>
        <v>0.69921168917419285</v>
      </c>
      <c r="X707" s="675" t="str">
        <f t="shared" si="176"/>
        <v>n/a</v>
      </c>
      <c r="Y707" s="647" t="s">
        <v>4378</v>
      </c>
      <c r="Z707" s="624" t="str">
        <f t="shared" si="177"/>
        <v>n/a</v>
      </c>
      <c r="AA707" s="853" t="str">
        <f t="shared" si="178"/>
        <v>n/a</v>
      </c>
      <c r="AB707" s="854">
        <v>12</v>
      </c>
      <c r="AC707" s="833">
        <v>-0.95</v>
      </c>
      <c r="AD707" s="833" t="s">
        <v>136</v>
      </c>
      <c r="AE707" s="833">
        <v>3.78</v>
      </c>
      <c r="AF707" s="833">
        <v>9.9499999999999993</v>
      </c>
      <c r="AG707" s="833">
        <v>-5.4</v>
      </c>
      <c r="AH707" s="833">
        <v>-40.9</v>
      </c>
      <c r="AI707" s="833">
        <v>124.98</v>
      </c>
      <c r="AJ707" s="833">
        <v>-13.8</v>
      </c>
      <c r="AK707" s="833">
        <v>9.89</v>
      </c>
      <c r="AL707" s="845">
        <v>30570</v>
      </c>
      <c r="AM707" s="839">
        <v>0.1</v>
      </c>
      <c r="AN707" s="833">
        <v>1.94</v>
      </c>
      <c r="AO707" s="711" t="str">
        <f t="shared" si="179"/>
        <v>n/a</v>
      </c>
      <c r="AP707" s="712">
        <f t="shared" si="180"/>
        <v>11.497744848159179</v>
      </c>
      <c r="AQ707" s="855" t="str">
        <f t="shared" si="181"/>
        <v>n/a</v>
      </c>
      <c r="AR707" s="624">
        <f>INDEX(Historical!$C$7:$C$1259,MATCH(B707,Historical!$B$7:$B$1281,0))*IF(AH707="n/a",1.03,IF(AH707&lt;0,1.01,IF(AH707&gt;10,1.1,(1+AH707/100))))</f>
        <v>1.9493</v>
      </c>
      <c r="AS707" s="853">
        <f t="shared" si="182"/>
        <v>2.1442300000000003</v>
      </c>
      <c r="AT707" s="853">
        <f t="shared" ref="AT707:AV726" si="189">IF($AK707="n/a",1.03*AS707,IF($AK707&lt;0,1.01*AS707,IF($AK707&gt;10,1.1*AS707,(1+$AK707/100)*AS707)))</f>
        <v>2.3562943470000004</v>
      </c>
      <c r="AU707" s="853">
        <f t="shared" si="189"/>
        <v>2.5893318579183005</v>
      </c>
      <c r="AV707" s="853">
        <f t="shared" si="189"/>
        <v>2.8454167786664204</v>
      </c>
      <c r="AW707" s="624">
        <f t="shared" si="184"/>
        <v>11.884572983584722</v>
      </c>
      <c r="AX707" s="719">
        <f t="shared" si="185"/>
        <v>14.870586816297198</v>
      </c>
      <c r="AY707" s="900">
        <v>1.42</v>
      </c>
      <c r="AZ707" s="839">
        <v>67.2</v>
      </c>
      <c r="BA707" s="839">
        <v>-10.879999999999999</v>
      </c>
      <c r="BB707" s="839">
        <v>-0.3</v>
      </c>
      <c r="BC707" s="839">
        <v>7.55</v>
      </c>
      <c r="BD707" s="874"/>
      <c r="BE707" s="597">
        <v>1974</v>
      </c>
      <c r="BF707" s="865">
        <f t="shared" si="186"/>
        <v>4</v>
      </c>
      <c r="BG707" s="849">
        <v>-1.3</v>
      </c>
    </row>
    <row r="708" spans="1:59" s="831" customFormat="1" ht="12.75" customHeight="1" x14ac:dyDescent="0.2">
      <c r="A708" s="831" t="s">
        <v>1758</v>
      </c>
      <c r="B708" s="578" t="s">
        <v>1759</v>
      </c>
      <c r="C708" s="898" t="s">
        <v>178</v>
      </c>
      <c r="D708" s="898" t="s">
        <v>4270</v>
      </c>
      <c r="E708" s="705">
        <v>10</v>
      </c>
      <c r="F708" s="1153">
        <v>406</v>
      </c>
      <c r="G708" s="1115" t="s">
        <v>106</v>
      </c>
      <c r="H708" s="1115" t="s">
        <v>106</v>
      </c>
      <c r="I708" s="841">
        <v>71.599999999999994</v>
      </c>
      <c r="J708" s="624">
        <f t="shared" si="172"/>
        <v>5.4748603351955314</v>
      </c>
      <c r="K708" s="844">
        <v>0.98</v>
      </c>
      <c r="L708" s="854">
        <v>4</v>
      </c>
      <c r="M708" s="615">
        <f t="shared" si="173"/>
        <v>3.92</v>
      </c>
      <c r="N708" s="837" t="s">
        <v>789</v>
      </c>
      <c r="O708" s="706">
        <v>0.9</v>
      </c>
      <c r="P708" s="904">
        <v>43872</v>
      </c>
      <c r="Q708" s="904">
        <v>43893</v>
      </c>
      <c r="R708" s="615">
        <f t="shared" si="174"/>
        <v>8.888888888888884</v>
      </c>
      <c r="S708" s="673">
        <f>IF(INDEX(Historical!$D$7:$D$1257,MATCH(B708,Historical!$B$7:$B$1281,0))=0,"n/a",(INDEX(Historical!$C$7:$C$1259,MATCH(B708,Historical!$B$7:$B$1281,0))/INDEX(Historical!$D$7:$D$1257,MATCH(B708,Historical!$B$7:$B$1281,0))-1)*100)</f>
        <v>8.8888888888888786</v>
      </c>
      <c r="T708" s="673">
        <f>IF(INDEX(Historical!$F$7:$F$1250,MATCH(B708,Historical!$B$7:$B$1281,0))=0,"n/a",((INDEX(Historical!$C$7:$C$1259,MATCH(B708,Historical!$B$7:$B$1281,0))/INDEX(Historical!$F$7:$F$1250,MATCH(B708,Historical!$B$7:$B$1281,0)))^(1/3)-1)*100)</f>
        <v>11.868894208139679</v>
      </c>
      <c r="U708" s="673">
        <f>IF(INDEX(Historical!$H$7:$H$1250,MATCH(B708,Historical!$B$7:$B$1281,0))=0,"n/a",((INDEX(Historical!$C$7:$C$1259,MATCH(B708,Historical!$B$7:$B$1281,0))/INDEX(Historical!$H$7:$H$1250,MATCH(B708,Historical!$B$7:$B$1281,0)))^(1/5)-1)*100)</f>
        <v>18.18637960169238</v>
      </c>
      <c r="V708" s="673">
        <f>IF(INDEX(Historical!$O$7:$O$1250,MATCH(B708,Historical!$B$7:$B$1281,0))=0,"n/a",((INDEX(Historical!$C$7:$C$1259,MATCH(B708,Historical!$B$7:$B$1281,0))/INDEX(Historical!$O$7:$O$1250,MATCH(B708,Historical!$B$7:$B$1281,0)))^(1/10)-1)*100)</f>
        <v>35.872318930511483</v>
      </c>
      <c r="W708" s="674">
        <f t="shared" si="175"/>
        <v>0.50697529861176083</v>
      </c>
      <c r="X708" s="675" t="str">
        <f t="shared" si="176"/>
        <v>n/a</v>
      </c>
      <c r="Y708" s="843"/>
      <c r="Z708" s="624" t="str">
        <f t="shared" si="177"/>
        <v>n/a</v>
      </c>
      <c r="AA708" s="853" t="str">
        <f t="shared" si="178"/>
        <v>n/a</v>
      </c>
      <c r="AB708" s="854">
        <v>12</v>
      </c>
      <c r="AC708" s="833">
        <v>-3.5</v>
      </c>
      <c r="AD708" s="833" t="s">
        <v>136</v>
      </c>
      <c r="AE708" s="833">
        <v>0.45</v>
      </c>
      <c r="AF708" s="833">
        <v>1.55</v>
      </c>
      <c r="AG708" s="833">
        <v>-7.3999999999999995</v>
      </c>
      <c r="AH708" s="833">
        <v>-160.1</v>
      </c>
      <c r="AI708" s="833">
        <v>310.70000000000005</v>
      </c>
      <c r="AJ708" s="833">
        <v>-19.5</v>
      </c>
      <c r="AK708" s="833">
        <v>-13</v>
      </c>
      <c r="AL708" s="845">
        <v>29060</v>
      </c>
      <c r="AM708" s="839">
        <v>0.3</v>
      </c>
      <c r="AN708" s="833">
        <v>0.78</v>
      </c>
      <c r="AO708" s="711" t="str">
        <f t="shared" si="179"/>
        <v>n/a</v>
      </c>
      <c r="AP708" s="712">
        <f t="shared" si="180"/>
        <v>23.66123993688791</v>
      </c>
      <c r="AQ708" s="855" t="str">
        <f t="shared" si="181"/>
        <v>n/a</v>
      </c>
      <c r="AR708" s="624">
        <f>INDEX(Historical!$C$7:$C$1259,MATCH(B708,Historical!$B$7:$B$1281,0))*IF(AH708="n/a",1.03,IF(AH708&lt;0,1.01,IF(AH708&gt;10,1.1,(1+AH708/100))))</f>
        <v>3.9592000000000001</v>
      </c>
      <c r="AS708" s="853">
        <f t="shared" si="182"/>
        <v>4.3551200000000003</v>
      </c>
      <c r="AT708" s="853">
        <f t="shared" si="189"/>
        <v>4.3986712000000008</v>
      </c>
      <c r="AU708" s="853">
        <f t="shared" si="189"/>
        <v>4.4426579120000005</v>
      </c>
      <c r="AV708" s="853">
        <f t="shared" si="189"/>
        <v>4.487084491120001</v>
      </c>
      <c r="AW708" s="624">
        <f t="shared" si="184"/>
        <v>21.642733603120003</v>
      </c>
      <c r="AX708" s="719">
        <f t="shared" si="185"/>
        <v>30.22728156860336</v>
      </c>
      <c r="AY708" s="900">
        <v>2.21</v>
      </c>
      <c r="AZ708" s="839">
        <v>102.03</v>
      </c>
      <c r="BA708" s="839">
        <v>-15.160000000000002</v>
      </c>
      <c r="BB708" s="839">
        <v>2.56</v>
      </c>
      <c r="BC708" s="839">
        <v>26.740000000000002</v>
      </c>
      <c r="BD708" s="874"/>
      <c r="BE708" s="597">
        <v>2011</v>
      </c>
      <c r="BF708" s="865">
        <f t="shared" si="186"/>
        <v>0</v>
      </c>
      <c r="BG708" s="849">
        <v>-2.9000000000000004</v>
      </c>
    </row>
    <row r="709" spans="1:59" s="831" customFormat="1" ht="12.75" customHeight="1" x14ac:dyDescent="0.2">
      <c r="A709" s="831" t="s">
        <v>2942</v>
      </c>
      <c r="B709" s="578" t="s">
        <v>2943</v>
      </c>
      <c r="C709" s="898" t="s">
        <v>123</v>
      </c>
      <c r="D709" s="898" t="s">
        <v>4305</v>
      </c>
      <c r="E709" s="705">
        <v>8</v>
      </c>
      <c r="F709" s="1153">
        <v>592</v>
      </c>
      <c r="G709" s="1115" t="s">
        <v>106</v>
      </c>
      <c r="H709" s="1115" t="s">
        <v>106</v>
      </c>
      <c r="I709" s="841">
        <v>168.75</v>
      </c>
      <c r="J709" s="624">
        <f t="shared" si="172"/>
        <v>0.87703703703703706</v>
      </c>
      <c r="K709" s="844">
        <v>0.37</v>
      </c>
      <c r="L709" s="854">
        <v>4</v>
      </c>
      <c r="M709" s="615">
        <f t="shared" si="173"/>
        <v>1.48</v>
      </c>
      <c r="N709" s="837" t="s">
        <v>226</v>
      </c>
      <c r="O709" s="706">
        <v>0.34</v>
      </c>
      <c r="P709" s="606">
        <v>44253</v>
      </c>
      <c r="Q709" s="606">
        <v>44270</v>
      </c>
      <c r="R709" s="615">
        <f t="shared" si="174"/>
        <v>8.8235294117646959</v>
      </c>
      <c r="S709" s="673">
        <f>IF(INDEX(Historical!$D$7:$D$1257,MATCH(B709,Historical!$B$7:$B$1281,0))=0,"n/a",(INDEX(Historical!$C$7:$C$1259,MATCH(B709,Historical!$B$7:$B$1281,0))/INDEX(Historical!$D$7:$D$1257,MATCH(B709,Historical!$B$7:$B$1281,0))-1)*100)</f>
        <v>9.6774193548387224</v>
      </c>
      <c r="T709" s="673">
        <f>IF(INDEX(Historical!$F$7:$F$1250,MATCH(B709,Historical!$B$7:$B$1281,0))=0,"n/a",((INDEX(Historical!$C$7:$C$1259,MATCH(B709,Historical!$B$7:$B$1281,0))/INDEX(Historical!$F$7:$F$1250,MATCH(B709,Historical!$B$7:$B$1281,0)))^(1/3)-1)*100)</f>
        <v>10.793165135089279</v>
      </c>
      <c r="U709" s="673">
        <f>IF(INDEX(Historical!$H$7:$H$1250,MATCH(B709,Historical!$B$7:$B$1281,0))=0,"n/a",((INDEX(Historical!$C$7:$C$1259,MATCH(B709,Historical!$B$7:$B$1281,0))/INDEX(Historical!$H$7:$H$1250,MATCH(B709,Historical!$B$7:$B$1281,0)))^(1/5)-1)*100)</f>
        <v>27.730844458753978</v>
      </c>
      <c r="V709" s="673">
        <f>IF(INDEX(Historical!$O$7:$O$1250,MATCH(B709,Historical!$B$7:$B$1281,0))=0,"n/a",((INDEX(Historical!$C$7:$C$1259,MATCH(B709,Historical!$B$7:$B$1281,0))/INDEX(Historical!$O$7:$O$1250,MATCH(B709,Historical!$B$7:$B$1281,0)))^(1/10)-1)*100)</f>
        <v>3.1226086938676012</v>
      </c>
      <c r="W709" s="674">
        <f t="shared" si="175"/>
        <v>8.8806658718441938</v>
      </c>
      <c r="X709" s="675">
        <f t="shared" si="176"/>
        <v>1.3396543216789363</v>
      </c>
      <c r="Y709" s="634"/>
      <c r="Z709" s="624">
        <f t="shared" si="177"/>
        <v>33.560090702947839</v>
      </c>
      <c r="AA709" s="853">
        <f t="shared" si="178"/>
        <v>38.265306122448976</v>
      </c>
      <c r="AB709" s="854">
        <v>12</v>
      </c>
      <c r="AC709" s="833">
        <v>4.41</v>
      </c>
      <c r="AD709" s="833">
        <v>2.86</v>
      </c>
      <c r="AE709" s="833">
        <v>4.57</v>
      </c>
      <c r="AF709" s="833">
        <v>3.79</v>
      </c>
      <c r="AG709" s="833">
        <v>10</v>
      </c>
      <c r="AH709" s="833">
        <v>-5.4</v>
      </c>
      <c r="AI709" s="833">
        <v>17.45</v>
      </c>
      <c r="AJ709" s="833">
        <v>20.7</v>
      </c>
      <c r="AK709" s="833">
        <v>13.65</v>
      </c>
      <c r="AL709" s="845">
        <v>22190</v>
      </c>
      <c r="AM709" s="839">
        <v>0.2</v>
      </c>
      <c r="AN709" s="833">
        <v>0.55000000000000004</v>
      </c>
      <c r="AO709" s="711">
        <f t="shared" si="179"/>
        <v>-9.65742462665796</v>
      </c>
      <c r="AP709" s="712">
        <f t="shared" si="180"/>
        <v>28.607881495791016</v>
      </c>
      <c r="AQ709" s="855">
        <f t="shared" si="181"/>
        <v>153.88143357269192</v>
      </c>
      <c r="AR709" s="624">
        <f>INDEX(Historical!$C$7:$C$1259,MATCH(B709,Historical!$B$7:$B$1281,0))*IF(AH709="n/a",1.03,IF(AH709&lt;0,1.01,IF(AH709&gt;10,1.1,(1+AH709/100))))</f>
        <v>1.3736000000000002</v>
      </c>
      <c r="AS709" s="853">
        <f t="shared" si="182"/>
        <v>1.5109600000000003</v>
      </c>
      <c r="AT709" s="853">
        <f t="shared" si="189"/>
        <v>1.6620560000000004</v>
      </c>
      <c r="AU709" s="853">
        <f t="shared" si="189"/>
        <v>1.8282616000000007</v>
      </c>
      <c r="AV709" s="853">
        <f t="shared" si="189"/>
        <v>2.011087760000001</v>
      </c>
      <c r="AW709" s="624">
        <f t="shared" si="184"/>
        <v>8.3859653600000019</v>
      </c>
      <c r="AX709" s="719">
        <f t="shared" si="185"/>
        <v>4.9694609540740755</v>
      </c>
      <c r="AY709" s="900">
        <v>0.57999999999999996</v>
      </c>
      <c r="AZ709" s="839">
        <v>90.46</v>
      </c>
      <c r="BA709" s="839">
        <v>-3.6700000000000004</v>
      </c>
      <c r="BB709" s="839">
        <v>3.7699999999999996</v>
      </c>
      <c r="BC709" s="839">
        <v>19.23</v>
      </c>
      <c r="BD709" s="874"/>
      <c r="BE709" s="597">
        <v>2014</v>
      </c>
      <c r="BF709" s="865">
        <f t="shared" si="186"/>
        <v>0</v>
      </c>
      <c r="BG709" s="849">
        <v>5.2</v>
      </c>
    </row>
    <row r="710" spans="1:59" s="831" customFormat="1" ht="12.75" customHeight="1" x14ac:dyDescent="0.2">
      <c r="A710" s="838" t="s">
        <v>840</v>
      </c>
      <c r="B710" s="578" t="s">
        <v>841</v>
      </c>
      <c r="C710" s="898" t="s">
        <v>112</v>
      </c>
      <c r="D710" s="898" t="s">
        <v>4256</v>
      </c>
      <c r="E710" s="705">
        <v>17</v>
      </c>
      <c r="F710" s="1153">
        <v>214</v>
      </c>
      <c r="G710" s="1125" t="s">
        <v>106</v>
      </c>
      <c r="H710" s="1125" t="s">
        <v>106</v>
      </c>
      <c r="I710" s="841">
        <v>39.5</v>
      </c>
      <c r="J710" s="624">
        <f t="shared" si="172"/>
        <v>0.91139240506329122</v>
      </c>
      <c r="K710" s="844">
        <v>0.09</v>
      </c>
      <c r="L710" s="854">
        <v>4</v>
      </c>
      <c r="M710" s="615">
        <f t="shared" si="173"/>
        <v>0.36</v>
      </c>
      <c r="N710" s="837" t="s">
        <v>534</v>
      </c>
      <c r="O710" s="706">
        <v>0.08</v>
      </c>
      <c r="P710" s="904">
        <v>43662</v>
      </c>
      <c r="Q710" s="904">
        <v>43677</v>
      </c>
      <c r="R710" s="615">
        <f t="shared" si="174"/>
        <v>12.499999999999993</v>
      </c>
      <c r="S710" s="673">
        <f>IF(INDEX(Historical!$D$7:$D$1257,MATCH(B710,Historical!$B$7:$B$1281,0))=0,"n/a",(INDEX(Historical!$C$7:$C$1259,MATCH(B710,Historical!$B$7:$B$1281,0))/INDEX(Historical!$D$7:$D$1257,MATCH(B710,Historical!$B$7:$B$1281,0))-1)*100)</f>
        <v>5.8823529411764497</v>
      </c>
      <c r="T710" s="673">
        <f>IF(INDEX(Historical!$F$7:$F$1250,MATCH(B710,Historical!$B$7:$B$1281,0))=0,"n/a",((INDEX(Historical!$C$7:$C$1259,MATCH(B710,Historical!$B$7:$B$1281,0))/INDEX(Historical!$F$7:$F$1250,MATCH(B710,Historical!$B$7:$B$1281,0)))^(1/3)-1)*100)</f>
        <v>11.457607795906144</v>
      </c>
      <c r="U710" s="673">
        <f>IF(INDEX(Historical!$H$7:$H$1250,MATCH(B710,Historical!$B$7:$B$1281,0))=0,"n/a",((INDEX(Historical!$C$7:$C$1259,MATCH(B710,Historical!$B$7:$B$1281,0))/INDEX(Historical!$H$7:$H$1250,MATCH(B710,Historical!$B$7:$B$1281,0)))^(1/5)-1)*100)</f>
        <v>11.382417860287909</v>
      </c>
      <c r="V710" s="673">
        <f>IF(INDEX(Historical!$O$7:$O$1250,MATCH(B710,Historical!$B$7:$B$1281,0))=0,"n/a",((INDEX(Historical!$C$7:$C$1259,MATCH(B710,Historical!$B$7:$B$1281,0))/INDEX(Historical!$O$7:$O$1250,MATCH(B710,Historical!$B$7:$B$1281,0)))^(1/10)-1)*100)</f>
        <v>12.587708899995608</v>
      </c>
      <c r="W710" s="674">
        <f t="shared" si="175"/>
        <v>0.90424857698225614</v>
      </c>
      <c r="X710" s="675" t="str">
        <f t="shared" si="176"/>
        <v>n/a</v>
      </c>
      <c r="Y710" s="646" t="s">
        <v>4576</v>
      </c>
      <c r="Z710" s="624" t="str">
        <f t="shared" si="177"/>
        <v>n/a</v>
      </c>
      <c r="AA710" s="853" t="str">
        <f t="shared" si="178"/>
        <v>n/a</v>
      </c>
      <c r="AB710" s="854">
        <v>12</v>
      </c>
      <c r="AC710" s="833">
        <v>-0.47</v>
      </c>
      <c r="AD710" s="833" t="s">
        <v>136</v>
      </c>
      <c r="AE710" s="833">
        <v>0.74</v>
      </c>
      <c r="AF710" s="833">
        <v>1.21</v>
      </c>
      <c r="AG710" s="833">
        <v>-1.5</v>
      </c>
      <c r="AH710" s="833">
        <v>-113.99999999999999</v>
      </c>
      <c r="AI710" s="833">
        <v>29.509999999999998</v>
      </c>
      <c r="AJ710" s="833">
        <v>-17.100000000000001</v>
      </c>
      <c r="AK710" s="833">
        <v>3.8</v>
      </c>
      <c r="AL710" s="845">
        <v>488.46</v>
      </c>
      <c r="AM710" s="839">
        <v>13.200000000000001</v>
      </c>
      <c r="AN710" s="833">
        <v>0.7</v>
      </c>
      <c r="AO710" s="711" t="str">
        <f t="shared" si="179"/>
        <v>n/a</v>
      </c>
      <c r="AP710" s="712">
        <f t="shared" si="180"/>
        <v>12.293810265351199</v>
      </c>
      <c r="AQ710" s="855" t="str">
        <f t="shared" si="181"/>
        <v>n/a</v>
      </c>
      <c r="AR710" s="624">
        <f>INDEX(Historical!$C$7:$C$1259,MATCH(B710,Historical!$B$7:$B$1281,0))*IF(AH710="n/a",1.03,IF(AH710&lt;0,1.01,IF(AH710&gt;10,1.1,(1+AH710/100))))</f>
        <v>0.36359999999999998</v>
      </c>
      <c r="AS710" s="853">
        <f t="shared" si="182"/>
        <v>0.39995999999999998</v>
      </c>
      <c r="AT710" s="853">
        <f t="shared" si="189"/>
        <v>0.41515848</v>
      </c>
      <c r="AU710" s="853">
        <f t="shared" si="189"/>
        <v>0.43093450224000002</v>
      </c>
      <c r="AV710" s="853">
        <f t="shared" si="189"/>
        <v>0.44731001332512005</v>
      </c>
      <c r="AW710" s="624">
        <f t="shared" si="184"/>
        <v>2.0569629955651201</v>
      </c>
      <c r="AX710" s="719">
        <f t="shared" si="185"/>
        <v>5.2075012545952406</v>
      </c>
      <c r="AY710" s="900">
        <v>1.54</v>
      </c>
      <c r="AZ710" s="839">
        <v>181.54</v>
      </c>
      <c r="BA710" s="839">
        <v>-10.77</v>
      </c>
      <c r="BB710" s="839">
        <v>2.02</v>
      </c>
      <c r="BC710" s="839">
        <v>16.850000000000001</v>
      </c>
      <c r="BD710" s="874"/>
      <c r="BE710" s="597">
        <v>2004</v>
      </c>
      <c r="BF710" s="865">
        <f t="shared" si="186"/>
        <v>1</v>
      </c>
      <c r="BG710" s="849">
        <v>-0.70000000000000007</v>
      </c>
    </row>
    <row r="711" spans="1:59" s="831" customFormat="1" ht="12.75" customHeight="1" x14ac:dyDescent="0.2">
      <c r="A711" s="848" t="s">
        <v>4561</v>
      </c>
      <c r="B711" s="578" t="s">
        <v>4558</v>
      </c>
      <c r="C711" s="898" t="s">
        <v>123</v>
      </c>
      <c r="D711" s="898" t="s">
        <v>4108</v>
      </c>
      <c r="E711" s="705">
        <v>5</v>
      </c>
      <c r="F711" s="1153">
        <v>724</v>
      </c>
      <c r="G711" s="1115" t="s">
        <v>106</v>
      </c>
      <c r="H711" s="1115" t="s">
        <v>106</v>
      </c>
      <c r="I711" s="841">
        <v>26.07</v>
      </c>
      <c r="J711" s="624">
        <f t="shared" ref="J711:J774" si="190">(M711/I711)*100</f>
        <v>1.9179133103183736</v>
      </c>
      <c r="K711" s="844">
        <v>0.125</v>
      </c>
      <c r="L711" s="854">
        <v>4</v>
      </c>
      <c r="M711" s="615">
        <f t="shared" ref="M711:M774" si="191">K711*L711</f>
        <v>0.5</v>
      </c>
      <c r="N711" s="837" t="s">
        <v>148</v>
      </c>
      <c r="O711" s="706">
        <v>0.113</v>
      </c>
      <c r="P711" s="606">
        <v>44162</v>
      </c>
      <c r="Q711" s="606">
        <v>44180</v>
      </c>
      <c r="R711" s="615">
        <f t="shared" ref="R711:R751" si="192">(K711-O711)/O711*100</f>
        <v>10.61946902654867</v>
      </c>
      <c r="S711" s="673">
        <f>IF(INDEX(Historical!$D$7:$D$1257,MATCH(B711,Historical!$B$7:$B$1281,0))=0,"n/a",(INDEX(Historical!$C$7:$C$1259,MATCH(B711,Historical!$B$7:$B$1281,0))/INDEX(Historical!$D$7:$D$1257,MATCH(B711,Historical!$B$7:$B$1281,0))-1)*100)</f>
        <v>7.6566125290023379</v>
      </c>
      <c r="T711" s="673">
        <f>IF(INDEX(Historical!$F$7:$F$1250,MATCH(B711,Historical!$B$7:$B$1281,0))=0,"n/a",((INDEX(Historical!$C$7:$C$1259,MATCH(B711,Historical!$B$7:$B$1281,0))/INDEX(Historical!$F$7:$F$1250,MATCH(B711,Historical!$B$7:$B$1281,0)))^(1/3)-1)*100)</f>
        <v>27.952295993270827</v>
      </c>
      <c r="U711" s="673" t="str">
        <f>IF(INDEX(Historical!$H$7:$H$1250,MATCH(B711,Historical!$B$7:$B$1281,0))=0,"n/a",((INDEX(Historical!$C$7:$C$1259,MATCH(B711,Historical!$B$7:$B$1281,0))/INDEX(Historical!$H$7:$H$1250,MATCH(B711,Historical!$B$7:$B$1281,0)))^(1/5)-1)*100)</f>
        <v>n/a</v>
      </c>
      <c r="V711" s="673" t="str">
        <f>IF(INDEX(Historical!$O$7:$O$1250,MATCH(B711,Historical!$B$7:$B$1281,0))=0,"n/a",((INDEX(Historical!$C$7:$C$1259,MATCH(B711,Historical!$B$7:$B$1281,0))/INDEX(Historical!$O$7:$O$1250,MATCH(B711,Historical!$B$7:$B$1281,0)))^(1/10)-1)*100)</f>
        <v>n/a</v>
      </c>
      <c r="W711" s="674" t="str">
        <f t="shared" ref="W711:W774" si="193">IF(OR(U711&lt;=0,U711="n/a",V711&lt;=0,V711="n/a"),"n/a",U711/V711)</f>
        <v>n/a</v>
      </c>
      <c r="X711" s="675" t="str">
        <f t="shared" ref="X711:X751" si="194">IF(OR(AJ711&lt;=0,AJ711="n/a",U711&lt;=0,U711="n/a"),"n/a",U711/AJ711)</f>
        <v>n/a</v>
      </c>
      <c r="Y711" s="843"/>
      <c r="Z711" s="624">
        <f t="shared" ref="Z711:Z751" si="195">IF(OR(AC711&lt;0.01,AC711="n/a"),"n/a",M711/AC711*100)</f>
        <v>28.248587570621471</v>
      </c>
      <c r="AA711" s="853">
        <f t="shared" ref="AA711:AA751" si="196">IF(OR(AC711&lt;0.01,AC711="n/a"),"n/a",I711/AC711)</f>
        <v>14.728813559322035</v>
      </c>
      <c r="AB711" s="854">
        <v>9</v>
      </c>
      <c r="AC711" s="833">
        <v>1.77</v>
      </c>
      <c r="AD711" s="833">
        <v>1.49</v>
      </c>
      <c r="AE711" s="833">
        <v>1.99</v>
      </c>
      <c r="AF711" s="833" t="s">
        <v>136</v>
      </c>
      <c r="AG711" s="833">
        <v>-238.09999999999997</v>
      </c>
      <c r="AH711" s="833">
        <v>56.699999999999996</v>
      </c>
      <c r="AI711" s="833">
        <v>11.799999999999999</v>
      </c>
      <c r="AJ711" s="833">
        <v>11.5</v>
      </c>
      <c r="AK711" s="833">
        <v>10</v>
      </c>
      <c r="AL711" s="845">
        <v>4770</v>
      </c>
      <c r="AM711" s="839">
        <v>0.2</v>
      </c>
      <c r="AN711" s="833" t="s">
        <v>136</v>
      </c>
      <c r="AO711" s="711" t="str">
        <f t="shared" ref="AO711:AO751" si="197">IF(U711="n/a","n/a",IF(AA711&lt;0,"n/a",IF(AA711="n/a","n/a",J711+U711-AA711)))</f>
        <v>n/a</v>
      </c>
      <c r="AP711" s="712" t="str">
        <f t="shared" ref="AP711:AP751" si="198">IF(U711="n/a","n/a",J711+U711)</f>
        <v>n/a</v>
      </c>
      <c r="AQ711" s="855" t="str">
        <f t="shared" ref="AQ711:AQ751" si="199">IF(OR(AC711&lt;0.01,AF711="n/a"),"n/a",(I711/SQRT(22.5*AC711*(I711/AF711))-1)*100)</f>
        <v>n/a</v>
      </c>
      <c r="AR711" s="624">
        <f>INDEX(Historical!$C$7:$C$1259,MATCH(B711,Historical!$B$7:$B$1281,0))*IF(AH711="n/a",1.03,IF(AH711&lt;0,1.01,IF(AH711&gt;10,1.1,(1+AH711/100))))</f>
        <v>0.51040000000000008</v>
      </c>
      <c r="AS711" s="853">
        <f t="shared" ref="AS711:AS774" si="200">IF($AI711="n/a",1.03*AR711,IF($AI711&lt;0,1.01*AR711,IF($AI711&gt;10,1.1*AR711,(1+$AI711/100)*AR711)))</f>
        <v>0.56144000000000016</v>
      </c>
      <c r="AT711" s="853">
        <f t="shared" si="189"/>
        <v>0.61758400000000024</v>
      </c>
      <c r="AU711" s="853">
        <f t="shared" si="189"/>
        <v>0.67934240000000035</v>
      </c>
      <c r="AV711" s="853">
        <f t="shared" si="189"/>
        <v>0.74727664000000049</v>
      </c>
      <c r="AW711" s="624">
        <f t="shared" ref="AW711:AW774" si="201">SUM(AR711:AV711)</f>
        <v>3.1160430400000014</v>
      </c>
      <c r="AX711" s="719">
        <f t="shared" ref="AX711:AX774" si="202">AW711/I711*100</f>
        <v>11.952600843881863</v>
      </c>
      <c r="AY711" s="900">
        <v>1.41</v>
      </c>
      <c r="AZ711" s="839">
        <v>126.88999999999999</v>
      </c>
      <c r="BA711" s="839">
        <v>-3.25</v>
      </c>
      <c r="BB711" s="839">
        <v>3.49</v>
      </c>
      <c r="BC711" s="839">
        <v>17.61</v>
      </c>
      <c r="BD711" s="874"/>
      <c r="BE711" s="597">
        <v>2016</v>
      </c>
      <c r="BF711" s="865">
        <f t="shared" ref="BF711:BF774" si="203">IF(BE711&gt;2008,0,IF(BE711&gt;2001,1,IF(BE711&gt;1990,2,IF(BE711&gt;1980,3,IF(BE711&gt;1973,4,IF(BE711&gt;1970,5,IF(BE711&gt;1960,6,IF(BE711&gt;1958,7,IF(BE711&gt;1953,8,9)))))))))</f>
        <v>0</v>
      </c>
      <c r="BG711" s="849">
        <v>11</v>
      </c>
    </row>
    <row r="712" spans="1:59" s="831" customFormat="1" ht="12.75" customHeight="1" x14ac:dyDescent="0.2">
      <c r="A712" s="838" t="s">
        <v>836</v>
      </c>
      <c r="B712" s="578" t="s">
        <v>837</v>
      </c>
      <c r="C712" s="898" t="s">
        <v>4276</v>
      </c>
      <c r="D712" s="898" t="s">
        <v>4285</v>
      </c>
      <c r="E712" s="705">
        <v>16</v>
      </c>
      <c r="F712" s="1153">
        <v>241</v>
      </c>
      <c r="G712" s="1115" t="s">
        <v>115</v>
      </c>
      <c r="H712" s="1115" t="s">
        <v>37</v>
      </c>
      <c r="I712" s="841">
        <v>58.15</v>
      </c>
      <c r="J712" s="624">
        <f t="shared" si="190"/>
        <v>4.3164230438521063</v>
      </c>
      <c r="K712" s="844">
        <v>0.62749999999999995</v>
      </c>
      <c r="L712" s="854">
        <v>4</v>
      </c>
      <c r="M712" s="615">
        <f t="shared" si="191"/>
        <v>2.5099999999999998</v>
      </c>
      <c r="N712" s="837" t="s">
        <v>139</v>
      </c>
      <c r="O712" s="706">
        <v>0.61499999999999999</v>
      </c>
      <c r="P712" s="606">
        <v>44112</v>
      </c>
      <c r="Q712" s="606">
        <v>44137</v>
      </c>
      <c r="R712" s="615">
        <f t="shared" si="192"/>
        <v>2.0325203252032447</v>
      </c>
      <c r="S712" s="673">
        <f>IF(INDEX(Historical!$D$7:$D$1257,MATCH(B712,Historical!$B$7:$B$1281,0))=0,"n/a",(INDEX(Historical!$C$7:$C$1259,MATCH(B712,Historical!$B$7:$B$1281,0))/INDEX(Historical!$D$7:$D$1257,MATCH(B712,Historical!$B$7:$B$1281,0))-1)*100)</f>
        <v>2.063983488132104</v>
      </c>
      <c r="T712" s="673">
        <f>IF(INDEX(Historical!$F$7:$F$1250,MATCH(B712,Historical!$B$7:$B$1281,0))=0,"n/a",((INDEX(Historical!$C$7:$C$1259,MATCH(B712,Historical!$B$7:$B$1281,0))/INDEX(Historical!$F$7:$F$1250,MATCH(B712,Historical!$B$7:$B$1281,0)))^(1/3)-1)*100)</f>
        <v>2.10809941263157</v>
      </c>
      <c r="U712" s="673">
        <f>IF(INDEX(Historical!$H$7:$H$1250,MATCH(B712,Historical!$B$7:$B$1281,0))=0,"n/a",((INDEX(Historical!$C$7:$C$1259,MATCH(B712,Historical!$B$7:$B$1281,0))/INDEX(Historical!$H$7:$H$1250,MATCH(B712,Historical!$B$7:$B$1281,0)))^(1/5)-1)*100)</f>
        <v>2.2239160058070695</v>
      </c>
      <c r="V712" s="673">
        <f>IF(INDEX(Historical!$O$7:$O$1250,MATCH(B712,Historical!$B$7:$B$1281,0))=0,"n/a",((INDEX(Historical!$C$7:$C$1259,MATCH(B712,Historical!$B$7:$B$1281,0))/INDEX(Historical!$O$7:$O$1250,MATCH(B712,Historical!$B$7:$B$1281,0)))^(1/10)-1)*100)</f>
        <v>2.6014469811880714</v>
      </c>
      <c r="W712" s="674">
        <f t="shared" si="193"/>
        <v>0.85487654443428829</v>
      </c>
      <c r="X712" s="675" t="str">
        <f t="shared" si="194"/>
        <v>n/a</v>
      </c>
      <c r="Y712" s="637"/>
      <c r="Z712" s="624">
        <f t="shared" si="195"/>
        <v>58.372093023255815</v>
      </c>
      <c r="AA712" s="853">
        <f t="shared" si="196"/>
        <v>13.523255813953488</v>
      </c>
      <c r="AB712" s="854">
        <v>12</v>
      </c>
      <c r="AC712" s="833">
        <v>4.3</v>
      </c>
      <c r="AD712" s="833">
        <v>4.1399999999999997</v>
      </c>
      <c r="AE712" s="833">
        <v>1.86</v>
      </c>
      <c r="AF712" s="833">
        <v>3.58</v>
      </c>
      <c r="AG712" s="834">
        <v>27.800000000000004</v>
      </c>
      <c r="AH712" s="833">
        <v>-7.6</v>
      </c>
      <c r="AI712" s="833">
        <v>2.0500000000000003</v>
      </c>
      <c r="AJ712" s="833">
        <v>-0.3</v>
      </c>
      <c r="AK712" s="833">
        <v>3.29</v>
      </c>
      <c r="AL712" s="845">
        <v>239120</v>
      </c>
      <c r="AM712" s="839">
        <v>0.03</v>
      </c>
      <c r="AN712" s="833">
        <v>1.9</v>
      </c>
      <c r="AO712" s="711">
        <f t="shared" si="197"/>
        <v>-6.9829167642943126</v>
      </c>
      <c r="AP712" s="712">
        <f t="shared" si="198"/>
        <v>6.5403390496591758</v>
      </c>
      <c r="AQ712" s="855">
        <f t="shared" si="199"/>
        <v>46.686749858258601</v>
      </c>
      <c r="AR712" s="624">
        <f>INDEX(Historical!$C$7:$C$1259,MATCH(B712,Historical!$B$7:$B$1281,0))*IF(AH712="n/a",1.03,IF(AH712&lt;0,1.01,IF(AH712&gt;10,1.1,(1+AH712/100))))</f>
        <v>2.4972250000000003</v>
      </c>
      <c r="AS712" s="853">
        <f t="shared" si="200"/>
        <v>2.5484181125000003</v>
      </c>
      <c r="AT712" s="853">
        <f t="shared" si="189"/>
        <v>2.6322610684012502</v>
      </c>
      <c r="AU712" s="853">
        <f t="shared" si="189"/>
        <v>2.7188624575516513</v>
      </c>
      <c r="AV712" s="853">
        <f t="shared" si="189"/>
        <v>2.8083130324051004</v>
      </c>
      <c r="AW712" s="624">
        <f t="shared" si="201"/>
        <v>13.205079670858003</v>
      </c>
      <c r="AX712" s="719">
        <f t="shared" si="202"/>
        <v>22.70864947696991</v>
      </c>
      <c r="AY712" s="900">
        <v>0.46</v>
      </c>
      <c r="AZ712" s="839">
        <v>11.48</v>
      </c>
      <c r="BA712" s="839">
        <v>-6.13</v>
      </c>
      <c r="BB712" s="839">
        <v>3.66</v>
      </c>
      <c r="BC712" s="839">
        <v>0.53</v>
      </c>
      <c r="BD712" s="874"/>
      <c r="BE712" s="597">
        <v>2005</v>
      </c>
      <c r="BF712" s="865">
        <f t="shared" si="203"/>
        <v>1</v>
      </c>
      <c r="BG712" s="849">
        <v>5.8999999999999995</v>
      </c>
    </row>
    <row r="713" spans="1:59" s="831" customFormat="1" ht="12.75" customHeight="1" x14ac:dyDescent="0.2">
      <c r="A713" s="831" t="s">
        <v>386</v>
      </c>
      <c r="B713" s="578" t="s">
        <v>387</v>
      </c>
      <c r="C713" s="898" t="s">
        <v>108</v>
      </c>
      <c r="D713" s="898" t="s">
        <v>4272</v>
      </c>
      <c r="E713" s="705">
        <v>29</v>
      </c>
      <c r="F713" s="1153">
        <v>97</v>
      </c>
      <c r="G713" s="1118" t="s">
        <v>37</v>
      </c>
      <c r="H713" s="1118" t="s">
        <v>115</v>
      </c>
      <c r="I713" s="833">
        <v>62.78</v>
      </c>
      <c r="J713" s="624">
        <f t="shared" si="190"/>
        <v>2.6122969098438991</v>
      </c>
      <c r="K713" s="851">
        <v>0.41</v>
      </c>
      <c r="L713" s="854">
        <v>4</v>
      </c>
      <c r="M713" s="615">
        <f t="shared" si="191"/>
        <v>1.64</v>
      </c>
      <c r="N713" s="837" t="s">
        <v>168</v>
      </c>
      <c r="O713" s="707">
        <v>0.4</v>
      </c>
      <c r="P713" s="904">
        <v>43588</v>
      </c>
      <c r="Q713" s="904">
        <v>43602</v>
      </c>
      <c r="R713" s="615">
        <f t="shared" si="192"/>
        <v>2.4999999999999885</v>
      </c>
      <c r="S713" s="673">
        <f>IF(INDEX(Historical!$D$7:$D$1257,MATCH(B713,Historical!$B$7:$B$1281,0))=0,"n/a",(INDEX(Historical!$C$7:$C$1259,MATCH(B713,Historical!$B$7:$B$1281,0))/INDEX(Historical!$D$7:$D$1257,MATCH(B713,Historical!$B$7:$B$1281,0))-1)*100)</f>
        <v>0.61349693251533388</v>
      </c>
      <c r="T713" s="673">
        <f>IF(INDEX(Historical!$F$7:$F$1250,MATCH(B713,Historical!$B$7:$B$1281,0))=0,"n/a",((INDEX(Historical!$C$7:$C$1259,MATCH(B713,Historical!$B$7:$B$1281,0))/INDEX(Historical!$F$7:$F$1250,MATCH(B713,Historical!$B$7:$B$1281,0)))^(1/3)-1)*100)</f>
        <v>1.4646430519450249</v>
      </c>
      <c r="U713" s="673">
        <f>IF(INDEX(Historical!$H$7:$H$1250,MATCH(B713,Historical!$B$7:$B$1281,0))=0,"n/a",((INDEX(Historical!$C$7:$C$1259,MATCH(B713,Historical!$B$7:$B$1281,0))/INDEX(Historical!$H$7:$H$1250,MATCH(B713,Historical!$B$7:$B$1281,0)))^(1/5)-1)*100)</f>
        <v>1.3982555413061926</v>
      </c>
      <c r="V713" s="673">
        <f>IF(INDEX(Historical!$O$7:$O$1250,MATCH(B713,Historical!$B$7:$B$1281,0))=0,"n/a",((INDEX(Historical!$C$7:$C$1259,MATCH(B713,Historical!$B$7:$B$1281,0))/INDEX(Historical!$O$7:$O$1250,MATCH(B713,Historical!$B$7:$B$1281,0)))^(1/10)-1)*100)</f>
        <v>1.309024971653483</v>
      </c>
      <c r="W713" s="674">
        <f t="shared" si="193"/>
        <v>1.0681656741353061</v>
      </c>
      <c r="X713" s="675">
        <f t="shared" si="194"/>
        <v>0.2589362113529986</v>
      </c>
      <c r="Y713" s="646" t="s">
        <v>4578</v>
      </c>
      <c r="Z713" s="624">
        <f t="shared" si="195"/>
        <v>55.033557046979865</v>
      </c>
      <c r="AA713" s="853">
        <f t="shared" si="196"/>
        <v>21.067114093959731</v>
      </c>
      <c r="AB713" s="854">
        <v>12</v>
      </c>
      <c r="AC713" s="833">
        <v>2.98</v>
      </c>
      <c r="AD713" s="833">
        <v>7.11</v>
      </c>
      <c r="AE713" s="833">
        <v>10.039999999999999</v>
      </c>
      <c r="AF713" s="833">
        <v>2.02</v>
      </c>
      <c r="AG713" s="833">
        <v>10.100000000000001</v>
      </c>
      <c r="AH713" s="833">
        <v>0.2</v>
      </c>
      <c r="AI713" s="833">
        <v>-2.83</v>
      </c>
      <c r="AJ713" s="833">
        <v>5.4</v>
      </c>
      <c r="AK713" s="833">
        <v>3</v>
      </c>
      <c r="AL713" s="845">
        <v>1660</v>
      </c>
      <c r="AM713" s="839">
        <v>3.9899999999999998</v>
      </c>
      <c r="AN713" s="833">
        <v>0</v>
      </c>
      <c r="AO713" s="711">
        <f t="shared" si="197"/>
        <v>-17.05656164280964</v>
      </c>
      <c r="AP713" s="712">
        <f t="shared" si="198"/>
        <v>4.0105524511500921</v>
      </c>
      <c r="AQ713" s="855">
        <f t="shared" si="199"/>
        <v>37.526676959294235</v>
      </c>
      <c r="AR713" s="624">
        <f>INDEX(Historical!$C$7:$C$1259,MATCH(B713,Historical!$B$7:$B$1281,0))*IF(AH713="n/a",1.03,IF(AH713&lt;0,1.01,IF(AH713&gt;10,1.1,(1+AH713/100))))</f>
        <v>1.6432799999999999</v>
      </c>
      <c r="AS713" s="853">
        <f t="shared" si="200"/>
        <v>1.6597127999999999</v>
      </c>
      <c r="AT713" s="853">
        <f t="shared" si="189"/>
        <v>1.7095041839999998</v>
      </c>
      <c r="AU713" s="853">
        <f t="shared" si="189"/>
        <v>1.7607893095199998</v>
      </c>
      <c r="AV713" s="853">
        <f t="shared" si="189"/>
        <v>1.8136129888055998</v>
      </c>
      <c r="AW713" s="624">
        <f t="shared" si="201"/>
        <v>8.5868992823255983</v>
      </c>
      <c r="AX713" s="719">
        <f t="shared" si="202"/>
        <v>13.677762475829242</v>
      </c>
      <c r="AY713" s="900">
        <v>0.69</v>
      </c>
      <c r="AZ713" s="839">
        <v>22.34</v>
      </c>
      <c r="BA713" s="839">
        <v>-6.09</v>
      </c>
      <c r="BB713" s="839">
        <v>2.68</v>
      </c>
      <c r="BC713" s="839">
        <v>8.3699999999999992</v>
      </c>
      <c r="BD713" s="874"/>
      <c r="BE713" s="597">
        <v>1993</v>
      </c>
      <c r="BF713" s="865">
        <f t="shared" si="203"/>
        <v>2</v>
      </c>
      <c r="BG713" s="849">
        <v>1.3</v>
      </c>
    </row>
    <row r="714" spans="1:59" s="831" customFormat="1" ht="12.75" customHeight="1" x14ac:dyDescent="0.2">
      <c r="A714" s="831" t="s">
        <v>1767</v>
      </c>
      <c r="B714" s="578" t="s">
        <v>1768</v>
      </c>
      <c r="C714" s="898" t="s">
        <v>108</v>
      </c>
      <c r="D714" s="898" t="s">
        <v>4265</v>
      </c>
      <c r="E714" s="705">
        <v>11</v>
      </c>
      <c r="F714" s="1153">
        <v>351</v>
      </c>
      <c r="G714" s="1118" t="s">
        <v>106</v>
      </c>
      <c r="H714" s="1118" t="s">
        <v>106</v>
      </c>
      <c r="I714" s="841">
        <v>30.8</v>
      </c>
      <c r="J714" s="624">
        <f t="shared" si="190"/>
        <v>2.9870129870129869</v>
      </c>
      <c r="K714" s="844">
        <v>0.23</v>
      </c>
      <c r="L714" s="854">
        <v>4</v>
      </c>
      <c r="M714" s="615">
        <f t="shared" si="191"/>
        <v>0.92</v>
      </c>
      <c r="N714" s="837" t="s">
        <v>431</v>
      </c>
      <c r="O714" s="706">
        <v>0.22</v>
      </c>
      <c r="P714" s="606">
        <v>44231</v>
      </c>
      <c r="Q714" s="606">
        <v>44246</v>
      </c>
      <c r="R714" s="615">
        <f t="shared" si="192"/>
        <v>4.5454545454545494</v>
      </c>
      <c r="S714" s="673">
        <f>IF(INDEX(Historical!$D$7:$D$1257,MATCH(B714,Historical!$B$7:$B$1281,0))=0,"n/a",(INDEX(Historical!$C$7:$C$1259,MATCH(B714,Historical!$B$7:$B$1281,0))/INDEX(Historical!$D$7:$D$1257,MATCH(B714,Historical!$B$7:$B$1281,0))-1)*100)</f>
        <v>7.3170731707317138</v>
      </c>
      <c r="T714" s="673">
        <f>IF(INDEX(Historical!$F$7:$F$1250,MATCH(B714,Historical!$B$7:$B$1281,0))=0,"n/a",((INDEX(Historical!$C$7:$C$1259,MATCH(B714,Historical!$B$7:$B$1281,0))/INDEX(Historical!$F$7:$F$1250,MATCH(B714,Historical!$B$7:$B$1281,0)))^(1/3)-1)*100)</f>
        <v>13.617128057248994</v>
      </c>
      <c r="U714" s="673">
        <f>IF(INDEX(Historical!$H$7:$H$1250,MATCH(B714,Historical!$B$7:$B$1281,0))=0,"n/a",((INDEX(Historical!$C$7:$C$1259,MATCH(B714,Historical!$B$7:$B$1281,0))/INDEX(Historical!$H$7:$H$1250,MATCH(B714,Historical!$B$7:$B$1281,0)))^(1/5)-1)*100)</f>
        <v>11.09534595426207</v>
      </c>
      <c r="V714" s="673">
        <f>IF(INDEX(Historical!$O$7:$O$1250,MATCH(B714,Historical!$B$7:$B$1281,0))=0,"n/a",((INDEX(Historical!$C$7:$C$1259,MATCH(B714,Historical!$B$7:$B$1281,0))/INDEX(Historical!$O$7:$O$1250,MATCH(B714,Historical!$B$7:$B$1281,0)))^(1/10)-1)*100)</f>
        <v>15.969895987933814</v>
      </c>
      <c r="W714" s="674">
        <f t="shared" si="193"/>
        <v>0.69476632550676909</v>
      </c>
      <c r="X714" s="675">
        <f t="shared" si="194"/>
        <v>1.761166024486043</v>
      </c>
      <c r="Y714" s="638"/>
      <c r="Z714" s="624">
        <f t="shared" si="195"/>
        <v>47.668393782383426</v>
      </c>
      <c r="AA714" s="853">
        <f t="shared" si="196"/>
        <v>15.958549222797929</v>
      </c>
      <c r="AB714" s="854">
        <v>9</v>
      </c>
      <c r="AC714" s="833">
        <v>1.93</v>
      </c>
      <c r="AD714" s="833">
        <v>2.31</v>
      </c>
      <c r="AE714" s="833">
        <v>3.83</v>
      </c>
      <c r="AF714" s="833">
        <v>1.1499999999999999</v>
      </c>
      <c r="AG714" s="833" t="s">
        <v>136</v>
      </c>
      <c r="AH714" s="833">
        <v>-13.5</v>
      </c>
      <c r="AI714" s="833">
        <v>-0.21</v>
      </c>
      <c r="AJ714" s="833">
        <v>6.3</v>
      </c>
      <c r="AK714" s="833">
        <v>7.0000000000000009</v>
      </c>
      <c r="AL714" s="845">
        <v>2320</v>
      </c>
      <c r="AM714" s="839">
        <v>1.2</v>
      </c>
      <c r="AN714" s="833">
        <v>0</v>
      </c>
      <c r="AO714" s="711">
        <f t="shared" si="197"/>
        <v>-1.8761902815228719</v>
      </c>
      <c r="AP714" s="712">
        <f t="shared" si="198"/>
        <v>14.082358941275057</v>
      </c>
      <c r="AQ714" s="855">
        <f t="shared" si="199"/>
        <v>-9.6861482108884562</v>
      </c>
      <c r="AR714" s="624">
        <f>INDEX(Historical!$C$7:$C$1259,MATCH(B714,Historical!$B$7:$B$1281,0))*IF(AH714="n/a",1.03,IF(AH714&lt;0,1.01,IF(AH714&gt;10,1.1,(1+AH714/100))))</f>
        <v>0.88880000000000003</v>
      </c>
      <c r="AS714" s="853">
        <f t="shared" si="200"/>
        <v>0.89768800000000004</v>
      </c>
      <c r="AT714" s="853">
        <f t="shared" si="189"/>
        <v>0.96052616000000013</v>
      </c>
      <c r="AU714" s="853">
        <f t="shared" si="189"/>
        <v>1.0277629912000001</v>
      </c>
      <c r="AV714" s="853">
        <f t="shared" si="189"/>
        <v>1.0997064005840003</v>
      </c>
      <c r="AW714" s="624">
        <f t="shared" si="201"/>
        <v>4.8744835517840004</v>
      </c>
      <c r="AX714" s="719">
        <f t="shared" si="202"/>
        <v>15.826245298</v>
      </c>
      <c r="AY714" s="900">
        <v>0.91</v>
      </c>
      <c r="AZ714" s="839">
        <v>53.92</v>
      </c>
      <c r="BA714" s="839">
        <v>-9.41</v>
      </c>
      <c r="BB714" s="839">
        <v>1.7500000000000002</v>
      </c>
      <c r="BC714" s="839">
        <v>19.96</v>
      </c>
      <c r="BD714" s="874"/>
      <c r="BE714" s="597">
        <v>2011</v>
      </c>
      <c r="BF714" s="865">
        <f t="shared" si="203"/>
        <v>0</v>
      </c>
      <c r="BG714" s="849" t="s">
        <v>136</v>
      </c>
    </row>
    <row r="715" spans="1:59" s="831" customFormat="1" ht="12.75" customHeight="1" x14ac:dyDescent="0.2">
      <c r="A715" s="838" t="s">
        <v>1769</v>
      </c>
      <c r="B715" s="578" t="s">
        <v>1770</v>
      </c>
      <c r="C715" s="898" t="s">
        <v>108</v>
      </c>
      <c r="D715" s="898" t="s">
        <v>4272</v>
      </c>
      <c r="E715" s="705">
        <v>10</v>
      </c>
      <c r="F715" s="1153">
        <v>438</v>
      </c>
      <c r="G715" s="1115" t="s">
        <v>37</v>
      </c>
      <c r="H715" s="1115" t="s">
        <v>37</v>
      </c>
      <c r="I715" s="841">
        <v>51.63</v>
      </c>
      <c r="J715" s="624">
        <f t="shared" si="190"/>
        <v>4.0286655045516175</v>
      </c>
      <c r="K715" s="844">
        <v>0.52</v>
      </c>
      <c r="L715" s="854">
        <v>4</v>
      </c>
      <c r="M715" s="615">
        <f t="shared" si="191"/>
        <v>2.08</v>
      </c>
      <c r="N715" s="837" t="s">
        <v>239</v>
      </c>
      <c r="O715" s="706">
        <v>0.51</v>
      </c>
      <c r="P715" s="606">
        <v>44196</v>
      </c>
      <c r="Q715" s="606">
        <v>44204</v>
      </c>
      <c r="R715" s="615">
        <f t="shared" si="192"/>
        <v>1.9607843137254919</v>
      </c>
      <c r="S715" s="673">
        <f>IF(INDEX(Historical!$D$7:$D$1257,MATCH(B715,Historical!$B$7:$B$1281,0))=0,"n/a",(INDEX(Historical!$C$7:$C$1259,MATCH(B715,Historical!$B$7:$B$1281,0))/INDEX(Historical!$D$7:$D$1257,MATCH(B715,Historical!$B$7:$B$1281,0))-1)*100)</f>
        <v>4.081632653061229</v>
      </c>
      <c r="T715" s="673">
        <f>IF(INDEX(Historical!$F$7:$F$1250,MATCH(B715,Historical!$B$7:$B$1281,0))=0,"n/a",((INDEX(Historical!$C$7:$C$1259,MATCH(B715,Historical!$B$7:$B$1281,0))/INDEX(Historical!$F$7:$F$1250,MATCH(B715,Historical!$B$7:$B$1281,0)))^(1/3)-1)*100)</f>
        <v>9.8254898136122204</v>
      </c>
      <c r="U715" s="673">
        <f>IF(INDEX(Historical!$H$7:$H$1250,MATCH(B715,Historical!$B$7:$B$1281,0))=0,"n/a",((INDEX(Historical!$C$7:$C$1259,MATCH(B715,Historical!$B$7:$B$1281,0))/INDEX(Historical!$H$7:$H$1250,MATCH(B715,Historical!$B$7:$B$1281,0)))^(1/5)-1)*100)</f>
        <v>8.7689844911468242</v>
      </c>
      <c r="V715" s="673">
        <f>IF(INDEX(Historical!$O$7:$O$1250,MATCH(B715,Historical!$B$7:$B$1281,0))=0,"n/a",((INDEX(Historical!$C$7:$C$1259,MATCH(B715,Historical!$B$7:$B$1281,0))/INDEX(Historical!$O$7:$O$1250,MATCH(B715,Historical!$B$7:$B$1281,0)))^(1/10)-1)*100)</f>
        <v>9.2785913533468758</v>
      </c>
      <c r="W715" s="674">
        <f t="shared" si="193"/>
        <v>0.94507713048314912</v>
      </c>
      <c r="X715" s="675">
        <f t="shared" si="194"/>
        <v>0.92305099906808674</v>
      </c>
      <c r="Y715" s="646"/>
      <c r="Z715" s="624">
        <f t="shared" si="195"/>
        <v>51.870324189526187</v>
      </c>
      <c r="AA715" s="853">
        <f t="shared" si="196"/>
        <v>12.875311720698255</v>
      </c>
      <c r="AB715" s="854">
        <v>12</v>
      </c>
      <c r="AC715" s="833">
        <v>4.01</v>
      </c>
      <c r="AD715" s="833">
        <v>2.63</v>
      </c>
      <c r="AE715" s="833">
        <v>5.31</v>
      </c>
      <c r="AF715" s="833">
        <v>1.7</v>
      </c>
      <c r="AG715" s="833">
        <v>13.3</v>
      </c>
      <c r="AH715" s="833">
        <v>1.0999999999999999</v>
      </c>
      <c r="AI715" s="833">
        <v>-6.6199999999999992</v>
      </c>
      <c r="AJ715" s="833">
        <v>9.5</v>
      </c>
      <c r="AK715" s="833">
        <v>5</v>
      </c>
      <c r="AL715" s="845">
        <v>901.53</v>
      </c>
      <c r="AM715" s="839">
        <v>0.2</v>
      </c>
      <c r="AN715" s="833">
        <v>0.04</v>
      </c>
      <c r="AO715" s="711">
        <f t="shared" si="197"/>
        <v>-7.7661724999812165E-2</v>
      </c>
      <c r="AP715" s="712">
        <f t="shared" si="198"/>
        <v>12.797649995698443</v>
      </c>
      <c r="AQ715" s="855">
        <f t="shared" si="199"/>
        <v>-1.3693085288198681</v>
      </c>
      <c r="AR715" s="624">
        <f>INDEX(Historical!$C$7:$C$1259,MATCH(B715,Historical!$B$7:$B$1281,0))*IF(AH715="n/a",1.03,IF(AH715&lt;0,1.01,IF(AH715&gt;10,1.1,(1+AH715/100))))</f>
        <v>2.0624400000000001</v>
      </c>
      <c r="AS715" s="853">
        <f t="shared" si="200"/>
        <v>2.0830644</v>
      </c>
      <c r="AT715" s="853">
        <f t="shared" si="189"/>
        <v>2.1872176200000002</v>
      </c>
      <c r="AU715" s="853">
        <f t="shared" si="189"/>
        <v>2.2965785010000004</v>
      </c>
      <c r="AV715" s="853">
        <f t="shared" si="189"/>
        <v>2.4114074260500007</v>
      </c>
      <c r="AW715" s="624">
        <f t="shared" si="201"/>
        <v>11.040707947050002</v>
      </c>
      <c r="AX715" s="719">
        <f t="shared" si="202"/>
        <v>21.384288101975599</v>
      </c>
      <c r="AY715" s="900">
        <v>0.8</v>
      </c>
      <c r="AZ715" s="839">
        <v>91.79</v>
      </c>
      <c r="BA715" s="839">
        <v>-6.25</v>
      </c>
      <c r="BB715" s="839">
        <v>5.92</v>
      </c>
      <c r="BC715" s="839">
        <v>31.16</v>
      </c>
      <c r="BD715" s="874"/>
      <c r="BE715" s="597">
        <v>2011</v>
      </c>
      <c r="BF715" s="865">
        <f t="shared" si="203"/>
        <v>0</v>
      </c>
      <c r="BG715" s="849">
        <v>1.2</v>
      </c>
    </row>
    <row r="716" spans="1:59" s="831" customFormat="1" ht="12.75" customHeight="1" x14ac:dyDescent="0.2">
      <c r="A716" s="838" t="s">
        <v>382</v>
      </c>
      <c r="B716" s="578" t="s">
        <v>383</v>
      </c>
      <c r="C716" s="898" t="s">
        <v>128</v>
      </c>
      <c r="D716" s="898" t="s">
        <v>4269</v>
      </c>
      <c r="E716" s="705">
        <v>45</v>
      </c>
      <c r="F716" s="1153">
        <v>55</v>
      </c>
      <c r="G716" s="1150" t="s">
        <v>37</v>
      </c>
      <c r="H716" s="1150" t="s">
        <v>115</v>
      </c>
      <c r="I716" s="833">
        <v>54.9</v>
      </c>
      <c r="J716" s="624">
        <f t="shared" si="190"/>
        <v>3.4061930783242258</v>
      </c>
      <c r="K716" s="844">
        <v>0.46750000000000003</v>
      </c>
      <c r="L716" s="854">
        <v>4</v>
      </c>
      <c r="M716" s="615">
        <f t="shared" si="191"/>
        <v>1.87</v>
      </c>
      <c r="N716" s="837" t="s">
        <v>111</v>
      </c>
      <c r="O716" s="706">
        <v>0.45750000000000002</v>
      </c>
      <c r="P716" s="606">
        <v>44061</v>
      </c>
      <c r="Q716" s="606">
        <v>44085</v>
      </c>
      <c r="R716" s="615">
        <f t="shared" si="192"/>
        <v>2.1857923497267775</v>
      </c>
      <c r="S716" s="673">
        <f>IF(INDEX(Historical!$D$7:$D$1257,MATCH(B716,Historical!$B$7:$B$1281,0))=0,"n/a",(INDEX(Historical!$C$7:$C$1259,MATCH(B716,Historical!$B$7:$B$1281,0))/INDEX(Historical!$D$7:$D$1257,MATCH(B716,Historical!$B$7:$B$1281,0))-1)*100)</f>
        <v>3.0640668523676862</v>
      </c>
      <c r="T716" s="673">
        <f>IF(INDEX(Historical!$F$7:$F$1250,MATCH(B716,Historical!$B$7:$B$1281,0))=0,"n/a",((INDEX(Historical!$C$7:$C$1259,MATCH(B716,Historical!$B$7:$B$1281,0))/INDEX(Historical!$F$7:$F$1250,MATCH(B716,Historical!$B$7:$B$1281,0)))^(1/3)-1)*100)</f>
        <v>6.0750740000032</v>
      </c>
      <c r="U716" s="673">
        <f>IF(INDEX(Historical!$H$7:$H$1250,MATCH(B716,Historical!$B$7:$B$1281,0))=0,"n/a",((INDEX(Historical!$C$7:$C$1259,MATCH(B716,Historical!$B$7:$B$1281,0))/INDEX(Historical!$H$7:$H$1250,MATCH(B716,Historical!$B$7:$B$1281,0)))^(1/5)-1)*100)</f>
        <v>5.8082433395461042</v>
      </c>
      <c r="V716" s="673">
        <f>IF(INDEX(Historical!$O$7:$O$1250,MATCH(B716,Historical!$B$7:$B$1281,0))=0,"n/a",((INDEX(Historical!$C$7:$C$1259,MATCH(B716,Historical!$B$7:$B$1281,0))/INDEX(Historical!$O$7:$O$1250,MATCH(B716,Historical!$B$7:$B$1281,0)))^(1/10)-1)*100)</f>
        <v>11.462600467961238</v>
      </c>
      <c r="W716" s="674">
        <f t="shared" si="193"/>
        <v>0.50671253488949097</v>
      </c>
      <c r="X716" s="675" t="str">
        <f t="shared" si="194"/>
        <v>n/a</v>
      </c>
      <c r="Y716" s="842"/>
      <c r="Z716" s="624" t="str">
        <f t="shared" si="195"/>
        <v>n/a</v>
      </c>
      <c r="AA716" s="853" t="str">
        <f t="shared" si="196"/>
        <v>n/a</v>
      </c>
      <c r="AB716" s="854">
        <v>8</v>
      </c>
      <c r="AC716" s="833">
        <v>-0.81</v>
      </c>
      <c r="AD716" s="833" t="s">
        <v>136</v>
      </c>
      <c r="AE716" s="833">
        <v>0.32</v>
      </c>
      <c r="AF716" s="833">
        <v>2.29</v>
      </c>
      <c r="AG716" s="833">
        <v>-3.3000000000000003</v>
      </c>
      <c r="AH716" s="833">
        <v>-88</v>
      </c>
      <c r="AI716" s="833">
        <v>7.6700000000000008</v>
      </c>
      <c r="AJ716" s="833">
        <v>-33.6</v>
      </c>
      <c r="AK716" s="833">
        <v>3.85</v>
      </c>
      <c r="AL716" s="845">
        <v>45500</v>
      </c>
      <c r="AM716" s="839">
        <v>0.3</v>
      </c>
      <c r="AN716" s="833">
        <v>0.87</v>
      </c>
      <c r="AO716" s="711" t="str">
        <f t="shared" si="197"/>
        <v>n/a</v>
      </c>
      <c r="AP716" s="712">
        <f t="shared" si="198"/>
        <v>9.2144364178703295</v>
      </c>
      <c r="AQ716" s="855" t="str">
        <f t="shared" si="199"/>
        <v>n/a</v>
      </c>
      <c r="AR716" s="624">
        <f>INDEX(Historical!$C$7:$C$1259,MATCH(B716,Historical!$B$7:$B$1281,0))*IF(AH716="n/a",1.03,IF(AH716&lt;0,1.01,IF(AH716&gt;10,1.1,(1+AH716/100))))</f>
        <v>1.8685</v>
      </c>
      <c r="AS716" s="853">
        <f t="shared" si="200"/>
        <v>2.0118139500000001</v>
      </c>
      <c r="AT716" s="853">
        <f t="shared" si="189"/>
        <v>2.089268787075</v>
      </c>
      <c r="AU716" s="853">
        <f t="shared" si="189"/>
        <v>2.1697056353773876</v>
      </c>
      <c r="AV716" s="853">
        <f t="shared" si="189"/>
        <v>2.2532393023394168</v>
      </c>
      <c r="AW716" s="624">
        <f t="shared" si="201"/>
        <v>10.392527674791804</v>
      </c>
      <c r="AX716" s="719">
        <f t="shared" si="202"/>
        <v>18.929922904903105</v>
      </c>
      <c r="AY716" s="900">
        <v>0.45</v>
      </c>
      <c r="AZ716" s="839">
        <v>64.570000000000007</v>
      </c>
      <c r="BA716" s="839">
        <v>-2.17</v>
      </c>
      <c r="BB716" s="839">
        <v>9.75</v>
      </c>
      <c r="BC716" s="839">
        <v>29.970000000000002</v>
      </c>
      <c r="BD716" s="874"/>
      <c r="BE716" s="597">
        <v>1976</v>
      </c>
      <c r="BF716" s="865">
        <f t="shared" si="203"/>
        <v>4</v>
      </c>
      <c r="BG716" s="849">
        <v>-0.8</v>
      </c>
    </row>
    <row r="717" spans="1:59" s="831" customFormat="1" ht="12.75" customHeight="1" x14ac:dyDescent="0.2">
      <c r="A717" s="831" t="s">
        <v>1777</v>
      </c>
      <c r="B717" s="578" t="s">
        <v>1778</v>
      </c>
      <c r="C717" s="898" t="s">
        <v>108</v>
      </c>
      <c r="D717" s="898" t="s">
        <v>4272</v>
      </c>
      <c r="E717" s="705">
        <v>10</v>
      </c>
      <c r="F717" s="1153">
        <v>384</v>
      </c>
      <c r="G717" s="1067" t="s">
        <v>37</v>
      </c>
      <c r="H717" s="1067" t="s">
        <v>115</v>
      </c>
      <c r="I717" s="841">
        <v>55.11</v>
      </c>
      <c r="J717" s="624">
        <f t="shared" si="190"/>
        <v>2.9032843404100892</v>
      </c>
      <c r="K717" s="844">
        <v>0.4</v>
      </c>
      <c r="L717" s="854">
        <v>4</v>
      </c>
      <c r="M717" s="615">
        <f t="shared" si="191"/>
        <v>1.6</v>
      </c>
      <c r="N717" s="837" t="s">
        <v>702</v>
      </c>
      <c r="O717" s="706">
        <v>0.33</v>
      </c>
      <c r="P717" s="904">
        <v>43588</v>
      </c>
      <c r="Q717" s="904">
        <v>43605</v>
      </c>
      <c r="R717" s="615">
        <f t="shared" si="192"/>
        <v>21.212121212121211</v>
      </c>
      <c r="S717" s="673">
        <f>IF(INDEX(Historical!$D$7:$D$1257,MATCH(B717,Historical!$B$7:$B$1281,0))=0,"n/a",(INDEX(Historical!$C$7:$C$1259,MATCH(B717,Historical!$B$7:$B$1281,0))/INDEX(Historical!$D$7:$D$1257,MATCH(B717,Historical!$B$7:$B$1281,0))-1)*100)</f>
        <v>4.5751633986928164</v>
      </c>
      <c r="T717" s="673">
        <f>IF(INDEX(Historical!$F$7:$F$1250,MATCH(B717,Historical!$B$7:$B$1281,0))=0,"n/a",((INDEX(Historical!$C$7:$C$1259,MATCH(B717,Historical!$B$7:$B$1281,0))/INDEX(Historical!$F$7:$F$1250,MATCH(B717,Historical!$B$7:$B$1281,0)))^(1/3)-1)*100)</f>
        <v>15.813962058336916</v>
      </c>
      <c r="U717" s="673">
        <f>IF(INDEX(Historical!$H$7:$H$1250,MATCH(B717,Historical!$B$7:$B$1281,0))=0,"n/a",((INDEX(Historical!$C$7:$C$1259,MATCH(B717,Historical!$B$7:$B$1281,0))/INDEX(Historical!$H$7:$H$1250,MATCH(B717,Historical!$B$7:$B$1281,0)))^(1/5)-1)*100)</f>
        <v>12.446513731058296</v>
      </c>
      <c r="V717" s="673">
        <f>IF(INDEX(Historical!$O$7:$O$1250,MATCH(B717,Historical!$B$7:$B$1281,0))=0,"n/a",((INDEX(Historical!$C$7:$C$1259,MATCH(B717,Historical!$B$7:$B$1281,0))/INDEX(Historical!$O$7:$O$1250,MATCH(B717,Historical!$B$7:$B$1281,0)))^(1/10)-1)*100)</f>
        <v>44.612554959192472</v>
      </c>
      <c r="W717" s="674">
        <f t="shared" si="193"/>
        <v>0.27899127818263808</v>
      </c>
      <c r="X717" s="675">
        <f t="shared" si="194"/>
        <v>6.5507967005569983</v>
      </c>
      <c r="Y717" s="646" t="s">
        <v>4577</v>
      </c>
      <c r="Z717" s="624">
        <f t="shared" si="195"/>
        <v>68.085106382978722</v>
      </c>
      <c r="AA717" s="853">
        <f t="shared" si="196"/>
        <v>23.451063829787234</v>
      </c>
      <c r="AB717" s="854">
        <v>12</v>
      </c>
      <c r="AC717" s="833">
        <v>2.35</v>
      </c>
      <c r="AD717" s="833">
        <v>1.24</v>
      </c>
      <c r="AE717" s="833">
        <v>5.03</v>
      </c>
      <c r="AF717" s="833">
        <v>1.64</v>
      </c>
      <c r="AG717" s="833">
        <v>7.0000000000000009</v>
      </c>
      <c r="AH717" s="833">
        <v>-42.199999999999996</v>
      </c>
      <c r="AI717" s="833">
        <v>11.110000000000001</v>
      </c>
      <c r="AJ717" s="833">
        <v>1.9</v>
      </c>
      <c r="AK717" s="833">
        <v>19.400000000000002</v>
      </c>
      <c r="AL717" s="845">
        <v>5040</v>
      </c>
      <c r="AM717" s="839">
        <v>0.6</v>
      </c>
      <c r="AN717" s="833">
        <v>0.18</v>
      </c>
      <c r="AO717" s="711">
        <f t="shared" si="197"/>
        <v>-8.1012657583188492</v>
      </c>
      <c r="AP717" s="712">
        <f t="shared" si="198"/>
        <v>15.349798071468385</v>
      </c>
      <c r="AQ717" s="855">
        <f t="shared" si="199"/>
        <v>30.7410412156643</v>
      </c>
      <c r="AR717" s="624">
        <f>INDEX(Historical!$C$7:$C$1259,MATCH(B717,Historical!$B$7:$B$1281,0))*IF(AH717="n/a",1.03,IF(AH717&lt;0,1.01,IF(AH717&gt;10,1.1,(1+AH717/100))))</f>
        <v>1.6160000000000001</v>
      </c>
      <c r="AS717" s="853">
        <f t="shared" si="200"/>
        <v>1.7776000000000003</v>
      </c>
      <c r="AT717" s="853">
        <f t="shared" si="189"/>
        <v>1.9553600000000004</v>
      </c>
      <c r="AU717" s="853">
        <f t="shared" si="189"/>
        <v>2.1508960000000008</v>
      </c>
      <c r="AV717" s="853">
        <f t="shared" si="189"/>
        <v>2.365985600000001</v>
      </c>
      <c r="AW717" s="624">
        <f t="shared" si="201"/>
        <v>9.8658416000000031</v>
      </c>
      <c r="AX717" s="719">
        <f t="shared" si="202"/>
        <v>17.902089638904016</v>
      </c>
      <c r="AY717" s="900">
        <v>1.63</v>
      </c>
      <c r="AZ717" s="839">
        <v>178.9</v>
      </c>
      <c r="BA717" s="839">
        <v>-13.63</v>
      </c>
      <c r="BB717" s="839">
        <v>1.51</v>
      </c>
      <c r="BC717" s="839">
        <v>45.37</v>
      </c>
      <c r="BD717" s="874"/>
      <c r="BE717" s="597">
        <v>2011</v>
      </c>
      <c r="BF717" s="865">
        <f t="shared" si="203"/>
        <v>0</v>
      </c>
      <c r="BG717" s="849">
        <v>0.70000000000000007</v>
      </c>
    </row>
    <row r="718" spans="1:59" s="831" customFormat="1" ht="12.75" customHeight="1" x14ac:dyDescent="0.2">
      <c r="A718" s="838" t="s">
        <v>1771</v>
      </c>
      <c r="B718" s="578" t="s">
        <v>1772</v>
      </c>
      <c r="C718" s="898" t="s">
        <v>112</v>
      </c>
      <c r="D718" s="898" t="s">
        <v>4256</v>
      </c>
      <c r="E718" s="705">
        <v>11</v>
      </c>
      <c r="F718" s="1153">
        <v>332</v>
      </c>
      <c r="G718" s="1125" t="s">
        <v>106</v>
      </c>
      <c r="H718" s="1125" t="s">
        <v>106</v>
      </c>
      <c r="I718" s="841">
        <v>107.98</v>
      </c>
      <c r="J718" s="624">
        <f t="shared" si="190"/>
        <v>0.75939988886830878</v>
      </c>
      <c r="K718" s="844">
        <v>0.20499999999999999</v>
      </c>
      <c r="L718" s="854">
        <v>4</v>
      </c>
      <c r="M718" s="615">
        <f t="shared" si="191"/>
        <v>0.82</v>
      </c>
      <c r="N718" s="837" t="s">
        <v>439</v>
      </c>
      <c r="O718" s="706">
        <v>0.185</v>
      </c>
      <c r="P718" s="606">
        <v>44144</v>
      </c>
      <c r="Q718" s="606">
        <v>44160</v>
      </c>
      <c r="R718" s="615">
        <f t="shared" si="192"/>
        <v>10.810810810810805</v>
      </c>
      <c r="S718" s="673">
        <f>IF(INDEX(Historical!$D$7:$D$1257,MATCH(B718,Historical!$B$7:$B$1281,0))=0,"n/a",(INDEX(Historical!$C$7:$C$1259,MATCH(B718,Historical!$B$7:$B$1281,0))/INDEX(Historical!$D$7:$D$1257,MATCH(B718,Historical!$B$7:$B$1281,0))-1)*100)</f>
        <v>14.285714285714279</v>
      </c>
      <c r="T718" s="673">
        <f>IF(INDEX(Historical!$F$7:$F$1250,MATCH(B718,Historical!$B$7:$B$1281,0))=0,"n/a",((INDEX(Historical!$C$7:$C$1259,MATCH(B718,Historical!$B$7:$B$1281,0))/INDEX(Historical!$F$7:$F$1250,MATCH(B718,Historical!$B$7:$B$1281,0)))^(1/3)-1)*100)</f>
        <v>14.977941578896626</v>
      </c>
      <c r="U718" s="673">
        <f>IF(INDEX(Historical!$H$7:$H$1250,MATCH(B718,Historical!$B$7:$B$1281,0))=0,"n/a",((INDEX(Historical!$C$7:$C$1259,MATCH(B718,Historical!$B$7:$B$1281,0))/INDEX(Historical!$H$7:$H$1250,MATCH(B718,Historical!$B$7:$B$1281,0)))^(1/5)-1)*100)</f>
        <v>16.33495169857213</v>
      </c>
      <c r="V718" s="673">
        <f>IF(INDEX(Historical!$O$7:$O$1250,MATCH(B718,Historical!$B$7:$B$1281,0))=0,"n/a",((INDEX(Historical!$C$7:$C$1259,MATCH(B718,Historical!$B$7:$B$1281,0))/INDEX(Historical!$O$7:$O$1250,MATCH(B718,Historical!$B$7:$B$1281,0)))^(1/10)-1)*100)</f>
        <v>31.218082893275721</v>
      </c>
      <c r="W718" s="674">
        <f t="shared" si="193"/>
        <v>0.52325287732805104</v>
      </c>
      <c r="X718" s="675" t="str">
        <f t="shared" si="194"/>
        <v>n/a</v>
      </c>
      <c r="Y718" s="842"/>
      <c r="Z718" s="624">
        <f t="shared" si="195"/>
        <v>106.49350649350649</v>
      </c>
      <c r="AA718" s="853">
        <f t="shared" si="196"/>
        <v>140.23376623376623</v>
      </c>
      <c r="AB718" s="854">
        <v>12</v>
      </c>
      <c r="AC718" s="833">
        <v>0.77</v>
      </c>
      <c r="AD718" s="833">
        <v>12.02</v>
      </c>
      <c r="AE718" s="833">
        <v>5.14</v>
      </c>
      <c r="AF718" s="833">
        <v>4.13</v>
      </c>
      <c r="AG718" s="833">
        <v>3.1</v>
      </c>
      <c r="AH718" s="834">
        <v>-63.800000000000004</v>
      </c>
      <c r="AI718" s="834">
        <v>11.01</v>
      </c>
      <c r="AJ718" s="833">
        <v>-12.9</v>
      </c>
      <c r="AK718" s="833">
        <v>11.600000000000001</v>
      </c>
      <c r="AL718" s="845">
        <v>27970</v>
      </c>
      <c r="AM718" s="839">
        <v>1</v>
      </c>
      <c r="AN718" s="833">
        <v>0.69</v>
      </c>
      <c r="AO718" s="711">
        <f t="shared" si="197"/>
        <v>-123.13941464632579</v>
      </c>
      <c r="AP718" s="712">
        <f t="shared" si="198"/>
        <v>17.094351587440439</v>
      </c>
      <c r="AQ718" s="855">
        <f t="shared" si="199"/>
        <v>407.35280494629052</v>
      </c>
      <c r="AR718" s="624">
        <f>INDEX(Historical!$C$7:$C$1259,MATCH(B718,Historical!$B$7:$B$1281,0))*IF(AH718="n/a",1.03,IF(AH718&lt;0,1.01,IF(AH718&gt;10,1.1,(1+AH718/100))))</f>
        <v>0.76760000000000006</v>
      </c>
      <c r="AS718" s="853">
        <f t="shared" si="200"/>
        <v>0.84436000000000011</v>
      </c>
      <c r="AT718" s="853">
        <f t="shared" si="189"/>
        <v>0.92879600000000018</v>
      </c>
      <c r="AU718" s="853">
        <f t="shared" si="189"/>
        <v>1.0216756000000002</v>
      </c>
      <c r="AV718" s="853">
        <f t="shared" si="189"/>
        <v>1.1238431600000003</v>
      </c>
      <c r="AW718" s="624">
        <f t="shared" si="201"/>
        <v>4.6862747600000016</v>
      </c>
      <c r="AX718" s="719">
        <f t="shared" si="202"/>
        <v>4.3399469901833685</v>
      </c>
      <c r="AY718" s="900">
        <v>0.66</v>
      </c>
      <c r="AZ718" s="839">
        <v>47.339999999999996</v>
      </c>
      <c r="BA718" s="839">
        <v>-2.76</v>
      </c>
      <c r="BB718" s="839">
        <v>6.72</v>
      </c>
      <c r="BC718" s="839">
        <v>6.9500000000000011</v>
      </c>
      <c r="BD718" s="874"/>
      <c r="BE718" s="597">
        <v>2011</v>
      </c>
      <c r="BF718" s="865">
        <f t="shared" si="203"/>
        <v>0</v>
      </c>
      <c r="BG718" s="849">
        <v>1.5</v>
      </c>
    </row>
    <row r="719" spans="1:59" s="831" customFormat="1" ht="12.75" customHeight="1" x14ac:dyDescent="0.2">
      <c r="A719" s="831" t="s">
        <v>1775</v>
      </c>
      <c r="B719" s="578" t="s">
        <v>1776</v>
      </c>
      <c r="C719" s="898" t="s">
        <v>128</v>
      </c>
      <c r="D719" s="898" t="s">
        <v>4287</v>
      </c>
      <c r="E719" s="705">
        <v>12</v>
      </c>
      <c r="F719" s="1153">
        <v>311</v>
      </c>
      <c r="G719" s="1115" t="s">
        <v>106</v>
      </c>
      <c r="H719" s="1115" t="s">
        <v>106</v>
      </c>
      <c r="I719" s="841">
        <v>306.18</v>
      </c>
      <c r="J719" s="624">
        <f t="shared" si="190"/>
        <v>0.94062316284538505</v>
      </c>
      <c r="K719" s="844">
        <v>0.72</v>
      </c>
      <c r="L719" s="854">
        <v>4</v>
      </c>
      <c r="M719" s="615">
        <f t="shared" si="191"/>
        <v>2.88</v>
      </c>
      <c r="N719" s="837" t="s">
        <v>160</v>
      </c>
      <c r="O719" s="706">
        <v>0.67</v>
      </c>
      <c r="P719" s="606">
        <v>44301</v>
      </c>
      <c r="Q719" s="606">
        <v>44316</v>
      </c>
      <c r="R719" s="615">
        <f t="shared" si="192"/>
        <v>7.4626865671641687</v>
      </c>
      <c r="S719" s="673">
        <f>IF(INDEX(Historical!$D$7:$D$1257,MATCH(B719,Historical!$B$7:$B$1281,0))=0,"n/a",(INDEX(Historical!$C$7:$C$1259,MATCH(B719,Historical!$B$7:$B$1281,0))/INDEX(Historical!$D$7:$D$1257,MATCH(B719,Historical!$B$7:$B$1281,0))-1)*100)</f>
        <v>9.8360655737705027</v>
      </c>
      <c r="T719" s="673">
        <f>IF(INDEX(Historical!$F$7:$F$1250,MATCH(B719,Historical!$B$7:$B$1281,0))=0,"n/a",((INDEX(Historical!$C$7:$C$1259,MATCH(B719,Historical!$B$7:$B$1281,0))/INDEX(Historical!$F$7:$F$1250,MATCH(B719,Historical!$B$7:$B$1281,0)))^(1/3)-1)*100)</f>
        <v>10.992314452464358</v>
      </c>
      <c r="U719" s="673">
        <f>IF(INDEX(Historical!$H$7:$H$1250,MATCH(B719,Historical!$B$7:$B$1281,0))=0,"n/a",((INDEX(Historical!$C$7:$C$1259,MATCH(B719,Historical!$B$7:$B$1281,0))/INDEX(Historical!$H$7:$H$1250,MATCH(B719,Historical!$B$7:$B$1281,0)))^(1/5)-1)*100)</f>
        <v>12.010372422372351</v>
      </c>
      <c r="V719" s="673">
        <f>IF(INDEX(Historical!$O$7:$O$1250,MATCH(B719,Historical!$B$7:$B$1281,0))=0,"n/a",((INDEX(Historical!$C$7:$C$1259,MATCH(B719,Historical!$B$7:$B$1281,0))/INDEX(Historical!$O$7:$O$1250,MATCH(B719,Historical!$B$7:$B$1281,0)))^(1/10)-1)*100)</f>
        <v>10.142127801601596</v>
      </c>
      <c r="W719" s="674">
        <f t="shared" si="193"/>
        <v>1.1842063773319569</v>
      </c>
      <c r="X719" s="675">
        <f t="shared" si="194"/>
        <v>1.5597886262821234</v>
      </c>
      <c r="Y719" s="634"/>
      <c r="Z719" s="624">
        <f t="shared" si="195"/>
        <v>54.961832061068691</v>
      </c>
      <c r="AA719" s="853">
        <f t="shared" si="196"/>
        <v>58.431297709923662</v>
      </c>
      <c r="AB719" s="854">
        <v>8</v>
      </c>
      <c r="AC719" s="833">
        <v>5.24</v>
      </c>
      <c r="AD719" s="833">
        <v>5.82</v>
      </c>
      <c r="AE719" s="833">
        <v>9.4600000000000009</v>
      </c>
      <c r="AF719" s="833">
        <v>23.9</v>
      </c>
      <c r="AG719" s="833">
        <v>45.800000000000004</v>
      </c>
      <c r="AH719" s="833">
        <v>-5.2</v>
      </c>
      <c r="AI719" s="833">
        <v>6.72</v>
      </c>
      <c r="AJ719" s="833">
        <v>7.7</v>
      </c>
      <c r="AK719" s="833">
        <v>10</v>
      </c>
      <c r="AL719" s="845">
        <v>4110</v>
      </c>
      <c r="AM719" s="839">
        <v>1.6</v>
      </c>
      <c r="AN719" s="833">
        <v>0.66</v>
      </c>
      <c r="AO719" s="711">
        <f t="shared" si="197"/>
        <v>-45.480302124705929</v>
      </c>
      <c r="AP719" s="712">
        <f t="shared" si="198"/>
        <v>12.950995585217736</v>
      </c>
      <c r="AQ719" s="855">
        <f t="shared" si="199"/>
        <v>687.82626828992784</v>
      </c>
      <c r="AR719" s="624">
        <f>INDEX(Historical!$C$7:$C$1259,MATCH(B719,Historical!$B$7:$B$1281,0))*IF(AH719="n/a",1.03,IF(AH719&lt;0,1.01,IF(AH719&gt;10,1.1,(1+AH719/100))))</f>
        <v>2.7068000000000003</v>
      </c>
      <c r="AS719" s="853">
        <f t="shared" si="200"/>
        <v>2.8886969600000003</v>
      </c>
      <c r="AT719" s="853">
        <f t="shared" si="189"/>
        <v>3.1775666560000007</v>
      </c>
      <c r="AU719" s="853">
        <f t="shared" si="189"/>
        <v>3.4953233216000008</v>
      </c>
      <c r="AV719" s="853">
        <f t="shared" si="189"/>
        <v>3.8448556537600012</v>
      </c>
      <c r="AW719" s="624">
        <f t="shared" si="201"/>
        <v>16.113242591360002</v>
      </c>
      <c r="AX719" s="719">
        <f t="shared" si="202"/>
        <v>5.2626698645763934</v>
      </c>
      <c r="AY719" s="900">
        <v>-0.17</v>
      </c>
      <c r="AZ719" s="839">
        <v>102.55000000000001</v>
      </c>
      <c r="BA719" s="839">
        <v>-8.17</v>
      </c>
      <c r="BB719" s="839">
        <v>-0.65</v>
      </c>
      <c r="BC719" s="839">
        <v>26.05</v>
      </c>
      <c r="BD719" s="874"/>
      <c r="BE719" s="597">
        <v>2010</v>
      </c>
      <c r="BF719" s="865">
        <f t="shared" si="203"/>
        <v>0</v>
      </c>
      <c r="BG719" s="849">
        <v>19.600000000000001</v>
      </c>
    </row>
    <row r="720" spans="1:59" s="831" customFormat="1" ht="12.75" customHeight="1" x14ac:dyDescent="0.2">
      <c r="A720" s="847" t="s">
        <v>3976</v>
      </c>
      <c r="B720" s="578" t="s">
        <v>3975</v>
      </c>
      <c r="C720" s="898" t="s">
        <v>108</v>
      </c>
      <c r="D720" s="898" t="s">
        <v>4272</v>
      </c>
      <c r="E720" s="705">
        <v>7</v>
      </c>
      <c r="F720" s="1153">
        <v>612</v>
      </c>
      <c r="G720" s="1118" t="s">
        <v>106</v>
      </c>
      <c r="H720" s="1118" t="s">
        <v>106</v>
      </c>
      <c r="I720" s="841">
        <v>32.72</v>
      </c>
      <c r="J720" s="624">
        <f t="shared" si="190"/>
        <v>3.1784841075794623</v>
      </c>
      <c r="K720" s="844">
        <v>0.26</v>
      </c>
      <c r="L720" s="854">
        <v>4</v>
      </c>
      <c r="M720" s="615">
        <f t="shared" si="191"/>
        <v>1.04</v>
      </c>
      <c r="N720" s="837" t="s">
        <v>431</v>
      </c>
      <c r="O720" s="706">
        <v>0.25</v>
      </c>
      <c r="P720" s="904">
        <v>43685</v>
      </c>
      <c r="Q720" s="904">
        <v>43700</v>
      </c>
      <c r="R720" s="615">
        <f t="shared" si="192"/>
        <v>4.0000000000000036</v>
      </c>
      <c r="S720" s="673">
        <f>IF(INDEX(Historical!$D$7:$D$1257,MATCH(B720,Historical!$B$7:$B$1281,0))=0,"n/a",(INDEX(Historical!$C$7:$C$1259,MATCH(B720,Historical!$B$7:$B$1281,0))/INDEX(Historical!$D$7:$D$1257,MATCH(B720,Historical!$B$7:$B$1281,0))-1)*100)</f>
        <v>1.9607843137254832</v>
      </c>
      <c r="T720" s="673">
        <f>IF(INDEX(Historical!$F$7:$F$1250,MATCH(B720,Historical!$B$7:$B$1281,0))=0,"n/a",((INDEX(Historical!$C$7:$C$1259,MATCH(B720,Historical!$B$7:$B$1281,0))/INDEX(Historical!$F$7:$F$1250,MATCH(B720,Historical!$B$7:$B$1281,0)))^(1/3)-1)*100)</f>
        <v>8.2446637382673327</v>
      </c>
      <c r="U720" s="673">
        <f>IF(INDEX(Historical!$H$7:$H$1250,MATCH(B720,Historical!$B$7:$B$1281,0))=0,"n/a",((INDEX(Historical!$C$7:$C$1259,MATCH(B720,Historical!$B$7:$B$1281,0))/INDEX(Historical!$H$7:$H$1250,MATCH(B720,Historical!$B$7:$B$1281,0)))^(1/5)-1)*100)</f>
        <v>6.3345459159369844</v>
      </c>
      <c r="V720" s="673">
        <f>IF(INDEX(Historical!$O$7:$O$1250,MATCH(B720,Historical!$B$7:$B$1281,0))=0,"n/a",((INDEX(Historical!$C$7:$C$1259,MATCH(B720,Historical!$B$7:$B$1281,0))/INDEX(Historical!$O$7:$O$1250,MATCH(B720,Historical!$B$7:$B$1281,0)))^(1/10)-1)*100)</f>
        <v>7.5985288632311354</v>
      </c>
      <c r="W720" s="674">
        <f t="shared" si="193"/>
        <v>0.83365425465309539</v>
      </c>
      <c r="X720" s="675" t="str">
        <f t="shared" si="194"/>
        <v>n/a</v>
      </c>
      <c r="Y720" s="646" t="s">
        <v>4580</v>
      </c>
      <c r="Z720" s="624" t="str">
        <f t="shared" si="195"/>
        <v>n/a</v>
      </c>
      <c r="AA720" s="853" t="str">
        <f t="shared" si="196"/>
        <v>n/a</v>
      </c>
      <c r="AB720" s="854">
        <v>12</v>
      </c>
      <c r="AC720" s="833" t="s">
        <v>136</v>
      </c>
      <c r="AD720" s="833" t="s">
        <v>136</v>
      </c>
      <c r="AE720" s="833" t="s">
        <v>136</v>
      </c>
      <c r="AF720" s="833" t="s">
        <v>136</v>
      </c>
      <c r="AG720" s="833" t="s">
        <v>136</v>
      </c>
      <c r="AH720" s="833" t="s">
        <v>136</v>
      </c>
      <c r="AI720" s="833" t="s">
        <v>136</v>
      </c>
      <c r="AJ720" s="833" t="s">
        <v>136</v>
      </c>
      <c r="AK720" s="833" t="s">
        <v>136</v>
      </c>
      <c r="AL720" s="845" t="s">
        <v>136</v>
      </c>
      <c r="AM720" s="839" t="s">
        <v>136</v>
      </c>
      <c r="AN720" s="833" t="s">
        <v>136</v>
      </c>
      <c r="AO720" s="711" t="str">
        <f t="shared" si="197"/>
        <v>n/a</v>
      </c>
      <c r="AP720" s="712">
        <f t="shared" si="198"/>
        <v>9.5130300235164462</v>
      </c>
      <c r="AQ720" s="855" t="str">
        <f t="shared" si="199"/>
        <v>n/a</v>
      </c>
      <c r="AR720" s="624">
        <f>INDEX(Historical!$C$7:$C$1259,MATCH(B720,Historical!$B$7:$B$1281,0))*IF(AH720="n/a",1.03,IF(AH720&lt;0,1.01,IF(AH720&gt;10,1.1,(1+AH720/100))))</f>
        <v>1.0712000000000002</v>
      </c>
      <c r="AS720" s="853">
        <f t="shared" si="200"/>
        <v>1.1033360000000001</v>
      </c>
      <c r="AT720" s="853">
        <f t="shared" si="189"/>
        <v>1.1364360800000002</v>
      </c>
      <c r="AU720" s="853">
        <f t="shared" si="189"/>
        <v>1.1705291624000003</v>
      </c>
      <c r="AV720" s="853">
        <f t="shared" si="189"/>
        <v>1.2056450372720002</v>
      </c>
      <c r="AW720" s="624">
        <f t="shared" si="201"/>
        <v>5.6871462796720005</v>
      </c>
      <c r="AX720" s="719">
        <f t="shared" si="202"/>
        <v>17.381253910977996</v>
      </c>
      <c r="AY720" s="900" t="s">
        <v>136</v>
      </c>
      <c r="AZ720" s="839" t="s">
        <v>136</v>
      </c>
      <c r="BA720" s="839" t="s">
        <v>136</v>
      </c>
      <c r="BB720" s="839" t="s">
        <v>136</v>
      </c>
      <c r="BC720" s="839" t="s">
        <v>136</v>
      </c>
      <c r="BD720" s="874" t="s">
        <v>4199</v>
      </c>
      <c r="BE720" s="597">
        <v>2014</v>
      </c>
      <c r="BF720" s="865">
        <f t="shared" si="203"/>
        <v>0</v>
      </c>
      <c r="BG720" s="849" t="s">
        <v>136</v>
      </c>
    </row>
    <row r="721" spans="1:59" s="831" customFormat="1" ht="12.75" customHeight="1" x14ac:dyDescent="0.2">
      <c r="A721" s="838" t="s">
        <v>847</v>
      </c>
      <c r="B721" s="578" t="s">
        <v>848</v>
      </c>
      <c r="C721" s="898" t="s">
        <v>131</v>
      </c>
      <c r="D721" s="898" t="s">
        <v>4262</v>
      </c>
      <c r="E721" s="705">
        <v>18</v>
      </c>
      <c r="F721" s="1153">
        <v>204</v>
      </c>
      <c r="G721" s="1115" t="s">
        <v>37</v>
      </c>
      <c r="H721" s="1115" t="s">
        <v>37</v>
      </c>
      <c r="I721" s="841">
        <v>93.59</v>
      </c>
      <c r="J721" s="624">
        <f t="shared" si="190"/>
        <v>2.8956085051821776</v>
      </c>
      <c r="K721" s="844">
        <v>0.67749999999999999</v>
      </c>
      <c r="L721" s="854">
        <v>4</v>
      </c>
      <c r="M721" s="615">
        <f t="shared" si="191"/>
        <v>2.71</v>
      </c>
      <c r="N721" s="837" t="s">
        <v>119</v>
      </c>
      <c r="O721" s="706">
        <v>0.63249999999999995</v>
      </c>
      <c r="P721" s="606">
        <v>44238</v>
      </c>
      <c r="Q721" s="606">
        <v>44256</v>
      </c>
      <c r="R721" s="615">
        <f t="shared" si="192"/>
        <v>7.1146245059288615</v>
      </c>
      <c r="S721" s="673">
        <f>IF(INDEX(Historical!$D$7:$D$1257,MATCH(B721,Historical!$B$7:$B$1281,0))=0,"n/a",(INDEX(Historical!$C$7:$C$1259,MATCH(B721,Historical!$B$7:$B$1281,0))/INDEX(Historical!$D$7:$D$1257,MATCH(B721,Historical!$B$7:$B$1281,0))-1)*100)</f>
        <v>7.2033898305084776</v>
      </c>
      <c r="T721" s="673">
        <f>IF(INDEX(Historical!$F$7:$F$1250,MATCH(B721,Historical!$B$7:$B$1281,0))=0,"n/a",((INDEX(Historical!$C$7:$C$1259,MATCH(B721,Historical!$B$7:$B$1281,0))/INDEX(Historical!$F$7:$F$1250,MATCH(B721,Historical!$B$7:$B$1281,0)))^(1/3)-1)*100)</f>
        <v>6.7461930306883522</v>
      </c>
      <c r="U721" s="673">
        <f>IF(INDEX(Historical!$H$7:$H$1250,MATCH(B721,Historical!$B$7:$B$1281,0))=0,"n/a",((INDEX(Historical!$C$7:$C$1259,MATCH(B721,Historical!$B$7:$B$1281,0))/INDEX(Historical!$H$7:$H$1250,MATCH(B721,Historical!$B$7:$B$1281,0)))^(1/5)-1)*100)</f>
        <v>7.7384137515249307</v>
      </c>
      <c r="V721" s="673">
        <f>IF(INDEX(Historical!$O$7:$O$1250,MATCH(B721,Historical!$B$7:$B$1281,0))=0,"n/a",((INDEX(Historical!$C$7:$C$1259,MATCH(B721,Historical!$B$7:$B$1281,0))/INDEX(Historical!$O$7:$O$1250,MATCH(B721,Historical!$B$7:$B$1281,0)))^(1/10)-1)*100)</f>
        <v>12.202634296729498</v>
      </c>
      <c r="W721" s="674">
        <f t="shared" si="193"/>
        <v>0.63415927768965019</v>
      </c>
      <c r="X721" s="675">
        <f t="shared" si="194"/>
        <v>0.76617957935890391</v>
      </c>
      <c r="Y721" s="634"/>
      <c r="Z721" s="624">
        <f t="shared" si="195"/>
        <v>71.503957783641155</v>
      </c>
      <c r="AA721" s="853">
        <f t="shared" si="196"/>
        <v>24.693931398416886</v>
      </c>
      <c r="AB721" s="854">
        <v>12</v>
      </c>
      <c r="AC721" s="833">
        <v>3.79</v>
      </c>
      <c r="AD721" s="833">
        <v>4.04</v>
      </c>
      <c r="AE721" s="833">
        <v>4.07</v>
      </c>
      <c r="AF721" s="833">
        <v>2.81</v>
      </c>
      <c r="AG721" s="833">
        <v>11.5</v>
      </c>
      <c r="AH721" s="833">
        <v>5.8999999999999995</v>
      </c>
      <c r="AI721" s="833">
        <v>6.54</v>
      </c>
      <c r="AJ721" s="833">
        <v>10.100000000000001</v>
      </c>
      <c r="AK721" s="833">
        <v>6.11</v>
      </c>
      <c r="AL721" s="845">
        <v>29510</v>
      </c>
      <c r="AM721" s="839">
        <v>0.1</v>
      </c>
      <c r="AN721" s="833">
        <v>1.36</v>
      </c>
      <c r="AO721" s="711">
        <f t="shared" si="197"/>
        <v>-14.059909141709777</v>
      </c>
      <c r="AP721" s="712">
        <f t="shared" si="198"/>
        <v>10.634022256707109</v>
      </c>
      <c r="AQ721" s="855">
        <f t="shared" si="199"/>
        <v>75.613144572003236</v>
      </c>
      <c r="AR721" s="624">
        <f>INDEX(Historical!$C$7:$C$1259,MATCH(B721,Historical!$B$7:$B$1281,0))*IF(AH721="n/a",1.03,IF(AH721&lt;0,1.01,IF(AH721&gt;10,1.1,(1+AH721/100))))</f>
        <v>2.6792699999999998</v>
      </c>
      <c r="AS721" s="853">
        <f t="shared" si="200"/>
        <v>2.8544942579999995</v>
      </c>
      <c r="AT721" s="853">
        <f t="shared" si="189"/>
        <v>3.0289038571637992</v>
      </c>
      <c r="AU721" s="853">
        <f t="shared" si="189"/>
        <v>3.2139698828365071</v>
      </c>
      <c r="AV721" s="853">
        <f t="shared" si="189"/>
        <v>3.4103434426778176</v>
      </c>
      <c r="AW721" s="624">
        <f t="shared" si="201"/>
        <v>15.186981440678123</v>
      </c>
      <c r="AX721" s="719">
        <f t="shared" si="202"/>
        <v>16.227141191022675</v>
      </c>
      <c r="AY721" s="900">
        <v>0.15</v>
      </c>
      <c r="AZ721" s="839">
        <v>16.189999999999998</v>
      </c>
      <c r="BA721" s="839">
        <v>-12.41</v>
      </c>
      <c r="BB721" s="839">
        <v>7.8100000000000005</v>
      </c>
      <c r="BC721" s="839">
        <v>1.34</v>
      </c>
      <c r="BD721" s="874"/>
      <c r="BE721" s="597">
        <v>2004</v>
      </c>
      <c r="BF721" s="865">
        <f t="shared" si="203"/>
        <v>1</v>
      </c>
      <c r="BG721" s="849">
        <v>3.4000000000000004</v>
      </c>
    </row>
    <row r="722" spans="1:59" s="831" customFormat="1" ht="12.75" customHeight="1" x14ac:dyDescent="0.2">
      <c r="A722" s="831" t="s">
        <v>388</v>
      </c>
      <c r="B722" s="578" t="s">
        <v>389</v>
      </c>
      <c r="C722" s="898" t="s">
        <v>245</v>
      </c>
      <c r="D722" s="898" t="s">
        <v>4292</v>
      </c>
      <c r="E722" s="705">
        <v>39</v>
      </c>
      <c r="F722" s="1153">
        <v>67</v>
      </c>
      <c r="G722" s="1115" t="s">
        <v>106</v>
      </c>
      <c r="H722" s="1115" t="s">
        <v>106</v>
      </c>
      <c r="I722" s="833">
        <v>21.63</v>
      </c>
      <c r="J722" s="624">
        <f t="shared" si="190"/>
        <v>4.438280166435506</v>
      </c>
      <c r="K722" s="844">
        <v>0.24</v>
      </c>
      <c r="L722" s="854">
        <v>4</v>
      </c>
      <c r="M722" s="615">
        <f t="shared" si="191"/>
        <v>0.96</v>
      </c>
      <c r="N722" s="837" t="s">
        <v>318</v>
      </c>
      <c r="O722" s="706">
        <v>0.23</v>
      </c>
      <c r="P722" s="904">
        <v>43615</v>
      </c>
      <c r="Q722" s="904">
        <v>43644</v>
      </c>
      <c r="R722" s="615">
        <f t="shared" si="192"/>
        <v>4.3478260869565135</v>
      </c>
      <c r="S722" s="673">
        <f>IF(INDEX(Historical!$D$7:$D$1257,MATCH(B722,Historical!$B$7:$B$1281,0))=0,"n/a",(INDEX(Historical!$C$7:$C$1259,MATCH(B722,Historical!$B$7:$B$1281,0))/INDEX(Historical!$D$7:$D$1257,MATCH(B722,Historical!$B$7:$B$1281,0))-1)*100)</f>
        <v>2.1276595744680771</v>
      </c>
      <c r="T722" s="673">
        <f>IF(INDEX(Historical!$F$7:$F$1250,MATCH(B722,Historical!$B$7:$B$1281,0))=0,"n/a",((INDEX(Historical!$C$7:$C$1259,MATCH(B722,Historical!$B$7:$B$1281,0))/INDEX(Historical!$F$7:$F$1250,MATCH(B722,Historical!$B$7:$B$1281,0)))^(1/3)-1)*100)</f>
        <v>3.335765289365078</v>
      </c>
      <c r="U722" s="673">
        <f>IF(INDEX(Historical!$H$7:$H$1250,MATCH(B722,Historical!$B$7:$B$1281,0))=0,"n/a",((INDEX(Historical!$C$7:$C$1259,MATCH(B722,Historical!$B$7:$B$1281,0))/INDEX(Historical!$H$7:$H$1250,MATCH(B722,Historical!$B$7:$B$1281,0)))^(1/5)-1)*100)</f>
        <v>3.9749758943638192</v>
      </c>
      <c r="V722" s="673">
        <f>IF(INDEX(Historical!$O$7:$O$1250,MATCH(B722,Historical!$B$7:$B$1281,0))=0,"n/a",((INDEX(Historical!$C$7:$C$1259,MATCH(B722,Historical!$B$7:$B$1281,0))/INDEX(Historical!$O$7:$O$1250,MATCH(B722,Historical!$B$7:$B$1281,0)))^(1/10)-1)*100)</f>
        <v>4.4691243132458647</v>
      </c>
      <c r="W722" s="674">
        <f t="shared" si="193"/>
        <v>0.88943059439688033</v>
      </c>
      <c r="X722" s="675" t="str">
        <f t="shared" si="194"/>
        <v>n/a</v>
      </c>
      <c r="Y722" s="644" t="s">
        <v>4584</v>
      </c>
      <c r="Z722" s="624" t="str">
        <f t="shared" si="195"/>
        <v>n/a</v>
      </c>
      <c r="AA722" s="853" t="str">
        <f t="shared" si="196"/>
        <v>n/a</v>
      </c>
      <c r="AB722" s="854">
        <v>12</v>
      </c>
      <c r="AC722" s="833">
        <v>-0.3</v>
      </c>
      <c r="AD722" s="833" t="s">
        <v>136</v>
      </c>
      <c r="AE722" s="833">
        <v>1.0900000000000001</v>
      </c>
      <c r="AF722" s="833">
        <v>0.56000000000000005</v>
      </c>
      <c r="AG722" s="833">
        <v>-4.3999999999999995</v>
      </c>
      <c r="AH722" s="833">
        <v>-147.70000000000002</v>
      </c>
      <c r="AI722" s="833" t="s">
        <v>136</v>
      </c>
      <c r="AJ722" s="833">
        <v>-21</v>
      </c>
      <c r="AK722" s="833" t="s">
        <v>136</v>
      </c>
      <c r="AL722" s="849">
        <v>213.36</v>
      </c>
      <c r="AM722" s="839">
        <v>8.6999999999999993</v>
      </c>
      <c r="AN722" s="833">
        <v>0</v>
      </c>
      <c r="AO722" s="711" t="str">
        <f t="shared" si="197"/>
        <v>n/a</v>
      </c>
      <c r="AP722" s="712">
        <f t="shared" si="198"/>
        <v>8.4132560607993252</v>
      </c>
      <c r="AQ722" s="855" t="str">
        <f t="shared" si="199"/>
        <v>n/a</v>
      </c>
      <c r="AR722" s="624">
        <f>INDEX(Historical!$C$7:$C$1259,MATCH(B722,Historical!$B$7:$B$1281,0))*IF(AH722="n/a",1.03,IF(AH722&lt;0,1.01,IF(AH722&gt;10,1.1,(1+AH722/100))))</f>
        <v>0.96960000000000002</v>
      </c>
      <c r="AS722" s="853">
        <f t="shared" si="200"/>
        <v>0.99868800000000002</v>
      </c>
      <c r="AT722" s="853">
        <f t="shared" si="189"/>
        <v>1.0286486400000001</v>
      </c>
      <c r="AU722" s="853">
        <f t="shared" si="189"/>
        <v>1.0595080992000001</v>
      </c>
      <c r="AV722" s="853">
        <f t="shared" si="189"/>
        <v>1.091293342176</v>
      </c>
      <c r="AW722" s="624">
        <f t="shared" si="201"/>
        <v>5.1477380813760005</v>
      </c>
      <c r="AX722" s="719">
        <f t="shared" si="202"/>
        <v>23.799066488099864</v>
      </c>
      <c r="AY722" s="900">
        <v>0.64</v>
      </c>
      <c r="AZ722" s="839">
        <v>42.96</v>
      </c>
      <c r="BA722" s="839">
        <v>-13.100000000000001</v>
      </c>
      <c r="BB722" s="839">
        <v>11.97</v>
      </c>
      <c r="BC722" s="839">
        <v>18.84</v>
      </c>
      <c r="BD722" s="874"/>
      <c r="BE722" s="597">
        <v>1982</v>
      </c>
      <c r="BF722" s="865">
        <f t="shared" si="203"/>
        <v>3</v>
      </c>
      <c r="BG722" s="849">
        <v>-3.3000000000000003</v>
      </c>
    </row>
    <row r="723" spans="1:59" s="831" customFormat="1" ht="12.75" customHeight="1" x14ac:dyDescent="0.2">
      <c r="A723" s="831" t="s">
        <v>1796</v>
      </c>
      <c r="B723" s="578" t="s">
        <v>1797</v>
      </c>
      <c r="C723" s="898" t="s">
        <v>245</v>
      </c>
      <c r="D723" s="898" t="s">
        <v>4284</v>
      </c>
      <c r="E723" s="705">
        <v>10</v>
      </c>
      <c r="F723" s="1153">
        <v>427</v>
      </c>
      <c r="G723" s="1096" t="s">
        <v>115</v>
      </c>
      <c r="H723" s="1096" t="s">
        <v>115</v>
      </c>
      <c r="I723" s="841">
        <v>220.35</v>
      </c>
      <c r="J723" s="624">
        <f t="shared" si="190"/>
        <v>2.269117313365101</v>
      </c>
      <c r="K723" s="844">
        <v>1.25</v>
      </c>
      <c r="L723" s="854">
        <v>4</v>
      </c>
      <c r="M723" s="615">
        <f t="shared" si="191"/>
        <v>5</v>
      </c>
      <c r="N723" s="837" t="s">
        <v>148</v>
      </c>
      <c r="O723" s="706">
        <v>1.2</v>
      </c>
      <c r="P723" s="606">
        <v>44154</v>
      </c>
      <c r="Q723" s="606">
        <v>44180</v>
      </c>
      <c r="R723" s="615">
        <f t="shared" si="192"/>
        <v>4.1666666666666705</v>
      </c>
      <c r="S723" s="673">
        <f>IF(INDEX(Historical!$D$7:$D$1257,MATCH(B723,Historical!$B$7:$B$1281,0))=0,"n/a",(INDEX(Historical!$C$7:$C$1259,MATCH(B723,Historical!$B$7:$B$1281,0))/INDEX(Historical!$D$7:$D$1257,MATCH(B723,Historical!$B$7:$B$1281,0))-1)*100)</f>
        <v>2.1052631578947212</v>
      </c>
      <c r="T723" s="673">
        <f>IF(INDEX(Historical!$F$7:$F$1250,MATCH(B723,Historical!$B$7:$B$1281,0))=0,"n/a",((INDEX(Historical!$C$7:$C$1259,MATCH(B723,Historical!$B$7:$B$1281,0))/INDEX(Historical!$F$7:$F$1250,MATCH(B723,Historical!$B$7:$B$1281,0)))^(1/3)-1)*100)</f>
        <v>4.0936956641970612</v>
      </c>
      <c r="U723" s="673">
        <f>IF(INDEX(Historical!$H$7:$H$1250,MATCH(B723,Historical!$B$7:$B$1281,0))=0,"n/a",((INDEX(Historical!$C$7:$C$1259,MATCH(B723,Historical!$B$7:$B$1281,0))/INDEX(Historical!$H$7:$H$1250,MATCH(B723,Historical!$B$7:$B$1281,0)))^(1/5)-1)*100)</f>
        <v>7.0494717880876356</v>
      </c>
      <c r="V723" s="673">
        <f>IF(INDEX(Historical!$O$7:$O$1250,MATCH(B723,Historical!$B$7:$B$1281,0))=0,"n/a",((INDEX(Historical!$C$7:$C$1259,MATCH(B723,Historical!$B$7:$B$1281,0))/INDEX(Historical!$O$7:$O$1250,MATCH(B723,Historical!$B$7:$B$1281,0)))^(1/10)-1)*100)</f>
        <v>10.922929064614785</v>
      </c>
      <c r="W723" s="674">
        <f t="shared" si="193"/>
        <v>0.6453829139039865</v>
      </c>
      <c r="X723" s="675">
        <f t="shared" si="194"/>
        <v>0.6025189562468064</v>
      </c>
      <c r="Y723" s="637"/>
      <c r="Z723" s="624">
        <f t="shared" si="195"/>
        <v>29.394473838918277</v>
      </c>
      <c r="AA723" s="853">
        <f t="shared" si="196"/>
        <v>12.954144620811286</v>
      </c>
      <c r="AB723" s="854">
        <v>12</v>
      </c>
      <c r="AC723" s="833">
        <v>17.010000000000002</v>
      </c>
      <c r="AD723" s="833">
        <v>4.32</v>
      </c>
      <c r="AE723" s="833">
        <v>0.69</v>
      </c>
      <c r="AF723" s="833">
        <v>3.65</v>
      </c>
      <c r="AG723" s="833">
        <v>32.6</v>
      </c>
      <c r="AH723" s="833">
        <v>-12.4</v>
      </c>
      <c r="AI723" s="833">
        <v>0.13</v>
      </c>
      <c r="AJ723" s="833">
        <v>11.700000000000001</v>
      </c>
      <c r="AK723" s="833">
        <v>3</v>
      </c>
      <c r="AL723" s="845">
        <v>13390</v>
      </c>
      <c r="AM723" s="839">
        <v>0.2</v>
      </c>
      <c r="AN723" s="833">
        <v>1.41</v>
      </c>
      <c r="AO723" s="711">
        <f t="shared" si="197"/>
        <v>-3.6355555193585491</v>
      </c>
      <c r="AP723" s="712">
        <f t="shared" si="198"/>
        <v>9.3185891014527371</v>
      </c>
      <c r="AQ723" s="855">
        <f t="shared" si="199"/>
        <v>44.963792975213423</v>
      </c>
      <c r="AR723" s="624">
        <f>INDEX(Historical!$C$7:$C$1259,MATCH(B723,Historical!$B$7:$B$1281,0))*IF(AH723="n/a",1.03,IF(AH723&lt;0,1.01,IF(AH723&gt;10,1.1,(1+AH723/100))))</f>
        <v>4.8984999999999994</v>
      </c>
      <c r="AS723" s="853">
        <f t="shared" si="200"/>
        <v>4.9048680500000001</v>
      </c>
      <c r="AT723" s="853">
        <f t="shared" si="189"/>
        <v>5.0520140915000002</v>
      </c>
      <c r="AU723" s="853">
        <f t="shared" si="189"/>
        <v>5.2035745142450001</v>
      </c>
      <c r="AV723" s="853">
        <f t="shared" si="189"/>
        <v>5.3596817496723501</v>
      </c>
      <c r="AW723" s="624">
        <f t="shared" si="201"/>
        <v>25.418638405417351</v>
      </c>
      <c r="AX723" s="719">
        <f t="shared" si="202"/>
        <v>11.535574497579919</v>
      </c>
      <c r="AY723" s="900">
        <v>1.88</v>
      </c>
      <c r="AZ723" s="839">
        <v>179.77</v>
      </c>
      <c r="BA723" s="839">
        <v>-2.2800000000000002</v>
      </c>
      <c r="BB723" s="839">
        <v>9.66</v>
      </c>
      <c r="BC723" s="839">
        <v>21.43</v>
      </c>
      <c r="BD723" s="874"/>
      <c r="BE723" s="597">
        <v>2011</v>
      </c>
      <c r="BF723" s="865">
        <f t="shared" si="203"/>
        <v>0</v>
      </c>
      <c r="BG723" s="849">
        <v>5.5</v>
      </c>
    </row>
    <row r="724" spans="1:59" s="831" customFormat="1" ht="12.75" customHeight="1" x14ac:dyDescent="0.2">
      <c r="A724" s="838" t="s">
        <v>853</v>
      </c>
      <c r="B724" s="578" t="s">
        <v>854</v>
      </c>
      <c r="C724" s="898" t="s">
        <v>123</v>
      </c>
      <c r="D724" s="898" t="s">
        <v>4108</v>
      </c>
      <c r="E724" s="705">
        <v>17</v>
      </c>
      <c r="F724" s="1153">
        <v>220</v>
      </c>
      <c r="G724" s="1153" t="s">
        <v>106</v>
      </c>
      <c r="H724" s="1153" t="s">
        <v>106</v>
      </c>
      <c r="I724" s="841">
        <v>88.79</v>
      </c>
      <c r="J724" s="624">
        <f t="shared" si="190"/>
        <v>1.2163531929271314</v>
      </c>
      <c r="K724" s="844">
        <v>0.27</v>
      </c>
      <c r="L724" s="854">
        <v>4</v>
      </c>
      <c r="M724" s="615">
        <f t="shared" si="191"/>
        <v>1.08</v>
      </c>
      <c r="N724" s="837" t="s">
        <v>377</v>
      </c>
      <c r="O724" s="706">
        <v>0.26250000000000001</v>
      </c>
      <c r="P724" s="606">
        <v>44067</v>
      </c>
      <c r="Q724" s="606">
        <v>44083</v>
      </c>
      <c r="R724" s="615">
        <f t="shared" si="192"/>
        <v>2.8571428571428594</v>
      </c>
      <c r="S724" s="673">
        <f>IF(INDEX(Historical!$D$7:$D$1257,MATCH(B724,Historical!$B$7:$B$1281,0))=0,"n/a",(INDEX(Historical!$C$7:$C$1259,MATCH(B724,Historical!$B$7:$B$1281,0))/INDEX(Historical!$D$7:$D$1257,MATCH(B724,Historical!$B$7:$B$1281,0))-1)*100)</f>
        <v>3.9024390243902474</v>
      </c>
      <c r="T724" s="673">
        <f>IF(INDEX(Historical!$F$7:$F$1250,MATCH(B724,Historical!$B$7:$B$1281,0))=0,"n/a",((INDEX(Historical!$C$7:$C$1259,MATCH(B724,Historical!$B$7:$B$1281,0))/INDEX(Historical!$F$7:$F$1250,MATCH(B724,Historical!$B$7:$B$1281,0)))^(1/3)-1)*100)</f>
        <v>9.951938117233361</v>
      </c>
      <c r="U724" s="673">
        <f>IF(INDEX(Historical!$H$7:$H$1250,MATCH(B724,Historical!$B$7:$B$1281,0))=0,"n/a",((INDEX(Historical!$C$7:$C$1259,MATCH(B724,Historical!$B$7:$B$1281,0))/INDEX(Historical!$H$7:$H$1250,MATCH(B724,Historical!$B$7:$B$1281,0)))^(1/5)-1)*100)</f>
        <v>8.9740959094841486</v>
      </c>
      <c r="V724" s="673">
        <f>IF(INDEX(Historical!$O$7:$O$1250,MATCH(B724,Historical!$B$7:$B$1281,0))=0,"n/a",((INDEX(Historical!$C$7:$C$1259,MATCH(B724,Historical!$B$7:$B$1281,0))/INDEX(Historical!$O$7:$O$1250,MATCH(B724,Historical!$B$7:$B$1281,0)))^(1/10)-1)*100)</f>
        <v>24.29579136350586</v>
      </c>
      <c r="W724" s="674">
        <f t="shared" si="193"/>
        <v>0.36936833113260631</v>
      </c>
      <c r="X724" s="675" t="str">
        <f t="shared" si="194"/>
        <v>n/a</v>
      </c>
      <c r="Y724" s="843"/>
      <c r="Z724" s="624">
        <f t="shared" si="195"/>
        <v>42.023346303501953</v>
      </c>
      <c r="AA724" s="853">
        <f t="shared" si="196"/>
        <v>34.548638132295721</v>
      </c>
      <c r="AB724" s="854">
        <v>12</v>
      </c>
      <c r="AC724" s="833">
        <v>2.57</v>
      </c>
      <c r="AD724" s="833">
        <v>1.19</v>
      </c>
      <c r="AE724" s="833">
        <v>1.52</v>
      </c>
      <c r="AF724" s="833">
        <v>1.91</v>
      </c>
      <c r="AG724" s="833">
        <v>5.5</v>
      </c>
      <c r="AH724" s="833">
        <v>-21.099999999999998</v>
      </c>
      <c r="AI724" s="833">
        <v>-2.42</v>
      </c>
      <c r="AJ724" s="833">
        <v>-12</v>
      </c>
      <c r="AK724" s="833">
        <v>29.630000000000003</v>
      </c>
      <c r="AL724" s="845">
        <v>11420</v>
      </c>
      <c r="AM724" s="839">
        <v>0.5</v>
      </c>
      <c r="AN724" s="833">
        <v>0.59</v>
      </c>
      <c r="AO724" s="711">
        <f t="shared" si="197"/>
        <v>-24.358189029884443</v>
      </c>
      <c r="AP724" s="712">
        <f t="shared" si="198"/>
        <v>10.19044910241128</v>
      </c>
      <c r="AQ724" s="855">
        <f t="shared" si="199"/>
        <v>71.254065752462694</v>
      </c>
      <c r="AR724" s="624">
        <f>INDEX(Historical!$C$7:$C$1259,MATCH(B724,Historical!$B$7:$B$1281,0))*IF(AH724="n/a",1.03,IF(AH724&lt;0,1.01,IF(AH724&gt;10,1.1,(1+AH724/100))))</f>
        <v>1.07565</v>
      </c>
      <c r="AS724" s="853">
        <f t="shared" si="200"/>
        <v>1.0864065000000001</v>
      </c>
      <c r="AT724" s="853">
        <f t="shared" si="189"/>
        <v>1.1950471500000002</v>
      </c>
      <c r="AU724" s="853">
        <f t="shared" si="189"/>
        <v>1.3145518650000003</v>
      </c>
      <c r="AV724" s="853">
        <f t="shared" si="189"/>
        <v>1.4460070515000005</v>
      </c>
      <c r="AW724" s="624">
        <f t="shared" si="201"/>
        <v>6.1176625665000017</v>
      </c>
      <c r="AX724" s="719">
        <f t="shared" si="202"/>
        <v>6.8900355518639502</v>
      </c>
      <c r="AY724" s="900">
        <v>1.47</v>
      </c>
      <c r="AZ724" s="839">
        <v>160.99</v>
      </c>
      <c r="BA724" s="839">
        <v>-8.6999999999999993</v>
      </c>
      <c r="BB724" s="839">
        <v>2.46</v>
      </c>
      <c r="BC724" s="839">
        <v>23.169999999999998</v>
      </c>
      <c r="BD724" s="874"/>
      <c r="BE724" s="597">
        <v>2004</v>
      </c>
      <c r="BF724" s="865">
        <f t="shared" si="203"/>
        <v>1</v>
      </c>
      <c r="BG724" s="849">
        <v>2.4</v>
      </c>
    </row>
    <row r="725" spans="1:59" s="831" customFormat="1" ht="12.75" customHeight="1" x14ac:dyDescent="0.2">
      <c r="A725" s="838" t="s">
        <v>3906</v>
      </c>
      <c r="B725" s="578" t="s">
        <v>3907</v>
      </c>
      <c r="C725" s="898" t="s">
        <v>123</v>
      </c>
      <c r="D725" s="898" t="s">
        <v>4108</v>
      </c>
      <c r="E725" s="705">
        <v>7</v>
      </c>
      <c r="F725" s="1153">
        <v>622</v>
      </c>
      <c r="G725" s="1125" t="s">
        <v>106</v>
      </c>
      <c r="H725" s="1125" t="s">
        <v>106</v>
      </c>
      <c r="I725" s="841">
        <v>24.02</v>
      </c>
      <c r="J725" s="624">
        <f t="shared" si="190"/>
        <v>7.8501248959200662</v>
      </c>
      <c r="K725" s="844">
        <v>0.47139999999999999</v>
      </c>
      <c r="L725" s="854">
        <v>4</v>
      </c>
      <c r="M725" s="615">
        <f t="shared" si="191"/>
        <v>1.8855999999999999</v>
      </c>
      <c r="N725" s="837" t="s">
        <v>640</v>
      </c>
      <c r="O725" s="706">
        <v>0.46460000000000001</v>
      </c>
      <c r="P725" s="904">
        <v>43861</v>
      </c>
      <c r="Q725" s="904">
        <v>43878</v>
      </c>
      <c r="R725" s="615">
        <f t="shared" si="192"/>
        <v>1.4636246233318926</v>
      </c>
      <c r="S725" s="673">
        <f>IF(INDEX(Historical!$D$7:$D$1257,MATCH(B725,Historical!$B$7:$B$1281,0))=0,"n/a",(INDEX(Historical!$C$7:$C$1259,MATCH(B725,Historical!$B$7:$B$1281,0))/INDEX(Historical!$D$7:$D$1257,MATCH(B725,Historical!$B$7:$B$1281,0))-1)*100)</f>
        <v>4.726464870869207</v>
      </c>
      <c r="T725" s="673">
        <f>IF(INDEX(Historical!$F$7:$F$1250,MATCH(B725,Historical!$B$7:$B$1281,0))=0,"n/a",((INDEX(Historical!$C$7:$C$1259,MATCH(B725,Historical!$B$7:$B$1281,0))/INDEX(Historical!$F$7:$F$1250,MATCH(B725,Historical!$B$7:$B$1281,0)))^(1/3)-1)*100)</f>
        <v>9.3902888142845864</v>
      </c>
      <c r="U725" s="673">
        <f>IF(INDEX(Historical!$H$7:$H$1250,MATCH(B725,Historical!$B$7:$B$1281,0))=0,"n/a",((INDEX(Historical!$C$7:$C$1259,MATCH(B725,Historical!$B$7:$B$1281,0))/INDEX(Historical!$H$7:$H$1250,MATCH(B725,Historical!$B$7:$B$1281,0)))^(1/5)-1)*100)</f>
        <v>10.427907028670734</v>
      </c>
      <c r="V725" s="673" t="str">
        <f>IF(INDEX(Historical!$O$7:$O$1250,MATCH(B725,Historical!$B$7:$B$1281,0))=0,"n/a",((INDEX(Historical!$C$7:$C$1259,MATCH(B725,Historical!$B$7:$B$1281,0))/INDEX(Historical!$O$7:$O$1250,MATCH(B725,Historical!$B$7:$B$1281,0)))^(1/10)-1)*100)</f>
        <v>n/a</v>
      </c>
      <c r="W725" s="674" t="str">
        <f t="shared" si="193"/>
        <v>n/a</v>
      </c>
      <c r="X725" s="675">
        <f t="shared" si="194"/>
        <v>2.0855814057341471</v>
      </c>
      <c r="Y725" s="843"/>
      <c r="Z725" s="624">
        <f t="shared" si="195"/>
        <v>100.29787234042553</v>
      </c>
      <c r="AA725" s="853">
        <f t="shared" si="196"/>
        <v>12.776595744680851</v>
      </c>
      <c r="AB725" s="854">
        <v>12</v>
      </c>
      <c r="AC725" s="833">
        <v>1.88</v>
      </c>
      <c r="AD725" s="833">
        <v>1.62</v>
      </c>
      <c r="AE725" s="833">
        <v>0.88</v>
      </c>
      <c r="AF725" s="833">
        <v>1.65</v>
      </c>
      <c r="AG725" s="833">
        <v>12.7</v>
      </c>
      <c r="AH725" s="833">
        <v>6.3</v>
      </c>
      <c r="AI725" s="833">
        <v>12.989999999999998</v>
      </c>
      <c r="AJ725" s="833">
        <v>5</v>
      </c>
      <c r="AK725" s="833">
        <v>8</v>
      </c>
      <c r="AL725" s="845">
        <v>848.14</v>
      </c>
      <c r="AM725" s="839">
        <v>0.1</v>
      </c>
      <c r="AN725" s="833">
        <v>0.77</v>
      </c>
      <c r="AO725" s="711">
        <f t="shared" si="197"/>
        <v>5.5014361799099483</v>
      </c>
      <c r="AP725" s="712">
        <f t="shared" si="198"/>
        <v>18.278031924590799</v>
      </c>
      <c r="AQ725" s="855">
        <f t="shared" si="199"/>
        <v>-3.2038040721677374</v>
      </c>
      <c r="AR725" s="624">
        <f>INDEX(Historical!$C$7:$C$1259,MATCH(B725,Historical!$B$7:$B$1281,0))*IF(AH725="n/a",1.03,IF(AH725&lt;0,1.01,IF(AH725&gt;10,1.1,(1+AH725/100))))</f>
        <v>2.0043927999999998</v>
      </c>
      <c r="AS725" s="853">
        <f t="shared" si="200"/>
        <v>2.2048320800000001</v>
      </c>
      <c r="AT725" s="853">
        <f t="shared" si="189"/>
        <v>2.3812186464000002</v>
      </c>
      <c r="AU725" s="853">
        <f t="shared" si="189"/>
        <v>2.5717161381120004</v>
      </c>
      <c r="AV725" s="853">
        <f t="shared" si="189"/>
        <v>2.7774534291609605</v>
      </c>
      <c r="AW725" s="624">
        <f t="shared" si="201"/>
        <v>11.939613093672961</v>
      </c>
      <c r="AX725" s="719">
        <f t="shared" si="202"/>
        <v>49.706965419121403</v>
      </c>
      <c r="AY725" s="900">
        <v>1.1399999999999999</v>
      </c>
      <c r="AZ725" s="839">
        <v>75.58</v>
      </c>
      <c r="BA725" s="839">
        <v>-3.9800000000000004</v>
      </c>
      <c r="BB725" s="839">
        <v>0.88</v>
      </c>
      <c r="BC725" s="839">
        <v>14.069999999999999</v>
      </c>
      <c r="BD725" s="874"/>
      <c r="BE725" s="597">
        <v>2014</v>
      </c>
      <c r="BF725" s="865">
        <f t="shared" si="203"/>
        <v>0</v>
      </c>
      <c r="BG725" s="849">
        <v>4.8</v>
      </c>
    </row>
    <row r="726" spans="1:59" s="831" customFormat="1" ht="12.75" customHeight="1" x14ac:dyDescent="0.2">
      <c r="A726" s="848" t="s">
        <v>1801</v>
      </c>
      <c r="B726" s="578" t="s">
        <v>1802</v>
      </c>
      <c r="C726" s="898" t="s">
        <v>108</v>
      </c>
      <c r="D726" s="898" t="s">
        <v>118</v>
      </c>
      <c r="E726" s="705">
        <v>10</v>
      </c>
      <c r="F726" s="1153">
        <v>437</v>
      </c>
      <c r="G726" s="1115" t="s">
        <v>106</v>
      </c>
      <c r="H726" s="1115" t="s">
        <v>106</v>
      </c>
      <c r="I726" s="841">
        <v>228.88</v>
      </c>
      <c r="J726" s="624">
        <f t="shared" si="190"/>
        <v>1.2408248864033555</v>
      </c>
      <c r="K726" s="844">
        <v>0.71</v>
      </c>
      <c r="L726" s="854">
        <v>4</v>
      </c>
      <c r="M726" s="615">
        <f t="shared" si="191"/>
        <v>2.84</v>
      </c>
      <c r="N726" s="837" t="s">
        <v>218</v>
      </c>
      <c r="O726" s="706">
        <v>0.68</v>
      </c>
      <c r="P726" s="606">
        <v>44195</v>
      </c>
      <c r="Q726" s="606">
        <v>44211</v>
      </c>
      <c r="R726" s="615">
        <f t="shared" si="192"/>
        <v>4.4117647058823399</v>
      </c>
      <c r="S726" s="673">
        <f>IF(INDEX(Historical!$D$7:$D$1257,MATCH(B726,Historical!$B$7:$B$1281,0))=0,"n/a",(INDEX(Historical!$C$7:$C$1259,MATCH(B726,Historical!$B$7:$B$1281,0))/INDEX(Historical!$D$7:$D$1257,MATCH(B726,Historical!$B$7:$B$1281,0))-1)*100)</f>
        <v>5.4901960784313752</v>
      </c>
      <c r="T726" s="673">
        <f>IF(INDEX(Historical!$F$7:$F$1250,MATCH(B726,Historical!$B$7:$B$1281,0))=0,"n/a",((INDEX(Historical!$C$7:$C$1259,MATCH(B726,Historical!$B$7:$B$1281,0))/INDEX(Historical!$F$7:$F$1250,MATCH(B726,Historical!$B$7:$B$1281,0)))^(1/3)-1)*100)</f>
        <v>9.1257675814546246</v>
      </c>
      <c r="U726" s="673">
        <f>IF(INDEX(Historical!$H$7:$H$1250,MATCH(B726,Historical!$B$7:$B$1281,0))=0,"n/a",((INDEX(Historical!$C$7:$C$1259,MATCH(B726,Historical!$B$7:$B$1281,0))/INDEX(Historical!$H$7:$H$1250,MATCH(B726,Historical!$B$7:$B$1281,0)))^(1/5)-1)*100)</f>
        <v>16.941708282106948</v>
      </c>
      <c r="V726" s="673">
        <f>IF(INDEX(Historical!$O$7:$O$1250,MATCH(B726,Historical!$B$7:$B$1281,0))=0,"n/a",((INDEX(Historical!$C$7:$C$1259,MATCH(B726,Historical!$B$7:$B$1281,0))/INDEX(Historical!$O$7:$O$1250,MATCH(B726,Historical!$B$7:$B$1281,0)))^(1/10)-1)*100)</f>
        <v>9.9694097608451049</v>
      </c>
      <c r="W726" s="674">
        <f t="shared" si="193"/>
        <v>1.6993692393551294</v>
      </c>
      <c r="X726" s="675">
        <f t="shared" si="194"/>
        <v>1.9931421508361116</v>
      </c>
      <c r="Y726" s="843" t="s">
        <v>801</v>
      </c>
      <c r="Z726" s="624">
        <f t="shared" si="195"/>
        <v>34.932349323493227</v>
      </c>
      <c r="AA726" s="853">
        <f t="shared" si="196"/>
        <v>28.152521525215249</v>
      </c>
      <c r="AB726" s="854">
        <v>12</v>
      </c>
      <c r="AC726" s="833">
        <v>8.1300000000000008</v>
      </c>
      <c r="AD726" s="833">
        <v>5.05</v>
      </c>
      <c r="AE726" s="833">
        <v>3.14</v>
      </c>
      <c r="AF726" s="833">
        <v>2.79</v>
      </c>
      <c r="AG726" s="833">
        <v>9.5</v>
      </c>
      <c r="AH726" s="833">
        <v>1.2</v>
      </c>
      <c r="AI726" s="833">
        <v>7.6300000000000008</v>
      </c>
      <c r="AJ726" s="833">
        <v>8.5</v>
      </c>
      <c r="AK726" s="833">
        <v>5.66</v>
      </c>
      <c r="AL726" s="845">
        <v>29330</v>
      </c>
      <c r="AM726" s="839">
        <v>0.3</v>
      </c>
      <c r="AN726" s="833">
        <v>0.52</v>
      </c>
      <c r="AO726" s="711">
        <f t="shared" si="197"/>
        <v>-9.9699883567049454</v>
      </c>
      <c r="AP726" s="712">
        <f t="shared" si="198"/>
        <v>18.182533168510304</v>
      </c>
      <c r="AQ726" s="855">
        <f t="shared" si="199"/>
        <v>86.839842355068669</v>
      </c>
      <c r="AR726" s="624">
        <f>INDEX(Historical!$C$7:$C$1259,MATCH(B726,Historical!$B$7:$B$1281,0))*IF(AH726="n/a",1.03,IF(AH726&lt;0,1.01,IF(AH726&gt;10,1.1,(1+AH726/100))))</f>
        <v>2.72228</v>
      </c>
      <c r="AS726" s="853">
        <f t="shared" si="200"/>
        <v>2.9299899640000002</v>
      </c>
      <c r="AT726" s="853">
        <f t="shared" si="189"/>
        <v>3.0958273959624001</v>
      </c>
      <c r="AU726" s="853">
        <f t="shared" si="189"/>
        <v>3.271051226573872</v>
      </c>
      <c r="AV726" s="853">
        <f t="shared" si="189"/>
        <v>3.456192725997953</v>
      </c>
      <c r="AW726" s="624">
        <f t="shared" si="201"/>
        <v>15.475341312534226</v>
      </c>
      <c r="AX726" s="719">
        <f t="shared" si="202"/>
        <v>6.7613340233022665</v>
      </c>
      <c r="AY726" s="900">
        <v>0.78</v>
      </c>
      <c r="AZ726" s="839">
        <v>49.47</v>
      </c>
      <c r="BA726" s="839">
        <v>-3.06</v>
      </c>
      <c r="BB726" s="839">
        <v>3.75</v>
      </c>
      <c r="BC726" s="839">
        <v>9.9500000000000011</v>
      </c>
      <c r="BD726" s="874"/>
      <c r="BE726" s="597">
        <v>2012</v>
      </c>
      <c r="BF726" s="865">
        <f t="shared" si="203"/>
        <v>0</v>
      </c>
      <c r="BG726" s="849">
        <v>2.6</v>
      </c>
    </row>
    <row r="727" spans="1:59" s="831" customFormat="1" ht="12.75" customHeight="1" x14ac:dyDescent="0.2">
      <c r="A727" s="838" t="s">
        <v>760</v>
      </c>
      <c r="B727" s="578" t="s">
        <v>846</v>
      </c>
      <c r="C727" s="898" t="s">
        <v>112</v>
      </c>
      <c r="D727" s="898" t="s">
        <v>4256</v>
      </c>
      <c r="E727" s="705">
        <v>18</v>
      </c>
      <c r="F727" s="1153">
        <v>206</v>
      </c>
      <c r="G727" s="1153" t="s">
        <v>37</v>
      </c>
      <c r="H727" s="1153" t="s">
        <v>115</v>
      </c>
      <c r="I727" s="841">
        <v>129.02000000000001</v>
      </c>
      <c r="J727" s="624">
        <f t="shared" si="190"/>
        <v>1.7826693535885907</v>
      </c>
      <c r="K727" s="844">
        <v>0.57499999999999996</v>
      </c>
      <c r="L727" s="854">
        <v>4</v>
      </c>
      <c r="M727" s="615">
        <f t="shared" si="191"/>
        <v>2.2999999999999998</v>
      </c>
      <c r="N727" s="837" t="s">
        <v>3917</v>
      </c>
      <c r="O727" s="706">
        <v>0.54500000000000004</v>
      </c>
      <c r="P727" s="606">
        <v>44266</v>
      </c>
      <c r="Q727" s="606">
        <v>44281</v>
      </c>
      <c r="R727" s="615">
        <f t="shared" si="192"/>
        <v>5.5045871559632875</v>
      </c>
      <c r="S727" s="673">
        <f>IF(INDEX(Historical!$D$7:$D$1257,MATCH(B727,Historical!$B$7:$B$1281,0))=0,"n/a",(INDEX(Historical!$C$7:$C$1259,MATCH(B727,Historical!$B$7:$B$1281,0))/INDEX(Historical!$D$7:$D$1257,MATCH(B727,Historical!$B$7:$B$1281,0))-1)*100)</f>
        <v>6.3414634146341742</v>
      </c>
      <c r="T727" s="673">
        <f>IF(INDEX(Historical!$F$7:$F$1250,MATCH(B727,Historical!$B$7:$B$1281,0))=0,"n/a",((INDEX(Historical!$C$7:$C$1259,MATCH(B727,Historical!$B$7:$B$1281,0))/INDEX(Historical!$F$7:$F$1250,MATCH(B727,Historical!$B$7:$B$1281,0)))^(1/3)-1)*100)</f>
        <v>8.6431937830855787</v>
      </c>
      <c r="U727" s="673">
        <f>IF(INDEX(Historical!$H$7:$H$1250,MATCH(B727,Historical!$B$7:$B$1281,0))=0,"n/a",((INDEX(Historical!$C$7:$C$1259,MATCH(B727,Historical!$B$7:$B$1281,0))/INDEX(Historical!$H$7:$H$1250,MATCH(B727,Historical!$B$7:$B$1281,0)))^(1/5)-1)*100)</f>
        <v>7.1981164510664053</v>
      </c>
      <c r="V727" s="673">
        <f>IF(INDEX(Historical!$O$7:$O$1250,MATCH(B727,Historical!$B$7:$B$1281,0))=0,"n/a",((INDEX(Historical!$C$7:$C$1259,MATCH(B727,Historical!$B$7:$B$1281,0))/INDEX(Historical!$O$7:$O$1250,MATCH(B727,Historical!$B$7:$B$1281,0)))^(1/10)-1)*100)</f>
        <v>5.6351844198201828</v>
      </c>
      <c r="W727" s="674">
        <f t="shared" si="193"/>
        <v>1.277352419159353</v>
      </c>
      <c r="X727" s="675">
        <f t="shared" si="194"/>
        <v>0.44160223626174266</v>
      </c>
      <c r="Y727" s="644" t="s">
        <v>3940</v>
      </c>
      <c r="Z727" s="624">
        <f t="shared" si="195"/>
        <v>65.527065527065531</v>
      </c>
      <c r="AA727" s="853">
        <f t="shared" si="196"/>
        <v>36.757834757834765</v>
      </c>
      <c r="AB727" s="854">
        <v>12</v>
      </c>
      <c r="AC727" s="833">
        <v>3.51</v>
      </c>
      <c r="AD727" s="833">
        <v>3.3</v>
      </c>
      <c r="AE727" s="833">
        <v>3.53</v>
      </c>
      <c r="AF727" s="833">
        <v>7.36</v>
      </c>
      <c r="AG727" s="833">
        <v>21.2</v>
      </c>
      <c r="AH727" s="833">
        <v>-9.9</v>
      </c>
      <c r="AI727" s="833">
        <v>10.59</v>
      </c>
      <c r="AJ727" s="833">
        <v>16.3</v>
      </c>
      <c r="AK727" s="833">
        <v>11.17</v>
      </c>
      <c r="AL727" s="845">
        <v>53710</v>
      </c>
      <c r="AM727" s="839">
        <v>0.1</v>
      </c>
      <c r="AN727" s="833">
        <v>1.85</v>
      </c>
      <c r="AO727" s="711">
        <f t="shared" si="197"/>
        <v>-27.777048953179769</v>
      </c>
      <c r="AP727" s="712">
        <f t="shared" si="198"/>
        <v>8.980785804654996</v>
      </c>
      <c r="AQ727" s="855">
        <f t="shared" si="199"/>
        <v>246.75490147471527</v>
      </c>
      <c r="AR727" s="624">
        <f>INDEX(Historical!$C$7:$C$1259,MATCH(B727,Historical!$B$7:$B$1281,0))*IF(AH727="n/a",1.03,IF(AH727&lt;0,1.01,IF(AH727&gt;10,1.1,(1+AH727/100))))</f>
        <v>2.2018</v>
      </c>
      <c r="AS727" s="853">
        <f t="shared" si="200"/>
        <v>2.42198</v>
      </c>
      <c r="AT727" s="853">
        <f t="shared" ref="AT727:AV746" si="204">IF($AK727="n/a",1.03*AS727,IF($AK727&lt;0,1.01*AS727,IF($AK727&gt;10,1.1*AS727,(1+$AK727/100)*AS727)))</f>
        <v>2.6641780000000002</v>
      </c>
      <c r="AU727" s="853">
        <f t="shared" si="204"/>
        <v>2.9305958000000003</v>
      </c>
      <c r="AV727" s="853">
        <f t="shared" si="204"/>
        <v>3.2236553800000007</v>
      </c>
      <c r="AW727" s="624">
        <f t="shared" si="201"/>
        <v>13.442209180000001</v>
      </c>
      <c r="AX727" s="719">
        <f t="shared" si="202"/>
        <v>10.418701891179662</v>
      </c>
      <c r="AY727" s="900">
        <v>0.78</v>
      </c>
      <c r="AZ727" s="839">
        <v>48.47</v>
      </c>
      <c r="BA727" s="839">
        <v>-1.7999999999999998</v>
      </c>
      <c r="BB727" s="839">
        <v>10.52</v>
      </c>
      <c r="BC727" s="839">
        <v>13.26</v>
      </c>
      <c r="BD727" s="874"/>
      <c r="BE727" s="597">
        <v>2004</v>
      </c>
      <c r="BF727" s="865">
        <f t="shared" si="203"/>
        <v>1</v>
      </c>
      <c r="BG727" s="849">
        <v>5.5</v>
      </c>
    </row>
    <row r="728" spans="1:59" s="831" customFormat="1" ht="12.75" customHeight="1" x14ac:dyDescent="0.2">
      <c r="A728" s="831" t="s">
        <v>1798</v>
      </c>
      <c r="B728" s="578" t="s">
        <v>1799</v>
      </c>
      <c r="C728" s="898" t="s">
        <v>108</v>
      </c>
      <c r="D728" s="898" t="s">
        <v>4272</v>
      </c>
      <c r="E728" s="705">
        <v>10</v>
      </c>
      <c r="F728" s="1153">
        <v>419</v>
      </c>
      <c r="G728" s="1150" t="s">
        <v>106</v>
      </c>
      <c r="H728" s="1150" t="s">
        <v>106</v>
      </c>
      <c r="I728" s="841">
        <v>11.37</v>
      </c>
      <c r="J728" s="624">
        <f t="shared" si="190"/>
        <v>3.6939313984168867</v>
      </c>
      <c r="K728" s="844">
        <v>0.42</v>
      </c>
      <c r="L728" s="854">
        <v>1</v>
      </c>
      <c r="M728" s="615">
        <f t="shared" si="191"/>
        <v>0.42</v>
      </c>
      <c r="N728" s="837" t="s">
        <v>1800</v>
      </c>
      <c r="O728" s="706">
        <v>0.4</v>
      </c>
      <c r="P728" s="606">
        <v>44043</v>
      </c>
      <c r="Q728" s="606">
        <v>44053</v>
      </c>
      <c r="R728" s="615">
        <f t="shared" si="192"/>
        <v>4.9999999999999902</v>
      </c>
      <c r="S728" s="673">
        <f>IF(INDEX(Historical!$D$7:$D$1257,MATCH(B728,Historical!$B$7:$B$1281,0))=0,"n/a",(INDEX(Historical!$C$7:$C$1259,MATCH(B728,Historical!$B$7:$B$1281,0))/INDEX(Historical!$D$7:$D$1257,MATCH(B728,Historical!$B$7:$B$1281,0))-1)*100)</f>
        <v>4.9999999999999822</v>
      </c>
      <c r="T728" s="673">
        <f>IF(INDEX(Historical!$F$7:$F$1250,MATCH(B728,Historical!$B$7:$B$1281,0))=0,"n/a",((INDEX(Historical!$C$7:$C$1259,MATCH(B728,Historical!$B$7:$B$1281,0))/INDEX(Historical!$F$7:$F$1250,MATCH(B728,Historical!$B$7:$B$1281,0)))^(1/3)-1)*100)</f>
        <v>10.652831653505768</v>
      </c>
      <c r="U728" s="673">
        <f>IF(INDEX(Historical!$H$7:$H$1250,MATCH(B728,Historical!$B$7:$B$1281,0))=0,"n/a",((INDEX(Historical!$C$7:$C$1259,MATCH(B728,Historical!$B$7:$B$1281,0))/INDEX(Historical!$H$7:$H$1250,MATCH(B728,Historical!$B$7:$B$1281,0)))^(1/5)-1)*100)</f>
        <v>9.2388464140372939</v>
      </c>
      <c r="V728" s="673" t="str">
        <f>IF(INDEX(Historical!$O$7:$O$1250,MATCH(B728,Historical!$B$7:$B$1281,0))=0,"n/a",((INDEX(Historical!$C$7:$C$1259,MATCH(B728,Historical!$B$7:$B$1281,0))/INDEX(Historical!$O$7:$O$1250,MATCH(B728,Historical!$B$7:$B$1281,0)))^(1/10)-1)*100)</f>
        <v>n/a</v>
      </c>
      <c r="W728" s="674" t="str">
        <f t="shared" si="193"/>
        <v>n/a</v>
      </c>
      <c r="X728" s="675">
        <f t="shared" si="194"/>
        <v>0.15501420157780696</v>
      </c>
      <c r="Y728" s="843"/>
      <c r="Z728" s="624">
        <f t="shared" si="195"/>
        <v>50.602409638554214</v>
      </c>
      <c r="AA728" s="853">
        <f t="shared" si="196"/>
        <v>13.698795180722891</v>
      </c>
      <c r="AB728" s="854">
        <v>12</v>
      </c>
      <c r="AC728" s="833">
        <v>0.83</v>
      </c>
      <c r="AD728" s="833" t="s">
        <v>136</v>
      </c>
      <c r="AE728" s="833">
        <v>2.56</v>
      </c>
      <c r="AF728" s="833">
        <v>0.52</v>
      </c>
      <c r="AG728" s="833" t="s">
        <v>136</v>
      </c>
      <c r="AH728" s="833">
        <v>6.3</v>
      </c>
      <c r="AI728" s="833" t="s">
        <v>136</v>
      </c>
      <c r="AJ728" s="833">
        <v>59.599999999999994</v>
      </c>
      <c r="AK728" s="833" t="s">
        <v>136</v>
      </c>
      <c r="AL728" s="845">
        <v>50.89</v>
      </c>
      <c r="AM728" s="839">
        <v>72.599999999999994</v>
      </c>
      <c r="AN728" s="833">
        <v>0</v>
      </c>
      <c r="AO728" s="711">
        <f t="shared" si="197"/>
        <v>-0.76601736826871125</v>
      </c>
      <c r="AP728" s="712">
        <f t="shared" si="198"/>
        <v>12.93277781245418</v>
      </c>
      <c r="AQ728" s="855">
        <f t="shared" si="199"/>
        <v>-43.733280039614876</v>
      </c>
      <c r="AR728" s="624">
        <f>INDEX(Historical!$C$7:$C$1259,MATCH(B728,Historical!$B$7:$B$1281,0))*IF(AH728="n/a",1.03,IF(AH728&lt;0,1.01,IF(AH728&gt;10,1.1,(1+AH728/100))))</f>
        <v>0.44645999999999997</v>
      </c>
      <c r="AS728" s="853">
        <f t="shared" si="200"/>
        <v>0.45985379999999998</v>
      </c>
      <c r="AT728" s="853">
        <f t="shared" si="204"/>
        <v>0.47364941399999999</v>
      </c>
      <c r="AU728" s="853">
        <f t="shared" si="204"/>
        <v>0.48785889642000002</v>
      </c>
      <c r="AV728" s="853">
        <f t="shared" si="204"/>
        <v>0.50249466331260007</v>
      </c>
      <c r="AW728" s="624">
        <f t="shared" si="201"/>
        <v>2.3703167737326001</v>
      </c>
      <c r="AX728" s="719">
        <f t="shared" si="202"/>
        <v>20.847113225440637</v>
      </c>
      <c r="AY728" s="900" t="s">
        <v>136</v>
      </c>
      <c r="AZ728" s="839">
        <v>1.0699999999999998</v>
      </c>
      <c r="BA728" s="839">
        <v>-70.850000000000009</v>
      </c>
      <c r="BB728" s="839">
        <v>-66.84</v>
      </c>
      <c r="BC728" s="839">
        <v>-63.629999999999995</v>
      </c>
      <c r="BD728" s="874" t="s">
        <v>4199</v>
      </c>
      <c r="BE728" s="597">
        <v>2011</v>
      </c>
      <c r="BF728" s="865">
        <f t="shared" si="203"/>
        <v>0</v>
      </c>
      <c r="BG728" s="849" t="s">
        <v>136</v>
      </c>
    </row>
    <row r="729" spans="1:59" s="831" customFormat="1" ht="12.75" customHeight="1" x14ac:dyDescent="0.2">
      <c r="A729" s="676" t="s">
        <v>3778</v>
      </c>
      <c r="B729" s="969" t="s">
        <v>3779</v>
      </c>
      <c r="C729" s="898" t="s">
        <v>112</v>
      </c>
      <c r="D729" s="898" t="s">
        <v>1217</v>
      </c>
      <c r="E729" s="705">
        <v>7</v>
      </c>
      <c r="F729" s="1153">
        <v>608</v>
      </c>
      <c r="G729" s="1115" t="s">
        <v>106</v>
      </c>
      <c r="H729" s="1115" t="s">
        <v>106</v>
      </c>
      <c r="I729" s="850">
        <v>103.39</v>
      </c>
      <c r="J729" s="624">
        <f t="shared" si="190"/>
        <v>0.34819615049811392</v>
      </c>
      <c r="K729" s="831">
        <v>0.09</v>
      </c>
      <c r="L729" s="1153">
        <v>4</v>
      </c>
      <c r="M729" s="615">
        <f t="shared" si="191"/>
        <v>0.36</v>
      </c>
      <c r="N729" s="1153" t="s">
        <v>515</v>
      </c>
      <c r="O729" s="578">
        <v>0.08</v>
      </c>
      <c r="P729" s="904">
        <v>43616</v>
      </c>
      <c r="Q729" s="904">
        <v>43630</v>
      </c>
      <c r="R729" s="615">
        <f t="shared" si="192"/>
        <v>12.499999999999993</v>
      </c>
      <c r="S729" s="673">
        <f>IF(INDEX(Historical!$D$7:$D$1257,MATCH(B729,Historical!$B$7:$B$1281,0))=0,"n/a",(INDEX(Historical!$C$7:$C$1259,MATCH(B729,Historical!$B$7:$B$1281,0))/INDEX(Historical!$D$7:$D$1257,MATCH(B729,Historical!$B$7:$B$1281,0))-1)*100)</f>
        <v>2.8571428571428692</v>
      </c>
      <c r="T729" s="673">
        <f>IF(INDEX(Historical!$F$7:$F$1250,MATCH(B729,Historical!$B$7:$B$1281,0))=0,"n/a",((INDEX(Historical!$C$7:$C$1259,MATCH(B729,Historical!$B$7:$B$1281,0))/INDEX(Historical!$F$7:$F$1250,MATCH(B729,Historical!$B$7:$B$1281,0)))^(1/3)-1)*100)</f>
        <v>10.064241629820891</v>
      </c>
      <c r="U729" s="673">
        <f>IF(INDEX(Historical!$H$7:$H$1250,MATCH(B729,Historical!$B$7:$B$1281,0))=0,"n/a",((INDEX(Historical!$C$7:$C$1259,MATCH(B729,Historical!$B$7:$B$1281,0))/INDEX(Historical!$H$7:$H$1250,MATCH(B729,Historical!$B$7:$B$1281,0)))^(1/5)-1)*100)</f>
        <v>13.634388693076627</v>
      </c>
      <c r="V729" s="673" t="str">
        <f>IF(INDEX(Historical!$O$7:$O$1250,MATCH(B729,Historical!$B$7:$B$1281,0))=0,"n/a",((INDEX(Historical!$C$7:$C$1259,MATCH(B729,Historical!$B$7:$B$1281,0))/INDEX(Historical!$O$7:$O$1250,MATCH(B729,Historical!$B$7:$B$1281,0)))^(1/10)-1)*100)</f>
        <v>n/a</v>
      </c>
      <c r="W729" s="674" t="str">
        <f t="shared" si="193"/>
        <v>n/a</v>
      </c>
      <c r="X729" s="675" t="str">
        <f t="shared" si="194"/>
        <v>n/a</v>
      </c>
      <c r="Y729" s="644" t="s">
        <v>4580</v>
      </c>
      <c r="Z729" s="624">
        <f t="shared" si="195"/>
        <v>15.126050420168067</v>
      </c>
      <c r="AA729" s="853">
        <f t="shared" si="196"/>
        <v>43.441176470588239</v>
      </c>
      <c r="AB729" s="854">
        <v>3</v>
      </c>
      <c r="AC729" s="849">
        <v>2.38</v>
      </c>
      <c r="AD729" s="849">
        <v>0.85</v>
      </c>
      <c r="AE729" s="833">
        <v>3.7</v>
      </c>
      <c r="AF729" s="833">
        <v>9.31</v>
      </c>
      <c r="AG729" s="833">
        <v>35.9</v>
      </c>
      <c r="AH729" s="833">
        <v>-363.3</v>
      </c>
      <c r="AI729" s="833">
        <v>18.8</v>
      </c>
      <c r="AJ729" s="653">
        <v>-2.2599999999999998</v>
      </c>
      <c r="AK729" s="653">
        <v>49.5</v>
      </c>
      <c r="AL729" s="849">
        <v>7060</v>
      </c>
      <c r="AM729" s="849">
        <v>0.3</v>
      </c>
      <c r="AN729" s="849">
        <v>1.1100000000000001</v>
      </c>
      <c r="AO729" s="711">
        <f t="shared" si="197"/>
        <v>-29.458591627013497</v>
      </c>
      <c r="AP729" s="712">
        <f t="shared" si="198"/>
        <v>13.98258484357474</v>
      </c>
      <c r="AQ729" s="855">
        <f t="shared" si="199"/>
        <v>323.96926143356535</v>
      </c>
      <c r="AR729" s="624">
        <f>INDEX(Historical!$C$7:$C$1259,MATCH(B729,Historical!$B$7:$B$1281,0))*IF(AH729="n/a",1.03,IF(AH729&lt;0,1.01,IF(AH729&gt;10,1.1,(1+AH729/100))))</f>
        <v>0.36359999999999998</v>
      </c>
      <c r="AS729" s="853">
        <f t="shared" si="200"/>
        <v>0.39995999999999998</v>
      </c>
      <c r="AT729" s="853">
        <f t="shared" si="204"/>
        <v>0.43995600000000001</v>
      </c>
      <c r="AU729" s="853">
        <f t="shared" si="204"/>
        <v>0.48395160000000004</v>
      </c>
      <c r="AV729" s="853">
        <f t="shared" si="204"/>
        <v>0.53234676000000003</v>
      </c>
      <c r="AW729" s="624">
        <f t="shared" si="201"/>
        <v>2.21981436</v>
      </c>
      <c r="AX729" s="719">
        <f t="shared" si="202"/>
        <v>2.1470300415900958</v>
      </c>
      <c r="AY729" s="701">
        <v>1.39</v>
      </c>
      <c r="AZ729" s="833">
        <v>301.83</v>
      </c>
      <c r="BA729" s="833">
        <v>-9.19</v>
      </c>
      <c r="BB729" s="833">
        <v>4.24</v>
      </c>
      <c r="BC729" s="833">
        <v>43.2</v>
      </c>
      <c r="BD729" s="874"/>
      <c r="BE729" s="597">
        <v>2014</v>
      </c>
      <c r="BF729" s="865">
        <f t="shared" si="203"/>
        <v>0</v>
      </c>
      <c r="BG729" s="849">
        <v>9.5</v>
      </c>
    </row>
    <row r="730" spans="1:59" s="831" customFormat="1" ht="12.75" customHeight="1" x14ac:dyDescent="0.2">
      <c r="A730" s="831" t="s">
        <v>3990</v>
      </c>
      <c r="B730" s="578" t="s">
        <v>381</v>
      </c>
      <c r="C730" s="898" t="s">
        <v>128</v>
      </c>
      <c r="D730" s="898" t="s">
        <v>4269</v>
      </c>
      <c r="E730" s="705">
        <v>48</v>
      </c>
      <c r="F730" s="1153">
        <v>47</v>
      </c>
      <c r="G730" s="1115" t="s">
        <v>37</v>
      </c>
      <c r="H730" s="1115" t="s">
        <v>115</v>
      </c>
      <c r="I730" s="833">
        <v>135.83000000000001</v>
      </c>
      <c r="J730" s="624">
        <f t="shared" si="190"/>
        <v>1.6196716483840092</v>
      </c>
      <c r="K730" s="844">
        <v>0.55000000000000004</v>
      </c>
      <c r="L730" s="854">
        <v>4</v>
      </c>
      <c r="M730" s="615">
        <f t="shared" si="191"/>
        <v>2.2000000000000002</v>
      </c>
      <c r="N730" s="837" t="s">
        <v>163</v>
      </c>
      <c r="O730" s="706">
        <v>0.54</v>
      </c>
      <c r="P730" s="606">
        <v>44273</v>
      </c>
      <c r="Q730" s="606">
        <v>44291</v>
      </c>
      <c r="R730" s="615">
        <f t="shared" si="192"/>
        <v>1.8518518518518534</v>
      </c>
      <c r="S730" s="673">
        <f>IF(INDEX(Historical!$D$7:$D$1257,MATCH(B730,Historical!$B$7:$B$1281,0))=0,"n/a",(INDEX(Historical!$C$7:$C$1259,MATCH(B730,Historical!$B$7:$B$1281,0))/INDEX(Historical!$D$7:$D$1257,MATCH(B730,Historical!$B$7:$B$1281,0))-1)*100)</f>
        <v>1.8957345971563955</v>
      </c>
      <c r="T730" s="673">
        <f>IF(INDEX(Historical!$F$7:$F$1250,MATCH(B730,Historical!$B$7:$B$1281,0))=0,"n/a",((INDEX(Historical!$C$7:$C$1259,MATCH(B730,Historical!$B$7:$B$1281,0))/INDEX(Historical!$F$7:$F$1250,MATCH(B730,Historical!$B$7:$B$1281,0)))^(1/3)-1)*100)</f>
        <v>1.9328438020400851</v>
      </c>
      <c r="U730" s="673">
        <f>IF(INDEX(Historical!$H$7:$H$1250,MATCH(B730,Historical!$B$7:$B$1281,0))=0,"n/a",((INDEX(Historical!$C$7:$C$1259,MATCH(B730,Historical!$B$7:$B$1281,0))/INDEX(Historical!$H$7:$H$1250,MATCH(B730,Historical!$B$7:$B$1281,0)))^(1/5)-1)*100)</f>
        <v>1.9719606495469222</v>
      </c>
      <c r="V730" s="673">
        <f>IF(INDEX(Historical!$O$7:$O$1250,MATCH(B730,Historical!$B$7:$B$1281,0))=0,"n/a",((INDEX(Historical!$C$7:$C$1259,MATCH(B730,Historical!$B$7:$B$1281,0))/INDEX(Historical!$O$7:$O$1250,MATCH(B730,Historical!$B$7:$B$1281,0)))^(1/10)-1)*100)</f>
        <v>6.1831598787424502</v>
      </c>
      <c r="W730" s="674">
        <f t="shared" si="193"/>
        <v>0.31892441538289734</v>
      </c>
      <c r="X730" s="675">
        <f t="shared" si="194"/>
        <v>2.4649508119336527</v>
      </c>
      <c r="Y730" s="842"/>
      <c r="Z730" s="624">
        <f t="shared" si="195"/>
        <v>46.413502109704638</v>
      </c>
      <c r="AA730" s="853">
        <f t="shared" si="196"/>
        <v>28.656118143459917</v>
      </c>
      <c r="AB730" s="854">
        <v>1</v>
      </c>
      <c r="AC730" s="833">
        <v>4.74</v>
      </c>
      <c r="AD730" s="833">
        <v>4.5599999999999996</v>
      </c>
      <c r="AE730" s="833">
        <v>0.68</v>
      </c>
      <c r="AF730" s="833">
        <v>4.74</v>
      </c>
      <c r="AG730" s="833">
        <v>17.7</v>
      </c>
      <c r="AH730" s="833">
        <v>-8.5</v>
      </c>
      <c r="AI730" s="833">
        <v>8.6199999999999992</v>
      </c>
      <c r="AJ730" s="833">
        <v>0.8</v>
      </c>
      <c r="AK730" s="833">
        <v>6.29</v>
      </c>
      <c r="AL730" s="845">
        <v>379220</v>
      </c>
      <c r="AM730" s="839">
        <v>1.4000000000000001</v>
      </c>
      <c r="AN730" s="833">
        <v>0.6</v>
      </c>
      <c r="AO730" s="711">
        <f t="shared" si="197"/>
        <v>-25.064485845528985</v>
      </c>
      <c r="AP730" s="712">
        <f t="shared" si="198"/>
        <v>3.5916322979309312</v>
      </c>
      <c r="AQ730" s="855">
        <f t="shared" si="199"/>
        <v>145.70081173835976</v>
      </c>
      <c r="AR730" s="624">
        <f>INDEX(Historical!$C$7:$C$1259,MATCH(B730,Historical!$B$7:$B$1281,0))*IF(AH730="n/a",1.03,IF(AH730&lt;0,1.01,IF(AH730&gt;10,1.1,(1+AH730/100))))</f>
        <v>2.1715</v>
      </c>
      <c r="AS730" s="853">
        <f t="shared" si="200"/>
        <v>2.3586833</v>
      </c>
      <c r="AT730" s="853">
        <f t="shared" si="204"/>
        <v>2.5070444795699998</v>
      </c>
      <c r="AU730" s="853">
        <f t="shared" si="204"/>
        <v>2.6647375773349524</v>
      </c>
      <c r="AV730" s="853">
        <f t="shared" si="204"/>
        <v>2.8323495709493209</v>
      </c>
      <c r="AW730" s="624">
        <f t="shared" si="201"/>
        <v>12.534314927854272</v>
      </c>
      <c r="AX730" s="719">
        <f t="shared" si="202"/>
        <v>9.2279429638918291</v>
      </c>
      <c r="AY730" s="900">
        <v>0.48</v>
      </c>
      <c r="AZ730" s="839">
        <v>21.490000000000002</v>
      </c>
      <c r="BA730" s="839">
        <v>-11.600000000000001</v>
      </c>
      <c r="BB730" s="839">
        <v>-1.1900000000000002</v>
      </c>
      <c r="BC730" s="839">
        <v>-1.7000000000000002</v>
      </c>
      <c r="BD730" s="874"/>
      <c r="BE730" s="597">
        <v>1974</v>
      </c>
      <c r="BF730" s="865">
        <f t="shared" si="203"/>
        <v>4</v>
      </c>
      <c r="BG730" s="849">
        <v>5.6000000000000005</v>
      </c>
    </row>
    <row r="731" spans="1:59" s="831" customFormat="1" ht="12.75" customHeight="1" x14ac:dyDescent="0.2">
      <c r="A731" s="847" t="s">
        <v>1805</v>
      </c>
      <c r="B731" s="578" t="s">
        <v>1806</v>
      </c>
      <c r="C731" s="898" t="s">
        <v>123</v>
      </c>
      <c r="D731" s="898" t="s">
        <v>4289</v>
      </c>
      <c r="E731" s="705">
        <v>11</v>
      </c>
      <c r="F731" s="1153">
        <v>383</v>
      </c>
      <c r="G731" s="1126" t="s">
        <v>37</v>
      </c>
      <c r="H731" s="1126" t="s">
        <v>37</v>
      </c>
      <c r="I731" s="841">
        <v>67.09</v>
      </c>
      <c r="J731" s="624">
        <f t="shared" si="190"/>
        <v>1.6693993143538532</v>
      </c>
      <c r="K731" s="844">
        <v>0.28000000000000003</v>
      </c>
      <c r="L731" s="854">
        <v>4</v>
      </c>
      <c r="M731" s="615">
        <f t="shared" si="191"/>
        <v>1.1200000000000001</v>
      </c>
      <c r="N731" s="837" t="s">
        <v>151</v>
      </c>
      <c r="O731" s="706">
        <v>0.25</v>
      </c>
      <c r="P731" s="606">
        <v>44361</v>
      </c>
      <c r="Q731" s="606">
        <v>44376</v>
      </c>
      <c r="R731" s="615">
        <f t="shared" si="192"/>
        <v>12.000000000000011</v>
      </c>
      <c r="S731" s="673">
        <f>IF(INDEX(Historical!$D$7:$D$1257,MATCH(B731,Historical!$B$7:$B$1281,0))=0,"n/a",(INDEX(Historical!$C$7:$C$1259,MATCH(B731,Historical!$B$7:$B$1281,0))/INDEX(Historical!$D$7:$D$1257,MATCH(B731,Historical!$B$7:$B$1281,0))-1)*100)</f>
        <v>8.8888888888888786</v>
      </c>
      <c r="T731" s="673">
        <f>IF(INDEX(Historical!$F$7:$F$1250,MATCH(B731,Historical!$B$7:$B$1281,0))=0,"n/a",((INDEX(Historical!$C$7:$C$1259,MATCH(B731,Historical!$B$7:$B$1281,0))/INDEX(Historical!$F$7:$F$1250,MATCH(B731,Historical!$B$7:$B$1281,0)))^(1/3)-1)*100)</f>
        <v>6.1216696897209211</v>
      </c>
      <c r="U731" s="673">
        <f>IF(INDEX(Historical!$H$7:$H$1250,MATCH(B731,Historical!$B$7:$B$1281,0))=0,"n/a",((INDEX(Historical!$C$7:$C$1259,MATCH(B731,Historical!$B$7:$B$1281,0))/INDEX(Historical!$H$7:$H$1250,MATCH(B731,Historical!$B$7:$B$1281,0)))^(1/5)-1)*100)</f>
        <v>5.7788573117494302</v>
      </c>
      <c r="V731" s="673">
        <f>IF(INDEX(Historical!$O$7:$O$1250,MATCH(B731,Historical!$B$7:$B$1281,0))=0,"n/a",((INDEX(Historical!$C$7:$C$1259,MATCH(B731,Historical!$B$7:$B$1281,0))/INDEX(Historical!$O$7:$O$1250,MATCH(B731,Historical!$B$7:$B$1281,0)))^(1/10)-1)*100)</f>
        <v>9.3746329125196759</v>
      </c>
      <c r="W731" s="674">
        <f t="shared" si="193"/>
        <v>0.61643558373702889</v>
      </c>
      <c r="X731" s="675">
        <f t="shared" si="194"/>
        <v>1.2295441088828574</v>
      </c>
      <c r="Y731" s="637"/>
      <c r="Z731" s="624">
        <f t="shared" si="195"/>
        <v>9.8331870061457423</v>
      </c>
      <c r="AA731" s="853">
        <f t="shared" si="196"/>
        <v>5.8902546093064094</v>
      </c>
      <c r="AB731" s="854">
        <v>5</v>
      </c>
      <c r="AC731" s="833">
        <v>11.39</v>
      </c>
      <c r="AD731" s="833">
        <v>0.14000000000000001</v>
      </c>
      <c r="AE731" s="833">
        <v>1.21</v>
      </c>
      <c r="AF731" s="833">
        <v>2.81</v>
      </c>
      <c r="AG731" s="833">
        <v>65.100000000000009</v>
      </c>
      <c r="AH731" s="833">
        <v>-46</v>
      </c>
      <c r="AI731" s="833">
        <v>-24.73</v>
      </c>
      <c r="AJ731" s="833">
        <v>4.7</v>
      </c>
      <c r="AK731" s="833">
        <v>41.5</v>
      </c>
      <c r="AL731" s="845">
        <v>3380</v>
      </c>
      <c r="AM731" s="839">
        <v>6</v>
      </c>
      <c r="AN731" s="833">
        <v>0.55000000000000004</v>
      </c>
      <c r="AO731" s="711">
        <f t="shared" si="197"/>
        <v>1.5580020167968742</v>
      </c>
      <c r="AP731" s="712">
        <f t="shared" si="198"/>
        <v>7.4482566261032837</v>
      </c>
      <c r="AQ731" s="855">
        <f t="shared" si="199"/>
        <v>-14.231278811624248</v>
      </c>
      <c r="AR731" s="624">
        <f>INDEX(Historical!$C$7:$C$1259,MATCH(B731,Historical!$B$7:$B$1281,0))*IF(AH731="n/a",1.03,IF(AH731&lt;0,1.01,IF(AH731&gt;10,1.1,(1+AH731/100))))</f>
        <v>0.98980000000000001</v>
      </c>
      <c r="AS731" s="853">
        <f t="shared" si="200"/>
        <v>0.99969799999999998</v>
      </c>
      <c r="AT731" s="853">
        <f t="shared" si="204"/>
        <v>1.0996678</v>
      </c>
      <c r="AU731" s="853">
        <f t="shared" si="204"/>
        <v>1.2096345800000001</v>
      </c>
      <c r="AV731" s="853">
        <f t="shared" si="204"/>
        <v>1.3305980380000002</v>
      </c>
      <c r="AW731" s="624">
        <f t="shared" si="201"/>
        <v>5.629398418000001</v>
      </c>
      <c r="AX731" s="719">
        <f t="shared" si="202"/>
        <v>8.3908159457445226</v>
      </c>
      <c r="AY731" s="900">
        <v>1.1100000000000001</v>
      </c>
      <c r="AZ731" s="839">
        <v>200.99</v>
      </c>
      <c r="BA731" s="839">
        <v>-11.08</v>
      </c>
      <c r="BB731" s="839">
        <v>6.18</v>
      </c>
      <c r="BC731" s="839">
        <v>35.53</v>
      </c>
      <c r="BD731" s="618"/>
      <c r="BE731" s="597">
        <v>2011</v>
      </c>
      <c r="BF731" s="865">
        <f t="shared" si="203"/>
        <v>0</v>
      </c>
      <c r="BG731" s="849">
        <v>25.7</v>
      </c>
    </row>
    <row r="732" spans="1:59" s="831" customFormat="1" ht="12.75" customHeight="1" x14ac:dyDescent="0.2">
      <c r="A732" s="838" t="s">
        <v>842</v>
      </c>
      <c r="B732" s="578" t="s">
        <v>843</v>
      </c>
      <c r="C732" s="898" t="s">
        <v>4253</v>
      </c>
      <c r="D732" s="898" t="s">
        <v>4254</v>
      </c>
      <c r="E732" s="705">
        <v>24</v>
      </c>
      <c r="F732" s="1153">
        <v>145</v>
      </c>
      <c r="G732" s="1117" t="s">
        <v>37</v>
      </c>
      <c r="H732" s="1117" t="s">
        <v>37</v>
      </c>
      <c r="I732" s="841">
        <v>70.760000000000005</v>
      </c>
      <c r="J732" s="624">
        <f t="shared" si="190"/>
        <v>5.9242509892594688</v>
      </c>
      <c r="K732" s="851">
        <v>1.048</v>
      </c>
      <c r="L732" s="854">
        <v>4</v>
      </c>
      <c r="M732" s="615">
        <f t="shared" si="191"/>
        <v>4.1920000000000002</v>
      </c>
      <c r="N732" s="837" t="s">
        <v>218</v>
      </c>
      <c r="O732" s="707">
        <v>1.046</v>
      </c>
      <c r="P732" s="606">
        <v>44285</v>
      </c>
      <c r="Q732" s="606">
        <v>44301</v>
      </c>
      <c r="R732" s="615">
        <f t="shared" si="192"/>
        <v>0.191204588910134</v>
      </c>
      <c r="S732" s="673">
        <f>IF(INDEX(Historical!$D$7:$D$1257,MATCH(B732,Historical!$B$7:$B$1281,0))=0,"n/a",(INDEX(Historical!$C$7:$C$1259,MATCH(B732,Historical!$B$7:$B$1281,0))/INDEX(Historical!$D$7:$D$1257,MATCH(B732,Historical!$B$7:$B$1281,0))-1)*100)</f>
        <v>0.77444336882865894</v>
      </c>
      <c r="T732" s="673">
        <f>IF(INDEX(Historical!$F$7:$F$1250,MATCH(B732,Historical!$B$7:$B$1281,0))=0,"n/a",((INDEX(Historical!$C$7:$C$1259,MATCH(B732,Historical!$B$7:$B$1281,0))/INDEX(Historical!$F$7:$F$1250,MATCH(B732,Historical!$B$7:$B$1281,0)))^(1/3)-1)*100)</f>
        <v>1.1800498984367636</v>
      </c>
      <c r="U732" s="673">
        <f>IF(INDEX(Historical!$H$7:$H$1250,MATCH(B732,Historical!$B$7:$B$1281,0))=0,"n/a",((INDEX(Historical!$C$7:$C$1259,MATCH(B732,Historical!$B$7:$B$1281,0))/INDEX(Historical!$H$7:$H$1250,MATCH(B732,Historical!$B$7:$B$1281,0)))^(1/5)-1)*100)</f>
        <v>1.702224385918627</v>
      </c>
      <c r="V732" s="673">
        <f>IF(INDEX(Historical!$O$7:$O$1250,MATCH(B732,Historical!$B$7:$B$1281,0))=0,"n/a",((INDEX(Historical!$C$7:$C$1259,MATCH(B732,Historical!$B$7:$B$1281,0))/INDEX(Historical!$O$7:$O$1250,MATCH(B732,Historical!$B$7:$B$1281,0)))^(1/10)-1)*100)</f>
        <v>7.5018492689968408</v>
      </c>
      <c r="W732" s="674">
        <f t="shared" si="193"/>
        <v>0.22690730310371207</v>
      </c>
      <c r="X732" s="675">
        <f t="shared" si="194"/>
        <v>0.17369636591006396</v>
      </c>
      <c r="Y732" s="843"/>
      <c r="Z732" s="624">
        <f t="shared" si="195"/>
        <v>163.11284046692609</v>
      </c>
      <c r="AA732" s="853">
        <f t="shared" si="196"/>
        <v>27.533073929961095</v>
      </c>
      <c r="AB732" s="854">
        <v>12</v>
      </c>
      <c r="AC732" s="833">
        <v>2.57</v>
      </c>
      <c r="AD732" s="833" t="s">
        <v>136</v>
      </c>
      <c r="AE732" s="833">
        <v>10.039999999999999</v>
      </c>
      <c r="AF732" s="833">
        <v>1.81</v>
      </c>
      <c r="AG732" s="833">
        <v>6.7</v>
      </c>
      <c r="AH732" s="833">
        <v>44.7</v>
      </c>
      <c r="AI732" s="833">
        <v>11.24</v>
      </c>
      <c r="AJ732" s="833">
        <v>9.8000000000000007</v>
      </c>
      <c r="AK732" s="833" t="s">
        <v>136</v>
      </c>
      <c r="AL732" s="845">
        <v>12150</v>
      </c>
      <c r="AM732" s="839">
        <v>1</v>
      </c>
      <c r="AN732" s="833">
        <v>0.97</v>
      </c>
      <c r="AO732" s="711">
        <f t="shared" si="197"/>
        <v>-19.906598554782999</v>
      </c>
      <c r="AP732" s="712">
        <f t="shared" si="198"/>
        <v>7.6264753751780958</v>
      </c>
      <c r="AQ732" s="855">
        <f t="shared" si="199"/>
        <v>48.824824412580355</v>
      </c>
      <c r="AR732" s="624">
        <f>INDEX(Historical!$C$7:$C$1259,MATCH(B732,Historical!$B$7:$B$1281,0))*IF(AH732="n/a",1.03,IF(AH732&lt;0,1.01,IF(AH732&gt;10,1.1,(1+AH732/100))))</f>
        <v>4.5804</v>
      </c>
      <c r="AS732" s="853">
        <f t="shared" si="200"/>
        <v>5.0384400000000005</v>
      </c>
      <c r="AT732" s="853">
        <f t="shared" si="204"/>
        <v>5.1895932000000009</v>
      </c>
      <c r="AU732" s="853">
        <f t="shared" si="204"/>
        <v>5.3452809960000014</v>
      </c>
      <c r="AV732" s="853">
        <f t="shared" si="204"/>
        <v>5.5056394258800019</v>
      </c>
      <c r="AW732" s="624">
        <f t="shared" si="201"/>
        <v>25.659353621880005</v>
      </c>
      <c r="AX732" s="719">
        <f t="shared" si="202"/>
        <v>36.26251218468061</v>
      </c>
      <c r="AY732" s="900">
        <v>0.75</v>
      </c>
      <c r="AZ732" s="839">
        <v>44.379999999999995</v>
      </c>
      <c r="BA732" s="839">
        <v>-7.04</v>
      </c>
      <c r="BB732" s="839">
        <v>3.04</v>
      </c>
      <c r="BC732" s="839">
        <v>3.26</v>
      </c>
      <c r="BD732" s="874"/>
      <c r="BE732" s="597">
        <v>1998</v>
      </c>
      <c r="BF732" s="865">
        <f t="shared" si="203"/>
        <v>2</v>
      </c>
      <c r="BG732" s="849">
        <v>3.2</v>
      </c>
    </row>
    <row r="733" spans="1:59" s="831" customFormat="1" ht="12.75" customHeight="1" x14ac:dyDescent="0.2">
      <c r="A733" s="831" t="s">
        <v>844</v>
      </c>
      <c r="B733" s="578" t="s">
        <v>845</v>
      </c>
      <c r="C733" s="898" t="s">
        <v>108</v>
      </c>
      <c r="D733" s="898" t="s">
        <v>118</v>
      </c>
      <c r="E733" s="705">
        <v>19</v>
      </c>
      <c r="F733" s="1153">
        <v>175</v>
      </c>
      <c r="G733" s="1118" t="s">
        <v>106</v>
      </c>
      <c r="H733" s="1118" t="s">
        <v>106</v>
      </c>
      <c r="I733" s="841">
        <v>75.349999999999994</v>
      </c>
      <c r="J733" s="624">
        <f t="shared" si="190"/>
        <v>0.6370272063702721</v>
      </c>
      <c r="K733" s="844">
        <v>0.12</v>
      </c>
      <c r="L733" s="854">
        <v>4</v>
      </c>
      <c r="M733" s="615">
        <f t="shared" si="191"/>
        <v>0.48</v>
      </c>
      <c r="N733" s="837" t="s">
        <v>501</v>
      </c>
      <c r="O733" s="709">
        <v>0.11</v>
      </c>
      <c r="P733" s="606">
        <v>44004</v>
      </c>
      <c r="Q733" s="606">
        <v>44012</v>
      </c>
      <c r="R733" s="615">
        <f t="shared" si="192"/>
        <v>9.0909090909090864</v>
      </c>
      <c r="S733" s="673">
        <f>IF(INDEX(Historical!$D$7:$D$1257,MATCH(B733,Historical!$B$7:$B$1281,0))=0,"n/a",(INDEX(Historical!$C$7:$C$1259,MATCH(B733,Historical!$B$7:$B$1281,0))/INDEX(Historical!$D$7:$D$1257,MATCH(B733,Historical!$B$7:$B$1281,0))-1)*100)</f>
        <v>9.302325581395344</v>
      </c>
      <c r="T733" s="673">
        <f>IF(INDEX(Historical!$F$7:$F$1250,MATCH(B733,Historical!$B$7:$B$1281,0))=0,"n/a",((INDEX(Historical!$C$7:$C$1259,MATCH(B733,Historical!$B$7:$B$1281,0))/INDEX(Historical!$F$7:$F$1250,MATCH(B733,Historical!$B$7:$B$1281,0)))^(1/3)-1)*100)</f>
        <v>8.6280897659601674</v>
      </c>
      <c r="U733" s="673">
        <f>IF(INDEX(Historical!$H$7:$H$1250,MATCH(B733,Historical!$B$7:$B$1281,0))=0,"n/a",((INDEX(Historical!$C$7:$C$1259,MATCH(B733,Historical!$B$7:$B$1281,0))/INDEX(Historical!$H$7:$H$1250,MATCH(B733,Historical!$B$7:$B$1281,0)))^(1/5)-1)*100)</f>
        <v>8.4471771197698544</v>
      </c>
      <c r="V733" s="673">
        <f>IF(INDEX(Historical!$O$7:$O$1250,MATCH(B733,Historical!$B$7:$B$1281,0))=0,"n/a",((INDEX(Historical!$C$7:$C$1259,MATCH(B733,Historical!$B$7:$B$1281,0))/INDEX(Historical!$O$7:$O$1250,MATCH(B733,Historical!$B$7:$B$1281,0)))^(1/10)-1)*100)</f>
        <v>10.073439007515983</v>
      </c>
      <c r="W733" s="674">
        <f t="shared" si="193"/>
        <v>0.83855941485993568</v>
      </c>
      <c r="X733" s="675">
        <f t="shared" si="194"/>
        <v>4.9689277175116784</v>
      </c>
      <c r="Y733" s="903" t="s">
        <v>4113</v>
      </c>
      <c r="Z733" s="624">
        <f t="shared" si="195"/>
        <v>16.901408450704224</v>
      </c>
      <c r="AA733" s="853">
        <f t="shared" si="196"/>
        <v>26.531690140845068</v>
      </c>
      <c r="AB733" s="854">
        <v>12</v>
      </c>
      <c r="AC733" s="833">
        <v>2.84</v>
      </c>
      <c r="AD733" s="833">
        <v>1.18</v>
      </c>
      <c r="AE733" s="833">
        <v>1.66</v>
      </c>
      <c r="AF733" s="833">
        <v>2.25</v>
      </c>
      <c r="AG733" s="833">
        <v>9</v>
      </c>
      <c r="AH733" s="833">
        <v>-20.200000000000003</v>
      </c>
      <c r="AI733" s="833">
        <v>16.439999999999998</v>
      </c>
      <c r="AJ733" s="833">
        <v>1.7000000000000002</v>
      </c>
      <c r="AK733" s="833">
        <v>22.84</v>
      </c>
      <c r="AL733" s="845">
        <v>13440</v>
      </c>
      <c r="AM733" s="839">
        <v>23.919999999999998</v>
      </c>
      <c r="AN733" s="833">
        <v>0.43</v>
      </c>
      <c r="AO733" s="711">
        <f t="shared" si="197"/>
        <v>-17.44748581470494</v>
      </c>
      <c r="AP733" s="712">
        <f t="shared" si="198"/>
        <v>9.0842043261401262</v>
      </c>
      <c r="AQ733" s="855">
        <f t="shared" si="199"/>
        <v>62.88551237247917</v>
      </c>
      <c r="AR733" s="624">
        <f>INDEX(Historical!$C$7:$C$1259,MATCH(B733,Historical!$B$7:$B$1281,0))*IF(AH733="n/a",1.03,IF(AH733&lt;0,1.01,IF(AH733&gt;10,1.1,(1+AH733/100))))</f>
        <v>0.47469999999999996</v>
      </c>
      <c r="AS733" s="853">
        <f t="shared" si="200"/>
        <v>0.52217000000000002</v>
      </c>
      <c r="AT733" s="853">
        <f t="shared" si="204"/>
        <v>0.57438700000000009</v>
      </c>
      <c r="AU733" s="853">
        <f t="shared" si="204"/>
        <v>0.63182570000000016</v>
      </c>
      <c r="AV733" s="853">
        <f t="shared" si="204"/>
        <v>0.69500827000000021</v>
      </c>
      <c r="AW733" s="624">
        <f t="shared" si="201"/>
        <v>2.8980909700000006</v>
      </c>
      <c r="AX733" s="719">
        <f t="shared" si="202"/>
        <v>3.8461724883875261</v>
      </c>
      <c r="AY733" s="900">
        <v>0.83</v>
      </c>
      <c r="AZ733" s="839">
        <v>66.52</v>
      </c>
      <c r="BA733" s="839">
        <v>-2.6100000000000003</v>
      </c>
      <c r="BB733" s="839">
        <v>7.7299999999999995</v>
      </c>
      <c r="BC733" s="839">
        <v>16.39</v>
      </c>
      <c r="BD733" s="874"/>
      <c r="BE733" s="597">
        <v>2002</v>
      </c>
      <c r="BF733" s="865">
        <f t="shared" si="203"/>
        <v>1</v>
      </c>
      <c r="BG733" s="849">
        <v>1.9</v>
      </c>
    </row>
    <row r="734" spans="1:59" s="831" customFormat="1" ht="12.75" customHeight="1" x14ac:dyDescent="0.2">
      <c r="A734" s="831" t="s">
        <v>1785</v>
      </c>
      <c r="B734" s="578" t="s">
        <v>1786</v>
      </c>
      <c r="C734" s="898" t="s">
        <v>108</v>
      </c>
      <c r="D734" s="898" t="s">
        <v>4272</v>
      </c>
      <c r="E734" s="705">
        <v>11</v>
      </c>
      <c r="F734" s="1153">
        <v>371</v>
      </c>
      <c r="G734" s="1117" t="s">
        <v>37</v>
      </c>
      <c r="H734" s="1117" t="s">
        <v>37</v>
      </c>
      <c r="I734" s="841">
        <v>36.06</v>
      </c>
      <c r="J734" s="624">
        <f t="shared" si="190"/>
        <v>3.6605657237936775</v>
      </c>
      <c r="K734" s="844">
        <v>0.33</v>
      </c>
      <c r="L734" s="854">
        <v>4</v>
      </c>
      <c r="M734" s="615">
        <f t="shared" si="191"/>
        <v>1.32</v>
      </c>
      <c r="N734" s="837" t="s">
        <v>163</v>
      </c>
      <c r="O734" s="706">
        <v>0.32</v>
      </c>
      <c r="P734" s="606">
        <v>44266</v>
      </c>
      <c r="Q734" s="606">
        <v>44287</v>
      </c>
      <c r="R734" s="615">
        <f t="shared" si="192"/>
        <v>3.1250000000000027</v>
      </c>
      <c r="S734" s="673">
        <f>IF(INDEX(Historical!$D$7:$D$1257,MATCH(B734,Historical!$B$7:$B$1281,0))=0,"n/a",(INDEX(Historical!$C$7:$C$1259,MATCH(B734,Historical!$B$7:$B$1281,0))/INDEX(Historical!$D$7:$D$1257,MATCH(B734,Historical!$B$7:$B$1281,0))-1)*100)</f>
        <v>4.0983606557376984</v>
      </c>
      <c r="T734" s="673">
        <f>IF(INDEX(Historical!$F$7:$F$1250,MATCH(B734,Historical!$B$7:$B$1281,0))=0,"n/a",((INDEX(Historical!$C$7:$C$1259,MATCH(B734,Historical!$B$7:$B$1281,0))/INDEX(Historical!$F$7:$F$1250,MATCH(B734,Historical!$B$7:$B$1281,0)))^(1/3)-1)*100)</f>
        <v>7.5807373057610761</v>
      </c>
      <c r="U734" s="673">
        <f>IF(INDEX(Historical!$H$7:$H$1250,MATCH(B734,Historical!$B$7:$B$1281,0))=0,"n/a",((INDEX(Historical!$C$7:$C$1259,MATCH(B734,Historical!$B$7:$B$1281,0))/INDEX(Historical!$H$7:$H$1250,MATCH(B734,Historical!$B$7:$B$1281,0)))^(1/5)-1)*100)</f>
        <v>6.8937875742901333</v>
      </c>
      <c r="V734" s="673">
        <f>IF(INDEX(Historical!$O$7:$O$1250,MATCH(B734,Historical!$B$7:$B$1281,0))=0,"n/a",((INDEX(Historical!$C$7:$C$1259,MATCH(B734,Historical!$B$7:$B$1281,0))/INDEX(Historical!$O$7:$O$1250,MATCH(B734,Historical!$B$7:$B$1281,0)))^(1/10)-1)*100)</f>
        <v>8.532940454248461</v>
      </c>
      <c r="W734" s="674">
        <f t="shared" si="193"/>
        <v>0.80790292763121174</v>
      </c>
      <c r="X734" s="675" t="str">
        <f t="shared" si="194"/>
        <v>n/a</v>
      </c>
      <c r="Y734" s="638"/>
      <c r="Z734" s="624">
        <f t="shared" si="195"/>
        <v>74.576271186440678</v>
      </c>
      <c r="AA734" s="853">
        <f t="shared" si="196"/>
        <v>20.372881355932204</v>
      </c>
      <c r="AB734" s="854">
        <v>12</v>
      </c>
      <c r="AC734" s="833">
        <v>1.77</v>
      </c>
      <c r="AD734" s="833">
        <v>2.04</v>
      </c>
      <c r="AE734" s="833">
        <v>4.34</v>
      </c>
      <c r="AF734" s="833">
        <v>0.93</v>
      </c>
      <c r="AG734" s="833">
        <v>4.5999999999999996</v>
      </c>
      <c r="AH734" s="833">
        <v>-37.200000000000003</v>
      </c>
      <c r="AI734" s="833">
        <v>-2.9899999999999998</v>
      </c>
      <c r="AJ734" s="833">
        <v>-3.8</v>
      </c>
      <c r="AK734" s="833">
        <v>10</v>
      </c>
      <c r="AL734" s="845">
        <v>2350</v>
      </c>
      <c r="AM734" s="839">
        <v>1.6</v>
      </c>
      <c r="AN734" s="833">
        <v>7.0000000000000007E-2</v>
      </c>
      <c r="AO734" s="711">
        <f t="shared" si="197"/>
        <v>-9.8185280578483933</v>
      </c>
      <c r="AP734" s="712">
        <f t="shared" si="198"/>
        <v>10.554353298083811</v>
      </c>
      <c r="AQ734" s="855">
        <f t="shared" si="199"/>
        <v>-8.2351322103498159</v>
      </c>
      <c r="AR734" s="624">
        <f>INDEX(Historical!$C$7:$C$1259,MATCH(B734,Historical!$B$7:$B$1281,0))*IF(AH734="n/a",1.03,IF(AH734&lt;0,1.01,IF(AH734&gt;10,1.1,(1+AH734/100))))</f>
        <v>1.2827</v>
      </c>
      <c r="AS734" s="853">
        <f t="shared" si="200"/>
        <v>1.2955269999999999</v>
      </c>
      <c r="AT734" s="853">
        <f t="shared" si="204"/>
        <v>1.4250796999999999</v>
      </c>
      <c r="AU734" s="853">
        <f t="shared" si="204"/>
        <v>1.56758767</v>
      </c>
      <c r="AV734" s="853">
        <f t="shared" si="204"/>
        <v>1.7243464370000001</v>
      </c>
      <c r="AW734" s="624">
        <f t="shared" si="201"/>
        <v>7.2952408069999999</v>
      </c>
      <c r="AX734" s="719">
        <f t="shared" si="202"/>
        <v>20.230839731003879</v>
      </c>
      <c r="AY734" s="900">
        <v>1.1100000000000001</v>
      </c>
      <c r="AZ734" s="839">
        <v>106.52999999999999</v>
      </c>
      <c r="BA734" s="839">
        <v>-6.87</v>
      </c>
      <c r="BB734" s="839">
        <v>9</v>
      </c>
      <c r="BC734" s="839">
        <v>36.03</v>
      </c>
      <c r="BD734" s="874"/>
      <c r="BE734" s="597">
        <v>2011</v>
      </c>
      <c r="BF734" s="865">
        <f t="shared" si="203"/>
        <v>0</v>
      </c>
      <c r="BG734" s="849">
        <v>0.70000000000000007</v>
      </c>
    </row>
    <row r="735" spans="1:59" s="831" customFormat="1" ht="12.75" customHeight="1" x14ac:dyDescent="0.2">
      <c r="A735" s="831" t="s">
        <v>2996</v>
      </c>
      <c r="B735" s="578" t="s">
        <v>2997</v>
      </c>
      <c r="C735" s="898" t="s">
        <v>108</v>
      </c>
      <c r="D735" s="898" t="s">
        <v>4265</v>
      </c>
      <c r="E735" s="705">
        <v>7</v>
      </c>
      <c r="F735" s="1153">
        <v>607</v>
      </c>
      <c r="G735" s="1117" t="s">
        <v>106</v>
      </c>
      <c r="H735" s="1117" t="s">
        <v>106</v>
      </c>
      <c r="I735" s="841">
        <v>49.79</v>
      </c>
      <c r="J735" s="624">
        <f t="shared" si="190"/>
        <v>0.96404900582446273</v>
      </c>
      <c r="K735" s="844">
        <v>0.12</v>
      </c>
      <c r="L735" s="854">
        <v>4</v>
      </c>
      <c r="M735" s="615">
        <f t="shared" si="191"/>
        <v>0.48</v>
      </c>
      <c r="N735" s="837" t="s">
        <v>985</v>
      </c>
      <c r="O735" s="706">
        <v>0.11</v>
      </c>
      <c r="P735" s="904">
        <v>43593</v>
      </c>
      <c r="Q735" s="904">
        <v>43608</v>
      </c>
      <c r="R735" s="615">
        <f t="shared" si="192"/>
        <v>9.0909090909090864</v>
      </c>
      <c r="S735" s="673">
        <f>IF(INDEX(Historical!$D$7:$D$1257,MATCH(B735,Historical!$B$7:$B$1281,0))=0,"n/a",(INDEX(Historical!$C$7:$C$1259,MATCH(B735,Historical!$B$7:$B$1281,0))/INDEX(Historical!$D$7:$D$1257,MATCH(B735,Historical!$B$7:$B$1281,0))-1)*100)</f>
        <v>2.1276595744680771</v>
      </c>
      <c r="T735" s="673">
        <f>IF(INDEX(Historical!$F$7:$F$1250,MATCH(B735,Historical!$B$7:$B$1281,0))=0,"n/a",((INDEX(Historical!$C$7:$C$1259,MATCH(B735,Historical!$B$7:$B$1281,0))/INDEX(Historical!$F$7:$F$1250,MATCH(B735,Historical!$B$7:$B$1281,0)))^(1/3)-1)*100)</f>
        <v>16.960709528514649</v>
      </c>
      <c r="U735" s="673">
        <f>IF(INDEX(Historical!$H$7:$H$1250,MATCH(B735,Historical!$B$7:$B$1281,0))=0,"n/a",((INDEX(Historical!$C$7:$C$1259,MATCH(B735,Historical!$B$7:$B$1281,0))/INDEX(Historical!$H$7:$H$1250,MATCH(B735,Historical!$B$7:$B$1281,0)))^(1/5)-1)*100)</f>
        <v>17.978912471277987</v>
      </c>
      <c r="V735" s="673">
        <f>IF(INDEX(Historical!$O$7:$O$1250,MATCH(B735,Historical!$B$7:$B$1281,0))=0,"n/a",((INDEX(Historical!$C$7:$C$1259,MATCH(B735,Historical!$B$7:$B$1281,0))/INDEX(Historical!$O$7:$O$1250,MATCH(B735,Historical!$B$7:$B$1281,0)))^(1/10)-1)*100)</f>
        <v>11.612317403390438</v>
      </c>
      <c r="W735" s="674">
        <f t="shared" si="193"/>
        <v>1.5482622328277644</v>
      </c>
      <c r="X735" s="675">
        <f t="shared" si="194"/>
        <v>4.6099775567379453</v>
      </c>
      <c r="Y735" s="646" t="s">
        <v>4580</v>
      </c>
      <c r="Z735" s="624">
        <f t="shared" si="195"/>
        <v>21.333333333333332</v>
      </c>
      <c r="AA735" s="853">
        <f t="shared" si="196"/>
        <v>22.128888888888888</v>
      </c>
      <c r="AB735" s="854">
        <v>12</v>
      </c>
      <c r="AC735" s="833">
        <v>2.25</v>
      </c>
      <c r="AD735" s="833">
        <v>1.85</v>
      </c>
      <c r="AE735" s="833">
        <v>4.53</v>
      </c>
      <c r="AF735" s="833">
        <v>1.38</v>
      </c>
      <c r="AG735" s="833">
        <v>6.3</v>
      </c>
      <c r="AH735" s="833">
        <v>-25.5</v>
      </c>
      <c r="AI735" s="833">
        <v>29.25</v>
      </c>
      <c r="AJ735" s="833">
        <v>3.9</v>
      </c>
      <c r="AK735" s="833">
        <v>12</v>
      </c>
      <c r="AL735" s="845">
        <v>2330</v>
      </c>
      <c r="AM735" s="839">
        <v>1.2</v>
      </c>
      <c r="AN735" s="833">
        <v>0.19</v>
      </c>
      <c r="AO735" s="711">
        <f t="shared" si="197"/>
        <v>-3.1859274117864373</v>
      </c>
      <c r="AP735" s="712">
        <f t="shared" si="198"/>
        <v>18.94296147710245</v>
      </c>
      <c r="AQ735" s="855">
        <f t="shared" si="199"/>
        <v>16.500580192483085</v>
      </c>
      <c r="AR735" s="624">
        <f>INDEX(Historical!$C$7:$C$1259,MATCH(B735,Historical!$B$7:$B$1281,0))*IF(AH735="n/a",1.03,IF(AH735&lt;0,1.01,IF(AH735&gt;10,1.1,(1+AH735/100))))</f>
        <v>0.48480000000000001</v>
      </c>
      <c r="AS735" s="853">
        <f t="shared" si="200"/>
        <v>0.53328000000000009</v>
      </c>
      <c r="AT735" s="853">
        <f t="shared" si="204"/>
        <v>0.58660800000000013</v>
      </c>
      <c r="AU735" s="853">
        <f t="shared" si="204"/>
        <v>0.6452688000000002</v>
      </c>
      <c r="AV735" s="853">
        <f t="shared" si="204"/>
        <v>0.70979568000000026</v>
      </c>
      <c r="AW735" s="624">
        <f t="shared" si="201"/>
        <v>2.9597524800000006</v>
      </c>
      <c r="AX735" s="719">
        <f t="shared" si="202"/>
        <v>5.9444717413135182</v>
      </c>
      <c r="AY735" s="900">
        <v>1.4</v>
      </c>
      <c r="AZ735" s="839">
        <v>137.1</v>
      </c>
      <c r="BA735" s="839">
        <v>-9.77</v>
      </c>
      <c r="BB735" s="839">
        <v>2.63</v>
      </c>
      <c r="BC735" s="839">
        <v>35.120000000000005</v>
      </c>
      <c r="BD735" s="874"/>
      <c r="BE735" s="597">
        <v>2014</v>
      </c>
      <c r="BF735" s="865">
        <f t="shared" si="203"/>
        <v>0</v>
      </c>
      <c r="BG735" s="849">
        <v>0.8</v>
      </c>
    </row>
    <row r="736" spans="1:59" s="831" customFormat="1" ht="12.75" customHeight="1" x14ac:dyDescent="0.2">
      <c r="A736" s="831" t="s">
        <v>857</v>
      </c>
      <c r="B736" s="578" t="s">
        <v>858</v>
      </c>
      <c r="C736" s="898" t="s">
        <v>245</v>
      </c>
      <c r="D736" s="898" t="s">
        <v>4251</v>
      </c>
      <c r="E736" s="705">
        <v>16</v>
      </c>
      <c r="F736" s="1153">
        <v>250</v>
      </c>
      <c r="G736" s="1118" t="s">
        <v>106</v>
      </c>
      <c r="H736" s="1118" t="s">
        <v>106</v>
      </c>
      <c r="I736" s="841">
        <v>179.2</v>
      </c>
      <c r="J736" s="624">
        <f t="shared" si="190"/>
        <v>1.3169642857142858</v>
      </c>
      <c r="K736" s="844">
        <v>0.59</v>
      </c>
      <c r="L736" s="854">
        <v>4</v>
      </c>
      <c r="M736" s="615">
        <f t="shared" si="191"/>
        <v>2.36</v>
      </c>
      <c r="N736" s="837" t="s">
        <v>985</v>
      </c>
      <c r="O736" s="706">
        <v>0.53</v>
      </c>
      <c r="P736" s="606">
        <v>44308</v>
      </c>
      <c r="Q736" s="606">
        <v>44344</v>
      </c>
      <c r="R736" s="615">
        <f t="shared" si="192"/>
        <v>11.320754716981121</v>
      </c>
      <c r="S736" s="673">
        <f>IF(INDEX(Historical!$D$7:$D$1257,MATCH(B736,Historical!$B$7:$B$1281,0))=0,"n/a",(INDEX(Historical!$C$7:$C$1259,MATCH(B736,Historical!$B$7:$B$1281,0))/INDEX(Historical!$D$7:$D$1257,MATCH(B736,Historical!$B$7:$B$1281,0))-1)*100)</f>
        <v>5.3475935828876997</v>
      </c>
      <c r="T736" s="673">
        <f>IF(INDEX(Historical!$F$7:$F$1250,MATCH(B736,Historical!$B$7:$B$1281,0))=0,"n/a",((INDEX(Historical!$C$7:$C$1259,MATCH(B736,Historical!$B$7:$B$1281,0))/INDEX(Historical!$F$7:$F$1250,MATCH(B736,Historical!$B$7:$B$1281,0)))^(1/3)-1)*100)</f>
        <v>8.5546675808561456</v>
      </c>
      <c r="U736" s="673">
        <f>IF(INDEX(Historical!$H$7:$H$1250,MATCH(B736,Historical!$B$7:$B$1281,0))=0,"n/a",((INDEX(Historical!$C$7:$C$1259,MATCH(B736,Historical!$B$7:$B$1281,0))/INDEX(Historical!$H$7:$H$1250,MATCH(B736,Historical!$B$7:$B$1281,0)))^(1/5)-1)*100)</f>
        <v>7.3785235039921293</v>
      </c>
      <c r="V736" s="673">
        <f>IF(INDEX(Historical!$O$7:$O$1250,MATCH(B736,Historical!$B$7:$B$1281,0))=0,"n/a",((INDEX(Historical!$C$7:$C$1259,MATCH(B736,Historical!$B$7:$B$1281,0))/INDEX(Historical!$O$7:$O$1250,MATCH(B736,Historical!$B$7:$B$1281,0)))^(1/10)-1)*100)</f>
        <v>13.608376497073603</v>
      </c>
      <c r="W736" s="674">
        <f t="shared" si="193"/>
        <v>0.5422045389160739</v>
      </c>
      <c r="X736" s="675">
        <f t="shared" si="194"/>
        <v>1.1012721647749446</v>
      </c>
      <c r="Y736" s="842"/>
      <c r="Z736" s="624">
        <f t="shared" si="195"/>
        <v>27.409988385598144</v>
      </c>
      <c r="AA736" s="853">
        <f t="shared" si="196"/>
        <v>20.8130081300813</v>
      </c>
      <c r="AB736" s="854">
        <v>1</v>
      </c>
      <c r="AC736" s="833">
        <v>8.61</v>
      </c>
      <c r="AD736" s="833">
        <v>2.25</v>
      </c>
      <c r="AE736" s="833">
        <v>2</v>
      </c>
      <c r="AF736" s="833">
        <v>10.17</v>
      </c>
      <c r="AG736" s="833">
        <v>31.7</v>
      </c>
      <c r="AH736" s="833">
        <v>14.499999999999998</v>
      </c>
      <c r="AI736" s="833">
        <v>4.09</v>
      </c>
      <c r="AJ736" s="833">
        <v>6.7</v>
      </c>
      <c r="AK736" s="833">
        <v>9.5</v>
      </c>
      <c r="AL736" s="845">
        <v>13580</v>
      </c>
      <c r="AM736" s="839">
        <v>0.6</v>
      </c>
      <c r="AN736" s="833">
        <v>0.21</v>
      </c>
      <c r="AO736" s="711">
        <f t="shared" si="197"/>
        <v>-12.117520340374885</v>
      </c>
      <c r="AP736" s="712">
        <f t="shared" si="198"/>
        <v>8.6954877897064158</v>
      </c>
      <c r="AQ736" s="855">
        <f t="shared" si="199"/>
        <v>206.71615012575955</v>
      </c>
      <c r="AR736" s="624">
        <f>INDEX(Historical!$C$7:$C$1259,MATCH(B736,Historical!$B$7:$B$1281,0))*IF(AH736="n/a",1.03,IF(AH736&lt;0,1.01,IF(AH736&gt;10,1.1,(1+AH736/100))))</f>
        <v>2.1670000000000003</v>
      </c>
      <c r="AS736" s="853">
        <f t="shared" si="200"/>
        <v>2.2556303</v>
      </c>
      <c r="AT736" s="853">
        <f t="shared" si="204"/>
        <v>2.4699151785</v>
      </c>
      <c r="AU736" s="853">
        <f t="shared" si="204"/>
        <v>2.7045571204574999</v>
      </c>
      <c r="AV736" s="853">
        <f t="shared" si="204"/>
        <v>2.9614900469009622</v>
      </c>
      <c r="AW736" s="624">
        <f t="shared" si="201"/>
        <v>12.558592645858463</v>
      </c>
      <c r="AX736" s="719">
        <f t="shared" si="202"/>
        <v>7.0081432175549461</v>
      </c>
      <c r="AY736" s="900">
        <v>1.65</v>
      </c>
      <c r="AZ736" s="839">
        <v>390.42</v>
      </c>
      <c r="BA736" s="839">
        <v>-3.25</v>
      </c>
      <c r="BB736" s="839">
        <v>29.349999999999998</v>
      </c>
      <c r="BC736" s="839">
        <v>68.19</v>
      </c>
      <c r="BD736" s="874"/>
      <c r="BE736" s="597">
        <v>2006</v>
      </c>
      <c r="BF736" s="865">
        <f t="shared" si="203"/>
        <v>1</v>
      </c>
      <c r="BG736" s="849">
        <v>9.5</v>
      </c>
    </row>
    <row r="737" spans="1:59" s="831" customFormat="1" ht="12.75" customHeight="1" x14ac:dyDescent="0.2">
      <c r="A737" s="838" t="s">
        <v>2958</v>
      </c>
      <c r="B737" s="578" t="s">
        <v>2959</v>
      </c>
      <c r="C737" s="898" t="s">
        <v>112</v>
      </c>
      <c r="D737" s="898" t="s">
        <v>4266</v>
      </c>
      <c r="E737" s="705">
        <v>7</v>
      </c>
      <c r="F737" s="1153">
        <v>631</v>
      </c>
      <c r="G737" s="1118" t="s">
        <v>106</v>
      </c>
      <c r="H737" s="1118" t="s">
        <v>106</v>
      </c>
      <c r="I737" s="841">
        <v>260.75</v>
      </c>
      <c r="J737" s="624">
        <f t="shared" si="190"/>
        <v>2.7229146692233939</v>
      </c>
      <c r="K737" s="844">
        <v>1.7749999999999999</v>
      </c>
      <c r="L737" s="854">
        <v>4</v>
      </c>
      <c r="M737" s="615">
        <f t="shared" si="191"/>
        <v>7.1</v>
      </c>
      <c r="N737" s="837" t="s">
        <v>716</v>
      </c>
      <c r="O737" s="706">
        <v>1.6</v>
      </c>
      <c r="P737" s="1029">
        <v>43935</v>
      </c>
      <c r="Q737" s="1029">
        <v>43951</v>
      </c>
      <c r="R737" s="615">
        <f t="shared" si="192"/>
        <v>10.937499999999989</v>
      </c>
      <c r="S737" s="673">
        <f>IF(INDEX(Historical!$D$7:$D$1257,MATCH(B737,Historical!$B$7:$B$1281,0))=0,"n/a",(INDEX(Historical!$C$7:$C$1259,MATCH(B737,Historical!$B$7:$B$1281,0))/INDEX(Historical!$D$7:$D$1257,MATCH(B737,Historical!$B$7:$B$1281,0))-1)*100)</f>
        <v>8.203125</v>
      </c>
      <c r="T737" s="673">
        <f>IF(INDEX(Historical!$F$7:$F$1250,MATCH(B737,Historical!$B$7:$B$1281,0))=0,"n/a",((INDEX(Historical!$C$7:$C$1259,MATCH(B737,Historical!$B$7:$B$1281,0))/INDEX(Historical!$F$7:$F$1250,MATCH(B737,Historical!$B$7:$B$1281,0)))^(1/3)-1)*100)</f>
        <v>14.609508133780746</v>
      </c>
      <c r="U737" s="673">
        <f>IF(INDEX(Historical!$H$7:$H$1250,MATCH(B737,Historical!$B$7:$B$1281,0))=0,"n/a",((INDEX(Historical!$C$7:$C$1259,MATCH(B737,Historical!$B$7:$B$1281,0))/INDEX(Historical!$H$7:$H$1250,MATCH(B737,Historical!$B$7:$B$1281,0)))^(1/5)-1)*100)</f>
        <v>19.853949372594371</v>
      </c>
      <c r="V737" s="673">
        <f>IF(INDEX(Historical!$O$7:$O$1250,MATCH(B737,Historical!$B$7:$B$1281,0))=0,"n/a",((INDEX(Historical!$C$7:$C$1259,MATCH(B737,Historical!$B$7:$B$1281,0))/INDEX(Historical!$O$7:$O$1250,MATCH(B737,Historical!$B$7:$B$1281,0)))^(1/10)-1)*100)</f>
        <v>12.566300105578465</v>
      </c>
      <c r="W737" s="674">
        <f t="shared" si="193"/>
        <v>1.5799359561515449</v>
      </c>
      <c r="X737" s="675">
        <f t="shared" si="194"/>
        <v>2.6829661314316722</v>
      </c>
      <c r="Y737" s="843" t="s">
        <v>4059</v>
      </c>
      <c r="Z737" s="624">
        <f t="shared" si="195"/>
        <v>101.42857142857142</v>
      </c>
      <c r="AA737" s="853">
        <f t="shared" si="196"/>
        <v>37.25</v>
      </c>
      <c r="AB737" s="854">
        <v>12</v>
      </c>
      <c r="AC737" s="833">
        <v>7</v>
      </c>
      <c r="AD737" s="833">
        <v>2.48</v>
      </c>
      <c r="AE737" s="833">
        <v>1.97</v>
      </c>
      <c r="AF737" s="833">
        <v>6.15</v>
      </c>
      <c r="AG737" s="833">
        <v>16.900000000000002</v>
      </c>
      <c r="AH737" s="833">
        <v>7.8</v>
      </c>
      <c r="AI737" s="833">
        <v>6.21</v>
      </c>
      <c r="AJ737" s="833">
        <v>7.3999999999999995</v>
      </c>
      <c r="AK737" s="833">
        <v>15</v>
      </c>
      <c r="AL737" s="845">
        <v>9960</v>
      </c>
      <c r="AM737" s="839">
        <v>0.6</v>
      </c>
      <c r="AN737" s="833">
        <v>0</v>
      </c>
      <c r="AO737" s="711">
        <f t="shared" si="197"/>
        <v>-14.673135958182236</v>
      </c>
      <c r="AP737" s="712">
        <f t="shared" si="198"/>
        <v>22.576864041817764</v>
      </c>
      <c r="AQ737" s="855">
        <f t="shared" si="199"/>
        <v>219.08723989947742</v>
      </c>
      <c r="AR737" s="624">
        <f>INDEX(Historical!$C$7:$C$1259,MATCH(B737,Historical!$B$7:$B$1281,0))*IF(AH737="n/a",1.03,IF(AH737&lt;0,1.01,IF(AH737&gt;10,1.1,(1+AH737/100))))</f>
        <v>7.4651500000000004</v>
      </c>
      <c r="AS737" s="853">
        <f t="shared" si="200"/>
        <v>7.9287358150000005</v>
      </c>
      <c r="AT737" s="853">
        <f t="shared" si="204"/>
        <v>8.7216093965000017</v>
      </c>
      <c r="AU737" s="853">
        <f t="shared" si="204"/>
        <v>9.5937703361500031</v>
      </c>
      <c r="AV737" s="853">
        <f t="shared" si="204"/>
        <v>10.553147369765004</v>
      </c>
      <c r="AW737" s="624">
        <f t="shared" si="201"/>
        <v>44.262412917415006</v>
      </c>
      <c r="AX737" s="719">
        <f t="shared" si="202"/>
        <v>16.97503851099329</v>
      </c>
      <c r="AY737" s="900">
        <v>0.72</v>
      </c>
      <c r="AZ737" s="839">
        <v>80.88</v>
      </c>
      <c r="BA737" s="839">
        <v>-2</v>
      </c>
      <c r="BB737" s="839">
        <v>4.9799999999999995</v>
      </c>
      <c r="BC737" s="839">
        <v>13.320000000000002</v>
      </c>
      <c r="BD737" s="874"/>
      <c r="BE737" s="597">
        <v>2014</v>
      </c>
      <c r="BF737" s="865">
        <f t="shared" si="203"/>
        <v>0</v>
      </c>
      <c r="BG737" s="849">
        <v>9.5</v>
      </c>
    </row>
    <row r="738" spans="1:59" s="831" customFormat="1" ht="12.75" customHeight="1" x14ac:dyDescent="0.2">
      <c r="A738" s="838" t="s">
        <v>384</v>
      </c>
      <c r="B738" s="578" t="s">
        <v>385</v>
      </c>
      <c r="C738" s="898" t="s">
        <v>153</v>
      </c>
      <c r="D738" s="898" t="s">
        <v>4258</v>
      </c>
      <c r="E738" s="705">
        <v>28</v>
      </c>
      <c r="F738" s="1153">
        <v>110</v>
      </c>
      <c r="G738" s="1117" t="s">
        <v>37</v>
      </c>
      <c r="H738" s="1117" t="s">
        <v>37</v>
      </c>
      <c r="I738" s="833">
        <v>281.77999999999997</v>
      </c>
      <c r="J738" s="624">
        <f t="shared" si="190"/>
        <v>0.24132301795727168</v>
      </c>
      <c r="K738" s="851">
        <v>0.17</v>
      </c>
      <c r="L738" s="854">
        <v>4</v>
      </c>
      <c r="M738" s="615">
        <f t="shared" si="191"/>
        <v>0.68</v>
      </c>
      <c r="N738" s="837" t="s">
        <v>139</v>
      </c>
      <c r="O738" s="707">
        <v>0.16</v>
      </c>
      <c r="P738" s="606">
        <v>44144</v>
      </c>
      <c r="Q738" s="606">
        <v>44153</v>
      </c>
      <c r="R738" s="615">
        <f t="shared" si="192"/>
        <v>6.2500000000000053</v>
      </c>
      <c r="S738" s="673">
        <f>IF(INDEX(Historical!$D$7:$D$1257,MATCH(B738,Historical!$B$7:$B$1281,0))=0,"n/a",(INDEX(Historical!$C$7:$C$1259,MATCH(B738,Historical!$B$7:$B$1281,0))/INDEX(Historical!$D$7:$D$1257,MATCH(B738,Historical!$B$7:$B$1281,0))-1)*100)</f>
        <v>6.5573770491803351</v>
      </c>
      <c r="T738" s="673">
        <f>IF(INDEX(Historical!$F$7:$F$1250,MATCH(B738,Historical!$B$7:$B$1281,0))=0,"n/a",((INDEX(Historical!$C$7:$C$1259,MATCH(B738,Historical!$B$7:$B$1281,0))/INDEX(Historical!$F$7:$F$1250,MATCH(B738,Historical!$B$7:$B$1281,0)))^(1/3)-1)*100)</f>
        <v>7.0399331060163606</v>
      </c>
      <c r="U738" s="673">
        <f>IF(INDEX(Historical!$H$7:$H$1250,MATCH(B738,Historical!$B$7:$B$1281,0))=0,"n/a",((INDEX(Historical!$C$7:$C$1259,MATCH(B738,Historical!$B$7:$B$1281,0))/INDEX(Historical!$H$7:$H$1250,MATCH(B738,Historical!$B$7:$B$1281,0)))^(1/5)-1)*100)</f>
        <v>7.6316922514810814</v>
      </c>
      <c r="V738" s="673">
        <f>IF(INDEX(Historical!$O$7:$O$1250,MATCH(B738,Historical!$B$7:$B$1281,0))=0,"n/a",((INDEX(Historical!$C$7:$C$1259,MATCH(B738,Historical!$B$7:$B$1281,0))/INDEX(Historical!$O$7:$O$1250,MATCH(B738,Historical!$B$7:$B$1281,0)))^(1/10)-1)*100)</f>
        <v>7.1773462536293131</v>
      </c>
      <c r="W738" s="674">
        <f t="shared" si="193"/>
        <v>1.063302783758276</v>
      </c>
      <c r="X738" s="675">
        <f t="shared" si="194"/>
        <v>0.26591262200282512</v>
      </c>
      <c r="Y738" s="637"/>
      <c r="Z738" s="624">
        <f t="shared" si="195"/>
        <v>14.879649890590811</v>
      </c>
      <c r="AA738" s="853">
        <f t="shared" si="196"/>
        <v>61.658643326039375</v>
      </c>
      <c r="AB738" s="854">
        <v>12</v>
      </c>
      <c r="AC738" s="833">
        <v>4.57</v>
      </c>
      <c r="AD738" s="833">
        <v>2.7</v>
      </c>
      <c r="AE738" s="833">
        <v>9.41</v>
      </c>
      <c r="AF738" s="833">
        <v>11.09</v>
      </c>
      <c r="AG738" s="833">
        <v>20.8</v>
      </c>
      <c r="AH738" s="833">
        <v>42.5</v>
      </c>
      <c r="AI738" s="833">
        <v>12.06</v>
      </c>
      <c r="AJ738" s="833">
        <v>28.7</v>
      </c>
      <c r="AK738" s="833">
        <v>22.6</v>
      </c>
      <c r="AL738" s="845">
        <v>20200</v>
      </c>
      <c r="AM738" s="839">
        <v>0.3</v>
      </c>
      <c r="AN738" s="833">
        <v>0.14000000000000001</v>
      </c>
      <c r="AO738" s="711">
        <f t="shared" si="197"/>
        <v>-53.78562805660102</v>
      </c>
      <c r="AP738" s="712">
        <f t="shared" si="198"/>
        <v>7.8730152694383531</v>
      </c>
      <c r="AQ738" s="855">
        <f t="shared" si="199"/>
        <v>451.2790599992698</v>
      </c>
      <c r="AR738" s="624">
        <f>INDEX(Historical!$C$7:$C$1259,MATCH(B738,Historical!$B$7:$B$1281,0))*IF(AH738="n/a",1.03,IF(AH738&lt;0,1.01,IF(AH738&gt;10,1.1,(1+AH738/100))))</f>
        <v>0.71500000000000008</v>
      </c>
      <c r="AS738" s="853">
        <f t="shared" si="200"/>
        <v>0.7865000000000002</v>
      </c>
      <c r="AT738" s="853">
        <f t="shared" si="204"/>
        <v>0.86515000000000031</v>
      </c>
      <c r="AU738" s="853">
        <f t="shared" si="204"/>
        <v>0.95166500000000043</v>
      </c>
      <c r="AV738" s="853">
        <f t="shared" si="204"/>
        <v>1.0468315000000006</v>
      </c>
      <c r="AW738" s="624">
        <f t="shared" si="201"/>
        <v>4.3651465000000016</v>
      </c>
      <c r="AX738" s="719">
        <f t="shared" si="202"/>
        <v>1.5491328341259147</v>
      </c>
      <c r="AY738" s="900">
        <v>0.96</v>
      </c>
      <c r="AZ738" s="839">
        <v>93.289999999999992</v>
      </c>
      <c r="BA738" s="839">
        <v>-9.7199999999999989</v>
      </c>
      <c r="BB738" s="839">
        <v>-0.76</v>
      </c>
      <c r="BC738" s="839">
        <v>3.0700000000000003</v>
      </c>
      <c r="BD738" s="874"/>
      <c r="BE738" s="597">
        <v>1994</v>
      </c>
      <c r="BF738" s="865">
        <f t="shared" si="203"/>
        <v>2</v>
      </c>
      <c r="BG738" s="849">
        <v>13.8</v>
      </c>
    </row>
    <row r="739" spans="1:59" s="831" customFormat="1" ht="12.75" customHeight="1" x14ac:dyDescent="0.2">
      <c r="A739" s="831" t="s">
        <v>1787</v>
      </c>
      <c r="B739" s="578" t="s">
        <v>1788</v>
      </c>
      <c r="C739" s="898" t="s">
        <v>108</v>
      </c>
      <c r="D739" s="898" t="s">
        <v>4272</v>
      </c>
      <c r="E739" s="705">
        <v>11</v>
      </c>
      <c r="F739" s="1153">
        <v>352</v>
      </c>
      <c r="G739" s="1126" t="s">
        <v>106</v>
      </c>
      <c r="H739" s="1126" t="s">
        <v>106</v>
      </c>
      <c r="I739" s="841">
        <v>24.09</v>
      </c>
      <c r="J739" s="624">
        <f t="shared" si="190"/>
        <v>3.6529680365296802</v>
      </c>
      <c r="K739" s="844">
        <v>0.22</v>
      </c>
      <c r="L739" s="854">
        <v>4</v>
      </c>
      <c r="M739" s="615">
        <f t="shared" si="191"/>
        <v>0.88</v>
      </c>
      <c r="N739" s="837" t="s">
        <v>431</v>
      </c>
      <c r="O739" s="706">
        <v>0.21</v>
      </c>
      <c r="P739" s="606">
        <v>44236</v>
      </c>
      <c r="Q739" s="606">
        <v>44251</v>
      </c>
      <c r="R739" s="615">
        <f t="shared" si="192"/>
        <v>4.7619047619047663</v>
      </c>
      <c r="S739" s="673">
        <f>IF(INDEX(Historical!$D$7:$D$1257,MATCH(B739,Historical!$B$7:$B$1281,0))=0,"n/a",(INDEX(Historical!$C$7:$C$1259,MATCH(B739,Historical!$B$7:$B$1281,0))/INDEX(Historical!$D$7:$D$1257,MATCH(B739,Historical!$B$7:$B$1281,0))-1)*100)</f>
        <v>1.2048192771084265</v>
      </c>
      <c r="T739" s="673">
        <f>IF(INDEX(Historical!$F$7:$F$1250,MATCH(B739,Historical!$B$7:$B$1281,0))=0,"n/a",((INDEX(Historical!$C$7:$C$1259,MATCH(B739,Historical!$B$7:$B$1281,0))/INDEX(Historical!$F$7:$F$1250,MATCH(B739,Historical!$B$7:$B$1281,0)))^(1/3)-1)*100)</f>
        <v>5.7645954231698715</v>
      </c>
      <c r="U739" s="673">
        <f>IF(INDEX(Historical!$H$7:$H$1250,MATCH(B739,Historical!$B$7:$B$1281,0))=0,"n/a",((INDEX(Historical!$C$7:$C$1259,MATCH(B739,Historical!$B$7:$B$1281,0))/INDEX(Historical!$H$7:$H$1250,MATCH(B739,Historical!$B$7:$B$1281,0)))^(1/5)-1)*100)</f>
        <v>6.2618858899870622</v>
      </c>
      <c r="V739" s="673">
        <f>IF(INDEX(Historical!$O$7:$O$1250,MATCH(B739,Historical!$B$7:$B$1281,0))=0,"n/a",((INDEX(Historical!$C$7:$C$1259,MATCH(B739,Historical!$B$7:$B$1281,0))/INDEX(Historical!$O$7:$O$1250,MATCH(B739,Historical!$B$7:$B$1281,0)))^(1/10)-1)*100)</f>
        <v>32.596154241693199</v>
      </c>
      <c r="W739" s="674">
        <f t="shared" si="193"/>
        <v>0.19210505152100391</v>
      </c>
      <c r="X739" s="675">
        <f t="shared" si="194"/>
        <v>0.78273573624838277</v>
      </c>
      <c r="Y739" s="646" t="s">
        <v>4577</v>
      </c>
      <c r="Z739" s="624">
        <f t="shared" si="195"/>
        <v>44.44444444444445</v>
      </c>
      <c r="AA739" s="853">
        <f t="shared" si="196"/>
        <v>12.166666666666666</v>
      </c>
      <c r="AB739" s="854">
        <v>12</v>
      </c>
      <c r="AC739" s="833">
        <v>1.98</v>
      </c>
      <c r="AD739" s="833" t="s">
        <v>136</v>
      </c>
      <c r="AE739" s="833">
        <v>3.95</v>
      </c>
      <c r="AF739" s="833">
        <v>1.81</v>
      </c>
      <c r="AG739" s="833">
        <v>15.4</v>
      </c>
      <c r="AH739" s="833">
        <v>13.8</v>
      </c>
      <c r="AI739" s="833">
        <v>-3.09</v>
      </c>
      <c r="AJ739" s="833">
        <v>8</v>
      </c>
      <c r="AK739" s="833" t="s">
        <v>136</v>
      </c>
      <c r="AL739" s="845">
        <v>395.42</v>
      </c>
      <c r="AM739" s="839">
        <v>2.7</v>
      </c>
      <c r="AN739" s="833">
        <v>0.19</v>
      </c>
      <c r="AO739" s="711">
        <f t="shared" si="197"/>
        <v>-2.2518127401499246</v>
      </c>
      <c r="AP739" s="712">
        <f t="shared" si="198"/>
        <v>9.9148539265167415</v>
      </c>
      <c r="AQ739" s="855">
        <f t="shared" si="199"/>
        <v>-1.0686732758151685</v>
      </c>
      <c r="AR739" s="624">
        <f>INDEX(Historical!$C$7:$C$1259,MATCH(B739,Historical!$B$7:$B$1281,0))*IF(AH739="n/a",1.03,IF(AH739&lt;0,1.01,IF(AH739&gt;10,1.1,(1+AH739/100))))</f>
        <v>0.92400000000000004</v>
      </c>
      <c r="AS739" s="853">
        <f t="shared" si="200"/>
        <v>0.93324000000000007</v>
      </c>
      <c r="AT739" s="853">
        <f t="shared" si="204"/>
        <v>0.96123720000000012</v>
      </c>
      <c r="AU739" s="853">
        <f t="shared" si="204"/>
        <v>0.99007431600000018</v>
      </c>
      <c r="AV739" s="853">
        <f t="shared" si="204"/>
        <v>1.0197765454800003</v>
      </c>
      <c r="AW739" s="624">
        <f t="shared" si="201"/>
        <v>4.8283280614800006</v>
      </c>
      <c r="AX739" s="719">
        <f t="shared" si="202"/>
        <v>20.042872816438358</v>
      </c>
      <c r="AY739" s="900">
        <v>0.99</v>
      </c>
      <c r="AZ739" s="839">
        <v>66.14</v>
      </c>
      <c r="BA739" s="839">
        <v>-10.040000000000001</v>
      </c>
      <c r="BB739" s="839">
        <v>3.92</v>
      </c>
      <c r="BC739" s="839">
        <v>25.3</v>
      </c>
      <c r="BD739" s="874"/>
      <c r="BE739" s="597">
        <v>2011</v>
      </c>
      <c r="BF739" s="865">
        <f t="shared" si="203"/>
        <v>0</v>
      </c>
      <c r="BG739" s="849">
        <v>1.2</v>
      </c>
    </row>
    <row r="740" spans="1:59" s="831" customFormat="1" ht="12.75" customHeight="1" x14ac:dyDescent="0.2">
      <c r="A740" s="838" t="s">
        <v>1762</v>
      </c>
      <c r="B740" s="578" t="s">
        <v>1763</v>
      </c>
      <c r="C740" s="898" t="s">
        <v>108</v>
      </c>
      <c r="D740" s="898" t="s">
        <v>4272</v>
      </c>
      <c r="E740" s="705">
        <v>8</v>
      </c>
      <c r="F740" s="1153">
        <v>565</v>
      </c>
      <c r="G740" s="1150" t="s">
        <v>106</v>
      </c>
      <c r="H740" s="1150" t="s">
        <v>106</v>
      </c>
      <c r="I740" s="841">
        <v>1009</v>
      </c>
      <c r="J740" s="624">
        <f t="shared" si="190"/>
        <v>0.73339940535183357</v>
      </c>
      <c r="K740" s="844">
        <v>1.85</v>
      </c>
      <c r="L740" s="854">
        <v>4</v>
      </c>
      <c r="M740" s="615">
        <f t="shared" si="191"/>
        <v>7.4</v>
      </c>
      <c r="N740" s="837" t="s">
        <v>590</v>
      </c>
      <c r="O740" s="706">
        <v>1.75</v>
      </c>
      <c r="P740" s="904">
        <v>43896</v>
      </c>
      <c r="Q740" s="904">
        <v>43903</v>
      </c>
      <c r="R740" s="615">
        <f t="shared" si="192"/>
        <v>5.7142857142857197</v>
      </c>
      <c r="S740" s="673">
        <f>IF(INDEX(Historical!$D$7:$D$1257,MATCH(B740,Historical!$B$7:$B$1281,0))=0,"n/a",(INDEX(Historical!$C$7:$C$1259,MATCH(B740,Historical!$B$7:$B$1281,0))/INDEX(Historical!$D$7:$D$1257,MATCH(B740,Historical!$B$7:$B$1281,0))-1)*100)</f>
        <v>5.7142857142857162</v>
      </c>
      <c r="T740" s="673">
        <f>IF(INDEX(Historical!$F$7:$F$1250,MATCH(B740,Historical!$B$7:$B$1281,0))=0,"n/a",((INDEX(Historical!$C$7:$C$1259,MATCH(B740,Historical!$B$7:$B$1281,0))/INDEX(Historical!$F$7:$F$1250,MATCH(B740,Historical!$B$7:$B$1281,0)))^(1/3)-1)*100)</f>
        <v>30.106046652668073</v>
      </c>
      <c r="U740" s="673">
        <f>IF(INDEX(Historical!$H$7:$H$1250,MATCH(B740,Historical!$B$7:$B$1281,0))=0,"n/a",((INDEX(Historical!$C$7:$C$1259,MATCH(B740,Historical!$B$7:$B$1281,0))/INDEX(Historical!$H$7:$H$1250,MATCH(B740,Historical!$B$7:$B$1281,0)))^(1/5)-1)*100)</f>
        <v>22.160995493000748</v>
      </c>
      <c r="V740" s="673" t="str">
        <f>IF(INDEX(Historical!$O$7:$O$1250,MATCH(B740,Historical!$B$7:$B$1281,0))=0,"n/a",((INDEX(Historical!$C$7:$C$1259,MATCH(B740,Historical!$B$7:$B$1281,0))/INDEX(Historical!$O$7:$O$1250,MATCH(B740,Historical!$B$7:$B$1281,0)))^(1/10)-1)*100)</f>
        <v>n/a</v>
      </c>
      <c r="W740" s="674" t="str">
        <f t="shared" si="193"/>
        <v>n/a</v>
      </c>
      <c r="X740" s="675" t="str">
        <f t="shared" si="194"/>
        <v>n/a</v>
      </c>
      <c r="Y740" s="843"/>
      <c r="Z740" s="624" t="str">
        <f t="shared" si="195"/>
        <v>n/a</v>
      </c>
      <c r="AA740" s="853" t="str">
        <f t="shared" si="196"/>
        <v>n/a</v>
      </c>
      <c r="AB740" s="854">
        <v>12</v>
      </c>
      <c r="AC740" s="833" t="s">
        <v>136</v>
      </c>
      <c r="AD740" s="833" t="s">
        <v>136</v>
      </c>
      <c r="AE740" s="833" t="s">
        <v>136</v>
      </c>
      <c r="AF740" s="833" t="s">
        <v>136</v>
      </c>
      <c r="AG740" s="833" t="s">
        <v>136</v>
      </c>
      <c r="AH740" s="833" t="s">
        <v>136</v>
      </c>
      <c r="AI740" s="833" t="s">
        <v>136</v>
      </c>
      <c r="AJ740" s="833" t="s">
        <v>136</v>
      </c>
      <c r="AK740" s="833" t="s">
        <v>136</v>
      </c>
      <c r="AL740" s="845" t="s">
        <v>136</v>
      </c>
      <c r="AM740" s="839" t="s">
        <v>136</v>
      </c>
      <c r="AN740" s="833" t="s">
        <v>136</v>
      </c>
      <c r="AO740" s="711" t="str">
        <f t="shared" si="197"/>
        <v>n/a</v>
      </c>
      <c r="AP740" s="712">
        <f t="shared" si="198"/>
        <v>22.89439489835258</v>
      </c>
      <c r="AQ740" s="855" t="str">
        <f t="shared" si="199"/>
        <v>n/a</v>
      </c>
      <c r="AR740" s="624">
        <f>INDEX(Historical!$C$7:$C$1259,MATCH(B740,Historical!$B$7:$B$1281,0))*IF(AH740="n/a",1.03,IF(AH740&lt;0,1.01,IF(AH740&gt;10,1.1,(1+AH740/100))))</f>
        <v>7.6220000000000008</v>
      </c>
      <c r="AS740" s="853">
        <f t="shared" si="200"/>
        <v>7.8506600000000013</v>
      </c>
      <c r="AT740" s="853">
        <f t="shared" si="204"/>
        <v>8.0861798000000018</v>
      </c>
      <c r="AU740" s="853">
        <f t="shared" si="204"/>
        <v>8.3287651940000025</v>
      </c>
      <c r="AV740" s="853">
        <f t="shared" si="204"/>
        <v>8.5786281498200037</v>
      </c>
      <c r="AW740" s="624">
        <f t="shared" si="201"/>
        <v>40.466233143820006</v>
      </c>
      <c r="AX740" s="719">
        <f t="shared" si="202"/>
        <v>4.010528557365709</v>
      </c>
      <c r="AY740" s="900" t="s">
        <v>136</v>
      </c>
      <c r="AZ740" s="839" t="s">
        <v>136</v>
      </c>
      <c r="BA740" s="839" t="s">
        <v>136</v>
      </c>
      <c r="BB740" s="839" t="s">
        <v>136</v>
      </c>
      <c r="BC740" s="839" t="s">
        <v>136</v>
      </c>
      <c r="BD740" s="874" t="s">
        <v>4199</v>
      </c>
      <c r="BE740" s="597">
        <v>2013</v>
      </c>
      <c r="BF740" s="865">
        <f t="shared" si="203"/>
        <v>0</v>
      </c>
      <c r="BG740" s="849" t="s">
        <v>136</v>
      </c>
    </row>
    <row r="741" spans="1:59" s="831" customFormat="1" ht="12.75" customHeight="1" x14ac:dyDescent="0.2">
      <c r="A741" s="838" t="s">
        <v>3908</v>
      </c>
      <c r="B741" s="578" t="s">
        <v>3909</v>
      </c>
      <c r="C741" s="898" t="s">
        <v>108</v>
      </c>
      <c r="D741" s="898" t="s">
        <v>4272</v>
      </c>
      <c r="E741" s="705">
        <v>8</v>
      </c>
      <c r="F741" s="1153">
        <v>588</v>
      </c>
      <c r="G741" s="1123" t="s">
        <v>106</v>
      </c>
      <c r="H741" s="1123" t="s">
        <v>106</v>
      </c>
      <c r="I741" s="841">
        <v>75.8</v>
      </c>
      <c r="J741" s="624">
        <f t="shared" si="190"/>
        <v>1.6358839050131926</v>
      </c>
      <c r="K741" s="844">
        <v>0.31</v>
      </c>
      <c r="L741" s="854">
        <v>4</v>
      </c>
      <c r="M741" s="615">
        <f t="shared" si="191"/>
        <v>1.24</v>
      </c>
      <c r="N741" s="837" t="s">
        <v>439</v>
      </c>
      <c r="O741" s="706">
        <v>0.28000000000000003</v>
      </c>
      <c r="P741" s="606">
        <v>44237</v>
      </c>
      <c r="Q741" s="606">
        <v>44252</v>
      </c>
      <c r="R741" s="615">
        <f t="shared" si="192"/>
        <v>10.714285714285703</v>
      </c>
      <c r="S741" s="673">
        <f>IF(INDEX(Historical!$D$7:$D$1257,MATCH(B741,Historical!$B$7:$B$1281,0))=0,"n/a",(INDEX(Historical!$C$7:$C$1259,MATCH(B741,Historical!$B$7:$B$1281,0))/INDEX(Historical!$D$7:$D$1257,MATCH(B741,Historical!$B$7:$B$1281,0))-1)*100)</f>
        <v>12.000000000000011</v>
      </c>
      <c r="T741" s="673">
        <f>IF(INDEX(Historical!$F$7:$F$1250,MATCH(B741,Historical!$B$7:$B$1281,0))=0,"n/a",((INDEX(Historical!$C$7:$C$1259,MATCH(B741,Historical!$B$7:$B$1281,0))/INDEX(Historical!$F$7:$F$1250,MATCH(B741,Historical!$B$7:$B$1281,0)))^(1/3)-1)*100)</f>
        <v>25.99210498948732</v>
      </c>
      <c r="U741" s="673">
        <f>IF(INDEX(Historical!$H$7:$H$1250,MATCH(B741,Historical!$B$7:$B$1281,0))=0,"n/a",((INDEX(Historical!$C$7:$C$1259,MATCH(B741,Historical!$B$7:$B$1281,0))/INDEX(Historical!$H$7:$H$1250,MATCH(B741,Historical!$B$7:$B$1281,0)))^(1/5)-1)*100)</f>
        <v>20.546073610157212</v>
      </c>
      <c r="V741" s="673">
        <f>IF(INDEX(Historical!$O$7:$O$1250,MATCH(B741,Historical!$B$7:$B$1281,0))=0,"n/a",((INDEX(Historical!$C$7:$C$1259,MATCH(B741,Historical!$B$7:$B$1281,0))/INDEX(Historical!$O$7:$O$1250,MATCH(B741,Historical!$B$7:$B$1281,0)))^(1/10)-1)*100)</f>
        <v>20.058953021849835</v>
      </c>
      <c r="W741" s="674">
        <f t="shared" si="193"/>
        <v>1.0242844473376436</v>
      </c>
      <c r="X741" s="675">
        <f t="shared" si="194"/>
        <v>2.0342647138769512</v>
      </c>
      <c r="Y741" s="637"/>
      <c r="Z741" s="624">
        <f t="shared" si="195"/>
        <v>26.495726495726498</v>
      </c>
      <c r="AA741" s="853">
        <f t="shared" si="196"/>
        <v>16.196581196581196</v>
      </c>
      <c r="AB741" s="854">
        <v>12</v>
      </c>
      <c r="AC741" s="833">
        <v>4.68</v>
      </c>
      <c r="AD741" s="833">
        <v>1.68</v>
      </c>
      <c r="AE741" s="833">
        <v>3.4</v>
      </c>
      <c r="AF741" s="833">
        <v>1.21</v>
      </c>
      <c r="AG741" s="833">
        <v>7.5</v>
      </c>
      <c r="AH741" s="833">
        <v>-22.400000000000002</v>
      </c>
      <c r="AI741" s="833">
        <v>0.38</v>
      </c>
      <c r="AJ741" s="833">
        <v>10.100000000000001</v>
      </c>
      <c r="AK741" s="833">
        <v>10</v>
      </c>
      <c r="AL741" s="845">
        <v>4400</v>
      </c>
      <c r="AM741" s="839">
        <v>1.3</v>
      </c>
      <c r="AN741" s="833">
        <v>0.32</v>
      </c>
      <c r="AO741" s="711">
        <f t="shared" si="197"/>
        <v>5.985376318589207</v>
      </c>
      <c r="AP741" s="712">
        <f t="shared" si="198"/>
        <v>22.181957515170403</v>
      </c>
      <c r="AQ741" s="855">
        <f t="shared" si="199"/>
        <v>-6.6717543104190984</v>
      </c>
      <c r="AR741" s="624">
        <f>INDEX(Historical!$C$7:$C$1259,MATCH(B741,Historical!$B$7:$B$1281,0))*IF(AH741="n/a",1.03,IF(AH741&lt;0,1.01,IF(AH741&gt;10,1.1,(1+AH741/100))))</f>
        <v>1.1312000000000002</v>
      </c>
      <c r="AS741" s="853">
        <f t="shared" si="200"/>
        <v>1.1354985600000003</v>
      </c>
      <c r="AT741" s="853">
        <f t="shared" si="204"/>
        <v>1.2490484160000004</v>
      </c>
      <c r="AU741" s="853">
        <f t="shared" si="204"/>
        <v>1.3739532576000004</v>
      </c>
      <c r="AV741" s="853">
        <f t="shared" si="204"/>
        <v>1.5113485833600007</v>
      </c>
      <c r="AW741" s="624">
        <f t="shared" si="201"/>
        <v>6.4010488169600013</v>
      </c>
      <c r="AX741" s="719">
        <f t="shared" si="202"/>
        <v>8.4446554313456481</v>
      </c>
      <c r="AY741" s="900">
        <v>1.63</v>
      </c>
      <c r="AZ741" s="839">
        <v>159.5</v>
      </c>
      <c r="BA741" s="839">
        <v>-13.71</v>
      </c>
      <c r="BB741" s="839">
        <v>4.42</v>
      </c>
      <c r="BC741" s="839">
        <v>37.81</v>
      </c>
      <c r="BD741" s="874"/>
      <c r="BE741" s="597">
        <v>2014</v>
      </c>
      <c r="BF741" s="865">
        <f t="shared" si="203"/>
        <v>0</v>
      </c>
      <c r="BG741" s="849">
        <v>0.6</v>
      </c>
    </row>
    <row r="742" spans="1:59" s="831" customFormat="1" ht="12.75" customHeight="1" x14ac:dyDescent="0.2">
      <c r="A742" s="838" t="s">
        <v>4481</v>
      </c>
      <c r="B742" s="578" t="s">
        <v>4480</v>
      </c>
      <c r="C742" s="898" t="s">
        <v>131</v>
      </c>
      <c r="D742" s="898" t="s">
        <v>4274</v>
      </c>
      <c r="E742" s="705">
        <v>28</v>
      </c>
      <c r="F742" s="1153">
        <v>106</v>
      </c>
      <c r="G742" s="1153" t="s">
        <v>37</v>
      </c>
      <c r="H742" s="1153" t="s">
        <v>37</v>
      </c>
      <c r="I742" s="833">
        <v>44.75</v>
      </c>
      <c r="J742" s="624">
        <f t="shared" si="190"/>
        <v>2.2408938547486033</v>
      </c>
      <c r="K742" s="851">
        <v>0.25069999999999998</v>
      </c>
      <c r="L742" s="854">
        <v>4</v>
      </c>
      <c r="M742" s="615">
        <f t="shared" si="191"/>
        <v>1.0027999999999999</v>
      </c>
      <c r="N742" s="837" t="s">
        <v>119</v>
      </c>
      <c r="O742" s="707">
        <v>0.23430000000000001</v>
      </c>
      <c r="P742" s="606">
        <v>44056</v>
      </c>
      <c r="Q742" s="606">
        <v>44075</v>
      </c>
      <c r="R742" s="615">
        <f t="shared" si="192"/>
        <v>6.9995731967562831</v>
      </c>
      <c r="S742" s="673">
        <f>IF(INDEX(Historical!$D$7:$D$1257,MATCH(B742,Historical!$B$7:$B$1281,0))=0,"n/a",(INDEX(Historical!$C$7:$C$1259,MATCH(B742,Historical!$B$7:$B$1281,0))/INDEX(Historical!$D$7:$D$1257,MATCH(B742,Historical!$B$7:$B$1281,0))-1)*100)</f>
        <v>6.9931612618574945</v>
      </c>
      <c r="T742" s="673">
        <f>IF(INDEX(Historical!$F$7:$F$1250,MATCH(B742,Historical!$B$7:$B$1281,0))=0,"n/a",((INDEX(Historical!$C$7:$C$1259,MATCH(B742,Historical!$B$7:$B$1281,0))/INDEX(Historical!$F$7:$F$1250,MATCH(B742,Historical!$B$7:$B$1281,0)))^(1/3)-1)*100)</f>
        <v>6.9913952013407332</v>
      </c>
      <c r="U742" s="673">
        <f>IF(INDEX(Historical!$H$7:$H$1250,MATCH(B742,Historical!$B$7:$B$1281,0))=0,"n/a",((INDEX(Historical!$C$7:$C$1259,MATCH(B742,Historical!$B$7:$B$1281,0))/INDEX(Historical!$H$7:$H$1250,MATCH(B742,Historical!$B$7:$B$1281,0)))^(1/5)-1)*100)</f>
        <v>7.1740206670141138</v>
      </c>
      <c r="V742" s="673">
        <f>IF(INDEX(Historical!$O$7:$O$1250,MATCH(B742,Historical!$B$7:$B$1281,0))=0,"n/a",((INDEX(Historical!$C$7:$C$1259,MATCH(B742,Historical!$B$7:$B$1281,0))/INDEX(Historical!$O$7:$O$1250,MATCH(B742,Historical!$B$7:$B$1281,0)))^(1/10)-1)*100)</f>
        <v>7.4689420411039542</v>
      </c>
      <c r="W742" s="674">
        <f t="shared" si="193"/>
        <v>0.96051363466649031</v>
      </c>
      <c r="X742" s="675" t="str">
        <f t="shared" si="194"/>
        <v>n/a</v>
      </c>
      <c r="Y742" s="637"/>
      <c r="Z742" s="624">
        <f t="shared" si="195"/>
        <v>94.603773584905653</v>
      </c>
      <c r="AA742" s="853">
        <f t="shared" si="196"/>
        <v>42.216981132075468</v>
      </c>
      <c r="AB742" s="854">
        <v>12</v>
      </c>
      <c r="AC742" s="833">
        <v>1.06</v>
      </c>
      <c r="AD742" s="833">
        <v>6.52</v>
      </c>
      <c r="AE742" s="833">
        <v>7.39</v>
      </c>
      <c r="AF742" s="833">
        <v>2.4</v>
      </c>
      <c r="AG742" s="833">
        <v>6.1</v>
      </c>
      <c r="AH742" s="833">
        <v>4.7</v>
      </c>
      <c r="AI742" s="833">
        <v>7.2900000000000009</v>
      </c>
      <c r="AJ742" s="833">
        <v>-1.4000000000000001</v>
      </c>
      <c r="AK742" s="833">
        <v>6.4</v>
      </c>
      <c r="AL742" s="845">
        <v>10810</v>
      </c>
      <c r="AM742" s="839">
        <v>0.2</v>
      </c>
      <c r="AN742" s="833">
        <v>1.21</v>
      </c>
      <c r="AO742" s="711">
        <f t="shared" si="197"/>
        <v>-32.80206661031275</v>
      </c>
      <c r="AP742" s="712">
        <f t="shared" si="198"/>
        <v>9.4149145217627179</v>
      </c>
      <c r="AQ742" s="855">
        <f t="shared" si="199"/>
        <v>112.20614161913525</v>
      </c>
      <c r="AR742" s="624">
        <f>INDEX(Historical!$C$7:$C$1259,MATCH(B742,Historical!$B$7:$B$1281,0))*IF(AH742="n/a",1.03,IF(AH742&lt;0,1.01,IF(AH742&gt;10,1.1,(1+AH742/100))))</f>
        <v>1.01559</v>
      </c>
      <c r="AS742" s="853">
        <f t="shared" si="200"/>
        <v>1.0896265109999999</v>
      </c>
      <c r="AT742" s="853">
        <f t="shared" si="204"/>
        <v>1.159362607704</v>
      </c>
      <c r="AU742" s="853">
        <f t="shared" si="204"/>
        <v>1.2335618145970562</v>
      </c>
      <c r="AV742" s="853">
        <f t="shared" si="204"/>
        <v>1.3125097707312678</v>
      </c>
      <c r="AW742" s="624">
        <f t="shared" si="201"/>
        <v>5.8106507040323239</v>
      </c>
      <c r="AX742" s="719">
        <f t="shared" si="202"/>
        <v>12.984694310686756</v>
      </c>
      <c r="AY742" s="900">
        <v>0.52</v>
      </c>
      <c r="AZ742" s="839">
        <v>19.75</v>
      </c>
      <c r="BA742" s="839">
        <v>-8.4699999999999989</v>
      </c>
      <c r="BB742" s="839">
        <v>-6.9999999999999993E-2</v>
      </c>
      <c r="BC742" s="839">
        <v>1.58</v>
      </c>
      <c r="BD742" s="874"/>
      <c r="BE742" s="597">
        <v>1993</v>
      </c>
      <c r="BF742" s="865">
        <f t="shared" si="203"/>
        <v>2</v>
      </c>
      <c r="BG742" s="849">
        <v>2.1</v>
      </c>
    </row>
    <row r="743" spans="1:59" s="831" customFormat="1" ht="12.75" customHeight="1" x14ac:dyDescent="0.2">
      <c r="A743" s="838" t="s">
        <v>1773</v>
      </c>
      <c r="B743" s="578" t="s">
        <v>1774</v>
      </c>
      <c r="C743" s="898" t="s">
        <v>112</v>
      </c>
      <c r="D743" s="898" t="s">
        <v>211</v>
      </c>
      <c r="E743" s="705">
        <v>8</v>
      </c>
      <c r="F743" s="1153">
        <v>547</v>
      </c>
      <c r="G743" s="1150" t="s">
        <v>106</v>
      </c>
      <c r="H743" s="1150" t="s">
        <v>106</v>
      </c>
      <c r="I743" s="841">
        <v>118.81</v>
      </c>
      <c r="J743" s="624">
        <f t="shared" si="190"/>
        <v>0.77434559380523527</v>
      </c>
      <c r="K743" s="844">
        <v>0.23</v>
      </c>
      <c r="L743" s="854">
        <v>4</v>
      </c>
      <c r="M743" s="615">
        <f t="shared" si="191"/>
        <v>0.92</v>
      </c>
      <c r="N743" s="837" t="s">
        <v>590</v>
      </c>
      <c r="O743" s="706">
        <v>0.21</v>
      </c>
      <c r="P743" s="904">
        <v>43615</v>
      </c>
      <c r="Q743" s="904">
        <v>43630</v>
      </c>
      <c r="R743" s="615">
        <f t="shared" si="192"/>
        <v>9.5238095238095326</v>
      </c>
      <c r="S743" s="673">
        <f>IF(INDEX(Historical!$D$7:$D$1257,MATCH(B743,Historical!$B$7:$B$1281,0))=0,"n/a",(INDEX(Historical!$C$7:$C$1259,MATCH(B743,Historical!$B$7:$B$1281,0))/INDEX(Historical!$D$7:$D$1257,MATCH(B743,Historical!$B$7:$B$1281,0))-1)*100)</f>
        <v>2.2222222222222143</v>
      </c>
      <c r="T743" s="673">
        <f>IF(INDEX(Historical!$F$7:$F$1250,MATCH(B743,Historical!$B$7:$B$1281,0))=0,"n/a",((INDEX(Historical!$C$7:$C$1259,MATCH(B743,Historical!$B$7:$B$1281,0))/INDEX(Historical!$F$7:$F$1250,MATCH(B743,Historical!$B$7:$B$1281,0)))^(1/3)-1)*100)</f>
        <v>7.0472515754160359</v>
      </c>
      <c r="U743" s="673">
        <f>IF(INDEX(Historical!$H$7:$H$1250,MATCH(B743,Historical!$B$7:$B$1281,0))=0,"n/a",((INDEX(Historical!$C$7:$C$1259,MATCH(B743,Historical!$B$7:$B$1281,0))/INDEX(Historical!$H$7:$H$1250,MATCH(B743,Historical!$B$7:$B$1281,0)))^(1/5)-1)*100)</f>
        <v>6.8682698374176177</v>
      </c>
      <c r="V743" s="673">
        <f>IF(INDEX(Historical!$O$7:$O$1250,MATCH(B743,Historical!$B$7:$B$1281,0))=0,"n/a",((INDEX(Historical!$C$7:$C$1259,MATCH(B743,Historical!$B$7:$B$1281,0))/INDEX(Historical!$O$7:$O$1250,MATCH(B743,Historical!$B$7:$B$1281,0)))^(1/10)-1)*100)</f>
        <v>7.6548289095374811</v>
      </c>
      <c r="W743" s="674">
        <f t="shared" si="193"/>
        <v>0.89724668161559362</v>
      </c>
      <c r="X743" s="675">
        <f t="shared" si="194"/>
        <v>0.27583413001677182</v>
      </c>
      <c r="Y743" s="644" t="s">
        <v>4572</v>
      </c>
      <c r="Z743" s="624">
        <f t="shared" si="195"/>
        <v>27.380952380952383</v>
      </c>
      <c r="AA743" s="853">
        <f t="shared" si="196"/>
        <v>35.360119047619051</v>
      </c>
      <c r="AB743" s="854">
        <v>12</v>
      </c>
      <c r="AC743" s="833">
        <v>3.36</v>
      </c>
      <c r="AD743" s="833">
        <v>4.45</v>
      </c>
      <c r="AE743" s="833">
        <v>2.63</v>
      </c>
      <c r="AF743" s="833">
        <v>3.79</v>
      </c>
      <c r="AG743" s="833">
        <v>11.3</v>
      </c>
      <c r="AH743" s="833">
        <v>-12.6</v>
      </c>
      <c r="AI743" s="833">
        <v>11.26</v>
      </c>
      <c r="AJ743" s="833">
        <v>24.9</v>
      </c>
      <c r="AK743" s="833">
        <v>8</v>
      </c>
      <c r="AL743" s="845">
        <v>3970</v>
      </c>
      <c r="AM743" s="839">
        <v>1</v>
      </c>
      <c r="AN743" s="833">
        <v>0.19</v>
      </c>
      <c r="AO743" s="711">
        <f t="shared" si="197"/>
        <v>-27.717503616396197</v>
      </c>
      <c r="AP743" s="712">
        <f t="shared" si="198"/>
        <v>7.6426154312228531</v>
      </c>
      <c r="AQ743" s="855">
        <f t="shared" si="199"/>
        <v>144.05359264853303</v>
      </c>
      <c r="AR743" s="624">
        <f>INDEX(Historical!$C$7:$C$1259,MATCH(B743,Historical!$B$7:$B$1281,0))*IF(AH743="n/a",1.03,IF(AH743&lt;0,1.01,IF(AH743&gt;10,1.1,(1+AH743/100))))</f>
        <v>0.92920000000000003</v>
      </c>
      <c r="AS743" s="853">
        <f t="shared" si="200"/>
        <v>1.0221200000000001</v>
      </c>
      <c r="AT743" s="853">
        <f t="shared" si="204"/>
        <v>1.1038896000000002</v>
      </c>
      <c r="AU743" s="853">
        <f t="shared" si="204"/>
        <v>1.1922007680000004</v>
      </c>
      <c r="AV743" s="853">
        <f t="shared" si="204"/>
        <v>1.2875768294400005</v>
      </c>
      <c r="AW743" s="624">
        <f t="shared" si="201"/>
        <v>5.5349871974400013</v>
      </c>
      <c r="AX743" s="719">
        <f t="shared" si="202"/>
        <v>4.6586879870717963</v>
      </c>
      <c r="AY743" s="900">
        <v>0.87</v>
      </c>
      <c r="AZ743" s="839">
        <v>67.31</v>
      </c>
      <c r="BA743" s="839">
        <v>-9.66</v>
      </c>
      <c r="BB743" s="839">
        <v>-1.92</v>
      </c>
      <c r="BC743" s="839">
        <v>10.7</v>
      </c>
      <c r="BD743" s="874"/>
      <c r="BE743" s="597">
        <v>2013</v>
      </c>
      <c r="BF743" s="865">
        <f t="shared" si="203"/>
        <v>0</v>
      </c>
      <c r="BG743" s="849">
        <v>6.7</v>
      </c>
    </row>
    <row r="744" spans="1:59" s="831" customFormat="1" ht="12.75" customHeight="1" x14ac:dyDescent="0.2">
      <c r="A744" s="848" t="s">
        <v>2971</v>
      </c>
      <c r="B744" s="578" t="s">
        <v>2972</v>
      </c>
      <c r="C744" s="898" t="s">
        <v>4126</v>
      </c>
      <c r="D744" s="898" t="s">
        <v>4259</v>
      </c>
      <c r="E744" s="705">
        <v>7</v>
      </c>
      <c r="F744" s="1153">
        <v>660</v>
      </c>
      <c r="G744" s="1123" t="s">
        <v>106</v>
      </c>
      <c r="H744" s="1123" t="s">
        <v>106</v>
      </c>
      <c r="I744" s="841">
        <v>24.66</v>
      </c>
      <c r="J744" s="624">
        <f t="shared" si="190"/>
        <v>3.8118410381184105</v>
      </c>
      <c r="K744" s="844">
        <v>0.23499999999999999</v>
      </c>
      <c r="L744" s="854">
        <v>4</v>
      </c>
      <c r="M744" s="615">
        <f t="shared" si="191"/>
        <v>0.94</v>
      </c>
      <c r="N744" s="607" t="s">
        <v>318</v>
      </c>
      <c r="O744" s="706">
        <v>0.22500000000000001</v>
      </c>
      <c r="P744" s="606">
        <v>44271</v>
      </c>
      <c r="Q744" s="606">
        <v>44286</v>
      </c>
      <c r="R744" s="615">
        <f t="shared" si="192"/>
        <v>4.4444444444444366</v>
      </c>
      <c r="S744" s="673">
        <f>IF(INDEX(Historical!$D$7:$D$1257,MATCH(B744,Historical!$B$7:$B$1281,0))=0,"n/a",(INDEX(Historical!$C$7:$C$1259,MATCH(B744,Historical!$B$7:$B$1281,0))/INDEX(Historical!$D$7:$D$1257,MATCH(B744,Historical!$B$7:$B$1281,0))-1)*100)</f>
        <v>12.5</v>
      </c>
      <c r="T744" s="673">
        <f>IF(INDEX(Historical!$F$7:$F$1250,MATCH(B744,Historical!$B$7:$B$1281,0))=0,"n/a",((INDEX(Historical!$C$7:$C$1259,MATCH(B744,Historical!$B$7:$B$1281,0))/INDEX(Historical!$F$7:$F$1250,MATCH(B744,Historical!$B$7:$B$1281,0)))^(1/3)-1)*100)</f>
        <v>8.7380373002892142</v>
      </c>
      <c r="U744" s="673">
        <f>IF(INDEX(Historical!$H$7:$H$1250,MATCH(B744,Historical!$B$7:$B$1281,0))=0,"n/a",((INDEX(Historical!$C$7:$C$1259,MATCH(B744,Historical!$B$7:$B$1281,0))/INDEX(Historical!$H$7:$H$1250,MATCH(B744,Historical!$B$7:$B$1281,0)))^(1/5)-1)*100)</f>
        <v>7.7383112741443938</v>
      </c>
      <c r="V744" s="673">
        <f>IF(INDEX(Historical!$O$7:$O$1250,MATCH(B744,Historical!$B$7:$B$1281,0))=0,"n/a",((INDEX(Historical!$C$7:$C$1259,MATCH(B744,Historical!$B$7:$B$1281,0))/INDEX(Historical!$O$7:$O$1250,MATCH(B744,Historical!$B$7:$B$1281,0)))^(1/10)-1)*100)</f>
        <v>13.665914413936475</v>
      </c>
      <c r="W744" s="674">
        <f t="shared" si="193"/>
        <v>0.56624906608904835</v>
      </c>
      <c r="X744" s="675">
        <f t="shared" si="194"/>
        <v>3.8691556370721969</v>
      </c>
      <c r="Y744" s="843"/>
      <c r="Z744" s="624">
        <f t="shared" si="195"/>
        <v>52.513966480446925</v>
      </c>
      <c r="AA744" s="853">
        <f t="shared" si="196"/>
        <v>13.776536312849162</v>
      </c>
      <c r="AB744" s="854">
        <v>14</v>
      </c>
      <c r="AC744" s="833">
        <v>1.79</v>
      </c>
      <c r="AD744" s="833">
        <v>1.5</v>
      </c>
      <c r="AE744" s="833">
        <v>2.06</v>
      </c>
      <c r="AF744" s="833">
        <v>55.2</v>
      </c>
      <c r="AG744" s="833" t="s">
        <v>136</v>
      </c>
      <c r="AH744" s="833">
        <v>-27</v>
      </c>
      <c r="AI744" s="833">
        <v>11.219999999999999</v>
      </c>
      <c r="AJ744" s="833">
        <v>2</v>
      </c>
      <c r="AK744" s="833">
        <v>9.25</v>
      </c>
      <c r="AL744" s="845">
        <v>9940</v>
      </c>
      <c r="AM744" s="839">
        <v>0.8</v>
      </c>
      <c r="AN744" s="833">
        <v>16.440000000000001</v>
      </c>
      <c r="AO744" s="711">
        <f t="shared" si="197"/>
        <v>-2.2263840005863571</v>
      </c>
      <c r="AP744" s="712">
        <f t="shared" si="198"/>
        <v>11.550152312262805</v>
      </c>
      <c r="AQ744" s="855">
        <f t="shared" si="199"/>
        <v>481.36422107135172</v>
      </c>
      <c r="AR744" s="624">
        <f>INDEX(Historical!$C$7:$C$1259,MATCH(B744,Historical!$B$7:$B$1281,0))*IF(AH744="n/a",1.03,IF(AH744&lt;0,1.01,IF(AH744&gt;10,1.1,(1+AH744/100))))</f>
        <v>0.90900000000000003</v>
      </c>
      <c r="AS744" s="853">
        <f t="shared" si="200"/>
        <v>0.99990000000000012</v>
      </c>
      <c r="AT744" s="853">
        <f t="shared" si="204"/>
        <v>1.0923907500000001</v>
      </c>
      <c r="AU744" s="853">
        <f t="shared" si="204"/>
        <v>1.1934368943750002</v>
      </c>
      <c r="AV744" s="853">
        <f t="shared" si="204"/>
        <v>1.3038298071046879</v>
      </c>
      <c r="AW744" s="624">
        <f t="shared" si="201"/>
        <v>5.4985574514796873</v>
      </c>
      <c r="AX744" s="719">
        <f t="shared" si="202"/>
        <v>22.297475472342608</v>
      </c>
      <c r="AY744" s="900">
        <v>1.01</v>
      </c>
      <c r="AZ744" s="839">
        <v>41.81</v>
      </c>
      <c r="BA744" s="839">
        <v>-4.16</v>
      </c>
      <c r="BB744" s="839">
        <v>3.85</v>
      </c>
      <c r="BC744" s="839">
        <v>9.31</v>
      </c>
      <c r="BD744" s="874"/>
      <c r="BE744" s="597">
        <v>2015</v>
      </c>
      <c r="BF744" s="865">
        <f t="shared" si="203"/>
        <v>0</v>
      </c>
      <c r="BG744" s="849">
        <v>8.4</v>
      </c>
    </row>
    <row r="745" spans="1:59" s="831" customFormat="1" ht="12.75" customHeight="1" x14ac:dyDescent="0.2">
      <c r="A745" s="831" t="s">
        <v>859</v>
      </c>
      <c r="B745" s="578" t="s">
        <v>860</v>
      </c>
      <c r="C745" s="898" t="s">
        <v>131</v>
      </c>
      <c r="D745" s="898" t="s">
        <v>4263</v>
      </c>
      <c r="E745" s="705">
        <v>18</v>
      </c>
      <c r="F745" s="1153">
        <v>207</v>
      </c>
      <c r="G745" s="1126" t="s">
        <v>37</v>
      </c>
      <c r="H745" s="1126" t="s">
        <v>115</v>
      </c>
      <c r="I745" s="841">
        <v>66.510000000000005</v>
      </c>
      <c r="J745" s="624">
        <f t="shared" si="190"/>
        <v>2.7514659449706809</v>
      </c>
      <c r="K745" s="844">
        <v>0.45750000000000002</v>
      </c>
      <c r="L745" s="854">
        <v>4</v>
      </c>
      <c r="M745" s="615">
        <f t="shared" si="191"/>
        <v>1.83</v>
      </c>
      <c r="N745" s="837" t="s">
        <v>455</v>
      </c>
      <c r="O745" s="706">
        <v>0.43</v>
      </c>
      <c r="P745" s="606">
        <v>44267</v>
      </c>
      <c r="Q745" s="606">
        <v>44306</v>
      </c>
      <c r="R745" s="615">
        <f t="shared" si="192"/>
        <v>6.3953488372093084</v>
      </c>
      <c r="S745" s="673">
        <f>IF(INDEX(Historical!$D$7:$D$1257,MATCH(B745,Historical!$B$7:$B$1281,0))=0,"n/a",(INDEX(Historical!$C$7:$C$1259,MATCH(B745,Historical!$B$7:$B$1281,0))/INDEX(Historical!$D$7:$D$1257,MATCH(B745,Historical!$B$7:$B$1281,0))-1)*100)</f>
        <v>6.2695924764890387</v>
      </c>
      <c r="T745" s="673">
        <f>IF(INDEX(Historical!$F$7:$F$1250,MATCH(B745,Historical!$B$7:$B$1281,0))=0,"n/a",((INDEX(Historical!$C$7:$C$1259,MATCH(B745,Historical!$B$7:$B$1281,0))/INDEX(Historical!$F$7:$F$1250,MATCH(B745,Historical!$B$7:$B$1281,0)))^(1/3)-1)*100)</f>
        <v>6.0784387922021121</v>
      </c>
      <c r="U745" s="673">
        <f>IF(INDEX(Historical!$H$7:$H$1250,MATCH(B745,Historical!$B$7:$B$1281,0))=0,"n/a",((INDEX(Historical!$C$7:$C$1259,MATCH(B745,Historical!$B$7:$B$1281,0))/INDEX(Historical!$H$7:$H$1250,MATCH(B745,Historical!$B$7:$B$1281,0)))^(1/5)-1)*100)</f>
        <v>6.1108592903658776</v>
      </c>
      <c r="V745" s="673">
        <f>IF(INDEX(Historical!$O$7:$O$1250,MATCH(B745,Historical!$B$7:$B$1281,0))=0,"n/a",((INDEX(Historical!$C$7:$C$1259,MATCH(B745,Historical!$B$7:$B$1281,0))/INDEX(Historical!$O$7:$O$1250,MATCH(B745,Historical!$B$7:$B$1281,0)))^(1/10)-1)*100)</f>
        <v>5.4713882016016013</v>
      </c>
      <c r="W745" s="674">
        <f t="shared" si="193"/>
        <v>1.1168754738654969</v>
      </c>
      <c r="X745" s="675">
        <f t="shared" si="194"/>
        <v>0.80406043294287866</v>
      </c>
      <c r="Y745" s="842"/>
      <c r="Z745" s="624">
        <f t="shared" si="195"/>
        <v>65.591397849462368</v>
      </c>
      <c r="AA745" s="853">
        <f t="shared" si="196"/>
        <v>23.838709677419356</v>
      </c>
      <c r="AB745" s="854">
        <v>12</v>
      </c>
      <c r="AC745" s="833">
        <v>2.79</v>
      </c>
      <c r="AD745" s="833">
        <v>3.76</v>
      </c>
      <c r="AE745" s="833">
        <v>3.06</v>
      </c>
      <c r="AF745" s="833">
        <v>2.4</v>
      </c>
      <c r="AG745" s="833">
        <v>10.7</v>
      </c>
      <c r="AH745" s="833">
        <v>5.7</v>
      </c>
      <c r="AI745" s="833">
        <v>6.94</v>
      </c>
      <c r="AJ745" s="833">
        <v>7.6</v>
      </c>
      <c r="AK745" s="833">
        <v>6.3</v>
      </c>
      <c r="AL745" s="845">
        <v>35320</v>
      </c>
      <c r="AM745" s="839">
        <v>0.3</v>
      </c>
      <c r="AN745" s="833">
        <v>1.42</v>
      </c>
      <c r="AO745" s="711">
        <f t="shared" si="197"/>
        <v>-14.976384442082797</v>
      </c>
      <c r="AP745" s="712">
        <f t="shared" si="198"/>
        <v>8.8623252353365594</v>
      </c>
      <c r="AQ745" s="855">
        <f t="shared" si="199"/>
        <v>59.46145925974502</v>
      </c>
      <c r="AR745" s="624">
        <f>INDEX(Historical!$C$7:$C$1259,MATCH(B745,Historical!$B$7:$B$1281,0))*IF(AH745="n/a",1.03,IF(AH745&lt;0,1.01,IF(AH745&gt;10,1.1,(1+AH745/100))))</f>
        <v>1.791615</v>
      </c>
      <c r="AS745" s="853">
        <f t="shared" si="200"/>
        <v>1.9159530809999998</v>
      </c>
      <c r="AT745" s="853">
        <f t="shared" si="204"/>
        <v>2.0366581251029996</v>
      </c>
      <c r="AU745" s="853">
        <f t="shared" si="204"/>
        <v>2.1649675869844884</v>
      </c>
      <c r="AV745" s="853">
        <f t="shared" si="204"/>
        <v>2.3013605449645111</v>
      </c>
      <c r="AW745" s="624">
        <f t="shared" si="201"/>
        <v>10.210554338051999</v>
      </c>
      <c r="AX745" s="719">
        <f t="shared" si="202"/>
        <v>15.351908492034278</v>
      </c>
      <c r="AY745" s="900">
        <v>0.27</v>
      </c>
      <c r="AZ745" s="839">
        <v>18.62</v>
      </c>
      <c r="BA745" s="839">
        <v>-12.989999999999998</v>
      </c>
      <c r="BB745" s="839">
        <v>5.91</v>
      </c>
      <c r="BC745" s="839">
        <v>-0.57000000000000006</v>
      </c>
      <c r="BD745" s="874"/>
      <c r="BE745" s="597">
        <v>2004</v>
      </c>
      <c r="BF745" s="865">
        <f t="shared" si="203"/>
        <v>1</v>
      </c>
      <c r="BG745" s="849">
        <v>2.8000000000000003</v>
      </c>
    </row>
    <row r="746" spans="1:59" s="831" customFormat="1" ht="12.75" customHeight="1" x14ac:dyDescent="0.2">
      <c r="A746" s="831" t="s">
        <v>224</v>
      </c>
      <c r="B746" s="578" t="s">
        <v>225</v>
      </c>
      <c r="C746" s="898" t="s">
        <v>178</v>
      </c>
      <c r="D746" s="898" t="s">
        <v>4270</v>
      </c>
      <c r="E746" s="705">
        <v>38</v>
      </c>
      <c r="F746" s="1153">
        <v>72</v>
      </c>
      <c r="G746" s="1125" t="s">
        <v>37</v>
      </c>
      <c r="H746" s="1125" t="s">
        <v>37</v>
      </c>
      <c r="I746" s="833">
        <v>55.83</v>
      </c>
      <c r="J746" s="624">
        <f t="shared" si="190"/>
        <v>6.2332079527135953</v>
      </c>
      <c r="K746" s="844">
        <v>0.87</v>
      </c>
      <c r="L746" s="854">
        <v>4</v>
      </c>
      <c r="M746" s="615">
        <f t="shared" si="191"/>
        <v>3.48</v>
      </c>
      <c r="N746" s="837" t="s">
        <v>142</v>
      </c>
      <c r="O746" s="706">
        <v>0.82</v>
      </c>
      <c r="P746" s="904">
        <v>43595</v>
      </c>
      <c r="Q746" s="904">
        <v>43626</v>
      </c>
      <c r="R746" s="615">
        <f t="shared" si="192"/>
        <v>6.0975609756097624</v>
      </c>
      <c r="S746" s="673">
        <f>IF(INDEX(Historical!$D$7:$D$1257,MATCH(B746,Historical!$B$7:$B$1281,0))=0,"n/a",(INDEX(Historical!$C$7:$C$1259,MATCH(B746,Historical!$B$7:$B$1281,0))/INDEX(Historical!$D$7:$D$1257,MATCH(B746,Historical!$B$7:$B$1281,0))-1)*100)</f>
        <v>1.4577259475218707</v>
      </c>
      <c r="T746" s="673">
        <f>IF(INDEX(Historical!$F$7:$F$1250,MATCH(B746,Historical!$B$7:$B$1281,0))=0,"n/a",((INDEX(Historical!$C$7:$C$1259,MATCH(B746,Historical!$B$7:$B$1281,0))/INDEX(Historical!$F$7:$F$1250,MATCH(B746,Historical!$B$7:$B$1281,0)))^(1/3)-1)*100)</f>
        <v>4.3804758743955396</v>
      </c>
      <c r="U746" s="673">
        <f>IF(INDEX(Historical!$H$7:$H$1250,MATCH(B746,Historical!$B$7:$B$1281,0))=0,"n/a",((INDEX(Historical!$C$7:$C$1259,MATCH(B746,Historical!$B$7:$B$1281,0))/INDEX(Historical!$H$7:$H$1250,MATCH(B746,Historical!$B$7:$B$1281,0)))^(1/5)-1)*100)</f>
        <v>3.8573773084258578</v>
      </c>
      <c r="V746" s="673">
        <f>IF(INDEX(Historical!$O$7:$O$1250,MATCH(B746,Historical!$B$7:$B$1281,0))=0,"n/a",((INDEX(Historical!$C$7:$C$1259,MATCH(B746,Historical!$B$7:$B$1281,0))/INDEX(Historical!$O$7:$O$1250,MATCH(B746,Historical!$B$7:$B$1281,0)))^(1/10)-1)*100)</f>
        <v>7.1773462536293131</v>
      </c>
      <c r="W746" s="674">
        <f t="shared" si="193"/>
        <v>0.53743781783905542</v>
      </c>
      <c r="X746" s="675" t="str">
        <f t="shared" si="194"/>
        <v>n/a</v>
      </c>
      <c r="Y746" s="644" t="s">
        <v>4581</v>
      </c>
      <c r="Z746" s="624" t="str">
        <f t="shared" si="195"/>
        <v>n/a</v>
      </c>
      <c r="AA746" s="853" t="str">
        <f t="shared" si="196"/>
        <v>n/a</v>
      </c>
      <c r="AB746" s="854">
        <v>12</v>
      </c>
      <c r="AC746" s="833">
        <v>-5.26</v>
      </c>
      <c r="AD746" s="833" t="s">
        <v>136</v>
      </c>
      <c r="AE746" s="833">
        <v>1.31</v>
      </c>
      <c r="AF746" s="833">
        <v>1.54</v>
      </c>
      <c r="AG746" s="833">
        <v>-12.9</v>
      </c>
      <c r="AH746" s="833">
        <v>-265.09999999999997</v>
      </c>
      <c r="AI746" s="833">
        <v>30.19</v>
      </c>
      <c r="AJ746" s="833">
        <v>-27.500000000000004</v>
      </c>
      <c r="AK746" s="833">
        <v>10.59</v>
      </c>
      <c r="AL746" s="845">
        <v>233640</v>
      </c>
      <c r="AM746" s="839">
        <v>0.2</v>
      </c>
      <c r="AN746" s="833">
        <v>0.43</v>
      </c>
      <c r="AO746" s="711" t="str">
        <f t="shared" si="197"/>
        <v>n/a</v>
      </c>
      <c r="AP746" s="712">
        <f t="shared" si="198"/>
        <v>10.090585261139452</v>
      </c>
      <c r="AQ746" s="855" t="str">
        <f t="shared" si="199"/>
        <v>n/a</v>
      </c>
      <c r="AR746" s="624">
        <f>INDEX(Historical!$C$7:$C$1259,MATCH(B746,Historical!$B$7:$B$1281,0))*IF(AH746="n/a",1.03,IF(AH746&lt;0,1.01,IF(AH746&gt;10,1.1,(1+AH746/100))))</f>
        <v>3.5148000000000001</v>
      </c>
      <c r="AS746" s="853">
        <f t="shared" si="200"/>
        <v>3.8662800000000006</v>
      </c>
      <c r="AT746" s="853">
        <f t="shared" si="204"/>
        <v>4.2529080000000006</v>
      </c>
      <c r="AU746" s="853">
        <f t="shared" si="204"/>
        <v>4.6781988000000014</v>
      </c>
      <c r="AV746" s="853">
        <f t="shared" si="204"/>
        <v>5.1460186800000018</v>
      </c>
      <c r="AW746" s="624">
        <f t="shared" si="201"/>
        <v>21.458205480000004</v>
      </c>
      <c r="AX746" s="719">
        <f t="shared" si="202"/>
        <v>38.434901450832889</v>
      </c>
      <c r="AY746" s="900">
        <v>1.42</v>
      </c>
      <c r="AZ746" s="839">
        <v>79.459999999999994</v>
      </c>
      <c r="BA746" s="839">
        <v>-10.74</v>
      </c>
      <c r="BB746" s="839">
        <v>4.12</v>
      </c>
      <c r="BC746" s="839">
        <v>28.22</v>
      </c>
      <c r="BD746" s="874"/>
      <c r="BE746" s="597">
        <v>1983</v>
      </c>
      <c r="BF746" s="865">
        <f t="shared" si="203"/>
        <v>3</v>
      </c>
      <c r="BG746" s="849">
        <v>-6.4</v>
      </c>
    </row>
    <row r="747" spans="1:59" s="831" customFormat="1" ht="12.75" customHeight="1" x14ac:dyDescent="0.2">
      <c r="A747" s="838" t="s">
        <v>1106</v>
      </c>
      <c r="B747" s="578" t="s">
        <v>1107</v>
      </c>
      <c r="C747" s="898" t="s">
        <v>153</v>
      </c>
      <c r="D747" s="898" t="s">
        <v>4258</v>
      </c>
      <c r="E747" s="705">
        <v>9</v>
      </c>
      <c r="F747" s="1153">
        <v>478</v>
      </c>
      <c r="G747" s="1123" t="s">
        <v>106</v>
      </c>
      <c r="H747" s="1123" t="s">
        <v>106</v>
      </c>
      <c r="I747" s="841">
        <v>63.81</v>
      </c>
      <c r="J747" s="624">
        <f t="shared" si="190"/>
        <v>0.62686099357467484</v>
      </c>
      <c r="K747" s="844">
        <v>0.1</v>
      </c>
      <c r="L747" s="854">
        <v>4</v>
      </c>
      <c r="M747" s="615">
        <f t="shared" si="191"/>
        <v>0.4</v>
      </c>
      <c r="N747" s="837" t="s">
        <v>239</v>
      </c>
      <c r="O747" s="706">
        <v>8.7499999999999994E-2</v>
      </c>
      <c r="P747" s="904">
        <v>43734</v>
      </c>
      <c r="Q747" s="904">
        <v>43749</v>
      </c>
      <c r="R747" s="615">
        <f t="shared" si="192"/>
        <v>14.285714285714299</v>
      </c>
      <c r="S747" s="673">
        <f>IF(INDEX(Historical!$D$7:$D$1257,MATCH(B747,Historical!$B$7:$B$1281,0))=0,"n/a",(INDEX(Historical!$C$7:$C$1259,MATCH(B747,Historical!$B$7:$B$1281,0))/INDEX(Historical!$D$7:$D$1257,MATCH(B747,Historical!$B$7:$B$1281,0))-1)*100)</f>
        <v>6.6666666666666652</v>
      </c>
      <c r="T747" s="673">
        <f>IF(INDEX(Historical!$F$7:$F$1250,MATCH(B747,Historical!$B$7:$B$1281,0))=0,"n/a",((INDEX(Historical!$C$7:$C$1259,MATCH(B747,Historical!$B$7:$B$1281,0))/INDEX(Historical!$F$7:$F$1250,MATCH(B747,Historical!$B$7:$B$1281,0)))^(1/3)-1)*100)</f>
        <v>5.5667191978000963</v>
      </c>
      <c r="U747" s="673">
        <f>IF(INDEX(Historical!$H$7:$H$1250,MATCH(B747,Historical!$B$7:$B$1281,0))=0,"n/a",((INDEX(Historical!$C$7:$C$1259,MATCH(B747,Historical!$B$7:$B$1281,0))/INDEX(Historical!$H$7:$H$1250,MATCH(B747,Historical!$B$7:$B$1281,0)))^(1/5)-1)*100)</f>
        <v>7.1087187443503286</v>
      </c>
      <c r="V747" s="673">
        <f>IF(INDEX(Historical!$O$7:$O$1250,MATCH(B747,Historical!$B$7:$B$1281,0))=0,"n/a",((INDEX(Historical!$C$7:$C$1259,MATCH(B747,Historical!$B$7:$B$1281,0))/INDEX(Historical!$O$7:$O$1250,MATCH(B747,Historical!$B$7:$B$1281,0)))^(1/10)-1)*100)</f>
        <v>7.1773462536293131</v>
      </c>
      <c r="W747" s="674">
        <f t="shared" si="193"/>
        <v>0.99043831705286867</v>
      </c>
      <c r="X747" s="675" t="str">
        <f t="shared" si="194"/>
        <v>n/a</v>
      </c>
      <c r="Y747" s="646" t="s">
        <v>4574</v>
      </c>
      <c r="Z747" s="624" t="str">
        <f t="shared" si="195"/>
        <v>n/a</v>
      </c>
      <c r="AA747" s="853" t="str">
        <f t="shared" si="196"/>
        <v>n/a</v>
      </c>
      <c r="AB747" s="854">
        <v>12</v>
      </c>
      <c r="AC747" s="833">
        <v>-0.37</v>
      </c>
      <c r="AD747" s="833" t="s">
        <v>136</v>
      </c>
      <c r="AE747" s="833">
        <v>4.12</v>
      </c>
      <c r="AF747" s="833">
        <v>2.8</v>
      </c>
      <c r="AG747" s="833">
        <v>-1.7000000000000002</v>
      </c>
      <c r="AH747" s="834">
        <v>-132.29999999999998</v>
      </c>
      <c r="AI747" s="834">
        <v>13.11</v>
      </c>
      <c r="AJ747" s="833">
        <v>-17.2</v>
      </c>
      <c r="AK747" s="833">
        <v>22.720000000000002</v>
      </c>
      <c r="AL747" s="845">
        <v>13750</v>
      </c>
      <c r="AM747" s="839">
        <v>0.3</v>
      </c>
      <c r="AN747" s="833">
        <v>0.46</v>
      </c>
      <c r="AO747" s="711" t="str">
        <f t="shared" si="197"/>
        <v>n/a</v>
      </c>
      <c r="AP747" s="712">
        <f t="shared" si="198"/>
        <v>7.7355797379250033</v>
      </c>
      <c r="AQ747" s="855" t="str">
        <f t="shared" si="199"/>
        <v>n/a</v>
      </c>
      <c r="AR747" s="624">
        <f>INDEX(Historical!$C$7:$C$1259,MATCH(B747,Historical!$B$7:$B$1281,0))*IF(AH747="n/a",1.03,IF(AH747&lt;0,1.01,IF(AH747&gt;10,1.1,(1+AH747/100))))</f>
        <v>0.40400000000000003</v>
      </c>
      <c r="AS747" s="853">
        <f t="shared" si="200"/>
        <v>0.44440000000000007</v>
      </c>
      <c r="AT747" s="853">
        <f t="shared" ref="AT747:AV766" si="205">IF($AK747="n/a",1.03*AS747,IF($AK747&lt;0,1.01*AS747,IF($AK747&gt;10,1.1*AS747,(1+$AK747/100)*AS747)))</f>
        <v>0.48884000000000011</v>
      </c>
      <c r="AU747" s="853">
        <f t="shared" si="205"/>
        <v>0.5377240000000002</v>
      </c>
      <c r="AV747" s="853">
        <f t="shared" si="205"/>
        <v>0.59149640000000026</v>
      </c>
      <c r="AW747" s="624">
        <f t="shared" si="201"/>
        <v>2.4664604000000008</v>
      </c>
      <c r="AX747" s="719">
        <f t="shared" si="202"/>
        <v>3.8653195423914757</v>
      </c>
      <c r="AY747" s="900">
        <v>0.9</v>
      </c>
      <c r="AZ747" s="839">
        <v>82.26</v>
      </c>
      <c r="BA747" s="839">
        <v>-0.67999999999999994</v>
      </c>
      <c r="BB747" s="839">
        <v>10.18</v>
      </c>
      <c r="BC747" s="839">
        <v>27.77</v>
      </c>
      <c r="BD747" s="874"/>
      <c r="BE747" s="597">
        <v>2013</v>
      </c>
      <c r="BF747" s="865">
        <f t="shared" si="203"/>
        <v>0</v>
      </c>
      <c r="BG747" s="849">
        <v>-1</v>
      </c>
    </row>
    <row r="748" spans="1:59" s="831" customFormat="1" ht="12.75" customHeight="1" x14ac:dyDescent="0.2">
      <c r="A748" s="847" t="s">
        <v>1812</v>
      </c>
      <c r="B748" s="578" t="s">
        <v>1813</v>
      </c>
      <c r="C748" s="1022" t="s">
        <v>112</v>
      </c>
      <c r="D748" s="1022" t="s">
        <v>211</v>
      </c>
      <c r="E748" s="705">
        <v>11</v>
      </c>
      <c r="F748" s="1153">
        <v>358</v>
      </c>
      <c r="G748" s="1149" t="s">
        <v>37</v>
      </c>
      <c r="H748" s="1149" t="s">
        <v>37</v>
      </c>
      <c r="I748" s="841">
        <v>105.18</v>
      </c>
      <c r="J748" s="624">
        <f t="shared" si="190"/>
        <v>1.0648412245674084</v>
      </c>
      <c r="K748" s="844">
        <v>0.28000000000000003</v>
      </c>
      <c r="L748" s="854">
        <v>4</v>
      </c>
      <c r="M748" s="615">
        <f t="shared" si="191"/>
        <v>1.1200000000000001</v>
      </c>
      <c r="N748" s="837" t="s">
        <v>148</v>
      </c>
      <c r="O748" s="706">
        <v>0.26</v>
      </c>
      <c r="P748" s="606">
        <v>44244</v>
      </c>
      <c r="Q748" s="606">
        <v>44273</v>
      </c>
      <c r="R748" s="615">
        <f t="shared" si="192"/>
        <v>7.6923076923076987</v>
      </c>
      <c r="S748" s="673">
        <f>IF(INDEX(Historical!$D$7:$D$1257,MATCH(B748,Historical!$B$7:$B$1281,0))=0,"n/a",(INDEX(Historical!$C$7:$C$1259,MATCH(B748,Historical!$B$7:$B$1281,0))/INDEX(Historical!$D$7:$D$1257,MATCH(B748,Historical!$B$7:$B$1281,0))-1)*100)</f>
        <v>8.3333333333333481</v>
      </c>
      <c r="T748" s="673">
        <f>IF(INDEX(Historical!$F$7:$F$1250,MATCH(B748,Historical!$B$7:$B$1281,0))=0,"n/a",((INDEX(Historical!$C$7:$C$1259,MATCH(B748,Historical!$B$7:$B$1281,0))/INDEX(Historical!$F$7:$F$1250,MATCH(B748,Historical!$B$7:$B$1281,0)))^(1/3)-1)*100)</f>
        <v>13.040381433805571</v>
      </c>
      <c r="U748" s="673">
        <f>IF(INDEX(Historical!$H$7:$H$1250,MATCH(B748,Historical!$B$7:$B$1281,0))=0,"n/a",((INDEX(Historical!$C$7:$C$1259,MATCH(B748,Historical!$B$7:$B$1281,0))/INDEX(Historical!$H$7:$H$1250,MATCH(B748,Historical!$B$7:$B$1281,0)))^(1/5)-1)*100)</f>
        <v>13.050929808694377</v>
      </c>
      <c r="V748" s="673" t="str">
        <f>IF(INDEX(Historical!$O$7:$O$1250,MATCH(B748,Historical!$B$7:$B$1281,0))=0,"n/a",((INDEX(Historical!$C$7:$C$1259,MATCH(B748,Historical!$B$7:$B$1281,0))/INDEX(Historical!$O$7:$O$1250,MATCH(B748,Historical!$B$7:$B$1281,0)))^(1/10)-1)*100)</f>
        <v>n/a</v>
      </c>
      <c r="W748" s="674" t="str">
        <f t="shared" si="193"/>
        <v>n/a</v>
      </c>
      <c r="X748" s="675" t="str">
        <f t="shared" si="194"/>
        <v>n/a</v>
      </c>
      <c r="Y748" s="645"/>
      <c r="Z748" s="624">
        <f t="shared" si="195"/>
        <v>80.000000000000014</v>
      </c>
      <c r="AA748" s="853">
        <f t="shared" si="196"/>
        <v>75.128571428571433</v>
      </c>
      <c r="AB748" s="854">
        <v>12</v>
      </c>
      <c r="AC748" s="833">
        <v>1.4</v>
      </c>
      <c r="AD748" s="833">
        <v>4.12</v>
      </c>
      <c r="AE748" s="833">
        <v>3.77</v>
      </c>
      <c r="AF748" s="833">
        <v>6.36</v>
      </c>
      <c r="AG748" s="833">
        <v>8.7999999999999989</v>
      </c>
      <c r="AH748" s="833">
        <v>-36.6</v>
      </c>
      <c r="AI748" s="833">
        <v>19.809999999999999</v>
      </c>
      <c r="AJ748" s="833">
        <v>-5.6000000000000005</v>
      </c>
      <c r="AK748" s="833">
        <v>18.16</v>
      </c>
      <c r="AL748" s="845">
        <v>18410</v>
      </c>
      <c r="AM748" s="839">
        <v>0.3</v>
      </c>
      <c r="AN748" s="833">
        <v>1.04</v>
      </c>
      <c r="AO748" s="711">
        <f t="shared" si="197"/>
        <v>-61.012800395309647</v>
      </c>
      <c r="AP748" s="712">
        <f t="shared" si="198"/>
        <v>14.115771033261785</v>
      </c>
      <c r="AQ748" s="855">
        <f t="shared" si="199"/>
        <v>360.8290665435814</v>
      </c>
      <c r="AR748" s="624">
        <f>INDEX(Historical!$C$7:$C$1259,MATCH(B748,Historical!$B$7:$B$1281,0))*IF(AH748="n/a",1.03,IF(AH748&lt;0,1.01,IF(AH748&gt;10,1.1,(1+AH748/100))))</f>
        <v>1.0504</v>
      </c>
      <c r="AS748" s="853">
        <f t="shared" si="200"/>
        <v>1.15544</v>
      </c>
      <c r="AT748" s="853">
        <f t="shared" si="205"/>
        <v>1.2709840000000001</v>
      </c>
      <c r="AU748" s="853">
        <f t="shared" si="205"/>
        <v>1.3980824000000003</v>
      </c>
      <c r="AV748" s="853">
        <f t="shared" si="205"/>
        <v>1.5378906400000005</v>
      </c>
      <c r="AW748" s="624">
        <f t="shared" si="201"/>
        <v>6.4127970400000009</v>
      </c>
      <c r="AX748" s="719">
        <f t="shared" si="202"/>
        <v>6.0969737972998672</v>
      </c>
      <c r="AY748" s="900">
        <v>1.03</v>
      </c>
      <c r="AZ748" s="839">
        <v>85.72999999999999</v>
      </c>
      <c r="BA748" s="839">
        <v>-3.36</v>
      </c>
      <c r="BB748" s="839">
        <v>4.46</v>
      </c>
      <c r="BC748" s="839">
        <v>17.82</v>
      </c>
      <c r="BD748" s="874"/>
      <c r="BE748" s="597">
        <v>2011</v>
      </c>
      <c r="BF748" s="865">
        <f t="shared" si="203"/>
        <v>0</v>
      </c>
      <c r="BG748" s="849">
        <v>3.1</v>
      </c>
    </row>
    <row r="749" spans="1:59" s="831" customFormat="1" ht="12.75" customHeight="1" x14ac:dyDescent="0.2">
      <c r="A749" s="838" t="s">
        <v>863</v>
      </c>
      <c r="B749" s="578" t="s">
        <v>864</v>
      </c>
      <c r="C749" s="898" t="s">
        <v>131</v>
      </c>
      <c r="D749" s="898" t="s">
        <v>4274</v>
      </c>
      <c r="E749" s="705">
        <v>23</v>
      </c>
      <c r="F749" s="1153">
        <v>150</v>
      </c>
      <c r="G749" s="1149" t="s">
        <v>37</v>
      </c>
      <c r="H749" s="1149" t="s">
        <v>37</v>
      </c>
      <c r="I749" s="841">
        <v>48.97</v>
      </c>
      <c r="J749" s="624">
        <f t="shared" si="190"/>
        <v>1.5307331018991222</v>
      </c>
      <c r="K749" s="851">
        <v>0.18740000000000001</v>
      </c>
      <c r="L749" s="854">
        <v>4</v>
      </c>
      <c r="M749" s="615">
        <f t="shared" si="191"/>
        <v>0.74960000000000004</v>
      </c>
      <c r="N749" s="837" t="s">
        <v>218</v>
      </c>
      <c r="O749" s="707">
        <v>0.1802</v>
      </c>
      <c r="P749" s="606">
        <v>44195</v>
      </c>
      <c r="Q749" s="606">
        <v>44211</v>
      </c>
      <c r="R749" s="615">
        <f t="shared" si="192"/>
        <v>3.9955604883462885</v>
      </c>
      <c r="S749" s="673">
        <f>IF(INDEX(Historical!$D$7:$D$1257,MATCH(B749,Historical!$B$7:$B$1281,0))=0,"n/a",(INDEX(Historical!$C$7:$C$1259,MATCH(B749,Historical!$B$7:$B$1281,0))/INDEX(Historical!$D$7:$D$1257,MATCH(B749,Historical!$B$7:$B$1281,0))-1)*100)</f>
        <v>3.9815349105597253</v>
      </c>
      <c r="T749" s="673">
        <f>IF(INDEX(Historical!$F$7:$F$1250,MATCH(B749,Historical!$B$7:$B$1281,0))=0,"n/a",((INDEX(Historical!$C$7:$C$1259,MATCH(B749,Historical!$B$7:$B$1281,0))/INDEX(Historical!$F$7:$F$1250,MATCH(B749,Historical!$B$7:$B$1281,0)))^(1/3)-1)*100)</f>
        <v>3.9993819326145763</v>
      </c>
      <c r="U749" s="673">
        <f>IF(INDEX(Historical!$H$7:$H$1250,MATCH(B749,Historical!$B$7:$B$1281,0))=0,"n/a",((INDEX(Historical!$C$7:$C$1259,MATCH(B749,Historical!$B$7:$B$1281,0))/INDEX(Historical!$H$7:$H$1250,MATCH(B749,Historical!$B$7:$B$1281,0)))^(1/5)-1)*100)</f>
        <v>3.8060626913014595</v>
      </c>
      <c r="V749" s="673">
        <f>IF(INDEX(Historical!$O$7:$O$1250,MATCH(B749,Historical!$B$7:$B$1281,0))=0,"n/a",((INDEX(Historical!$C$7:$C$1259,MATCH(B749,Historical!$B$7:$B$1281,0))/INDEX(Historical!$O$7:$O$1250,MATCH(B749,Historical!$B$7:$B$1281,0)))^(1/10)-1)*100)</f>
        <v>3.4795381486522947</v>
      </c>
      <c r="W749" s="674">
        <f t="shared" si="193"/>
        <v>1.0938413458049412</v>
      </c>
      <c r="X749" s="675">
        <f t="shared" si="194"/>
        <v>0.69201139841844717</v>
      </c>
      <c r="Y749" s="632"/>
      <c r="Z749" s="624">
        <f t="shared" si="195"/>
        <v>59.023622047244096</v>
      </c>
      <c r="AA749" s="853">
        <f t="shared" si="196"/>
        <v>38.559055118110237</v>
      </c>
      <c r="AB749" s="854">
        <v>12</v>
      </c>
      <c r="AC749" s="833">
        <v>1.27</v>
      </c>
      <c r="AD749" s="833">
        <v>7.7</v>
      </c>
      <c r="AE749" s="833">
        <v>11.58</v>
      </c>
      <c r="AF749" s="833">
        <v>4.38</v>
      </c>
      <c r="AG749" s="833">
        <v>11.899999999999999</v>
      </c>
      <c r="AH749" s="833">
        <v>14.6</v>
      </c>
      <c r="AI749" s="833">
        <v>4.58</v>
      </c>
      <c r="AJ749" s="833">
        <v>5.5</v>
      </c>
      <c r="AK749" s="833">
        <v>4.9000000000000004</v>
      </c>
      <c r="AL749" s="845">
        <v>624</v>
      </c>
      <c r="AM749" s="839">
        <v>1</v>
      </c>
      <c r="AN749" s="833">
        <v>0.86</v>
      </c>
      <c r="AO749" s="711">
        <f t="shared" si="197"/>
        <v>-33.222259324909658</v>
      </c>
      <c r="AP749" s="712">
        <f t="shared" si="198"/>
        <v>5.3367957932005812</v>
      </c>
      <c r="AQ749" s="855">
        <f t="shared" si="199"/>
        <v>173.97377118364437</v>
      </c>
      <c r="AR749" s="624">
        <f>INDEX(Historical!$C$7:$C$1259,MATCH(B749,Historical!$B$7:$B$1281,0))*IF(AH749="n/a",1.03,IF(AH749&lt;0,1.01,IF(AH749&gt;10,1.1,(1+AH749/100))))</f>
        <v>0.79288000000000003</v>
      </c>
      <c r="AS749" s="853">
        <f t="shared" si="200"/>
        <v>0.82919390400000004</v>
      </c>
      <c r="AT749" s="853">
        <f t="shared" si="205"/>
        <v>0.86982440529600002</v>
      </c>
      <c r="AU749" s="853">
        <f t="shared" si="205"/>
        <v>0.912445801155504</v>
      </c>
      <c r="AV749" s="853">
        <f t="shared" si="205"/>
        <v>0.95715564541212361</v>
      </c>
      <c r="AW749" s="624">
        <f t="shared" si="201"/>
        <v>4.3614997558636279</v>
      </c>
      <c r="AX749" s="719">
        <f t="shared" si="202"/>
        <v>8.9064728524885197</v>
      </c>
      <c r="AY749" s="900">
        <v>0.17</v>
      </c>
      <c r="AZ749" s="839">
        <v>29.14</v>
      </c>
      <c r="BA749" s="839">
        <v>-5.65</v>
      </c>
      <c r="BB749" s="839">
        <v>8.1100000000000012</v>
      </c>
      <c r="BC749" s="839">
        <v>7.03</v>
      </c>
      <c r="BD749" s="874"/>
      <c r="BE749" s="597">
        <v>1998</v>
      </c>
      <c r="BF749" s="865">
        <f t="shared" si="203"/>
        <v>2</v>
      </c>
      <c r="BG749" s="849">
        <v>4.3</v>
      </c>
    </row>
    <row r="750" spans="1:59" s="831" customFormat="1" ht="12.75" customHeight="1" x14ac:dyDescent="0.2">
      <c r="A750" s="848" t="s">
        <v>1822</v>
      </c>
      <c r="B750" s="578" t="s">
        <v>1823</v>
      </c>
      <c r="C750" s="898" t="s">
        <v>108</v>
      </c>
      <c r="D750" s="898" t="s">
        <v>4272</v>
      </c>
      <c r="E750" s="705">
        <v>8</v>
      </c>
      <c r="F750" s="1153">
        <v>551</v>
      </c>
      <c r="G750" s="1150" t="s">
        <v>37</v>
      </c>
      <c r="H750" s="1150" t="s">
        <v>37</v>
      </c>
      <c r="I750" s="841">
        <v>54.96</v>
      </c>
      <c r="J750" s="624">
        <f t="shared" si="190"/>
        <v>2.4745269286754001</v>
      </c>
      <c r="K750" s="844">
        <v>0.34</v>
      </c>
      <c r="L750" s="854">
        <v>4</v>
      </c>
      <c r="M750" s="615">
        <f t="shared" si="191"/>
        <v>1.36</v>
      </c>
      <c r="N750" s="837" t="s">
        <v>640</v>
      </c>
      <c r="O750" s="706">
        <v>0.3</v>
      </c>
      <c r="P750" s="904">
        <v>43691</v>
      </c>
      <c r="Q750" s="904">
        <v>43699</v>
      </c>
      <c r="R750" s="615">
        <f t="shared" si="192"/>
        <v>13.333333333333346</v>
      </c>
      <c r="S750" s="673">
        <f>IF(INDEX(Historical!$D$7:$D$1257,MATCH(B750,Historical!$B$7:$B$1281,0))=0,"n/a",(INDEX(Historical!$C$7:$C$1259,MATCH(B750,Historical!$B$7:$B$1281,0))/INDEX(Historical!$D$7:$D$1257,MATCH(B750,Historical!$B$7:$B$1281,0))-1)*100)</f>
        <v>6.25</v>
      </c>
      <c r="T750" s="673">
        <f>IF(INDEX(Historical!$F$7:$F$1250,MATCH(B750,Historical!$B$7:$B$1281,0))=0,"n/a",((INDEX(Historical!$C$7:$C$1259,MATCH(B750,Historical!$B$7:$B$1281,0))/INDEX(Historical!$F$7:$F$1250,MATCH(B750,Historical!$B$7:$B$1281,0)))^(1/3)-1)*100)</f>
        <v>45.667302284535147</v>
      </c>
      <c r="U750" s="673">
        <f>IF(INDEX(Historical!$H$7:$H$1250,MATCH(B750,Historical!$B$7:$B$1281,0))=0,"n/a",((INDEX(Historical!$C$7:$C$1259,MATCH(B750,Historical!$B$7:$B$1281,0))/INDEX(Historical!$H$7:$H$1250,MATCH(B750,Historical!$B$7:$B$1281,0)))^(1/5)-1)*100)</f>
        <v>43.953837096754533</v>
      </c>
      <c r="V750" s="673">
        <f>IF(INDEX(Historical!$O$7:$O$1250,MATCH(B750,Historical!$B$7:$B$1281,0))=0,"n/a",((INDEX(Historical!$C$7:$C$1259,MATCH(B750,Historical!$B$7:$B$1281,0))/INDEX(Historical!$O$7:$O$1250,MATCH(B750,Historical!$B$7:$B$1281,0)))^(1/10)-1)*100)</f>
        <v>42.281321982187279</v>
      </c>
      <c r="W750" s="674">
        <f t="shared" si="193"/>
        <v>1.0395568311528165</v>
      </c>
      <c r="X750" s="675">
        <f t="shared" si="194"/>
        <v>2.1652136500864301</v>
      </c>
      <c r="Y750" s="646" t="s">
        <v>4572</v>
      </c>
      <c r="Z750" s="624">
        <f t="shared" si="195"/>
        <v>44.736842105263158</v>
      </c>
      <c r="AA750" s="853">
        <f t="shared" si="196"/>
        <v>18.078947368421051</v>
      </c>
      <c r="AB750" s="854">
        <v>12</v>
      </c>
      <c r="AC750" s="833">
        <v>3.04</v>
      </c>
      <c r="AD750" s="833" t="s">
        <v>136</v>
      </c>
      <c r="AE750" s="833">
        <v>3.79</v>
      </c>
      <c r="AF750" s="833">
        <v>1.25</v>
      </c>
      <c r="AG750" s="833">
        <v>7.1</v>
      </c>
      <c r="AH750" s="833">
        <v>-27.3</v>
      </c>
      <c r="AI750" s="833">
        <v>-3.6999999999999997</v>
      </c>
      <c r="AJ750" s="833">
        <v>20.3</v>
      </c>
      <c r="AK750" s="833" t="s">
        <v>136</v>
      </c>
      <c r="AL750" s="845">
        <v>8970</v>
      </c>
      <c r="AM750" s="839">
        <v>1.2</v>
      </c>
      <c r="AN750" s="833">
        <v>0.18</v>
      </c>
      <c r="AO750" s="711">
        <f t="shared" si="197"/>
        <v>28.349416657008884</v>
      </c>
      <c r="AP750" s="712">
        <f t="shared" si="198"/>
        <v>46.428364025429936</v>
      </c>
      <c r="AQ750" s="855">
        <f t="shared" si="199"/>
        <v>0.21905831289179556</v>
      </c>
      <c r="AR750" s="624">
        <f>INDEX(Historical!$C$7:$C$1259,MATCH(B750,Historical!$B$7:$B$1281,0))*IF(AH750="n/a",1.03,IF(AH750&lt;0,1.01,IF(AH750&gt;10,1.1,(1+AH750/100))))</f>
        <v>1.3736000000000002</v>
      </c>
      <c r="AS750" s="853">
        <f t="shared" si="200"/>
        <v>1.3873360000000001</v>
      </c>
      <c r="AT750" s="853">
        <f t="shared" si="205"/>
        <v>1.4289560800000001</v>
      </c>
      <c r="AU750" s="853">
        <f t="shared" si="205"/>
        <v>1.4718247624</v>
      </c>
      <c r="AV750" s="853">
        <f t="shared" si="205"/>
        <v>1.515979505272</v>
      </c>
      <c r="AW750" s="624">
        <f t="shared" si="201"/>
        <v>7.1776963476719997</v>
      </c>
      <c r="AX750" s="719">
        <f t="shared" si="202"/>
        <v>13.059855072183405</v>
      </c>
      <c r="AY750" s="900">
        <v>1.6</v>
      </c>
      <c r="AZ750" s="839">
        <v>125.15</v>
      </c>
      <c r="BA750" s="839">
        <v>-8.73</v>
      </c>
      <c r="BB750" s="839">
        <v>5.6000000000000005</v>
      </c>
      <c r="BC750" s="839">
        <v>38.54</v>
      </c>
      <c r="BD750" s="874"/>
      <c r="BE750" s="597">
        <v>2013</v>
      </c>
      <c r="BF750" s="865">
        <f t="shared" si="203"/>
        <v>0</v>
      </c>
      <c r="BG750" s="849">
        <v>0.6</v>
      </c>
    </row>
    <row r="751" spans="1:59" s="831" customFormat="1" ht="12.75" customHeight="1" x14ac:dyDescent="0.2">
      <c r="A751" s="847" t="s">
        <v>1824</v>
      </c>
      <c r="B751" s="842" t="s">
        <v>1825</v>
      </c>
      <c r="C751" s="898" t="s">
        <v>153</v>
      </c>
      <c r="D751" s="898" t="s">
        <v>4282</v>
      </c>
      <c r="E751" s="705">
        <v>9</v>
      </c>
      <c r="F751" s="1153">
        <v>511</v>
      </c>
      <c r="G751" s="1094" t="s">
        <v>106</v>
      </c>
      <c r="H751" s="1094" t="s">
        <v>106</v>
      </c>
      <c r="I751" s="841">
        <v>157.47999999999999</v>
      </c>
      <c r="J751" s="624">
        <f t="shared" si="190"/>
        <v>0.63500127000254003</v>
      </c>
      <c r="K751" s="844">
        <v>0.25</v>
      </c>
      <c r="L751" s="854">
        <v>4</v>
      </c>
      <c r="M751" s="615">
        <f t="shared" si="191"/>
        <v>1</v>
      </c>
      <c r="N751" s="837" t="s">
        <v>119</v>
      </c>
      <c r="O751" s="706">
        <v>0.2</v>
      </c>
      <c r="P751" s="606">
        <v>44215</v>
      </c>
      <c r="Q751" s="606">
        <v>44256</v>
      </c>
      <c r="R751" s="615">
        <f t="shared" si="192"/>
        <v>24.999999999999993</v>
      </c>
      <c r="S751" s="673">
        <f>IF(INDEX(Historical!$D$7:$D$1257,MATCH(B751,Historical!$B$7:$B$1281,0))=0,"n/a",(INDEX(Historical!$C$7:$C$1259,MATCH(B751,Historical!$B$7:$B$1281,0))/INDEX(Historical!$D$7:$D$1257,MATCH(B751,Historical!$B$7:$B$1281,0))-1)*100)</f>
        <v>21.95121951219512</v>
      </c>
      <c r="T751" s="673">
        <f>IF(INDEX(Historical!$F$7:$F$1250,MATCH(B751,Historical!$B$7:$B$1281,0))=0,"n/a",((INDEX(Historical!$C$7:$C$1259,MATCH(B751,Historical!$B$7:$B$1281,0))/INDEX(Historical!$F$7:$F$1250,MATCH(B751,Historical!$B$7:$B$1281,0)))^(1/3)-1)*100)</f>
        <v>23.959618848218689</v>
      </c>
      <c r="U751" s="673">
        <f>IF(INDEX(Historical!$H$7:$H$1250,MATCH(B751,Historical!$B$7:$B$1281,0))=0,"n/a",((INDEX(Historical!$C$7:$C$1259,MATCH(B751,Historical!$B$7:$B$1281,0))/INDEX(Historical!$H$7:$H$1250,MATCH(B751,Historical!$B$7:$B$1281,0)))^(1/5)-1)*100)</f>
        <v>19.231327862406111</v>
      </c>
      <c r="V751" s="673" t="str">
        <f>IF(INDEX(Historical!$O$7:$O$1250,MATCH(B751,Historical!$B$7:$B$1281,0))=0,"n/a",((INDEX(Historical!$C$7:$C$1259,MATCH(B751,Historical!$B$7:$B$1281,0))/INDEX(Historical!$O$7:$O$1250,MATCH(B751,Historical!$B$7:$B$1281,0)))^(1/10)-1)*100)</f>
        <v>n/a</v>
      </c>
      <c r="W751" s="674" t="str">
        <f t="shared" si="193"/>
        <v>n/a</v>
      </c>
      <c r="X751" s="675">
        <f t="shared" si="194"/>
        <v>0.50212344288266608</v>
      </c>
      <c r="Y751" s="634"/>
      <c r="Z751" s="624">
        <f t="shared" si="195"/>
        <v>29.239766081871345</v>
      </c>
      <c r="AA751" s="853">
        <f t="shared" si="196"/>
        <v>46.046783625730995</v>
      </c>
      <c r="AB751" s="854">
        <v>12</v>
      </c>
      <c r="AC751" s="833">
        <v>3.42</v>
      </c>
      <c r="AD751" s="833">
        <v>4.01</v>
      </c>
      <c r="AE751" s="833">
        <v>10.95</v>
      </c>
      <c r="AF751" s="833">
        <v>19.8</v>
      </c>
      <c r="AG751" s="833">
        <v>50</v>
      </c>
      <c r="AH751" s="833">
        <v>9.9</v>
      </c>
      <c r="AI751" s="833">
        <v>12.18</v>
      </c>
      <c r="AJ751" s="833">
        <v>38.299999999999997</v>
      </c>
      <c r="AK751" s="833">
        <v>11.43</v>
      </c>
      <c r="AL751" s="845">
        <v>73060</v>
      </c>
      <c r="AM751" s="839">
        <v>0.1</v>
      </c>
      <c r="AN751" s="833">
        <v>1.91</v>
      </c>
      <c r="AO751" s="711">
        <f t="shared" si="197"/>
        <v>-26.180454493322344</v>
      </c>
      <c r="AP751" s="712">
        <f t="shared" si="198"/>
        <v>19.866329132408652</v>
      </c>
      <c r="AQ751" s="855">
        <f t="shared" si="199"/>
        <v>536.56240535114284</v>
      </c>
      <c r="AR751" s="624">
        <f>INDEX(Historical!$C$7:$C$1259,MATCH(B751,Historical!$B$7:$B$1281,0))*IF(AH751="n/a",1.03,IF(AH751&lt;0,1.01,IF(AH751&gt;10,1.1,(1+AH751/100))))</f>
        <v>0.87919999999999998</v>
      </c>
      <c r="AS751" s="853">
        <f t="shared" si="200"/>
        <v>0.96712000000000009</v>
      </c>
      <c r="AT751" s="853">
        <f t="shared" si="205"/>
        <v>1.0638320000000001</v>
      </c>
      <c r="AU751" s="853">
        <f t="shared" si="205"/>
        <v>1.1702152000000001</v>
      </c>
      <c r="AV751" s="853">
        <f t="shared" si="205"/>
        <v>1.2872367200000003</v>
      </c>
      <c r="AW751" s="624">
        <f t="shared" si="201"/>
        <v>5.3676039200000005</v>
      </c>
      <c r="AX751" s="719">
        <f t="shared" si="202"/>
        <v>3.4084353060706127</v>
      </c>
      <c r="AY751" s="900">
        <v>0.62</v>
      </c>
      <c r="AZ751" s="839">
        <v>42.199999999999996</v>
      </c>
      <c r="BA751" s="839">
        <v>-10.85</v>
      </c>
      <c r="BB751" s="839">
        <v>0.22</v>
      </c>
      <c r="BC751" s="839">
        <v>0.38</v>
      </c>
      <c r="BD751" s="874"/>
      <c r="BE751" s="597">
        <v>2013</v>
      </c>
      <c r="BF751" s="865">
        <f t="shared" si="203"/>
        <v>0</v>
      </c>
      <c r="BG751" s="849">
        <v>12.6</v>
      </c>
    </row>
    <row r="752" spans="1:59" s="687" customFormat="1" ht="13.5" thickBot="1" x14ac:dyDescent="0.25">
      <c r="B752" s="795"/>
      <c r="E752" s="796"/>
      <c r="F752" s="783"/>
      <c r="J752" s="702"/>
      <c r="L752" s="784"/>
      <c r="M752" s="783"/>
      <c r="N752" s="783"/>
      <c r="O752" s="702"/>
      <c r="R752" s="783"/>
      <c r="S752" s="785"/>
      <c r="T752" s="785"/>
      <c r="U752" s="785"/>
      <c r="V752" s="785"/>
      <c r="W752" s="785"/>
      <c r="X752" s="785"/>
      <c r="Y752" s="795"/>
      <c r="Z752" s="702"/>
      <c r="AC752" s="786"/>
      <c r="AD752" s="786"/>
      <c r="AE752" s="786"/>
      <c r="AF752" s="786"/>
      <c r="AG752" s="786"/>
      <c r="AH752" s="786"/>
      <c r="AI752" s="786"/>
      <c r="AJ752" s="786"/>
      <c r="AK752" s="786"/>
      <c r="AL752" s="786"/>
      <c r="AM752" s="786"/>
      <c r="AN752" s="786"/>
      <c r="AO752" s="702"/>
      <c r="AR752" s="787"/>
      <c r="AS752" s="788"/>
      <c r="AT752" s="788"/>
      <c r="AU752" s="788"/>
      <c r="AV752" s="788"/>
      <c r="AW752" s="787"/>
      <c r="AX752" s="788"/>
      <c r="AY752" s="702"/>
      <c r="BD752" s="796"/>
      <c r="BE752" s="783"/>
      <c r="BF752" s="783"/>
    </row>
    <row r="753" spans="1:59" x14ac:dyDescent="0.2">
      <c r="A753" s="831" t="s">
        <v>4226</v>
      </c>
      <c r="B753" s="630">
        <f>COUNTA(B7:B751)</f>
        <v>745</v>
      </c>
      <c r="C753" s="832"/>
      <c r="D753" s="832"/>
      <c r="E753" s="801">
        <f>AVERAGE(E7:E751)</f>
        <v>16.283221476510068</v>
      </c>
      <c r="G753" s="832"/>
      <c r="H753" s="832"/>
      <c r="I753" s="789">
        <f>AVERAGE(I7:I751)</f>
        <v>103.42758389261758</v>
      </c>
      <c r="J753" s="790">
        <f>AVERAGE(J7:J751)</f>
        <v>2.5215493417039503</v>
      </c>
      <c r="K753" s="797">
        <f>AVERAGE(K7:K751)</f>
        <v>0.50945024608501099</v>
      </c>
      <c r="M753" s="789">
        <f>AVERAGE(M7:M751)</f>
        <v>1.9145794630872488</v>
      </c>
      <c r="O753" s="797">
        <f>AVERAGE(O7:O751)</f>
        <v>0.47107015458333718</v>
      </c>
      <c r="P753" s="832"/>
      <c r="Q753" s="832"/>
      <c r="R753" s="789">
        <f t="shared" ref="R753:X753" si="206">AVERAGE(R7:R751)</f>
        <v>8.1311350926207737</v>
      </c>
      <c r="S753" s="798">
        <f t="shared" si="206"/>
        <v>9.0307536592865212</v>
      </c>
      <c r="T753" s="798">
        <f t="shared" si="206"/>
        <v>11.833769668177892</v>
      </c>
      <c r="U753" s="798">
        <f t="shared" si="206"/>
        <v>11.818751708866081</v>
      </c>
      <c r="V753" s="798">
        <f t="shared" si="206"/>
        <v>11.757834820643861</v>
      </c>
      <c r="W753" s="799">
        <f t="shared" si="206"/>
        <v>1.1432461407732069</v>
      </c>
      <c r="X753" s="800">
        <f t="shared" si="206"/>
        <v>2.3195867168665196</v>
      </c>
      <c r="Y753" s="832"/>
      <c r="Z753" s="790">
        <f>AVERAGE(Z7:Z751)</f>
        <v>87.152553112546116</v>
      </c>
      <c r="AA753" s="789">
        <f>AVERAGE(AA7:AA751)</f>
        <v>38.572159104772737</v>
      </c>
      <c r="AB753" s="678"/>
      <c r="AC753" s="789">
        <f t="shared" ref="AC753:BC753" si="207">AVERAGE(AC7:AC751)</f>
        <v>3.7207605633802832</v>
      </c>
      <c r="AD753" s="789">
        <f t="shared" si="207"/>
        <v>6.0473540145985387</v>
      </c>
      <c r="AE753" s="789">
        <f t="shared" si="207"/>
        <v>4.3929718309859096</v>
      </c>
      <c r="AF753" s="789">
        <f t="shared" si="207"/>
        <v>5.7578192252510787</v>
      </c>
      <c r="AG753" s="789">
        <f t="shared" si="207"/>
        <v>16.365536231884082</v>
      </c>
      <c r="AH753" s="789">
        <f t="shared" si="207"/>
        <v>-10.270070921985821</v>
      </c>
      <c r="AI753" s="789">
        <f t="shared" si="207"/>
        <v>41.000121212121243</v>
      </c>
      <c r="AJ753" s="789">
        <f t="shared" si="207"/>
        <v>7.0228733997155048</v>
      </c>
      <c r="AK753" s="789">
        <f t="shared" si="207"/>
        <v>9.7487824675324699</v>
      </c>
      <c r="AL753" s="927">
        <f t="shared" si="207"/>
        <v>33307.948521126767</v>
      </c>
      <c r="AM753" s="789">
        <f t="shared" si="207"/>
        <v>3.0491513437057947</v>
      </c>
      <c r="AN753" s="789">
        <f t="shared" si="207"/>
        <v>1.1789803779069759</v>
      </c>
      <c r="AO753" s="882">
        <f t="shared" si="207"/>
        <v>-24.32655829558032</v>
      </c>
      <c r="AP753" s="789">
        <f t="shared" si="207"/>
        <v>14.346105762783893</v>
      </c>
      <c r="AQ753" s="916">
        <f t="shared" si="207"/>
        <v>144.7270970582924</v>
      </c>
      <c r="AR753" s="915">
        <f t="shared" si="207"/>
        <v>1.9020187004222919</v>
      </c>
      <c r="AS753" s="789">
        <f t="shared" si="207"/>
        <v>2.0349564055143818</v>
      </c>
      <c r="AT753" s="789">
        <f t="shared" si="207"/>
        <v>2.1729895716104273</v>
      </c>
      <c r="AU753" s="789">
        <f t="shared" si="207"/>
        <v>2.3224491635461528</v>
      </c>
      <c r="AV753" s="789">
        <f t="shared" si="207"/>
        <v>2.4843623922545159</v>
      </c>
      <c r="AW753" s="789">
        <f t="shared" si="207"/>
        <v>10.916776233347765</v>
      </c>
      <c r="AX753" s="916">
        <f t="shared" si="207"/>
        <v>14.254084966073068</v>
      </c>
      <c r="AY753" s="915">
        <f t="shared" si="207"/>
        <v>0.9634807417974327</v>
      </c>
      <c r="AZ753" s="789">
        <f t="shared" si="207"/>
        <v>86.066755802760497</v>
      </c>
      <c r="BA753" s="789">
        <f t="shared" si="207"/>
        <v>-8.1699831233345765</v>
      </c>
      <c r="BB753" s="789">
        <f t="shared" si="207"/>
        <v>4.4723773725335496</v>
      </c>
      <c r="BC753" s="916">
        <f t="shared" si="207"/>
        <v>19.167490765864084</v>
      </c>
      <c r="BD753" s="789"/>
      <c r="BE753" s="678">
        <f>AVERAGE(BE7:BE751)</f>
        <v>2005.2738255033557</v>
      </c>
      <c r="BF753" s="789">
        <f>AVERAGE(BF7:BF751)</f>
        <v>0.91006711409395968</v>
      </c>
      <c r="BG753" s="789">
        <f>AVERAGE(BG7:BG751)</f>
        <v>4.7352305475504277</v>
      </c>
    </row>
    <row r="754" spans="1:59" x14ac:dyDescent="0.2">
      <c r="A754" s="832" t="s">
        <v>390</v>
      </c>
      <c r="B754" s="630">
        <f>COUNTIF($E$7:$E$751,"&gt;=25")</f>
        <v>141</v>
      </c>
      <c r="C754" s="832"/>
      <c r="D754" s="832"/>
      <c r="E754" s="801">
        <f>AVERAGEIF($E$7:$E$751,"&gt;=25")</f>
        <v>40.00709219858156</v>
      </c>
      <c r="G754" s="832"/>
      <c r="H754" s="832"/>
      <c r="I754" s="801">
        <f>AVERAGEIF($E$7:$E$751,"&gt;=25",I7:I751)</f>
        <v>115.61092198581562</v>
      </c>
      <c r="J754" s="790">
        <f>AVERAGEIF($E$7:$E$751,"&gt;=25",J7:J751)</f>
        <v>2.3725684659397412</v>
      </c>
      <c r="K754" s="797">
        <f>AVERAGEIF($E$7:$E$751,"&gt;=25",K7:K751)</f>
        <v>0.58315248226950367</v>
      </c>
      <c r="L754" s="789"/>
      <c r="M754" s="789">
        <f>AVERAGEIF($E$7:$E$751,"&gt;=25",M7:M751)</f>
        <v>2.2164397163120575</v>
      </c>
      <c r="N754" s="789"/>
      <c r="O754" s="797">
        <f>AVERAGEIF($E$7:$E$751,"&gt;=25",O7:O751)</f>
        <v>0.55343798326792026</v>
      </c>
      <c r="P754" s="832"/>
      <c r="Q754" s="832"/>
      <c r="R754" s="789">
        <f t="shared" ref="R754:X754" si="208">AVERAGEIF($E$7:$E$751,"&gt;=25",R7:R751)</f>
        <v>5.2888295001204577</v>
      </c>
      <c r="S754" s="789">
        <f t="shared" si="208"/>
        <v>5.6199441002420336</v>
      </c>
      <c r="T754" s="789">
        <f t="shared" si="208"/>
        <v>7.350506207689719</v>
      </c>
      <c r="U754" s="789">
        <f t="shared" si="208"/>
        <v>7.0383379156780075</v>
      </c>
      <c r="V754" s="789">
        <f t="shared" si="208"/>
        <v>7.9481319740019778</v>
      </c>
      <c r="W754" s="800">
        <f t="shared" si="208"/>
        <v>0.93956854893566943</v>
      </c>
      <c r="X754" s="800">
        <f t="shared" si="208"/>
        <v>3.1173023655994934</v>
      </c>
      <c r="Y754" s="832"/>
      <c r="Z754" s="790">
        <f>AVERAGEIF($E$7:$E$751,"&gt;=25",Z7:Z751)</f>
        <v>63.680737270459396</v>
      </c>
      <c r="AA754" s="789">
        <f>AVERAGEIF($E$7:$E$751,"&gt;=25",AA7:AA751)</f>
        <v>30.597743246109385</v>
      </c>
      <c r="AB754" s="789"/>
      <c r="AC754" s="789">
        <f t="shared" ref="AC754:BC754" si="209">AVERAGEIF($E$7:$E$751,"&gt;=25",AC7:AC751)</f>
        <v>3.7291044776119411</v>
      </c>
      <c r="AD754" s="789">
        <f t="shared" si="209"/>
        <v>4.0981415929203528</v>
      </c>
      <c r="AE754" s="789">
        <f t="shared" si="209"/>
        <v>4.1006716417910436</v>
      </c>
      <c r="AF754" s="789">
        <f t="shared" si="209"/>
        <v>8.0680451127819559</v>
      </c>
      <c r="AG754" s="789">
        <f t="shared" si="209"/>
        <v>28.095419847328248</v>
      </c>
      <c r="AH754" s="789">
        <f t="shared" si="209"/>
        <v>-7.7443609022556377</v>
      </c>
      <c r="AI754" s="789">
        <f t="shared" si="209"/>
        <v>10.670157480314959</v>
      </c>
      <c r="AJ754" s="789">
        <f t="shared" si="209"/>
        <v>4.855639097744362</v>
      </c>
      <c r="AK754" s="789">
        <f t="shared" si="209"/>
        <v>8.7585714285714271</v>
      </c>
      <c r="AL754" s="927">
        <f t="shared" si="209"/>
        <v>42207.815820895521</v>
      </c>
      <c r="AM754" s="789">
        <f t="shared" si="209"/>
        <v>2.4190225563909764</v>
      </c>
      <c r="AN754" s="912">
        <f t="shared" si="209"/>
        <v>1.1414172932330826</v>
      </c>
      <c r="AO754" s="789">
        <f t="shared" si="209"/>
        <v>-21.139065056213877</v>
      </c>
      <c r="AP754" s="789">
        <f t="shared" si="209"/>
        <v>9.4109063816177461</v>
      </c>
      <c r="AQ754" s="912">
        <f t="shared" si="209"/>
        <v>170.8671196758126</v>
      </c>
      <c r="AR754" s="789">
        <f t="shared" si="209"/>
        <v>2.2161170773748022</v>
      </c>
      <c r="AS754" s="789">
        <f t="shared" si="209"/>
        <v>2.3760986299251474</v>
      </c>
      <c r="AT754" s="789">
        <f t="shared" si="209"/>
        <v>2.5437367927789971</v>
      </c>
      <c r="AU754" s="789">
        <f t="shared" si="209"/>
        <v>2.7252262545391233</v>
      </c>
      <c r="AV754" s="789">
        <f t="shared" si="209"/>
        <v>2.9218008468373919</v>
      </c>
      <c r="AW754" s="789">
        <f t="shared" si="209"/>
        <v>12.782979601455464</v>
      </c>
      <c r="AX754" s="912">
        <f t="shared" si="209"/>
        <v>13.552678238905491</v>
      </c>
      <c r="AY754" s="789">
        <f t="shared" si="209"/>
        <v>0.85835820895522386</v>
      </c>
      <c r="AZ754" s="789">
        <f t="shared" si="209"/>
        <v>65.850937634661292</v>
      </c>
      <c r="BA754" s="789">
        <f t="shared" si="209"/>
        <v>-7.7454971206957355</v>
      </c>
      <c r="BB754" s="789">
        <f t="shared" si="209"/>
        <v>4.4449842480517336</v>
      </c>
      <c r="BC754" s="912">
        <f t="shared" si="209"/>
        <v>14.506970990817054</v>
      </c>
      <c r="BD754" s="789"/>
      <c r="BE754" s="678">
        <f>AVERAGEIF($E$7:$E$751,"&gt;=25",BE7:BE751)</f>
        <v>1981.7021276595744</v>
      </c>
      <c r="BF754" s="789">
        <f>AVERAGEIF($E$7:$E$751,"&gt;=25",BF7:BF751)</f>
        <v>3.6666666666666665</v>
      </c>
      <c r="BG754" s="789">
        <f>AVERAGEIF($E$7:$E$751,"&gt;=25",BG7:BG751)</f>
        <v>5.4165151515151546</v>
      </c>
    </row>
    <row r="755" spans="1:59" x14ac:dyDescent="0.2">
      <c r="A755" s="832" t="s">
        <v>391</v>
      </c>
      <c r="B755" s="630">
        <f>COUNTIFS($E$7:$E$751,"&lt;25",$E$7:$E$751,"&gt;=10")</f>
        <v>326</v>
      </c>
      <c r="C755" s="832"/>
      <c r="D755" s="832"/>
      <c r="E755" s="801">
        <f>AVERAGEIFS($E$7:$E$751,$E$7:$E$751,"&lt;25",$E$7:$E$751,"&gt;=10")</f>
        <v>13.64723926380368</v>
      </c>
      <c r="G755" s="832"/>
      <c r="H755" s="832"/>
      <c r="I755" s="801">
        <f>AVERAGEIFS(I7:I751,$E$7:$E$751,"&lt;25",$E$7:$E$751,"&gt;=10")</f>
        <v>112.55552147239258</v>
      </c>
      <c r="J755" s="790">
        <f>AVERAGEIFS(J7:J751,$E$7:$E$751,"&lt;25",$E$7:$E$751,"&gt;=10")</f>
        <v>2.5437385597365236</v>
      </c>
      <c r="K755" s="797">
        <f>AVERAGEIFS(K7:K751,$E$7:$E$751,"&lt;25",$E$7:$E$751,"&gt;=10")</f>
        <v>0.55153783231083864</v>
      </c>
      <c r="L755" s="789"/>
      <c r="M755" s="789">
        <f>AVERAGEIFS(M7:M751,$E$7:$E$751,"&lt;25",$E$7:$E$751,"&gt;=10")</f>
        <v>2.1273079754601234</v>
      </c>
      <c r="N755" s="789"/>
      <c r="O755" s="797">
        <f>AVERAGEIFS(O7:O751,$E$7:$E$751,"&lt;25",$E$7:$E$751,"&gt;=10")</f>
        <v>0.51258622553315791</v>
      </c>
      <c r="P755" s="832"/>
      <c r="Q755" s="832"/>
      <c r="R755" s="789">
        <f t="shared" ref="R755:X755" si="210">AVERAGEIFS(R7:R751,$E$7:$E$751,"&lt;25",$E$7:$E$751,"&gt;=10")</f>
        <v>7.6479243096699241</v>
      </c>
      <c r="S755" s="789">
        <f t="shared" si="210"/>
        <v>8.3996116445804656</v>
      </c>
      <c r="T755" s="789">
        <f t="shared" si="210"/>
        <v>10.342401280463447</v>
      </c>
      <c r="U755" s="789">
        <f t="shared" si="210"/>
        <v>10.227367791537381</v>
      </c>
      <c r="V755" s="789">
        <f t="shared" si="210"/>
        <v>13.64097449542947</v>
      </c>
      <c r="W755" s="800">
        <f t="shared" si="210"/>
        <v>0.80815495128202164</v>
      </c>
      <c r="X755" s="800">
        <f t="shared" si="210"/>
        <v>2.3390160090253054</v>
      </c>
      <c r="Y755" s="832"/>
      <c r="Z755" s="790">
        <f>AVERAGEIFS(Z7:Z751,$E$7:$E$751,"&lt;25",$E$7:$E$751,"&gt;=10")</f>
        <v>91.296741298324775</v>
      </c>
      <c r="AA755" s="789">
        <f>AVERAGEIFS(AA7:AA751,$E$7:$E$751,"&lt;25",$E$7:$E$751,"&gt;=10")</f>
        <v>41.160136742924905</v>
      </c>
      <c r="AB755" s="789"/>
      <c r="AC755" s="789">
        <f t="shared" ref="AC755:BC755" si="211">AVERAGEIFS(AC7:AC751,$E$7:$E$751,"&lt;25",$E$7:$E$751,"&gt;=10")</f>
        <v>4.0157419354838693</v>
      </c>
      <c r="AD755" s="789">
        <f t="shared" si="211"/>
        <v>6.9860743801652889</v>
      </c>
      <c r="AE755" s="789">
        <f t="shared" si="211"/>
        <v>4.309193548387098</v>
      </c>
      <c r="AF755" s="789">
        <f t="shared" si="211"/>
        <v>6.1059933774834434</v>
      </c>
      <c r="AG755" s="789">
        <f t="shared" si="211"/>
        <v>15.485333333333331</v>
      </c>
      <c r="AH755" s="789">
        <f t="shared" si="211"/>
        <v>-16.6512987012987</v>
      </c>
      <c r="AI755" s="789">
        <f t="shared" si="211"/>
        <v>19.081202749140889</v>
      </c>
      <c r="AJ755" s="789">
        <f t="shared" si="211"/>
        <v>5.1102605863192183</v>
      </c>
      <c r="AK755" s="789">
        <f t="shared" si="211"/>
        <v>9.4715272727272737</v>
      </c>
      <c r="AL755" s="927">
        <f t="shared" si="211"/>
        <v>36975.871483870971</v>
      </c>
      <c r="AM755" s="789">
        <f t="shared" si="211"/>
        <v>2.6536688311688326</v>
      </c>
      <c r="AN755" s="912">
        <f t="shared" si="211"/>
        <v>1.3420469798657713</v>
      </c>
      <c r="AO755" s="789">
        <f t="shared" si="211"/>
        <v>-28.270250028825824</v>
      </c>
      <c r="AP755" s="789">
        <f t="shared" si="211"/>
        <v>12.771106351273888</v>
      </c>
      <c r="AQ755" s="912">
        <f t="shared" si="211"/>
        <v>161.61258867409583</v>
      </c>
      <c r="AR755" s="789">
        <f t="shared" si="211"/>
        <v>2.1144136157610278</v>
      </c>
      <c r="AS755" s="789">
        <f t="shared" si="211"/>
        <v>2.2606473951455173</v>
      </c>
      <c r="AT755" s="789">
        <f t="shared" si="211"/>
        <v>2.4122593249391793</v>
      </c>
      <c r="AU755" s="789">
        <f t="shared" si="211"/>
        <v>2.5763911104937867</v>
      </c>
      <c r="AV755" s="789">
        <f t="shared" si="211"/>
        <v>2.7541642208136969</v>
      </c>
      <c r="AW755" s="789">
        <f t="shared" si="211"/>
        <v>12.117875667153205</v>
      </c>
      <c r="AX755" s="912">
        <f t="shared" si="211"/>
        <v>14.379557582062008</v>
      </c>
      <c r="AY755" s="789">
        <f t="shared" si="211"/>
        <v>0.96253289473684178</v>
      </c>
      <c r="AZ755" s="789">
        <f t="shared" si="211"/>
        <v>86.20809677419355</v>
      </c>
      <c r="BA755" s="789">
        <f t="shared" si="211"/>
        <v>-8.1728709677419413</v>
      </c>
      <c r="BB755" s="789">
        <f t="shared" si="211"/>
        <v>4.4586774193548404</v>
      </c>
      <c r="BC755" s="912">
        <f t="shared" si="211"/>
        <v>18.684064516129041</v>
      </c>
      <c r="BD755" s="789"/>
      <c r="BE755" s="678">
        <f>AVERAGEIFS(BE7:BE751,$E$7:$E$751,"&lt;25",$E$7:$E$751,"&gt;=10")</f>
        <v>2007.920245398773</v>
      </c>
      <c r="BF755" s="789">
        <f>AVERAGEIFS(BF7:BF751,$E$7:$E$751,"&lt;25",$E$7:$E$751,"&gt;=10")</f>
        <v>0.49386503067484661</v>
      </c>
      <c r="BG755" s="789">
        <f>AVERAGEIFS(BG7:BG751,$E$7:$E$751,"&lt;25",$E$7:$E$751,"&gt;=10")</f>
        <v>4.8807308970099648</v>
      </c>
    </row>
    <row r="756" spans="1:59" x14ac:dyDescent="0.2">
      <c r="A756" s="847" t="s">
        <v>865</v>
      </c>
      <c r="B756" s="630">
        <f>COUNTIF($E$7:$E$751,"&lt;10")</f>
        <v>278</v>
      </c>
      <c r="C756" s="861"/>
      <c r="D756" s="10"/>
      <c r="E756" s="801">
        <f>AVERAGEIF($E$7:$E$751,"&lt;10")</f>
        <v>7.3417266187050361</v>
      </c>
      <c r="G756" s="832"/>
      <c r="H756" s="832"/>
      <c r="I756" s="801">
        <f>AVERAGEIF($E$7:$E$751,"&lt;10",I7:I751)</f>
        <v>86.54428057553956</v>
      </c>
      <c r="J756" s="790">
        <f>AVERAGEIF($E$7:$E$751,"&lt;10",J7:J751)</f>
        <v>2.5710911345245764</v>
      </c>
      <c r="K756" s="797">
        <f>AVERAGEIF($E$7:$E$751,"&lt;10",K7:K751)</f>
        <v>0.42271438848920845</v>
      </c>
      <c r="L756" s="789"/>
      <c r="M756" s="789">
        <f>AVERAGEIF($E$7:$E$751,"&lt;10",M7:M751)</f>
        <v>1.5120190647482012</v>
      </c>
      <c r="N756" s="789"/>
      <c r="O756" s="797">
        <f>AVERAGEIF($E$7:$E$751,"&lt;10",O7:O751)</f>
        <v>0.38060935251798572</v>
      </c>
      <c r="P756" s="832"/>
      <c r="Q756" s="832"/>
      <c r="R756" s="789">
        <f t="shared" ref="R756:X756" si="212">AVERAGEIF($E$7:$E$751,"&lt;10",R7:R751)</f>
        <v>10.139378991126224</v>
      </c>
      <c r="S756" s="789">
        <f t="shared" si="212"/>
        <v>11.500812812593919</v>
      </c>
      <c r="T756" s="789">
        <f t="shared" si="212"/>
        <v>15.856525935529497</v>
      </c>
      <c r="U756" s="789">
        <f t="shared" si="212"/>
        <v>16.571060481330939</v>
      </c>
      <c r="V756" s="789">
        <f t="shared" si="212"/>
        <v>11.678816251402305</v>
      </c>
      <c r="W756" s="800">
        <f t="shared" si="212"/>
        <v>2.1126799792285196</v>
      </c>
      <c r="X756" s="800">
        <f t="shared" si="212"/>
        <v>1.8692808715909826</v>
      </c>
      <c r="Y756" s="832"/>
      <c r="Z756" s="790">
        <f>AVERAGEIF($E$7:$E$751,"&lt;10",Z7:Z751)</f>
        <v>93.953786650989514</v>
      </c>
      <c r="AA756" s="789">
        <f>AVERAGEIF($E$7:$E$751,"&lt;10",AA7:AA751)</f>
        <v>39.518004851069044</v>
      </c>
      <c r="AB756" s="789"/>
      <c r="AC756" s="789">
        <f t="shared" ref="AC756:BC756" si="213">AVERAGEIF($E$7:$E$751,"&lt;10",AC7:AC751)</f>
        <v>3.3727819548872162</v>
      </c>
      <c r="AD756" s="789">
        <f t="shared" si="213"/>
        <v>6.011554404145075</v>
      </c>
      <c r="AE756" s="789">
        <f t="shared" si="213"/>
        <v>4.6378571428571416</v>
      </c>
      <c r="AF756" s="789">
        <f t="shared" si="213"/>
        <v>4.1837404580152651</v>
      </c>
      <c r="AG756" s="789">
        <f t="shared" si="213"/>
        <v>11.452200772200765</v>
      </c>
      <c r="AH756" s="789">
        <f t="shared" si="213"/>
        <v>-4.0977272727272744</v>
      </c>
      <c r="AI756" s="789">
        <f t="shared" si="213"/>
        <v>83.274132231404963</v>
      </c>
      <c r="AJ756" s="789">
        <f t="shared" si="213"/>
        <v>10.351444866920154</v>
      </c>
      <c r="AK756" s="789">
        <f t="shared" si="213"/>
        <v>10.683720930232553</v>
      </c>
      <c r="AL756" s="927">
        <f t="shared" si="213"/>
        <v>24549.909661654136</v>
      </c>
      <c r="AM756" s="789">
        <f t="shared" si="213"/>
        <v>3.8221428571428588</v>
      </c>
      <c r="AN756" s="912">
        <f t="shared" si="213"/>
        <v>1.0093385214007791</v>
      </c>
      <c r="AO756" s="789">
        <f t="shared" si="213"/>
        <v>-21.006372801238182</v>
      </c>
      <c r="AP756" s="789">
        <f t="shared" si="213"/>
        <v>19.164085527312515</v>
      </c>
      <c r="AQ756" s="912">
        <f t="shared" si="213"/>
        <v>112.27488728280643</v>
      </c>
      <c r="AR756" s="789">
        <f t="shared" si="213"/>
        <v>1.4936423926858515</v>
      </c>
      <c r="AS756" s="789">
        <f t="shared" si="213"/>
        <v>1.5972718146450839</v>
      </c>
      <c r="AT756" s="789">
        <f t="shared" si="213"/>
        <v>1.7043661983372562</v>
      </c>
      <c r="AU756" s="789">
        <f t="shared" si="213"/>
        <v>1.8203749026291096</v>
      </c>
      <c r="AV756" s="789">
        <f t="shared" si="213"/>
        <v>1.9461098087779838</v>
      </c>
      <c r="AW756" s="789">
        <f t="shared" si="213"/>
        <v>8.5617651170752875</v>
      </c>
      <c r="AX756" s="912">
        <f t="shared" si="213"/>
        <v>14.462697468656625</v>
      </c>
      <c r="AY756" s="789">
        <f t="shared" si="213"/>
        <v>1.0181368821292778</v>
      </c>
      <c r="AZ756" s="789">
        <f t="shared" si="213"/>
        <v>96.085943522238196</v>
      </c>
      <c r="BA756" s="789">
        <f t="shared" si="213"/>
        <v>-8.3804564037380374</v>
      </c>
      <c r="BB756" s="789">
        <f t="shared" si="213"/>
        <v>4.5021430272928207</v>
      </c>
      <c r="BC756" s="912">
        <f t="shared" si="213"/>
        <v>22.078662898473731</v>
      </c>
      <c r="BD756" s="789"/>
      <c r="BE756" s="678">
        <f>AVERAGEIF($E$7:$E$751,"&lt;10",BE7:BE751)</f>
        <v>2014.1258992805756</v>
      </c>
      <c r="BF756" s="789">
        <f>AVERAGEIF($E$7:$E$751,"&lt;10",BF7:BF751)</f>
        <v>0</v>
      </c>
      <c r="BG756" s="789">
        <f>AVERAGEIF($E$7:$E$751,"&lt;10",BG7:BG751)</f>
        <v>4.2228735632183909</v>
      </c>
    </row>
    <row r="757" spans="1:59" x14ac:dyDescent="0.2">
      <c r="O757" s="911"/>
      <c r="W757" s="926"/>
      <c r="X757" s="926"/>
      <c r="AB757" s="832"/>
      <c r="AC757" s="832"/>
      <c r="AD757" s="832"/>
      <c r="AE757" s="832"/>
      <c r="AF757" s="832"/>
      <c r="AG757" s="832"/>
      <c r="AH757" s="832"/>
      <c r="AI757" s="832"/>
      <c r="AJ757" s="832"/>
      <c r="AK757" s="832"/>
      <c r="AL757" s="928"/>
      <c r="AM757" s="832"/>
      <c r="AN757" s="630"/>
      <c r="AO757" s="832"/>
      <c r="AP757" s="832"/>
      <c r="AQ757" s="630"/>
      <c r="AR757" s="832"/>
      <c r="AS757" s="832"/>
      <c r="AT757" s="832"/>
      <c r="AU757" s="832"/>
      <c r="AV757" s="832"/>
      <c r="AW757" s="832"/>
      <c r="AX757" s="630"/>
      <c r="AY757" s="832"/>
      <c r="AZ757" s="832"/>
      <c r="BA757" s="832"/>
      <c r="BB757" s="832"/>
      <c r="BC757" s="630"/>
      <c r="BD757" s="832"/>
      <c r="BE757" s="914"/>
      <c r="BF757" s="832"/>
      <c r="BG757" s="832"/>
    </row>
    <row r="758" spans="1:59" x14ac:dyDescent="0.2">
      <c r="A758" s="832" t="s">
        <v>4326</v>
      </c>
      <c r="I758" s="630"/>
      <c r="J758" s="832"/>
      <c r="O758" s="911"/>
      <c r="W758" s="926"/>
      <c r="X758" s="926"/>
      <c r="AB758" s="832"/>
      <c r="AC758" s="832"/>
      <c r="AD758" s="832"/>
      <c r="AE758" s="832"/>
      <c r="AF758" s="832"/>
      <c r="AG758" s="832"/>
      <c r="AH758" s="832"/>
      <c r="AI758" s="832"/>
      <c r="AJ758" s="832"/>
      <c r="AK758" s="832"/>
      <c r="AL758" s="928"/>
      <c r="AM758" s="832"/>
      <c r="AN758" s="630"/>
      <c r="AO758" s="832"/>
      <c r="AP758" s="832"/>
      <c r="AQ758" s="630"/>
      <c r="AR758" s="832"/>
      <c r="AS758" s="832"/>
      <c r="AT758" s="832"/>
      <c r="AU758" s="832"/>
      <c r="AV758" s="832"/>
      <c r="AW758" s="832"/>
      <c r="AX758" s="630"/>
      <c r="AY758" s="832"/>
      <c r="AZ758" s="832"/>
      <c r="BA758" s="832"/>
      <c r="BB758" s="832"/>
      <c r="BC758" s="630"/>
      <c r="BD758" s="832"/>
      <c r="BE758" s="914"/>
      <c r="BF758" s="832"/>
      <c r="BG758" s="832"/>
    </row>
    <row r="759" spans="1:59" x14ac:dyDescent="0.2">
      <c r="A759" s="832" t="s">
        <v>4276</v>
      </c>
      <c r="B759" s="630">
        <f t="shared" ref="B759:B769" si="214">COUNTIF($C$7:$C$751,"="&amp;$A759)</f>
        <v>12</v>
      </c>
      <c r="E759" s="801">
        <f t="shared" ref="E759:E769" si="215">AVERAGEIFS($E$7:$E$751,$C$7:$C$751,"="&amp;$A759)</f>
        <v>17.166666666666668</v>
      </c>
      <c r="I759" s="909">
        <f t="shared" ref="I759:K769" si="216">AVERAGEIFS(I$7:I$751,$C$7:$C$751,"="&amp;$A759)</f>
        <v>208.5333333333333</v>
      </c>
      <c r="J759" s="789">
        <f t="shared" si="216"/>
        <v>2.8518394246787921</v>
      </c>
      <c r="K759" s="797">
        <f t="shared" si="216"/>
        <v>0.63750000000000007</v>
      </c>
      <c r="L759" s="801"/>
      <c r="M759" s="789">
        <f t="shared" ref="M759:M769" si="217">AVERAGEIFS(M$7:M$751,$C$7:$C$751,"="&amp;$A759)</f>
        <v>2.3475000000000001</v>
      </c>
      <c r="N759" s="801"/>
      <c r="O759" s="797">
        <f t="shared" ref="O759:O769" si="218">AVERAGEIFS(O$7:O$751,$C$7:$C$751,"="&amp;$A759)</f>
        <v>0.58416666666666672</v>
      </c>
      <c r="P759" s="801"/>
      <c r="Q759" s="801"/>
      <c r="R759" s="789">
        <f t="shared" ref="R759:X769" si="219">AVERAGEIFS(R$7:R$751,$C$7:$C$751,"="&amp;$A759)</f>
        <v>8.4459485276439299</v>
      </c>
      <c r="S759" s="789">
        <f t="shared" si="219"/>
        <v>8.9282592742666242</v>
      </c>
      <c r="T759" s="789">
        <f t="shared" si="219"/>
        <v>9.5234579651356679</v>
      </c>
      <c r="U759" s="789">
        <f t="shared" si="219"/>
        <v>12.308324124088349</v>
      </c>
      <c r="V759" s="789">
        <f t="shared" si="219"/>
        <v>8.2250978083067228</v>
      </c>
      <c r="W759" s="800">
        <f t="shared" si="219"/>
        <v>0.79113757965820741</v>
      </c>
      <c r="X759" s="800">
        <f t="shared" si="219"/>
        <v>1.5889261411595481</v>
      </c>
      <c r="Y759" s="630"/>
      <c r="Z759" s="789">
        <f t="shared" ref="Z759:AA769" si="220">AVERAGEIFS(Z$7:Z$751,$C$7:$C$751,"="&amp;$A759)</f>
        <v>337.86224424140579</v>
      </c>
      <c r="AA759" s="789">
        <f t="shared" si="220"/>
        <v>168.05016614517805</v>
      </c>
      <c r="AB759" s="789"/>
      <c r="AC759" s="789">
        <f t="shared" ref="AC759:AL769" si="221">AVERAGEIFS(AC$7:AC$751,$C$7:$C$751,"="&amp;$A759)</f>
        <v>6.9799999999999995</v>
      </c>
      <c r="AD759" s="789">
        <f t="shared" si="221"/>
        <v>8.0428571428571427</v>
      </c>
      <c r="AE759" s="789">
        <f t="shared" si="221"/>
        <v>3.7158333333333338</v>
      </c>
      <c r="AF759" s="789">
        <f t="shared" si="221"/>
        <v>3.5363636363636357</v>
      </c>
      <c r="AG759" s="789">
        <f t="shared" si="221"/>
        <v>15.241666666666667</v>
      </c>
      <c r="AH759" s="789">
        <f t="shared" si="221"/>
        <v>-8.3333333333336146E-2</v>
      </c>
      <c r="AI759" s="789">
        <f t="shared" si="221"/>
        <v>9.1816666666666684</v>
      </c>
      <c r="AJ759" s="789">
        <f t="shared" si="221"/>
        <v>2.3583333333333321</v>
      </c>
      <c r="AK759" s="789">
        <f t="shared" si="221"/>
        <v>10.692222222222224</v>
      </c>
      <c r="AL759" s="927">
        <f t="shared" si="221"/>
        <v>69988.333333333328</v>
      </c>
      <c r="AM759" s="789">
        <f t="shared" ref="AM759:AV769" si="222">AVERAGEIFS(AM$7:AM$751,$C$7:$C$751,"="&amp;$A759)</f>
        <v>1.3174999999999999</v>
      </c>
      <c r="AN759" s="912">
        <f t="shared" si="222"/>
        <v>1.3354545454545454</v>
      </c>
      <c r="AO759" s="789">
        <f t="shared" si="222"/>
        <v>-151.29770024427393</v>
      </c>
      <c r="AP759" s="789">
        <f t="shared" si="222"/>
        <v>15.160163548767139</v>
      </c>
      <c r="AQ759" s="912">
        <f t="shared" si="222"/>
        <v>216.59303703330139</v>
      </c>
      <c r="AR759" s="789">
        <f t="shared" si="222"/>
        <v>2.319302083333334</v>
      </c>
      <c r="AS759" s="789">
        <f t="shared" si="222"/>
        <v>2.4996611072916668</v>
      </c>
      <c r="AT759" s="789">
        <f t="shared" si="222"/>
        <v>2.668707395974605</v>
      </c>
      <c r="AU759" s="789">
        <f t="shared" si="222"/>
        <v>2.8522582045652825</v>
      </c>
      <c r="AV759" s="789">
        <f t="shared" si="222"/>
        <v>3.0516866154468096</v>
      </c>
      <c r="AW759" s="789">
        <f t="shared" ref="AW759:BC769" si="223">AVERAGEIFS(AW$7:AW$751,$C$7:$C$751,"="&amp;$A759)</f>
        <v>13.391615406611693</v>
      </c>
      <c r="AX759" s="912">
        <f t="shared" si="223"/>
        <v>15.374959483108762</v>
      </c>
      <c r="AY759" s="789">
        <f t="shared" si="223"/>
        <v>0.80583333333333351</v>
      </c>
      <c r="AZ759" s="789">
        <f t="shared" si="223"/>
        <v>61.649166666666666</v>
      </c>
      <c r="BA759" s="789">
        <f t="shared" si="223"/>
        <v>-11.066666666666668</v>
      </c>
      <c r="BB759" s="789">
        <f t="shared" si="223"/>
        <v>4.6533333333333333</v>
      </c>
      <c r="BC759" s="912">
        <f t="shared" si="223"/>
        <v>14.904166666666667</v>
      </c>
      <c r="BD759" s="789"/>
      <c r="BE759" s="678">
        <f t="shared" ref="BE759:BG769" si="224">AVERAGEIFS(BE$7:BE$751,$C$7:$C$751,"="&amp;$A759)</f>
        <v>2004.5</v>
      </c>
      <c r="BF759" s="789">
        <f t="shared" si="224"/>
        <v>0.91666666666666663</v>
      </c>
      <c r="BG759" s="789">
        <f t="shared" si="224"/>
        <v>3.875</v>
      </c>
    </row>
    <row r="760" spans="1:59" x14ac:dyDescent="0.2">
      <c r="A760" s="832" t="s">
        <v>245</v>
      </c>
      <c r="B760" s="630">
        <f t="shared" si="214"/>
        <v>42</v>
      </c>
      <c r="C760" s="832"/>
      <c r="E760" s="801">
        <f t="shared" si="215"/>
        <v>17.214285714285715</v>
      </c>
      <c r="I760" s="909">
        <f t="shared" si="216"/>
        <v>139.77309523809527</v>
      </c>
      <c r="J760" s="789">
        <f t="shared" si="216"/>
        <v>1.6815643927060977</v>
      </c>
      <c r="K760" s="797">
        <f t="shared" si="216"/>
        <v>0.50088333333333324</v>
      </c>
      <c r="L760" s="801"/>
      <c r="M760" s="789">
        <f t="shared" si="217"/>
        <v>1.9268380952380952</v>
      </c>
      <c r="N760" s="801"/>
      <c r="O760" s="797">
        <f t="shared" si="218"/>
        <v>0.45910238095238093</v>
      </c>
      <c r="P760" s="801"/>
      <c r="Q760" s="801"/>
      <c r="R760" s="789">
        <f t="shared" si="219"/>
        <v>11.724497982599596</v>
      </c>
      <c r="S760" s="789">
        <f t="shared" si="219"/>
        <v>8.7539759954110661</v>
      </c>
      <c r="T760" s="789">
        <f t="shared" si="219"/>
        <v>12.11204705280956</v>
      </c>
      <c r="U760" s="789">
        <f t="shared" si="219"/>
        <v>12.857441161850033</v>
      </c>
      <c r="V760" s="789">
        <f t="shared" si="219"/>
        <v>13.755019903547911</v>
      </c>
      <c r="W760" s="800">
        <f t="shared" si="219"/>
        <v>1.0828170606138061</v>
      </c>
      <c r="X760" s="800">
        <f t="shared" si="219"/>
        <v>1.202064807630606</v>
      </c>
      <c r="Y760" s="630"/>
      <c r="Z760" s="789">
        <f t="shared" si="220"/>
        <v>66.818822522804425</v>
      </c>
      <c r="AA760" s="789">
        <f t="shared" si="220"/>
        <v>52.812016855884202</v>
      </c>
      <c r="AB760" s="789"/>
      <c r="AC760" s="789">
        <f t="shared" si="221"/>
        <v>5.9109523809523807</v>
      </c>
      <c r="AD760" s="789">
        <f t="shared" si="221"/>
        <v>3.6422222222222214</v>
      </c>
      <c r="AE760" s="789">
        <f t="shared" si="221"/>
        <v>2.1378571428571438</v>
      </c>
      <c r="AF760" s="789">
        <f t="shared" si="221"/>
        <v>10.545128205128208</v>
      </c>
      <c r="AG760" s="789">
        <f t="shared" si="221"/>
        <v>17.505000000000003</v>
      </c>
      <c r="AH760" s="789">
        <f t="shared" si="221"/>
        <v>-14.292857142857141</v>
      </c>
      <c r="AI760" s="789">
        <f t="shared" si="221"/>
        <v>21.778750000000006</v>
      </c>
      <c r="AJ760" s="789">
        <f t="shared" si="221"/>
        <v>8.0802380952380943</v>
      </c>
      <c r="AK760" s="789">
        <f t="shared" si="221"/>
        <v>15.201025641025645</v>
      </c>
      <c r="AL760" s="927">
        <f t="shared" si="221"/>
        <v>36962.232142857145</v>
      </c>
      <c r="AM760" s="789">
        <f t="shared" si="222"/>
        <v>5.1671428571428555</v>
      </c>
      <c r="AN760" s="912">
        <f t="shared" si="222"/>
        <v>1.4002631578947369</v>
      </c>
      <c r="AO760" s="789">
        <f t="shared" si="222"/>
        <v>-39.612709380930738</v>
      </c>
      <c r="AP760" s="789">
        <f t="shared" si="222"/>
        <v>14.526463286273488</v>
      </c>
      <c r="AQ760" s="912">
        <f t="shared" si="222"/>
        <v>279.7651352887936</v>
      </c>
      <c r="AR760" s="789">
        <f t="shared" si="222"/>
        <v>1.8859895714285715</v>
      </c>
      <c r="AS760" s="789">
        <f t="shared" si="222"/>
        <v>2.042030145178571</v>
      </c>
      <c r="AT760" s="789">
        <f t="shared" si="222"/>
        <v>2.2229312413467865</v>
      </c>
      <c r="AU760" s="789">
        <f t="shared" si="222"/>
        <v>2.4208755464448912</v>
      </c>
      <c r="AV760" s="789">
        <f t="shared" si="222"/>
        <v>2.6375110241767925</v>
      </c>
      <c r="AW760" s="789">
        <f t="shared" si="223"/>
        <v>11.209337528575615</v>
      </c>
      <c r="AX760" s="912">
        <f t="shared" si="223"/>
        <v>9.7321869059387627</v>
      </c>
      <c r="AY760" s="789">
        <f t="shared" si="223"/>
        <v>1.1829268292682924</v>
      </c>
      <c r="AZ760" s="789">
        <f t="shared" si="223"/>
        <v>149.22190476190477</v>
      </c>
      <c r="BA760" s="789">
        <f t="shared" si="223"/>
        <v>-8.5685714285714241</v>
      </c>
      <c r="BB760" s="789">
        <f t="shared" si="223"/>
        <v>5.1423809523809521</v>
      </c>
      <c r="BC760" s="912">
        <f t="shared" si="223"/>
        <v>22.385952380952386</v>
      </c>
      <c r="BD760" s="789"/>
      <c r="BE760" s="678">
        <f t="shared" si="224"/>
        <v>2004.3095238095239</v>
      </c>
      <c r="BF760" s="789">
        <f t="shared" si="224"/>
        <v>1.0238095238095237</v>
      </c>
      <c r="BG760" s="789">
        <f t="shared" si="224"/>
        <v>6.3463414634146336</v>
      </c>
    </row>
    <row r="761" spans="1:59" x14ac:dyDescent="0.2">
      <c r="A761" s="832" t="s">
        <v>128</v>
      </c>
      <c r="B761" s="630">
        <f t="shared" si="214"/>
        <v>39</v>
      </c>
      <c r="C761" s="832"/>
      <c r="E761" s="801">
        <f t="shared" si="215"/>
        <v>29.666666666666668</v>
      </c>
      <c r="I761" s="909">
        <f t="shared" si="216"/>
        <v>106.64487179487179</v>
      </c>
      <c r="J761" s="789">
        <f t="shared" si="216"/>
        <v>2.471704943727024</v>
      </c>
      <c r="K761" s="797">
        <f t="shared" si="216"/>
        <v>0.5747871794871795</v>
      </c>
      <c r="L761" s="801"/>
      <c r="M761" s="789">
        <f t="shared" si="217"/>
        <v>2.2106871794871794</v>
      </c>
      <c r="N761" s="801"/>
      <c r="O761" s="797">
        <f t="shared" si="218"/>
        <v>0.54277124719940262</v>
      </c>
      <c r="P761" s="801"/>
      <c r="Q761" s="801"/>
      <c r="R761" s="789">
        <f t="shared" si="219"/>
        <v>5.5667232627586953</v>
      </c>
      <c r="S761" s="789">
        <f t="shared" si="219"/>
        <v>6.7488854756094492</v>
      </c>
      <c r="T761" s="789">
        <f t="shared" si="219"/>
        <v>8.6438059765908868</v>
      </c>
      <c r="U761" s="789">
        <f t="shared" si="219"/>
        <v>8.1593905067781254</v>
      </c>
      <c r="V761" s="789">
        <f t="shared" si="219"/>
        <v>9.9759329307798446</v>
      </c>
      <c r="W761" s="800">
        <f t="shared" si="219"/>
        <v>0.7775369297137148</v>
      </c>
      <c r="X761" s="800">
        <f t="shared" si="219"/>
        <v>1.2601026532804589</v>
      </c>
      <c r="Y761" s="630"/>
      <c r="Z761" s="789">
        <f t="shared" si="220"/>
        <v>105.1818063999022</v>
      </c>
      <c r="AA761" s="789">
        <f t="shared" si="220"/>
        <v>56.476335669912821</v>
      </c>
      <c r="AB761" s="789"/>
      <c r="AC761" s="789">
        <f t="shared" si="221"/>
        <v>3.8764102564102587</v>
      </c>
      <c r="AD761" s="789">
        <f t="shared" si="221"/>
        <v>9.7284848484848432</v>
      </c>
      <c r="AE761" s="789">
        <f t="shared" si="221"/>
        <v>2.7251282051282053</v>
      </c>
      <c r="AF761" s="789">
        <f t="shared" si="221"/>
        <v>12.385789473684209</v>
      </c>
      <c r="AG761" s="789">
        <f t="shared" si="221"/>
        <v>64.600000000000009</v>
      </c>
      <c r="AH761" s="789">
        <f t="shared" si="221"/>
        <v>8.4564102564102566</v>
      </c>
      <c r="AI761" s="789">
        <f t="shared" si="221"/>
        <v>14.657222222222222</v>
      </c>
      <c r="AJ761" s="789">
        <f t="shared" si="221"/>
        <v>4.3076923076923084</v>
      </c>
      <c r="AK761" s="789">
        <f t="shared" si="221"/>
        <v>7.8018918918918923</v>
      </c>
      <c r="AL761" s="927">
        <f t="shared" si="221"/>
        <v>55558.285897435897</v>
      </c>
      <c r="AM761" s="789">
        <f t="shared" si="222"/>
        <v>2.4389743589743595</v>
      </c>
      <c r="AN761" s="912">
        <f t="shared" si="222"/>
        <v>2.0902631578947375</v>
      </c>
      <c r="AO761" s="789">
        <f t="shared" si="222"/>
        <v>-47.19868251305774</v>
      </c>
      <c r="AP761" s="789">
        <f t="shared" si="222"/>
        <v>10.65943792419557</v>
      </c>
      <c r="AQ761" s="912">
        <f t="shared" si="222"/>
        <v>250.94347585863804</v>
      </c>
      <c r="AR761" s="789">
        <f t="shared" si="222"/>
        <v>2.2539453846153839</v>
      </c>
      <c r="AS761" s="789">
        <f t="shared" si="222"/>
        <v>2.4041543214358976</v>
      </c>
      <c r="AT761" s="789">
        <f t="shared" si="222"/>
        <v>2.5593400811235396</v>
      </c>
      <c r="AU761" s="789">
        <f t="shared" si="222"/>
        <v>2.7265309240246136</v>
      </c>
      <c r="AV761" s="789">
        <f t="shared" si="222"/>
        <v>2.9067462049589841</v>
      </c>
      <c r="AW761" s="789">
        <f t="shared" si="223"/>
        <v>12.850716916158419</v>
      </c>
      <c r="AX761" s="912">
        <f t="shared" si="223"/>
        <v>14.358841177731057</v>
      </c>
      <c r="AY761" s="789">
        <f t="shared" si="223"/>
        <v>0.61384615384615393</v>
      </c>
      <c r="AZ761" s="789">
        <f t="shared" si="223"/>
        <v>52.412820512820502</v>
      </c>
      <c r="BA761" s="789">
        <f t="shared" si="223"/>
        <v>-9.7202564102564128</v>
      </c>
      <c r="BB761" s="789">
        <f t="shared" si="223"/>
        <v>2.4820512820512817</v>
      </c>
      <c r="BC761" s="912">
        <f t="shared" si="223"/>
        <v>8.1566666666666681</v>
      </c>
      <c r="BD761" s="789"/>
      <c r="BE761" s="678">
        <f t="shared" si="224"/>
        <v>1991.6923076923076</v>
      </c>
      <c r="BF761" s="789">
        <f t="shared" si="224"/>
        <v>2.6153846153846154</v>
      </c>
      <c r="BG761" s="789">
        <f t="shared" si="224"/>
        <v>8.8435897435897441</v>
      </c>
    </row>
    <row r="762" spans="1:59" x14ac:dyDescent="0.2">
      <c r="A762" s="832" t="s">
        <v>178</v>
      </c>
      <c r="B762" s="630">
        <f t="shared" si="214"/>
        <v>18</v>
      </c>
      <c r="C762" s="832"/>
      <c r="E762" s="801">
        <f t="shared" si="215"/>
        <v>15.888888888888889</v>
      </c>
      <c r="I762" s="909">
        <f t="shared" si="216"/>
        <v>130.72222222222223</v>
      </c>
      <c r="J762" s="789">
        <f t="shared" si="216"/>
        <v>7.0991090570939539</v>
      </c>
      <c r="K762" s="797">
        <f t="shared" si="216"/>
        <v>0.85783888888888893</v>
      </c>
      <c r="L762" s="801"/>
      <c r="M762" s="789">
        <f t="shared" si="217"/>
        <v>3.4313555555555557</v>
      </c>
      <c r="N762" s="801"/>
      <c r="O762" s="797">
        <f t="shared" si="218"/>
        <v>0.81551111111111119</v>
      </c>
      <c r="P762" s="801"/>
      <c r="Q762" s="801"/>
      <c r="R762" s="789">
        <f t="shared" si="219"/>
        <v>4.2599900965842625</v>
      </c>
      <c r="S762" s="789">
        <f t="shared" si="219"/>
        <v>31.977582474541155</v>
      </c>
      <c r="T762" s="789">
        <f t="shared" si="219"/>
        <v>23.068309126858225</v>
      </c>
      <c r="U762" s="789">
        <f t="shared" si="219"/>
        <v>17.95461496722584</v>
      </c>
      <c r="V762" s="789">
        <f t="shared" si="219"/>
        <v>15.878972932546565</v>
      </c>
      <c r="W762" s="800">
        <f t="shared" si="219"/>
        <v>1.0042997190515717</v>
      </c>
      <c r="X762" s="800">
        <f t="shared" si="219"/>
        <v>9.0228294045731392</v>
      </c>
      <c r="Y762" s="630"/>
      <c r="Z762" s="789">
        <f t="shared" si="220"/>
        <v>169.90065031059808</v>
      </c>
      <c r="AA762" s="789">
        <f t="shared" si="220"/>
        <v>28.244393541298081</v>
      </c>
      <c r="AB762" s="789"/>
      <c r="AC762" s="789">
        <f t="shared" si="221"/>
        <v>0.3777777777777776</v>
      </c>
      <c r="AD762" s="789">
        <f t="shared" si="221"/>
        <v>2.8549999999999995</v>
      </c>
      <c r="AE762" s="789">
        <f t="shared" si="221"/>
        <v>4.9805555555555552</v>
      </c>
      <c r="AF762" s="789">
        <f t="shared" si="221"/>
        <v>5.5735294117647056</v>
      </c>
      <c r="AG762" s="789">
        <f t="shared" si="221"/>
        <v>3.861111111111112</v>
      </c>
      <c r="AH762" s="789">
        <f t="shared" si="221"/>
        <v>-82.449999999999989</v>
      </c>
      <c r="AI762" s="789">
        <f t="shared" si="221"/>
        <v>84.140588235294118</v>
      </c>
      <c r="AJ762" s="789">
        <f t="shared" si="221"/>
        <v>-0.72222222222222276</v>
      </c>
      <c r="AK762" s="789">
        <f t="shared" si="221"/>
        <v>4.2526666666666673</v>
      </c>
      <c r="AL762" s="927">
        <f t="shared" si="221"/>
        <v>42587.887777777774</v>
      </c>
      <c r="AM762" s="789">
        <f t="shared" si="222"/>
        <v>9.5861111111111104</v>
      </c>
      <c r="AN762" s="912">
        <f t="shared" si="222"/>
        <v>2.0241176470588234</v>
      </c>
      <c r="AO762" s="789">
        <f t="shared" si="222"/>
        <v>0.45305113955242665</v>
      </c>
      <c r="AP762" s="789">
        <f t="shared" si="222"/>
        <v>25.002094767511394</v>
      </c>
      <c r="AQ762" s="912">
        <f t="shared" si="222"/>
        <v>171.43360329444351</v>
      </c>
      <c r="AR762" s="789">
        <f t="shared" si="222"/>
        <v>3.4170585111111116</v>
      </c>
      <c r="AS762" s="789">
        <f t="shared" si="222"/>
        <v>3.7130278356555562</v>
      </c>
      <c r="AT762" s="789">
        <f t="shared" si="222"/>
        <v>3.8600147993883343</v>
      </c>
      <c r="AU762" s="789">
        <f t="shared" si="222"/>
        <v>4.0167396655876075</v>
      </c>
      <c r="AV762" s="789">
        <f t="shared" si="222"/>
        <v>4.1840243192287279</v>
      </c>
      <c r="AW762" s="789">
        <f t="shared" si="223"/>
        <v>19.190865130971336</v>
      </c>
      <c r="AX762" s="912">
        <f t="shared" si="223"/>
        <v>40.818059963401623</v>
      </c>
      <c r="AY762" s="789">
        <f t="shared" si="223"/>
        <v>1.637777777777778</v>
      </c>
      <c r="AZ762" s="789">
        <f t="shared" si="223"/>
        <v>121.38111111111112</v>
      </c>
      <c r="BA762" s="789">
        <f t="shared" si="223"/>
        <v>-11.74888888888889</v>
      </c>
      <c r="BB762" s="789">
        <f t="shared" si="223"/>
        <v>5.2283333333333335</v>
      </c>
      <c r="BC762" s="912">
        <f t="shared" si="223"/>
        <v>25.070555555555554</v>
      </c>
      <c r="BD762" s="789"/>
      <c r="BE762" s="678">
        <f t="shared" si="224"/>
        <v>2005.4444444444443</v>
      </c>
      <c r="BF762" s="789">
        <f t="shared" si="224"/>
        <v>0.94444444444444442</v>
      </c>
      <c r="BG762" s="789">
        <f t="shared" si="224"/>
        <v>4.1277777777777764</v>
      </c>
    </row>
    <row r="763" spans="1:59" x14ac:dyDescent="0.2">
      <c r="A763" s="832" t="s">
        <v>108</v>
      </c>
      <c r="B763" s="630">
        <f t="shared" si="214"/>
        <v>283</v>
      </c>
      <c r="C763" s="832"/>
      <c r="E763" s="801">
        <f t="shared" si="215"/>
        <v>13.254416961130742</v>
      </c>
      <c r="I763" s="909">
        <f t="shared" si="216"/>
        <v>72.343922261484067</v>
      </c>
      <c r="J763" s="789">
        <f t="shared" si="216"/>
        <v>2.6823620697125778</v>
      </c>
      <c r="K763" s="797">
        <f t="shared" si="216"/>
        <v>0.44710247349823318</v>
      </c>
      <c r="L763" s="801"/>
      <c r="M763" s="789">
        <f t="shared" si="217"/>
        <v>1.5234982332155476</v>
      </c>
      <c r="N763" s="801"/>
      <c r="O763" s="797">
        <f t="shared" si="218"/>
        <v>0.40732262611475684</v>
      </c>
      <c r="P763" s="801"/>
      <c r="Q763" s="801"/>
      <c r="R763" s="789">
        <f t="shared" si="219"/>
        <v>8.4543339209544879</v>
      </c>
      <c r="S763" s="789">
        <f t="shared" si="219"/>
        <v>8.1594028644365455</v>
      </c>
      <c r="T763" s="789">
        <f t="shared" si="219"/>
        <v>13.4434303615463</v>
      </c>
      <c r="U763" s="789">
        <f t="shared" si="219"/>
        <v>14.049404946430629</v>
      </c>
      <c r="V763" s="789">
        <f t="shared" si="219"/>
        <v>13.093669299144215</v>
      </c>
      <c r="W763" s="800">
        <f t="shared" si="219"/>
        <v>1.4377745742970904</v>
      </c>
      <c r="X763" s="800">
        <f t="shared" si="219"/>
        <v>1.7943117117607383</v>
      </c>
      <c r="Y763" s="630"/>
      <c r="Z763" s="789">
        <f t="shared" si="220"/>
        <v>47.888343278325578</v>
      </c>
      <c r="AA763" s="789">
        <f t="shared" si="220"/>
        <v>18.726250437369377</v>
      </c>
      <c r="AB763" s="789"/>
      <c r="AC763" s="789">
        <f t="shared" si="221"/>
        <v>3.7857258064516133</v>
      </c>
      <c r="AD763" s="789">
        <f t="shared" si="221"/>
        <v>3.0325423728813541</v>
      </c>
      <c r="AE763" s="789">
        <f t="shared" si="221"/>
        <v>4.3512096774193525</v>
      </c>
      <c r="AF763" s="789">
        <f t="shared" si="221"/>
        <v>2.7071659919028339</v>
      </c>
      <c r="AG763" s="789">
        <f t="shared" si="221"/>
        <v>10.977037037037032</v>
      </c>
      <c r="AH763" s="789">
        <f t="shared" si="221"/>
        <v>-4.8479674796747982</v>
      </c>
      <c r="AI763" s="789">
        <f t="shared" si="221"/>
        <v>4.4415740740740706</v>
      </c>
      <c r="AJ763" s="789">
        <f t="shared" si="221"/>
        <v>9.6300000000000008</v>
      </c>
      <c r="AK763" s="789">
        <f t="shared" si="221"/>
        <v>8.1866666666666656</v>
      </c>
      <c r="AL763" s="927">
        <f t="shared" si="221"/>
        <v>14835.69044354839</v>
      </c>
      <c r="AM763" s="789">
        <f t="shared" si="222"/>
        <v>4.3804435483870989</v>
      </c>
      <c r="AN763" s="912">
        <f t="shared" si="222"/>
        <v>0.6628806584362138</v>
      </c>
      <c r="AO763" s="789">
        <f t="shared" si="222"/>
        <v>-1.4921322626883824</v>
      </c>
      <c r="AP763" s="789">
        <f t="shared" si="222"/>
        <v>16.750948252456681</v>
      </c>
      <c r="AQ763" s="912">
        <f t="shared" si="222"/>
        <v>27.252862879164383</v>
      </c>
      <c r="AR763" s="789">
        <f t="shared" si="222"/>
        <v>1.5147385929844834</v>
      </c>
      <c r="AS763" s="789">
        <f t="shared" si="222"/>
        <v>1.5914496930548327</v>
      </c>
      <c r="AT763" s="789">
        <f t="shared" si="222"/>
        <v>1.6869524429911045</v>
      </c>
      <c r="AU763" s="789">
        <f t="shared" si="222"/>
        <v>1.7898911786432652</v>
      </c>
      <c r="AV763" s="789">
        <f t="shared" si="222"/>
        <v>1.9009189962824928</v>
      </c>
      <c r="AW763" s="789">
        <f t="shared" si="223"/>
        <v>8.4839509039561829</v>
      </c>
      <c r="AX763" s="912">
        <f t="shared" si="223"/>
        <v>14.8582982132029</v>
      </c>
      <c r="AY763" s="789">
        <f t="shared" si="223"/>
        <v>1.0178367346938781</v>
      </c>
      <c r="AZ763" s="789">
        <f t="shared" si="223"/>
        <v>93.522020068207084</v>
      </c>
      <c r="BA763" s="789">
        <f t="shared" si="223"/>
        <v>-8.1846024330416007</v>
      </c>
      <c r="BB763" s="789">
        <f t="shared" si="223"/>
        <v>5.2899195373382675</v>
      </c>
      <c r="BC763" s="912">
        <f t="shared" si="223"/>
        <v>26.098646495943616</v>
      </c>
      <c r="BD763" s="789"/>
      <c r="BE763" s="678">
        <f t="shared" si="224"/>
        <v>2008.321554770318</v>
      </c>
      <c r="BF763" s="789">
        <f t="shared" si="224"/>
        <v>0.52650176678445226</v>
      </c>
      <c r="BG763" s="789">
        <f t="shared" si="224"/>
        <v>2.3703688524590163</v>
      </c>
    </row>
    <row r="764" spans="1:59" x14ac:dyDescent="0.2">
      <c r="A764" s="832" t="s">
        <v>153</v>
      </c>
      <c r="B764" s="630">
        <f t="shared" si="214"/>
        <v>35</v>
      </c>
      <c r="C764" s="832"/>
      <c r="E764" s="801">
        <f t="shared" si="215"/>
        <v>16.171428571428571</v>
      </c>
      <c r="I764" s="909">
        <f t="shared" si="216"/>
        <v>177.35285714285715</v>
      </c>
      <c r="J764" s="789">
        <f t="shared" si="216"/>
        <v>1.6842620470182692</v>
      </c>
      <c r="K764" s="797">
        <f t="shared" si="216"/>
        <v>0.57792571428571415</v>
      </c>
      <c r="L764" s="801"/>
      <c r="M764" s="789">
        <f t="shared" si="217"/>
        <v>2.3117028571428566</v>
      </c>
      <c r="N764" s="801"/>
      <c r="O764" s="797">
        <f t="shared" si="218"/>
        <v>0.52681714285714265</v>
      </c>
      <c r="P764" s="801"/>
      <c r="Q764" s="801"/>
      <c r="R764" s="789">
        <f t="shared" si="219"/>
        <v>9.2902878421675048</v>
      </c>
      <c r="S764" s="789">
        <f t="shared" si="219"/>
        <v>8.5363143294201471</v>
      </c>
      <c r="T764" s="789">
        <f t="shared" si="219"/>
        <v>9.6225891166177444</v>
      </c>
      <c r="U764" s="789">
        <f t="shared" si="219"/>
        <v>9.9969476035400824</v>
      </c>
      <c r="V764" s="789">
        <f t="shared" si="219"/>
        <v>10.990424686256015</v>
      </c>
      <c r="W764" s="800">
        <f t="shared" si="219"/>
        <v>0.90392912990063778</v>
      </c>
      <c r="X764" s="800">
        <f t="shared" si="219"/>
        <v>1.2301084929986517</v>
      </c>
      <c r="Y764" s="630"/>
      <c r="Z764" s="789">
        <f t="shared" si="220"/>
        <v>205.99759753660462</v>
      </c>
      <c r="AA764" s="789">
        <f t="shared" si="220"/>
        <v>68.977472179150112</v>
      </c>
      <c r="AB764" s="789"/>
      <c r="AC764" s="789">
        <f t="shared" si="221"/>
        <v>4.340285714285713</v>
      </c>
      <c r="AD764" s="789">
        <f t="shared" si="221"/>
        <v>16.814999999999998</v>
      </c>
      <c r="AE764" s="789">
        <f t="shared" si="221"/>
        <v>4.3068571428571429</v>
      </c>
      <c r="AF764" s="789">
        <f t="shared" si="221"/>
        <v>6.9290909090909096</v>
      </c>
      <c r="AG764" s="789">
        <f t="shared" si="221"/>
        <v>13.222857142857142</v>
      </c>
      <c r="AH764" s="789">
        <f t="shared" si="221"/>
        <v>-39.271428571428572</v>
      </c>
      <c r="AI764" s="789">
        <f t="shared" si="221"/>
        <v>8.4571874999999999</v>
      </c>
      <c r="AJ764" s="789">
        <f t="shared" si="221"/>
        <v>4.4142857142857146</v>
      </c>
      <c r="AK764" s="789">
        <f t="shared" si="221"/>
        <v>10.669062500000001</v>
      </c>
      <c r="AL764" s="927">
        <f t="shared" si="221"/>
        <v>86233.793999999994</v>
      </c>
      <c r="AM764" s="789">
        <f t="shared" si="222"/>
        <v>1.4517142857142857</v>
      </c>
      <c r="AN764" s="912">
        <f t="shared" si="222"/>
        <v>1.0706060606060603</v>
      </c>
      <c r="AO764" s="789">
        <f t="shared" si="222"/>
        <v>-56.974022062344247</v>
      </c>
      <c r="AP764" s="789">
        <f t="shared" si="222"/>
        <v>11.681209650558353</v>
      </c>
      <c r="AQ764" s="912">
        <f t="shared" si="222"/>
        <v>252.45760264876242</v>
      </c>
      <c r="AR764" s="789">
        <f t="shared" si="222"/>
        <v>2.2328502857142851</v>
      </c>
      <c r="AS764" s="789">
        <f t="shared" si="222"/>
        <v>2.3923030306285713</v>
      </c>
      <c r="AT764" s="789">
        <f t="shared" si="222"/>
        <v>2.5781162208384685</v>
      </c>
      <c r="AU764" s="789">
        <f t="shared" si="222"/>
        <v>2.7800353908760194</v>
      </c>
      <c r="AV764" s="789">
        <f t="shared" si="222"/>
        <v>2.999535769941549</v>
      </c>
      <c r="AW764" s="789">
        <f t="shared" si="223"/>
        <v>12.982840697998897</v>
      </c>
      <c r="AX764" s="912">
        <f t="shared" si="223"/>
        <v>9.4087368091823063</v>
      </c>
      <c r="AY764" s="789">
        <f t="shared" si="223"/>
        <v>0.72971428571428576</v>
      </c>
      <c r="AZ764" s="789">
        <f t="shared" si="223"/>
        <v>51.220857142857149</v>
      </c>
      <c r="BA764" s="789">
        <f t="shared" si="223"/>
        <v>-9.2817142857142869</v>
      </c>
      <c r="BB764" s="789">
        <f t="shared" si="223"/>
        <v>2.5705714285714287</v>
      </c>
      <c r="BC764" s="912">
        <f t="shared" si="223"/>
        <v>9.1374285714285719</v>
      </c>
      <c r="BD764" s="789"/>
      <c r="BE764" s="678">
        <f t="shared" si="224"/>
        <v>2005.5142857142857</v>
      </c>
      <c r="BF764" s="789">
        <f t="shared" si="224"/>
        <v>0.82857142857142863</v>
      </c>
      <c r="BG764" s="789">
        <f t="shared" si="224"/>
        <v>6.26</v>
      </c>
    </row>
    <row r="765" spans="1:59" x14ac:dyDescent="0.2">
      <c r="A765" s="832" t="s">
        <v>112</v>
      </c>
      <c r="B765" s="630">
        <f t="shared" si="214"/>
        <v>105</v>
      </c>
      <c r="C765" s="832"/>
      <c r="E765" s="801">
        <f t="shared" si="215"/>
        <v>19.323809523809523</v>
      </c>
      <c r="I765" s="909">
        <f t="shared" si="216"/>
        <v>128.47990476190475</v>
      </c>
      <c r="J765" s="789">
        <f t="shared" si="216"/>
        <v>1.5381595252095102</v>
      </c>
      <c r="K765" s="797">
        <f t="shared" si="216"/>
        <v>0.48196428571428579</v>
      </c>
      <c r="L765" s="801"/>
      <c r="M765" s="789">
        <f t="shared" si="217"/>
        <v>1.8941428571428574</v>
      </c>
      <c r="N765" s="801"/>
      <c r="O765" s="797">
        <f t="shared" si="218"/>
        <v>0.44659523809523799</v>
      </c>
      <c r="P765" s="801"/>
      <c r="Q765" s="801"/>
      <c r="R765" s="789">
        <f t="shared" si="219"/>
        <v>8.3285765350418153</v>
      </c>
      <c r="S765" s="789">
        <f t="shared" si="219"/>
        <v>8.031721690214372</v>
      </c>
      <c r="T765" s="789">
        <f t="shared" si="219"/>
        <v>10.733788188756474</v>
      </c>
      <c r="U765" s="789">
        <f t="shared" si="219"/>
        <v>10.309179480349361</v>
      </c>
      <c r="V765" s="789">
        <f t="shared" si="219"/>
        <v>11.124212179556332</v>
      </c>
      <c r="W765" s="800">
        <f t="shared" si="219"/>
        <v>0.89872761349335917</v>
      </c>
      <c r="X765" s="800">
        <f t="shared" si="219"/>
        <v>4.1057448727459516</v>
      </c>
      <c r="Y765" s="630"/>
      <c r="Z765" s="789">
        <f t="shared" si="220"/>
        <v>57.635079380275222</v>
      </c>
      <c r="AA765" s="789">
        <f t="shared" si="220"/>
        <v>38.84964564010879</v>
      </c>
      <c r="AB765" s="789"/>
      <c r="AC765" s="789">
        <f t="shared" si="221"/>
        <v>4.0587619047619041</v>
      </c>
      <c r="AD765" s="789">
        <f t="shared" si="221"/>
        <v>4.8088421052631585</v>
      </c>
      <c r="AE765" s="789">
        <f t="shared" si="221"/>
        <v>2.8128571428571432</v>
      </c>
      <c r="AF765" s="789">
        <f t="shared" si="221"/>
        <v>8.9713461538461505</v>
      </c>
      <c r="AG765" s="789">
        <f t="shared" si="221"/>
        <v>21.204950495049509</v>
      </c>
      <c r="AH765" s="789">
        <f t="shared" si="221"/>
        <v>-26.285714285714292</v>
      </c>
      <c r="AI765" s="789">
        <f t="shared" si="221"/>
        <v>176.74778846153851</v>
      </c>
      <c r="AJ765" s="789">
        <f t="shared" si="221"/>
        <v>5.5213333333333328</v>
      </c>
      <c r="AK765" s="789">
        <f t="shared" si="221"/>
        <v>11.136504854368933</v>
      </c>
      <c r="AL765" s="927">
        <f t="shared" si="221"/>
        <v>21021.928571428572</v>
      </c>
      <c r="AM765" s="789">
        <f t="shared" si="222"/>
        <v>1.2893269230769233</v>
      </c>
      <c r="AN765" s="912">
        <f t="shared" si="222"/>
        <v>1.2747115384615386</v>
      </c>
      <c r="AO765" s="789">
        <f t="shared" si="222"/>
        <v>-27.078253238331992</v>
      </c>
      <c r="AP765" s="789">
        <f t="shared" si="222"/>
        <v>11.860397228231164</v>
      </c>
      <c r="AQ765" s="912">
        <f t="shared" si="222"/>
        <v>229.68472176310004</v>
      </c>
      <c r="AR765" s="789">
        <f t="shared" si="222"/>
        <v>1.8820532095238101</v>
      </c>
      <c r="AS765" s="789">
        <f t="shared" si="222"/>
        <v>2.0487699861380957</v>
      </c>
      <c r="AT765" s="789">
        <f t="shared" si="222"/>
        <v>2.2163668998080874</v>
      </c>
      <c r="AU765" s="789">
        <f t="shared" si="222"/>
        <v>2.3990646407593137</v>
      </c>
      <c r="AV765" s="789">
        <f t="shared" si="222"/>
        <v>2.5982719915426946</v>
      </c>
      <c r="AW765" s="789">
        <f t="shared" si="223"/>
        <v>11.144526727772002</v>
      </c>
      <c r="AX765" s="912">
        <f t="shared" si="223"/>
        <v>9.0550162633139948</v>
      </c>
      <c r="AY765" s="789">
        <f t="shared" si="223"/>
        <v>1.1595238095238096</v>
      </c>
      <c r="AZ765" s="789">
        <f t="shared" si="223"/>
        <v>103.06542857142855</v>
      </c>
      <c r="BA765" s="789">
        <f t="shared" si="223"/>
        <v>-5.5634285714285703</v>
      </c>
      <c r="BB765" s="789">
        <f t="shared" si="223"/>
        <v>5.6742857142857162</v>
      </c>
      <c r="BC765" s="912">
        <f t="shared" si="223"/>
        <v>21.038380952380951</v>
      </c>
      <c r="BD765" s="789"/>
      <c r="BE765" s="678">
        <f t="shared" si="224"/>
        <v>2002.2571428571428</v>
      </c>
      <c r="BF765" s="789">
        <f t="shared" si="224"/>
        <v>1.2952380952380953</v>
      </c>
      <c r="BG765" s="789">
        <f t="shared" si="224"/>
        <v>7.1049019607843187</v>
      </c>
    </row>
    <row r="766" spans="1:59" x14ac:dyDescent="0.2">
      <c r="A766" s="832" t="s">
        <v>4126</v>
      </c>
      <c r="B766" s="630">
        <f t="shared" si="214"/>
        <v>53</v>
      </c>
      <c r="C766" s="832"/>
      <c r="E766" s="801">
        <f t="shared" si="215"/>
        <v>12.39622641509434</v>
      </c>
      <c r="I766" s="909">
        <f t="shared" si="216"/>
        <v>138.48905660377358</v>
      </c>
      <c r="J766" s="789">
        <f t="shared" si="216"/>
        <v>1.6925280989360838</v>
      </c>
      <c r="K766" s="797">
        <f t="shared" si="216"/>
        <v>0.52532264150943397</v>
      </c>
      <c r="L766" s="801"/>
      <c r="M766" s="789">
        <f t="shared" si="217"/>
        <v>1.9371867924528303</v>
      </c>
      <c r="N766" s="801"/>
      <c r="O766" s="797">
        <f t="shared" si="218"/>
        <v>0.48161886792452824</v>
      </c>
      <c r="P766" s="801"/>
      <c r="Q766" s="801"/>
      <c r="R766" s="789">
        <f t="shared" si="219"/>
        <v>10.106919128932628</v>
      </c>
      <c r="S766" s="789">
        <f t="shared" si="219"/>
        <v>10.903906033716142</v>
      </c>
      <c r="T766" s="789">
        <f t="shared" si="219"/>
        <v>15.453761643975074</v>
      </c>
      <c r="U766" s="789">
        <f t="shared" si="219"/>
        <v>14.127855252237886</v>
      </c>
      <c r="V766" s="789">
        <f t="shared" si="219"/>
        <v>17.629319867674795</v>
      </c>
      <c r="W766" s="800">
        <f t="shared" si="219"/>
        <v>0.77684050199207966</v>
      </c>
      <c r="X766" s="800">
        <f t="shared" si="219"/>
        <v>1.6920340665619531</v>
      </c>
      <c r="Y766" s="630"/>
      <c r="Z766" s="789">
        <f t="shared" si="220"/>
        <v>74.708430418312773</v>
      </c>
      <c r="AA766" s="789">
        <f t="shared" si="220"/>
        <v>49.454127622798126</v>
      </c>
      <c r="AB766" s="789"/>
      <c r="AC766" s="789">
        <f t="shared" si="221"/>
        <v>3.8373584905660381</v>
      </c>
      <c r="AD766" s="789">
        <f t="shared" si="221"/>
        <v>5.0208510638297881</v>
      </c>
      <c r="AE766" s="789">
        <f t="shared" si="221"/>
        <v>6.0269811320754716</v>
      </c>
      <c r="AF766" s="789">
        <f t="shared" si="221"/>
        <v>10.949607843137255</v>
      </c>
      <c r="AG766" s="789">
        <f t="shared" si="221"/>
        <v>24.243137254901967</v>
      </c>
      <c r="AH766" s="789">
        <f t="shared" si="221"/>
        <v>-0.84615384615384714</v>
      </c>
      <c r="AI766" s="789">
        <f t="shared" si="221"/>
        <v>10.6714</v>
      </c>
      <c r="AJ766" s="789">
        <f t="shared" si="221"/>
        <v>10.640384615384617</v>
      </c>
      <c r="AK766" s="789">
        <f t="shared" si="221"/>
        <v>11.812800000000005</v>
      </c>
      <c r="AL766" s="927">
        <f t="shared" si="221"/>
        <v>131202.76773584908</v>
      </c>
      <c r="AM766" s="789">
        <f t="shared" si="222"/>
        <v>2.7123076923076921</v>
      </c>
      <c r="AN766" s="912">
        <f t="shared" si="222"/>
        <v>1.3093823529411763</v>
      </c>
      <c r="AO766" s="789">
        <f t="shared" si="222"/>
        <v>-34.029302856786693</v>
      </c>
      <c r="AP766" s="789">
        <f t="shared" si="222"/>
        <v>15.803421641152683</v>
      </c>
      <c r="AQ766" s="912">
        <f t="shared" si="222"/>
        <v>310.57313058763685</v>
      </c>
      <c r="AR766" s="789">
        <f t="shared" si="222"/>
        <v>1.9097702641509435</v>
      </c>
      <c r="AS766" s="789">
        <f t="shared" si="222"/>
        <v>2.0633905180830183</v>
      </c>
      <c r="AT766" s="789">
        <f t="shared" si="222"/>
        <v>2.2409805149051447</v>
      </c>
      <c r="AU766" s="789">
        <f t="shared" si="222"/>
        <v>2.4347932819264093</v>
      </c>
      <c r="AV766" s="789">
        <f t="shared" si="222"/>
        <v>2.6463563397215037</v>
      </c>
      <c r="AW766" s="789">
        <f t="shared" si="223"/>
        <v>11.295290918787023</v>
      </c>
      <c r="AX766" s="912">
        <f t="shared" si="223"/>
        <v>9.6603937069021892</v>
      </c>
      <c r="AY766" s="789">
        <f t="shared" si="223"/>
        <v>1.0686792452830185</v>
      </c>
      <c r="AZ766" s="789">
        <f t="shared" si="223"/>
        <v>82.809540434804163</v>
      </c>
      <c r="BA766" s="789">
        <f t="shared" si="223"/>
        <v>-7.8061625315703456</v>
      </c>
      <c r="BB766" s="789">
        <f t="shared" si="223"/>
        <v>2.952601683753437</v>
      </c>
      <c r="BC766" s="912">
        <f t="shared" si="223"/>
        <v>16.954039863575204</v>
      </c>
      <c r="BD766" s="789"/>
      <c r="BE766" s="678">
        <f t="shared" si="224"/>
        <v>2009.0943396226414</v>
      </c>
      <c r="BF766" s="789">
        <f t="shared" si="224"/>
        <v>0.45283018867924529</v>
      </c>
      <c r="BG766" s="789">
        <f t="shared" si="224"/>
        <v>10.053461538461537</v>
      </c>
    </row>
    <row r="767" spans="1:59" x14ac:dyDescent="0.2">
      <c r="A767" s="832" t="s">
        <v>123</v>
      </c>
      <c r="B767" s="630">
        <f t="shared" si="214"/>
        <v>44</v>
      </c>
      <c r="C767" s="832"/>
      <c r="E767" s="801">
        <f t="shared" si="215"/>
        <v>19.045454545454547</v>
      </c>
      <c r="I767" s="909">
        <f t="shared" si="216"/>
        <v>137.49250000000004</v>
      </c>
      <c r="J767" s="789">
        <f t="shared" si="216"/>
        <v>1.8606654495450454</v>
      </c>
      <c r="K767" s="797">
        <f t="shared" si="216"/>
        <v>0.52753181818181816</v>
      </c>
      <c r="L767" s="801"/>
      <c r="M767" s="789">
        <f t="shared" si="217"/>
        <v>2.0469454545454546</v>
      </c>
      <c r="N767" s="801"/>
      <c r="O767" s="797">
        <f t="shared" si="218"/>
        <v>0.48705909090909077</v>
      </c>
      <c r="P767" s="801"/>
      <c r="Q767" s="801"/>
      <c r="R767" s="789">
        <f t="shared" si="219"/>
        <v>8.3158759347742865</v>
      </c>
      <c r="S767" s="789">
        <f t="shared" si="219"/>
        <v>7.3794456047438732</v>
      </c>
      <c r="T767" s="789">
        <f t="shared" si="219"/>
        <v>8.9678559145280179</v>
      </c>
      <c r="U767" s="789">
        <f t="shared" si="219"/>
        <v>8.9560709142945587</v>
      </c>
      <c r="V767" s="789">
        <f t="shared" si="219"/>
        <v>11.352117873972631</v>
      </c>
      <c r="W767" s="800">
        <f t="shared" si="219"/>
        <v>1.0443536359470014</v>
      </c>
      <c r="X767" s="800">
        <f t="shared" si="219"/>
        <v>2.0671537955608672</v>
      </c>
      <c r="Y767" s="630"/>
      <c r="Z767" s="789">
        <f t="shared" si="220"/>
        <v>57.124115929593117</v>
      </c>
      <c r="AA767" s="789">
        <f t="shared" si="220"/>
        <v>37.24474769684609</v>
      </c>
      <c r="AB767" s="789"/>
      <c r="AC767" s="789">
        <f t="shared" si="221"/>
        <v>4.2631818181818195</v>
      </c>
      <c r="AD767" s="789">
        <f t="shared" si="221"/>
        <v>3.8405405405405402</v>
      </c>
      <c r="AE767" s="789">
        <f t="shared" si="221"/>
        <v>3.2265909090909095</v>
      </c>
      <c r="AF767" s="789">
        <f t="shared" si="221"/>
        <v>4.7486046511627915</v>
      </c>
      <c r="AG767" s="789">
        <f t="shared" si="221"/>
        <v>8.7395348837209283</v>
      </c>
      <c r="AH767" s="789">
        <f t="shared" si="221"/>
        <v>-4.8909090909090915</v>
      </c>
      <c r="AI767" s="789">
        <f t="shared" si="221"/>
        <v>9.5395348837209273</v>
      </c>
      <c r="AJ767" s="789">
        <f t="shared" si="221"/>
        <v>5.7774999999999999</v>
      </c>
      <c r="AK767" s="789">
        <f t="shared" si="221"/>
        <v>12.946976744186042</v>
      </c>
      <c r="AL767" s="927">
        <f t="shared" si="221"/>
        <v>17197.210909090911</v>
      </c>
      <c r="AM767" s="789">
        <f t="shared" si="222"/>
        <v>1.7327272727272729</v>
      </c>
      <c r="AN767" s="912">
        <f t="shared" si="222"/>
        <v>1.0378571428571428</v>
      </c>
      <c r="AO767" s="789">
        <f t="shared" si="222"/>
        <v>-27.080497021799239</v>
      </c>
      <c r="AP767" s="789">
        <f t="shared" si="222"/>
        <v>10.807171417402627</v>
      </c>
      <c r="AQ767" s="912">
        <f t="shared" si="222"/>
        <v>151.24576109809533</v>
      </c>
      <c r="AR767" s="789">
        <f t="shared" si="222"/>
        <v>2.0298875636363642</v>
      </c>
      <c r="AS767" s="789">
        <f t="shared" si="222"/>
        <v>2.1808775512727276</v>
      </c>
      <c r="AT767" s="789">
        <f t="shared" si="222"/>
        <v>2.3548001309758178</v>
      </c>
      <c r="AU767" s="789">
        <f t="shared" si="222"/>
        <v>2.5442618652211562</v>
      </c>
      <c r="AV767" s="789">
        <f t="shared" si="222"/>
        <v>2.7507045050054022</v>
      </c>
      <c r="AW767" s="789">
        <f t="shared" si="223"/>
        <v>11.860531616111471</v>
      </c>
      <c r="AX767" s="912">
        <f t="shared" si="223"/>
        <v>10.790153694240066</v>
      </c>
      <c r="AY767" s="789">
        <f t="shared" si="223"/>
        <v>1.118604651162791</v>
      </c>
      <c r="AZ767" s="789">
        <f t="shared" si="223"/>
        <v>95.497954545454519</v>
      </c>
      <c r="BA767" s="789">
        <f t="shared" si="223"/>
        <v>-8.5811363636363627</v>
      </c>
      <c r="BB767" s="789">
        <f t="shared" si="223"/>
        <v>4.0254545454545454</v>
      </c>
      <c r="BC767" s="912">
        <f t="shared" si="223"/>
        <v>18.044318181818181</v>
      </c>
      <c r="BD767" s="789"/>
      <c r="BE767" s="678">
        <f t="shared" si="224"/>
        <v>2002.5</v>
      </c>
      <c r="BF767" s="789">
        <f t="shared" si="224"/>
        <v>1.1818181818181819</v>
      </c>
      <c r="BG767" s="789">
        <f t="shared" si="224"/>
        <v>5.2697674418604654</v>
      </c>
    </row>
    <row r="768" spans="1:59" x14ac:dyDescent="0.2">
      <c r="A768" s="832" t="s">
        <v>4253</v>
      </c>
      <c r="B768" s="630">
        <f t="shared" si="214"/>
        <v>56</v>
      </c>
      <c r="C768" s="832"/>
      <c r="E768" s="801">
        <f t="shared" si="215"/>
        <v>11.696428571428571</v>
      </c>
      <c r="I768" s="909">
        <f t="shared" si="216"/>
        <v>88.133392857142866</v>
      </c>
      <c r="J768" s="789">
        <f t="shared" si="216"/>
        <v>3.7938906818947475</v>
      </c>
      <c r="K768" s="797">
        <f t="shared" si="216"/>
        <v>0.65297023809523791</v>
      </c>
      <c r="L768" s="801"/>
      <c r="M768" s="789">
        <f t="shared" si="217"/>
        <v>2.7420357142857137</v>
      </c>
      <c r="N768" s="801"/>
      <c r="O768" s="797">
        <f t="shared" si="218"/>
        <v>0.61725714285714284</v>
      </c>
      <c r="P768" s="801"/>
      <c r="Q768" s="801"/>
      <c r="R768" s="789">
        <f t="shared" si="219"/>
        <v>6.7144704224986711</v>
      </c>
      <c r="S768" s="789">
        <f t="shared" si="219"/>
        <v>12.829960615543458</v>
      </c>
      <c r="T768" s="789">
        <f t="shared" si="219"/>
        <v>10.694473068167939</v>
      </c>
      <c r="U768" s="789">
        <f t="shared" si="219"/>
        <v>10.155302191617857</v>
      </c>
      <c r="V768" s="789">
        <f t="shared" si="219"/>
        <v>9.7464946658614302</v>
      </c>
      <c r="W768" s="800">
        <f t="shared" si="219"/>
        <v>1.03957775007237</v>
      </c>
      <c r="X768" s="800">
        <f t="shared" si="219"/>
        <v>1.937890276490416</v>
      </c>
      <c r="Y768" s="630"/>
      <c r="Z768" s="789">
        <f t="shared" si="220"/>
        <v>215.80675698443258</v>
      </c>
      <c r="AA768" s="789">
        <f t="shared" si="220"/>
        <v>63.342128147664582</v>
      </c>
      <c r="AB768" s="789"/>
      <c r="AC768" s="789">
        <f t="shared" si="221"/>
        <v>1.8233928571428568</v>
      </c>
      <c r="AD768" s="789">
        <f t="shared" si="221"/>
        <v>19.20194444444444</v>
      </c>
      <c r="AE768" s="789">
        <f t="shared" si="221"/>
        <v>10.85785714285714</v>
      </c>
      <c r="AF768" s="789">
        <f t="shared" si="221"/>
        <v>4.8853571428571447</v>
      </c>
      <c r="AG768" s="789">
        <f t="shared" si="221"/>
        <v>8.837037037037037</v>
      </c>
      <c r="AH768" s="789">
        <f t="shared" si="221"/>
        <v>-6.8196428571428518</v>
      </c>
      <c r="AI768" s="789">
        <f t="shared" si="221"/>
        <v>57.537454545454544</v>
      </c>
      <c r="AJ768" s="789">
        <f t="shared" si="221"/>
        <v>7.6803703703703698</v>
      </c>
      <c r="AK768" s="789">
        <f t="shared" si="221"/>
        <v>9.113249999999999</v>
      </c>
      <c r="AL768" s="927">
        <f t="shared" si="221"/>
        <v>13756.471250000001</v>
      </c>
      <c r="AM768" s="789">
        <f t="shared" si="222"/>
        <v>1.5757142857142854</v>
      </c>
      <c r="AN768" s="912">
        <f t="shared" si="222"/>
        <v>1.9492727272727268</v>
      </c>
      <c r="AO768" s="789">
        <f t="shared" si="222"/>
        <v>-50.143270085344824</v>
      </c>
      <c r="AP768" s="789">
        <f t="shared" si="222"/>
        <v>13.906664789329664</v>
      </c>
      <c r="AQ768" s="912">
        <f t="shared" si="222"/>
        <v>208.28669938662372</v>
      </c>
      <c r="AR768" s="789">
        <f t="shared" si="222"/>
        <v>2.7028716607142855</v>
      </c>
      <c r="AS768" s="789">
        <f t="shared" si="222"/>
        <v>2.9288521334285718</v>
      </c>
      <c r="AT768" s="789">
        <f t="shared" si="222"/>
        <v>3.1008721024446437</v>
      </c>
      <c r="AU768" s="789">
        <f t="shared" si="222"/>
        <v>3.2864659289359848</v>
      </c>
      <c r="AV768" s="789">
        <f t="shared" si="222"/>
        <v>3.4868284552014366</v>
      </c>
      <c r="AW768" s="789">
        <f t="shared" si="223"/>
        <v>15.505890280724921</v>
      </c>
      <c r="AX768" s="912">
        <f t="shared" si="223"/>
        <v>21.384075646253105</v>
      </c>
      <c r="AY768" s="789">
        <f t="shared" si="223"/>
        <v>0.74537037037037024</v>
      </c>
      <c r="AZ768" s="789">
        <f t="shared" si="223"/>
        <v>60.287142857142854</v>
      </c>
      <c r="BA768" s="789">
        <f t="shared" si="223"/>
        <v>-8.2301785714285742</v>
      </c>
      <c r="BB768" s="789">
        <f t="shared" si="223"/>
        <v>2.2503571428571427</v>
      </c>
      <c r="BC768" s="912">
        <f t="shared" si="223"/>
        <v>9.7546428571428567</v>
      </c>
      <c r="BD768" s="789"/>
      <c r="BE768" s="678">
        <f t="shared" si="224"/>
        <v>2009.8571428571429</v>
      </c>
      <c r="BF768" s="789">
        <f t="shared" si="224"/>
        <v>0.39285714285714285</v>
      </c>
      <c r="BG768" s="789">
        <f t="shared" si="224"/>
        <v>2.8129629629629629</v>
      </c>
    </row>
    <row r="769" spans="1:59" x14ac:dyDescent="0.2">
      <c r="A769" s="832" t="s">
        <v>131</v>
      </c>
      <c r="B769" s="630">
        <f t="shared" si="214"/>
        <v>58</v>
      </c>
      <c r="C769" s="832"/>
      <c r="E769" s="801">
        <f t="shared" si="215"/>
        <v>21.775862068965516</v>
      </c>
      <c r="I769" s="909">
        <f t="shared" si="216"/>
        <v>63.317241379310332</v>
      </c>
      <c r="J769" s="789">
        <f t="shared" si="216"/>
        <v>3.2056981278551282</v>
      </c>
      <c r="K769" s="797">
        <f t="shared" si="216"/>
        <v>0.48296637931034464</v>
      </c>
      <c r="L769" s="801"/>
      <c r="M769" s="789">
        <f t="shared" si="217"/>
        <v>1.9318655172413786</v>
      </c>
      <c r="N769" s="801"/>
      <c r="O769" s="797">
        <f t="shared" si="218"/>
        <v>0.46002557471264377</v>
      </c>
      <c r="P769" s="801"/>
      <c r="Q769" s="801"/>
      <c r="R769" s="789">
        <f t="shared" si="219"/>
        <v>5.1779415259768671</v>
      </c>
      <c r="S769" s="789">
        <f t="shared" si="219"/>
        <v>5.8967093875106187</v>
      </c>
      <c r="T769" s="789">
        <f t="shared" si="219"/>
        <v>6.2065214347662154</v>
      </c>
      <c r="U769" s="789">
        <f t="shared" si="219"/>
        <v>6.4367114312051523</v>
      </c>
      <c r="V769" s="789">
        <f t="shared" si="219"/>
        <v>5.6599993295206801</v>
      </c>
      <c r="W769" s="800">
        <f t="shared" si="219"/>
        <v>1.1102027522317552</v>
      </c>
      <c r="X769" s="800">
        <f t="shared" si="219"/>
        <v>3.1258588794309428</v>
      </c>
      <c r="Y769" s="630"/>
      <c r="Z769" s="789">
        <f t="shared" si="220"/>
        <v>98.648386272591992</v>
      </c>
      <c r="AA769" s="789">
        <f t="shared" si="220"/>
        <v>34.176184299228979</v>
      </c>
      <c r="AB769" s="789"/>
      <c r="AC769" s="789">
        <f t="shared" si="221"/>
        <v>2.4436206896551727</v>
      </c>
      <c r="AD769" s="789">
        <f t="shared" si="221"/>
        <v>6.1415217391304342</v>
      </c>
      <c r="AE769" s="789">
        <f t="shared" si="221"/>
        <v>3.3460344827586206</v>
      </c>
      <c r="AF769" s="789">
        <f t="shared" si="221"/>
        <v>2.2600000000000007</v>
      </c>
      <c r="AG769" s="789">
        <f t="shared" si="221"/>
        <v>8.4981481481481485</v>
      </c>
      <c r="AH769" s="789">
        <f t="shared" si="221"/>
        <v>8.6321428571428545</v>
      </c>
      <c r="AI769" s="789">
        <f t="shared" si="221"/>
        <v>7.2834545454545463</v>
      </c>
      <c r="AJ769" s="789">
        <f t="shared" si="221"/>
        <v>1.7292982456140349</v>
      </c>
      <c r="AK769" s="789">
        <f t="shared" si="221"/>
        <v>6.9237735849056596</v>
      </c>
      <c r="AL769" s="927">
        <f t="shared" si="221"/>
        <v>16163.649827586209</v>
      </c>
      <c r="AM769" s="789">
        <f t="shared" si="222"/>
        <v>1.3768421052631576</v>
      </c>
      <c r="AN769" s="912">
        <f t="shared" si="222"/>
        <v>1.4792857142857145</v>
      </c>
      <c r="AO769" s="789">
        <f t="shared" si="222"/>
        <v>-24.808116683372745</v>
      </c>
      <c r="AP769" s="789">
        <f t="shared" si="222"/>
        <v>9.6424095590602814</v>
      </c>
      <c r="AQ769" s="912">
        <f t="shared" si="222"/>
        <v>73.72969211736843</v>
      </c>
      <c r="AR769" s="789">
        <f t="shared" si="222"/>
        <v>1.96930625862069</v>
      </c>
      <c r="AS769" s="789">
        <f t="shared" si="222"/>
        <v>2.0882595897931031</v>
      </c>
      <c r="AT769" s="789">
        <f t="shared" si="222"/>
        <v>2.203499242124376</v>
      </c>
      <c r="AU769" s="789">
        <f t="shared" si="222"/>
        <v>2.3260146184517025</v>
      </c>
      <c r="AV769" s="789">
        <f t="shared" si="222"/>
        <v>2.4563116442184674</v>
      </c>
      <c r="AW769" s="789">
        <f t="shared" si="223"/>
        <v>11.043391353208339</v>
      </c>
      <c r="AX769" s="912">
        <f t="shared" si="223"/>
        <v>18.311470605114359</v>
      </c>
      <c r="AY769" s="789">
        <f t="shared" si="223"/>
        <v>0.39571428571428574</v>
      </c>
      <c r="AZ769" s="789">
        <f t="shared" si="223"/>
        <v>36.144310344827574</v>
      </c>
      <c r="BA769" s="789">
        <f t="shared" si="223"/>
        <v>-9.0767241379310342</v>
      </c>
      <c r="BB769" s="789">
        <f t="shared" si="223"/>
        <v>4.4027586206896538</v>
      </c>
      <c r="BC769" s="912">
        <f t="shared" si="223"/>
        <v>8.2827586206896573</v>
      </c>
      <c r="BD769" s="789"/>
      <c r="BE769" s="678">
        <f t="shared" si="224"/>
        <v>1999.844827586207</v>
      </c>
      <c r="BF769" s="789">
        <f t="shared" si="224"/>
        <v>1.603448275862069</v>
      </c>
      <c r="BG769" s="789">
        <f t="shared" si="224"/>
        <v>2.5351851851851857</v>
      </c>
    </row>
    <row r="770" spans="1:59" x14ac:dyDescent="0.2">
      <c r="I770" s="630"/>
      <c r="J770" s="832"/>
      <c r="K770" s="911"/>
      <c r="L770" s="832"/>
      <c r="M770" s="832"/>
      <c r="N770" s="832"/>
      <c r="O770" s="832"/>
      <c r="P770" s="832"/>
      <c r="Q770" s="832"/>
      <c r="R770" s="832"/>
      <c r="S770" s="832"/>
      <c r="T770" s="832"/>
      <c r="U770" s="832"/>
      <c r="V770" s="832"/>
      <c r="W770" s="832"/>
      <c r="X770" s="832"/>
      <c r="AN770" s="913"/>
      <c r="AO770" s="832"/>
      <c r="BC770" s="630"/>
      <c r="BD770" s="597"/>
    </row>
    <row r="771" spans="1:59" x14ac:dyDescent="0.2">
      <c r="I771" s="910"/>
      <c r="J771" s="908"/>
      <c r="K771" s="911"/>
      <c r="L771" s="908"/>
      <c r="M771" s="908"/>
      <c r="N771" s="908"/>
      <c r="O771" s="908"/>
      <c r="P771" s="908"/>
      <c r="Q771" s="908"/>
      <c r="R771" s="908"/>
      <c r="S771" s="908"/>
      <c r="T771" s="908"/>
      <c r="U771" s="908"/>
      <c r="V771" s="908"/>
      <c r="W771" s="908"/>
      <c r="X771" s="908"/>
    </row>
    <row r="772" spans="1:59" x14ac:dyDescent="0.2">
      <c r="I772" s="910"/>
      <c r="J772" s="908"/>
      <c r="K772" s="911"/>
      <c r="L772" s="908"/>
      <c r="M772" s="908"/>
      <c r="N772" s="908"/>
      <c r="O772" s="908"/>
      <c r="P772" s="908"/>
      <c r="Q772" s="908"/>
      <c r="R772" s="908"/>
      <c r="S772" s="908"/>
      <c r="T772" s="908"/>
      <c r="U772" s="908"/>
      <c r="V772" s="908"/>
      <c r="W772" s="908"/>
      <c r="X772" s="908"/>
    </row>
    <row r="773" spans="1:59" x14ac:dyDescent="0.2">
      <c r="K773" s="907"/>
    </row>
    <row r="774" spans="1:59" x14ac:dyDescent="0.2">
      <c r="K774" s="572"/>
    </row>
    <row r="775" spans="1:59" x14ac:dyDescent="0.2">
      <c r="K775" s="572"/>
    </row>
    <row r="776" spans="1:59" x14ac:dyDescent="0.2">
      <c r="K776" s="572"/>
    </row>
    <row r="777" spans="1:59" x14ac:dyDescent="0.2">
      <c r="K777" s="572"/>
    </row>
    <row r="778" spans="1:59" x14ac:dyDescent="0.2">
      <c r="K778" s="832"/>
    </row>
    <row r="779" spans="1:59" x14ac:dyDescent="0.2">
      <c r="K779" s="832"/>
    </row>
  </sheetData>
  <sheetProtection selectLockedCells="1" selectUnlockedCells="1"/>
  <sortState ref="A7:BI748">
    <sortCondition descending="1" ref="E7:E748"/>
    <sortCondition ref="Q7:Q748"/>
  </sortState>
  <mergeCells count="2">
    <mergeCell ref="P5:Q5"/>
    <mergeCell ref="AZ4:BC4"/>
  </mergeCells>
  <conditionalFormatting sqref="A553:A554 R751:V751 R634:R750 R7:R629 S7:V750">
    <cfRule type="cellIs" dxfId="29" priority="503" stopIfTrue="1" operator="lessThan">
      <formula>2</formula>
    </cfRule>
  </conditionalFormatting>
  <conditionalFormatting sqref="A334 A336 A418 A510 A516 A518 A520 A556:A557 A611">
    <cfRule type="cellIs" dxfId="28" priority="450" stopIfTrue="1" operator="lessThan">
      <formula>2</formula>
    </cfRule>
  </conditionalFormatting>
  <conditionalFormatting sqref="AQ634:AQ751 AQ7:AQ629">
    <cfRule type="cellIs" dxfId="27" priority="51" stopIfTrue="1" operator="lessThan">
      <formula>0</formula>
    </cfRule>
  </conditionalFormatting>
  <conditionalFormatting sqref="AP634:AP751 AP7:AP629">
    <cfRule type="cellIs" dxfId="26" priority="49" stopIfTrue="1" operator="greaterThan">
      <formula>11.99</formula>
    </cfRule>
    <cfRule type="cellIs" dxfId="25" priority="50" stopIfTrue="1" operator="lessThan">
      <formula>8</formula>
    </cfRule>
  </conditionalFormatting>
  <conditionalFormatting sqref="J634:J751 J7:J629">
    <cfRule type="cellIs" dxfId="24" priority="40" stopIfTrue="1" operator="greaterThan">
      <formula>10</formula>
    </cfRule>
    <cfRule type="cellIs" dxfId="23" priority="41" stopIfTrue="1" operator="lessThan">
      <formula>2</formula>
    </cfRule>
  </conditionalFormatting>
  <conditionalFormatting sqref="R630:R631">
    <cfRule type="cellIs" dxfId="22" priority="39" stopIfTrue="1" operator="lessThan">
      <formula>2</formula>
    </cfRule>
  </conditionalFormatting>
  <conditionalFormatting sqref="AQ630:AQ631">
    <cfRule type="cellIs" dxfId="21" priority="38" stopIfTrue="1" operator="lessThan">
      <formula>0</formula>
    </cfRule>
  </conditionalFormatting>
  <conditionalFormatting sqref="AP630:AP631">
    <cfRule type="cellIs" dxfId="20" priority="36" stopIfTrue="1" operator="greaterThan">
      <formula>11.99</formula>
    </cfRule>
    <cfRule type="cellIs" dxfId="19" priority="37" stopIfTrue="1" operator="lessThan">
      <formula>8</formula>
    </cfRule>
  </conditionalFormatting>
  <conditionalFormatting sqref="J630:J631">
    <cfRule type="cellIs" dxfId="18" priority="34" stopIfTrue="1" operator="greaterThan">
      <formula>10</formula>
    </cfRule>
    <cfRule type="cellIs" dxfId="17" priority="35" stopIfTrue="1" operator="lessThan">
      <formula>2</formula>
    </cfRule>
  </conditionalFormatting>
  <conditionalFormatting sqref="R632">
    <cfRule type="cellIs" dxfId="16" priority="33" stopIfTrue="1" operator="lessThan">
      <formula>2</formula>
    </cfRule>
  </conditionalFormatting>
  <conditionalFormatting sqref="AQ632">
    <cfRule type="cellIs" dxfId="15" priority="32" stopIfTrue="1" operator="lessThan">
      <formula>0</formula>
    </cfRule>
  </conditionalFormatting>
  <conditionalFormatting sqref="AP632">
    <cfRule type="cellIs" dxfId="14" priority="30" stopIfTrue="1" operator="greaterThan">
      <formula>11.99</formula>
    </cfRule>
    <cfRule type="cellIs" dxfId="13" priority="31" stopIfTrue="1" operator="lessThan">
      <formula>8</formula>
    </cfRule>
  </conditionalFormatting>
  <conditionalFormatting sqref="J632">
    <cfRule type="cellIs" dxfId="12" priority="28" stopIfTrue="1" operator="greaterThan">
      <formula>10</formula>
    </cfRule>
    <cfRule type="cellIs" dxfId="11" priority="29" stopIfTrue="1" operator="lessThan">
      <formula>2</formula>
    </cfRule>
  </conditionalFormatting>
  <conditionalFormatting sqref="R633">
    <cfRule type="cellIs" dxfId="10" priority="27" stopIfTrue="1" operator="lessThan">
      <formula>2</formula>
    </cfRule>
  </conditionalFormatting>
  <conditionalFormatting sqref="AQ633">
    <cfRule type="cellIs" dxfId="9" priority="26" stopIfTrue="1" operator="lessThan">
      <formula>0</formula>
    </cfRule>
  </conditionalFormatting>
  <conditionalFormatting sqref="AP633">
    <cfRule type="cellIs" dxfId="8" priority="24" stopIfTrue="1" operator="greaterThan">
      <formula>11.99</formula>
    </cfRule>
    <cfRule type="cellIs" dxfId="7" priority="25" stopIfTrue="1" operator="lessThan">
      <formula>8</formula>
    </cfRule>
  </conditionalFormatting>
  <conditionalFormatting sqref="J633">
    <cfRule type="cellIs" dxfId="6" priority="22" stopIfTrue="1" operator="greaterThan">
      <formula>10</formula>
    </cfRule>
    <cfRule type="cellIs" dxfId="5" priority="23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755"/>
  <sheetViews>
    <sheetView workbookViewId="0">
      <pane xSplit="2" ySplit="6" topLeftCell="C7" activePane="bottomRight" state="frozen"/>
      <selection pane="topRight"/>
      <selection pane="bottomLeft"/>
      <selection pane="bottomRight"/>
    </sheetView>
  </sheetViews>
  <sheetFormatPr defaultColWidth="8.85546875" defaultRowHeight="12.75" x14ac:dyDescent="0.2"/>
  <cols>
    <col min="1" max="1" width="18" style="457" customWidth="1"/>
    <col min="2" max="2" width="6" style="457" customWidth="1"/>
    <col min="3" max="3" width="6" style="1088" customWidth="1"/>
    <col min="4" max="4" width="6.5703125" style="1011" customWidth="1"/>
    <col min="5" max="5" width="6.42578125" style="457" customWidth="1"/>
    <col min="6" max="7" width="5.5703125" style="457" customWidth="1"/>
    <col min="8" max="8" width="6.42578125" style="457" bestFit="1" customWidth="1"/>
    <col min="9" max="9" width="7.140625" style="457" bestFit="1" customWidth="1"/>
    <col min="10" max="10" width="6.28515625" style="457" customWidth="1"/>
    <col min="11" max="11" width="1.5703125" style="457" customWidth="1"/>
    <col min="12" max="12" width="6" style="457" customWidth="1"/>
    <col min="13" max="13" width="6.28515625" style="457" customWidth="1"/>
    <col min="14" max="14" width="1.5703125" style="457" customWidth="1"/>
    <col min="15" max="15" width="6.28515625" style="457" customWidth="1"/>
    <col min="16" max="16" width="6" style="457" customWidth="1"/>
    <col min="17" max="22" width="6.5703125" style="457" bestFit="1" customWidth="1"/>
    <col min="23" max="26" width="6" style="457" customWidth="1"/>
    <col min="27" max="27" width="7.85546875" style="457" bestFit="1" customWidth="1"/>
    <col min="28" max="28" width="5.42578125" style="457" customWidth="1"/>
    <col min="29" max="29" width="5.42578125" style="457" bestFit="1" customWidth="1"/>
    <col min="30" max="30" width="5.140625" style="457" customWidth="1"/>
    <col min="31" max="50" width="5.140625" style="603" customWidth="1"/>
    <col min="51" max="16384" width="8.85546875" style="457"/>
  </cols>
  <sheetData>
    <row r="1" spans="1:50" ht="12.75" customHeight="1" x14ac:dyDescent="0.2">
      <c r="A1" s="512" t="s">
        <v>4112</v>
      </c>
      <c r="B1" s="513"/>
      <c r="C1" s="902" t="s">
        <v>3</v>
      </c>
      <c r="F1" s="902"/>
      <c r="G1" s="514"/>
      <c r="H1" s="514"/>
      <c r="I1" s="514"/>
      <c r="J1" s="514"/>
      <c r="K1" s="514"/>
      <c r="L1" s="514"/>
      <c r="M1" s="514"/>
      <c r="N1" s="514"/>
      <c r="O1" s="514"/>
      <c r="R1" s="514"/>
      <c r="S1" s="514"/>
      <c r="T1" s="514"/>
      <c r="U1" s="514"/>
      <c r="V1" s="514"/>
      <c r="W1" s="514"/>
      <c r="X1" s="514"/>
      <c r="Y1" s="514"/>
      <c r="Z1" s="514"/>
      <c r="AA1" s="515"/>
      <c r="AB1" s="872" t="s">
        <v>4</v>
      </c>
      <c r="AF1" s="594"/>
      <c r="AG1" s="594"/>
      <c r="AH1" s="595"/>
      <c r="AI1" s="594"/>
      <c r="AJ1" s="594"/>
      <c r="AK1" s="594"/>
      <c r="AL1" s="594"/>
      <c r="AM1" s="595"/>
      <c r="AN1" s="595"/>
      <c r="AO1" s="595"/>
      <c r="AP1" s="595"/>
      <c r="AQ1" s="595"/>
      <c r="AR1" s="595"/>
      <c r="AS1" s="595"/>
      <c r="AT1" s="595"/>
      <c r="AU1" s="595"/>
      <c r="AV1" s="595"/>
      <c r="AW1" s="595"/>
      <c r="AX1" s="596"/>
    </row>
    <row r="2" spans="1:50" ht="9.6" customHeight="1" x14ac:dyDescent="0.2">
      <c r="A2" s="516"/>
      <c r="B2" s="517"/>
      <c r="C2" s="664" t="s">
        <v>9</v>
      </c>
      <c r="F2" s="664"/>
      <c r="G2" s="518"/>
      <c r="H2" s="518"/>
      <c r="I2" s="518"/>
      <c r="J2" s="518"/>
      <c r="K2" s="518"/>
      <c r="L2" s="518"/>
      <c r="M2" s="518"/>
      <c r="N2" s="518"/>
      <c r="O2" s="518"/>
      <c r="P2" s="518"/>
      <c r="Q2" s="518"/>
      <c r="R2" s="518"/>
      <c r="S2" s="518"/>
      <c r="T2" s="518"/>
      <c r="U2" s="518"/>
      <c r="V2" s="518"/>
      <c r="W2" s="518"/>
      <c r="X2" s="518"/>
      <c r="Y2" s="518"/>
      <c r="Z2" s="518"/>
      <c r="AA2" s="519"/>
      <c r="AB2" s="832"/>
      <c r="AC2" s="832"/>
      <c r="AD2" s="832"/>
      <c r="AE2" s="597"/>
      <c r="AF2" s="597"/>
      <c r="AG2" s="597"/>
      <c r="AH2" s="597"/>
      <c r="AI2" s="597"/>
      <c r="AJ2" s="597"/>
      <c r="AK2" s="598"/>
      <c r="AL2" s="598"/>
      <c r="AM2" s="597"/>
      <c r="AN2" s="597"/>
      <c r="AO2" s="597"/>
      <c r="AP2" s="597"/>
      <c r="AQ2" s="597"/>
      <c r="AR2" s="597"/>
      <c r="AS2" s="597"/>
      <c r="AT2" s="597"/>
      <c r="AU2" s="597"/>
      <c r="AV2" s="597"/>
      <c r="AW2" s="597"/>
      <c r="AX2" s="599"/>
    </row>
    <row r="3" spans="1:50" ht="9.6" customHeight="1" x14ac:dyDescent="0.2">
      <c r="A3" s="520"/>
      <c r="B3" s="12"/>
      <c r="C3" s="1086"/>
      <c r="D3" s="1008"/>
      <c r="E3" s="12"/>
      <c r="F3" s="518"/>
      <c r="G3" s="518"/>
      <c r="H3" s="518"/>
      <c r="I3" s="518"/>
      <c r="J3" s="518"/>
      <c r="K3" s="518"/>
      <c r="L3" s="518"/>
      <c r="M3" s="518"/>
      <c r="N3" s="518"/>
      <c r="O3" s="518"/>
      <c r="P3" s="521"/>
      <c r="Q3" s="518"/>
      <c r="R3" s="518"/>
      <c r="S3" s="518"/>
      <c r="T3" s="518"/>
      <c r="U3" s="518"/>
      <c r="V3" s="518"/>
      <c r="W3" s="518"/>
      <c r="X3" s="518"/>
      <c r="Y3" s="518"/>
      <c r="Z3" s="518"/>
      <c r="AA3" s="519"/>
      <c r="AB3" s="832"/>
      <c r="AC3" s="832"/>
      <c r="AD3" s="832"/>
      <c r="AE3" s="597"/>
      <c r="AF3" s="600"/>
      <c r="AG3" s="600"/>
      <c r="AH3" s="597"/>
      <c r="AI3" s="600"/>
      <c r="AJ3" s="600"/>
      <c r="AK3" s="600"/>
      <c r="AL3" s="600"/>
      <c r="AM3" s="600"/>
      <c r="AN3" s="600"/>
      <c r="AO3" s="600"/>
      <c r="AP3" s="600"/>
      <c r="AQ3" s="600"/>
      <c r="AR3" s="600"/>
      <c r="AS3" s="600"/>
      <c r="AT3" s="600"/>
      <c r="AU3" s="600"/>
      <c r="AV3" s="600"/>
      <c r="AW3" s="600"/>
      <c r="AX3" s="601"/>
    </row>
    <row r="4" spans="1:50" ht="12.75" customHeight="1" x14ac:dyDescent="0.2">
      <c r="A4" s="524" t="s">
        <v>1827</v>
      </c>
      <c r="B4" s="525"/>
      <c r="C4" s="1085"/>
      <c r="D4" s="1007"/>
      <c r="E4" s="517"/>
      <c r="F4" s="518"/>
      <c r="G4" s="518"/>
      <c r="H4" s="518"/>
      <c r="I4" s="518"/>
      <c r="J4" s="518"/>
      <c r="K4" s="526" t="s">
        <v>16</v>
      </c>
      <c r="L4" s="518"/>
      <c r="M4" s="518"/>
      <c r="N4" s="526"/>
      <c r="O4" s="518"/>
      <c r="P4" s="526"/>
      <c r="Q4" s="518"/>
      <c r="R4" s="518"/>
      <c r="S4" s="518"/>
      <c r="T4" s="518"/>
      <c r="U4" s="518"/>
      <c r="V4" s="518"/>
      <c r="W4" s="518"/>
      <c r="X4" s="518"/>
      <c r="Y4" s="518"/>
      <c r="Z4" s="519"/>
      <c r="AA4" s="527" t="s">
        <v>4565</v>
      </c>
      <c r="AB4" s="528">
        <v>2020</v>
      </c>
      <c r="AC4" s="528">
        <v>2019</v>
      </c>
      <c r="AD4" s="528">
        <v>2018</v>
      </c>
      <c r="AE4" s="528">
        <v>2017</v>
      </c>
      <c r="AF4" s="528">
        <v>2016</v>
      </c>
      <c r="AG4" s="528">
        <v>2015</v>
      </c>
      <c r="AH4" s="528">
        <v>2014</v>
      </c>
      <c r="AI4" s="529" t="s">
        <v>17</v>
      </c>
      <c r="AJ4" s="528">
        <v>2012</v>
      </c>
      <c r="AK4" s="528">
        <v>2011</v>
      </c>
      <c r="AL4" s="530">
        <v>2010</v>
      </c>
      <c r="AM4" s="531">
        <v>2009</v>
      </c>
      <c r="AN4" s="531">
        <v>2008</v>
      </c>
      <c r="AO4" s="531">
        <v>2007</v>
      </c>
      <c r="AP4" s="531">
        <v>2006</v>
      </c>
      <c r="AQ4" s="531">
        <v>2005</v>
      </c>
      <c r="AR4" s="531">
        <v>2004</v>
      </c>
      <c r="AS4" s="531">
        <v>2003</v>
      </c>
      <c r="AT4" s="531">
        <v>2002</v>
      </c>
      <c r="AU4" s="531">
        <v>2001</v>
      </c>
      <c r="AV4" s="532">
        <v>2000</v>
      </c>
      <c r="AW4" s="528" t="s">
        <v>18</v>
      </c>
      <c r="AX4" s="528"/>
    </row>
    <row r="5" spans="1:50" ht="12.75" customHeight="1" x14ac:dyDescent="0.2">
      <c r="A5" s="479" t="s">
        <v>21</v>
      </c>
      <c r="B5" s="527" t="s">
        <v>22</v>
      </c>
      <c r="C5" s="573"/>
      <c r="D5" s="490"/>
      <c r="E5" s="533"/>
      <c r="F5" s="533"/>
      <c r="G5" s="533"/>
      <c r="H5" s="533"/>
      <c r="I5" s="533"/>
      <c r="J5" s="534"/>
      <c r="K5" s="534"/>
      <c r="L5" s="535" t="s">
        <v>43</v>
      </c>
      <c r="M5" s="534"/>
      <c r="N5" s="534"/>
      <c r="O5" s="535"/>
      <c r="P5" s="535"/>
      <c r="Q5" s="522"/>
      <c r="R5" s="522"/>
      <c r="S5" s="522"/>
      <c r="T5" s="522"/>
      <c r="U5" s="522"/>
      <c r="V5" s="522"/>
      <c r="W5" s="522"/>
      <c r="X5" s="522"/>
      <c r="Y5" s="522"/>
      <c r="Z5" s="523"/>
      <c r="AA5" s="536" t="s">
        <v>4621</v>
      </c>
      <c r="AB5" s="537" t="s">
        <v>44</v>
      </c>
      <c r="AC5" s="537" t="s">
        <v>44</v>
      </c>
      <c r="AD5" s="537" t="s">
        <v>44</v>
      </c>
      <c r="AE5" s="537" t="s">
        <v>44</v>
      </c>
      <c r="AF5" s="537" t="s">
        <v>44</v>
      </c>
      <c r="AG5" s="537" t="s">
        <v>44</v>
      </c>
      <c r="AH5" s="537" t="s">
        <v>44</v>
      </c>
      <c r="AI5" s="532" t="s">
        <v>44</v>
      </c>
      <c r="AJ5" s="537" t="s">
        <v>44</v>
      </c>
      <c r="AK5" s="537" t="s">
        <v>44</v>
      </c>
      <c r="AL5" s="530" t="s">
        <v>44</v>
      </c>
      <c r="AM5" s="531" t="s">
        <v>44</v>
      </c>
      <c r="AN5" s="531" t="s">
        <v>44</v>
      </c>
      <c r="AO5" s="531" t="s">
        <v>44</v>
      </c>
      <c r="AP5" s="531" t="s">
        <v>44</v>
      </c>
      <c r="AQ5" s="531" t="s">
        <v>44</v>
      </c>
      <c r="AR5" s="531" t="s">
        <v>44</v>
      </c>
      <c r="AS5" s="531" t="s">
        <v>44</v>
      </c>
      <c r="AT5" s="531" t="s">
        <v>44</v>
      </c>
      <c r="AU5" s="531" t="s">
        <v>44</v>
      </c>
      <c r="AV5" s="532" t="s">
        <v>44</v>
      </c>
      <c r="AW5" s="537" t="s">
        <v>45</v>
      </c>
      <c r="AX5" s="537" t="s">
        <v>46</v>
      </c>
    </row>
    <row r="6" spans="1:50" ht="12.75" customHeight="1" x14ac:dyDescent="0.2">
      <c r="A6" s="465" t="s">
        <v>55</v>
      </c>
      <c r="B6" s="538" t="s">
        <v>56</v>
      </c>
      <c r="C6" s="1087">
        <v>2020</v>
      </c>
      <c r="D6" s="1014">
        <v>2019</v>
      </c>
      <c r="E6" s="538">
        <v>2018</v>
      </c>
      <c r="F6" s="538">
        <v>2017</v>
      </c>
      <c r="G6" s="538">
        <v>2016</v>
      </c>
      <c r="H6" s="538">
        <v>2015</v>
      </c>
      <c r="I6" s="538">
        <v>2014</v>
      </c>
      <c r="J6" s="538">
        <v>2013</v>
      </c>
      <c r="K6" s="539" t="s">
        <v>90</v>
      </c>
      <c r="L6" s="538">
        <v>2012</v>
      </c>
      <c r="M6" s="540">
        <v>2011</v>
      </c>
      <c r="N6" s="539" t="s">
        <v>90</v>
      </c>
      <c r="O6" s="538">
        <v>2010</v>
      </c>
      <c r="P6" s="533">
        <v>2009</v>
      </c>
      <c r="Q6" s="533">
        <v>2008</v>
      </c>
      <c r="R6" s="533">
        <v>2007</v>
      </c>
      <c r="S6" s="533">
        <v>2006</v>
      </c>
      <c r="T6" s="533">
        <v>2005</v>
      </c>
      <c r="U6" s="533">
        <v>2004</v>
      </c>
      <c r="V6" s="533">
        <v>2003</v>
      </c>
      <c r="W6" s="533">
        <v>2002</v>
      </c>
      <c r="X6" s="533">
        <v>2001</v>
      </c>
      <c r="Y6" s="533">
        <v>2000</v>
      </c>
      <c r="Z6" s="446">
        <v>1999</v>
      </c>
      <c r="AA6" s="538" t="s">
        <v>91</v>
      </c>
      <c r="AB6" s="537">
        <v>2019</v>
      </c>
      <c r="AC6" s="537">
        <v>2018</v>
      </c>
      <c r="AD6" s="537">
        <v>2017</v>
      </c>
      <c r="AE6" s="537">
        <v>2016</v>
      </c>
      <c r="AF6" s="537">
        <v>2015</v>
      </c>
      <c r="AG6" s="537">
        <v>2014</v>
      </c>
      <c r="AH6" s="537">
        <v>2013</v>
      </c>
      <c r="AI6" s="532" t="s">
        <v>92</v>
      </c>
      <c r="AJ6" s="537">
        <v>2011</v>
      </c>
      <c r="AK6" s="537">
        <v>2010</v>
      </c>
      <c r="AL6" s="530">
        <v>2009</v>
      </c>
      <c r="AM6" s="531">
        <v>2008</v>
      </c>
      <c r="AN6" s="531">
        <v>2007</v>
      </c>
      <c r="AO6" s="531">
        <v>2006</v>
      </c>
      <c r="AP6" s="531">
        <v>2005</v>
      </c>
      <c r="AQ6" s="531">
        <v>2004</v>
      </c>
      <c r="AR6" s="531">
        <v>2003</v>
      </c>
      <c r="AS6" s="531">
        <v>2002</v>
      </c>
      <c r="AT6" s="531">
        <v>2001</v>
      </c>
      <c r="AU6" s="531">
        <v>2000</v>
      </c>
      <c r="AV6" s="532">
        <v>1999</v>
      </c>
      <c r="AW6" s="537" t="s">
        <v>93</v>
      </c>
      <c r="AX6" s="537" t="s">
        <v>94</v>
      </c>
    </row>
    <row r="7" spans="1:50" ht="11.25" customHeight="1" x14ac:dyDescent="0.2">
      <c r="A7" s="479" t="s">
        <v>877</v>
      </c>
      <c r="B7" s="468" t="s">
        <v>81</v>
      </c>
      <c r="C7" s="584">
        <v>0.72</v>
      </c>
      <c r="D7" s="584">
        <v>0.65600000000000003</v>
      </c>
      <c r="E7" s="460">
        <v>0.59599999999999997</v>
      </c>
      <c r="F7" s="460">
        <v>0.52800000000000002</v>
      </c>
      <c r="G7" s="474">
        <v>0.46</v>
      </c>
      <c r="H7" s="474">
        <v>0.4</v>
      </c>
      <c r="I7" s="474">
        <v>0.37768000000000002</v>
      </c>
      <c r="J7" s="474">
        <v>0.32904999999999995</v>
      </c>
      <c r="K7" s="976"/>
      <c r="L7" s="474">
        <v>0.21459</v>
      </c>
      <c r="M7" s="475">
        <v>0</v>
      </c>
      <c r="N7" s="976"/>
      <c r="O7" s="489">
        <v>0</v>
      </c>
      <c r="P7" s="477">
        <v>0</v>
      </c>
      <c r="Q7" s="477">
        <v>0</v>
      </c>
      <c r="R7" s="477">
        <v>0</v>
      </c>
      <c r="S7" s="477">
        <v>0</v>
      </c>
      <c r="T7" s="477">
        <v>0</v>
      </c>
      <c r="U7" s="477">
        <v>0</v>
      </c>
      <c r="V7" s="477">
        <v>0</v>
      </c>
      <c r="W7" s="477">
        <v>0</v>
      </c>
      <c r="X7" s="477">
        <v>0</v>
      </c>
      <c r="Y7" s="477">
        <v>0</v>
      </c>
      <c r="Z7" s="477">
        <v>0</v>
      </c>
      <c r="AA7" s="587">
        <f t="shared" ref="AA7:AA70" si="0">SUM(C7:Z7)</f>
        <v>4.28132</v>
      </c>
      <c r="AB7" s="1092">
        <f t="shared" ref="AB7:AB38" si="1">IF(ISERROR((C7/D7-1)*100),"n/a",(C7/D7-1)*100)</f>
        <v>9.7560975609755971</v>
      </c>
      <c r="AC7" s="1092">
        <f t="shared" ref="AC7:AC38" si="2">IF(ISERROR((D7/E7-1)*100),"n/a",(D7/E7-1)*100)</f>
        <v>10.06711409395975</v>
      </c>
      <c r="AD7" s="1092">
        <f t="shared" ref="AD7:AD38" si="3">IF(ISERROR((E7/F7-1)*100),"n/a",(E7/F7-1)*100)</f>
        <v>12.878787878787868</v>
      </c>
      <c r="AE7" s="1092">
        <f t="shared" ref="AE7:AE38" si="4">IF(ISERROR((F7/G7-1)*100),"n/a",(F7/G7-1)*100)</f>
        <v>14.782608695652177</v>
      </c>
      <c r="AF7" s="1092">
        <f t="shared" ref="AF7:AF38" si="5">IF(ISERROR((G7/H7-1)*100),"n/a",(G7/H7-1)*100)</f>
        <v>14.999999999999991</v>
      </c>
      <c r="AG7" s="1092">
        <f t="shared" ref="AG7:AG38" si="6">IF(ISERROR((H7/I7-1)*100),"n/a",(H7/I7-1)*100)</f>
        <v>5.9097648803219771</v>
      </c>
      <c r="AH7" s="1092">
        <f t="shared" ref="AH7:AH38" si="7">IF(ISERROR((I7/J7-1)*100),"n/a",(I7/J7-1)*100)</f>
        <v>14.778908980398132</v>
      </c>
      <c r="AI7" s="1092">
        <f t="shared" ref="AI7:AI38" si="8">IF(ISERROR((J7/L7-1)*100),"n/a",(J7/L7-1)*100)</f>
        <v>53.338925392609141</v>
      </c>
      <c r="AJ7" s="1092" t="str">
        <f t="shared" ref="AJ7:AJ38" si="9">IF(ISERROR((L7/M7-1)*100),"n/a",(L7/M7-1)*100)</f>
        <v>n/a</v>
      </c>
      <c r="AK7" s="1092" t="str">
        <f t="shared" ref="AK7:AK38" si="10">IF(ISERROR((M7/O7-1)*100),"n/a",(M7/O7-1)*100)</f>
        <v>n/a</v>
      </c>
      <c r="AL7" s="1092" t="str">
        <f t="shared" ref="AL7:AL38" si="11">IF(ISERROR((O7/P7-1)*100),"n/a",(O7/P7-1)*100)</f>
        <v>n/a</v>
      </c>
      <c r="AM7" s="1092" t="str">
        <f t="shared" ref="AM7:AM38" si="12">IF(ISERROR((P7/Q7-1)*100),"n/a",(P7/Q7-1)*100)</f>
        <v>n/a</v>
      </c>
      <c r="AN7" s="1092" t="str">
        <f t="shared" ref="AN7:AN38" si="13">IF(ISERROR((Q7/R7-1)*100),"n/a",(Q7/R7-1)*100)</f>
        <v>n/a</v>
      </c>
      <c r="AO7" s="1092" t="str">
        <f t="shared" ref="AO7:AO38" si="14">IF(ISERROR((R7/S7-1)*100),"n/a",(R7/S7-1)*100)</f>
        <v>n/a</v>
      </c>
      <c r="AP7" s="1092" t="str">
        <f t="shared" ref="AP7:AP38" si="15">IF(ISERROR((S7/T7-1)*100),"n/a",(S7/T7-1)*100)</f>
        <v>n/a</v>
      </c>
      <c r="AQ7" s="1092" t="str">
        <f t="shared" ref="AQ7:AQ38" si="16">IF(ISERROR((T7/U7-1)*100),"n/a",(T7/U7-1)*100)</f>
        <v>n/a</v>
      </c>
      <c r="AR7" s="1092" t="str">
        <f t="shared" ref="AR7:AR38" si="17">IF(ISERROR((U7/V7-1)*100),"n/a",(U7/V7-1)*100)</f>
        <v>n/a</v>
      </c>
      <c r="AS7" s="1092" t="str">
        <f t="shared" ref="AS7:AS38" si="18">IF(ISERROR((V7/W7-1)*100),"n/a",(V7/W7-1)*100)</f>
        <v>n/a</v>
      </c>
      <c r="AT7" s="1092" t="str">
        <f t="shared" ref="AT7:AT38" si="19">IF(ISERROR((W7/X7-1)*100),"n/a",(W7/X7-1)*100)</f>
        <v>n/a</v>
      </c>
      <c r="AU7" s="1092" t="str">
        <f t="shared" ref="AU7:AU38" si="20">IF(ISERROR((X7/Y7-1)*100),"n/a",(X7/Y7-1)*100)</f>
        <v>n/a</v>
      </c>
      <c r="AV7" s="1092" t="str">
        <f t="shared" ref="AV7:AV38" si="21">IF(ISERROR((Y7/Z7-1)*100),"n/a",(Y7/Z7-1)*100)</f>
        <v>n/a</v>
      </c>
      <c r="AW7" s="1092">
        <f t="shared" ref="AW7:AW70" si="22">AVERAGE(AB7:AV7)</f>
        <v>17.06402593533808</v>
      </c>
      <c r="AX7" s="1092">
        <f t="shared" ref="AX7:AX70" si="23">STDEV(AB7:AV7)</f>
        <v>14.999292876334634</v>
      </c>
    </row>
    <row r="8" spans="1:50" ht="11.25" customHeight="1" x14ac:dyDescent="0.2">
      <c r="A8" s="830" t="s">
        <v>931</v>
      </c>
      <c r="B8" s="829" t="s">
        <v>932</v>
      </c>
      <c r="C8" s="584">
        <v>0.8075</v>
      </c>
      <c r="D8" s="584">
        <v>0.76</v>
      </c>
      <c r="E8" s="460">
        <v>0.70499999999999996</v>
      </c>
      <c r="F8" s="460">
        <v>0.61499999999999999</v>
      </c>
      <c r="G8" s="584">
        <v>0.5575</v>
      </c>
      <c r="H8" s="584">
        <v>0.50749999999999995</v>
      </c>
      <c r="I8" s="584">
        <v>0.46142749999999999</v>
      </c>
      <c r="J8" s="584">
        <v>0.42142499999999999</v>
      </c>
      <c r="K8" s="897">
        <v>0</v>
      </c>
      <c r="L8" s="584">
        <v>0.18928500000000001</v>
      </c>
      <c r="M8" s="588">
        <v>0</v>
      </c>
      <c r="N8" s="897">
        <v>0</v>
      </c>
      <c r="O8" s="464">
        <v>0</v>
      </c>
      <c r="P8" s="586">
        <v>0</v>
      </c>
      <c r="Q8" s="586">
        <v>0</v>
      </c>
      <c r="R8" s="586">
        <v>0</v>
      </c>
      <c r="S8" s="586">
        <v>0</v>
      </c>
      <c r="T8" s="586">
        <v>0</v>
      </c>
      <c r="U8" s="586">
        <v>0</v>
      </c>
      <c r="V8" s="586">
        <v>0</v>
      </c>
      <c r="W8" s="586">
        <v>0</v>
      </c>
      <c r="X8" s="586">
        <v>0</v>
      </c>
      <c r="Y8" s="586">
        <v>0</v>
      </c>
      <c r="Z8" s="586">
        <v>0</v>
      </c>
      <c r="AA8" s="587">
        <f t="shared" si="0"/>
        <v>5.0246374999999999</v>
      </c>
      <c r="AB8" s="1092">
        <f t="shared" si="1"/>
        <v>6.25</v>
      </c>
      <c r="AC8" s="1092">
        <f t="shared" si="2"/>
        <v>7.8014184397163122</v>
      </c>
      <c r="AD8" s="1092">
        <f t="shared" si="3"/>
        <v>14.634146341463406</v>
      </c>
      <c r="AE8" s="1092">
        <f t="shared" si="4"/>
        <v>10.313901345291487</v>
      </c>
      <c r="AF8" s="1092">
        <f t="shared" si="5"/>
        <v>9.852216748768484</v>
      </c>
      <c r="AG8" s="1092">
        <f t="shared" si="6"/>
        <v>9.9847755064446773</v>
      </c>
      <c r="AH8" s="1092">
        <f t="shared" si="7"/>
        <v>9.4921990864329295</v>
      </c>
      <c r="AI8" s="1092">
        <f t="shared" si="8"/>
        <v>122.64046279419922</v>
      </c>
      <c r="AJ8" s="1092" t="str">
        <f t="shared" si="9"/>
        <v>n/a</v>
      </c>
      <c r="AK8" s="1092" t="str">
        <f t="shared" si="10"/>
        <v>n/a</v>
      </c>
      <c r="AL8" s="1092" t="str">
        <f t="shared" si="11"/>
        <v>n/a</v>
      </c>
      <c r="AM8" s="1092" t="str">
        <f t="shared" si="12"/>
        <v>n/a</v>
      </c>
      <c r="AN8" s="1092" t="str">
        <f t="shared" si="13"/>
        <v>n/a</v>
      </c>
      <c r="AO8" s="1092" t="str">
        <f t="shared" si="14"/>
        <v>n/a</v>
      </c>
      <c r="AP8" s="1092" t="str">
        <f t="shared" si="15"/>
        <v>n/a</v>
      </c>
      <c r="AQ8" s="1092" t="str">
        <f t="shared" si="16"/>
        <v>n/a</v>
      </c>
      <c r="AR8" s="1092" t="str">
        <f t="shared" si="17"/>
        <v>n/a</v>
      </c>
      <c r="AS8" s="1092" t="str">
        <f t="shared" si="18"/>
        <v>n/a</v>
      </c>
      <c r="AT8" s="1092" t="str">
        <f t="shared" si="19"/>
        <v>n/a</v>
      </c>
      <c r="AU8" s="1092" t="str">
        <f t="shared" si="20"/>
        <v>n/a</v>
      </c>
      <c r="AV8" s="1092" t="str">
        <f t="shared" si="21"/>
        <v>n/a</v>
      </c>
      <c r="AW8" s="1092">
        <f t="shared" si="22"/>
        <v>23.871140032789565</v>
      </c>
      <c r="AX8" s="1092">
        <f t="shared" si="23"/>
        <v>39.98098779010126</v>
      </c>
    </row>
    <row r="9" spans="1:50" ht="11.25" customHeight="1" x14ac:dyDescent="0.2">
      <c r="A9" s="938" t="s">
        <v>866</v>
      </c>
      <c r="B9" s="468" t="s">
        <v>867</v>
      </c>
      <c r="C9" s="584">
        <v>4.72</v>
      </c>
      <c r="D9" s="584">
        <v>4.28</v>
      </c>
      <c r="E9" s="460">
        <v>3.59</v>
      </c>
      <c r="F9" s="471">
        <v>2.56</v>
      </c>
      <c r="G9" s="584">
        <v>2.2799999999999998</v>
      </c>
      <c r="H9" s="584">
        <v>2.02</v>
      </c>
      <c r="I9" s="584">
        <v>1.66</v>
      </c>
      <c r="J9" s="584">
        <v>1.6</v>
      </c>
      <c r="K9" s="897"/>
      <c r="L9" s="463">
        <v>0</v>
      </c>
      <c r="M9" s="588">
        <v>0</v>
      </c>
      <c r="N9" s="897"/>
      <c r="O9" s="464">
        <v>0</v>
      </c>
      <c r="P9" s="586">
        <v>0</v>
      </c>
      <c r="Q9" s="586">
        <v>0</v>
      </c>
      <c r="R9" s="586">
        <v>0</v>
      </c>
      <c r="S9" s="586">
        <v>0</v>
      </c>
      <c r="T9" s="586">
        <v>0</v>
      </c>
      <c r="U9" s="586">
        <v>0</v>
      </c>
      <c r="V9" s="586">
        <v>0</v>
      </c>
      <c r="W9" s="586">
        <v>0</v>
      </c>
      <c r="X9" s="586">
        <v>0</v>
      </c>
      <c r="Y9" s="586">
        <v>0</v>
      </c>
      <c r="Z9" s="586">
        <v>0</v>
      </c>
      <c r="AA9" s="587">
        <f t="shared" si="0"/>
        <v>22.71</v>
      </c>
      <c r="AB9" s="1092">
        <f t="shared" si="1"/>
        <v>10.280373831775691</v>
      </c>
      <c r="AC9" s="1092">
        <f t="shared" si="2"/>
        <v>19.220055710306426</v>
      </c>
      <c r="AD9" s="1092">
        <f t="shared" si="3"/>
        <v>40.234375</v>
      </c>
      <c r="AE9" s="1092">
        <f t="shared" si="4"/>
        <v>12.28070175438598</v>
      </c>
      <c r="AF9" s="1092">
        <f t="shared" si="5"/>
        <v>12.871287128712861</v>
      </c>
      <c r="AG9" s="1092">
        <f t="shared" si="6"/>
        <v>21.68674698795181</v>
      </c>
      <c r="AH9" s="1092">
        <f t="shared" si="7"/>
        <v>3.7499999999999867</v>
      </c>
      <c r="AI9" s="1092" t="str">
        <f t="shared" si="8"/>
        <v>n/a</v>
      </c>
      <c r="AJ9" s="1092" t="str">
        <f t="shared" si="9"/>
        <v>n/a</v>
      </c>
      <c r="AK9" s="1092" t="str">
        <f t="shared" si="10"/>
        <v>n/a</v>
      </c>
      <c r="AL9" s="1092" t="str">
        <f t="shared" si="11"/>
        <v>n/a</v>
      </c>
      <c r="AM9" s="1092" t="str">
        <f t="shared" si="12"/>
        <v>n/a</v>
      </c>
      <c r="AN9" s="1092" t="str">
        <f t="shared" si="13"/>
        <v>n/a</v>
      </c>
      <c r="AO9" s="1092" t="str">
        <f t="shared" si="14"/>
        <v>n/a</v>
      </c>
      <c r="AP9" s="1092" t="str">
        <f t="shared" si="15"/>
        <v>n/a</v>
      </c>
      <c r="AQ9" s="1092" t="str">
        <f t="shared" si="16"/>
        <v>n/a</v>
      </c>
      <c r="AR9" s="1092" t="str">
        <f t="shared" si="17"/>
        <v>n/a</v>
      </c>
      <c r="AS9" s="1092" t="str">
        <f t="shared" si="18"/>
        <v>n/a</v>
      </c>
      <c r="AT9" s="1092" t="str">
        <f t="shared" si="19"/>
        <v>n/a</v>
      </c>
      <c r="AU9" s="1092" t="str">
        <f t="shared" si="20"/>
        <v>n/a</v>
      </c>
      <c r="AV9" s="1092" t="str">
        <f t="shared" si="21"/>
        <v>n/a</v>
      </c>
      <c r="AW9" s="1092">
        <f t="shared" si="22"/>
        <v>17.189077201876106</v>
      </c>
      <c r="AX9" s="1092">
        <f t="shared" si="23"/>
        <v>11.736794684196882</v>
      </c>
    </row>
    <row r="10" spans="1:50" ht="11.25" customHeight="1" x14ac:dyDescent="0.2">
      <c r="A10" s="830" t="s">
        <v>417</v>
      </c>
      <c r="B10" s="829" t="s">
        <v>418</v>
      </c>
      <c r="C10" s="584">
        <v>1.7</v>
      </c>
      <c r="D10" s="584">
        <v>1.6</v>
      </c>
      <c r="E10" s="460">
        <v>1.54</v>
      </c>
      <c r="F10" s="589">
        <v>1.4750000000000001</v>
      </c>
      <c r="G10" s="584">
        <v>1.385</v>
      </c>
      <c r="H10" s="584">
        <v>1.21</v>
      </c>
      <c r="I10" s="584">
        <v>0.995</v>
      </c>
      <c r="J10" s="584">
        <v>0.86499999999999999</v>
      </c>
      <c r="K10" s="897"/>
      <c r="L10" s="584">
        <v>0.6</v>
      </c>
      <c r="M10" s="459">
        <v>0.46</v>
      </c>
      <c r="N10" s="897"/>
      <c r="O10" s="589">
        <v>0.34</v>
      </c>
      <c r="P10" s="590">
        <v>0.24</v>
      </c>
      <c r="Q10" s="590">
        <v>0.16250000000000001</v>
      </c>
      <c r="R10" s="590">
        <v>0.1125</v>
      </c>
      <c r="S10" s="590">
        <v>6.25E-2</v>
      </c>
      <c r="T10" s="590">
        <v>3.125E-2</v>
      </c>
      <c r="U10" s="586">
        <v>2.5000000000000001E-2</v>
      </c>
      <c r="V10" s="586">
        <v>2.5000000000000001E-2</v>
      </c>
      <c r="W10" s="586">
        <v>2.5000000000000001E-2</v>
      </c>
      <c r="X10" s="586">
        <v>6.2500000000000003E-3</v>
      </c>
      <c r="Y10" s="586">
        <v>0</v>
      </c>
      <c r="Z10" s="586">
        <v>0</v>
      </c>
      <c r="AA10" s="587">
        <f t="shared" si="0"/>
        <v>12.860000000000001</v>
      </c>
      <c r="AB10" s="1092">
        <f t="shared" si="1"/>
        <v>6.25</v>
      </c>
      <c r="AC10" s="1092">
        <f t="shared" si="2"/>
        <v>3.8961038961039085</v>
      </c>
      <c r="AD10" s="1092">
        <f t="shared" si="3"/>
        <v>4.4067796610169463</v>
      </c>
      <c r="AE10" s="1092">
        <f t="shared" si="4"/>
        <v>6.498194945848379</v>
      </c>
      <c r="AF10" s="1092">
        <f t="shared" si="5"/>
        <v>14.462809917355379</v>
      </c>
      <c r="AG10" s="1092">
        <f t="shared" si="6"/>
        <v>21.608040201005018</v>
      </c>
      <c r="AH10" s="1092">
        <f t="shared" si="7"/>
        <v>15.02890173410405</v>
      </c>
      <c r="AI10" s="1092">
        <f t="shared" si="8"/>
        <v>44.166666666666664</v>
      </c>
      <c r="AJ10" s="1092">
        <f t="shared" si="9"/>
        <v>30.434782608695631</v>
      </c>
      <c r="AK10" s="1092">
        <f t="shared" si="10"/>
        <v>35.294117647058812</v>
      </c>
      <c r="AL10" s="1092">
        <f t="shared" si="11"/>
        <v>41.666666666666671</v>
      </c>
      <c r="AM10" s="1092">
        <f t="shared" si="12"/>
        <v>47.692307692307679</v>
      </c>
      <c r="AN10" s="1092">
        <f t="shared" si="13"/>
        <v>44.444444444444443</v>
      </c>
      <c r="AO10" s="1092">
        <f t="shared" si="14"/>
        <v>80</v>
      </c>
      <c r="AP10" s="1092">
        <f t="shared" si="15"/>
        <v>100</v>
      </c>
      <c r="AQ10" s="1092">
        <f t="shared" si="16"/>
        <v>25</v>
      </c>
      <c r="AR10" s="1092">
        <f t="shared" si="17"/>
        <v>0</v>
      </c>
      <c r="AS10" s="1092">
        <f t="shared" si="18"/>
        <v>0</v>
      </c>
      <c r="AT10" s="1092">
        <f t="shared" si="19"/>
        <v>300</v>
      </c>
      <c r="AU10" s="1092" t="str">
        <f t="shared" si="20"/>
        <v>n/a</v>
      </c>
      <c r="AV10" s="1092" t="str">
        <f t="shared" si="21"/>
        <v>n/a</v>
      </c>
      <c r="AW10" s="1092">
        <f t="shared" si="22"/>
        <v>43.202621899014403</v>
      </c>
      <c r="AX10" s="1092">
        <f t="shared" si="23"/>
        <v>67.777656689152948</v>
      </c>
    </row>
    <row r="11" spans="1:50" ht="11.25" customHeight="1" x14ac:dyDescent="0.2">
      <c r="A11" s="461" t="s">
        <v>113</v>
      </c>
      <c r="B11" s="829" t="s">
        <v>114</v>
      </c>
      <c r="C11" s="584">
        <v>0.74</v>
      </c>
      <c r="D11" s="584">
        <v>0.72</v>
      </c>
      <c r="E11" s="460">
        <v>0.7</v>
      </c>
      <c r="F11" s="589">
        <v>0.68</v>
      </c>
      <c r="G11" s="584">
        <v>0.66</v>
      </c>
      <c r="H11" s="584">
        <v>0.64</v>
      </c>
      <c r="I11" s="584">
        <v>0.62</v>
      </c>
      <c r="J11" s="584">
        <v>0.6</v>
      </c>
      <c r="K11" s="897" t="s">
        <v>90</v>
      </c>
      <c r="L11" s="584">
        <v>0.57999999999999996</v>
      </c>
      <c r="M11" s="459">
        <v>0.56000000000000005</v>
      </c>
      <c r="N11" s="897"/>
      <c r="O11" s="589">
        <v>0.54</v>
      </c>
      <c r="P11" s="590">
        <v>0.52</v>
      </c>
      <c r="Q11" s="590">
        <v>0.5</v>
      </c>
      <c r="R11" s="590">
        <v>0.48</v>
      </c>
      <c r="S11" s="590">
        <v>0.44</v>
      </c>
      <c r="T11" s="590">
        <v>0.42</v>
      </c>
      <c r="U11" s="590">
        <v>0.4</v>
      </c>
      <c r="V11" s="590">
        <v>0.38</v>
      </c>
      <c r="W11" s="590">
        <v>0.36</v>
      </c>
      <c r="X11" s="590">
        <v>0.33</v>
      </c>
      <c r="Y11" s="590">
        <v>0.31</v>
      </c>
      <c r="Z11" s="590">
        <v>0.28000000000000003</v>
      </c>
      <c r="AA11" s="587">
        <f t="shared" si="0"/>
        <v>11.46</v>
      </c>
      <c r="AB11" s="1092">
        <f t="shared" si="1"/>
        <v>2.7777777777777901</v>
      </c>
      <c r="AC11" s="1092">
        <f t="shared" si="2"/>
        <v>2.8571428571428692</v>
      </c>
      <c r="AD11" s="1092">
        <f t="shared" si="3"/>
        <v>2.9411764705882248</v>
      </c>
      <c r="AE11" s="1092">
        <f t="shared" si="4"/>
        <v>3.0303030303030276</v>
      </c>
      <c r="AF11" s="1092">
        <f t="shared" si="5"/>
        <v>3.125</v>
      </c>
      <c r="AG11" s="1092">
        <f t="shared" si="6"/>
        <v>3.2258064516129004</v>
      </c>
      <c r="AH11" s="1092">
        <f t="shared" si="7"/>
        <v>3.3333333333333437</v>
      </c>
      <c r="AI11" s="1092">
        <f t="shared" si="8"/>
        <v>3.4482758620689724</v>
      </c>
      <c r="AJ11" s="1092">
        <f t="shared" si="9"/>
        <v>3.5714285714285587</v>
      </c>
      <c r="AK11" s="1092">
        <f t="shared" si="10"/>
        <v>3.7037037037036979</v>
      </c>
      <c r="AL11" s="1092">
        <f t="shared" si="11"/>
        <v>3.8461538461538547</v>
      </c>
      <c r="AM11" s="1092">
        <f t="shared" si="12"/>
        <v>4.0000000000000036</v>
      </c>
      <c r="AN11" s="1092">
        <f t="shared" si="13"/>
        <v>4.1666666666666741</v>
      </c>
      <c r="AO11" s="1092">
        <f t="shared" si="14"/>
        <v>9.0909090909090828</v>
      </c>
      <c r="AP11" s="1092">
        <f t="shared" si="15"/>
        <v>4.7619047619047672</v>
      </c>
      <c r="AQ11" s="1092">
        <f t="shared" si="16"/>
        <v>4.9999999999999822</v>
      </c>
      <c r="AR11" s="1092">
        <f t="shared" si="17"/>
        <v>5.2631578947368363</v>
      </c>
      <c r="AS11" s="1092">
        <f t="shared" si="18"/>
        <v>5.555555555555558</v>
      </c>
      <c r="AT11" s="1092">
        <f t="shared" si="19"/>
        <v>9.0909090909090828</v>
      </c>
      <c r="AU11" s="1092">
        <f t="shared" si="20"/>
        <v>6.4516129032258229</v>
      </c>
      <c r="AV11" s="1092">
        <f t="shared" si="21"/>
        <v>10.714285714285698</v>
      </c>
      <c r="AW11" s="1092">
        <f t="shared" si="22"/>
        <v>4.7597668372527009</v>
      </c>
      <c r="AX11" s="1092">
        <f t="shared" si="23"/>
        <v>2.2770434289509871</v>
      </c>
    </row>
    <row r="12" spans="1:50" ht="11.25" customHeight="1" x14ac:dyDescent="0.2">
      <c r="A12" s="830" t="s">
        <v>937</v>
      </c>
      <c r="B12" s="829" t="s">
        <v>938</v>
      </c>
      <c r="C12" s="584">
        <v>1.23</v>
      </c>
      <c r="D12" s="584">
        <v>1.1399999999999999</v>
      </c>
      <c r="E12" s="460">
        <v>0.98</v>
      </c>
      <c r="F12" s="589">
        <v>0.72</v>
      </c>
      <c r="G12" s="584">
        <v>0.62</v>
      </c>
      <c r="H12" s="584">
        <v>0.57999999999999996</v>
      </c>
      <c r="I12" s="463">
        <v>0.52</v>
      </c>
      <c r="J12" s="584">
        <v>0.5</v>
      </c>
      <c r="K12" s="897"/>
      <c r="L12" s="584">
        <v>0.28499999999999998</v>
      </c>
      <c r="M12" s="588">
        <v>0</v>
      </c>
      <c r="N12" s="897"/>
      <c r="O12" s="464">
        <v>0</v>
      </c>
      <c r="P12" s="586">
        <v>0</v>
      </c>
      <c r="Q12" s="586">
        <v>2.1</v>
      </c>
      <c r="R12" s="586">
        <v>2.46</v>
      </c>
      <c r="S12" s="590">
        <v>2.57</v>
      </c>
      <c r="T12" s="590">
        <v>2.2400000000000002</v>
      </c>
      <c r="U12" s="590">
        <v>0.78</v>
      </c>
      <c r="V12" s="586">
        <v>0</v>
      </c>
      <c r="W12" s="586">
        <v>0</v>
      </c>
      <c r="X12" s="586">
        <v>0</v>
      </c>
      <c r="Y12" s="586">
        <v>0</v>
      </c>
      <c r="Z12" s="586">
        <v>0</v>
      </c>
      <c r="AA12" s="587">
        <f t="shared" si="0"/>
        <v>16.725000000000001</v>
      </c>
      <c r="AB12" s="1092">
        <f t="shared" si="1"/>
        <v>7.8947368421052655</v>
      </c>
      <c r="AC12" s="1092">
        <f t="shared" si="2"/>
        <v>16.326530612244895</v>
      </c>
      <c r="AD12" s="1092">
        <f t="shared" si="3"/>
        <v>36.111111111111114</v>
      </c>
      <c r="AE12" s="1092">
        <f t="shared" si="4"/>
        <v>16.129032258064502</v>
      </c>
      <c r="AF12" s="1092">
        <f t="shared" si="5"/>
        <v>6.8965517241379448</v>
      </c>
      <c r="AG12" s="1092">
        <f t="shared" si="6"/>
        <v>11.538461538461519</v>
      </c>
      <c r="AH12" s="1092">
        <f t="shared" si="7"/>
        <v>4.0000000000000036</v>
      </c>
      <c r="AI12" s="1092">
        <f t="shared" si="8"/>
        <v>75.438596491228083</v>
      </c>
      <c r="AJ12" s="1092" t="str">
        <f t="shared" si="9"/>
        <v>n/a</v>
      </c>
      <c r="AK12" s="1092" t="str">
        <f t="shared" si="10"/>
        <v>n/a</v>
      </c>
      <c r="AL12" s="1092" t="str">
        <f t="shared" si="11"/>
        <v>n/a</v>
      </c>
      <c r="AM12" s="1092">
        <f t="shared" si="12"/>
        <v>-100</v>
      </c>
      <c r="AN12" s="1092">
        <f t="shared" si="13"/>
        <v>-14.634146341463406</v>
      </c>
      <c r="AO12" s="1092">
        <f t="shared" si="14"/>
        <v>-4.2801556420233418</v>
      </c>
      <c r="AP12" s="1092">
        <f t="shared" si="15"/>
        <v>14.732142857142838</v>
      </c>
      <c r="AQ12" s="1092">
        <f t="shared" si="16"/>
        <v>187.17948717948718</v>
      </c>
      <c r="AR12" s="1092" t="str">
        <f t="shared" si="17"/>
        <v>n/a</v>
      </c>
      <c r="AS12" s="1092" t="str">
        <f t="shared" si="18"/>
        <v>n/a</v>
      </c>
      <c r="AT12" s="1092" t="str">
        <f t="shared" si="19"/>
        <v>n/a</v>
      </c>
      <c r="AU12" s="1092" t="str">
        <f t="shared" si="20"/>
        <v>n/a</v>
      </c>
      <c r="AV12" s="1092" t="str">
        <f t="shared" si="21"/>
        <v>n/a</v>
      </c>
      <c r="AW12" s="1092">
        <f t="shared" si="22"/>
        <v>19.794796048499737</v>
      </c>
      <c r="AX12" s="1092">
        <f t="shared" si="23"/>
        <v>63.359131101604866</v>
      </c>
    </row>
    <row r="13" spans="1:50" ht="11.25" customHeight="1" x14ac:dyDescent="0.2">
      <c r="A13" s="465" t="s">
        <v>1852</v>
      </c>
      <c r="B13" s="814" t="s">
        <v>1853</v>
      </c>
      <c r="C13" s="584">
        <v>1.44</v>
      </c>
      <c r="D13" s="584">
        <v>1.28</v>
      </c>
      <c r="E13" s="460">
        <v>1.1200000000000001</v>
      </c>
      <c r="F13" s="454">
        <v>1.06</v>
      </c>
      <c r="G13" s="584">
        <v>1.04</v>
      </c>
      <c r="H13" s="584">
        <v>0.96</v>
      </c>
      <c r="I13" s="584">
        <v>0.88</v>
      </c>
      <c r="J13" s="499">
        <v>0.56000000000000005</v>
      </c>
      <c r="K13" s="897"/>
      <c r="L13" s="584">
        <v>0.96439999999999992</v>
      </c>
      <c r="M13" s="459">
        <v>0.90201000000000009</v>
      </c>
      <c r="N13" s="897"/>
      <c r="O13" s="589">
        <v>0.82524999999999993</v>
      </c>
      <c r="P13" s="590">
        <v>0.7484900000000001</v>
      </c>
      <c r="Q13" s="590">
        <v>0.6741299999999999</v>
      </c>
      <c r="R13" s="590">
        <v>0.60936000000000001</v>
      </c>
      <c r="S13" s="590">
        <v>0.55657000000000001</v>
      </c>
      <c r="T13" s="590">
        <v>0.52060000000000006</v>
      </c>
      <c r="U13" s="590">
        <v>0.49095999999999995</v>
      </c>
      <c r="V13" s="590">
        <v>0.43991999999999998</v>
      </c>
      <c r="W13" s="590">
        <v>0.41074000000000005</v>
      </c>
      <c r="X13" s="590">
        <v>0.36809999999999998</v>
      </c>
      <c r="Y13" s="590">
        <v>0.33218000000000003</v>
      </c>
      <c r="Z13" s="590">
        <v>0.29627000000000003</v>
      </c>
      <c r="AA13" s="587">
        <f t="shared" si="0"/>
        <v>16.478980000000004</v>
      </c>
      <c r="AB13" s="1092">
        <f t="shared" si="1"/>
        <v>12.5</v>
      </c>
      <c r="AC13" s="1092">
        <f t="shared" si="2"/>
        <v>14.285714285714279</v>
      </c>
      <c r="AD13" s="1092">
        <f t="shared" si="3"/>
        <v>5.6603773584905648</v>
      </c>
      <c r="AE13" s="1092">
        <f t="shared" si="4"/>
        <v>1.9230769230769162</v>
      </c>
      <c r="AF13" s="1092">
        <f t="shared" si="5"/>
        <v>8.3333333333333481</v>
      </c>
      <c r="AG13" s="1092">
        <f t="shared" si="6"/>
        <v>9.0909090909090828</v>
      </c>
      <c r="AH13" s="1092">
        <f t="shared" si="7"/>
        <v>57.142857142857139</v>
      </c>
      <c r="AI13" s="1092">
        <f t="shared" si="8"/>
        <v>-41.932807963500608</v>
      </c>
      <c r="AJ13" s="1092">
        <f t="shared" si="9"/>
        <v>6.9167747585946682</v>
      </c>
      <c r="AK13" s="1092">
        <f t="shared" si="10"/>
        <v>9.3014238109663907</v>
      </c>
      <c r="AL13" s="1092">
        <f t="shared" si="11"/>
        <v>10.255314032251572</v>
      </c>
      <c r="AM13" s="1092">
        <f t="shared" si="12"/>
        <v>11.030513402459508</v>
      </c>
      <c r="AN13" s="1092">
        <f t="shared" si="13"/>
        <v>10.629184718393049</v>
      </c>
      <c r="AO13" s="1092">
        <f t="shared" si="14"/>
        <v>9.4848806080097816</v>
      </c>
      <c r="AP13" s="1092">
        <f t="shared" si="15"/>
        <v>6.9093353822512471</v>
      </c>
      <c r="AQ13" s="1092">
        <f t="shared" si="16"/>
        <v>6.037151702786403</v>
      </c>
      <c r="AR13" s="1092">
        <f t="shared" si="17"/>
        <v>11.602109474449884</v>
      </c>
      <c r="AS13" s="1092">
        <f t="shared" si="18"/>
        <v>7.104250864293693</v>
      </c>
      <c r="AT13" s="1092">
        <f t="shared" si="19"/>
        <v>11.583808747622948</v>
      </c>
      <c r="AU13" s="1092">
        <f t="shared" si="20"/>
        <v>10.81341441387198</v>
      </c>
      <c r="AV13" s="1092">
        <f t="shared" si="21"/>
        <v>12.120700712188203</v>
      </c>
      <c r="AW13" s="1092">
        <f t="shared" si="22"/>
        <v>9.0853487047152406</v>
      </c>
      <c r="AX13" s="1092">
        <f t="shared" si="23"/>
        <v>15.92144212343762</v>
      </c>
    </row>
    <row r="14" spans="1:50" ht="11.25" customHeight="1" x14ac:dyDescent="0.2">
      <c r="A14" s="591" t="s">
        <v>899</v>
      </c>
      <c r="B14" s="468" t="s">
        <v>900</v>
      </c>
      <c r="C14" s="584">
        <v>1.88</v>
      </c>
      <c r="D14" s="584">
        <v>1.87</v>
      </c>
      <c r="E14" s="460">
        <v>1.82</v>
      </c>
      <c r="F14" s="471">
        <v>1.74</v>
      </c>
      <c r="G14" s="474">
        <v>1.66</v>
      </c>
      <c r="H14" s="474">
        <v>1.58</v>
      </c>
      <c r="I14" s="474">
        <v>1.5</v>
      </c>
      <c r="J14" s="474">
        <v>1.4175</v>
      </c>
      <c r="K14" s="976"/>
      <c r="L14" s="473">
        <v>1.35</v>
      </c>
      <c r="M14" s="475">
        <v>1.35</v>
      </c>
      <c r="N14" s="976"/>
      <c r="O14" s="489">
        <v>1.35</v>
      </c>
      <c r="P14" s="477">
        <v>1.35</v>
      </c>
      <c r="Q14" s="477">
        <v>1.35</v>
      </c>
      <c r="R14" s="477">
        <v>1.35</v>
      </c>
      <c r="S14" s="477">
        <v>1.35</v>
      </c>
      <c r="T14" s="476">
        <v>1.35</v>
      </c>
      <c r="U14" s="476">
        <v>0.1651</v>
      </c>
      <c r="V14" s="477">
        <v>0</v>
      </c>
      <c r="W14" s="477">
        <v>0</v>
      </c>
      <c r="X14" s="477">
        <v>0</v>
      </c>
      <c r="Y14" s="477">
        <v>0</v>
      </c>
      <c r="Z14" s="477">
        <v>0</v>
      </c>
      <c r="AA14" s="587">
        <f t="shared" si="0"/>
        <v>24.432600000000008</v>
      </c>
      <c r="AB14" s="1092">
        <f t="shared" si="1"/>
        <v>0.53475935828874999</v>
      </c>
      <c r="AC14" s="1092">
        <f t="shared" si="2"/>
        <v>2.7472527472527597</v>
      </c>
      <c r="AD14" s="1092">
        <f t="shared" si="3"/>
        <v>4.5977011494252817</v>
      </c>
      <c r="AE14" s="1092">
        <f t="shared" si="4"/>
        <v>4.8192771084337505</v>
      </c>
      <c r="AF14" s="1092">
        <f t="shared" si="5"/>
        <v>5.0632911392404889</v>
      </c>
      <c r="AG14" s="1092">
        <f t="shared" si="6"/>
        <v>5.3333333333333455</v>
      </c>
      <c r="AH14" s="1092">
        <f t="shared" si="7"/>
        <v>5.8201058201058142</v>
      </c>
      <c r="AI14" s="1092">
        <f t="shared" si="8"/>
        <v>4.9999999999999822</v>
      </c>
      <c r="AJ14" s="1092">
        <f t="shared" si="9"/>
        <v>0</v>
      </c>
      <c r="AK14" s="1092">
        <f t="shared" si="10"/>
        <v>0</v>
      </c>
      <c r="AL14" s="1092">
        <f t="shared" si="11"/>
        <v>0</v>
      </c>
      <c r="AM14" s="1092">
        <f t="shared" si="12"/>
        <v>0</v>
      </c>
      <c r="AN14" s="1092">
        <f t="shared" si="13"/>
        <v>0</v>
      </c>
      <c r="AO14" s="1092">
        <f t="shared" si="14"/>
        <v>0</v>
      </c>
      <c r="AP14" s="1092">
        <f t="shared" si="15"/>
        <v>0</v>
      </c>
      <c r="AQ14" s="1092">
        <f t="shared" si="16"/>
        <v>717.68625075711691</v>
      </c>
      <c r="AR14" s="1092" t="str">
        <f t="shared" si="17"/>
        <v>n/a</v>
      </c>
      <c r="AS14" s="1092" t="str">
        <f t="shared" si="18"/>
        <v>n/a</v>
      </c>
      <c r="AT14" s="1092" t="str">
        <f t="shared" si="19"/>
        <v>n/a</v>
      </c>
      <c r="AU14" s="1092" t="str">
        <f t="shared" si="20"/>
        <v>n/a</v>
      </c>
      <c r="AV14" s="1092" t="str">
        <f t="shared" si="21"/>
        <v>n/a</v>
      </c>
      <c r="AW14" s="1092">
        <f t="shared" si="22"/>
        <v>46.975123213324821</v>
      </c>
      <c r="AX14" s="1092">
        <f t="shared" si="23"/>
        <v>178.8727875628548</v>
      </c>
    </row>
    <row r="15" spans="1:50" ht="11.25" customHeight="1" x14ac:dyDescent="0.2">
      <c r="A15" s="830" t="s">
        <v>396</v>
      </c>
      <c r="B15" s="458" t="s">
        <v>397</v>
      </c>
      <c r="C15" s="584">
        <v>3.28</v>
      </c>
      <c r="D15" s="584">
        <v>3.06</v>
      </c>
      <c r="E15" s="460">
        <v>2.79</v>
      </c>
      <c r="F15" s="589">
        <v>2.66</v>
      </c>
      <c r="G15" s="584">
        <v>2.31</v>
      </c>
      <c r="H15" s="584">
        <v>2.12</v>
      </c>
      <c r="I15" s="584">
        <v>1.95</v>
      </c>
      <c r="J15" s="584">
        <v>1.74</v>
      </c>
      <c r="K15" s="897"/>
      <c r="L15" s="584">
        <v>1.4850000000000001</v>
      </c>
      <c r="M15" s="459">
        <v>1.125</v>
      </c>
      <c r="N15" s="897"/>
      <c r="O15" s="589">
        <v>0.82499999999999996</v>
      </c>
      <c r="P15" s="590">
        <v>0.75</v>
      </c>
      <c r="Q15" s="590">
        <v>0.5</v>
      </c>
      <c r="R15" s="590">
        <v>0.42</v>
      </c>
      <c r="S15" s="590">
        <v>0.35</v>
      </c>
      <c r="T15" s="590">
        <v>0.3</v>
      </c>
      <c r="U15" s="586">
        <v>0</v>
      </c>
      <c r="V15" s="586">
        <v>0</v>
      </c>
      <c r="W15" s="586">
        <v>0</v>
      </c>
      <c r="X15" s="586">
        <v>0</v>
      </c>
      <c r="Y15" s="586">
        <v>0</v>
      </c>
      <c r="Z15" s="586">
        <v>0</v>
      </c>
      <c r="AA15" s="587">
        <f t="shared" si="0"/>
        <v>25.664999999999999</v>
      </c>
      <c r="AB15" s="1092">
        <f t="shared" si="1"/>
        <v>7.1895424836601274</v>
      </c>
      <c r="AC15" s="1092">
        <f t="shared" si="2"/>
        <v>9.6774193548387011</v>
      </c>
      <c r="AD15" s="1092">
        <f t="shared" si="3"/>
        <v>4.8872180451127845</v>
      </c>
      <c r="AE15" s="1092">
        <f t="shared" si="4"/>
        <v>15.151515151515159</v>
      </c>
      <c r="AF15" s="1092">
        <f t="shared" si="5"/>
        <v>8.9622641509433887</v>
      </c>
      <c r="AG15" s="1092">
        <f t="shared" si="6"/>
        <v>8.7179487179487314</v>
      </c>
      <c r="AH15" s="1092">
        <f t="shared" si="7"/>
        <v>12.06896551724137</v>
      </c>
      <c r="AI15" s="1092">
        <f t="shared" si="8"/>
        <v>17.171717171717169</v>
      </c>
      <c r="AJ15" s="1092">
        <f t="shared" si="9"/>
        <v>32.000000000000007</v>
      </c>
      <c r="AK15" s="1092">
        <f t="shared" si="10"/>
        <v>36.363636363636374</v>
      </c>
      <c r="AL15" s="1092">
        <f t="shared" si="11"/>
        <v>9.9999999999999858</v>
      </c>
      <c r="AM15" s="1092">
        <f t="shared" si="12"/>
        <v>50</v>
      </c>
      <c r="AN15" s="1092">
        <f t="shared" si="13"/>
        <v>19.047619047619047</v>
      </c>
      <c r="AO15" s="1092">
        <f t="shared" si="14"/>
        <v>19.999999999999996</v>
      </c>
      <c r="AP15" s="1092">
        <f t="shared" si="15"/>
        <v>16.666666666666675</v>
      </c>
      <c r="AQ15" s="1092" t="str">
        <f t="shared" si="16"/>
        <v>n/a</v>
      </c>
      <c r="AR15" s="1092" t="str">
        <f t="shared" si="17"/>
        <v>n/a</v>
      </c>
      <c r="AS15" s="1092" t="str">
        <f t="shared" si="18"/>
        <v>n/a</v>
      </c>
      <c r="AT15" s="1092" t="str">
        <f t="shared" si="19"/>
        <v>n/a</v>
      </c>
      <c r="AU15" s="1092" t="str">
        <f t="shared" si="20"/>
        <v>n/a</v>
      </c>
      <c r="AV15" s="1092" t="str">
        <f t="shared" si="21"/>
        <v>n/a</v>
      </c>
      <c r="AW15" s="1092">
        <f t="shared" si="22"/>
        <v>17.860300844726634</v>
      </c>
      <c r="AX15" s="1092">
        <f t="shared" si="23"/>
        <v>12.529098447580616</v>
      </c>
    </row>
    <row r="16" spans="1:50" ht="11.25" customHeight="1" x14ac:dyDescent="0.2">
      <c r="A16" s="461" t="s">
        <v>878</v>
      </c>
      <c r="B16" s="829" t="s">
        <v>879</v>
      </c>
      <c r="C16" s="584">
        <v>2.37</v>
      </c>
      <c r="D16" s="584">
        <v>2.2400000000000002</v>
      </c>
      <c r="E16" s="460">
        <v>2.12</v>
      </c>
      <c r="F16" s="589">
        <v>2.02</v>
      </c>
      <c r="G16" s="584">
        <v>1.92</v>
      </c>
      <c r="H16" s="584">
        <v>1.83</v>
      </c>
      <c r="I16" s="584">
        <v>1.7</v>
      </c>
      <c r="J16" s="584">
        <v>1.63</v>
      </c>
      <c r="K16" s="897"/>
      <c r="L16" s="463">
        <v>1.6</v>
      </c>
      <c r="M16" s="588">
        <v>1.71</v>
      </c>
      <c r="N16" s="897"/>
      <c r="O16" s="464">
        <v>2.04</v>
      </c>
      <c r="P16" s="590">
        <v>2.0099999999999998</v>
      </c>
      <c r="Q16" s="590">
        <v>2</v>
      </c>
      <c r="R16" s="586">
        <v>1.96</v>
      </c>
      <c r="S16" s="586">
        <v>1.96</v>
      </c>
      <c r="T16" s="590">
        <v>1.96</v>
      </c>
      <c r="U16" s="590">
        <v>1.9450000000000001</v>
      </c>
      <c r="V16" s="590">
        <v>1.91</v>
      </c>
      <c r="W16" s="586">
        <v>1.84</v>
      </c>
      <c r="X16" s="586">
        <v>1.84</v>
      </c>
      <c r="Y16" s="586">
        <v>1.84</v>
      </c>
      <c r="Z16" s="586">
        <v>1.84</v>
      </c>
      <c r="AA16" s="587">
        <f t="shared" si="0"/>
        <v>42.285000000000011</v>
      </c>
      <c r="AB16" s="1092">
        <f t="shared" si="1"/>
        <v>5.8035714285714191</v>
      </c>
      <c r="AC16" s="1092">
        <f t="shared" si="2"/>
        <v>5.6603773584905648</v>
      </c>
      <c r="AD16" s="1092">
        <f t="shared" si="3"/>
        <v>4.9504950495049549</v>
      </c>
      <c r="AE16" s="1092">
        <f t="shared" si="4"/>
        <v>5.2083333333333481</v>
      </c>
      <c r="AF16" s="1092">
        <f t="shared" si="5"/>
        <v>4.9180327868852292</v>
      </c>
      <c r="AG16" s="1092">
        <f t="shared" si="6"/>
        <v>7.647058823529429</v>
      </c>
      <c r="AH16" s="1092">
        <f t="shared" si="7"/>
        <v>4.2944785276073594</v>
      </c>
      <c r="AI16" s="1092">
        <f t="shared" si="8"/>
        <v>1.8749999999999822</v>
      </c>
      <c r="AJ16" s="1092">
        <f t="shared" si="9"/>
        <v>-6.4327485380116904</v>
      </c>
      <c r="AK16" s="1092">
        <f t="shared" si="10"/>
        <v>-16.176470588235293</v>
      </c>
      <c r="AL16" s="1092">
        <f t="shared" si="11"/>
        <v>1.4925373134328401</v>
      </c>
      <c r="AM16" s="1092">
        <f t="shared" si="12"/>
        <v>0.49999999999998934</v>
      </c>
      <c r="AN16" s="1092">
        <f t="shared" si="13"/>
        <v>2.0408163265306145</v>
      </c>
      <c r="AO16" s="1092">
        <f t="shared" si="14"/>
        <v>0</v>
      </c>
      <c r="AP16" s="1092">
        <f t="shared" si="15"/>
        <v>0</v>
      </c>
      <c r="AQ16" s="1092">
        <f t="shared" si="16"/>
        <v>0.77120822622107621</v>
      </c>
      <c r="AR16" s="1092">
        <f t="shared" si="17"/>
        <v>1.832460732984309</v>
      </c>
      <c r="AS16" s="1092">
        <f t="shared" si="18"/>
        <v>3.8043478260869401</v>
      </c>
      <c r="AT16" s="1092">
        <f t="shared" si="19"/>
        <v>0</v>
      </c>
      <c r="AU16" s="1092">
        <f t="shared" si="20"/>
        <v>0</v>
      </c>
      <c r="AV16" s="1092">
        <f t="shared" si="21"/>
        <v>0</v>
      </c>
      <c r="AW16" s="1092">
        <f t="shared" si="22"/>
        <v>1.3423570765205268</v>
      </c>
      <c r="AX16" s="1092">
        <f t="shared" si="23"/>
        <v>5.0609514606749357</v>
      </c>
    </row>
    <row r="17" spans="1:50" ht="11.25" customHeight="1" x14ac:dyDescent="0.2">
      <c r="A17" s="444" t="s">
        <v>423</v>
      </c>
      <c r="B17" s="814" t="s">
        <v>424</v>
      </c>
      <c r="C17" s="584">
        <v>2.48</v>
      </c>
      <c r="D17" s="584">
        <v>2.16</v>
      </c>
      <c r="E17" s="460">
        <v>1.92</v>
      </c>
      <c r="F17" s="454">
        <v>1.8</v>
      </c>
      <c r="G17" s="451">
        <v>1.68</v>
      </c>
      <c r="H17" s="451">
        <v>1.6</v>
      </c>
      <c r="I17" s="451">
        <v>1.48</v>
      </c>
      <c r="J17" s="451">
        <v>1.36</v>
      </c>
      <c r="K17" s="963"/>
      <c r="L17" s="451">
        <v>1.2</v>
      </c>
      <c r="M17" s="449">
        <v>0.97</v>
      </c>
      <c r="N17" s="963"/>
      <c r="O17" s="454">
        <v>0.86</v>
      </c>
      <c r="P17" s="455">
        <v>0.8</v>
      </c>
      <c r="Q17" s="456">
        <v>0.78</v>
      </c>
      <c r="R17" s="456">
        <v>0.72</v>
      </c>
      <c r="S17" s="456">
        <v>0.6</v>
      </c>
      <c r="T17" s="456">
        <v>0.36</v>
      </c>
      <c r="U17" s="456">
        <v>0.22</v>
      </c>
      <c r="V17" s="456">
        <v>0.04</v>
      </c>
      <c r="W17" s="455">
        <v>0</v>
      </c>
      <c r="X17" s="455">
        <v>0</v>
      </c>
      <c r="Y17" s="455">
        <v>0</v>
      </c>
      <c r="Z17" s="455">
        <v>0</v>
      </c>
      <c r="AA17" s="587">
        <f t="shared" si="0"/>
        <v>21.029999999999998</v>
      </c>
      <c r="AB17" s="1092">
        <f t="shared" si="1"/>
        <v>14.814814814814813</v>
      </c>
      <c r="AC17" s="1092">
        <f t="shared" si="2"/>
        <v>12.500000000000021</v>
      </c>
      <c r="AD17" s="1092">
        <f t="shared" si="3"/>
        <v>6.6666666666666652</v>
      </c>
      <c r="AE17" s="1092">
        <f t="shared" si="4"/>
        <v>7.1428571428571397</v>
      </c>
      <c r="AF17" s="1092">
        <f t="shared" si="5"/>
        <v>4.9999999999999822</v>
      </c>
      <c r="AG17" s="1092">
        <f t="shared" si="6"/>
        <v>8.1081081081081141</v>
      </c>
      <c r="AH17" s="1092">
        <f t="shared" si="7"/>
        <v>8.8235294117646959</v>
      </c>
      <c r="AI17" s="1092">
        <f t="shared" si="8"/>
        <v>13.333333333333353</v>
      </c>
      <c r="AJ17" s="1092">
        <f t="shared" si="9"/>
        <v>23.711340206185572</v>
      </c>
      <c r="AK17" s="1092">
        <f t="shared" si="10"/>
        <v>12.790697674418606</v>
      </c>
      <c r="AL17" s="1092">
        <f t="shared" si="11"/>
        <v>7.4999999999999956</v>
      </c>
      <c r="AM17" s="1092">
        <f t="shared" si="12"/>
        <v>2.5641025641025772</v>
      </c>
      <c r="AN17" s="1092">
        <f t="shared" si="13"/>
        <v>8.3333333333333481</v>
      </c>
      <c r="AO17" s="1092">
        <f t="shared" si="14"/>
        <v>19.999999999999996</v>
      </c>
      <c r="AP17" s="1092">
        <f t="shared" si="15"/>
        <v>66.666666666666671</v>
      </c>
      <c r="AQ17" s="1092">
        <f t="shared" si="16"/>
        <v>63.636363636363626</v>
      </c>
      <c r="AR17" s="1092">
        <f t="shared" si="17"/>
        <v>450</v>
      </c>
      <c r="AS17" s="1092" t="str">
        <f t="shared" si="18"/>
        <v>n/a</v>
      </c>
      <c r="AT17" s="1092" t="str">
        <f t="shared" si="19"/>
        <v>n/a</v>
      </c>
      <c r="AU17" s="1092" t="str">
        <f t="shared" si="20"/>
        <v>n/a</v>
      </c>
      <c r="AV17" s="1092" t="str">
        <f t="shared" si="21"/>
        <v>n/a</v>
      </c>
      <c r="AW17" s="1092">
        <f t="shared" si="22"/>
        <v>43.034812562271483</v>
      </c>
      <c r="AX17" s="1092">
        <f t="shared" si="23"/>
        <v>106.53220779922849</v>
      </c>
    </row>
    <row r="18" spans="1:50" ht="11.25" customHeight="1" x14ac:dyDescent="0.2">
      <c r="A18" s="479" t="s">
        <v>133</v>
      </c>
      <c r="B18" s="468" t="s">
        <v>134</v>
      </c>
      <c r="C18" s="584">
        <v>1.44</v>
      </c>
      <c r="D18" s="584">
        <v>1.4</v>
      </c>
      <c r="E18" s="460">
        <v>1.34</v>
      </c>
      <c r="F18" s="471">
        <v>1.28</v>
      </c>
      <c r="G18" s="584">
        <v>1.2</v>
      </c>
      <c r="H18" s="584">
        <v>1.1200000000000001</v>
      </c>
      <c r="I18" s="584">
        <v>0.96</v>
      </c>
      <c r="J18" s="584">
        <v>0.76</v>
      </c>
      <c r="K18" s="897"/>
      <c r="L18" s="463">
        <v>0.7</v>
      </c>
      <c r="M18" s="459">
        <v>0.65500000000000003</v>
      </c>
      <c r="N18" s="897"/>
      <c r="O18" s="589">
        <v>0.6</v>
      </c>
      <c r="P18" s="590">
        <v>0.56000000000000005</v>
      </c>
      <c r="Q18" s="590">
        <v>0.52</v>
      </c>
      <c r="R18" s="590">
        <v>0.46</v>
      </c>
      <c r="S18" s="590">
        <v>0.4</v>
      </c>
      <c r="T18" s="590">
        <v>0.34</v>
      </c>
      <c r="U18" s="590">
        <v>0.3</v>
      </c>
      <c r="V18" s="590">
        <v>0.24</v>
      </c>
      <c r="W18" s="590">
        <v>0.22</v>
      </c>
      <c r="X18" s="590">
        <v>0.19286000000000003</v>
      </c>
      <c r="Y18" s="590">
        <v>0.18367</v>
      </c>
      <c r="Z18" s="590">
        <v>0.17491999999999999</v>
      </c>
      <c r="AA18" s="587">
        <f t="shared" si="0"/>
        <v>15.04645</v>
      </c>
      <c r="AB18" s="1092">
        <f t="shared" si="1"/>
        <v>2.8571428571428692</v>
      </c>
      <c r="AC18" s="1092">
        <f t="shared" si="2"/>
        <v>4.4776119402984982</v>
      </c>
      <c r="AD18" s="1092">
        <f t="shared" si="3"/>
        <v>4.6875</v>
      </c>
      <c r="AE18" s="1092">
        <f t="shared" si="4"/>
        <v>6.6666666666666652</v>
      </c>
      <c r="AF18" s="1092">
        <f t="shared" si="5"/>
        <v>7.1428571428571397</v>
      </c>
      <c r="AG18" s="1092">
        <f t="shared" si="6"/>
        <v>16.666666666666675</v>
      </c>
      <c r="AH18" s="1092">
        <f t="shared" si="7"/>
        <v>26.315789473684205</v>
      </c>
      <c r="AI18" s="1092">
        <f t="shared" si="8"/>
        <v>8.5714285714285854</v>
      </c>
      <c r="AJ18" s="1092">
        <f t="shared" si="9"/>
        <v>6.8702290076335659</v>
      </c>
      <c r="AK18" s="1092">
        <f t="shared" si="10"/>
        <v>9.1666666666666785</v>
      </c>
      <c r="AL18" s="1092">
        <f t="shared" si="11"/>
        <v>7.1428571428571397</v>
      </c>
      <c r="AM18" s="1092">
        <f t="shared" si="12"/>
        <v>7.6923076923077094</v>
      </c>
      <c r="AN18" s="1092">
        <f t="shared" si="13"/>
        <v>13.043478260869556</v>
      </c>
      <c r="AO18" s="1092">
        <f t="shared" si="14"/>
        <v>14.999999999999991</v>
      </c>
      <c r="AP18" s="1092">
        <f t="shared" si="15"/>
        <v>17.647058823529417</v>
      </c>
      <c r="AQ18" s="1092">
        <f t="shared" si="16"/>
        <v>13.333333333333353</v>
      </c>
      <c r="AR18" s="1092">
        <f t="shared" si="17"/>
        <v>25</v>
      </c>
      <c r="AS18" s="1092">
        <f t="shared" si="18"/>
        <v>9.0909090909090828</v>
      </c>
      <c r="AT18" s="1092">
        <f t="shared" si="19"/>
        <v>14.07238411282794</v>
      </c>
      <c r="AU18" s="1092">
        <f t="shared" si="20"/>
        <v>5.0035389557358423</v>
      </c>
      <c r="AV18" s="1092">
        <f t="shared" si="21"/>
        <v>5.0022867596615672</v>
      </c>
      <c r="AW18" s="1092">
        <f t="shared" si="22"/>
        <v>10.735748245956023</v>
      </c>
      <c r="AX18" s="1092">
        <f t="shared" si="23"/>
        <v>6.521192917918273</v>
      </c>
    </row>
    <row r="19" spans="1:50" ht="11.25" customHeight="1" x14ac:dyDescent="0.2">
      <c r="A19" s="461" t="s">
        <v>143</v>
      </c>
      <c r="B19" s="829" t="s">
        <v>144</v>
      </c>
      <c r="C19" s="584">
        <v>3.64</v>
      </c>
      <c r="D19" s="584">
        <v>3.16</v>
      </c>
      <c r="E19" s="460">
        <v>2.64</v>
      </c>
      <c r="F19" s="589">
        <v>2.2799999999999998</v>
      </c>
      <c r="G19" s="584">
        <v>2.12</v>
      </c>
      <c r="H19" s="584">
        <v>1.96</v>
      </c>
      <c r="I19" s="584">
        <v>1.6856800000000001</v>
      </c>
      <c r="J19" s="584">
        <v>1.5200640000000001</v>
      </c>
      <c r="K19" s="897"/>
      <c r="L19" s="584">
        <v>1.3802880000000002</v>
      </c>
      <c r="M19" s="459">
        <v>1.257984</v>
      </c>
      <c r="N19" s="897"/>
      <c r="O19" s="589">
        <v>1.188096</v>
      </c>
      <c r="P19" s="590">
        <v>1.1531520000000002</v>
      </c>
      <c r="Q19" s="590">
        <v>1.0133760000000001</v>
      </c>
      <c r="R19" s="590">
        <v>0.80371200000000009</v>
      </c>
      <c r="S19" s="590">
        <v>0.64646400000000004</v>
      </c>
      <c r="T19" s="590">
        <v>0.541632</v>
      </c>
      <c r="U19" s="590">
        <v>0.4892160000000001</v>
      </c>
      <c r="V19" s="590">
        <v>0.41932799999999998</v>
      </c>
      <c r="W19" s="590">
        <v>0.40185600000000005</v>
      </c>
      <c r="X19" s="590">
        <v>0.35817599999999999</v>
      </c>
      <c r="Y19" s="590">
        <v>0.30575999999999998</v>
      </c>
      <c r="Z19" s="590">
        <v>0.26644800000000002</v>
      </c>
      <c r="AA19" s="587">
        <f t="shared" si="0"/>
        <v>29.231232000000006</v>
      </c>
      <c r="AB19" s="1092">
        <f t="shared" si="1"/>
        <v>15.189873417721511</v>
      </c>
      <c r="AC19" s="1092">
        <f t="shared" si="2"/>
        <v>19.696969696969703</v>
      </c>
      <c r="AD19" s="1092">
        <f t="shared" si="3"/>
        <v>15.789473684210531</v>
      </c>
      <c r="AE19" s="1092">
        <f t="shared" si="4"/>
        <v>7.5471698113207308</v>
      </c>
      <c r="AF19" s="1092">
        <f t="shared" si="5"/>
        <v>8.163265306122458</v>
      </c>
      <c r="AG19" s="1092">
        <f t="shared" si="6"/>
        <v>16.273551326467661</v>
      </c>
      <c r="AH19" s="1092">
        <f t="shared" si="7"/>
        <v>10.895330722916929</v>
      </c>
      <c r="AI19" s="1092">
        <f t="shared" si="8"/>
        <v>10.126582278480999</v>
      </c>
      <c r="AJ19" s="1092">
        <f t="shared" si="9"/>
        <v>9.7222222222222321</v>
      </c>
      <c r="AK19" s="1092">
        <f t="shared" si="10"/>
        <v>5.8823529411764719</v>
      </c>
      <c r="AL19" s="1092">
        <f t="shared" si="11"/>
        <v>3.0303030303030276</v>
      </c>
      <c r="AM19" s="1092">
        <f t="shared" si="12"/>
        <v>13.793103448275868</v>
      </c>
      <c r="AN19" s="1092">
        <f t="shared" si="13"/>
        <v>26.086956521739111</v>
      </c>
      <c r="AO19" s="1092">
        <f t="shared" si="14"/>
        <v>24.324324324324344</v>
      </c>
      <c r="AP19" s="1092">
        <f t="shared" si="15"/>
        <v>19.354838709677423</v>
      </c>
      <c r="AQ19" s="1092">
        <f t="shared" si="16"/>
        <v>10.714285714285698</v>
      </c>
      <c r="AR19" s="1092">
        <f t="shared" si="17"/>
        <v>16.666666666666696</v>
      </c>
      <c r="AS19" s="1092">
        <f t="shared" si="18"/>
        <v>4.3478260869564966</v>
      </c>
      <c r="AT19" s="1092">
        <f t="shared" si="19"/>
        <v>12.195121951219523</v>
      </c>
      <c r="AU19" s="1092">
        <f t="shared" si="20"/>
        <v>17.142857142857149</v>
      </c>
      <c r="AV19" s="1092">
        <f t="shared" si="21"/>
        <v>14.754098360655732</v>
      </c>
      <c r="AW19" s="1092">
        <f t="shared" si="22"/>
        <v>13.414151112598589</v>
      </c>
      <c r="AX19" s="1092">
        <f t="shared" si="23"/>
        <v>6.1077498140905986</v>
      </c>
    </row>
    <row r="20" spans="1:50" ht="11.25" customHeight="1" x14ac:dyDescent="0.2">
      <c r="A20" s="448" t="s">
        <v>4235</v>
      </c>
      <c r="B20" s="816" t="s">
        <v>3784</v>
      </c>
      <c r="C20" s="962">
        <v>2</v>
      </c>
      <c r="D20" s="962">
        <v>1.92</v>
      </c>
      <c r="E20" s="460">
        <v>1.8474999999999999</v>
      </c>
      <c r="F20" s="829">
        <v>1.7775000000000001</v>
      </c>
      <c r="G20" s="812">
        <v>1.7150000000000001</v>
      </c>
      <c r="H20" s="812">
        <v>1.655</v>
      </c>
      <c r="I20" s="812">
        <v>1.61</v>
      </c>
      <c r="J20" s="812">
        <v>1.6</v>
      </c>
      <c r="K20" s="812"/>
      <c r="L20" s="812">
        <v>1.6</v>
      </c>
      <c r="M20" s="829">
        <v>1.5549999999999999</v>
      </c>
      <c r="N20" s="812"/>
      <c r="O20" s="829">
        <v>1.54</v>
      </c>
      <c r="P20" s="831">
        <v>1.54</v>
      </c>
      <c r="Q20" s="831">
        <v>2.54</v>
      </c>
      <c r="R20" s="831">
        <v>2.54</v>
      </c>
      <c r="S20" s="831">
        <v>2.54</v>
      </c>
      <c r="T20" s="831">
        <v>2.54</v>
      </c>
      <c r="U20" s="831">
        <v>2.54</v>
      </c>
      <c r="V20" s="831">
        <v>2.54</v>
      </c>
      <c r="W20" s="831">
        <v>2.54</v>
      </c>
      <c r="X20" s="831">
        <v>2.54</v>
      </c>
      <c r="Y20" s="831">
        <v>2.54</v>
      </c>
      <c r="Z20" s="831">
        <v>2.54</v>
      </c>
      <c r="AA20" s="587">
        <f t="shared" si="0"/>
        <v>45.759999999999991</v>
      </c>
      <c r="AB20" s="1092">
        <f t="shared" si="1"/>
        <v>4.1666666666666741</v>
      </c>
      <c r="AC20" s="1092">
        <f t="shared" si="2"/>
        <v>3.9242219215155583</v>
      </c>
      <c r="AD20" s="1092">
        <f t="shared" si="3"/>
        <v>3.9381153305203753</v>
      </c>
      <c r="AE20" s="1092">
        <f t="shared" si="4"/>
        <v>3.6443148688046545</v>
      </c>
      <c r="AF20" s="1092">
        <f t="shared" si="5"/>
        <v>3.6253776435045459</v>
      </c>
      <c r="AG20" s="1092">
        <f t="shared" si="6"/>
        <v>2.7950310559006208</v>
      </c>
      <c r="AH20" s="1092">
        <f t="shared" si="7"/>
        <v>0.62500000000000888</v>
      </c>
      <c r="AI20" s="1092">
        <f t="shared" si="8"/>
        <v>0</v>
      </c>
      <c r="AJ20" s="1092">
        <f t="shared" si="9"/>
        <v>2.893890675241173</v>
      </c>
      <c r="AK20" s="1092">
        <f t="shared" si="10"/>
        <v>0.97402597402596047</v>
      </c>
      <c r="AL20" s="1092">
        <f t="shared" si="11"/>
        <v>0</v>
      </c>
      <c r="AM20" s="1092">
        <f t="shared" si="12"/>
        <v>-39.370078740157474</v>
      </c>
      <c r="AN20" s="1092">
        <f t="shared" si="13"/>
        <v>0</v>
      </c>
      <c r="AO20" s="1092">
        <f t="shared" si="14"/>
        <v>0</v>
      </c>
      <c r="AP20" s="1092">
        <f t="shared" si="15"/>
        <v>0</v>
      </c>
      <c r="AQ20" s="1092">
        <f t="shared" si="16"/>
        <v>0</v>
      </c>
      <c r="AR20" s="1092">
        <f t="shared" si="17"/>
        <v>0</v>
      </c>
      <c r="AS20" s="1092">
        <f t="shared" si="18"/>
        <v>0</v>
      </c>
      <c r="AT20" s="1092">
        <f t="shared" si="19"/>
        <v>0</v>
      </c>
      <c r="AU20" s="1092">
        <f t="shared" si="20"/>
        <v>0</v>
      </c>
      <c r="AV20" s="1092">
        <f t="shared" si="21"/>
        <v>0</v>
      </c>
      <c r="AW20" s="1092">
        <f t="shared" si="22"/>
        <v>-0.60873498114180502</v>
      </c>
      <c r="AX20" s="1092">
        <f t="shared" si="23"/>
        <v>9.0400257319968418</v>
      </c>
    </row>
    <row r="21" spans="1:50" ht="11.25" customHeight="1" x14ac:dyDescent="0.2">
      <c r="A21" s="830" t="s">
        <v>405</v>
      </c>
      <c r="B21" s="829" t="s">
        <v>406</v>
      </c>
      <c r="C21" s="584">
        <v>0.32</v>
      </c>
      <c r="D21" s="584">
        <v>0.3</v>
      </c>
      <c r="E21" s="460">
        <v>0.28000000000000003</v>
      </c>
      <c r="F21" s="589">
        <v>0.26</v>
      </c>
      <c r="G21" s="584">
        <v>0.24</v>
      </c>
      <c r="H21" s="584">
        <v>0.22</v>
      </c>
      <c r="I21" s="584">
        <v>0.2</v>
      </c>
      <c r="J21" s="584">
        <v>0.18</v>
      </c>
      <c r="K21" s="897"/>
      <c r="L21" s="584">
        <v>0.15</v>
      </c>
      <c r="M21" s="459">
        <v>0.12</v>
      </c>
      <c r="N21" s="897"/>
      <c r="O21" s="589">
        <v>0.1</v>
      </c>
      <c r="P21" s="590">
        <v>0.08</v>
      </c>
      <c r="Q21" s="590">
        <v>7.0000000000000007E-2</v>
      </c>
      <c r="R21" s="590">
        <v>0.06</v>
      </c>
      <c r="S21" s="590">
        <v>0.05</v>
      </c>
      <c r="T21" s="590">
        <v>0.04</v>
      </c>
      <c r="U21" s="590">
        <v>0.02</v>
      </c>
      <c r="V21" s="586">
        <v>0.01</v>
      </c>
      <c r="W21" s="586">
        <v>0.01</v>
      </c>
      <c r="X21" s="586">
        <v>0.01</v>
      </c>
      <c r="Y21" s="586">
        <v>0.01</v>
      </c>
      <c r="Z21" s="586">
        <v>0.01</v>
      </c>
      <c r="AA21" s="587">
        <f t="shared" si="0"/>
        <v>2.7399999999999989</v>
      </c>
      <c r="AB21" s="1092">
        <f t="shared" si="1"/>
        <v>6.6666666666666652</v>
      </c>
      <c r="AC21" s="1092">
        <f t="shared" si="2"/>
        <v>7.1428571428571397</v>
      </c>
      <c r="AD21" s="1092">
        <f t="shared" si="3"/>
        <v>7.6923076923077094</v>
      </c>
      <c r="AE21" s="1092">
        <f t="shared" si="4"/>
        <v>8.3333333333333481</v>
      </c>
      <c r="AF21" s="1092">
        <f t="shared" si="5"/>
        <v>9.0909090909090828</v>
      </c>
      <c r="AG21" s="1092">
        <f t="shared" si="6"/>
        <v>9.9999999999999858</v>
      </c>
      <c r="AH21" s="1092">
        <f t="shared" si="7"/>
        <v>11.111111111111116</v>
      </c>
      <c r="AI21" s="1092">
        <f t="shared" si="8"/>
        <v>19.999999999999996</v>
      </c>
      <c r="AJ21" s="1092">
        <f t="shared" si="9"/>
        <v>25</v>
      </c>
      <c r="AK21" s="1092">
        <f t="shared" si="10"/>
        <v>19.999999999999996</v>
      </c>
      <c r="AL21" s="1092">
        <f t="shared" si="11"/>
        <v>25</v>
      </c>
      <c r="AM21" s="1092">
        <f t="shared" si="12"/>
        <v>14.285714285714279</v>
      </c>
      <c r="AN21" s="1092">
        <f t="shared" si="13"/>
        <v>16.666666666666675</v>
      </c>
      <c r="AO21" s="1092">
        <f t="shared" si="14"/>
        <v>19.999999999999996</v>
      </c>
      <c r="AP21" s="1092">
        <f t="shared" si="15"/>
        <v>25</v>
      </c>
      <c r="AQ21" s="1092">
        <f t="shared" si="16"/>
        <v>100</v>
      </c>
      <c r="AR21" s="1092">
        <f t="shared" si="17"/>
        <v>100</v>
      </c>
      <c r="AS21" s="1092">
        <f t="shared" si="18"/>
        <v>0</v>
      </c>
      <c r="AT21" s="1092">
        <f t="shared" si="19"/>
        <v>0</v>
      </c>
      <c r="AU21" s="1092">
        <f t="shared" si="20"/>
        <v>0</v>
      </c>
      <c r="AV21" s="1092">
        <f t="shared" si="21"/>
        <v>0</v>
      </c>
      <c r="AW21" s="1092">
        <f t="shared" si="22"/>
        <v>20.285217428074571</v>
      </c>
      <c r="AX21" s="1092">
        <f t="shared" si="23"/>
        <v>27.790061852350465</v>
      </c>
    </row>
    <row r="22" spans="1:50" ht="11.25" customHeight="1" x14ac:dyDescent="0.2">
      <c r="A22" s="1039" t="s">
        <v>4563</v>
      </c>
      <c r="B22" s="814" t="s">
        <v>4560</v>
      </c>
      <c r="C22" s="584">
        <v>0.95</v>
      </c>
      <c r="D22" s="584">
        <v>0.55000000000000004</v>
      </c>
      <c r="E22" s="460">
        <v>0.44</v>
      </c>
      <c r="F22" s="454">
        <v>0.41000000000000003</v>
      </c>
      <c r="G22" s="584">
        <v>0.36000000000000004</v>
      </c>
      <c r="H22" s="499">
        <v>0.32</v>
      </c>
      <c r="I22" s="463">
        <v>0.32</v>
      </c>
      <c r="J22" s="584">
        <v>0.88</v>
      </c>
      <c r="K22" s="1083"/>
      <c r="L22" s="584">
        <v>0.8</v>
      </c>
      <c r="M22" s="459">
        <v>0.64</v>
      </c>
      <c r="N22" s="519"/>
      <c r="O22" s="502">
        <v>0.18</v>
      </c>
      <c r="P22" s="541">
        <v>0.18</v>
      </c>
      <c r="Q22" s="590">
        <v>0.18</v>
      </c>
      <c r="R22" s="590">
        <v>0.12</v>
      </c>
      <c r="S22" s="500">
        <v>0.03</v>
      </c>
      <c r="T22" s="500">
        <v>0.03</v>
      </c>
      <c r="U22" s="500">
        <v>0.03</v>
      </c>
      <c r="V22" s="590">
        <v>0.03</v>
      </c>
      <c r="W22" s="500">
        <v>0.02</v>
      </c>
      <c r="X22" s="500">
        <v>0.02</v>
      </c>
      <c r="Y22" s="500">
        <v>0.02</v>
      </c>
      <c r="Z22" s="500">
        <v>0.02</v>
      </c>
      <c r="AA22" s="587">
        <f t="shared" si="0"/>
        <v>6.5299999999999976</v>
      </c>
      <c r="AB22" s="1092">
        <f t="shared" si="1"/>
        <v>72.727272727272705</v>
      </c>
      <c r="AC22" s="1092">
        <f t="shared" si="2"/>
        <v>25</v>
      </c>
      <c r="AD22" s="1092">
        <f t="shared" si="3"/>
        <v>7.3170731707316916</v>
      </c>
      <c r="AE22" s="1092">
        <f t="shared" si="4"/>
        <v>13.888888888888884</v>
      </c>
      <c r="AF22" s="1092">
        <f t="shared" si="5"/>
        <v>12.5</v>
      </c>
      <c r="AG22" s="1092">
        <f t="shared" si="6"/>
        <v>0</v>
      </c>
      <c r="AH22" s="1092">
        <f t="shared" si="7"/>
        <v>-63.636363636363633</v>
      </c>
      <c r="AI22" s="1092">
        <f t="shared" si="8"/>
        <v>9.9999999999999858</v>
      </c>
      <c r="AJ22" s="1092">
        <f t="shared" si="9"/>
        <v>25</v>
      </c>
      <c r="AK22" s="1092">
        <f t="shared" si="10"/>
        <v>255.55555555555557</v>
      </c>
      <c r="AL22" s="1092">
        <f t="shared" si="11"/>
        <v>0</v>
      </c>
      <c r="AM22" s="1092">
        <f t="shared" si="12"/>
        <v>0</v>
      </c>
      <c r="AN22" s="1092">
        <f t="shared" si="13"/>
        <v>50</v>
      </c>
      <c r="AO22" s="1092">
        <f t="shared" si="14"/>
        <v>300</v>
      </c>
      <c r="AP22" s="1092">
        <f t="shared" si="15"/>
        <v>0</v>
      </c>
      <c r="AQ22" s="1092">
        <f t="shared" si="16"/>
        <v>0</v>
      </c>
      <c r="AR22" s="1092">
        <f t="shared" si="17"/>
        <v>0</v>
      </c>
      <c r="AS22" s="1092">
        <f t="shared" si="18"/>
        <v>50</v>
      </c>
      <c r="AT22" s="1092">
        <f t="shared" si="19"/>
        <v>0</v>
      </c>
      <c r="AU22" s="1092">
        <f t="shared" si="20"/>
        <v>0</v>
      </c>
      <c r="AV22" s="1092">
        <f t="shared" si="21"/>
        <v>0</v>
      </c>
      <c r="AW22" s="1092">
        <f t="shared" si="22"/>
        <v>36.11202031933739</v>
      </c>
      <c r="AX22" s="1092">
        <f t="shared" si="23"/>
        <v>84.857096787021888</v>
      </c>
    </row>
    <row r="23" spans="1:50" ht="11.25" customHeight="1" x14ac:dyDescent="0.2">
      <c r="A23" s="479" t="s">
        <v>901</v>
      </c>
      <c r="B23" s="468" t="s">
        <v>902</v>
      </c>
      <c r="C23" s="584">
        <v>2.84</v>
      </c>
      <c r="D23" s="584">
        <v>2.71</v>
      </c>
      <c r="E23" s="460">
        <v>2.5299999999999998</v>
      </c>
      <c r="F23" s="471">
        <v>2.39</v>
      </c>
      <c r="G23" s="474">
        <v>2.27</v>
      </c>
      <c r="H23" s="474">
        <v>2.15</v>
      </c>
      <c r="I23" s="474">
        <v>2.0299999999999998</v>
      </c>
      <c r="J23" s="474">
        <v>1.95</v>
      </c>
      <c r="K23" s="976"/>
      <c r="L23" s="473">
        <v>1.88</v>
      </c>
      <c r="M23" s="470">
        <v>1.85</v>
      </c>
      <c r="N23" s="976"/>
      <c r="O23" s="471">
        <v>1.71</v>
      </c>
      <c r="P23" s="477">
        <v>1.64</v>
      </c>
      <c r="Q23" s="476">
        <v>1.64</v>
      </c>
      <c r="R23" s="476">
        <v>1.58</v>
      </c>
      <c r="S23" s="476">
        <v>1.5</v>
      </c>
      <c r="T23" s="476">
        <v>1.42</v>
      </c>
      <c r="U23" s="477">
        <v>1.4</v>
      </c>
      <c r="V23" s="477">
        <v>1.65</v>
      </c>
      <c r="W23" s="477">
        <v>2.4</v>
      </c>
      <c r="X23" s="477">
        <v>2.4</v>
      </c>
      <c r="Y23" s="477">
        <v>2.4</v>
      </c>
      <c r="Z23" s="477">
        <v>2.4</v>
      </c>
      <c r="AA23" s="587">
        <f t="shared" si="0"/>
        <v>44.739999999999995</v>
      </c>
      <c r="AB23" s="1092">
        <f t="shared" si="1"/>
        <v>4.7970479704797064</v>
      </c>
      <c r="AC23" s="1092">
        <f t="shared" si="2"/>
        <v>7.1146245059288571</v>
      </c>
      <c r="AD23" s="1092">
        <f t="shared" si="3"/>
        <v>5.8577405857740406</v>
      </c>
      <c r="AE23" s="1092">
        <f t="shared" si="4"/>
        <v>5.2863436123347984</v>
      </c>
      <c r="AF23" s="1092">
        <f t="shared" si="5"/>
        <v>5.5813953488372148</v>
      </c>
      <c r="AG23" s="1092">
        <f t="shared" si="6"/>
        <v>5.9113300492610987</v>
      </c>
      <c r="AH23" s="1092">
        <f t="shared" si="7"/>
        <v>4.102564102564088</v>
      </c>
      <c r="AI23" s="1092">
        <f t="shared" si="8"/>
        <v>3.7234042553191626</v>
      </c>
      <c r="AJ23" s="1092">
        <f t="shared" si="9"/>
        <v>1.6216216216216051</v>
      </c>
      <c r="AK23" s="1092">
        <f t="shared" si="10"/>
        <v>8.1871345029239873</v>
      </c>
      <c r="AL23" s="1092">
        <f t="shared" si="11"/>
        <v>4.2682926829268331</v>
      </c>
      <c r="AM23" s="1092">
        <f t="shared" si="12"/>
        <v>0</v>
      </c>
      <c r="AN23" s="1092">
        <f t="shared" si="13"/>
        <v>3.7974683544303778</v>
      </c>
      <c r="AO23" s="1092">
        <f t="shared" si="14"/>
        <v>5.3333333333333455</v>
      </c>
      <c r="AP23" s="1092">
        <f t="shared" si="15"/>
        <v>5.6338028169014231</v>
      </c>
      <c r="AQ23" s="1092">
        <f t="shared" si="16"/>
        <v>1.4285714285714235</v>
      </c>
      <c r="AR23" s="1092">
        <f t="shared" si="17"/>
        <v>-15.151515151515149</v>
      </c>
      <c r="AS23" s="1092">
        <f t="shared" si="18"/>
        <v>-31.25</v>
      </c>
      <c r="AT23" s="1092">
        <f t="shared" si="19"/>
        <v>0</v>
      </c>
      <c r="AU23" s="1092">
        <f t="shared" si="20"/>
        <v>0</v>
      </c>
      <c r="AV23" s="1092">
        <f t="shared" si="21"/>
        <v>0</v>
      </c>
      <c r="AW23" s="1092">
        <f t="shared" si="22"/>
        <v>1.2496742866520396</v>
      </c>
      <c r="AX23" s="1092">
        <f t="shared" si="23"/>
        <v>8.8615379408648227</v>
      </c>
    </row>
    <row r="24" spans="1:50" ht="11.25" customHeight="1" x14ac:dyDescent="0.2">
      <c r="A24" s="461" t="s">
        <v>873</v>
      </c>
      <c r="B24" s="829" t="s">
        <v>874</v>
      </c>
      <c r="C24" s="584">
        <v>0.57320000000000004</v>
      </c>
      <c r="D24" s="584">
        <v>0.54600000000000004</v>
      </c>
      <c r="E24" s="460">
        <v>0.52</v>
      </c>
      <c r="F24" s="589">
        <v>0.48</v>
      </c>
      <c r="G24" s="584">
        <v>0.44</v>
      </c>
      <c r="H24" s="584">
        <v>0.4</v>
      </c>
      <c r="I24" s="584">
        <v>0.2</v>
      </c>
      <c r="J24" s="584">
        <v>0.16</v>
      </c>
      <c r="K24" s="897"/>
      <c r="L24" s="584">
        <v>0.04</v>
      </c>
      <c r="M24" s="588">
        <v>0</v>
      </c>
      <c r="N24" s="897"/>
      <c r="O24" s="464">
        <v>0</v>
      </c>
      <c r="P24" s="586">
        <v>0</v>
      </c>
      <c r="Q24" s="586">
        <v>0</v>
      </c>
      <c r="R24" s="586">
        <v>0</v>
      </c>
      <c r="S24" s="586">
        <v>0</v>
      </c>
      <c r="T24" s="586">
        <v>0</v>
      </c>
      <c r="U24" s="586">
        <v>0</v>
      </c>
      <c r="V24" s="586">
        <v>0</v>
      </c>
      <c r="W24" s="586">
        <v>0</v>
      </c>
      <c r="X24" s="586">
        <v>0</v>
      </c>
      <c r="Y24" s="586">
        <v>0</v>
      </c>
      <c r="Z24" s="586">
        <v>0</v>
      </c>
      <c r="AA24" s="587">
        <f t="shared" si="0"/>
        <v>3.3592000000000004</v>
      </c>
      <c r="AB24" s="1092">
        <f t="shared" si="1"/>
        <v>4.9816849816849862</v>
      </c>
      <c r="AC24" s="1092">
        <f t="shared" si="2"/>
        <v>5.0000000000000044</v>
      </c>
      <c r="AD24" s="1092">
        <f t="shared" si="3"/>
        <v>8.3333333333333481</v>
      </c>
      <c r="AE24" s="1092">
        <f t="shared" si="4"/>
        <v>9.0909090909090828</v>
      </c>
      <c r="AF24" s="1092">
        <f t="shared" si="5"/>
        <v>9.9999999999999858</v>
      </c>
      <c r="AG24" s="1092">
        <f t="shared" si="6"/>
        <v>100</v>
      </c>
      <c r="AH24" s="1092">
        <f t="shared" si="7"/>
        <v>25</v>
      </c>
      <c r="AI24" s="1092">
        <f t="shared" si="8"/>
        <v>300</v>
      </c>
      <c r="AJ24" s="1092" t="str">
        <f t="shared" si="9"/>
        <v>n/a</v>
      </c>
      <c r="AK24" s="1092" t="str">
        <f t="shared" si="10"/>
        <v>n/a</v>
      </c>
      <c r="AL24" s="1092" t="str">
        <f t="shared" si="11"/>
        <v>n/a</v>
      </c>
      <c r="AM24" s="1092" t="str">
        <f t="shared" si="12"/>
        <v>n/a</v>
      </c>
      <c r="AN24" s="1092" t="str">
        <f t="shared" si="13"/>
        <v>n/a</v>
      </c>
      <c r="AO24" s="1092" t="str">
        <f t="shared" si="14"/>
        <v>n/a</v>
      </c>
      <c r="AP24" s="1092" t="str">
        <f t="shared" si="15"/>
        <v>n/a</v>
      </c>
      <c r="AQ24" s="1092" t="str">
        <f t="shared" si="16"/>
        <v>n/a</v>
      </c>
      <c r="AR24" s="1092" t="str">
        <f t="shared" si="17"/>
        <v>n/a</v>
      </c>
      <c r="AS24" s="1092" t="str">
        <f t="shared" si="18"/>
        <v>n/a</v>
      </c>
      <c r="AT24" s="1092" t="str">
        <f t="shared" si="19"/>
        <v>n/a</v>
      </c>
      <c r="AU24" s="1092" t="str">
        <f t="shared" si="20"/>
        <v>n/a</v>
      </c>
      <c r="AV24" s="1092" t="str">
        <f t="shared" si="21"/>
        <v>n/a</v>
      </c>
      <c r="AW24" s="1092">
        <f t="shared" si="22"/>
        <v>57.800740925740925</v>
      </c>
      <c r="AX24" s="1092">
        <f t="shared" si="23"/>
        <v>102.95595524667222</v>
      </c>
    </row>
    <row r="25" spans="1:50" ht="11.25" customHeight="1" x14ac:dyDescent="0.2">
      <c r="A25" s="830" t="s">
        <v>407</v>
      </c>
      <c r="B25" s="829" t="s">
        <v>408</v>
      </c>
      <c r="C25" s="584">
        <v>1.85</v>
      </c>
      <c r="D25" s="584">
        <v>1.65</v>
      </c>
      <c r="E25" s="460">
        <v>1.45</v>
      </c>
      <c r="F25" s="589">
        <v>1.2875000000000001</v>
      </c>
      <c r="G25" s="584">
        <v>1.1525000000000001</v>
      </c>
      <c r="H25" s="584">
        <v>1.03</v>
      </c>
      <c r="I25" s="584">
        <v>0.91</v>
      </c>
      <c r="J25" s="584">
        <v>0.80500000000000005</v>
      </c>
      <c r="K25" s="897"/>
      <c r="L25" s="584">
        <v>0.72</v>
      </c>
      <c r="M25" s="459">
        <v>0.66249999999999998</v>
      </c>
      <c r="N25" s="897"/>
      <c r="O25" s="589">
        <v>0.57499999999999996</v>
      </c>
      <c r="P25" s="590">
        <v>0.52</v>
      </c>
      <c r="Q25" s="590">
        <v>0.5</v>
      </c>
      <c r="R25" s="590">
        <v>0.4</v>
      </c>
      <c r="S25" s="590">
        <v>0.36799999999999999</v>
      </c>
      <c r="T25" s="586">
        <v>0.33332000000000001</v>
      </c>
      <c r="U25" s="586">
        <v>0.33332000000000001</v>
      </c>
      <c r="V25" s="586">
        <v>0.33332000000000001</v>
      </c>
      <c r="W25" s="586">
        <v>0.33332000000000001</v>
      </c>
      <c r="X25" s="586">
        <v>0.66668000000000005</v>
      </c>
      <c r="Y25" s="586">
        <v>0.66668000000000005</v>
      </c>
      <c r="Z25" s="586">
        <v>0.66668000000000005</v>
      </c>
      <c r="AA25" s="587">
        <f t="shared" si="0"/>
        <v>17.213820000000002</v>
      </c>
      <c r="AB25" s="1092">
        <f t="shared" si="1"/>
        <v>12.121212121212132</v>
      </c>
      <c r="AC25" s="1092">
        <f t="shared" si="2"/>
        <v>13.793103448275868</v>
      </c>
      <c r="AD25" s="1092">
        <f t="shared" si="3"/>
        <v>12.621359223300965</v>
      </c>
      <c r="AE25" s="1092">
        <f t="shared" si="4"/>
        <v>11.713665943600859</v>
      </c>
      <c r="AF25" s="1092">
        <f t="shared" si="5"/>
        <v>11.893203883495151</v>
      </c>
      <c r="AG25" s="1092">
        <f t="shared" si="6"/>
        <v>13.186813186813184</v>
      </c>
      <c r="AH25" s="1092">
        <f t="shared" si="7"/>
        <v>13.043478260869556</v>
      </c>
      <c r="AI25" s="1092">
        <f t="shared" si="8"/>
        <v>11.805555555555557</v>
      </c>
      <c r="AJ25" s="1092">
        <f t="shared" si="9"/>
        <v>8.6792452830188651</v>
      </c>
      <c r="AK25" s="1092">
        <f t="shared" si="10"/>
        <v>15.217391304347828</v>
      </c>
      <c r="AL25" s="1092">
        <f t="shared" si="11"/>
        <v>10.576923076923062</v>
      </c>
      <c r="AM25" s="1092">
        <f t="shared" si="12"/>
        <v>4.0000000000000036</v>
      </c>
      <c r="AN25" s="1092">
        <f t="shared" si="13"/>
        <v>25</v>
      </c>
      <c r="AO25" s="1092">
        <f t="shared" si="14"/>
        <v>8.6956521739130608</v>
      </c>
      <c r="AP25" s="1092">
        <f t="shared" si="15"/>
        <v>10.404416176647068</v>
      </c>
      <c r="AQ25" s="1092">
        <f t="shared" si="16"/>
        <v>0</v>
      </c>
      <c r="AR25" s="1092">
        <f t="shared" si="17"/>
        <v>0</v>
      </c>
      <c r="AS25" s="1092">
        <f t="shared" si="18"/>
        <v>0</v>
      </c>
      <c r="AT25" s="1092">
        <f t="shared" si="19"/>
        <v>-50.002999940001203</v>
      </c>
      <c r="AU25" s="1092">
        <f t="shared" si="20"/>
        <v>0</v>
      </c>
      <c r="AV25" s="1092">
        <f t="shared" si="21"/>
        <v>0</v>
      </c>
      <c r="AW25" s="1092">
        <f t="shared" si="22"/>
        <v>6.3213818903796142</v>
      </c>
      <c r="AX25" s="1092">
        <f t="shared" si="23"/>
        <v>14.42793222788529</v>
      </c>
    </row>
    <row r="26" spans="1:50" ht="11.25" customHeight="1" x14ac:dyDescent="0.2">
      <c r="A26" s="465" t="s">
        <v>116</v>
      </c>
      <c r="B26" s="814" t="s">
        <v>117</v>
      </c>
      <c r="C26" s="584">
        <v>1.1200000000000001</v>
      </c>
      <c r="D26" s="584">
        <v>1.08</v>
      </c>
      <c r="E26" s="460">
        <v>1.04</v>
      </c>
      <c r="F26" s="454">
        <v>0.87</v>
      </c>
      <c r="G26" s="451">
        <v>0.83</v>
      </c>
      <c r="H26" s="451">
        <v>0.79</v>
      </c>
      <c r="I26" s="451">
        <v>0.74</v>
      </c>
      <c r="J26" s="451">
        <v>0.71</v>
      </c>
      <c r="K26" s="963"/>
      <c r="L26" s="451">
        <v>0.67</v>
      </c>
      <c r="M26" s="449">
        <v>0.61499999999999999</v>
      </c>
      <c r="N26" s="963"/>
      <c r="O26" s="454">
        <v>0.56999999999999995</v>
      </c>
      <c r="P26" s="456">
        <v>0.56000000000000005</v>
      </c>
      <c r="Q26" s="456">
        <v>0.48</v>
      </c>
      <c r="R26" s="456">
        <v>0.4</v>
      </c>
      <c r="S26" s="456">
        <v>0.27500000000000002</v>
      </c>
      <c r="T26" s="456">
        <v>0.22</v>
      </c>
      <c r="U26" s="456">
        <v>0.19</v>
      </c>
      <c r="V26" s="456">
        <v>0.15</v>
      </c>
      <c r="W26" s="456">
        <v>0.115</v>
      </c>
      <c r="X26" s="456">
        <v>9.6250000000000002E-2</v>
      </c>
      <c r="Y26" s="456">
        <v>8.2500000000000004E-2</v>
      </c>
      <c r="Z26" s="456">
        <v>7.2499999999999995E-2</v>
      </c>
      <c r="AA26" s="587">
        <f t="shared" si="0"/>
        <v>11.676250000000001</v>
      </c>
      <c r="AB26" s="1092">
        <f t="shared" si="1"/>
        <v>3.7037037037036979</v>
      </c>
      <c r="AC26" s="1092">
        <f t="shared" si="2"/>
        <v>3.8461538461538547</v>
      </c>
      <c r="AD26" s="1092">
        <f t="shared" si="3"/>
        <v>19.540229885057482</v>
      </c>
      <c r="AE26" s="1092">
        <f t="shared" si="4"/>
        <v>4.8192771084337505</v>
      </c>
      <c r="AF26" s="1092">
        <f t="shared" si="5"/>
        <v>5.0632911392404889</v>
      </c>
      <c r="AG26" s="1092">
        <f t="shared" si="6"/>
        <v>6.7567567567567544</v>
      </c>
      <c r="AH26" s="1092">
        <f t="shared" si="7"/>
        <v>4.2253521126760507</v>
      </c>
      <c r="AI26" s="1092">
        <f t="shared" si="8"/>
        <v>5.9701492537313383</v>
      </c>
      <c r="AJ26" s="1092">
        <f t="shared" si="9"/>
        <v>8.9430894308943252</v>
      </c>
      <c r="AK26" s="1092">
        <f t="shared" si="10"/>
        <v>7.8947368421052655</v>
      </c>
      <c r="AL26" s="1092">
        <f t="shared" si="11"/>
        <v>1.7857142857142572</v>
      </c>
      <c r="AM26" s="1092">
        <f t="shared" si="12"/>
        <v>16.666666666666675</v>
      </c>
      <c r="AN26" s="1092">
        <f t="shared" si="13"/>
        <v>19.999999999999996</v>
      </c>
      <c r="AO26" s="1092">
        <f t="shared" si="14"/>
        <v>45.45454545454546</v>
      </c>
      <c r="AP26" s="1092">
        <f t="shared" si="15"/>
        <v>25</v>
      </c>
      <c r="AQ26" s="1092">
        <f t="shared" si="16"/>
        <v>15.789473684210531</v>
      </c>
      <c r="AR26" s="1092">
        <f t="shared" si="17"/>
        <v>26.666666666666682</v>
      </c>
      <c r="AS26" s="1092">
        <f t="shared" si="18"/>
        <v>30.434782608695631</v>
      </c>
      <c r="AT26" s="1092">
        <f t="shared" si="19"/>
        <v>19.480519480519476</v>
      </c>
      <c r="AU26" s="1092">
        <f t="shared" si="20"/>
        <v>16.666666666666675</v>
      </c>
      <c r="AV26" s="1092">
        <f t="shared" si="21"/>
        <v>13.793103448275868</v>
      </c>
      <c r="AW26" s="1092">
        <f t="shared" si="22"/>
        <v>14.404803763843537</v>
      </c>
      <c r="AX26" s="1092">
        <f t="shared" si="23"/>
        <v>11.066793062239828</v>
      </c>
    </row>
    <row r="27" spans="1:50" ht="11.25" customHeight="1" x14ac:dyDescent="0.2">
      <c r="A27" s="479" t="s">
        <v>875</v>
      </c>
      <c r="B27" s="468" t="s">
        <v>876</v>
      </c>
      <c r="C27" s="584">
        <v>0.64</v>
      </c>
      <c r="D27" s="584">
        <v>0.63</v>
      </c>
      <c r="E27" s="460">
        <v>0.6</v>
      </c>
      <c r="F27" s="481">
        <v>0.56000000000000005</v>
      </c>
      <c r="G27" s="584">
        <v>0.52</v>
      </c>
      <c r="H27" s="584">
        <v>0.48</v>
      </c>
      <c r="I27" s="584">
        <v>0.44</v>
      </c>
      <c r="J27" s="584">
        <v>0.4</v>
      </c>
      <c r="K27" s="897"/>
      <c r="L27" s="463">
        <v>0</v>
      </c>
      <c r="M27" s="588">
        <v>0</v>
      </c>
      <c r="N27" s="897"/>
      <c r="O27" s="464">
        <v>0</v>
      </c>
      <c r="P27" s="586">
        <v>0</v>
      </c>
      <c r="Q27" s="586">
        <v>0</v>
      </c>
      <c r="R27" s="586">
        <v>0</v>
      </c>
      <c r="S27" s="586">
        <v>0</v>
      </c>
      <c r="T27" s="586">
        <v>0</v>
      </c>
      <c r="U27" s="586">
        <v>0</v>
      </c>
      <c r="V27" s="586">
        <v>0</v>
      </c>
      <c r="W27" s="586">
        <v>0</v>
      </c>
      <c r="X27" s="586">
        <v>0</v>
      </c>
      <c r="Y27" s="586">
        <v>0</v>
      </c>
      <c r="Z27" s="586">
        <v>0</v>
      </c>
      <c r="AA27" s="587">
        <f t="shared" si="0"/>
        <v>4.2700000000000005</v>
      </c>
      <c r="AB27" s="1092">
        <f t="shared" si="1"/>
        <v>1.5873015873015817</v>
      </c>
      <c r="AC27" s="1092">
        <f t="shared" si="2"/>
        <v>5.0000000000000044</v>
      </c>
      <c r="AD27" s="1092">
        <f t="shared" si="3"/>
        <v>7.1428571428571397</v>
      </c>
      <c r="AE27" s="1092">
        <f t="shared" si="4"/>
        <v>7.6923076923077094</v>
      </c>
      <c r="AF27" s="1092">
        <f t="shared" si="5"/>
        <v>8.3333333333333481</v>
      </c>
      <c r="AG27" s="1092">
        <f t="shared" si="6"/>
        <v>9.0909090909090828</v>
      </c>
      <c r="AH27" s="1092">
        <f t="shared" si="7"/>
        <v>9.9999999999999858</v>
      </c>
      <c r="AI27" s="1092" t="str">
        <f t="shared" si="8"/>
        <v>n/a</v>
      </c>
      <c r="AJ27" s="1092" t="str">
        <f t="shared" si="9"/>
        <v>n/a</v>
      </c>
      <c r="AK27" s="1092" t="str">
        <f t="shared" si="10"/>
        <v>n/a</v>
      </c>
      <c r="AL27" s="1092" t="str">
        <f t="shared" si="11"/>
        <v>n/a</v>
      </c>
      <c r="AM27" s="1092" t="str">
        <f t="shared" si="12"/>
        <v>n/a</v>
      </c>
      <c r="AN27" s="1092" t="str">
        <f t="shared" si="13"/>
        <v>n/a</v>
      </c>
      <c r="AO27" s="1092" t="str">
        <f t="shared" si="14"/>
        <v>n/a</v>
      </c>
      <c r="AP27" s="1092" t="str">
        <f t="shared" si="15"/>
        <v>n/a</v>
      </c>
      <c r="AQ27" s="1092" t="str">
        <f t="shared" si="16"/>
        <v>n/a</v>
      </c>
      <c r="AR27" s="1092" t="str">
        <f t="shared" si="17"/>
        <v>n/a</v>
      </c>
      <c r="AS27" s="1092" t="str">
        <f t="shared" si="18"/>
        <v>n/a</v>
      </c>
      <c r="AT27" s="1092" t="str">
        <f t="shared" si="19"/>
        <v>n/a</v>
      </c>
      <c r="AU27" s="1092" t="str">
        <f t="shared" si="20"/>
        <v>n/a</v>
      </c>
      <c r="AV27" s="1092" t="str">
        <f t="shared" si="21"/>
        <v>n/a</v>
      </c>
      <c r="AW27" s="1092">
        <f t="shared" si="22"/>
        <v>6.9781012638155504</v>
      </c>
      <c r="AX27" s="1092">
        <f t="shared" si="23"/>
        <v>2.85608484738054</v>
      </c>
    </row>
    <row r="28" spans="1:50" ht="11.25" customHeight="1" x14ac:dyDescent="0.2">
      <c r="A28" s="830" t="s">
        <v>1170</v>
      </c>
      <c r="B28" s="829" t="s">
        <v>1171</v>
      </c>
      <c r="C28" s="584">
        <v>3.2</v>
      </c>
      <c r="D28" s="584">
        <v>2.8</v>
      </c>
      <c r="E28" s="460">
        <v>2.3199999999999998</v>
      </c>
      <c r="F28" s="460">
        <v>1.44</v>
      </c>
      <c r="G28" s="584">
        <v>1.04</v>
      </c>
      <c r="H28" s="584">
        <v>0.64</v>
      </c>
      <c r="I28" s="584">
        <v>0.56000000000000005</v>
      </c>
      <c r="J28" s="584">
        <v>0.48</v>
      </c>
      <c r="K28" s="897"/>
      <c r="L28" s="584">
        <v>0.4</v>
      </c>
      <c r="M28" s="588">
        <v>0.2</v>
      </c>
      <c r="N28" s="897"/>
      <c r="O28" s="464">
        <v>0.2</v>
      </c>
      <c r="P28" s="586">
        <v>0.2</v>
      </c>
      <c r="Q28" s="586">
        <v>0.4</v>
      </c>
      <c r="R28" s="586">
        <v>0.4</v>
      </c>
      <c r="S28" s="586">
        <v>0.4</v>
      </c>
      <c r="T28" s="590">
        <v>0.4</v>
      </c>
      <c r="U28" s="590">
        <v>0.1</v>
      </c>
      <c r="V28" s="586">
        <v>0</v>
      </c>
      <c r="W28" s="586">
        <v>0</v>
      </c>
      <c r="X28" s="586">
        <v>0</v>
      </c>
      <c r="Y28" s="586">
        <v>0</v>
      </c>
      <c r="Z28" s="586">
        <v>0</v>
      </c>
      <c r="AA28" s="587">
        <f t="shared" si="0"/>
        <v>15.180000000000001</v>
      </c>
      <c r="AB28" s="1092">
        <f t="shared" si="1"/>
        <v>14.285714285714302</v>
      </c>
      <c r="AC28" s="1092">
        <f t="shared" si="2"/>
        <v>20.68965517241379</v>
      </c>
      <c r="AD28" s="1092">
        <f t="shared" si="3"/>
        <v>61.111111111111114</v>
      </c>
      <c r="AE28" s="1092">
        <f t="shared" si="4"/>
        <v>38.46153846153846</v>
      </c>
      <c r="AF28" s="1092">
        <f t="shared" si="5"/>
        <v>62.5</v>
      </c>
      <c r="AG28" s="1092">
        <f t="shared" si="6"/>
        <v>14.285714285714279</v>
      </c>
      <c r="AH28" s="1092">
        <f t="shared" si="7"/>
        <v>16.666666666666675</v>
      </c>
      <c r="AI28" s="1092">
        <f t="shared" si="8"/>
        <v>19.999999999999996</v>
      </c>
      <c r="AJ28" s="1092">
        <f t="shared" si="9"/>
        <v>100</v>
      </c>
      <c r="AK28" s="1092">
        <f t="shared" si="10"/>
        <v>0</v>
      </c>
      <c r="AL28" s="1092">
        <f t="shared" si="11"/>
        <v>0</v>
      </c>
      <c r="AM28" s="1092">
        <f t="shared" si="12"/>
        <v>-50</v>
      </c>
      <c r="AN28" s="1092">
        <f t="shared" si="13"/>
        <v>0</v>
      </c>
      <c r="AO28" s="1092">
        <f t="shared" si="14"/>
        <v>0</v>
      </c>
      <c r="AP28" s="1092">
        <f t="shared" si="15"/>
        <v>0</v>
      </c>
      <c r="AQ28" s="1092">
        <f t="shared" si="16"/>
        <v>300</v>
      </c>
      <c r="AR28" s="1092" t="str">
        <f t="shared" si="17"/>
        <v>n/a</v>
      </c>
      <c r="AS28" s="1092" t="str">
        <f t="shared" si="18"/>
        <v>n/a</v>
      </c>
      <c r="AT28" s="1092" t="str">
        <f t="shared" si="19"/>
        <v>n/a</v>
      </c>
      <c r="AU28" s="1092" t="str">
        <f t="shared" si="20"/>
        <v>n/a</v>
      </c>
      <c r="AV28" s="1092" t="str">
        <f t="shared" si="21"/>
        <v>n/a</v>
      </c>
      <c r="AW28" s="1092">
        <f t="shared" si="22"/>
        <v>37.37502499894741</v>
      </c>
      <c r="AX28" s="1092">
        <f t="shared" si="23"/>
        <v>77.796242761695183</v>
      </c>
    </row>
    <row r="29" spans="1:50" ht="11.25" customHeight="1" x14ac:dyDescent="0.2">
      <c r="A29" s="465" t="s">
        <v>951</v>
      </c>
      <c r="B29" s="814" t="s">
        <v>952</v>
      </c>
      <c r="C29" s="584">
        <v>0.8</v>
      </c>
      <c r="D29" s="584">
        <v>0.72</v>
      </c>
      <c r="E29" s="460">
        <v>0.64</v>
      </c>
      <c r="F29" s="482">
        <v>0.56999999999999995</v>
      </c>
      <c r="G29" s="584">
        <v>0.52</v>
      </c>
      <c r="H29" s="584">
        <v>0.48</v>
      </c>
      <c r="I29" s="584">
        <v>0.44</v>
      </c>
      <c r="J29" s="584">
        <v>0.4</v>
      </c>
      <c r="K29" s="897"/>
      <c r="L29" s="584">
        <v>0.36</v>
      </c>
      <c r="M29" s="588">
        <v>0.18</v>
      </c>
      <c r="N29" s="897"/>
      <c r="O29" s="464">
        <v>0.18</v>
      </c>
      <c r="P29" s="586">
        <v>0.18</v>
      </c>
      <c r="Q29" s="590">
        <v>0.18</v>
      </c>
      <c r="R29" s="590">
        <v>0.16</v>
      </c>
      <c r="S29" s="590">
        <v>0.14000000000000001</v>
      </c>
      <c r="T29" s="590">
        <v>0.12</v>
      </c>
      <c r="U29" s="590">
        <v>0.06</v>
      </c>
      <c r="V29" s="586">
        <v>0</v>
      </c>
      <c r="W29" s="586">
        <v>0</v>
      </c>
      <c r="X29" s="586">
        <v>0</v>
      </c>
      <c r="Y29" s="586">
        <v>0</v>
      </c>
      <c r="Z29" s="586">
        <v>0</v>
      </c>
      <c r="AA29" s="587">
        <f t="shared" si="0"/>
        <v>6.129999999999999</v>
      </c>
      <c r="AB29" s="1092">
        <f t="shared" si="1"/>
        <v>11.111111111111116</v>
      </c>
      <c r="AC29" s="1092">
        <f t="shared" si="2"/>
        <v>12.5</v>
      </c>
      <c r="AD29" s="1092">
        <f t="shared" si="3"/>
        <v>12.28070175438598</v>
      </c>
      <c r="AE29" s="1092">
        <f t="shared" si="4"/>
        <v>9.6153846153846025</v>
      </c>
      <c r="AF29" s="1092">
        <f t="shared" si="5"/>
        <v>8.3333333333333481</v>
      </c>
      <c r="AG29" s="1092">
        <f t="shared" si="6"/>
        <v>9.0909090909090828</v>
      </c>
      <c r="AH29" s="1092">
        <f t="shared" si="7"/>
        <v>9.9999999999999858</v>
      </c>
      <c r="AI29" s="1092">
        <f t="shared" si="8"/>
        <v>11.111111111111116</v>
      </c>
      <c r="AJ29" s="1092">
        <f t="shared" si="9"/>
        <v>100</v>
      </c>
      <c r="AK29" s="1092">
        <f t="shared" si="10"/>
        <v>0</v>
      </c>
      <c r="AL29" s="1092">
        <f t="shared" si="11"/>
        <v>0</v>
      </c>
      <c r="AM29" s="1092">
        <f t="shared" si="12"/>
        <v>0</v>
      </c>
      <c r="AN29" s="1092">
        <f t="shared" si="13"/>
        <v>12.5</v>
      </c>
      <c r="AO29" s="1092">
        <f t="shared" si="14"/>
        <v>14.285714285714279</v>
      </c>
      <c r="AP29" s="1092">
        <f t="shared" si="15"/>
        <v>16.666666666666675</v>
      </c>
      <c r="AQ29" s="1092">
        <f t="shared" si="16"/>
        <v>100</v>
      </c>
      <c r="AR29" s="1092" t="str">
        <f t="shared" si="17"/>
        <v>n/a</v>
      </c>
      <c r="AS29" s="1092" t="str">
        <f t="shared" si="18"/>
        <v>n/a</v>
      </c>
      <c r="AT29" s="1092" t="str">
        <f t="shared" si="19"/>
        <v>n/a</v>
      </c>
      <c r="AU29" s="1092" t="str">
        <f t="shared" si="20"/>
        <v>n/a</v>
      </c>
      <c r="AV29" s="1092" t="str">
        <f t="shared" si="21"/>
        <v>n/a</v>
      </c>
      <c r="AW29" s="1092">
        <f t="shared" si="22"/>
        <v>20.468433248038512</v>
      </c>
      <c r="AX29" s="1092">
        <f t="shared" si="23"/>
        <v>31.446595116199557</v>
      </c>
    </row>
    <row r="30" spans="1:50" ht="11.25" customHeight="1" x14ac:dyDescent="0.2">
      <c r="A30" s="591" t="s">
        <v>4638</v>
      </c>
      <c r="B30" s="468" t="s">
        <v>4639</v>
      </c>
      <c r="C30" s="584">
        <v>1.64</v>
      </c>
      <c r="D30" s="584">
        <v>1.56</v>
      </c>
      <c r="E30" s="460">
        <v>1.52</v>
      </c>
      <c r="F30" s="460">
        <v>1.44</v>
      </c>
      <c r="G30" s="474">
        <v>1.32</v>
      </c>
      <c r="H30" s="474">
        <v>1.18</v>
      </c>
      <c r="I30" s="474">
        <v>1.04</v>
      </c>
      <c r="J30" s="474">
        <v>0.96</v>
      </c>
      <c r="K30" s="976"/>
      <c r="L30" s="474">
        <v>0.76</v>
      </c>
      <c r="M30" s="470">
        <v>0.48</v>
      </c>
      <c r="N30" s="976"/>
      <c r="O30" s="489">
        <v>0.4</v>
      </c>
      <c r="P30" s="477">
        <v>0.90739999999999998</v>
      </c>
      <c r="Q30" s="477">
        <v>2.4</v>
      </c>
      <c r="R30" s="477">
        <v>2.4</v>
      </c>
      <c r="S30" s="477">
        <v>2.4</v>
      </c>
      <c r="T30" s="477">
        <v>2.4</v>
      </c>
      <c r="U30" s="477">
        <v>2.4</v>
      </c>
      <c r="V30" s="476">
        <v>3.06</v>
      </c>
      <c r="W30" s="476">
        <v>3.28</v>
      </c>
      <c r="X30" s="476">
        <v>3.12</v>
      </c>
      <c r="Y30" s="476">
        <v>2.8</v>
      </c>
      <c r="Z30" s="476">
        <v>2.5</v>
      </c>
      <c r="AA30" s="587">
        <f t="shared" si="0"/>
        <v>39.967399999999991</v>
      </c>
      <c r="AB30" s="1092">
        <f t="shared" si="1"/>
        <v>5.12820512820511</v>
      </c>
      <c r="AC30" s="1092">
        <f t="shared" si="2"/>
        <v>2.6315789473684292</v>
      </c>
      <c r="AD30" s="1092">
        <f t="shared" si="3"/>
        <v>5.555555555555558</v>
      </c>
      <c r="AE30" s="1092">
        <f t="shared" si="4"/>
        <v>9.0909090909090828</v>
      </c>
      <c r="AF30" s="1092">
        <f t="shared" si="5"/>
        <v>11.86440677966103</v>
      </c>
      <c r="AG30" s="1092">
        <f t="shared" si="6"/>
        <v>13.461538461538458</v>
      </c>
      <c r="AH30" s="1092">
        <f t="shared" si="7"/>
        <v>8.3333333333333481</v>
      </c>
      <c r="AI30" s="1092">
        <f t="shared" si="8"/>
        <v>26.315789473684205</v>
      </c>
      <c r="AJ30" s="1092">
        <f t="shared" si="9"/>
        <v>58.33333333333335</v>
      </c>
      <c r="AK30" s="1092">
        <f t="shared" si="10"/>
        <v>19.999999999999996</v>
      </c>
      <c r="AL30" s="1092">
        <f t="shared" si="11"/>
        <v>-55.918007493938717</v>
      </c>
      <c r="AM30" s="1092">
        <f t="shared" si="12"/>
        <v>-62.19166666666667</v>
      </c>
      <c r="AN30" s="1092">
        <f t="shared" si="13"/>
        <v>0</v>
      </c>
      <c r="AO30" s="1092">
        <f t="shared" si="14"/>
        <v>0</v>
      </c>
      <c r="AP30" s="1092">
        <f t="shared" si="15"/>
        <v>0</v>
      </c>
      <c r="AQ30" s="1092">
        <f t="shared" si="16"/>
        <v>0</v>
      </c>
      <c r="AR30" s="1092">
        <f t="shared" si="17"/>
        <v>-21.568627450980394</v>
      </c>
      <c r="AS30" s="1092">
        <f t="shared" si="18"/>
        <v>-6.7073170731707261</v>
      </c>
      <c r="AT30" s="1092">
        <f t="shared" si="19"/>
        <v>5.12820512820511</v>
      </c>
      <c r="AU30" s="1092">
        <f t="shared" si="20"/>
        <v>11.428571428571432</v>
      </c>
      <c r="AV30" s="1092">
        <f t="shared" si="21"/>
        <v>11.999999999999989</v>
      </c>
      <c r="AW30" s="1092">
        <f t="shared" si="22"/>
        <v>2.0421813321718383</v>
      </c>
      <c r="AX30" s="1092">
        <f t="shared" si="23"/>
        <v>25.250350075429317</v>
      </c>
    </row>
    <row r="31" spans="1:50" ht="11.25" customHeight="1" x14ac:dyDescent="0.2">
      <c r="A31" s="461" t="s">
        <v>933</v>
      </c>
      <c r="B31" s="829" t="s">
        <v>934</v>
      </c>
      <c r="C31" s="584">
        <v>1.28</v>
      </c>
      <c r="D31" s="584">
        <v>1.24</v>
      </c>
      <c r="E31" s="460">
        <v>1.2</v>
      </c>
      <c r="F31" s="460">
        <v>1.1599999999999999</v>
      </c>
      <c r="G31" s="584">
        <v>1.1200000000000001</v>
      </c>
      <c r="H31" s="584">
        <v>1.08</v>
      </c>
      <c r="I31" s="584">
        <v>1</v>
      </c>
      <c r="J31" s="584">
        <v>0.92</v>
      </c>
      <c r="K31" s="897"/>
      <c r="L31" s="584">
        <v>0.84</v>
      </c>
      <c r="M31" s="459">
        <v>0.74</v>
      </c>
      <c r="N31" s="897"/>
      <c r="O31" s="589">
        <v>0.64</v>
      </c>
      <c r="P31" s="586">
        <v>0.6</v>
      </c>
      <c r="Q31" s="590">
        <v>0.6</v>
      </c>
      <c r="R31" s="590">
        <v>0.54</v>
      </c>
      <c r="S31" s="590">
        <v>0.46</v>
      </c>
      <c r="T31" s="590">
        <v>0.34</v>
      </c>
      <c r="U31" s="590">
        <v>0.23</v>
      </c>
      <c r="V31" s="586">
        <v>0.21332000000000001</v>
      </c>
      <c r="W31" s="586">
        <v>0.21332000000000001</v>
      </c>
      <c r="X31" s="586">
        <v>0.21332000000000001</v>
      </c>
      <c r="Y31" s="586">
        <v>0.21332000000000001</v>
      </c>
      <c r="Z31" s="586">
        <v>0.21332000000000001</v>
      </c>
      <c r="AA31" s="587">
        <f t="shared" si="0"/>
        <v>15.0566</v>
      </c>
      <c r="AB31" s="1092">
        <f t="shared" si="1"/>
        <v>3.2258064516129004</v>
      </c>
      <c r="AC31" s="1092">
        <f t="shared" si="2"/>
        <v>3.3333333333333437</v>
      </c>
      <c r="AD31" s="1092">
        <f t="shared" si="3"/>
        <v>3.4482758620689724</v>
      </c>
      <c r="AE31" s="1092">
        <f t="shared" si="4"/>
        <v>3.5714285714285587</v>
      </c>
      <c r="AF31" s="1092">
        <f t="shared" si="5"/>
        <v>3.7037037037036979</v>
      </c>
      <c r="AG31" s="1092">
        <f t="shared" si="6"/>
        <v>8.0000000000000071</v>
      </c>
      <c r="AH31" s="1092">
        <f t="shared" si="7"/>
        <v>8.6956521739130377</v>
      </c>
      <c r="AI31" s="1092">
        <f t="shared" si="8"/>
        <v>9.5238095238095344</v>
      </c>
      <c r="AJ31" s="1092">
        <f t="shared" si="9"/>
        <v>13.513513513513509</v>
      </c>
      <c r="AK31" s="1092">
        <f t="shared" si="10"/>
        <v>15.625</v>
      </c>
      <c r="AL31" s="1092">
        <f t="shared" si="11"/>
        <v>6.6666666666666652</v>
      </c>
      <c r="AM31" s="1092">
        <f t="shared" si="12"/>
        <v>0</v>
      </c>
      <c r="AN31" s="1092">
        <f t="shared" si="13"/>
        <v>11.111111111111093</v>
      </c>
      <c r="AO31" s="1092">
        <f t="shared" si="14"/>
        <v>17.391304347826097</v>
      </c>
      <c r="AP31" s="1092">
        <f t="shared" si="15"/>
        <v>35.294117647058812</v>
      </c>
      <c r="AQ31" s="1092">
        <f t="shared" si="16"/>
        <v>47.826086956521749</v>
      </c>
      <c r="AR31" s="1092">
        <f t="shared" si="17"/>
        <v>7.8192387024188958</v>
      </c>
      <c r="AS31" s="1092">
        <f t="shared" si="18"/>
        <v>0</v>
      </c>
      <c r="AT31" s="1092">
        <f t="shared" si="19"/>
        <v>0</v>
      </c>
      <c r="AU31" s="1092">
        <f t="shared" si="20"/>
        <v>0</v>
      </c>
      <c r="AV31" s="1092">
        <f t="shared" si="21"/>
        <v>0</v>
      </c>
      <c r="AW31" s="1092">
        <f t="shared" si="22"/>
        <v>9.4642404078565185</v>
      </c>
      <c r="AX31" s="1092">
        <f t="shared" si="23"/>
        <v>12.042534633526676</v>
      </c>
    </row>
    <row r="32" spans="1:50" ht="11.25" customHeight="1" x14ac:dyDescent="0.2">
      <c r="A32" s="830" t="s">
        <v>440</v>
      </c>
      <c r="B32" s="829" t="s">
        <v>441</v>
      </c>
      <c r="C32" s="584">
        <v>2.5499999999999998</v>
      </c>
      <c r="D32" s="584">
        <v>2.4300000000000002</v>
      </c>
      <c r="E32" s="460">
        <v>2.2799999999999998</v>
      </c>
      <c r="F32" s="460">
        <v>2.1500000000000004</v>
      </c>
      <c r="G32" s="584">
        <v>2.0299999999999998</v>
      </c>
      <c r="H32" s="584">
        <v>1.37</v>
      </c>
      <c r="I32" s="584">
        <v>1.06</v>
      </c>
      <c r="J32" s="584">
        <v>0.96</v>
      </c>
      <c r="K32" s="897"/>
      <c r="L32" s="584">
        <v>0.81</v>
      </c>
      <c r="M32" s="459">
        <v>0.7</v>
      </c>
      <c r="N32" s="897"/>
      <c r="O32" s="589">
        <v>0.63</v>
      </c>
      <c r="P32" s="590">
        <v>0.59</v>
      </c>
      <c r="Q32" s="590">
        <v>0.54</v>
      </c>
      <c r="R32" s="590">
        <v>0.46</v>
      </c>
      <c r="S32" s="590">
        <v>0.38</v>
      </c>
      <c r="T32" s="590">
        <v>0.31</v>
      </c>
      <c r="U32" s="590">
        <v>0.21</v>
      </c>
      <c r="V32" s="586">
        <v>0</v>
      </c>
      <c r="W32" s="586">
        <v>0</v>
      </c>
      <c r="X32" s="586">
        <v>0</v>
      </c>
      <c r="Y32" s="586">
        <v>0</v>
      </c>
      <c r="Z32" s="586">
        <v>0</v>
      </c>
      <c r="AA32" s="587">
        <f t="shared" si="0"/>
        <v>19.459999999999997</v>
      </c>
      <c r="AB32" s="1092">
        <f t="shared" si="1"/>
        <v>4.9382716049382491</v>
      </c>
      <c r="AC32" s="1092">
        <f t="shared" si="2"/>
        <v>6.578947368421062</v>
      </c>
      <c r="AD32" s="1092">
        <f t="shared" si="3"/>
        <v>6.0465116279069475</v>
      </c>
      <c r="AE32" s="1092">
        <f t="shared" si="4"/>
        <v>5.9113300492611209</v>
      </c>
      <c r="AF32" s="1092">
        <f t="shared" si="5"/>
        <v>48.17518248175179</v>
      </c>
      <c r="AG32" s="1092">
        <f t="shared" si="6"/>
        <v>29.24528301886793</v>
      </c>
      <c r="AH32" s="1092">
        <f t="shared" si="7"/>
        <v>10.416666666666675</v>
      </c>
      <c r="AI32" s="1092">
        <f t="shared" si="8"/>
        <v>18.518518518518512</v>
      </c>
      <c r="AJ32" s="1092">
        <f t="shared" si="9"/>
        <v>15.714285714285726</v>
      </c>
      <c r="AK32" s="1092">
        <f t="shared" si="10"/>
        <v>11.111111111111093</v>
      </c>
      <c r="AL32" s="1092">
        <f t="shared" si="11"/>
        <v>6.7796610169491567</v>
      </c>
      <c r="AM32" s="1092">
        <f t="shared" si="12"/>
        <v>9.259259259259256</v>
      </c>
      <c r="AN32" s="1092">
        <f t="shared" si="13"/>
        <v>17.391304347826097</v>
      </c>
      <c r="AO32" s="1092">
        <f t="shared" si="14"/>
        <v>21.052631578947366</v>
      </c>
      <c r="AP32" s="1092">
        <f t="shared" si="15"/>
        <v>22.580645161290324</v>
      </c>
      <c r="AQ32" s="1092">
        <f t="shared" si="16"/>
        <v>47.619047619047628</v>
      </c>
      <c r="AR32" s="1092" t="str">
        <f t="shared" si="17"/>
        <v>n/a</v>
      </c>
      <c r="AS32" s="1092" t="str">
        <f t="shared" si="18"/>
        <v>n/a</v>
      </c>
      <c r="AT32" s="1092" t="str">
        <f t="shared" si="19"/>
        <v>n/a</v>
      </c>
      <c r="AU32" s="1092" t="str">
        <f t="shared" si="20"/>
        <v>n/a</v>
      </c>
      <c r="AV32" s="1092" t="str">
        <f t="shared" si="21"/>
        <v>n/a</v>
      </c>
      <c r="AW32" s="1092">
        <f t="shared" si="22"/>
        <v>17.58366607156556</v>
      </c>
      <c r="AX32" s="1092">
        <f t="shared" si="23"/>
        <v>13.771973244183121</v>
      </c>
    </row>
    <row r="33" spans="1:50" ht="11.25" customHeight="1" x14ac:dyDescent="0.2">
      <c r="A33" s="465" t="s">
        <v>942</v>
      </c>
      <c r="B33" s="814" t="s">
        <v>943</v>
      </c>
      <c r="C33" s="584">
        <v>1.8</v>
      </c>
      <c r="D33" s="584">
        <v>1.72</v>
      </c>
      <c r="E33" s="460">
        <v>1.64</v>
      </c>
      <c r="F33" s="460">
        <v>1.56</v>
      </c>
      <c r="G33" s="451">
        <v>1.52</v>
      </c>
      <c r="H33" s="451">
        <v>1.48</v>
      </c>
      <c r="I33" s="451">
        <v>1.44</v>
      </c>
      <c r="J33" s="451">
        <v>1.4</v>
      </c>
      <c r="K33" s="963"/>
      <c r="L33" s="451">
        <v>1.36</v>
      </c>
      <c r="M33" s="449">
        <v>1.32</v>
      </c>
      <c r="N33" s="963"/>
      <c r="O33" s="466">
        <v>1.28</v>
      </c>
      <c r="P33" s="455">
        <v>1.28</v>
      </c>
      <c r="Q33" s="456">
        <v>1.28</v>
      </c>
      <c r="R33" s="456">
        <v>1.24</v>
      </c>
      <c r="S33" s="456">
        <v>1.2</v>
      </c>
      <c r="T33" s="456">
        <v>1.1200000000000001</v>
      </c>
      <c r="U33" s="456">
        <v>1</v>
      </c>
      <c r="V33" s="456">
        <v>0.72</v>
      </c>
      <c r="W33" s="456">
        <v>0.57999999999999996</v>
      </c>
      <c r="X33" s="456">
        <v>0.52</v>
      </c>
      <c r="Y33" s="456">
        <v>0.46</v>
      </c>
      <c r="Z33" s="456">
        <v>0.4</v>
      </c>
      <c r="AA33" s="587">
        <f t="shared" si="0"/>
        <v>26.319999999999997</v>
      </c>
      <c r="AB33" s="1092">
        <f t="shared" si="1"/>
        <v>4.6511627906976827</v>
      </c>
      <c r="AC33" s="1092">
        <f t="shared" si="2"/>
        <v>4.8780487804878092</v>
      </c>
      <c r="AD33" s="1092">
        <f t="shared" si="3"/>
        <v>5.12820512820511</v>
      </c>
      <c r="AE33" s="1092">
        <f t="shared" si="4"/>
        <v>2.6315789473684292</v>
      </c>
      <c r="AF33" s="1092">
        <f t="shared" si="5"/>
        <v>2.7027027027026973</v>
      </c>
      <c r="AG33" s="1092">
        <f t="shared" si="6"/>
        <v>2.7777777777777901</v>
      </c>
      <c r="AH33" s="1092">
        <f t="shared" si="7"/>
        <v>2.8571428571428692</v>
      </c>
      <c r="AI33" s="1092">
        <f t="shared" si="8"/>
        <v>2.9411764705882248</v>
      </c>
      <c r="AJ33" s="1092">
        <f t="shared" si="9"/>
        <v>3.0303030303030276</v>
      </c>
      <c r="AK33" s="1092">
        <f t="shared" si="10"/>
        <v>3.125</v>
      </c>
      <c r="AL33" s="1092">
        <f t="shared" si="11"/>
        <v>0</v>
      </c>
      <c r="AM33" s="1092">
        <f t="shared" si="12"/>
        <v>0</v>
      </c>
      <c r="AN33" s="1092">
        <f t="shared" si="13"/>
        <v>3.2258064516129004</v>
      </c>
      <c r="AO33" s="1092">
        <f t="shared" si="14"/>
        <v>3.3333333333333437</v>
      </c>
      <c r="AP33" s="1092">
        <f t="shared" si="15"/>
        <v>7.1428571428571397</v>
      </c>
      <c r="AQ33" s="1092">
        <f t="shared" si="16"/>
        <v>12.000000000000011</v>
      </c>
      <c r="AR33" s="1092">
        <f t="shared" si="17"/>
        <v>38.888888888888886</v>
      </c>
      <c r="AS33" s="1092">
        <f t="shared" si="18"/>
        <v>24.137931034482762</v>
      </c>
      <c r="AT33" s="1092">
        <f t="shared" si="19"/>
        <v>11.538461538461519</v>
      </c>
      <c r="AU33" s="1092">
        <f t="shared" si="20"/>
        <v>13.043478260869556</v>
      </c>
      <c r="AV33" s="1092">
        <f t="shared" si="21"/>
        <v>14.999999999999991</v>
      </c>
      <c r="AW33" s="1092">
        <f t="shared" si="22"/>
        <v>7.7635169112276072</v>
      </c>
      <c r="AX33" s="1092">
        <f t="shared" si="23"/>
        <v>9.2290580137431188</v>
      </c>
    </row>
    <row r="34" spans="1:50" ht="11.25" customHeight="1" x14ac:dyDescent="0.2">
      <c r="A34" s="461" t="s">
        <v>880</v>
      </c>
      <c r="B34" s="829" t="s">
        <v>881</v>
      </c>
      <c r="C34" s="584">
        <v>0.6</v>
      </c>
      <c r="D34" s="584">
        <v>0.52</v>
      </c>
      <c r="E34" s="460">
        <v>0.4</v>
      </c>
      <c r="F34" s="460">
        <v>0.3</v>
      </c>
      <c r="G34" s="584">
        <v>0.2</v>
      </c>
      <c r="H34" s="584">
        <v>0.16</v>
      </c>
      <c r="I34" s="584">
        <v>0.12</v>
      </c>
      <c r="J34" s="584">
        <v>7.4999999999999997E-2</v>
      </c>
      <c r="K34" s="897"/>
      <c r="L34" s="463">
        <v>0</v>
      </c>
      <c r="M34" s="588">
        <v>0</v>
      </c>
      <c r="N34" s="897"/>
      <c r="O34" s="464">
        <v>0</v>
      </c>
      <c r="P34" s="586">
        <v>0</v>
      </c>
      <c r="Q34" s="586">
        <v>0</v>
      </c>
      <c r="R34" s="586">
        <v>0</v>
      </c>
      <c r="S34" s="586">
        <v>0</v>
      </c>
      <c r="T34" s="586">
        <v>0</v>
      </c>
      <c r="U34" s="586">
        <v>0</v>
      </c>
      <c r="V34" s="586">
        <v>0</v>
      </c>
      <c r="W34" s="586">
        <v>0</v>
      </c>
      <c r="X34" s="586">
        <v>0</v>
      </c>
      <c r="Y34" s="586">
        <v>0</v>
      </c>
      <c r="Z34" s="586">
        <v>0</v>
      </c>
      <c r="AA34" s="587">
        <f t="shared" si="0"/>
        <v>2.3750000000000004</v>
      </c>
      <c r="AB34" s="1092">
        <f t="shared" si="1"/>
        <v>15.384615384615374</v>
      </c>
      <c r="AC34" s="1092">
        <f t="shared" si="2"/>
        <v>30.000000000000004</v>
      </c>
      <c r="AD34" s="1092">
        <f t="shared" si="3"/>
        <v>33.33333333333335</v>
      </c>
      <c r="AE34" s="1092">
        <f t="shared" si="4"/>
        <v>49.999999999999979</v>
      </c>
      <c r="AF34" s="1092">
        <f t="shared" si="5"/>
        <v>25</v>
      </c>
      <c r="AG34" s="1092">
        <f t="shared" si="6"/>
        <v>33.33333333333335</v>
      </c>
      <c r="AH34" s="1092">
        <f t="shared" si="7"/>
        <v>60.000000000000007</v>
      </c>
      <c r="AI34" s="1092" t="str">
        <f t="shared" si="8"/>
        <v>n/a</v>
      </c>
      <c r="AJ34" s="1092" t="str">
        <f t="shared" si="9"/>
        <v>n/a</v>
      </c>
      <c r="AK34" s="1092" t="str">
        <f t="shared" si="10"/>
        <v>n/a</v>
      </c>
      <c r="AL34" s="1092" t="str">
        <f t="shared" si="11"/>
        <v>n/a</v>
      </c>
      <c r="AM34" s="1092" t="str">
        <f t="shared" si="12"/>
        <v>n/a</v>
      </c>
      <c r="AN34" s="1092" t="str">
        <f t="shared" si="13"/>
        <v>n/a</v>
      </c>
      <c r="AO34" s="1092" t="str">
        <f t="shared" si="14"/>
        <v>n/a</v>
      </c>
      <c r="AP34" s="1092" t="str">
        <f t="shared" si="15"/>
        <v>n/a</v>
      </c>
      <c r="AQ34" s="1092" t="str">
        <f t="shared" si="16"/>
        <v>n/a</v>
      </c>
      <c r="AR34" s="1092" t="str">
        <f t="shared" si="17"/>
        <v>n/a</v>
      </c>
      <c r="AS34" s="1092" t="str">
        <f t="shared" si="18"/>
        <v>n/a</v>
      </c>
      <c r="AT34" s="1092" t="str">
        <f t="shared" si="19"/>
        <v>n/a</v>
      </c>
      <c r="AU34" s="1092" t="str">
        <f t="shared" si="20"/>
        <v>n/a</v>
      </c>
      <c r="AV34" s="1092" t="str">
        <f t="shared" si="21"/>
        <v>n/a</v>
      </c>
      <c r="AW34" s="1092">
        <f t="shared" si="22"/>
        <v>35.293040293040292</v>
      </c>
      <c r="AX34" s="1092">
        <f t="shared" si="23"/>
        <v>15.081543692383352</v>
      </c>
    </row>
    <row r="35" spans="1:50" ht="11.25" customHeight="1" x14ac:dyDescent="0.2">
      <c r="A35" s="461" t="s">
        <v>401</v>
      </c>
      <c r="B35" s="829" t="s">
        <v>402</v>
      </c>
      <c r="C35" s="584">
        <v>1.5225</v>
      </c>
      <c r="D35" s="584">
        <v>1.4375</v>
      </c>
      <c r="E35" s="460">
        <v>1.325</v>
      </c>
      <c r="F35" s="460">
        <v>1.2649999999999999</v>
      </c>
      <c r="G35" s="584">
        <v>1.2050000000000001</v>
      </c>
      <c r="H35" s="584">
        <v>1.145</v>
      </c>
      <c r="I35" s="584">
        <v>1.0649999999999999</v>
      </c>
      <c r="J35" s="584">
        <v>0.96</v>
      </c>
      <c r="K35" s="897"/>
      <c r="L35" s="584">
        <v>0.77500000000000002</v>
      </c>
      <c r="M35" s="459">
        <v>0.63500000000000001</v>
      </c>
      <c r="N35" s="897"/>
      <c r="O35" s="589">
        <v>0.56000000000000005</v>
      </c>
      <c r="P35" s="590">
        <v>0.5</v>
      </c>
      <c r="Q35" s="590">
        <v>0.48</v>
      </c>
      <c r="R35" s="590">
        <v>0.42</v>
      </c>
      <c r="S35" s="590">
        <v>0.34499999999999997</v>
      </c>
      <c r="T35" s="590">
        <v>0.31</v>
      </c>
      <c r="U35" s="590">
        <v>0.29249999999999998</v>
      </c>
      <c r="V35" s="590">
        <v>0.28249999999999997</v>
      </c>
      <c r="W35" s="590">
        <v>0.27</v>
      </c>
      <c r="X35" s="586">
        <v>0.26</v>
      </c>
      <c r="Y35" s="590">
        <v>0.23</v>
      </c>
      <c r="Z35" s="586">
        <v>0.2</v>
      </c>
      <c r="AA35" s="587">
        <f t="shared" si="0"/>
        <v>15.485000000000003</v>
      </c>
      <c r="AB35" s="1092">
        <f t="shared" si="1"/>
        <v>5.913043478260871</v>
      </c>
      <c r="AC35" s="1092">
        <f t="shared" si="2"/>
        <v>8.4905660377358583</v>
      </c>
      <c r="AD35" s="1092">
        <f t="shared" si="3"/>
        <v>4.743083003952564</v>
      </c>
      <c r="AE35" s="1092">
        <f t="shared" si="4"/>
        <v>4.9792531120331773</v>
      </c>
      <c r="AF35" s="1092">
        <f t="shared" si="5"/>
        <v>5.2401746724890952</v>
      </c>
      <c r="AG35" s="1092">
        <f t="shared" si="6"/>
        <v>7.5117370892018753</v>
      </c>
      <c r="AH35" s="1092">
        <f t="shared" si="7"/>
        <v>10.9375</v>
      </c>
      <c r="AI35" s="1092">
        <f t="shared" si="8"/>
        <v>23.870967741935466</v>
      </c>
      <c r="AJ35" s="1092">
        <f t="shared" si="9"/>
        <v>22.047244094488192</v>
      </c>
      <c r="AK35" s="1092">
        <f t="shared" si="10"/>
        <v>13.392857142857139</v>
      </c>
      <c r="AL35" s="1092">
        <f t="shared" si="11"/>
        <v>12.000000000000011</v>
      </c>
      <c r="AM35" s="1092">
        <f t="shared" si="12"/>
        <v>4.1666666666666741</v>
      </c>
      <c r="AN35" s="1092">
        <f t="shared" si="13"/>
        <v>14.285714285714279</v>
      </c>
      <c r="AO35" s="1092">
        <f t="shared" si="14"/>
        <v>21.739130434782616</v>
      </c>
      <c r="AP35" s="1092">
        <f t="shared" si="15"/>
        <v>11.290322580645151</v>
      </c>
      <c r="AQ35" s="1092">
        <f t="shared" si="16"/>
        <v>5.9829059829059839</v>
      </c>
      <c r="AR35" s="1092">
        <f t="shared" si="17"/>
        <v>3.539823008849563</v>
      </c>
      <c r="AS35" s="1092">
        <f t="shared" si="18"/>
        <v>4.6296296296296058</v>
      </c>
      <c r="AT35" s="1092">
        <f t="shared" si="19"/>
        <v>3.8461538461538547</v>
      </c>
      <c r="AU35" s="1092">
        <f t="shared" si="20"/>
        <v>13.043478260869556</v>
      </c>
      <c r="AV35" s="1092">
        <f t="shared" si="21"/>
        <v>14.999999999999991</v>
      </c>
      <c r="AW35" s="1092">
        <f t="shared" si="22"/>
        <v>10.316678622341504</v>
      </c>
      <c r="AX35" s="1092">
        <f t="shared" si="23"/>
        <v>6.3372230957545304</v>
      </c>
    </row>
    <row r="36" spans="1:50" ht="11.25" customHeight="1" x14ac:dyDescent="0.2">
      <c r="A36" s="461" t="s">
        <v>888</v>
      </c>
      <c r="B36" s="829" t="s">
        <v>889</v>
      </c>
      <c r="C36" s="584">
        <v>2.4700000000000002</v>
      </c>
      <c r="D36" s="584">
        <v>2.35</v>
      </c>
      <c r="E36" s="460">
        <v>2.2400000000000002</v>
      </c>
      <c r="F36" s="460">
        <v>2.14</v>
      </c>
      <c r="G36" s="584">
        <v>2.08</v>
      </c>
      <c r="H36" s="584">
        <v>2.02</v>
      </c>
      <c r="I36" s="584">
        <v>1.96</v>
      </c>
      <c r="J36" s="584">
        <v>1.9</v>
      </c>
      <c r="K36" s="897"/>
      <c r="L36" s="584">
        <v>1.84</v>
      </c>
      <c r="M36" s="459">
        <v>1.78</v>
      </c>
      <c r="N36" s="897"/>
      <c r="O36" s="464">
        <v>1.76</v>
      </c>
      <c r="P36" s="590">
        <v>1.76</v>
      </c>
      <c r="Q36" s="590">
        <v>1.72</v>
      </c>
      <c r="R36" s="590">
        <v>1.64</v>
      </c>
      <c r="S36" s="590">
        <v>1.45</v>
      </c>
      <c r="T36" s="590">
        <v>1.2450000000000001</v>
      </c>
      <c r="U36" s="590">
        <v>1.149</v>
      </c>
      <c r="V36" s="590">
        <v>1.1319999999999999</v>
      </c>
      <c r="W36" s="590">
        <v>1.1000000000000001</v>
      </c>
      <c r="X36" s="586">
        <v>1.0720000000000001</v>
      </c>
      <c r="Y36" s="590">
        <v>1.0720000000000001</v>
      </c>
      <c r="Z36" s="590">
        <v>1.0590000000000002</v>
      </c>
      <c r="AA36" s="587">
        <f t="shared" si="0"/>
        <v>36.939000000000007</v>
      </c>
      <c r="AB36" s="1092">
        <f t="shared" si="1"/>
        <v>5.1063829787234116</v>
      </c>
      <c r="AC36" s="1092">
        <f t="shared" si="2"/>
        <v>4.9107142857142794</v>
      </c>
      <c r="AD36" s="1092">
        <f t="shared" si="3"/>
        <v>4.6728971962616939</v>
      </c>
      <c r="AE36" s="1092">
        <f t="shared" si="4"/>
        <v>2.8846153846153966</v>
      </c>
      <c r="AF36" s="1092">
        <f t="shared" si="5"/>
        <v>2.9702970297029729</v>
      </c>
      <c r="AG36" s="1092">
        <f t="shared" si="6"/>
        <v>3.0612244897959107</v>
      </c>
      <c r="AH36" s="1092">
        <f t="shared" si="7"/>
        <v>3.1578947368421151</v>
      </c>
      <c r="AI36" s="1092">
        <f t="shared" si="8"/>
        <v>3.2608695652173836</v>
      </c>
      <c r="AJ36" s="1092">
        <f t="shared" si="9"/>
        <v>3.3707865168539408</v>
      </c>
      <c r="AK36" s="1092">
        <f t="shared" si="10"/>
        <v>1.1363636363636465</v>
      </c>
      <c r="AL36" s="1092">
        <f t="shared" si="11"/>
        <v>0</v>
      </c>
      <c r="AM36" s="1092">
        <f t="shared" si="12"/>
        <v>2.3255813953488413</v>
      </c>
      <c r="AN36" s="1092">
        <f t="shared" si="13"/>
        <v>4.8780487804878092</v>
      </c>
      <c r="AO36" s="1092">
        <f t="shared" si="14"/>
        <v>13.103448275862073</v>
      </c>
      <c r="AP36" s="1092">
        <f t="shared" si="15"/>
        <v>16.465863453815246</v>
      </c>
      <c r="AQ36" s="1092">
        <f t="shared" si="16"/>
        <v>8.3550913838120078</v>
      </c>
      <c r="AR36" s="1092">
        <f t="shared" si="17"/>
        <v>1.5017667844523075</v>
      </c>
      <c r="AS36" s="1092">
        <f t="shared" si="18"/>
        <v>2.9090909090908834</v>
      </c>
      <c r="AT36" s="1092">
        <f t="shared" si="19"/>
        <v>2.6119402985074647</v>
      </c>
      <c r="AU36" s="1092">
        <f t="shared" si="20"/>
        <v>0</v>
      </c>
      <c r="AV36" s="1092">
        <f t="shared" si="21"/>
        <v>1.227573182247399</v>
      </c>
      <c r="AW36" s="1092">
        <f t="shared" si="22"/>
        <v>4.1862119182721322</v>
      </c>
      <c r="AX36" s="1092">
        <f t="shared" si="23"/>
        <v>4.0290932782019873</v>
      </c>
    </row>
    <row r="37" spans="1:50" ht="11.25" customHeight="1" x14ac:dyDescent="0.2">
      <c r="A37" s="1026" t="s">
        <v>4338</v>
      </c>
      <c r="B37" s="468" t="s">
        <v>3936</v>
      </c>
      <c r="C37" s="584">
        <v>0.52</v>
      </c>
      <c r="D37" s="584">
        <v>0.48</v>
      </c>
      <c r="E37" s="460">
        <v>0.44</v>
      </c>
      <c r="F37" s="460">
        <v>0.4</v>
      </c>
      <c r="G37" s="474">
        <v>0.36</v>
      </c>
      <c r="H37" s="474">
        <v>0.32</v>
      </c>
      <c r="I37" s="473">
        <v>0.28000000000000003</v>
      </c>
      <c r="J37" s="474">
        <v>0.28000000000000003</v>
      </c>
      <c r="K37" s="976"/>
      <c r="L37" s="473">
        <v>0.24</v>
      </c>
      <c r="M37" s="475">
        <v>0.24</v>
      </c>
      <c r="N37" s="976"/>
      <c r="O37" s="489">
        <v>0.24</v>
      </c>
      <c r="P37" s="477">
        <v>0.24</v>
      </c>
      <c r="Q37" s="477">
        <v>0.24</v>
      </c>
      <c r="R37" s="498">
        <v>0.24</v>
      </c>
      <c r="S37" s="498">
        <v>0.24</v>
      </c>
      <c r="T37" s="498">
        <v>0.24</v>
      </c>
      <c r="U37" s="498">
        <v>0.24</v>
      </c>
      <c r="V37" s="498">
        <v>0.24</v>
      </c>
      <c r="W37" s="477">
        <v>0.24</v>
      </c>
      <c r="X37" s="498">
        <v>0.24</v>
      </c>
      <c r="Y37" s="477">
        <v>0.24</v>
      </c>
      <c r="Z37" s="476">
        <v>0.34</v>
      </c>
      <c r="AA37" s="587">
        <f t="shared" si="0"/>
        <v>6.5400000000000027</v>
      </c>
      <c r="AB37" s="1092">
        <f t="shared" si="1"/>
        <v>8.3333333333333481</v>
      </c>
      <c r="AC37" s="1092">
        <f t="shared" si="2"/>
        <v>9.0909090909090828</v>
      </c>
      <c r="AD37" s="1092">
        <f t="shared" si="3"/>
        <v>9.9999999999999858</v>
      </c>
      <c r="AE37" s="1092">
        <f t="shared" si="4"/>
        <v>11.111111111111116</v>
      </c>
      <c r="AF37" s="1092">
        <f t="shared" si="5"/>
        <v>12.5</v>
      </c>
      <c r="AG37" s="1092">
        <f t="shared" si="6"/>
        <v>14.285714285714279</v>
      </c>
      <c r="AH37" s="1092">
        <f t="shared" si="7"/>
        <v>0</v>
      </c>
      <c r="AI37" s="1092">
        <f t="shared" si="8"/>
        <v>16.666666666666675</v>
      </c>
      <c r="AJ37" s="1092">
        <f t="shared" si="9"/>
        <v>0</v>
      </c>
      <c r="AK37" s="1092">
        <f t="shared" si="10"/>
        <v>0</v>
      </c>
      <c r="AL37" s="1092">
        <f t="shared" si="11"/>
        <v>0</v>
      </c>
      <c r="AM37" s="1092">
        <f t="shared" si="12"/>
        <v>0</v>
      </c>
      <c r="AN37" s="1092">
        <f t="shared" si="13"/>
        <v>0</v>
      </c>
      <c r="AO37" s="1092">
        <f t="shared" si="14"/>
        <v>0</v>
      </c>
      <c r="AP37" s="1092">
        <f t="shared" si="15"/>
        <v>0</v>
      </c>
      <c r="AQ37" s="1092">
        <f t="shared" si="16"/>
        <v>0</v>
      </c>
      <c r="AR37" s="1092">
        <f t="shared" si="17"/>
        <v>0</v>
      </c>
      <c r="AS37" s="1092">
        <f t="shared" si="18"/>
        <v>0</v>
      </c>
      <c r="AT37" s="1092">
        <f t="shared" si="19"/>
        <v>0</v>
      </c>
      <c r="AU37" s="1092">
        <f t="shared" si="20"/>
        <v>0</v>
      </c>
      <c r="AV37" s="1092">
        <f t="shared" si="21"/>
        <v>-29.411764705882359</v>
      </c>
      <c r="AW37" s="1092">
        <f t="shared" si="22"/>
        <v>2.5036176086596251</v>
      </c>
      <c r="AX37" s="1092">
        <f t="shared" si="23"/>
        <v>9.34632829637901</v>
      </c>
    </row>
    <row r="38" spans="1:50" ht="11.25" customHeight="1" x14ac:dyDescent="0.2">
      <c r="A38" s="461" t="s">
        <v>890</v>
      </c>
      <c r="B38" s="829" t="s">
        <v>891</v>
      </c>
      <c r="C38" s="584">
        <v>2.12</v>
      </c>
      <c r="D38" s="584">
        <v>1.96</v>
      </c>
      <c r="E38" s="460">
        <v>1.75</v>
      </c>
      <c r="F38" s="460">
        <v>1.44</v>
      </c>
      <c r="G38" s="584">
        <v>1.29</v>
      </c>
      <c r="H38" s="584">
        <v>1.18</v>
      </c>
      <c r="I38" s="584">
        <v>1.1200000000000001</v>
      </c>
      <c r="J38" s="584">
        <v>1</v>
      </c>
      <c r="K38" s="897"/>
      <c r="L38" s="584">
        <v>0.88</v>
      </c>
      <c r="M38" s="459">
        <v>0.84</v>
      </c>
      <c r="N38" s="897"/>
      <c r="O38" s="464">
        <v>0.8</v>
      </c>
      <c r="P38" s="586">
        <v>0.8</v>
      </c>
      <c r="Q38" s="590">
        <v>1.64</v>
      </c>
      <c r="R38" s="590">
        <v>1.52</v>
      </c>
      <c r="S38" s="590">
        <v>1.4</v>
      </c>
      <c r="T38" s="590">
        <v>1.28</v>
      </c>
      <c r="U38" s="590">
        <v>1.1200000000000001</v>
      </c>
      <c r="V38" s="590">
        <v>0.92</v>
      </c>
      <c r="W38" s="590">
        <v>0.84</v>
      </c>
      <c r="X38" s="590">
        <v>0.76</v>
      </c>
      <c r="Y38" s="590">
        <v>0.68</v>
      </c>
      <c r="Z38" s="590">
        <v>0.6</v>
      </c>
      <c r="AA38" s="587">
        <f t="shared" si="0"/>
        <v>25.940000000000005</v>
      </c>
      <c r="AB38" s="1092">
        <f t="shared" si="1"/>
        <v>8.163265306122458</v>
      </c>
      <c r="AC38" s="1092">
        <f t="shared" si="2"/>
        <v>11.999999999999989</v>
      </c>
      <c r="AD38" s="1092">
        <f t="shared" si="3"/>
        <v>21.527777777777789</v>
      </c>
      <c r="AE38" s="1092">
        <f t="shared" si="4"/>
        <v>11.627906976744185</v>
      </c>
      <c r="AF38" s="1092">
        <f t="shared" si="5"/>
        <v>9.3220338983051043</v>
      </c>
      <c r="AG38" s="1092">
        <f t="shared" si="6"/>
        <v>5.3571428571428381</v>
      </c>
      <c r="AH38" s="1092">
        <f t="shared" si="7"/>
        <v>12.000000000000011</v>
      </c>
      <c r="AI38" s="1092">
        <f t="shared" si="8"/>
        <v>13.636363636363647</v>
      </c>
      <c r="AJ38" s="1092">
        <f t="shared" si="9"/>
        <v>4.7619047619047672</v>
      </c>
      <c r="AK38" s="1092">
        <f t="shared" si="10"/>
        <v>4.9999999999999822</v>
      </c>
      <c r="AL38" s="1092">
        <f t="shared" si="11"/>
        <v>0</v>
      </c>
      <c r="AM38" s="1092">
        <f t="shared" si="12"/>
        <v>-51.219512195121951</v>
      </c>
      <c r="AN38" s="1092">
        <f t="shared" si="13"/>
        <v>7.8947368421052655</v>
      </c>
      <c r="AO38" s="1092">
        <f t="shared" si="14"/>
        <v>8.5714285714285854</v>
      </c>
      <c r="AP38" s="1092">
        <f t="shared" si="15"/>
        <v>9.375</v>
      </c>
      <c r="AQ38" s="1092">
        <f t="shared" si="16"/>
        <v>14.285714285714279</v>
      </c>
      <c r="AR38" s="1092">
        <f t="shared" si="17"/>
        <v>21.739130434782616</v>
      </c>
      <c r="AS38" s="1092">
        <f t="shared" si="18"/>
        <v>9.5238095238095344</v>
      </c>
      <c r="AT38" s="1092">
        <f t="shared" si="19"/>
        <v>10.526315789473673</v>
      </c>
      <c r="AU38" s="1092">
        <f t="shared" si="20"/>
        <v>11.764705882352944</v>
      </c>
      <c r="AV38" s="1092">
        <f t="shared" si="21"/>
        <v>13.333333333333353</v>
      </c>
      <c r="AW38" s="1092">
        <f t="shared" si="22"/>
        <v>7.5805265562970998</v>
      </c>
      <c r="AX38" s="1092">
        <f t="shared" si="23"/>
        <v>14.382723722685936</v>
      </c>
    </row>
    <row r="39" spans="1:50" ht="11.25" customHeight="1" x14ac:dyDescent="0.2">
      <c r="A39" s="461" t="s">
        <v>3782</v>
      </c>
      <c r="B39" s="829" t="s">
        <v>3783</v>
      </c>
      <c r="C39" s="584">
        <v>1.28</v>
      </c>
      <c r="D39" s="584">
        <v>1.08</v>
      </c>
      <c r="E39" s="460">
        <v>0.84</v>
      </c>
      <c r="F39" s="460">
        <v>0.64</v>
      </c>
      <c r="G39" s="584">
        <v>0.48</v>
      </c>
      <c r="H39" s="584">
        <v>0.4</v>
      </c>
      <c r="I39" s="584">
        <v>0.32</v>
      </c>
      <c r="J39" s="499">
        <v>0</v>
      </c>
      <c r="K39" s="897"/>
      <c r="L39" s="463">
        <v>0</v>
      </c>
      <c r="M39" s="588">
        <v>0</v>
      </c>
      <c r="N39" s="897"/>
      <c r="O39" s="464">
        <v>0</v>
      </c>
      <c r="P39" s="586">
        <v>0</v>
      </c>
      <c r="Q39" s="586">
        <v>0</v>
      </c>
      <c r="R39" s="586">
        <v>0</v>
      </c>
      <c r="S39" s="586">
        <v>0</v>
      </c>
      <c r="T39" s="586">
        <v>0</v>
      </c>
      <c r="U39" s="586">
        <v>0</v>
      </c>
      <c r="V39" s="586">
        <v>0</v>
      </c>
      <c r="W39" s="586">
        <v>0</v>
      </c>
      <c r="X39" s="586">
        <v>0</v>
      </c>
      <c r="Y39" s="586">
        <v>0</v>
      </c>
      <c r="Z39" s="586">
        <v>0</v>
      </c>
      <c r="AA39" s="587">
        <f t="shared" si="0"/>
        <v>5.0400000000000009</v>
      </c>
      <c r="AB39" s="1092">
        <f t="shared" ref="AB39:AB70" si="24">IF(ISERROR((C39/D39-1)*100),"n/a",(C39/D39-1)*100)</f>
        <v>18.518518518518512</v>
      </c>
      <c r="AC39" s="1092">
        <f t="shared" ref="AC39:AC70" si="25">IF(ISERROR((D39/E39-1)*100),"n/a",(D39/E39-1)*100)</f>
        <v>28.57142857142858</v>
      </c>
      <c r="AD39" s="1092">
        <f t="shared" ref="AD39:AD70" si="26">IF(ISERROR((E39/F39-1)*100),"n/a",(E39/F39-1)*100)</f>
        <v>31.25</v>
      </c>
      <c r="AE39" s="1092">
        <f t="shared" ref="AE39:AE70" si="27">IF(ISERROR((F39/G39-1)*100),"n/a",(F39/G39-1)*100)</f>
        <v>33.33333333333335</v>
      </c>
      <c r="AF39" s="1092">
        <f t="shared" ref="AF39:AF70" si="28">IF(ISERROR((G39/H39-1)*100),"n/a",(G39/H39-1)*100)</f>
        <v>19.999999999999996</v>
      </c>
      <c r="AG39" s="1092">
        <f t="shared" ref="AG39:AG70" si="29">IF(ISERROR((H39/I39-1)*100),"n/a",(H39/I39-1)*100)</f>
        <v>25</v>
      </c>
      <c r="AH39" s="1092" t="str">
        <f t="shared" ref="AH39:AH70" si="30">IF(ISERROR((I39/J39-1)*100),"n/a",(I39/J39-1)*100)</f>
        <v>n/a</v>
      </c>
      <c r="AI39" s="1092" t="str">
        <f t="shared" ref="AI39:AI70" si="31">IF(ISERROR((J39/L39-1)*100),"n/a",(J39/L39-1)*100)</f>
        <v>n/a</v>
      </c>
      <c r="AJ39" s="1092" t="str">
        <f t="shared" ref="AJ39:AJ70" si="32">IF(ISERROR((L39/M39-1)*100),"n/a",(L39/M39-1)*100)</f>
        <v>n/a</v>
      </c>
      <c r="AK39" s="1092" t="str">
        <f t="shared" ref="AK39:AK70" si="33">IF(ISERROR((M39/O39-1)*100),"n/a",(M39/O39-1)*100)</f>
        <v>n/a</v>
      </c>
      <c r="AL39" s="1092" t="str">
        <f t="shared" ref="AL39:AL70" si="34">IF(ISERROR((O39/P39-1)*100),"n/a",(O39/P39-1)*100)</f>
        <v>n/a</v>
      </c>
      <c r="AM39" s="1092" t="str">
        <f t="shared" ref="AM39:AM70" si="35">IF(ISERROR((P39/Q39-1)*100),"n/a",(P39/Q39-1)*100)</f>
        <v>n/a</v>
      </c>
      <c r="AN39" s="1092" t="str">
        <f t="shared" ref="AN39:AN70" si="36">IF(ISERROR((Q39/R39-1)*100),"n/a",(Q39/R39-1)*100)</f>
        <v>n/a</v>
      </c>
      <c r="AO39" s="1092" t="str">
        <f t="shared" ref="AO39:AO70" si="37">IF(ISERROR((R39/S39-1)*100),"n/a",(R39/S39-1)*100)</f>
        <v>n/a</v>
      </c>
      <c r="AP39" s="1092" t="str">
        <f t="shared" ref="AP39:AP70" si="38">IF(ISERROR((S39/T39-1)*100),"n/a",(S39/T39-1)*100)</f>
        <v>n/a</v>
      </c>
      <c r="AQ39" s="1092" t="str">
        <f t="shared" ref="AQ39:AQ70" si="39">IF(ISERROR((T39/U39-1)*100),"n/a",(T39/U39-1)*100)</f>
        <v>n/a</v>
      </c>
      <c r="AR39" s="1092" t="str">
        <f t="shared" ref="AR39:AR70" si="40">IF(ISERROR((U39/V39-1)*100),"n/a",(U39/V39-1)*100)</f>
        <v>n/a</v>
      </c>
      <c r="AS39" s="1092" t="str">
        <f t="shared" ref="AS39:AS70" si="41">IF(ISERROR((V39/W39-1)*100),"n/a",(V39/W39-1)*100)</f>
        <v>n/a</v>
      </c>
      <c r="AT39" s="1092" t="str">
        <f t="shared" ref="AT39:AT70" si="42">IF(ISERROR((W39/X39-1)*100),"n/a",(W39/X39-1)*100)</f>
        <v>n/a</v>
      </c>
      <c r="AU39" s="1092" t="str">
        <f t="shared" ref="AU39:AU70" si="43">IF(ISERROR((X39/Y39-1)*100),"n/a",(X39/Y39-1)*100)</f>
        <v>n/a</v>
      </c>
      <c r="AV39" s="1092" t="str">
        <f t="shared" ref="AV39:AV70" si="44">IF(ISERROR((Y39/Z39-1)*100),"n/a",(Y39/Z39-1)*100)</f>
        <v>n/a</v>
      </c>
      <c r="AW39" s="1092">
        <f t="shared" si="22"/>
        <v>26.112213403880073</v>
      </c>
      <c r="AX39" s="1092">
        <f t="shared" si="23"/>
        <v>6.0141422787530745</v>
      </c>
    </row>
    <row r="40" spans="1:50" ht="11.25" customHeight="1" x14ac:dyDescent="0.2">
      <c r="A40" s="1026" t="s">
        <v>4473</v>
      </c>
      <c r="B40" s="468" t="s">
        <v>4471</v>
      </c>
      <c r="C40" s="584">
        <v>0.76</v>
      </c>
      <c r="D40" s="584">
        <v>0.68</v>
      </c>
      <c r="E40" s="460">
        <v>0.56000000000000005</v>
      </c>
      <c r="F40" s="471">
        <v>0.4</v>
      </c>
      <c r="G40" s="584">
        <v>0.16</v>
      </c>
      <c r="H40" s="499">
        <v>0</v>
      </c>
      <c r="I40" s="499">
        <v>0</v>
      </c>
      <c r="J40" s="499">
        <v>0</v>
      </c>
      <c r="K40" s="1027"/>
      <c r="L40" s="499">
        <v>0</v>
      </c>
      <c r="M40" s="502">
        <v>0</v>
      </c>
      <c r="N40" s="1027"/>
      <c r="O40" s="502">
        <v>0</v>
      </c>
      <c r="P40" s="541">
        <v>0</v>
      </c>
      <c r="Q40" s="500">
        <v>0</v>
      </c>
      <c r="R40" s="500">
        <v>0</v>
      </c>
      <c r="S40" s="500">
        <v>0</v>
      </c>
      <c r="T40" s="500">
        <v>0</v>
      </c>
      <c r="U40" s="500">
        <v>0</v>
      </c>
      <c r="V40" s="500">
        <v>0</v>
      </c>
      <c r="W40" s="500">
        <v>0</v>
      </c>
      <c r="X40" s="500">
        <v>0</v>
      </c>
      <c r="Y40" s="500">
        <v>0</v>
      </c>
      <c r="Z40" s="500">
        <v>0</v>
      </c>
      <c r="AA40" s="587">
        <f t="shared" si="0"/>
        <v>2.56</v>
      </c>
      <c r="AB40" s="1092">
        <f t="shared" si="24"/>
        <v>11.764705882352944</v>
      </c>
      <c r="AC40" s="1092">
        <f t="shared" si="25"/>
        <v>21.42857142857142</v>
      </c>
      <c r="AD40" s="1092">
        <f t="shared" si="26"/>
        <v>40.000000000000014</v>
      </c>
      <c r="AE40" s="1092">
        <f t="shared" si="27"/>
        <v>150</v>
      </c>
      <c r="AF40" s="1092" t="str">
        <f t="shared" si="28"/>
        <v>n/a</v>
      </c>
      <c r="AG40" s="1092" t="str">
        <f t="shared" si="29"/>
        <v>n/a</v>
      </c>
      <c r="AH40" s="1092" t="str">
        <f t="shared" si="30"/>
        <v>n/a</v>
      </c>
      <c r="AI40" s="1092" t="str">
        <f t="shared" si="31"/>
        <v>n/a</v>
      </c>
      <c r="AJ40" s="1092" t="str">
        <f t="shared" si="32"/>
        <v>n/a</v>
      </c>
      <c r="AK40" s="1092" t="str">
        <f t="shared" si="33"/>
        <v>n/a</v>
      </c>
      <c r="AL40" s="1092" t="str">
        <f t="shared" si="34"/>
        <v>n/a</v>
      </c>
      <c r="AM40" s="1092" t="str">
        <f t="shared" si="35"/>
        <v>n/a</v>
      </c>
      <c r="AN40" s="1092" t="str">
        <f t="shared" si="36"/>
        <v>n/a</v>
      </c>
      <c r="AO40" s="1092" t="str">
        <f t="shared" si="37"/>
        <v>n/a</v>
      </c>
      <c r="AP40" s="1092" t="str">
        <f t="shared" si="38"/>
        <v>n/a</v>
      </c>
      <c r="AQ40" s="1092" t="str">
        <f t="shared" si="39"/>
        <v>n/a</v>
      </c>
      <c r="AR40" s="1092" t="str">
        <f t="shared" si="40"/>
        <v>n/a</v>
      </c>
      <c r="AS40" s="1092" t="str">
        <f t="shared" si="41"/>
        <v>n/a</v>
      </c>
      <c r="AT40" s="1092" t="str">
        <f t="shared" si="42"/>
        <v>n/a</v>
      </c>
      <c r="AU40" s="1092" t="str">
        <f t="shared" si="43"/>
        <v>n/a</v>
      </c>
      <c r="AV40" s="1092" t="str">
        <f t="shared" si="44"/>
        <v>n/a</v>
      </c>
      <c r="AW40" s="1092">
        <f t="shared" si="22"/>
        <v>55.798319327731093</v>
      </c>
      <c r="AX40" s="1092">
        <f t="shared" si="23"/>
        <v>63.884745750374194</v>
      </c>
    </row>
    <row r="41" spans="1:50" ht="11.25" customHeight="1" x14ac:dyDescent="0.2">
      <c r="A41" s="542" t="s">
        <v>4607</v>
      </c>
      <c r="B41" s="829" t="s">
        <v>4595</v>
      </c>
      <c r="C41" s="584">
        <v>0.6</v>
      </c>
      <c r="D41" s="584">
        <v>0.56000000000000005</v>
      </c>
      <c r="E41" s="460">
        <v>0.51</v>
      </c>
      <c r="F41" s="589">
        <v>0.47</v>
      </c>
      <c r="G41" s="584">
        <v>0.44</v>
      </c>
      <c r="H41" s="584">
        <v>0.41000000000000003</v>
      </c>
      <c r="I41" s="584">
        <v>0.37000000000000005</v>
      </c>
      <c r="J41" s="584">
        <v>0.33333333333333331</v>
      </c>
      <c r="K41" s="1083"/>
      <c r="L41" s="584">
        <v>0.31</v>
      </c>
      <c r="M41" s="459">
        <v>0.29333333333333333</v>
      </c>
      <c r="N41" s="1083"/>
      <c r="O41" s="459">
        <v>0.28999999999999998</v>
      </c>
      <c r="P41" s="490">
        <v>0.27999999999999997</v>
      </c>
      <c r="Q41" s="590">
        <v>0.25</v>
      </c>
      <c r="R41" s="590">
        <v>0.23166666666666666</v>
      </c>
      <c r="S41" s="590">
        <v>0.20666666666666667</v>
      </c>
      <c r="T41" s="590">
        <v>0.18833333333333335</v>
      </c>
      <c r="U41" s="590">
        <v>0.17166666666666666</v>
      </c>
      <c r="V41" s="590">
        <v>0.15333333333333332</v>
      </c>
      <c r="W41" s="590">
        <v>0.13999999999999999</v>
      </c>
      <c r="X41" s="590">
        <v>0.12666666666666668</v>
      </c>
      <c r="Y41" s="590">
        <v>0.11166666666666666</v>
      </c>
      <c r="Z41" s="590">
        <v>9.9999999999999992E-2</v>
      </c>
      <c r="AA41" s="587">
        <f t="shared" si="0"/>
        <v>6.5466666666666669</v>
      </c>
      <c r="AB41" s="1092">
        <f t="shared" si="24"/>
        <v>7.1428571428571397</v>
      </c>
      <c r="AC41" s="1092">
        <f t="shared" si="25"/>
        <v>9.8039215686274606</v>
      </c>
      <c r="AD41" s="1092">
        <f t="shared" si="26"/>
        <v>8.5106382978723527</v>
      </c>
      <c r="AE41" s="1092">
        <f t="shared" si="27"/>
        <v>6.8181818181818121</v>
      </c>
      <c r="AF41" s="1092">
        <f t="shared" si="28"/>
        <v>7.3170731707316916</v>
      </c>
      <c r="AG41" s="1092">
        <f t="shared" si="29"/>
        <v>10.810810810810811</v>
      </c>
      <c r="AH41" s="1092">
        <f t="shared" si="30"/>
        <v>11.000000000000032</v>
      </c>
      <c r="AI41" s="1092">
        <f t="shared" si="31"/>
        <v>7.5268817204301008</v>
      </c>
      <c r="AJ41" s="1092">
        <f t="shared" si="32"/>
        <v>5.6818181818181879</v>
      </c>
      <c r="AK41" s="1092">
        <f t="shared" si="33"/>
        <v>1.1494252873563315</v>
      </c>
      <c r="AL41" s="1092">
        <f t="shared" si="34"/>
        <v>3.5714285714285809</v>
      </c>
      <c r="AM41" s="1092">
        <f t="shared" si="35"/>
        <v>11.999999999999989</v>
      </c>
      <c r="AN41" s="1092">
        <f t="shared" si="36"/>
        <v>7.9136690647481966</v>
      </c>
      <c r="AO41" s="1092">
        <f t="shared" si="37"/>
        <v>12.096774193548377</v>
      </c>
      <c r="AP41" s="1092">
        <f t="shared" si="38"/>
        <v>9.7345132743362761</v>
      </c>
      <c r="AQ41" s="1092">
        <f t="shared" si="39"/>
        <v>9.7087378640776869</v>
      </c>
      <c r="AR41" s="1092">
        <f t="shared" si="40"/>
        <v>11.956521739130444</v>
      </c>
      <c r="AS41" s="1092">
        <f t="shared" si="41"/>
        <v>9.5238095238095344</v>
      </c>
      <c r="AT41" s="1092">
        <f t="shared" si="42"/>
        <v>10.526315789473673</v>
      </c>
      <c r="AU41" s="1092">
        <f t="shared" si="43"/>
        <v>13.432835820895539</v>
      </c>
      <c r="AV41" s="1092">
        <f t="shared" si="44"/>
        <v>11.66666666666667</v>
      </c>
      <c r="AW41" s="1092">
        <f t="shared" si="22"/>
        <v>8.9472800241333754</v>
      </c>
      <c r="AX41" s="1092">
        <f t="shared" si="23"/>
        <v>3.0194985617483803</v>
      </c>
    </row>
    <row r="42" spans="1:50" ht="11.25" customHeight="1" x14ac:dyDescent="0.2">
      <c r="A42" s="542" t="s">
        <v>4536</v>
      </c>
      <c r="B42" s="829" t="s">
        <v>4535</v>
      </c>
      <c r="C42" s="584">
        <v>0.56000000000000005</v>
      </c>
      <c r="D42" s="584">
        <v>0.49</v>
      </c>
      <c r="E42" s="460">
        <v>0.41</v>
      </c>
      <c r="F42" s="589">
        <v>0.34</v>
      </c>
      <c r="G42" s="584">
        <v>0.28999999999999998</v>
      </c>
      <c r="H42" s="584">
        <v>0.12</v>
      </c>
      <c r="I42" s="510">
        <v>0</v>
      </c>
      <c r="J42" s="510">
        <v>0</v>
      </c>
      <c r="K42" s="897"/>
      <c r="L42" s="510">
        <v>0</v>
      </c>
      <c r="M42" s="464">
        <v>0</v>
      </c>
      <c r="N42" s="897"/>
      <c r="O42" s="464">
        <v>0</v>
      </c>
      <c r="P42" s="586">
        <v>0</v>
      </c>
      <c r="Q42" s="586">
        <v>0</v>
      </c>
      <c r="R42" s="586">
        <v>0</v>
      </c>
      <c r="S42" s="586">
        <v>0</v>
      </c>
      <c r="T42" s="586">
        <v>0</v>
      </c>
      <c r="U42" s="586">
        <v>0</v>
      </c>
      <c r="V42" s="586">
        <v>0</v>
      </c>
      <c r="W42" s="586">
        <v>0</v>
      </c>
      <c r="X42" s="586">
        <v>0</v>
      </c>
      <c r="Y42" s="586">
        <v>0</v>
      </c>
      <c r="Z42" s="586">
        <v>0</v>
      </c>
      <c r="AA42" s="587">
        <f t="shared" si="0"/>
        <v>2.21</v>
      </c>
      <c r="AB42" s="1092">
        <f t="shared" si="24"/>
        <v>14.285714285714302</v>
      </c>
      <c r="AC42" s="1092">
        <f t="shared" si="25"/>
        <v>19.512195121951216</v>
      </c>
      <c r="AD42" s="1092">
        <f t="shared" si="26"/>
        <v>20.588235294117641</v>
      </c>
      <c r="AE42" s="1092">
        <f t="shared" si="27"/>
        <v>17.24137931034484</v>
      </c>
      <c r="AF42" s="1092">
        <f t="shared" si="28"/>
        <v>141.66666666666666</v>
      </c>
      <c r="AG42" s="1092" t="str">
        <f t="shared" si="29"/>
        <v>n/a</v>
      </c>
      <c r="AH42" s="1092" t="str">
        <f t="shared" si="30"/>
        <v>n/a</v>
      </c>
      <c r="AI42" s="1092" t="str">
        <f t="shared" si="31"/>
        <v>n/a</v>
      </c>
      <c r="AJ42" s="1092" t="str">
        <f t="shared" si="32"/>
        <v>n/a</v>
      </c>
      <c r="AK42" s="1092" t="str">
        <f t="shared" si="33"/>
        <v>n/a</v>
      </c>
      <c r="AL42" s="1092" t="str">
        <f t="shared" si="34"/>
        <v>n/a</v>
      </c>
      <c r="AM42" s="1092" t="str">
        <f t="shared" si="35"/>
        <v>n/a</v>
      </c>
      <c r="AN42" s="1092" t="str">
        <f t="shared" si="36"/>
        <v>n/a</v>
      </c>
      <c r="AO42" s="1092" t="str">
        <f t="shared" si="37"/>
        <v>n/a</v>
      </c>
      <c r="AP42" s="1092" t="str">
        <f t="shared" si="38"/>
        <v>n/a</v>
      </c>
      <c r="AQ42" s="1092" t="str">
        <f t="shared" si="39"/>
        <v>n/a</v>
      </c>
      <c r="AR42" s="1092" t="str">
        <f t="shared" si="40"/>
        <v>n/a</v>
      </c>
      <c r="AS42" s="1092" t="str">
        <f t="shared" si="41"/>
        <v>n/a</v>
      </c>
      <c r="AT42" s="1092" t="str">
        <f t="shared" si="42"/>
        <v>n/a</v>
      </c>
      <c r="AU42" s="1092" t="str">
        <f t="shared" si="43"/>
        <v>n/a</v>
      </c>
      <c r="AV42" s="1092" t="str">
        <f t="shared" si="44"/>
        <v>n/a</v>
      </c>
      <c r="AW42" s="1092">
        <f t="shared" si="22"/>
        <v>42.658838135758927</v>
      </c>
      <c r="AX42" s="1092">
        <f t="shared" si="23"/>
        <v>55.399706842995421</v>
      </c>
    </row>
    <row r="43" spans="1:50" ht="11.25" customHeight="1" x14ac:dyDescent="0.2">
      <c r="A43" s="465" t="s">
        <v>911</v>
      </c>
      <c r="B43" s="814" t="s">
        <v>912</v>
      </c>
      <c r="C43" s="584">
        <v>6.4</v>
      </c>
      <c r="D43" s="584">
        <v>5.8</v>
      </c>
      <c r="E43" s="460">
        <v>5.28</v>
      </c>
      <c r="F43" s="454">
        <v>4.5999999999999996</v>
      </c>
      <c r="G43" s="584">
        <v>4</v>
      </c>
      <c r="H43" s="584">
        <v>3.16</v>
      </c>
      <c r="I43" s="584">
        <v>2.44</v>
      </c>
      <c r="J43" s="584">
        <v>1.88</v>
      </c>
      <c r="K43" s="897"/>
      <c r="L43" s="584">
        <v>1.44</v>
      </c>
      <c r="M43" s="459">
        <v>0.56000000000000005</v>
      </c>
      <c r="N43" s="897"/>
      <c r="O43" s="464">
        <v>0</v>
      </c>
      <c r="P43" s="586">
        <v>0</v>
      </c>
      <c r="Q43" s="586">
        <v>0</v>
      </c>
      <c r="R43" s="586">
        <v>0</v>
      </c>
      <c r="S43" s="586">
        <v>0</v>
      </c>
      <c r="T43" s="586">
        <v>0</v>
      </c>
      <c r="U43" s="586">
        <v>0</v>
      </c>
      <c r="V43" s="586">
        <v>0</v>
      </c>
      <c r="W43" s="586">
        <v>0</v>
      </c>
      <c r="X43" s="586">
        <v>0</v>
      </c>
      <c r="Y43" s="586">
        <v>0</v>
      </c>
      <c r="Z43" s="586">
        <v>0</v>
      </c>
      <c r="AA43" s="587">
        <f t="shared" si="0"/>
        <v>35.56</v>
      </c>
      <c r="AB43" s="1092">
        <f t="shared" si="24"/>
        <v>10.344827586206895</v>
      </c>
      <c r="AC43" s="1092">
        <f t="shared" si="25"/>
        <v>9.8484848484848406</v>
      </c>
      <c r="AD43" s="1092">
        <f t="shared" si="26"/>
        <v>14.782608695652177</v>
      </c>
      <c r="AE43" s="1092">
        <f t="shared" si="27"/>
        <v>14.999999999999991</v>
      </c>
      <c r="AF43" s="1092">
        <f t="shared" si="28"/>
        <v>26.582278481012644</v>
      </c>
      <c r="AG43" s="1092">
        <f t="shared" si="29"/>
        <v>29.508196721311485</v>
      </c>
      <c r="AH43" s="1092">
        <f t="shared" si="30"/>
        <v>29.787234042553191</v>
      </c>
      <c r="AI43" s="1092">
        <f t="shared" si="31"/>
        <v>30.555555555555557</v>
      </c>
      <c r="AJ43" s="1092">
        <f t="shared" si="32"/>
        <v>157.14285714285711</v>
      </c>
      <c r="AK43" s="1092" t="str">
        <f t="shared" si="33"/>
        <v>n/a</v>
      </c>
      <c r="AL43" s="1092" t="str">
        <f t="shared" si="34"/>
        <v>n/a</v>
      </c>
      <c r="AM43" s="1092" t="str">
        <f t="shared" si="35"/>
        <v>n/a</v>
      </c>
      <c r="AN43" s="1092" t="str">
        <f t="shared" si="36"/>
        <v>n/a</v>
      </c>
      <c r="AO43" s="1092" t="str">
        <f t="shared" si="37"/>
        <v>n/a</v>
      </c>
      <c r="AP43" s="1092" t="str">
        <f t="shared" si="38"/>
        <v>n/a</v>
      </c>
      <c r="AQ43" s="1092" t="str">
        <f t="shared" si="39"/>
        <v>n/a</v>
      </c>
      <c r="AR43" s="1092" t="str">
        <f t="shared" si="40"/>
        <v>n/a</v>
      </c>
      <c r="AS43" s="1092" t="str">
        <f t="shared" si="41"/>
        <v>n/a</v>
      </c>
      <c r="AT43" s="1092" t="str">
        <f t="shared" si="42"/>
        <v>n/a</v>
      </c>
      <c r="AU43" s="1092" t="str">
        <f t="shared" si="43"/>
        <v>n/a</v>
      </c>
      <c r="AV43" s="1092" t="str">
        <f t="shared" si="44"/>
        <v>n/a</v>
      </c>
      <c r="AW43" s="1092">
        <f t="shared" si="22"/>
        <v>35.950227008181542</v>
      </c>
      <c r="AX43" s="1092">
        <f t="shared" si="23"/>
        <v>46.24380265939763</v>
      </c>
    </row>
    <row r="44" spans="1:50" ht="11.25" customHeight="1" x14ac:dyDescent="0.2">
      <c r="A44" s="802" t="s">
        <v>4459</v>
      </c>
      <c r="B44" s="829" t="s">
        <v>4432</v>
      </c>
      <c r="C44" s="584">
        <v>1.08</v>
      </c>
      <c r="D44" s="460">
        <v>1.04</v>
      </c>
      <c r="E44" s="460">
        <v>1</v>
      </c>
      <c r="F44" s="587">
        <v>0.97</v>
      </c>
      <c r="G44" s="460">
        <v>0.96</v>
      </c>
      <c r="H44" s="460">
        <v>0.92999999999999994</v>
      </c>
      <c r="I44" s="483">
        <v>0.92</v>
      </c>
      <c r="J44" s="483">
        <v>0.92</v>
      </c>
      <c r="K44" s="483"/>
      <c r="L44" s="483">
        <v>0.92</v>
      </c>
      <c r="M44" s="480">
        <v>0.92</v>
      </c>
      <c r="N44" s="483"/>
      <c r="O44" s="480">
        <v>0.92</v>
      </c>
      <c r="P44" s="996">
        <v>0.92</v>
      </c>
      <c r="Q44" s="961">
        <v>0.92</v>
      </c>
      <c r="R44" s="961">
        <v>0.91</v>
      </c>
      <c r="S44" s="961">
        <v>0.87</v>
      </c>
      <c r="T44" s="961">
        <v>0.83000000000000007</v>
      </c>
      <c r="U44" s="961">
        <v>0.79</v>
      </c>
      <c r="V44" s="961">
        <v>0.75</v>
      </c>
      <c r="W44" s="961">
        <v>0.71000000000000008</v>
      </c>
      <c r="X44" s="961">
        <v>0.66</v>
      </c>
      <c r="Y44" s="996">
        <v>0.58499999999999996</v>
      </c>
      <c r="Z44" s="961">
        <v>0.78</v>
      </c>
      <c r="AA44" s="587">
        <f t="shared" si="0"/>
        <v>19.305000000000003</v>
      </c>
      <c r="AB44" s="1092">
        <f t="shared" si="24"/>
        <v>3.8461538461538547</v>
      </c>
      <c r="AC44" s="1092">
        <f t="shared" si="25"/>
        <v>4.0000000000000036</v>
      </c>
      <c r="AD44" s="1092">
        <f t="shared" si="26"/>
        <v>3.0927835051546504</v>
      </c>
      <c r="AE44" s="1092">
        <f t="shared" si="27"/>
        <v>1.0416666666666741</v>
      </c>
      <c r="AF44" s="1092">
        <f t="shared" si="28"/>
        <v>3.2258064516129004</v>
      </c>
      <c r="AG44" s="1092">
        <f t="shared" si="29"/>
        <v>1.0869565217391131</v>
      </c>
      <c r="AH44" s="1092">
        <f t="shared" si="30"/>
        <v>0</v>
      </c>
      <c r="AI44" s="1092">
        <f t="shared" si="31"/>
        <v>0</v>
      </c>
      <c r="AJ44" s="1092">
        <f t="shared" si="32"/>
        <v>0</v>
      </c>
      <c r="AK44" s="1092">
        <f t="shared" si="33"/>
        <v>0</v>
      </c>
      <c r="AL44" s="1092">
        <f t="shared" si="34"/>
        <v>0</v>
      </c>
      <c r="AM44" s="1092">
        <f t="shared" si="35"/>
        <v>0</v>
      </c>
      <c r="AN44" s="1092">
        <f t="shared" si="36"/>
        <v>1.098901098901095</v>
      </c>
      <c r="AO44" s="1092">
        <f t="shared" si="37"/>
        <v>4.5977011494252817</v>
      </c>
      <c r="AP44" s="1092">
        <f t="shared" si="38"/>
        <v>4.8192771084337283</v>
      </c>
      <c r="AQ44" s="1092">
        <f t="shared" si="39"/>
        <v>5.0632911392405111</v>
      </c>
      <c r="AR44" s="1092">
        <f t="shared" si="40"/>
        <v>5.3333333333333455</v>
      </c>
      <c r="AS44" s="1092">
        <f t="shared" si="41"/>
        <v>5.6338028169014009</v>
      </c>
      <c r="AT44" s="1092">
        <f t="shared" si="42"/>
        <v>7.5757575757575912</v>
      </c>
      <c r="AU44" s="1092">
        <f t="shared" si="43"/>
        <v>12.820512820512842</v>
      </c>
      <c r="AV44" s="1092">
        <f t="shared" si="44"/>
        <v>-25.000000000000011</v>
      </c>
      <c r="AW44" s="1092">
        <f t="shared" si="22"/>
        <v>1.8207592397063324</v>
      </c>
      <c r="AX44" s="1092">
        <f t="shared" si="23"/>
        <v>6.9338400290255464</v>
      </c>
    </row>
    <row r="45" spans="1:50" ht="11.25" customHeight="1" x14ac:dyDescent="0.2">
      <c r="A45" s="830" t="s">
        <v>414</v>
      </c>
      <c r="B45" s="829" t="s">
        <v>415</v>
      </c>
      <c r="C45" s="584">
        <v>4.09</v>
      </c>
      <c r="D45" s="584">
        <v>3.81</v>
      </c>
      <c r="E45" s="460">
        <v>3.53</v>
      </c>
      <c r="F45" s="587">
        <v>3.2399999999999998</v>
      </c>
      <c r="G45" s="584">
        <v>2.92</v>
      </c>
      <c r="H45" s="584">
        <v>2.59</v>
      </c>
      <c r="I45" s="584">
        <v>2.2599999999999998</v>
      </c>
      <c r="J45" s="584">
        <v>2.0099999999999998</v>
      </c>
      <c r="K45" s="897"/>
      <c r="L45" s="584">
        <v>1.43</v>
      </c>
      <c r="M45" s="459">
        <v>0.87</v>
      </c>
      <c r="N45" s="897"/>
      <c r="O45" s="589">
        <v>0.71</v>
      </c>
      <c r="P45" s="586">
        <v>0.68</v>
      </c>
      <c r="Q45" s="590">
        <v>0.66</v>
      </c>
      <c r="R45" s="590">
        <v>0.56000000000000005</v>
      </c>
      <c r="S45" s="586">
        <v>0.44</v>
      </c>
      <c r="T45" s="590">
        <v>0.11</v>
      </c>
      <c r="U45" s="586">
        <v>0</v>
      </c>
      <c r="V45" s="586">
        <v>0</v>
      </c>
      <c r="W45" s="586">
        <v>0</v>
      </c>
      <c r="X45" s="586">
        <v>0</v>
      </c>
      <c r="Y45" s="586">
        <v>0</v>
      </c>
      <c r="Z45" s="586">
        <v>0</v>
      </c>
      <c r="AA45" s="587">
        <f t="shared" si="0"/>
        <v>29.909999999999997</v>
      </c>
      <c r="AB45" s="1092">
        <f t="shared" si="24"/>
        <v>7.3490813648293907</v>
      </c>
      <c r="AC45" s="1092">
        <f t="shared" si="25"/>
        <v>7.932011331444766</v>
      </c>
      <c r="AD45" s="1092">
        <f t="shared" si="26"/>
        <v>8.9506172839506135</v>
      </c>
      <c r="AE45" s="1092">
        <f t="shared" si="27"/>
        <v>10.95890410958904</v>
      </c>
      <c r="AF45" s="1092">
        <f t="shared" si="28"/>
        <v>12.741312741312738</v>
      </c>
      <c r="AG45" s="1092">
        <f t="shared" si="29"/>
        <v>14.601769911504437</v>
      </c>
      <c r="AH45" s="1092">
        <f t="shared" si="30"/>
        <v>12.437810945273631</v>
      </c>
      <c r="AI45" s="1092">
        <f t="shared" si="31"/>
        <v>40.559440559440539</v>
      </c>
      <c r="AJ45" s="1092">
        <f t="shared" si="32"/>
        <v>64.367816091954012</v>
      </c>
      <c r="AK45" s="1092">
        <f t="shared" si="33"/>
        <v>22.535211267605646</v>
      </c>
      <c r="AL45" s="1092">
        <f t="shared" si="34"/>
        <v>4.4117647058823373</v>
      </c>
      <c r="AM45" s="1092">
        <f t="shared" si="35"/>
        <v>3.0303030303030276</v>
      </c>
      <c r="AN45" s="1092">
        <f t="shared" si="36"/>
        <v>17.857142857142861</v>
      </c>
      <c r="AO45" s="1092">
        <f t="shared" si="37"/>
        <v>27.272727272727295</v>
      </c>
      <c r="AP45" s="1092">
        <f t="shared" si="38"/>
        <v>300</v>
      </c>
      <c r="AQ45" s="1092" t="str">
        <f t="shared" si="39"/>
        <v>n/a</v>
      </c>
      <c r="AR45" s="1092" t="str">
        <f t="shared" si="40"/>
        <v>n/a</v>
      </c>
      <c r="AS45" s="1092" t="str">
        <f t="shared" si="41"/>
        <v>n/a</v>
      </c>
      <c r="AT45" s="1092" t="str">
        <f t="shared" si="42"/>
        <v>n/a</v>
      </c>
      <c r="AU45" s="1092" t="str">
        <f t="shared" si="43"/>
        <v>n/a</v>
      </c>
      <c r="AV45" s="1092" t="str">
        <f t="shared" si="44"/>
        <v>n/a</v>
      </c>
      <c r="AW45" s="1092">
        <f t="shared" si="22"/>
        <v>37.000394231530692</v>
      </c>
      <c r="AX45" s="1092">
        <f t="shared" si="23"/>
        <v>74.498032825621351</v>
      </c>
    </row>
    <row r="46" spans="1:50" ht="11.25" customHeight="1" x14ac:dyDescent="0.2">
      <c r="A46" s="591" t="s">
        <v>907</v>
      </c>
      <c r="B46" s="468" t="s">
        <v>908</v>
      </c>
      <c r="C46" s="584">
        <v>1.08</v>
      </c>
      <c r="D46" s="584">
        <v>1</v>
      </c>
      <c r="E46" s="460">
        <v>0.88</v>
      </c>
      <c r="F46" s="478">
        <v>0.8</v>
      </c>
      <c r="G46" s="584">
        <v>0.72</v>
      </c>
      <c r="H46" s="584">
        <v>0.6</v>
      </c>
      <c r="I46" s="584">
        <v>0.48</v>
      </c>
      <c r="J46" s="584">
        <v>0.32</v>
      </c>
      <c r="K46" s="897"/>
      <c r="L46" s="463">
        <v>0</v>
      </c>
      <c r="M46" s="588">
        <v>0</v>
      </c>
      <c r="N46" s="897"/>
      <c r="O46" s="464">
        <v>0</v>
      </c>
      <c r="P46" s="586">
        <v>0</v>
      </c>
      <c r="Q46" s="586">
        <v>0</v>
      </c>
      <c r="R46" s="586">
        <v>0</v>
      </c>
      <c r="S46" s="586">
        <v>0</v>
      </c>
      <c r="T46" s="586">
        <v>0</v>
      </c>
      <c r="U46" s="586">
        <v>0</v>
      </c>
      <c r="V46" s="586">
        <v>0</v>
      </c>
      <c r="W46" s="586">
        <v>0</v>
      </c>
      <c r="X46" s="586">
        <v>0</v>
      </c>
      <c r="Y46" s="586">
        <v>0</v>
      </c>
      <c r="Z46" s="586">
        <v>0</v>
      </c>
      <c r="AA46" s="587">
        <f t="shared" si="0"/>
        <v>5.879999999999999</v>
      </c>
      <c r="AB46" s="1092">
        <f t="shared" si="24"/>
        <v>8.0000000000000071</v>
      </c>
      <c r="AC46" s="1092">
        <f t="shared" si="25"/>
        <v>13.636363636363647</v>
      </c>
      <c r="AD46" s="1092">
        <f t="shared" si="26"/>
        <v>9.9999999999999858</v>
      </c>
      <c r="AE46" s="1092">
        <f t="shared" si="27"/>
        <v>11.111111111111116</v>
      </c>
      <c r="AF46" s="1092">
        <f t="shared" si="28"/>
        <v>19.999999999999996</v>
      </c>
      <c r="AG46" s="1092">
        <f t="shared" si="29"/>
        <v>25</v>
      </c>
      <c r="AH46" s="1092">
        <f t="shared" si="30"/>
        <v>50</v>
      </c>
      <c r="AI46" s="1092" t="str">
        <f t="shared" si="31"/>
        <v>n/a</v>
      </c>
      <c r="AJ46" s="1092" t="str">
        <f t="shared" si="32"/>
        <v>n/a</v>
      </c>
      <c r="AK46" s="1092" t="str">
        <f t="shared" si="33"/>
        <v>n/a</v>
      </c>
      <c r="AL46" s="1092" t="str">
        <f t="shared" si="34"/>
        <v>n/a</v>
      </c>
      <c r="AM46" s="1092" t="str">
        <f t="shared" si="35"/>
        <v>n/a</v>
      </c>
      <c r="AN46" s="1092" t="str">
        <f t="shared" si="36"/>
        <v>n/a</v>
      </c>
      <c r="AO46" s="1092" t="str">
        <f t="shared" si="37"/>
        <v>n/a</v>
      </c>
      <c r="AP46" s="1092" t="str">
        <f t="shared" si="38"/>
        <v>n/a</v>
      </c>
      <c r="AQ46" s="1092" t="str">
        <f t="shared" si="39"/>
        <v>n/a</v>
      </c>
      <c r="AR46" s="1092" t="str">
        <f t="shared" si="40"/>
        <v>n/a</v>
      </c>
      <c r="AS46" s="1092" t="str">
        <f t="shared" si="41"/>
        <v>n/a</v>
      </c>
      <c r="AT46" s="1092" t="str">
        <f t="shared" si="42"/>
        <v>n/a</v>
      </c>
      <c r="AU46" s="1092" t="str">
        <f t="shared" si="43"/>
        <v>n/a</v>
      </c>
      <c r="AV46" s="1092" t="str">
        <f t="shared" si="44"/>
        <v>n/a</v>
      </c>
      <c r="AW46" s="1092">
        <f t="shared" si="22"/>
        <v>19.678210678210682</v>
      </c>
      <c r="AX46" s="1092">
        <f t="shared" si="23"/>
        <v>14.650275167349148</v>
      </c>
    </row>
    <row r="47" spans="1:50" ht="11.25" customHeight="1" x14ac:dyDescent="0.2">
      <c r="A47" s="448" t="s">
        <v>905</v>
      </c>
      <c r="B47" s="829" t="s">
        <v>906</v>
      </c>
      <c r="C47" s="584">
        <v>4.33</v>
      </c>
      <c r="D47" s="584">
        <v>3.61</v>
      </c>
      <c r="E47" s="460">
        <v>3.01</v>
      </c>
      <c r="F47" s="587">
        <v>2.64</v>
      </c>
      <c r="G47" s="584">
        <v>2.2000000000000002</v>
      </c>
      <c r="H47" s="584">
        <v>1.81</v>
      </c>
      <c r="I47" s="584">
        <v>1.4</v>
      </c>
      <c r="J47" s="584">
        <v>1.1000000000000001</v>
      </c>
      <c r="K47" s="897"/>
      <c r="L47" s="584">
        <v>0.9</v>
      </c>
      <c r="M47" s="459">
        <v>0.35</v>
      </c>
      <c r="N47" s="897"/>
      <c r="O47" s="464">
        <v>0</v>
      </c>
      <c r="P47" s="586">
        <v>0</v>
      </c>
      <c r="Q47" s="586">
        <v>0</v>
      </c>
      <c r="R47" s="586">
        <v>0</v>
      </c>
      <c r="S47" s="586">
        <v>0</v>
      </c>
      <c r="T47" s="586">
        <v>0</v>
      </c>
      <c r="U47" s="586">
        <v>0</v>
      </c>
      <c r="V47" s="586">
        <v>0</v>
      </c>
      <c r="W47" s="586">
        <v>0</v>
      </c>
      <c r="X47" s="586">
        <v>0</v>
      </c>
      <c r="Y47" s="586">
        <v>0</v>
      </c>
      <c r="Z47" s="586">
        <v>0</v>
      </c>
      <c r="AA47" s="587">
        <f t="shared" si="0"/>
        <v>21.349999999999998</v>
      </c>
      <c r="AB47" s="1092">
        <f t="shared" si="24"/>
        <v>19.944598337950147</v>
      </c>
      <c r="AC47" s="1092">
        <f t="shared" si="25"/>
        <v>19.933554817275745</v>
      </c>
      <c r="AD47" s="1092">
        <f t="shared" si="26"/>
        <v>14.015151515151491</v>
      </c>
      <c r="AE47" s="1092">
        <f t="shared" si="27"/>
        <v>19.999999999999996</v>
      </c>
      <c r="AF47" s="1092">
        <f t="shared" si="28"/>
        <v>21.546961325966851</v>
      </c>
      <c r="AG47" s="1092">
        <f t="shared" si="29"/>
        <v>29.285714285714292</v>
      </c>
      <c r="AH47" s="1092">
        <f t="shared" si="30"/>
        <v>27.272727272727249</v>
      </c>
      <c r="AI47" s="1092">
        <f t="shared" si="31"/>
        <v>22.222222222222232</v>
      </c>
      <c r="AJ47" s="1092">
        <f t="shared" si="32"/>
        <v>157.14285714285717</v>
      </c>
      <c r="AK47" s="1092" t="str">
        <f t="shared" si="33"/>
        <v>n/a</v>
      </c>
      <c r="AL47" s="1092" t="str">
        <f t="shared" si="34"/>
        <v>n/a</v>
      </c>
      <c r="AM47" s="1092" t="str">
        <f t="shared" si="35"/>
        <v>n/a</v>
      </c>
      <c r="AN47" s="1092" t="str">
        <f t="shared" si="36"/>
        <v>n/a</v>
      </c>
      <c r="AO47" s="1092" t="str">
        <f t="shared" si="37"/>
        <v>n/a</v>
      </c>
      <c r="AP47" s="1092" t="str">
        <f t="shared" si="38"/>
        <v>n/a</v>
      </c>
      <c r="AQ47" s="1092" t="str">
        <f t="shared" si="39"/>
        <v>n/a</v>
      </c>
      <c r="AR47" s="1092" t="str">
        <f t="shared" si="40"/>
        <v>n/a</v>
      </c>
      <c r="AS47" s="1092" t="str">
        <f t="shared" si="41"/>
        <v>n/a</v>
      </c>
      <c r="AT47" s="1092" t="str">
        <f t="shared" si="42"/>
        <v>n/a</v>
      </c>
      <c r="AU47" s="1092" t="str">
        <f t="shared" si="43"/>
        <v>n/a</v>
      </c>
      <c r="AV47" s="1092" t="str">
        <f t="shared" si="44"/>
        <v>n/a</v>
      </c>
      <c r="AW47" s="1092">
        <f t="shared" si="22"/>
        <v>36.818198546651686</v>
      </c>
      <c r="AX47" s="1092">
        <f t="shared" si="23"/>
        <v>45.338685678645589</v>
      </c>
    </row>
    <row r="48" spans="1:50" ht="11.25" customHeight="1" x14ac:dyDescent="0.2">
      <c r="A48" s="830" t="s">
        <v>426</v>
      </c>
      <c r="B48" s="829" t="s">
        <v>427</v>
      </c>
      <c r="C48" s="584">
        <v>0.7</v>
      </c>
      <c r="D48" s="584">
        <v>0.68</v>
      </c>
      <c r="E48" s="460">
        <v>0.66</v>
      </c>
      <c r="F48" s="587">
        <v>0.64</v>
      </c>
      <c r="G48" s="584">
        <v>0.62</v>
      </c>
      <c r="H48" s="584">
        <v>0.56000000000000005</v>
      </c>
      <c r="I48" s="584">
        <v>0.44</v>
      </c>
      <c r="J48" s="584">
        <v>0.42666666666666669</v>
      </c>
      <c r="K48" s="897"/>
      <c r="L48" s="584">
        <v>0.4</v>
      </c>
      <c r="M48" s="459">
        <v>0.29333333333333333</v>
      </c>
      <c r="N48" s="897"/>
      <c r="O48" s="589">
        <v>0.23833333333333331</v>
      </c>
      <c r="P48" s="590">
        <v>0.23166666666666666</v>
      </c>
      <c r="Q48" s="590">
        <v>0.21666666666666667</v>
      </c>
      <c r="R48" s="590">
        <v>0.14666666666666667</v>
      </c>
      <c r="S48" s="590">
        <v>0.11833333333333333</v>
      </c>
      <c r="T48" s="590">
        <v>0.11</v>
      </c>
      <c r="U48" s="590">
        <v>0.10333333333333333</v>
      </c>
      <c r="V48" s="590">
        <v>9.6666666666666665E-2</v>
      </c>
      <c r="W48" s="586">
        <v>8.666666666666667E-2</v>
      </c>
      <c r="X48" s="590">
        <v>8.666666666666667E-2</v>
      </c>
      <c r="Y48" s="590">
        <v>0.08</v>
      </c>
      <c r="Z48" s="590">
        <v>6.6666666666666666E-2</v>
      </c>
      <c r="AA48" s="587">
        <f t="shared" si="0"/>
        <v>7.0016666666666678</v>
      </c>
      <c r="AB48" s="1092">
        <f t="shared" si="24"/>
        <v>2.9411764705882248</v>
      </c>
      <c r="AC48" s="1092">
        <f t="shared" si="25"/>
        <v>3.0303030303030276</v>
      </c>
      <c r="AD48" s="1092">
        <f t="shared" si="26"/>
        <v>3.125</v>
      </c>
      <c r="AE48" s="1092">
        <f t="shared" si="27"/>
        <v>3.2258064516129004</v>
      </c>
      <c r="AF48" s="1092">
        <f t="shared" si="28"/>
        <v>10.714285714285698</v>
      </c>
      <c r="AG48" s="1092">
        <f t="shared" si="29"/>
        <v>27.272727272727295</v>
      </c>
      <c r="AH48" s="1092">
        <f t="shared" si="30"/>
        <v>3.125</v>
      </c>
      <c r="AI48" s="1092">
        <f t="shared" si="31"/>
        <v>6.6666666666666652</v>
      </c>
      <c r="AJ48" s="1092">
        <f t="shared" si="32"/>
        <v>36.363636363636374</v>
      </c>
      <c r="AK48" s="1092">
        <f t="shared" si="33"/>
        <v>23.076923076923084</v>
      </c>
      <c r="AL48" s="1092">
        <f t="shared" si="34"/>
        <v>2.877697841726623</v>
      </c>
      <c r="AM48" s="1092">
        <f t="shared" si="35"/>
        <v>6.9230769230769207</v>
      </c>
      <c r="AN48" s="1092">
        <f t="shared" si="36"/>
        <v>47.727272727272727</v>
      </c>
      <c r="AO48" s="1092">
        <f t="shared" si="37"/>
        <v>23.943661971830998</v>
      </c>
      <c r="AP48" s="1092">
        <f t="shared" si="38"/>
        <v>7.575757575757569</v>
      </c>
      <c r="AQ48" s="1092">
        <f t="shared" si="39"/>
        <v>6.4516129032258007</v>
      </c>
      <c r="AR48" s="1092">
        <f t="shared" si="40"/>
        <v>6.8965517241379226</v>
      </c>
      <c r="AS48" s="1092">
        <f t="shared" si="41"/>
        <v>11.538461538461542</v>
      </c>
      <c r="AT48" s="1092">
        <f t="shared" si="42"/>
        <v>0</v>
      </c>
      <c r="AU48" s="1092">
        <f t="shared" si="43"/>
        <v>8.333333333333325</v>
      </c>
      <c r="AV48" s="1092">
        <f t="shared" si="44"/>
        <v>19.999999999999996</v>
      </c>
      <c r="AW48" s="1092">
        <f t="shared" si="22"/>
        <v>12.467092932646034</v>
      </c>
      <c r="AX48" s="1092">
        <f t="shared" si="23"/>
        <v>12.645620334688346</v>
      </c>
    </row>
    <row r="49" spans="1:50" ht="11.25" customHeight="1" x14ac:dyDescent="0.2">
      <c r="A49" s="461" t="s">
        <v>921</v>
      </c>
      <c r="B49" s="829" t="s">
        <v>922</v>
      </c>
      <c r="C49" s="584">
        <v>3.8</v>
      </c>
      <c r="D49" s="584">
        <v>3.2</v>
      </c>
      <c r="E49" s="460">
        <v>3</v>
      </c>
      <c r="F49" s="587">
        <v>2.7</v>
      </c>
      <c r="G49" s="584">
        <v>2.6</v>
      </c>
      <c r="H49" s="584">
        <v>2.5</v>
      </c>
      <c r="I49" s="584">
        <v>1.75</v>
      </c>
      <c r="J49" s="584">
        <v>1.5</v>
      </c>
      <c r="K49" s="897"/>
      <c r="L49" s="584">
        <v>1.1499999999999999</v>
      </c>
      <c r="M49" s="459">
        <v>1</v>
      </c>
      <c r="N49" s="897"/>
      <c r="O49" s="464">
        <v>0</v>
      </c>
      <c r="P49" s="586">
        <v>0</v>
      </c>
      <c r="Q49" s="586">
        <v>0</v>
      </c>
      <c r="R49" s="586">
        <v>0</v>
      </c>
      <c r="S49" s="586">
        <v>0</v>
      </c>
      <c r="T49" s="586">
        <v>0</v>
      </c>
      <c r="U49" s="586">
        <v>0</v>
      </c>
      <c r="V49" s="586">
        <v>0</v>
      </c>
      <c r="W49" s="586">
        <v>0</v>
      </c>
      <c r="X49" s="586">
        <v>0</v>
      </c>
      <c r="Y49" s="586">
        <v>0</v>
      </c>
      <c r="Z49" s="586">
        <v>0</v>
      </c>
      <c r="AA49" s="587">
        <f t="shared" si="0"/>
        <v>23.199999999999996</v>
      </c>
      <c r="AB49" s="1092">
        <f t="shared" si="24"/>
        <v>18.749999999999979</v>
      </c>
      <c r="AC49" s="1092">
        <f t="shared" si="25"/>
        <v>6.6666666666666652</v>
      </c>
      <c r="AD49" s="1092">
        <f t="shared" si="26"/>
        <v>11.111111111111093</v>
      </c>
      <c r="AE49" s="1092">
        <f t="shared" si="27"/>
        <v>3.8461538461538547</v>
      </c>
      <c r="AF49" s="1092">
        <f t="shared" si="28"/>
        <v>4.0000000000000036</v>
      </c>
      <c r="AG49" s="1092">
        <f t="shared" si="29"/>
        <v>42.857142857142861</v>
      </c>
      <c r="AH49" s="1092">
        <f t="shared" si="30"/>
        <v>16.666666666666675</v>
      </c>
      <c r="AI49" s="1092">
        <f t="shared" si="31"/>
        <v>30.434782608695656</v>
      </c>
      <c r="AJ49" s="1092">
        <f t="shared" si="32"/>
        <v>14.999999999999991</v>
      </c>
      <c r="AK49" s="1092" t="str">
        <f t="shared" si="33"/>
        <v>n/a</v>
      </c>
      <c r="AL49" s="1092" t="str">
        <f t="shared" si="34"/>
        <v>n/a</v>
      </c>
      <c r="AM49" s="1092" t="str">
        <f t="shared" si="35"/>
        <v>n/a</v>
      </c>
      <c r="AN49" s="1092" t="str">
        <f t="shared" si="36"/>
        <v>n/a</v>
      </c>
      <c r="AO49" s="1092" t="str">
        <f t="shared" si="37"/>
        <v>n/a</v>
      </c>
      <c r="AP49" s="1092" t="str">
        <f t="shared" si="38"/>
        <v>n/a</v>
      </c>
      <c r="AQ49" s="1092" t="str">
        <f t="shared" si="39"/>
        <v>n/a</v>
      </c>
      <c r="AR49" s="1092" t="str">
        <f t="shared" si="40"/>
        <v>n/a</v>
      </c>
      <c r="AS49" s="1092" t="str">
        <f t="shared" si="41"/>
        <v>n/a</v>
      </c>
      <c r="AT49" s="1092" t="str">
        <f t="shared" si="42"/>
        <v>n/a</v>
      </c>
      <c r="AU49" s="1092" t="str">
        <f t="shared" si="43"/>
        <v>n/a</v>
      </c>
      <c r="AV49" s="1092" t="str">
        <f t="shared" si="44"/>
        <v>n/a</v>
      </c>
      <c r="AW49" s="1092">
        <f t="shared" si="22"/>
        <v>16.592502639604088</v>
      </c>
      <c r="AX49" s="1092">
        <f t="shared" si="23"/>
        <v>12.933700183351723</v>
      </c>
    </row>
    <row r="50" spans="1:50" ht="11.25" customHeight="1" x14ac:dyDescent="0.2">
      <c r="A50" s="444" t="s">
        <v>923</v>
      </c>
      <c r="B50" s="814" t="s">
        <v>924</v>
      </c>
      <c r="C50" s="584">
        <v>1.78</v>
      </c>
      <c r="D50" s="584">
        <v>1.72</v>
      </c>
      <c r="E50" s="460">
        <v>1.56</v>
      </c>
      <c r="F50" s="450">
        <v>1.4100000000000001</v>
      </c>
      <c r="G50" s="584">
        <v>1.29</v>
      </c>
      <c r="H50" s="584">
        <v>1.1499999999999999</v>
      </c>
      <c r="I50" s="584">
        <v>0.92500000000000004</v>
      </c>
      <c r="J50" s="584">
        <v>0.6825</v>
      </c>
      <c r="K50" s="897"/>
      <c r="L50" s="584">
        <v>0.62250000000000005</v>
      </c>
      <c r="M50" s="588">
        <v>0.6</v>
      </c>
      <c r="N50" s="897"/>
      <c r="O50" s="464">
        <v>0.6</v>
      </c>
      <c r="P50" s="586">
        <v>0.6</v>
      </c>
      <c r="Q50" s="586">
        <v>0.6</v>
      </c>
      <c r="R50" s="590">
        <v>0.6</v>
      </c>
      <c r="S50" s="590">
        <v>0.3</v>
      </c>
      <c r="T50" s="586">
        <v>0</v>
      </c>
      <c r="U50" s="586">
        <v>0</v>
      </c>
      <c r="V50" s="586">
        <v>0</v>
      </c>
      <c r="W50" s="586">
        <v>0</v>
      </c>
      <c r="X50" s="586">
        <v>0</v>
      </c>
      <c r="Y50" s="586">
        <v>0</v>
      </c>
      <c r="Z50" s="586">
        <v>0</v>
      </c>
      <c r="AA50" s="587">
        <f t="shared" si="0"/>
        <v>14.44</v>
      </c>
      <c r="AB50" s="1092">
        <f t="shared" si="24"/>
        <v>3.488372093023262</v>
      </c>
      <c r="AC50" s="1092">
        <f t="shared" si="25"/>
        <v>10.256410256410241</v>
      </c>
      <c r="AD50" s="1092">
        <f t="shared" si="26"/>
        <v>10.638297872340408</v>
      </c>
      <c r="AE50" s="1092">
        <f t="shared" si="27"/>
        <v>9.3023255813953654</v>
      </c>
      <c r="AF50" s="1092">
        <f t="shared" si="28"/>
        <v>12.173913043478279</v>
      </c>
      <c r="AG50" s="1092">
        <f t="shared" si="29"/>
        <v>24.324324324324298</v>
      </c>
      <c r="AH50" s="1092">
        <f t="shared" si="30"/>
        <v>35.53113553113554</v>
      </c>
      <c r="AI50" s="1092">
        <f t="shared" si="31"/>
        <v>9.6385542168674565</v>
      </c>
      <c r="AJ50" s="1092">
        <f t="shared" si="32"/>
        <v>3.7500000000000089</v>
      </c>
      <c r="AK50" s="1092">
        <f t="shared" si="33"/>
        <v>0</v>
      </c>
      <c r="AL50" s="1092">
        <f t="shared" si="34"/>
        <v>0</v>
      </c>
      <c r="AM50" s="1092">
        <f t="shared" si="35"/>
        <v>0</v>
      </c>
      <c r="AN50" s="1092">
        <f t="shared" si="36"/>
        <v>0</v>
      </c>
      <c r="AO50" s="1092">
        <f t="shared" si="37"/>
        <v>100</v>
      </c>
      <c r="AP50" s="1092" t="str">
        <f t="shared" si="38"/>
        <v>n/a</v>
      </c>
      <c r="AQ50" s="1092" t="str">
        <f t="shared" si="39"/>
        <v>n/a</v>
      </c>
      <c r="AR50" s="1092" t="str">
        <f t="shared" si="40"/>
        <v>n/a</v>
      </c>
      <c r="AS50" s="1092" t="str">
        <f t="shared" si="41"/>
        <v>n/a</v>
      </c>
      <c r="AT50" s="1092" t="str">
        <f t="shared" si="42"/>
        <v>n/a</v>
      </c>
      <c r="AU50" s="1092" t="str">
        <f t="shared" si="43"/>
        <v>n/a</v>
      </c>
      <c r="AV50" s="1092" t="str">
        <f t="shared" si="44"/>
        <v>n/a</v>
      </c>
      <c r="AW50" s="1092">
        <f t="shared" si="22"/>
        <v>15.650238065641062</v>
      </c>
      <c r="AX50" s="1092">
        <f t="shared" si="23"/>
        <v>26.307870634296204</v>
      </c>
    </row>
    <row r="51" spans="1:50" ht="11.25" customHeight="1" x14ac:dyDescent="0.2">
      <c r="A51" s="461" t="s">
        <v>392</v>
      </c>
      <c r="B51" s="829" t="s">
        <v>393</v>
      </c>
      <c r="C51" s="584">
        <v>0.98</v>
      </c>
      <c r="D51" s="584">
        <v>0.9</v>
      </c>
      <c r="E51" s="460">
        <v>0.76</v>
      </c>
      <c r="F51" s="587">
        <v>0.56000000000000005</v>
      </c>
      <c r="G51" s="584">
        <v>0.48</v>
      </c>
      <c r="H51" s="584">
        <v>0.38</v>
      </c>
      <c r="I51" s="584">
        <v>0.3</v>
      </c>
      <c r="J51" s="584">
        <v>0.23</v>
      </c>
      <c r="K51" s="897"/>
      <c r="L51" s="584">
        <v>0.18</v>
      </c>
      <c r="M51" s="459">
        <v>0.15</v>
      </c>
      <c r="N51" s="897"/>
      <c r="O51" s="589">
        <v>0.13500000000000001</v>
      </c>
      <c r="P51" s="590">
        <v>0.12833333333333333</v>
      </c>
      <c r="Q51" s="590">
        <v>0.12333333333333334</v>
      </c>
      <c r="R51" s="590">
        <v>0.11666666666666665</v>
      </c>
      <c r="S51" s="590">
        <v>0.11</v>
      </c>
      <c r="T51" s="586">
        <v>0.10666666666666667</v>
      </c>
      <c r="U51" s="590">
        <v>0.10333333333333333</v>
      </c>
      <c r="V51" s="590">
        <v>9.6666666666666665E-2</v>
      </c>
      <c r="W51" s="590">
        <v>0.09</v>
      </c>
      <c r="X51" s="586">
        <v>8.666666666666667E-2</v>
      </c>
      <c r="Y51" s="590">
        <v>8.3333333333333329E-2</v>
      </c>
      <c r="Z51" s="586">
        <v>0.08</v>
      </c>
      <c r="AA51" s="587">
        <f t="shared" si="0"/>
        <v>6.1799999999999988</v>
      </c>
      <c r="AB51" s="1092">
        <f t="shared" si="24"/>
        <v>8.8888888888888786</v>
      </c>
      <c r="AC51" s="1092">
        <f t="shared" si="25"/>
        <v>18.421052631578938</v>
      </c>
      <c r="AD51" s="1092">
        <f t="shared" si="26"/>
        <v>35.714285714285701</v>
      </c>
      <c r="AE51" s="1092">
        <f t="shared" si="27"/>
        <v>16.666666666666675</v>
      </c>
      <c r="AF51" s="1092">
        <f t="shared" si="28"/>
        <v>26.315789473684205</v>
      </c>
      <c r="AG51" s="1092">
        <f t="shared" si="29"/>
        <v>26.666666666666682</v>
      </c>
      <c r="AH51" s="1092">
        <f t="shared" si="30"/>
        <v>30.434782608695631</v>
      </c>
      <c r="AI51" s="1092">
        <f t="shared" si="31"/>
        <v>27.777777777777789</v>
      </c>
      <c r="AJ51" s="1092">
        <f t="shared" si="32"/>
        <v>19.999999999999996</v>
      </c>
      <c r="AK51" s="1092">
        <f t="shared" si="33"/>
        <v>11.111111111111093</v>
      </c>
      <c r="AL51" s="1092">
        <f t="shared" si="34"/>
        <v>5.1948051948051965</v>
      </c>
      <c r="AM51" s="1092">
        <f t="shared" si="35"/>
        <v>4.0540540540540571</v>
      </c>
      <c r="AN51" s="1092">
        <f t="shared" si="36"/>
        <v>5.7142857142857384</v>
      </c>
      <c r="AO51" s="1092">
        <f t="shared" si="37"/>
        <v>6.0606060606060552</v>
      </c>
      <c r="AP51" s="1092">
        <f t="shared" si="38"/>
        <v>3.125</v>
      </c>
      <c r="AQ51" s="1092">
        <f t="shared" si="39"/>
        <v>3.2258064516129004</v>
      </c>
      <c r="AR51" s="1092">
        <f t="shared" si="40"/>
        <v>6.8965517241379226</v>
      </c>
      <c r="AS51" s="1092">
        <f t="shared" si="41"/>
        <v>7.4074074074074181</v>
      </c>
      <c r="AT51" s="1092">
        <f t="shared" si="42"/>
        <v>3.8461538461538325</v>
      </c>
      <c r="AU51" s="1092">
        <f t="shared" si="43"/>
        <v>4.0000000000000036</v>
      </c>
      <c r="AV51" s="1092">
        <f t="shared" si="44"/>
        <v>4.1666666666666519</v>
      </c>
      <c r="AW51" s="1092">
        <f t="shared" si="22"/>
        <v>13.128017079004062</v>
      </c>
      <c r="AX51" s="1092">
        <f t="shared" si="23"/>
        <v>10.632324697590734</v>
      </c>
    </row>
    <row r="52" spans="1:50" ht="11.25" customHeight="1" x14ac:dyDescent="0.2">
      <c r="A52" s="461" t="s">
        <v>120</v>
      </c>
      <c r="B52" s="829" t="s">
        <v>121</v>
      </c>
      <c r="C52" s="584">
        <v>5.18</v>
      </c>
      <c r="D52" s="584">
        <v>4.58</v>
      </c>
      <c r="E52" s="460">
        <v>4.25</v>
      </c>
      <c r="F52" s="587">
        <v>3.7099999999999995</v>
      </c>
      <c r="G52" s="584">
        <v>3.39</v>
      </c>
      <c r="H52" s="584">
        <v>3.2</v>
      </c>
      <c r="I52" s="584">
        <v>3.02</v>
      </c>
      <c r="J52" s="584">
        <v>2.77</v>
      </c>
      <c r="K52" s="897"/>
      <c r="L52" s="584">
        <v>2.5</v>
      </c>
      <c r="M52" s="459">
        <v>2.23</v>
      </c>
      <c r="N52" s="897"/>
      <c r="O52" s="589">
        <v>1.92</v>
      </c>
      <c r="P52" s="590">
        <v>1.79</v>
      </c>
      <c r="Q52" s="590">
        <v>1.7</v>
      </c>
      <c r="R52" s="590">
        <v>1.48</v>
      </c>
      <c r="S52" s="590">
        <v>1.34</v>
      </c>
      <c r="T52" s="590">
        <v>1.25</v>
      </c>
      <c r="U52" s="590">
        <v>1.04</v>
      </c>
      <c r="V52" s="590">
        <v>0.88</v>
      </c>
      <c r="W52" s="590">
        <v>0.82</v>
      </c>
      <c r="X52" s="590">
        <v>0.78</v>
      </c>
      <c r="Y52" s="590">
        <v>0.74</v>
      </c>
      <c r="Z52" s="590">
        <v>0.7</v>
      </c>
      <c r="AA52" s="587">
        <f t="shared" si="0"/>
        <v>49.27</v>
      </c>
      <c r="AB52" s="1092">
        <f t="shared" si="24"/>
        <v>13.100436681222693</v>
      </c>
      <c r="AC52" s="1092">
        <f t="shared" si="25"/>
        <v>7.7647058823529402</v>
      </c>
      <c r="AD52" s="1092">
        <f t="shared" si="26"/>
        <v>14.555256064690036</v>
      </c>
      <c r="AE52" s="1092">
        <f t="shared" si="27"/>
        <v>9.4395280235987968</v>
      </c>
      <c r="AF52" s="1092">
        <f t="shared" si="28"/>
        <v>5.9374999999999956</v>
      </c>
      <c r="AG52" s="1092">
        <f t="shared" si="29"/>
        <v>5.9602649006622599</v>
      </c>
      <c r="AH52" s="1092">
        <f t="shared" si="30"/>
        <v>9.0252707581227387</v>
      </c>
      <c r="AI52" s="1092">
        <f t="shared" si="31"/>
        <v>10.80000000000001</v>
      </c>
      <c r="AJ52" s="1092">
        <f t="shared" si="32"/>
        <v>12.107623318385642</v>
      </c>
      <c r="AK52" s="1092">
        <f t="shared" si="33"/>
        <v>16.145833333333325</v>
      </c>
      <c r="AL52" s="1092">
        <f t="shared" si="34"/>
        <v>7.2625698324022325</v>
      </c>
      <c r="AM52" s="1092">
        <f t="shared" si="35"/>
        <v>5.2941176470588269</v>
      </c>
      <c r="AN52" s="1092">
        <f t="shared" si="36"/>
        <v>14.864864864864868</v>
      </c>
      <c r="AO52" s="1092">
        <f t="shared" si="37"/>
        <v>10.447761194029837</v>
      </c>
      <c r="AP52" s="1092">
        <f t="shared" si="38"/>
        <v>7.2000000000000064</v>
      </c>
      <c r="AQ52" s="1092">
        <f t="shared" si="39"/>
        <v>20.192307692307686</v>
      </c>
      <c r="AR52" s="1092">
        <f t="shared" si="40"/>
        <v>18.181818181818187</v>
      </c>
      <c r="AS52" s="1092">
        <f t="shared" si="41"/>
        <v>7.3170731707317138</v>
      </c>
      <c r="AT52" s="1092">
        <f t="shared" si="42"/>
        <v>5.12820512820511</v>
      </c>
      <c r="AU52" s="1092">
        <f t="shared" si="43"/>
        <v>5.4054054054054168</v>
      </c>
      <c r="AV52" s="1092">
        <f t="shared" si="44"/>
        <v>5.7142857142857162</v>
      </c>
      <c r="AW52" s="1092">
        <f t="shared" si="22"/>
        <v>10.087848942546573</v>
      </c>
      <c r="AX52" s="1092">
        <f t="shared" si="23"/>
        <v>4.553680599949562</v>
      </c>
    </row>
    <row r="53" spans="1:50" ht="11.25" customHeight="1" x14ac:dyDescent="0.2">
      <c r="A53" s="591" t="s">
        <v>914</v>
      </c>
      <c r="B53" s="468" t="s">
        <v>915</v>
      </c>
      <c r="C53" s="584">
        <v>1</v>
      </c>
      <c r="D53" s="584">
        <v>0.96</v>
      </c>
      <c r="E53" s="460">
        <v>0.84</v>
      </c>
      <c r="F53" s="478">
        <v>0.67</v>
      </c>
      <c r="G53" s="584">
        <v>0.56000000000000005</v>
      </c>
      <c r="H53" s="584">
        <v>0.51500000000000001</v>
      </c>
      <c r="I53" s="584">
        <v>0.42499999999999999</v>
      </c>
      <c r="J53" s="584">
        <v>0.25750000000000001</v>
      </c>
      <c r="K53" s="897"/>
      <c r="L53" s="584">
        <v>0.16500000000000001</v>
      </c>
      <c r="M53" s="588">
        <v>0.03</v>
      </c>
      <c r="N53" s="897"/>
      <c r="O53" s="464">
        <v>0.03</v>
      </c>
      <c r="P53" s="586">
        <v>0.03</v>
      </c>
      <c r="Q53" s="586">
        <v>0.03</v>
      </c>
      <c r="R53" s="586">
        <v>0.03</v>
      </c>
      <c r="S53" s="586">
        <v>0.03</v>
      </c>
      <c r="T53" s="590">
        <v>2.2499999999999999E-2</v>
      </c>
      <c r="U53" s="586">
        <v>0</v>
      </c>
      <c r="V53" s="586">
        <v>0</v>
      </c>
      <c r="W53" s="586">
        <v>0</v>
      </c>
      <c r="X53" s="586">
        <v>0</v>
      </c>
      <c r="Y53" s="586">
        <v>0</v>
      </c>
      <c r="Z53" s="586">
        <v>0</v>
      </c>
      <c r="AA53" s="587">
        <f t="shared" si="0"/>
        <v>5.5950000000000006</v>
      </c>
      <c r="AB53" s="1092">
        <f t="shared" si="24"/>
        <v>4.1666666666666741</v>
      </c>
      <c r="AC53" s="1092">
        <f t="shared" si="25"/>
        <v>14.285714285714279</v>
      </c>
      <c r="AD53" s="1092">
        <f t="shared" si="26"/>
        <v>25.373134328358194</v>
      </c>
      <c r="AE53" s="1092">
        <f t="shared" si="27"/>
        <v>19.642857142857139</v>
      </c>
      <c r="AF53" s="1092">
        <f t="shared" si="28"/>
        <v>8.7378640776699221</v>
      </c>
      <c r="AG53" s="1092">
        <f t="shared" si="29"/>
        <v>21.176470588235308</v>
      </c>
      <c r="AH53" s="1092">
        <f t="shared" si="30"/>
        <v>65.048543689320383</v>
      </c>
      <c r="AI53" s="1092">
        <f t="shared" si="31"/>
        <v>56.060606060606055</v>
      </c>
      <c r="AJ53" s="1092">
        <f t="shared" si="32"/>
        <v>450.00000000000011</v>
      </c>
      <c r="AK53" s="1092">
        <f t="shared" si="33"/>
        <v>0</v>
      </c>
      <c r="AL53" s="1092">
        <f t="shared" si="34"/>
        <v>0</v>
      </c>
      <c r="AM53" s="1092">
        <f t="shared" si="35"/>
        <v>0</v>
      </c>
      <c r="AN53" s="1092">
        <f t="shared" si="36"/>
        <v>0</v>
      </c>
      <c r="AO53" s="1092">
        <f t="shared" si="37"/>
        <v>0</v>
      </c>
      <c r="AP53" s="1092">
        <f t="shared" si="38"/>
        <v>33.333333333333329</v>
      </c>
      <c r="AQ53" s="1092" t="str">
        <f t="shared" si="39"/>
        <v>n/a</v>
      </c>
      <c r="AR53" s="1092" t="str">
        <f t="shared" si="40"/>
        <v>n/a</v>
      </c>
      <c r="AS53" s="1092" t="str">
        <f t="shared" si="41"/>
        <v>n/a</v>
      </c>
      <c r="AT53" s="1092" t="str">
        <f t="shared" si="42"/>
        <v>n/a</v>
      </c>
      <c r="AU53" s="1092" t="str">
        <f t="shared" si="43"/>
        <v>n/a</v>
      </c>
      <c r="AV53" s="1092" t="str">
        <f t="shared" si="44"/>
        <v>n/a</v>
      </c>
      <c r="AW53" s="1092">
        <f t="shared" si="22"/>
        <v>46.52167934485076</v>
      </c>
      <c r="AX53" s="1092">
        <f t="shared" si="23"/>
        <v>113.4828777722111</v>
      </c>
    </row>
    <row r="54" spans="1:50" ht="11.25" customHeight="1" x14ac:dyDescent="0.2">
      <c r="A54" s="448" t="s">
        <v>929</v>
      </c>
      <c r="B54" s="829" t="s">
        <v>930</v>
      </c>
      <c r="C54" s="584">
        <v>2.08</v>
      </c>
      <c r="D54" s="584">
        <v>2.0699999999999998</v>
      </c>
      <c r="E54" s="460">
        <v>2</v>
      </c>
      <c r="F54" s="587">
        <v>1.97</v>
      </c>
      <c r="G54" s="584">
        <v>1.93</v>
      </c>
      <c r="H54" s="584">
        <v>1.89</v>
      </c>
      <c r="I54" s="584">
        <v>1.85</v>
      </c>
      <c r="J54" s="584">
        <v>1.72</v>
      </c>
      <c r="K54" s="897"/>
      <c r="L54" s="584">
        <v>1.63</v>
      </c>
      <c r="M54" s="459">
        <v>1.52</v>
      </c>
      <c r="N54" s="897"/>
      <c r="O54" s="480">
        <v>1.26</v>
      </c>
      <c r="P54" s="586">
        <v>1.44</v>
      </c>
      <c r="Q54" s="590">
        <v>1.68</v>
      </c>
      <c r="R54" s="590">
        <v>1.64</v>
      </c>
      <c r="S54" s="500">
        <v>1.6</v>
      </c>
      <c r="T54" s="590">
        <v>1.6</v>
      </c>
      <c r="U54" s="590">
        <v>1.59</v>
      </c>
      <c r="V54" s="590">
        <v>1.52</v>
      </c>
      <c r="W54" s="590">
        <v>1.44</v>
      </c>
      <c r="X54" s="590">
        <v>1.4</v>
      </c>
      <c r="Y54" s="590">
        <v>1.32</v>
      </c>
      <c r="Z54" s="590">
        <v>1.24</v>
      </c>
      <c r="AA54" s="587">
        <f t="shared" si="0"/>
        <v>36.390000000000008</v>
      </c>
      <c r="AB54" s="1092">
        <f t="shared" si="24"/>
        <v>0.48309178743961567</v>
      </c>
      <c r="AC54" s="1092">
        <f t="shared" si="25"/>
        <v>3.499999999999992</v>
      </c>
      <c r="AD54" s="1092">
        <f t="shared" si="26"/>
        <v>1.5228426395939021</v>
      </c>
      <c r="AE54" s="1092">
        <f t="shared" si="27"/>
        <v>2.0725388601036343</v>
      </c>
      <c r="AF54" s="1092">
        <f t="shared" si="28"/>
        <v>2.1164021164021163</v>
      </c>
      <c r="AG54" s="1092">
        <f t="shared" si="29"/>
        <v>2.1621621621621623</v>
      </c>
      <c r="AH54" s="1092">
        <f t="shared" si="30"/>
        <v>7.5581395348837344</v>
      </c>
      <c r="AI54" s="1092">
        <f t="shared" si="31"/>
        <v>5.5214723926380493</v>
      </c>
      <c r="AJ54" s="1092">
        <f t="shared" si="32"/>
        <v>7.2368421052631415</v>
      </c>
      <c r="AK54" s="1092">
        <f t="shared" si="33"/>
        <v>20.634920634920629</v>
      </c>
      <c r="AL54" s="1092">
        <f t="shared" si="34"/>
        <v>-12.5</v>
      </c>
      <c r="AM54" s="1092">
        <f t="shared" si="35"/>
        <v>-14.28571428571429</v>
      </c>
      <c r="AN54" s="1092">
        <f t="shared" si="36"/>
        <v>2.4390243902439046</v>
      </c>
      <c r="AO54" s="1092">
        <f t="shared" si="37"/>
        <v>2.4999999999999911</v>
      </c>
      <c r="AP54" s="1092">
        <f t="shared" si="38"/>
        <v>0</v>
      </c>
      <c r="AQ54" s="1092">
        <f t="shared" si="39"/>
        <v>0.62893081761006275</v>
      </c>
      <c r="AR54" s="1092">
        <f t="shared" si="40"/>
        <v>4.6052631578947345</v>
      </c>
      <c r="AS54" s="1092">
        <f t="shared" si="41"/>
        <v>5.555555555555558</v>
      </c>
      <c r="AT54" s="1092">
        <f t="shared" si="42"/>
        <v>2.8571428571428692</v>
      </c>
      <c r="AU54" s="1092">
        <f t="shared" si="43"/>
        <v>6.0606060606060552</v>
      </c>
      <c r="AV54" s="1092">
        <f t="shared" si="44"/>
        <v>6.4516129032258229</v>
      </c>
      <c r="AW54" s="1092">
        <f t="shared" si="22"/>
        <v>2.7200396995224603</v>
      </c>
      <c r="AX54" s="1092">
        <f t="shared" si="23"/>
        <v>6.8926815154892731</v>
      </c>
    </row>
    <row r="55" spans="1:50" ht="11.25" customHeight="1" x14ac:dyDescent="0.2">
      <c r="A55" s="830" t="s">
        <v>927</v>
      </c>
      <c r="B55" s="829" t="s">
        <v>928</v>
      </c>
      <c r="C55" s="584">
        <v>0.75</v>
      </c>
      <c r="D55" s="584">
        <v>0.7</v>
      </c>
      <c r="E55" s="460">
        <v>0.63</v>
      </c>
      <c r="F55" s="587">
        <v>0.56000000000000005</v>
      </c>
      <c r="G55" s="584">
        <v>0.5</v>
      </c>
      <c r="H55" s="584">
        <v>0.44</v>
      </c>
      <c r="I55" s="584">
        <v>0.4</v>
      </c>
      <c r="J55" s="463">
        <v>0.36</v>
      </c>
      <c r="K55" s="897"/>
      <c r="L55" s="584">
        <v>0.35149999999999998</v>
      </c>
      <c r="M55" s="588">
        <v>0.32600000000000001</v>
      </c>
      <c r="N55" s="463"/>
      <c r="O55" s="588">
        <v>0.32600000000000001</v>
      </c>
      <c r="P55" s="492">
        <v>0.32600000000000001</v>
      </c>
      <c r="Q55" s="590">
        <v>0.30349999999999999</v>
      </c>
      <c r="R55" s="590">
        <v>0.27650000000000002</v>
      </c>
      <c r="S55" s="590">
        <v>0.26250000000000001</v>
      </c>
      <c r="T55" s="590">
        <v>0.2525</v>
      </c>
      <c r="U55" s="590">
        <v>0.24249999999999999</v>
      </c>
      <c r="V55" s="590">
        <v>0.23250000000000001</v>
      </c>
      <c r="W55" s="590">
        <v>0.2225</v>
      </c>
      <c r="X55" s="590">
        <v>0.21249999999999999</v>
      </c>
      <c r="Y55" s="586">
        <v>0.21</v>
      </c>
      <c r="Z55" s="586">
        <v>0.21</v>
      </c>
      <c r="AA55" s="587">
        <f t="shared" si="0"/>
        <v>8.0945</v>
      </c>
      <c r="AB55" s="1092">
        <f t="shared" si="24"/>
        <v>7.1428571428571397</v>
      </c>
      <c r="AC55" s="1092">
        <f t="shared" si="25"/>
        <v>11.111111111111093</v>
      </c>
      <c r="AD55" s="1092">
        <f t="shared" si="26"/>
        <v>12.5</v>
      </c>
      <c r="AE55" s="1092">
        <f t="shared" si="27"/>
        <v>12.000000000000011</v>
      </c>
      <c r="AF55" s="1092">
        <f t="shared" si="28"/>
        <v>13.636363636363647</v>
      </c>
      <c r="AG55" s="1092">
        <f t="shared" si="29"/>
        <v>9.9999999999999858</v>
      </c>
      <c r="AH55" s="1092">
        <f t="shared" si="30"/>
        <v>11.111111111111116</v>
      </c>
      <c r="AI55" s="1092">
        <f t="shared" si="31"/>
        <v>2.4182076813655806</v>
      </c>
      <c r="AJ55" s="1092">
        <f t="shared" si="32"/>
        <v>7.8220858895705403</v>
      </c>
      <c r="AK55" s="1092">
        <f t="shared" si="33"/>
        <v>0</v>
      </c>
      <c r="AL55" s="1092">
        <f t="shared" si="34"/>
        <v>0</v>
      </c>
      <c r="AM55" s="1092">
        <f t="shared" si="35"/>
        <v>7.4135090609555254</v>
      </c>
      <c r="AN55" s="1092">
        <f t="shared" si="36"/>
        <v>9.7649186256780993</v>
      </c>
      <c r="AO55" s="1092">
        <f t="shared" si="37"/>
        <v>5.3333333333333455</v>
      </c>
      <c r="AP55" s="1092">
        <f t="shared" si="38"/>
        <v>3.9603960396039639</v>
      </c>
      <c r="AQ55" s="1092">
        <f t="shared" si="39"/>
        <v>4.1237113402061931</v>
      </c>
      <c r="AR55" s="1092">
        <f t="shared" si="40"/>
        <v>4.3010752688172005</v>
      </c>
      <c r="AS55" s="1092">
        <f t="shared" si="41"/>
        <v>4.4943820224719211</v>
      </c>
      <c r="AT55" s="1092">
        <f t="shared" si="42"/>
        <v>4.705882352941182</v>
      </c>
      <c r="AU55" s="1092">
        <f t="shared" si="43"/>
        <v>1.1904761904761862</v>
      </c>
      <c r="AV55" s="1092">
        <f t="shared" si="44"/>
        <v>0</v>
      </c>
      <c r="AW55" s="1092">
        <f t="shared" si="22"/>
        <v>6.3347343241363205</v>
      </c>
      <c r="AX55" s="1092">
        <f t="shared" si="23"/>
        <v>4.3713289106929158</v>
      </c>
    </row>
    <row r="56" spans="1:50" ht="11.25" customHeight="1" x14ac:dyDescent="0.2">
      <c r="A56" s="1026" t="s">
        <v>4612</v>
      </c>
      <c r="B56" s="468" t="s">
        <v>4602</v>
      </c>
      <c r="C56" s="584">
        <v>0.59219999999999995</v>
      </c>
      <c r="D56" s="584">
        <v>0.53839999999999999</v>
      </c>
      <c r="E56" s="460">
        <v>0.4894</v>
      </c>
      <c r="F56" s="478">
        <v>0.45540000000000003</v>
      </c>
      <c r="G56" s="474">
        <v>0.40439999999999998</v>
      </c>
      <c r="H56" s="1101">
        <v>0.36760000000000004</v>
      </c>
      <c r="I56" s="1101">
        <v>0.32350000000000001</v>
      </c>
      <c r="J56" s="1101">
        <v>0.31769999999999998</v>
      </c>
      <c r="K56" s="1104"/>
      <c r="L56" s="1101">
        <v>0.28539999999999999</v>
      </c>
      <c r="M56" s="1107">
        <v>0.2606</v>
      </c>
      <c r="N56" s="1104"/>
      <c r="O56" s="1107">
        <v>0.19400000000000001</v>
      </c>
      <c r="P56" s="1112">
        <v>3.7199999999999997E-2</v>
      </c>
      <c r="Q56" s="498">
        <v>0</v>
      </c>
      <c r="R56" s="498">
        <v>0</v>
      </c>
      <c r="S56" s="498">
        <v>0</v>
      </c>
      <c r="T56" s="498">
        <v>0</v>
      </c>
      <c r="U56" s="498">
        <v>0</v>
      </c>
      <c r="V56" s="498">
        <v>0</v>
      </c>
      <c r="W56" s="498">
        <v>0</v>
      </c>
      <c r="X56" s="498">
        <v>0</v>
      </c>
      <c r="Y56" s="498">
        <v>0</v>
      </c>
      <c r="Z56" s="498">
        <v>0</v>
      </c>
      <c r="AA56" s="587">
        <f t="shared" si="0"/>
        <v>4.2658000000000005</v>
      </c>
      <c r="AB56" s="1092">
        <f t="shared" si="24"/>
        <v>9.9925705794947852</v>
      </c>
      <c r="AC56" s="1092">
        <f t="shared" si="25"/>
        <v>10.012259910093979</v>
      </c>
      <c r="AD56" s="1092">
        <f t="shared" si="26"/>
        <v>7.465963987703117</v>
      </c>
      <c r="AE56" s="1092">
        <f t="shared" si="27"/>
        <v>12.611275964391711</v>
      </c>
      <c r="AF56" s="1092">
        <f t="shared" si="28"/>
        <v>10.010881392818272</v>
      </c>
      <c r="AG56" s="1092">
        <f t="shared" si="29"/>
        <v>13.632148377125208</v>
      </c>
      <c r="AH56" s="1092">
        <f t="shared" si="30"/>
        <v>1.8256216556499893</v>
      </c>
      <c r="AI56" s="1092">
        <f t="shared" si="31"/>
        <v>11.317449194113527</v>
      </c>
      <c r="AJ56" s="1092">
        <f t="shared" si="32"/>
        <v>9.5165003837298414</v>
      </c>
      <c r="AK56" s="1092">
        <f t="shared" si="33"/>
        <v>34.329896907216487</v>
      </c>
      <c r="AL56" s="1092">
        <f t="shared" si="34"/>
        <v>421.50537634408607</v>
      </c>
      <c r="AM56" s="1092" t="str">
        <f t="shared" si="35"/>
        <v>n/a</v>
      </c>
      <c r="AN56" s="1092" t="str">
        <f t="shared" si="36"/>
        <v>n/a</v>
      </c>
      <c r="AO56" s="1092" t="str">
        <f t="shared" si="37"/>
        <v>n/a</v>
      </c>
      <c r="AP56" s="1092" t="str">
        <f t="shared" si="38"/>
        <v>n/a</v>
      </c>
      <c r="AQ56" s="1092" t="str">
        <f t="shared" si="39"/>
        <v>n/a</v>
      </c>
      <c r="AR56" s="1092" t="str">
        <f t="shared" si="40"/>
        <v>n/a</v>
      </c>
      <c r="AS56" s="1092" t="str">
        <f t="shared" si="41"/>
        <v>n/a</v>
      </c>
      <c r="AT56" s="1092" t="str">
        <f t="shared" si="42"/>
        <v>n/a</v>
      </c>
      <c r="AU56" s="1092" t="str">
        <f t="shared" si="43"/>
        <v>n/a</v>
      </c>
      <c r="AV56" s="1092" t="str">
        <f t="shared" si="44"/>
        <v>n/a</v>
      </c>
      <c r="AW56" s="1092">
        <f t="shared" si="22"/>
        <v>49.292722245129362</v>
      </c>
      <c r="AX56" s="1092">
        <f t="shared" si="23"/>
        <v>123.70963715080173</v>
      </c>
    </row>
    <row r="57" spans="1:50" ht="11.25" customHeight="1" x14ac:dyDescent="0.2">
      <c r="A57" s="830" t="s">
        <v>886</v>
      </c>
      <c r="B57" s="829" t="s">
        <v>887</v>
      </c>
      <c r="C57" s="584">
        <v>4.18</v>
      </c>
      <c r="D57" s="584">
        <v>3.94</v>
      </c>
      <c r="E57" s="460">
        <v>3.66</v>
      </c>
      <c r="F57" s="587">
        <v>3.44</v>
      </c>
      <c r="G57" s="584">
        <v>3.2</v>
      </c>
      <c r="H57" s="584">
        <v>3.02</v>
      </c>
      <c r="I57" s="584">
        <v>2.82</v>
      </c>
      <c r="J57" s="584">
        <v>2.4900000000000002</v>
      </c>
      <c r="K57" s="897"/>
      <c r="L57" s="584">
        <v>2.02</v>
      </c>
      <c r="M57" s="459">
        <v>1.82</v>
      </c>
      <c r="N57" s="897"/>
      <c r="O57" s="464">
        <v>1.4</v>
      </c>
      <c r="P57" s="586">
        <v>2.2999999999999998</v>
      </c>
      <c r="Q57" s="590">
        <v>3.16</v>
      </c>
      <c r="R57" s="590">
        <v>3</v>
      </c>
      <c r="S57" s="590">
        <v>2.82</v>
      </c>
      <c r="T57" s="590">
        <v>2.68</v>
      </c>
      <c r="U57" s="590">
        <v>2.44</v>
      </c>
      <c r="V57" s="590">
        <v>2.12</v>
      </c>
      <c r="W57" s="590">
        <v>1.96</v>
      </c>
      <c r="X57" s="590">
        <v>1.81</v>
      </c>
      <c r="Y57" s="586">
        <v>1.72</v>
      </c>
      <c r="Z57" s="590">
        <v>1.66</v>
      </c>
      <c r="AA57" s="587">
        <f t="shared" si="0"/>
        <v>57.66</v>
      </c>
      <c r="AB57" s="1092">
        <f t="shared" si="24"/>
        <v>6.0913705583756306</v>
      </c>
      <c r="AC57" s="1092">
        <f t="shared" si="25"/>
        <v>7.6502732240437021</v>
      </c>
      <c r="AD57" s="1092">
        <f t="shared" si="26"/>
        <v>6.3953488372093137</v>
      </c>
      <c r="AE57" s="1092">
        <f t="shared" si="27"/>
        <v>7.4999999999999956</v>
      </c>
      <c r="AF57" s="1092">
        <f t="shared" si="28"/>
        <v>5.9602649006622599</v>
      </c>
      <c r="AG57" s="1092">
        <f t="shared" si="29"/>
        <v>7.0921985815602939</v>
      </c>
      <c r="AH57" s="1092">
        <f t="shared" si="30"/>
        <v>13.253012048192758</v>
      </c>
      <c r="AI57" s="1092">
        <f t="shared" si="31"/>
        <v>23.267326732673265</v>
      </c>
      <c r="AJ57" s="1092">
        <f t="shared" si="32"/>
        <v>10.989010989010994</v>
      </c>
      <c r="AK57" s="1092">
        <f t="shared" si="33"/>
        <v>30.000000000000004</v>
      </c>
      <c r="AL57" s="1092">
        <f t="shared" si="34"/>
        <v>-39.130434782608688</v>
      </c>
      <c r="AM57" s="1092">
        <f t="shared" si="35"/>
        <v>-27.215189873417735</v>
      </c>
      <c r="AN57" s="1092">
        <f t="shared" si="36"/>
        <v>5.3333333333333455</v>
      </c>
      <c r="AO57" s="1092">
        <f t="shared" si="37"/>
        <v>6.3829787234042534</v>
      </c>
      <c r="AP57" s="1092">
        <f t="shared" si="38"/>
        <v>5.2238805970149071</v>
      </c>
      <c r="AQ57" s="1092">
        <f t="shared" si="39"/>
        <v>9.8360655737705027</v>
      </c>
      <c r="AR57" s="1092">
        <f t="shared" si="40"/>
        <v>15.094339622641506</v>
      </c>
      <c r="AS57" s="1092">
        <f t="shared" si="41"/>
        <v>8.163265306122458</v>
      </c>
      <c r="AT57" s="1092">
        <f t="shared" si="42"/>
        <v>8.287292817679548</v>
      </c>
      <c r="AU57" s="1092">
        <f t="shared" si="43"/>
        <v>5.232558139534893</v>
      </c>
      <c r="AV57" s="1092">
        <f t="shared" si="44"/>
        <v>3.6144578313253017</v>
      </c>
      <c r="AW57" s="1092">
        <f t="shared" si="22"/>
        <v>5.667683483834689</v>
      </c>
      <c r="AX57" s="1092">
        <f t="shared" si="23"/>
        <v>14.50944945770974</v>
      </c>
    </row>
    <row r="58" spans="1:50" ht="11.25" customHeight="1" x14ac:dyDescent="0.2">
      <c r="A58" s="461" t="s">
        <v>434</v>
      </c>
      <c r="B58" s="829" t="s">
        <v>435</v>
      </c>
      <c r="C58" s="584">
        <v>1.0172815533980581</v>
      </c>
      <c r="D58" s="584">
        <v>0.98765199359034772</v>
      </c>
      <c r="E58" s="460">
        <v>0.94058259748317741</v>
      </c>
      <c r="F58" s="587">
        <v>0.89515070077505654</v>
      </c>
      <c r="G58" s="584">
        <v>0.86907835026704516</v>
      </c>
      <c r="H58" s="584">
        <v>0.8499233610843967</v>
      </c>
      <c r="I58" s="584">
        <v>0.83325819714156546</v>
      </c>
      <c r="J58" s="584">
        <v>0.82911263397170687</v>
      </c>
      <c r="K58" s="897">
        <v>0</v>
      </c>
      <c r="L58" s="584">
        <v>0.80090176580311911</v>
      </c>
      <c r="M58" s="459">
        <v>0.77950879490570779</v>
      </c>
      <c r="N58" s="897">
        <v>0</v>
      </c>
      <c r="O58" s="589">
        <v>0.7347653018140321</v>
      </c>
      <c r="P58" s="590">
        <v>0.71336437069323499</v>
      </c>
      <c r="Q58" s="590">
        <v>0.70097369773781049</v>
      </c>
      <c r="R58" s="590">
        <v>0.66487373827380158</v>
      </c>
      <c r="S58" s="590">
        <v>0.64550373982200193</v>
      </c>
      <c r="T58" s="590">
        <v>0.61375765425698514</v>
      </c>
      <c r="U58" s="590">
        <v>0.57684088762934616</v>
      </c>
      <c r="V58" s="590">
        <v>0.52592900540343746</v>
      </c>
      <c r="W58" s="590">
        <v>0.47570265776129</v>
      </c>
      <c r="X58" s="590">
        <v>0.41610490650070747</v>
      </c>
      <c r="Y58" s="590">
        <v>0.36519302427479911</v>
      </c>
      <c r="Z58" s="590">
        <v>0.3226461225549952</v>
      </c>
      <c r="AA58" s="587">
        <f t="shared" si="0"/>
        <v>15.558105055142622</v>
      </c>
      <c r="AB58" s="1092">
        <f t="shared" si="24"/>
        <v>3.0000000000000027</v>
      </c>
      <c r="AC58" s="1092">
        <f t="shared" si="25"/>
        <v>5.0042809885191497</v>
      </c>
      <c r="AD58" s="1092">
        <f t="shared" si="26"/>
        <v>5.0753349875930498</v>
      </c>
      <c r="AE58" s="1092">
        <f t="shared" si="27"/>
        <v>3.0000000000000027</v>
      </c>
      <c r="AF58" s="1092">
        <f t="shared" si="28"/>
        <v>2.2537313432835937</v>
      </c>
      <c r="AG58" s="1092">
        <f t="shared" si="29"/>
        <v>2.0000000000000018</v>
      </c>
      <c r="AH58" s="1092">
        <f t="shared" si="30"/>
        <v>0.50000000000001155</v>
      </c>
      <c r="AI58" s="1092">
        <f t="shared" si="31"/>
        <v>3.5223880597015311</v>
      </c>
      <c r="AJ58" s="1092">
        <f t="shared" si="32"/>
        <v>2.7444168734490182</v>
      </c>
      <c r="AK58" s="1092">
        <f t="shared" si="33"/>
        <v>6.0894945612170792</v>
      </c>
      <c r="AL58" s="1092">
        <f t="shared" si="34"/>
        <v>3.0000000000000027</v>
      </c>
      <c r="AM58" s="1092">
        <f t="shared" si="35"/>
        <v>1.7676373586358318</v>
      </c>
      <c r="AN58" s="1092">
        <f t="shared" si="36"/>
        <v>5.4295962354799165</v>
      </c>
      <c r="AO58" s="1092">
        <f t="shared" si="37"/>
        <v>3.0007569680604806</v>
      </c>
      <c r="AP58" s="1092">
        <f t="shared" si="38"/>
        <v>5.1724137931034919</v>
      </c>
      <c r="AQ58" s="1092">
        <f t="shared" si="39"/>
        <v>6.3998179427530832</v>
      </c>
      <c r="AR58" s="1092">
        <f t="shared" si="40"/>
        <v>9.6803716286487216</v>
      </c>
      <c r="AS58" s="1092">
        <f t="shared" si="41"/>
        <v>10.558349175200799</v>
      </c>
      <c r="AT58" s="1092">
        <f t="shared" si="42"/>
        <v>14.322770611329293</v>
      </c>
      <c r="AU58" s="1092">
        <f t="shared" si="43"/>
        <v>13.941088367448762</v>
      </c>
      <c r="AV58" s="1092">
        <f t="shared" si="44"/>
        <v>13.186862864763471</v>
      </c>
      <c r="AW58" s="1092">
        <f t="shared" si="22"/>
        <v>5.6975862742470138</v>
      </c>
      <c r="AX58" s="1092">
        <f t="shared" si="23"/>
        <v>4.1853219023520962</v>
      </c>
    </row>
    <row r="59" spans="1:50" ht="11.25" customHeight="1" x14ac:dyDescent="0.2">
      <c r="A59" s="461" t="s">
        <v>437</v>
      </c>
      <c r="B59" s="829" t="s">
        <v>438</v>
      </c>
      <c r="C59" s="584">
        <v>1.0059</v>
      </c>
      <c r="D59" s="584">
        <v>0.98370000000000002</v>
      </c>
      <c r="E59" s="460">
        <v>0.95489999999999997</v>
      </c>
      <c r="F59" s="587">
        <v>0.92690000000000006</v>
      </c>
      <c r="G59" s="584">
        <v>0.89969999999999994</v>
      </c>
      <c r="H59" s="584">
        <v>0.87319999999999998</v>
      </c>
      <c r="I59" s="584">
        <v>0.84789999999999999</v>
      </c>
      <c r="J59" s="584">
        <v>0.82269999999999999</v>
      </c>
      <c r="K59" s="897"/>
      <c r="L59" s="584">
        <v>0.79610000000000003</v>
      </c>
      <c r="M59" s="459">
        <v>0.76239999999999997</v>
      </c>
      <c r="N59" s="897"/>
      <c r="O59" s="589">
        <v>0.75290000000000001</v>
      </c>
      <c r="P59" s="590">
        <v>0.72250000000000003</v>
      </c>
      <c r="Q59" s="590">
        <v>0.70720000000000005</v>
      </c>
      <c r="R59" s="590">
        <v>0.66400000000000003</v>
      </c>
      <c r="S59" s="590">
        <v>0.61339999999999995</v>
      </c>
      <c r="T59" s="590">
        <v>0.58050000000000002</v>
      </c>
      <c r="U59" s="590">
        <v>0.55330000000000001</v>
      </c>
      <c r="V59" s="590">
        <v>0.53268000000000004</v>
      </c>
      <c r="W59" s="590">
        <v>0.51556000000000002</v>
      </c>
      <c r="X59" s="590">
        <v>0.49334</v>
      </c>
      <c r="Y59" s="590">
        <v>0.48665999999999998</v>
      </c>
      <c r="Z59" s="590">
        <v>0.47109999999999996</v>
      </c>
      <c r="AA59" s="587">
        <f t="shared" si="0"/>
        <v>15.966540000000002</v>
      </c>
      <c r="AB59" s="1092">
        <f t="shared" si="24"/>
        <v>2.256785605367484</v>
      </c>
      <c r="AC59" s="1092">
        <f t="shared" si="25"/>
        <v>3.0160226201696672</v>
      </c>
      <c r="AD59" s="1092">
        <f t="shared" si="26"/>
        <v>3.020822095155884</v>
      </c>
      <c r="AE59" s="1092">
        <f t="shared" si="27"/>
        <v>3.023229965544072</v>
      </c>
      <c r="AF59" s="1092">
        <f t="shared" si="28"/>
        <v>3.0348144754924311</v>
      </c>
      <c r="AG59" s="1092">
        <f t="shared" si="29"/>
        <v>2.9838424342493175</v>
      </c>
      <c r="AH59" s="1092">
        <f t="shared" si="30"/>
        <v>3.0630849641424485</v>
      </c>
      <c r="AI59" s="1092">
        <f t="shared" si="31"/>
        <v>3.3412887828162319</v>
      </c>
      <c r="AJ59" s="1092">
        <f t="shared" si="32"/>
        <v>4.4202518363064103</v>
      </c>
      <c r="AK59" s="1092">
        <f t="shared" si="33"/>
        <v>1.2617877540177957</v>
      </c>
      <c r="AL59" s="1092">
        <f t="shared" si="34"/>
        <v>4.2076124567474116</v>
      </c>
      <c r="AM59" s="1092">
        <f t="shared" si="35"/>
        <v>2.1634615384615419</v>
      </c>
      <c r="AN59" s="1092">
        <f t="shared" si="36"/>
        <v>6.5060240963855431</v>
      </c>
      <c r="AO59" s="1092">
        <f t="shared" si="37"/>
        <v>8.2491033583306219</v>
      </c>
      <c r="AP59" s="1092">
        <f t="shared" si="38"/>
        <v>5.6675279931093669</v>
      </c>
      <c r="AQ59" s="1092">
        <f t="shared" si="39"/>
        <v>4.9159587926983495</v>
      </c>
      <c r="AR59" s="1092">
        <f t="shared" si="40"/>
        <v>3.8709919651573221</v>
      </c>
      <c r="AS59" s="1092">
        <f t="shared" si="41"/>
        <v>3.3206610287842331</v>
      </c>
      <c r="AT59" s="1092">
        <f t="shared" si="42"/>
        <v>4.5039931892812302</v>
      </c>
      <c r="AU59" s="1092">
        <f t="shared" si="43"/>
        <v>1.3726215427608546</v>
      </c>
      <c r="AV59" s="1092">
        <f t="shared" si="44"/>
        <v>3.3029080874549033</v>
      </c>
      <c r="AW59" s="1092">
        <f t="shared" si="22"/>
        <v>3.6906092658301484</v>
      </c>
      <c r="AX59" s="1092">
        <f t="shared" si="23"/>
        <v>1.6485120611036297</v>
      </c>
    </row>
    <row r="60" spans="1:50" ht="11.25" customHeight="1" x14ac:dyDescent="0.2">
      <c r="A60" s="479" t="s">
        <v>949</v>
      </c>
      <c r="B60" s="468" t="s">
        <v>950</v>
      </c>
      <c r="C60" s="584">
        <v>0.72</v>
      </c>
      <c r="D60" s="584">
        <v>0.69</v>
      </c>
      <c r="E60" s="460">
        <v>0.62</v>
      </c>
      <c r="F60" s="478">
        <v>0.5</v>
      </c>
      <c r="G60" s="584">
        <v>0.45</v>
      </c>
      <c r="H60" s="584">
        <v>0.41</v>
      </c>
      <c r="I60" s="584">
        <v>0.37</v>
      </c>
      <c r="J60" s="584">
        <v>0.33</v>
      </c>
      <c r="K60" s="897"/>
      <c r="L60" s="584">
        <v>0.23</v>
      </c>
      <c r="M60" s="588">
        <v>0.04</v>
      </c>
      <c r="N60" s="897"/>
      <c r="O60" s="464">
        <v>0.04</v>
      </c>
      <c r="P60" s="586">
        <v>0.47</v>
      </c>
      <c r="Q60" s="590">
        <v>1.27</v>
      </c>
      <c r="R60" s="590">
        <v>1.22</v>
      </c>
      <c r="S60" s="590">
        <v>1.1399999999999999</v>
      </c>
      <c r="T60" s="590">
        <v>1.06</v>
      </c>
      <c r="U60" s="590">
        <v>0.97667000000000004</v>
      </c>
      <c r="V60" s="590">
        <v>0.88668000000000002</v>
      </c>
      <c r="W60" s="590">
        <v>0.80789</v>
      </c>
      <c r="X60" s="590">
        <v>0.73939999999999995</v>
      </c>
      <c r="Y60" s="590">
        <v>0.67108000000000001</v>
      </c>
      <c r="Z60" s="586">
        <v>0.63912000000000002</v>
      </c>
      <c r="AA60" s="587">
        <f t="shared" si="0"/>
        <v>14.280840000000001</v>
      </c>
      <c r="AB60" s="1092">
        <f t="shared" si="24"/>
        <v>4.3478260869565188</v>
      </c>
      <c r="AC60" s="1092">
        <f t="shared" si="25"/>
        <v>11.290322580645151</v>
      </c>
      <c r="AD60" s="1092">
        <f t="shared" si="26"/>
        <v>24</v>
      </c>
      <c r="AE60" s="1092">
        <f t="shared" si="27"/>
        <v>11.111111111111116</v>
      </c>
      <c r="AF60" s="1092">
        <f t="shared" si="28"/>
        <v>9.7560975609756184</v>
      </c>
      <c r="AG60" s="1092">
        <f t="shared" si="29"/>
        <v>10.810810810810811</v>
      </c>
      <c r="AH60" s="1092">
        <f t="shared" si="30"/>
        <v>12.12121212121211</v>
      </c>
      <c r="AI60" s="1092">
        <f t="shared" si="31"/>
        <v>43.478260869565212</v>
      </c>
      <c r="AJ60" s="1092">
        <f t="shared" si="32"/>
        <v>475</v>
      </c>
      <c r="AK60" s="1092">
        <f t="shared" si="33"/>
        <v>0</v>
      </c>
      <c r="AL60" s="1092">
        <f t="shared" si="34"/>
        <v>-91.489361702127653</v>
      </c>
      <c r="AM60" s="1092">
        <f t="shared" si="35"/>
        <v>-62.99212598425197</v>
      </c>
      <c r="AN60" s="1092">
        <f t="shared" si="36"/>
        <v>4.0983606557376984</v>
      </c>
      <c r="AO60" s="1092">
        <f t="shared" si="37"/>
        <v>7.0175438596491224</v>
      </c>
      <c r="AP60" s="1092">
        <f t="shared" si="38"/>
        <v>7.5471698113207308</v>
      </c>
      <c r="AQ60" s="1092">
        <f t="shared" si="39"/>
        <v>8.532052791628697</v>
      </c>
      <c r="AR60" s="1092">
        <f t="shared" si="40"/>
        <v>10.149095502323281</v>
      </c>
      <c r="AS60" s="1092">
        <f t="shared" si="41"/>
        <v>9.7525653244872501</v>
      </c>
      <c r="AT60" s="1092">
        <f t="shared" si="42"/>
        <v>9.2629158777387097</v>
      </c>
      <c r="AU60" s="1092">
        <f t="shared" si="43"/>
        <v>10.180604398879399</v>
      </c>
      <c r="AV60" s="1092">
        <f t="shared" si="44"/>
        <v>5.0006258605582721</v>
      </c>
      <c r="AW60" s="1092">
        <f t="shared" si="22"/>
        <v>24.71309940653428</v>
      </c>
      <c r="AX60" s="1092">
        <f t="shared" si="23"/>
        <v>106.96760386314759</v>
      </c>
    </row>
    <row r="61" spans="1:50" ht="11.25" customHeight="1" x14ac:dyDescent="0.2">
      <c r="A61" s="830" t="s">
        <v>944</v>
      </c>
      <c r="B61" s="829" t="s">
        <v>945</v>
      </c>
      <c r="C61" s="584">
        <v>1.1000000000000001</v>
      </c>
      <c r="D61" s="584">
        <v>1.075</v>
      </c>
      <c r="E61" s="460">
        <v>0.97499999999999998</v>
      </c>
      <c r="F61" s="587">
        <v>0.86580000000000001</v>
      </c>
      <c r="G61" s="463">
        <v>0.76329999999999998</v>
      </c>
      <c r="H61" s="584">
        <v>0.73880000000000001</v>
      </c>
      <c r="I61" s="463">
        <v>0.66539999999999999</v>
      </c>
      <c r="J61" s="584">
        <v>0.60909999999999997</v>
      </c>
      <c r="K61" s="897"/>
      <c r="L61" s="584">
        <v>0.41589999999999999</v>
      </c>
      <c r="M61" s="459">
        <v>0.33029999999999998</v>
      </c>
      <c r="N61" s="897"/>
      <c r="O61" s="589">
        <v>0.25690000000000002</v>
      </c>
      <c r="P61" s="586">
        <v>0.14680000000000001</v>
      </c>
      <c r="Q61" s="586">
        <v>0.44030000000000002</v>
      </c>
      <c r="R61" s="586">
        <v>0.53820000000000001</v>
      </c>
      <c r="S61" s="590">
        <v>0.53820000000000001</v>
      </c>
      <c r="T61" s="590">
        <v>0.49099999999999999</v>
      </c>
      <c r="U61" s="586">
        <v>0.44369999999999998</v>
      </c>
      <c r="V61" s="586">
        <v>0.44369999999999998</v>
      </c>
      <c r="W61" s="586">
        <v>0.44369999999999998</v>
      </c>
      <c r="X61" s="590">
        <v>0.44369999999999998</v>
      </c>
      <c r="Y61" s="590">
        <v>0.43759999999999999</v>
      </c>
      <c r="Z61" s="586">
        <v>0.4194</v>
      </c>
      <c r="AA61" s="587">
        <f t="shared" si="0"/>
        <v>12.581799999999998</v>
      </c>
      <c r="AB61" s="1092">
        <f t="shared" si="24"/>
        <v>2.3255813953488413</v>
      </c>
      <c r="AC61" s="1092">
        <f t="shared" si="25"/>
        <v>10.256410256410264</v>
      </c>
      <c r="AD61" s="1092">
        <f t="shared" si="26"/>
        <v>12.612612612612617</v>
      </c>
      <c r="AE61" s="1092">
        <f t="shared" si="27"/>
        <v>13.428533997117786</v>
      </c>
      <c r="AF61" s="1092">
        <f t="shared" si="28"/>
        <v>3.3161884136437392</v>
      </c>
      <c r="AG61" s="1092">
        <f t="shared" si="29"/>
        <v>11.030958821761349</v>
      </c>
      <c r="AH61" s="1092">
        <f t="shared" si="30"/>
        <v>9.2431456246921719</v>
      </c>
      <c r="AI61" s="1092">
        <f t="shared" si="31"/>
        <v>46.453474392882896</v>
      </c>
      <c r="AJ61" s="1092">
        <f t="shared" si="32"/>
        <v>25.915834090221026</v>
      </c>
      <c r="AK61" s="1092">
        <f t="shared" si="33"/>
        <v>28.571428571428559</v>
      </c>
      <c r="AL61" s="1092">
        <f t="shared" si="34"/>
        <v>75</v>
      </c>
      <c r="AM61" s="1092">
        <f t="shared" si="35"/>
        <v>-66.659096070860784</v>
      </c>
      <c r="AN61" s="1092">
        <f t="shared" si="36"/>
        <v>-18.190263842437748</v>
      </c>
      <c r="AO61" s="1092">
        <f t="shared" si="37"/>
        <v>0</v>
      </c>
      <c r="AP61" s="1092">
        <f t="shared" si="38"/>
        <v>9.6130346232179207</v>
      </c>
      <c r="AQ61" s="1092">
        <f t="shared" si="39"/>
        <v>10.660356096461566</v>
      </c>
      <c r="AR61" s="1092">
        <f t="shared" si="40"/>
        <v>0</v>
      </c>
      <c r="AS61" s="1092">
        <f t="shared" si="41"/>
        <v>0</v>
      </c>
      <c r="AT61" s="1092">
        <f t="shared" si="42"/>
        <v>0</v>
      </c>
      <c r="AU61" s="1092">
        <f t="shared" si="43"/>
        <v>1.3939670932358261</v>
      </c>
      <c r="AV61" s="1092">
        <f t="shared" si="44"/>
        <v>4.3395326657129196</v>
      </c>
      <c r="AW61" s="1092">
        <f t="shared" si="22"/>
        <v>8.5386523210213774</v>
      </c>
      <c r="AX61" s="1092">
        <f t="shared" si="23"/>
        <v>25.893118604871358</v>
      </c>
    </row>
    <row r="62" spans="1:50" ht="11.25" customHeight="1" x14ac:dyDescent="0.2">
      <c r="A62" s="461" t="s">
        <v>909</v>
      </c>
      <c r="B62" s="829" t="s">
        <v>910</v>
      </c>
      <c r="C62" s="584">
        <v>0.99</v>
      </c>
      <c r="D62" s="584">
        <v>0.95</v>
      </c>
      <c r="E62" s="460">
        <v>0.91</v>
      </c>
      <c r="F62" s="587">
        <v>0.87</v>
      </c>
      <c r="G62" s="584">
        <v>0.83</v>
      </c>
      <c r="H62" s="584">
        <v>0.78</v>
      </c>
      <c r="I62" s="584">
        <v>0.7</v>
      </c>
      <c r="J62" s="584">
        <v>0.63</v>
      </c>
      <c r="K62" s="897"/>
      <c r="L62" s="584">
        <v>0.57999999999999996</v>
      </c>
      <c r="M62" s="459">
        <v>0.5</v>
      </c>
      <c r="N62" s="897"/>
      <c r="O62" s="464">
        <v>0.43</v>
      </c>
      <c r="P62" s="586">
        <v>0.57999999999999996</v>
      </c>
      <c r="Q62" s="590">
        <v>1.1100000000000001</v>
      </c>
      <c r="R62" s="590">
        <v>1.07</v>
      </c>
      <c r="S62" s="590">
        <v>1.03</v>
      </c>
      <c r="T62" s="590">
        <v>0.91332999999999998</v>
      </c>
      <c r="U62" s="590">
        <v>0.63331999999999999</v>
      </c>
      <c r="V62" s="590">
        <v>0.6</v>
      </c>
      <c r="W62" s="590">
        <v>0.54666000000000003</v>
      </c>
      <c r="X62" s="586">
        <v>0</v>
      </c>
      <c r="Y62" s="586">
        <v>0</v>
      </c>
      <c r="Z62" s="586">
        <v>0</v>
      </c>
      <c r="AA62" s="587">
        <f t="shared" si="0"/>
        <v>14.653309999999998</v>
      </c>
      <c r="AB62" s="1092">
        <f t="shared" si="24"/>
        <v>4.2105263157894868</v>
      </c>
      <c r="AC62" s="1092">
        <f t="shared" si="25"/>
        <v>4.39560439560438</v>
      </c>
      <c r="AD62" s="1092">
        <f t="shared" si="26"/>
        <v>4.5977011494252817</v>
      </c>
      <c r="AE62" s="1092">
        <f t="shared" si="27"/>
        <v>4.8192771084337505</v>
      </c>
      <c r="AF62" s="1092">
        <f t="shared" si="28"/>
        <v>6.4102564102564097</v>
      </c>
      <c r="AG62" s="1092">
        <f t="shared" si="29"/>
        <v>11.428571428571432</v>
      </c>
      <c r="AH62" s="1092">
        <f t="shared" si="30"/>
        <v>11.111111111111093</v>
      </c>
      <c r="AI62" s="1092">
        <f t="shared" si="31"/>
        <v>8.6206896551724199</v>
      </c>
      <c r="AJ62" s="1092">
        <f t="shared" si="32"/>
        <v>15.999999999999993</v>
      </c>
      <c r="AK62" s="1092">
        <f t="shared" si="33"/>
        <v>16.279069767441868</v>
      </c>
      <c r="AL62" s="1092">
        <f t="shared" si="34"/>
        <v>-25.862068965517238</v>
      </c>
      <c r="AM62" s="1092">
        <f t="shared" si="35"/>
        <v>-47.747747747747759</v>
      </c>
      <c r="AN62" s="1092">
        <f t="shared" si="36"/>
        <v>3.7383177570093462</v>
      </c>
      <c r="AO62" s="1092">
        <f t="shared" si="37"/>
        <v>3.8834951456310662</v>
      </c>
      <c r="AP62" s="1092">
        <f t="shared" si="38"/>
        <v>12.774134212168665</v>
      </c>
      <c r="AQ62" s="1092">
        <f t="shared" si="39"/>
        <v>44.21303606391713</v>
      </c>
      <c r="AR62" s="1092">
        <f t="shared" si="40"/>
        <v>5.5533333333333434</v>
      </c>
      <c r="AS62" s="1092">
        <f t="shared" si="41"/>
        <v>9.75743606629349</v>
      </c>
      <c r="AT62" s="1092" t="str">
        <f t="shared" si="42"/>
        <v>n/a</v>
      </c>
      <c r="AU62" s="1092" t="str">
        <f t="shared" si="43"/>
        <v>n/a</v>
      </c>
      <c r="AV62" s="1092" t="str">
        <f t="shared" si="44"/>
        <v>n/a</v>
      </c>
      <c r="AW62" s="1092">
        <f t="shared" si="22"/>
        <v>5.2323746226052315</v>
      </c>
      <c r="AX62" s="1092">
        <f t="shared" si="23"/>
        <v>18.312432774308057</v>
      </c>
    </row>
    <row r="63" spans="1:50" ht="11.25" customHeight="1" x14ac:dyDescent="0.2">
      <c r="A63" s="830" t="s">
        <v>140</v>
      </c>
      <c r="B63" s="829" t="s">
        <v>141</v>
      </c>
      <c r="C63" s="584">
        <v>2.35</v>
      </c>
      <c r="D63" s="584">
        <v>2.15</v>
      </c>
      <c r="E63" s="460">
        <v>1.98</v>
      </c>
      <c r="F63" s="587">
        <v>1.835</v>
      </c>
      <c r="G63" s="584">
        <v>1.71</v>
      </c>
      <c r="H63" s="584">
        <v>1.59</v>
      </c>
      <c r="I63" s="584">
        <v>1.5</v>
      </c>
      <c r="J63" s="584">
        <v>1.42</v>
      </c>
      <c r="K63" s="897"/>
      <c r="L63" s="584">
        <v>1.385</v>
      </c>
      <c r="M63" s="459">
        <v>1.365</v>
      </c>
      <c r="N63" s="897"/>
      <c r="O63" s="589">
        <v>1.345</v>
      </c>
      <c r="P63" s="590">
        <v>1.325</v>
      </c>
      <c r="Q63" s="590">
        <v>1.3049999999999999</v>
      </c>
      <c r="R63" s="590">
        <v>1.2849999999999999</v>
      </c>
      <c r="S63" s="590">
        <v>1.2649999999999999</v>
      </c>
      <c r="T63" s="590">
        <v>1.2450000000000001</v>
      </c>
      <c r="U63" s="590">
        <v>1.2250000000000001</v>
      </c>
      <c r="V63" s="590">
        <v>1.2050000000000001</v>
      </c>
      <c r="W63" s="590">
        <v>1.1850000000000001</v>
      </c>
      <c r="X63" s="590">
        <v>1.165</v>
      </c>
      <c r="Y63" s="590">
        <v>1.145</v>
      </c>
      <c r="Z63" s="590">
        <v>1.1100000000000001</v>
      </c>
      <c r="AA63" s="587">
        <f t="shared" si="0"/>
        <v>32.089999999999996</v>
      </c>
      <c r="AB63" s="1092">
        <f t="shared" si="24"/>
        <v>9.3023255813953654</v>
      </c>
      <c r="AC63" s="1092">
        <f t="shared" si="25"/>
        <v>8.5858585858585847</v>
      </c>
      <c r="AD63" s="1092">
        <f t="shared" si="26"/>
        <v>7.9019073569482234</v>
      </c>
      <c r="AE63" s="1092">
        <f t="shared" si="27"/>
        <v>7.3099415204678442</v>
      </c>
      <c r="AF63" s="1092">
        <f t="shared" si="28"/>
        <v>7.547169811320753</v>
      </c>
      <c r="AG63" s="1092">
        <f t="shared" si="29"/>
        <v>6.0000000000000053</v>
      </c>
      <c r="AH63" s="1092">
        <f t="shared" si="30"/>
        <v>5.6338028169014231</v>
      </c>
      <c r="AI63" s="1092">
        <f t="shared" si="31"/>
        <v>2.5270758122743597</v>
      </c>
      <c r="AJ63" s="1092">
        <f t="shared" si="32"/>
        <v>1.46520146520146</v>
      </c>
      <c r="AK63" s="1092">
        <f t="shared" si="33"/>
        <v>1.4869888475836479</v>
      </c>
      <c r="AL63" s="1092">
        <f t="shared" si="34"/>
        <v>1.5094339622641506</v>
      </c>
      <c r="AM63" s="1092">
        <f t="shared" si="35"/>
        <v>1.5325670498084198</v>
      </c>
      <c r="AN63" s="1092">
        <f t="shared" si="36"/>
        <v>1.5564202334630295</v>
      </c>
      <c r="AO63" s="1092">
        <f t="shared" si="37"/>
        <v>1.5810276679841806</v>
      </c>
      <c r="AP63" s="1092">
        <f t="shared" si="38"/>
        <v>1.6064257028112205</v>
      </c>
      <c r="AQ63" s="1092">
        <f t="shared" si="39"/>
        <v>1.6326530612244872</v>
      </c>
      <c r="AR63" s="1092">
        <f t="shared" si="40"/>
        <v>1.6597510373443924</v>
      </c>
      <c r="AS63" s="1092">
        <f t="shared" si="41"/>
        <v>1.6877637130801704</v>
      </c>
      <c r="AT63" s="1092">
        <f t="shared" si="42"/>
        <v>1.7167381974249052</v>
      </c>
      <c r="AU63" s="1092">
        <f t="shared" si="43"/>
        <v>1.7467248908296984</v>
      </c>
      <c r="AV63" s="1092">
        <f t="shared" si="44"/>
        <v>3.1531531531531432</v>
      </c>
      <c r="AW63" s="1092">
        <f t="shared" si="22"/>
        <v>3.6734728793971168</v>
      </c>
      <c r="AX63" s="1092">
        <f t="shared" si="23"/>
        <v>2.8681532188062135</v>
      </c>
    </row>
    <row r="64" spans="1:50" ht="11.25" customHeight="1" x14ac:dyDescent="0.2">
      <c r="A64" s="465" t="s">
        <v>429</v>
      </c>
      <c r="B64" s="814" t="s">
        <v>430</v>
      </c>
      <c r="C64" s="584">
        <v>1.44</v>
      </c>
      <c r="D64" s="584">
        <v>1.42</v>
      </c>
      <c r="E64" s="460">
        <v>1.32</v>
      </c>
      <c r="F64" s="484">
        <v>1.28</v>
      </c>
      <c r="G64" s="584">
        <v>1.22</v>
      </c>
      <c r="H64" s="584">
        <v>1.1399999999999999</v>
      </c>
      <c r="I64" s="584">
        <v>1.0900000000000001</v>
      </c>
      <c r="J64" s="584">
        <v>1</v>
      </c>
      <c r="K64" s="897"/>
      <c r="L64" s="463">
        <v>0.88</v>
      </c>
      <c r="M64" s="459">
        <v>0.8</v>
      </c>
      <c r="N64" s="897"/>
      <c r="O64" s="589">
        <v>0.66</v>
      </c>
      <c r="P64" s="586">
        <v>0.6</v>
      </c>
      <c r="Q64" s="590">
        <v>0.56000000000000005</v>
      </c>
      <c r="R64" s="590">
        <v>0.5</v>
      </c>
      <c r="S64" s="590">
        <v>0.42</v>
      </c>
      <c r="T64" s="590">
        <v>0.35</v>
      </c>
      <c r="U64" s="590">
        <v>0.22</v>
      </c>
      <c r="V64" s="590">
        <v>0.125</v>
      </c>
      <c r="W64" s="586">
        <v>0.12</v>
      </c>
      <c r="X64" s="590">
        <v>0.11</v>
      </c>
      <c r="Y64" s="586">
        <v>0.1</v>
      </c>
      <c r="Z64" s="590">
        <v>0.09</v>
      </c>
      <c r="AA64" s="587">
        <f t="shared" si="0"/>
        <v>15.445</v>
      </c>
      <c r="AB64" s="1092">
        <f t="shared" si="24"/>
        <v>1.4084507042253502</v>
      </c>
      <c r="AC64" s="1092">
        <f t="shared" si="25"/>
        <v>7.575757575757569</v>
      </c>
      <c r="AD64" s="1092">
        <f t="shared" si="26"/>
        <v>3.125</v>
      </c>
      <c r="AE64" s="1092">
        <f t="shared" si="27"/>
        <v>4.9180327868852514</v>
      </c>
      <c r="AF64" s="1092">
        <f t="shared" si="28"/>
        <v>7.0175438596491224</v>
      </c>
      <c r="AG64" s="1092">
        <f t="shared" si="29"/>
        <v>4.5871559633027248</v>
      </c>
      <c r="AH64" s="1092">
        <f t="shared" si="30"/>
        <v>9.0000000000000071</v>
      </c>
      <c r="AI64" s="1092">
        <f t="shared" si="31"/>
        <v>13.636363636363647</v>
      </c>
      <c r="AJ64" s="1092">
        <f t="shared" si="32"/>
        <v>9.9999999999999858</v>
      </c>
      <c r="AK64" s="1092">
        <f t="shared" si="33"/>
        <v>21.212121212121215</v>
      </c>
      <c r="AL64" s="1092">
        <f t="shared" si="34"/>
        <v>10.000000000000009</v>
      </c>
      <c r="AM64" s="1092">
        <f t="shared" si="35"/>
        <v>7.1428571428571397</v>
      </c>
      <c r="AN64" s="1092">
        <f t="shared" si="36"/>
        <v>12.000000000000011</v>
      </c>
      <c r="AO64" s="1092">
        <f t="shared" si="37"/>
        <v>19.047619047619047</v>
      </c>
      <c r="AP64" s="1092">
        <f t="shared" si="38"/>
        <v>19.999999999999996</v>
      </c>
      <c r="AQ64" s="1092">
        <f t="shared" si="39"/>
        <v>59.090909090909079</v>
      </c>
      <c r="AR64" s="1092">
        <f t="shared" si="40"/>
        <v>76</v>
      </c>
      <c r="AS64" s="1092">
        <f t="shared" si="41"/>
        <v>4.1666666666666741</v>
      </c>
      <c r="AT64" s="1092">
        <f t="shared" si="42"/>
        <v>9.0909090909090828</v>
      </c>
      <c r="AU64" s="1092">
        <f t="shared" si="43"/>
        <v>9.9999999999999858</v>
      </c>
      <c r="AV64" s="1092">
        <f t="shared" si="44"/>
        <v>11.111111111111116</v>
      </c>
      <c r="AW64" s="1092">
        <f t="shared" si="22"/>
        <v>15.244309423256052</v>
      </c>
      <c r="AX64" s="1092">
        <f t="shared" si="23"/>
        <v>18.370333188811866</v>
      </c>
    </row>
    <row r="65" spans="1:50" ht="11.25" customHeight="1" x14ac:dyDescent="0.2">
      <c r="A65" s="591" t="s">
        <v>442</v>
      </c>
      <c r="B65" s="468" t="s">
        <v>443</v>
      </c>
      <c r="C65" s="584">
        <v>6.6</v>
      </c>
      <c r="D65" s="584">
        <v>5.8</v>
      </c>
      <c r="E65" s="460">
        <v>5.0999999999999996</v>
      </c>
      <c r="F65" s="471">
        <v>4.5</v>
      </c>
      <c r="G65" s="474">
        <v>3.9</v>
      </c>
      <c r="H65" s="474">
        <v>3.3</v>
      </c>
      <c r="I65" s="474">
        <v>2.78</v>
      </c>
      <c r="J65" s="474">
        <v>2.4</v>
      </c>
      <c r="K65" s="976"/>
      <c r="L65" s="474">
        <v>2.1</v>
      </c>
      <c r="M65" s="470">
        <v>1.82</v>
      </c>
      <c r="N65" s="976"/>
      <c r="O65" s="471">
        <v>1.56</v>
      </c>
      <c r="P65" s="476">
        <v>1.32</v>
      </c>
      <c r="Q65" s="476">
        <v>1.08</v>
      </c>
      <c r="R65" s="476">
        <v>0.88</v>
      </c>
      <c r="S65" s="476">
        <v>0.74</v>
      </c>
      <c r="T65" s="476">
        <v>0.62</v>
      </c>
      <c r="U65" s="476">
        <v>0.52</v>
      </c>
      <c r="V65" s="476">
        <v>0.24</v>
      </c>
      <c r="W65" s="477">
        <v>0</v>
      </c>
      <c r="X65" s="477">
        <v>0</v>
      </c>
      <c r="Y65" s="477">
        <v>0</v>
      </c>
      <c r="Z65" s="477">
        <v>0</v>
      </c>
      <c r="AA65" s="587">
        <f t="shared" si="0"/>
        <v>45.260000000000012</v>
      </c>
      <c r="AB65" s="1092">
        <f t="shared" si="24"/>
        <v>13.793103448275868</v>
      </c>
      <c r="AC65" s="1092">
        <f t="shared" si="25"/>
        <v>13.725490196078427</v>
      </c>
      <c r="AD65" s="1092">
        <f t="shared" si="26"/>
        <v>13.33333333333333</v>
      </c>
      <c r="AE65" s="1092">
        <f t="shared" si="27"/>
        <v>15.384615384615397</v>
      </c>
      <c r="AF65" s="1092">
        <f t="shared" si="28"/>
        <v>18.181818181818187</v>
      </c>
      <c r="AG65" s="1092">
        <f t="shared" si="29"/>
        <v>18.705035971223015</v>
      </c>
      <c r="AH65" s="1092">
        <f t="shared" si="30"/>
        <v>15.833333333333321</v>
      </c>
      <c r="AI65" s="1092">
        <f t="shared" si="31"/>
        <v>14.285714285714279</v>
      </c>
      <c r="AJ65" s="1092">
        <f t="shared" si="32"/>
        <v>15.384615384615397</v>
      </c>
      <c r="AK65" s="1092">
        <f t="shared" si="33"/>
        <v>16.666666666666675</v>
      </c>
      <c r="AL65" s="1092">
        <f t="shared" si="34"/>
        <v>18.181818181818187</v>
      </c>
      <c r="AM65" s="1092">
        <f t="shared" si="35"/>
        <v>22.222222222222211</v>
      </c>
      <c r="AN65" s="1092">
        <f t="shared" si="36"/>
        <v>22.72727272727273</v>
      </c>
      <c r="AO65" s="1092">
        <f t="shared" si="37"/>
        <v>18.918918918918926</v>
      </c>
      <c r="AP65" s="1092">
        <f t="shared" si="38"/>
        <v>19.354838709677423</v>
      </c>
      <c r="AQ65" s="1092">
        <f t="shared" si="39"/>
        <v>19.23076923076923</v>
      </c>
      <c r="AR65" s="1092">
        <f t="shared" si="40"/>
        <v>116.6666666666667</v>
      </c>
      <c r="AS65" s="1092" t="str">
        <f t="shared" si="41"/>
        <v>n/a</v>
      </c>
      <c r="AT65" s="1092" t="str">
        <f t="shared" si="42"/>
        <v>n/a</v>
      </c>
      <c r="AU65" s="1092" t="str">
        <f t="shared" si="43"/>
        <v>n/a</v>
      </c>
      <c r="AV65" s="1092" t="str">
        <f t="shared" si="44"/>
        <v>n/a</v>
      </c>
      <c r="AW65" s="1092">
        <f t="shared" si="22"/>
        <v>23.093896049589368</v>
      </c>
      <c r="AX65" s="1092">
        <f t="shared" si="23"/>
        <v>24.27785379631872</v>
      </c>
    </row>
    <row r="66" spans="1:50" ht="11.25" customHeight="1" x14ac:dyDescent="0.2">
      <c r="A66" s="461" t="s">
        <v>870</v>
      </c>
      <c r="B66" s="829" t="s">
        <v>871</v>
      </c>
      <c r="C66" s="584">
        <v>0.41</v>
      </c>
      <c r="D66" s="584">
        <v>0.37</v>
      </c>
      <c r="E66" s="460">
        <v>0.34</v>
      </c>
      <c r="F66" s="589">
        <v>0.3</v>
      </c>
      <c r="G66" s="584">
        <v>0.26</v>
      </c>
      <c r="H66" s="584">
        <v>0.23</v>
      </c>
      <c r="I66" s="584">
        <v>0.2</v>
      </c>
      <c r="J66" s="584">
        <v>0.19</v>
      </c>
      <c r="K66" s="897"/>
      <c r="L66" s="584">
        <v>0.18</v>
      </c>
      <c r="M66" s="459">
        <v>0.16500000000000001</v>
      </c>
      <c r="N66" s="897"/>
      <c r="O66" s="589">
        <v>0.15</v>
      </c>
      <c r="P66" s="586">
        <v>0</v>
      </c>
      <c r="Q66" s="586">
        <v>0</v>
      </c>
      <c r="R66" s="586">
        <v>0</v>
      </c>
      <c r="S66" s="586">
        <v>0</v>
      </c>
      <c r="T66" s="586">
        <v>0</v>
      </c>
      <c r="U66" s="586">
        <v>0</v>
      </c>
      <c r="V66" s="586">
        <v>0</v>
      </c>
      <c r="W66" s="586">
        <v>0</v>
      </c>
      <c r="X66" s="586">
        <v>0</v>
      </c>
      <c r="Y66" s="586">
        <v>0</v>
      </c>
      <c r="Z66" s="586">
        <v>0</v>
      </c>
      <c r="AA66" s="587">
        <f t="shared" si="0"/>
        <v>2.7950000000000004</v>
      </c>
      <c r="AB66" s="1092">
        <f t="shared" si="24"/>
        <v>10.810810810810811</v>
      </c>
      <c r="AC66" s="1092">
        <f t="shared" si="25"/>
        <v>8.8235294117646959</v>
      </c>
      <c r="AD66" s="1092">
        <f t="shared" si="26"/>
        <v>13.333333333333353</v>
      </c>
      <c r="AE66" s="1092">
        <f t="shared" si="27"/>
        <v>15.384615384615374</v>
      </c>
      <c r="AF66" s="1092">
        <f t="shared" si="28"/>
        <v>13.043478260869556</v>
      </c>
      <c r="AG66" s="1092">
        <f t="shared" si="29"/>
        <v>14.999999999999991</v>
      </c>
      <c r="AH66" s="1092">
        <f t="shared" si="30"/>
        <v>5.2631578947368363</v>
      </c>
      <c r="AI66" s="1092">
        <f t="shared" si="31"/>
        <v>5.555555555555558</v>
      </c>
      <c r="AJ66" s="1092">
        <f t="shared" si="32"/>
        <v>9.0909090909090828</v>
      </c>
      <c r="AK66" s="1092">
        <f t="shared" si="33"/>
        <v>10.000000000000009</v>
      </c>
      <c r="AL66" s="1092" t="str">
        <f t="shared" si="34"/>
        <v>n/a</v>
      </c>
      <c r="AM66" s="1092" t="str">
        <f t="shared" si="35"/>
        <v>n/a</v>
      </c>
      <c r="AN66" s="1092" t="str">
        <f t="shared" si="36"/>
        <v>n/a</v>
      </c>
      <c r="AO66" s="1092" t="str">
        <f t="shared" si="37"/>
        <v>n/a</v>
      </c>
      <c r="AP66" s="1092" t="str">
        <f t="shared" si="38"/>
        <v>n/a</v>
      </c>
      <c r="AQ66" s="1092" t="str">
        <f t="shared" si="39"/>
        <v>n/a</v>
      </c>
      <c r="AR66" s="1092" t="str">
        <f t="shared" si="40"/>
        <v>n/a</v>
      </c>
      <c r="AS66" s="1092" t="str">
        <f t="shared" si="41"/>
        <v>n/a</v>
      </c>
      <c r="AT66" s="1092" t="str">
        <f t="shared" si="42"/>
        <v>n/a</v>
      </c>
      <c r="AU66" s="1092" t="str">
        <f t="shared" si="43"/>
        <v>n/a</v>
      </c>
      <c r="AV66" s="1092" t="str">
        <f t="shared" si="44"/>
        <v>n/a</v>
      </c>
      <c r="AW66" s="1092">
        <f t="shared" si="22"/>
        <v>10.630538974259526</v>
      </c>
      <c r="AX66" s="1092">
        <f t="shared" si="23"/>
        <v>3.5816021080265177</v>
      </c>
    </row>
    <row r="67" spans="1:50" ht="11.25" customHeight="1" x14ac:dyDescent="0.2">
      <c r="A67" s="830" t="s">
        <v>4365</v>
      </c>
      <c r="B67" s="829" t="s">
        <v>4364</v>
      </c>
      <c r="C67" s="584">
        <v>1</v>
      </c>
      <c r="D67" s="584">
        <v>0.96</v>
      </c>
      <c r="E67" s="460">
        <v>0.88</v>
      </c>
      <c r="F67" s="589">
        <v>0.81</v>
      </c>
      <c r="G67" s="584">
        <v>0.77</v>
      </c>
      <c r="H67" s="584">
        <v>0.68</v>
      </c>
      <c r="I67" s="584">
        <v>0.57999999999999996</v>
      </c>
      <c r="J67" s="584">
        <v>0.54</v>
      </c>
      <c r="K67" s="897"/>
      <c r="L67" s="584">
        <v>0.37</v>
      </c>
      <c r="M67" s="588">
        <v>0.28000000000000003</v>
      </c>
      <c r="N67" s="897"/>
      <c r="O67" s="464">
        <v>0.25</v>
      </c>
      <c r="P67" s="586">
        <v>0.3</v>
      </c>
      <c r="Q67" s="590">
        <v>0.74</v>
      </c>
      <c r="R67" s="590">
        <v>0.72499999999999998</v>
      </c>
      <c r="S67" s="590">
        <v>0.63</v>
      </c>
      <c r="T67" s="590">
        <v>0.51500000000000001</v>
      </c>
      <c r="U67" s="590">
        <v>0.45333000000000001</v>
      </c>
      <c r="V67" s="590">
        <v>0.4</v>
      </c>
      <c r="W67" s="590">
        <v>0.34666999999999998</v>
      </c>
      <c r="X67" s="590">
        <v>0.30667</v>
      </c>
      <c r="Y67" s="590">
        <v>0.26667000000000002</v>
      </c>
      <c r="Z67" s="590">
        <v>0.2</v>
      </c>
      <c r="AA67" s="587">
        <f t="shared" si="0"/>
        <v>12.00334</v>
      </c>
      <c r="AB67" s="1092">
        <f t="shared" si="24"/>
        <v>4.1666666666666741</v>
      </c>
      <c r="AC67" s="1092">
        <f t="shared" si="25"/>
        <v>9.0909090909090828</v>
      </c>
      <c r="AD67" s="1092">
        <f t="shared" si="26"/>
        <v>8.6419753086419693</v>
      </c>
      <c r="AE67" s="1092">
        <f t="shared" si="27"/>
        <v>5.1948051948051965</v>
      </c>
      <c r="AF67" s="1092">
        <f t="shared" si="28"/>
        <v>13.235294117647056</v>
      </c>
      <c r="AG67" s="1092">
        <f t="shared" si="29"/>
        <v>17.24137931034484</v>
      </c>
      <c r="AH67" s="1092">
        <f t="shared" si="30"/>
        <v>7.4074074074073959</v>
      </c>
      <c r="AI67" s="1092">
        <f t="shared" si="31"/>
        <v>45.945945945945965</v>
      </c>
      <c r="AJ67" s="1092">
        <f t="shared" si="32"/>
        <v>32.142857142857139</v>
      </c>
      <c r="AK67" s="1092">
        <f t="shared" si="33"/>
        <v>12.000000000000011</v>
      </c>
      <c r="AL67" s="1092">
        <f t="shared" si="34"/>
        <v>-16.666666666666664</v>
      </c>
      <c r="AM67" s="1092">
        <f t="shared" si="35"/>
        <v>-59.45945945945946</v>
      </c>
      <c r="AN67" s="1092">
        <f t="shared" si="36"/>
        <v>2.0689655172413834</v>
      </c>
      <c r="AO67" s="1092">
        <f t="shared" si="37"/>
        <v>15.07936507936507</v>
      </c>
      <c r="AP67" s="1092">
        <f t="shared" si="38"/>
        <v>22.330097087378633</v>
      </c>
      <c r="AQ67" s="1092">
        <f t="shared" si="39"/>
        <v>13.603776498356602</v>
      </c>
      <c r="AR67" s="1092">
        <f t="shared" si="40"/>
        <v>13.332499999999992</v>
      </c>
      <c r="AS67" s="1092">
        <f t="shared" si="41"/>
        <v>15.383505927827624</v>
      </c>
      <c r="AT67" s="1092">
        <f t="shared" si="42"/>
        <v>13.043336485472977</v>
      </c>
      <c r="AU67" s="1092">
        <f t="shared" si="43"/>
        <v>14.999812502343701</v>
      </c>
      <c r="AV67" s="1092">
        <f t="shared" si="44"/>
        <v>33.335000000000001</v>
      </c>
      <c r="AW67" s="1092">
        <f t="shared" si="22"/>
        <v>10.577022531289773</v>
      </c>
      <c r="AX67" s="1092">
        <f t="shared" si="23"/>
        <v>20.392593022915527</v>
      </c>
    </row>
    <row r="68" spans="1:50" ht="11.25" customHeight="1" x14ac:dyDescent="0.2">
      <c r="A68" s="465" t="s">
        <v>444</v>
      </c>
      <c r="B68" s="814" t="s">
        <v>445</v>
      </c>
      <c r="C68" s="584">
        <v>1.02</v>
      </c>
      <c r="D68" s="584">
        <v>1</v>
      </c>
      <c r="E68" s="460">
        <v>0.96</v>
      </c>
      <c r="F68" s="589">
        <v>0.92</v>
      </c>
      <c r="G68" s="451">
        <v>0.9</v>
      </c>
      <c r="H68" s="451">
        <v>0.88</v>
      </c>
      <c r="I68" s="451">
        <v>0.86</v>
      </c>
      <c r="J68" s="451">
        <v>0.84</v>
      </c>
      <c r="K68" s="963"/>
      <c r="L68" s="451">
        <v>0.82</v>
      </c>
      <c r="M68" s="449">
        <v>0.8</v>
      </c>
      <c r="N68" s="963"/>
      <c r="O68" s="454">
        <v>0.78</v>
      </c>
      <c r="P68" s="456">
        <v>0.76</v>
      </c>
      <c r="Q68" s="456">
        <v>0.74</v>
      </c>
      <c r="R68" s="456">
        <v>0.7</v>
      </c>
      <c r="S68" s="456">
        <v>0.64</v>
      </c>
      <c r="T68" s="456">
        <v>0.57999999999999996</v>
      </c>
      <c r="U68" s="456">
        <v>0.5</v>
      </c>
      <c r="V68" s="456">
        <v>0.48</v>
      </c>
      <c r="W68" s="456">
        <v>0.44</v>
      </c>
      <c r="X68" s="455">
        <v>0.4</v>
      </c>
      <c r="Y68" s="455">
        <v>0.4</v>
      </c>
      <c r="Z68" s="456">
        <v>0.32</v>
      </c>
      <c r="AA68" s="587">
        <f t="shared" si="0"/>
        <v>15.74</v>
      </c>
      <c r="AB68" s="1092">
        <f t="shared" si="24"/>
        <v>2.0000000000000018</v>
      </c>
      <c r="AC68" s="1092">
        <f t="shared" si="25"/>
        <v>4.1666666666666741</v>
      </c>
      <c r="AD68" s="1092">
        <f t="shared" si="26"/>
        <v>4.3478260869565188</v>
      </c>
      <c r="AE68" s="1092">
        <f t="shared" si="27"/>
        <v>2.2222222222222143</v>
      </c>
      <c r="AF68" s="1092">
        <f t="shared" si="28"/>
        <v>2.2727272727272707</v>
      </c>
      <c r="AG68" s="1092">
        <f t="shared" si="29"/>
        <v>2.3255813953488413</v>
      </c>
      <c r="AH68" s="1092">
        <f t="shared" si="30"/>
        <v>2.3809523809523725</v>
      </c>
      <c r="AI68" s="1092">
        <f t="shared" si="31"/>
        <v>2.4390243902439046</v>
      </c>
      <c r="AJ68" s="1092">
        <f t="shared" si="32"/>
        <v>2.4999999999999911</v>
      </c>
      <c r="AK68" s="1092">
        <f t="shared" si="33"/>
        <v>2.5641025641025772</v>
      </c>
      <c r="AL68" s="1092">
        <f t="shared" si="34"/>
        <v>2.6315789473684292</v>
      </c>
      <c r="AM68" s="1092">
        <f t="shared" si="35"/>
        <v>2.7027027027026973</v>
      </c>
      <c r="AN68" s="1092">
        <f t="shared" si="36"/>
        <v>5.7142857142857162</v>
      </c>
      <c r="AO68" s="1092">
        <f t="shared" si="37"/>
        <v>9.375</v>
      </c>
      <c r="AP68" s="1092">
        <f t="shared" si="38"/>
        <v>10.344827586206918</v>
      </c>
      <c r="AQ68" s="1092">
        <f t="shared" si="39"/>
        <v>15.999999999999993</v>
      </c>
      <c r="AR68" s="1092">
        <f t="shared" si="40"/>
        <v>4.1666666666666741</v>
      </c>
      <c r="AS68" s="1092">
        <f t="shared" si="41"/>
        <v>9.0909090909090828</v>
      </c>
      <c r="AT68" s="1092">
        <f t="shared" si="42"/>
        <v>9.9999999999999858</v>
      </c>
      <c r="AU68" s="1092">
        <f t="shared" si="43"/>
        <v>0</v>
      </c>
      <c r="AV68" s="1092">
        <f t="shared" si="44"/>
        <v>25</v>
      </c>
      <c r="AW68" s="1092">
        <f t="shared" si="22"/>
        <v>5.8211939851123748</v>
      </c>
      <c r="AX68" s="1092">
        <f t="shared" si="23"/>
        <v>5.8796317651573098</v>
      </c>
    </row>
    <row r="69" spans="1:50" ht="11.25" customHeight="1" x14ac:dyDescent="0.2">
      <c r="A69" s="830" t="s">
        <v>446</v>
      </c>
      <c r="B69" s="829" t="s">
        <v>447</v>
      </c>
      <c r="C69" s="584">
        <v>1.62</v>
      </c>
      <c r="D69" s="584">
        <v>1.55</v>
      </c>
      <c r="E69" s="460">
        <v>1.49</v>
      </c>
      <c r="F69" s="587">
        <v>1.43</v>
      </c>
      <c r="G69" s="584">
        <v>1.37</v>
      </c>
      <c r="H69" s="584">
        <v>1.32</v>
      </c>
      <c r="I69" s="584">
        <v>1.27</v>
      </c>
      <c r="J69" s="584">
        <v>1.22</v>
      </c>
      <c r="K69" s="897"/>
      <c r="L69" s="584">
        <v>1.1599999999999999</v>
      </c>
      <c r="M69" s="459">
        <v>1.1000000000000001</v>
      </c>
      <c r="N69" s="897"/>
      <c r="O69" s="589">
        <v>1</v>
      </c>
      <c r="P69" s="590">
        <v>0.81</v>
      </c>
      <c r="Q69" s="590">
        <v>0.69</v>
      </c>
      <c r="R69" s="590">
        <v>0.59499999999999997</v>
      </c>
      <c r="S69" s="590">
        <v>0.56999999999999995</v>
      </c>
      <c r="T69" s="590">
        <v>0.54500000000000004</v>
      </c>
      <c r="U69" s="590">
        <v>0.51500000000000001</v>
      </c>
      <c r="V69" s="590">
        <v>0.49</v>
      </c>
      <c r="W69" s="586">
        <v>0.48</v>
      </c>
      <c r="X69" s="586">
        <v>0.48</v>
      </c>
      <c r="Y69" s="586">
        <v>0.48</v>
      </c>
      <c r="Z69" s="586">
        <v>0.48</v>
      </c>
      <c r="AA69" s="587">
        <f t="shared" si="0"/>
        <v>20.665000000000003</v>
      </c>
      <c r="AB69" s="1092">
        <f t="shared" si="24"/>
        <v>4.5161290322580649</v>
      </c>
      <c r="AC69" s="1092">
        <f t="shared" si="25"/>
        <v>4.0268456375838868</v>
      </c>
      <c r="AD69" s="1092">
        <f t="shared" si="26"/>
        <v>4.1958041958042092</v>
      </c>
      <c r="AE69" s="1092">
        <f t="shared" si="27"/>
        <v>4.3795620437956151</v>
      </c>
      <c r="AF69" s="1092">
        <f t="shared" si="28"/>
        <v>3.7878787878787845</v>
      </c>
      <c r="AG69" s="1092">
        <f t="shared" si="29"/>
        <v>3.937007874015741</v>
      </c>
      <c r="AH69" s="1092">
        <f t="shared" si="30"/>
        <v>4.0983606557376984</v>
      </c>
      <c r="AI69" s="1092">
        <f t="shared" si="31"/>
        <v>5.1724137931034475</v>
      </c>
      <c r="AJ69" s="1092">
        <f t="shared" si="32"/>
        <v>5.4545454545454453</v>
      </c>
      <c r="AK69" s="1092">
        <f t="shared" si="33"/>
        <v>10.000000000000009</v>
      </c>
      <c r="AL69" s="1092">
        <f t="shared" si="34"/>
        <v>23.456790123456784</v>
      </c>
      <c r="AM69" s="1092">
        <f t="shared" si="35"/>
        <v>17.391304347826097</v>
      </c>
      <c r="AN69" s="1092">
        <f t="shared" si="36"/>
        <v>15.966386554621836</v>
      </c>
      <c r="AO69" s="1092">
        <f t="shared" si="37"/>
        <v>4.3859649122807154</v>
      </c>
      <c r="AP69" s="1092">
        <f t="shared" si="38"/>
        <v>4.5871559633027248</v>
      </c>
      <c r="AQ69" s="1092">
        <f t="shared" si="39"/>
        <v>5.8252427184465994</v>
      </c>
      <c r="AR69" s="1092">
        <f t="shared" si="40"/>
        <v>5.1020408163265252</v>
      </c>
      <c r="AS69" s="1092">
        <f t="shared" si="41"/>
        <v>2.0833333333333259</v>
      </c>
      <c r="AT69" s="1092">
        <f t="shared" si="42"/>
        <v>0</v>
      </c>
      <c r="AU69" s="1092">
        <f t="shared" si="43"/>
        <v>0</v>
      </c>
      <c r="AV69" s="1092">
        <f t="shared" si="44"/>
        <v>0</v>
      </c>
      <c r="AW69" s="1092">
        <f t="shared" si="22"/>
        <v>6.1127031544913093</v>
      </c>
      <c r="AX69" s="1092">
        <f t="shared" si="23"/>
        <v>5.9332371544677853</v>
      </c>
    </row>
    <row r="70" spans="1:50" ht="11.25" customHeight="1" x14ac:dyDescent="0.2">
      <c r="A70" s="461" t="s">
        <v>955</v>
      </c>
      <c r="B70" s="829" t="s">
        <v>956</v>
      </c>
      <c r="C70" s="584">
        <v>6.29</v>
      </c>
      <c r="D70" s="584">
        <v>6.03</v>
      </c>
      <c r="E70" s="460">
        <v>5.83</v>
      </c>
      <c r="F70" s="587">
        <v>5.6099999999999994</v>
      </c>
      <c r="G70" s="584">
        <v>5.3</v>
      </c>
      <c r="H70" s="584">
        <v>4.91</v>
      </c>
      <c r="I70" s="584">
        <v>4.55</v>
      </c>
      <c r="J70" s="584">
        <v>4.18</v>
      </c>
      <c r="K70" s="897"/>
      <c r="L70" s="584">
        <v>3.8025000000000002</v>
      </c>
      <c r="M70" s="588">
        <v>3.57</v>
      </c>
      <c r="N70" s="897"/>
      <c r="O70" s="464">
        <v>3.57</v>
      </c>
      <c r="P70" s="590">
        <v>3.57</v>
      </c>
      <c r="Q70" s="590">
        <v>3.5274999999999999</v>
      </c>
      <c r="R70" s="590">
        <v>3.33</v>
      </c>
      <c r="S70" s="590">
        <v>3.05</v>
      </c>
      <c r="T70" s="590">
        <v>2.83</v>
      </c>
      <c r="U70" s="586">
        <v>2.8</v>
      </c>
      <c r="V70" s="590">
        <v>2.8</v>
      </c>
      <c r="W70" s="590">
        <v>2.74</v>
      </c>
      <c r="X70" s="590">
        <v>2.48</v>
      </c>
      <c r="Y70" s="590">
        <v>2.2000000000000002</v>
      </c>
      <c r="Z70" s="590">
        <v>2.0499999999999998</v>
      </c>
      <c r="AA70" s="587">
        <f t="shared" si="0"/>
        <v>85.019999999999982</v>
      </c>
      <c r="AB70" s="1092">
        <f t="shared" si="24"/>
        <v>4.3117744610281949</v>
      </c>
      <c r="AC70" s="1092">
        <f t="shared" si="25"/>
        <v>3.4305317324185181</v>
      </c>
      <c r="AD70" s="1092">
        <f t="shared" si="26"/>
        <v>3.9215686274509887</v>
      </c>
      <c r="AE70" s="1092">
        <f t="shared" si="27"/>
        <v>5.8490566037735725</v>
      </c>
      <c r="AF70" s="1092">
        <f t="shared" si="28"/>
        <v>7.9429735234215926</v>
      </c>
      <c r="AG70" s="1092">
        <f t="shared" si="29"/>
        <v>7.9120879120879284</v>
      </c>
      <c r="AH70" s="1092">
        <f t="shared" si="30"/>
        <v>8.8516746411483318</v>
      </c>
      <c r="AI70" s="1092">
        <f t="shared" si="31"/>
        <v>9.9276791584483668</v>
      </c>
      <c r="AJ70" s="1092">
        <f t="shared" si="32"/>
        <v>6.512605042016828</v>
      </c>
      <c r="AK70" s="1092">
        <f t="shared" si="33"/>
        <v>0</v>
      </c>
      <c r="AL70" s="1092">
        <f t="shared" si="34"/>
        <v>0</v>
      </c>
      <c r="AM70" s="1092">
        <f t="shared" si="35"/>
        <v>1.2048192771084265</v>
      </c>
      <c r="AN70" s="1092">
        <f t="shared" si="36"/>
        <v>5.9309309309309333</v>
      </c>
      <c r="AO70" s="1092">
        <f t="shared" si="37"/>
        <v>9.1803278688524781</v>
      </c>
      <c r="AP70" s="1092">
        <f t="shared" si="38"/>
        <v>7.7738515901059957</v>
      </c>
      <c r="AQ70" s="1092">
        <f t="shared" si="39"/>
        <v>1.0714285714285898</v>
      </c>
      <c r="AR70" s="1092">
        <f t="shared" si="40"/>
        <v>0</v>
      </c>
      <c r="AS70" s="1092">
        <f t="shared" si="41"/>
        <v>2.1897810218977964</v>
      </c>
      <c r="AT70" s="1092">
        <f t="shared" si="42"/>
        <v>10.483870967741948</v>
      </c>
      <c r="AU70" s="1092">
        <f t="shared" si="43"/>
        <v>12.72727272727272</v>
      </c>
      <c r="AV70" s="1092">
        <f t="shared" si="44"/>
        <v>7.317073170731736</v>
      </c>
      <c r="AW70" s="1092">
        <f t="shared" si="22"/>
        <v>5.5494908489459487</v>
      </c>
      <c r="AX70" s="1092">
        <f t="shared" si="23"/>
        <v>3.8141161140607998</v>
      </c>
    </row>
    <row r="71" spans="1:50" ht="11.25" customHeight="1" x14ac:dyDescent="0.2">
      <c r="A71" s="461" t="s">
        <v>1005</v>
      </c>
      <c r="B71" s="829" t="s">
        <v>1006</v>
      </c>
      <c r="C71" s="584">
        <v>13.35</v>
      </c>
      <c r="D71" s="584">
        <v>11.2</v>
      </c>
      <c r="E71" s="460">
        <v>7.9</v>
      </c>
      <c r="F71" s="587">
        <v>4.8099999999999996</v>
      </c>
      <c r="G71" s="584">
        <v>2.04</v>
      </c>
      <c r="H71" s="584">
        <v>1.64</v>
      </c>
      <c r="I71" s="584">
        <v>1.23</v>
      </c>
      <c r="J71" s="584">
        <v>0.88</v>
      </c>
      <c r="K71" s="897"/>
      <c r="L71" s="584">
        <v>0.61</v>
      </c>
      <c r="M71" s="459">
        <v>0.4</v>
      </c>
      <c r="N71" s="897"/>
      <c r="O71" s="589">
        <v>7.0000000000000007E-2</v>
      </c>
      <c r="P71" s="586">
        <v>0</v>
      </c>
      <c r="Q71" s="586">
        <v>0</v>
      </c>
      <c r="R71" s="586">
        <v>0</v>
      </c>
      <c r="S71" s="586">
        <v>0</v>
      </c>
      <c r="T71" s="586">
        <v>0</v>
      </c>
      <c r="U71" s="586">
        <v>0</v>
      </c>
      <c r="V71" s="586">
        <v>0</v>
      </c>
      <c r="W71" s="586">
        <v>0</v>
      </c>
      <c r="X71" s="586">
        <v>0</v>
      </c>
      <c r="Y71" s="586">
        <v>0</v>
      </c>
      <c r="Z71" s="586">
        <v>0</v>
      </c>
      <c r="AA71" s="587">
        <f t="shared" ref="AA71:AA134" si="45">SUM(C71:Z71)</f>
        <v>44.129999999999995</v>
      </c>
      <c r="AB71" s="1092">
        <f t="shared" ref="AB71:AB102" si="46">IF(ISERROR((C71/D71-1)*100),"n/a",(C71/D71-1)*100)</f>
        <v>19.19642857142858</v>
      </c>
      <c r="AC71" s="1092">
        <f t="shared" ref="AC71:AC102" si="47">IF(ISERROR((D71/E71-1)*100),"n/a",(D71/E71-1)*100)</f>
        <v>41.772151898734158</v>
      </c>
      <c r="AD71" s="1092">
        <f t="shared" ref="AD71:AD102" si="48">IF(ISERROR((E71/F71-1)*100),"n/a",(E71/F71-1)*100)</f>
        <v>64.241164241164256</v>
      </c>
      <c r="AE71" s="1092">
        <f t="shared" ref="AE71:AE102" si="49">IF(ISERROR((F71/G71-1)*100),"n/a",(F71/G71-1)*100)</f>
        <v>135.78431372549016</v>
      </c>
      <c r="AF71" s="1092">
        <f t="shared" ref="AF71:AF102" si="50">IF(ISERROR((G71/H71-1)*100),"n/a",(G71/H71-1)*100)</f>
        <v>24.390243902439025</v>
      </c>
      <c r="AG71" s="1092">
        <f t="shared" ref="AG71:AG102" si="51">IF(ISERROR((H71/I71-1)*100),"n/a",(H71/I71-1)*100)</f>
        <v>33.333333333333329</v>
      </c>
      <c r="AH71" s="1092">
        <f t="shared" ref="AH71:AH102" si="52">IF(ISERROR((I71/J71-1)*100),"n/a",(I71/J71-1)*100)</f>
        <v>39.772727272727273</v>
      </c>
      <c r="AI71" s="1092">
        <f t="shared" ref="AI71:AI102" si="53">IF(ISERROR((J71/L71-1)*100),"n/a",(J71/L71-1)*100)</f>
        <v>44.262295081967217</v>
      </c>
      <c r="AJ71" s="1092">
        <f t="shared" ref="AJ71:AJ102" si="54">IF(ISERROR((L71/M71-1)*100),"n/a",(L71/M71-1)*100)</f>
        <v>52.499999999999993</v>
      </c>
      <c r="AK71" s="1092">
        <f t="shared" ref="AK71:AK102" si="55">IF(ISERROR((M71/O71-1)*100),"n/a",(M71/O71-1)*100)</f>
        <v>471.42857142857144</v>
      </c>
      <c r="AL71" s="1092" t="str">
        <f t="shared" ref="AL71:AL102" si="56">IF(ISERROR((O71/P71-1)*100),"n/a",(O71/P71-1)*100)</f>
        <v>n/a</v>
      </c>
      <c r="AM71" s="1092" t="str">
        <f t="shared" ref="AM71:AM102" si="57">IF(ISERROR((P71/Q71-1)*100),"n/a",(P71/Q71-1)*100)</f>
        <v>n/a</v>
      </c>
      <c r="AN71" s="1092" t="str">
        <f t="shared" ref="AN71:AN102" si="58">IF(ISERROR((Q71/R71-1)*100),"n/a",(Q71/R71-1)*100)</f>
        <v>n/a</v>
      </c>
      <c r="AO71" s="1092" t="str">
        <f t="shared" ref="AO71:AO102" si="59">IF(ISERROR((R71/S71-1)*100),"n/a",(R71/S71-1)*100)</f>
        <v>n/a</v>
      </c>
      <c r="AP71" s="1092" t="str">
        <f t="shared" ref="AP71:AP102" si="60">IF(ISERROR((S71/T71-1)*100),"n/a",(S71/T71-1)*100)</f>
        <v>n/a</v>
      </c>
      <c r="AQ71" s="1092" t="str">
        <f t="shared" ref="AQ71:AQ102" si="61">IF(ISERROR((T71/U71-1)*100),"n/a",(T71/U71-1)*100)</f>
        <v>n/a</v>
      </c>
      <c r="AR71" s="1092" t="str">
        <f t="shared" ref="AR71:AR102" si="62">IF(ISERROR((U71/V71-1)*100),"n/a",(U71/V71-1)*100)</f>
        <v>n/a</v>
      </c>
      <c r="AS71" s="1092" t="str">
        <f t="shared" ref="AS71:AS102" si="63">IF(ISERROR((V71/W71-1)*100),"n/a",(V71/W71-1)*100)</f>
        <v>n/a</v>
      </c>
      <c r="AT71" s="1092" t="str">
        <f t="shared" ref="AT71:AT102" si="64">IF(ISERROR((W71/X71-1)*100),"n/a",(W71/X71-1)*100)</f>
        <v>n/a</v>
      </c>
      <c r="AU71" s="1092" t="str">
        <f t="shared" ref="AU71:AU102" si="65">IF(ISERROR((X71/Y71-1)*100),"n/a",(X71/Y71-1)*100)</f>
        <v>n/a</v>
      </c>
      <c r="AV71" s="1092" t="str">
        <f t="shared" ref="AV71:AV102" si="66">IF(ISERROR((Y71/Z71-1)*100),"n/a",(Y71/Z71-1)*100)</f>
        <v>n/a</v>
      </c>
      <c r="AW71" s="1092">
        <f t="shared" ref="AW71:AW134" si="67">AVERAGE(AB71:AV71)</f>
        <v>92.668122945585537</v>
      </c>
      <c r="AX71" s="1092">
        <f t="shared" ref="AX71:AX134" si="68">STDEV(AB71:AV71)</f>
        <v>137.05314303707928</v>
      </c>
    </row>
    <row r="72" spans="1:50" ht="11.25" customHeight="1" x14ac:dyDescent="0.2">
      <c r="A72" s="465" t="s">
        <v>4534</v>
      </c>
      <c r="B72" s="814" t="s">
        <v>4532</v>
      </c>
      <c r="C72" s="584">
        <v>0.81</v>
      </c>
      <c r="D72" s="584">
        <v>0.78</v>
      </c>
      <c r="E72" s="460">
        <v>0.7</v>
      </c>
      <c r="F72" s="587">
        <v>0.54</v>
      </c>
      <c r="G72" s="584">
        <v>0.48</v>
      </c>
      <c r="H72" s="584">
        <v>0.4</v>
      </c>
      <c r="I72" s="584">
        <v>0.32</v>
      </c>
      <c r="J72" s="584">
        <v>0.23</v>
      </c>
      <c r="K72" s="897"/>
      <c r="L72" s="584">
        <v>0.19</v>
      </c>
      <c r="M72" s="459">
        <v>0.12</v>
      </c>
      <c r="N72" s="897"/>
      <c r="O72" s="464">
        <v>0</v>
      </c>
      <c r="P72" s="586">
        <v>0</v>
      </c>
      <c r="Q72" s="586">
        <v>0</v>
      </c>
      <c r="R72" s="586">
        <v>0</v>
      </c>
      <c r="S72" s="586">
        <v>0</v>
      </c>
      <c r="T72" s="586">
        <v>0</v>
      </c>
      <c r="U72" s="586">
        <v>0</v>
      </c>
      <c r="V72" s="586">
        <v>0</v>
      </c>
      <c r="W72" s="586">
        <v>0.25</v>
      </c>
      <c r="X72" s="590">
        <v>0.25</v>
      </c>
      <c r="Y72" s="590">
        <v>6.25E-2</v>
      </c>
      <c r="Z72" s="586">
        <v>0</v>
      </c>
      <c r="AA72" s="587">
        <f t="shared" si="45"/>
        <v>5.1325000000000012</v>
      </c>
      <c r="AB72" s="1092">
        <f t="shared" si="46"/>
        <v>3.8461538461538547</v>
      </c>
      <c r="AC72" s="1092">
        <f t="shared" si="47"/>
        <v>11.428571428571432</v>
      </c>
      <c r="AD72" s="1092">
        <f t="shared" si="48"/>
        <v>29.629629629629605</v>
      </c>
      <c r="AE72" s="1092">
        <f t="shared" si="49"/>
        <v>12.500000000000021</v>
      </c>
      <c r="AF72" s="1092">
        <f t="shared" si="50"/>
        <v>19.999999999999996</v>
      </c>
      <c r="AG72" s="1092">
        <f t="shared" si="51"/>
        <v>25</v>
      </c>
      <c r="AH72" s="1092">
        <f t="shared" si="52"/>
        <v>39.130434782608688</v>
      </c>
      <c r="AI72" s="1092">
        <f t="shared" si="53"/>
        <v>21.052631578947366</v>
      </c>
      <c r="AJ72" s="1092">
        <f t="shared" si="54"/>
        <v>58.33333333333335</v>
      </c>
      <c r="AK72" s="1092" t="str">
        <f t="shared" si="55"/>
        <v>n/a</v>
      </c>
      <c r="AL72" s="1092" t="str">
        <f t="shared" si="56"/>
        <v>n/a</v>
      </c>
      <c r="AM72" s="1092" t="str">
        <f t="shared" si="57"/>
        <v>n/a</v>
      </c>
      <c r="AN72" s="1092" t="str">
        <f t="shared" si="58"/>
        <v>n/a</v>
      </c>
      <c r="AO72" s="1092" t="str">
        <f t="shared" si="59"/>
        <v>n/a</v>
      </c>
      <c r="AP72" s="1092" t="str">
        <f t="shared" si="60"/>
        <v>n/a</v>
      </c>
      <c r="AQ72" s="1092" t="str">
        <f t="shared" si="61"/>
        <v>n/a</v>
      </c>
      <c r="AR72" s="1092" t="str">
        <f t="shared" si="62"/>
        <v>n/a</v>
      </c>
      <c r="AS72" s="1092">
        <f t="shared" si="63"/>
        <v>-100</v>
      </c>
      <c r="AT72" s="1092">
        <f t="shared" si="64"/>
        <v>0</v>
      </c>
      <c r="AU72" s="1092">
        <f t="shared" si="65"/>
        <v>300</v>
      </c>
      <c r="AV72" s="1092" t="str">
        <f t="shared" si="66"/>
        <v>n/a</v>
      </c>
      <c r="AW72" s="1092">
        <f t="shared" si="67"/>
        <v>35.076729549937028</v>
      </c>
      <c r="AX72" s="1092">
        <f t="shared" si="68"/>
        <v>91.858205268037892</v>
      </c>
    </row>
    <row r="73" spans="1:50" ht="11.25" customHeight="1" x14ac:dyDescent="0.2">
      <c r="A73" s="467" t="s">
        <v>959</v>
      </c>
      <c r="B73" s="468" t="s">
        <v>960</v>
      </c>
      <c r="C73" s="584">
        <v>0.84</v>
      </c>
      <c r="D73" s="584">
        <v>0.82</v>
      </c>
      <c r="E73" s="460">
        <v>0.78</v>
      </c>
      <c r="F73" s="471">
        <v>0.72</v>
      </c>
      <c r="G73" s="473">
        <v>0.68</v>
      </c>
      <c r="H73" s="474">
        <v>0.66</v>
      </c>
      <c r="I73" s="474">
        <v>0.62</v>
      </c>
      <c r="J73" s="474">
        <v>0.3</v>
      </c>
      <c r="K73" s="976"/>
      <c r="L73" s="473">
        <v>0</v>
      </c>
      <c r="M73" s="475">
        <v>0</v>
      </c>
      <c r="N73" s="976"/>
      <c r="O73" s="489">
        <v>0</v>
      </c>
      <c r="P73" s="477">
        <v>0</v>
      </c>
      <c r="Q73" s="477">
        <v>0</v>
      </c>
      <c r="R73" s="477">
        <v>0</v>
      </c>
      <c r="S73" s="477">
        <v>0</v>
      </c>
      <c r="T73" s="477">
        <v>0</v>
      </c>
      <c r="U73" s="477">
        <v>0</v>
      </c>
      <c r="V73" s="477">
        <v>0</v>
      </c>
      <c r="W73" s="477">
        <v>0</v>
      </c>
      <c r="X73" s="477">
        <v>0.3</v>
      </c>
      <c r="Y73" s="477">
        <v>0.3</v>
      </c>
      <c r="Z73" s="477">
        <v>0.3</v>
      </c>
      <c r="AA73" s="587">
        <f t="shared" si="45"/>
        <v>6.3199999999999994</v>
      </c>
      <c r="AB73" s="1092">
        <f t="shared" si="46"/>
        <v>2.4390243902439046</v>
      </c>
      <c r="AC73" s="1092">
        <f t="shared" si="47"/>
        <v>5.12820512820511</v>
      </c>
      <c r="AD73" s="1092">
        <f t="shared" si="48"/>
        <v>8.3333333333333481</v>
      </c>
      <c r="AE73" s="1092">
        <f t="shared" si="49"/>
        <v>5.8823529411764497</v>
      </c>
      <c r="AF73" s="1092">
        <f t="shared" si="50"/>
        <v>3.0303030303030276</v>
      </c>
      <c r="AG73" s="1092">
        <f t="shared" si="51"/>
        <v>6.4516129032258229</v>
      </c>
      <c r="AH73" s="1092">
        <f t="shared" si="52"/>
        <v>106.66666666666669</v>
      </c>
      <c r="AI73" s="1092" t="str">
        <f t="shared" si="53"/>
        <v>n/a</v>
      </c>
      <c r="AJ73" s="1092" t="str">
        <f t="shared" si="54"/>
        <v>n/a</v>
      </c>
      <c r="AK73" s="1092" t="str">
        <f t="shared" si="55"/>
        <v>n/a</v>
      </c>
      <c r="AL73" s="1092" t="str">
        <f t="shared" si="56"/>
        <v>n/a</v>
      </c>
      <c r="AM73" s="1092" t="str">
        <f t="shared" si="57"/>
        <v>n/a</v>
      </c>
      <c r="AN73" s="1092" t="str">
        <f t="shared" si="58"/>
        <v>n/a</v>
      </c>
      <c r="AO73" s="1092" t="str">
        <f t="shared" si="59"/>
        <v>n/a</v>
      </c>
      <c r="AP73" s="1092" t="str">
        <f t="shared" si="60"/>
        <v>n/a</v>
      </c>
      <c r="AQ73" s="1092" t="str">
        <f t="shared" si="61"/>
        <v>n/a</v>
      </c>
      <c r="AR73" s="1092" t="str">
        <f t="shared" si="62"/>
        <v>n/a</v>
      </c>
      <c r="AS73" s="1092" t="str">
        <f t="shared" si="63"/>
        <v>n/a</v>
      </c>
      <c r="AT73" s="1092">
        <f t="shared" si="64"/>
        <v>-100</v>
      </c>
      <c r="AU73" s="1092">
        <f t="shared" si="65"/>
        <v>0</v>
      </c>
      <c r="AV73" s="1092">
        <f t="shared" si="66"/>
        <v>0</v>
      </c>
      <c r="AW73" s="1092">
        <f t="shared" si="67"/>
        <v>3.7931498393154355</v>
      </c>
      <c r="AX73" s="1092">
        <f t="shared" si="68"/>
        <v>48.786379946585612</v>
      </c>
    </row>
    <row r="74" spans="1:50" ht="11.25" customHeight="1" x14ac:dyDescent="0.2">
      <c r="A74" s="461" t="s">
        <v>957</v>
      </c>
      <c r="B74" s="829" t="s">
        <v>958</v>
      </c>
      <c r="C74" s="584">
        <v>2.36</v>
      </c>
      <c r="D74" s="584">
        <v>2.2599999999999998</v>
      </c>
      <c r="E74" s="460">
        <v>2.0099999999999998</v>
      </c>
      <c r="F74" s="589">
        <v>1.76</v>
      </c>
      <c r="G74" s="584">
        <v>1.6</v>
      </c>
      <c r="H74" s="584">
        <v>1.46</v>
      </c>
      <c r="I74" s="584">
        <v>1.34</v>
      </c>
      <c r="J74" s="584">
        <v>1.1399999999999999</v>
      </c>
      <c r="K74" s="897"/>
      <c r="L74" s="584">
        <v>1.08</v>
      </c>
      <c r="M74" s="459">
        <v>1</v>
      </c>
      <c r="N74" s="897"/>
      <c r="O74" s="464">
        <v>0.8</v>
      </c>
      <c r="P74" s="586">
        <v>1.22</v>
      </c>
      <c r="Q74" s="586">
        <v>1.64</v>
      </c>
      <c r="R74" s="590">
        <v>1.61</v>
      </c>
      <c r="S74" s="590">
        <v>1.57</v>
      </c>
      <c r="T74" s="590">
        <v>1.53</v>
      </c>
      <c r="U74" s="590">
        <v>1.49</v>
      </c>
      <c r="V74" s="590">
        <v>1.45</v>
      </c>
      <c r="W74" s="590">
        <v>1.35</v>
      </c>
      <c r="X74" s="590">
        <v>1.23</v>
      </c>
      <c r="Y74" s="590">
        <v>1.1100000000000001</v>
      </c>
      <c r="Z74" s="590">
        <v>0.99</v>
      </c>
      <c r="AA74" s="587">
        <f t="shared" si="45"/>
        <v>31.999999999999996</v>
      </c>
      <c r="AB74" s="1092">
        <f t="shared" si="46"/>
        <v>4.4247787610619538</v>
      </c>
      <c r="AC74" s="1092">
        <f t="shared" si="47"/>
        <v>12.437810945273631</v>
      </c>
      <c r="AD74" s="1092">
        <f t="shared" si="48"/>
        <v>14.204545454545435</v>
      </c>
      <c r="AE74" s="1092">
        <f t="shared" si="49"/>
        <v>9.9999999999999858</v>
      </c>
      <c r="AF74" s="1092">
        <f t="shared" si="50"/>
        <v>9.5890410958904262</v>
      </c>
      <c r="AG74" s="1092">
        <f t="shared" si="51"/>
        <v>8.9552238805969964</v>
      </c>
      <c r="AH74" s="1092">
        <f t="shared" si="52"/>
        <v>17.543859649122815</v>
      </c>
      <c r="AI74" s="1092">
        <f t="shared" si="53"/>
        <v>5.5555555555555358</v>
      </c>
      <c r="AJ74" s="1092">
        <f t="shared" si="54"/>
        <v>8.0000000000000071</v>
      </c>
      <c r="AK74" s="1092">
        <f t="shared" si="55"/>
        <v>25</v>
      </c>
      <c r="AL74" s="1092">
        <f t="shared" si="56"/>
        <v>-34.426229508196712</v>
      </c>
      <c r="AM74" s="1092">
        <f t="shared" si="57"/>
        <v>-25.609756097560975</v>
      </c>
      <c r="AN74" s="1092">
        <f t="shared" si="58"/>
        <v>1.8633540372670732</v>
      </c>
      <c r="AO74" s="1092">
        <f t="shared" si="59"/>
        <v>2.5477707006369421</v>
      </c>
      <c r="AP74" s="1092">
        <f t="shared" si="60"/>
        <v>2.6143790849673332</v>
      </c>
      <c r="AQ74" s="1092">
        <f t="shared" si="61"/>
        <v>2.6845637583892579</v>
      </c>
      <c r="AR74" s="1092">
        <f t="shared" si="62"/>
        <v>2.7586206896551779</v>
      </c>
      <c r="AS74" s="1092">
        <f t="shared" si="63"/>
        <v>7.4074074074073959</v>
      </c>
      <c r="AT74" s="1092">
        <f t="shared" si="64"/>
        <v>9.7560975609756184</v>
      </c>
      <c r="AU74" s="1092">
        <f t="shared" si="65"/>
        <v>10.810810810810789</v>
      </c>
      <c r="AV74" s="1092">
        <f t="shared" si="66"/>
        <v>12.121212121212132</v>
      </c>
      <c r="AW74" s="1092">
        <f t="shared" si="67"/>
        <v>5.1542402813148005</v>
      </c>
      <c r="AX74" s="1092">
        <f t="shared" si="68"/>
        <v>13.046919785835048</v>
      </c>
    </row>
    <row r="75" spans="1:50" ht="11.25" customHeight="1" x14ac:dyDescent="0.2">
      <c r="A75" s="444" t="s">
        <v>410</v>
      </c>
      <c r="B75" s="814" t="s">
        <v>411</v>
      </c>
      <c r="C75" s="584">
        <v>2.2000000000000002</v>
      </c>
      <c r="D75" s="584">
        <v>1.9550000000000001</v>
      </c>
      <c r="E75" s="460">
        <v>1.78</v>
      </c>
      <c r="F75" s="589">
        <v>1.6199999999999999</v>
      </c>
      <c r="G75" s="451">
        <v>1.4650000000000001</v>
      </c>
      <c r="H75" s="451">
        <v>1.33</v>
      </c>
      <c r="I75" s="451">
        <v>1.21</v>
      </c>
      <c r="J75" s="451">
        <v>1.0900000000000001</v>
      </c>
      <c r="K75" s="963" t="s">
        <v>90</v>
      </c>
      <c r="L75" s="451">
        <v>0.96</v>
      </c>
      <c r="M75" s="449">
        <v>0.9</v>
      </c>
      <c r="N75" s="963"/>
      <c r="O75" s="454">
        <v>0.86</v>
      </c>
      <c r="P75" s="456">
        <v>0.82</v>
      </c>
      <c r="Q75" s="456">
        <v>0.4</v>
      </c>
      <c r="R75" s="455">
        <v>0</v>
      </c>
      <c r="S75" s="455">
        <v>0</v>
      </c>
      <c r="T75" s="455">
        <v>0</v>
      </c>
      <c r="U75" s="455">
        <v>0</v>
      </c>
      <c r="V75" s="455">
        <v>0</v>
      </c>
      <c r="W75" s="455">
        <v>0</v>
      </c>
      <c r="X75" s="455">
        <v>0</v>
      </c>
      <c r="Y75" s="455">
        <v>0</v>
      </c>
      <c r="Z75" s="455">
        <v>0</v>
      </c>
      <c r="AA75" s="587">
        <f t="shared" si="45"/>
        <v>16.59</v>
      </c>
      <c r="AB75" s="1092">
        <f t="shared" si="46"/>
        <v>12.531969309462919</v>
      </c>
      <c r="AC75" s="1092">
        <f t="shared" si="47"/>
        <v>9.8314606741572987</v>
      </c>
      <c r="AD75" s="1092">
        <f t="shared" si="48"/>
        <v>9.8765432098765427</v>
      </c>
      <c r="AE75" s="1092">
        <f t="shared" si="49"/>
        <v>10.580204778156975</v>
      </c>
      <c r="AF75" s="1092">
        <f t="shared" si="50"/>
        <v>10.150375939849621</v>
      </c>
      <c r="AG75" s="1092">
        <f t="shared" si="51"/>
        <v>9.9173553719008378</v>
      </c>
      <c r="AH75" s="1092">
        <f t="shared" si="52"/>
        <v>11.009174311926584</v>
      </c>
      <c r="AI75" s="1092">
        <f t="shared" si="53"/>
        <v>13.541666666666675</v>
      </c>
      <c r="AJ75" s="1092">
        <f t="shared" si="54"/>
        <v>6.6666666666666652</v>
      </c>
      <c r="AK75" s="1092">
        <f t="shared" si="55"/>
        <v>4.6511627906976827</v>
      </c>
      <c r="AL75" s="1092">
        <f t="shared" si="56"/>
        <v>4.8780487804878092</v>
      </c>
      <c r="AM75" s="1092">
        <f t="shared" si="57"/>
        <v>104.99999999999999</v>
      </c>
      <c r="AN75" s="1092" t="str">
        <f t="shared" si="58"/>
        <v>n/a</v>
      </c>
      <c r="AO75" s="1092" t="str">
        <f t="shared" si="59"/>
        <v>n/a</v>
      </c>
      <c r="AP75" s="1092" t="str">
        <f t="shared" si="60"/>
        <v>n/a</v>
      </c>
      <c r="AQ75" s="1092" t="str">
        <f t="shared" si="61"/>
        <v>n/a</v>
      </c>
      <c r="AR75" s="1092" t="str">
        <f t="shared" si="62"/>
        <v>n/a</v>
      </c>
      <c r="AS75" s="1092" t="str">
        <f t="shared" si="63"/>
        <v>n/a</v>
      </c>
      <c r="AT75" s="1092" t="str">
        <f t="shared" si="64"/>
        <v>n/a</v>
      </c>
      <c r="AU75" s="1092" t="str">
        <f t="shared" si="65"/>
        <v>n/a</v>
      </c>
      <c r="AV75" s="1092" t="str">
        <f t="shared" si="66"/>
        <v>n/a</v>
      </c>
      <c r="AW75" s="1092">
        <f t="shared" si="67"/>
        <v>17.386219041654133</v>
      </c>
      <c r="AX75" s="1092">
        <f t="shared" si="68"/>
        <v>27.727018667393345</v>
      </c>
    </row>
    <row r="76" spans="1:50" ht="11.25" customHeight="1" x14ac:dyDescent="0.2">
      <c r="A76" s="461" t="s">
        <v>129</v>
      </c>
      <c r="B76" s="829" t="s">
        <v>130</v>
      </c>
      <c r="C76" s="584">
        <v>1.28</v>
      </c>
      <c r="D76" s="584">
        <v>1.1599999999999999</v>
      </c>
      <c r="E76" s="460">
        <v>1.06</v>
      </c>
      <c r="F76" s="587">
        <v>0.99399999999999999</v>
      </c>
      <c r="G76" s="584">
        <v>0.91400000000000003</v>
      </c>
      <c r="H76" s="584">
        <v>0.874</v>
      </c>
      <c r="I76" s="584">
        <v>0.83</v>
      </c>
      <c r="J76" s="584">
        <v>0.76</v>
      </c>
      <c r="K76" s="897"/>
      <c r="L76" s="584">
        <v>0.63500000000000001</v>
      </c>
      <c r="M76" s="459">
        <v>0.55000000000000004</v>
      </c>
      <c r="N76" s="897"/>
      <c r="O76" s="472">
        <v>0.52</v>
      </c>
      <c r="P76" s="472">
        <v>0.505</v>
      </c>
      <c r="Q76" s="586">
        <v>0.5</v>
      </c>
      <c r="R76" s="590">
        <v>0.47749999999999998</v>
      </c>
      <c r="S76" s="590">
        <v>0.46500000000000002</v>
      </c>
      <c r="T76" s="586">
        <v>0.45</v>
      </c>
      <c r="U76" s="590">
        <v>0.4425</v>
      </c>
      <c r="V76" s="590">
        <v>0.44</v>
      </c>
      <c r="W76" s="590">
        <v>0.43567</v>
      </c>
      <c r="X76" s="586">
        <v>0.43334</v>
      </c>
      <c r="Y76" s="590">
        <v>0.42832999999999999</v>
      </c>
      <c r="Z76" s="590">
        <v>0.42665999999999998</v>
      </c>
      <c r="AA76" s="587">
        <f t="shared" si="45"/>
        <v>14.581</v>
      </c>
      <c r="AB76" s="1092">
        <f t="shared" si="46"/>
        <v>10.344827586206918</v>
      </c>
      <c r="AC76" s="1092">
        <f t="shared" si="47"/>
        <v>9.4339622641509422</v>
      </c>
      <c r="AD76" s="1092">
        <f t="shared" si="48"/>
        <v>6.6398390342052416</v>
      </c>
      <c r="AE76" s="1092">
        <f t="shared" si="49"/>
        <v>8.7527352297593009</v>
      </c>
      <c r="AF76" s="1092">
        <f t="shared" si="50"/>
        <v>4.5766590389016093</v>
      </c>
      <c r="AG76" s="1092">
        <f t="shared" si="51"/>
        <v>5.3012048192771166</v>
      </c>
      <c r="AH76" s="1092">
        <f t="shared" si="52"/>
        <v>9.210526315789469</v>
      </c>
      <c r="AI76" s="1092">
        <f t="shared" si="53"/>
        <v>19.685039370078748</v>
      </c>
      <c r="AJ76" s="1092">
        <f t="shared" si="54"/>
        <v>15.454545454545453</v>
      </c>
      <c r="AK76" s="1092">
        <f t="shared" si="55"/>
        <v>5.7692307692307709</v>
      </c>
      <c r="AL76" s="1092">
        <f t="shared" si="56"/>
        <v>2.9702970297029729</v>
      </c>
      <c r="AM76" s="1092">
        <f t="shared" si="57"/>
        <v>1.0000000000000009</v>
      </c>
      <c r="AN76" s="1092">
        <f t="shared" si="58"/>
        <v>4.7120418848167533</v>
      </c>
      <c r="AO76" s="1092">
        <f t="shared" si="59"/>
        <v>2.6881720430107503</v>
      </c>
      <c r="AP76" s="1092">
        <f t="shared" si="60"/>
        <v>3.3333333333333437</v>
      </c>
      <c r="AQ76" s="1092">
        <f t="shared" si="61"/>
        <v>1.6949152542372836</v>
      </c>
      <c r="AR76" s="1092">
        <f t="shared" si="62"/>
        <v>0.56818181818181213</v>
      </c>
      <c r="AS76" s="1092">
        <f t="shared" si="63"/>
        <v>0.9938715082516536</v>
      </c>
      <c r="AT76" s="1092">
        <f t="shared" si="64"/>
        <v>0.53768403563021483</v>
      </c>
      <c r="AU76" s="1092">
        <f t="shared" si="65"/>
        <v>1.1696589078514341</v>
      </c>
      <c r="AV76" s="1092">
        <f t="shared" si="66"/>
        <v>0.39141236581821115</v>
      </c>
      <c r="AW76" s="1092">
        <f t="shared" si="67"/>
        <v>5.487054193475239</v>
      </c>
      <c r="AX76" s="1092">
        <f t="shared" si="68"/>
        <v>5.16873868182876</v>
      </c>
    </row>
    <row r="77" spans="1:50" ht="11.25" customHeight="1" x14ac:dyDescent="0.2">
      <c r="A77" s="829" t="s">
        <v>903</v>
      </c>
      <c r="B77" s="829" t="s">
        <v>904</v>
      </c>
      <c r="C77" s="584">
        <v>1.72</v>
      </c>
      <c r="D77" s="584">
        <v>1.6</v>
      </c>
      <c r="E77" s="460">
        <v>1.44</v>
      </c>
      <c r="F77" s="587">
        <v>1.31</v>
      </c>
      <c r="G77" s="584">
        <v>1.19</v>
      </c>
      <c r="H77" s="584">
        <v>1.1000000000000001</v>
      </c>
      <c r="I77" s="584">
        <v>0.98</v>
      </c>
      <c r="J77" s="584">
        <v>0.86</v>
      </c>
      <c r="K77" s="897"/>
      <c r="L77" s="584">
        <v>0.78</v>
      </c>
      <c r="M77" s="588">
        <v>0.72</v>
      </c>
      <c r="N77" s="897"/>
      <c r="O77" s="585">
        <v>0.72</v>
      </c>
      <c r="P77" s="585">
        <v>0.72</v>
      </c>
      <c r="Q77" s="590">
        <v>0.72</v>
      </c>
      <c r="R77" s="590">
        <v>0.6</v>
      </c>
      <c r="S77" s="590">
        <v>0.54</v>
      </c>
      <c r="T77" s="590">
        <v>0.43511999999999995</v>
      </c>
      <c r="U77" s="590">
        <v>0.36763000000000001</v>
      </c>
      <c r="V77" s="590">
        <v>0.31509999999999999</v>
      </c>
      <c r="W77" s="586">
        <v>0.28008</v>
      </c>
      <c r="X77" s="586">
        <v>0.28008</v>
      </c>
      <c r="Y77" s="590">
        <v>0.27571000000000001</v>
      </c>
      <c r="Z77" s="586">
        <v>0.2626</v>
      </c>
      <c r="AA77" s="587">
        <f t="shared" si="45"/>
        <v>17.216320000000003</v>
      </c>
      <c r="AB77" s="1092">
        <f t="shared" si="46"/>
        <v>7.4999999999999956</v>
      </c>
      <c r="AC77" s="1092">
        <f t="shared" si="47"/>
        <v>11.111111111111116</v>
      </c>
      <c r="AD77" s="1092">
        <f t="shared" si="48"/>
        <v>9.9236641221373887</v>
      </c>
      <c r="AE77" s="1092">
        <f t="shared" si="49"/>
        <v>10.084033613445387</v>
      </c>
      <c r="AF77" s="1092">
        <f t="shared" si="50"/>
        <v>8.1818181818181799</v>
      </c>
      <c r="AG77" s="1092">
        <f t="shared" si="51"/>
        <v>12.244897959183687</v>
      </c>
      <c r="AH77" s="1092">
        <f t="shared" si="52"/>
        <v>13.953488372093027</v>
      </c>
      <c r="AI77" s="1092">
        <f t="shared" si="53"/>
        <v>10.256410256410241</v>
      </c>
      <c r="AJ77" s="1092">
        <f t="shared" si="54"/>
        <v>8.3333333333333481</v>
      </c>
      <c r="AK77" s="1092">
        <f t="shared" si="55"/>
        <v>0</v>
      </c>
      <c r="AL77" s="1092">
        <f t="shared" si="56"/>
        <v>0</v>
      </c>
      <c r="AM77" s="1092">
        <f t="shared" si="57"/>
        <v>0</v>
      </c>
      <c r="AN77" s="1092">
        <f t="shared" si="58"/>
        <v>19.999999999999996</v>
      </c>
      <c r="AO77" s="1092">
        <f t="shared" si="59"/>
        <v>11.111111111111093</v>
      </c>
      <c r="AP77" s="1092">
        <f t="shared" si="60"/>
        <v>24.10369553226699</v>
      </c>
      <c r="AQ77" s="1092">
        <f t="shared" si="61"/>
        <v>18.358131817316313</v>
      </c>
      <c r="AR77" s="1092">
        <f t="shared" si="62"/>
        <v>16.67089812757856</v>
      </c>
      <c r="AS77" s="1092">
        <f t="shared" si="63"/>
        <v>12.503570408454735</v>
      </c>
      <c r="AT77" s="1092">
        <f t="shared" si="64"/>
        <v>0</v>
      </c>
      <c r="AU77" s="1092">
        <f t="shared" si="65"/>
        <v>1.5849987305502022</v>
      </c>
      <c r="AV77" s="1092">
        <f t="shared" si="66"/>
        <v>4.9923838537699883</v>
      </c>
      <c r="AW77" s="1092">
        <f t="shared" si="67"/>
        <v>9.5673117395514407</v>
      </c>
      <c r="AX77" s="1092">
        <f t="shared" si="68"/>
        <v>6.8813122903349804</v>
      </c>
    </row>
    <row r="78" spans="1:50" ht="11.25" customHeight="1" x14ac:dyDescent="0.2">
      <c r="A78" s="830" t="s">
        <v>448</v>
      </c>
      <c r="B78" s="829" t="s">
        <v>449</v>
      </c>
      <c r="C78" s="584">
        <v>1.64</v>
      </c>
      <c r="D78" s="584">
        <v>1.6</v>
      </c>
      <c r="E78" s="460">
        <v>1.56</v>
      </c>
      <c r="F78" s="587">
        <v>1.52</v>
      </c>
      <c r="G78" s="584">
        <v>1.4</v>
      </c>
      <c r="H78" s="584">
        <v>1.1599999999999999</v>
      </c>
      <c r="I78" s="584">
        <v>1.08</v>
      </c>
      <c r="J78" s="584">
        <v>1</v>
      </c>
      <c r="K78" s="897"/>
      <c r="L78" s="584">
        <v>0.96</v>
      </c>
      <c r="M78" s="459">
        <v>0.92</v>
      </c>
      <c r="N78" s="897"/>
      <c r="O78" s="472">
        <v>0.84</v>
      </c>
      <c r="P78" s="472">
        <v>0.8</v>
      </c>
      <c r="Q78" s="590">
        <v>0.74</v>
      </c>
      <c r="R78" s="590">
        <v>0.66</v>
      </c>
      <c r="S78" s="586">
        <v>0.6</v>
      </c>
      <c r="T78" s="590">
        <v>0.57499999999999996</v>
      </c>
      <c r="U78" s="590">
        <v>0.44500000000000001</v>
      </c>
      <c r="V78" s="590">
        <v>7.0000000000000007E-2</v>
      </c>
      <c r="W78" s="586">
        <v>0</v>
      </c>
      <c r="X78" s="586">
        <v>0</v>
      </c>
      <c r="Y78" s="586">
        <v>0</v>
      </c>
      <c r="Z78" s="586">
        <v>0</v>
      </c>
      <c r="AA78" s="587">
        <f t="shared" si="45"/>
        <v>17.570000000000004</v>
      </c>
      <c r="AB78" s="1092">
        <f t="shared" si="46"/>
        <v>2.4999999999999911</v>
      </c>
      <c r="AC78" s="1092">
        <f t="shared" si="47"/>
        <v>2.5641025641025772</v>
      </c>
      <c r="AD78" s="1092">
        <f t="shared" si="48"/>
        <v>2.6315789473684292</v>
      </c>
      <c r="AE78" s="1092">
        <f t="shared" si="49"/>
        <v>8.5714285714285854</v>
      </c>
      <c r="AF78" s="1092">
        <f t="shared" si="50"/>
        <v>20.68965517241379</v>
      </c>
      <c r="AG78" s="1092">
        <f t="shared" si="51"/>
        <v>7.4074074074073959</v>
      </c>
      <c r="AH78" s="1092">
        <f t="shared" si="52"/>
        <v>8.0000000000000071</v>
      </c>
      <c r="AI78" s="1092">
        <f t="shared" si="53"/>
        <v>4.1666666666666741</v>
      </c>
      <c r="AJ78" s="1092">
        <f t="shared" si="54"/>
        <v>4.3478260869565188</v>
      </c>
      <c r="AK78" s="1092">
        <f t="shared" si="55"/>
        <v>9.5238095238095344</v>
      </c>
      <c r="AL78" s="1092">
        <f t="shared" si="56"/>
        <v>4.9999999999999822</v>
      </c>
      <c r="AM78" s="1092">
        <f t="shared" si="57"/>
        <v>8.1081081081081141</v>
      </c>
      <c r="AN78" s="1092">
        <f t="shared" si="58"/>
        <v>12.12121212121211</v>
      </c>
      <c r="AO78" s="1092">
        <f t="shared" si="59"/>
        <v>10.000000000000009</v>
      </c>
      <c r="AP78" s="1092">
        <f t="shared" si="60"/>
        <v>4.3478260869565188</v>
      </c>
      <c r="AQ78" s="1092">
        <f t="shared" si="61"/>
        <v>29.213483146067396</v>
      </c>
      <c r="AR78" s="1092">
        <f t="shared" si="62"/>
        <v>535.71428571428567</v>
      </c>
      <c r="AS78" s="1092" t="str">
        <f t="shared" si="63"/>
        <v>n/a</v>
      </c>
      <c r="AT78" s="1092" t="str">
        <f t="shared" si="64"/>
        <v>n/a</v>
      </c>
      <c r="AU78" s="1092" t="str">
        <f t="shared" si="65"/>
        <v>n/a</v>
      </c>
      <c r="AV78" s="1092" t="str">
        <f t="shared" si="66"/>
        <v>n/a</v>
      </c>
      <c r="AW78" s="1092">
        <f t="shared" si="67"/>
        <v>39.700434712751957</v>
      </c>
      <c r="AX78" s="1092">
        <f t="shared" si="68"/>
        <v>128.00702957094603</v>
      </c>
    </row>
    <row r="79" spans="1:50" ht="11.25" customHeight="1" x14ac:dyDescent="0.2">
      <c r="A79" s="448" t="s">
        <v>4123</v>
      </c>
      <c r="B79" s="829" t="s">
        <v>1949</v>
      </c>
      <c r="C79" s="584">
        <v>0.72</v>
      </c>
      <c r="D79" s="584">
        <v>0.66</v>
      </c>
      <c r="E79" s="460">
        <v>0.54</v>
      </c>
      <c r="F79" s="1017">
        <v>0.39</v>
      </c>
      <c r="G79" s="593">
        <v>0.25</v>
      </c>
      <c r="H79" s="593">
        <v>0.2</v>
      </c>
      <c r="I79" s="593">
        <v>0.12</v>
      </c>
      <c r="J79" s="609">
        <v>0.04</v>
      </c>
      <c r="K79" s="483"/>
      <c r="L79" s="609">
        <v>0.04</v>
      </c>
      <c r="M79" s="610">
        <v>0.04</v>
      </c>
      <c r="N79" s="483"/>
      <c r="O79" s="610">
        <v>0.04</v>
      </c>
      <c r="P79" s="977">
        <v>0.04</v>
      </c>
      <c r="Q79" s="806">
        <v>2.88</v>
      </c>
      <c r="R79" s="806">
        <v>2.4</v>
      </c>
      <c r="S79" s="806">
        <v>2.12</v>
      </c>
      <c r="T79" s="806">
        <v>1.9</v>
      </c>
      <c r="U79" s="806">
        <v>1.7</v>
      </c>
      <c r="V79" s="806">
        <v>1.44</v>
      </c>
      <c r="W79" s="806">
        <v>1.22</v>
      </c>
      <c r="X79" s="806">
        <v>1.1399999999999999</v>
      </c>
      <c r="Y79" s="806">
        <v>1.03</v>
      </c>
      <c r="Z79" s="806">
        <v>0.92500000000000004</v>
      </c>
      <c r="AA79" s="587">
        <f t="shared" si="45"/>
        <v>19.835000000000001</v>
      </c>
      <c r="AB79" s="1092">
        <f t="shared" si="46"/>
        <v>9.0909090909090828</v>
      </c>
      <c r="AC79" s="1092">
        <f t="shared" si="47"/>
        <v>22.222222222222211</v>
      </c>
      <c r="AD79" s="1092">
        <f t="shared" si="48"/>
        <v>38.46153846153846</v>
      </c>
      <c r="AE79" s="1092">
        <f t="shared" si="49"/>
        <v>56.000000000000007</v>
      </c>
      <c r="AF79" s="1092">
        <f t="shared" si="50"/>
        <v>25</v>
      </c>
      <c r="AG79" s="1092">
        <f t="shared" si="51"/>
        <v>66.666666666666671</v>
      </c>
      <c r="AH79" s="1092">
        <f t="shared" si="52"/>
        <v>200</v>
      </c>
      <c r="AI79" s="1092">
        <f t="shared" si="53"/>
        <v>0</v>
      </c>
      <c r="AJ79" s="1092">
        <f t="shared" si="54"/>
        <v>0</v>
      </c>
      <c r="AK79" s="1092">
        <f t="shared" si="55"/>
        <v>0</v>
      </c>
      <c r="AL79" s="1092">
        <f t="shared" si="56"/>
        <v>0</v>
      </c>
      <c r="AM79" s="1092">
        <f t="shared" si="57"/>
        <v>-98.611111111111114</v>
      </c>
      <c r="AN79" s="1092">
        <f t="shared" si="58"/>
        <v>19.999999999999996</v>
      </c>
      <c r="AO79" s="1092">
        <f t="shared" si="59"/>
        <v>13.207547169811317</v>
      </c>
      <c r="AP79" s="1092">
        <f t="shared" si="60"/>
        <v>11.578947368421066</v>
      </c>
      <c r="AQ79" s="1092">
        <f t="shared" si="61"/>
        <v>11.764705882352944</v>
      </c>
      <c r="AR79" s="1092">
        <f t="shared" si="62"/>
        <v>18.055555555555557</v>
      </c>
      <c r="AS79" s="1092">
        <f t="shared" si="63"/>
        <v>18.032786885245898</v>
      </c>
      <c r="AT79" s="1092">
        <f t="shared" si="64"/>
        <v>7.0175438596491224</v>
      </c>
      <c r="AU79" s="1092">
        <f t="shared" si="65"/>
        <v>10.679611650485432</v>
      </c>
      <c r="AV79" s="1092">
        <f t="shared" si="66"/>
        <v>11.351351351351347</v>
      </c>
      <c r="AW79" s="1092">
        <f t="shared" si="67"/>
        <v>20.977060716814186</v>
      </c>
      <c r="AX79" s="1092">
        <f t="shared" si="68"/>
        <v>51.251749301013106</v>
      </c>
    </row>
    <row r="80" spans="1:50" ht="11.25" customHeight="1" x14ac:dyDescent="0.2">
      <c r="A80" s="591" t="s">
        <v>993</v>
      </c>
      <c r="B80" s="468" t="s">
        <v>994</v>
      </c>
      <c r="C80" s="584">
        <v>1.24</v>
      </c>
      <c r="D80" s="584">
        <v>0.96</v>
      </c>
      <c r="E80" s="460">
        <v>0.76</v>
      </c>
      <c r="F80" s="471">
        <v>0.68</v>
      </c>
      <c r="G80" s="474">
        <v>0.6</v>
      </c>
      <c r="H80" s="474">
        <v>0.52</v>
      </c>
      <c r="I80" s="474">
        <v>0.43</v>
      </c>
      <c r="J80" s="474">
        <v>0.39</v>
      </c>
      <c r="K80" s="976"/>
      <c r="L80" s="1064">
        <v>0.36</v>
      </c>
      <c r="M80" s="1106">
        <v>0</v>
      </c>
      <c r="N80" s="1016"/>
      <c r="O80" s="489">
        <v>0</v>
      </c>
      <c r="P80" s="477">
        <v>0</v>
      </c>
      <c r="Q80" s="477">
        <v>0</v>
      </c>
      <c r="R80" s="477">
        <v>0</v>
      </c>
      <c r="S80" s="477">
        <v>0</v>
      </c>
      <c r="T80" s="477">
        <v>0</v>
      </c>
      <c r="U80" s="477">
        <v>0</v>
      </c>
      <c r="V80" s="477">
        <v>0</v>
      </c>
      <c r="W80" s="477">
        <v>0</v>
      </c>
      <c r="X80" s="477">
        <v>0</v>
      </c>
      <c r="Y80" s="477">
        <v>0</v>
      </c>
      <c r="Z80" s="477">
        <v>0</v>
      </c>
      <c r="AA80" s="587">
        <f t="shared" si="45"/>
        <v>5.9399999999999995</v>
      </c>
      <c r="AB80" s="1092">
        <f t="shared" si="46"/>
        <v>29.166666666666675</v>
      </c>
      <c r="AC80" s="1092">
        <f t="shared" si="47"/>
        <v>26.315789473684205</v>
      </c>
      <c r="AD80" s="1092">
        <f t="shared" si="48"/>
        <v>11.764705882352944</v>
      </c>
      <c r="AE80" s="1092">
        <f t="shared" si="49"/>
        <v>13.333333333333353</v>
      </c>
      <c r="AF80" s="1092">
        <f t="shared" si="50"/>
        <v>15.384615384615374</v>
      </c>
      <c r="AG80" s="1092">
        <f t="shared" si="51"/>
        <v>20.930232558139551</v>
      </c>
      <c r="AH80" s="1092">
        <f t="shared" si="52"/>
        <v>10.256410256410241</v>
      </c>
      <c r="AI80" s="1092">
        <f t="shared" si="53"/>
        <v>8.3333333333333481</v>
      </c>
      <c r="AJ80" s="1092" t="str">
        <f t="shared" si="54"/>
        <v>n/a</v>
      </c>
      <c r="AK80" s="1092" t="str">
        <f t="shared" si="55"/>
        <v>n/a</v>
      </c>
      <c r="AL80" s="1092" t="str">
        <f t="shared" si="56"/>
        <v>n/a</v>
      </c>
      <c r="AM80" s="1092" t="str">
        <f t="shared" si="57"/>
        <v>n/a</v>
      </c>
      <c r="AN80" s="1092" t="str">
        <f t="shared" si="58"/>
        <v>n/a</v>
      </c>
      <c r="AO80" s="1092" t="str">
        <f t="shared" si="59"/>
        <v>n/a</v>
      </c>
      <c r="AP80" s="1092" t="str">
        <f t="shared" si="60"/>
        <v>n/a</v>
      </c>
      <c r="AQ80" s="1092" t="str">
        <f t="shared" si="61"/>
        <v>n/a</v>
      </c>
      <c r="AR80" s="1092" t="str">
        <f t="shared" si="62"/>
        <v>n/a</v>
      </c>
      <c r="AS80" s="1092" t="str">
        <f t="shared" si="63"/>
        <v>n/a</v>
      </c>
      <c r="AT80" s="1092" t="str">
        <f t="shared" si="64"/>
        <v>n/a</v>
      </c>
      <c r="AU80" s="1092" t="str">
        <f t="shared" si="65"/>
        <v>n/a</v>
      </c>
      <c r="AV80" s="1092" t="str">
        <f t="shared" si="66"/>
        <v>n/a</v>
      </c>
      <c r="AW80" s="1092">
        <f t="shared" si="67"/>
        <v>16.93563586106696</v>
      </c>
      <c r="AX80" s="1092">
        <f t="shared" si="68"/>
        <v>7.6929896423125292</v>
      </c>
    </row>
    <row r="81" spans="1:50" ht="11.25" customHeight="1" x14ac:dyDescent="0.2">
      <c r="A81" s="831" t="s">
        <v>1007</v>
      </c>
      <c r="B81" s="829" t="s">
        <v>1008</v>
      </c>
      <c r="C81" s="584">
        <v>0.48</v>
      </c>
      <c r="D81" s="584">
        <v>0.42666666666666669</v>
      </c>
      <c r="E81" s="460">
        <v>0.39999999999999997</v>
      </c>
      <c r="F81" s="589">
        <v>0.37333333333333335</v>
      </c>
      <c r="G81" s="584">
        <v>0.34666666666666668</v>
      </c>
      <c r="H81" s="584">
        <v>0.3155533333333333</v>
      </c>
      <c r="I81" s="584">
        <v>0.28445333333333334</v>
      </c>
      <c r="J81" s="584">
        <v>0.26023333333333332</v>
      </c>
      <c r="K81" s="897">
        <v>0</v>
      </c>
      <c r="L81" s="584">
        <v>0.22387333333333329</v>
      </c>
      <c r="M81" s="588">
        <v>0.19914666666666667</v>
      </c>
      <c r="N81" s="897">
        <v>0</v>
      </c>
      <c r="O81" s="588">
        <v>0.19914666666666667</v>
      </c>
      <c r="P81" s="492">
        <v>0.19914666666666667</v>
      </c>
      <c r="Q81" s="590">
        <v>0.19532000000000002</v>
      </c>
      <c r="R81" s="590">
        <v>0.17873333333333333</v>
      </c>
      <c r="S81" s="590">
        <v>0.14809333333333333</v>
      </c>
      <c r="T81" s="586">
        <v>0.10043333333333333</v>
      </c>
      <c r="U81" s="586">
        <v>0.10780666666666666</v>
      </c>
      <c r="V81" s="590">
        <v>0.11573333333333331</v>
      </c>
      <c r="W81" s="586">
        <v>0.11346666666666666</v>
      </c>
      <c r="X81" s="586">
        <v>0.11346666666666666</v>
      </c>
      <c r="Y81" s="590">
        <v>0.11176666666666667</v>
      </c>
      <c r="Z81" s="586">
        <v>0.11120000000000001</v>
      </c>
      <c r="AA81" s="587">
        <f t="shared" si="45"/>
        <v>5.0042400000000002</v>
      </c>
      <c r="AB81" s="1092">
        <f t="shared" si="46"/>
        <v>12.499999999999979</v>
      </c>
      <c r="AC81" s="1092">
        <f t="shared" si="47"/>
        <v>6.6666666666666874</v>
      </c>
      <c r="AD81" s="1092">
        <f t="shared" si="48"/>
        <v>7.1428571428571397</v>
      </c>
      <c r="AE81" s="1092">
        <f t="shared" si="49"/>
        <v>7.6923076923076872</v>
      </c>
      <c r="AF81" s="1092">
        <f t="shared" si="50"/>
        <v>9.8599285910464296</v>
      </c>
      <c r="AG81" s="1092">
        <f t="shared" si="51"/>
        <v>10.933252085872303</v>
      </c>
      <c r="AH81" s="1092">
        <f t="shared" si="52"/>
        <v>9.3070321506340647</v>
      </c>
      <c r="AI81" s="1092">
        <f t="shared" si="53"/>
        <v>16.241326940829648</v>
      </c>
      <c r="AJ81" s="1092">
        <f t="shared" si="54"/>
        <v>12.416309587573625</v>
      </c>
      <c r="AK81" s="1092">
        <f t="shared" si="55"/>
        <v>0</v>
      </c>
      <c r="AL81" s="1092">
        <f t="shared" si="56"/>
        <v>0</v>
      </c>
      <c r="AM81" s="1092">
        <f t="shared" si="57"/>
        <v>1.9591781008942544</v>
      </c>
      <c r="AN81" s="1092">
        <f t="shared" si="58"/>
        <v>9.2801193584483457</v>
      </c>
      <c r="AO81" s="1092">
        <f t="shared" si="59"/>
        <v>20.68965517241379</v>
      </c>
      <c r="AP81" s="1092">
        <f t="shared" si="60"/>
        <v>47.454364420843007</v>
      </c>
      <c r="AQ81" s="1092">
        <f t="shared" si="61"/>
        <v>-6.8394038711273257</v>
      </c>
      <c r="AR81" s="1092">
        <f t="shared" si="62"/>
        <v>-6.849078341013815</v>
      </c>
      <c r="AS81" s="1092">
        <f t="shared" si="63"/>
        <v>1.9976498237367579</v>
      </c>
      <c r="AT81" s="1092">
        <f t="shared" si="64"/>
        <v>0</v>
      </c>
      <c r="AU81" s="1092">
        <f t="shared" si="65"/>
        <v>1.5210259469132126</v>
      </c>
      <c r="AV81" s="1092">
        <f t="shared" si="66"/>
        <v>0.50959232613907446</v>
      </c>
      <c r="AW81" s="1092">
        <f t="shared" si="67"/>
        <v>7.7372754188111843</v>
      </c>
      <c r="AX81" s="1092">
        <f t="shared" si="68"/>
        <v>11.500481604313988</v>
      </c>
    </row>
    <row r="82" spans="1:50" ht="11.25" customHeight="1" x14ac:dyDescent="0.2">
      <c r="A82" s="829" t="s">
        <v>450</v>
      </c>
      <c r="B82" s="829" t="s">
        <v>451</v>
      </c>
      <c r="C82" s="584">
        <v>1.3</v>
      </c>
      <c r="D82" s="584">
        <v>1.22</v>
      </c>
      <c r="E82" s="460">
        <v>0.93</v>
      </c>
      <c r="F82" s="589">
        <v>0.78</v>
      </c>
      <c r="G82" s="584">
        <v>0.73</v>
      </c>
      <c r="H82" s="584">
        <v>0.69</v>
      </c>
      <c r="I82" s="584">
        <v>0.63500000000000001</v>
      </c>
      <c r="J82" s="584">
        <v>0.59</v>
      </c>
      <c r="K82" s="897"/>
      <c r="L82" s="584">
        <v>0.55000000000000004</v>
      </c>
      <c r="M82" s="459">
        <v>0.51</v>
      </c>
      <c r="N82" s="897"/>
      <c r="O82" s="472">
        <v>0.47</v>
      </c>
      <c r="P82" s="472">
        <v>0.44500000000000001</v>
      </c>
      <c r="Q82" s="590">
        <v>0.41</v>
      </c>
      <c r="R82" s="590">
        <v>0.37</v>
      </c>
      <c r="S82" s="590">
        <v>0.33</v>
      </c>
      <c r="T82" s="590">
        <v>0.28999999999999998</v>
      </c>
      <c r="U82" s="590">
        <v>0.25750000000000001</v>
      </c>
      <c r="V82" s="590">
        <v>0.22750000000000001</v>
      </c>
      <c r="W82" s="590">
        <v>0.19</v>
      </c>
      <c r="X82" s="590">
        <v>0.18</v>
      </c>
      <c r="Y82" s="590">
        <v>0.16</v>
      </c>
      <c r="Z82" s="590">
        <v>0.125</v>
      </c>
      <c r="AA82" s="587">
        <f t="shared" si="45"/>
        <v>11.389999999999997</v>
      </c>
      <c r="AB82" s="1092">
        <f t="shared" si="46"/>
        <v>6.5573770491803351</v>
      </c>
      <c r="AC82" s="1092">
        <f t="shared" si="47"/>
        <v>31.182795698924725</v>
      </c>
      <c r="AD82" s="1092">
        <f t="shared" si="48"/>
        <v>19.23076923076923</v>
      </c>
      <c r="AE82" s="1092">
        <f t="shared" si="49"/>
        <v>6.8493150684931559</v>
      </c>
      <c r="AF82" s="1092">
        <f t="shared" si="50"/>
        <v>5.7971014492753659</v>
      </c>
      <c r="AG82" s="1092">
        <f t="shared" si="51"/>
        <v>8.6614173228346303</v>
      </c>
      <c r="AH82" s="1092">
        <f t="shared" si="52"/>
        <v>7.6271186440677985</v>
      </c>
      <c r="AI82" s="1092">
        <f t="shared" si="53"/>
        <v>7.2727272727272529</v>
      </c>
      <c r="AJ82" s="1092">
        <f t="shared" si="54"/>
        <v>7.8431372549019773</v>
      </c>
      <c r="AK82" s="1092">
        <f t="shared" si="55"/>
        <v>8.5106382978723527</v>
      </c>
      <c r="AL82" s="1092">
        <f t="shared" si="56"/>
        <v>5.6179775280898792</v>
      </c>
      <c r="AM82" s="1092">
        <f t="shared" si="57"/>
        <v>8.5365853658536661</v>
      </c>
      <c r="AN82" s="1092">
        <f t="shared" si="58"/>
        <v>10.810810810810811</v>
      </c>
      <c r="AO82" s="1092">
        <f t="shared" si="59"/>
        <v>12.12121212121211</v>
      </c>
      <c r="AP82" s="1092">
        <f t="shared" si="60"/>
        <v>13.793103448275868</v>
      </c>
      <c r="AQ82" s="1092">
        <f t="shared" si="61"/>
        <v>12.621359223300965</v>
      </c>
      <c r="AR82" s="1092">
        <f t="shared" si="62"/>
        <v>13.186813186813184</v>
      </c>
      <c r="AS82" s="1092">
        <f t="shared" si="63"/>
        <v>19.736842105263165</v>
      </c>
      <c r="AT82" s="1092">
        <f t="shared" si="64"/>
        <v>5.555555555555558</v>
      </c>
      <c r="AU82" s="1092">
        <f t="shared" si="65"/>
        <v>12.5</v>
      </c>
      <c r="AV82" s="1092">
        <f t="shared" si="66"/>
        <v>28.000000000000004</v>
      </c>
      <c r="AW82" s="1092">
        <f t="shared" si="67"/>
        <v>12.000602696867716</v>
      </c>
      <c r="AX82" s="1092">
        <f t="shared" si="68"/>
        <v>7.1195700046622603</v>
      </c>
    </row>
    <row r="83" spans="1:50" ht="11.25" customHeight="1" x14ac:dyDescent="0.2">
      <c r="A83" s="507" t="s">
        <v>979</v>
      </c>
      <c r="B83" s="829" t="s">
        <v>980</v>
      </c>
      <c r="C83" s="584">
        <v>1.64</v>
      </c>
      <c r="D83" s="584">
        <v>1.61</v>
      </c>
      <c r="E83" s="460">
        <v>1.33</v>
      </c>
      <c r="F83" s="589">
        <v>0.98</v>
      </c>
      <c r="G83" s="584">
        <v>0.83</v>
      </c>
      <c r="H83" s="463">
        <v>0.72</v>
      </c>
      <c r="I83" s="584">
        <v>0.69</v>
      </c>
      <c r="J83" s="584">
        <v>0.4</v>
      </c>
      <c r="K83" s="897"/>
      <c r="L83" s="463">
        <v>0.04</v>
      </c>
      <c r="M83" s="588">
        <v>0.04</v>
      </c>
      <c r="N83" s="897"/>
      <c r="O83" s="585">
        <v>0.04</v>
      </c>
      <c r="P83" s="585">
        <v>0.08</v>
      </c>
      <c r="Q83" s="586">
        <v>0.65</v>
      </c>
      <c r="R83" s="590">
        <v>0.76</v>
      </c>
      <c r="S83" s="590">
        <v>0.72</v>
      </c>
      <c r="T83" s="590">
        <v>0.68</v>
      </c>
      <c r="U83" s="590">
        <v>0.64</v>
      </c>
      <c r="V83" s="586">
        <v>0.6</v>
      </c>
      <c r="W83" s="590">
        <v>0.59</v>
      </c>
      <c r="X83" s="586">
        <v>0.56000000000000005</v>
      </c>
      <c r="Y83" s="590">
        <v>0.54</v>
      </c>
      <c r="Z83" s="586">
        <v>0.45</v>
      </c>
      <c r="AA83" s="587">
        <f t="shared" si="45"/>
        <v>14.59</v>
      </c>
      <c r="AB83" s="1092">
        <f t="shared" si="46"/>
        <v>1.8633540372670732</v>
      </c>
      <c r="AC83" s="1092">
        <f t="shared" si="47"/>
        <v>21.052631578947366</v>
      </c>
      <c r="AD83" s="1092">
        <f t="shared" si="48"/>
        <v>35.714285714285722</v>
      </c>
      <c r="AE83" s="1092">
        <f t="shared" si="49"/>
        <v>18.07228915662651</v>
      </c>
      <c r="AF83" s="1092">
        <f t="shared" si="50"/>
        <v>15.277777777777768</v>
      </c>
      <c r="AG83" s="1092">
        <f t="shared" si="51"/>
        <v>4.3478260869565188</v>
      </c>
      <c r="AH83" s="1092">
        <f t="shared" si="52"/>
        <v>72.499999999999986</v>
      </c>
      <c r="AI83" s="1092">
        <f t="shared" si="53"/>
        <v>900</v>
      </c>
      <c r="AJ83" s="1092">
        <f t="shared" si="54"/>
        <v>0</v>
      </c>
      <c r="AK83" s="1092">
        <f t="shared" si="55"/>
        <v>0</v>
      </c>
      <c r="AL83" s="1092">
        <f t="shared" si="56"/>
        <v>-50</v>
      </c>
      <c r="AM83" s="1092">
        <f t="shared" si="57"/>
        <v>-87.692307692307693</v>
      </c>
      <c r="AN83" s="1092">
        <f t="shared" si="58"/>
        <v>-14.473684210526317</v>
      </c>
      <c r="AO83" s="1092">
        <f t="shared" si="59"/>
        <v>5.555555555555558</v>
      </c>
      <c r="AP83" s="1092">
        <f t="shared" si="60"/>
        <v>5.8823529411764497</v>
      </c>
      <c r="AQ83" s="1092">
        <f t="shared" si="61"/>
        <v>6.25</v>
      </c>
      <c r="AR83" s="1092">
        <f t="shared" si="62"/>
        <v>6.6666666666666652</v>
      </c>
      <c r="AS83" s="1092">
        <f t="shared" si="63"/>
        <v>1.6949152542372836</v>
      </c>
      <c r="AT83" s="1092">
        <f t="shared" si="64"/>
        <v>5.3571428571428381</v>
      </c>
      <c r="AU83" s="1092">
        <f t="shared" si="65"/>
        <v>3.7037037037036979</v>
      </c>
      <c r="AV83" s="1092">
        <f t="shared" si="66"/>
        <v>19.999999999999996</v>
      </c>
      <c r="AW83" s="1092">
        <f t="shared" si="67"/>
        <v>46.274881401309969</v>
      </c>
      <c r="AX83" s="1092">
        <f t="shared" si="68"/>
        <v>197.93716179716881</v>
      </c>
    </row>
    <row r="84" spans="1:50" ht="11.25" customHeight="1" x14ac:dyDescent="0.2">
      <c r="A84" s="591" t="s">
        <v>460</v>
      </c>
      <c r="B84" s="468" t="s">
        <v>461</v>
      </c>
      <c r="C84" s="584">
        <v>2.15</v>
      </c>
      <c r="D84" s="584">
        <v>1.95</v>
      </c>
      <c r="E84" s="460">
        <v>1.8</v>
      </c>
      <c r="F84" s="478">
        <v>1.36</v>
      </c>
      <c r="G84" s="474">
        <v>1.1200000000000001</v>
      </c>
      <c r="H84" s="474">
        <v>0.92</v>
      </c>
      <c r="I84" s="474">
        <v>0.72</v>
      </c>
      <c r="J84" s="473">
        <v>0.68</v>
      </c>
      <c r="K84" s="976"/>
      <c r="L84" s="474">
        <v>0.65</v>
      </c>
      <c r="M84" s="470">
        <v>0.61</v>
      </c>
      <c r="N84" s="976"/>
      <c r="O84" s="487">
        <v>0.56999999999999995</v>
      </c>
      <c r="P84" s="496">
        <v>0.56000000000000005</v>
      </c>
      <c r="Q84" s="476">
        <v>0.53</v>
      </c>
      <c r="R84" s="476">
        <v>0.43</v>
      </c>
      <c r="S84" s="476">
        <v>0.34</v>
      </c>
      <c r="T84" s="476">
        <v>0.29999000000000003</v>
      </c>
      <c r="U84" s="476">
        <v>0.27334000000000003</v>
      </c>
      <c r="V84" s="477">
        <v>0</v>
      </c>
      <c r="W84" s="477">
        <v>0</v>
      </c>
      <c r="X84" s="477">
        <v>0</v>
      </c>
      <c r="Y84" s="477">
        <v>0</v>
      </c>
      <c r="Z84" s="477">
        <v>0</v>
      </c>
      <c r="AA84" s="587">
        <f t="shared" si="45"/>
        <v>14.963329999999997</v>
      </c>
      <c r="AB84" s="1092">
        <f t="shared" si="46"/>
        <v>10.256410256410264</v>
      </c>
      <c r="AC84" s="1092">
        <f t="shared" si="47"/>
        <v>8.333333333333325</v>
      </c>
      <c r="AD84" s="1092">
        <f t="shared" si="48"/>
        <v>32.352941176470587</v>
      </c>
      <c r="AE84" s="1092">
        <f t="shared" si="49"/>
        <v>21.42857142857142</v>
      </c>
      <c r="AF84" s="1092">
        <f t="shared" si="50"/>
        <v>21.739130434782616</v>
      </c>
      <c r="AG84" s="1092">
        <f t="shared" si="51"/>
        <v>27.777777777777789</v>
      </c>
      <c r="AH84" s="1092">
        <f t="shared" si="52"/>
        <v>5.8823529411764497</v>
      </c>
      <c r="AI84" s="1092">
        <f t="shared" si="53"/>
        <v>4.6153846153846212</v>
      </c>
      <c r="AJ84" s="1092">
        <f t="shared" si="54"/>
        <v>6.5573770491803351</v>
      </c>
      <c r="AK84" s="1092">
        <f t="shared" si="55"/>
        <v>7.0175438596491224</v>
      </c>
      <c r="AL84" s="1092">
        <f t="shared" si="56"/>
        <v>1.7857142857142572</v>
      </c>
      <c r="AM84" s="1092">
        <f t="shared" si="57"/>
        <v>5.6603773584905648</v>
      </c>
      <c r="AN84" s="1092">
        <f t="shared" si="58"/>
        <v>23.255813953488392</v>
      </c>
      <c r="AO84" s="1092">
        <f t="shared" si="59"/>
        <v>26.470588235294112</v>
      </c>
      <c r="AP84" s="1092">
        <f t="shared" si="60"/>
        <v>13.337111237041221</v>
      </c>
      <c r="AQ84" s="1092">
        <f t="shared" si="61"/>
        <v>9.7497622009219409</v>
      </c>
      <c r="AR84" s="1092" t="str">
        <f t="shared" si="62"/>
        <v>n/a</v>
      </c>
      <c r="AS84" s="1092" t="str">
        <f t="shared" si="63"/>
        <v>n/a</v>
      </c>
      <c r="AT84" s="1092" t="str">
        <f t="shared" si="64"/>
        <v>n/a</v>
      </c>
      <c r="AU84" s="1092" t="str">
        <f t="shared" si="65"/>
        <v>n/a</v>
      </c>
      <c r="AV84" s="1092" t="str">
        <f t="shared" si="66"/>
        <v>n/a</v>
      </c>
      <c r="AW84" s="1092">
        <f t="shared" si="67"/>
        <v>14.138761883980438</v>
      </c>
      <c r="AX84" s="1092">
        <f t="shared" si="68"/>
        <v>9.7436992908834732</v>
      </c>
    </row>
    <row r="85" spans="1:50" ht="11.25" customHeight="1" x14ac:dyDescent="0.2">
      <c r="A85" s="829" t="s">
        <v>1011</v>
      </c>
      <c r="B85" s="812" t="s">
        <v>1012</v>
      </c>
      <c r="C85" s="584">
        <v>0.99</v>
      </c>
      <c r="D85" s="584">
        <v>0.87</v>
      </c>
      <c r="E85" s="460">
        <v>0.78</v>
      </c>
      <c r="F85" s="587">
        <v>0.68500000000000005</v>
      </c>
      <c r="G85" s="584">
        <v>0.61499999999999999</v>
      </c>
      <c r="H85" s="584">
        <v>0.52500000000000002</v>
      </c>
      <c r="I85" s="584">
        <v>0.45</v>
      </c>
      <c r="J85" s="584">
        <v>0.1</v>
      </c>
      <c r="K85" s="897"/>
      <c r="L85" s="463">
        <v>0.05</v>
      </c>
      <c r="M85" s="588">
        <v>0.05</v>
      </c>
      <c r="N85" s="897"/>
      <c r="O85" s="585">
        <v>0.05</v>
      </c>
      <c r="P85" s="585">
        <v>0.05</v>
      </c>
      <c r="Q85" s="586">
        <v>0.05</v>
      </c>
      <c r="R85" s="586">
        <v>0.6</v>
      </c>
      <c r="S85" s="586">
        <v>0.6</v>
      </c>
      <c r="T85" s="586">
        <v>0.6</v>
      </c>
      <c r="U85" s="590">
        <v>0.6</v>
      </c>
      <c r="V85" s="586">
        <v>0.5</v>
      </c>
      <c r="W85" s="586">
        <v>0.5</v>
      </c>
      <c r="X85" s="586">
        <v>0.5</v>
      </c>
      <c r="Y85" s="586">
        <v>0.5</v>
      </c>
      <c r="Z85" s="586">
        <v>0.5</v>
      </c>
      <c r="AA85" s="587">
        <f t="shared" si="45"/>
        <v>10.164999999999997</v>
      </c>
      <c r="AB85" s="1092">
        <f t="shared" si="46"/>
        <v>13.793103448275868</v>
      </c>
      <c r="AC85" s="1092">
        <f t="shared" si="47"/>
        <v>11.538461538461542</v>
      </c>
      <c r="AD85" s="1092">
        <f t="shared" si="48"/>
        <v>13.868613138686126</v>
      </c>
      <c r="AE85" s="1092">
        <f t="shared" si="49"/>
        <v>11.38211382113823</v>
      </c>
      <c r="AF85" s="1092">
        <f t="shared" si="50"/>
        <v>17.142857142857125</v>
      </c>
      <c r="AG85" s="1092">
        <f t="shared" si="51"/>
        <v>16.666666666666675</v>
      </c>
      <c r="AH85" s="1092">
        <f t="shared" si="52"/>
        <v>350</v>
      </c>
      <c r="AI85" s="1092">
        <f t="shared" si="53"/>
        <v>100</v>
      </c>
      <c r="AJ85" s="1092">
        <f t="shared" si="54"/>
        <v>0</v>
      </c>
      <c r="AK85" s="1092">
        <f t="shared" si="55"/>
        <v>0</v>
      </c>
      <c r="AL85" s="1092">
        <f t="shared" si="56"/>
        <v>0</v>
      </c>
      <c r="AM85" s="1092">
        <f t="shared" si="57"/>
        <v>0</v>
      </c>
      <c r="AN85" s="1092">
        <f t="shared" si="58"/>
        <v>-91.666666666666657</v>
      </c>
      <c r="AO85" s="1092">
        <f t="shared" si="59"/>
        <v>0</v>
      </c>
      <c r="AP85" s="1092">
        <f t="shared" si="60"/>
        <v>0</v>
      </c>
      <c r="AQ85" s="1092">
        <f t="shared" si="61"/>
        <v>0</v>
      </c>
      <c r="AR85" s="1092">
        <f t="shared" si="62"/>
        <v>19.999999999999996</v>
      </c>
      <c r="AS85" s="1092">
        <f t="shared" si="63"/>
        <v>0</v>
      </c>
      <c r="AT85" s="1092">
        <f t="shared" si="64"/>
        <v>0</v>
      </c>
      <c r="AU85" s="1092">
        <f t="shared" si="65"/>
        <v>0</v>
      </c>
      <c r="AV85" s="1092">
        <f t="shared" si="66"/>
        <v>0</v>
      </c>
      <c r="AW85" s="1092">
        <f t="shared" si="67"/>
        <v>22.034530909019953</v>
      </c>
      <c r="AX85" s="1092">
        <f t="shared" si="68"/>
        <v>81.339958891501041</v>
      </c>
    </row>
    <row r="86" spans="1:50" ht="11.25" customHeight="1" x14ac:dyDescent="0.2">
      <c r="A86" s="829" t="s">
        <v>968</v>
      </c>
      <c r="B86" s="829" t="s">
        <v>969</v>
      </c>
      <c r="C86" s="584">
        <v>0.52</v>
      </c>
      <c r="D86" s="584">
        <v>0.47</v>
      </c>
      <c r="E86" s="460">
        <v>0.42</v>
      </c>
      <c r="F86" s="587">
        <v>0.38</v>
      </c>
      <c r="G86" s="584">
        <v>0.34</v>
      </c>
      <c r="H86" s="584">
        <v>0.3</v>
      </c>
      <c r="I86" s="584">
        <v>0.26</v>
      </c>
      <c r="J86" s="584">
        <v>0.22</v>
      </c>
      <c r="K86" s="897"/>
      <c r="L86" s="584">
        <v>0.18</v>
      </c>
      <c r="M86" s="459">
        <v>0.15</v>
      </c>
      <c r="N86" s="897"/>
      <c r="O86" s="472">
        <v>0.11</v>
      </c>
      <c r="P86" s="585">
        <v>7.3330000000000006E-2</v>
      </c>
      <c r="Q86" s="590">
        <v>7.3330000000000006E-2</v>
      </c>
      <c r="R86" s="590">
        <v>0.04</v>
      </c>
      <c r="S86" s="590">
        <v>2.6669999999999999E-2</v>
      </c>
      <c r="T86" s="590">
        <v>1.7780000000000001E-2</v>
      </c>
      <c r="U86" s="586">
        <v>1.5800000000000002E-2</v>
      </c>
      <c r="V86" s="590">
        <v>1.5800000000000002E-2</v>
      </c>
      <c r="W86" s="590">
        <v>1.2840000000000001E-2</v>
      </c>
      <c r="X86" s="590">
        <v>1.1849999999999999E-2</v>
      </c>
      <c r="Y86" s="590">
        <v>9.8700000000000003E-3</v>
      </c>
      <c r="Z86" s="586">
        <v>6.5199999999999998E-3</v>
      </c>
      <c r="AA86" s="587">
        <f t="shared" si="45"/>
        <v>3.6537899999999999</v>
      </c>
      <c r="AB86" s="1092">
        <f t="shared" si="46"/>
        <v>10.638297872340431</v>
      </c>
      <c r="AC86" s="1092">
        <f t="shared" si="47"/>
        <v>11.904761904761907</v>
      </c>
      <c r="AD86" s="1092">
        <f t="shared" si="48"/>
        <v>10.526315789473673</v>
      </c>
      <c r="AE86" s="1092">
        <f t="shared" si="49"/>
        <v>11.764705882352944</v>
      </c>
      <c r="AF86" s="1092">
        <f t="shared" si="50"/>
        <v>13.333333333333353</v>
      </c>
      <c r="AG86" s="1092">
        <f t="shared" si="51"/>
        <v>15.384615384615374</v>
      </c>
      <c r="AH86" s="1092">
        <f t="shared" si="52"/>
        <v>18.181818181818187</v>
      </c>
      <c r="AI86" s="1092">
        <f t="shared" si="53"/>
        <v>22.222222222222232</v>
      </c>
      <c r="AJ86" s="1092">
        <f t="shared" si="54"/>
        <v>19.999999999999996</v>
      </c>
      <c r="AK86" s="1092">
        <f t="shared" si="55"/>
        <v>36.363636363636353</v>
      </c>
      <c r="AL86" s="1092">
        <f t="shared" si="56"/>
        <v>50.006818491749613</v>
      </c>
      <c r="AM86" s="1092">
        <f t="shared" si="57"/>
        <v>0</v>
      </c>
      <c r="AN86" s="1092">
        <f t="shared" si="58"/>
        <v>83.325000000000003</v>
      </c>
      <c r="AO86" s="1092">
        <f t="shared" si="59"/>
        <v>49.981252343457072</v>
      </c>
      <c r="AP86" s="1092">
        <f t="shared" si="60"/>
        <v>50</v>
      </c>
      <c r="AQ86" s="1092">
        <f t="shared" si="61"/>
        <v>12.531645569620252</v>
      </c>
      <c r="AR86" s="1092">
        <f t="shared" si="62"/>
        <v>0</v>
      </c>
      <c r="AS86" s="1092">
        <f t="shared" si="63"/>
        <v>23.052959501557634</v>
      </c>
      <c r="AT86" s="1092">
        <f t="shared" si="64"/>
        <v>8.3544303797468586</v>
      </c>
      <c r="AU86" s="1092">
        <f t="shared" si="65"/>
        <v>20.060790273556229</v>
      </c>
      <c r="AV86" s="1092">
        <f t="shared" si="66"/>
        <v>51.380368098159515</v>
      </c>
      <c r="AW86" s="1092">
        <f t="shared" si="67"/>
        <v>24.714903409161977</v>
      </c>
      <c r="AX86" s="1092">
        <f t="shared" si="68"/>
        <v>21.071847361146546</v>
      </c>
    </row>
    <row r="87" spans="1:50" ht="11.25" customHeight="1" x14ac:dyDescent="0.2">
      <c r="A87" s="816" t="s">
        <v>4024</v>
      </c>
      <c r="B87" s="812" t="s">
        <v>4025</v>
      </c>
      <c r="C87" s="584">
        <v>0.3</v>
      </c>
      <c r="D87" s="584">
        <v>0.28000000000000003</v>
      </c>
      <c r="E87" s="460">
        <v>0.25</v>
      </c>
      <c r="F87" s="587">
        <v>0.2</v>
      </c>
      <c r="G87" s="593">
        <v>0.18</v>
      </c>
      <c r="H87" s="593">
        <v>0.15</v>
      </c>
      <c r="I87" s="463">
        <v>0</v>
      </c>
      <c r="J87" s="463">
        <v>0</v>
      </c>
      <c r="K87" s="897"/>
      <c r="L87" s="463">
        <v>0</v>
      </c>
      <c r="M87" s="608">
        <v>0.1</v>
      </c>
      <c r="N87" s="460"/>
      <c r="O87" s="585">
        <v>0</v>
      </c>
      <c r="P87" s="585">
        <v>0</v>
      </c>
      <c r="Q87" s="586">
        <v>0</v>
      </c>
      <c r="R87" s="586">
        <v>0</v>
      </c>
      <c r="S87" s="806">
        <v>0.35</v>
      </c>
      <c r="T87" s="806">
        <v>0.32</v>
      </c>
      <c r="U87" s="806">
        <v>0.3</v>
      </c>
      <c r="V87" s="806">
        <v>0.27</v>
      </c>
      <c r="W87" s="806">
        <v>0.25</v>
      </c>
      <c r="X87" s="806">
        <v>0.12</v>
      </c>
      <c r="Y87" s="806">
        <v>0.11</v>
      </c>
      <c r="Z87" s="806">
        <v>0.1</v>
      </c>
      <c r="AA87" s="587">
        <f t="shared" si="45"/>
        <v>3.28</v>
      </c>
      <c r="AB87" s="1092">
        <f t="shared" si="46"/>
        <v>7.1428571428571397</v>
      </c>
      <c r="AC87" s="1092">
        <f t="shared" si="47"/>
        <v>12.000000000000011</v>
      </c>
      <c r="AD87" s="1092">
        <f t="shared" si="48"/>
        <v>25</v>
      </c>
      <c r="AE87" s="1092">
        <f t="shared" si="49"/>
        <v>11.111111111111116</v>
      </c>
      <c r="AF87" s="1092">
        <f t="shared" si="50"/>
        <v>19.999999999999996</v>
      </c>
      <c r="AG87" s="1092" t="str">
        <f t="shared" si="51"/>
        <v>n/a</v>
      </c>
      <c r="AH87" s="1092" t="str">
        <f t="shared" si="52"/>
        <v>n/a</v>
      </c>
      <c r="AI87" s="1092" t="str">
        <f t="shared" si="53"/>
        <v>n/a</v>
      </c>
      <c r="AJ87" s="1092">
        <f t="shared" si="54"/>
        <v>-100</v>
      </c>
      <c r="AK87" s="1092" t="str">
        <f t="shared" si="55"/>
        <v>n/a</v>
      </c>
      <c r="AL87" s="1092" t="str">
        <f t="shared" si="56"/>
        <v>n/a</v>
      </c>
      <c r="AM87" s="1092" t="str">
        <f t="shared" si="57"/>
        <v>n/a</v>
      </c>
      <c r="AN87" s="1092" t="str">
        <f t="shared" si="58"/>
        <v>n/a</v>
      </c>
      <c r="AO87" s="1092">
        <f t="shared" si="59"/>
        <v>-100</v>
      </c>
      <c r="AP87" s="1092">
        <f t="shared" si="60"/>
        <v>9.375</v>
      </c>
      <c r="AQ87" s="1092">
        <f t="shared" si="61"/>
        <v>6.6666666666666652</v>
      </c>
      <c r="AR87" s="1092">
        <f t="shared" si="62"/>
        <v>11.111111111111093</v>
      </c>
      <c r="AS87" s="1092">
        <f t="shared" si="63"/>
        <v>8.0000000000000071</v>
      </c>
      <c r="AT87" s="1092">
        <f t="shared" si="64"/>
        <v>108.33333333333334</v>
      </c>
      <c r="AU87" s="1092">
        <f t="shared" si="65"/>
        <v>9.0909090909090828</v>
      </c>
      <c r="AV87" s="1092">
        <f t="shared" si="66"/>
        <v>9.9999999999999858</v>
      </c>
      <c r="AW87" s="1092">
        <f t="shared" si="67"/>
        <v>2.7022134611420308</v>
      </c>
      <c r="AX87" s="1092">
        <f t="shared" si="68"/>
        <v>50.748093856443234</v>
      </c>
    </row>
    <row r="88" spans="1:50" ht="11.25" customHeight="1" x14ac:dyDescent="0.2">
      <c r="A88" s="829" t="s">
        <v>149</v>
      </c>
      <c r="B88" s="812" t="s">
        <v>150</v>
      </c>
      <c r="C88" s="584">
        <v>3.2</v>
      </c>
      <c r="D88" s="584">
        <v>3.1</v>
      </c>
      <c r="E88" s="460">
        <v>3.02</v>
      </c>
      <c r="F88" s="460">
        <v>2.94</v>
      </c>
      <c r="G88" s="584">
        <v>2.71</v>
      </c>
      <c r="H88" s="584">
        <v>2.46</v>
      </c>
      <c r="I88" s="584">
        <v>2.2349999999999999</v>
      </c>
      <c r="J88" s="584">
        <v>2.0299999999999998</v>
      </c>
      <c r="K88" s="897"/>
      <c r="L88" s="584">
        <v>1.845</v>
      </c>
      <c r="M88" s="459">
        <v>1.64</v>
      </c>
      <c r="N88" s="897" t="s">
        <v>90</v>
      </c>
      <c r="O88" s="472">
        <v>1.48</v>
      </c>
      <c r="P88" s="472">
        <v>1.32</v>
      </c>
      <c r="Q88" s="590">
        <v>1.1399999999999999</v>
      </c>
      <c r="R88" s="590">
        <v>0.98</v>
      </c>
      <c r="S88" s="590">
        <v>0.86</v>
      </c>
      <c r="T88" s="590">
        <v>0.72</v>
      </c>
      <c r="U88" s="590">
        <v>0.6</v>
      </c>
      <c r="V88" s="590">
        <v>0.4</v>
      </c>
      <c r="W88" s="590">
        <v>0.39</v>
      </c>
      <c r="X88" s="590">
        <v>0.38</v>
      </c>
      <c r="Y88" s="590">
        <v>0.37</v>
      </c>
      <c r="Z88" s="590">
        <v>0.34</v>
      </c>
      <c r="AA88" s="587">
        <f t="shared" si="45"/>
        <v>34.160000000000004</v>
      </c>
      <c r="AB88" s="1092">
        <f t="shared" si="46"/>
        <v>3.2258064516129004</v>
      </c>
      <c r="AC88" s="1092">
        <f t="shared" si="47"/>
        <v>2.6490066225165476</v>
      </c>
      <c r="AD88" s="1092">
        <f t="shared" si="48"/>
        <v>2.7210884353741527</v>
      </c>
      <c r="AE88" s="1092">
        <f t="shared" si="49"/>
        <v>8.4870848708487046</v>
      </c>
      <c r="AF88" s="1092">
        <f t="shared" si="50"/>
        <v>10.162601626016254</v>
      </c>
      <c r="AG88" s="1092">
        <f t="shared" si="51"/>
        <v>10.067114093959727</v>
      </c>
      <c r="AH88" s="1092">
        <f t="shared" si="52"/>
        <v>10.098522167487701</v>
      </c>
      <c r="AI88" s="1092">
        <f t="shared" si="53"/>
        <v>10.027100271002709</v>
      </c>
      <c r="AJ88" s="1092">
        <f t="shared" si="54"/>
        <v>12.5</v>
      </c>
      <c r="AK88" s="1092">
        <f t="shared" si="55"/>
        <v>10.810810810810811</v>
      </c>
      <c r="AL88" s="1092">
        <f t="shared" si="56"/>
        <v>12.12121212121211</v>
      </c>
      <c r="AM88" s="1092">
        <f t="shared" si="57"/>
        <v>15.789473684210531</v>
      </c>
      <c r="AN88" s="1092">
        <f t="shared" si="58"/>
        <v>16.326530612244895</v>
      </c>
      <c r="AO88" s="1092">
        <f t="shared" si="59"/>
        <v>13.953488372093027</v>
      </c>
      <c r="AP88" s="1092">
        <f t="shared" si="60"/>
        <v>19.444444444444443</v>
      </c>
      <c r="AQ88" s="1092">
        <f t="shared" si="61"/>
        <v>19.999999999999996</v>
      </c>
      <c r="AR88" s="1092">
        <f t="shared" si="62"/>
        <v>49.999999999999979</v>
      </c>
      <c r="AS88" s="1092">
        <f t="shared" si="63"/>
        <v>2.5641025641025772</v>
      </c>
      <c r="AT88" s="1092">
        <f t="shared" si="64"/>
        <v>2.6315789473684292</v>
      </c>
      <c r="AU88" s="1092">
        <f t="shared" si="65"/>
        <v>2.7027027027026973</v>
      </c>
      <c r="AV88" s="1092">
        <f t="shared" si="66"/>
        <v>8.8235294117646959</v>
      </c>
      <c r="AW88" s="1092">
        <f t="shared" si="67"/>
        <v>11.671723724274901</v>
      </c>
      <c r="AX88" s="1092">
        <f t="shared" si="68"/>
        <v>10.369547168385061</v>
      </c>
    </row>
    <row r="89" spans="1:50" ht="11.25" customHeight="1" x14ac:dyDescent="0.2">
      <c r="A89" s="465" t="s">
        <v>237</v>
      </c>
      <c r="B89" s="814" t="s">
        <v>238</v>
      </c>
      <c r="C89" s="584">
        <v>1.08</v>
      </c>
      <c r="D89" s="584">
        <v>1.04</v>
      </c>
      <c r="E89" s="460">
        <v>0.92</v>
      </c>
      <c r="F89" s="941">
        <v>0.8</v>
      </c>
      <c r="G89" s="451">
        <v>0.72</v>
      </c>
      <c r="H89" s="451">
        <v>0.6</v>
      </c>
      <c r="I89" s="451">
        <v>0.48</v>
      </c>
      <c r="J89" s="451">
        <v>0.39</v>
      </c>
      <c r="K89" s="963"/>
      <c r="L89" s="451">
        <v>0.3666666666666667</v>
      </c>
      <c r="M89" s="449">
        <v>0.33333333333333331</v>
      </c>
      <c r="N89" s="963"/>
      <c r="O89" s="488">
        <v>0.29333333333333333</v>
      </c>
      <c r="P89" s="488">
        <v>0.28000000000000003</v>
      </c>
      <c r="Q89" s="456">
        <v>0.26666666666666666</v>
      </c>
      <c r="R89" s="456">
        <v>0.2</v>
      </c>
      <c r="S89" s="456">
        <v>0.16</v>
      </c>
      <c r="T89" s="456">
        <v>0.13333333333333333</v>
      </c>
      <c r="U89" s="456">
        <v>0.11333333333333334</v>
      </c>
      <c r="V89" s="456">
        <v>0.1</v>
      </c>
      <c r="W89" s="456">
        <v>9.3333333333333338E-2</v>
      </c>
      <c r="X89" s="456">
        <v>8.666666666666667E-2</v>
      </c>
      <c r="Y89" s="456">
        <v>0.08</v>
      </c>
      <c r="Z89" s="456">
        <v>7.3333333333333334E-2</v>
      </c>
      <c r="AA89" s="587">
        <f t="shared" si="45"/>
        <v>8.6099999999999977</v>
      </c>
      <c r="AB89" s="1092">
        <f t="shared" si="46"/>
        <v>3.8461538461538547</v>
      </c>
      <c r="AC89" s="1092">
        <f t="shared" si="47"/>
        <v>13.043478260869556</v>
      </c>
      <c r="AD89" s="1092">
        <f t="shared" si="48"/>
        <v>14.999999999999991</v>
      </c>
      <c r="AE89" s="1092">
        <f t="shared" si="49"/>
        <v>11.111111111111116</v>
      </c>
      <c r="AF89" s="1092">
        <f t="shared" si="50"/>
        <v>19.999999999999996</v>
      </c>
      <c r="AG89" s="1092">
        <f t="shared" si="51"/>
        <v>25</v>
      </c>
      <c r="AH89" s="1092">
        <f t="shared" si="52"/>
        <v>23.076923076923062</v>
      </c>
      <c r="AI89" s="1092">
        <f t="shared" si="53"/>
        <v>6.3636363636363491</v>
      </c>
      <c r="AJ89" s="1092">
        <f t="shared" si="54"/>
        <v>10.000000000000009</v>
      </c>
      <c r="AK89" s="1092">
        <f t="shared" si="55"/>
        <v>13.636363636363624</v>
      </c>
      <c r="AL89" s="1092">
        <f t="shared" si="56"/>
        <v>4.761904761904745</v>
      </c>
      <c r="AM89" s="1092">
        <f t="shared" si="57"/>
        <v>5.0000000000000044</v>
      </c>
      <c r="AN89" s="1092">
        <f t="shared" si="58"/>
        <v>33.333333333333329</v>
      </c>
      <c r="AO89" s="1092">
        <f t="shared" si="59"/>
        <v>25</v>
      </c>
      <c r="AP89" s="1092">
        <f t="shared" si="60"/>
        <v>19.999999999999996</v>
      </c>
      <c r="AQ89" s="1092">
        <f t="shared" si="61"/>
        <v>17.647058823529392</v>
      </c>
      <c r="AR89" s="1092">
        <f t="shared" si="62"/>
        <v>13.33333333333333</v>
      </c>
      <c r="AS89" s="1092">
        <f t="shared" si="63"/>
        <v>7.1428571428571397</v>
      </c>
      <c r="AT89" s="1092">
        <f t="shared" si="64"/>
        <v>7.6923076923076872</v>
      </c>
      <c r="AU89" s="1092">
        <f t="shared" si="65"/>
        <v>8.333333333333325</v>
      </c>
      <c r="AV89" s="1092">
        <f t="shared" si="66"/>
        <v>9.0909090909090828</v>
      </c>
      <c r="AW89" s="1092">
        <f t="shared" si="67"/>
        <v>13.924414466979313</v>
      </c>
      <c r="AX89" s="1092">
        <f t="shared" si="68"/>
        <v>8.0030037500374309</v>
      </c>
    </row>
    <row r="90" spans="1:50" ht="11.25" customHeight="1" x14ac:dyDescent="0.2">
      <c r="A90" s="507" t="s">
        <v>3999</v>
      </c>
      <c r="B90" s="812" t="s">
        <v>4000</v>
      </c>
      <c r="C90" s="584">
        <v>1.736</v>
      </c>
      <c r="D90" s="584">
        <v>1.6480000000000001</v>
      </c>
      <c r="E90" s="460">
        <v>1.5680000000000001</v>
      </c>
      <c r="F90" s="589">
        <v>1.4960000000000002</v>
      </c>
      <c r="G90" s="584">
        <v>1.4240000000000002</v>
      </c>
      <c r="H90" s="584">
        <v>1.3280000000000001</v>
      </c>
      <c r="I90" s="584">
        <v>1.2200000000000002</v>
      </c>
      <c r="J90" s="584">
        <v>1.1459999999999999</v>
      </c>
      <c r="K90" s="897">
        <v>0</v>
      </c>
      <c r="L90" s="584">
        <v>1.0980000000000001</v>
      </c>
      <c r="M90" s="584">
        <v>1.0399840000000002</v>
      </c>
      <c r="N90" s="897">
        <v>0</v>
      </c>
      <c r="O90" s="460">
        <v>1.033312</v>
      </c>
      <c r="P90" s="500">
        <v>1.000032</v>
      </c>
      <c r="Q90" s="500">
        <v>1.000032</v>
      </c>
      <c r="R90" s="590">
        <v>1.000032</v>
      </c>
      <c r="S90" s="590">
        <v>0.39191510000000007</v>
      </c>
      <c r="T90" s="590">
        <v>8.1000000000000016E-2</v>
      </c>
      <c r="U90" s="586">
        <v>0</v>
      </c>
      <c r="V90" s="586">
        <v>0</v>
      </c>
      <c r="W90" s="586">
        <v>0</v>
      </c>
      <c r="X90" s="586">
        <v>0</v>
      </c>
      <c r="Y90" s="586">
        <v>0</v>
      </c>
      <c r="Z90" s="586">
        <v>0</v>
      </c>
      <c r="AA90" s="587">
        <f t="shared" si="45"/>
        <v>18.210307100000005</v>
      </c>
      <c r="AB90" s="1092">
        <f t="shared" si="46"/>
        <v>5.3398058252427161</v>
      </c>
      <c r="AC90" s="1092">
        <f t="shared" si="47"/>
        <v>5.1020408163265252</v>
      </c>
      <c r="AD90" s="1092">
        <f t="shared" si="48"/>
        <v>4.8128342245989275</v>
      </c>
      <c r="AE90" s="1092">
        <f t="shared" si="49"/>
        <v>5.0561797752809001</v>
      </c>
      <c r="AF90" s="1092">
        <f t="shared" si="50"/>
        <v>7.2289156626506035</v>
      </c>
      <c r="AG90" s="1092">
        <f t="shared" si="51"/>
        <v>8.8524590163934214</v>
      </c>
      <c r="AH90" s="1092">
        <f t="shared" si="52"/>
        <v>6.4572425828970603</v>
      </c>
      <c r="AI90" s="1092">
        <f t="shared" si="53"/>
        <v>4.3715846994535346</v>
      </c>
      <c r="AJ90" s="1092">
        <f t="shared" si="54"/>
        <v>5.5785473622671056</v>
      </c>
      <c r="AK90" s="1092">
        <f t="shared" si="55"/>
        <v>0.64569074974454299</v>
      </c>
      <c r="AL90" s="1092">
        <f t="shared" si="56"/>
        <v>3.3278935074077642</v>
      </c>
      <c r="AM90" s="1092">
        <f t="shared" si="57"/>
        <v>0</v>
      </c>
      <c r="AN90" s="1092">
        <f t="shared" si="58"/>
        <v>0</v>
      </c>
      <c r="AO90" s="1092">
        <f t="shared" si="59"/>
        <v>155.16546823533969</v>
      </c>
      <c r="AP90" s="1092">
        <f t="shared" si="60"/>
        <v>383.84580246913578</v>
      </c>
      <c r="AQ90" s="1092" t="str">
        <f t="shared" si="61"/>
        <v>n/a</v>
      </c>
      <c r="AR90" s="1092" t="str">
        <f t="shared" si="62"/>
        <v>n/a</v>
      </c>
      <c r="AS90" s="1092" t="str">
        <f t="shared" si="63"/>
        <v>n/a</v>
      </c>
      <c r="AT90" s="1092" t="str">
        <f t="shared" si="64"/>
        <v>n/a</v>
      </c>
      <c r="AU90" s="1092" t="str">
        <f t="shared" si="65"/>
        <v>n/a</v>
      </c>
      <c r="AV90" s="1092" t="str">
        <f t="shared" si="66"/>
        <v>n/a</v>
      </c>
      <c r="AW90" s="1092">
        <f t="shared" si="67"/>
        <v>39.718964328449239</v>
      </c>
      <c r="AX90" s="1092">
        <f t="shared" si="68"/>
        <v>102.84777077214702</v>
      </c>
    </row>
    <row r="91" spans="1:50" ht="11.25" customHeight="1" x14ac:dyDescent="0.2">
      <c r="A91" s="458" t="s">
        <v>161</v>
      </c>
      <c r="B91" s="812" t="s">
        <v>162</v>
      </c>
      <c r="C91" s="584">
        <v>0.69720000000000004</v>
      </c>
      <c r="D91" s="584">
        <v>0.66400000000000003</v>
      </c>
      <c r="E91" s="460">
        <v>0.63200000000000001</v>
      </c>
      <c r="F91" s="589">
        <v>0.58399999999999996</v>
      </c>
      <c r="G91" s="584">
        <v>0.54400000000000004</v>
      </c>
      <c r="H91" s="584">
        <v>0.51400000000000001</v>
      </c>
      <c r="I91" s="584">
        <v>0.47199999999999998</v>
      </c>
      <c r="J91" s="584">
        <v>0.42199999999999999</v>
      </c>
      <c r="K91" s="897"/>
      <c r="L91" s="584">
        <v>0.38200000000000001</v>
      </c>
      <c r="M91" s="459">
        <v>0.34933333333333338</v>
      </c>
      <c r="N91" s="897"/>
      <c r="O91" s="472">
        <v>0.32000000000000006</v>
      </c>
      <c r="P91" s="472">
        <v>0.30666666666666664</v>
      </c>
      <c r="Q91" s="590">
        <v>0.29013333333333335</v>
      </c>
      <c r="R91" s="590">
        <v>0.25813333333333333</v>
      </c>
      <c r="S91" s="590">
        <v>0.23893333333333336</v>
      </c>
      <c r="T91" s="590">
        <v>0.20906666666666671</v>
      </c>
      <c r="U91" s="590">
        <v>0.18133333333333335</v>
      </c>
      <c r="V91" s="590">
        <v>0.16000000000000003</v>
      </c>
      <c r="W91" s="590">
        <v>0.14933333333333335</v>
      </c>
      <c r="X91" s="590">
        <v>0.14080000000000001</v>
      </c>
      <c r="Y91" s="590">
        <v>0.13226666666666667</v>
      </c>
      <c r="Z91" s="590">
        <v>0.12586666666666665</v>
      </c>
      <c r="AA91" s="587">
        <f t="shared" si="45"/>
        <v>7.7730666666666668</v>
      </c>
      <c r="AB91" s="1092">
        <f t="shared" si="46"/>
        <v>5.0000000000000044</v>
      </c>
      <c r="AC91" s="1092">
        <f t="shared" si="47"/>
        <v>5.0632911392405111</v>
      </c>
      <c r="AD91" s="1092">
        <f t="shared" si="48"/>
        <v>8.2191780821917924</v>
      </c>
      <c r="AE91" s="1092">
        <f t="shared" si="49"/>
        <v>7.3529411764705843</v>
      </c>
      <c r="AF91" s="1092">
        <f t="shared" si="50"/>
        <v>5.8365758754863828</v>
      </c>
      <c r="AG91" s="1092">
        <f t="shared" si="51"/>
        <v>8.8983050847457612</v>
      </c>
      <c r="AH91" s="1092">
        <f t="shared" si="52"/>
        <v>11.848341232227488</v>
      </c>
      <c r="AI91" s="1092">
        <f t="shared" si="53"/>
        <v>10.471204188481664</v>
      </c>
      <c r="AJ91" s="1092">
        <f t="shared" si="54"/>
        <v>9.3511450381679175</v>
      </c>
      <c r="AK91" s="1092">
        <f t="shared" si="55"/>
        <v>9.1666666666666572</v>
      </c>
      <c r="AL91" s="1092">
        <f t="shared" si="56"/>
        <v>4.347826086956541</v>
      </c>
      <c r="AM91" s="1092">
        <f t="shared" si="57"/>
        <v>5.6985294117646967</v>
      </c>
      <c r="AN91" s="1092">
        <f t="shared" si="58"/>
        <v>12.396694214876035</v>
      </c>
      <c r="AO91" s="1092">
        <f t="shared" si="59"/>
        <v>8.0357142857142794</v>
      </c>
      <c r="AP91" s="1092">
        <f t="shared" si="60"/>
        <v>14.285714285714279</v>
      </c>
      <c r="AQ91" s="1092">
        <f t="shared" si="61"/>
        <v>15.294117647058837</v>
      </c>
      <c r="AR91" s="1092">
        <f t="shared" si="62"/>
        <v>13.33333333333333</v>
      </c>
      <c r="AS91" s="1092">
        <f t="shared" si="63"/>
        <v>7.1428571428571619</v>
      </c>
      <c r="AT91" s="1092">
        <f t="shared" si="64"/>
        <v>6.0606060606060552</v>
      </c>
      <c r="AU91" s="1092">
        <f t="shared" si="65"/>
        <v>6.4516129032258007</v>
      </c>
      <c r="AV91" s="1092">
        <f t="shared" si="66"/>
        <v>5.0847457627118731</v>
      </c>
      <c r="AW91" s="1092">
        <f t="shared" si="67"/>
        <v>8.5399714104046502</v>
      </c>
      <c r="AX91" s="1092">
        <f t="shared" si="68"/>
        <v>3.2869207620341085</v>
      </c>
    </row>
    <row r="92" spans="1:50" ht="11.25" customHeight="1" x14ac:dyDescent="0.2">
      <c r="A92" s="447" t="s">
        <v>458</v>
      </c>
      <c r="B92" s="814" t="s">
        <v>459</v>
      </c>
      <c r="C92" s="584">
        <v>0.88</v>
      </c>
      <c r="D92" s="584">
        <v>0.86</v>
      </c>
      <c r="E92" s="460">
        <v>0.78669999999999995</v>
      </c>
      <c r="F92" s="1082">
        <v>0.7466666666666667</v>
      </c>
      <c r="G92" s="451">
        <v>0.72666666666666668</v>
      </c>
      <c r="H92" s="451">
        <v>0.67333333333333334</v>
      </c>
      <c r="I92" s="451">
        <v>0.60277999999999998</v>
      </c>
      <c r="J92" s="451">
        <v>0.55555555555555558</v>
      </c>
      <c r="K92" s="963"/>
      <c r="L92" s="451">
        <v>0.52</v>
      </c>
      <c r="M92" s="449">
        <v>0.48666666666666664</v>
      </c>
      <c r="N92" s="963"/>
      <c r="O92" s="488">
        <v>0.46444444444444444</v>
      </c>
      <c r="P92" s="495">
        <v>0.46222222222222226</v>
      </c>
      <c r="Q92" s="456">
        <v>0.45333333333333337</v>
      </c>
      <c r="R92" s="456">
        <v>0.4244444444444444</v>
      </c>
      <c r="S92" s="456">
        <v>0.40222222222222226</v>
      </c>
      <c r="T92" s="456">
        <v>0.37333333333333335</v>
      </c>
      <c r="U92" s="456">
        <v>0.35555555555555557</v>
      </c>
      <c r="V92" s="455">
        <v>0.33777777777777779</v>
      </c>
      <c r="W92" s="455">
        <v>0.33777777777777779</v>
      </c>
      <c r="X92" s="455">
        <v>0.33777777777777779</v>
      </c>
      <c r="Y92" s="456">
        <v>0.33777777777777779</v>
      </c>
      <c r="Z92" s="456">
        <v>0.32</v>
      </c>
      <c r="AA92" s="587">
        <f t="shared" si="45"/>
        <v>11.445035555555556</v>
      </c>
      <c r="AB92" s="1092">
        <f t="shared" si="46"/>
        <v>2.3255813953488413</v>
      </c>
      <c r="AC92" s="1092">
        <f t="shared" si="47"/>
        <v>9.317401805008263</v>
      </c>
      <c r="AD92" s="1092">
        <f t="shared" si="48"/>
        <v>5.3616071428571388</v>
      </c>
      <c r="AE92" s="1092">
        <f t="shared" si="49"/>
        <v>2.7522935779816571</v>
      </c>
      <c r="AF92" s="1092">
        <f t="shared" si="50"/>
        <v>7.9207920792079278</v>
      </c>
      <c r="AG92" s="1092">
        <f t="shared" si="51"/>
        <v>11.70465731001913</v>
      </c>
      <c r="AH92" s="1092">
        <f t="shared" si="52"/>
        <v>8.5003999999999849</v>
      </c>
      <c r="AI92" s="1092">
        <f t="shared" si="53"/>
        <v>6.8376068376068355</v>
      </c>
      <c r="AJ92" s="1092">
        <f t="shared" si="54"/>
        <v>6.8493150684931559</v>
      </c>
      <c r="AK92" s="1092">
        <f t="shared" si="55"/>
        <v>4.7846889952153138</v>
      </c>
      <c r="AL92" s="1092">
        <f t="shared" si="56"/>
        <v>0.48076923076922906</v>
      </c>
      <c r="AM92" s="1092">
        <f t="shared" si="57"/>
        <v>1.9607843137254832</v>
      </c>
      <c r="AN92" s="1092">
        <f t="shared" si="58"/>
        <v>6.8062827225131128</v>
      </c>
      <c r="AO92" s="1092">
        <f t="shared" si="59"/>
        <v>5.5248618784530246</v>
      </c>
      <c r="AP92" s="1092">
        <f t="shared" si="60"/>
        <v>7.7380952380952328</v>
      </c>
      <c r="AQ92" s="1092">
        <f t="shared" si="61"/>
        <v>5.0000000000000044</v>
      </c>
      <c r="AR92" s="1092">
        <f t="shared" si="62"/>
        <v>5.2631578947368363</v>
      </c>
      <c r="AS92" s="1092">
        <f t="shared" si="63"/>
        <v>0</v>
      </c>
      <c r="AT92" s="1092">
        <f t="shared" si="64"/>
        <v>0</v>
      </c>
      <c r="AU92" s="1092">
        <f t="shared" si="65"/>
        <v>0</v>
      </c>
      <c r="AV92" s="1092">
        <f t="shared" si="66"/>
        <v>5.555555555555558</v>
      </c>
      <c r="AW92" s="1092">
        <f t="shared" si="67"/>
        <v>4.9849452878850817</v>
      </c>
      <c r="AX92" s="1092">
        <f t="shared" si="68"/>
        <v>3.313785699713188</v>
      </c>
    </row>
    <row r="93" spans="1:50" ht="11.25" customHeight="1" x14ac:dyDescent="0.2">
      <c r="A93" s="591" t="s">
        <v>470</v>
      </c>
      <c r="B93" s="468" t="s">
        <v>471</v>
      </c>
      <c r="C93" s="584">
        <v>1.94</v>
      </c>
      <c r="D93" s="584">
        <v>1.8089999999999999</v>
      </c>
      <c r="E93" s="460">
        <v>1.6919999999999999</v>
      </c>
      <c r="F93" s="481">
        <v>1.5660000000000001</v>
      </c>
      <c r="G93" s="474">
        <v>1.388997</v>
      </c>
      <c r="H93" s="474">
        <v>1.272</v>
      </c>
      <c r="I93" s="474">
        <v>1.1520000000000001</v>
      </c>
      <c r="J93" s="474">
        <v>1.032</v>
      </c>
      <c r="K93" s="976">
        <v>0</v>
      </c>
      <c r="L93" s="474">
        <v>0.9</v>
      </c>
      <c r="M93" s="470">
        <v>0.79200000000000004</v>
      </c>
      <c r="N93" s="976">
        <v>0</v>
      </c>
      <c r="O93" s="471">
        <v>0.66</v>
      </c>
      <c r="P93" s="476">
        <v>0.63600000000000001</v>
      </c>
      <c r="Q93" s="476">
        <v>0.52980000000000005</v>
      </c>
      <c r="R93" s="477">
        <v>0</v>
      </c>
      <c r="S93" s="477">
        <v>0</v>
      </c>
      <c r="T93" s="477">
        <v>0</v>
      </c>
      <c r="U93" s="477">
        <v>0</v>
      </c>
      <c r="V93" s="477">
        <v>0</v>
      </c>
      <c r="W93" s="477">
        <v>0</v>
      </c>
      <c r="X93" s="477">
        <v>0</v>
      </c>
      <c r="Y93" s="477">
        <v>0</v>
      </c>
      <c r="Z93" s="477">
        <v>0</v>
      </c>
      <c r="AA93" s="587">
        <f t="shared" si="45"/>
        <v>15.369797</v>
      </c>
      <c r="AB93" s="1092">
        <f t="shared" si="46"/>
        <v>7.2415699281370927</v>
      </c>
      <c r="AC93" s="1092">
        <f t="shared" si="47"/>
        <v>6.9148936170212671</v>
      </c>
      <c r="AD93" s="1092">
        <f t="shared" si="48"/>
        <v>8.045977011494255</v>
      </c>
      <c r="AE93" s="1092">
        <f t="shared" si="49"/>
        <v>12.743224067438597</v>
      </c>
      <c r="AF93" s="1092">
        <f t="shared" si="50"/>
        <v>9.1978773584905582</v>
      </c>
      <c r="AG93" s="1092">
        <f t="shared" si="51"/>
        <v>10.416666666666652</v>
      </c>
      <c r="AH93" s="1092">
        <f t="shared" si="52"/>
        <v>11.627906976744207</v>
      </c>
      <c r="AI93" s="1092">
        <f t="shared" si="53"/>
        <v>14.666666666666671</v>
      </c>
      <c r="AJ93" s="1092">
        <f t="shared" si="54"/>
        <v>13.636363636363624</v>
      </c>
      <c r="AK93" s="1092">
        <f t="shared" si="55"/>
        <v>19.999999999999996</v>
      </c>
      <c r="AL93" s="1092">
        <f t="shared" si="56"/>
        <v>3.7735849056603765</v>
      </c>
      <c r="AM93" s="1092">
        <f t="shared" si="57"/>
        <v>20.045300113250274</v>
      </c>
      <c r="AN93" s="1092" t="str">
        <f t="shared" si="58"/>
        <v>n/a</v>
      </c>
      <c r="AO93" s="1092" t="str">
        <f t="shared" si="59"/>
        <v>n/a</v>
      </c>
      <c r="AP93" s="1092" t="str">
        <f t="shared" si="60"/>
        <v>n/a</v>
      </c>
      <c r="AQ93" s="1092" t="str">
        <f t="shared" si="61"/>
        <v>n/a</v>
      </c>
      <c r="AR93" s="1092" t="str">
        <f t="shared" si="62"/>
        <v>n/a</v>
      </c>
      <c r="AS93" s="1092" t="str">
        <f t="shared" si="63"/>
        <v>n/a</v>
      </c>
      <c r="AT93" s="1092" t="str">
        <f t="shared" si="64"/>
        <v>n/a</v>
      </c>
      <c r="AU93" s="1092" t="str">
        <f t="shared" si="65"/>
        <v>n/a</v>
      </c>
      <c r="AV93" s="1092" t="str">
        <f t="shared" si="66"/>
        <v>n/a</v>
      </c>
      <c r="AW93" s="1092">
        <f t="shared" si="67"/>
        <v>11.525835912327798</v>
      </c>
      <c r="AX93" s="1092">
        <f t="shared" si="68"/>
        <v>5.0333118478722634</v>
      </c>
    </row>
    <row r="94" spans="1:50" ht="11.25" customHeight="1" x14ac:dyDescent="0.2">
      <c r="A94" s="461" t="s">
        <v>975</v>
      </c>
      <c r="B94" s="829" t="s">
        <v>976</v>
      </c>
      <c r="C94" s="584">
        <v>1.24</v>
      </c>
      <c r="D94" s="584">
        <v>1.18</v>
      </c>
      <c r="E94" s="460">
        <v>1.04</v>
      </c>
      <c r="F94" s="460">
        <v>0.86</v>
      </c>
      <c r="G94" s="584">
        <v>0.72</v>
      </c>
      <c r="H94" s="463">
        <v>0.68</v>
      </c>
      <c r="I94" s="584">
        <v>0.66</v>
      </c>
      <c r="J94" s="584">
        <v>0.57999999999999996</v>
      </c>
      <c r="K94" s="897"/>
      <c r="L94" s="463">
        <v>0.52</v>
      </c>
      <c r="M94" s="459">
        <v>0.48</v>
      </c>
      <c r="N94" s="897"/>
      <c r="O94" s="464">
        <v>0.36</v>
      </c>
      <c r="P94" s="586">
        <v>0.51</v>
      </c>
      <c r="Q94" s="586">
        <v>0.96</v>
      </c>
      <c r="R94" s="590">
        <v>0.94640000000000002</v>
      </c>
      <c r="S94" s="590">
        <v>0.91159999999999997</v>
      </c>
      <c r="T94" s="590">
        <v>0.86919999999999997</v>
      </c>
      <c r="U94" s="590">
        <v>0.83740000000000003</v>
      </c>
      <c r="V94" s="586">
        <v>0.80559999999999998</v>
      </c>
      <c r="W94" s="590">
        <v>0.80559999999999998</v>
      </c>
      <c r="X94" s="590">
        <v>0.76319999999999999</v>
      </c>
      <c r="Y94" s="590">
        <v>0.6996</v>
      </c>
      <c r="Z94" s="590">
        <v>0.61480000000000001</v>
      </c>
      <c r="AA94" s="587">
        <f t="shared" si="45"/>
        <v>17.043399999999998</v>
      </c>
      <c r="AB94" s="1092">
        <f t="shared" si="46"/>
        <v>5.0847457627118731</v>
      </c>
      <c r="AC94" s="1092">
        <f t="shared" si="47"/>
        <v>13.461538461538458</v>
      </c>
      <c r="AD94" s="1092">
        <f t="shared" si="48"/>
        <v>20.930232558139551</v>
      </c>
      <c r="AE94" s="1092">
        <f t="shared" si="49"/>
        <v>19.444444444444443</v>
      </c>
      <c r="AF94" s="1092">
        <f t="shared" si="50"/>
        <v>5.8823529411764497</v>
      </c>
      <c r="AG94" s="1092">
        <f t="shared" si="51"/>
        <v>3.0303030303030276</v>
      </c>
      <c r="AH94" s="1092">
        <f t="shared" si="52"/>
        <v>13.793103448275868</v>
      </c>
      <c r="AI94" s="1092">
        <f t="shared" si="53"/>
        <v>11.538461538461519</v>
      </c>
      <c r="AJ94" s="1092">
        <f t="shared" si="54"/>
        <v>8.3333333333333481</v>
      </c>
      <c r="AK94" s="1092">
        <f t="shared" si="55"/>
        <v>33.333333333333329</v>
      </c>
      <c r="AL94" s="1092">
        <f t="shared" si="56"/>
        <v>-29.411764705882359</v>
      </c>
      <c r="AM94" s="1092">
        <f t="shared" si="57"/>
        <v>-46.875</v>
      </c>
      <c r="AN94" s="1092">
        <f t="shared" si="58"/>
        <v>1.4370245139475823</v>
      </c>
      <c r="AO94" s="1092">
        <f t="shared" si="59"/>
        <v>3.8174637999122574</v>
      </c>
      <c r="AP94" s="1092">
        <f t="shared" si="60"/>
        <v>4.8780487804878092</v>
      </c>
      <c r="AQ94" s="1092">
        <f t="shared" si="61"/>
        <v>3.7974683544303778</v>
      </c>
      <c r="AR94" s="1092">
        <f t="shared" si="62"/>
        <v>3.9473684210526327</v>
      </c>
      <c r="AS94" s="1092">
        <f t="shared" si="63"/>
        <v>0</v>
      </c>
      <c r="AT94" s="1092">
        <f t="shared" si="64"/>
        <v>5.555555555555558</v>
      </c>
      <c r="AU94" s="1092">
        <f t="shared" si="65"/>
        <v>9.0909090909090828</v>
      </c>
      <c r="AV94" s="1092">
        <f t="shared" si="66"/>
        <v>13.793103448275868</v>
      </c>
      <c r="AW94" s="1092">
        <f t="shared" si="67"/>
        <v>4.9934298147812699</v>
      </c>
      <c r="AX94" s="1092">
        <f t="shared" si="68"/>
        <v>16.55875248757636</v>
      </c>
    </row>
    <row r="95" spans="1:50" ht="11.25" customHeight="1" x14ac:dyDescent="0.2">
      <c r="A95" s="465" t="s">
        <v>156</v>
      </c>
      <c r="B95" s="814" t="s">
        <v>157</v>
      </c>
      <c r="C95" s="584">
        <v>2.17</v>
      </c>
      <c r="D95" s="584">
        <v>2.0499999999999998</v>
      </c>
      <c r="E95" s="460">
        <v>1.93</v>
      </c>
      <c r="F95" s="460">
        <v>1.81</v>
      </c>
      <c r="G95" s="451">
        <v>1.68</v>
      </c>
      <c r="H95" s="451">
        <v>1.62</v>
      </c>
      <c r="I95" s="451">
        <v>1.56</v>
      </c>
      <c r="J95" s="451">
        <v>1.52</v>
      </c>
      <c r="K95" s="963"/>
      <c r="L95" s="451">
        <v>1.48</v>
      </c>
      <c r="M95" s="449">
        <v>1.46</v>
      </c>
      <c r="N95" s="963"/>
      <c r="O95" s="454">
        <v>1.44</v>
      </c>
      <c r="P95" s="456">
        <v>1.42</v>
      </c>
      <c r="Q95" s="455">
        <v>1.4</v>
      </c>
      <c r="R95" s="456">
        <v>1.37</v>
      </c>
      <c r="S95" s="456">
        <v>1.32</v>
      </c>
      <c r="T95" s="456">
        <v>1.28</v>
      </c>
      <c r="U95" s="456">
        <v>1.24</v>
      </c>
      <c r="V95" s="456">
        <v>1.2</v>
      </c>
      <c r="W95" s="456">
        <v>1.1599999999999999</v>
      </c>
      <c r="X95" s="456">
        <v>1.1200000000000001</v>
      </c>
      <c r="Y95" s="456">
        <v>1.08</v>
      </c>
      <c r="Z95" s="456">
        <v>1.04</v>
      </c>
      <c r="AA95" s="587">
        <f t="shared" si="45"/>
        <v>32.35</v>
      </c>
      <c r="AB95" s="1092">
        <f t="shared" si="46"/>
        <v>5.8536585365853711</v>
      </c>
      <c r="AC95" s="1092">
        <f t="shared" si="47"/>
        <v>6.2176165803108807</v>
      </c>
      <c r="AD95" s="1092">
        <f t="shared" si="48"/>
        <v>6.6298342541436295</v>
      </c>
      <c r="AE95" s="1092">
        <f t="shared" si="49"/>
        <v>7.738095238095255</v>
      </c>
      <c r="AF95" s="1092">
        <f t="shared" si="50"/>
        <v>3.7037037037036979</v>
      </c>
      <c r="AG95" s="1092">
        <f t="shared" si="51"/>
        <v>3.8461538461538547</v>
      </c>
      <c r="AH95" s="1092">
        <f t="shared" si="52"/>
        <v>2.6315789473684292</v>
      </c>
      <c r="AI95" s="1092">
        <f t="shared" si="53"/>
        <v>2.7027027027026973</v>
      </c>
      <c r="AJ95" s="1092">
        <f t="shared" si="54"/>
        <v>1.3698630136986356</v>
      </c>
      <c r="AK95" s="1092">
        <f t="shared" si="55"/>
        <v>1.388888888888884</v>
      </c>
      <c r="AL95" s="1092">
        <f t="shared" si="56"/>
        <v>1.4084507042253502</v>
      </c>
      <c r="AM95" s="1092">
        <f t="shared" si="57"/>
        <v>1.4285714285714235</v>
      </c>
      <c r="AN95" s="1092">
        <f t="shared" si="58"/>
        <v>2.1897810218977964</v>
      </c>
      <c r="AO95" s="1092">
        <f t="shared" si="59"/>
        <v>3.7878787878787845</v>
      </c>
      <c r="AP95" s="1092">
        <f t="shared" si="60"/>
        <v>3.125</v>
      </c>
      <c r="AQ95" s="1092">
        <f t="shared" si="61"/>
        <v>3.2258064516129004</v>
      </c>
      <c r="AR95" s="1092">
        <f t="shared" si="62"/>
        <v>3.3333333333333437</v>
      </c>
      <c r="AS95" s="1092">
        <f t="shared" si="63"/>
        <v>3.4482758620689724</v>
      </c>
      <c r="AT95" s="1092">
        <f t="shared" si="64"/>
        <v>3.5714285714285587</v>
      </c>
      <c r="AU95" s="1092">
        <f t="shared" si="65"/>
        <v>3.7037037037036979</v>
      </c>
      <c r="AV95" s="1092">
        <f t="shared" si="66"/>
        <v>3.8461538461538547</v>
      </c>
      <c r="AW95" s="1092">
        <f t="shared" si="67"/>
        <v>3.5785942582155239</v>
      </c>
      <c r="AX95" s="1092">
        <f t="shared" si="68"/>
        <v>1.7603379805934045</v>
      </c>
    </row>
    <row r="96" spans="1:50" ht="11.25" customHeight="1" x14ac:dyDescent="0.2">
      <c r="A96" s="461" t="s">
        <v>977</v>
      </c>
      <c r="B96" s="829" t="s">
        <v>978</v>
      </c>
      <c r="C96" s="584">
        <v>0.65</v>
      </c>
      <c r="D96" s="584">
        <v>0.63</v>
      </c>
      <c r="E96" s="460">
        <v>0.6</v>
      </c>
      <c r="F96" s="481">
        <v>0.5181818181818183</v>
      </c>
      <c r="G96" s="584">
        <v>0.48181818181818187</v>
      </c>
      <c r="H96" s="584">
        <v>0.44049586776859506</v>
      </c>
      <c r="I96" s="584">
        <v>0.42975206611570249</v>
      </c>
      <c r="J96" s="584">
        <v>0.4049586776859504</v>
      </c>
      <c r="K96" s="897">
        <v>0</v>
      </c>
      <c r="L96" s="584">
        <v>0.36363636363636365</v>
      </c>
      <c r="M96" s="459">
        <v>0.3388429752066115</v>
      </c>
      <c r="N96" s="897">
        <v>0</v>
      </c>
      <c r="O96" s="464">
        <v>0.3155537190082644</v>
      </c>
      <c r="P96" s="586">
        <v>0.36061983471074383</v>
      </c>
      <c r="Q96" s="590">
        <v>0.48082644628099175</v>
      </c>
      <c r="R96" s="590">
        <v>0.45074380165289257</v>
      </c>
      <c r="S96" s="590">
        <v>0.39066115702479337</v>
      </c>
      <c r="T96" s="590">
        <v>0.26999999999999996</v>
      </c>
      <c r="U96" s="590">
        <v>0.2403305785123967</v>
      </c>
      <c r="V96" s="590">
        <v>0.22396694214876034</v>
      </c>
      <c r="W96" s="586">
        <v>0.21851239669421488</v>
      </c>
      <c r="X96" s="586">
        <v>0.21851239669421488</v>
      </c>
      <c r="Y96" s="590">
        <v>0.19867768595041324</v>
      </c>
      <c r="Z96" s="590">
        <v>0.15884297520661159</v>
      </c>
      <c r="AA96" s="587">
        <f t="shared" si="45"/>
        <v>8.3849338842975207</v>
      </c>
      <c r="AB96" s="1092">
        <f t="shared" si="46"/>
        <v>3.1746031746031855</v>
      </c>
      <c r="AC96" s="1092">
        <f t="shared" si="47"/>
        <v>5.0000000000000044</v>
      </c>
      <c r="AD96" s="1092">
        <f t="shared" si="48"/>
        <v>15.789473684210487</v>
      </c>
      <c r="AE96" s="1092">
        <f t="shared" si="49"/>
        <v>7.5471698113207752</v>
      </c>
      <c r="AF96" s="1092">
        <f t="shared" si="50"/>
        <v>9.3808630393996228</v>
      </c>
      <c r="AG96" s="1092">
        <f t="shared" si="51"/>
        <v>2.4999999999999911</v>
      </c>
      <c r="AH96" s="1092">
        <f t="shared" si="52"/>
        <v>6.1224489795918435</v>
      </c>
      <c r="AI96" s="1092">
        <f t="shared" si="53"/>
        <v>11.363636363636353</v>
      </c>
      <c r="AJ96" s="1092">
        <f t="shared" si="54"/>
        <v>7.317073170731736</v>
      </c>
      <c r="AK96" s="1092">
        <f t="shared" si="55"/>
        <v>7.3804410455188263</v>
      </c>
      <c r="AL96" s="1092">
        <f t="shared" si="56"/>
        <v>-12.496848859860233</v>
      </c>
      <c r="AM96" s="1092">
        <f t="shared" si="57"/>
        <v>-25</v>
      </c>
      <c r="AN96" s="1092">
        <f t="shared" si="58"/>
        <v>6.6740007334066709</v>
      </c>
      <c r="AO96" s="1092">
        <f t="shared" si="59"/>
        <v>15.379733446160371</v>
      </c>
      <c r="AP96" s="1092">
        <f t="shared" si="60"/>
        <v>44.689317416590171</v>
      </c>
      <c r="AQ96" s="1092">
        <f t="shared" si="61"/>
        <v>12.345254470426404</v>
      </c>
      <c r="AR96" s="1092">
        <f t="shared" si="62"/>
        <v>7.3062730627306172</v>
      </c>
      <c r="AS96" s="1092">
        <f t="shared" si="63"/>
        <v>2.4962178517397904</v>
      </c>
      <c r="AT96" s="1092">
        <f t="shared" si="64"/>
        <v>0</v>
      </c>
      <c r="AU96" s="1092">
        <f t="shared" si="65"/>
        <v>9.9833610648918381</v>
      </c>
      <c r="AV96" s="1092">
        <f t="shared" si="66"/>
        <v>25.078043704474506</v>
      </c>
      <c r="AW96" s="1092">
        <f t="shared" si="67"/>
        <v>7.7157648647415682</v>
      </c>
      <c r="AX96" s="1092">
        <f t="shared" si="68"/>
        <v>13.152961786988879</v>
      </c>
    </row>
    <row r="97" spans="1:50" ht="11.25" customHeight="1" x14ac:dyDescent="0.2">
      <c r="A97" s="461" t="s">
        <v>456</v>
      </c>
      <c r="B97" s="458" t="s">
        <v>457</v>
      </c>
      <c r="C97" s="584">
        <v>15.5</v>
      </c>
      <c r="D97" s="584">
        <v>15</v>
      </c>
      <c r="E97" s="460">
        <v>14.4</v>
      </c>
      <c r="F97" s="460">
        <v>13.7</v>
      </c>
      <c r="G97" s="584">
        <v>12.8</v>
      </c>
      <c r="H97" s="584">
        <v>12.2</v>
      </c>
      <c r="I97" s="584">
        <v>11.6</v>
      </c>
      <c r="J97" s="584">
        <v>10.7</v>
      </c>
      <c r="K97" s="897" t="s">
        <v>90</v>
      </c>
      <c r="L97" s="584">
        <v>9.6999999999999993</v>
      </c>
      <c r="M97" s="459">
        <v>8.9</v>
      </c>
      <c r="N97" s="897"/>
      <c r="O97" s="589">
        <v>7.9</v>
      </c>
      <c r="P97" s="590">
        <v>7.5</v>
      </c>
      <c r="Q97" s="590">
        <v>7.3</v>
      </c>
      <c r="R97" s="590">
        <v>6.8</v>
      </c>
      <c r="S97" s="590">
        <v>6.5</v>
      </c>
      <c r="T97" s="590">
        <v>6.3</v>
      </c>
      <c r="U97" s="590">
        <v>6</v>
      </c>
      <c r="V97" s="590">
        <v>5.5</v>
      </c>
      <c r="W97" s="590">
        <v>5</v>
      </c>
      <c r="X97" s="590">
        <v>4.5</v>
      </c>
      <c r="Y97" s="590">
        <v>4</v>
      </c>
      <c r="Z97" s="590">
        <v>3.5</v>
      </c>
      <c r="AA97" s="587">
        <f t="shared" si="45"/>
        <v>195.30000000000004</v>
      </c>
      <c r="AB97" s="1092">
        <f t="shared" si="46"/>
        <v>3.3333333333333437</v>
      </c>
      <c r="AC97" s="1092">
        <f t="shared" si="47"/>
        <v>4.1666666666666741</v>
      </c>
      <c r="AD97" s="1092">
        <f t="shared" si="48"/>
        <v>5.1094890510948954</v>
      </c>
      <c r="AE97" s="1092">
        <f t="shared" si="49"/>
        <v>7.0312499999999778</v>
      </c>
      <c r="AF97" s="1092">
        <f t="shared" si="50"/>
        <v>4.9180327868852514</v>
      </c>
      <c r="AG97" s="1092">
        <f t="shared" si="51"/>
        <v>5.1724137931034475</v>
      </c>
      <c r="AH97" s="1092">
        <f t="shared" si="52"/>
        <v>8.4112149532710401</v>
      </c>
      <c r="AI97" s="1092">
        <f t="shared" si="53"/>
        <v>10.309278350515472</v>
      </c>
      <c r="AJ97" s="1092">
        <f t="shared" si="54"/>
        <v>8.9887640449437978</v>
      </c>
      <c r="AK97" s="1092">
        <f t="shared" si="55"/>
        <v>12.658227848101266</v>
      </c>
      <c r="AL97" s="1092">
        <f t="shared" si="56"/>
        <v>5.3333333333333455</v>
      </c>
      <c r="AM97" s="1092">
        <f t="shared" si="57"/>
        <v>2.7397260273972712</v>
      </c>
      <c r="AN97" s="1092">
        <f t="shared" si="58"/>
        <v>7.3529411764705843</v>
      </c>
      <c r="AO97" s="1092">
        <f t="shared" si="59"/>
        <v>4.6153846153846212</v>
      </c>
      <c r="AP97" s="1092">
        <f t="shared" si="60"/>
        <v>3.1746031746031855</v>
      </c>
      <c r="AQ97" s="1092">
        <f t="shared" si="61"/>
        <v>5.0000000000000044</v>
      </c>
      <c r="AR97" s="1092">
        <f t="shared" si="62"/>
        <v>9.0909090909090828</v>
      </c>
      <c r="AS97" s="1092">
        <f t="shared" si="63"/>
        <v>10.000000000000009</v>
      </c>
      <c r="AT97" s="1092">
        <f t="shared" si="64"/>
        <v>11.111111111111116</v>
      </c>
      <c r="AU97" s="1092">
        <f t="shared" si="65"/>
        <v>12.5</v>
      </c>
      <c r="AV97" s="1092">
        <f t="shared" si="66"/>
        <v>14.285714285714279</v>
      </c>
      <c r="AW97" s="1092">
        <f t="shared" si="67"/>
        <v>7.3953520782304123</v>
      </c>
      <c r="AX97" s="1092">
        <f t="shared" si="68"/>
        <v>3.4447800753457378</v>
      </c>
    </row>
    <row r="98" spans="1:50" ht="11.25" customHeight="1" x14ac:dyDescent="0.2">
      <c r="A98" s="461" t="s">
        <v>988</v>
      </c>
      <c r="B98" s="829" t="s">
        <v>989</v>
      </c>
      <c r="C98" s="584">
        <v>14.52</v>
      </c>
      <c r="D98" s="584">
        <v>13.2</v>
      </c>
      <c r="E98" s="460">
        <v>12.02</v>
      </c>
      <c r="F98" s="460">
        <v>10</v>
      </c>
      <c r="G98" s="584">
        <v>9.16</v>
      </c>
      <c r="H98" s="584">
        <v>8.7200000000000006</v>
      </c>
      <c r="I98" s="584">
        <v>7.72</v>
      </c>
      <c r="J98" s="584">
        <v>6.72</v>
      </c>
      <c r="K98" s="897"/>
      <c r="L98" s="584">
        <v>6</v>
      </c>
      <c r="M98" s="584">
        <v>5.5</v>
      </c>
      <c r="N98" s="584"/>
      <c r="O98" s="589">
        <v>4</v>
      </c>
      <c r="P98" s="586">
        <v>3.12</v>
      </c>
      <c r="Q98" s="590">
        <v>3.12</v>
      </c>
      <c r="R98" s="590">
        <v>2.68</v>
      </c>
      <c r="S98" s="590">
        <v>1.68</v>
      </c>
      <c r="T98" s="590">
        <v>1.2</v>
      </c>
      <c r="U98" s="590">
        <v>1</v>
      </c>
      <c r="V98" s="590">
        <v>0.4</v>
      </c>
      <c r="W98" s="586">
        <v>0</v>
      </c>
      <c r="X98" s="586">
        <v>0</v>
      </c>
      <c r="Y98" s="586">
        <v>0</v>
      </c>
      <c r="Z98" s="586">
        <v>0</v>
      </c>
      <c r="AA98" s="587">
        <f t="shared" si="45"/>
        <v>110.76000000000002</v>
      </c>
      <c r="AB98" s="1092">
        <f t="shared" si="46"/>
        <v>10.000000000000009</v>
      </c>
      <c r="AC98" s="1092">
        <f t="shared" si="47"/>
        <v>9.8169717138103074</v>
      </c>
      <c r="AD98" s="1092">
        <f t="shared" si="48"/>
        <v>20.199999999999996</v>
      </c>
      <c r="AE98" s="1092">
        <f t="shared" si="49"/>
        <v>9.1703056768558824</v>
      </c>
      <c r="AF98" s="1092">
        <f t="shared" si="50"/>
        <v>5.0458715596330306</v>
      </c>
      <c r="AG98" s="1092">
        <f t="shared" si="51"/>
        <v>12.95336787564767</v>
      </c>
      <c r="AH98" s="1092">
        <f t="shared" si="52"/>
        <v>14.880952380952372</v>
      </c>
      <c r="AI98" s="1092">
        <f t="shared" si="53"/>
        <v>11.999999999999989</v>
      </c>
      <c r="AJ98" s="1092">
        <f t="shared" si="54"/>
        <v>9.0909090909090828</v>
      </c>
      <c r="AK98" s="1092">
        <f t="shared" si="55"/>
        <v>37.5</v>
      </c>
      <c r="AL98" s="1092">
        <f t="shared" si="56"/>
        <v>28.205128205128194</v>
      </c>
      <c r="AM98" s="1092">
        <f t="shared" si="57"/>
        <v>0</v>
      </c>
      <c r="AN98" s="1092">
        <f t="shared" si="58"/>
        <v>16.417910447761198</v>
      </c>
      <c r="AO98" s="1092">
        <f t="shared" si="59"/>
        <v>59.523809523809533</v>
      </c>
      <c r="AP98" s="1092">
        <f t="shared" si="60"/>
        <v>39.999999999999993</v>
      </c>
      <c r="AQ98" s="1092">
        <f t="shared" si="61"/>
        <v>19.999999999999996</v>
      </c>
      <c r="AR98" s="1092">
        <f t="shared" si="62"/>
        <v>150</v>
      </c>
      <c r="AS98" s="1092" t="str">
        <f t="shared" si="63"/>
        <v>n/a</v>
      </c>
      <c r="AT98" s="1092" t="str">
        <f t="shared" si="64"/>
        <v>n/a</v>
      </c>
      <c r="AU98" s="1092" t="str">
        <f t="shared" si="65"/>
        <v>n/a</v>
      </c>
      <c r="AV98" s="1092" t="str">
        <f t="shared" si="66"/>
        <v>n/a</v>
      </c>
      <c r="AW98" s="1092">
        <f t="shared" si="67"/>
        <v>26.753248616147488</v>
      </c>
      <c r="AX98" s="1092">
        <f t="shared" si="68"/>
        <v>35.068450043974423</v>
      </c>
    </row>
    <row r="99" spans="1:50" ht="11.25" customHeight="1" x14ac:dyDescent="0.2">
      <c r="A99" s="461" t="s">
        <v>146</v>
      </c>
      <c r="B99" s="829" t="s">
        <v>147</v>
      </c>
      <c r="C99" s="584">
        <v>0.7</v>
      </c>
      <c r="D99" s="584">
        <v>0.64</v>
      </c>
      <c r="E99" s="460">
        <v>0.56000000000000005</v>
      </c>
      <c r="F99" s="482">
        <v>0.49</v>
      </c>
      <c r="G99" s="584">
        <v>0.43</v>
      </c>
      <c r="H99" s="584">
        <v>0.39</v>
      </c>
      <c r="I99" s="584">
        <v>0.37</v>
      </c>
      <c r="J99" s="584">
        <v>0.35</v>
      </c>
      <c r="K99" s="897"/>
      <c r="L99" s="584">
        <v>0.33</v>
      </c>
      <c r="M99" s="459">
        <v>0.3</v>
      </c>
      <c r="N99" s="897"/>
      <c r="O99" s="589">
        <v>0.26</v>
      </c>
      <c r="P99" s="590">
        <v>0.23</v>
      </c>
      <c r="Q99" s="590">
        <v>0.2</v>
      </c>
      <c r="R99" s="590">
        <v>0.17</v>
      </c>
      <c r="S99" s="590">
        <v>0.155</v>
      </c>
      <c r="T99" s="590">
        <v>0.14499999999999999</v>
      </c>
      <c r="U99" s="590">
        <v>0.13750000000000001</v>
      </c>
      <c r="V99" s="590">
        <v>0.13250000000000001</v>
      </c>
      <c r="W99" s="590">
        <v>0.1275</v>
      </c>
      <c r="X99" s="590">
        <v>0.125</v>
      </c>
      <c r="Y99" s="590">
        <v>0.1075</v>
      </c>
      <c r="Z99" s="590">
        <v>0.09</v>
      </c>
      <c r="AA99" s="587">
        <f t="shared" si="45"/>
        <v>6.44</v>
      </c>
      <c r="AB99" s="1092">
        <f t="shared" si="46"/>
        <v>9.375</v>
      </c>
      <c r="AC99" s="1092">
        <f t="shared" si="47"/>
        <v>14.285714285714279</v>
      </c>
      <c r="AD99" s="1092">
        <f t="shared" si="48"/>
        <v>14.285714285714302</v>
      </c>
      <c r="AE99" s="1092">
        <f t="shared" si="49"/>
        <v>13.953488372093027</v>
      </c>
      <c r="AF99" s="1092">
        <f t="shared" si="50"/>
        <v>10.256410256410241</v>
      </c>
      <c r="AG99" s="1092">
        <f t="shared" si="51"/>
        <v>5.4054054054054168</v>
      </c>
      <c r="AH99" s="1092">
        <f t="shared" si="52"/>
        <v>5.7142857142857162</v>
      </c>
      <c r="AI99" s="1092">
        <f t="shared" si="53"/>
        <v>6.0606060606060552</v>
      </c>
      <c r="AJ99" s="1092">
        <f t="shared" si="54"/>
        <v>10.000000000000009</v>
      </c>
      <c r="AK99" s="1092">
        <f t="shared" si="55"/>
        <v>15.384615384615374</v>
      </c>
      <c r="AL99" s="1092">
        <f t="shared" si="56"/>
        <v>13.043478260869556</v>
      </c>
      <c r="AM99" s="1092">
        <f t="shared" si="57"/>
        <v>14.999999999999991</v>
      </c>
      <c r="AN99" s="1092">
        <f t="shared" si="58"/>
        <v>17.647058823529417</v>
      </c>
      <c r="AO99" s="1092">
        <f t="shared" si="59"/>
        <v>9.6774193548387224</v>
      </c>
      <c r="AP99" s="1092">
        <f t="shared" si="60"/>
        <v>6.8965517241379448</v>
      </c>
      <c r="AQ99" s="1092">
        <f t="shared" si="61"/>
        <v>5.4545454545454453</v>
      </c>
      <c r="AR99" s="1092">
        <f t="shared" si="62"/>
        <v>3.7735849056603765</v>
      </c>
      <c r="AS99" s="1092">
        <f t="shared" si="63"/>
        <v>3.9215686274509887</v>
      </c>
      <c r="AT99" s="1092">
        <f t="shared" si="64"/>
        <v>2.0000000000000018</v>
      </c>
      <c r="AU99" s="1092">
        <f t="shared" si="65"/>
        <v>16.279069767441868</v>
      </c>
      <c r="AV99" s="1092">
        <f t="shared" si="66"/>
        <v>19.444444444444443</v>
      </c>
      <c r="AW99" s="1092">
        <f t="shared" si="67"/>
        <v>10.374236244179201</v>
      </c>
      <c r="AX99" s="1092">
        <f t="shared" si="68"/>
        <v>5.125169641811512</v>
      </c>
    </row>
    <row r="100" spans="1:50" ht="11.25" customHeight="1" x14ac:dyDescent="0.2">
      <c r="A100" s="591" t="s">
        <v>452</v>
      </c>
      <c r="B100" s="468" t="s">
        <v>453</v>
      </c>
      <c r="C100" s="584">
        <v>0.92</v>
      </c>
      <c r="D100" s="584">
        <v>0.8</v>
      </c>
      <c r="E100" s="460">
        <v>0.63500000000000001</v>
      </c>
      <c r="F100" s="460">
        <v>0.56000000000000005</v>
      </c>
      <c r="G100" s="474">
        <v>0.51</v>
      </c>
      <c r="H100" s="474">
        <v>0.45</v>
      </c>
      <c r="I100" s="474">
        <v>0.4</v>
      </c>
      <c r="J100" s="474">
        <v>0.36499999999999999</v>
      </c>
      <c r="K100" s="976">
        <v>0</v>
      </c>
      <c r="L100" s="474">
        <v>0.35</v>
      </c>
      <c r="M100" s="470">
        <v>0.32500000000000001</v>
      </c>
      <c r="N100" s="976">
        <v>0</v>
      </c>
      <c r="O100" s="471">
        <v>0.30499999999999999</v>
      </c>
      <c r="P100" s="476">
        <v>0.28499999999999998</v>
      </c>
      <c r="Q100" s="476">
        <v>0.28000000000000003</v>
      </c>
      <c r="R100" s="476">
        <v>0.255</v>
      </c>
      <c r="S100" s="476">
        <v>0.22761999999999999</v>
      </c>
      <c r="T100" s="476">
        <v>9.5240000000000005E-2</v>
      </c>
      <c r="U100" s="477">
        <v>0</v>
      </c>
      <c r="V100" s="477">
        <v>0</v>
      </c>
      <c r="W100" s="477">
        <v>0</v>
      </c>
      <c r="X100" s="477">
        <v>0</v>
      </c>
      <c r="Y100" s="477">
        <v>0</v>
      </c>
      <c r="Z100" s="477">
        <v>0</v>
      </c>
      <c r="AA100" s="587">
        <f t="shared" si="45"/>
        <v>6.7628600000000016</v>
      </c>
      <c r="AB100" s="1092">
        <f t="shared" si="46"/>
        <v>14.999999999999991</v>
      </c>
      <c r="AC100" s="1092">
        <f t="shared" si="47"/>
        <v>25.984251968503933</v>
      </c>
      <c r="AD100" s="1092">
        <f t="shared" si="48"/>
        <v>13.392857142857139</v>
      </c>
      <c r="AE100" s="1092">
        <f t="shared" si="49"/>
        <v>9.8039215686274606</v>
      </c>
      <c r="AF100" s="1092">
        <f t="shared" si="50"/>
        <v>13.33333333333333</v>
      </c>
      <c r="AG100" s="1092">
        <f t="shared" si="51"/>
        <v>12.5</v>
      </c>
      <c r="AH100" s="1092">
        <f t="shared" si="52"/>
        <v>9.5890410958904262</v>
      </c>
      <c r="AI100" s="1092">
        <f t="shared" si="53"/>
        <v>4.2857142857142927</v>
      </c>
      <c r="AJ100" s="1092">
        <f t="shared" si="54"/>
        <v>7.6923076923076872</v>
      </c>
      <c r="AK100" s="1092">
        <f t="shared" si="55"/>
        <v>6.5573770491803351</v>
      </c>
      <c r="AL100" s="1092">
        <f t="shared" si="56"/>
        <v>7.0175438596491224</v>
      </c>
      <c r="AM100" s="1092">
        <f t="shared" si="57"/>
        <v>1.7857142857142572</v>
      </c>
      <c r="AN100" s="1092">
        <f t="shared" si="58"/>
        <v>9.8039215686274606</v>
      </c>
      <c r="AO100" s="1092">
        <f t="shared" si="59"/>
        <v>12.028819963096392</v>
      </c>
      <c r="AP100" s="1092">
        <f t="shared" si="60"/>
        <v>138.99622007559844</v>
      </c>
      <c r="AQ100" s="1092" t="str">
        <f t="shared" si="61"/>
        <v>n/a</v>
      </c>
      <c r="AR100" s="1092" t="str">
        <f t="shared" si="62"/>
        <v>n/a</v>
      </c>
      <c r="AS100" s="1092" t="str">
        <f t="shared" si="63"/>
        <v>n/a</v>
      </c>
      <c r="AT100" s="1092" t="str">
        <f t="shared" si="64"/>
        <v>n/a</v>
      </c>
      <c r="AU100" s="1092" t="str">
        <f t="shared" si="65"/>
        <v>n/a</v>
      </c>
      <c r="AV100" s="1092" t="str">
        <f t="shared" si="66"/>
        <v>n/a</v>
      </c>
      <c r="AW100" s="1092">
        <f t="shared" si="67"/>
        <v>19.18473492594002</v>
      </c>
      <c r="AX100" s="1092">
        <f t="shared" si="68"/>
        <v>33.60969773313213</v>
      </c>
    </row>
    <row r="101" spans="1:50" ht="11.25" customHeight="1" x14ac:dyDescent="0.2">
      <c r="A101" s="461" t="s">
        <v>1013</v>
      </c>
      <c r="B101" s="829" t="s">
        <v>1014</v>
      </c>
      <c r="C101" s="584">
        <v>1.06</v>
      </c>
      <c r="D101" s="584">
        <v>1.02</v>
      </c>
      <c r="E101" s="460">
        <v>0.94</v>
      </c>
      <c r="F101" s="460">
        <v>0.86</v>
      </c>
      <c r="G101" s="584">
        <v>0.82</v>
      </c>
      <c r="H101" s="584">
        <v>0.78</v>
      </c>
      <c r="I101" s="584">
        <v>0.74</v>
      </c>
      <c r="J101" s="584">
        <v>0.69</v>
      </c>
      <c r="K101" s="897"/>
      <c r="L101" s="584">
        <v>0.64</v>
      </c>
      <c r="M101" s="459">
        <v>0.6</v>
      </c>
      <c r="N101" s="897"/>
      <c r="O101" s="464">
        <v>0.56000000000000005</v>
      </c>
      <c r="P101" s="590">
        <v>0.56000000000000005</v>
      </c>
      <c r="Q101" s="590">
        <v>0.54</v>
      </c>
      <c r="R101" s="590">
        <v>0.5</v>
      </c>
      <c r="S101" s="590">
        <v>0.46</v>
      </c>
      <c r="T101" s="590">
        <v>0.42</v>
      </c>
      <c r="U101" s="586">
        <v>0.4</v>
      </c>
      <c r="V101" s="590">
        <v>0.4</v>
      </c>
      <c r="W101" s="590">
        <v>0.38</v>
      </c>
      <c r="X101" s="590">
        <v>0.36</v>
      </c>
      <c r="Y101" s="590">
        <v>0.34</v>
      </c>
      <c r="Z101" s="590">
        <v>0.3</v>
      </c>
      <c r="AA101" s="587">
        <f t="shared" si="45"/>
        <v>13.370000000000005</v>
      </c>
      <c r="AB101" s="1092">
        <f t="shared" si="46"/>
        <v>3.9215686274509887</v>
      </c>
      <c r="AC101" s="1092">
        <f t="shared" si="47"/>
        <v>8.5106382978723527</v>
      </c>
      <c r="AD101" s="1092">
        <f t="shared" si="48"/>
        <v>9.302325581395344</v>
      </c>
      <c r="AE101" s="1092">
        <f t="shared" si="49"/>
        <v>4.8780487804878092</v>
      </c>
      <c r="AF101" s="1092">
        <f t="shared" si="50"/>
        <v>5.12820512820511</v>
      </c>
      <c r="AG101" s="1092">
        <f t="shared" si="51"/>
        <v>5.4054054054054168</v>
      </c>
      <c r="AH101" s="1092">
        <f t="shared" si="52"/>
        <v>7.2463768115942129</v>
      </c>
      <c r="AI101" s="1092">
        <f t="shared" si="53"/>
        <v>7.8125</v>
      </c>
      <c r="AJ101" s="1092">
        <f t="shared" si="54"/>
        <v>6.6666666666666652</v>
      </c>
      <c r="AK101" s="1092">
        <f t="shared" si="55"/>
        <v>7.1428571428571397</v>
      </c>
      <c r="AL101" s="1092">
        <f t="shared" si="56"/>
        <v>0</v>
      </c>
      <c r="AM101" s="1092">
        <f t="shared" si="57"/>
        <v>3.7037037037036979</v>
      </c>
      <c r="AN101" s="1092">
        <f t="shared" si="58"/>
        <v>8.0000000000000071</v>
      </c>
      <c r="AO101" s="1092">
        <f t="shared" si="59"/>
        <v>8.6956521739130377</v>
      </c>
      <c r="AP101" s="1092">
        <f t="shared" si="60"/>
        <v>9.5238095238095344</v>
      </c>
      <c r="AQ101" s="1092">
        <f t="shared" si="61"/>
        <v>4.9999999999999822</v>
      </c>
      <c r="AR101" s="1092">
        <f t="shared" si="62"/>
        <v>0</v>
      </c>
      <c r="AS101" s="1092">
        <f t="shared" si="63"/>
        <v>5.2631578947368363</v>
      </c>
      <c r="AT101" s="1092">
        <f t="shared" si="64"/>
        <v>5.555555555555558</v>
      </c>
      <c r="AU101" s="1092">
        <f t="shared" si="65"/>
        <v>5.8823529411764497</v>
      </c>
      <c r="AV101" s="1092">
        <f t="shared" si="66"/>
        <v>13.333333333333353</v>
      </c>
      <c r="AW101" s="1092">
        <f t="shared" si="67"/>
        <v>6.2367694080077847</v>
      </c>
      <c r="AX101" s="1092">
        <f t="shared" si="68"/>
        <v>3.0479635790780928</v>
      </c>
    </row>
    <row r="102" spans="1:50" ht="11.25" customHeight="1" x14ac:dyDescent="0.2">
      <c r="A102" s="461" t="s">
        <v>1001</v>
      </c>
      <c r="B102" s="829" t="s">
        <v>1002</v>
      </c>
      <c r="C102" s="584">
        <v>1.8</v>
      </c>
      <c r="D102" s="584">
        <v>1.64</v>
      </c>
      <c r="E102" s="460">
        <v>1.6</v>
      </c>
      <c r="F102" s="460">
        <v>1.56</v>
      </c>
      <c r="G102" s="584">
        <v>1.52</v>
      </c>
      <c r="H102" s="584">
        <v>1.48</v>
      </c>
      <c r="I102" s="584">
        <v>1.45</v>
      </c>
      <c r="J102" s="584">
        <v>1.4</v>
      </c>
      <c r="K102" s="897"/>
      <c r="L102" s="584">
        <v>1.36</v>
      </c>
      <c r="M102" s="459">
        <v>1.32</v>
      </c>
      <c r="N102" s="897"/>
      <c r="O102" s="589">
        <v>1.28</v>
      </c>
      <c r="P102" s="586">
        <v>1.24</v>
      </c>
      <c r="Q102" s="590">
        <v>1.24</v>
      </c>
      <c r="R102" s="586">
        <v>1.1200000000000001</v>
      </c>
      <c r="S102" s="586">
        <v>1.1200000000000001</v>
      </c>
      <c r="T102" s="586">
        <v>1.1200000000000001</v>
      </c>
      <c r="U102" s="586">
        <v>1.1200000000000001</v>
      </c>
      <c r="V102" s="586">
        <v>1.1200000000000001</v>
      </c>
      <c r="W102" s="590">
        <v>1.1200000000000001</v>
      </c>
      <c r="X102" s="590">
        <v>1.0602199999999999</v>
      </c>
      <c r="Y102" s="590">
        <v>0.93276000000000003</v>
      </c>
      <c r="Z102" s="590">
        <v>0.81852000000000003</v>
      </c>
      <c r="AA102" s="587">
        <f t="shared" si="45"/>
        <v>28.421500000000002</v>
      </c>
      <c r="AB102" s="1092">
        <f t="shared" si="46"/>
        <v>9.7560975609756184</v>
      </c>
      <c r="AC102" s="1092">
        <f t="shared" si="47"/>
        <v>2.4999999999999911</v>
      </c>
      <c r="AD102" s="1092">
        <f t="shared" si="48"/>
        <v>2.5641025641025772</v>
      </c>
      <c r="AE102" s="1092">
        <f t="shared" si="49"/>
        <v>2.6315789473684292</v>
      </c>
      <c r="AF102" s="1092">
        <f t="shared" si="50"/>
        <v>2.7027027027026973</v>
      </c>
      <c r="AG102" s="1092">
        <f t="shared" si="51"/>
        <v>2.0689655172413834</v>
      </c>
      <c r="AH102" s="1092">
        <f t="shared" si="52"/>
        <v>3.5714285714285809</v>
      </c>
      <c r="AI102" s="1092">
        <f t="shared" si="53"/>
        <v>2.9411764705882248</v>
      </c>
      <c r="AJ102" s="1092">
        <f t="shared" si="54"/>
        <v>3.0303030303030276</v>
      </c>
      <c r="AK102" s="1092">
        <f t="shared" si="55"/>
        <v>3.125</v>
      </c>
      <c r="AL102" s="1092">
        <f t="shared" si="56"/>
        <v>3.2258064516129004</v>
      </c>
      <c r="AM102" s="1092">
        <f t="shared" si="57"/>
        <v>0</v>
      </c>
      <c r="AN102" s="1092">
        <f t="shared" si="58"/>
        <v>10.714285714285698</v>
      </c>
      <c r="AO102" s="1092">
        <f t="shared" si="59"/>
        <v>0</v>
      </c>
      <c r="AP102" s="1092">
        <f t="shared" si="60"/>
        <v>0</v>
      </c>
      <c r="AQ102" s="1092">
        <f t="shared" si="61"/>
        <v>0</v>
      </c>
      <c r="AR102" s="1092">
        <f t="shared" si="62"/>
        <v>0</v>
      </c>
      <c r="AS102" s="1092">
        <f t="shared" si="63"/>
        <v>0</v>
      </c>
      <c r="AT102" s="1092">
        <f t="shared" si="64"/>
        <v>5.6384523966723998</v>
      </c>
      <c r="AU102" s="1092">
        <f t="shared" si="65"/>
        <v>13.664822676787169</v>
      </c>
      <c r="AV102" s="1092">
        <f t="shared" si="66"/>
        <v>13.956897815569569</v>
      </c>
      <c r="AW102" s="1092">
        <f t="shared" si="67"/>
        <v>3.9091247818875368</v>
      </c>
      <c r="AX102" s="1092">
        <f t="shared" si="68"/>
        <v>4.3845202176955809</v>
      </c>
    </row>
    <row r="103" spans="1:50" ht="11.25" customHeight="1" x14ac:dyDescent="0.2">
      <c r="A103" s="830" t="s">
        <v>463</v>
      </c>
      <c r="B103" s="829" t="s">
        <v>464</v>
      </c>
      <c r="C103" s="584">
        <v>2.0499999999999998</v>
      </c>
      <c r="D103" s="584">
        <v>2.0099999999999998</v>
      </c>
      <c r="E103" s="460">
        <v>1.9</v>
      </c>
      <c r="F103" s="460">
        <v>1.77</v>
      </c>
      <c r="G103" s="584">
        <v>1.73</v>
      </c>
      <c r="H103" s="584">
        <v>1.69</v>
      </c>
      <c r="I103" s="584">
        <v>1.62</v>
      </c>
      <c r="J103" s="584">
        <v>1.54</v>
      </c>
      <c r="K103" s="897"/>
      <c r="L103" s="584">
        <v>1.47</v>
      </c>
      <c r="M103" s="459">
        <v>1.1299999999999999</v>
      </c>
      <c r="N103" s="897"/>
      <c r="O103" s="589">
        <v>0.99</v>
      </c>
      <c r="P103" s="590">
        <v>0.94499999999999995</v>
      </c>
      <c r="Q103" s="590">
        <v>0.875</v>
      </c>
      <c r="R103" s="590">
        <v>0.75</v>
      </c>
      <c r="S103" s="590">
        <v>0.55000000000000004</v>
      </c>
      <c r="T103" s="590">
        <v>0.3</v>
      </c>
      <c r="U103" s="586">
        <v>0</v>
      </c>
      <c r="V103" s="586">
        <v>0</v>
      </c>
      <c r="W103" s="586">
        <v>0</v>
      </c>
      <c r="X103" s="586">
        <v>0</v>
      </c>
      <c r="Y103" s="586">
        <v>0</v>
      </c>
      <c r="Z103" s="586">
        <v>0</v>
      </c>
      <c r="AA103" s="587">
        <f t="shared" si="45"/>
        <v>21.32</v>
      </c>
      <c r="AB103" s="1092">
        <f t="shared" ref="AB103:AB134" si="69">IF(ISERROR((C103/D103-1)*100),"n/a",(C103/D103-1)*100)</f>
        <v>1.990049751243772</v>
      </c>
      <c r="AC103" s="1092">
        <f t="shared" ref="AC103:AC134" si="70">IF(ISERROR((D103/E103-1)*100),"n/a",(D103/E103-1)*100)</f>
        <v>5.7894736842105221</v>
      </c>
      <c r="AD103" s="1092">
        <f t="shared" ref="AD103:AD134" si="71">IF(ISERROR((E103/F103-1)*100),"n/a",(E103/F103-1)*100)</f>
        <v>7.3446327683615698</v>
      </c>
      <c r="AE103" s="1092">
        <f t="shared" ref="AE103:AE134" si="72">IF(ISERROR((F103/G103-1)*100),"n/a",(F103/G103-1)*100)</f>
        <v>2.3121387283236983</v>
      </c>
      <c r="AF103" s="1092">
        <f t="shared" ref="AF103:AF134" si="73">IF(ISERROR((G103/H103-1)*100),"n/a",(G103/H103-1)*100)</f>
        <v>2.3668639053254559</v>
      </c>
      <c r="AG103" s="1092">
        <f t="shared" ref="AG103:AG134" si="74">IF(ISERROR((H103/I103-1)*100),"n/a",(H103/I103-1)*100)</f>
        <v>4.3209876543209846</v>
      </c>
      <c r="AH103" s="1092">
        <f t="shared" ref="AH103:AH134" si="75">IF(ISERROR((I103/J103-1)*100),"n/a",(I103/J103-1)*100)</f>
        <v>5.1948051948051965</v>
      </c>
      <c r="AI103" s="1092">
        <f t="shared" ref="AI103:AI134" si="76">IF(ISERROR((J103/L103-1)*100),"n/a",(J103/L103-1)*100)</f>
        <v>4.7619047619047672</v>
      </c>
      <c r="AJ103" s="1092">
        <f t="shared" ref="AJ103:AJ134" si="77">IF(ISERROR((L103/M103-1)*100),"n/a",(L103/M103-1)*100)</f>
        <v>30.088495575221241</v>
      </c>
      <c r="AK103" s="1092">
        <f t="shared" ref="AK103:AK134" si="78">IF(ISERROR((M103/O103-1)*100),"n/a",(M103/O103-1)*100)</f>
        <v>14.141414141414121</v>
      </c>
      <c r="AL103" s="1092">
        <f t="shared" ref="AL103:AL134" si="79">IF(ISERROR((O103/P103-1)*100),"n/a",(O103/P103-1)*100)</f>
        <v>4.7619047619047672</v>
      </c>
      <c r="AM103" s="1092">
        <f t="shared" ref="AM103:AM134" si="80">IF(ISERROR((P103/Q103-1)*100),"n/a",(P103/Q103-1)*100)</f>
        <v>7.9999999999999849</v>
      </c>
      <c r="AN103" s="1092">
        <f t="shared" ref="AN103:AN134" si="81">IF(ISERROR((Q103/R103-1)*100),"n/a",(Q103/R103-1)*100)</f>
        <v>16.666666666666675</v>
      </c>
      <c r="AO103" s="1092">
        <f t="shared" ref="AO103:AO134" si="82">IF(ISERROR((R103/S103-1)*100),"n/a",(R103/S103-1)*100)</f>
        <v>36.363636363636353</v>
      </c>
      <c r="AP103" s="1092">
        <f t="shared" ref="AP103:AP134" si="83">IF(ISERROR((S103/T103-1)*100),"n/a",(S103/T103-1)*100)</f>
        <v>83.333333333333343</v>
      </c>
      <c r="AQ103" s="1092" t="str">
        <f t="shared" ref="AQ103:AQ134" si="84">IF(ISERROR((T103/U103-1)*100),"n/a",(T103/U103-1)*100)</f>
        <v>n/a</v>
      </c>
      <c r="AR103" s="1092" t="str">
        <f t="shared" ref="AR103:AR134" si="85">IF(ISERROR((U103/V103-1)*100),"n/a",(U103/V103-1)*100)</f>
        <v>n/a</v>
      </c>
      <c r="AS103" s="1092" t="str">
        <f t="shared" ref="AS103:AS134" si="86">IF(ISERROR((V103/W103-1)*100),"n/a",(V103/W103-1)*100)</f>
        <v>n/a</v>
      </c>
      <c r="AT103" s="1092" t="str">
        <f t="shared" ref="AT103:AT134" si="87">IF(ISERROR((W103/X103-1)*100),"n/a",(W103/X103-1)*100)</f>
        <v>n/a</v>
      </c>
      <c r="AU103" s="1092" t="str">
        <f t="shared" ref="AU103:AU134" si="88">IF(ISERROR((X103/Y103-1)*100),"n/a",(X103/Y103-1)*100)</f>
        <v>n/a</v>
      </c>
      <c r="AV103" s="1092" t="str">
        <f t="shared" ref="AV103:AV134" si="89">IF(ISERROR((Y103/Z103-1)*100),"n/a",(Y103/Z103-1)*100)</f>
        <v>n/a</v>
      </c>
      <c r="AW103" s="1092">
        <f t="shared" si="67"/>
        <v>15.16242048604483</v>
      </c>
      <c r="AX103" s="1092">
        <f t="shared" si="68"/>
        <v>21.478771713214417</v>
      </c>
    </row>
    <row r="104" spans="1:50" ht="11.25" customHeight="1" x14ac:dyDescent="0.2">
      <c r="A104" s="501" t="s">
        <v>973</v>
      </c>
      <c r="B104" s="814" t="s">
        <v>974</v>
      </c>
      <c r="C104" s="584">
        <v>0.7</v>
      </c>
      <c r="D104" s="584">
        <v>0.64</v>
      </c>
      <c r="E104" s="460">
        <v>0.6</v>
      </c>
      <c r="F104" s="460">
        <v>0.56000000000000005</v>
      </c>
      <c r="G104" s="451">
        <v>0.48</v>
      </c>
      <c r="H104" s="451">
        <v>0.4</v>
      </c>
      <c r="I104" s="451">
        <v>0.2</v>
      </c>
      <c r="J104" s="451">
        <v>0.04</v>
      </c>
      <c r="K104" s="963"/>
      <c r="L104" s="452">
        <v>0</v>
      </c>
      <c r="M104" s="449">
        <v>0.04</v>
      </c>
      <c r="N104" s="963"/>
      <c r="O104" s="466">
        <v>0</v>
      </c>
      <c r="P104" s="455">
        <v>0</v>
      </c>
      <c r="Q104" s="455">
        <v>0</v>
      </c>
      <c r="R104" s="455">
        <v>0</v>
      </c>
      <c r="S104" s="455">
        <v>0</v>
      </c>
      <c r="T104" s="455">
        <v>0</v>
      </c>
      <c r="U104" s="455">
        <v>0</v>
      </c>
      <c r="V104" s="455">
        <v>0</v>
      </c>
      <c r="W104" s="455">
        <v>0</v>
      </c>
      <c r="X104" s="455">
        <v>0</v>
      </c>
      <c r="Y104" s="455">
        <v>0</v>
      </c>
      <c r="Z104" s="455">
        <v>0</v>
      </c>
      <c r="AA104" s="587">
        <f t="shared" si="45"/>
        <v>3.66</v>
      </c>
      <c r="AB104" s="1092">
        <f t="shared" si="69"/>
        <v>9.375</v>
      </c>
      <c r="AC104" s="1092">
        <f t="shared" si="70"/>
        <v>6.6666666666666652</v>
      </c>
      <c r="AD104" s="1092">
        <f t="shared" si="71"/>
        <v>7.1428571428571397</v>
      </c>
      <c r="AE104" s="1092">
        <f t="shared" si="72"/>
        <v>16.666666666666675</v>
      </c>
      <c r="AF104" s="1092">
        <f t="shared" si="73"/>
        <v>19.999999999999996</v>
      </c>
      <c r="AG104" s="1092">
        <f t="shared" si="74"/>
        <v>100</v>
      </c>
      <c r="AH104" s="1092">
        <f t="shared" si="75"/>
        <v>400</v>
      </c>
      <c r="AI104" s="1092" t="str">
        <f t="shared" si="76"/>
        <v>n/a</v>
      </c>
      <c r="AJ104" s="1092">
        <f t="shared" si="77"/>
        <v>-100</v>
      </c>
      <c r="AK104" s="1092" t="str">
        <f t="shared" si="78"/>
        <v>n/a</v>
      </c>
      <c r="AL104" s="1092" t="str">
        <f t="shared" si="79"/>
        <v>n/a</v>
      </c>
      <c r="AM104" s="1092" t="str">
        <f t="shared" si="80"/>
        <v>n/a</v>
      </c>
      <c r="AN104" s="1092" t="str">
        <f t="shared" si="81"/>
        <v>n/a</v>
      </c>
      <c r="AO104" s="1092" t="str">
        <f t="shared" si="82"/>
        <v>n/a</v>
      </c>
      <c r="AP104" s="1092" t="str">
        <f t="shared" si="83"/>
        <v>n/a</v>
      </c>
      <c r="AQ104" s="1092" t="str">
        <f t="shared" si="84"/>
        <v>n/a</v>
      </c>
      <c r="AR104" s="1092" t="str">
        <f t="shared" si="85"/>
        <v>n/a</v>
      </c>
      <c r="AS104" s="1092" t="str">
        <f t="shared" si="86"/>
        <v>n/a</v>
      </c>
      <c r="AT104" s="1092" t="str">
        <f t="shared" si="87"/>
        <v>n/a</v>
      </c>
      <c r="AU104" s="1092" t="str">
        <f t="shared" si="88"/>
        <v>n/a</v>
      </c>
      <c r="AV104" s="1092" t="str">
        <f t="shared" si="89"/>
        <v>n/a</v>
      </c>
      <c r="AW104" s="1092">
        <f t="shared" si="67"/>
        <v>57.48139880952381</v>
      </c>
      <c r="AX104" s="1092">
        <f t="shared" si="68"/>
        <v>148.5300564015769</v>
      </c>
    </row>
    <row r="105" spans="1:50" ht="11.25" customHeight="1" x14ac:dyDescent="0.2">
      <c r="A105" s="802" t="s">
        <v>4448</v>
      </c>
      <c r="B105" s="829" t="s">
        <v>4424</v>
      </c>
      <c r="C105" s="584">
        <v>1.5</v>
      </c>
      <c r="D105" s="460">
        <v>1.2</v>
      </c>
      <c r="E105" s="460">
        <v>1</v>
      </c>
      <c r="F105" s="460">
        <v>1</v>
      </c>
      <c r="G105" s="460">
        <v>0.6</v>
      </c>
      <c r="H105" s="460">
        <v>0.3</v>
      </c>
      <c r="I105" s="483">
        <v>0</v>
      </c>
      <c r="J105" s="483">
        <v>0</v>
      </c>
      <c r="K105" s="483"/>
      <c r="L105" s="483">
        <v>0</v>
      </c>
      <c r="M105" s="480">
        <v>0</v>
      </c>
      <c r="N105" s="483"/>
      <c r="O105" s="480">
        <v>0</v>
      </c>
      <c r="P105" s="500">
        <v>0.2</v>
      </c>
      <c r="Q105" s="500">
        <v>4.8000000000000007</v>
      </c>
      <c r="R105" s="500">
        <v>6.4</v>
      </c>
      <c r="S105" s="500">
        <v>6.4</v>
      </c>
      <c r="T105" s="590">
        <v>6.4</v>
      </c>
      <c r="U105" s="590">
        <v>6.15</v>
      </c>
      <c r="V105" s="590">
        <v>5.0500000000000007</v>
      </c>
      <c r="W105" s="590">
        <v>4</v>
      </c>
      <c r="X105" s="590">
        <v>3.8</v>
      </c>
      <c r="Y105" s="590">
        <v>3.2</v>
      </c>
      <c r="Z105" s="590">
        <v>3</v>
      </c>
      <c r="AA105" s="587">
        <f t="shared" si="45"/>
        <v>55</v>
      </c>
      <c r="AB105" s="1092">
        <f t="shared" si="69"/>
        <v>25</v>
      </c>
      <c r="AC105" s="1092">
        <f t="shared" si="70"/>
        <v>19.999999999999996</v>
      </c>
      <c r="AD105" s="1092">
        <f t="shared" si="71"/>
        <v>0</v>
      </c>
      <c r="AE105" s="1092">
        <f t="shared" si="72"/>
        <v>66.666666666666671</v>
      </c>
      <c r="AF105" s="1092">
        <f t="shared" si="73"/>
        <v>100</v>
      </c>
      <c r="AG105" s="1092" t="str">
        <f t="shared" si="74"/>
        <v>n/a</v>
      </c>
      <c r="AH105" s="1092" t="str">
        <f t="shared" si="75"/>
        <v>n/a</v>
      </c>
      <c r="AI105" s="1092" t="str">
        <f t="shared" si="76"/>
        <v>n/a</v>
      </c>
      <c r="AJ105" s="1092" t="str">
        <f t="shared" si="77"/>
        <v>n/a</v>
      </c>
      <c r="AK105" s="1092" t="str">
        <f t="shared" si="78"/>
        <v>n/a</v>
      </c>
      <c r="AL105" s="1092">
        <f t="shared" si="79"/>
        <v>-100</v>
      </c>
      <c r="AM105" s="1092">
        <f t="shared" si="80"/>
        <v>-95.833333333333343</v>
      </c>
      <c r="AN105" s="1092">
        <f t="shared" si="81"/>
        <v>-24.999999999999989</v>
      </c>
      <c r="AO105" s="1092">
        <f t="shared" si="82"/>
        <v>0</v>
      </c>
      <c r="AP105" s="1092">
        <f t="shared" si="83"/>
        <v>0</v>
      </c>
      <c r="AQ105" s="1092">
        <f t="shared" si="84"/>
        <v>4.0650406504064929</v>
      </c>
      <c r="AR105" s="1092">
        <f t="shared" si="85"/>
        <v>21.78217821782178</v>
      </c>
      <c r="AS105" s="1092">
        <f t="shared" si="86"/>
        <v>26.250000000000018</v>
      </c>
      <c r="AT105" s="1092">
        <f t="shared" si="87"/>
        <v>5.2631578947368363</v>
      </c>
      <c r="AU105" s="1092">
        <f t="shared" si="88"/>
        <v>18.749999999999979</v>
      </c>
      <c r="AV105" s="1092">
        <f t="shared" si="89"/>
        <v>6.6666666666666652</v>
      </c>
      <c r="AW105" s="1092">
        <f t="shared" si="67"/>
        <v>4.6006485476853198</v>
      </c>
      <c r="AX105" s="1092">
        <f t="shared" si="68"/>
        <v>49.358265007422958</v>
      </c>
    </row>
    <row r="106" spans="1:50" ht="11.25" customHeight="1" x14ac:dyDescent="0.2">
      <c r="A106" s="448" t="s">
        <v>1009</v>
      </c>
      <c r="B106" s="829" t="s">
        <v>1010</v>
      </c>
      <c r="C106" s="584">
        <v>1.33</v>
      </c>
      <c r="D106" s="584">
        <v>1.32</v>
      </c>
      <c r="E106" s="460">
        <v>1.26</v>
      </c>
      <c r="F106" s="460">
        <v>1.18</v>
      </c>
      <c r="G106" s="584">
        <v>1.1200000000000001</v>
      </c>
      <c r="H106" s="584">
        <v>1.06</v>
      </c>
      <c r="I106" s="584">
        <v>1</v>
      </c>
      <c r="J106" s="584">
        <v>0.62749999999999995</v>
      </c>
      <c r="K106" s="897"/>
      <c r="L106" s="463">
        <v>0</v>
      </c>
      <c r="M106" s="588">
        <v>0</v>
      </c>
      <c r="N106" s="897"/>
      <c r="O106" s="464">
        <v>0</v>
      </c>
      <c r="P106" s="586">
        <v>0</v>
      </c>
      <c r="Q106" s="586">
        <v>0</v>
      </c>
      <c r="R106" s="586">
        <v>0</v>
      </c>
      <c r="S106" s="586">
        <v>0</v>
      </c>
      <c r="T106" s="586">
        <v>0</v>
      </c>
      <c r="U106" s="586">
        <v>0</v>
      </c>
      <c r="V106" s="586">
        <v>0</v>
      </c>
      <c r="W106" s="586">
        <v>0</v>
      </c>
      <c r="X106" s="586">
        <v>0</v>
      </c>
      <c r="Y106" s="586">
        <v>0</v>
      </c>
      <c r="Z106" s="586">
        <v>0</v>
      </c>
      <c r="AA106" s="587">
        <f t="shared" si="45"/>
        <v>8.8974999999999991</v>
      </c>
      <c r="AB106" s="1092">
        <f t="shared" si="69"/>
        <v>0.7575757575757569</v>
      </c>
      <c r="AC106" s="1092">
        <f t="shared" si="70"/>
        <v>4.7619047619047672</v>
      </c>
      <c r="AD106" s="1092">
        <f t="shared" si="71"/>
        <v>6.7796610169491567</v>
      </c>
      <c r="AE106" s="1092">
        <f t="shared" si="72"/>
        <v>5.3571428571428381</v>
      </c>
      <c r="AF106" s="1092">
        <f t="shared" si="73"/>
        <v>5.6603773584905648</v>
      </c>
      <c r="AG106" s="1092">
        <f t="shared" si="74"/>
        <v>6.0000000000000053</v>
      </c>
      <c r="AH106" s="1092">
        <f t="shared" si="75"/>
        <v>59.362549800796828</v>
      </c>
      <c r="AI106" s="1092" t="str">
        <f t="shared" si="76"/>
        <v>n/a</v>
      </c>
      <c r="AJ106" s="1092" t="str">
        <f t="shared" si="77"/>
        <v>n/a</v>
      </c>
      <c r="AK106" s="1092" t="str">
        <f t="shared" si="78"/>
        <v>n/a</v>
      </c>
      <c r="AL106" s="1092" t="str">
        <f t="shared" si="79"/>
        <v>n/a</v>
      </c>
      <c r="AM106" s="1092" t="str">
        <f t="shared" si="80"/>
        <v>n/a</v>
      </c>
      <c r="AN106" s="1092" t="str">
        <f t="shared" si="81"/>
        <v>n/a</v>
      </c>
      <c r="AO106" s="1092" t="str">
        <f t="shared" si="82"/>
        <v>n/a</v>
      </c>
      <c r="AP106" s="1092" t="str">
        <f t="shared" si="83"/>
        <v>n/a</v>
      </c>
      <c r="AQ106" s="1092" t="str">
        <f t="shared" si="84"/>
        <v>n/a</v>
      </c>
      <c r="AR106" s="1092" t="str">
        <f t="shared" si="85"/>
        <v>n/a</v>
      </c>
      <c r="AS106" s="1092" t="str">
        <f t="shared" si="86"/>
        <v>n/a</v>
      </c>
      <c r="AT106" s="1092" t="str">
        <f t="shared" si="87"/>
        <v>n/a</v>
      </c>
      <c r="AU106" s="1092" t="str">
        <f t="shared" si="88"/>
        <v>n/a</v>
      </c>
      <c r="AV106" s="1092" t="str">
        <f t="shared" si="89"/>
        <v>n/a</v>
      </c>
      <c r="AW106" s="1092">
        <f t="shared" si="67"/>
        <v>12.668458793265703</v>
      </c>
      <c r="AX106" s="1092">
        <f t="shared" si="68"/>
        <v>20.681858775274499</v>
      </c>
    </row>
    <row r="107" spans="1:50" ht="11.25" customHeight="1" x14ac:dyDescent="0.2">
      <c r="A107" s="830" t="s">
        <v>468</v>
      </c>
      <c r="B107" s="829" t="s">
        <v>469</v>
      </c>
      <c r="C107" s="584">
        <v>2.1949999999999998</v>
      </c>
      <c r="D107" s="584">
        <v>1.9950000000000001</v>
      </c>
      <c r="E107" s="460">
        <v>1.58</v>
      </c>
      <c r="F107" s="460">
        <v>1.355</v>
      </c>
      <c r="G107" s="584">
        <v>1.23</v>
      </c>
      <c r="H107" s="584">
        <v>1.1100000000000001</v>
      </c>
      <c r="I107" s="584">
        <v>0.9</v>
      </c>
      <c r="J107" s="584">
        <v>0.75</v>
      </c>
      <c r="K107" s="897"/>
      <c r="L107" s="584">
        <v>0.66</v>
      </c>
      <c r="M107" s="459">
        <v>0.61</v>
      </c>
      <c r="N107" s="897"/>
      <c r="O107" s="589">
        <v>0.56999999999999995</v>
      </c>
      <c r="P107" s="590">
        <v>0.35</v>
      </c>
      <c r="Q107" s="590">
        <v>0.25</v>
      </c>
      <c r="R107" s="590">
        <v>0.12</v>
      </c>
      <c r="S107" s="586">
        <v>0</v>
      </c>
      <c r="T107" s="586">
        <v>0</v>
      </c>
      <c r="U107" s="586">
        <v>0</v>
      </c>
      <c r="V107" s="586">
        <v>0</v>
      </c>
      <c r="W107" s="586">
        <v>0</v>
      </c>
      <c r="X107" s="586">
        <v>0</v>
      </c>
      <c r="Y107" s="586">
        <v>0</v>
      </c>
      <c r="Z107" s="586">
        <v>0</v>
      </c>
      <c r="AA107" s="587">
        <f t="shared" si="45"/>
        <v>13.674999999999999</v>
      </c>
      <c r="AB107" s="1092">
        <f t="shared" si="69"/>
        <v>10.02506265664158</v>
      </c>
      <c r="AC107" s="1092">
        <f t="shared" si="70"/>
        <v>26.265822784810133</v>
      </c>
      <c r="AD107" s="1092">
        <f t="shared" si="71"/>
        <v>16.605166051660515</v>
      </c>
      <c r="AE107" s="1092">
        <f t="shared" si="72"/>
        <v>10.162601626016254</v>
      </c>
      <c r="AF107" s="1092">
        <f t="shared" si="73"/>
        <v>10.810810810810789</v>
      </c>
      <c r="AG107" s="1092">
        <f t="shared" si="74"/>
        <v>23.333333333333339</v>
      </c>
      <c r="AH107" s="1092">
        <f t="shared" si="75"/>
        <v>19.999999999999996</v>
      </c>
      <c r="AI107" s="1092">
        <f t="shared" si="76"/>
        <v>13.636363636363624</v>
      </c>
      <c r="AJ107" s="1092">
        <f t="shared" si="77"/>
        <v>8.196721311475418</v>
      </c>
      <c r="AK107" s="1092">
        <f t="shared" si="78"/>
        <v>7.0175438596491224</v>
      </c>
      <c r="AL107" s="1092">
        <f t="shared" si="79"/>
        <v>62.857142857142854</v>
      </c>
      <c r="AM107" s="1092">
        <f t="shared" si="80"/>
        <v>39.999999999999993</v>
      </c>
      <c r="AN107" s="1092">
        <f t="shared" si="81"/>
        <v>108.33333333333334</v>
      </c>
      <c r="AO107" s="1092" t="str">
        <f t="shared" si="82"/>
        <v>n/a</v>
      </c>
      <c r="AP107" s="1092" t="str">
        <f t="shared" si="83"/>
        <v>n/a</v>
      </c>
      <c r="AQ107" s="1092" t="str">
        <f t="shared" si="84"/>
        <v>n/a</v>
      </c>
      <c r="AR107" s="1092" t="str">
        <f t="shared" si="85"/>
        <v>n/a</v>
      </c>
      <c r="AS107" s="1092" t="str">
        <f t="shared" si="86"/>
        <v>n/a</v>
      </c>
      <c r="AT107" s="1092" t="str">
        <f t="shared" si="87"/>
        <v>n/a</v>
      </c>
      <c r="AU107" s="1092" t="str">
        <f t="shared" si="88"/>
        <v>n/a</v>
      </c>
      <c r="AV107" s="1092" t="str">
        <f t="shared" si="89"/>
        <v>n/a</v>
      </c>
      <c r="AW107" s="1092">
        <f t="shared" si="67"/>
        <v>27.480300173941302</v>
      </c>
      <c r="AX107" s="1092">
        <f t="shared" si="68"/>
        <v>28.871941164397583</v>
      </c>
    </row>
    <row r="108" spans="1:50" ht="11.25" customHeight="1" x14ac:dyDescent="0.2">
      <c r="A108" s="830" t="s">
        <v>158</v>
      </c>
      <c r="B108" s="829" t="s">
        <v>159</v>
      </c>
      <c r="C108" s="584">
        <v>0.87250000000000005</v>
      </c>
      <c r="D108" s="584">
        <v>0.85499999999999998</v>
      </c>
      <c r="E108" s="460">
        <v>0.83399999999999996</v>
      </c>
      <c r="F108" s="460">
        <v>0.82250000000000001</v>
      </c>
      <c r="G108" s="584">
        <v>0.8125</v>
      </c>
      <c r="H108" s="584">
        <v>0.80249999999999999</v>
      </c>
      <c r="I108" s="584">
        <v>0.78500000000000003</v>
      </c>
      <c r="J108" s="584">
        <v>0.76500000000000001</v>
      </c>
      <c r="K108" s="897"/>
      <c r="L108" s="584">
        <v>0.745</v>
      </c>
      <c r="M108" s="459">
        <v>0.72499999999999998</v>
      </c>
      <c r="N108" s="897"/>
      <c r="O108" s="589">
        <v>0.70499999999999996</v>
      </c>
      <c r="P108" s="590">
        <v>0.68500000000000005</v>
      </c>
      <c r="Q108" s="590">
        <v>0.62</v>
      </c>
      <c r="R108" s="590">
        <v>0.56999999999999995</v>
      </c>
      <c r="S108" s="590">
        <v>0.53</v>
      </c>
      <c r="T108" s="590">
        <v>0.46</v>
      </c>
      <c r="U108" s="590">
        <v>0.42499999999999999</v>
      </c>
      <c r="V108" s="590">
        <v>0.40500000000000003</v>
      </c>
      <c r="W108" s="590">
        <v>0.38500000000000001</v>
      </c>
      <c r="X108" s="590">
        <v>0.36499999999999999</v>
      </c>
      <c r="Y108" s="590">
        <v>0.34499999999999997</v>
      </c>
      <c r="Z108" s="590">
        <v>0.32500000000000001</v>
      </c>
      <c r="AA108" s="587">
        <f t="shared" si="45"/>
        <v>13.839</v>
      </c>
      <c r="AB108" s="1092">
        <f t="shared" si="69"/>
        <v>2.0467836257310079</v>
      </c>
      <c r="AC108" s="1092">
        <f t="shared" si="70"/>
        <v>2.5179856115107979</v>
      </c>
      <c r="AD108" s="1092">
        <f t="shared" si="71"/>
        <v>1.3981762917933072</v>
      </c>
      <c r="AE108" s="1092">
        <f t="shared" si="72"/>
        <v>1.2307692307692353</v>
      </c>
      <c r="AF108" s="1092">
        <f t="shared" si="73"/>
        <v>1.2461059190031154</v>
      </c>
      <c r="AG108" s="1092">
        <f t="shared" si="74"/>
        <v>2.2292993630573132</v>
      </c>
      <c r="AH108" s="1092">
        <f t="shared" si="75"/>
        <v>2.6143790849673332</v>
      </c>
      <c r="AI108" s="1092">
        <f t="shared" si="76"/>
        <v>2.6845637583892579</v>
      </c>
      <c r="AJ108" s="1092">
        <f t="shared" si="77"/>
        <v>2.7586206896551779</v>
      </c>
      <c r="AK108" s="1092">
        <f t="shared" si="78"/>
        <v>2.8368794326241176</v>
      </c>
      <c r="AL108" s="1092">
        <f t="shared" si="79"/>
        <v>2.9197080291970767</v>
      </c>
      <c r="AM108" s="1092">
        <f t="shared" si="80"/>
        <v>10.483870967741948</v>
      </c>
      <c r="AN108" s="1092">
        <f t="shared" si="81"/>
        <v>8.7719298245614077</v>
      </c>
      <c r="AO108" s="1092">
        <f t="shared" si="82"/>
        <v>7.5471698113207308</v>
      </c>
      <c r="AP108" s="1092">
        <f t="shared" si="83"/>
        <v>15.217391304347828</v>
      </c>
      <c r="AQ108" s="1092">
        <f t="shared" si="84"/>
        <v>8.235294117647074</v>
      </c>
      <c r="AR108" s="1092">
        <f t="shared" si="85"/>
        <v>4.9382716049382713</v>
      </c>
      <c r="AS108" s="1092">
        <f t="shared" si="86"/>
        <v>5.1948051948051965</v>
      </c>
      <c r="AT108" s="1092">
        <f t="shared" si="87"/>
        <v>5.4794520547945202</v>
      </c>
      <c r="AU108" s="1092">
        <f t="shared" si="88"/>
        <v>5.7971014492753659</v>
      </c>
      <c r="AV108" s="1092">
        <f t="shared" si="89"/>
        <v>6.153846153846132</v>
      </c>
      <c r="AW108" s="1092">
        <f t="shared" si="67"/>
        <v>4.8715430247607712</v>
      </c>
      <c r="AX108" s="1092">
        <f t="shared" si="68"/>
        <v>3.5808934727149269</v>
      </c>
    </row>
    <row r="109" spans="1:50" ht="11.25" customHeight="1" x14ac:dyDescent="0.2">
      <c r="A109" s="479" t="s">
        <v>473</v>
      </c>
      <c r="B109" s="468" t="s">
        <v>474</v>
      </c>
      <c r="C109" s="584">
        <v>0.34749999999999998</v>
      </c>
      <c r="D109" s="584">
        <v>0.32500000000000001</v>
      </c>
      <c r="E109" s="460">
        <v>0.30499999999999999</v>
      </c>
      <c r="F109" s="478">
        <v>0.27750000000000002</v>
      </c>
      <c r="G109" s="474">
        <v>0.25124999999999997</v>
      </c>
      <c r="H109" s="474">
        <v>0.22625000000000001</v>
      </c>
      <c r="I109" s="474">
        <v>0.20499999999999999</v>
      </c>
      <c r="J109" s="474">
        <v>0.185</v>
      </c>
      <c r="K109" s="976"/>
      <c r="L109" s="474">
        <v>0.17249999999999999</v>
      </c>
      <c r="M109" s="470">
        <v>0.16250000000000001</v>
      </c>
      <c r="N109" s="976"/>
      <c r="O109" s="471">
        <v>0.15625</v>
      </c>
      <c r="P109" s="476">
        <v>0.15125</v>
      </c>
      <c r="Q109" s="476">
        <v>0.14249999999999999</v>
      </c>
      <c r="R109" s="476">
        <v>0.125</v>
      </c>
      <c r="S109" s="476">
        <v>0.105</v>
      </c>
      <c r="T109" s="476">
        <v>8.5000000000000006E-2</v>
      </c>
      <c r="U109" s="476">
        <v>7.2499999999999995E-2</v>
      </c>
      <c r="V109" s="476">
        <v>5.7500000000000002E-2</v>
      </c>
      <c r="W109" s="476">
        <v>4.4999999999999998E-2</v>
      </c>
      <c r="X109" s="476">
        <v>0.04</v>
      </c>
      <c r="Y109" s="476">
        <v>3.3750000000000002E-2</v>
      </c>
      <c r="Z109" s="476">
        <v>2.8750000000000001E-2</v>
      </c>
      <c r="AA109" s="587">
        <f t="shared" si="45"/>
        <v>3.5</v>
      </c>
      <c r="AB109" s="1092">
        <f t="shared" si="69"/>
        <v>6.9230769230769207</v>
      </c>
      <c r="AC109" s="1092">
        <f t="shared" si="70"/>
        <v>6.5573770491803351</v>
      </c>
      <c r="AD109" s="1092">
        <f t="shared" si="71"/>
        <v>9.9099099099098975</v>
      </c>
      <c r="AE109" s="1092">
        <f t="shared" si="72"/>
        <v>10.44776119402988</v>
      </c>
      <c r="AF109" s="1092">
        <f t="shared" si="73"/>
        <v>11.049723756906072</v>
      </c>
      <c r="AG109" s="1092">
        <f t="shared" si="74"/>
        <v>10.365853658536594</v>
      </c>
      <c r="AH109" s="1092">
        <f t="shared" si="75"/>
        <v>10.810810810810811</v>
      </c>
      <c r="AI109" s="1092">
        <f t="shared" si="76"/>
        <v>7.2463768115942129</v>
      </c>
      <c r="AJ109" s="1092">
        <f t="shared" si="77"/>
        <v>6.153846153846132</v>
      </c>
      <c r="AK109" s="1092">
        <f t="shared" si="78"/>
        <v>4.0000000000000036</v>
      </c>
      <c r="AL109" s="1092">
        <f t="shared" si="79"/>
        <v>3.3057851239669533</v>
      </c>
      <c r="AM109" s="1092">
        <f t="shared" si="80"/>
        <v>6.1403508771929793</v>
      </c>
      <c r="AN109" s="1092">
        <f t="shared" si="81"/>
        <v>13.999999999999989</v>
      </c>
      <c r="AO109" s="1092">
        <f t="shared" si="82"/>
        <v>19.047619047619047</v>
      </c>
      <c r="AP109" s="1092">
        <f t="shared" si="83"/>
        <v>23.529411764705866</v>
      </c>
      <c r="AQ109" s="1092">
        <f t="shared" si="84"/>
        <v>17.24137931034484</v>
      </c>
      <c r="AR109" s="1092">
        <f t="shared" si="85"/>
        <v>26.086956521739111</v>
      </c>
      <c r="AS109" s="1092">
        <f t="shared" si="86"/>
        <v>27.777777777777789</v>
      </c>
      <c r="AT109" s="1092">
        <f t="shared" si="87"/>
        <v>12.5</v>
      </c>
      <c r="AU109" s="1092">
        <f t="shared" si="88"/>
        <v>18.518518518518512</v>
      </c>
      <c r="AV109" s="1092">
        <f t="shared" si="89"/>
        <v>17.391304347826097</v>
      </c>
      <c r="AW109" s="1092">
        <f t="shared" si="67"/>
        <v>12.809706645599146</v>
      </c>
      <c r="AX109" s="1092">
        <f t="shared" si="68"/>
        <v>7.132146310424802</v>
      </c>
    </row>
    <row r="110" spans="1:50" ht="11.25" customHeight="1" x14ac:dyDescent="0.2">
      <c r="A110" s="830" t="s">
        <v>1636</v>
      </c>
      <c r="B110" s="829" t="s">
        <v>1637</v>
      </c>
      <c r="C110" s="584">
        <v>0.8</v>
      </c>
      <c r="D110" s="584">
        <v>0.74</v>
      </c>
      <c r="E110" s="460">
        <v>0.64</v>
      </c>
      <c r="F110" s="587">
        <v>0.56000000000000005</v>
      </c>
      <c r="G110" s="584">
        <v>0.48</v>
      </c>
      <c r="H110" s="584">
        <v>0.42</v>
      </c>
      <c r="I110" s="584">
        <v>0.34</v>
      </c>
      <c r="J110" s="584">
        <v>0.26</v>
      </c>
      <c r="K110" s="897"/>
      <c r="L110" s="463">
        <v>0.24</v>
      </c>
      <c r="M110" s="588">
        <v>0.24</v>
      </c>
      <c r="N110" s="897"/>
      <c r="O110" s="464">
        <v>0.24</v>
      </c>
      <c r="P110" s="586">
        <v>0.4</v>
      </c>
      <c r="Q110" s="590">
        <v>0.68</v>
      </c>
      <c r="R110" s="590">
        <v>0.62</v>
      </c>
      <c r="S110" s="590">
        <v>0.54</v>
      </c>
      <c r="T110" s="590">
        <v>0.45</v>
      </c>
      <c r="U110" s="590">
        <v>0.37</v>
      </c>
      <c r="V110" s="590">
        <v>0.32</v>
      </c>
      <c r="W110" s="590">
        <v>0.28000000000000003</v>
      </c>
      <c r="X110" s="586">
        <v>0.18</v>
      </c>
      <c r="Y110" s="590">
        <v>0.22</v>
      </c>
      <c r="Z110" s="590">
        <v>0.1</v>
      </c>
      <c r="AA110" s="587">
        <f t="shared" si="45"/>
        <v>9.120000000000001</v>
      </c>
      <c r="AB110" s="1092">
        <f t="shared" si="69"/>
        <v>8.1081081081081141</v>
      </c>
      <c r="AC110" s="1092">
        <f t="shared" si="70"/>
        <v>15.625</v>
      </c>
      <c r="AD110" s="1092">
        <f t="shared" si="71"/>
        <v>14.285714285714279</v>
      </c>
      <c r="AE110" s="1092">
        <f t="shared" si="72"/>
        <v>16.666666666666675</v>
      </c>
      <c r="AF110" s="1092">
        <f t="shared" si="73"/>
        <v>14.285714285714279</v>
      </c>
      <c r="AG110" s="1092">
        <f t="shared" si="74"/>
        <v>23.529411764705866</v>
      </c>
      <c r="AH110" s="1092">
        <f t="shared" si="75"/>
        <v>30.76923076923077</v>
      </c>
      <c r="AI110" s="1092">
        <f t="shared" si="76"/>
        <v>8.3333333333333481</v>
      </c>
      <c r="AJ110" s="1092">
        <f t="shared" si="77"/>
        <v>0</v>
      </c>
      <c r="AK110" s="1092">
        <f t="shared" si="78"/>
        <v>0</v>
      </c>
      <c r="AL110" s="1092">
        <f t="shared" si="79"/>
        <v>-40</v>
      </c>
      <c r="AM110" s="1092">
        <f t="shared" si="80"/>
        <v>-41.17647058823529</v>
      </c>
      <c r="AN110" s="1092">
        <f t="shared" si="81"/>
        <v>9.6774193548387224</v>
      </c>
      <c r="AO110" s="1092">
        <f t="shared" si="82"/>
        <v>14.814814814814813</v>
      </c>
      <c r="AP110" s="1092">
        <f t="shared" si="83"/>
        <v>19.999999999999996</v>
      </c>
      <c r="AQ110" s="1092">
        <f t="shared" si="84"/>
        <v>21.621621621621621</v>
      </c>
      <c r="AR110" s="1092">
        <f t="shared" si="85"/>
        <v>15.625</v>
      </c>
      <c r="AS110" s="1092">
        <f t="shared" si="86"/>
        <v>14.285714285714279</v>
      </c>
      <c r="AT110" s="1092">
        <f t="shared" si="87"/>
        <v>55.555555555555578</v>
      </c>
      <c r="AU110" s="1092">
        <f t="shared" si="88"/>
        <v>-18.181818181818187</v>
      </c>
      <c r="AV110" s="1092">
        <f t="shared" si="89"/>
        <v>119.99999999999997</v>
      </c>
      <c r="AW110" s="1092">
        <f t="shared" si="67"/>
        <v>14.46785790837928</v>
      </c>
      <c r="AX110" s="1092">
        <f t="shared" si="68"/>
        <v>32.335195303493592</v>
      </c>
    </row>
    <row r="111" spans="1:50" ht="11.25" customHeight="1" x14ac:dyDescent="0.2">
      <c r="A111" s="830" t="s">
        <v>3806</v>
      </c>
      <c r="B111" s="829" t="s">
        <v>3807</v>
      </c>
      <c r="C111" s="584">
        <v>0.88</v>
      </c>
      <c r="D111" s="584">
        <v>0.84</v>
      </c>
      <c r="E111" s="460">
        <v>0.8</v>
      </c>
      <c r="F111" s="587">
        <v>0.72</v>
      </c>
      <c r="G111" s="584">
        <v>0.68</v>
      </c>
      <c r="H111" s="584">
        <v>0.62</v>
      </c>
      <c r="I111" s="584">
        <v>0.56999999999999995</v>
      </c>
      <c r="J111" s="499">
        <v>0.48</v>
      </c>
      <c r="K111" s="897"/>
      <c r="L111" s="499">
        <v>0.48</v>
      </c>
      <c r="M111" s="463">
        <v>0.48</v>
      </c>
      <c r="N111" s="897"/>
      <c r="O111" s="464">
        <v>0.48</v>
      </c>
      <c r="P111" s="500">
        <v>1.2</v>
      </c>
      <c r="Q111" s="590">
        <v>2.4</v>
      </c>
      <c r="R111" s="590">
        <v>2.16</v>
      </c>
      <c r="S111" s="590">
        <v>1.92</v>
      </c>
      <c r="T111" s="590">
        <v>1.68</v>
      </c>
      <c r="U111" s="590">
        <v>1.53</v>
      </c>
      <c r="V111" s="590">
        <v>1.36</v>
      </c>
      <c r="W111" s="590">
        <v>1.2</v>
      </c>
      <c r="X111" s="590">
        <v>1.04</v>
      </c>
      <c r="Y111" s="590">
        <v>0.96</v>
      </c>
      <c r="Z111" s="590">
        <v>0.82</v>
      </c>
      <c r="AA111" s="587">
        <f t="shared" si="45"/>
        <v>23.3</v>
      </c>
      <c r="AB111" s="1092">
        <f t="shared" si="69"/>
        <v>4.7619047619047672</v>
      </c>
      <c r="AC111" s="1092">
        <f t="shared" si="70"/>
        <v>4.9999999999999822</v>
      </c>
      <c r="AD111" s="1092">
        <f t="shared" si="71"/>
        <v>11.111111111111116</v>
      </c>
      <c r="AE111" s="1092">
        <f t="shared" si="72"/>
        <v>5.8823529411764497</v>
      </c>
      <c r="AF111" s="1092">
        <f t="shared" si="73"/>
        <v>9.6774193548387224</v>
      </c>
      <c r="AG111" s="1092">
        <f t="shared" si="74"/>
        <v>8.7719298245614077</v>
      </c>
      <c r="AH111" s="1092">
        <f t="shared" si="75"/>
        <v>18.75</v>
      </c>
      <c r="AI111" s="1092">
        <f t="shared" si="76"/>
        <v>0</v>
      </c>
      <c r="AJ111" s="1092">
        <f t="shared" si="77"/>
        <v>0</v>
      </c>
      <c r="AK111" s="1092">
        <f t="shared" si="78"/>
        <v>0</v>
      </c>
      <c r="AL111" s="1092">
        <f t="shared" si="79"/>
        <v>-60</v>
      </c>
      <c r="AM111" s="1092">
        <f t="shared" si="80"/>
        <v>-50</v>
      </c>
      <c r="AN111" s="1092">
        <f t="shared" si="81"/>
        <v>11.111111111111093</v>
      </c>
      <c r="AO111" s="1092">
        <f t="shared" si="82"/>
        <v>12.500000000000021</v>
      </c>
      <c r="AP111" s="1092">
        <f t="shared" si="83"/>
        <v>14.285714285714279</v>
      </c>
      <c r="AQ111" s="1092">
        <f t="shared" si="84"/>
        <v>9.8039215686274375</v>
      </c>
      <c r="AR111" s="1092">
        <f t="shared" si="85"/>
        <v>12.5</v>
      </c>
      <c r="AS111" s="1092">
        <f t="shared" si="86"/>
        <v>13.333333333333353</v>
      </c>
      <c r="AT111" s="1092">
        <f t="shared" si="87"/>
        <v>15.384615384615374</v>
      </c>
      <c r="AU111" s="1092">
        <f t="shared" si="88"/>
        <v>8.3333333333333481</v>
      </c>
      <c r="AV111" s="1092">
        <f t="shared" si="89"/>
        <v>17.073170731707311</v>
      </c>
      <c r="AW111" s="1092">
        <f t="shared" si="67"/>
        <v>3.2514246543826033</v>
      </c>
      <c r="AX111" s="1092">
        <f t="shared" si="68"/>
        <v>20.146273062243246</v>
      </c>
    </row>
    <row r="112" spans="1:50" ht="11.25" customHeight="1" x14ac:dyDescent="0.2">
      <c r="A112" s="448" t="s">
        <v>3987</v>
      </c>
      <c r="B112" s="829" t="s">
        <v>3988</v>
      </c>
      <c r="C112" s="584">
        <v>0.56000000000000005</v>
      </c>
      <c r="D112" s="584">
        <v>0.52</v>
      </c>
      <c r="E112" s="460">
        <v>0.48</v>
      </c>
      <c r="F112" s="587">
        <v>0.28000000000000003</v>
      </c>
      <c r="G112" s="584">
        <v>0.22</v>
      </c>
      <c r="H112" s="584">
        <v>0.05</v>
      </c>
      <c r="I112" s="499">
        <v>0</v>
      </c>
      <c r="J112" s="499">
        <v>0</v>
      </c>
      <c r="K112" s="897"/>
      <c r="L112" s="463">
        <v>0</v>
      </c>
      <c r="M112" s="588">
        <v>0</v>
      </c>
      <c r="N112" s="897"/>
      <c r="O112" s="464">
        <v>0</v>
      </c>
      <c r="P112" s="586">
        <v>0</v>
      </c>
      <c r="Q112" s="586">
        <v>0</v>
      </c>
      <c r="R112" s="586">
        <v>0</v>
      </c>
      <c r="S112" s="586">
        <v>0</v>
      </c>
      <c r="T112" s="586">
        <v>0</v>
      </c>
      <c r="U112" s="586">
        <v>0</v>
      </c>
      <c r="V112" s="586">
        <v>0</v>
      </c>
      <c r="W112" s="586">
        <v>0</v>
      </c>
      <c r="X112" s="586">
        <v>0</v>
      </c>
      <c r="Y112" s="586">
        <v>0</v>
      </c>
      <c r="Z112" s="586">
        <v>0</v>
      </c>
      <c r="AA112" s="587">
        <f t="shared" si="45"/>
        <v>2.11</v>
      </c>
      <c r="AB112" s="1092">
        <f t="shared" si="69"/>
        <v>7.6923076923077094</v>
      </c>
      <c r="AC112" s="1092">
        <f t="shared" si="70"/>
        <v>8.3333333333333481</v>
      </c>
      <c r="AD112" s="1092">
        <f t="shared" si="71"/>
        <v>71.428571428571402</v>
      </c>
      <c r="AE112" s="1092">
        <f t="shared" si="72"/>
        <v>27.272727272727295</v>
      </c>
      <c r="AF112" s="1092">
        <f t="shared" si="73"/>
        <v>339.99999999999994</v>
      </c>
      <c r="AG112" s="1092" t="str">
        <f t="shared" si="74"/>
        <v>n/a</v>
      </c>
      <c r="AH112" s="1092" t="str">
        <f t="shared" si="75"/>
        <v>n/a</v>
      </c>
      <c r="AI112" s="1092" t="str">
        <f t="shared" si="76"/>
        <v>n/a</v>
      </c>
      <c r="AJ112" s="1092" t="str">
        <f t="shared" si="77"/>
        <v>n/a</v>
      </c>
      <c r="AK112" s="1092" t="str">
        <f t="shared" si="78"/>
        <v>n/a</v>
      </c>
      <c r="AL112" s="1092" t="str">
        <f t="shared" si="79"/>
        <v>n/a</v>
      </c>
      <c r="AM112" s="1092" t="str">
        <f t="shared" si="80"/>
        <v>n/a</v>
      </c>
      <c r="AN112" s="1092" t="str">
        <f t="shared" si="81"/>
        <v>n/a</v>
      </c>
      <c r="AO112" s="1092" t="str">
        <f t="shared" si="82"/>
        <v>n/a</v>
      </c>
      <c r="AP112" s="1092" t="str">
        <f t="shared" si="83"/>
        <v>n/a</v>
      </c>
      <c r="AQ112" s="1092" t="str">
        <f t="shared" si="84"/>
        <v>n/a</v>
      </c>
      <c r="AR112" s="1092" t="str">
        <f t="shared" si="85"/>
        <v>n/a</v>
      </c>
      <c r="AS112" s="1092" t="str">
        <f t="shared" si="86"/>
        <v>n/a</v>
      </c>
      <c r="AT112" s="1092" t="str">
        <f t="shared" si="87"/>
        <v>n/a</v>
      </c>
      <c r="AU112" s="1092" t="str">
        <f t="shared" si="88"/>
        <v>n/a</v>
      </c>
      <c r="AV112" s="1092" t="str">
        <f t="shared" si="89"/>
        <v>n/a</v>
      </c>
      <c r="AW112" s="1092">
        <f t="shared" si="67"/>
        <v>90.945387945387935</v>
      </c>
      <c r="AX112" s="1092">
        <f t="shared" si="68"/>
        <v>141.61491850138094</v>
      </c>
    </row>
    <row r="113" spans="1:50" ht="11.25" customHeight="1" x14ac:dyDescent="0.2">
      <c r="A113" s="542" t="s">
        <v>4502</v>
      </c>
      <c r="B113" s="829" t="s">
        <v>4028</v>
      </c>
      <c r="C113" s="584">
        <v>0.76</v>
      </c>
      <c r="D113" s="584">
        <v>0.68</v>
      </c>
      <c r="E113" s="460">
        <v>0.64</v>
      </c>
      <c r="F113" s="460">
        <v>0.42</v>
      </c>
      <c r="G113" s="584">
        <v>0.36</v>
      </c>
      <c r="H113" s="499">
        <v>0.32</v>
      </c>
      <c r="I113" s="1040">
        <v>0.4</v>
      </c>
      <c r="J113" s="1040">
        <v>0.34</v>
      </c>
      <c r="K113" s="1041"/>
      <c r="L113" s="1040">
        <v>0.08</v>
      </c>
      <c r="M113" s="502">
        <v>0</v>
      </c>
      <c r="N113" s="1027"/>
      <c r="O113" s="502">
        <v>0</v>
      </c>
      <c r="P113" s="541">
        <v>0</v>
      </c>
      <c r="Q113" s="500">
        <v>0</v>
      </c>
      <c r="R113" s="500">
        <v>0</v>
      </c>
      <c r="S113" s="500">
        <v>0</v>
      </c>
      <c r="T113" s="500">
        <v>0</v>
      </c>
      <c r="U113" s="500">
        <v>0</v>
      </c>
      <c r="V113" s="500">
        <v>0</v>
      </c>
      <c r="W113" s="500">
        <v>0</v>
      </c>
      <c r="X113" s="500">
        <v>0</v>
      </c>
      <c r="Y113" s="500">
        <v>0</v>
      </c>
      <c r="Z113" s="500">
        <v>0</v>
      </c>
      <c r="AA113" s="587">
        <f t="shared" si="45"/>
        <v>3.9999999999999996</v>
      </c>
      <c r="AB113" s="1092">
        <f t="shared" si="69"/>
        <v>11.764705882352944</v>
      </c>
      <c r="AC113" s="1092">
        <f t="shared" si="70"/>
        <v>6.25</v>
      </c>
      <c r="AD113" s="1092">
        <f t="shared" si="71"/>
        <v>52.380952380952394</v>
      </c>
      <c r="AE113" s="1092">
        <f t="shared" si="72"/>
        <v>16.666666666666675</v>
      </c>
      <c r="AF113" s="1092">
        <f t="shared" si="73"/>
        <v>12.5</v>
      </c>
      <c r="AG113" s="1092">
        <f t="shared" si="74"/>
        <v>-20.000000000000007</v>
      </c>
      <c r="AH113" s="1092">
        <f t="shared" si="75"/>
        <v>17.647058823529417</v>
      </c>
      <c r="AI113" s="1092">
        <f t="shared" si="76"/>
        <v>325</v>
      </c>
      <c r="AJ113" s="1092" t="str">
        <f t="shared" si="77"/>
        <v>n/a</v>
      </c>
      <c r="AK113" s="1092" t="str">
        <f t="shared" si="78"/>
        <v>n/a</v>
      </c>
      <c r="AL113" s="1092" t="str">
        <f t="shared" si="79"/>
        <v>n/a</v>
      </c>
      <c r="AM113" s="1092" t="str">
        <f t="shared" si="80"/>
        <v>n/a</v>
      </c>
      <c r="AN113" s="1092" t="str">
        <f t="shared" si="81"/>
        <v>n/a</v>
      </c>
      <c r="AO113" s="1092" t="str">
        <f t="shared" si="82"/>
        <v>n/a</v>
      </c>
      <c r="AP113" s="1092" t="str">
        <f t="shared" si="83"/>
        <v>n/a</v>
      </c>
      <c r="AQ113" s="1092" t="str">
        <f t="shared" si="84"/>
        <v>n/a</v>
      </c>
      <c r="AR113" s="1092" t="str">
        <f t="shared" si="85"/>
        <v>n/a</v>
      </c>
      <c r="AS113" s="1092" t="str">
        <f t="shared" si="86"/>
        <v>n/a</v>
      </c>
      <c r="AT113" s="1092" t="str">
        <f t="shared" si="87"/>
        <v>n/a</v>
      </c>
      <c r="AU113" s="1092" t="str">
        <f t="shared" si="88"/>
        <v>n/a</v>
      </c>
      <c r="AV113" s="1092" t="str">
        <f t="shared" si="89"/>
        <v>n/a</v>
      </c>
      <c r="AW113" s="1092">
        <f t="shared" si="67"/>
        <v>52.776172969187677</v>
      </c>
      <c r="AX113" s="1092">
        <f t="shared" si="68"/>
        <v>111.74530093894253</v>
      </c>
    </row>
    <row r="114" spans="1:50" ht="11.25" customHeight="1" x14ac:dyDescent="0.2">
      <c r="A114" s="461" t="s">
        <v>971</v>
      </c>
      <c r="B114" s="829" t="s">
        <v>972</v>
      </c>
      <c r="C114" s="584">
        <v>0.74</v>
      </c>
      <c r="D114" s="584">
        <v>0.69499999999999995</v>
      </c>
      <c r="E114" s="460">
        <v>0.59</v>
      </c>
      <c r="F114" s="460">
        <v>0.51500000000000001</v>
      </c>
      <c r="G114" s="584">
        <v>0.42499999999999999</v>
      </c>
      <c r="H114" s="584">
        <v>0.32500000000000001</v>
      </c>
      <c r="I114" s="584">
        <v>0.22500000000000001</v>
      </c>
      <c r="J114" s="584">
        <v>0.08</v>
      </c>
      <c r="K114" s="897"/>
      <c r="L114" s="463">
        <v>0.04</v>
      </c>
      <c r="M114" s="588">
        <v>0.35</v>
      </c>
      <c r="N114" s="897"/>
      <c r="O114" s="464">
        <v>0.88</v>
      </c>
      <c r="P114" s="590">
        <v>0.88</v>
      </c>
      <c r="Q114" s="590">
        <v>0.86</v>
      </c>
      <c r="R114" s="590">
        <v>0.82</v>
      </c>
      <c r="S114" s="590">
        <v>0.78</v>
      </c>
      <c r="T114" s="590">
        <v>0.75</v>
      </c>
      <c r="U114" s="590">
        <v>0.72</v>
      </c>
      <c r="V114" s="590">
        <v>0.65</v>
      </c>
      <c r="W114" s="590">
        <v>0.6</v>
      </c>
      <c r="X114" s="590">
        <v>0.56000000000000005</v>
      </c>
      <c r="Y114" s="590">
        <v>0.52</v>
      </c>
      <c r="Z114" s="590">
        <v>0.48</v>
      </c>
      <c r="AA114" s="587">
        <f t="shared" si="45"/>
        <v>12.485000000000001</v>
      </c>
      <c r="AB114" s="1092">
        <f t="shared" si="69"/>
        <v>6.4748201438848962</v>
      </c>
      <c r="AC114" s="1092">
        <f t="shared" si="70"/>
        <v>17.796610169491522</v>
      </c>
      <c r="AD114" s="1092">
        <f t="shared" si="71"/>
        <v>14.563106796116498</v>
      </c>
      <c r="AE114" s="1092">
        <f t="shared" si="72"/>
        <v>21.176470588235308</v>
      </c>
      <c r="AF114" s="1092">
        <f t="shared" si="73"/>
        <v>30.76923076923077</v>
      </c>
      <c r="AG114" s="1092">
        <f t="shared" si="74"/>
        <v>44.444444444444443</v>
      </c>
      <c r="AH114" s="1092">
        <f t="shared" si="75"/>
        <v>181.25</v>
      </c>
      <c r="AI114" s="1092">
        <f t="shared" si="76"/>
        <v>100</v>
      </c>
      <c r="AJ114" s="1092">
        <f t="shared" si="77"/>
        <v>-88.571428571428569</v>
      </c>
      <c r="AK114" s="1092">
        <f t="shared" si="78"/>
        <v>-60.227272727272727</v>
      </c>
      <c r="AL114" s="1092">
        <f t="shared" si="79"/>
        <v>0</v>
      </c>
      <c r="AM114" s="1092">
        <f t="shared" si="80"/>
        <v>2.3255813953488413</v>
      </c>
      <c r="AN114" s="1092">
        <f t="shared" si="81"/>
        <v>4.8780487804878092</v>
      </c>
      <c r="AO114" s="1092">
        <f t="shared" si="82"/>
        <v>5.12820512820511</v>
      </c>
      <c r="AP114" s="1092">
        <f t="shared" si="83"/>
        <v>4.0000000000000036</v>
      </c>
      <c r="AQ114" s="1092">
        <f t="shared" si="84"/>
        <v>4.1666666666666741</v>
      </c>
      <c r="AR114" s="1092">
        <f t="shared" si="85"/>
        <v>10.769230769230752</v>
      </c>
      <c r="AS114" s="1092">
        <f t="shared" si="86"/>
        <v>8.3333333333333481</v>
      </c>
      <c r="AT114" s="1092">
        <f t="shared" si="87"/>
        <v>7.1428571428571397</v>
      </c>
      <c r="AU114" s="1092">
        <f t="shared" si="88"/>
        <v>7.6923076923077094</v>
      </c>
      <c r="AV114" s="1092">
        <f t="shared" si="89"/>
        <v>8.3333333333333481</v>
      </c>
      <c r="AW114" s="1092">
        <f t="shared" si="67"/>
        <v>15.735502183546332</v>
      </c>
      <c r="AX114" s="1092">
        <f t="shared" si="68"/>
        <v>51.729683241053067</v>
      </c>
    </row>
    <row r="115" spans="1:50" ht="11.25" customHeight="1" x14ac:dyDescent="0.2">
      <c r="A115" s="542" t="s">
        <v>4385</v>
      </c>
      <c r="B115" s="829" t="s">
        <v>4382</v>
      </c>
      <c r="C115" s="584">
        <v>2.04</v>
      </c>
      <c r="D115" s="584">
        <v>1.92</v>
      </c>
      <c r="E115" s="460">
        <v>1.54</v>
      </c>
      <c r="F115" s="460">
        <v>0.96000000000000008</v>
      </c>
      <c r="G115" s="584">
        <v>0.42</v>
      </c>
      <c r="H115" s="584">
        <v>0.16000000000000003</v>
      </c>
      <c r="I115" s="463">
        <v>0.04</v>
      </c>
      <c r="J115" s="499">
        <v>0.04</v>
      </c>
      <c r="K115" s="812"/>
      <c r="L115" s="460">
        <v>0.04</v>
      </c>
      <c r="M115" s="459">
        <v>0.03</v>
      </c>
      <c r="N115" s="812"/>
      <c r="O115" s="588">
        <v>0</v>
      </c>
      <c r="P115" s="500">
        <v>0.1</v>
      </c>
      <c r="Q115" s="492">
        <v>11.2</v>
      </c>
      <c r="R115" s="490">
        <v>21.6</v>
      </c>
      <c r="S115" s="590">
        <v>19.600000000000001</v>
      </c>
      <c r="T115" s="590">
        <v>17.600000000000001</v>
      </c>
      <c r="U115" s="590">
        <v>16</v>
      </c>
      <c r="V115" s="590">
        <v>11</v>
      </c>
      <c r="W115" s="590">
        <v>7</v>
      </c>
      <c r="X115" s="590">
        <v>6</v>
      </c>
      <c r="Y115" s="590">
        <v>4.8500000000000005</v>
      </c>
      <c r="Z115" s="590">
        <v>4.0500000000000007</v>
      </c>
      <c r="AA115" s="587">
        <f t="shared" si="45"/>
        <v>126.19</v>
      </c>
      <c r="AB115" s="1092">
        <f t="shared" si="69"/>
        <v>6.25</v>
      </c>
      <c r="AC115" s="1092">
        <f t="shared" si="70"/>
        <v>24.675324675324674</v>
      </c>
      <c r="AD115" s="1092">
        <f t="shared" si="71"/>
        <v>60.41666666666665</v>
      </c>
      <c r="AE115" s="1092">
        <f t="shared" si="72"/>
        <v>128.57142857142861</v>
      </c>
      <c r="AF115" s="1092">
        <f t="shared" si="73"/>
        <v>162.49999999999994</v>
      </c>
      <c r="AG115" s="1092">
        <f t="shared" si="74"/>
        <v>300.00000000000011</v>
      </c>
      <c r="AH115" s="1092">
        <f t="shared" si="75"/>
        <v>0</v>
      </c>
      <c r="AI115" s="1092">
        <f t="shared" si="76"/>
        <v>0</v>
      </c>
      <c r="AJ115" s="1092">
        <f t="shared" si="77"/>
        <v>33.33333333333335</v>
      </c>
      <c r="AK115" s="1092" t="str">
        <f t="shared" si="78"/>
        <v>n/a</v>
      </c>
      <c r="AL115" s="1092">
        <f t="shared" si="79"/>
        <v>-100</v>
      </c>
      <c r="AM115" s="1092">
        <f t="shared" si="80"/>
        <v>-99.107142857142861</v>
      </c>
      <c r="AN115" s="1092">
        <f t="shared" si="81"/>
        <v>-48.148148148148152</v>
      </c>
      <c r="AO115" s="1092">
        <f t="shared" si="82"/>
        <v>10.20408163265305</v>
      </c>
      <c r="AP115" s="1092">
        <f t="shared" si="83"/>
        <v>11.363636363636353</v>
      </c>
      <c r="AQ115" s="1092">
        <f t="shared" si="84"/>
        <v>10.000000000000009</v>
      </c>
      <c r="AR115" s="1092">
        <f t="shared" si="85"/>
        <v>45.45454545454546</v>
      </c>
      <c r="AS115" s="1092">
        <f t="shared" si="86"/>
        <v>57.142857142857139</v>
      </c>
      <c r="AT115" s="1092">
        <f t="shared" si="87"/>
        <v>16.666666666666675</v>
      </c>
      <c r="AU115" s="1092">
        <f t="shared" si="88"/>
        <v>23.71134020618555</v>
      </c>
      <c r="AV115" s="1092">
        <f t="shared" si="89"/>
        <v>19.753086419753085</v>
      </c>
      <c r="AW115" s="1092">
        <f t="shared" si="67"/>
        <v>33.139383806387983</v>
      </c>
      <c r="AX115" s="1092">
        <f t="shared" si="68"/>
        <v>87.484447659229815</v>
      </c>
    </row>
    <row r="116" spans="1:50" ht="11.25" customHeight="1" x14ac:dyDescent="0.2">
      <c r="A116" s="1081" t="s">
        <v>4446</v>
      </c>
      <c r="B116" s="814" t="s">
        <v>4422</v>
      </c>
      <c r="C116" s="584">
        <v>9.5</v>
      </c>
      <c r="D116" s="460">
        <v>8.5</v>
      </c>
      <c r="E116" s="460">
        <v>7.5</v>
      </c>
      <c r="F116" s="460">
        <v>6.5</v>
      </c>
      <c r="G116" s="482">
        <v>6</v>
      </c>
      <c r="H116" s="482">
        <v>1.5</v>
      </c>
      <c r="I116" s="940">
        <v>0</v>
      </c>
      <c r="J116" s="940">
        <v>0</v>
      </c>
      <c r="K116" s="940"/>
      <c r="L116" s="940">
        <v>0</v>
      </c>
      <c r="M116" s="1082">
        <v>0</v>
      </c>
      <c r="N116" s="940"/>
      <c r="O116" s="1082">
        <v>0</v>
      </c>
      <c r="P116" s="505">
        <v>0</v>
      </c>
      <c r="Q116" s="505">
        <v>0</v>
      </c>
      <c r="R116" s="505">
        <v>0</v>
      </c>
      <c r="S116" s="505">
        <v>0</v>
      </c>
      <c r="T116" s="505">
        <v>0</v>
      </c>
      <c r="U116" s="505">
        <v>0</v>
      </c>
      <c r="V116" s="505">
        <v>0</v>
      </c>
      <c r="W116" s="505">
        <v>0</v>
      </c>
      <c r="X116" s="505">
        <v>0</v>
      </c>
      <c r="Y116" s="505">
        <v>0</v>
      </c>
      <c r="Z116" s="505">
        <v>0</v>
      </c>
      <c r="AA116" s="587">
        <f t="shared" si="45"/>
        <v>39.5</v>
      </c>
      <c r="AB116" s="1092">
        <f t="shared" si="69"/>
        <v>11.764705882352944</v>
      </c>
      <c r="AC116" s="1092">
        <f t="shared" si="70"/>
        <v>13.33333333333333</v>
      </c>
      <c r="AD116" s="1092">
        <f t="shared" si="71"/>
        <v>15.384615384615374</v>
      </c>
      <c r="AE116" s="1092">
        <f t="shared" si="72"/>
        <v>8.333333333333325</v>
      </c>
      <c r="AF116" s="1092">
        <f t="shared" si="73"/>
        <v>300</v>
      </c>
      <c r="AG116" s="1092" t="str">
        <f t="shared" si="74"/>
        <v>n/a</v>
      </c>
      <c r="AH116" s="1092" t="str">
        <f t="shared" si="75"/>
        <v>n/a</v>
      </c>
      <c r="AI116" s="1092" t="str">
        <f t="shared" si="76"/>
        <v>n/a</v>
      </c>
      <c r="AJ116" s="1092" t="str">
        <f t="shared" si="77"/>
        <v>n/a</v>
      </c>
      <c r="AK116" s="1092" t="str">
        <f t="shared" si="78"/>
        <v>n/a</v>
      </c>
      <c r="AL116" s="1092" t="str">
        <f t="shared" si="79"/>
        <v>n/a</v>
      </c>
      <c r="AM116" s="1092" t="str">
        <f t="shared" si="80"/>
        <v>n/a</v>
      </c>
      <c r="AN116" s="1092" t="str">
        <f t="shared" si="81"/>
        <v>n/a</v>
      </c>
      <c r="AO116" s="1092" t="str">
        <f t="shared" si="82"/>
        <v>n/a</v>
      </c>
      <c r="AP116" s="1092" t="str">
        <f t="shared" si="83"/>
        <v>n/a</v>
      </c>
      <c r="AQ116" s="1092" t="str">
        <f t="shared" si="84"/>
        <v>n/a</v>
      </c>
      <c r="AR116" s="1092" t="str">
        <f t="shared" si="85"/>
        <v>n/a</v>
      </c>
      <c r="AS116" s="1092" t="str">
        <f t="shared" si="86"/>
        <v>n/a</v>
      </c>
      <c r="AT116" s="1092" t="str">
        <f t="shared" si="87"/>
        <v>n/a</v>
      </c>
      <c r="AU116" s="1092" t="str">
        <f t="shared" si="88"/>
        <v>n/a</v>
      </c>
      <c r="AV116" s="1092" t="str">
        <f t="shared" si="89"/>
        <v>n/a</v>
      </c>
      <c r="AW116" s="1092">
        <f t="shared" si="67"/>
        <v>69.763197586726989</v>
      </c>
      <c r="AX116" s="1092">
        <f t="shared" si="68"/>
        <v>128.73208441335584</v>
      </c>
    </row>
    <row r="117" spans="1:50" ht="11.25" customHeight="1" x14ac:dyDescent="0.2">
      <c r="A117" s="461" t="s">
        <v>486</v>
      </c>
      <c r="B117" s="829" t="s">
        <v>487</v>
      </c>
      <c r="C117" s="584">
        <v>1.9339999999999999</v>
      </c>
      <c r="D117" s="584">
        <v>1.9148000000000001</v>
      </c>
      <c r="E117" s="460">
        <v>1.8759999999999999</v>
      </c>
      <c r="F117" s="478">
        <v>1.8226</v>
      </c>
      <c r="G117" s="584">
        <v>1.6718000000000002</v>
      </c>
      <c r="H117" s="584">
        <v>1.4590000000000001</v>
      </c>
      <c r="I117" s="584">
        <v>1.29</v>
      </c>
      <c r="J117" s="584">
        <v>1.155</v>
      </c>
      <c r="K117" s="897"/>
      <c r="L117" s="584">
        <v>0.90500000000000003</v>
      </c>
      <c r="M117" s="459">
        <v>0.82</v>
      </c>
      <c r="N117" s="897"/>
      <c r="O117" s="589">
        <v>0.74</v>
      </c>
      <c r="P117" s="590">
        <v>0.50170000000000003</v>
      </c>
      <c r="Q117" s="590">
        <v>0.37340000000000001</v>
      </c>
      <c r="R117" s="590">
        <v>0.30159999999999998</v>
      </c>
      <c r="S117" s="590">
        <v>0.21540000000000001</v>
      </c>
      <c r="T117" s="590">
        <v>0.12920000000000001</v>
      </c>
      <c r="U117" s="590">
        <v>8.5999999999999993E-2</v>
      </c>
      <c r="V117" s="590">
        <v>7.9000000000000001E-2</v>
      </c>
      <c r="W117" s="590">
        <v>7.1999999999999995E-2</v>
      </c>
      <c r="X117" s="590">
        <v>6.4799999999999996E-2</v>
      </c>
      <c r="Y117" s="590">
        <v>5.3199999999999997E-2</v>
      </c>
      <c r="Z117" s="590">
        <v>4.8000000000000001E-2</v>
      </c>
      <c r="AA117" s="587">
        <f t="shared" si="45"/>
        <v>17.512499999999999</v>
      </c>
      <c r="AB117" s="1092">
        <f t="shared" si="69"/>
        <v>1.0027156883225308</v>
      </c>
      <c r="AC117" s="1092">
        <f t="shared" si="70"/>
        <v>2.068230277185501</v>
      </c>
      <c r="AD117" s="1092">
        <f t="shared" si="71"/>
        <v>2.9298803906507187</v>
      </c>
      <c r="AE117" s="1092">
        <f t="shared" si="72"/>
        <v>9.0202177293934547</v>
      </c>
      <c r="AF117" s="1092">
        <f t="shared" si="73"/>
        <v>14.585332419465402</v>
      </c>
      <c r="AG117" s="1092">
        <f t="shared" si="74"/>
        <v>13.100775193798441</v>
      </c>
      <c r="AH117" s="1092">
        <f t="shared" si="75"/>
        <v>11.688311688311682</v>
      </c>
      <c r="AI117" s="1092">
        <f t="shared" si="76"/>
        <v>27.624309392265189</v>
      </c>
      <c r="AJ117" s="1092">
        <f t="shared" si="77"/>
        <v>10.365853658536594</v>
      </c>
      <c r="AK117" s="1092">
        <f t="shared" si="78"/>
        <v>10.810810810810811</v>
      </c>
      <c r="AL117" s="1092">
        <f t="shared" si="79"/>
        <v>47.498505082718737</v>
      </c>
      <c r="AM117" s="1092">
        <f t="shared" si="80"/>
        <v>34.359935725763258</v>
      </c>
      <c r="AN117" s="1092">
        <f t="shared" si="81"/>
        <v>23.806366047745374</v>
      </c>
      <c r="AO117" s="1092">
        <f t="shared" si="82"/>
        <v>40.018570102135541</v>
      </c>
      <c r="AP117" s="1092">
        <f t="shared" si="83"/>
        <v>66.718266253869956</v>
      </c>
      <c r="AQ117" s="1092">
        <f t="shared" si="84"/>
        <v>50.232558139534909</v>
      </c>
      <c r="AR117" s="1092">
        <f t="shared" si="85"/>
        <v>8.8607594936708658</v>
      </c>
      <c r="AS117" s="1092">
        <f t="shared" si="86"/>
        <v>9.7222222222222321</v>
      </c>
      <c r="AT117" s="1092">
        <f t="shared" si="87"/>
        <v>11.111111111111116</v>
      </c>
      <c r="AU117" s="1092">
        <f t="shared" si="88"/>
        <v>21.804511278195491</v>
      </c>
      <c r="AV117" s="1092">
        <f t="shared" si="89"/>
        <v>10.833333333333318</v>
      </c>
      <c r="AW117" s="1092">
        <f t="shared" si="67"/>
        <v>20.388694097097193</v>
      </c>
      <c r="AX117" s="1092">
        <f t="shared" si="68"/>
        <v>17.808467160023724</v>
      </c>
    </row>
    <row r="118" spans="1:50" ht="11.25" customHeight="1" x14ac:dyDescent="0.2">
      <c r="A118" s="830" t="s">
        <v>491</v>
      </c>
      <c r="B118" s="829" t="s">
        <v>492</v>
      </c>
      <c r="C118" s="584">
        <v>1.08</v>
      </c>
      <c r="D118" s="584">
        <v>1.05</v>
      </c>
      <c r="E118" s="460">
        <v>0.85</v>
      </c>
      <c r="F118" s="587">
        <v>0.70454545454545447</v>
      </c>
      <c r="G118" s="584">
        <v>0.67424242424242431</v>
      </c>
      <c r="H118" s="584">
        <v>0.64393939393939381</v>
      </c>
      <c r="I118" s="584">
        <v>0.61363636363636365</v>
      </c>
      <c r="J118" s="584">
        <v>0.56060606060606055</v>
      </c>
      <c r="K118" s="897"/>
      <c r="L118" s="584">
        <v>0.47520661157024785</v>
      </c>
      <c r="M118" s="589">
        <v>0.41760581016779263</v>
      </c>
      <c r="N118" s="897"/>
      <c r="O118" s="589">
        <v>0.36313548710242916</v>
      </c>
      <c r="P118" s="590">
        <v>0.33183070373153012</v>
      </c>
      <c r="Q118" s="590">
        <v>0.30678687703481083</v>
      </c>
      <c r="R118" s="590">
        <v>0.27320310543451037</v>
      </c>
      <c r="S118" s="590">
        <v>0.25043826696719257</v>
      </c>
      <c r="T118" s="590">
        <v>0.22008514901076873</v>
      </c>
      <c r="U118" s="590">
        <v>0.21249686952166286</v>
      </c>
      <c r="V118" s="586">
        <v>0.19318807913849234</v>
      </c>
      <c r="W118" s="590">
        <v>0.17970197846230901</v>
      </c>
      <c r="X118" s="590">
        <v>0.17520661157024786</v>
      </c>
      <c r="Y118" s="590">
        <v>0.17520661157024786</v>
      </c>
      <c r="Z118" s="590">
        <v>0.15988605058852989</v>
      </c>
      <c r="AA118" s="587">
        <f t="shared" si="45"/>
        <v>9.9109479088404679</v>
      </c>
      <c r="AB118" s="1092">
        <f t="shared" si="69"/>
        <v>2.8571428571428692</v>
      </c>
      <c r="AC118" s="1092">
        <f t="shared" si="70"/>
        <v>23.529411764705888</v>
      </c>
      <c r="AD118" s="1092">
        <f t="shared" si="71"/>
        <v>20.645161290322591</v>
      </c>
      <c r="AE118" s="1092">
        <f t="shared" si="72"/>
        <v>4.4943820224718989</v>
      </c>
      <c r="AF118" s="1092">
        <f t="shared" si="73"/>
        <v>4.7058823529412042</v>
      </c>
      <c r="AG118" s="1092">
        <f t="shared" si="74"/>
        <v>4.9382716049382491</v>
      </c>
      <c r="AH118" s="1092">
        <f t="shared" si="75"/>
        <v>9.4594594594594739</v>
      </c>
      <c r="AI118" s="1092">
        <f t="shared" si="76"/>
        <v>17.971014492753625</v>
      </c>
      <c r="AJ118" s="1092">
        <f t="shared" si="77"/>
        <v>13.793103448276112</v>
      </c>
      <c r="AK118" s="1092">
        <f t="shared" si="78"/>
        <v>14.999999999999748</v>
      </c>
      <c r="AL118" s="1092">
        <f t="shared" si="79"/>
        <v>9.4339622641509422</v>
      </c>
      <c r="AM118" s="1092">
        <f t="shared" si="80"/>
        <v>8.163265306122458</v>
      </c>
      <c r="AN118" s="1092">
        <f t="shared" si="81"/>
        <v>12.29260243835364</v>
      </c>
      <c r="AO118" s="1092">
        <f t="shared" si="82"/>
        <v>9.0899999999999981</v>
      </c>
      <c r="AP118" s="1092">
        <f t="shared" si="83"/>
        <v>13.791533909877153</v>
      </c>
      <c r="AQ118" s="1092">
        <f t="shared" si="84"/>
        <v>3.5710076605774521</v>
      </c>
      <c r="AR118" s="1092">
        <f t="shared" si="85"/>
        <v>9.9948146227637924</v>
      </c>
      <c r="AS118" s="1092">
        <f t="shared" si="86"/>
        <v>7.5047035049822464</v>
      </c>
      <c r="AT118" s="1092">
        <f t="shared" si="87"/>
        <v>2.5657518582047123</v>
      </c>
      <c r="AU118" s="1092">
        <f t="shared" si="88"/>
        <v>0</v>
      </c>
      <c r="AV118" s="1092">
        <f t="shared" si="89"/>
        <v>9.582174883502347</v>
      </c>
      <c r="AW118" s="1092">
        <f t="shared" si="67"/>
        <v>9.6849355115022107</v>
      </c>
      <c r="AX118" s="1092">
        <f t="shared" si="68"/>
        <v>6.1629242747711714</v>
      </c>
    </row>
    <row r="119" spans="1:50" ht="11.25" customHeight="1" x14ac:dyDescent="0.2">
      <c r="A119" s="461" t="s">
        <v>489</v>
      </c>
      <c r="B119" s="829" t="s">
        <v>490</v>
      </c>
      <c r="C119" s="584">
        <v>1.28</v>
      </c>
      <c r="D119" s="584">
        <v>1.22</v>
      </c>
      <c r="E119" s="460">
        <v>1.1000000000000001</v>
      </c>
      <c r="F119" s="587">
        <v>1</v>
      </c>
      <c r="G119" s="584">
        <v>0.92</v>
      </c>
      <c r="H119" s="584">
        <v>0.84</v>
      </c>
      <c r="I119" s="584">
        <v>0.76</v>
      </c>
      <c r="J119" s="584">
        <v>0.69</v>
      </c>
      <c r="K119" s="897"/>
      <c r="L119" s="584">
        <v>0.63</v>
      </c>
      <c r="M119" s="459">
        <v>0.56999999999999995</v>
      </c>
      <c r="N119" s="897"/>
      <c r="O119" s="589">
        <v>0.40500000000000003</v>
      </c>
      <c r="P119" s="590">
        <v>0.32</v>
      </c>
      <c r="Q119" s="590">
        <v>0.28000000000000003</v>
      </c>
      <c r="R119" s="590">
        <v>0.23</v>
      </c>
      <c r="S119" s="590">
        <v>0.19</v>
      </c>
      <c r="T119" s="590">
        <v>0.17</v>
      </c>
      <c r="U119" s="590">
        <v>0.15</v>
      </c>
      <c r="V119" s="590">
        <v>0.12</v>
      </c>
      <c r="W119" s="590">
        <v>0.1</v>
      </c>
      <c r="X119" s="590">
        <v>0.08</v>
      </c>
      <c r="Y119" s="590">
        <v>7.0000000000000007E-2</v>
      </c>
      <c r="Z119" s="586">
        <v>0.06</v>
      </c>
      <c r="AA119" s="587">
        <f t="shared" si="45"/>
        <v>11.184999999999999</v>
      </c>
      <c r="AB119" s="1092">
        <f t="shared" si="69"/>
        <v>4.9180327868852514</v>
      </c>
      <c r="AC119" s="1092">
        <f t="shared" si="70"/>
        <v>10.909090909090891</v>
      </c>
      <c r="AD119" s="1092">
        <f t="shared" si="71"/>
        <v>10.000000000000009</v>
      </c>
      <c r="AE119" s="1092">
        <f t="shared" si="72"/>
        <v>8.6956521739130377</v>
      </c>
      <c r="AF119" s="1092">
        <f t="shared" si="73"/>
        <v>9.5238095238095344</v>
      </c>
      <c r="AG119" s="1092">
        <f t="shared" si="74"/>
        <v>10.526315789473673</v>
      </c>
      <c r="AH119" s="1092">
        <f t="shared" si="75"/>
        <v>10.144927536231885</v>
      </c>
      <c r="AI119" s="1092">
        <f t="shared" si="76"/>
        <v>9.5238095238095113</v>
      </c>
      <c r="AJ119" s="1092">
        <f t="shared" si="77"/>
        <v>10.526315789473696</v>
      </c>
      <c r="AK119" s="1092">
        <f t="shared" si="78"/>
        <v>40.740740740740719</v>
      </c>
      <c r="AL119" s="1092">
        <f t="shared" si="79"/>
        <v>26.5625</v>
      </c>
      <c r="AM119" s="1092">
        <f t="shared" si="80"/>
        <v>14.285714285714279</v>
      </c>
      <c r="AN119" s="1092">
        <f t="shared" si="81"/>
        <v>21.739130434782616</v>
      </c>
      <c r="AO119" s="1092">
        <f t="shared" si="82"/>
        <v>21.052631578947366</v>
      </c>
      <c r="AP119" s="1092">
        <f t="shared" si="83"/>
        <v>11.764705882352944</v>
      </c>
      <c r="AQ119" s="1092">
        <f t="shared" si="84"/>
        <v>13.333333333333353</v>
      </c>
      <c r="AR119" s="1092">
        <f t="shared" si="85"/>
        <v>25</v>
      </c>
      <c r="AS119" s="1092">
        <f t="shared" si="86"/>
        <v>19.999999999999996</v>
      </c>
      <c r="AT119" s="1092">
        <f t="shared" si="87"/>
        <v>25</v>
      </c>
      <c r="AU119" s="1092">
        <f t="shared" si="88"/>
        <v>14.285714285714279</v>
      </c>
      <c r="AV119" s="1092">
        <f t="shared" si="89"/>
        <v>16.666666666666675</v>
      </c>
      <c r="AW119" s="1092">
        <f t="shared" si="67"/>
        <v>15.961861487663798</v>
      </c>
      <c r="AX119" s="1092">
        <f t="shared" si="68"/>
        <v>8.3894126352407454</v>
      </c>
    </row>
    <row r="120" spans="1:50" ht="11.25" customHeight="1" x14ac:dyDescent="0.2">
      <c r="A120" s="461" t="s">
        <v>493</v>
      </c>
      <c r="B120" s="829" t="s">
        <v>494</v>
      </c>
      <c r="C120" s="584">
        <v>4.12</v>
      </c>
      <c r="D120" s="584">
        <v>3.78</v>
      </c>
      <c r="E120" s="460">
        <v>3.28</v>
      </c>
      <c r="F120" s="460">
        <v>3.1</v>
      </c>
      <c r="G120" s="463">
        <v>3.08</v>
      </c>
      <c r="H120" s="584">
        <v>2.94</v>
      </c>
      <c r="I120" s="584">
        <v>2.6</v>
      </c>
      <c r="J120" s="584">
        <v>2.34</v>
      </c>
      <c r="K120" s="897" t="s">
        <v>90</v>
      </c>
      <c r="L120" s="584">
        <v>1.96</v>
      </c>
      <c r="M120" s="459">
        <v>1.8</v>
      </c>
      <c r="N120" s="897"/>
      <c r="O120" s="589">
        <v>1.72</v>
      </c>
      <c r="P120" s="586">
        <v>1.68</v>
      </c>
      <c r="Q120" s="590">
        <v>1.56</v>
      </c>
      <c r="R120" s="590">
        <v>1.32</v>
      </c>
      <c r="S120" s="590">
        <v>1.1000000000000001</v>
      </c>
      <c r="T120" s="590">
        <v>0.91</v>
      </c>
      <c r="U120" s="590">
        <v>0.78</v>
      </c>
      <c r="V120" s="590">
        <v>0.71</v>
      </c>
      <c r="W120" s="586">
        <v>0.7</v>
      </c>
      <c r="X120" s="590">
        <v>0.69</v>
      </c>
      <c r="Y120" s="590">
        <v>0.66500000000000004</v>
      </c>
      <c r="Z120" s="590">
        <v>0.625</v>
      </c>
      <c r="AA120" s="587">
        <f t="shared" si="45"/>
        <v>41.460000000000008</v>
      </c>
      <c r="AB120" s="1092">
        <f t="shared" si="69"/>
        <v>8.9947089947090006</v>
      </c>
      <c r="AC120" s="1092">
        <f t="shared" si="70"/>
        <v>15.243902439024382</v>
      </c>
      <c r="AD120" s="1092">
        <f t="shared" si="71"/>
        <v>5.8064516129032073</v>
      </c>
      <c r="AE120" s="1092">
        <f t="shared" si="72"/>
        <v>0.64935064935065512</v>
      </c>
      <c r="AF120" s="1092">
        <f t="shared" si="73"/>
        <v>4.7619047619047672</v>
      </c>
      <c r="AG120" s="1092">
        <f t="shared" si="74"/>
        <v>13.076923076923075</v>
      </c>
      <c r="AH120" s="1092">
        <f t="shared" si="75"/>
        <v>11.111111111111116</v>
      </c>
      <c r="AI120" s="1092">
        <f t="shared" si="76"/>
        <v>19.387755102040806</v>
      </c>
      <c r="AJ120" s="1092">
        <f t="shared" si="77"/>
        <v>8.8888888888888786</v>
      </c>
      <c r="AK120" s="1092">
        <f t="shared" si="78"/>
        <v>4.6511627906976827</v>
      </c>
      <c r="AL120" s="1092">
        <f t="shared" si="79"/>
        <v>2.3809523809523725</v>
      </c>
      <c r="AM120" s="1092">
        <f t="shared" si="80"/>
        <v>7.6923076923076872</v>
      </c>
      <c r="AN120" s="1092">
        <f t="shared" si="81"/>
        <v>18.181818181818187</v>
      </c>
      <c r="AO120" s="1092">
        <f t="shared" si="82"/>
        <v>19.999999999999996</v>
      </c>
      <c r="AP120" s="1092">
        <f t="shared" si="83"/>
        <v>20.879120879120894</v>
      </c>
      <c r="AQ120" s="1092">
        <f t="shared" si="84"/>
        <v>16.666666666666675</v>
      </c>
      <c r="AR120" s="1092">
        <f t="shared" si="85"/>
        <v>9.8591549295774747</v>
      </c>
      <c r="AS120" s="1092">
        <f t="shared" si="86"/>
        <v>1.4285714285714235</v>
      </c>
      <c r="AT120" s="1092">
        <f t="shared" si="87"/>
        <v>1.449275362318847</v>
      </c>
      <c r="AU120" s="1092">
        <f t="shared" si="88"/>
        <v>3.7593984962405846</v>
      </c>
      <c r="AV120" s="1092">
        <f t="shared" si="89"/>
        <v>6.4000000000000057</v>
      </c>
      <c r="AW120" s="1092">
        <f t="shared" si="67"/>
        <v>9.5842583545298901</v>
      </c>
      <c r="AX120" s="1092">
        <f t="shared" si="68"/>
        <v>6.6243513190918364</v>
      </c>
    </row>
    <row r="121" spans="1:50" ht="11.25" customHeight="1" x14ac:dyDescent="0.2">
      <c r="A121" s="461" t="s">
        <v>481</v>
      </c>
      <c r="B121" s="829" t="s">
        <v>482</v>
      </c>
      <c r="C121" s="584">
        <v>2.12</v>
      </c>
      <c r="D121" s="584">
        <v>2.04</v>
      </c>
      <c r="E121" s="460">
        <v>1.96</v>
      </c>
      <c r="F121" s="460">
        <v>1.8599999999999999</v>
      </c>
      <c r="G121" s="584">
        <v>1.84</v>
      </c>
      <c r="H121" s="584">
        <v>1.8</v>
      </c>
      <c r="I121" s="463">
        <v>1.68</v>
      </c>
      <c r="J121" s="584">
        <v>1.59</v>
      </c>
      <c r="K121" s="897"/>
      <c r="L121" s="584">
        <v>1.5</v>
      </c>
      <c r="M121" s="459">
        <v>1.42</v>
      </c>
      <c r="N121" s="897"/>
      <c r="O121" s="464">
        <v>1.4</v>
      </c>
      <c r="P121" s="590">
        <v>1.34</v>
      </c>
      <c r="Q121" s="590">
        <v>1.28</v>
      </c>
      <c r="R121" s="590">
        <v>1.18</v>
      </c>
      <c r="S121" s="590">
        <v>1.06</v>
      </c>
      <c r="T121" s="590">
        <v>1.01</v>
      </c>
      <c r="U121" s="590">
        <v>0.94</v>
      </c>
      <c r="V121" s="586">
        <v>0.88</v>
      </c>
      <c r="W121" s="590">
        <v>0.84</v>
      </c>
      <c r="X121" s="590">
        <v>0.76666999999999996</v>
      </c>
      <c r="Y121" s="590">
        <v>0.61333000000000004</v>
      </c>
      <c r="Z121" s="590">
        <v>0.46666999999999997</v>
      </c>
      <c r="AA121" s="587">
        <f t="shared" si="45"/>
        <v>29.586670000000005</v>
      </c>
      <c r="AB121" s="1092">
        <f t="shared" si="69"/>
        <v>3.9215686274509887</v>
      </c>
      <c r="AC121" s="1092">
        <f t="shared" si="70"/>
        <v>4.081632653061229</v>
      </c>
      <c r="AD121" s="1092">
        <f t="shared" si="71"/>
        <v>5.3763440860215006</v>
      </c>
      <c r="AE121" s="1092">
        <f t="shared" si="72"/>
        <v>1.0869565217391131</v>
      </c>
      <c r="AF121" s="1092">
        <f t="shared" si="73"/>
        <v>2.2222222222222143</v>
      </c>
      <c r="AG121" s="1092">
        <f t="shared" si="74"/>
        <v>7.1428571428571397</v>
      </c>
      <c r="AH121" s="1092">
        <f t="shared" si="75"/>
        <v>5.6603773584905648</v>
      </c>
      <c r="AI121" s="1092">
        <f t="shared" si="76"/>
        <v>6.0000000000000053</v>
      </c>
      <c r="AJ121" s="1092">
        <f t="shared" si="77"/>
        <v>5.6338028169014231</v>
      </c>
      <c r="AK121" s="1092">
        <f t="shared" si="78"/>
        <v>1.4285714285714235</v>
      </c>
      <c r="AL121" s="1092">
        <f t="shared" si="79"/>
        <v>4.4776119402984982</v>
      </c>
      <c r="AM121" s="1092">
        <f t="shared" si="80"/>
        <v>4.6875</v>
      </c>
      <c r="AN121" s="1092">
        <f t="shared" si="81"/>
        <v>8.4745762711864394</v>
      </c>
      <c r="AO121" s="1092">
        <f t="shared" si="82"/>
        <v>11.32075471698113</v>
      </c>
      <c r="AP121" s="1092">
        <f t="shared" si="83"/>
        <v>4.9504950495049549</v>
      </c>
      <c r="AQ121" s="1092">
        <f t="shared" si="84"/>
        <v>7.4468085106383031</v>
      </c>
      <c r="AR121" s="1092">
        <f t="shared" si="85"/>
        <v>6.8181818181818121</v>
      </c>
      <c r="AS121" s="1092">
        <f t="shared" si="86"/>
        <v>4.7619047619047672</v>
      </c>
      <c r="AT121" s="1092">
        <f t="shared" si="87"/>
        <v>9.5647410228651086</v>
      </c>
      <c r="AU121" s="1092">
        <f t="shared" si="88"/>
        <v>25.001222832732761</v>
      </c>
      <c r="AV121" s="1092">
        <f t="shared" si="89"/>
        <v>31.426918379154458</v>
      </c>
      <c r="AW121" s="1092">
        <f t="shared" si="67"/>
        <v>7.6897641981316109</v>
      </c>
      <c r="AX121" s="1092">
        <f t="shared" si="68"/>
        <v>7.3261314573575378</v>
      </c>
    </row>
    <row r="122" spans="1:50" ht="11.25" customHeight="1" x14ac:dyDescent="0.2">
      <c r="A122" s="444" t="s">
        <v>502</v>
      </c>
      <c r="B122" s="814" t="s">
        <v>503</v>
      </c>
      <c r="C122" s="584">
        <v>3.06</v>
      </c>
      <c r="D122" s="584">
        <v>2.96</v>
      </c>
      <c r="E122" s="460">
        <v>2.88</v>
      </c>
      <c r="F122" s="460">
        <v>2.8</v>
      </c>
      <c r="G122" s="451">
        <v>2.72</v>
      </c>
      <c r="H122" s="451">
        <v>2.64</v>
      </c>
      <c r="I122" s="451">
        <v>2.56</v>
      </c>
      <c r="J122" s="451">
        <v>2</v>
      </c>
      <c r="K122" s="963"/>
      <c r="L122" s="451">
        <v>1.92</v>
      </c>
      <c r="M122" s="449">
        <v>1.36</v>
      </c>
      <c r="N122" s="963"/>
      <c r="O122" s="454">
        <v>1.28</v>
      </c>
      <c r="P122" s="456">
        <v>1.1499999999999999</v>
      </c>
      <c r="Q122" s="456">
        <v>1.0900000000000001</v>
      </c>
      <c r="R122" s="456">
        <v>1.04</v>
      </c>
      <c r="S122" s="456">
        <v>0.96</v>
      </c>
      <c r="T122" s="456">
        <v>0.88</v>
      </c>
      <c r="U122" s="456">
        <v>0.8</v>
      </c>
      <c r="V122" s="456">
        <v>0.74</v>
      </c>
      <c r="W122" s="456">
        <v>0.68</v>
      </c>
      <c r="X122" s="456">
        <v>0.56000000000000005</v>
      </c>
      <c r="Y122" s="456">
        <v>0.48</v>
      </c>
      <c r="Z122" s="456">
        <v>0.4</v>
      </c>
      <c r="AA122" s="587">
        <f t="shared" si="45"/>
        <v>34.959999999999994</v>
      </c>
      <c r="AB122" s="1092">
        <f t="shared" si="69"/>
        <v>3.3783783783783772</v>
      </c>
      <c r="AC122" s="1092">
        <f t="shared" si="70"/>
        <v>2.7777777777777901</v>
      </c>
      <c r="AD122" s="1092">
        <f t="shared" si="71"/>
        <v>2.8571428571428692</v>
      </c>
      <c r="AE122" s="1092">
        <f t="shared" si="72"/>
        <v>2.9411764705882248</v>
      </c>
      <c r="AF122" s="1092">
        <f t="shared" si="73"/>
        <v>3.0303030303030276</v>
      </c>
      <c r="AG122" s="1092">
        <f t="shared" si="74"/>
        <v>3.125</v>
      </c>
      <c r="AH122" s="1092">
        <f t="shared" si="75"/>
        <v>28.000000000000004</v>
      </c>
      <c r="AI122" s="1092">
        <f t="shared" si="76"/>
        <v>4.1666666666666741</v>
      </c>
      <c r="AJ122" s="1092">
        <f t="shared" si="77"/>
        <v>41.176470588235283</v>
      </c>
      <c r="AK122" s="1092">
        <f t="shared" si="78"/>
        <v>6.25</v>
      </c>
      <c r="AL122" s="1092">
        <f t="shared" si="79"/>
        <v>11.304347826086957</v>
      </c>
      <c r="AM122" s="1092">
        <f t="shared" si="80"/>
        <v>5.504587155963292</v>
      </c>
      <c r="AN122" s="1092">
        <f t="shared" si="81"/>
        <v>4.8076923076923128</v>
      </c>
      <c r="AO122" s="1092">
        <f t="shared" si="82"/>
        <v>8.3333333333333481</v>
      </c>
      <c r="AP122" s="1092">
        <f t="shared" si="83"/>
        <v>9.0909090909090828</v>
      </c>
      <c r="AQ122" s="1092">
        <f t="shared" si="84"/>
        <v>9.9999999999999858</v>
      </c>
      <c r="AR122" s="1092">
        <f t="shared" si="85"/>
        <v>8.1081081081081141</v>
      </c>
      <c r="AS122" s="1092">
        <f t="shared" si="86"/>
        <v>8.8235294117646959</v>
      </c>
      <c r="AT122" s="1092">
        <f t="shared" si="87"/>
        <v>21.42857142857142</v>
      </c>
      <c r="AU122" s="1092">
        <f t="shared" si="88"/>
        <v>16.666666666666675</v>
      </c>
      <c r="AV122" s="1092">
        <f t="shared" si="89"/>
        <v>19.999999999999996</v>
      </c>
      <c r="AW122" s="1092">
        <f t="shared" si="67"/>
        <v>10.560507671342291</v>
      </c>
      <c r="AX122" s="1092">
        <f t="shared" si="68"/>
        <v>9.9061987817522947</v>
      </c>
    </row>
    <row r="123" spans="1:50" ht="11.25" customHeight="1" x14ac:dyDescent="0.2">
      <c r="A123" s="542" t="s">
        <v>4636</v>
      </c>
      <c r="B123" s="829" t="s">
        <v>4629</v>
      </c>
      <c r="C123" s="584">
        <v>0.4</v>
      </c>
      <c r="D123" s="584">
        <v>0.3</v>
      </c>
      <c r="E123" s="460">
        <v>0.2</v>
      </c>
      <c r="F123" s="471">
        <v>0.1</v>
      </c>
      <c r="G123" s="499">
        <v>0</v>
      </c>
      <c r="H123" s="499">
        <v>0</v>
      </c>
      <c r="I123" s="499">
        <v>0</v>
      </c>
      <c r="J123" s="499">
        <v>0</v>
      </c>
      <c r="K123" s="1027"/>
      <c r="L123" s="499">
        <v>0</v>
      </c>
      <c r="M123" s="502">
        <v>0</v>
      </c>
      <c r="N123" s="1027"/>
      <c r="O123" s="502">
        <v>0</v>
      </c>
      <c r="P123" s="541">
        <v>0.24380000000000002</v>
      </c>
      <c r="Q123" s="590">
        <v>0.38749999999999996</v>
      </c>
      <c r="R123" s="590">
        <v>0.35500000000000004</v>
      </c>
      <c r="S123" s="590">
        <v>0.315</v>
      </c>
      <c r="T123" s="590">
        <v>0.27600000000000002</v>
      </c>
      <c r="U123" s="590">
        <v>0.24399999999999999</v>
      </c>
      <c r="V123" s="590">
        <v>0.20640000000000003</v>
      </c>
      <c r="W123" s="590">
        <v>0.16639999999999999</v>
      </c>
      <c r="X123" s="590">
        <v>0.15359999999999999</v>
      </c>
      <c r="Y123" s="590">
        <v>0.10879999999999999</v>
      </c>
      <c r="Z123" s="590">
        <v>7.3599999999999999E-2</v>
      </c>
      <c r="AA123" s="587">
        <f t="shared" si="45"/>
        <v>3.5300999999999996</v>
      </c>
      <c r="AB123" s="1092">
        <f t="shared" si="69"/>
        <v>33.33333333333335</v>
      </c>
      <c r="AC123" s="1092">
        <f t="shared" si="70"/>
        <v>49.999999999999979</v>
      </c>
      <c r="AD123" s="1092">
        <f t="shared" si="71"/>
        <v>100</v>
      </c>
      <c r="AE123" s="1092" t="str">
        <f t="shared" si="72"/>
        <v>n/a</v>
      </c>
      <c r="AF123" s="1092" t="str">
        <f t="shared" si="73"/>
        <v>n/a</v>
      </c>
      <c r="AG123" s="1092" t="str">
        <f t="shared" si="74"/>
        <v>n/a</v>
      </c>
      <c r="AH123" s="1092" t="str">
        <f t="shared" si="75"/>
        <v>n/a</v>
      </c>
      <c r="AI123" s="1092" t="str">
        <f t="shared" si="76"/>
        <v>n/a</v>
      </c>
      <c r="AJ123" s="1092" t="str">
        <f t="shared" si="77"/>
        <v>n/a</v>
      </c>
      <c r="AK123" s="1092" t="str">
        <f t="shared" si="78"/>
        <v>n/a</v>
      </c>
      <c r="AL123" s="1092">
        <f t="shared" si="79"/>
        <v>-100</v>
      </c>
      <c r="AM123" s="1092">
        <f t="shared" si="80"/>
        <v>-37.08387096774193</v>
      </c>
      <c r="AN123" s="1092">
        <f t="shared" si="81"/>
        <v>9.1549295774647543</v>
      </c>
      <c r="AO123" s="1092">
        <f t="shared" si="82"/>
        <v>12.698412698412721</v>
      </c>
      <c r="AP123" s="1092">
        <f t="shared" si="83"/>
        <v>14.130434782608692</v>
      </c>
      <c r="AQ123" s="1092">
        <f t="shared" si="84"/>
        <v>13.11475409836067</v>
      </c>
      <c r="AR123" s="1092">
        <f t="shared" si="85"/>
        <v>18.217054263565878</v>
      </c>
      <c r="AS123" s="1092">
        <f t="shared" si="86"/>
        <v>24.038461538461565</v>
      </c>
      <c r="AT123" s="1092">
        <f t="shared" si="87"/>
        <v>8.3333333333333481</v>
      </c>
      <c r="AU123" s="1092">
        <f t="shared" si="88"/>
        <v>41.176470588235283</v>
      </c>
      <c r="AV123" s="1092">
        <f t="shared" si="89"/>
        <v>47.826086956521728</v>
      </c>
      <c r="AW123" s="1092">
        <f t="shared" si="67"/>
        <v>16.781385728754</v>
      </c>
      <c r="AX123" s="1092">
        <f t="shared" si="68"/>
        <v>45.253502838934125</v>
      </c>
    </row>
    <row r="124" spans="1:50" ht="11.25" customHeight="1" x14ac:dyDescent="0.2">
      <c r="A124" s="461" t="s">
        <v>1031</v>
      </c>
      <c r="B124" s="829" t="s">
        <v>1032</v>
      </c>
      <c r="C124" s="584">
        <v>1.56</v>
      </c>
      <c r="D124" s="584">
        <v>1.34</v>
      </c>
      <c r="E124" s="460">
        <v>1.1599999999999999</v>
      </c>
      <c r="F124" s="589">
        <v>1.04</v>
      </c>
      <c r="G124" s="584">
        <v>0.96</v>
      </c>
      <c r="H124" s="584">
        <v>0.88</v>
      </c>
      <c r="I124" s="584">
        <v>0.78</v>
      </c>
      <c r="J124" s="584">
        <v>0.66</v>
      </c>
      <c r="K124" s="897"/>
      <c r="L124" s="584">
        <v>0.54</v>
      </c>
      <c r="M124" s="459">
        <v>0.44</v>
      </c>
      <c r="N124" s="897"/>
      <c r="O124" s="589">
        <v>0.2</v>
      </c>
      <c r="P124" s="586">
        <v>0</v>
      </c>
      <c r="Q124" s="586">
        <v>0</v>
      </c>
      <c r="R124" s="586">
        <v>0</v>
      </c>
      <c r="S124" s="586">
        <v>0</v>
      </c>
      <c r="T124" s="586">
        <v>0</v>
      </c>
      <c r="U124" s="586">
        <v>0</v>
      </c>
      <c r="V124" s="586">
        <v>0</v>
      </c>
      <c r="W124" s="586">
        <v>0</v>
      </c>
      <c r="X124" s="586">
        <v>0</v>
      </c>
      <c r="Y124" s="586">
        <v>0</v>
      </c>
      <c r="Z124" s="586">
        <v>0</v>
      </c>
      <c r="AA124" s="587">
        <f t="shared" si="45"/>
        <v>9.56</v>
      </c>
      <c r="AB124" s="1092">
        <f t="shared" si="69"/>
        <v>16.417910447761198</v>
      </c>
      <c r="AC124" s="1092">
        <f t="shared" si="70"/>
        <v>15.517241379310365</v>
      </c>
      <c r="AD124" s="1092">
        <f t="shared" si="71"/>
        <v>11.538461538461519</v>
      </c>
      <c r="AE124" s="1092">
        <f t="shared" si="72"/>
        <v>8.3333333333333481</v>
      </c>
      <c r="AF124" s="1092">
        <f t="shared" si="73"/>
        <v>9.0909090909090828</v>
      </c>
      <c r="AG124" s="1092">
        <f t="shared" si="74"/>
        <v>12.820512820512819</v>
      </c>
      <c r="AH124" s="1092">
        <f t="shared" si="75"/>
        <v>18.181818181818187</v>
      </c>
      <c r="AI124" s="1092">
        <f t="shared" si="76"/>
        <v>22.222222222222211</v>
      </c>
      <c r="AJ124" s="1092">
        <f t="shared" si="77"/>
        <v>22.72727272727273</v>
      </c>
      <c r="AK124" s="1092">
        <f t="shared" si="78"/>
        <v>119.99999999999997</v>
      </c>
      <c r="AL124" s="1092" t="str">
        <f t="shared" si="79"/>
        <v>n/a</v>
      </c>
      <c r="AM124" s="1092" t="str">
        <f t="shared" si="80"/>
        <v>n/a</v>
      </c>
      <c r="AN124" s="1092" t="str">
        <f t="shared" si="81"/>
        <v>n/a</v>
      </c>
      <c r="AO124" s="1092" t="str">
        <f t="shared" si="82"/>
        <v>n/a</v>
      </c>
      <c r="AP124" s="1092" t="str">
        <f t="shared" si="83"/>
        <v>n/a</v>
      </c>
      <c r="AQ124" s="1092" t="str">
        <f t="shared" si="84"/>
        <v>n/a</v>
      </c>
      <c r="AR124" s="1092" t="str">
        <f t="shared" si="85"/>
        <v>n/a</v>
      </c>
      <c r="AS124" s="1092" t="str">
        <f t="shared" si="86"/>
        <v>n/a</v>
      </c>
      <c r="AT124" s="1092" t="str">
        <f t="shared" si="87"/>
        <v>n/a</v>
      </c>
      <c r="AU124" s="1092" t="str">
        <f t="shared" si="88"/>
        <v>n/a</v>
      </c>
      <c r="AV124" s="1092" t="str">
        <f t="shared" si="89"/>
        <v>n/a</v>
      </c>
      <c r="AW124" s="1092">
        <f t="shared" si="67"/>
        <v>25.684968174160144</v>
      </c>
      <c r="AX124" s="1092">
        <f t="shared" si="68"/>
        <v>33.505691020958999</v>
      </c>
    </row>
    <row r="125" spans="1:50" ht="11.25" customHeight="1" x14ac:dyDescent="0.2">
      <c r="A125" s="479" t="s">
        <v>192</v>
      </c>
      <c r="B125" s="468" t="s">
        <v>193</v>
      </c>
      <c r="C125" s="584">
        <v>1.0285714285714287</v>
      </c>
      <c r="D125" s="584">
        <v>0.99047619047619051</v>
      </c>
      <c r="E125" s="460">
        <v>0.85260770975056677</v>
      </c>
      <c r="F125" s="460">
        <v>0.7774538386783284</v>
      </c>
      <c r="G125" s="474">
        <v>0.74043222731269365</v>
      </c>
      <c r="H125" s="474">
        <v>0.70517354982161295</v>
      </c>
      <c r="I125" s="474">
        <v>0.6715938569729647</v>
      </c>
      <c r="J125" s="474">
        <v>0.63962598938105164</v>
      </c>
      <c r="K125" s="976">
        <v>0</v>
      </c>
      <c r="L125" s="474">
        <v>0.60045320545687808</v>
      </c>
      <c r="M125" s="470">
        <v>0.57176810868518591</v>
      </c>
      <c r="N125" s="976">
        <v>0</v>
      </c>
      <c r="O125" s="471">
        <v>0.54972248375053723</v>
      </c>
      <c r="P125" s="476">
        <v>0.5345097133277974</v>
      </c>
      <c r="Q125" s="476">
        <v>0.53038421626400345</v>
      </c>
      <c r="R125" s="476">
        <v>0.50511554674826575</v>
      </c>
      <c r="S125" s="476">
        <v>0.47133803953845338</v>
      </c>
      <c r="T125" s="476">
        <v>0.43988112442702465</v>
      </c>
      <c r="U125" s="476">
        <v>0.40146243302044404</v>
      </c>
      <c r="V125" s="476">
        <v>0.32410936307430838</v>
      </c>
      <c r="W125" s="476">
        <v>0.25732787935414464</v>
      </c>
      <c r="X125" s="476">
        <v>0.2410837346654561</v>
      </c>
      <c r="Y125" s="476">
        <v>0.22251899787838361</v>
      </c>
      <c r="Z125" s="476">
        <v>0.20498563535725942</v>
      </c>
      <c r="AA125" s="587">
        <f t="shared" si="45"/>
        <v>12.26059527251298</v>
      </c>
      <c r="AB125" s="1092">
        <f t="shared" si="69"/>
        <v>3.8461538461538547</v>
      </c>
      <c r="AC125" s="1092">
        <f t="shared" si="70"/>
        <v>16.170212765957469</v>
      </c>
      <c r="AD125" s="1092">
        <f t="shared" si="71"/>
        <v>9.6666666666666679</v>
      </c>
      <c r="AE125" s="1092">
        <f t="shared" si="72"/>
        <v>5.0000000000000044</v>
      </c>
      <c r="AF125" s="1092">
        <f t="shared" si="73"/>
        <v>5.0000000000000044</v>
      </c>
      <c r="AG125" s="1092">
        <f t="shared" si="74"/>
        <v>5.0000000000000044</v>
      </c>
      <c r="AH125" s="1092">
        <f t="shared" si="75"/>
        <v>4.9979000419991593</v>
      </c>
      <c r="AI125" s="1092">
        <f t="shared" si="76"/>
        <v>6.5238695652173995</v>
      </c>
      <c r="AJ125" s="1092">
        <f t="shared" si="77"/>
        <v>5.0169109357384833</v>
      </c>
      <c r="AK125" s="1092">
        <f t="shared" si="78"/>
        <v>4.0103189493433389</v>
      </c>
      <c r="AL125" s="1092">
        <f t="shared" si="79"/>
        <v>2.8461167390255282</v>
      </c>
      <c r="AM125" s="1092">
        <f t="shared" si="80"/>
        <v>0.77783179387458379</v>
      </c>
      <c r="AN125" s="1092">
        <f t="shared" si="81"/>
        <v>5.0025523226135959</v>
      </c>
      <c r="AO125" s="1092">
        <f t="shared" si="82"/>
        <v>7.1663019693653851</v>
      </c>
      <c r="AP125" s="1092">
        <f t="shared" si="83"/>
        <v>7.1512309495897375</v>
      </c>
      <c r="AQ125" s="1092">
        <f t="shared" si="84"/>
        <v>9.5696852922286126</v>
      </c>
      <c r="AR125" s="1092">
        <f t="shared" si="85"/>
        <v>23.866348448687358</v>
      </c>
      <c r="AS125" s="1092">
        <f t="shared" si="86"/>
        <v>25.951903807615206</v>
      </c>
      <c r="AT125" s="1092">
        <f t="shared" si="87"/>
        <v>6.7379679144385252</v>
      </c>
      <c r="AU125" s="1092">
        <f t="shared" si="88"/>
        <v>8.3429895712630042</v>
      </c>
      <c r="AV125" s="1092">
        <f t="shared" si="89"/>
        <v>8.5534591194969209</v>
      </c>
      <c r="AW125" s="1092">
        <f t="shared" si="67"/>
        <v>8.1523057475845171</v>
      </c>
      <c r="AX125" s="1092">
        <f t="shared" si="68"/>
        <v>6.3910884605493621</v>
      </c>
    </row>
    <row r="126" spans="1:50" ht="11.25" customHeight="1" x14ac:dyDescent="0.2">
      <c r="A126" s="830" t="s">
        <v>1019</v>
      </c>
      <c r="B126" s="829" t="s">
        <v>1020</v>
      </c>
      <c r="C126" s="584">
        <v>1.4</v>
      </c>
      <c r="D126" s="584">
        <v>1.38</v>
      </c>
      <c r="E126" s="460">
        <v>1.3049999999999999</v>
      </c>
      <c r="F126" s="460">
        <v>1.2450000000000001</v>
      </c>
      <c r="G126" s="584">
        <v>1.1200000000000001</v>
      </c>
      <c r="H126" s="463">
        <v>0.88</v>
      </c>
      <c r="I126" s="584">
        <v>0.86</v>
      </c>
      <c r="J126" s="463">
        <v>0.8</v>
      </c>
      <c r="K126" s="897"/>
      <c r="L126" s="584">
        <v>0.78</v>
      </c>
      <c r="M126" s="588">
        <v>0.72</v>
      </c>
      <c r="N126" s="897"/>
      <c r="O126" s="464">
        <v>0.72</v>
      </c>
      <c r="P126" s="586">
        <v>0.72</v>
      </c>
      <c r="Q126" s="586">
        <v>0.72</v>
      </c>
      <c r="R126" s="586">
        <v>0.72</v>
      </c>
      <c r="S126" s="590">
        <v>0.66</v>
      </c>
      <c r="T126" s="586">
        <v>0.64</v>
      </c>
      <c r="U126" s="590">
        <v>0.61</v>
      </c>
      <c r="V126" s="590">
        <v>0.56000000000000005</v>
      </c>
      <c r="W126" s="586">
        <v>0.52</v>
      </c>
      <c r="X126" s="590">
        <v>0.5</v>
      </c>
      <c r="Y126" s="586">
        <v>0.44</v>
      </c>
      <c r="Z126" s="586">
        <v>0.44</v>
      </c>
      <c r="AA126" s="587">
        <f t="shared" si="45"/>
        <v>17.740000000000006</v>
      </c>
      <c r="AB126" s="1092">
        <f t="shared" si="69"/>
        <v>1.449275362318847</v>
      </c>
      <c r="AC126" s="1092">
        <f t="shared" si="70"/>
        <v>5.7471264367816133</v>
      </c>
      <c r="AD126" s="1092">
        <f t="shared" si="71"/>
        <v>4.8192771084337283</v>
      </c>
      <c r="AE126" s="1092">
        <f t="shared" si="72"/>
        <v>11.160714285714279</v>
      </c>
      <c r="AF126" s="1092">
        <f t="shared" si="73"/>
        <v>27.272727272727295</v>
      </c>
      <c r="AG126" s="1092">
        <f t="shared" si="74"/>
        <v>2.3255813953488413</v>
      </c>
      <c r="AH126" s="1092">
        <f t="shared" si="75"/>
        <v>7.4999999999999956</v>
      </c>
      <c r="AI126" s="1092">
        <f t="shared" si="76"/>
        <v>2.5641025641025772</v>
      </c>
      <c r="AJ126" s="1092">
        <f t="shared" si="77"/>
        <v>8.3333333333333481</v>
      </c>
      <c r="AK126" s="1092">
        <f t="shared" si="78"/>
        <v>0</v>
      </c>
      <c r="AL126" s="1092">
        <f t="shared" si="79"/>
        <v>0</v>
      </c>
      <c r="AM126" s="1092">
        <f t="shared" si="80"/>
        <v>0</v>
      </c>
      <c r="AN126" s="1092">
        <f t="shared" si="81"/>
        <v>0</v>
      </c>
      <c r="AO126" s="1092">
        <f t="shared" si="82"/>
        <v>9.0909090909090828</v>
      </c>
      <c r="AP126" s="1092">
        <f t="shared" si="83"/>
        <v>3.125</v>
      </c>
      <c r="AQ126" s="1092">
        <f t="shared" si="84"/>
        <v>4.9180327868852514</v>
      </c>
      <c r="AR126" s="1092">
        <f t="shared" si="85"/>
        <v>8.9285714285714199</v>
      </c>
      <c r="AS126" s="1092">
        <f t="shared" si="86"/>
        <v>7.6923076923077094</v>
      </c>
      <c r="AT126" s="1092">
        <f t="shared" si="87"/>
        <v>4.0000000000000036</v>
      </c>
      <c r="AU126" s="1092">
        <f t="shared" si="88"/>
        <v>13.636363636363647</v>
      </c>
      <c r="AV126" s="1092">
        <f t="shared" si="89"/>
        <v>0</v>
      </c>
      <c r="AW126" s="1092">
        <f t="shared" si="67"/>
        <v>5.8363486854189341</v>
      </c>
      <c r="AX126" s="1092">
        <f t="shared" si="68"/>
        <v>6.3502452604755737</v>
      </c>
    </row>
    <row r="127" spans="1:50" ht="11.25" customHeight="1" x14ac:dyDescent="0.2">
      <c r="A127" s="461" t="s">
        <v>195</v>
      </c>
      <c r="B127" s="829" t="s">
        <v>196</v>
      </c>
      <c r="C127" s="584">
        <v>1.65</v>
      </c>
      <c r="D127" s="584">
        <v>1.55</v>
      </c>
      <c r="E127" s="460">
        <v>1.4</v>
      </c>
      <c r="F127" s="460">
        <v>1.3</v>
      </c>
      <c r="G127" s="584">
        <v>1.25</v>
      </c>
      <c r="H127" s="584">
        <v>1.22</v>
      </c>
      <c r="I127" s="584">
        <v>1.1399999999999999</v>
      </c>
      <c r="J127" s="584">
        <v>1.1000000000000001</v>
      </c>
      <c r="K127" s="897"/>
      <c r="L127" s="584">
        <v>1.06</v>
      </c>
      <c r="M127" s="459">
        <v>1</v>
      </c>
      <c r="N127" s="897"/>
      <c r="O127" s="589">
        <v>0.92</v>
      </c>
      <c r="P127" s="586">
        <v>0.88</v>
      </c>
      <c r="Q127" s="590">
        <v>0.85</v>
      </c>
      <c r="R127" s="590">
        <v>0.81</v>
      </c>
      <c r="S127" s="590">
        <v>0.77</v>
      </c>
      <c r="T127" s="590">
        <v>0.73</v>
      </c>
      <c r="U127" s="590">
        <v>0.66</v>
      </c>
      <c r="V127" s="590">
        <v>0.59499999999999997</v>
      </c>
      <c r="W127" s="590">
        <v>0.55000000000000004</v>
      </c>
      <c r="X127" s="586">
        <v>0.54</v>
      </c>
      <c r="Y127" s="590">
        <v>0.51</v>
      </c>
      <c r="Z127" s="590">
        <v>0.47</v>
      </c>
      <c r="AA127" s="587">
        <f t="shared" si="45"/>
        <v>20.954999999999998</v>
      </c>
      <c r="AB127" s="1092">
        <f t="shared" si="69"/>
        <v>6.4516129032258007</v>
      </c>
      <c r="AC127" s="1092">
        <f t="shared" si="70"/>
        <v>10.714285714285721</v>
      </c>
      <c r="AD127" s="1092">
        <f t="shared" si="71"/>
        <v>7.6923076923076872</v>
      </c>
      <c r="AE127" s="1092">
        <f t="shared" si="72"/>
        <v>4.0000000000000036</v>
      </c>
      <c r="AF127" s="1092">
        <f t="shared" si="73"/>
        <v>2.4590163934426146</v>
      </c>
      <c r="AG127" s="1092">
        <f t="shared" si="74"/>
        <v>7.0175438596491224</v>
      </c>
      <c r="AH127" s="1092">
        <f t="shared" si="75"/>
        <v>3.6363636363636154</v>
      </c>
      <c r="AI127" s="1092">
        <f t="shared" si="76"/>
        <v>3.7735849056603765</v>
      </c>
      <c r="AJ127" s="1092">
        <f t="shared" si="77"/>
        <v>6.0000000000000053</v>
      </c>
      <c r="AK127" s="1092">
        <f t="shared" si="78"/>
        <v>8.6956521739130377</v>
      </c>
      <c r="AL127" s="1092">
        <f t="shared" si="79"/>
        <v>4.5454545454545414</v>
      </c>
      <c r="AM127" s="1092">
        <f t="shared" si="80"/>
        <v>3.529411764705892</v>
      </c>
      <c r="AN127" s="1092">
        <f t="shared" si="81"/>
        <v>4.9382716049382713</v>
      </c>
      <c r="AO127" s="1092">
        <f t="shared" si="82"/>
        <v>5.1948051948051965</v>
      </c>
      <c r="AP127" s="1092">
        <f t="shared" si="83"/>
        <v>5.4794520547945202</v>
      </c>
      <c r="AQ127" s="1092">
        <f t="shared" si="84"/>
        <v>10.606060606060597</v>
      </c>
      <c r="AR127" s="1092">
        <f t="shared" si="85"/>
        <v>10.924369747899165</v>
      </c>
      <c r="AS127" s="1092">
        <f t="shared" si="86"/>
        <v>8.1818181818181799</v>
      </c>
      <c r="AT127" s="1092">
        <f t="shared" si="87"/>
        <v>1.8518518518518601</v>
      </c>
      <c r="AU127" s="1092">
        <f t="shared" si="88"/>
        <v>5.8823529411764719</v>
      </c>
      <c r="AV127" s="1092">
        <f t="shared" si="89"/>
        <v>8.5106382978723527</v>
      </c>
      <c r="AW127" s="1092">
        <f t="shared" si="67"/>
        <v>6.1945168604869068</v>
      </c>
      <c r="AX127" s="1092">
        <f t="shared" si="68"/>
        <v>2.6823299947132102</v>
      </c>
    </row>
    <row r="128" spans="1:50" ht="11.25" customHeight="1" x14ac:dyDescent="0.2">
      <c r="A128" s="802" t="s">
        <v>3790</v>
      </c>
      <c r="B128" s="803" t="s">
        <v>3791</v>
      </c>
      <c r="C128" s="1091">
        <v>0.56999999999999995</v>
      </c>
      <c r="D128" s="584">
        <v>0.48</v>
      </c>
      <c r="E128" s="460">
        <v>0.32</v>
      </c>
      <c r="F128" s="805">
        <v>0.24</v>
      </c>
      <c r="G128" s="805">
        <v>0.17</v>
      </c>
      <c r="H128" s="805">
        <v>0.13</v>
      </c>
      <c r="I128" s="805">
        <v>0.09</v>
      </c>
      <c r="J128" s="805">
        <v>0</v>
      </c>
      <c r="K128" s="805"/>
      <c r="L128" s="805">
        <v>0</v>
      </c>
      <c r="M128" s="1109">
        <v>0.3</v>
      </c>
      <c r="N128" s="805"/>
      <c r="O128" s="1109">
        <v>0.49</v>
      </c>
      <c r="P128" s="866">
        <v>0.76</v>
      </c>
      <c r="Q128" s="866">
        <v>0.745</v>
      </c>
      <c r="R128" s="866">
        <v>0.71</v>
      </c>
      <c r="S128" s="866">
        <v>0.66249999999999998</v>
      </c>
      <c r="T128" s="866">
        <v>0.61850000000000005</v>
      </c>
      <c r="U128" s="866">
        <v>0.58399999999999996</v>
      </c>
      <c r="V128" s="866">
        <v>0.49759999999999999</v>
      </c>
      <c r="W128" s="866">
        <v>0.40160000000000001</v>
      </c>
      <c r="X128" s="866">
        <v>0.38080000000000003</v>
      </c>
      <c r="Y128" s="866">
        <v>0.3488</v>
      </c>
      <c r="Z128" s="866">
        <v>0.31519999999999998</v>
      </c>
      <c r="AA128" s="587">
        <f t="shared" si="45"/>
        <v>8.8140000000000018</v>
      </c>
      <c r="AB128" s="1092">
        <f t="shared" si="69"/>
        <v>18.75</v>
      </c>
      <c r="AC128" s="1092">
        <f t="shared" si="70"/>
        <v>50</v>
      </c>
      <c r="AD128" s="1092">
        <f t="shared" si="71"/>
        <v>33.33333333333335</v>
      </c>
      <c r="AE128" s="1092">
        <f t="shared" si="72"/>
        <v>41.176470588235283</v>
      </c>
      <c r="AF128" s="1092">
        <f t="shared" si="73"/>
        <v>30.76923076923077</v>
      </c>
      <c r="AG128" s="1092">
        <f t="shared" si="74"/>
        <v>44.444444444444464</v>
      </c>
      <c r="AH128" s="1092" t="str">
        <f t="shared" si="75"/>
        <v>n/a</v>
      </c>
      <c r="AI128" s="1092" t="str">
        <f t="shared" si="76"/>
        <v>n/a</v>
      </c>
      <c r="AJ128" s="1092">
        <f t="shared" si="77"/>
        <v>-100</v>
      </c>
      <c r="AK128" s="1092">
        <f t="shared" si="78"/>
        <v>-38.775510204081634</v>
      </c>
      <c r="AL128" s="1092">
        <f t="shared" si="79"/>
        <v>-35.526315789473685</v>
      </c>
      <c r="AM128" s="1092">
        <f t="shared" si="80"/>
        <v>2.0134228187919545</v>
      </c>
      <c r="AN128" s="1092">
        <f t="shared" si="81"/>
        <v>4.929577464788748</v>
      </c>
      <c r="AO128" s="1092">
        <f t="shared" si="82"/>
        <v>7.1698113207547154</v>
      </c>
      <c r="AP128" s="1092">
        <f t="shared" si="83"/>
        <v>7.1139854486661047</v>
      </c>
      <c r="AQ128" s="1092">
        <f t="shared" si="84"/>
        <v>5.9075342465753522</v>
      </c>
      <c r="AR128" s="1092">
        <f t="shared" si="85"/>
        <v>17.363344051446951</v>
      </c>
      <c r="AS128" s="1092">
        <f t="shared" si="86"/>
        <v>23.904382470119522</v>
      </c>
      <c r="AT128" s="1092">
        <f t="shared" si="87"/>
        <v>5.4621848739495826</v>
      </c>
      <c r="AU128" s="1092">
        <f t="shared" si="88"/>
        <v>9.1743119266055153</v>
      </c>
      <c r="AV128" s="1092">
        <f t="shared" si="89"/>
        <v>10.659898477157359</v>
      </c>
      <c r="AW128" s="1092">
        <f t="shared" si="67"/>
        <v>7.256321381081281</v>
      </c>
      <c r="AX128" s="1092">
        <f t="shared" si="68"/>
        <v>34.650051881307462</v>
      </c>
    </row>
    <row r="129" spans="1:50" ht="11.25" customHeight="1" x14ac:dyDescent="0.2">
      <c r="A129" s="465" t="s">
        <v>495</v>
      </c>
      <c r="B129" s="814" t="s">
        <v>496</v>
      </c>
      <c r="C129" s="584">
        <v>1.59</v>
      </c>
      <c r="D129" s="584">
        <v>1.55</v>
      </c>
      <c r="E129" s="460">
        <v>1.51</v>
      </c>
      <c r="F129" s="460">
        <v>1.4699999999999998</v>
      </c>
      <c r="G129" s="451">
        <v>1.4350000000000001</v>
      </c>
      <c r="H129" s="451">
        <v>1.41</v>
      </c>
      <c r="I129" s="451">
        <v>1.375</v>
      </c>
      <c r="J129" s="451">
        <v>1.35</v>
      </c>
      <c r="K129" s="963"/>
      <c r="L129" s="451">
        <v>1.3</v>
      </c>
      <c r="M129" s="449">
        <v>1.24</v>
      </c>
      <c r="N129" s="963"/>
      <c r="O129" s="454">
        <v>1.18</v>
      </c>
      <c r="P129" s="456">
        <v>1.03</v>
      </c>
      <c r="Q129" s="456">
        <v>0.9</v>
      </c>
      <c r="R129" s="456">
        <v>0.82</v>
      </c>
      <c r="S129" s="456">
        <v>0.78</v>
      </c>
      <c r="T129" s="456">
        <v>0.74</v>
      </c>
      <c r="U129" s="456">
        <v>0.7</v>
      </c>
      <c r="V129" s="456">
        <v>0.66</v>
      </c>
      <c r="W129" s="456">
        <v>0.63</v>
      </c>
      <c r="X129" s="456">
        <v>0.59</v>
      </c>
      <c r="Y129" s="456">
        <v>0.56000000000000005</v>
      </c>
      <c r="Z129" s="456">
        <v>0.50600000000000001</v>
      </c>
      <c r="AA129" s="587">
        <f t="shared" si="45"/>
        <v>23.325999999999997</v>
      </c>
      <c r="AB129" s="1092">
        <f t="shared" si="69"/>
        <v>2.5806451612903292</v>
      </c>
      <c r="AC129" s="1092">
        <f t="shared" si="70"/>
        <v>2.6490066225165476</v>
      </c>
      <c r="AD129" s="1092">
        <f t="shared" si="71"/>
        <v>2.7210884353741749</v>
      </c>
      <c r="AE129" s="1092">
        <f t="shared" si="72"/>
        <v>2.4390243902438824</v>
      </c>
      <c r="AF129" s="1092">
        <f t="shared" si="73"/>
        <v>1.7730496453900901</v>
      </c>
      <c r="AG129" s="1092">
        <f t="shared" si="74"/>
        <v>2.5454545454545396</v>
      </c>
      <c r="AH129" s="1092">
        <f t="shared" si="75"/>
        <v>1.8518518518518379</v>
      </c>
      <c r="AI129" s="1092">
        <f t="shared" si="76"/>
        <v>3.8461538461538547</v>
      </c>
      <c r="AJ129" s="1092">
        <f t="shared" si="77"/>
        <v>4.8387096774193505</v>
      </c>
      <c r="AK129" s="1092">
        <f t="shared" si="78"/>
        <v>5.0847457627118731</v>
      </c>
      <c r="AL129" s="1092">
        <f t="shared" si="79"/>
        <v>14.563106796116498</v>
      </c>
      <c r="AM129" s="1092">
        <f t="shared" si="80"/>
        <v>14.444444444444438</v>
      </c>
      <c r="AN129" s="1092">
        <f t="shared" si="81"/>
        <v>9.7560975609756184</v>
      </c>
      <c r="AO129" s="1092">
        <f t="shared" si="82"/>
        <v>5.12820512820511</v>
      </c>
      <c r="AP129" s="1092">
        <f t="shared" si="83"/>
        <v>5.4054054054054168</v>
      </c>
      <c r="AQ129" s="1092">
        <f t="shared" si="84"/>
        <v>5.7142857142857162</v>
      </c>
      <c r="AR129" s="1092">
        <f t="shared" si="85"/>
        <v>6.0606060606060552</v>
      </c>
      <c r="AS129" s="1092">
        <f t="shared" si="86"/>
        <v>4.7619047619047672</v>
      </c>
      <c r="AT129" s="1092">
        <f t="shared" si="87"/>
        <v>6.7796610169491567</v>
      </c>
      <c r="AU129" s="1092">
        <f t="shared" si="88"/>
        <v>5.3571428571428381</v>
      </c>
      <c r="AV129" s="1092">
        <f t="shared" si="89"/>
        <v>10.671936758893285</v>
      </c>
      <c r="AW129" s="1092">
        <f t="shared" si="67"/>
        <v>5.6653584020635908</v>
      </c>
      <c r="AX129" s="1092">
        <f t="shared" si="68"/>
        <v>3.7560506258679824</v>
      </c>
    </row>
    <row r="130" spans="1:50" ht="11.25" customHeight="1" x14ac:dyDescent="0.2">
      <c r="A130" s="448" t="s">
        <v>4236</v>
      </c>
      <c r="B130" s="816" t="s">
        <v>3797</v>
      </c>
      <c r="C130" s="962">
        <v>4.93</v>
      </c>
      <c r="D130" s="962">
        <v>4.5750000000000002</v>
      </c>
      <c r="E130" s="460">
        <v>4.2750000000000004</v>
      </c>
      <c r="F130" s="18">
        <v>3.9</v>
      </c>
      <c r="G130" s="820">
        <v>3.605</v>
      </c>
      <c r="H130" s="820">
        <v>3.3450000000000002</v>
      </c>
      <c r="I130" s="820">
        <v>1.87</v>
      </c>
      <c r="J130" s="463">
        <v>0</v>
      </c>
      <c r="K130" s="812"/>
      <c r="L130" s="463">
        <v>0</v>
      </c>
      <c r="M130" s="588">
        <v>0</v>
      </c>
      <c r="N130" s="812"/>
      <c r="O130" s="588">
        <v>0</v>
      </c>
      <c r="P130" s="492">
        <v>0</v>
      </c>
      <c r="Q130" s="492">
        <v>0</v>
      </c>
      <c r="R130" s="492">
        <v>0</v>
      </c>
      <c r="S130" s="492">
        <v>0</v>
      </c>
      <c r="T130" s="492">
        <v>0</v>
      </c>
      <c r="U130" s="492">
        <v>0</v>
      </c>
      <c r="V130" s="492">
        <v>0</v>
      </c>
      <c r="W130" s="492">
        <v>0</v>
      </c>
      <c r="X130" s="492">
        <v>0</v>
      </c>
      <c r="Y130" s="492">
        <v>0</v>
      </c>
      <c r="Z130" s="492">
        <v>0</v>
      </c>
      <c r="AA130" s="587">
        <f t="shared" si="45"/>
        <v>26.5</v>
      </c>
      <c r="AB130" s="1092">
        <f t="shared" si="69"/>
        <v>7.7595628415300544</v>
      </c>
      <c r="AC130" s="1092">
        <f t="shared" si="70"/>
        <v>7.0175438596491224</v>
      </c>
      <c r="AD130" s="1092">
        <f t="shared" si="71"/>
        <v>9.6153846153846256</v>
      </c>
      <c r="AE130" s="1092">
        <f t="shared" si="72"/>
        <v>8.183079056865461</v>
      </c>
      <c r="AF130" s="1092">
        <f t="shared" si="73"/>
        <v>7.7727952167413905</v>
      </c>
      <c r="AG130" s="1092">
        <f t="shared" si="74"/>
        <v>78.877005347593581</v>
      </c>
      <c r="AH130" s="1092" t="str">
        <f t="shared" si="75"/>
        <v>n/a</v>
      </c>
      <c r="AI130" s="1092" t="str">
        <f t="shared" si="76"/>
        <v>n/a</v>
      </c>
      <c r="AJ130" s="1092" t="str">
        <f t="shared" si="77"/>
        <v>n/a</v>
      </c>
      <c r="AK130" s="1092" t="str">
        <f t="shared" si="78"/>
        <v>n/a</v>
      </c>
      <c r="AL130" s="1092" t="str">
        <f t="shared" si="79"/>
        <v>n/a</v>
      </c>
      <c r="AM130" s="1092" t="str">
        <f t="shared" si="80"/>
        <v>n/a</v>
      </c>
      <c r="AN130" s="1092" t="str">
        <f t="shared" si="81"/>
        <v>n/a</v>
      </c>
      <c r="AO130" s="1092" t="str">
        <f t="shared" si="82"/>
        <v>n/a</v>
      </c>
      <c r="AP130" s="1092" t="str">
        <f t="shared" si="83"/>
        <v>n/a</v>
      </c>
      <c r="AQ130" s="1092" t="str">
        <f t="shared" si="84"/>
        <v>n/a</v>
      </c>
      <c r="AR130" s="1092" t="str">
        <f t="shared" si="85"/>
        <v>n/a</v>
      </c>
      <c r="AS130" s="1092" t="str">
        <f t="shared" si="86"/>
        <v>n/a</v>
      </c>
      <c r="AT130" s="1092" t="str">
        <f t="shared" si="87"/>
        <v>n/a</v>
      </c>
      <c r="AU130" s="1092" t="str">
        <f t="shared" si="88"/>
        <v>n/a</v>
      </c>
      <c r="AV130" s="1092" t="str">
        <f t="shared" si="89"/>
        <v>n/a</v>
      </c>
      <c r="AW130" s="1092">
        <f t="shared" si="67"/>
        <v>19.87089515629404</v>
      </c>
      <c r="AX130" s="1092">
        <f t="shared" si="68"/>
        <v>28.919746242585056</v>
      </c>
    </row>
    <row r="131" spans="1:50" ht="11.25" customHeight="1" x14ac:dyDescent="0.2">
      <c r="A131" s="542" t="s">
        <v>4503</v>
      </c>
      <c r="B131" s="829" t="s">
        <v>4497</v>
      </c>
      <c r="C131" s="584">
        <v>1.74</v>
      </c>
      <c r="D131" s="584">
        <v>1.68</v>
      </c>
      <c r="E131" s="460">
        <v>1.6</v>
      </c>
      <c r="F131" s="460">
        <v>0.8</v>
      </c>
      <c r="G131" s="584">
        <v>0.72</v>
      </c>
      <c r="H131" s="499">
        <v>0</v>
      </c>
      <c r="I131" s="499">
        <v>0</v>
      </c>
      <c r="J131" s="499">
        <v>0</v>
      </c>
      <c r="K131" s="1027"/>
      <c r="L131" s="499">
        <v>0</v>
      </c>
      <c r="M131" s="502">
        <v>0</v>
      </c>
      <c r="N131" s="1027"/>
      <c r="O131" s="502">
        <v>0</v>
      </c>
      <c r="P131" s="541">
        <v>0</v>
      </c>
      <c r="Q131" s="500">
        <v>0</v>
      </c>
      <c r="R131" s="500">
        <v>0</v>
      </c>
      <c r="S131" s="500">
        <v>0</v>
      </c>
      <c r="T131" s="500">
        <v>0</v>
      </c>
      <c r="U131" s="500">
        <v>0</v>
      </c>
      <c r="V131" s="500">
        <v>0</v>
      </c>
      <c r="W131" s="500">
        <v>0</v>
      </c>
      <c r="X131" s="500">
        <v>0</v>
      </c>
      <c r="Y131" s="500">
        <v>0</v>
      </c>
      <c r="Z131" s="500">
        <v>0</v>
      </c>
      <c r="AA131" s="587">
        <f t="shared" si="45"/>
        <v>6.5399999999999991</v>
      </c>
      <c r="AB131" s="1092">
        <f t="shared" si="69"/>
        <v>3.5714285714285809</v>
      </c>
      <c r="AC131" s="1092">
        <f t="shared" si="70"/>
        <v>4.9999999999999822</v>
      </c>
      <c r="AD131" s="1092">
        <f t="shared" si="71"/>
        <v>100</v>
      </c>
      <c r="AE131" s="1092">
        <f t="shared" si="72"/>
        <v>11.111111111111116</v>
      </c>
      <c r="AF131" s="1092" t="str">
        <f t="shared" si="73"/>
        <v>n/a</v>
      </c>
      <c r="AG131" s="1092" t="str">
        <f t="shared" si="74"/>
        <v>n/a</v>
      </c>
      <c r="AH131" s="1092" t="str">
        <f t="shared" si="75"/>
        <v>n/a</v>
      </c>
      <c r="AI131" s="1092" t="str">
        <f t="shared" si="76"/>
        <v>n/a</v>
      </c>
      <c r="AJ131" s="1092" t="str">
        <f t="shared" si="77"/>
        <v>n/a</v>
      </c>
      <c r="AK131" s="1092" t="str">
        <f t="shared" si="78"/>
        <v>n/a</v>
      </c>
      <c r="AL131" s="1092" t="str">
        <f t="shared" si="79"/>
        <v>n/a</v>
      </c>
      <c r="AM131" s="1092" t="str">
        <f t="shared" si="80"/>
        <v>n/a</v>
      </c>
      <c r="AN131" s="1092" t="str">
        <f t="shared" si="81"/>
        <v>n/a</v>
      </c>
      <c r="AO131" s="1092" t="str">
        <f t="shared" si="82"/>
        <v>n/a</v>
      </c>
      <c r="AP131" s="1092" t="str">
        <f t="shared" si="83"/>
        <v>n/a</v>
      </c>
      <c r="AQ131" s="1092" t="str">
        <f t="shared" si="84"/>
        <v>n/a</v>
      </c>
      <c r="AR131" s="1092" t="str">
        <f t="shared" si="85"/>
        <v>n/a</v>
      </c>
      <c r="AS131" s="1092" t="str">
        <f t="shared" si="86"/>
        <v>n/a</v>
      </c>
      <c r="AT131" s="1092" t="str">
        <f t="shared" si="87"/>
        <v>n/a</v>
      </c>
      <c r="AU131" s="1092" t="str">
        <f t="shared" si="88"/>
        <v>n/a</v>
      </c>
      <c r="AV131" s="1092" t="str">
        <f t="shared" si="89"/>
        <v>n/a</v>
      </c>
      <c r="AW131" s="1092">
        <f t="shared" si="67"/>
        <v>29.920634920634917</v>
      </c>
      <c r="AX131" s="1092">
        <f t="shared" si="68"/>
        <v>46.83387063493187</v>
      </c>
    </row>
    <row r="132" spans="1:50" ht="11.25" customHeight="1" x14ac:dyDescent="0.2">
      <c r="A132" s="448" t="s">
        <v>1074</v>
      </c>
      <c r="B132" s="829" t="s">
        <v>1075</v>
      </c>
      <c r="C132" s="584">
        <v>2.7749999999999999</v>
      </c>
      <c r="D132" s="584">
        <v>2.44</v>
      </c>
      <c r="E132" s="460">
        <v>2.12</v>
      </c>
      <c r="F132" s="460">
        <v>1.7999999999999998</v>
      </c>
      <c r="G132" s="584">
        <v>1.51</v>
      </c>
      <c r="H132" s="584">
        <v>1.46</v>
      </c>
      <c r="I132" s="584">
        <v>1.17</v>
      </c>
      <c r="J132" s="584">
        <v>0.76</v>
      </c>
      <c r="K132" s="897"/>
      <c r="L132" s="584">
        <v>0.21</v>
      </c>
      <c r="M132" s="588">
        <v>0</v>
      </c>
      <c r="N132" s="897"/>
      <c r="O132" s="464">
        <v>0</v>
      </c>
      <c r="P132" s="586">
        <v>0</v>
      </c>
      <c r="Q132" s="586">
        <v>0</v>
      </c>
      <c r="R132" s="586">
        <v>0</v>
      </c>
      <c r="S132" s="586">
        <v>0</v>
      </c>
      <c r="T132" s="586">
        <v>0</v>
      </c>
      <c r="U132" s="586">
        <v>0</v>
      </c>
      <c r="V132" s="586">
        <v>0</v>
      </c>
      <c r="W132" s="586">
        <v>0</v>
      </c>
      <c r="X132" s="586">
        <v>0</v>
      </c>
      <c r="Y132" s="586">
        <v>0</v>
      </c>
      <c r="Z132" s="586">
        <v>0</v>
      </c>
      <c r="AA132" s="587">
        <f t="shared" si="45"/>
        <v>14.245000000000001</v>
      </c>
      <c r="AB132" s="1092">
        <f t="shared" si="69"/>
        <v>13.729508196721319</v>
      </c>
      <c r="AC132" s="1092">
        <f t="shared" si="70"/>
        <v>15.094339622641506</v>
      </c>
      <c r="AD132" s="1092">
        <f t="shared" si="71"/>
        <v>17.777777777777803</v>
      </c>
      <c r="AE132" s="1092">
        <f t="shared" si="72"/>
        <v>19.20529801324502</v>
      </c>
      <c r="AF132" s="1092">
        <f t="shared" si="73"/>
        <v>3.424657534246589</v>
      </c>
      <c r="AG132" s="1092">
        <f t="shared" si="74"/>
        <v>24.786324786324787</v>
      </c>
      <c r="AH132" s="1092">
        <f t="shared" si="75"/>
        <v>53.947368421052609</v>
      </c>
      <c r="AI132" s="1092">
        <f t="shared" si="76"/>
        <v>261.90476190476193</v>
      </c>
      <c r="AJ132" s="1092" t="str">
        <f t="shared" si="77"/>
        <v>n/a</v>
      </c>
      <c r="AK132" s="1092" t="str">
        <f t="shared" si="78"/>
        <v>n/a</v>
      </c>
      <c r="AL132" s="1092" t="str">
        <f t="shared" si="79"/>
        <v>n/a</v>
      </c>
      <c r="AM132" s="1092" t="str">
        <f t="shared" si="80"/>
        <v>n/a</v>
      </c>
      <c r="AN132" s="1092" t="str">
        <f t="shared" si="81"/>
        <v>n/a</v>
      </c>
      <c r="AO132" s="1092" t="str">
        <f t="shared" si="82"/>
        <v>n/a</v>
      </c>
      <c r="AP132" s="1092" t="str">
        <f t="shared" si="83"/>
        <v>n/a</v>
      </c>
      <c r="AQ132" s="1092" t="str">
        <f t="shared" si="84"/>
        <v>n/a</v>
      </c>
      <c r="AR132" s="1092" t="str">
        <f t="shared" si="85"/>
        <v>n/a</v>
      </c>
      <c r="AS132" s="1092" t="str">
        <f t="shared" si="86"/>
        <v>n/a</v>
      </c>
      <c r="AT132" s="1092" t="str">
        <f t="shared" si="87"/>
        <v>n/a</v>
      </c>
      <c r="AU132" s="1092" t="str">
        <f t="shared" si="88"/>
        <v>n/a</v>
      </c>
      <c r="AV132" s="1092" t="str">
        <f t="shared" si="89"/>
        <v>n/a</v>
      </c>
      <c r="AW132" s="1092">
        <f t="shared" si="67"/>
        <v>51.233754532096441</v>
      </c>
      <c r="AX132" s="1092">
        <f t="shared" si="68"/>
        <v>86.38168089060737</v>
      </c>
    </row>
    <row r="133" spans="1:50" ht="11.25" customHeight="1" x14ac:dyDescent="0.2">
      <c r="A133" s="461" t="s">
        <v>1035</v>
      </c>
      <c r="B133" s="829" t="s">
        <v>1036</v>
      </c>
      <c r="C133" s="584">
        <v>1.54</v>
      </c>
      <c r="D133" s="584">
        <v>1.2649999999999999</v>
      </c>
      <c r="E133" s="460">
        <v>0.92500000000000004</v>
      </c>
      <c r="F133" s="460">
        <v>0.69</v>
      </c>
      <c r="G133" s="584">
        <v>0.48249999999999998</v>
      </c>
      <c r="H133" s="584">
        <v>0.31</v>
      </c>
      <c r="I133" s="584">
        <v>0.19500000000000001</v>
      </c>
      <c r="J133" s="584">
        <v>4.2500000000000003E-2</v>
      </c>
      <c r="K133" s="897"/>
      <c r="L133" s="463">
        <v>0</v>
      </c>
      <c r="M133" s="588">
        <v>0</v>
      </c>
      <c r="N133" s="897"/>
      <c r="O133" s="464">
        <v>0</v>
      </c>
      <c r="P133" s="586">
        <v>0</v>
      </c>
      <c r="Q133" s="586">
        <v>0</v>
      </c>
      <c r="R133" s="586">
        <v>0</v>
      </c>
      <c r="S133" s="586">
        <v>0</v>
      </c>
      <c r="T133" s="586">
        <v>0</v>
      </c>
      <c r="U133" s="586">
        <v>0</v>
      </c>
      <c r="V133" s="586">
        <v>0</v>
      </c>
      <c r="W133" s="586">
        <v>0</v>
      </c>
      <c r="X133" s="586">
        <v>0</v>
      </c>
      <c r="Y133" s="586">
        <v>0</v>
      </c>
      <c r="Z133" s="586">
        <v>0</v>
      </c>
      <c r="AA133" s="587">
        <f t="shared" si="45"/>
        <v>5.45</v>
      </c>
      <c r="AB133" s="1092">
        <f t="shared" si="69"/>
        <v>21.739130434782616</v>
      </c>
      <c r="AC133" s="1092">
        <f t="shared" si="70"/>
        <v>36.756756756756737</v>
      </c>
      <c r="AD133" s="1092">
        <f t="shared" si="71"/>
        <v>34.057971014492772</v>
      </c>
      <c r="AE133" s="1092">
        <f t="shared" si="72"/>
        <v>43.005181347150256</v>
      </c>
      <c r="AF133" s="1092">
        <f t="shared" si="73"/>
        <v>55.645161290322577</v>
      </c>
      <c r="AG133" s="1092">
        <f t="shared" si="74"/>
        <v>58.974358974358964</v>
      </c>
      <c r="AH133" s="1092">
        <f t="shared" si="75"/>
        <v>358.8235294117647</v>
      </c>
      <c r="AI133" s="1092" t="str">
        <f t="shared" si="76"/>
        <v>n/a</v>
      </c>
      <c r="AJ133" s="1092" t="str">
        <f t="shared" si="77"/>
        <v>n/a</v>
      </c>
      <c r="AK133" s="1092" t="str">
        <f t="shared" si="78"/>
        <v>n/a</v>
      </c>
      <c r="AL133" s="1092" t="str">
        <f t="shared" si="79"/>
        <v>n/a</v>
      </c>
      <c r="AM133" s="1092" t="str">
        <f t="shared" si="80"/>
        <v>n/a</v>
      </c>
      <c r="AN133" s="1092" t="str">
        <f t="shared" si="81"/>
        <v>n/a</v>
      </c>
      <c r="AO133" s="1092" t="str">
        <f t="shared" si="82"/>
        <v>n/a</v>
      </c>
      <c r="AP133" s="1092" t="str">
        <f t="shared" si="83"/>
        <v>n/a</v>
      </c>
      <c r="AQ133" s="1092" t="str">
        <f t="shared" si="84"/>
        <v>n/a</v>
      </c>
      <c r="AR133" s="1092" t="str">
        <f t="shared" si="85"/>
        <v>n/a</v>
      </c>
      <c r="AS133" s="1092" t="str">
        <f t="shared" si="86"/>
        <v>n/a</v>
      </c>
      <c r="AT133" s="1092" t="str">
        <f t="shared" si="87"/>
        <v>n/a</v>
      </c>
      <c r="AU133" s="1092" t="str">
        <f t="shared" si="88"/>
        <v>n/a</v>
      </c>
      <c r="AV133" s="1092" t="str">
        <f t="shared" si="89"/>
        <v>n/a</v>
      </c>
      <c r="AW133" s="1092">
        <f t="shared" si="67"/>
        <v>87.000298461375522</v>
      </c>
      <c r="AX133" s="1092">
        <f t="shared" si="68"/>
        <v>120.53931633569492</v>
      </c>
    </row>
    <row r="134" spans="1:50" ht="11.25" customHeight="1" x14ac:dyDescent="0.2">
      <c r="A134" s="461" t="s">
        <v>1039</v>
      </c>
      <c r="B134" s="829" t="s">
        <v>1040</v>
      </c>
      <c r="C134" s="584">
        <v>2.48</v>
      </c>
      <c r="D134" s="584">
        <v>2.4</v>
      </c>
      <c r="E134" s="460">
        <v>2.08</v>
      </c>
      <c r="F134" s="460">
        <v>1.7400000000000002</v>
      </c>
      <c r="G134" s="584">
        <v>1.38</v>
      </c>
      <c r="H134" s="584">
        <v>1.1499999999999999</v>
      </c>
      <c r="I134" s="584">
        <v>0.93</v>
      </c>
      <c r="J134" s="584">
        <v>0.52500000000000002</v>
      </c>
      <c r="K134" s="897"/>
      <c r="L134" s="584">
        <v>0.27</v>
      </c>
      <c r="M134" s="459">
        <v>0.24</v>
      </c>
      <c r="N134" s="897"/>
      <c r="O134" s="589">
        <v>0.18</v>
      </c>
      <c r="P134" s="586">
        <v>0.16</v>
      </c>
      <c r="Q134" s="586">
        <v>0.16</v>
      </c>
      <c r="R134" s="586">
        <v>0.16</v>
      </c>
      <c r="S134" s="590">
        <v>0.16</v>
      </c>
      <c r="T134" s="590">
        <v>0.08</v>
      </c>
      <c r="U134" s="586">
        <v>0</v>
      </c>
      <c r="V134" s="586">
        <v>0</v>
      </c>
      <c r="W134" s="586">
        <v>0</v>
      </c>
      <c r="X134" s="586">
        <v>0</v>
      </c>
      <c r="Y134" s="586">
        <v>0</v>
      </c>
      <c r="Z134" s="586">
        <v>0</v>
      </c>
      <c r="AA134" s="587">
        <f t="shared" si="45"/>
        <v>14.094999999999999</v>
      </c>
      <c r="AB134" s="1092">
        <f t="shared" si="69"/>
        <v>3.3333333333333437</v>
      </c>
      <c r="AC134" s="1092">
        <f t="shared" si="70"/>
        <v>15.384615384615374</v>
      </c>
      <c r="AD134" s="1092">
        <f t="shared" si="71"/>
        <v>19.540229885057457</v>
      </c>
      <c r="AE134" s="1092">
        <f t="shared" si="72"/>
        <v>26.086956521739157</v>
      </c>
      <c r="AF134" s="1092">
        <f t="shared" si="73"/>
        <v>19.999999999999996</v>
      </c>
      <c r="AG134" s="1092">
        <f t="shared" si="74"/>
        <v>23.655913978494603</v>
      </c>
      <c r="AH134" s="1092">
        <f t="shared" si="75"/>
        <v>77.142857142857139</v>
      </c>
      <c r="AI134" s="1092">
        <f t="shared" si="76"/>
        <v>94.444444444444443</v>
      </c>
      <c r="AJ134" s="1092">
        <f t="shared" si="77"/>
        <v>12.500000000000021</v>
      </c>
      <c r="AK134" s="1092">
        <f t="shared" si="78"/>
        <v>33.333333333333329</v>
      </c>
      <c r="AL134" s="1092">
        <f t="shared" si="79"/>
        <v>12.5</v>
      </c>
      <c r="AM134" s="1092">
        <f t="shared" si="80"/>
        <v>0</v>
      </c>
      <c r="AN134" s="1092">
        <f t="shared" si="81"/>
        <v>0</v>
      </c>
      <c r="AO134" s="1092">
        <f t="shared" si="82"/>
        <v>0</v>
      </c>
      <c r="AP134" s="1092">
        <f t="shared" si="83"/>
        <v>100</v>
      </c>
      <c r="AQ134" s="1092" t="str">
        <f t="shared" si="84"/>
        <v>n/a</v>
      </c>
      <c r="AR134" s="1092" t="str">
        <f t="shared" si="85"/>
        <v>n/a</v>
      </c>
      <c r="AS134" s="1092" t="str">
        <f t="shared" si="86"/>
        <v>n/a</v>
      </c>
      <c r="AT134" s="1092" t="str">
        <f t="shared" si="87"/>
        <v>n/a</v>
      </c>
      <c r="AU134" s="1092" t="str">
        <f t="shared" si="88"/>
        <v>n/a</v>
      </c>
      <c r="AV134" s="1092" t="str">
        <f t="shared" si="89"/>
        <v>n/a</v>
      </c>
      <c r="AW134" s="1092">
        <f t="shared" si="67"/>
        <v>29.19477893492499</v>
      </c>
      <c r="AX134" s="1092">
        <f t="shared" si="68"/>
        <v>33.571998857611575</v>
      </c>
    </row>
    <row r="135" spans="1:50" ht="11.25" customHeight="1" x14ac:dyDescent="0.2">
      <c r="A135" s="479" t="s">
        <v>1017</v>
      </c>
      <c r="B135" s="468" t="s">
        <v>1018</v>
      </c>
      <c r="C135" s="584">
        <v>1.52</v>
      </c>
      <c r="D135" s="584">
        <v>1.48</v>
      </c>
      <c r="E135" s="460">
        <v>1.38</v>
      </c>
      <c r="F135" s="478">
        <v>1.32</v>
      </c>
      <c r="G135" s="474">
        <v>1.28</v>
      </c>
      <c r="H135" s="473">
        <v>1.2</v>
      </c>
      <c r="I135" s="474">
        <v>1.18</v>
      </c>
      <c r="J135" s="473">
        <v>1.1599999999999999</v>
      </c>
      <c r="K135" s="976"/>
      <c r="L135" s="474">
        <v>1.05</v>
      </c>
      <c r="M135" s="475">
        <v>1</v>
      </c>
      <c r="N135" s="976"/>
      <c r="O135" s="489">
        <v>1</v>
      </c>
      <c r="P135" s="477">
        <v>1.1200000000000001</v>
      </c>
      <c r="Q135" s="477">
        <v>1.24</v>
      </c>
      <c r="R135" s="476">
        <v>1.24</v>
      </c>
      <c r="S135" s="476">
        <v>1.1200000000000001</v>
      </c>
      <c r="T135" s="476">
        <v>0.97</v>
      </c>
      <c r="U135" s="476">
        <v>0.86</v>
      </c>
      <c r="V135" s="476">
        <v>0.68</v>
      </c>
      <c r="W135" s="476">
        <v>0.61</v>
      </c>
      <c r="X135" s="476">
        <v>0.56999999999999995</v>
      </c>
      <c r="Y135" s="476">
        <v>0.52</v>
      </c>
      <c r="Z135" s="476">
        <v>0.47</v>
      </c>
      <c r="AA135" s="587">
        <f t="shared" ref="AA135:AA198" si="90">SUM(C135:Z135)</f>
        <v>22.97</v>
      </c>
      <c r="AB135" s="1092">
        <f t="shared" ref="AB135:AB166" si="91">IF(ISERROR((C135/D135-1)*100),"n/a",(C135/D135-1)*100)</f>
        <v>2.7027027027026973</v>
      </c>
      <c r="AC135" s="1092">
        <f t="shared" ref="AC135:AC166" si="92">IF(ISERROR((D135/E135-1)*100),"n/a",(D135/E135-1)*100)</f>
        <v>7.2463768115942129</v>
      </c>
      <c r="AD135" s="1092">
        <f t="shared" ref="AD135:AD166" si="93">IF(ISERROR((E135/F135-1)*100),"n/a",(E135/F135-1)*100)</f>
        <v>4.5454545454545414</v>
      </c>
      <c r="AE135" s="1092">
        <f t="shared" ref="AE135:AE166" si="94">IF(ISERROR((F135/G135-1)*100),"n/a",(F135/G135-1)*100)</f>
        <v>3.125</v>
      </c>
      <c r="AF135" s="1092">
        <f t="shared" ref="AF135:AF166" si="95">IF(ISERROR((G135/H135-1)*100),"n/a",(G135/H135-1)*100)</f>
        <v>6.6666666666666652</v>
      </c>
      <c r="AG135" s="1092">
        <f t="shared" ref="AG135:AG166" si="96">IF(ISERROR((H135/I135-1)*100),"n/a",(H135/I135-1)*100)</f>
        <v>1.6949152542372836</v>
      </c>
      <c r="AH135" s="1092">
        <f t="shared" ref="AH135:AH166" si="97">IF(ISERROR((I135/J135-1)*100),"n/a",(I135/J135-1)*100)</f>
        <v>1.7241379310344751</v>
      </c>
      <c r="AI135" s="1092">
        <f t="shared" ref="AI135:AI166" si="98">IF(ISERROR((J135/L135-1)*100),"n/a",(J135/L135-1)*100)</f>
        <v>10.47619047619046</v>
      </c>
      <c r="AJ135" s="1092">
        <f t="shared" ref="AJ135:AJ166" si="99">IF(ISERROR((L135/M135-1)*100),"n/a",(L135/M135-1)*100)</f>
        <v>5.0000000000000044</v>
      </c>
      <c r="AK135" s="1092">
        <f t="shared" ref="AK135:AK166" si="100">IF(ISERROR((M135/O135-1)*100),"n/a",(M135/O135-1)*100)</f>
        <v>0</v>
      </c>
      <c r="AL135" s="1092">
        <f t="shared" ref="AL135:AL166" si="101">IF(ISERROR((O135/P135-1)*100),"n/a",(O135/P135-1)*100)</f>
        <v>-10.714285714285721</v>
      </c>
      <c r="AM135" s="1092">
        <f t="shared" ref="AM135:AM166" si="102">IF(ISERROR((P135/Q135-1)*100),"n/a",(P135/Q135-1)*100)</f>
        <v>-9.6774193548387011</v>
      </c>
      <c r="AN135" s="1092">
        <f t="shared" ref="AN135:AN166" si="103">IF(ISERROR((Q135/R135-1)*100),"n/a",(Q135/R135-1)*100)</f>
        <v>0</v>
      </c>
      <c r="AO135" s="1092">
        <f t="shared" ref="AO135:AO166" si="104">IF(ISERROR((R135/S135-1)*100),"n/a",(R135/S135-1)*100)</f>
        <v>10.714285714285698</v>
      </c>
      <c r="AP135" s="1092">
        <f t="shared" ref="AP135:AP166" si="105">IF(ISERROR((S135/T135-1)*100),"n/a",(S135/T135-1)*100)</f>
        <v>15.463917525773208</v>
      </c>
      <c r="AQ135" s="1092">
        <f t="shared" ref="AQ135:AQ166" si="106">IF(ISERROR((T135/U135-1)*100),"n/a",(T135/U135-1)*100)</f>
        <v>12.790697674418606</v>
      </c>
      <c r="AR135" s="1092">
        <f t="shared" ref="AR135:AR166" si="107">IF(ISERROR((U135/V135-1)*100),"n/a",(U135/V135-1)*100)</f>
        <v>26.470588235294112</v>
      </c>
      <c r="AS135" s="1092">
        <f t="shared" ref="AS135:AS166" si="108">IF(ISERROR((V135/W135-1)*100),"n/a",(V135/W135-1)*100)</f>
        <v>11.475409836065587</v>
      </c>
      <c r="AT135" s="1092">
        <f t="shared" ref="AT135:AT166" si="109">IF(ISERROR((W135/X135-1)*100),"n/a",(W135/X135-1)*100)</f>
        <v>7.0175438596491224</v>
      </c>
      <c r="AU135" s="1092">
        <f t="shared" ref="AU135:AU166" si="110">IF(ISERROR((X135/Y135-1)*100),"n/a",(X135/Y135-1)*100)</f>
        <v>9.6153846153846025</v>
      </c>
      <c r="AV135" s="1092">
        <f t="shared" ref="AV135:AV166" si="111">IF(ISERROR((Y135/Z135-1)*100),"n/a",(Y135/Z135-1)*100)</f>
        <v>10.638297872340431</v>
      </c>
      <c r="AW135" s="1092">
        <f t="shared" ref="AW135:AW198" si="112">AVERAGE(AB135:AV135)</f>
        <v>6.0464697453317759</v>
      </c>
      <c r="AX135" s="1092">
        <f t="shared" ref="AX135:AX198" si="113">STDEV(AB135:AV135)</f>
        <v>8.1263676048876725</v>
      </c>
    </row>
    <row r="136" spans="1:50" ht="11.25" customHeight="1" x14ac:dyDescent="0.2">
      <c r="A136" s="830" t="s">
        <v>3795</v>
      </c>
      <c r="B136" s="829" t="s">
        <v>3796</v>
      </c>
      <c r="C136" s="584">
        <v>1.56</v>
      </c>
      <c r="D136" s="584">
        <v>1.36</v>
      </c>
      <c r="E136" s="460">
        <v>0.98</v>
      </c>
      <c r="F136" s="587">
        <v>0.64</v>
      </c>
      <c r="G136" s="584">
        <v>0.46</v>
      </c>
      <c r="H136" s="499">
        <v>0.4</v>
      </c>
      <c r="I136" s="584">
        <v>0.1</v>
      </c>
      <c r="J136" s="499">
        <v>0</v>
      </c>
      <c r="K136" s="897"/>
      <c r="L136" s="463">
        <v>0</v>
      </c>
      <c r="M136" s="588">
        <v>0</v>
      </c>
      <c r="N136" s="897"/>
      <c r="O136" s="464">
        <v>0</v>
      </c>
      <c r="P136" s="586">
        <v>0</v>
      </c>
      <c r="Q136" s="586">
        <v>0</v>
      </c>
      <c r="R136" s="586">
        <v>0</v>
      </c>
      <c r="S136" s="586">
        <v>0</v>
      </c>
      <c r="T136" s="586">
        <v>0</v>
      </c>
      <c r="U136" s="586">
        <v>0</v>
      </c>
      <c r="V136" s="586">
        <v>0</v>
      </c>
      <c r="W136" s="586">
        <v>0</v>
      </c>
      <c r="X136" s="586">
        <v>0</v>
      </c>
      <c r="Y136" s="586">
        <v>0</v>
      </c>
      <c r="Z136" s="586">
        <v>0</v>
      </c>
      <c r="AA136" s="587">
        <f t="shared" si="90"/>
        <v>5.5</v>
      </c>
      <c r="AB136" s="1092">
        <f t="shared" si="91"/>
        <v>14.705882352941169</v>
      </c>
      <c r="AC136" s="1092">
        <f t="shared" si="92"/>
        <v>38.775510204081655</v>
      </c>
      <c r="AD136" s="1092">
        <f t="shared" si="93"/>
        <v>53.125</v>
      </c>
      <c r="AE136" s="1092">
        <f t="shared" si="94"/>
        <v>39.130434782608688</v>
      </c>
      <c r="AF136" s="1092">
        <f t="shared" si="95"/>
        <v>14.999999999999991</v>
      </c>
      <c r="AG136" s="1092">
        <f t="shared" si="96"/>
        <v>300</v>
      </c>
      <c r="AH136" s="1092" t="str">
        <f t="shared" si="97"/>
        <v>n/a</v>
      </c>
      <c r="AI136" s="1092" t="str">
        <f t="shared" si="98"/>
        <v>n/a</v>
      </c>
      <c r="AJ136" s="1092" t="str">
        <f t="shared" si="99"/>
        <v>n/a</v>
      </c>
      <c r="AK136" s="1092" t="str">
        <f t="shared" si="100"/>
        <v>n/a</v>
      </c>
      <c r="AL136" s="1092" t="str">
        <f t="shared" si="101"/>
        <v>n/a</v>
      </c>
      <c r="AM136" s="1092" t="str">
        <f t="shared" si="102"/>
        <v>n/a</v>
      </c>
      <c r="AN136" s="1092" t="str">
        <f t="shared" si="103"/>
        <v>n/a</v>
      </c>
      <c r="AO136" s="1092" t="str">
        <f t="shared" si="104"/>
        <v>n/a</v>
      </c>
      <c r="AP136" s="1092" t="str">
        <f t="shared" si="105"/>
        <v>n/a</v>
      </c>
      <c r="AQ136" s="1092" t="str">
        <f t="shared" si="106"/>
        <v>n/a</v>
      </c>
      <c r="AR136" s="1092" t="str">
        <f t="shared" si="107"/>
        <v>n/a</v>
      </c>
      <c r="AS136" s="1092" t="str">
        <f t="shared" si="108"/>
        <v>n/a</v>
      </c>
      <c r="AT136" s="1092" t="str">
        <f t="shared" si="109"/>
        <v>n/a</v>
      </c>
      <c r="AU136" s="1092" t="str">
        <f t="shared" si="110"/>
        <v>n/a</v>
      </c>
      <c r="AV136" s="1092" t="str">
        <f t="shared" si="111"/>
        <v>n/a</v>
      </c>
      <c r="AW136" s="1092">
        <f t="shared" si="112"/>
        <v>76.789471223271917</v>
      </c>
      <c r="AX136" s="1092">
        <f t="shared" si="113"/>
        <v>110.37981914656604</v>
      </c>
    </row>
    <row r="137" spans="1:50" ht="11.25" customHeight="1" x14ac:dyDescent="0.2">
      <c r="A137" s="461" t="s">
        <v>528</v>
      </c>
      <c r="B137" s="829" t="s">
        <v>529</v>
      </c>
      <c r="C137" s="584">
        <v>2.85</v>
      </c>
      <c r="D137" s="584">
        <v>2.8</v>
      </c>
      <c r="E137" s="460">
        <v>2.58</v>
      </c>
      <c r="F137" s="587">
        <v>2.25</v>
      </c>
      <c r="G137" s="584">
        <v>2.15</v>
      </c>
      <c r="H137" s="584">
        <v>2.1</v>
      </c>
      <c r="I137" s="584">
        <v>2.0299999999999998</v>
      </c>
      <c r="J137" s="584">
        <v>1.98</v>
      </c>
      <c r="K137" s="897"/>
      <c r="L137" s="584">
        <v>1.9</v>
      </c>
      <c r="M137" s="459">
        <v>1.83</v>
      </c>
      <c r="N137" s="897"/>
      <c r="O137" s="589">
        <v>1.78</v>
      </c>
      <c r="P137" s="590">
        <v>1.71</v>
      </c>
      <c r="Q137" s="590">
        <v>1.66</v>
      </c>
      <c r="R137" s="590">
        <v>1.54</v>
      </c>
      <c r="S137" s="590">
        <v>1.32</v>
      </c>
      <c r="T137" s="590">
        <v>1.165</v>
      </c>
      <c r="U137" s="590">
        <v>1.0349999999999999</v>
      </c>
      <c r="V137" s="590">
        <v>0.94</v>
      </c>
      <c r="W137" s="590">
        <v>0.875</v>
      </c>
      <c r="X137" s="590">
        <v>0.84</v>
      </c>
      <c r="Y137" s="590">
        <v>0.76</v>
      </c>
      <c r="Z137" s="590">
        <v>0.67500000000000004</v>
      </c>
      <c r="AA137" s="587">
        <f t="shared" si="90"/>
        <v>36.769999999999996</v>
      </c>
      <c r="AB137" s="1092">
        <f t="shared" si="91"/>
        <v>1.7857142857143016</v>
      </c>
      <c r="AC137" s="1092">
        <f t="shared" si="92"/>
        <v>8.5271317829457303</v>
      </c>
      <c r="AD137" s="1092">
        <f t="shared" si="93"/>
        <v>14.666666666666671</v>
      </c>
      <c r="AE137" s="1092">
        <f t="shared" si="94"/>
        <v>4.6511627906976827</v>
      </c>
      <c r="AF137" s="1092">
        <f t="shared" si="95"/>
        <v>2.3809523809523725</v>
      </c>
      <c r="AG137" s="1092">
        <f t="shared" si="96"/>
        <v>3.4482758620689724</v>
      </c>
      <c r="AH137" s="1092">
        <f t="shared" si="97"/>
        <v>2.5252525252525082</v>
      </c>
      <c r="AI137" s="1092">
        <f t="shared" si="98"/>
        <v>4.2105263157894868</v>
      </c>
      <c r="AJ137" s="1092">
        <f t="shared" si="99"/>
        <v>3.82513661202184</v>
      </c>
      <c r="AK137" s="1092">
        <f t="shared" si="100"/>
        <v>2.8089887640449396</v>
      </c>
      <c r="AL137" s="1092">
        <f t="shared" si="101"/>
        <v>4.0935672514619936</v>
      </c>
      <c r="AM137" s="1092">
        <f t="shared" si="102"/>
        <v>3.0120481927710774</v>
      </c>
      <c r="AN137" s="1092">
        <f t="shared" si="103"/>
        <v>7.7922077922077948</v>
      </c>
      <c r="AO137" s="1092">
        <f t="shared" si="104"/>
        <v>16.666666666666675</v>
      </c>
      <c r="AP137" s="1092">
        <f t="shared" si="105"/>
        <v>13.30472103004292</v>
      </c>
      <c r="AQ137" s="1092">
        <f t="shared" si="106"/>
        <v>12.560386473429963</v>
      </c>
      <c r="AR137" s="1092">
        <f t="shared" si="107"/>
        <v>10.106382978723394</v>
      </c>
      <c r="AS137" s="1092">
        <f t="shared" si="108"/>
        <v>7.4285714285714288</v>
      </c>
      <c r="AT137" s="1092">
        <f t="shared" si="109"/>
        <v>4.1666666666666741</v>
      </c>
      <c r="AU137" s="1092">
        <f t="shared" si="110"/>
        <v>10.526315789473673</v>
      </c>
      <c r="AV137" s="1092">
        <f t="shared" si="111"/>
        <v>12.592592592592577</v>
      </c>
      <c r="AW137" s="1092">
        <f t="shared" si="112"/>
        <v>7.1942826118458409</v>
      </c>
      <c r="AX137" s="1092">
        <f t="shared" si="113"/>
        <v>4.6534174643892161</v>
      </c>
    </row>
    <row r="138" spans="1:50" ht="11.25" customHeight="1" x14ac:dyDescent="0.2">
      <c r="A138" s="1081" t="s">
        <v>4445</v>
      </c>
      <c r="B138" s="814" t="s">
        <v>4421</v>
      </c>
      <c r="C138" s="584">
        <v>0.22500000000000001</v>
      </c>
      <c r="D138" s="460">
        <v>0.20500000000000002</v>
      </c>
      <c r="E138" s="460">
        <v>0.185</v>
      </c>
      <c r="F138" s="450">
        <v>0.16750000000000001</v>
      </c>
      <c r="G138" s="482">
        <v>0.14749999999999999</v>
      </c>
      <c r="H138" s="482">
        <v>0.105</v>
      </c>
      <c r="I138" s="940">
        <v>0</v>
      </c>
      <c r="J138" s="940">
        <v>0</v>
      </c>
      <c r="K138" s="482"/>
      <c r="L138" s="482">
        <v>0.1075</v>
      </c>
      <c r="M138" s="454">
        <v>9.0000000000000011E-2</v>
      </c>
      <c r="N138" s="482"/>
      <c r="O138" s="1082">
        <v>6.25E-2</v>
      </c>
      <c r="P138" s="505">
        <v>7.5000000000000011E-2</v>
      </c>
      <c r="Q138" s="456">
        <v>0.11750000000000001</v>
      </c>
      <c r="R138" s="456">
        <v>8.5000000000000006E-2</v>
      </c>
      <c r="S138" s="456">
        <v>8.2500000000000004E-2</v>
      </c>
      <c r="T138" s="456">
        <v>0.08</v>
      </c>
      <c r="U138" s="456">
        <v>7.0000000000000007E-2</v>
      </c>
      <c r="V138" s="456">
        <v>4.4999999999999998E-2</v>
      </c>
      <c r="W138" s="505">
        <v>0</v>
      </c>
      <c r="X138" s="505">
        <v>0</v>
      </c>
      <c r="Y138" s="505">
        <v>0</v>
      </c>
      <c r="Z138" s="505">
        <v>0</v>
      </c>
      <c r="AA138" s="587">
        <f t="shared" si="90"/>
        <v>1.8499999999999999</v>
      </c>
      <c r="AB138" s="1092">
        <f t="shared" si="91"/>
        <v>9.7560975609755971</v>
      </c>
      <c r="AC138" s="1092">
        <f t="shared" si="92"/>
        <v>10.810810810810811</v>
      </c>
      <c r="AD138" s="1092">
        <f t="shared" si="93"/>
        <v>10.447761194029837</v>
      </c>
      <c r="AE138" s="1092">
        <f t="shared" si="94"/>
        <v>13.559322033898313</v>
      </c>
      <c r="AF138" s="1092">
        <f t="shared" si="95"/>
        <v>40.476190476190467</v>
      </c>
      <c r="AG138" s="1092" t="str">
        <f t="shared" si="96"/>
        <v>n/a</v>
      </c>
      <c r="AH138" s="1092" t="str">
        <f t="shared" si="97"/>
        <v>n/a</v>
      </c>
      <c r="AI138" s="1092">
        <f t="shared" si="98"/>
        <v>-100</v>
      </c>
      <c r="AJ138" s="1092">
        <f t="shared" si="99"/>
        <v>19.444444444444422</v>
      </c>
      <c r="AK138" s="1092">
        <f t="shared" si="100"/>
        <v>44.000000000000014</v>
      </c>
      <c r="AL138" s="1092">
        <f t="shared" si="101"/>
        <v>-16.666666666666675</v>
      </c>
      <c r="AM138" s="1092">
        <f t="shared" si="102"/>
        <v>-36.170212765957444</v>
      </c>
      <c r="AN138" s="1092">
        <f t="shared" si="103"/>
        <v>38.235294117647058</v>
      </c>
      <c r="AO138" s="1092">
        <f t="shared" si="104"/>
        <v>3.0303030303030276</v>
      </c>
      <c r="AP138" s="1092">
        <f t="shared" si="105"/>
        <v>3.125</v>
      </c>
      <c r="AQ138" s="1092">
        <f t="shared" si="106"/>
        <v>14.285714285714279</v>
      </c>
      <c r="AR138" s="1092">
        <f t="shared" si="107"/>
        <v>55.555555555555578</v>
      </c>
      <c r="AS138" s="1092" t="str">
        <f t="shared" si="108"/>
        <v>n/a</v>
      </c>
      <c r="AT138" s="1092" t="str">
        <f t="shared" si="109"/>
        <v>n/a</v>
      </c>
      <c r="AU138" s="1092" t="str">
        <f t="shared" si="110"/>
        <v>n/a</v>
      </c>
      <c r="AV138" s="1092" t="str">
        <f t="shared" si="111"/>
        <v>n/a</v>
      </c>
      <c r="AW138" s="1092">
        <f t="shared" si="112"/>
        <v>7.325974271796353</v>
      </c>
      <c r="AX138" s="1092">
        <f t="shared" si="113"/>
        <v>37.805777582378475</v>
      </c>
    </row>
    <row r="139" spans="1:50" ht="11.25" customHeight="1" x14ac:dyDescent="0.2">
      <c r="A139" s="830" t="s">
        <v>1062</v>
      </c>
      <c r="B139" s="829" t="s">
        <v>1063</v>
      </c>
      <c r="C139" s="584">
        <v>2.2799999999999998</v>
      </c>
      <c r="D139" s="584">
        <v>2.16</v>
      </c>
      <c r="E139" s="460">
        <v>1.91</v>
      </c>
      <c r="F139" s="460">
        <v>1.75</v>
      </c>
      <c r="G139" s="584">
        <v>1.71</v>
      </c>
      <c r="H139" s="584">
        <v>1.66</v>
      </c>
      <c r="I139" s="584">
        <v>1.57</v>
      </c>
      <c r="J139" s="584">
        <v>1.46</v>
      </c>
      <c r="K139" s="897"/>
      <c r="L139" s="584">
        <v>1.4</v>
      </c>
      <c r="M139" s="588">
        <v>1.36</v>
      </c>
      <c r="N139" s="897"/>
      <c r="O139" s="464">
        <v>1.36</v>
      </c>
      <c r="P139" s="590">
        <v>1.36</v>
      </c>
      <c r="Q139" s="590">
        <v>1.33</v>
      </c>
      <c r="R139" s="590">
        <v>1.21</v>
      </c>
      <c r="S139" s="590">
        <v>1.0900000000000001</v>
      </c>
      <c r="T139" s="590">
        <v>0.97</v>
      </c>
      <c r="U139" s="590">
        <v>0.86</v>
      </c>
      <c r="V139" s="590">
        <v>0.75</v>
      </c>
      <c r="W139" s="590">
        <v>0.3</v>
      </c>
      <c r="X139" s="586">
        <v>0</v>
      </c>
      <c r="Y139" s="586">
        <v>0.44</v>
      </c>
      <c r="Z139" s="590">
        <v>0.8</v>
      </c>
      <c r="AA139" s="587">
        <f t="shared" si="90"/>
        <v>27.730000000000004</v>
      </c>
      <c r="AB139" s="1092">
        <f t="shared" si="91"/>
        <v>5.5555555555555358</v>
      </c>
      <c r="AC139" s="1092">
        <f t="shared" si="92"/>
        <v>13.089005235602102</v>
      </c>
      <c r="AD139" s="1092">
        <f t="shared" si="93"/>
        <v>9.1428571428571423</v>
      </c>
      <c r="AE139" s="1092">
        <f t="shared" si="94"/>
        <v>2.3391812865497075</v>
      </c>
      <c r="AF139" s="1092">
        <f t="shared" si="95"/>
        <v>3.0120481927710774</v>
      </c>
      <c r="AG139" s="1092">
        <f t="shared" si="96"/>
        <v>5.7324840764331197</v>
      </c>
      <c r="AH139" s="1092">
        <f t="shared" si="97"/>
        <v>7.5342465753424737</v>
      </c>
      <c r="AI139" s="1092">
        <f t="shared" si="98"/>
        <v>4.2857142857142927</v>
      </c>
      <c r="AJ139" s="1092">
        <f t="shared" si="99"/>
        <v>2.9411764705882248</v>
      </c>
      <c r="AK139" s="1092">
        <f t="shared" si="100"/>
        <v>0</v>
      </c>
      <c r="AL139" s="1092">
        <f t="shared" si="101"/>
        <v>0</v>
      </c>
      <c r="AM139" s="1092">
        <f t="shared" si="102"/>
        <v>2.2556390977443552</v>
      </c>
      <c r="AN139" s="1092">
        <f t="shared" si="103"/>
        <v>9.9173553719008378</v>
      </c>
      <c r="AO139" s="1092">
        <f t="shared" si="104"/>
        <v>11.009174311926584</v>
      </c>
      <c r="AP139" s="1092">
        <f t="shared" si="105"/>
        <v>12.371134020618557</v>
      </c>
      <c r="AQ139" s="1092">
        <f t="shared" si="106"/>
        <v>12.790697674418606</v>
      </c>
      <c r="AR139" s="1092">
        <f t="shared" si="107"/>
        <v>14.666666666666671</v>
      </c>
      <c r="AS139" s="1092">
        <f t="shared" si="108"/>
        <v>150</v>
      </c>
      <c r="AT139" s="1092" t="str">
        <f t="shared" si="109"/>
        <v>n/a</v>
      </c>
      <c r="AU139" s="1092">
        <f t="shared" si="110"/>
        <v>-100</v>
      </c>
      <c r="AV139" s="1092">
        <f t="shared" si="111"/>
        <v>-45.000000000000007</v>
      </c>
      <c r="AW139" s="1092">
        <f t="shared" si="112"/>
        <v>6.0821467982344641</v>
      </c>
      <c r="AX139" s="1092">
        <f t="shared" si="113"/>
        <v>42.894311972780983</v>
      </c>
    </row>
    <row r="140" spans="1:50" ht="11.25" customHeight="1" x14ac:dyDescent="0.2">
      <c r="A140" s="448" t="s">
        <v>3991</v>
      </c>
      <c r="B140" s="829" t="s">
        <v>3992</v>
      </c>
      <c r="C140" s="584">
        <v>1.6850000000000001</v>
      </c>
      <c r="D140" s="584">
        <v>1.645</v>
      </c>
      <c r="E140" s="460">
        <v>1.605</v>
      </c>
      <c r="F140" s="460">
        <v>1.5649999999999999</v>
      </c>
      <c r="G140" s="584">
        <v>1.5249999999999999</v>
      </c>
      <c r="H140" s="584">
        <v>0.51700000000000002</v>
      </c>
      <c r="I140" s="499">
        <v>0</v>
      </c>
      <c r="J140" s="499">
        <v>0</v>
      </c>
      <c r="K140" s="897"/>
      <c r="L140" s="463">
        <v>0</v>
      </c>
      <c r="M140" s="588">
        <v>0</v>
      </c>
      <c r="N140" s="897"/>
      <c r="O140" s="464">
        <v>0</v>
      </c>
      <c r="P140" s="586">
        <v>0</v>
      </c>
      <c r="Q140" s="586">
        <v>0</v>
      </c>
      <c r="R140" s="586">
        <v>0</v>
      </c>
      <c r="S140" s="586">
        <v>0</v>
      </c>
      <c r="T140" s="586">
        <v>0</v>
      </c>
      <c r="U140" s="586">
        <v>0</v>
      </c>
      <c r="V140" s="586">
        <v>0</v>
      </c>
      <c r="W140" s="586">
        <v>0</v>
      </c>
      <c r="X140" s="586">
        <v>0</v>
      </c>
      <c r="Y140" s="586">
        <v>0</v>
      </c>
      <c r="Z140" s="586">
        <v>0</v>
      </c>
      <c r="AA140" s="587">
        <f t="shared" si="90"/>
        <v>8.5419999999999998</v>
      </c>
      <c r="AB140" s="1092">
        <f t="shared" si="91"/>
        <v>2.4316109422492405</v>
      </c>
      <c r="AC140" s="1092">
        <f t="shared" si="92"/>
        <v>2.4922118380062308</v>
      </c>
      <c r="AD140" s="1092">
        <f t="shared" si="93"/>
        <v>2.5559105431310014</v>
      </c>
      <c r="AE140" s="1092">
        <f t="shared" si="94"/>
        <v>2.6229508196721429</v>
      </c>
      <c r="AF140" s="1092">
        <f t="shared" si="95"/>
        <v>194.97098646034812</v>
      </c>
      <c r="AG140" s="1092" t="str">
        <f t="shared" si="96"/>
        <v>n/a</v>
      </c>
      <c r="AH140" s="1092" t="str">
        <f t="shared" si="97"/>
        <v>n/a</v>
      </c>
      <c r="AI140" s="1092" t="str">
        <f t="shared" si="98"/>
        <v>n/a</v>
      </c>
      <c r="AJ140" s="1092" t="str">
        <f t="shared" si="99"/>
        <v>n/a</v>
      </c>
      <c r="AK140" s="1092" t="str">
        <f t="shared" si="100"/>
        <v>n/a</v>
      </c>
      <c r="AL140" s="1092" t="str">
        <f t="shared" si="101"/>
        <v>n/a</v>
      </c>
      <c r="AM140" s="1092" t="str">
        <f t="shared" si="102"/>
        <v>n/a</v>
      </c>
      <c r="AN140" s="1092" t="str">
        <f t="shared" si="103"/>
        <v>n/a</v>
      </c>
      <c r="AO140" s="1092" t="str">
        <f t="shared" si="104"/>
        <v>n/a</v>
      </c>
      <c r="AP140" s="1092" t="str">
        <f t="shared" si="105"/>
        <v>n/a</v>
      </c>
      <c r="AQ140" s="1092" t="str">
        <f t="shared" si="106"/>
        <v>n/a</v>
      </c>
      <c r="AR140" s="1092" t="str">
        <f t="shared" si="107"/>
        <v>n/a</v>
      </c>
      <c r="AS140" s="1092" t="str">
        <f t="shared" si="108"/>
        <v>n/a</v>
      </c>
      <c r="AT140" s="1092" t="str">
        <f t="shared" si="109"/>
        <v>n/a</v>
      </c>
      <c r="AU140" s="1092" t="str">
        <f t="shared" si="110"/>
        <v>n/a</v>
      </c>
      <c r="AV140" s="1092" t="str">
        <f t="shared" si="111"/>
        <v>n/a</v>
      </c>
      <c r="AW140" s="1092">
        <f t="shared" si="112"/>
        <v>41.014734120681346</v>
      </c>
      <c r="AX140" s="1092">
        <f t="shared" si="113"/>
        <v>86.064190996745566</v>
      </c>
    </row>
    <row r="141" spans="1:50" ht="11.25" customHeight="1" x14ac:dyDescent="0.2">
      <c r="A141" s="461" t="s">
        <v>506</v>
      </c>
      <c r="B141" s="829" t="s">
        <v>507</v>
      </c>
      <c r="C141" s="584">
        <v>0.96</v>
      </c>
      <c r="D141" s="584">
        <v>0.91</v>
      </c>
      <c r="E141" s="460">
        <v>0.872</v>
      </c>
      <c r="F141" s="460">
        <v>0.76</v>
      </c>
      <c r="G141" s="584">
        <v>0.71</v>
      </c>
      <c r="H141" s="584">
        <v>0.67</v>
      </c>
      <c r="I141" s="584">
        <v>0.62</v>
      </c>
      <c r="J141" s="584">
        <v>0.56000000000000005</v>
      </c>
      <c r="K141" s="897"/>
      <c r="L141" s="584">
        <v>0.48</v>
      </c>
      <c r="M141" s="459">
        <v>0.34</v>
      </c>
      <c r="N141" s="897"/>
      <c r="O141" s="589">
        <v>0.155</v>
      </c>
      <c r="P141" s="590">
        <v>0.115</v>
      </c>
      <c r="Q141" s="590">
        <v>8.5000000000000006E-2</v>
      </c>
      <c r="R141" s="590">
        <v>7.4999999999999997E-2</v>
      </c>
      <c r="S141" s="590">
        <v>6.5000000000000002E-2</v>
      </c>
      <c r="T141" s="586">
        <v>0.06</v>
      </c>
      <c r="U141" s="590">
        <v>5.6667500000000003E-2</v>
      </c>
      <c r="V141" s="590">
        <v>5.1667499999999998E-2</v>
      </c>
      <c r="W141" s="586">
        <v>0.05</v>
      </c>
      <c r="X141" s="590">
        <v>4.7500000000000001E-2</v>
      </c>
      <c r="Y141" s="590">
        <v>4.6667500000000001E-2</v>
      </c>
      <c r="Z141" s="590">
        <v>4.1667500000000003E-2</v>
      </c>
      <c r="AA141" s="587">
        <f t="shared" si="90"/>
        <v>7.7311699999999997</v>
      </c>
      <c r="AB141" s="1092">
        <f t="shared" si="91"/>
        <v>5.4945054945054972</v>
      </c>
      <c r="AC141" s="1092">
        <f t="shared" si="92"/>
        <v>4.3577981651376163</v>
      </c>
      <c r="AD141" s="1092">
        <f t="shared" si="93"/>
        <v>14.736842105263159</v>
      </c>
      <c r="AE141" s="1092">
        <f t="shared" si="94"/>
        <v>7.0422535211267734</v>
      </c>
      <c r="AF141" s="1092">
        <f t="shared" si="95"/>
        <v>5.9701492537313383</v>
      </c>
      <c r="AG141" s="1092">
        <f t="shared" si="96"/>
        <v>8.064516129032274</v>
      </c>
      <c r="AH141" s="1092">
        <f t="shared" si="97"/>
        <v>10.714285714285698</v>
      </c>
      <c r="AI141" s="1092">
        <f t="shared" si="98"/>
        <v>16.666666666666675</v>
      </c>
      <c r="AJ141" s="1092">
        <f t="shared" si="99"/>
        <v>41.176470588235283</v>
      </c>
      <c r="AK141" s="1092">
        <f t="shared" si="100"/>
        <v>119.35483870967745</v>
      </c>
      <c r="AL141" s="1092">
        <f t="shared" si="101"/>
        <v>34.782608695652172</v>
      </c>
      <c r="AM141" s="1092">
        <f t="shared" si="102"/>
        <v>35.294117647058812</v>
      </c>
      <c r="AN141" s="1092">
        <f t="shared" si="103"/>
        <v>13.333333333333353</v>
      </c>
      <c r="AO141" s="1092">
        <f t="shared" si="104"/>
        <v>15.384615384615374</v>
      </c>
      <c r="AP141" s="1092">
        <f t="shared" si="105"/>
        <v>8.3333333333333481</v>
      </c>
      <c r="AQ141" s="1092">
        <f t="shared" si="106"/>
        <v>5.8807958706489583</v>
      </c>
      <c r="AR141" s="1092">
        <f t="shared" si="107"/>
        <v>9.677263269947268</v>
      </c>
      <c r="AS141" s="1092">
        <f t="shared" si="108"/>
        <v>3.3349999999999991</v>
      </c>
      <c r="AT141" s="1092">
        <f t="shared" si="109"/>
        <v>5.2631578947368363</v>
      </c>
      <c r="AU141" s="1092">
        <f t="shared" si="110"/>
        <v>1.7838967161300623</v>
      </c>
      <c r="AV141" s="1092">
        <f t="shared" si="111"/>
        <v>11.999760004799898</v>
      </c>
      <c r="AW141" s="1092">
        <f t="shared" si="112"/>
        <v>18.030771833234184</v>
      </c>
      <c r="AX141" s="1092">
        <f t="shared" si="113"/>
        <v>25.667725352732699</v>
      </c>
    </row>
    <row r="142" spans="1:50" ht="11.25" customHeight="1" x14ac:dyDescent="0.2">
      <c r="A142" s="591" t="s">
        <v>1056</v>
      </c>
      <c r="B142" s="468" t="s">
        <v>1057</v>
      </c>
      <c r="C142" s="584">
        <v>0.622</v>
      </c>
      <c r="D142" s="584">
        <v>0.58099999999999996</v>
      </c>
      <c r="E142" s="460">
        <v>0.54333333333333333</v>
      </c>
      <c r="F142" s="460">
        <v>0.50666666666666671</v>
      </c>
      <c r="G142" s="474">
        <v>0.44</v>
      </c>
      <c r="H142" s="474">
        <v>0.3833333333333333</v>
      </c>
      <c r="I142" s="474">
        <v>0.33333333333333331</v>
      </c>
      <c r="J142" s="474">
        <v>0.28999999999999998</v>
      </c>
      <c r="K142" s="976" t="s">
        <v>90</v>
      </c>
      <c r="L142" s="474">
        <v>0.24</v>
      </c>
      <c r="M142" s="470">
        <v>0.19999999999999998</v>
      </c>
      <c r="N142" s="976"/>
      <c r="O142" s="489">
        <v>0.16666666666666666</v>
      </c>
      <c r="P142" s="477">
        <v>0.16666666666666666</v>
      </c>
      <c r="Q142" s="477">
        <v>0.16666666666666666</v>
      </c>
      <c r="R142" s="477">
        <v>0.16666666666666666</v>
      </c>
      <c r="S142" s="477">
        <v>0.16666666666666666</v>
      </c>
      <c r="T142" s="477">
        <v>0.16666666666666666</v>
      </c>
      <c r="U142" s="477">
        <v>0.16666666666666666</v>
      </c>
      <c r="V142" s="477">
        <v>0.16666666666666666</v>
      </c>
      <c r="W142" s="477">
        <v>0.16666666666666666</v>
      </c>
      <c r="X142" s="477">
        <v>0.16666666666666666</v>
      </c>
      <c r="Y142" s="477">
        <v>0.16666666666666666</v>
      </c>
      <c r="Z142" s="477">
        <v>0.16666666666666666</v>
      </c>
      <c r="AA142" s="587">
        <f t="shared" si="90"/>
        <v>6.1396666666666704</v>
      </c>
      <c r="AB142" s="1092">
        <f t="shared" si="91"/>
        <v>7.0567986230636981</v>
      </c>
      <c r="AC142" s="1092">
        <f t="shared" si="92"/>
        <v>6.9325153374232951</v>
      </c>
      <c r="AD142" s="1092">
        <f t="shared" si="93"/>
        <v>7.2368421052631415</v>
      </c>
      <c r="AE142" s="1092">
        <f t="shared" si="94"/>
        <v>15.151515151515159</v>
      </c>
      <c r="AF142" s="1092">
        <f t="shared" si="95"/>
        <v>14.782608695652177</v>
      </c>
      <c r="AG142" s="1092">
        <f t="shared" si="96"/>
        <v>14.999999999999991</v>
      </c>
      <c r="AH142" s="1092">
        <f t="shared" si="97"/>
        <v>14.942528735632177</v>
      </c>
      <c r="AI142" s="1092">
        <f t="shared" si="98"/>
        <v>20.833333333333325</v>
      </c>
      <c r="AJ142" s="1092">
        <f t="shared" si="99"/>
        <v>19.999999999999996</v>
      </c>
      <c r="AK142" s="1092">
        <f t="shared" si="100"/>
        <v>19.999999999999996</v>
      </c>
      <c r="AL142" s="1092">
        <f t="shared" si="101"/>
        <v>0</v>
      </c>
      <c r="AM142" s="1092">
        <f t="shared" si="102"/>
        <v>0</v>
      </c>
      <c r="AN142" s="1092">
        <f t="shared" si="103"/>
        <v>0</v>
      </c>
      <c r="AO142" s="1092">
        <f t="shared" si="104"/>
        <v>0</v>
      </c>
      <c r="AP142" s="1092">
        <f t="shared" si="105"/>
        <v>0</v>
      </c>
      <c r="AQ142" s="1092">
        <f t="shared" si="106"/>
        <v>0</v>
      </c>
      <c r="AR142" s="1092">
        <f t="shared" si="107"/>
        <v>0</v>
      </c>
      <c r="AS142" s="1092">
        <f t="shared" si="108"/>
        <v>0</v>
      </c>
      <c r="AT142" s="1092">
        <f t="shared" si="109"/>
        <v>0</v>
      </c>
      <c r="AU142" s="1092">
        <f t="shared" si="110"/>
        <v>0</v>
      </c>
      <c r="AV142" s="1092">
        <f t="shared" si="111"/>
        <v>0</v>
      </c>
      <c r="AW142" s="1092">
        <f t="shared" si="112"/>
        <v>6.7588639038991891</v>
      </c>
      <c r="AX142" s="1092">
        <f t="shared" si="113"/>
        <v>8.1280497866796697</v>
      </c>
    </row>
    <row r="143" spans="1:50" ht="11.25" customHeight="1" x14ac:dyDescent="0.2">
      <c r="A143" s="461" t="s">
        <v>1050</v>
      </c>
      <c r="B143" s="829" t="s">
        <v>1051</v>
      </c>
      <c r="C143" s="584">
        <v>1.32</v>
      </c>
      <c r="D143" s="584">
        <v>1.24</v>
      </c>
      <c r="E143" s="460">
        <v>1.1599999999999999</v>
      </c>
      <c r="F143" s="460">
        <v>1.08</v>
      </c>
      <c r="G143" s="584">
        <v>1</v>
      </c>
      <c r="H143" s="584">
        <v>0.92</v>
      </c>
      <c r="I143" s="584">
        <v>0.84</v>
      </c>
      <c r="J143" s="584">
        <v>0.76</v>
      </c>
      <c r="K143" s="897"/>
      <c r="L143" s="584">
        <v>0.68</v>
      </c>
      <c r="M143" s="459">
        <v>0.6</v>
      </c>
      <c r="N143" s="897"/>
      <c r="O143" s="589">
        <v>0.52</v>
      </c>
      <c r="P143" s="590">
        <v>0.36</v>
      </c>
      <c r="Q143" s="586">
        <v>0.24</v>
      </c>
      <c r="R143" s="586">
        <v>0.24</v>
      </c>
      <c r="S143" s="586">
        <v>0.24</v>
      </c>
      <c r="T143" s="586">
        <v>0.24</v>
      </c>
      <c r="U143" s="586">
        <v>0.24</v>
      </c>
      <c r="V143" s="586">
        <v>0.24</v>
      </c>
      <c r="W143" s="590">
        <v>0.22500000000000001</v>
      </c>
      <c r="X143" s="590">
        <v>0.22</v>
      </c>
      <c r="Y143" s="586">
        <v>0.2</v>
      </c>
      <c r="Z143" s="590">
        <v>1.06</v>
      </c>
      <c r="AA143" s="587">
        <f t="shared" si="90"/>
        <v>13.625</v>
      </c>
      <c r="AB143" s="1092">
        <f t="shared" si="91"/>
        <v>6.4516129032258229</v>
      </c>
      <c r="AC143" s="1092">
        <f t="shared" si="92"/>
        <v>6.8965517241379448</v>
      </c>
      <c r="AD143" s="1092">
        <f t="shared" si="93"/>
        <v>7.4074074074073959</v>
      </c>
      <c r="AE143" s="1092">
        <f t="shared" si="94"/>
        <v>8.0000000000000071</v>
      </c>
      <c r="AF143" s="1092">
        <f t="shared" si="95"/>
        <v>8.6956521739130377</v>
      </c>
      <c r="AG143" s="1092">
        <f t="shared" si="96"/>
        <v>9.5238095238095344</v>
      </c>
      <c r="AH143" s="1092">
        <f t="shared" si="97"/>
        <v>10.526315789473673</v>
      </c>
      <c r="AI143" s="1092">
        <f t="shared" si="98"/>
        <v>11.764705882352944</v>
      </c>
      <c r="AJ143" s="1092">
        <f t="shared" si="99"/>
        <v>13.333333333333353</v>
      </c>
      <c r="AK143" s="1092">
        <f t="shared" si="100"/>
        <v>15.384615384615374</v>
      </c>
      <c r="AL143" s="1092">
        <f t="shared" si="101"/>
        <v>44.444444444444464</v>
      </c>
      <c r="AM143" s="1092">
        <f t="shared" si="102"/>
        <v>50</v>
      </c>
      <c r="AN143" s="1092">
        <f t="shared" si="103"/>
        <v>0</v>
      </c>
      <c r="AO143" s="1092">
        <f t="shared" si="104"/>
        <v>0</v>
      </c>
      <c r="AP143" s="1092">
        <f t="shared" si="105"/>
        <v>0</v>
      </c>
      <c r="AQ143" s="1092">
        <f t="shared" si="106"/>
        <v>0</v>
      </c>
      <c r="AR143" s="1092">
        <f t="shared" si="107"/>
        <v>0</v>
      </c>
      <c r="AS143" s="1092">
        <f t="shared" si="108"/>
        <v>6.6666666666666652</v>
      </c>
      <c r="AT143" s="1092">
        <f t="shared" si="109"/>
        <v>2.2727272727272707</v>
      </c>
      <c r="AU143" s="1092">
        <f t="shared" si="110"/>
        <v>9.9999999999999858</v>
      </c>
      <c r="AV143" s="1092">
        <f t="shared" si="111"/>
        <v>-81.132075471698116</v>
      </c>
      <c r="AW143" s="1092">
        <f t="shared" si="112"/>
        <v>6.2017031921147323</v>
      </c>
      <c r="AX143" s="1092">
        <f t="shared" si="113"/>
        <v>23.914114038153659</v>
      </c>
    </row>
    <row r="144" spans="1:50" ht="11.25" customHeight="1" x14ac:dyDescent="0.2">
      <c r="A144" s="461" t="s">
        <v>479</v>
      </c>
      <c r="B144" s="829" t="s">
        <v>480</v>
      </c>
      <c r="C144" s="584">
        <v>2.04</v>
      </c>
      <c r="D144" s="584">
        <v>2.0099999999999998</v>
      </c>
      <c r="E144" s="460">
        <v>1.88</v>
      </c>
      <c r="F144" s="460">
        <v>1.81</v>
      </c>
      <c r="G144" s="584">
        <v>1.74</v>
      </c>
      <c r="H144" s="584">
        <v>1.57</v>
      </c>
      <c r="I144" s="584">
        <v>1.43</v>
      </c>
      <c r="J144" s="463">
        <v>1.4</v>
      </c>
      <c r="K144" s="897"/>
      <c r="L144" s="584">
        <v>1.34</v>
      </c>
      <c r="M144" s="459">
        <v>1.2</v>
      </c>
      <c r="N144" s="897" t="s">
        <v>90</v>
      </c>
      <c r="O144" s="589">
        <v>1.04</v>
      </c>
      <c r="P144" s="590">
        <v>0.96</v>
      </c>
      <c r="Q144" s="590">
        <v>0.88</v>
      </c>
      <c r="R144" s="590">
        <v>0.72</v>
      </c>
      <c r="S144" s="590">
        <v>0.52</v>
      </c>
      <c r="T144" s="590">
        <v>0.3</v>
      </c>
      <c r="U144" s="590">
        <v>0.24</v>
      </c>
      <c r="V144" s="590">
        <v>0.16</v>
      </c>
      <c r="W144" s="590">
        <v>0.12</v>
      </c>
      <c r="X144" s="590">
        <v>0.1</v>
      </c>
      <c r="Y144" s="590">
        <v>0.08</v>
      </c>
      <c r="Z144" s="590">
        <v>7.0000000000000007E-2</v>
      </c>
      <c r="AA144" s="587">
        <f t="shared" si="90"/>
        <v>21.61</v>
      </c>
      <c r="AB144" s="1092">
        <f t="shared" si="91"/>
        <v>1.4925373134328401</v>
      </c>
      <c r="AC144" s="1092">
        <f t="shared" si="92"/>
        <v>6.9148936170212671</v>
      </c>
      <c r="AD144" s="1092">
        <f t="shared" si="93"/>
        <v>3.8674033149171283</v>
      </c>
      <c r="AE144" s="1092">
        <f t="shared" si="94"/>
        <v>4.0229885057471382</v>
      </c>
      <c r="AF144" s="1092">
        <f t="shared" si="95"/>
        <v>10.828025477707005</v>
      </c>
      <c r="AG144" s="1092">
        <f t="shared" si="96"/>
        <v>9.7902097902097918</v>
      </c>
      <c r="AH144" s="1092">
        <f t="shared" si="97"/>
        <v>2.1428571428571352</v>
      </c>
      <c r="AI144" s="1092">
        <f t="shared" si="98"/>
        <v>4.4776119402984982</v>
      </c>
      <c r="AJ144" s="1092">
        <f t="shared" si="99"/>
        <v>11.66666666666667</v>
      </c>
      <c r="AK144" s="1092">
        <f t="shared" si="100"/>
        <v>15.384615384615374</v>
      </c>
      <c r="AL144" s="1092">
        <f t="shared" si="101"/>
        <v>8.3333333333333481</v>
      </c>
      <c r="AM144" s="1092">
        <f t="shared" si="102"/>
        <v>9.0909090909090828</v>
      </c>
      <c r="AN144" s="1092">
        <f t="shared" si="103"/>
        <v>22.222222222222232</v>
      </c>
      <c r="AO144" s="1092">
        <f t="shared" si="104"/>
        <v>38.46153846153846</v>
      </c>
      <c r="AP144" s="1092">
        <f t="shared" si="105"/>
        <v>73.333333333333343</v>
      </c>
      <c r="AQ144" s="1092">
        <f t="shared" si="106"/>
        <v>25</v>
      </c>
      <c r="AR144" s="1092">
        <f t="shared" si="107"/>
        <v>50</v>
      </c>
      <c r="AS144" s="1092">
        <f t="shared" si="108"/>
        <v>33.33333333333335</v>
      </c>
      <c r="AT144" s="1092">
        <f t="shared" si="109"/>
        <v>19.999999999999996</v>
      </c>
      <c r="AU144" s="1092">
        <f t="shared" si="110"/>
        <v>25</v>
      </c>
      <c r="AV144" s="1092">
        <f t="shared" si="111"/>
        <v>14.285714285714279</v>
      </c>
      <c r="AW144" s="1092">
        <f t="shared" si="112"/>
        <v>18.55467586732652</v>
      </c>
      <c r="AX144" s="1092">
        <f t="shared" si="113"/>
        <v>17.930557889909654</v>
      </c>
    </row>
    <row r="145" spans="1:50" ht="11.25" customHeight="1" x14ac:dyDescent="0.2">
      <c r="A145" s="461" t="s">
        <v>179</v>
      </c>
      <c r="B145" s="829" t="s">
        <v>180</v>
      </c>
      <c r="C145" s="584">
        <v>2.36</v>
      </c>
      <c r="D145" s="584">
        <v>2.21</v>
      </c>
      <c r="E145" s="460">
        <v>2.09</v>
      </c>
      <c r="F145" s="460">
        <v>1.98</v>
      </c>
      <c r="G145" s="584">
        <v>1.9</v>
      </c>
      <c r="H145" s="584">
        <v>1.82</v>
      </c>
      <c r="I145" s="584">
        <v>1.74</v>
      </c>
      <c r="J145" s="584">
        <v>1.6425000000000001</v>
      </c>
      <c r="K145" s="897"/>
      <c r="L145" s="584">
        <v>1.615</v>
      </c>
      <c r="M145" s="459">
        <v>1.6025</v>
      </c>
      <c r="N145" s="897"/>
      <c r="O145" s="589">
        <v>1.585</v>
      </c>
      <c r="P145" s="590">
        <v>1.5649999999999999</v>
      </c>
      <c r="Q145" s="590">
        <v>1.5249999999999999</v>
      </c>
      <c r="R145" s="590">
        <v>1.4</v>
      </c>
      <c r="S145" s="590">
        <v>1.31</v>
      </c>
      <c r="T145" s="590">
        <v>1.16238</v>
      </c>
      <c r="U145" s="590">
        <v>1</v>
      </c>
      <c r="V145" s="590">
        <v>0.88254999999999995</v>
      </c>
      <c r="W145" s="590">
        <v>0.79729000000000005</v>
      </c>
      <c r="X145" s="590">
        <v>0.74377000000000004</v>
      </c>
      <c r="Y145" s="590">
        <v>0.67118000000000011</v>
      </c>
      <c r="Z145" s="590">
        <v>0.60043999999999997</v>
      </c>
      <c r="AA145" s="587">
        <f t="shared" si="90"/>
        <v>32.20261</v>
      </c>
      <c r="AB145" s="1092">
        <f t="shared" si="91"/>
        <v>6.7873303167420795</v>
      </c>
      <c r="AC145" s="1092">
        <f t="shared" si="92"/>
        <v>5.741626794258381</v>
      </c>
      <c r="AD145" s="1092">
        <f t="shared" si="93"/>
        <v>5.555555555555558</v>
      </c>
      <c r="AE145" s="1092">
        <f t="shared" si="94"/>
        <v>4.2105263157894868</v>
      </c>
      <c r="AF145" s="1092">
        <f t="shared" si="95"/>
        <v>4.39560439560438</v>
      </c>
      <c r="AG145" s="1092">
        <f t="shared" si="96"/>
        <v>4.5977011494252817</v>
      </c>
      <c r="AH145" s="1092">
        <f t="shared" si="97"/>
        <v>5.9360730593607247</v>
      </c>
      <c r="AI145" s="1092">
        <f t="shared" si="98"/>
        <v>1.7027863777089758</v>
      </c>
      <c r="AJ145" s="1092">
        <f t="shared" si="99"/>
        <v>0.78003120124805481</v>
      </c>
      <c r="AK145" s="1092">
        <f t="shared" si="100"/>
        <v>1.1041009463722551</v>
      </c>
      <c r="AL145" s="1092">
        <f t="shared" si="101"/>
        <v>1.2779552715654896</v>
      </c>
      <c r="AM145" s="1092">
        <f t="shared" si="102"/>
        <v>2.6229508196721429</v>
      </c>
      <c r="AN145" s="1092">
        <f t="shared" si="103"/>
        <v>8.9285714285714199</v>
      </c>
      <c r="AO145" s="1092">
        <f t="shared" si="104"/>
        <v>6.8702290076335659</v>
      </c>
      <c r="AP145" s="1092">
        <f t="shared" si="105"/>
        <v>12.699805571327794</v>
      </c>
      <c r="AQ145" s="1092">
        <f t="shared" si="106"/>
        <v>16.237999999999996</v>
      </c>
      <c r="AR145" s="1092">
        <f t="shared" si="107"/>
        <v>13.308027873774876</v>
      </c>
      <c r="AS145" s="1092">
        <f t="shared" si="108"/>
        <v>10.693724993415188</v>
      </c>
      <c r="AT145" s="1092">
        <f t="shared" si="109"/>
        <v>7.1957728867795057</v>
      </c>
      <c r="AU145" s="1092">
        <f t="shared" si="110"/>
        <v>10.815280550671936</v>
      </c>
      <c r="AV145" s="1092">
        <f t="shared" si="111"/>
        <v>11.78136033575381</v>
      </c>
      <c r="AW145" s="1092">
        <f t="shared" si="112"/>
        <v>6.8210959452967108</v>
      </c>
      <c r="AX145" s="1092">
        <f t="shared" si="113"/>
        <v>4.4180090076315848</v>
      </c>
    </row>
    <row r="146" spans="1:50" ht="11.25" customHeight="1" x14ac:dyDescent="0.2">
      <c r="A146" s="542" t="s">
        <v>1064</v>
      </c>
      <c r="B146" s="829" t="s">
        <v>1065</v>
      </c>
      <c r="C146" s="584">
        <v>0.44</v>
      </c>
      <c r="D146" s="584">
        <v>0.42</v>
      </c>
      <c r="E146" s="460">
        <v>0.32</v>
      </c>
      <c r="F146" s="460">
        <v>0.25</v>
      </c>
      <c r="G146" s="584">
        <v>0.22</v>
      </c>
      <c r="H146" s="463">
        <v>0.2</v>
      </c>
      <c r="I146" s="584">
        <v>0.19</v>
      </c>
      <c r="J146" s="584">
        <v>0.15</v>
      </c>
      <c r="K146" s="897"/>
      <c r="L146" s="463">
        <v>0.12</v>
      </c>
      <c r="M146" s="459">
        <v>0.03</v>
      </c>
      <c r="N146" s="897"/>
      <c r="O146" s="464">
        <v>0</v>
      </c>
      <c r="P146" s="586">
        <v>0.25</v>
      </c>
      <c r="Q146" s="586">
        <v>0.91</v>
      </c>
      <c r="R146" s="586">
        <v>1.1200000000000001</v>
      </c>
      <c r="S146" s="586">
        <v>1.1200000000000001</v>
      </c>
      <c r="T146" s="590">
        <v>1.1200000000000001</v>
      </c>
      <c r="U146" s="590">
        <v>1.08</v>
      </c>
      <c r="V146" s="590">
        <v>1.04</v>
      </c>
      <c r="W146" s="590">
        <v>0.94</v>
      </c>
      <c r="X146" s="590">
        <v>0.55000000000000004</v>
      </c>
      <c r="Y146" s="586">
        <v>0</v>
      </c>
      <c r="Z146" s="586">
        <v>0</v>
      </c>
      <c r="AA146" s="587">
        <f t="shared" si="90"/>
        <v>10.47</v>
      </c>
      <c r="AB146" s="1092">
        <f t="shared" si="91"/>
        <v>4.7619047619047672</v>
      </c>
      <c r="AC146" s="1092">
        <f t="shared" si="92"/>
        <v>31.25</v>
      </c>
      <c r="AD146" s="1092">
        <f t="shared" si="93"/>
        <v>28.000000000000004</v>
      </c>
      <c r="AE146" s="1092">
        <f t="shared" si="94"/>
        <v>13.636363636363647</v>
      </c>
      <c r="AF146" s="1092">
        <f t="shared" si="95"/>
        <v>9.9999999999999858</v>
      </c>
      <c r="AG146" s="1092">
        <f t="shared" si="96"/>
        <v>5.2631578947368363</v>
      </c>
      <c r="AH146" s="1092">
        <f t="shared" si="97"/>
        <v>26.666666666666682</v>
      </c>
      <c r="AI146" s="1092">
        <f t="shared" si="98"/>
        <v>25</v>
      </c>
      <c r="AJ146" s="1092">
        <f t="shared" si="99"/>
        <v>300</v>
      </c>
      <c r="AK146" s="1092" t="str">
        <f t="shared" si="100"/>
        <v>n/a</v>
      </c>
      <c r="AL146" s="1092">
        <f t="shared" si="101"/>
        <v>-100</v>
      </c>
      <c r="AM146" s="1092">
        <f t="shared" si="102"/>
        <v>-72.52747252747254</v>
      </c>
      <c r="AN146" s="1092">
        <f t="shared" si="103"/>
        <v>-18.75</v>
      </c>
      <c r="AO146" s="1092">
        <f t="shared" si="104"/>
        <v>0</v>
      </c>
      <c r="AP146" s="1092">
        <f t="shared" si="105"/>
        <v>0</v>
      </c>
      <c r="AQ146" s="1092">
        <f t="shared" si="106"/>
        <v>3.7037037037036979</v>
      </c>
      <c r="AR146" s="1092">
        <f t="shared" si="107"/>
        <v>3.8461538461538547</v>
      </c>
      <c r="AS146" s="1092">
        <f t="shared" si="108"/>
        <v>10.638297872340431</v>
      </c>
      <c r="AT146" s="1092">
        <f t="shared" si="109"/>
        <v>70.909090909090878</v>
      </c>
      <c r="AU146" s="1092" t="str">
        <f t="shared" si="110"/>
        <v>n/a</v>
      </c>
      <c r="AV146" s="1092" t="str">
        <f t="shared" si="111"/>
        <v>n/a</v>
      </c>
      <c r="AW146" s="1092">
        <f t="shared" si="112"/>
        <v>19.022103709082685</v>
      </c>
      <c r="AX146" s="1092">
        <f t="shared" si="113"/>
        <v>79.595097583260014</v>
      </c>
    </row>
    <row r="147" spans="1:50" ht="11.25" customHeight="1" x14ac:dyDescent="0.2">
      <c r="A147" s="461" t="s">
        <v>189</v>
      </c>
      <c r="B147" s="829" t="s">
        <v>190</v>
      </c>
      <c r="C147" s="584">
        <v>1.75</v>
      </c>
      <c r="D147" s="584">
        <v>1.71</v>
      </c>
      <c r="E147" s="460">
        <v>1.66</v>
      </c>
      <c r="F147" s="460">
        <v>1.5900000000000003</v>
      </c>
      <c r="G147" s="584">
        <v>1.55</v>
      </c>
      <c r="H147" s="584">
        <v>1.5</v>
      </c>
      <c r="I147" s="584">
        <v>1.42</v>
      </c>
      <c r="J147" s="584">
        <v>1.33</v>
      </c>
      <c r="K147" s="897"/>
      <c r="L147" s="584">
        <v>1.22</v>
      </c>
      <c r="M147" s="459">
        <v>1.135</v>
      </c>
      <c r="N147" s="897"/>
      <c r="O147" s="589">
        <v>1.0149999999999999</v>
      </c>
      <c r="P147" s="590">
        <v>0.86</v>
      </c>
      <c r="Q147" s="590">
        <v>0.78</v>
      </c>
      <c r="R147" s="590">
        <v>0.7</v>
      </c>
      <c r="S147" s="590">
        <v>0.625</v>
      </c>
      <c r="T147" s="590">
        <v>0.55500000000000005</v>
      </c>
      <c r="U147" s="586">
        <v>0.48</v>
      </c>
      <c r="V147" s="590">
        <v>0.45</v>
      </c>
      <c r="W147" s="586">
        <v>0.36</v>
      </c>
      <c r="X147" s="590">
        <v>0.33750000000000002</v>
      </c>
      <c r="Y147" s="590">
        <v>0.315</v>
      </c>
      <c r="Z147" s="590">
        <v>0.29499999999999998</v>
      </c>
      <c r="AA147" s="587">
        <f t="shared" si="90"/>
        <v>21.637500000000003</v>
      </c>
      <c r="AB147" s="1092">
        <f t="shared" si="91"/>
        <v>2.3391812865497075</v>
      </c>
      <c r="AC147" s="1092">
        <f t="shared" si="92"/>
        <v>3.0120481927710774</v>
      </c>
      <c r="AD147" s="1092">
        <f t="shared" si="93"/>
        <v>4.4025157232704171</v>
      </c>
      <c r="AE147" s="1092">
        <f t="shared" si="94"/>
        <v>2.5806451612903292</v>
      </c>
      <c r="AF147" s="1092">
        <f t="shared" si="95"/>
        <v>3.3333333333333437</v>
      </c>
      <c r="AG147" s="1092">
        <f t="shared" si="96"/>
        <v>5.6338028169014231</v>
      </c>
      <c r="AH147" s="1092">
        <f t="shared" si="97"/>
        <v>6.7669172932330657</v>
      </c>
      <c r="AI147" s="1092">
        <f t="shared" si="98"/>
        <v>9.0163934426229488</v>
      </c>
      <c r="AJ147" s="1092">
        <f t="shared" si="99"/>
        <v>7.4889867841409608</v>
      </c>
      <c r="AK147" s="1092">
        <f t="shared" si="100"/>
        <v>11.822660098522174</v>
      </c>
      <c r="AL147" s="1092">
        <f t="shared" si="101"/>
        <v>18.023255813953476</v>
      </c>
      <c r="AM147" s="1092">
        <f t="shared" si="102"/>
        <v>10.256410256410241</v>
      </c>
      <c r="AN147" s="1092">
        <f t="shared" si="103"/>
        <v>11.428571428571432</v>
      </c>
      <c r="AO147" s="1092">
        <f t="shared" si="104"/>
        <v>11.999999999999989</v>
      </c>
      <c r="AP147" s="1092">
        <f t="shared" si="105"/>
        <v>12.612612612612594</v>
      </c>
      <c r="AQ147" s="1092">
        <f t="shared" si="106"/>
        <v>15.625000000000021</v>
      </c>
      <c r="AR147" s="1092">
        <f t="shared" si="107"/>
        <v>6.6666666666666652</v>
      </c>
      <c r="AS147" s="1092">
        <f t="shared" si="108"/>
        <v>25</v>
      </c>
      <c r="AT147" s="1092">
        <f t="shared" si="109"/>
        <v>6.6666666666666652</v>
      </c>
      <c r="AU147" s="1092">
        <f t="shared" si="110"/>
        <v>7.1428571428571397</v>
      </c>
      <c r="AV147" s="1092">
        <f t="shared" si="111"/>
        <v>6.7796610169491567</v>
      </c>
      <c r="AW147" s="1092">
        <f t="shared" si="112"/>
        <v>8.980865987491562</v>
      </c>
      <c r="AX147" s="1092">
        <f t="shared" si="113"/>
        <v>5.6184708565876855</v>
      </c>
    </row>
    <row r="148" spans="1:50" ht="11.25" customHeight="1" x14ac:dyDescent="0.2">
      <c r="A148" s="461" t="s">
        <v>1092</v>
      </c>
      <c r="B148" s="829" t="s">
        <v>1093</v>
      </c>
      <c r="C148" s="584">
        <v>0.56000000000000005</v>
      </c>
      <c r="D148" s="584">
        <v>0.45</v>
      </c>
      <c r="E148" s="460">
        <v>0.44</v>
      </c>
      <c r="F148" s="460">
        <v>0.32</v>
      </c>
      <c r="G148" s="584">
        <v>0.28000000000000003</v>
      </c>
      <c r="H148" s="584">
        <v>0.24</v>
      </c>
      <c r="I148" s="584">
        <v>0.18</v>
      </c>
      <c r="J148" s="584">
        <v>0.12</v>
      </c>
      <c r="K148" s="897"/>
      <c r="L148" s="584">
        <v>0.03</v>
      </c>
      <c r="M148" s="588">
        <v>0</v>
      </c>
      <c r="N148" s="463"/>
      <c r="O148" s="464">
        <v>0</v>
      </c>
      <c r="P148" s="586">
        <v>0</v>
      </c>
      <c r="Q148" s="590">
        <v>0.86285000000000001</v>
      </c>
      <c r="R148" s="590">
        <v>0.85428999999999999</v>
      </c>
      <c r="S148" s="590">
        <v>0.83281000000000005</v>
      </c>
      <c r="T148" s="590">
        <v>0.81299999999999994</v>
      </c>
      <c r="U148" s="590">
        <v>0.78932000000000002</v>
      </c>
      <c r="V148" s="590">
        <v>0.76632</v>
      </c>
      <c r="W148" s="590">
        <v>0.74399999999999999</v>
      </c>
      <c r="X148" s="590">
        <v>0.72231999999999996</v>
      </c>
      <c r="Y148" s="590">
        <v>0.57376000000000005</v>
      </c>
      <c r="Z148" s="586">
        <v>0</v>
      </c>
      <c r="AA148" s="587">
        <f t="shared" si="90"/>
        <v>9.5786700000000007</v>
      </c>
      <c r="AB148" s="1092">
        <f t="shared" si="91"/>
        <v>24.444444444444446</v>
      </c>
      <c r="AC148" s="1092">
        <f t="shared" si="92"/>
        <v>2.2727272727272707</v>
      </c>
      <c r="AD148" s="1092">
        <f t="shared" si="93"/>
        <v>37.5</v>
      </c>
      <c r="AE148" s="1092">
        <f t="shared" si="94"/>
        <v>14.285714285714279</v>
      </c>
      <c r="AF148" s="1092">
        <f t="shared" si="95"/>
        <v>16.666666666666675</v>
      </c>
      <c r="AG148" s="1092">
        <f t="shared" si="96"/>
        <v>33.333333333333329</v>
      </c>
      <c r="AH148" s="1092">
        <f t="shared" si="97"/>
        <v>50</v>
      </c>
      <c r="AI148" s="1092">
        <f t="shared" si="98"/>
        <v>300</v>
      </c>
      <c r="AJ148" s="1092" t="str">
        <f t="shared" si="99"/>
        <v>n/a</v>
      </c>
      <c r="AK148" s="1092" t="str">
        <f t="shared" si="100"/>
        <v>n/a</v>
      </c>
      <c r="AL148" s="1092" t="str">
        <f t="shared" si="101"/>
        <v>n/a</v>
      </c>
      <c r="AM148" s="1092">
        <f t="shared" si="102"/>
        <v>-100</v>
      </c>
      <c r="AN148" s="1092">
        <f t="shared" si="103"/>
        <v>1.0020016621990147</v>
      </c>
      <c r="AO148" s="1092">
        <f t="shared" si="104"/>
        <v>2.5792197500029923</v>
      </c>
      <c r="AP148" s="1092">
        <f t="shared" si="105"/>
        <v>2.436654366543678</v>
      </c>
      <c r="AQ148" s="1092">
        <f t="shared" si="106"/>
        <v>3.0000506765316848</v>
      </c>
      <c r="AR148" s="1092">
        <f t="shared" si="107"/>
        <v>3.001357135400351</v>
      </c>
      <c r="AS148" s="1092">
        <f t="shared" si="108"/>
        <v>3.0000000000000027</v>
      </c>
      <c r="AT148" s="1092">
        <f t="shared" si="109"/>
        <v>3.0014398050725477</v>
      </c>
      <c r="AU148" s="1092">
        <f t="shared" si="110"/>
        <v>25.892359174567737</v>
      </c>
      <c r="AV148" s="1092" t="str">
        <f t="shared" si="111"/>
        <v>n/a</v>
      </c>
      <c r="AW148" s="1092">
        <f t="shared" si="112"/>
        <v>24.847998151364937</v>
      </c>
      <c r="AX148" s="1092">
        <f t="shared" si="113"/>
        <v>77.590975026246525</v>
      </c>
    </row>
    <row r="149" spans="1:50" ht="11.25" customHeight="1" x14ac:dyDescent="0.2">
      <c r="A149" s="465" t="s">
        <v>184</v>
      </c>
      <c r="B149" s="814" t="s">
        <v>185</v>
      </c>
      <c r="C149" s="584">
        <v>4.34</v>
      </c>
      <c r="D149" s="584">
        <v>4.04</v>
      </c>
      <c r="E149" s="460">
        <v>3.72</v>
      </c>
      <c r="F149" s="482">
        <v>3.2800000000000002</v>
      </c>
      <c r="G149" s="584">
        <v>3.14</v>
      </c>
      <c r="H149" s="584">
        <v>3.02</v>
      </c>
      <c r="I149" s="584">
        <v>2.9</v>
      </c>
      <c r="J149" s="584">
        <v>2.7</v>
      </c>
      <c r="K149" s="897"/>
      <c r="L149" s="584">
        <v>2.48</v>
      </c>
      <c r="M149" s="459">
        <v>2.2999999999999998</v>
      </c>
      <c r="N149" s="897"/>
      <c r="O149" s="589">
        <v>2.1</v>
      </c>
      <c r="P149" s="590">
        <v>1.92</v>
      </c>
      <c r="Q149" s="590">
        <v>1.72</v>
      </c>
      <c r="R149" s="590">
        <v>1.52</v>
      </c>
      <c r="S149" s="590">
        <v>1.1599999999999999</v>
      </c>
      <c r="T149" s="590">
        <v>1.1200000000000001</v>
      </c>
      <c r="U149" s="586">
        <v>1.08</v>
      </c>
      <c r="V149" s="590">
        <v>0.98</v>
      </c>
      <c r="W149" s="590">
        <v>0.85</v>
      </c>
      <c r="X149" s="586">
        <v>0.84</v>
      </c>
      <c r="Y149" s="590">
        <v>0.82</v>
      </c>
      <c r="Z149" s="590">
        <v>0.76</v>
      </c>
      <c r="AA149" s="587">
        <f t="shared" si="90"/>
        <v>46.789999999999992</v>
      </c>
      <c r="AB149" s="1092">
        <f t="shared" si="91"/>
        <v>7.4257425742574323</v>
      </c>
      <c r="AC149" s="1092">
        <f t="shared" si="92"/>
        <v>8.602150537634401</v>
      </c>
      <c r="AD149" s="1092">
        <f t="shared" si="93"/>
        <v>13.414634146341452</v>
      </c>
      <c r="AE149" s="1092">
        <f t="shared" si="94"/>
        <v>4.4585987261146487</v>
      </c>
      <c r="AF149" s="1092">
        <f t="shared" si="95"/>
        <v>3.9735099337748325</v>
      </c>
      <c r="AG149" s="1092">
        <f t="shared" si="96"/>
        <v>4.1379310344827669</v>
      </c>
      <c r="AH149" s="1092">
        <f t="shared" si="97"/>
        <v>7.4074074074073959</v>
      </c>
      <c r="AI149" s="1092">
        <f t="shared" si="98"/>
        <v>8.8709677419354982</v>
      </c>
      <c r="AJ149" s="1092">
        <f t="shared" si="99"/>
        <v>7.8260869565217384</v>
      </c>
      <c r="AK149" s="1092">
        <f t="shared" si="100"/>
        <v>9.5238095238095113</v>
      </c>
      <c r="AL149" s="1092">
        <f t="shared" si="101"/>
        <v>9.375</v>
      </c>
      <c r="AM149" s="1092">
        <f t="shared" si="102"/>
        <v>11.627906976744185</v>
      </c>
      <c r="AN149" s="1092">
        <f t="shared" si="103"/>
        <v>13.157894736842103</v>
      </c>
      <c r="AO149" s="1092">
        <f t="shared" si="104"/>
        <v>31.034482758620708</v>
      </c>
      <c r="AP149" s="1092">
        <f t="shared" si="105"/>
        <v>3.5714285714285587</v>
      </c>
      <c r="AQ149" s="1092">
        <f t="shared" si="106"/>
        <v>3.7037037037036979</v>
      </c>
      <c r="AR149" s="1092">
        <f t="shared" si="107"/>
        <v>10.204081632653072</v>
      </c>
      <c r="AS149" s="1092">
        <f t="shared" si="108"/>
        <v>15.294117647058814</v>
      </c>
      <c r="AT149" s="1092">
        <f t="shared" si="109"/>
        <v>1.1904761904761862</v>
      </c>
      <c r="AU149" s="1092">
        <f t="shared" si="110"/>
        <v>2.4390243902439046</v>
      </c>
      <c r="AV149" s="1092">
        <f t="shared" si="111"/>
        <v>7.8947368421052655</v>
      </c>
      <c r="AW149" s="1092">
        <f t="shared" si="112"/>
        <v>8.8158900967693405</v>
      </c>
      <c r="AX149" s="1092">
        <f t="shared" si="113"/>
        <v>6.3594198305294034</v>
      </c>
    </row>
    <row r="150" spans="1:50" ht="11.25" customHeight="1" x14ac:dyDescent="0.2">
      <c r="A150" s="479" t="s">
        <v>1080</v>
      </c>
      <c r="B150" s="468" t="s">
        <v>1081</v>
      </c>
      <c r="C150" s="584">
        <v>2.71</v>
      </c>
      <c r="D150" s="584">
        <v>2.61</v>
      </c>
      <c r="E150" s="460">
        <v>1.84</v>
      </c>
      <c r="F150" s="460">
        <v>1.08</v>
      </c>
      <c r="G150" s="474">
        <v>0.87</v>
      </c>
      <c r="H150" s="474">
        <v>0.82</v>
      </c>
      <c r="I150" s="474">
        <v>0.76</v>
      </c>
      <c r="J150" s="474">
        <v>0.66</v>
      </c>
      <c r="K150" s="976"/>
      <c r="L150" s="474">
        <v>0.5</v>
      </c>
      <c r="M150" s="470">
        <v>0.4</v>
      </c>
      <c r="N150" s="976"/>
      <c r="O150" s="489">
        <v>0.2</v>
      </c>
      <c r="P150" s="477">
        <v>0.48</v>
      </c>
      <c r="Q150" s="476">
        <v>2.62</v>
      </c>
      <c r="R150" s="476">
        <v>2.5099999999999998</v>
      </c>
      <c r="S150" s="476">
        <v>2.3199999999999998</v>
      </c>
      <c r="T150" s="476">
        <v>2.17</v>
      </c>
      <c r="U150" s="476">
        <v>2.06</v>
      </c>
      <c r="V150" s="476">
        <v>1.98</v>
      </c>
      <c r="W150" s="476">
        <v>1.88</v>
      </c>
      <c r="X150" s="476">
        <v>1.72</v>
      </c>
      <c r="Y150" s="476">
        <v>1.56</v>
      </c>
      <c r="Z150" s="476">
        <v>1.4</v>
      </c>
      <c r="AA150" s="587">
        <f t="shared" si="90"/>
        <v>33.15</v>
      </c>
      <c r="AB150" s="1092">
        <f t="shared" si="91"/>
        <v>3.8314176245210829</v>
      </c>
      <c r="AC150" s="1092">
        <f t="shared" si="92"/>
        <v>41.847826086956516</v>
      </c>
      <c r="AD150" s="1092">
        <f t="shared" si="93"/>
        <v>70.370370370370367</v>
      </c>
      <c r="AE150" s="1092">
        <f t="shared" si="94"/>
        <v>24.137931034482762</v>
      </c>
      <c r="AF150" s="1092">
        <f t="shared" si="95"/>
        <v>6.0975609756097615</v>
      </c>
      <c r="AG150" s="1092">
        <f t="shared" si="96"/>
        <v>7.8947368421052655</v>
      </c>
      <c r="AH150" s="1092">
        <f t="shared" si="97"/>
        <v>15.151515151515138</v>
      </c>
      <c r="AI150" s="1092">
        <f t="shared" si="98"/>
        <v>32.000000000000007</v>
      </c>
      <c r="AJ150" s="1092">
        <f t="shared" si="99"/>
        <v>25</v>
      </c>
      <c r="AK150" s="1092">
        <f t="shared" si="100"/>
        <v>100</v>
      </c>
      <c r="AL150" s="1092">
        <f t="shared" si="101"/>
        <v>-58.333333333333329</v>
      </c>
      <c r="AM150" s="1092">
        <f t="shared" si="102"/>
        <v>-81.679389312977108</v>
      </c>
      <c r="AN150" s="1092">
        <f t="shared" si="103"/>
        <v>4.3824701195219307</v>
      </c>
      <c r="AO150" s="1092">
        <f t="shared" si="104"/>
        <v>8.18965517241379</v>
      </c>
      <c r="AP150" s="1092">
        <f t="shared" si="105"/>
        <v>6.9124423963133674</v>
      </c>
      <c r="AQ150" s="1092">
        <f t="shared" si="106"/>
        <v>5.3398058252427161</v>
      </c>
      <c r="AR150" s="1092">
        <f t="shared" si="107"/>
        <v>4.0404040404040442</v>
      </c>
      <c r="AS150" s="1092">
        <f t="shared" si="108"/>
        <v>5.319148936170226</v>
      </c>
      <c r="AT150" s="1092">
        <f t="shared" si="109"/>
        <v>9.302325581395344</v>
      </c>
      <c r="AU150" s="1092">
        <f t="shared" si="110"/>
        <v>10.256410256410241</v>
      </c>
      <c r="AV150" s="1092">
        <f t="shared" si="111"/>
        <v>11.428571428571432</v>
      </c>
      <c r="AW150" s="1092">
        <f t="shared" si="112"/>
        <v>11.975708056937787</v>
      </c>
      <c r="AX150" s="1092">
        <f t="shared" si="113"/>
        <v>36.654253023702324</v>
      </c>
    </row>
    <row r="151" spans="1:50" ht="11.25" customHeight="1" x14ac:dyDescent="0.2">
      <c r="A151" s="830" t="s">
        <v>516</v>
      </c>
      <c r="B151" s="829" t="s">
        <v>517</v>
      </c>
      <c r="C151" s="584">
        <v>0.9</v>
      </c>
      <c r="D151" s="584">
        <v>0.82</v>
      </c>
      <c r="E151" s="460">
        <v>0.72750000000000004</v>
      </c>
      <c r="F151" s="460">
        <v>0.6100000000000001</v>
      </c>
      <c r="G151" s="584">
        <v>0.53749999999999998</v>
      </c>
      <c r="H151" s="584">
        <v>0.48749999999999999</v>
      </c>
      <c r="I151" s="584">
        <v>0.435</v>
      </c>
      <c r="J151" s="584">
        <v>0.37375000000000003</v>
      </c>
      <c r="K151" s="897"/>
      <c r="L151" s="584">
        <v>0.30499999999999999</v>
      </c>
      <c r="M151" s="459">
        <v>0.21625</v>
      </c>
      <c r="N151" s="897"/>
      <c r="O151" s="589">
        <v>0.19</v>
      </c>
      <c r="P151" s="590">
        <v>0.13250000000000001</v>
      </c>
      <c r="Q151" s="590">
        <v>9.375E-2</v>
      </c>
      <c r="R151" s="586">
        <v>0</v>
      </c>
      <c r="S151" s="586">
        <v>0</v>
      </c>
      <c r="T151" s="586">
        <v>0</v>
      </c>
      <c r="U151" s="586">
        <v>0</v>
      </c>
      <c r="V151" s="586">
        <v>0</v>
      </c>
      <c r="W151" s="586">
        <v>0</v>
      </c>
      <c r="X151" s="586">
        <v>0</v>
      </c>
      <c r="Y151" s="586">
        <v>0</v>
      </c>
      <c r="Z151" s="586">
        <v>3.6649999999999999E-3</v>
      </c>
      <c r="AA151" s="587">
        <f t="shared" si="90"/>
        <v>5.8324150000000001</v>
      </c>
      <c r="AB151" s="1092">
        <f t="shared" si="91"/>
        <v>9.7560975609756184</v>
      </c>
      <c r="AC151" s="1092">
        <f t="shared" si="92"/>
        <v>12.714776632302382</v>
      </c>
      <c r="AD151" s="1092">
        <f t="shared" si="93"/>
        <v>19.262295081967196</v>
      </c>
      <c r="AE151" s="1092">
        <f t="shared" si="94"/>
        <v>13.488372093023271</v>
      </c>
      <c r="AF151" s="1092">
        <f t="shared" si="95"/>
        <v>10.256410256410264</v>
      </c>
      <c r="AG151" s="1092">
        <f t="shared" si="96"/>
        <v>12.06896551724137</v>
      </c>
      <c r="AH151" s="1092">
        <f t="shared" si="97"/>
        <v>16.387959866220726</v>
      </c>
      <c r="AI151" s="1092">
        <f t="shared" si="98"/>
        <v>22.540983606557386</v>
      </c>
      <c r="AJ151" s="1092">
        <f t="shared" si="99"/>
        <v>41.040462427745659</v>
      </c>
      <c r="AK151" s="1092">
        <f t="shared" si="100"/>
        <v>13.815789473684204</v>
      </c>
      <c r="AL151" s="1092">
        <f t="shared" si="101"/>
        <v>43.396226415094333</v>
      </c>
      <c r="AM151" s="1092">
        <f t="shared" si="102"/>
        <v>41.333333333333336</v>
      </c>
      <c r="AN151" s="1092" t="str">
        <f t="shared" si="103"/>
        <v>n/a</v>
      </c>
      <c r="AO151" s="1092" t="str">
        <f t="shared" si="104"/>
        <v>n/a</v>
      </c>
      <c r="AP151" s="1092" t="str">
        <f t="shared" si="105"/>
        <v>n/a</v>
      </c>
      <c r="AQ151" s="1092" t="str">
        <f t="shared" si="106"/>
        <v>n/a</v>
      </c>
      <c r="AR151" s="1092" t="str">
        <f t="shared" si="107"/>
        <v>n/a</v>
      </c>
      <c r="AS151" s="1092" t="str">
        <f t="shared" si="108"/>
        <v>n/a</v>
      </c>
      <c r="AT151" s="1092" t="str">
        <f t="shared" si="109"/>
        <v>n/a</v>
      </c>
      <c r="AU151" s="1092" t="str">
        <f t="shared" si="110"/>
        <v>n/a</v>
      </c>
      <c r="AV151" s="1092">
        <f t="shared" si="111"/>
        <v>-100</v>
      </c>
      <c r="AW151" s="1092">
        <f t="shared" si="112"/>
        <v>12.004744020350442</v>
      </c>
      <c r="AX151" s="1092">
        <f t="shared" si="113"/>
        <v>35.859362222624277</v>
      </c>
    </row>
    <row r="152" spans="1:50" ht="11.25" customHeight="1" x14ac:dyDescent="0.2">
      <c r="A152" s="465" t="s">
        <v>1066</v>
      </c>
      <c r="B152" s="814" t="s">
        <v>1067</v>
      </c>
      <c r="C152" s="584">
        <v>3.4</v>
      </c>
      <c r="D152" s="584">
        <v>3</v>
      </c>
      <c r="E152" s="460">
        <v>2.8</v>
      </c>
      <c r="F152" s="460">
        <v>2.64</v>
      </c>
      <c r="G152" s="451">
        <v>2.4</v>
      </c>
      <c r="H152" s="451">
        <v>2</v>
      </c>
      <c r="I152" s="451">
        <v>1.88</v>
      </c>
      <c r="J152" s="451">
        <v>1.8</v>
      </c>
      <c r="K152" s="963"/>
      <c r="L152" s="451">
        <v>1.792</v>
      </c>
      <c r="M152" s="449">
        <v>1.1200000000000001</v>
      </c>
      <c r="N152" s="963"/>
      <c r="O152" s="466">
        <v>0.92</v>
      </c>
      <c r="P152" s="455">
        <v>0.92</v>
      </c>
      <c r="Q152" s="456">
        <v>0.92</v>
      </c>
      <c r="R152" s="456">
        <v>0.68799999999999994</v>
      </c>
      <c r="S152" s="456">
        <v>0.504</v>
      </c>
      <c r="T152" s="456">
        <v>0.36799999999999999</v>
      </c>
      <c r="U152" s="456">
        <v>0.20799999999999999</v>
      </c>
      <c r="V152" s="456">
        <v>0.112</v>
      </c>
      <c r="W152" s="455">
        <v>0</v>
      </c>
      <c r="X152" s="455">
        <v>0</v>
      </c>
      <c r="Y152" s="455">
        <v>0</v>
      </c>
      <c r="Z152" s="455">
        <v>0</v>
      </c>
      <c r="AA152" s="587">
        <f t="shared" si="90"/>
        <v>27.472000000000005</v>
      </c>
      <c r="AB152" s="1092">
        <f t="shared" si="91"/>
        <v>13.33333333333333</v>
      </c>
      <c r="AC152" s="1092">
        <f t="shared" si="92"/>
        <v>7.1428571428571397</v>
      </c>
      <c r="AD152" s="1092">
        <f t="shared" si="93"/>
        <v>6.0606060606060552</v>
      </c>
      <c r="AE152" s="1092">
        <f t="shared" si="94"/>
        <v>10.000000000000009</v>
      </c>
      <c r="AF152" s="1092">
        <f t="shared" si="95"/>
        <v>19.999999999999996</v>
      </c>
      <c r="AG152" s="1092">
        <f t="shared" si="96"/>
        <v>6.3829787234042534</v>
      </c>
      <c r="AH152" s="1092">
        <f t="shared" si="97"/>
        <v>4.4444444444444287</v>
      </c>
      <c r="AI152" s="1092">
        <f t="shared" si="98"/>
        <v>0.44642857142858094</v>
      </c>
      <c r="AJ152" s="1092">
        <f t="shared" si="99"/>
        <v>59.999999999999986</v>
      </c>
      <c r="AK152" s="1092">
        <f t="shared" si="100"/>
        <v>21.739130434782616</v>
      </c>
      <c r="AL152" s="1092">
        <f t="shared" si="101"/>
        <v>0</v>
      </c>
      <c r="AM152" s="1092">
        <f t="shared" si="102"/>
        <v>0</v>
      </c>
      <c r="AN152" s="1092">
        <f t="shared" si="103"/>
        <v>33.720930232558153</v>
      </c>
      <c r="AO152" s="1092">
        <f t="shared" si="104"/>
        <v>36.507936507936492</v>
      </c>
      <c r="AP152" s="1092">
        <f t="shared" si="105"/>
        <v>36.956521739130444</v>
      </c>
      <c r="AQ152" s="1092">
        <f t="shared" si="106"/>
        <v>76.923076923076934</v>
      </c>
      <c r="AR152" s="1092">
        <f t="shared" si="107"/>
        <v>85.714285714285694</v>
      </c>
      <c r="AS152" s="1092" t="str">
        <f t="shared" si="108"/>
        <v>n/a</v>
      </c>
      <c r="AT152" s="1092" t="str">
        <f t="shared" si="109"/>
        <v>n/a</v>
      </c>
      <c r="AU152" s="1092" t="str">
        <f t="shared" si="110"/>
        <v>n/a</v>
      </c>
      <c r="AV152" s="1092" t="str">
        <f t="shared" si="111"/>
        <v>n/a</v>
      </c>
      <c r="AW152" s="1092">
        <f t="shared" si="112"/>
        <v>24.66897234281436</v>
      </c>
      <c r="AX152" s="1092">
        <f t="shared" si="113"/>
        <v>26.987425298798872</v>
      </c>
    </row>
    <row r="153" spans="1:50" ht="11.25" customHeight="1" x14ac:dyDescent="0.2">
      <c r="A153" s="830" t="s">
        <v>530</v>
      </c>
      <c r="B153" s="829" t="s">
        <v>531</v>
      </c>
      <c r="C153" s="584">
        <v>5.2830000000000004</v>
      </c>
      <c r="D153" s="584">
        <v>4.9020000000000001</v>
      </c>
      <c r="E153" s="460">
        <v>4.4400000000000004</v>
      </c>
      <c r="F153" s="460">
        <v>4.21</v>
      </c>
      <c r="G153" s="584">
        <v>4</v>
      </c>
      <c r="H153" s="584">
        <v>3.51</v>
      </c>
      <c r="I153" s="584">
        <v>2.81</v>
      </c>
      <c r="J153" s="584">
        <v>2.25</v>
      </c>
      <c r="K153" s="897"/>
      <c r="L153" s="584">
        <v>1.8</v>
      </c>
      <c r="M153" s="459">
        <v>1.325</v>
      </c>
      <c r="N153" s="897"/>
      <c r="O153" s="589">
        <v>0.875</v>
      </c>
      <c r="P153" s="586">
        <v>0.7</v>
      </c>
      <c r="Q153" s="590">
        <v>0.6</v>
      </c>
      <c r="R153" s="590">
        <v>0.43</v>
      </c>
      <c r="S153" s="590">
        <v>0.33</v>
      </c>
      <c r="T153" s="586">
        <v>0.3</v>
      </c>
      <c r="U153" s="586">
        <v>0.3</v>
      </c>
      <c r="V153" s="586">
        <v>0.3</v>
      </c>
      <c r="W153" s="586">
        <v>0.3</v>
      </c>
      <c r="X153" s="586">
        <v>0.3</v>
      </c>
      <c r="Y153" s="586">
        <v>0.3</v>
      </c>
      <c r="Z153" s="590">
        <v>0.28125</v>
      </c>
      <c r="AA153" s="587">
        <f t="shared" si="90"/>
        <v>39.546249999999986</v>
      </c>
      <c r="AB153" s="1092">
        <f t="shared" si="91"/>
        <v>7.7723378212974259</v>
      </c>
      <c r="AC153" s="1092">
        <f t="shared" si="92"/>
        <v>10.4054054054054</v>
      </c>
      <c r="AD153" s="1092">
        <f t="shared" si="93"/>
        <v>5.463182897862251</v>
      </c>
      <c r="AE153" s="1092">
        <f t="shared" si="94"/>
        <v>5.2499999999999991</v>
      </c>
      <c r="AF153" s="1092">
        <f t="shared" si="95"/>
        <v>13.960113960113961</v>
      </c>
      <c r="AG153" s="1092">
        <f t="shared" si="96"/>
        <v>24.911032028469737</v>
      </c>
      <c r="AH153" s="1092">
        <f t="shared" si="97"/>
        <v>24.888888888888893</v>
      </c>
      <c r="AI153" s="1092">
        <f t="shared" si="98"/>
        <v>25</v>
      </c>
      <c r="AJ153" s="1092">
        <f t="shared" si="99"/>
        <v>35.849056603773597</v>
      </c>
      <c r="AK153" s="1092">
        <f t="shared" si="100"/>
        <v>51.428571428571423</v>
      </c>
      <c r="AL153" s="1092">
        <f t="shared" si="101"/>
        <v>25</v>
      </c>
      <c r="AM153" s="1092">
        <f t="shared" si="102"/>
        <v>16.666666666666675</v>
      </c>
      <c r="AN153" s="1092">
        <f t="shared" si="103"/>
        <v>39.534883720930239</v>
      </c>
      <c r="AO153" s="1092">
        <f t="shared" si="104"/>
        <v>30.303030303030297</v>
      </c>
      <c r="AP153" s="1092">
        <f t="shared" si="105"/>
        <v>10.000000000000009</v>
      </c>
      <c r="AQ153" s="1092">
        <f t="shared" si="106"/>
        <v>0</v>
      </c>
      <c r="AR153" s="1092">
        <f t="shared" si="107"/>
        <v>0</v>
      </c>
      <c r="AS153" s="1092">
        <f t="shared" si="108"/>
        <v>0</v>
      </c>
      <c r="AT153" s="1092">
        <f t="shared" si="109"/>
        <v>0</v>
      </c>
      <c r="AU153" s="1092">
        <f t="shared" si="110"/>
        <v>0</v>
      </c>
      <c r="AV153" s="1092">
        <f t="shared" si="111"/>
        <v>6.6666666666666652</v>
      </c>
      <c r="AW153" s="1092">
        <f t="shared" si="112"/>
        <v>15.86189697103222</v>
      </c>
      <c r="AX153" s="1092">
        <f t="shared" si="113"/>
        <v>14.934778344704048</v>
      </c>
    </row>
    <row r="154" spans="1:50" ht="11.25" customHeight="1" x14ac:dyDescent="0.2">
      <c r="A154" s="830" t="s">
        <v>510</v>
      </c>
      <c r="B154" s="829" t="s">
        <v>511</v>
      </c>
      <c r="C154" s="584">
        <v>1.63</v>
      </c>
      <c r="D154" s="584">
        <v>1.53</v>
      </c>
      <c r="E154" s="460">
        <v>1.4279999999999999</v>
      </c>
      <c r="F154" s="460">
        <v>1.33</v>
      </c>
      <c r="G154" s="584">
        <v>1.24</v>
      </c>
      <c r="H154" s="584">
        <v>1.1599999999999999</v>
      </c>
      <c r="I154" s="584">
        <v>1.08</v>
      </c>
      <c r="J154" s="584">
        <v>1.02</v>
      </c>
      <c r="K154" s="897"/>
      <c r="L154" s="584">
        <v>0.96</v>
      </c>
      <c r="M154" s="588">
        <v>0.84</v>
      </c>
      <c r="N154" s="897"/>
      <c r="O154" s="589">
        <v>0.66</v>
      </c>
      <c r="P154" s="590">
        <v>0.5</v>
      </c>
      <c r="Q154" s="590">
        <v>0.36</v>
      </c>
      <c r="R154" s="590">
        <v>0.2</v>
      </c>
      <c r="S154" s="586">
        <v>0</v>
      </c>
      <c r="T154" s="586">
        <v>0</v>
      </c>
      <c r="U154" s="586">
        <v>0</v>
      </c>
      <c r="V154" s="586">
        <v>0</v>
      </c>
      <c r="W154" s="586">
        <v>1.0900000000000001</v>
      </c>
      <c r="X154" s="586">
        <v>1.46</v>
      </c>
      <c r="Y154" s="586">
        <v>1.46</v>
      </c>
      <c r="Z154" s="586">
        <v>1.39</v>
      </c>
      <c r="AA154" s="587">
        <f t="shared" si="90"/>
        <v>19.338000000000001</v>
      </c>
      <c r="AB154" s="1092">
        <f t="shared" si="91"/>
        <v>6.5359477124182996</v>
      </c>
      <c r="AC154" s="1092">
        <f t="shared" si="92"/>
        <v>7.1428571428571397</v>
      </c>
      <c r="AD154" s="1092">
        <f t="shared" si="93"/>
        <v>7.3684210526315574</v>
      </c>
      <c r="AE154" s="1092">
        <f t="shared" si="94"/>
        <v>7.258064516129048</v>
      </c>
      <c r="AF154" s="1092">
        <f t="shared" si="95"/>
        <v>6.8965517241379448</v>
      </c>
      <c r="AG154" s="1092">
        <f t="shared" si="96"/>
        <v>7.4074074074073959</v>
      </c>
      <c r="AH154" s="1092">
        <f t="shared" si="97"/>
        <v>5.8823529411764719</v>
      </c>
      <c r="AI154" s="1092">
        <f t="shared" si="98"/>
        <v>6.25</v>
      </c>
      <c r="AJ154" s="1092">
        <f t="shared" si="99"/>
        <v>14.285714285714279</v>
      </c>
      <c r="AK154" s="1092">
        <f t="shared" si="100"/>
        <v>27.27272727272727</v>
      </c>
      <c r="AL154" s="1092">
        <f t="shared" si="101"/>
        <v>32.000000000000007</v>
      </c>
      <c r="AM154" s="1092">
        <f t="shared" si="102"/>
        <v>38.888888888888886</v>
      </c>
      <c r="AN154" s="1092">
        <f t="shared" si="103"/>
        <v>79.999999999999986</v>
      </c>
      <c r="AO154" s="1092" t="str">
        <f t="shared" si="104"/>
        <v>n/a</v>
      </c>
      <c r="AP154" s="1092" t="str">
        <f t="shared" si="105"/>
        <v>n/a</v>
      </c>
      <c r="AQ154" s="1092" t="str">
        <f t="shared" si="106"/>
        <v>n/a</v>
      </c>
      <c r="AR154" s="1092" t="str">
        <f t="shared" si="107"/>
        <v>n/a</v>
      </c>
      <c r="AS154" s="1092">
        <f t="shared" si="108"/>
        <v>-100</v>
      </c>
      <c r="AT154" s="1092">
        <f t="shared" si="109"/>
        <v>-25.342465753424648</v>
      </c>
      <c r="AU154" s="1092">
        <f t="shared" si="110"/>
        <v>0</v>
      </c>
      <c r="AV154" s="1092">
        <f t="shared" si="111"/>
        <v>5.0359712230215958</v>
      </c>
      <c r="AW154" s="1092">
        <f t="shared" si="112"/>
        <v>7.4636728478638359</v>
      </c>
      <c r="AX154" s="1092">
        <f t="shared" si="113"/>
        <v>35.339098714296846</v>
      </c>
    </row>
    <row r="155" spans="1:50" ht="11.25" customHeight="1" x14ac:dyDescent="0.2">
      <c r="A155" s="542" t="s">
        <v>4655</v>
      </c>
      <c r="B155" s="829" t="s">
        <v>4645</v>
      </c>
      <c r="C155" s="584">
        <v>1.48</v>
      </c>
      <c r="D155" s="584">
        <v>1.4</v>
      </c>
      <c r="E155" s="460">
        <v>1.3</v>
      </c>
      <c r="F155" s="460">
        <v>1.1000000000000001</v>
      </c>
      <c r="G155" s="499">
        <v>1</v>
      </c>
      <c r="H155" s="499">
        <v>1</v>
      </c>
      <c r="I155" s="584">
        <v>1</v>
      </c>
      <c r="J155" s="584">
        <v>0.8</v>
      </c>
      <c r="K155" s="1083"/>
      <c r="L155" s="584">
        <v>0.6</v>
      </c>
      <c r="M155" s="459">
        <v>0.4</v>
      </c>
      <c r="N155" s="519"/>
      <c r="O155" s="502">
        <v>0</v>
      </c>
      <c r="P155" s="541">
        <v>0</v>
      </c>
      <c r="Q155" s="590">
        <v>0.44999999999999996</v>
      </c>
      <c r="R155" s="590">
        <v>0.35</v>
      </c>
      <c r="S155" s="500">
        <v>0</v>
      </c>
      <c r="T155" s="500">
        <v>0</v>
      </c>
      <c r="U155" s="500">
        <v>0</v>
      </c>
      <c r="V155" s="500">
        <v>0</v>
      </c>
      <c r="W155" s="500">
        <v>0</v>
      </c>
      <c r="X155" s="500">
        <v>0</v>
      </c>
      <c r="Y155" s="500">
        <v>0</v>
      </c>
      <c r="Z155" s="500">
        <v>0</v>
      </c>
      <c r="AA155" s="587">
        <f t="shared" si="90"/>
        <v>10.879999999999999</v>
      </c>
      <c r="AB155" s="1092">
        <f t="shared" si="91"/>
        <v>5.7142857142857162</v>
      </c>
      <c r="AC155" s="1092">
        <f t="shared" si="92"/>
        <v>7.6923076923076872</v>
      </c>
      <c r="AD155" s="1092">
        <f t="shared" si="93"/>
        <v>18.181818181818166</v>
      </c>
      <c r="AE155" s="1092">
        <f t="shared" si="94"/>
        <v>10.000000000000009</v>
      </c>
      <c r="AF155" s="1092">
        <f t="shared" si="95"/>
        <v>0</v>
      </c>
      <c r="AG155" s="1092">
        <f t="shared" si="96"/>
        <v>0</v>
      </c>
      <c r="AH155" s="1092">
        <f t="shared" si="97"/>
        <v>25</v>
      </c>
      <c r="AI155" s="1092">
        <f t="shared" si="98"/>
        <v>33.33333333333335</v>
      </c>
      <c r="AJ155" s="1092">
        <f t="shared" si="99"/>
        <v>49.999999999999979</v>
      </c>
      <c r="AK155" s="1092" t="str">
        <f t="shared" si="100"/>
        <v>n/a</v>
      </c>
      <c r="AL155" s="1092" t="str">
        <f t="shared" si="101"/>
        <v>n/a</v>
      </c>
      <c r="AM155" s="1092">
        <f t="shared" si="102"/>
        <v>-100</v>
      </c>
      <c r="AN155" s="1092">
        <f t="shared" si="103"/>
        <v>28.571428571428559</v>
      </c>
      <c r="AO155" s="1092" t="str">
        <f t="shared" si="104"/>
        <v>n/a</v>
      </c>
      <c r="AP155" s="1092" t="str">
        <f t="shared" si="105"/>
        <v>n/a</v>
      </c>
      <c r="AQ155" s="1092" t="str">
        <f t="shared" si="106"/>
        <v>n/a</v>
      </c>
      <c r="AR155" s="1092" t="str">
        <f t="shared" si="107"/>
        <v>n/a</v>
      </c>
      <c r="AS155" s="1092" t="str">
        <f t="shared" si="108"/>
        <v>n/a</v>
      </c>
      <c r="AT155" s="1092" t="str">
        <f t="shared" si="109"/>
        <v>n/a</v>
      </c>
      <c r="AU155" s="1092" t="str">
        <f t="shared" si="110"/>
        <v>n/a</v>
      </c>
      <c r="AV155" s="1092" t="str">
        <f t="shared" si="111"/>
        <v>n/a</v>
      </c>
      <c r="AW155" s="1092">
        <f t="shared" si="112"/>
        <v>7.1357430448339505</v>
      </c>
      <c r="AX155" s="1092">
        <f t="shared" si="113"/>
        <v>38.748849913457839</v>
      </c>
    </row>
    <row r="156" spans="1:50" ht="11.25" customHeight="1" x14ac:dyDescent="0.2">
      <c r="A156" s="461" t="s">
        <v>483</v>
      </c>
      <c r="B156" s="829" t="s">
        <v>484</v>
      </c>
      <c r="C156" s="584">
        <v>1.7172000000000001</v>
      </c>
      <c r="D156" s="584">
        <v>1.6188</v>
      </c>
      <c r="E156" s="460">
        <v>1.391</v>
      </c>
      <c r="F156" s="460">
        <v>1.2764099999999998</v>
      </c>
      <c r="G156" s="584">
        <v>1.1367400000000001</v>
      </c>
      <c r="H156" s="584">
        <v>0.98565999999999998</v>
      </c>
      <c r="I156" s="584">
        <v>0.90500000000000003</v>
      </c>
      <c r="J156" s="584">
        <v>0.83040000000000003</v>
      </c>
      <c r="K156" s="897"/>
      <c r="L156" s="584">
        <v>0.75022999999999995</v>
      </c>
      <c r="M156" s="459">
        <v>0.65649999999999997</v>
      </c>
      <c r="N156" s="897"/>
      <c r="O156" s="589">
        <v>0.52350000000000008</v>
      </c>
      <c r="P156" s="590">
        <v>0.44550000000000001</v>
      </c>
      <c r="Q156" s="590">
        <v>0.4335</v>
      </c>
      <c r="R156" s="590">
        <v>0.39250000000000002</v>
      </c>
      <c r="S156" s="590">
        <v>0.28749999999999998</v>
      </c>
      <c r="T156" s="590">
        <v>0.24049999999999999</v>
      </c>
      <c r="U156" s="590">
        <v>0.18124999999999999</v>
      </c>
      <c r="V156" s="590">
        <v>0.16667999999999999</v>
      </c>
      <c r="W156" s="590">
        <v>0.14334</v>
      </c>
      <c r="X156" s="590">
        <v>0.13</v>
      </c>
      <c r="Y156" s="590">
        <v>0.11666</v>
      </c>
      <c r="Z156" s="590">
        <v>0.1</v>
      </c>
      <c r="AA156" s="587">
        <f t="shared" si="90"/>
        <v>14.428870000000002</v>
      </c>
      <c r="AB156" s="1092">
        <f t="shared" si="91"/>
        <v>6.0785767234988963</v>
      </c>
      <c r="AC156" s="1092">
        <f t="shared" si="92"/>
        <v>16.376707404744796</v>
      </c>
      <c r="AD156" s="1092">
        <f t="shared" si="93"/>
        <v>8.9775228962480913</v>
      </c>
      <c r="AE156" s="1092">
        <f t="shared" si="94"/>
        <v>12.286890581839272</v>
      </c>
      <c r="AF156" s="1092">
        <f t="shared" si="95"/>
        <v>15.327800661485714</v>
      </c>
      <c r="AG156" s="1092">
        <f t="shared" si="96"/>
        <v>8.912707182320446</v>
      </c>
      <c r="AH156" s="1092">
        <f t="shared" si="97"/>
        <v>8.9836223506743806</v>
      </c>
      <c r="AI156" s="1092">
        <f t="shared" si="98"/>
        <v>10.686056276075352</v>
      </c>
      <c r="AJ156" s="1092">
        <f t="shared" si="99"/>
        <v>14.277227722772267</v>
      </c>
      <c r="AK156" s="1092">
        <f t="shared" si="100"/>
        <v>25.405921680993295</v>
      </c>
      <c r="AL156" s="1092">
        <f t="shared" si="101"/>
        <v>17.508417508417516</v>
      </c>
      <c r="AM156" s="1092">
        <f t="shared" si="102"/>
        <v>2.7681660899653959</v>
      </c>
      <c r="AN156" s="1092">
        <f t="shared" si="103"/>
        <v>10.445859872611463</v>
      </c>
      <c r="AO156" s="1092">
        <f t="shared" si="104"/>
        <v>36.521739130434796</v>
      </c>
      <c r="AP156" s="1092">
        <f t="shared" si="105"/>
        <v>19.542619542619533</v>
      </c>
      <c r="AQ156" s="1092">
        <f t="shared" si="106"/>
        <v>32.689655172413801</v>
      </c>
      <c r="AR156" s="1092">
        <f t="shared" si="107"/>
        <v>8.7413006959443216</v>
      </c>
      <c r="AS156" s="1092">
        <f t="shared" si="108"/>
        <v>16.28296358308916</v>
      </c>
      <c r="AT156" s="1092">
        <f t="shared" si="109"/>
        <v>10.261538461538455</v>
      </c>
      <c r="AU156" s="1092">
        <f t="shared" si="110"/>
        <v>11.434939139379408</v>
      </c>
      <c r="AV156" s="1092">
        <f t="shared" si="111"/>
        <v>16.659999999999986</v>
      </c>
      <c r="AW156" s="1092">
        <f t="shared" si="112"/>
        <v>14.770011079860305</v>
      </c>
      <c r="AX156" s="1092">
        <f t="shared" si="113"/>
        <v>8.297327486928598</v>
      </c>
    </row>
    <row r="157" spans="1:50" ht="11.25" customHeight="1" x14ac:dyDescent="0.2">
      <c r="A157" s="444" t="s">
        <v>1068</v>
      </c>
      <c r="B157" s="814" t="s">
        <v>1069</v>
      </c>
      <c r="C157" s="584">
        <v>0.47</v>
      </c>
      <c r="D157" s="584">
        <v>0.43</v>
      </c>
      <c r="E157" s="460">
        <v>0.39</v>
      </c>
      <c r="F157" s="460">
        <v>0.35000000000000003</v>
      </c>
      <c r="G157" s="451">
        <v>0.31</v>
      </c>
      <c r="H157" s="451">
        <v>0.27</v>
      </c>
      <c r="I157" s="451">
        <v>0.24</v>
      </c>
      <c r="J157" s="451">
        <v>0.11</v>
      </c>
      <c r="K157" s="963"/>
      <c r="L157" s="451">
        <v>0.06</v>
      </c>
      <c r="M157" s="453">
        <v>0</v>
      </c>
      <c r="N157" s="963"/>
      <c r="O157" s="466">
        <v>0</v>
      </c>
      <c r="P157" s="455">
        <v>0</v>
      </c>
      <c r="Q157" s="455">
        <v>0</v>
      </c>
      <c r="R157" s="455">
        <v>0</v>
      </c>
      <c r="S157" s="455">
        <v>0</v>
      </c>
      <c r="T157" s="455">
        <v>0</v>
      </c>
      <c r="U157" s="455">
        <v>0</v>
      </c>
      <c r="V157" s="455">
        <v>0</v>
      </c>
      <c r="W157" s="455">
        <v>0</v>
      </c>
      <c r="X157" s="455">
        <v>0</v>
      </c>
      <c r="Y157" s="455">
        <v>0</v>
      </c>
      <c r="Z157" s="455">
        <v>0</v>
      </c>
      <c r="AA157" s="587">
        <f t="shared" si="90"/>
        <v>2.63</v>
      </c>
      <c r="AB157" s="1092">
        <f t="shared" si="91"/>
        <v>9.302325581395344</v>
      </c>
      <c r="AC157" s="1092">
        <f t="shared" si="92"/>
        <v>10.256410256410241</v>
      </c>
      <c r="AD157" s="1092">
        <f t="shared" si="93"/>
        <v>11.428571428571432</v>
      </c>
      <c r="AE157" s="1092">
        <f t="shared" si="94"/>
        <v>12.903225806451623</v>
      </c>
      <c r="AF157" s="1092">
        <f t="shared" si="95"/>
        <v>14.814814814814813</v>
      </c>
      <c r="AG157" s="1092">
        <f t="shared" si="96"/>
        <v>12.500000000000021</v>
      </c>
      <c r="AH157" s="1092">
        <f t="shared" si="97"/>
        <v>118.18181818181816</v>
      </c>
      <c r="AI157" s="1092">
        <f t="shared" si="98"/>
        <v>83.333333333333343</v>
      </c>
      <c r="AJ157" s="1092" t="str">
        <f t="shared" si="99"/>
        <v>n/a</v>
      </c>
      <c r="AK157" s="1092" t="str">
        <f t="shared" si="100"/>
        <v>n/a</v>
      </c>
      <c r="AL157" s="1092" t="str">
        <f t="shared" si="101"/>
        <v>n/a</v>
      </c>
      <c r="AM157" s="1092" t="str">
        <f t="shared" si="102"/>
        <v>n/a</v>
      </c>
      <c r="AN157" s="1092" t="str">
        <f t="shared" si="103"/>
        <v>n/a</v>
      </c>
      <c r="AO157" s="1092" t="str">
        <f t="shared" si="104"/>
        <v>n/a</v>
      </c>
      <c r="AP157" s="1092" t="str">
        <f t="shared" si="105"/>
        <v>n/a</v>
      </c>
      <c r="AQ157" s="1092" t="str">
        <f t="shared" si="106"/>
        <v>n/a</v>
      </c>
      <c r="AR157" s="1092" t="str">
        <f t="shared" si="107"/>
        <v>n/a</v>
      </c>
      <c r="AS157" s="1092" t="str">
        <f t="shared" si="108"/>
        <v>n/a</v>
      </c>
      <c r="AT157" s="1092" t="str">
        <f t="shared" si="109"/>
        <v>n/a</v>
      </c>
      <c r="AU157" s="1092" t="str">
        <f t="shared" si="110"/>
        <v>n/a</v>
      </c>
      <c r="AV157" s="1092" t="str">
        <f t="shared" si="111"/>
        <v>n/a</v>
      </c>
      <c r="AW157" s="1092">
        <f t="shared" si="112"/>
        <v>34.090062425349373</v>
      </c>
      <c r="AX157" s="1092">
        <f t="shared" si="113"/>
        <v>42.222013851220531</v>
      </c>
    </row>
    <row r="158" spans="1:50" ht="11.25" customHeight="1" x14ac:dyDescent="0.2">
      <c r="A158" s="461" t="s">
        <v>1076</v>
      </c>
      <c r="B158" s="829" t="s">
        <v>1077</v>
      </c>
      <c r="C158" s="584">
        <v>1.56</v>
      </c>
      <c r="D158" s="584">
        <v>1.44</v>
      </c>
      <c r="E158" s="460">
        <v>1.26</v>
      </c>
      <c r="F158" s="481">
        <v>1.1200000000000001</v>
      </c>
      <c r="G158" s="584">
        <v>1.04</v>
      </c>
      <c r="H158" s="584">
        <v>1</v>
      </c>
      <c r="I158" s="584">
        <v>0.86</v>
      </c>
      <c r="J158" s="584">
        <v>0.8</v>
      </c>
      <c r="K158" s="897"/>
      <c r="L158" s="584">
        <v>0.72</v>
      </c>
      <c r="M158" s="459">
        <v>0.6</v>
      </c>
      <c r="N158" s="897"/>
      <c r="O158" s="589">
        <v>0.4</v>
      </c>
      <c r="P158" s="586">
        <v>0.2</v>
      </c>
      <c r="Q158" s="586">
        <v>0.76</v>
      </c>
      <c r="R158" s="590">
        <v>0.8</v>
      </c>
      <c r="S158" s="590">
        <v>0.48</v>
      </c>
      <c r="T158" s="590">
        <v>0.44</v>
      </c>
      <c r="U158" s="590">
        <v>0.2</v>
      </c>
      <c r="V158" s="586">
        <v>0</v>
      </c>
      <c r="W158" s="586">
        <v>0</v>
      </c>
      <c r="X158" s="586">
        <v>0</v>
      </c>
      <c r="Y158" s="586">
        <v>0</v>
      </c>
      <c r="Z158" s="586">
        <v>0</v>
      </c>
      <c r="AA158" s="587">
        <f t="shared" si="90"/>
        <v>13.68</v>
      </c>
      <c r="AB158" s="1092">
        <f t="shared" si="91"/>
        <v>8.3333333333333481</v>
      </c>
      <c r="AC158" s="1092">
        <f t="shared" si="92"/>
        <v>14.285714285714279</v>
      </c>
      <c r="AD158" s="1092">
        <f t="shared" si="93"/>
        <v>12.5</v>
      </c>
      <c r="AE158" s="1092">
        <f t="shared" si="94"/>
        <v>7.6923076923077094</v>
      </c>
      <c r="AF158" s="1092">
        <f t="shared" si="95"/>
        <v>4.0000000000000036</v>
      </c>
      <c r="AG158" s="1092">
        <f t="shared" si="96"/>
        <v>16.279069767441868</v>
      </c>
      <c r="AH158" s="1092">
        <f t="shared" si="97"/>
        <v>7.4999999999999956</v>
      </c>
      <c r="AI158" s="1092">
        <f t="shared" si="98"/>
        <v>11.111111111111116</v>
      </c>
      <c r="AJ158" s="1092">
        <f t="shared" si="99"/>
        <v>19.999999999999996</v>
      </c>
      <c r="AK158" s="1092">
        <f t="shared" si="100"/>
        <v>49.999999999999979</v>
      </c>
      <c r="AL158" s="1092">
        <f t="shared" si="101"/>
        <v>100</v>
      </c>
      <c r="AM158" s="1092">
        <f t="shared" si="102"/>
        <v>-73.684210526315795</v>
      </c>
      <c r="AN158" s="1092">
        <f t="shared" si="103"/>
        <v>-5.0000000000000044</v>
      </c>
      <c r="AO158" s="1092">
        <f t="shared" si="104"/>
        <v>66.666666666666671</v>
      </c>
      <c r="AP158" s="1092">
        <f t="shared" si="105"/>
        <v>9.0909090909090828</v>
      </c>
      <c r="AQ158" s="1092">
        <f t="shared" si="106"/>
        <v>119.99999999999997</v>
      </c>
      <c r="AR158" s="1092" t="str">
        <f t="shared" si="107"/>
        <v>n/a</v>
      </c>
      <c r="AS158" s="1092" t="str">
        <f t="shared" si="108"/>
        <v>n/a</v>
      </c>
      <c r="AT158" s="1092" t="str">
        <f t="shared" si="109"/>
        <v>n/a</v>
      </c>
      <c r="AU158" s="1092" t="str">
        <f t="shared" si="110"/>
        <v>n/a</v>
      </c>
      <c r="AV158" s="1092" t="str">
        <f t="shared" si="111"/>
        <v>n/a</v>
      </c>
      <c r="AW158" s="1092">
        <f t="shared" si="112"/>
        <v>23.048431338823015</v>
      </c>
      <c r="AX158" s="1092">
        <f t="shared" si="113"/>
        <v>44.520730404228814</v>
      </c>
    </row>
    <row r="159" spans="1:50" ht="11.25" customHeight="1" x14ac:dyDescent="0.2">
      <c r="A159" s="830" t="s">
        <v>1100</v>
      </c>
      <c r="B159" s="829" t="s">
        <v>1101</v>
      </c>
      <c r="C159" s="584">
        <v>2.0099999999999998</v>
      </c>
      <c r="D159" s="584">
        <v>1.92</v>
      </c>
      <c r="E159" s="460">
        <v>1.8</v>
      </c>
      <c r="F159" s="460">
        <v>1.6400000000000001</v>
      </c>
      <c r="G159" s="584">
        <v>1.4550000000000001</v>
      </c>
      <c r="H159" s="584">
        <v>1.155</v>
      </c>
      <c r="I159" s="584">
        <v>0.79</v>
      </c>
      <c r="J159" s="584">
        <v>0.48</v>
      </c>
      <c r="K159" s="897"/>
      <c r="L159" s="463">
        <v>0</v>
      </c>
      <c r="M159" s="588">
        <v>0</v>
      </c>
      <c r="N159" s="897"/>
      <c r="O159" s="464">
        <v>0</v>
      </c>
      <c r="P159" s="586">
        <v>0</v>
      </c>
      <c r="Q159" s="586">
        <v>0</v>
      </c>
      <c r="R159" s="586">
        <v>0</v>
      </c>
      <c r="S159" s="586">
        <v>0</v>
      </c>
      <c r="T159" s="586">
        <v>0</v>
      </c>
      <c r="U159" s="586">
        <v>0</v>
      </c>
      <c r="V159" s="586">
        <v>0</v>
      </c>
      <c r="W159" s="586">
        <v>0</v>
      </c>
      <c r="X159" s="586">
        <v>0</v>
      </c>
      <c r="Y159" s="586">
        <v>0</v>
      </c>
      <c r="Z159" s="586">
        <v>0</v>
      </c>
      <c r="AA159" s="587">
        <f t="shared" si="90"/>
        <v>11.25</v>
      </c>
      <c r="AB159" s="1092">
        <f t="shared" si="91"/>
        <v>4.6875</v>
      </c>
      <c r="AC159" s="1092">
        <f t="shared" si="92"/>
        <v>6.6666666666666652</v>
      </c>
      <c r="AD159" s="1092">
        <f t="shared" si="93"/>
        <v>9.7560975609755971</v>
      </c>
      <c r="AE159" s="1092">
        <f t="shared" si="94"/>
        <v>12.714776632302405</v>
      </c>
      <c r="AF159" s="1092">
        <f t="shared" si="95"/>
        <v>25.974025974025984</v>
      </c>
      <c r="AG159" s="1092">
        <f t="shared" si="96"/>
        <v>46.202531645569621</v>
      </c>
      <c r="AH159" s="1092">
        <f t="shared" si="97"/>
        <v>64.583333333333343</v>
      </c>
      <c r="AI159" s="1092" t="str">
        <f t="shared" si="98"/>
        <v>n/a</v>
      </c>
      <c r="AJ159" s="1092" t="str">
        <f t="shared" si="99"/>
        <v>n/a</v>
      </c>
      <c r="AK159" s="1092" t="str">
        <f t="shared" si="100"/>
        <v>n/a</v>
      </c>
      <c r="AL159" s="1092" t="str">
        <f t="shared" si="101"/>
        <v>n/a</v>
      </c>
      <c r="AM159" s="1092" t="str">
        <f t="shared" si="102"/>
        <v>n/a</v>
      </c>
      <c r="AN159" s="1092" t="str">
        <f t="shared" si="103"/>
        <v>n/a</v>
      </c>
      <c r="AO159" s="1092" t="str">
        <f t="shared" si="104"/>
        <v>n/a</v>
      </c>
      <c r="AP159" s="1092" t="str">
        <f t="shared" si="105"/>
        <v>n/a</v>
      </c>
      <c r="AQ159" s="1092" t="str">
        <f t="shared" si="106"/>
        <v>n/a</v>
      </c>
      <c r="AR159" s="1092" t="str">
        <f t="shared" si="107"/>
        <v>n/a</v>
      </c>
      <c r="AS159" s="1092" t="str">
        <f t="shared" si="108"/>
        <v>n/a</v>
      </c>
      <c r="AT159" s="1092" t="str">
        <f t="shared" si="109"/>
        <v>n/a</v>
      </c>
      <c r="AU159" s="1092" t="str">
        <f t="shared" si="110"/>
        <v>n/a</v>
      </c>
      <c r="AV159" s="1092" t="str">
        <f t="shared" si="111"/>
        <v>n/a</v>
      </c>
      <c r="AW159" s="1092">
        <f t="shared" si="112"/>
        <v>24.369275973267658</v>
      </c>
      <c r="AX159" s="1092">
        <f t="shared" si="113"/>
        <v>22.90037738079798</v>
      </c>
    </row>
    <row r="160" spans="1:50" ht="11.25" customHeight="1" x14ac:dyDescent="0.2">
      <c r="A160" s="830" t="s">
        <v>1088</v>
      </c>
      <c r="B160" s="829" t="s">
        <v>1089</v>
      </c>
      <c r="C160" s="584">
        <v>4.88</v>
      </c>
      <c r="D160" s="584">
        <v>4.6399999999999997</v>
      </c>
      <c r="E160" s="460">
        <v>4.0199999999999996</v>
      </c>
      <c r="F160" s="460">
        <v>3.6</v>
      </c>
      <c r="G160" s="584">
        <v>2.12</v>
      </c>
      <c r="H160" s="584">
        <v>1.68</v>
      </c>
      <c r="I160" s="584">
        <v>1.4</v>
      </c>
      <c r="J160" s="584">
        <v>1.08</v>
      </c>
      <c r="K160" s="897"/>
      <c r="L160" s="584">
        <v>0.72</v>
      </c>
      <c r="M160" s="459">
        <v>0.52</v>
      </c>
      <c r="N160" s="897"/>
      <c r="O160" s="464">
        <v>0</v>
      </c>
      <c r="P160" s="586">
        <v>0</v>
      </c>
      <c r="Q160" s="586">
        <v>0</v>
      </c>
      <c r="R160" s="586">
        <v>0</v>
      </c>
      <c r="S160" s="586">
        <v>0</v>
      </c>
      <c r="T160" s="586">
        <v>0</v>
      </c>
      <c r="U160" s="586">
        <v>0</v>
      </c>
      <c r="V160" s="586">
        <v>0</v>
      </c>
      <c r="W160" s="586">
        <v>0</v>
      </c>
      <c r="X160" s="586">
        <v>0</v>
      </c>
      <c r="Y160" s="586">
        <v>0</v>
      </c>
      <c r="Z160" s="586">
        <v>0</v>
      </c>
      <c r="AA160" s="587">
        <f t="shared" si="90"/>
        <v>24.66</v>
      </c>
      <c r="AB160" s="1092">
        <f t="shared" si="91"/>
        <v>5.1724137931034475</v>
      </c>
      <c r="AC160" s="1092">
        <f t="shared" si="92"/>
        <v>15.422885572139311</v>
      </c>
      <c r="AD160" s="1092">
        <f t="shared" si="93"/>
        <v>11.666666666666647</v>
      </c>
      <c r="AE160" s="1092">
        <f t="shared" si="94"/>
        <v>69.811320754716988</v>
      </c>
      <c r="AF160" s="1092">
        <f t="shared" si="95"/>
        <v>26.190476190476208</v>
      </c>
      <c r="AG160" s="1092">
        <f t="shared" si="96"/>
        <v>19.999999999999996</v>
      </c>
      <c r="AH160" s="1092">
        <f t="shared" si="97"/>
        <v>29.629629629629605</v>
      </c>
      <c r="AI160" s="1092">
        <f t="shared" si="98"/>
        <v>50.000000000000021</v>
      </c>
      <c r="AJ160" s="1092">
        <f t="shared" si="99"/>
        <v>38.46153846153846</v>
      </c>
      <c r="AK160" s="1092" t="str">
        <f t="shared" si="100"/>
        <v>n/a</v>
      </c>
      <c r="AL160" s="1092" t="str">
        <f t="shared" si="101"/>
        <v>n/a</v>
      </c>
      <c r="AM160" s="1092" t="str">
        <f t="shared" si="102"/>
        <v>n/a</v>
      </c>
      <c r="AN160" s="1092" t="str">
        <f t="shared" si="103"/>
        <v>n/a</v>
      </c>
      <c r="AO160" s="1092" t="str">
        <f t="shared" si="104"/>
        <v>n/a</v>
      </c>
      <c r="AP160" s="1092" t="str">
        <f t="shared" si="105"/>
        <v>n/a</v>
      </c>
      <c r="AQ160" s="1092" t="str">
        <f t="shared" si="106"/>
        <v>n/a</v>
      </c>
      <c r="AR160" s="1092" t="str">
        <f t="shared" si="107"/>
        <v>n/a</v>
      </c>
      <c r="AS160" s="1092" t="str">
        <f t="shared" si="108"/>
        <v>n/a</v>
      </c>
      <c r="AT160" s="1092" t="str">
        <f t="shared" si="109"/>
        <v>n/a</v>
      </c>
      <c r="AU160" s="1092" t="str">
        <f t="shared" si="110"/>
        <v>n/a</v>
      </c>
      <c r="AV160" s="1092" t="str">
        <f t="shared" si="111"/>
        <v>n/a</v>
      </c>
      <c r="AW160" s="1092">
        <f t="shared" si="112"/>
        <v>29.594992340918971</v>
      </c>
      <c r="AX160" s="1092">
        <f t="shared" si="113"/>
        <v>20.416674164201357</v>
      </c>
    </row>
    <row r="161" spans="1:50" ht="11.25" customHeight="1" x14ac:dyDescent="0.2">
      <c r="A161" s="830" t="s">
        <v>1086</v>
      </c>
      <c r="B161" s="829" t="s">
        <v>1087</v>
      </c>
      <c r="C161" s="584">
        <v>0.49</v>
      </c>
      <c r="D161" s="584">
        <v>0.45</v>
      </c>
      <c r="E161" s="460">
        <v>0.41</v>
      </c>
      <c r="F161" s="460">
        <v>0.37</v>
      </c>
      <c r="G161" s="584">
        <v>0.33</v>
      </c>
      <c r="H161" s="584">
        <v>0.27500000000000002</v>
      </c>
      <c r="I161" s="584">
        <v>0.23</v>
      </c>
      <c r="J161" s="584">
        <v>0.19750000000000001</v>
      </c>
      <c r="K161" s="897"/>
      <c r="L161" s="584">
        <v>0.17499999999999999</v>
      </c>
      <c r="M161" s="459">
        <v>4.2500000000000003E-2</v>
      </c>
      <c r="N161" s="897"/>
      <c r="O161" s="464">
        <v>0</v>
      </c>
      <c r="P161" s="586">
        <v>0</v>
      </c>
      <c r="Q161" s="586">
        <v>0</v>
      </c>
      <c r="R161" s="586">
        <v>0</v>
      </c>
      <c r="S161" s="586">
        <v>0</v>
      </c>
      <c r="T161" s="586">
        <v>0</v>
      </c>
      <c r="U161" s="586">
        <v>0</v>
      </c>
      <c r="V161" s="586">
        <v>0</v>
      </c>
      <c r="W161" s="586">
        <v>0</v>
      </c>
      <c r="X161" s="586">
        <v>0</v>
      </c>
      <c r="Y161" s="586">
        <v>0</v>
      </c>
      <c r="Z161" s="586">
        <v>0</v>
      </c>
      <c r="AA161" s="587">
        <f t="shared" si="90"/>
        <v>2.9699999999999993</v>
      </c>
      <c r="AB161" s="1092">
        <f t="shared" si="91"/>
        <v>8.8888888888888786</v>
      </c>
      <c r="AC161" s="1092">
        <f t="shared" si="92"/>
        <v>9.7560975609756184</v>
      </c>
      <c r="AD161" s="1092">
        <f t="shared" si="93"/>
        <v>10.810810810810811</v>
      </c>
      <c r="AE161" s="1092">
        <f t="shared" si="94"/>
        <v>12.12121212121211</v>
      </c>
      <c r="AF161" s="1092">
        <f t="shared" si="95"/>
        <v>19.999999999999996</v>
      </c>
      <c r="AG161" s="1092">
        <f t="shared" si="96"/>
        <v>19.565217391304344</v>
      </c>
      <c r="AH161" s="1092">
        <f t="shared" si="97"/>
        <v>16.455696202531644</v>
      </c>
      <c r="AI161" s="1092">
        <f t="shared" si="98"/>
        <v>12.857142857142879</v>
      </c>
      <c r="AJ161" s="1092">
        <f t="shared" si="99"/>
        <v>311.76470588235293</v>
      </c>
      <c r="AK161" s="1092" t="str">
        <f t="shared" si="100"/>
        <v>n/a</v>
      </c>
      <c r="AL161" s="1092" t="str">
        <f t="shared" si="101"/>
        <v>n/a</v>
      </c>
      <c r="AM161" s="1092" t="str">
        <f t="shared" si="102"/>
        <v>n/a</v>
      </c>
      <c r="AN161" s="1092" t="str">
        <f t="shared" si="103"/>
        <v>n/a</v>
      </c>
      <c r="AO161" s="1092" t="str">
        <f t="shared" si="104"/>
        <v>n/a</v>
      </c>
      <c r="AP161" s="1092" t="str">
        <f t="shared" si="105"/>
        <v>n/a</v>
      </c>
      <c r="AQ161" s="1092" t="str">
        <f t="shared" si="106"/>
        <v>n/a</v>
      </c>
      <c r="AR161" s="1092" t="str">
        <f t="shared" si="107"/>
        <v>n/a</v>
      </c>
      <c r="AS161" s="1092" t="str">
        <f t="shared" si="108"/>
        <v>n/a</v>
      </c>
      <c r="AT161" s="1092" t="str">
        <f t="shared" si="109"/>
        <v>n/a</v>
      </c>
      <c r="AU161" s="1092" t="str">
        <f t="shared" si="110"/>
        <v>n/a</v>
      </c>
      <c r="AV161" s="1092" t="str">
        <f t="shared" si="111"/>
        <v>n/a</v>
      </c>
      <c r="AW161" s="1092">
        <f t="shared" si="112"/>
        <v>46.913307968357692</v>
      </c>
      <c r="AX161" s="1092">
        <f t="shared" si="113"/>
        <v>99.402207372123485</v>
      </c>
    </row>
    <row r="162" spans="1:50" ht="11.25" customHeight="1" x14ac:dyDescent="0.2">
      <c r="A162" s="444" t="s">
        <v>521</v>
      </c>
      <c r="B162" s="814" t="s">
        <v>522</v>
      </c>
      <c r="C162" s="584">
        <v>2.75</v>
      </c>
      <c r="D162" s="584">
        <v>2.52</v>
      </c>
      <c r="E162" s="460">
        <v>2.21</v>
      </c>
      <c r="F162" s="460">
        <v>1.95</v>
      </c>
      <c r="G162" s="451">
        <v>1.75</v>
      </c>
      <c r="H162" s="451">
        <v>1.5549999999999999</v>
      </c>
      <c r="I162" s="451">
        <v>1.375</v>
      </c>
      <c r="J162" s="451">
        <v>1.2050000000000001</v>
      </c>
      <c r="K162" s="963"/>
      <c r="L162" s="451">
        <v>1.0649999999999999</v>
      </c>
      <c r="M162" s="449">
        <v>0.92500000000000004</v>
      </c>
      <c r="N162" s="963"/>
      <c r="O162" s="454">
        <v>0.79500000000000004</v>
      </c>
      <c r="P162" s="456">
        <v>0.7</v>
      </c>
      <c r="Q162" s="456">
        <v>0.625</v>
      </c>
      <c r="R162" s="456">
        <v>0.56499999999999995</v>
      </c>
      <c r="S162" s="456">
        <v>0.505</v>
      </c>
      <c r="T162" s="456">
        <v>0.44500000000000001</v>
      </c>
      <c r="U162" s="456">
        <v>0.3</v>
      </c>
      <c r="V162" s="455">
        <v>0</v>
      </c>
      <c r="W162" s="455">
        <v>0</v>
      </c>
      <c r="X162" s="455">
        <v>0</v>
      </c>
      <c r="Y162" s="455">
        <v>0</v>
      </c>
      <c r="Z162" s="455">
        <v>0</v>
      </c>
      <c r="AA162" s="587">
        <f t="shared" si="90"/>
        <v>21.240000000000002</v>
      </c>
      <c r="AB162" s="1092">
        <f t="shared" si="91"/>
        <v>9.1269841269841159</v>
      </c>
      <c r="AC162" s="1092">
        <f t="shared" si="92"/>
        <v>14.027149321266963</v>
      </c>
      <c r="AD162" s="1092">
        <f t="shared" si="93"/>
        <v>13.33333333333333</v>
      </c>
      <c r="AE162" s="1092">
        <f t="shared" si="94"/>
        <v>11.428571428571432</v>
      </c>
      <c r="AF162" s="1092">
        <f t="shared" si="95"/>
        <v>12.540192926045023</v>
      </c>
      <c r="AG162" s="1092">
        <f t="shared" si="96"/>
        <v>13.090909090909086</v>
      </c>
      <c r="AH162" s="1092">
        <f t="shared" si="97"/>
        <v>14.10788381742738</v>
      </c>
      <c r="AI162" s="1092">
        <f t="shared" si="98"/>
        <v>13.145539906103298</v>
      </c>
      <c r="AJ162" s="1092">
        <f t="shared" si="99"/>
        <v>15.135135135135114</v>
      </c>
      <c r="AK162" s="1092">
        <f t="shared" si="100"/>
        <v>16.35220125786163</v>
      </c>
      <c r="AL162" s="1092">
        <f t="shared" si="101"/>
        <v>13.571428571428591</v>
      </c>
      <c r="AM162" s="1092">
        <f t="shared" si="102"/>
        <v>11.999999999999989</v>
      </c>
      <c r="AN162" s="1092">
        <f t="shared" si="103"/>
        <v>10.619469026548689</v>
      </c>
      <c r="AO162" s="1092">
        <f t="shared" si="104"/>
        <v>11.88118811881187</v>
      </c>
      <c r="AP162" s="1092">
        <f t="shared" si="105"/>
        <v>13.483146067415719</v>
      </c>
      <c r="AQ162" s="1092">
        <f t="shared" si="106"/>
        <v>48.333333333333343</v>
      </c>
      <c r="AR162" s="1092" t="str">
        <f t="shared" si="107"/>
        <v>n/a</v>
      </c>
      <c r="AS162" s="1092" t="str">
        <f t="shared" si="108"/>
        <v>n/a</v>
      </c>
      <c r="AT162" s="1092" t="str">
        <f t="shared" si="109"/>
        <v>n/a</v>
      </c>
      <c r="AU162" s="1092" t="str">
        <f t="shared" si="110"/>
        <v>n/a</v>
      </c>
      <c r="AV162" s="1092" t="str">
        <f t="shared" si="111"/>
        <v>n/a</v>
      </c>
      <c r="AW162" s="1092">
        <f t="shared" si="112"/>
        <v>15.136029091323476</v>
      </c>
      <c r="AX162" s="1092">
        <f t="shared" si="113"/>
        <v>9.0178388606409552</v>
      </c>
    </row>
    <row r="163" spans="1:50" ht="11.25" customHeight="1" x14ac:dyDescent="0.2">
      <c r="A163" s="461" t="s">
        <v>1041</v>
      </c>
      <c r="B163" s="829" t="s">
        <v>1042</v>
      </c>
      <c r="C163" s="584">
        <v>0.92</v>
      </c>
      <c r="D163" s="584">
        <v>0.9</v>
      </c>
      <c r="E163" s="460">
        <v>0.82</v>
      </c>
      <c r="F163" s="481">
        <v>0.70000000000000007</v>
      </c>
      <c r="G163" s="584">
        <v>0.6</v>
      </c>
      <c r="H163" s="584">
        <v>0.5</v>
      </c>
      <c r="I163" s="584">
        <v>0.36</v>
      </c>
      <c r="J163" s="584">
        <v>0.16</v>
      </c>
      <c r="K163" s="897"/>
      <c r="L163" s="463">
        <v>0</v>
      </c>
      <c r="M163" s="588">
        <v>0</v>
      </c>
      <c r="N163" s="897"/>
      <c r="O163" s="464">
        <v>0</v>
      </c>
      <c r="P163" s="586">
        <v>0</v>
      </c>
      <c r="Q163" s="586">
        <v>0.7</v>
      </c>
      <c r="R163" s="590">
        <v>0.98</v>
      </c>
      <c r="S163" s="590">
        <v>0.88</v>
      </c>
      <c r="T163" s="590">
        <v>0.73</v>
      </c>
      <c r="U163" s="586">
        <v>0.64</v>
      </c>
      <c r="V163" s="590">
        <v>0.64</v>
      </c>
      <c r="W163" s="590">
        <v>0.4</v>
      </c>
      <c r="X163" s="590">
        <v>0.33500000000000002</v>
      </c>
      <c r="Y163" s="590">
        <v>0.30499999999999999</v>
      </c>
      <c r="Z163" s="590">
        <v>0.27500000000000002</v>
      </c>
      <c r="AA163" s="587">
        <f t="shared" si="90"/>
        <v>10.845000000000002</v>
      </c>
      <c r="AB163" s="1092">
        <f t="shared" si="91"/>
        <v>2.2222222222222143</v>
      </c>
      <c r="AC163" s="1092">
        <f t="shared" si="92"/>
        <v>9.7560975609756184</v>
      </c>
      <c r="AD163" s="1092">
        <f t="shared" si="93"/>
        <v>17.142857142857125</v>
      </c>
      <c r="AE163" s="1092">
        <f t="shared" si="94"/>
        <v>16.666666666666675</v>
      </c>
      <c r="AF163" s="1092">
        <f t="shared" si="95"/>
        <v>19.999999999999996</v>
      </c>
      <c r="AG163" s="1092">
        <f t="shared" si="96"/>
        <v>38.888888888888886</v>
      </c>
      <c r="AH163" s="1092">
        <f t="shared" si="97"/>
        <v>125</v>
      </c>
      <c r="AI163" s="1092" t="str">
        <f t="shared" si="98"/>
        <v>n/a</v>
      </c>
      <c r="AJ163" s="1092" t="str">
        <f t="shared" si="99"/>
        <v>n/a</v>
      </c>
      <c r="AK163" s="1092" t="str">
        <f t="shared" si="100"/>
        <v>n/a</v>
      </c>
      <c r="AL163" s="1092" t="str">
        <f t="shared" si="101"/>
        <v>n/a</v>
      </c>
      <c r="AM163" s="1092">
        <f t="shared" si="102"/>
        <v>-100</v>
      </c>
      <c r="AN163" s="1092">
        <f t="shared" si="103"/>
        <v>-28.571428571428569</v>
      </c>
      <c r="AO163" s="1092">
        <f t="shared" si="104"/>
        <v>11.363636363636353</v>
      </c>
      <c r="AP163" s="1092">
        <f t="shared" si="105"/>
        <v>20.547945205479444</v>
      </c>
      <c r="AQ163" s="1092">
        <f t="shared" si="106"/>
        <v>14.0625</v>
      </c>
      <c r="AR163" s="1092">
        <f t="shared" si="107"/>
        <v>0</v>
      </c>
      <c r="AS163" s="1092">
        <f t="shared" si="108"/>
        <v>59.999999999999986</v>
      </c>
      <c r="AT163" s="1092">
        <f t="shared" si="109"/>
        <v>19.402985074626855</v>
      </c>
      <c r="AU163" s="1092">
        <f t="shared" si="110"/>
        <v>9.8360655737705027</v>
      </c>
      <c r="AV163" s="1092">
        <f t="shared" si="111"/>
        <v>10.909090909090891</v>
      </c>
      <c r="AW163" s="1092">
        <f t="shared" si="112"/>
        <v>14.542795708046233</v>
      </c>
      <c r="AX163" s="1092">
        <f t="shared" si="113"/>
        <v>43.568483664089392</v>
      </c>
    </row>
    <row r="164" spans="1:50" ht="11.25" customHeight="1" x14ac:dyDescent="0.2">
      <c r="A164" s="830" t="s">
        <v>499</v>
      </c>
      <c r="B164" s="829" t="s">
        <v>500</v>
      </c>
      <c r="C164" s="584">
        <v>1.69</v>
      </c>
      <c r="D164" s="584">
        <v>1.55</v>
      </c>
      <c r="E164" s="460">
        <v>1.39</v>
      </c>
      <c r="F164" s="460">
        <v>1.26</v>
      </c>
      <c r="G164" s="584">
        <v>1.1850000000000001</v>
      </c>
      <c r="H164" s="584">
        <v>1.115</v>
      </c>
      <c r="I164" s="584">
        <v>1.0533333333333332</v>
      </c>
      <c r="J164" s="584">
        <v>1.0133333333333334</v>
      </c>
      <c r="K164" s="897"/>
      <c r="L164" s="584">
        <v>0.94666666666666666</v>
      </c>
      <c r="M164" s="459">
        <v>0.9</v>
      </c>
      <c r="N164" s="897"/>
      <c r="O164" s="589">
        <v>0.86</v>
      </c>
      <c r="P164" s="590">
        <v>0.82666666666666666</v>
      </c>
      <c r="Q164" s="590">
        <v>0.8</v>
      </c>
      <c r="R164" s="590">
        <v>0.78</v>
      </c>
      <c r="S164" s="590">
        <v>0.76666666666666661</v>
      </c>
      <c r="T164" s="590">
        <v>0.7533333333333333</v>
      </c>
      <c r="U164" s="590">
        <v>0.74</v>
      </c>
      <c r="V164" s="586">
        <v>0.73333333333333339</v>
      </c>
      <c r="W164" s="586">
        <v>0.73333333333333339</v>
      </c>
      <c r="X164" s="590">
        <v>0.72666666666666668</v>
      </c>
      <c r="Y164" s="590">
        <v>0.70666666666666667</v>
      </c>
      <c r="Z164" s="590">
        <v>0.68</v>
      </c>
      <c r="AA164" s="587">
        <f t="shared" si="90"/>
        <v>21.21</v>
      </c>
      <c r="AB164" s="1092">
        <f t="shared" si="91"/>
        <v>9.0322580645161299</v>
      </c>
      <c r="AC164" s="1092">
        <f t="shared" si="92"/>
        <v>11.510791366906492</v>
      </c>
      <c r="AD164" s="1092">
        <f t="shared" si="93"/>
        <v>10.317460317460302</v>
      </c>
      <c r="AE164" s="1092">
        <f t="shared" si="94"/>
        <v>6.3291139240506222</v>
      </c>
      <c r="AF164" s="1092">
        <f t="shared" si="95"/>
        <v>6.2780269058295923</v>
      </c>
      <c r="AG164" s="1092">
        <f t="shared" si="96"/>
        <v>5.8544303797468444</v>
      </c>
      <c r="AH164" s="1092">
        <f t="shared" si="97"/>
        <v>3.9473684210526105</v>
      </c>
      <c r="AI164" s="1092">
        <f t="shared" si="98"/>
        <v>7.0422535211267734</v>
      </c>
      <c r="AJ164" s="1092">
        <f t="shared" si="99"/>
        <v>5.1851851851851816</v>
      </c>
      <c r="AK164" s="1092">
        <f t="shared" si="100"/>
        <v>4.6511627906976827</v>
      </c>
      <c r="AL164" s="1092">
        <f t="shared" si="101"/>
        <v>4.0322580645161255</v>
      </c>
      <c r="AM164" s="1092">
        <f t="shared" si="102"/>
        <v>3.3333333333333215</v>
      </c>
      <c r="AN164" s="1092">
        <f t="shared" si="103"/>
        <v>2.5641025641025772</v>
      </c>
      <c r="AO164" s="1092">
        <f t="shared" si="104"/>
        <v>1.7391304347826209</v>
      </c>
      <c r="AP164" s="1092">
        <f t="shared" si="105"/>
        <v>1.7699115044247815</v>
      </c>
      <c r="AQ164" s="1092">
        <f t="shared" si="106"/>
        <v>1.8018018018018056</v>
      </c>
      <c r="AR164" s="1092">
        <f t="shared" si="107"/>
        <v>0.90909090909090384</v>
      </c>
      <c r="AS164" s="1092">
        <f t="shared" si="108"/>
        <v>0</v>
      </c>
      <c r="AT164" s="1092">
        <f t="shared" si="109"/>
        <v>0.91743119266056716</v>
      </c>
      <c r="AU164" s="1092">
        <f t="shared" si="110"/>
        <v>2.8301886792452935</v>
      </c>
      <c r="AV164" s="1092">
        <f t="shared" si="111"/>
        <v>3.9215686274509665</v>
      </c>
      <c r="AW164" s="1092">
        <f t="shared" si="112"/>
        <v>4.4746127613324385</v>
      </c>
      <c r="AX164" s="1092">
        <f t="shared" si="113"/>
        <v>3.129777158355239</v>
      </c>
    </row>
    <row r="165" spans="1:50" ht="11.25" customHeight="1" x14ac:dyDescent="0.2">
      <c r="A165" s="830" t="s">
        <v>174</v>
      </c>
      <c r="B165" s="829" t="s">
        <v>175</v>
      </c>
      <c r="C165" s="584">
        <v>0.5</v>
      </c>
      <c r="D165" s="584">
        <v>0.48749999999999999</v>
      </c>
      <c r="E165" s="460">
        <v>0.45833333333333331</v>
      </c>
      <c r="F165" s="460">
        <v>0.42499999999999999</v>
      </c>
      <c r="G165" s="584">
        <v>0.40833333333333338</v>
      </c>
      <c r="H165" s="584">
        <v>0.38750000000000001</v>
      </c>
      <c r="I165" s="463">
        <v>0.375</v>
      </c>
      <c r="J165" s="584">
        <v>0.35416666666666669</v>
      </c>
      <c r="K165" s="897">
        <v>0</v>
      </c>
      <c r="L165" s="584">
        <v>0.3125</v>
      </c>
      <c r="M165" s="459">
        <v>0.27486111111111106</v>
      </c>
      <c r="N165" s="897">
        <v>0</v>
      </c>
      <c r="O165" s="589">
        <v>0.24888888888888891</v>
      </c>
      <c r="P165" s="590">
        <v>0.24305555555555558</v>
      </c>
      <c r="Q165" s="590">
        <v>0.23430555555555552</v>
      </c>
      <c r="R165" s="590">
        <v>0.20243055555555559</v>
      </c>
      <c r="S165" s="590">
        <v>0.18576388888888892</v>
      </c>
      <c r="T165" s="590">
        <v>0.17592592592592596</v>
      </c>
      <c r="U165" s="590">
        <v>0.16377314814814811</v>
      </c>
      <c r="V165" s="590">
        <v>0.13773148148148148</v>
      </c>
      <c r="W165" s="590">
        <v>0.11805555555555558</v>
      </c>
      <c r="X165" s="590">
        <v>0.10879629629629628</v>
      </c>
      <c r="Y165" s="590">
        <v>9.6643518518518531E-2</v>
      </c>
      <c r="Z165" s="590">
        <v>7.9861111111111119E-2</v>
      </c>
      <c r="AA165" s="587">
        <f t="shared" si="90"/>
        <v>5.9784259259259249</v>
      </c>
      <c r="AB165" s="1092">
        <f t="shared" si="91"/>
        <v>2.5641025641025772</v>
      </c>
      <c r="AC165" s="1092">
        <f t="shared" si="92"/>
        <v>6.3636363636363713</v>
      </c>
      <c r="AD165" s="1092">
        <f t="shared" si="93"/>
        <v>7.8431372549019551</v>
      </c>
      <c r="AE165" s="1092">
        <f t="shared" si="94"/>
        <v>4.0816326530612068</v>
      </c>
      <c r="AF165" s="1092">
        <f t="shared" si="95"/>
        <v>5.3763440860215228</v>
      </c>
      <c r="AG165" s="1092">
        <f t="shared" si="96"/>
        <v>3.3333333333333437</v>
      </c>
      <c r="AH165" s="1092">
        <f t="shared" si="97"/>
        <v>5.8823529411764719</v>
      </c>
      <c r="AI165" s="1092">
        <f t="shared" si="98"/>
        <v>13.33333333333333</v>
      </c>
      <c r="AJ165" s="1092">
        <f t="shared" si="99"/>
        <v>13.69378473976759</v>
      </c>
      <c r="AK165" s="1092">
        <f t="shared" si="100"/>
        <v>10.435267857142815</v>
      </c>
      <c r="AL165" s="1092">
        <f t="shared" si="101"/>
        <v>2.4000000000000021</v>
      </c>
      <c r="AM165" s="1092">
        <f t="shared" si="102"/>
        <v>3.7344398340249274</v>
      </c>
      <c r="AN165" s="1092">
        <f t="shared" si="103"/>
        <v>15.746140651800999</v>
      </c>
      <c r="AO165" s="1092">
        <f t="shared" si="104"/>
        <v>8.9719626168224273</v>
      </c>
      <c r="AP165" s="1092">
        <f t="shared" si="105"/>
        <v>5.5921052631578982</v>
      </c>
      <c r="AQ165" s="1092">
        <f t="shared" si="106"/>
        <v>7.4204946996466958</v>
      </c>
      <c r="AR165" s="1092">
        <f t="shared" si="107"/>
        <v>18.907563025210059</v>
      </c>
      <c r="AS165" s="1092">
        <f t="shared" si="108"/>
        <v>16.66666666666665</v>
      </c>
      <c r="AT165" s="1092">
        <f t="shared" si="109"/>
        <v>8.5106382978723758</v>
      </c>
      <c r="AU165" s="1092">
        <f t="shared" si="110"/>
        <v>12.574850299401174</v>
      </c>
      <c r="AV165" s="1092">
        <f t="shared" si="111"/>
        <v>21.014492753623195</v>
      </c>
      <c r="AW165" s="1092">
        <f t="shared" si="112"/>
        <v>9.2593466302239822</v>
      </c>
      <c r="AX165" s="1092">
        <f t="shared" si="113"/>
        <v>5.5476528487986023</v>
      </c>
    </row>
    <row r="166" spans="1:50" ht="11.25" customHeight="1" x14ac:dyDescent="0.2">
      <c r="A166" s="461" t="s">
        <v>1023</v>
      </c>
      <c r="B166" s="829" t="s">
        <v>1024</v>
      </c>
      <c r="C166" s="584">
        <v>3.29</v>
      </c>
      <c r="D166" s="584">
        <v>3.17</v>
      </c>
      <c r="E166" s="460">
        <v>3.06</v>
      </c>
      <c r="F166" s="483">
        <v>3</v>
      </c>
      <c r="G166" s="584">
        <v>2.95</v>
      </c>
      <c r="H166" s="584">
        <v>2.78</v>
      </c>
      <c r="I166" s="584">
        <v>2.61</v>
      </c>
      <c r="J166" s="584">
        <v>2.4500000000000002</v>
      </c>
      <c r="K166" s="897"/>
      <c r="L166" s="584">
        <v>2.17</v>
      </c>
      <c r="M166" s="459">
        <v>1.92</v>
      </c>
      <c r="N166" s="897"/>
      <c r="O166" s="464">
        <v>1.8</v>
      </c>
      <c r="P166" s="586">
        <v>2.2999999999999998</v>
      </c>
      <c r="Q166" s="590">
        <v>2.79</v>
      </c>
      <c r="R166" s="590">
        <v>2.73</v>
      </c>
      <c r="S166" s="590">
        <v>2.6150000000000002</v>
      </c>
      <c r="T166" s="586">
        <v>2.54</v>
      </c>
      <c r="U166" s="586">
        <v>2.54</v>
      </c>
      <c r="V166" s="590">
        <v>2.54</v>
      </c>
      <c r="W166" s="590">
        <v>2.5150000000000001</v>
      </c>
      <c r="X166" s="590">
        <v>2.3925000000000001</v>
      </c>
      <c r="Y166" s="590">
        <v>2.2075</v>
      </c>
      <c r="Z166" s="590">
        <v>2.0649999999999999</v>
      </c>
      <c r="AA166" s="587">
        <f t="shared" si="90"/>
        <v>56.434999999999995</v>
      </c>
      <c r="AB166" s="1092">
        <f t="shared" si="91"/>
        <v>3.7854889589905349</v>
      </c>
      <c r="AC166" s="1092">
        <f t="shared" si="92"/>
        <v>3.5947712418300526</v>
      </c>
      <c r="AD166" s="1092">
        <f t="shared" si="93"/>
        <v>2.0000000000000018</v>
      </c>
      <c r="AE166" s="1092">
        <f t="shared" si="94"/>
        <v>1.6949152542372836</v>
      </c>
      <c r="AF166" s="1092">
        <f t="shared" si="95"/>
        <v>6.1151079136690711</v>
      </c>
      <c r="AG166" s="1092">
        <f t="shared" si="96"/>
        <v>6.5134099616858121</v>
      </c>
      <c r="AH166" s="1092">
        <f t="shared" si="97"/>
        <v>6.5306122448979487</v>
      </c>
      <c r="AI166" s="1092">
        <f t="shared" si="98"/>
        <v>12.903225806451623</v>
      </c>
      <c r="AJ166" s="1092">
        <f t="shared" si="99"/>
        <v>13.020833333333325</v>
      </c>
      <c r="AK166" s="1092">
        <f t="shared" si="100"/>
        <v>6.6666666666666652</v>
      </c>
      <c r="AL166" s="1092">
        <f t="shared" si="101"/>
        <v>-21.739130434782606</v>
      </c>
      <c r="AM166" s="1092">
        <f t="shared" si="102"/>
        <v>-17.562724014336929</v>
      </c>
      <c r="AN166" s="1092">
        <f t="shared" si="103"/>
        <v>2.19780219780219</v>
      </c>
      <c r="AO166" s="1092">
        <f t="shared" si="104"/>
        <v>4.3977055449330615</v>
      </c>
      <c r="AP166" s="1092">
        <f t="shared" si="105"/>
        <v>2.952755905511828</v>
      </c>
      <c r="AQ166" s="1092">
        <f t="shared" si="106"/>
        <v>0</v>
      </c>
      <c r="AR166" s="1092">
        <f t="shared" si="107"/>
        <v>0</v>
      </c>
      <c r="AS166" s="1092">
        <f t="shared" si="108"/>
        <v>0.99403578528827197</v>
      </c>
      <c r="AT166" s="1092">
        <f t="shared" si="109"/>
        <v>5.1201671891327072</v>
      </c>
      <c r="AU166" s="1092">
        <f t="shared" si="110"/>
        <v>8.3805209513023726</v>
      </c>
      <c r="AV166" s="1092">
        <f t="shared" si="111"/>
        <v>6.9007263922518103</v>
      </c>
      <c r="AW166" s="1092">
        <f t="shared" si="112"/>
        <v>2.5936614713745256</v>
      </c>
      <c r="AX166" s="1092">
        <f t="shared" si="113"/>
        <v>8.2303993166900735</v>
      </c>
    </row>
    <row r="167" spans="1:50" ht="11.25" customHeight="1" x14ac:dyDescent="0.2">
      <c r="A167" s="542" t="s">
        <v>4653</v>
      </c>
      <c r="B167" s="829" t="s">
        <v>4643</v>
      </c>
      <c r="C167" s="584">
        <v>2.5649999999999999</v>
      </c>
      <c r="D167" s="584">
        <v>2.42</v>
      </c>
      <c r="E167" s="460">
        <v>2.1900000000000004</v>
      </c>
      <c r="F167" s="482">
        <v>1.7150000000000001</v>
      </c>
      <c r="G167" s="499">
        <v>1.7</v>
      </c>
      <c r="H167" s="499">
        <v>1.7</v>
      </c>
      <c r="I167" s="499">
        <v>1.7</v>
      </c>
      <c r="J167" s="499">
        <v>1.7</v>
      </c>
      <c r="K167" s="1027"/>
      <c r="L167" s="499">
        <v>1.7</v>
      </c>
      <c r="M167" s="502">
        <v>1.7</v>
      </c>
      <c r="N167" s="1027"/>
      <c r="O167" s="502">
        <v>1.7</v>
      </c>
      <c r="P167" s="541">
        <v>1.7</v>
      </c>
      <c r="Q167" s="590">
        <v>1.7</v>
      </c>
      <c r="R167" s="590">
        <v>0.878</v>
      </c>
      <c r="S167" s="500">
        <v>0</v>
      </c>
      <c r="T167" s="500">
        <v>0</v>
      </c>
      <c r="U167" s="500">
        <v>0</v>
      </c>
      <c r="V167" s="500">
        <v>0</v>
      </c>
      <c r="W167" s="500">
        <v>0</v>
      </c>
      <c r="X167" s="500">
        <v>0</v>
      </c>
      <c r="Y167" s="500">
        <v>0</v>
      </c>
      <c r="Z167" s="500">
        <v>0</v>
      </c>
      <c r="AA167" s="587">
        <f t="shared" si="90"/>
        <v>25.067999999999994</v>
      </c>
      <c r="AB167" s="1092">
        <f t="shared" ref="AB167:AB180" si="114">IF(ISERROR((C167/D167-1)*100),"n/a",(C167/D167-1)*100)</f>
        <v>5.9917355371900793</v>
      </c>
      <c r="AC167" s="1092">
        <f t="shared" ref="AC167:AC180" si="115">IF(ISERROR((D167/E167-1)*100),"n/a",(D167/E167-1)*100)</f>
        <v>10.502283105022814</v>
      </c>
      <c r="AD167" s="1092">
        <f t="shared" ref="AD167:AD180" si="116">IF(ISERROR((E167/F167-1)*100),"n/a",(E167/F167-1)*100)</f>
        <v>27.696793002915477</v>
      </c>
      <c r="AE167" s="1092">
        <f t="shared" ref="AE167:AE180" si="117">IF(ISERROR((F167/G167-1)*100),"n/a",(F167/G167-1)*100)</f>
        <v>0.88235294117646745</v>
      </c>
      <c r="AF167" s="1092">
        <f t="shared" ref="AF167:AF180" si="118">IF(ISERROR((G167/H167-1)*100),"n/a",(G167/H167-1)*100)</f>
        <v>0</v>
      </c>
      <c r="AG167" s="1092">
        <f t="shared" ref="AG167:AG180" si="119">IF(ISERROR((H167/I167-1)*100),"n/a",(H167/I167-1)*100)</f>
        <v>0</v>
      </c>
      <c r="AH167" s="1092">
        <f t="shared" ref="AH167:AH180" si="120">IF(ISERROR((I167/J167-1)*100),"n/a",(I167/J167-1)*100)</f>
        <v>0</v>
      </c>
      <c r="AI167" s="1092">
        <f t="shared" ref="AI167:AI180" si="121">IF(ISERROR((J167/L167-1)*100),"n/a",(J167/L167-1)*100)</f>
        <v>0</v>
      </c>
      <c r="AJ167" s="1092">
        <f t="shared" ref="AJ167:AJ180" si="122">IF(ISERROR((L167/M167-1)*100),"n/a",(L167/M167-1)*100)</f>
        <v>0</v>
      </c>
      <c r="AK167" s="1092">
        <f t="shared" ref="AK167:AK180" si="123">IF(ISERROR((M167/O167-1)*100),"n/a",(M167/O167-1)*100)</f>
        <v>0</v>
      </c>
      <c r="AL167" s="1092">
        <f t="shared" ref="AL167:AL180" si="124">IF(ISERROR((O167/P167-1)*100),"n/a",(O167/P167-1)*100)</f>
        <v>0</v>
      </c>
      <c r="AM167" s="1092">
        <f t="shared" ref="AM167:AM180" si="125">IF(ISERROR((P167/Q167-1)*100),"n/a",(P167/Q167-1)*100)</f>
        <v>0</v>
      </c>
      <c r="AN167" s="1092">
        <f t="shared" ref="AN167:AN180" si="126">IF(ISERROR((Q167/R167-1)*100),"n/a",(Q167/R167-1)*100)</f>
        <v>93.621867881548965</v>
      </c>
      <c r="AO167" s="1092" t="str">
        <f t="shared" ref="AO167:AO180" si="127">IF(ISERROR((R167/S167-1)*100),"n/a",(R167/S167-1)*100)</f>
        <v>n/a</v>
      </c>
      <c r="AP167" s="1092" t="str">
        <f t="shared" ref="AP167:AP180" si="128">IF(ISERROR((S167/T167-1)*100),"n/a",(S167/T167-1)*100)</f>
        <v>n/a</v>
      </c>
      <c r="AQ167" s="1092" t="str">
        <f t="shared" ref="AQ167:AQ180" si="129">IF(ISERROR((T167/U167-1)*100),"n/a",(T167/U167-1)*100)</f>
        <v>n/a</v>
      </c>
      <c r="AR167" s="1092" t="str">
        <f t="shared" ref="AR167:AR180" si="130">IF(ISERROR((U167/V167-1)*100),"n/a",(U167/V167-1)*100)</f>
        <v>n/a</v>
      </c>
      <c r="AS167" s="1092" t="str">
        <f t="shared" ref="AS167:AS180" si="131">IF(ISERROR((V167/W167-1)*100),"n/a",(V167/W167-1)*100)</f>
        <v>n/a</v>
      </c>
      <c r="AT167" s="1092" t="str">
        <f t="shared" ref="AT167:AT180" si="132">IF(ISERROR((W167/X167-1)*100),"n/a",(W167/X167-1)*100)</f>
        <v>n/a</v>
      </c>
      <c r="AU167" s="1092" t="str">
        <f t="shared" ref="AU167:AU180" si="133">IF(ISERROR((X167/Y167-1)*100),"n/a",(X167/Y167-1)*100)</f>
        <v>n/a</v>
      </c>
      <c r="AV167" s="1092" t="str">
        <f t="shared" ref="AV167:AV180" si="134">IF(ISERROR((Y167/Z167-1)*100),"n/a",(Y167/Z167-1)*100)</f>
        <v>n/a</v>
      </c>
      <c r="AW167" s="1092">
        <f t="shared" si="112"/>
        <v>10.66884865137337</v>
      </c>
      <c r="AX167" s="1092">
        <f t="shared" si="113"/>
        <v>26.139732799670735</v>
      </c>
    </row>
    <row r="168" spans="1:50" ht="11.25" customHeight="1" x14ac:dyDescent="0.2">
      <c r="A168" s="542" t="s">
        <v>4553</v>
      </c>
      <c r="B168" s="829" t="s">
        <v>4551</v>
      </c>
      <c r="C168" s="584">
        <v>0.95</v>
      </c>
      <c r="D168" s="584">
        <v>0.83</v>
      </c>
      <c r="E168" s="460">
        <v>0.71</v>
      </c>
      <c r="F168" s="460">
        <v>0.59</v>
      </c>
      <c r="G168" s="584">
        <v>0.14000000000000001</v>
      </c>
      <c r="H168" s="499">
        <v>0</v>
      </c>
      <c r="I168" s="499">
        <v>0</v>
      </c>
      <c r="J168" s="499">
        <v>0</v>
      </c>
      <c r="K168" s="1027"/>
      <c r="L168" s="499">
        <v>0</v>
      </c>
      <c r="M168" s="502">
        <v>0</v>
      </c>
      <c r="N168" s="1027"/>
      <c r="O168" s="502">
        <v>0</v>
      </c>
      <c r="P168" s="541">
        <v>0</v>
      </c>
      <c r="Q168" s="500">
        <v>0</v>
      </c>
      <c r="R168" s="500">
        <v>0</v>
      </c>
      <c r="S168" s="500">
        <v>0</v>
      </c>
      <c r="T168" s="500">
        <v>0</v>
      </c>
      <c r="U168" s="500">
        <v>0</v>
      </c>
      <c r="V168" s="500">
        <v>0</v>
      </c>
      <c r="W168" s="500">
        <v>0</v>
      </c>
      <c r="X168" s="500">
        <v>0</v>
      </c>
      <c r="Y168" s="500">
        <v>0</v>
      </c>
      <c r="Z168" s="500">
        <v>0</v>
      </c>
      <c r="AA168" s="587">
        <f t="shared" si="90"/>
        <v>3.2199999999999998</v>
      </c>
      <c r="AB168" s="1092">
        <f t="shared" si="114"/>
        <v>14.457831325301207</v>
      </c>
      <c r="AC168" s="1092">
        <f t="shared" si="115"/>
        <v>16.901408450704224</v>
      </c>
      <c r="AD168" s="1092">
        <f t="shared" si="116"/>
        <v>20.338983050847446</v>
      </c>
      <c r="AE168" s="1092">
        <f t="shared" si="117"/>
        <v>321.42857142857133</v>
      </c>
      <c r="AF168" s="1092" t="str">
        <f t="shared" si="118"/>
        <v>n/a</v>
      </c>
      <c r="AG168" s="1092" t="str">
        <f t="shared" si="119"/>
        <v>n/a</v>
      </c>
      <c r="AH168" s="1092" t="str">
        <f t="shared" si="120"/>
        <v>n/a</v>
      </c>
      <c r="AI168" s="1092" t="str">
        <f t="shared" si="121"/>
        <v>n/a</v>
      </c>
      <c r="AJ168" s="1092" t="str">
        <f t="shared" si="122"/>
        <v>n/a</v>
      </c>
      <c r="AK168" s="1092" t="str">
        <f t="shared" si="123"/>
        <v>n/a</v>
      </c>
      <c r="AL168" s="1092" t="str">
        <f t="shared" si="124"/>
        <v>n/a</v>
      </c>
      <c r="AM168" s="1092" t="str">
        <f t="shared" si="125"/>
        <v>n/a</v>
      </c>
      <c r="AN168" s="1092" t="str">
        <f t="shared" si="126"/>
        <v>n/a</v>
      </c>
      <c r="AO168" s="1092" t="str">
        <f t="shared" si="127"/>
        <v>n/a</v>
      </c>
      <c r="AP168" s="1092" t="str">
        <f t="shared" si="128"/>
        <v>n/a</v>
      </c>
      <c r="AQ168" s="1092" t="str">
        <f t="shared" si="129"/>
        <v>n/a</v>
      </c>
      <c r="AR168" s="1092" t="str">
        <f t="shared" si="130"/>
        <v>n/a</v>
      </c>
      <c r="AS168" s="1092" t="str">
        <f t="shared" si="131"/>
        <v>n/a</v>
      </c>
      <c r="AT168" s="1092" t="str">
        <f t="shared" si="132"/>
        <v>n/a</v>
      </c>
      <c r="AU168" s="1092" t="str">
        <f t="shared" si="133"/>
        <v>n/a</v>
      </c>
      <c r="AV168" s="1092" t="str">
        <f t="shared" si="134"/>
        <v>n/a</v>
      </c>
      <c r="AW168" s="1092">
        <f t="shared" si="112"/>
        <v>93.281698563856054</v>
      </c>
      <c r="AX168" s="1092">
        <f t="shared" si="113"/>
        <v>152.11704496710291</v>
      </c>
    </row>
    <row r="169" spans="1:50" ht="11.25" customHeight="1" x14ac:dyDescent="0.2">
      <c r="A169" s="461" t="s">
        <v>1058</v>
      </c>
      <c r="B169" s="829" t="s">
        <v>1059</v>
      </c>
      <c r="C169" s="584">
        <v>1.43</v>
      </c>
      <c r="D169" s="584">
        <v>1.38</v>
      </c>
      <c r="E169" s="460">
        <v>1.28</v>
      </c>
      <c r="F169" s="460">
        <v>1.1299999999999999</v>
      </c>
      <c r="G169" s="584">
        <v>0.99</v>
      </c>
      <c r="H169" s="584">
        <v>0.82</v>
      </c>
      <c r="I169" s="584">
        <v>0.74</v>
      </c>
      <c r="J169" s="584">
        <v>0.65</v>
      </c>
      <c r="K169" s="897"/>
      <c r="L169" s="584">
        <v>0.36</v>
      </c>
      <c r="M169" s="459">
        <v>0.18</v>
      </c>
      <c r="N169" s="897"/>
      <c r="O169" s="464">
        <v>0</v>
      </c>
      <c r="P169" s="586">
        <v>0</v>
      </c>
      <c r="Q169" s="586">
        <v>0</v>
      </c>
      <c r="R169" s="586">
        <v>0</v>
      </c>
      <c r="S169" s="586">
        <v>0</v>
      </c>
      <c r="T169" s="586">
        <v>0</v>
      </c>
      <c r="U169" s="586">
        <v>0</v>
      </c>
      <c r="V169" s="586">
        <v>0</v>
      </c>
      <c r="W169" s="586">
        <v>0</v>
      </c>
      <c r="X169" s="586">
        <v>0</v>
      </c>
      <c r="Y169" s="586">
        <v>0</v>
      </c>
      <c r="Z169" s="586">
        <v>0</v>
      </c>
      <c r="AA169" s="587">
        <f t="shared" si="90"/>
        <v>8.9599999999999991</v>
      </c>
      <c r="AB169" s="1092">
        <f t="shared" si="114"/>
        <v>3.6231884057970953</v>
      </c>
      <c r="AC169" s="1092">
        <f t="shared" si="115"/>
        <v>7.8125</v>
      </c>
      <c r="AD169" s="1092">
        <f t="shared" si="116"/>
        <v>13.27433628318586</v>
      </c>
      <c r="AE169" s="1092">
        <f t="shared" si="117"/>
        <v>14.141414141414121</v>
      </c>
      <c r="AF169" s="1092">
        <f t="shared" si="118"/>
        <v>20.731707317073166</v>
      </c>
      <c r="AG169" s="1092">
        <f t="shared" si="119"/>
        <v>10.810810810810811</v>
      </c>
      <c r="AH169" s="1092">
        <f t="shared" si="120"/>
        <v>13.846153846153841</v>
      </c>
      <c r="AI169" s="1092">
        <f t="shared" si="121"/>
        <v>80.555555555555557</v>
      </c>
      <c r="AJ169" s="1092">
        <f t="shared" si="122"/>
        <v>100</v>
      </c>
      <c r="AK169" s="1092" t="str">
        <f t="shared" si="123"/>
        <v>n/a</v>
      </c>
      <c r="AL169" s="1092" t="str">
        <f t="shared" si="124"/>
        <v>n/a</v>
      </c>
      <c r="AM169" s="1092" t="str">
        <f t="shared" si="125"/>
        <v>n/a</v>
      </c>
      <c r="AN169" s="1092" t="str">
        <f t="shared" si="126"/>
        <v>n/a</v>
      </c>
      <c r="AO169" s="1092" t="str">
        <f t="shared" si="127"/>
        <v>n/a</v>
      </c>
      <c r="AP169" s="1092" t="str">
        <f t="shared" si="128"/>
        <v>n/a</v>
      </c>
      <c r="AQ169" s="1092" t="str">
        <f t="shared" si="129"/>
        <v>n/a</v>
      </c>
      <c r="AR169" s="1092" t="str">
        <f t="shared" si="130"/>
        <v>n/a</v>
      </c>
      <c r="AS169" s="1092" t="str">
        <f t="shared" si="131"/>
        <v>n/a</v>
      </c>
      <c r="AT169" s="1092" t="str">
        <f t="shared" si="132"/>
        <v>n/a</v>
      </c>
      <c r="AU169" s="1092" t="str">
        <f t="shared" si="133"/>
        <v>n/a</v>
      </c>
      <c r="AV169" s="1092" t="str">
        <f t="shared" si="134"/>
        <v>n/a</v>
      </c>
      <c r="AW169" s="1092">
        <f t="shared" si="112"/>
        <v>29.421740706665602</v>
      </c>
      <c r="AX169" s="1092">
        <f t="shared" si="113"/>
        <v>35.155354567482156</v>
      </c>
    </row>
    <row r="170" spans="1:50" ht="11.25" customHeight="1" x14ac:dyDescent="0.2">
      <c r="A170" s="444" t="s">
        <v>1094</v>
      </c>
      <c r="B170" s="814" t="s">
        <v>1095</v>
      </c>
      <c r="C170" s="584">
        <v>0.94</v>
      </c>
      <c r="D170" s="584">
        <v>0.89</v>
      </c>
      <c r="E170" s="460">
        <v>0.84</v>
      </c>
      <c r="F170" s="460">
        <v>0.79</v>
      </c>
      <c r="G170" s="451">
        <v>0.74</v>
      </c>
      <c r="H170" s="451">
        <v>0.7</v>
      </c>
      <c r="I170" s="451">
        <v>0.62250000000000005</v>
      </c>
      <c r="J170" s="451">
        <v>0.45</v>
      </c>
      <c r="K170" s="963"/>
      <c r="L170" s="452">
        <v>0</v>
      </c>
      <c r="M170" s="453">
        <v>0</v>
      </c>
      <c r="N170" s="963"/>
      <c r="O170" s="466">
        <v>0</v>
      </c>
      <c r="P170" s="455">
        <v>0</v>
      </c>
      <c r="Q170" s="455">
        <v>0</v>
      </c>
      <c r="R170" s="455">
        <v>0</v>
      </c>
      <c r="S170" s="455">
        <v>0</v>
      </c>
      <c r="T170" s="455">
        <v>0</v>
      </c>
      <c r="U170" s="455">
        <v>0</v>
      </c>
      <c r="V170" s="455">
        <v>0</v>
      </c>
      <c r="W170" s="455">
        <v>0</v>
      </c>
      <c r="X170" s="455">
        <v>0</v>
      </c>
      <c r="Y170" s="455">
        <v>0</v>
      </c>
      <c r="Z170" s="455">
        <v>0</v>
      </c>
      <c r="AA170" s="587">
        <f t="shared" si="90"/>
        <v>5.972500000000001</v>
      </c>
      <c r="AB170" s="1092">
        <f t="shared" si="114"/>
        <v>5.6179775280898792</v>
      </c>
      <c r="AC170" s="1092">
        <f t="shared" si="115"/>
        <v>5.9523809523809534</v>
      </c>
      <c r="AD170" s="1092">
        <f t="shared" si="116"/>
        <v>6.3291139240506222</v>
      </c>
      <c r="AE170" s="1092">
        <f t="shared" si="117"/>
        <v>6.7567567567567544</v>
      </c>
      <c r="AF170" s="1092">
        <f t="shared" si="118"/>
        <v>5.7142857142857162</v>
      </c>
      <c r="AG170" s="1092">
        <f t="shared" si="119"/>
        <v>12.449799196787126</v>
      </c>
      <c r="AH170" s="1092">
        <f t="shared" si="120"/>
        <v>38.33333333333335</v>
      </c>
      <c r="AI170" s="1092" t="str">
        <f t="shared" si="121"/>
        <v>n/a</v>
      </c>
      <c r="AJ170" s="1092" t="str">
        <f t="shared" si="122"/>
        <v>n/a</v>
      </c>
      <c r="AK170" s="1092" t="str">
        <f t="shared" si="123"/>
        <v>n/a</v>
      </c>
      <c r="AL170" s="1092" t="str">
        <f t="shared" si="124"/>
        <v>n/a</v>
      </c>
      <c r="AM170" s="1092" t="str">
        <f t="shared" si="125"/>
        <v>n/a</v>
      </c>
      <c r="AN170" s="1092" t="str">
        <f t="shared" si="126"/>
        <v>n/a</v>
      </c>
      <c r="AO170" s="1092" t="str">
        <f t="shared" si="127"/>
        <v>n/a</v>
      </c>
      <c r="AP170" s="1092" t="str">
        <f t="shared" si="128"/>
        <v>n/a</v>
      </c>
      <c r="AQ170" s="1092" t="str">
        <f t="shared" si="129"/>
        <v>n/a</v>
      </c>
      <c r="AR170" s="1092" t="str">
        <f t="shared" si="130"/>
        <v>n/a</v>
      </c>
      <c r="AS170" s="1092" t="str">
        <f t="shared" si="131"/>
        <v>n/a</v>
      </c>
      <c r="AT170" s="1092" t="str">
        <f t="shared" si="132"/>
        <v>n/a</v>
      </c>
      <c r="AU170" s="1092" t="str">
        <f t="shared" si="133"/>
        <v>n/a</v>
      </c>
      <c r="AV170" s="1092" t="str">
        <f t="shared" si="134"/>
        <v>n/a</v>
      </c>
      <c r="AW170" s="1092">
        <f t="shared" si="112"/>
        <v>11.593378200812058</v>
      </c>
      <c r="AX170" s="1092">
        <f t="shared" si="113"/>
        <v>12.034353842242544</v>
      </c>
    </row>
    <row r="171" spans="1:50" ht="11.25" customHeight="1" x14ac:dyDescent="0.2">
      <c r="A171" s="461" t="s">
        <v>172</v>
      </c>
      <c r="B171" s="829" t="s">
        <v>173</v>
      </c>
      <c r="C171" s="584">
        <v>2.0499999999999998</v>
      </c>
      <c r="D171" s="584">
        <v>1.8</v>
      </c>
      <c r="E171" s="460">
        <v>1.54</v>
      </c>
      <c r="F171" s="478">
        <v>1.44</v>
      </c>
      <c r="G171" s="584">
        <v>1.3</v>
      </c>
      <c r="H171" s="584">
        <v>1.1000000000000001</v>
      </c>
      <c r="I171" s="584">
        <v>0.94</v>
      </c>
      <c r="J171" s="584">
        <v>0.84</v>
      </c>
      <c r="K171" s="897"/>
      <c r="L171" s="584">
        <v>0.76</v>
      </c>
      <c r="M171" s="459">
        <v>0.7</v>
      </c>
      <c r="N171" s="897"/>
      <c r="O171" s="589">
        <v>0.66</v>
      </c>
      <c r="P171" s="590">
        <v>0.63</v>
      </c>
      <c r="Q171" s="590">
        <v>0.6</v>
      </c>
      <c r="R171" s="590">
        <v>0.56000000000000005</v>
      </c>
      <c r="S171" s="590">
        <v>0.52</v>
      </c>
      <c r="T171" s="590">
        <v>0.48</v>
      </c>
      <c r="U171" s="590">
        <v>0.47</v>
      </c>
      <c r="V171" s="590">
        <v>0.435</v>
      </c>
      <c r="W171" s="590">
        <v>0.42499999999999999</v>
      </c>
      <c r="X171" s="590">
        <v>0.41499999999999998</v>
      </c>
      <c r="Y171" s="590">
        <v>0.38</v>
      </c>
      <c r="Z171" s="590">
        <v>0.34</v>
      </c>
      <c r="AA171" s="587">
        <f t="shared" si="90"/>
        <v>18.384999999999998</v>
      </c>
      <c r="AB171" s="1092">
        <f t="shared" si="114"/>
        <v>13.888888888888884</v>
      </c>
      <c r="AC171" s="1092">
        <f t="shared" si="115"/>
        <v>16.883116883116877</v>
      </c>
      <c r="AD171" s="1092">
        <f t="shared" si="116"/>
        <v>6.944444444444442</v>
      </c>
      <c r="AE171" s="1092">
        <f t="shared" si="117"/>
        <v>10.769230769230752</v>
      </c>
      <c r="AF171" s="1092">
        <f t="shared" si="118"/>
        <v>18.181818181818166</v>
      </c>
      <c r="AG171" s="1092">
        <f t="shared" si="119"/>
        <v>17.021276595744705</v>
      </c>
      <c r="AH171" s="1092">
        <f t="shared" si="120"/>
        <v>11.904761904761907</v>
      </c>
      <c r="AI171" s="1092">
        <f t="shared" si="121"/>
        <v>10.526315789473673</v>
      </c>
      <c r="AJ171" s="1092">
        <f t="shared" si="122"/>
        <v>8.5714285714285854</v>
      </c>
      <c r="AK171" s="1092">
        <f t="shared" si="123"/>
        <v>6.0606060606060552</v>
      </c>
      <c r="AL171" s="1092">
        <f t="shared" si="124"/>
        <v>4.7619047619047672</v>
      </c>
      <c r="AM171" s="1092">
        <f t="shared" si="125"/>
        <v>5.0000000000000044</v>
      </c>
      <c r="AN171" s="1092">
        <f t="shared" si="126"/>
        <v>7.1428571428571397</v>
      </c>
      <c r="AO171" s="1092">
        <f t="shared" si="127"/>
        <v>7.6923076923077094</v>
      </c>
      <c r="AP171" s="1092">
        <f t="shared" si="128"/>
        <v>8.3333333333333481</v>
      </c>
      <c r="AQ171" s="1092">
        <f t="shared" si="129"/>
        <v>2.1276595744680771</v>
      </c>
      <c r="AR171" s="1092">
        <f t="shared" si="130"/>
        <v>8.045977011494255</v>
      </c>
      <c r="AS171" s="1092">
        <f t="shared" si="131"/>
        <v>2.3529411764705799</v>
      </c>
      <c r="AT171" s="1092">
        <f t="shared" si="132"/>
        <v>2.4096385542168752</v>
      </c>
      <c r="AU171" s="1092">
        <f t="shared" si="133"/>
        <v>9.210526315789469</v>
      </c>
      <c r="AV171" s="1092">
        <f t="shared" si="134"/>
        <v>11.764705882352944</v>
      </c>
      <c r="AW171" s="1092">
        <f t="shared" si="112"/>
        <v>9.0282733111766316</v>
      </c>
      <c r="AX171" s="1092">
        <f t="shared" si="113"/>
        <v>4.7150262611906326</v>
      </c>
    </row>
    <row r="172" spans="1:50" ht="11.25" customHeight="1" x14ac:dyDescent="0.2">
      <c r="A172" s="830" t="s">
        <v>199</v>
      </c>
      <c r="B172" s="829" t="s">
        <v>200</v>
      </c>
      <c r="C172" s="584">
        <v>0.92</v>
      </c>
      <c r="D172" s="584">
        <v>0.78</v>
      </c>
      <c r="E172" s="460">
        <v>0.67</v>
      </c>
      <c r="F172" s="587">
        <v>0.59000000000000008</v>
      </c>
      <c r="G172" s="584">
        <v>0.53</v>
      </c>
      <c r="H172" s="584">
        <v>0.47</v>
      </c>
      <c r="I172" s="584">
        <v>0.38</v>
      </c>
      <c r="J172" s="584">
        <v>0.3</v>
      </c>
      <c r="K172" s="897">
        <v>0</v>
      </c>
      <c r="L172" s="584">
        <v>0.26500000000000001</v>
      </c>
      <c r="M172" s="459">
        <v>0.23499999999999999</v>
      </c>
      <c r="N172" s="897">
        <v>0</v>
      </c>
      <c r="O172" s="589">
        <v>0.20499999999999999</v>
      </c>
      <c r="P172" s="590">
        <v>0.18</v>
      </c>
      <c r="Q172" s="590">
        <v>0.16500000000000001</v>
      </c>
      <c r="R172" s="590">
        <v>0.14499999999999999</v>
      </c>
      <c r="S172" s="590">
        <v>0.125</v>
      </c>
      <c r="T172" s="590">
        <v>0.105</v>
      </c>
      <c r="U172" s="590">
        <v>0.08</v>
      </c>
      <c r="V172" s="590">
        <v>6.25E-2</v>
      </c>
      <c r="W172" s="590">
        <v>5.5E-2</v>
      </c>
      <c r="X172" s="590">
        <v>0.05</v>
      </c>
      <c r="Y172" s="590">
        <v>4.7500000000000001E-2</v>
      </c>
      <c r="Z172" s="590">
        <v>3.7499999999999999E-2</v>
      </c>
      <c r="AA172" s="587">
        <f t="shared" si="90"/>
        <v>6.3974999999999991</v>
      </c>
      <c r="AB172" s="1092">
        <f t="shared" si="114"/>
        <v>17.948717948717952</v>
      </c>
      <c r="AC172" s="1092">
        <f t="shared" si="115"/>
        <v>16.417910447761198</v>
      </c>
      <c r="AD172" s="1092">
        <f t="shared" si="116"/>
        <v>13.55932203389829</v>
      </c>
      <c r="AE172" s="1092">
        <f t="shared" si="117"/>
        <v>11.320754716981153</v>
      </c>
      <c r="AF172" s="1092">
        <f t="shared" si="118"/>
        <v>12.765957446808528</v>
      </c>
      <c r="AG172" s="1092">
        <f t="shared" si="119"/>
        <v>23.684210526315773</v>
      </c>
      <c r="AH172" s="1092">
        <f t="shared" si="120"/>
        <v>26.666666666666682</v>
      </c>
      <c r="AI172" s="1092">
        <f t="shared" si="121"/>
        <v>13.207547169811317</v>
      </c>
      <c r="AJ172" s="1092">
        <f t="shared" si="122"/>
        <v>12.765957446808528</v>
      </c>
      <c r="AK172" s="1092">
        <f t="shared" si="123"/>
        <v>14.634146341463406</v>
      </c>
      <c r="AL172" s="1092">
        <f t="shared" si="124"/>
        <v>13.888888888888884</v>
      </c>
      <c r="AM172" s="1092">
        <f t="shared" si="125"/>
        <v>9.0909090909090828</v>
      </c>
      <c r="AN172" s="1092">
        <f t="shared" si="126"/>
        <v>13.793103448275868</v>
      </c>
      <c r="AO172" s="1092">
        <f t="shared" si="127"/>
        <v>15.999999999999993</v>
      </c>
      <c r="AP172" s="1092">
        <f t="shared" si="128"/>
        <v>19.047619047619047</v>
      </c>
      <c r="AQ172" s="1092">
        <f t="shared" si="129"/>
        <v>31.25</v>
      </c>
      <c r="AR172" s="1092">
        <f t="shared" si="130"/>
        <v>28.000000000000004</v>
      </c>
      <c r="AS172" s="1092">
        <f t="shared" si="131"/>
        <v>13.636363636363647</v>
      </c>
      <c r="AT172" s="1092">
        <f t="shared" si="132"/>
        <v>9.9999999999999858</v>
      </c>
      <c r="AU172" s="1092">
        <f t="shared" si="133"/>
        <v>5.2631578947368363</v>
      </c>
      <c r="AV172" s="1092">
        <f t="shared" si="134"/>
        <v>26.666666666666682</v>
      </c>
      <c r="AW172" s="1092">
        <f t="shared" si="112"/>
        <v>16.647995210413946</v>
      </c>
      <c r="AX172" s="1092">
        <f t="shared" si="113"/>
        <v>6.8555465054689604</v>
      </c>
    </row>
    <row r="173" spans="1:50" ht="11.25" customHeight="1" x14ac:dyDescent="0.2">
      <c r="A173" s="542" t="s">
        <v>4605</v>
      </c>
      <c r="B173" s="829" t="s">
        <v>4598</v>
      </c>
      <c r="C173" s="584">
        <v>1.64</v>
      </c>
      <c r="D173" s="584">
        <v>1.5699999999999998</v>
      </c>
      <c r="E173" s="460">
        <v>1.27</v>
      </c>
      <c r="F173" s="587">
        <v>0.89999999999999991</v>
      </c>
      <c r="G173" s="584">
        <v>0.38</v>
      </c>
      <c r="H173" s="499">
        <v>0.1</v>
      </c>
      <c r="I173" s="499">
        <v>0.2</v>
      </c>
      <c r="J173" s="499">
        <v>0.2</v>
      </c>
      <c r="K173" s="1027"/>
      <c r="L173" s="499">
        <v>0.2</v>
      </c>
      <c r="M173" s="502">
        <v>0.2</v>
      </c>
      <c r="N173" s="1027"/>
      <c r="O173" s="502">
        <v>0.2</v>
      </c>
      <c r="P173" s="541">
        <v>0.2</v>
      </c>
      <c r="Q173" s="590">
        <v>0.2</v>
      </c>
      <c r="R173" s="500">
        <v>0.15</v>
      </c>
      <c r="S173" s="500">
        <v>0.15</v>
      </c>
      <c r="T173" s="500">
        <v>0.15</v>
      </c>
      <c r="U173" s="500">
        <v>0.15</v>
      </c>
      <c r="V173" s="500">
        <v>0.15</v>
      </c>
      <c r="W173" s="500">
        <v>0.15</v>
      </c>
      <c r="X173" s="500">
        <v>0.15</v>
      </c>
      <c r="Y173" s="500">
        <v>0.15</v>
      </c>
      <c r="Z173" s="500">
        <v>0.15</v>
      </c>
      <c r="AA173" s="587">
        <f t="shared" si="90"/>
        <v>8.6100000000000048</v>
      </c>
      <c r="AB173" s="1092">
        <f t="shared" si="114"/>
        <v>4.4585987261146487</v>
      </c>
      <c r="AC173" s="1092">
        <f t="shared" si="115"/>
        <v>23.622047244094468</v>
      </c>
      <c r="AD173" s="1092">
        <f t="shared" si="116"/>
        <v>41.111111111111121</v>
      </c>
      <c r="AE173" s="1092">
        <f t="shared" si="117"/>
        <v>136.84210526315786</v>
      </c>
      <c r="AF173" s="1092">
        <f t="shared" si="118"/>
        <v>280</v>
      </c>
      <c r="AG173" s="1092">
        <f t="shared" si="119"/>
        <v>-50</v>
      </c>
      <c r="AH173" s="1092">
        <f t="shared" si="120"/>
        <v>0</v>
      </c>
      <c r="AI173" s="1092">
        <f t="shared" si="121"/>
        <v>0</v>
      </c>
      <c r="AJ173" s="1092">
        <f t="shared" si="122"/>
        <v>0</v>
      </c>
      <c r="AK173" s="1092">
        <f t="shared" si="123"/>
        <v>0</v>
      </c>
      <c r="AL173" s="1092">
        <f t="shared" si="124"/>
        <v>0</v>
      </c>
      <c r="AM173" s="1092">
        <f t="shared" si="125"/>
        <v>0</v>
      </c>
      <c r="AN173" s="1092">
        <f t="shared" si="126"/>
        <v>33.33333333333335</v>
      </c>
      <c r="AO173" s="1092">
        <f t="shared" si="127"/>
        <v>0</v>
      </c>
      <c r="AP173" s="1092">
        <f t="shared" si="128"/>
        <v>0</v>
      </c>
      <c r="AQ173" s="1092">
        <f t="shared" si="129"/>
        <v>0</v>
      </c>
      <c r="AR173" s="1092">
        <f t="shared" si="130"/>
        <v>0</v>
      </c>
      <c r="AS173" s="1092">
        <f t="shared" si="131"/>
        <v>0</v>
      </c>
      <c r="AT173" s="1092">
        <f t="shared" si="132"/>
        <v>0</v>
      </c>
      <c r="AU173" s="1092">
        <f t="shared" si="133"/>
        <v>0</v>
      </c>
      <c r="AV173" s="1092">
        <f t="shared" si="134"/>
        <v>0</v>
      </c>
      <c r="AW173" s="1092">
        <f t="shared" si="112"/>
        <v>22.350818841800546</v>
      </c>
      <c r="AX173" s="1092">
        <f t="shared" si="113"/>
        <v>68.012548621000235</v>
      </c>
    </row>
    <row r="174" spans="1:50" ht="11.25" customHeight="1" x14ac:dyDescent="0.2">
      <c r="A174" s="591" t="s">
        <v>526</v>
      </c>
      <c r="B174" s="468" t="s">
        <v>527</v>
      </c>
      <c r="C174" s="584">
        <v>1.04</v>
      </c>
      <c r="D174" s="584">
        <v>0.96</v>
      </c>
      <c r="E174" s="460">
        <v>0.88</v>
      </c>
      <c r="F174" s="460">
        <v>0.78</v>
      </c>
      <c r="G174" s="473">
        <v>0.72</v>
      </c>
      <c r="H174" s="474">
        <v>0.7</v>
      </c>
      <c r="I174" s="474">
        <v>0.63</v>
      </c>
      <c r="J174" s="474">
        <v>0.59</v>
      </c>
      <c r="K174" s="976"/>
      <c r="L174" s="474">
        <v>0.54</v>
      </c>
      <c r="M174" s="470">
        <v>0.44667000000000001</v>
      </c>
      <c r="N174" s="976"/>
      <c r="O174" s="471">
        <v>0.32666666666666666</v>
      </c>
      <c r="P174" s="477">
        <v>0.29333333333333333</v>
      </c>
      <c r="Q174" s="476">
        <v>0.25666666666666665</v>
      </c>
      <c r="R174" s="476">
        <v>0.18</v>
      </c>
      <c r="S174" s="476">
        <v>0.11</v>
      </c>
      <c r="T174" s="476">
        <v>7.166666666666667E-2</v>
      </c>
      <c r="U174" s="477">
        <v>6.6666666666666666E-2</v>
      </c>
      <c r="V174" s="477">
        <v>6.6666666666666666E-2</v>
      </c>
      <c r="W174" s="477">
        <v>6.6666666666666666E-2</v>
      </c>
      <c r="X174" s="477">
        <v>0.13333333333333333</v>
      </c>
      <c r="Y174" s="477">
        <v>0.2</v>
      </c>
      <c r="Z174" s="477">
        <v>0.2</v>
      </c>
      <c r="AA174" s="587">
        <f t="shared" si="90"/>
        <v>9.2583366666666631</v>
      </c>
      <c r="AB174" s="1092">
        <f t="shared" si="114"/>
        <v>8.3333333333333481</v>
      </c>
      <c r="AC174" s="1092">
        <f t="shared" si="115"/>
        <v>9.0909090909090828</v>
      </c>
      <c r="AD174" s="1092">
        <f t="shared" si="116"/>
        <v>12.820512820512819</v>
      </c>
      <c r="AE174" s="1092">
        <f t="shared" si="117"/>
        <v>8.3333333333333481</v>
      </c>
      <c r="AF174" s="1092">
        <f t="shared" si="118"/>
        <v>2.8571428571428692</v>
      </c>
      <c r="AG174" s="1092">
        <f t="shared" si="119"/>
        <v>11.111111111111093</v>
      </c>
      <c r="AH174" s="1092">
        <f t="shared" si="120"/>
        <v>6.7796610169491567</v>
      </c>
      <c r="AI174" s="1092">
        <f t="shared" si="121"/>
        <v>9.259259259259256</v>
      </c>
      <c r="AJ174" s="1092">
        <f t="shared" si="122"/>
        <v>20.894620189401579</v>
      </c>
      <c r="AK174" s="1092">
        <f t="shared" si="123"/>
        <v>36.735714285714295</v>
      </c>
      <c r="AL174" s="1092">
        <f t="shared" si="124"/>
        <v>11.363636363636353</v>
      </c>
      <c r="AM174" s="1092">
        <f t="shared" si="125"/>
        <v>14.285714285714302</v>
      </c>
      <c r="AN174" s="1092">
        <f t="shared" si="126"/>
        <v>42.592592592592581</v>
      </c>
      <c r="AO174" s="1092">
        <f t="shared" si="127"/>
        <v>63.636363636363626</v>
      </c>
      <c r="AP174" s="1092">
        <f t="shared" si="128"/>
        <v>53.488372093023237</v>
      </c>
      <c r="AQ174" s="1092">
        <f t="shared" si="129"/>
        <v>7.5000000000000178</v>
      </c>
      <c r="AR174" s="1092">
        <f t="shared" si="130"/>
        <v>0</v>
      </c>
      <c r="AS174" s="1092">
        <f t="shared" si="131"/>
        <v>0</v>
      </c>
      <c r="AT174" s="1092">
        <f t="shared" si="132"/>
        <v>-50</v>
      </c>
      <c r="AU174" s="1092">
        <f t="shared" si="133"/>
        <v>-33.333333333333336</v>
      </c>
      <c r="AV174" s="1092">
        <f t="shared" si="134"/>
        <v>0</v>
      </c>
      <c r="AW174" s="1092">
        <f t="shared" si="112"/>
        <v>11.226140139793506</v>
      </c>
      <c r="AX174" s="1092">
        <f t="shared" si="113"/>
        <v>25.014056685811127</v>
      </c>
    </row>
    <row r="175" spans="1:50" ht="11.25" customHeight="1" x14ac:dyDescent="0.2">
      <c r="A175" s="461" t="s">
        <v>182</v>
      </c>
      <c r="B175" s="829" t="s">
        <v>183</v>
      </c>
      <c r="C175" s="584">
        <v>2.81</v>
      </c>
      <c r="D175" s="584">
        <v>2.5499999999999998</v>
      </c>
      <c r="E175" s="460">
        <v>2.0499999999999998</v>
      </c>
      <c r="F175" s="460">
        <v>1.62</v>
      </c>
      <c r="G175" s="584">
        <v>1.33</v>
      </c>
      <c r="H175" s="584">
        <v>1.05</v>
      </c>
      <c r="I175" s="584">
        <v>0.85</v>
      </c>
      <c r="J175" s="584">
        <v>0.77</v>
      </c>
      <c r="K175" s="897"/>
      <c r="L175" s="584">
        <v>0.64</v>
      </c>
      <c r="M175" s="459">
        <v>0.54</v>
      </c>
      <c r="N175" s="897" t="s">
        <v>90</v>
      </c>
      <c r="O175" s="589">
        <v>0.48</v>
      </c>
      <c r="P175" s="590">
        <v>0.47</v>
      </c>
      <c r="Q175" s="590">
        <v>0.46</v>
      </c>
      <c r="R175" s="590">
        <v>0.39</v>
      </c>
      <c r="S175" s="590">
        <v>0.35</v>
      </c>
      <c r="T175" s="590">
        <v>0.32</v>
      </c>
      <c r="U175" s="590">
        <v>0.28999999999999998</v>
      </c>
      <c r="V175" s="590">
        <v>0.27</v>
      </c>
      <c r="W175" s="590">
        <v>0.25</v>
      </c>
      <c r="X175" s="590">
        <v>0.22</v>
      </c>
      <c r="Y175" s="590">
        <v>0.18667</v>
      </c>
      <c r="Z175" s="590">
        <v>3.6670000000000001E-2</v>
      </c>
      <c r="AA175" s="587">
        <f t="shared" si="90"/>
        <v>17.933340000000001</v>
      </c>
      <c r="AB175" s="1092">
        <f t="shared" si="114"/>
        <v>10.196078431372557</v>
      </c>
      <c r="AC175" s="1092">
        <f t="shared" si="115"/>
        <v>24.390243902439025</v>
      </c>
      <c r="AD175" s="1092">
        <f t="shared" si="116"/>
        <v>26.543209876543195</v>
      </c>
      <c r="AE175" s="1092">
        <f t="shared" si="117"/>
        <v>21.804511278195491</v>
      </c>
      <c r="AF175" s="1092">
        <f t="shared" si="118"/>
        <v>26.666666666666661</v>
      </c>
      <c r="AG175" s="1092">
        <f t="shared" si="119"/>
        <v>23.529411764705888</v>
      </c>
      <c r="AH175" s="1092">
        <f t="shared" si="120"/>
        <v>10.389610389610393</v>
      </c>
      <c r="AI175" s="1092">
        <f t="shared" si="121"/>
        <v>20.3125</v>
      </c>
      <c r="AJ175" s="1092">
        <f t="shared" si="122"/>
        <v>18.518518518518512</v>
      </c>
      <c r="AK175" s="1092">
        <f t="shared" si="123"/>
        <v>12.500000000000021</v>
      </c>
      <c r="AL175" s="1092">
        <f t="shared" si="124"/>
        <v>2.1276595744680771</v>
      </c>
      <c r="AM175" s="1092">
        <f t="shared" si="125"/>
        <v>2.1739130434782483</v>
      </c>
      <c r="AN175" s="1092">
        <f t="shared" si="126"/>
        <v>17.948717948717952</v>
      </c>
      <c r="AO175" s="1092">
        <f t="shared" si="127"/>
        <v>11.428571428571432</v>
      </c>
      <c r="AP175" s="1092">
        <f t="shared" si="128"/>
        <v>9.375</v>
      </c>
      <c r="AQ175" s="1092">
        <f t="shared" si="129"/>
        <v>10.344827586206918</v>
      </c>
      <c r="AR175" s="1092">
        <f t="shared" si="130"/>
        <v>7.4074074074073959</v>
      </c>
      <c r="AS175" s="1092">
        <f t="shared" si="131"/>
        <v>8.0000000000000071</v>
      </c>
      <c r="AT175" s="1092">
        <f t="shared" si="132"/>
        <v>13.636363636363647</v>
      </c>
      <c r="AU175" s="1092">
        <f t="shared" si="133"/>
        <v>17.855038302887436</v>
      </c>
      <c r="AV175" s="1092">
        <f t="shared" si="134"/>
        <v>409.05372238887372</v>
      </c>
      <c r="AW175" s="1092">
        <f t="shared" si="112"/>
        <v>33.533427245001263</v>
      </c>
      <c r="AX175" s="1092">
        <f t="shared" si="113"/>
        <v>86.358116747075272</v>
      </c>
    </row>
    <row r="176" spans="1:50" ht="11.25" customHeight="1" x14ac:dyDescent="0.2">
      <c r="A176" s="461" t="s">
        <v>197</v>
      </c>
      <c r="B176" s="829" t="s">
        <v>198</v>
      </c>
      <c r="C176" s="584">
        <v>1.5249999999999999</v>
      </c>
      <c r="D176" s="584">
        <v>1.48</v>
      </c>
      <c r="E176" s="460">
        <v>1.35</v>
      </c>
      <c r="F176" s="460">
        <v>1.29</v>
      </c>
      <c r="G176" s="584">
        <v>1.25</v>
      </c>
      <c r="H176" s="584">
        <v>1.21</v>
      </c>
      <c r="I176" s="584">
        <v>1.1727300000000001</v>
      </c>
      <c r="J176" s="584">
        <v>1.1499999999999999</v>
      </c>
      <c r="K176" s="897"/>
      <c r="L176" s="584">
        <v>1.1318181818181818</v>
      </c>
      <c r="M176" s="459">
        <v>1.1181818181818182</v>
      </c>
      <c r="N176" s="897"/>
      <c r="O176" s="589">
        <v>1.1000000000000001</v>
      </c>
      <c r="P176" s="590">
        <v>1.0909090909090908</v>
      </c>
      <c r="Q176" s="590">
        <v>1.0545454545454545</v>
      </c>
      <c r="R176" s="590">
        <v>0.98181818181818181</v>
      </c>
      <c r="S176" s="590">
        <v>0.94545454545454544</v>
      </c>
      <c r="T176" s="590">
        <v>0.87272727272727257</v>
      </c>
      <c r="U176" s="590">
        <v>0.76032727272727263</v>
      </c>
      <c r="V176" s="590">
        <v>0.6461181818181817</v>
      </c>
      <c r="W176" s="590">
        <v>0.57370909090909084</v>
      </c>
      <c r="X176" s="590">
        <v>0.5464</v>
      </c>
      <c r="Y176" s="590">
        <v>0.50790909090909087</v>
      </c>
      <c r="Z176" s="590">
        <v>0.48543636363636361</v>
      </c>
      <c r="AA176" s="587">
        <f t="shared" si="90"/>
        <v>22.243084545454543</v>
      </c>
      <c r="AB176" s="1092">
        <f t="shared" si="114"/>
        <v>3.0405405405405261</v>
      </c>
      <c r="AC176" s="1092">
        <f t="shared" si="115"/>
        <v>9.6296296296296102</v>
      </c>
      <c r="AD176" s="1092">
        <f t="shared" si="116"/>
        <v>4.6511627906976827</v>
      </c>
      <c r="AE176" s="1092">
        <f t="shared" si="117"/>
        <v>3.2000000000000028</v>
      </c>
      <c r="AF176" s="1092">
        <f t="shared" si="118"/>
        <v>3.3057851239669533</v>
      </c>
      <c r="AG176" s="1092">
        <f t="shared" si="119"/>
        <v>3.1780546246791497</v>
      </c>
      <c r="AH176" s="1092">
        <f t="shared" si="120"/>
        <v>1.9765217391304546</v>
      </c>
      <c r="AI176" s="1092">
        <f t="shared" si="121"/>
        <v>1.6064257028112428</v>
      </c>
      <c r="AJ176" s="1092">
        <f t="shared" si="122"/>
        <v>1.2195121951219523</v>
      </c>
      <c r="AK176" s="1092">
        <f t="shared" si="123"/>
        <v>1.6528925619834656</v>
      </c>
      <c r="AL176" s="1092">
        <f t="shared" si="124"/>
        <v>0.83333333333335258</v>
      </c>
      <c r="AM176" s="1092">
        <f t="shared" si="125"/>
        <v>3.4482758620689724</v>
      </c>
      <c r="AN176" s="1092">
        <f t="shared" si="126"/>
        <v>7.4074074074073959</v>
      </c>
      <c r="AO176" s="1092">
        <f t="shared" si="127"/>
        <v>3.8461538461538547</v>
      </c>
      <c r="AP176" s="1092">
        <f t="shared" si="128"/>
        <v>8.3333333333333481</v>
      </c>
      <c r="AQ176" s="1092">
        <f t="shared" si="129"/>
        <v>14.783107752642399</v>
      </c>
      <c r="AR176" s="1092">
        <f t="shared" si="130"/>
        <v>17.676192084195129</v>
      </c>
      <c r="AS176" s="1092">
        <f t="shared" si="131"/>
        <v>12.621220764403883</v>
      </c>
      <c r="AT176" s="1092">
        <f t="shared" si="132"/>
        <v>4.9980034606681656</v>
      </c>
      <c r="AU176" s="1092">
        <f t="shared" si="133"/>
        <v>7.5783067836048046</v>
      </c>
      <c r="AV176" s="1092">
        <f t="shared" si="134"/>
        <v>4.6293868684220252</v>
      </c>
      <c r="AW176" s="1092">
        <f t="shared" si="112"/>
        <v>5.6959641145140179</v>
      </c>
      <c r="AX176" s="1092">
        <f t="shared" si="113"/>
        <v>4.6372184504396525</v>
      </c>
    </row>
    <row r="177" spans="1:50" ht="11.25" customHeight="1" x14ac:dyDescent="0.2">
      <c r="A177" s="1131" t="s">
        <v>4101</v>
      </c>
      <c r="B177" s="822" t="s">
        <v>4098</v>
      </c>
      <c r="C177" s="962">
        <v>1.9</v>
      </c>
      <c r="D177" s="962">
        <v>0.44</v>
      </c>
      <c r="E177" s="460">
        <v>0.27</v>
      </c>
      <c r="F177" s="820">
        <v>0.18</v>
      </c>
      <c r="G177" s="818">
        <v>0.16</v>
      </c>
      <c r="H177" s="818">
        <v>0.08</v>
      </c>
      <c r="I177" s="818">
        <v>7.0000000000000007E-2</v>
      </c>
      <c r="J177" s="818">
        <v>0.06</v>
      </c>
      <c r="K177" s="818"/>
      <c r="L177" s="818">
        <v>0.04</v>
      </c>
      <c r="M177" s="814">
        <v>0.04</v>
      </c>
      <c r="N177" s="445"/>
      <c r="O177" s="814">
        <v>0.04</v>
      </c>
      <c r="P177" s="1142">
        <v>0.3</v>
      </c>
      <c r="Q177" s="1142">
        <v>0.4</v>
      </c>
      <c r="R177" s="1142">
        <v>0.38</v>
      </c>
      <c r="S177" s="1142">
        <v>0.34</v>
      </c>
      <c r="T177" s="1142">
        <v>0.3</v>
      </c>
      <c r="U177" s="1142">
        <v>0.26</v>
      </c>
      <c r="V177" s="1142">
        <v>0.22</v>
      </c>
      <c r="W177" s="1142">
        <v>0.2</v>
      </c>
      <c r="X177" s="1142">
        <v>0.2</v>
      </c>
      <c r="Y177" s="1142">
        <v>0.2</v>
      </c>
      <c r="Z177" s="1142">
        <v>0.35</v>
      </c>
      <c r="AA177" s="587">
        <f t="shared" si="90"/>
        <v>6.43</v>
      </c>
      <c r="AB177" s="1092">
        <f t="shared" si="114"/>
        <v>331.81818181818181</v>
      </c>
      <c r="AC177" s="1092">
        <f t="shared" si="115"/>
        <v>62.962962962962955</v>
      </c>
      <c r="AD177" s="1092">
        <f t="shared" si="116"/>
        <v>50.000000000000021</v>
      </c>
      <c r="AE177" s="1092">
        <f t="shared" si="117"/>
        <v>12.5</v>
      </c>
      <c r="AF177" s="1092">
        <f t="shared" si="118"/>
        <v>100</v>
      </c>
      <c r="AG177" s="1092">
        <f t="shared" si="119"/>
        <v>14.285714285714279</v>
      </c>
      <c r="AH177" s="1092">
        <f t="shared" si="120"/>
        <v>16.666666666666675</v>
      </c>
      <c r="AI177" s="1092">
        <f t="shared" si="121"/>
        <v>50</v>
      </c>
      <c r="AJ177" s="1092">
        <f t="shared" si="122"/>
        <v>0</v>
      </c>
      <c r="AK177" s="1092">
        <f t="shared" si="123"/>
        <v>0</v>
      </c>
      <c r="AL177" s="1092">
        <f t="shared" si="124"/>
        <v>-86.666666666666671</v>
      </c>
      <c r="AM177" s="1092">
        <f t="shared" si="125"/>
        <v>-25.000000000000011</v>
      </c>
      <c r="AN177" s="1092">
        <f t="shared" si="126"/>
        <v>5.2631578947368363</v>
      </c>
      <c r="AO177" s="1092">
        <f t="shared" si="127"/>
        <v>11.764705882352944</v>
      </c>
      <c r="AP177" s="1092">
        <f t="shared" si="128"/>
        <v>13.333333333333353</v>
      </c>
      <c r="AQ177" s="1092">
        <f t="shared" si="129"/>
        <v>15.384615384615374</v>
      </c>
      <c r="AR177" s="1092">
        <f t="shared" si="130"/>
        <v>18.181818181818187</v>
      </c>
      <c r="AS177" s="1092">
        <f t="shared" si="131"/>
        <v>9.9999999999999858</v>
      </c>
      <c r="AT177" s="1092">
        <f t="shared" si="132"/>
        <v>0</v>
      </c>
      <c r="AU177" s="1092">
        <f t="shared" si="133"/>
        <v>0</v>
      </c>
      <c r="AV177" s="1092">
        <f t="shared" si="134"/>
        <v>-42.857142857142847</v>
      </c>
      <c r="AW177" s="1092">
        <f t="shared" si="112"/>
        <v>26.554159375551091</v>
      </c>
      <c r="AX177" s="1092">
        <f t="shared" si="113"/>
        <v>79.335413447861853</v>
      </c>
    </row>
    <row r="178" spans="1:50" ht="11.25" customHeight="1" x14ac:dyDescent="0.2">
      <c r="A178" s="1130" t="s">
        <v>4047</v>
      </c>
      <c r="B178" s="817" t="s">
        <v>4048</v>
      </c>
      <c r="C178" s="962">
        <v>0.97499999999999998</v>
      </c>
      <c r="D178" s="962">
        <v>0.88</v>
      </c>
      <c r="E178" s="460">
        <v>0.8</v>
      </c>
      <c r="F178" s="922">
        <v>0.74</v>
      </c>
      <c r="G178" s="820">
        <v>0.68</v>
      </c>
      <c r="H178" s="820">
        <v>0.64</v>
      </c>
      <c r="I178" s="820">
        <v>0.125</v>
      </c>
      <c r="J178" s="463">
        <v>0</v>
      </c>
      <c r="K178" s="820"/>
      <c r="L178" s="463">
        <v>0</v>
      </c>
      <c r="M178" s="588">
        <v>0</v>
      </c>
      <c r="N178" s="829"/>
      <c r="O178" s="464">
        <v>0</v>
      </c>
      <c r="P178" s="586">
        <v>0</v>
      </c>
      <c r="Q178" s="586">
        <v>0</v>
      </c>
      <c r="R178" s="586">
        <v>0</v>
      </c>
      <c r="S178" s="586">
        <v>0</v>
      </c>
      <c r="T178" s="586">
        <v>0</v>
      </c>
      <c r="U178" s="586">
        <v>0</v>
      </c>
      <c r="V178" s="586">
        <v>0</v>
      </c>
      <c r="W178" s="586">
        <v>0</v>
      </c>
      <c r="X178" s="586">
        <v>0</v>
      </c>
      <c r="Y178" s="586">
        <v>0</v>
      </c>
      <c r="Z178" s="586">
        <v>0</v>
      </c>
      <c r="AA178" s="587">
        <f t="shared" si="90"/>
        <v>4.84</v>
      </c>
      <c r="AB178" s="1092">
        <f t="shared" si="114"/>
        <v>10.795454545454541</v>
      </c>
      <c r="AC178" s="1092">
        <f t="shared" si="115"/>
        <v>9.9999999999999858</v>
      </c>
      <c r="AD178" s="1092">
        <f t="shared" si="116"/>
        <v>8.1081081081081141</v>
      </c>
      <c r="AE178" s="1092">
        <f t="shared" si="117"/>
        <v>8.8235294117646959</v>
      </c>
      <c r="AF178" s="1092">
        <f t="shared" si="118"/>
        <v>6.25</v>
      </c>
      <c r="AG178" s="1092">
        <f t="shared" si="119"/>
        <v>412</v>
      </c>
      <c r="AH178" s="1092" t="str">
        <f t="shared" si="120"/>
        <v>n/a</v>
      </c>
      <c r="AI178" s="1092" t="str">
        <f t="shared" si="121"/>
        <v>n/a</v>
      </c>
      <c r="AJ178" s="1092" t="str">
        <f t="shared" si="122"/>
        <v>n/a</v>
      </c>
      <c r="AK178" s="1092" t="str">
        <f t="shared" si="123"/>
        <v>n/a</v>
      </c>
      <c r="AL178" s="1092" t="str">
        <f t="shared" si="124"/>
        <v>n/a</v>
      </c>
      <c r="AM178" s="1092" t="str">
        <f t="shared" si="125"/>
        <v>n/a</v>
      </c>
      <c r="AN178" s="1092" t="str">
        <f t="shared" si="126"/>
        <v>n/a</v>
      </c>
      <c r="AO178" s="1092" t="str">
        <f t="shared" si="127"/>
        <v>n/a</v>
      </c>
      <c r="AP178" s="1092" t="str">
        <f t="shared" si="128"/>
        <v>n/a</v>
      </c>
      <c r="AQ178" s="1092" t="str">
        <f t="shared" si="129"/>
        <v>n/a</v>
      </c>
      <c r="AR178" s="1092" t="str">
        <f t="shared" si="130"/>
        <v>n/a</v>
      </c>
      <c r="AS178" s="1092" t="str">
        <f t="shared" si="131"/>
        <v>n/a</v>
      </c>
      <c r="AT178" s="1092" t="str">
        <f t="shared" si="132"/>
        <v>n/a</v>
      </c>
      <c r="AU178" s="1092" t="str">
        <f t="shared" si="133"/>
        <v>n/a</v>
      </c>
      <c r="AV178" s="1092" t="str">
        <f t="shared" si="134"/>
        <v>n/a</v>
      </c>
      <c r="AW178" s="1092">
        <f t="shared" si="112"/>
        <v>75.996182010887892</v>
      </c>
      <c r="AX178" s="1092">
        <f t="shared" si="113"/>
        <v>164.61511616241324</v>
      </c>
    </row>
    <row r="179" spans="1:50" ht="11.25" customHeight="1" x14ac:dyDescent="0.2">
      <c r="A179" s="461" t="s">
        <v>1096</v>
      </c>
      <c r="B179" s="829" t="s">
        <v>1097</v>
      </c>
      <c r="C179" s="584">
        <v>1.32</v>
      </c>
      <c r="D179" s="584">
        <v>1.28</v>
      </c>
      <c r="E179" s="460">
        <v>1.2</v>
      </c>
      <c r="F179" s="587">
        <v>1.08</v>
      </c>
      <c r="G179" s="584">
        <v>0.84</v>
      </c>
      <c r="H179" s="584">
        <v>0.64</v>
      </c>
      <c r="I179" s="584">
        <v>0.52</v>
      </c>
      <c r="J179" s="584">
        <v>0.44</v>
      </c>
      <c r="K179" s="897"/>
      <c r="L179" s="584">
        <v>0.32</v>
      </c>
      <c r="M179" s="459">
        <v>0.28000000000000003</v>
      </c>
      <c r="N179" s="1015"/>
      <c r="O179" s="464">
        <v>0.1</v>
      </c>
      <c r="P179" s="586">
        <v>0.1</v>
      </c>
      <c r="Q179" s="586">
        <v>0.72</v>
      </c>
      <c r="R179" s="586">
        <v>1.1599999999999999</v>
      </c>
      <c r="S179" s="590">
        <v>1.1599999999999999</v>
      </c>
      <c r="T179" s="590">
        <v>0.76100000000000001</v>
      </c>
      <c r="U179" s="586">
        <v>0</v>
      </c>
      <c r="V179" s="586">
        <v>0</v>
      </c>
      <c r="W179" s="586">
        <v>0</v>
      </c>
      <c r="X179" s="586">
        <v>0</v>
      </c>
      <c r="Y179" s="586">
        <v>0</v>
      </c>
      <c r="Z179" s="586">
        <v>0</v>
      </c>
      <c r="AA179" s="587">
        <f t="shared" si="90"/>
        <v>11.920999999999999</v>
      </c>
      <c r="AB179" s="1092">
        <f t="shared" si="114"/>
        <v>3.125</v>
      </c>
      <c r="AC179" s="1092">
        <f t="shared" si="115"/>
        <v>6.6666666666666652</v>
      </c>
      <c r="AD179" s="1092">
        <f t="shared" si="116"/>
        <v>11.111111111111093</v>
      </c>
      <c r="AE179" s="1092">
        <f t="shared" si="117"/>
        <v>28.57142857142858</v>
      </c>
      <c r="AF179" s="1092">
        <f t="shared" si="118"/>
        <v>31.25</v>
      </c>
      <c r="AG179" s="1092">
        <f t="shared" si="119"/>
        <v>23.076923076923084</v>
      </c>
      <c r="AH179" s="1092">
        <f t="shared" si="120"/>
        <v>18.181818181818187</v>
      </c>
      <c r="AI179" s="1092">
        <f t="shared" si="121"/>
        <v>37.5</v>
      </c>
      <c r="AJ179" s="1092">
        <f t="shared" si="122"/>
        <v>14.285714285714279</v>
      </c>
      <c r="AK179" s="1092">
        <f t="shared" si="123"/>
        <v>180.00000000000003</v>
      </c>
      <c r="AL179" s="1092">
        <f t="shared" si="124"/>
        <v>0</v>
      </c>
      <c r="AM179" s="1092">
        <f t="shared" si="125"/>
        <v>-86.111111111111114</v>
      </c>
      <c r="AN179" s="1092">
        <f t="shared" si="126"/>
        <v>-37.931034482758619</v>
      </c>
      <c r="AO179" s="1092">
        <f t="shared" si="127"/>
        <v>0</v>
      </c>
      <c r="AP179" s="1092">
        <f t="shared" si="128"/>
        <v>52.431011826544015</v>
      </c>
      <c r="AQ179" s="1092" t="str">
        <f t="shared" si="129"/>
        <v>n/a</v>
      </c>
      <c r="AR179" s="1092" t="str">
        <f t="shared" si="130"/>
        <v>n/a</v>
      </c>
      <c r="AS179" s="1092" t="str">
        <f t="shared" si="131"/>
        <v>n/a</v>
      </c>
      <c r="AT179" s="1092" t="str">
        <f t="shared" si="132"/>
        <v>n/a</v>
      </c>
      <c r="AU179" s="1092" t="str">
        <f t="shared" si="133"/>
        <v>n/a</v>
      </c>
      <c r="AV179" s="1092" t="str">
        <f t="shared" si="134"/>
        <v>n/a</v>
      </c>
      <c r="AW179" s="1092">
        <f t="shared" si="112"/>
        <v>18.810501875089084</v>
      </c>
      <c r="AX179" s="1092">
        <f t="shared" si="113"/>
        <v>55.510220125226063</v>
      </c>
    </row>
    <row r="180" spans="1:50" ht="11.25" customHeight="1" x14ac:dyDescent="0.2">
      <c r="A180" s="461" t="s">
        <v>1098</v>
      </c>
      <c r="B180" s="829" t="s">
        <v>1099</v>
      </c>
      <c r="C180" s="584">
        <v>0.42</v>
      </c>
      <c r="D180" s="584">
        <v>0.4</v>
      </c>
      <c r="E180" s="460">
        <v>0.36</v>
      </c>
      <c r="F180" s="450">
        <v>0.32</v>
      </c>
      <c r="G180" s="584">
        <v>0.28000000000000003</v>
      </c>
      <c r="H180" s="584">
        <v>0.24</v>
      </c>
      <c r="I180" s="584">
        <v>0.2</v>
      </c>
      <c r="J180" s="584">
        <v>0.14000000000000001</v>
      </c>
      <c r="K180" s="897"/>
      <c r="L180" s="584">
        <v>0.06</v>
      </c>
      <c r="M180" s="588">
        <v>0</v>
      </c>
      <c r="N180" s="897"/>
      <c r="O180" s="464">
        <v>0</v>
      </c>
      <c r="P180" s="586">
        <v>0</v>
      </c>
      <c r="Q180" s="586">
        <v>0</v>
      </c>
      <c r="R180" s="586">
        <v>0</v>
      </c>
      <c r="S180" s="586">
        <v>0</v>
      </c>
      <c r="T180" s="586">
        <v>0</v>
      </c>
      <c r="U180" s="586">
        <v>0</v>
      </c>
      <c r="V180" s="586">
        <v>0</v>
      </c>
      <c r="W180" s="586">
        <v>0</v>
      </c>
      <c r="X180" s="586">
        <v>0</v>
      </c>
      <c r="Y180" s="586">
        <v>0.14000000000000001</v>
      </c>
      <c r="Z180" s="586">
        <v>0.14000000000000001</v>
      </c>
      <c r="AA180" s="587">
        <f t="shared" si="90"/>
        <v>2.7000000000000011</v>
      </c>
      <c r="AB180" s="1092">
        <f t="shared" si="114"/>
        <v>4.9999999999999822</v>
      </c>
      <c r="AC180" s="1092">
        <f t="shared" si="115"/>
        <v>11.111111111111116</v>
      </c>
      <c r="AD180" s="1092">
        <f t="shared" si="116"/>
        <v>12.5</v>
      </c>
      <c r="AE180" s="1092">
        <f t="shared" si="117"/>
        <v>14.285714285714279</v>
      </c>
      <c r="AF180" s="1092">
        <f t="shared" si="118"/>
        <v>16.666666666666675</v>
      </c>
      <c r="AG180" s="1092">
        <f t="shared" si="119"/>
        <v>19.999999999999996</v>
      </c>
      <c r="AH180" s="1092">
        <f t="shared" si="120"/>
        <v>42.857142857142861</v>
      </c>
      <c r="AI180" s="1092">
        <f t="shared" si="121"/>
        <v>133.33333333333334</v>
      </c>
      <c r="AJ180" s="1092" t="str">
        <f t="shared" si="122"/>
        <v>n/a</v>
      </c>
      <c r="AK180" s="1092" t="str">
        <f t="shared" si="123"/>
        <v>n/a</v>
      </c>
      <c r="AL180" s="1092" t="str">
        <f t="shared" si="124"/>
        <v>n/a</v>
      </c>
      <c r="AM180" s="1092" t="str">
        <f t="shared" si="125"/>
        <v>n/a</v>
      </c>
      <c r="AN180" s="1092" t="str">
        <f t="shared" si="126"/>
        <v>n/a</v>
      </c>
      <c r="AO180" s="1092" t="str">
        <f t="shared" si="127"/>
        <v>n/a</v>
      </c>
      <c r="AP180" s="1092" t="str">
        <f t="shared" si="128"/>
        <v>n/a</v>
      </c>
      <c r="AQ180" s="1092" t="str">
        <f t="shared" si="129"/>
        <v>n/a</v>
      </c>
      <c r="AR180" s="1092" t="str">
        <f t="shared" si="130"/>
        <v>n/a</v>
      </c>
      <c r="AS180" s="1092" t="str">
        <f t="shared" si="131"/>
        <v>n/a</v>
      </c>
      <c r="AT180" s="1092" t="str">
        <f t="shared" si="132"/>
        <v>n/a</v>
      </c>
      <c r="AU180" s="1092">
        <f t="shared" si="133"/>
        <v>-100</v>
      </c>
      <c r="AV180" s="1092">
        <f t="shared" si="134"/>
        <v>0</v>
      </c>
      <c r="AW180" s="1092">
        <f t="shared" si="112"/>
        <v>15.575396825396826</v>
      </c>
      <c r="AX180" s="1092">
        <f t="shared" si="113"/>
        <v>56.149748994713349</v>
      </c>
    </row>
    <row r="181" spans="1:50" ht="11.25" customHeight="1" x14ac:dyDescent="0.2">
      <c r="A181" s="1075" t="s">
        <v>4372</v>
      </c>
      <c r="B181" s="468" t="s">
        <v>4367</v>
      </c>
      <c r="C181" s="584">
        <v>0.72</v>
      </c>
      <c r="D181" s="584">
        <v>0.68</v>
      </c>
      <c r="E181" s="460">
        <v>0.56000000000000005</v>
      </c>
      <c r="F181" s="460">
        <v>0.52</v>
      </c>
      <c r="G181" s="474">
        <v>0.48</v>
      </c>
      <c r="H181" s="474">
        <v>0.45999999999999996</v>
      </c>
      <c r="I181" s="481">
        <v>0.4</v>
      </c>
      <c r="J181" s="481">
        <v>0.37000000000000005</v>
      </c>
      <c r="K181" s="469"/>
      <c r="L181" s="497">
        <v>0.34</v>
      </c>
      <c r="M181" s="489">
        <v>0.34</v>
      </c>
      <c r="N181" s="469"/>
      <c r="O181" s="489">
        <v>0.34</v>
      </c>
      <c r="P181" s="1141">
        <v>0.34</v>
      </c>
      <c r="Q181" s="477">
        <v>0.34</v>
      </c>
      <c r="R181" s="476">
        <v>0.34</v>
      </c>
      <c r="S181" s="476">
        <v>0.311</v>
      </c>
      <c r="T181" s="476">
        <v>0.30399999999999999</v>
      </c>
      <c r="U181" s="476">
        <v>0.28600000000000003</v>
      </c>
      <c r="V181" s="476">
        <v>0.24</v>
      </c>
      <c r="W181" s="476">
        <v>0.22099999999999997</v>
      </c>
      <c r="X181" s="476">
        <v>0.18600000000000003</v>
      </c>
      <c r="Y181" s="477">
        <v>0.16400000000000001</v>
      </c>
      <c r="Z181" s="476">
        <v>0.16400000000000001</v>
      </c>
      <c r="AA181" s="587">
        <f t="shared" si="90"/>
        <v>8.1059999999999981</v>
      </c>
      <c r="AB181" s="1092">
        <f t="shared" ref="AB181:AB244" si="135">IF(ISERROR((C181/D181-1)*100),"n/a",(C181/D181-1)*100)</f>
        <v>5.8823529411764497</v>
      </c>
      <c r="AC181" s="1092">
        <f t="shared" ref="AC181:AC244" si="136">IF(ISERROR((D181/E181-1)*100),"n/a",(D181/E181-1)*100)</f>
        <v>21.42857142857142</v>
      </c>
      <c r="AD181" s="1092"/>
      <c r="AE181" s="1092"/>
      <c r="AF181" s="1092"/>
      <c r="AG181" s="1092"/>
      <c r="AH181" s="1092"/>
      <c r="AI181" s="1092"/>
      <c r="AJ181" s="1092"/>
      <c r="AK181" s="1092"/>
      <c r="AL181" s="1092"/>
      <c r="AM181" s="1092"/>
      <c r="AN181" s="1092"/>
      <c r="AO181" s="1092"/>
      <c r="AP181" s="1092"/>
      <c r="AQ181" s="1092"/>
      <c r="AR181" s="1092"/>
      <c r="AS181" s="1092"/>
      <c r="AT181" s="1092"/>
      <c r="AU181" s="1092"/>
      <c r="AV181" s="1092"/>
      <c r="AW181" s="1092">
        <f t="shared" si="112"/>
        <v>13.655462184873935</v>
      </c>
      <c r="AX181" s="1092">
        <f t="shared" si="113"/>
        <v>10.992836514244654</v>
      </c>
    </row>
    <row r="182" spans="1:50" ht="11.25" customHeight="1" x14ac:dyDescent="0.2">
      <c r="A182" s="829" t="s">
        <v>1021</v>
      </c>
      <c r="B182" s="829" t="s">
        <v>1022</v>
      </c>
      <c r="C182" s="584">
        <v>1.1499999999999999</v>
      </c>
      <c r="D182" s="584">
        <v>1.1000000000000001</v>
      </c>
      <c r="E182" s="460">
        <v>1</v>
      </c>
      <c r="F182" s="460">
        <v>0.95</v>
      </c>
      <c r="G182" s="584">
        <v>0.9</v>
      </c>
      <c r="H182" s="584">
        <v>0.8</v>
      </c>
      <c r="I182" s="584">
        <v>0.75</v>
      </c>
      <c r="J182" s="584">
        <v>0.7</v>
      </c>
      <c r="K182" s="897"/>
      <c r="L182" s="584">
        <v>0.65</v>
      </c>
      <c r="M182" s="588">
        <v>0.55000000000000004</v>
      </c>
      <c r="N182" s="897"/>
      <c r="O182" s="589">
        <v>0.55000000000000004</v>
      </c>
      <c r="P182" s="590">
        <v>0.5</v>
      </c>
      <c r="Q182" s="586">
        <v>0.35</v>
      </c>
      <c r="R182" s="590">
        <v>0.35</v>
      </c>
      <c r="S182" s="586">
        <v>0.32</v>
      </c>
      <c r="T182" s="590">
        <v>0.32</v>
      </c>
      <c r="U182" s="590">
        <v>0.3</v>
      </c>
      <c r="V182" s="590">
        <v>0.25</v>
      </c>
      <c r="W182" s="590">
        <v>0.2</v>
      </c>
      <c r="X182" s="586">
        <v>0</v>
      </c>
      <c r="Y182" s="586">
        <v>0</v>
      </c>
      <c r="Z182" s="586">
        <v>0</v>
      </c>
      <c r="AA182" s="587">
        <f t="shared" si="90"/>
        <v>11.690000000000001</v>
      </c>
      <c r="AB182" s="1092">
        <f t="shared" si="135"/>
        <v>4.5454545454545192</v>
      </c>
      <c r="AC182" s="1092">
        <f t="shared" si="136"/>
        <v>10.000000000000009</v>
      </c>
      <c r="AD182" s="1092">
        <f t="shared" ref="AD182:AD211" si="137">IF(ISERROR((E182/F182-1)*100),"n/a",(E182/F182-1)*100)</f>
        <v>5.2631578947368363</v>
      </c>
      <c r="AE182" s="1092">
        <f t="shared" ref="AE182:AE211" si="138">IF(ISERROR((F182/G182-1)*100),"n/a",(F182/G182-1)*100)</f>
        <v>5.555555555555558</v>
      </c>
      <c r="AF182" s="1092">
        <f t="shared" ref="AF182:AF211" si="139">IF(ISERROR((G182/H182-1)*100),"n/a",(G182/H182-1)*100)</f>
        <v>12.5</v>
      </c>
      <c r="AG182" s="1092">
        <f t="shared" ref="AG182:AG211" si="140">IF(ISERROR((H182/I182-1)*100),"n/a",(H182/I182-1)*100)</f>
        <v>6.6666666666666652</v>
      </c>
      <c r="AH182" s="1092">
        <f t="shared" ref="AH182:AH211" si="141">IF(ISERROR((I182/J182-1)*100),"n/a",(I182/J182-1)*100)</f>
        <v>7.1428571428571397</v>
      </c>
      <c r="AI182" s="1092">
        <f t="shared" ref="AI182:AI211" si="142">IF(ISERROR((J182/L182-1)*100),"n/a",(J182/L182-1)*100)</f>
        <v>7.6923076923076872</v>
      </c>
      <c r="AJ182" s="1092">
        <f t="shared" ref="AJ182:AJ211" si="143">IF(ISERROR((L182/M182-1)*100),"n/a",(L182/M182-1)*100)</f>
        <v>18.181818181818166</v>
      </c>
      <c r="AK182" s="1092">
        <f t="shared" ref="AK182:AK211" si="144">IF(ISERROR((M182/O182-1)*100),"n/a",(M182/O182-1)*100)</f>
        <v>0</v>
      </c>
      <c r="AL182" s="1092">
        <f t="shared" ref="AL182:AL211" si="145">IF(ISERROR((O182/P182-1)*100),"n/a",(O182/P182-1)*100)</f>
        <v>10.000000000000009</v>
      </c>
      <c r="AM182" s="1092">
        <f t="shared" ref="AM182:AM211" si="146">IF(ISERROR((P182/Q182-1)*100),"n/a",(P182/Q182-1)*100)</f>
        <v>42.857142857142861</v>
      </c>
      <c r="AN182" s="1092">
        <f t="shared" ref="AN182:AN211" si="147">IF(ISERROR((Q182/R182-1)*100),"n/a",(Q182/R182-1)*100)</f>
        <v>0</v>
      </c>
      <c r="AO182" s="1092">
        <f t="shared" ref="AO182:AO211" si="148">IF(ISERROR((R182/S182-1)*100),"n/a",(R182/S182-1)*100)</f>
        <v>9.375</v>
      </c>
      <c r="AP182" s="1092">
        <f t="shared" ref="AP182:AP211" si="149">IF(ISERROR((S182/T182-1)*100),"n/a",(S182/T182-1)*100)</f>
        <v>0</v>
      </c>
      <c r="AQ182" s="1092">
        <f t="shared" ref="AQ182:AQ211" si="150">IF(ISERROR((T182/U182-1)*100),"n/a",(T182/U182-1)*100)</f>
        <v>6.6666666666666652</v>
      </c>
      <c r="AR182" s="1092">
        <f t="shared" ref="AR182:AR211" si="151">IF(ISERROR((U182/V182-1)*100),"n/a",(U182/V182-1)*100)</f>
        <v>19.999999999999996</v>
      </c>
      <c r="AS182" s="1092">
        <f t="shared" ref="AS182:AS211" si="152">IF(ISERROR((V182/W182-1)*100),"n/a",(V182/W182-1)*100)</f>
        <v>25</v>
      </c>
      <c r="AT182" s="1092" t="str">
        <f t="shared" ref="AT182:AT211" si="153">IF(ISERROR((W182/X182-1)*100),"n/a",(W182/X182-1)*100)</f>
        <v>n/a</v>
      </c>
      <c r="AU182" s="1092" t="str">
        <f t="shared" ref="AU182:AU211" si="154">IF(ISERROR((X182/Y182-1)*100),"n/a",(X182/Y182-1)*100)</f>
        <v>n/a</v>
      </c>
      <c r="AV182" s="1092" t="str">
        <f t="shared" ref="AV182:AV211" si="155">IF(ISERROR((Y182/Z182-1)*100),"n/a",(Y182/Z182-1)*100)</f>
        <v>n/a</v>
      </c>
      <c r="AW182" s="1092">
        <f t="shared" si="112"/>
        <v>10.635923733511452</v>
      </c>
      <c r="AX182" s="1092">
        <f t="shared" si="113"/>
        <v>10.512035638674098</v>
      </c>
    </row>
    <row r="183" spans="1:50" ht="11.25" customHeight="1" x14ac:dyDescent="0.2">
      <c r="A183" s="830" t="s">
        <v>176</v>
      </c>
      <c r="B183" s="829" t="s">
        <v>177</v>
      </c>
      <c r="C183" s="584">
        <v>5.19</v>
      </c>
      <c r="D183" s="584">
        <v>4.76</v>
      </c>
      <c r="E183" s="460">
        <v>4.4800000000000004</v>
      </c>
      <c r="F183" s="483">
        <v>4.32</v>
      </c>
      <c r="G183" s="584">
        <v>4.29</v>
      </c>
      <c r="H183" s="584">
        <v>4.28</v>
      </c>
      <c r="I183" s="584">
        <v>4.21</v>
      </c>
      <c r="J183" s="584">
        <v>3.9</v>
      </c>
      <c r="K183" s="897"/>
      <c r="L183" s="584">
        <v>3.51</v>
      </c>
      <c r="M183" s="459">
        <v>3.09</v>
      </c>
      <c r="N183" s="897"/>
      <c r="O183" s="589">
        <v>2.84</v>
      </c>
      <c r="P183" s="590">
        <v>2.66</v>
      </c>
      <c r="Q183" s="590">
        <v>2.5299999999999998</v>
      </c>
      <c r="R183" s="590">
        <v>2.2599999999999998</v>
      </c>
      <c r="S183" s="590">
        <v>2.0099999999999998</v>
      </c>
      <c r="T183" s="590">
        <v>1.75</v>
      </c>
      <c r="U183" s="590">
        <v>1.53</v>
      </c>
      <c r="V183" s="590">
        <v>1.43</v>
      </c>
      <c r="W183" s="586">
        <v>1.4</v>
      </c>
      <c r="X183" s="590">
        <v>1.325</v>
      </c>
      <c r="Y183" s="586">
        <v>1.3</v>
      </c>
      <c r="Z183" s="590">
        <v>1.24</v>
      </c>
      <c r="AA183" s="587">
        <f t="shared" si="90"/>
        <v>64.304999999999993</v>
      </c>
      <c r="AB183" s="1092">
        <f t="shared" si="135"/>
        <v>9.0336134453781636</v>
      </c>
      <c r="AC183" s="1092">
        <f t="shared" si="136"/>
        <v>6.2499999999999778</v>
      </c>
      <c r="AD183" s="1092">
        <f t="shared" si="137"/>
        <v>3.7037037037036979</v>
      </c>
      <c r="AE183" s="1092">
        <f t="shared" si="138"/>
        <v>0.69930069930070893</v>
      </c>
      <c r="AF183" s="1092">
        <f t="shared" si="139"/>
        <v>0.23364485981307581</v>
      </c>
      <c r="AG183" s="1092">
        <f t="shared" si="140"/>
        <v>1.6627078384798155</v>
      </c>
      <c r="AH183" s="1092">
        <f t="shared" si="141"/>
        <v>7.9487179487179427</v>
      </c>
      <c r="AI183" s="1092">
        <f t="shared" si="142"/>
        <v>11.111111111111116</v>
      </c>
      <c r="AJ183" s="1092">
        <f t="shared" si="143"/>
        <v>13.592233009708732</v>
      </c>
      <c r="AK183" s="1092">
        <f t="shared" si="144"/>
        <v>8.8028169014084501</v>
      </c>
      <c r="AL183" s="1092">
        <f t="shared" si="145"/>
        <v>6.7669172932330657</v>
      </c>
      <c r="AM183" s="1092">
        <f t="shared" si="146"/>
        <v>5.1383399209486313</v>
      </c>
      <c r="AN183" s="1092">
        <f t="shared" si="147"/>
        <v>11.946902654867264</v>
      </c>
      <c r="AO183" s="1092">
        <f t="shared" si="148"/>
        <v>12.437810945273631</v>
      </c>
      <c r="AP183" s="1092">
        <f t="shared" si="149"/>
        <v>14.857142857142836</v>
      </c>
      <c r="AQ183" s="1092">
        <f t="shared" si="150"/>
        <v>14.379084967320255</v>
      </c>
      <c r="AR183" s="1092">
        <f t="shared" si="151"/>
        <v>6.9930069930070005</v>
      </c>
      <c r="AS183" s="1092">
        <f t="shared" si="152"/>
        <v>2.1428571428571352</v>
      </c>
      <c r="AT183" s="1092">
        <f t="shared" si="153"/>
        <v>5.6603773584905648</v>
      </c>
      <c r="AU183" s="1092">
        <f t="shared" si="154"/>
        <v>1.9230769230769162</v>
      </c>
      <c r="AV183" s="1092">
        <f t="shared" si="155"/>
        <v>4.8387096774193505</v>
      </c>
      <c r="AW183" s="1092">
        <f t="shared" si="112"/>
        <v>7.1486702976789669</v>
      </c>
      <c r="AX183" s="1092">
        <f t="shared" si="113"/>
        <v>4.5997699174480386</v>
      </c>
    </row>
    <row r="184" spans="1:50" ht="11.25" customHeight="1" x14ac:dyDescent="0.2">
      <c r="A184" s="461" t="s">
        <v>166</v>
      </c>
      <c r="B184" s="829" t="s">
        <v>167</v>
      </c>
      <c r="C184" s="584">
        <v>0.85</v>
      </c>
      <c r="D184" s="584">
        <v>0.79</v>
      </c>
      <c r="E184" s="460">
        <v>0.752</v>
      </c>
      <c r="F184" s="460">
        <v>0.72</v>
      </c>
      <c r="G184" s="584">
        <v>0.69</v>
      </c>
      <c r="H184" s="584">
        <v>0.67</v>
      </c>
      <c r="I184" s="584">
        <v>0.65</v>
      </c>
      <c r="J184" s="584">
        <v>0.64</v>
      </c>
      <c r="K184" s="897"/>
      <c r="L184" s="459">
        <v>0.63</v>
      </c>
      <c r="M184" s="459">
        <v>0.61499999999999999</v>
      </c>
      <c r="N184" s="897"/>
      <c r="O184" s="589">
        <v>0.59499999999999997</v>
      </c>
      <c r="P184" s="590">
        <v>0.59</v>
      </c>
      <c r="Q184" s="590">
        <v>0.58499999999999996</v>
      </c>
      <c r="R184" s="590">
        <v>0.57999999999999996</v>
      </c>
      <c r="S184" s="590">
        <v>0.57499999999999996</v>
      </c>
      <c r="T184" s="590">
        <v>0.56999999999999995</v>
      </c>
      <c r="U184" s="590">
        <v>0.56499999999999995</v>
      </c>
      <c r="V184" s="590">
        <v>0.5625</v>
      </c>
      <c r="W184" s="590">
        <v>0.56000000000000005</v>
      </c>
      <c r="X184" s="590">
        <v>0.5575</v>
      </c>
      <c r="Y184" s="590">
        <v>0.55000000000000004</v>
      </c>
      <c r="Z184" s="590">
        <v>0.54249999999999998</v>
      </c>
      <c r="AA184" s="587">
        <f t="shared" si="90"/>
        <v>13.839500000000001</v>
      </c>
      <c r="AB184" s="1092">
        <f t="shared" si="135"/>
        <v>7.5949367088607556</v>
      </c>
      <c r="AC184" s="1092">
        <f t="shared" si="136"/>
        <v>5.0531914893616969</v>
      </c>
      <c r="AD184" s="1092">
        <f t="shared" si="137"/>
        <v>4.4444444444444509</v>
      </c>
      <c r="AE184" s="1092">
        <f t="shared" si="138"/>
        <v>4.3478260869565188</v>
      </c>
      <c r="AF184" s="1092">
        <f t="shared" si="139"/>
        <v>2.9850746268656581</v>
      </c>
      <c r="AG184" s="1092">
        <f t="shared" si="140"/>
        <v>3.0769230769230882</v>
      </c>
      <c r="AH184" s="1092">
        <f t="shared" si="141"/>
        <v>1.5625</v>
      </c>
      <c r="AI184" s="1092">
        <f t="shared" si="142"/>
        <v>1.5873015873015817</v>
      </c>
      <c r="AJ184" s="1092">
        <f t="shared" si="143"/>
        <v>2.4390243902439046</v>
      </c>
      <c r="AK184" s="1092">
        <f t="shared" si="144"/>
        <v>3.3613445378151363</v>
      </c>
      <c r="AL184" s="1092">
        <f t="shared" si="145"/>
        <v>0.84745762711864181</v>
      </c>
      <c r="AM184" s="1092">
        <f t="shared" si="146"/>
        <v>0.85470085470085166</v>
      </c>
      <c r="AN184" s="1092">
        <f t="shared" si="147"/>
        <v>0.86206896551723755</v>
      </c>
      <c r="AO184" s="1092">
        <f t="shared" si="148"/>
        <v>0.86956521739129933</v>
      </c>
      <c r="AP184" s="1092">
        <f t="shared" si="149"/>
        <v>0.87719298245614308</v>
      </c>
      <c r="AQ184" s="1092">
        <f t="shared" si="150"/>
        <v>0.88495575221239076</v>
      </c>
      <c r="AR184" s="1092">
        <f t="shared" si="151"/>
        <v>0.4444444444444251</v>
      </c>
      <c r="AS184" s="1092">
        <f t="shared" si="152"/>
        <v>0.44642857142855874</v>
      </c>
      <c r="AT184" s="1092">
        <f t="shared" si="153"/>
        <v>0.4484304932735439</v>
      </c>
      <c r="AU184" s="1092">
        <f t="shared" si="154"/>
        <v>1.3636363636363447</v>
      </c>
      <c r="AV184" s="1092">
        <f t="shared" si="155"/>
        <v>1.3824884792626779</v>
      </c>
      <c r="AW184" s="1092">
        <f t="shared" si="112"/>
        <v>2.1778065095340429</v>
      </c>
      <c r="AX184" s="1092">
        <f t="shared" si="113"/>
        <v>1.8938145794354233</v>
      </c>
    </row>
    <row r="185" spans="1:50" ht="11.25" customHeight="1" x14ac:dyDescent="0.2">
      <c r="A185" s="468" t="s">
        <v>508</v>
      </c>
      <c r="B185" s="468" t="s">
        <v>509</v>
      </c>
      <c r="C185" s="584">
        <v>1.83</v>
      </c>
      <c r="D185" s="584">
        <v>1.79</v>
      </c>
      <c r="E185" s="460">
        <v>1.75</v>
      </c>
      <c r="F185" s="478">
        <v>1.7</v>
      </c>
      <c r="G185" s="584">
        <v>1.6658909999999998</v>
      </c>
      <c r="H185" s="584">
        <v>1.63</v>
      </c>
      <c r="I185" s="584">
        <v>1.5623762376237624</v>
      </c>
      <c r="J185" s="584">
        <v>1.2079207920792079</v>
      </c>
      <c r="K185" s="897"/>
      <c r="L185" s="584">
        <v>1.1231588873173028</v>
      </c>
      <c r="M185" s="459">
        <v>0.99952852428099948</v>
      </c>
      <c r="N185" s="897"/>
      <c r="O185" s="589">
        <v>0.95709570957095702</v>
      </c>
      <c r="P185" s="590">
        <v>0.91051390853371039</v>
      </c>
      <c r="Q185" s="590">
        <v>0.8646864686468646</v>
      </c>
      <c r="R185" s="590">
        <v>0.81961338991041954</v>
      </c>
      <c r="S185" s="590">
        <v>0.77736916548797741</v>
      </c>
      <c r="T185" s="590">
        <v>0.73210749646393214</v>
      </c>
      <c r="U185" s="590">
        <v>0.68948609146628959</v>
      </c>
      <c r="V185" s="590">
        <v>0.64761904761904754</v>
      </c>
      <c r="W185" s="590">
        <v>0.5907590759075908</v>
      </c>
      <c r="X185" s="590">
        <v>0.54766619519094772</v>
      </c>
      <c r="Y185" s="590">
        <v>0.50966525223950965</v>
      </c>
      <c r="Z185" s="590">
        <v>0.47100424328147106</v>
      </c>
      <c r="AA185" s="587">
        <f t="shared" si="90"/>
        <v>23.776461485619993</v>
      </c>
      <c r="AB185" s="1092">
        <f t="shared" si="135"/>
        <v>2.2346368715083775</v>
      </c>
      <c r="AC185" s="1092">
        <f t="shared" si="136"/>
        <v>2.2857142857142909</v>
      </c>
      <c r="AD185" s="1092">
        <f t="shared" si="137"/>
        <v>2.941176470588247</v>
      </c>
      <c r="AE185" s="1092">
        <f t="shared" si="138"/>
        <v>2.0474929031971678</v>
      </c>
      <c r="AF185" s="1092">
        <f t="shared" si="139"/>
        <v>2.2019018404907831</v>
      </c>
      <c r="AG185" s="1092">
        <f t="shared" si="140"/>
        <v>4.3282636248415551</v>
      </c>
      <c r="AH185" s="1092">
        <f t="shared" si="141"/>
        <v>29.344262295081979</v>
      </c>
      <c r="AI185" s="1092">
        <f t="shared" si="142"/>
        <v>7.5467421144982616</v>
      </c>
      <c r="AJ185" s="1092">
        <f t="shared" si="143"/>
        <v>12.368867924528271</v>
      </c>
      <c r="AK185" s="1092">
        <f t="shared" si="144"/>
        <v>4.4334975369458185</v>
      </c>
      <c r="AL185" s="1092">
        <f t="shared" si="145"/>
        <v>5.1159900579950346</v>
      </c>
      <c r="AM185" s="1092">
        <f t="shared" si="146"/>
        <v>5.2998909487459001</v>
      </c>
      <c r="AN185" s="1092">
        <f t="shared" si="147"/>
        <v>5.4993097100782373</v>
      </c>
      <c r="AO185" s="1092">
        <f t="shared" si="148"/>
        <v>5.4342552159145852</v>
      </c>
      <c r="AP185" s="1092">
        <f t="shared" si="149"/>
        <v>6.1823802163833097</v>
      </c>
      <c r="AQ185" s="1092">
        <f t="shared" si="150"/>
        <v>6.181619256017501</v>
      </c>
      <c r="AR185" s="1092">
        <f t="shared" si="151"/>
        <v>6.4647641234711894</v>
      </c>
      <c r="AS185" s="1092">
        <f t="shared" si="152"/>
        <v>9.6249002394253491</v>
      </c>
      <c r="AT185" s="1092">
        <f t="shared" si="153"/>
        <v>7.8684573002754776</v>
      </c>
      <c r="AU185" s="1092">
        <f t="shared" si="154"/>
        <v>7.4560592044403462</v>
      </c>
      <c r="AV185" s="1092">
        <f t="shared" si="155"/>
        <v>8.2082082082082017</v>
      </c>
      <c r="AW185" s="1092">
        <f t="shared" si="112"/>
        <v>6.8127804927785647</v>
      </c>
      <c r="AX185" s="1092">
        <f t="shared" si="113"/>
        <v>5.7983418111991387</v>
      </c>
    </row>
    <row r="186" spans="1:50" ht="11.25" customHeight="1" x14ac:dyDescent="0.2">
      <c r="A186" s="461" t="s">
        <v>206</v>
      </c>
      <c r="B186" s="829" t="s">
        <v>207</v>
      </c>
      <c r="C186" s="584">
        <v>0.84</v>
      </c>
      <c r="D186" s="584">
        <v>0.82</v>
      </c>
      <c r="E186" s="460">
        <v>0.75</v>
      </c>
      <c r="F186" s="587">
        <v>0.71</v>
      </c>
      <c r="G186" s="584">
        <v>0.69499999999999995</v>
      </c>
      <c r="H186" s="584">
        <v>0.67</v>
      </c>
      <c r="I186" s="584">
        <v>0.63500000000000001</v>
      </c>
      <c r="J186" s="584">
        <v>0.5</v>
      </c>
      <c r="K186" s="897"/>
      <c r="L186" s="584">
        <v>0.35</v>
      </c>
      <c r="M186" s="459">
        <v>0.28999999999999998</v>
      </c>
      <c r="N186" s="897"/>
      <c r="O186" s="589">
        <v>0.2475</v>
      </c>
      <c r="P186" s="586">
        <v>0.23</v>
      </c>
      <c r="Q186" s="590">
        <v>0.2225</v>
      </c>
      <c r="R186" s="590">
        <v>0.19</v>
      </c>
      <c r="S186" s="590">
        <v>0.17</v>
      </c>
      <c r="T186" s="590">
        <v>0.14000000000000001</v>
      </c>
      <c r="U186" s="590">
        <v>0.1125</v>
      </c>
      <c r="V186" s="590">
        <v>9.2499999999999999E-2</v>
      </c>
      <c r="W186" s="590">
        <v>8.2500000000000004E-2</v>
      </c>
      <c r="X186" s="586">
        <v>7.4999999999999997E-2</v>
      </c>
      <c r="Y186" s="590">
        <v>7.1249999999999994E-2</v>
      </c>
      <c r="Z186" s="590">
        <v>6.25E-2</v>
      </c>
      <c r="AA186" s="587">
        <f t="shared" si="90"/>
        <v>7.9562499999999998</v>
      </c>
      <c r="AB186" s="1092">
        <f t="shared" si="135"/>
        <v>2.4390243902439046</v>
      </c>
      <c r="AC186" s="1092">
        <f t="shared" si="136"/>
        <v>9.3333333333333268</v>
      </c>
      <c r="AD186" s="1092">
        <f t="shared" si="137"/>
        <v>5.6338028169014231</v>
      </c>
      <c r="AE186" s="1092">
        <f t="shared" si="138"/>
        <v>2.1582733812949728</v>
      </c>
      <c r="AF186" s="1092">
        <f t="shared" si="139"/>
        <v>3.731343283582067</v>
      </c>
      <c r="AG186" s="1092">
        <f t="shared" si="140"/>
        <v>5.5118110236220597</v>
      </c>
      <c r="AH186" s="1092">
        <f t="shared" si="141"/>
        <v>27</v>
      </c>
      <c r="AI186" s="1092">
        <f t="shared" si="142"/>
        <v>42.857142857142861</v>
      </c>
      <c r="AJ186" s="1092">
        <f t="shared" si="143"/>
        <v>20.68965517241379</v>
      </c>
      <c r="AK186" s="1092">
        <f t="shared" si="144"/>
        <v>17.171717171717169</v>
      </c>
      <c r="AL186" s="1092">
        <f t="shared" si="145"/>
        <v>7.6086956521739024</v>
      </c>
      <c r="AM186" s="1092">
        <f t="shared" si="146"/>
        <v>3.3707865168539408</v>
      </c>
      <c r="AN186" s="1092">
        <f t="shared" si="147"/>
        <v>17.105263157894733</v>
      </c>
      <c r="AO186" s="1092">
        <f t="shared" si="148"/>
        <v>11.764705882352944</v>
      </c>
      <c r="AP186" s="1092">
        <f t="shared" si="149"/>
        <v>21.42857142857142</v>
      </c>
      <c r="AQ186" s="1092">
        <f t="shared" si="150"/>
        <v>24.444444444444446</v>
      </c>
      <c r="AR186" s="1092">
        <f t="shared" si="151"/>
        <v>21.621621621621621</v>
      </c>
      <c r="AS186" s="1092">
        <f t="shared" si="152"/>
        <v>12.12121212121211</v>
      </c>
      <c r="AT186" s="1092">
        <f t="shared" si="153"/>
        <v>10.000000000000009</v>
      </c>
      <c r="AU186" s="1092">
        <f t="shared" si="154"/>
        <v>5.2631578947368363</v>
      </c>
      <c r="AV186" s="1092">
        <f t="shared" si="155"/>
        <v>13.999999999999989</v>
      </c>
      <c r="AW186" s="1092">
        <f t="shared" si="112"/>
        <v>13.583550578576835</v>
      </c>
      <c r="AX186" s="1092">
        <f t="shared" si="113"/>
        <v>10.204758430831646</v>
      </c>
    </row>
    <row r="187" spans="1:50" ht="11.25" customHeight="1" x14ac:dyDescent="0.2">
      <c r="A187" s="461" t="s">
        <v>1108</v>
      </c>
      <c r="B187" s="829" t="s">
        <v>1109</v>
      </c>
      <c r="C187" s="584">
        <v>0.6</v>
      </c>
      <c r="D187" s="584">
        <v>0.45</v>
      </c>
      <c r="E187" s="483">
        <v>0.4</v>
      </c>
      <c r="F187" s="450">
        <v>0.31000000000000005</v>
      </c>
      <c r="G187" s="463">
        <v>0.28000000000000003</v>
      </c>
      <c r="H187" s="584">
        <v>0.25</v>
      </c>
      <c r="I187" s="463">
        <v>0.24</v>
      </c>
      <c r="J187" s="584">
        <v>0.21</v>
      </c>
      <c r="K187" s="897"/>
      <c r="L187" s="463">
        <v>0.2</v>
      </c>
      <c r="M187" s="459">
        <v>0.18</v>
      </c>
      <c r="N187" s="897"/>
      <c r="O187" s="464">
        <v>0.16</v>
      </c>
      <c r="P187" s="586">
        <v>0.16</v>
      </c>
      <c r="Q187" s="586">
        <v>0.16</v>
      </c>
      <c r="R187" s="586">
        <v>0.16</v>
      </c>
      <c r="S187" s="586">
        <v>0.16</v>
      </c>
      <c r="T187" s="586">
        <v>0.16</v>
      </c>
      <c r="U187" s="586">
        <v>0.16</v>
      </c>
      <c r="V187" s="586">
        <v>0.16</v>
      </c>
      <c r="W187" s="586">
        <v>0.16</v>
      </c>
      <c r="X187" s="586">
        <v>0.16</v>
      </c>
      <c r="Y187" s="586">
        <v>0.16</v>
      </c>
      <c r="Z187" s="586">
        <v>0.16</v>
      </c>
      <c r="AA187" s="587">
        <f t="shared" si="90"/>
        <v>5.0400000000000018</v>
      </c>
      <c r="AB187" s="1092">
        <f t="shared" si="135"/>
        <v>33.333333333333329</v>
      </c>
      <c r="AC187" s="1092">
        <f t="shared" si="136"/>
        <v>12.5</v>
      </c>
      <c r="AD187" s="1092">
        <f t="shared" si="137"/>
        <v>29.032258064516103</v>
      </c>
      <c r="AE187" s="1092">
        <f t="shared" si="138"/>
        <v>10.714285714285721</v>
      </c>
      <c r="AF187" s="1092">
        <f t="shared" si="139"/>
        <v>12.000000000000011</v>
      </c>
      <c r="AG187" s="1092">
        <f t="shared" si="140"/>
        <v>4.1666666666666741</v>
      </c>
      <c r="AH187" s="1092">
        <f t="shared" si="141"/>
        <v>14.285714285714279</v>
      </c>
      <c r="AI187" s="1092">
        <f t="shared" si="142"/>
        <v>4.9999999999999822</v>
      </c>
      <c r="AJ187" s="1092">
        <f t="shared" si="143"/>
        <v>11.111111111111116</v>
      </c>
      <c r="AK187" s="1092">
        <f t="shared" si="144"/>
        <v>12.5</v>
      </c>
      <c r="AL187" s="1092">
        <f t="shared" si="145"/>
        <v>0</v>
      </c>
      <c r="AM187" s="1092">
        <f t="shared" si="146"/>
        <v>0</v>
      </c>
      <c r="AN187" s="1092">
        <f t="shared" si="147"/>
        <v>0</v>
      </c>
      <c r="AO187" s="1092">
        <f t="shared" si="148"/>
        <v>0</v>
      </c>
      <c r="AP187" s="1092">
        <f t="shared" si="149"/>
        <v>0</v>
      </c>
      <c r="AQ187" s="1092">
        <f t="shared" si="150"/>
        <v>0</v>
      </c>
      <c r="AR187" s="1092">
        <f t="shared" si="151"/>
        <v>0</v>
      </c>
      <c r="AS187" s="1092">
        <f t="shared" si="152"/>
        <v>0</v>
      </c>
      <c r="AT187" s="1092">
        <f t="shared" si="153"/>
        <v>0</v>
      </c>
      <c r="AU187" s="1092">
        <f t="shared" si="154"/>
        <v>0</v>
      </c>
      <c r="AV187" s="1092">
        <f t="shared" si="155"/>
        <v>0</v>
      </c>
      <c r="AW187" s="1092">
        <f t="shared" si="112"/>
        <v>6.8877794845536773</v>
      </c>
      <c r="AX187" s="1092">
        <f t="shared" si="113"/>
        <v>9.7439903040441784</v>
      </c>
    </row>
    <row r="188" spans="1:50" ht="11.25" customHeight="1" x14ac:dyDescent="0.2">
      <c r="A188" s="468" t="s">
        <v>1118</v>
      </c>
      <c r="B188" s="468" t="s">
        <v>1119</v>
      </c>
      <c r="C188" s="584">
        <v>1.1200000000000001</v>
      </c>
      <c r="D188" s="584">
        <v>1.06</v>
      </c>
      <c r="E188" s="460">
        <v>1</v>
      </c>
      <c r="F188" s="460">
        <v>0.92</v>
      </c>
      <c r="G188" s="474">
        <v>0.88</v>
      </c>
      <c r="H188" s="474">
        <v>0.84</v>
      </c>
      <c r="I188" s="474">
        <v>0.8</v>
      </c>
      <c r="J188" s="474">
        <v>0.72</v>
      </c>
      <c r="K188" s="976"/>
      <c r="L188" s="474">
        <v>0.57999999999999996</v>
      </c>
      <c r="M188" s="470">
        <v>0.46</v>
      </c>
      <c r="N188" s="1016"/>
      <c r="O188" s="489">
        <v>0.4</v>
      </c>
      <c r="P188" s="477">
        <v>0.48749999999999999</v>
      </c>
      <c r="Q188" s="476">
        <v>0.73750000000000004</v>
      </c>
      <c r="R188" s="477">
        <v>0.64500000000000002</v>
      </c>
      <c r="S188" s="477">
        <v>0</v>
      </c>
      <c r="T188" s="477">
        <v>0</v>
      </c>
      <c r="U188" s="477">
        <v>0</v>
      </c>
      <c r="V188" s="477">
        <v>0</v>
      </c>
      <c r="W188" s="477">
        <v>0</v>
      </c>
      <c r="X188" s="477">
        <v>0</v>
      </c>
      <c r="Y188" s="477">
        <v>0</v>
      </c>
      <c r="Z188" s="477">
        <v>0</v>
      </c>
      <c r="AA188" s="587">
        <f t="shared" si="90"/>
        <v>10.650000000000002</v>
      </c>
      <c r="AB188" s="1092">
        <f t="shared" si="135"/>
        <v>5.6603773584905648</v>
      </c>
      <c r="AC188" s="1092">
        <f t="shared" si="136"/>
        <v>6.0000000000000053</v>
      </c>
      <c r="AD188" s="1092">
        <f t="shared" si="137"/>
        <v>8.6956521739130377</v>
      </c>
      <c r="AE188" s="1092">
        <f t="shared" si="138"/>
        <v>4.5454545454545414</v>
      </c>
      <c r="AF188" s="1092">
        <f t="shared" si="139"/>
        <v>4.7619047619047672</v>
      </c>
      <c r="AG188" s="1092">
        <f t="shared" si="140"/>
        <v>4.9999999999999822</v>
      </c>
      <c r="AH188" s="1092">
        <f t="shared" si="141"/>
        <v>11.111111111111116</v>
      </c>
      <c r="AI188" s="1092">
        <f t="shared" si="142"/>
        <v>24.137931034482762</v>
      </c>
      <c r="AJ188" s="1092">
        <f t="shared" si="143"/>
        <v>26.086956521739111</v>
      </c>
      <c r="AK188" s="1092">
        <f t="shared" si="144"/>
        <v>14.999999999999991</v>
      </c>
      <c r="AL188" s="1092">
        <f t="shared" si="145"/>
        <v>-17.948717948717942</v>
      </c>
      <c r="AM188" s="1092">
        <f t="shared" si="146"/>
        <v>-33.898305084745772</v>
      </c>
      <c r="AN188" s="1092">
        <f t="shared" si="147"/>
        <v>14.341085271317834</v>
      </c>
      <c r="AO188" s="1092" t="str">
        <f t="shared" si="148"/>
        <v>n/a</v>
      </c>
      <c r="AP188" s="1092" t="str">
        <f t="shared" si="149"/>
        <v>n/a</v>
      </c>
      <c r="AQ188" s="1092" t="str">
        <f t="shared" si="150"/>
        <v>n/a</v>
      </c>
      <c r="AR188" s="1092" t="str">
        <f t="shared" si="151"/>
        <v>n/a</v>
      </c>
      <c r="AS188" s="1092" t="str">
        <f t="shared" si="152"/>
        <v>n/a</v>
      </c>
      <c r="AT188" s="1092" t="str">
        <f t="shared" si="153"/>
        <v>n/a</v>
      </c>
      <c r="AU188" s="1092" t="str">
        <f t="shared" si="154"/>
        <v>n/a</v>
      </c>
      <c r="AV188" s="1092" t="str">
        <f t="shared" si="155"/>
        <v>n/a</v>
      </c>
      <c r="AW188" s="1092">
        <f t="shared" si="112"/>
        <v>5.6533422880730768</v>
      </c>
      <c r="AX188" s="1092">
        <f t="shared" si="113"/>
        <v>16.033952519869842</v>
      </c>
    </row>
    <row r="189" spans="1:50" ht="11.25" customHeight="1" x14ac:dyDescent="0.2">
      <c r="A189" s="461" t="s">
        <v>1110</v>
      </c>
      <c r="B189" s="829" t="s">
        <v>1111</v>
      </c>
      <c r="C189" s="584">
        <v>1.76</v>
      </c>
      <c r="D189" s="584">
        <v>1.68</v>
      </c>
      <c r="E189" s="460">
        <v>1.5</v>
      </c>
      <c r="F189" s="460">
        <v>1.2999999999999998</v>
      </c>
      <c r="G189" s="584">
        <v>1.1599999999999999</v>
      </c>
      <c r="H189" s="584">
        <v>1.08</v>
      </c>
      <c r="I189" s="584">
        <v>0.92</v>
      </c>
      <c r="J189" s="584">
        <v>0.74</v>
      </c>
      <c r="K189" s="897"/>
      <c r="L189" s="584">
        <v>0.4</v>
      </c>
      <c r="M189" s="459">
        <v>0.2</v>
      </c>
      <c r="N189" s="897"/>
      <c r="O189" s="464">
        <v>0.08</v>
      </c>
      <c r="P189" s="586">
        <v>0.12</v>
      </c>
      <c r="Q189" s="590">
        <v>0.24</v>
      </c>
      <c r="R189" s="590">
        <v>0.06</v>
      </c>
      <c r="S189" s="586">
        <v>0</v>
      </c>
      <c r="T189" s="586">
        <v>0</v>
      </c>
      <c r="U189" s="586">
        <v>0</v>
      </c>
      <c r="V189" s="586">
        <v>0</v>
      </c>
      <c r="W189" s="586">
        <v>0</v>
      </c>
      <c r="X189" s="586">
        <v>0</v>
      </c>
      <c r="Y189" s="586">
        <v>0</v>
      </c>
      <c r="Z189" s="586">
        <v>0</v>
      </c>
      <c r="AA189" s="587">
        <f t="shared" si="90"/>
        <v>11.24</v>
      </c>
      <c r="AB189" s="1092">
        <f t="shared" si="135"/>
        <v>4.7619047619047672</v>
      </c>
      <c r="AC189" s="1092">
        <f t="shared" si="136"/>
        <v>11.999999999999989</v>
      </c>
      <c r="AD189" s="1092">
        <f t="shared" si="137"/>
        <v>15.384615384615397</v>
      </c>
      <c r="AE189" s="1092">
        <f t="shared" si="138"/>
        <v>12.06896551724137</v>
      </c>
      <c r="AF189" s="1092">
        <f t="shared" si="139"/>
        <v>7.4074074074073959</v>
      </c>
      <c r="AG189" s="1092">
        <f t="shared" si="140"/>
        <v>17.391304347826097</v>
      </c>
      <c r="AH189" s="1092">
        <f t="shared" si="141"/>
        <v>24.324324324324319</v>
      </c>
      <c r="AI189" s="1092">
        <f t="shared" si="142"/>
        <v>84.999999999999986</v>
      </c>
      <c r="AJ189" s="1092">
        <f t="shared" si="143"/>
        <v>100</v>
      </c>
      <c r="AK189" s="1092">
        <f t="shared" si="144"/>
        <v>150</v>
      </c>
      <c r="AL189" s="1092">
        <f t="shared" si="145"/>
        <v>-33.333333333333329</v>
      </c>
      <c r="AM189" s="1092">
        <f t="shared" si="146"/>
        <v>-50</v>
      </c>
      <c r="AN189" s="1092">
        <f t="shared" si="147"/>
        <v>300</v>
      </c>
      <c r="AO189" s="1092" t="str">
        <f t="shared" si="148"/>
        <v>n/a</v>
      </c>
      <c r="AP189" s="1092" t="str">
        <f t="shared" si="149"/>
        <v>n/a</v>
      </c>
      <c r="AQ189" s="1092" t="str">
        <f t="shared" si="150"/>
        <v>n/a</v>
      </c>
      <c r="AR189" s="1092" t="str">
        <f t="shared" si="151"/>
        <v>n/a</v>
      </c>
      <c r="AS189" s="1092" t="str">
        <f t="shared" si="152"/>
        <v>n/a</v>
      </c>
      <c r="AT189" s="1092" t="str">
        <f t="shared" si="153"/>
        <v>n/a</v>
      </c>
      <c r="AU189" s="1092" t="str">
        <f t="shared" si="154"/>
        <v>n/a</v>
      </c>
      <c r="AV189" s="1092" t="str">
        <f t="shared" si="155"/>
        <v>n/a</v>
      </c>
      <c r="AW189" s="1092">
        <f t="shared" si="112"/>
        <v>49.615783723845077</v>
      </c>
      <c r="AX189" s="1092">
        <f t="shared" si="113"/>
        <v>92.570556488733956</v>
      </c>
    </row>
    <row r="190" spans="1:50" ht="11.25" customHeight="1" x14ac:dyDescent="0.2">
      <c r="A190" s="825" t="s">
        <v>4043</v>
      </c>
      <c r="B190" s="816" t="s">
        <v>4044</v>
      </c>
      <c r="C190" s="962">
        <v>1.4</v>
      </c>
      <c r="D190" s="962">
        <v>1.25</v>
      </c>
      <c r="E190" s="820">
        <v>1.1299999999999999</v>
      </c>
      <c r="F190" s="820">
        <v>1.03</v>
      </c>
      <c r="G190" s="812">
        <v>0.97</v>
      </c>
      <c r="H190" s="812">
        <v>0.66</v>
      </c>
      <c r="I190" s="463">
        <v>0</v>
      </c>
      <c r="J190" s="463">
        <v>0</v>
      </c>
      <c r="K190" s="812"/>
      <c r="L190" s="463">
        <v>0</v>
      </c>
      <c r="M190" s="588">
        <v>0</v>
      </c>
      <c r="N190" s="897"/>
      <c r="O190" s="464">
        <v>0</v>
      </c>
      <c r="P190" s="586">
        <v>0</v>
      </c>
      <c r="Q190" s="586">
        <v>0</v>
      </c>
      <c r="R190" s="586">
        <v>0</v>
      </c>
      <c r="S190" s="586">
        <v>0</v>
      </c>
      <c r="T190" s="586">
        <v>0</v>
      </c>
      <c r="U190" s="586">
        <v>0</v>
      </c>
      <c r="V190" s="586">
        <v>0</v>
      </c>
      <c r="W190" s="586">
        <v>0</v>
      </c>
      <c r="X190" s="586">
        <v>0</v>
      </c>
      <c r="Y190" s="586">
        <v>0</v>
      </c>
      <c r="Z190" s="586">
        <v>0</v>
      </c>
      <c r="AA190" s="587">
        <f t="shared" si="90"/>
        <v>6.4399999999999995</v>
      </c>
      <c r="AB190" s="1092">
        <f t="shared" si="135"/>
        <v>11.999999999999989</v>
      </c>
      <c r="AC190" s="1092">
        <f t="shared" si="136"/>
        <v>10.619469026548689</v>
      </c>
      <c r="AD190" s="1092">
        <f t="shared" si="137"/>
        <v>9.7087378640776656</v>
      </c>
      <c r="AE190" s="1092">
        <f t="shared" si="138"/>
        <v>6.1855670103092786</v>
      </c>
      <c r="AF190" s="1092">
        <f t="shared" si="139"/>
        <v>46.969696969696948</v>
      </c>
      <c r="AG190" s="1092" t="str">
        <f t="shared" si="140"/>
        <v>n/a</v>
      </c>
      <c r="AH190" s="1092" t="str">
        <f t="shared" si="141"/>
        <v>n/a</v>
      </c>
      <c r="AI190" s="1092" t="str">
        <f t="shared" si="142"/>
        <v>n/a</v>
      </c>
      <c r="AJ190" s="1092" t="str">
        <f t="shared" si="143"/>
        <v>n/a</v>
      </c>
      <c r="AK190" s="1092" t="str">
        <f t="shared" si="144"/>
        <v>n/a</v>
      </c>
      <c r="AL190" s="1092" t="str">
        <f t="shared" si="145"/>
        <v>n/a</v>
      </c>
      <c r="AM190" s="1092" t="str">
        <f t="shared" si="146"/>
        <v>n/a</v>
      </c>
      <c r="AN190" s="1092" t="str">
        <f t="shared" si="147"/>
        <v>n/a</v>
      </c>
      <c r="AO190" s="1092" t="str">
        <f t="shared" si="148"/>
        <v>n/a</v>
      </c>
      <c r="AP190" s="1092" t="str">
        <f t="shared" si="149"/>
        <v>n/a</v>
      </c>
      <c r="AQ190" s="1092" t="str">
        <f t="shared" si="150"/>
        <v>n/a</v>
      </c>
      <c r="AR190" s="1092" t="str">
        <f t="shared" si="151"/>
        <v>n/a</v>
      </c>
      <c r="AS190" s="1092" t="str">
        <f t="shared" si="152"/>
        <v>n/a</v>
      </c>
      <c r="AT190" s="1092" t="str">
        <f t="shared" si="153"/>
        <v>n/a</v>
      </c>
      <c r="AU190" s="1092" t="str">
        <f t="shared" si="154"/>
        <v>n/a</v>
      </c>
      <c r="AV190" s="1092" t="str">
        <f t="shared" si="155"/>
        <v>n/a</v>
      </c>
      <c r="AW190" s="1092">
        <f t="shared" si="112"/>
        <v>17.096694174126515</v>
      </c>
      <c r="AX190" s="1092">
        <f t="shared" si="113"/>
        <v>16.837173364057648</v>
      </c>
    </row>
    <row r="191" spans="1:50" ht="11.25" customHeight="1" x14ac:dyDescent="0.2">
      <c r="A191" s="830" t="s">
        <v>539</v>
      </c>
      <c r="B191" s="829" t="s">
        <v>540</v>
      </c>
      <c r="C191" s="584">
        <v>0.59499999999999997</v>
      </c>
      <c r="D191" s="584">
        <v>0.57750000000000001</v>
      </c>
      <c r="E191" s="460">
        <v>0.5675</v>
      </c>
      <c r="F191" s="460">
        <v>0.55750000000000011</v>
      </c>
      <c r="G191" s="451">
        <v>0.54749999999999999</v>
      </c>
      <c r="H191" s="451">
        <v>0.53649999999999998</v>
      </c>
      <c r="I191" s="451">
        <v>0.52200000000000002</v>
      </c>
      <c r="J191" s="451">
        <v>0.505</v>
      </c>
      <c r="K191" s="963"/>
      <c r="L191" s="451">
        <v>0.48749999999999999</v>
      </c>
      <c r="M191" s="449">
        <v>0.47499999999999998</v>
      </c>
      <c r="N191" s="963"/>
      <c r="O191" s="454">
        <v>0.45750000000000002</v>
      </c>
      <c r="P191" s="456">
        <v>0.4425</v>
      </c>
      <c r="Q191" s="456">
        <v>0.40500000000000003</v>
      </c>
      <c r="R191" s="456">
        <v>0.35249999999999998</v>
      </c>
      <c r="S191" s="456">
        <v>0.32250000000000001</v>
      </c>
      <c r="T191" s="456">
        <v>0.29249999999999998</v>
      </c>
      <c r="U191" s="456">
        <v>0.26437500000000003</v>
      </c>
      <c r="V191" s="456">
        <v>0.12375</v>
      </c>
      <c r="W191" s="455">
        <v>0</v>
      </c>
      <c r="X191" s="455">
        <v>0</v>
      </c>
      <c r="Y191" s="455">
        <v>0</v>
      </c>
      <c r="Z191" s="455">
        <v>0</v>
      </c>
      <c r="AA191" s="587">
        <f t="shared" si="90"/>
        <v>8.031625</v>
      </c>
      <c r="AB191" s="1092">
        <f t="shared" si="135"/>
        <v>3.0303030303030276</v>
      </c>
      <c r="AC191" s="1092">
        <f t="shared" si="136"/>
        <v>1.7621145374449254</v>
      </c>
      <c r="AD191" s="1092">
        <f t="shared" si="137"/>
        <v>1.7937219730941534</v>
      </c>
      <c r="AE191" s="1092">
        <f t="shared" si="138"/>
        <v>1.8264840182648623</v>
      </c>
      <c r="AF191" s="1092">
        <f t="shared" si="139"/>
        <v>2.0503261882572232</v>
      </c>
      <c r="AG191" s="1092">
        <f t="shared" si="140"/>
        <v>2.7777777777777679</v>
      </c>
      <c r="AH191" s="1092">
        <f t="shared" si="141"/>
        <v>3.3663366336633693</v>
      </c>
      <c r="AI191" s="1092">
        <f t="shared" si="142"/>
        <v>3.5897435897435992</v>
      </c>
      <c r="AJ191" s="1092">
        <f t="shared" si="143"/>
        <v>2.6315789473684292</v>
      </c>
      <c r="AK191" s="1092">
        <f t="shared" si="144"/>
        <v>3.82513661202184</v>
      </c>
      <c r="AL191" s="1092">
        <f t="shared" si="145"/>
        <v>3.3898305084745894</v>
      </c>
      <c r="AM191" s="1092">
        <f t="shared" si="146"/>
        <v>9.259259259259256</v>
      </c>
      <c r="AN191" s="1092">
        <f t="shared" si="147"/>
        <v>14.893617021276606</v>
      </c>
      <c r="AO191" s="1092">
        <f t="shared" si="148"/>
        <v>9.302325581395344</v>
      </c>
      <c r="AP191" s="1092">
        <f t="shared" si="149"/>
        <v>10.256410256410264</v>
      </c>
      <c r="AQ191" s="1092">
        <f t="shared" si="150"/>
        <v>10.638297872340408</v>
      </c>
      <c r="AR191" s="1092">
        <f t="shared" si="151"/>
        <v>113.63636363636367</v>
      </c>
      <c r="AS191" s="1092" t="str">
        <f t="shared" si="152"/>
        <v>n/a</v>
      </c>
      <c r="AT191" s="1092" t="str">
        <f t="shared" si="153"/>
        <v>n/a</v>
      </c>
      <c r="AU191" s="1092" t="str">
        <f t="shared" si="154"/>
        <v>n/a</v>
      </c>
      <c r="AV191" s="1092" t="str">
        <f t="shared" si="155"/>
        <v>n/a</v>
      </c>
      <c r="AW191" s="1092">
        <f t="shared" si="112"/>
        <v>11.648801614321137</v>
      </c>
      <c r="AX191" s="1092">
        <f t="shared" si="113"/>
        <v>26.583473560061705</v>
      </c>
    </row>
    <row r="192" spans="1:50" ht="11.25" customHeight="1" x14ac:dyDescent="0.2">
      <c r="A192" s="830" t="s">
        <v>541</v>
      </c>
      <c r="B192" s="458" t="s">
        <v>542</v>
      </c>
      <c r="C192" s="584">
        <v>0.52500000000000002</v>
      </c>
      <c r="D192" s="584">
        <v>0.50749999999999995</v>
      </c>
      <c r="E192" s="460">
        <v>0.4975</v>
      </c>
      <c r="F192" s="587">
        <v>0.48749999999999999</v>
      </c>
      <c r="G192" s="584">
        <v>0.47749999999999998</v>
      </c>
      <c r="H192" s="584">
        <v>0.46849999999999997</v>
      </c>
      <c r="I192" s="584">
        <v>0.46300000000000002</v>
      </c>
      <c r="J192" s="584">
        <v>0.45500000000000002</v>
      </c>
      <c r="K192" s="897"/>
      <c r="L192" s="584">
        <v>0.4375</v>
      </c>
      <c r="M192" s="459">
        <v>0.42499999999999999</v>
      </c>
      <c r="N192" s="897"/>
      <c r="O192" s="589">
        <v>0.40749999999999997</v>
      </c>
      <c r="P192" s="590">
        <v>0.39250000000000002</v>
      </c>
      <c r="Q192" s="590">
        <v>0.35499999999999998</v>
      </c>
      <c r="R192" s="590">
        <v>0.30249999999999999</v>
      </c>
      <c r="S192" s="590">
        <v>0.27374999999999999</v>
      </c>
      <c r="T192" s="590">
        <v>0.25031000000000003</v>
      </c>
      <c r="U192" s="590">
        <v>0.23343</v>
      </c>
      <c r="V192" s="590">
        <v>0.21937499999999999</v>
      </c>
      <c r="W192" s="586">
        <v>0.20250000000000001</v>
      </c>
      <c r="X192" s="586">
        <v>0.20250000000000001</v>
      </c>
      <c r="Y192" s="590">
        <v>0.20250000000000001</v>
      </c>
      <c r="Z192" s="590">
        <v>0.199685</v>
      </c>
      <c r="AA192" s="587">
        <f t="shared" si="90"/>
        <v>7.9855499999999999</v>
      </c>
      <c r="AB192" s="1092">
        <f t="shared" si="135"/>
        <v>3.4482758620689724</v>
      </c>
      <c r="AC192" s="1092">
        <f t="shared" si="136"/>
        <v>2.0100502512562679</v>
      </c>
      <c r="AD192" s="1092">
        <f t="shared" si="137"/>
        <v>2.051282051282044</v>
      </c>
      <c r="AE192" s="1092">
        <f t="shared" si="138"/>
        <v>2.0942408376963373</v>
      </c>
      <c r="AF192" s="1092">
        <f t="shared" si="139"/>
        <v>1.9210245464247544</v>
      </c>
      <c r="AG192" s="1092">
        <f t="shared" si="140"/>
        <v>1.187904967602571</v>
      </c>
      <c r="AH192" s="1092">
        <f t="shared" si="141"/>
        <v>1.758241758241752</v>
      </c>
      <c r="AI192" s="1092">
        <f t="shared" si="142"/>
        <v>4.0000000000000036</v>
      </c>
      <c r="AJ192" s="1092">
        <f t="shared" si="143"/>
        <v>2.941176470588247</v>
      </c>
      <c r="AK192" s="1092">
        <f t="shared" si="144"/>
        <v>4.2944785276073594</v>
      </c>
      <c r="AL192" s="1092">
        <f t="shared" si="145"/>
        <v>3.8216560509554132</v>
      </c>
      <c r="AM192" s="1092">
        <f t="shared" si="146"/>
        <v>10.563380281690149</v>
      </c>
      <c r="AN192" s="1092">
        <f t="shared" si="147"/>
        <v>17.355371900826434</v>
      </c>
      <c r="AO192" s="1092">
        <f t="shared" si="148"/>
        <v>10.502283105022837</v>
      </c>
      <c r="AP192" s="1092">
        <f t="shared" si="149"/>
        <v>9.3643881586832123</v>
      </c>
      <c r="AQ192" s="1092">
        <f t="shared" si="150"/>
        <v>7.2312898941867099</v>
      </c>
      <c r="AR192" s="1092">
        <f t="shared" si="151"/>
        <v>6.4068376068376232</v>
      </c>
      <c r="AS192" s="1092">
        <f t="shared" si="152"/>
        <v>8.333333333333325</v>
      </c>
      <c r="AT192" s="1092">
        <f t="shared" si="153"/>
        <v>0</v>
      </c>
      <c r="AU192" s="1092">
        <f t="shared" si="154"/>
        <v>0</v>
      </c>
      <c r="AV192" s="1092">
        <f t="shared" si="155"/>
        <v>1.40972030948745</v>
      </c>
      <c r="AW192" s="1092">
        <f t="shared" si="112"/>
        <v>4.7949969482757853</v>
      </c>
      <c r="AX192" s="1092">
        <f t="shared" si="113"/>
        <v>4.376860281259952</v>
      </c>
    </row>
    <row r="193" spans="1:50" ht="11.25" customHeight="1" x14ac:dyDescent="0.2">
      <c r="A193" s="830" t="s">
        <v>1586</v>
      </c>
      <c r="B193" s="829" t="s">
        <v>1587</v>
      </c>
      <c r="C193" s="584">
        <v>2.21</v>
      </c>
      <c r="D193" s="584">
        <v>2.12</v>
      </c>
      <c r="E193" s="460">
        <v>1.95</v>
      </c>
      <c r="F193" s="587">
        <v>1.8</v>
      </c>
      <c r="G193" s="584">
        <v>1.6</v>
      </c>
      <c r="H193" s="584">
        <v>1.47</v>
      </c>
      <c r="I193" s="584">
        <v>1.29</v>
      </c>
      <c r="J193" s="584">
        <v>1.2</v>
      </c>
      <c r="K193" s="897"/>
      <c r="L193" s="584">
        <v>0.68</v>
      </c>
      <c r="M193" s="588">
        <v>0.4</v>
      </c>
      <c r="N193" s="897"/>
      <c r="O193" s="464">
        <v>0.4</v>
      </c>
      <c r="P193" s="586">
        <v>0.4</v>
      </c>
      <c r="Q193" s="586">
        <v>0.4</v>
      </c>
      <c r="R193" s="590">
        <v>0.4</v>
      </c>
      <c r="S193" s="590">
        <v>0.39</v>
      </c>
      <c r="T193" s="590">
        <v>0.34499999999999997</v>
      </c>
      <c r="U193" s="590">
        <v>0.3</v>
      </c>
      <c r="V193" s="586">
        <v>0</v>
      </c>
      <c r="W193" s="586">
        <v>0</v>
      </c>
      <c r="X193" s="586">
        <v>0</v>
      </c>
      <c r="Y193" s="586">
        <v>0</v>
      </c>
      <c r="Z193" s="586">
        <v>0</v>
      </c>
      <c r="AA193" s="587">
        <f t="shared" si="90"/>
        <v>17.355</v>
      </c>
      <c r="AB193" s="1092">
        <f t="shared" si="135"/>
        <v>4.2452830188679069</v>
      </c>
      <c r="AC193" s="1092">
        <f t="shared" si="136"/>
        <v>8.7179487179487314</v>
      </c>
      <c r="AD193" s="1092">
        <f t="shared" si="137"/>
        <v>8.333333333333325</v>
      </c>
      <c r="AE193" s="1092">
        <f t="shared" si="138"/>
        <v>12.5</v>
      </c>
      <c r="AF193" s="1092">
        <f t="shared" si="139"/>
        <v>8.8435374149659971</v>
      </c>
      <c r="AG193" s="1092">
        <f t="shared" si="140"/>
        <v>13.953488372093027</v>
      </c>
      <c r="AH193" s="1092">
        <f t="shared" si="141"/>
        <v>7.5000000000000178</v>
      </c>
      <c r="AI193" s="1092">
        <f t="shared" si="142"/>
        <v>76.470588235294088</v>
      </c>
      <c r="AJ193" s="1092">
        <f t="shared" si="143"/>
        <v>70</v>
      </c>
      <c r="AK193" s="1092">
        <f t="shared" si="144"/>
        <v>0</v>
      </c>
      <c r="AL193" s="1092">
        <f t="shared" si="145"/>
        <v>0</v>
      </c>
      <c r="AM193" s="1092">
        <f t="shared" si="146"/>
        <v>0</v>
      </c>
      <c r="AN193" s="1092">
        <f t="shared" si="147"/>
        <v>0</v>
      </c>
      <c r="AO193" s="1092">
        <f t="shared" si="148"/>
        <v>2.5641025641025772</v>
      </c>
      <c r="AP193" s="1092">
        <f t="shared" si="149"/>
        <v>13.043478260869579</v>
      </c>
      <c r="AQ193" s="1092">
        <f t="shared" si="150"/>
        <v>14.999999999999991</v>
      </c>
      <c r="AR193" s="1092" t="str">
        <f t="shared" si="151"/>
        <v>n/a</v>
      </c>
      <c r="AS193" s="1092" t="str">
        <f t="shared" si="152"/>
        <v>n/a</v>
      </c>
      <c r="AT193" s="1092" t="str">
        <f t="shared" si="153"/>
        <v>n/a</v>
      </c>
      <c r="AU193" s="1092" t="str">
        <f t="shared" si="154"/>
        <v>n/a</v>
      </c>
      <c r="AV193" s="1092" t="str">
        <f t="shared" si="155"/>
        <v>n/a</v>
      </c>
      <c r="AW193" s="1092">
        <f t="shared" si="112"/>
        <v>15.073234994842203</v>
      </c>
      <c r="AX193" s="1092">
        <f t="shared" si="113"/>
        <v>23.328232815997442</v>
      </c>
    </row>
    <row r="194" spans="1:50" ht="11.25" customHeight="1" x14ac:dyDescent="0.2">
      <c r="A194" s="542" t="s">
        <v>4317</v>
      </c>
      <c r="B194" s="829" t="s">
        <v>3798</v>
      </c>
      <c r="C194" s="584">
        <v>0.72499999999999998</v>
      </c>
      <c r="D194" s="584">
        <v>0.625</v>
      </c>
      <c r="E194" s="460">
        <v>0.52500000000000002</v>
      </c>
      <c r="F194" s="587">
        <v>0.42499999999999999</v>
      </c>
      <c r="G194" s="584">
        <v>0.34</v>
      </c>
      <c r="H194" s="584">
        <v>0.26750000000000002</v>
      </c>
      <c r="I194" s="584">
        <v>0.2</v>
      </c>
      <c r="J194" s="499">
        <v>0</v>
      </c>
      <c r="K194" s="906"/>
      <c r="L194" s="499">
        <v>0.15</v>
      </c>
      <c r="M194" s="502">
        <v>0.15</v>
      </c>
      <c r="N194" s="906"/>
      <c r="O194" s="502">
        <v>0.15</v>
      </c>
      <c r="P194" s="541">
        <v>0.15</v>
      </c>
      <c r="Q194" s="500">
        <v>0.33750000000000002</v>
      </c>
      <c r="R194" s="590">
        <v>0.6</v>
      </c>
      <c r="S194" s="590">
        <v>0.5</v>
      </c>
      <c r="T194" s="590">
        <v>0.33750000000000002</v>
      </c>
      <c r="U194" s="590">
        <v>0.24</v>
      </c>
      <c r="V194" s="590">
        <v>0.14000000000000001</v>
      </c>
      <c r="W194" s="590">
        <v>0.11</v>
      </c>
      <c r="X194" s="590">
        <v>6.6699999999999995E-2</v>
      </c>
      <c r="Y194" s="590">
        <v>5.33E-2</v>
      </c>
      <c r="Z194" s="590">
        <v>0.04</v>
      </c>
      <c r="AA194" s="587">
        <f t="shared" si="90"/>
        <v>6.1325000000000003</v>
      </c>
      <c r="AB194" s="1092">
        <f t="shared" si="135"/>
        <v>15.999999999999993</v>
      </c>
      <c r="AC194" s="1092">
        <f t="shared" si="136"/>
        <v>19.047619047619047</v>
      </c>
      <c r="AD194" s="1092">
        <f t="shared" si="137"/>
        <v>23.529411764705888</v>
      </c>
      <c r="AE194" s="1092">
        <f t="shared" si="138"/>
        <v>24.999999999999979</v>
      </c>
      <c r="AF194" s="1092">
        <f t="shared" si="139"/>
        <v>27.10280373831775</v>
      </c>
      <c r="AG194" s="1092">
        <f t="shared" si="140"/>
        <v>33.749999999999993</v>
      </c>
      <c r="AH194" s="1092" t="str">
        <f t="shared" si="141"/>
        <v>n/a</v>
      </c>
      <c r="AI194" s="1092">
        <f t="shared" si="142"/>
        <v>-100</v>
      </c>
      <c r="AJ194" s="1092">
        <f t="shared" si="143"/>
        <v>0</v>
      </c>
      <c r="AK194" s="1092">
        <f t="shared" si="144"/>
        <v>0</v>
      </c>
      <c r="AL194" s="1092">
        <f t="shared" si="145"/>
        <v>0</v>
      </c>
      <c r="AM194" s="1092">
        <f t="shared" si="146"/>
        <v>-55.555555555555557</v>
      </c>
      <c r="AN194" s="1092">
        <f t="shared" si="147"/>
        <v>-43.749999999999986</v>
      </c>
      <c r="AO194" s="1092">
        <f t="shared" si="148"/>
        <v>19.999999999999996</v>
      </c>
      <c r="AP194" s="1092">
        <f t="shared" si="149"/>
        <v>48.148148148148138</v>
      </c>
      <c r="AQ194" s="1092">
        <f t="shared" si="150"/>
        <v>40.625000000000021</v>
      </c>
      <c r="AR194" s="1092">
        <f t="shared" si="151"/>
        <v>71.428571428571402</v>
      </c>
      <c r="AS194" s="1092">
        <f t="shared" si="152"/>
        <v>27.272727272727295</v>
      </c>
      <c r="AT194" s="1092">
        <f t="shared" si="153"/>
        <v>64.917541229385307</v>
      </c>
      <c r="AU194" s="1092">
        <f t="shared" si="154"/>
        <v>25.140712945590991</v>
      </c>
      <c r="AV194" s="1092">
        <f t="shared" si="155"/>
        <v>33.25</v>
      </c>
      <c r="AW194" s="1092">
        <f t="shared" si="112"/>
        <v>13.795349000975511</v>
      </c>
      <c r="AX194" s="1092">
        <f t="shared" si="113"/>
        <v>40.413455955296314</v>
      </c>
    </row>
    <row r="195" spans="1:50" ht="11.25" customHeight="1" x14ac:dyDescent="0.2">
      <c r="A195" s="1039" t="s">
        <v>3799</v>
      </c>
      <c r="B195" s="814" t="s">
        <v>3800</v>
      </c>
      <c r="C195" s="584">
        <v>12</v>
      </c>
      <c r="D195" s="584">
        <v>9</v>
      </c>
      <c r="E195" s="460">
        <v>8</v>
      </c>
      <c r="F195" s="1132">
        <v>7</v>
      </c>
      <c r="G195" s="812">
        <v>6</v>
      </c>
      <c r="H195" s="812">
        <v>5</v>
      </c>
      <c r="I195" s="812">
        <v>4</v>
      </c>
      <c r="J195" s="812">
        <v>3</v>
      </c>
      <c r="K195" s="812"/>
      <c r="L195" s="812">
        <v>8</v>
      </c>
      <c r="M195" s="829">
        <v>5</v>
      </c>
      <c r="N195" s="812"/>
      <c r="O195" s="829">
        <v>13</v>
      </c>
      <c r="P195" s="831">
        <v>10</v>
      </c>
      <c r="Q195" s="831">
        <v>10</v>
      </c>
      <c r="R195" s="586">
        <v>0</v>
      </c>
      <c r="S195" s="586">
        <v>0</v>
      </c>
      <c r="T195" s="586">
        <v>0</v>
      </c>
      <c r="U195" s="586">
        <v>0</v>
      </c>
      <c r="V195" s="586">
        <v>0</v>
      </c>
      <c r="W195" s="586">
        <v>0</v>
      </c>
      <c r="X195" s="586">
        <v>0</v>
      </c>
      <c r="Y195" s="586">
        <v>0</v>
      </c>
      <c r="Z195" s="586">
        <v>0</v>
      </c>
      <c r="AA195" s="587">
        <f t="shared" si="90"/>
        <v>100</v>
      </c>
      <c r="AB195" s="1092">
        <f t="shared" si="135"/>
        <v>33.333333333333329</v>
      </c>
      <c r="AC195" s="1092">
        <f t="shared" si="136"/>
        <v>12.5</v>
      </c>
      <c r="AD195" s="1092">
        <f t="shared" si="137"/>
        <v>14.285714285714279</v>
      </c>
      <c r="AE195" s="1092">
        <f t="shared" si="138"/>
        <v>16.666666666666675</v>
      </c>
      <c r="AF195" s="1092">
        <f t="shared" si="139"/>
        <v>19.999999999999996</v>
      </c>
      <c r="AG195" s="1092">
        <f t="shared" si="140"/>
        <v>25</v>
      </c>
      <c r="AH195" s="1092">
        <f t="shared" si="141"/>
        <v>33.333333333333329</v>
      </c>
      <c r="AI195" s="1092">
        <f t="shared" si="142"/>
        <v>-62.5</v>
      </c>
      <c r="AJ195" s="1092">
        <f t="shared" si="143"/>
        <v>60.000000000000007</v>
      </c>
      <c r="AK195" s="1092">
        <f t="shared" si="144"/>
        <v>-61.53846153846154</v>
      </c>
      <c r="AL195" s="1092">
        <f t="shared" si="145"/>
        <v>30.000000000000004</v>
      </c>
      <c r="AM195" s="1092">
        <f t="shared" si="146"/>
        <v>0</v>
      </c>
      <c r="AN195" s="1092" t="str">
        <f t="shared" si="147"/>
        <v>n/a</v>
      </c>
      <c r="AO195" s="1092" t="str">
        <f t="shared" si="148"/>
        <v>n/a</v>
      </c>
      <c r="AP195" s="1092" t="str">
        <f t="shared" si="149"/>
        <v>n/a</v>
      </c>
      <c r="AQ195" s="1092" t="str">
        <f t="shared" si="150"/>
        <v>n/a</v>
      </c>
      <c r="AR195" s="1092" t="str">
        <f t="shared" si="151"/>
        <v>n/a</v>
      </c>
      <c r="AS195" s="1092" t="str">
        <f t="shared" si="152"/>
        <v>n/a</v>
      </c>
      <c r="AT195" s="1092" t="str">
        <f t="shared" si="153"/>
        <v>n/a</v>
      </c>
      <c r="AU195" s="1092" t="str">
        <f t="shared" si="154"/>
        <v>n/a</v>
      </c>
      <c r="AV195" s="1092" t="str">
        <f t="shared" si="155"/>
        <v>n/a</v>
      </c>
      <c r="AW195" s="1092">
        <f t="shared" si="112"/>
        <v>10.090048840048837</v>
      </c>
      <c r="AX195" s="1092">
        <f t="shared" si="113"/>
        <v>36.750825413165792</v>
      </c>
    </row>
    <row r="196" spans="1:50" ht="11.25" customHeight="1" x14ac:dyDescent="0.2">
      <c r="A196" s="830" t="s">
        <v>2151</v>
      </c>
      <c r="B196" s="829" t="s">
        <v>2152</v>
      </c>
      <c r="C196" s="584">
        <v>0.71</v>
      </c>
      <c r="D196" s="584">
        <v>0.67</v>
      </c>
      <c r="E196" s="460">
        <v>0.62</v>
      </c>
      <c r="F196" s="460">
        <v>0.54500000000000004</v>
      </c>
      <c r="G196" s="474">
        <v>0.4889120545868082</v>
      </c>
      <c r="H196" s="474">
        <v>0.3645337376800607</v>
      </c>
      <c r="I196" s="474">
        <v>0.18681576952236542</v>
      </c>
      <c r="J196" s="497">
        <v>5.7467778620166804E-2</v>
      </c>
      <c r="K196" s="976"/>
      <c r="L196" s="474">
        <v>5.7467778620166804E-2</v>
      </c>
      <c r="M196" s="470">
        <v>4.8847611827141778E-2</v>
      </c>
      <c r="N196" s="976"/>
      <c r="O196" s="471">
        <v>4.5974222896133433E-2</v>
      </c>
      <c r="P196" s="498">
        <v>3.4480667172100077E-2</v>
      </c>
      <c r="Q196" s="476">
        <v>3.4480667172100077E-2</v>
      </c>
      <c r="R196" s="476">
        <v>2.8733889310083402E-2</v>
      </c>
      <c r="S196" s="476">
        <v>2.2987111448066717E-2</v>
      </c>
      <c r="T196" s="476">
        <v>1.8688400303260043E-2</v>
      </c>
      <c r="U196" s="476">
        <v>1.5815011372251706E-2</v>
      </c>
      <c r="V196" s="476">
        <v>1.4374526156178924E-2</v>
      </c>
      <c r="W196" s="476">
        <v>1.221379833206975E-2</v>
      </c>
      <c r="X196" s="476">
        <v>1.1493555724033358E-2</v>
      </c>
      <c r="Y196" s="476">
        <v>9.3328278999241857E-3</v>
      </c>
      <c r="Z196" s="476">
        <v>8.6125852918877942E-3</v>
      </c>
      <c r="AA196" s="587">
        <f t="shared" si="90"/>
        <v>4.006231993934799</v>
      </c>
      <c r="AB196" s="1092">
        <f t="shared" si="135"/>
        <v>5.9701492537313383</v>
      </c>
      <c r="AC196" s="1092">
        <f t="shared" si="136"/>
        <v>8.064516129032274</v>
      </c>
      <c r="AD196" s="1092">
        <f t="shared" si="137"/>
        <v>13.761467889908241</v>
      </c>
      <c r="AE196" s="1092">
        <f t="shared" si="138"/>
        <v>11.471990695871304</v>
      </c>
      <c r="AF196" s="1092">
        <f t="shared" si="139"/>
        <v>34.119836945218566</v>
      </c>
      <c r="AG196" s="1092">
        <f t="shared" si="140"/>
        <v>95.13006777322353</v>
      </c>
      <c r="AH196" s="1092">
        <f t="shared" si="141"/>
        <v>225.07915567282316</v>
      </c>
      <c r="AI196" s="1092">
        <f t="shared" si="142"/>
        <v>0</v>
      </c>
      <c r="AJ196" s="1092">
        <f t="shared" si="143"/>
        <v>17.647058823529417</v>
      </c>
      <c r="AK196" s="1092">
        <f t="shared" si="144"/>
        <v>6.25</v>
      </c>
      <c r="AL196" s="1092">
        <f t="shared" si="145"/>
        <v>33.333333333333329</v>
      </c>
      <c r="AM196" s="1092">
        <f t="shared" si="146"/>
        <v>0</v>
      </c>
      <c r="AN196" s="1092">
        <f t="shared" si="147"/>
        <v>19.999999999999972</v>
      </c>
      <c r="AO196" s="1092">
        <f t="shared" si="148"/>
        <v>25.000000000000021</v>
      </c>
      <c r="AP196" s="1092">
        <f t="shared" si="149"/>
        <v>23.002028397565933</v>
      </c>
      <c r="AQ196" s="1092">
        <f t="shared" si="150"/>
        <v>18.168744007670167</v>
      </c>
      <c r="AR196" s="1092">
        <f t="shared" si="151"/>
        <v>10.021097046413496</v>
      </c>
      <c r="AS196" s="1092">
        <f t="shared" si="152"/>
        <v>17.690875232774683</v>
      </c>
      <c r="AT196" s="1092">
        <f t="shared" si="153"/>
        <v>6.2664907651715174</v>
      </c>
      <c r="AU196" s="1092">
        <f t="shared" si="154"/>
        <v>23.151909017059282</v>
      </c>
      <c r="AV196" s="1092">
        <f t="shared" si="155"/>
        <v>8.3626760563380245</v>
      </c>
      <c r="AW196" s="1092">
        <f t="shared" si="112"/>
        <v>28.690066525698303</v>
      </c>
      <c r="AX196" s="1092">
        <f t="shared" si="113"/>
        <v>49.201146969263043</v>
      </c>
    </row>
    <row r="197" spans="1:50" ht="11.25" customHeight="1" x14ac:dyDescent="0.2">
      <c r="A197" s="830" t="s">
        <v>1102</v>
      </c>
      <c r="B197" s="829" t="s">
        <v>1103</v>
      </c>
      <c r="C197" s="584">
        <v>3.58</v>
      </c>
      <c r="D197" s="584">
        <v>3.36</v>
      </c>
      <c r="E197" s="460">
        <v>3.0350000000000001</v>
      </c>
      <c r="F197" s="460">
        <v>2.79</v>
      </c>
      <c r="G197" s="584">
        <v>2.4849999999999999</v>
      </c>
      <c r="H197" s="584">
        <v>2.16</v>
      </c>
      <c r="I197" s="584">
        <v>1.8049999999999999</v>
      </c>
      <c r="J197" s="584">
        <v>1.409</v>
      </c>
      <c r="K197" s="897"/>
      <c r="L197" s="463">
        <v>0</v>
      </c>
      <c r="M197" s="588">
        <v>0</v>
      </c>
      <c r="N197" s="897"/>
      <c r="O197" s="464">
        <v>0</v>
      </c>
      <c r="P197" s="586">
        <v>0</v>
      </c>
      <c r="Q197" s="586">
        <v>0</v>
      </c>
      <c r="R197" s="586">
        <v>0</v>
      </c>
      <c r="S197" s="586">
        <v>0</v>
      </c>
      <c r="T197" s="586">
        <v>0</v>
      </c>
      <c r="U197" s="586">
        <v>0</v>
      </c>
      <c r="V197" s="586">
        <v>0</v>
      </c>
      <c r="W197" s="586">
        <v>0</v>
      </c>
      <c r="X197" s="586">
        <v>0</v>
      </c>
      <c r="Y197" s="586">
        <v>0</v>
      </c>
      <c r="Z197" s="586">
        <v>0</v>
      </c>
      <c r="AA197" s="587">
        <f t="shared" si="90"/>
        <v>20.623999999999999</v>
      </c>
      <c r="AB197" s="1092">
        <f t="shared" si="135"/>
        <v>6.5476190476190466</v>
      </c>
      <c r="AC197" s="1092">
        <f t="shared" si="136"/>
        <v>10.708401976935743</v>
      </c>
      <c r="AD197" s="1092">
        <f t="shared" si="137"/>
        <v>8.7813620071684575</v>
      </c>
      <c r="AE197" s="1092">
        <f t="shared" si="138"/>
        <v>12.273641851106643</v>
      </c>
      <c r="AF197" s="1092">
        <f t="shared" si="139"/>
        <v>15.04629629629628</v>
      </c>
      <c r="AG197" s="1092">
        <f t="shared" si="140"/>
        <v>19.667590027700843</v>
      </c>
      <c r="AH197" s="1092">
        <f t="shared" si="141"/>
        <v>28.105039034776436</v>
      </c>
      <c r="AI197" s="1092" t="str">
        <f t="shared" si="142"/>
        <v>n/a</v>
      </c>
      <c r="AJ197" s="1092" t="str">
        <f t="shared" si="143"/>
        <v>n/a</v>
      </c>
      <c r="AK197" s="1092" t="str">
        <f t="shared" si="144"/>
        <v>n/a</v>
      </c>
      <c r="AL197" s="1092" t="str">
        <f t="shared" si="145"/>
        <v>n/a</v>
      </c>
      <c r="AM197" s="1092" t="str">
        <f t="shared" si="146"/>
        <v>n/a</v>
      </c>
      <c r="AN197" s="1092" t="str">
        <f t="shared" si="147"/>
        <v>n/a</v>
      </c>
      <c r="AO197" s="1092" t="str">
        <f t="shared" si="148"/>
        <v>n/a</v>
      </c>
      <c r="AP197" s="1092" t="str">
        <f t="shared" si="149"/>
        <v>n/a</v>
      </c>
      <c r="AQ197" s="1092" t="str">
        <f t="shared" si="150"/>
        <v>n/a</v>
      </c>
      <c r="AR197" s="1092" t="str">
        <f t="shared" si="151"/>
        <v>n/a</v>
      </c>
      <c r="AS197" s="1092" t="str">
        <f t="shared" si="152"/>
        <v>n/a</v>
      </c>
      <c r="AT197" s="1092" t="str">
        <f t="shared" si="153"/>
        <v>n/a</v>
      </c>
      <c r="AU197" s="1092" t="str">
        <f t="shared" si="154"/>
        <v>n/a</v>
      </c>
      <c r="AV197" s="1092" t="str">
        <f t="shared" si="155"/>
        <v>n/a</v>
      </c>
      <c r="AW197" s="1092">
        <f t="shared" si="112"/>
        <v>14.447135748800493</v>
      </c>
      <c r="AX197" s="1092">
        <f t="shared" si="113"/>
        <v>7.3864292292537295</v>
      </c>
    </row>
    <row r="198" spans="1:50" ht="11.25" customHeight="1" x14ac:dyDescent="0.2">
      <c r="A198" s="825" t="s">
        <v>4010</v>
      </c>
      <c r="B198" s="829" t="s">
        <v>4011</v>
      </c>
      <c r="C198" s="584">
        <v>1.25</v>
      </c>
      <c r="D198" s="584">
        <v>1.1000000000000001</v>
      </c>
      <c r="E198" s="460">
        <v>0.9</v>
      </c>
      <c r="F198" s="460">
        <v>0.68</v>
      </c>
      <c r="G198" s="460">
        <v>0.60499999999999998</v>
      </c>
      <c r="H198" s="460">
        <v>0.55000000000000004</v>
      </c>
      <c r="I198" s="460">
        <v>0.5</v>
      </c>
      <c r="J198" s="460">
        <v>0.5</v>
      </c>
      <c r="K198" s="460"/>
      <c r="L198" s="460">
        <v>0.5</v>
      </c>
      <c r="M198" s="588">
        <v>0</v>
      </c>
      <c r="N198" s="897"/>
      <c r="O198" s="464">
        <v>0</v>
      </c>
      <c r="P198" s="586">
        <v>0</v>
      </c>
      <c r="Q198" s="586">
        <v>0</v>
      </c>
      <c r="R198" s="586">
        <v>0</v>
      </c>
      <c r="S198" s="586">
        <v>0</v>
      </c>
      <c r="T198" s="586">
        <v>0</v>
      </c>
      <c r="U198" s="586">
        <v>0</v>
      </c>
      <c r="V198" s="586">
        <v>0</v>
      </c>
      <c r="W198" s="586">
        <v>0</v>
      </c>
      <c r="X198" s="586">
        <v>0</v>
      </c>
      <c r="Y198" s="586">
        <v>0</v>
      </c>
      <c r="Z198" s="586">
        <v>0</v>
      </c>
      <c r="AA198" s="587">
        <f t="shared" si="90"/>
        <v>6.585</v>
      </c>
      <c r="AB198" s="1092">
        <f t="shared" si="135"/>
        <v>13.636363636363624</v>
      </c>
      <c r="AC198" s="1092">
        <f t="shared" si="136"/>
        <v>22.222222222222232</v>
      </c>
      <c r="AD198" s="1092">
        <f t="shared" si="137"/>
        <v>32.352941176470587</v>
      </c>
      <c r="AE198" s="1092">
        <f t="shared" si="138"/>
        <v>12.396694214876035</v>
      </c>
      <c r="AF198" s="1092">
        <f t="shared" si="139"/>
        <v>9.9999999999999858</v>
      </c>
      <c r="AG198" s="1092">
        <f t="shared" si="140"/>
        <v>10.000000000000009</v>
      </c>
      <c r="AH198" s="1092">
        <f t="shared" si="141"/>
        <v>0</v>
      </c>
      <c r="AI198" s="1092">
        <f t="shared" si="142"/>
        <v>0</v>
      </c>
      <c r="AJ198" s="1092" t="str">
        <f t="shared" si="143"/>
        <v>n/a</v>
      </c>
      <c r="AK198" s="1092" t="str">
        <f t="shared" si="144"/>
        <v>n/a</v>
      </c>
      <c r="AL198" s="1092" t="str">
        <f t="shared" si="145"/>
        <v>n/a</v>
      </c>
      <c r="AM198" s="1092" t="str">
        <f t="shared" si="146"/>
        <v>n/a</v>
      </c>
      <c r="AN198" s="1092" t="str">
        <f t="shared" si="147"/>
        <v>n/a</v>
      </c>
      <c r="AO198" s="1092" t="str">
        <f t="shared" si="148"/>
        <v>n/a</v>
      </c>
      <c r="AP198" s="1092" t="str">
        <f t="shared" si="149"/>
        <v>n/a</v>
      </c>
      <c r="AQ198" s="1092" t="str">
        <f t="shared" si="150"/>
        <v>n/a</v>
      </c>
      <c r="AR198" s="1092" t="str">
        <f t="shared" si="151"/>
        <v>n/a</v>
      </c>
      <c r="AS198" s="1092" t="str">
        <f t="shared" si="152"/>
        <v>n/a</v>
      </c>
      <c r="AT198" s="1092" t="str">
        <f t="shared" si="153"/>
        <v>n/a</v>
      </c>
      <c r="AU198" s="1092" t="str">
        <f t="shared" si="154"/>
        <v>n/a</v>
      </c>
      <c r="AV198" s="1092" t="str">
        <f t="shared" si="155"/>
        <v>n/a</v>
      </c>
      <c r="AW198" s="1092">
        <f t="shared" si="112"/>
        <v>12.576027656241559</v>
      </c>
      <c r="AX198" s="1092">
        <f t="shared" si="113"/>
        <v>10.789655304025866</v>
      </c>
    </row>
    <row r="199" spans="1:50" ht="11.25" customHeight="1" x14ac:dyDescent="0.2">
      <c r="A199" s="1062" t="s">
        <v>4237</v>
      </c>
      <c r="B199" s="817" t="s">
        <v>3801</v>
      </c>
      <c r="C199" s="962">
        <v>0.88</v>
      </c>
      <c r="D199" s="962">
        <v>0.79</v>
      </c>
      <c r="E199" s="460">
        <v>0.67</v>
      </c>
      <c r="F199" s="922">
        <v>0.57999999999999996</v>
      </c>
      <c r="G199" s="820">
        <v>0.5</v>
      </c>
      <c r="H199" s="820">
        <v>0.42</v>
      </c>
      <c r="I199" s="820">
        <v>0.1</v>
      </c>
      <c r="J199" s="463">
        <v>0</v>
      </c>
      <c r="K199" s="812"/>
      <c r="L199" s="463">
        <v>0</v>
      </c>
      <c r="M199" s="588">
        <v>0</v>
      </c>
      <c r="N199" s="812"/>
      <c r="O199" s="588">
        <v>0</v>
      </c>
      <c r="P199" s="492">
        <v>0</v>
      </c>
      <c r="Q199" s="492">
        <v>0</v>
      </c>
      <c r="R199" s="492">
        <v>0</v>
      </c>
      <c r="S199" s="492">
        <v>0</v>
      </c>
      <c r="T199" s="492">
        <v>0</v>
      </c>
      <c r="U199" s="492">
        <v>0</v>
      </c>
      <c r="V199" s="492">
        <v>0</v>
      </c>
      <c r="W199" s="492">
        <v>0</v>
      </c>
      <c r="X199" s="492">
        <v>0</v>
      </c>
      <c r="Y199" s="492">
        <v>0</v>
      </c>
      <c r="Z199" s="492">
        <v>0</v>
      </c>
      <c r="AA199" s="587">
        <f t="shared" ref="AA199:AA262" si="156">SUM(C199:Z199)</f>
        <v>3.94</v>
      </c>
      <c r="AB199" s="1092">
        <f t="shared" si="135"/>
        <v>11.392405063291132</v>
      </c>
      <c r="AC199" s="1092">
        <f t="shared" si="136"/>
        <v>17.910447761194035</v>
      </c>
      <c r="AD199" s="1092">
        <f t="shared" si="137"/>
        <v>15.517241379310365</v>
      </c>
      <c r="AE199" s="1092">
        <f t="shared" si="138"/>
        <v>15.999999999999993</v>
      </c>
      <c r="AF199" s="1092">
        <f t="shared" si="139"/>
        <v>19.047619047619047</v>
      </c>
      <c r="AG199" s="1092">
        <f t="shared" si="140"/>
        <v>319.99999999999994</v>
      </c>
      <c r="AH199" s="1092" t="str">
        <f t="shared" si="141"/>
        <v>n/a</v>
      </c>
      <c r="AI199" s="1092" t="str">
        <f t="shared" si="142"/>
        <v>n/a</v>
      </c>
      <c r="AJ199" s="1092" t="str">
        <f t="shared" si="143"/>
        <v>n/a</v>
      </c>
      <c r="AK199" s="1092" t="str">
        <f t="shared" si="144"/>
        <v>n/a</v>
      </c>
      <c r="AL199" s="1092" t="str">
        <f t="shared" si="145"/>
        <v>n/a</v>
      </c>
      <c r="AM199" s="1092" t="str">
        <f t="shared" si="146"/>
        <v>n/a</v>
      </c>
      <c r="AN199" s="1092" t="str">
        <f t="shared" si="147"/>
        <v>n/a</v>
      </c>
      <c r="AO199" s="1092" t="str">
        <f t="shared" si="148"/>
        <v>n/a</v>
      </c>
      <c r="AP199" s="1092" t="str">
        <f t="shared" si="149"/>
        <v>n/a</v>
      </c>
      <c r="AQ199" s="1092" t="str">
        <f t="shared" si="150"/>
        <v>n/a</v>
      </c>
      <c r="AR199" s="1092" t="str">
        <f t="shared" si="151"/>
        <v>n/a</v>
      </c>
      <c r="AS199" s="1092" t="str">
        <f t="shared" si="152"/>
        <v>n/a</v>
      </c>
      <c r="AT199" s="1092" t="str">
        <f t="shared" si="153"/>
        <v>n/a</v>
      </c>
      <c r="AU199" s="1092" t="str">
        <f t="shared" si="154"/>
        <v>n/a</v>
      </c>
      <c r="AV199" s="1092" t="str">
        <f t="shared" si="155"/>
        <v>n/a</v>
      </c>
      <c r="AW199" s="1092">
        <f t="shared" ref="AW199:AW262" si="157">AVERAGE(AB199:AV199)</f>
        <v>66.64461887523575</v>
      </c>
      <c r="AX199" s="1092">
        <f t="shared" ref="AX199:AX262" si="158">STDEV(AB199:AV199)</f>
        <v>124.14599168187989</v>
      </c>
    </row>
    <row r="200" spans="1:50" ht="11.25" customHeight="1" x14ac:dyDescent="0.2">
      <c r="A200" s="830" t="s">
        <v>535</v>
      </c>
      <c r="B200" s="829" t="s">
        <v>536</v>
      </c>
      <c r="C200" s="584">
        <v>4.4400000000000004</v>
      </c>
      <c r="D200" s="584">
        <v>4.25</v>
      </c>
      <c r="E200" s="460">
        <v>3.96</v>
      </c>
      <c r="F200" s="587">
        <v>3.72</v>
      </c>
      <c r="G200" s="584">
        <v>3.52</v>
      </c>
      <c r="H200" s="584">
        <v>3.4</v>
      </c>
      <c r="I200" s="584">
        <v>3.32</v>
      </c>
      <c r="J200" s="584">
        <v>3.12</v>
      </c>
      <c r="K200" s="897"/>
      <c r="L200" s="584">
        <v>2.92</v>
      </c>
      <c r="M200" s="459">
        <v>2.72</v>
      </c>
      <c r="N200" s="897"/>
      <c r="O200" s="589">
        <v>1.94</v>
      </c>
      <c r="P200" s="590">
        <v>1.35</v>
      </c>
      <c r="Q200" s="590">
        <v>1.24</v>
      </c>
      <c r="R200" s="590">
        <v>1.145</v>
      </c>
      <c r="S200" s="590">
        <v>1.06</v>
      </c>
      <c r="T200" s="590">
        <v>0.88756799999999991</v>
      </c>
      <c r="U200" s="586">
        <v>0</v>
      </c>
      <c r="V200" s="586">
        <v>0</v>
      </c>
      <c r="W200" s="586">
        <v>0</v>
      </c>
      <c r="X200" s="586">
        <v>0</v>
      </c>
      <c r="Y200" s="586">
        <v>0</v>
      </c>
      <c r="Z200" s="586">
        <v>0</v>
      </c>
      <c r="AA200" s="587">
        <f t="shared" si="156"/>
        <v>42.992568000000006</v>
      </c>
      <c r="AB200" s="1092">
        <f t="shared" si="135"/>
        <v>4.4705882352941373</v>
      </c>
      <c r="AC200" s="1092">
        <f t="shared" si="136"/>
        <v>7.3232323232323315</v>
      </c>
      <c r="AD200" s="1092">
        <f t="shared" si="137"/>
        <v>6.4516129032258007</v>
      </c>
      <c r="AE200" s="1092">
        <f t="shared" si="138"/>
        <v>5.6818181818181879</v>
      </c>
      <c r="AF200" s="1092">
        <f t="shared" si="139"/>
        <v>3.529411764705892</v>
      </c>
      <c r="AG200" s="1092">
        <f t="shared" si="140"/>
        <v>2.4096385542168752</v>
      </c>
      <c r="AH200" s="1092">
        <f t="shared" si="141"/>
        <v>6.4102564102564097</v>
      </c>
      <c r="AI200" s="1092">
        <f t="shared" si="142"/>
        <v>6.8493150684931559</v>
      </c>
      <c r="AJ200" s="1092">
        <f t="shared" si="143"/>
        <v>7.3529411764705843</v>
      </c>
      <c r="AK200" s="1092">
        <f t="shared" si="144"/>
        <v>40.206185567010323</v>
      </c>
      <c r="AL200" s="1092">
        <f t="shared" si="145"/>
        <v>43.703703703703688</v>
      </c>
      <c r="AM200" s="1092">
        <f t="shared" si="146"/>
        <v>8.8709677419354982</v>
      </c>
      <c r="AN200" s="1092">
        <f t="shared" si="147"/>
        <v>8.2969432314410554</v>
      </c>
      <c r="AO200" s="1092">
        <f t="shared" si="148"/>
        <v>8.0188679245283048</v>
      </c>
      <c r="AP200" s="1092">
        <f t="shared" si="149"/>
        <v>19.427469219259841</v>
      </c>
      <c r="AQ200" s="1092" t="str">
        <f t="shared" si="150"/>
        <v>n/a</v>
      </c>
      <c r="AR200" s="1092" t="str">
        <f t="shared" si="151"/>
        <v>n/a</v>
      </c>
      <c r="AS200" s="1092" t="str">
        <f t="shared" si="152"/>
        <v>n/a</v>
      </c>
      <c r="AT200" s="1092" t="str">
        <f t="shared" si="153"/>
        <v>n/a</v>
      </c>
      <c r="AU200" s="1092" t="str">
        <f t="shared" si="154"/>
        <v>n/a</v>
      </c>
      <c r="AV200" s="1092" t="str">
        <f t="shared" si="155"/>
        <v>n/a</v>
      </c>
      <c r="AW200" s="1092">
        <f t="shared" si="157"/>
        <v>11.933530133706139</v>
      </c>
      <c r="AX200" s="1092">
        <f t="shared" si="158"/>
        <v>12.782610127511694</v>
      </c>
    </row>
    <row r="201" spans="1:50" ht="11.25" customHeight="1" x14ac:dyDescent="0.2">
      <c r="A201" s="461" t="s">
        <v>209</v>
      </c>
      <c r="B201" s="829" t="s">
        <v>210</v>
      </c>
      <c r="C201" s="584">
        <v>1.97</v>
      </c>
      <c r="D201" s="584">
        <v>1.94</v>
      </c>
      <c r="E201" s="460">
        <v>1.9</v>
      </c>
      <c r="F201" s="587">
        <v>1.8199999999999998</v>
      </c>
      <c r="G201" s="584">
        <v>1.72</v>
      </c>
      <c r="H201" s="584">
        <v>1.64</v>
      </c>
      <c r="I201" s="584">
        <v>1.55</v>
      </c>
      <c r="J201" s="584">
        <v>1.211185</v>
      </c>
      <c r="K201" s="897"/>
      <c r="L201" s="584">
        <v>1.1109490000000002</v>
      </c>
      <c r="M201" s="459">
        <v>0.98565400000000003</v>
      </c>
      <c r="N201" s="897"/>
      <c r="O201" s="589">
        <v>0.89377100000000009</v>
      </c>
      <c r="P201" s="590">
        <v>0.85200600000000004</v>
      </c>
      <c r="Q201" s="590">
        <v>0.75177000000000005</v>
      </c>
      <c r="R201" s="590">
        <v>0.643181</v>
      </c>
      <c r="S201" s="590">
        <v>0.59306300000000001</v>
      </c>
      <c r="T201" s="590">
        <v>0.55129800000000007</v>
      </c>
      <c r="U201" s="590">
        <v>0.50953300000000001</v>
      </c>
      <c r="V201" s="590">
        <v>0.47612099999999996</v>
      </c>
      <c r="W201" s="586">
        <v>0.45106200000000007</v>
      </c>
      <c r="X201" s="590">
        <v>0.43435600000000002</v>
      </c>
      <c r="Y201" s="590">
        <v>0.40094400000000002</v>
      </c>
      <c r="Z201" s="590">
        <v>0.36753200000000003</v>
      </c>
      <c r="AA201" s="587">
        <f t="shared" si="156"/>
        <v>22.772425000000002</v>
      </c>
      <c r="AB201" s="1092">
        <f t="shared" si="135"/>
        <v>1.5463917525773141</v>
      </c>
      <c r="AC201" s="1092">
        <f t="shared" si="136"/>
        <v>2.1052631578947434</v>
      </c>
      <c r="AD201" s="1092">
        <f t="shared" si="137"/>
        <v>4.3956043956044022</v>
      </c>
      <c r="AE201" s="1092">
        <f t="shared" si="138"/>
        <v>5.8139534883720811</v>
      </c>
      <c r="AF201" s="1092">
        <f t="shared" si="139"/>
        <v>4.8780487804878092</v>
      </c>
      <c r="AG201" s="1092">
        <f t="shared" si="140"/>
        <v>5.8064516129032073</v>
      </c>
      <c r="AH201" s="1092">
        <f t="shared" si="141"/>
        <v>27.973843797603195</v>
      </c>
      <c r="AI201" s="1092">
        <f t="shared" si="142"/>
        <v>9.0225563909774209</v>
      </c>
      <c r="AJ201" s="1092">
        <f t="shared" si="143"/>
        <v>12.711864406779672</v>
      </c>
      <c r="AK201" s="1092">
        <f t="shared" si="144"/>
        <v>10.280373831775691</v>
      </c>
      <c r="AL201" s="1092">
        <f t="shared" si="145"/>
        <v>4.9019607843137303</v>
      </c>
      <c r="AM201" s="1092">
        <f t="shared" si="146"/>
        <v>13.33333333333333</v>
      </c>
      <c r="AN201" s="1092">
        <f t="shared" si="147"/>
        <v>16.883116883116898</v>
      </c>
      <c r="AO201" s="1092">
        <f t="shared" si="148"/>
        <v>8.4507042253521014</v>
      </c>
      <c r="AP201" s="1092">
        <f t="shared" si="149"/>
        <v>7.575757575757569</v>
      </c>
      <c r="AQ201" s="1092">
        <f t="shared" si="150"/>
        <v>8.196721311475418</v>
      </c>
      <c r="AR201" s="1092">
        <f t="shared" si="151"/>
        <v>7.0175438596491446</v>
      </c>
      <c r="AS201" s="1092">
        <f t="shared" si="152"/>
        <v>5.5555555555555358</v>
      </c>
      <c r="AT201" s="1092">
        <f t="shared" si="153"/>
        <v>3.8461538461538547</v>
      </c>
      <c r="AU201" s="1092">
        <f t="shared" si="154"/>
        <v>8.333333333333325</v>
      </c>
      <c r="AV201" s="1092">
        <f t="shared" si="155"/>
        <v>9.0909090909090828</v>
      </c>
      <c r="AW201" s="1092">
        <f t="shared" si="157"/>
        <v>8.4628305435202638</v>
      </c>
      <c r="AX201" s="1092">
        <f t="shared" si="158"/>
        <v>5.8073190441752098</v>
      </c>
    </row>
    <row r="202" spans="1:50" ht="11.25" customHeight="1" x14ac:dyDescent="0.2">
      <c r="A202" s="1062" t="s">
        <v>894</v>
      </c>
      <c r="B202" s="468" t="s">
        <v>895</v>
      </c>
      <c r="C202" s="584">
        <v>1.31</v>
      </c>
      <c r="D202" s="584">
        <v>1.105</v>
      </c>
      <c r="E202" s="460">
        <v>0.97</v>
      </c>
      <c r="F202" s="460">
        <v>0.85499999999999998</v>
      </c>
      <c r="G202" s="474">
        <v>0.755</v>
      </c>
      <c r="H202" s="474">
        <v>0.66500000000000004</v>
      </c>
      <c r="I202" s="474">
        <v>0.59499999999999997</v>
      </c>
      <c r="J202" s="473">
        <v>0.52</v>
      </c>
      <c r="K202" s="976"/>
      <c r="L202" s="1064">
        <v>0.13</v>
      </c>
      <c r="M202" s="1106">
        <v>0</v>
      </c>
      <c r="N202" s="1016"/>
      <c r="O202" s="489">
        <v>0</v>
      </c>
      <c r="P202" s="477">
        <v>0</v>
      </c>
      <c r="Q202" s="477">
        <v>0</v>
      </c>
      <c r="R202" s="477">
        <v>0</v>
      </c>
      <c r="S202" s="477">
        <v>0</v>
      </c>
      <c r="T202" s="477">
        <v>0</v>
      </c>
      <c r="U202" s="477">
        <v>0</v>
      </c>
      <c r="V202" s="477">
        <v>0</v>
      </c>
      <c r="W202" s="477">
        <v>0</v>
      </c>
      <c r="X202" s="477">
        <v>0</v>
      </c>
      <c r="Y202" s="477">
        <v>0</v>
      </c>
      <c r="Z202" s="477">
        <v>0</v>
      </c>
      <c r="AA202" s="587">
        <f t="shared" si="156"/>
        <v>6.9050000000000002</v>
      </c>
      <c r="AB202" s="1092">
        <f t="shared" si="135"/>
        <v>18.552036199095024</v>
      </c>
      <c r="AC202" s="1092">
        <f t="shared" si="136"/>
        <v>13.917525773195871</v>
      </c>
      <c r="AD202" s="1092">
        <f t="shared" si="137"/>
        <v>13.450292397660824</v>
      </c>
      <c r="AE202" s="1092">
        <f t="shared" si="138"/>
        <v>13.245033112582782</v>
      </c>
      <c r="AF202" s="1092">
        <f t="shared" si="139"/>
        <v>13.533834586466153</v>
      </c>
      <c r="AG202" s="1092">
        <f t="shared" si="140"/>
        <v>11.764705882352944</v>
      </c>
      <c r="AH202" s="1092">
        <f t="shared" si="141"/>
        <v>14.423076923076916</v>
      </c>
      <c r="AI202" s="1092">
        <f t="shared" si="142"/>
        <v>300</v>
      </c>
      <c r="AJ202" s="1092" t="str">
        <f t="shared" si="143"/>
        <v>n/a</v>
      </c>
      <c r="AK202" s="1092" t="str">
        <f t="shared" si="144"/>
        <v>n/a</v>
      </c>
      <c r="AL202" s="1092" t="str">
        <f t="shared" si="145"/>
        <v>n/a</v>
      </c>
      <c r="AM202" s="1092" t="str">
        <f t="shared" si="146"/>
        <v>n/a</v>
      </c>
      <c r="AN202" s="1092" t="str">
        <f t="shared" si="147"/>
        <v>n/a</v>
      </c>
      <c r="AO202" s="1092" t="str">
        <f t="shared" si="148"/>
        <v>n/a</v>
      </c>
      <c r="AP202" s="1092" t="str">
        <f t="shared" si="149"/>
        <v>n/a</v>
      </c>
      <c r="AQ202" s="1092" t="str">
        <f t="shared" si="150"/>
        <v>n/a</v>
      </c>
      <c r="AR202" s="1092" t="str">
        <f t="shared" si="151"/>
        <v>n/a</v>
      </c>
      <c r="AS202" s="1092" t="str">
        <f t="shared" si="152"/>
        <v>n/a</v>
      </c>
      <c r="AT202" s="1092" t="str">
        <f t="shared" si="153"/>
        <v>n/a</v>
      </c>
      <c r="AU202" s="1092" t="str">
        <f t="shared" si="154"/>
        <v>n/a</v>
      </c>
      <c r="AV202" s="1092" t="str">
        <f t="shared" si="155"/>
        <v>n/a</v>
      </c>
      <c r="AW202" s="1092">
        <f t="shared" si="157"/>
        <v>49.860813109303812</v>
      </c>
      <c r="AX202" s="1092">
        <f t="shared" si="158"/>
        <v>101.09048951889574</v>
      </c>
    </row>
    <row r="203" spans="1:50" ht="11.25" customHeight="1" x14ac:dyDescent="0.2">
      <c r="A203" s="830" t="s">
        <v>1112</v>
      </c>
      <c r="B203" s="829" t="s">
        <v>1113</v>
      </c>
      <c r="C203" s="584">
        <v>3.12</v>
      </c>
      <c r="D203" s="584">
        <v>2.6</v>
      </c>
      <c r="E203" s="460">
        <v>2.2000000000000002</v>
      </c>
      <c r="F203" s="460">
        <v>1.84</v>
      </c>
      <c r="G203" s="584">
        <v>1.52</v>
      </c>
      <c r="H203" s="584">
        <v>1.24</v>
      </c>
      <c r="I203" s="584">
        <v>1</v>
      </c>
      <c r="J203" s="584">
        <v>0.8</v>
      </c>
      <c r="K203" s="897"/>
      <c r="L203" s="492">
        <v>0</v>
      </c>
      <c r="M203" s="493">
        <v>0</v>
      </c>
      <c r="N203" s="1015"/>
      <c r="O203" s="464">
        <v>0</v>
      </c>
      <c r="P203" s="586">
        <v>0</v>
      </c>
      <c r="Q203" s="586">
        <v>0</v>
      </c>
      <c r="R203" s="586">
        <v>0</v>
      </c>
      <c r="S203" s="590">
        <v>0.48</v>
      </c>
      <c r="T203" s="590">
        <v>0.4</v>
      </c>
      <c r="U203" s="590">
        <v>6.5000000000000002E-2</v>
      </c>
      <c r="V203" s="586">
        <v>0</v>
      </c>
      <c r="W203" s="586">
        <v>0</v>
      </c>
      <c r="X203" s="586">
        <v>0</v>
      </c>
      <c r="Y203" s="586">
        <v>0</v>
      </c>
      <c r="Z203" s="586">
        <v>0</v>
      </c>
      <c r="AA203" s="587">
        <f t="shared" si="156"/>
        <v>15.265000000000002</v>
      </c>
      <c r="AB203" s="1092">
        <f t="shared" si="135"/>
        <v>19.999999999999996</v>
      </c>
      <c r="AC203" s="1092">
        <f t="shared" si="136"/>
        <v>18.181818181818166</v>
      </c>
      <c r="AD203" s="1092">
        <f t="shared" si="137"/>
        <v>19.565217391304344</v>
      </c>
      <c r="AE203" s="1092">
        <f t="shared" si="138"/>
        <v>21.052631578947366</v>
      </c>
      <c r="AF203" s="1092">
        <f t="shared" si="139"/>
        <v>22.580645161290324</v>
      </c>
      <c r="AG203" s="1092">
        <f t="shared" si="140"/>
        <v>24</v>
      </c>
      <c r="AH203" s="1092">
        <f t="shared" si="141"/>
        <v>25</v>
      </c>
      <c r="AI203" s="1092" t="str">
        <f t="shared" si="142"/>
        <v>n/a</v>
      </c>
      <c r="AJ203" s="1092" t="str">
        <f t="shared" si="143"/>
        <v>n/a</v>
      </c>
      <c r="AK203" s="1092" t="str">
        <f t="shared" si="144"/>
        <v>n/a</v>
      </c>
      <c r="AL203" s="1092" t="str">
        <f t="shared" si="145"/>
        <v>n/a</v>
      </c>
      <c r="AM203" s="1092" t="str">
        <f t="shared" si="146"/>
        <v>n/a</v>
      </c>
      <c r="AN203" s="1092" t="str">
        <f t="shared" si="147"/>
        <v>n/a</v>
      </c>
      <c r="AO203" s="1092">
        <f t="shared" si="148"/>
        <v>-100</v>
      </c>
      <c r="AP203" s="1092">
        <f t="shared" si="149"/>
        <v>19.999999999999996</v>
      </c>
      <c r="AQ203" s="1092">
        <f t="shared" si="150"/>
        <v>515.38461538461547</v>
      </c>
      <c r="AR203" s="1092" t="str">
        <f t="shared" si="151"/>
        <v>n/a</v>
      </c>
      <c r="AS203" s="1092" t="str">
        <f t="shared" si="152"/>
        <v>n/a</v>
      </c>
      <c r="AT203" s="1092" t="str">
        <f t="shared" si="153"/>
        <v>n/a</v>
      </c>
      <c r="AU203" s="1092" t="str">
        <f t="shared" si="154"/>
        <v>n/a</v>
      </c>
      <c r="AV203" s="1092" t="str">
        <f t="shared" si="155"/>
        <v>n/a</v>
      </c>
      <c r="AW203" s="1092">
        <f t="shared" si="157"/>
        <v>58.576492769797575</v>
      </c>
      <c r="AX203" s="1092">
        <f t="shared" si="158"/>
        <v>164.98374391278381</v>
      </c>
    </row>
    <row r="204" spans="1:50" ht="11.25" customHeight="1" x14ac:dyDescent="0.2">
      <c r="A204" s="802" t="s">
        <v>4441</v>
      </c>
      <c r="B204" s="829" t="s">
        <v>4420</v>
      </c>
      <c r="C204" s="584">
        <v>0.96</v>
      </c>
      <c r="D204" s="460">
        <v>0.88</v>
      </c>
      <c r="E204" s="460">
        <v>0.81499999999999995</v>
      </c>
      <c r="F204" s="460">
        <v>0.77</v>
      </c>
      <c r="G204" s="460">
        <v>0.73</v>
      </c>
      <c r="H204" s="460">
        <v>0.69</v>
      </c>
      <c r="I204" s="483">
        <v>0.68</v>
      </c>
      <c r="J204" s="483">
        <v>0.68</v>
      </c>
      <c r="K204" s="483"/>
      <c r="L204" s="500">
        <v>0.68</v>
      </c>
      <c r="M204" s="503">
        <v>0.68</v>
      </c>
      <c r="N204" s="480"/>
      <c r="O204" s="480">
        <v>0.68</v>
      </c>
      <c r="P204" s="500">
        <v>0.76</v>
      </c>
      <c r="Q204" s="590">
        <v>1.93</v>
      </c>
      <c r="R204" s="590">
        <v>1.91</v>
      </c>
      <c r="S204" s="590">
        <v>1.89</v>
      </c>
      <c r="T204" s="590">
        <v>1.87</v>
      </c>
      <c r="U204" s="590">
        <v>1.85</v>
      </c>
      <c r="V204" s="590">
        <v>1.83</v>
      </c>
      <c r="W204" s="590">
        <v>1.81</v>
      </c>
      <c r="X204" s="590">
        <v>1.76</v>
      </c>
      <c r="Y204" s="590">
        <v>1.64</v>
      </c>
      <c r="Z204" s="590">
        <v>1.46</v>
      </c>
      <c r="AA204" s="587">
        <f t="shared" si="156"/>
        <v>26.954999999999998</v>
      </c>
      <c r="AB204" s="1092">
        <f t="shared" si="135"/>
        <v>9.0909090909090828</v>
      </c>
      <c r="AC204" s="1092">
        <f t="shared" si="136"/>
        <v>7.9754601226993849</v>
      </c>
      <c r="AD204" s="1092">
        <f t="shared" si="137"/>
        <v>5.8441558441558294</v>
      </c>
      <c r="AE204" s="1092">
        <f t="shared" si="138"/>
        <v>5.4794520547945202</v>
      </c>
      <c r="AF204" s="1092">
        <f t="shared" si="139"/>
        <v>5.7971014492753659</v>
      </c>
      <c r="AG204" s="1092">
        <f t="shared" si="140"/>
        <v>1.4705882352941124</v>
      </c>
      <c r="AH204" s="1092">
        <f t="shared" si="141"/>
        <v>0</v>
      </c>
      <c r="AI204" s="1092">
        <f t="shared" si="142"/>
        <v>0</v>
      </c>
      <c r="AJ204" s="1092">
        <f t="shared" si="143"/>
        <v>0</v>
      </c>
      <c r="AK204" s="1092">
        <f t="shared" si="144"/>
        <v>0</v>
      </c>
      <c r="AL204" s="1092">
        <f t="shared" si="145"/>
        <v>-10.526315789473683</v>
      </c>
      <c r="AM204" s="1092">
        <f t="shared" si="146"/>
        <v>-60.621761658031083</v>
      </c>
      <c r="AN204" s="1092">
        <f t="shared" si="147"/>
        <v>1.0471204188481575</v>
      </c>
      <c r="AO204" s="1092">
        <f t="shared" si="148"/>
        <v>1.0582010582010692</v>
      </c>
      <c r="AP204" s="1092">
        <f t="shared" si="149"/>
        <v>1.0695187165775222</v>
      </c>
      <c r="AQ204" s="1092">
        <f t="shared" si="150"/>
        <v>1.0810810810810922</v>
      </c>
      <c r="AR204" s="1092">
        <f t="shared" si="151"/>
        <v>1.0928961748633892</v>
      </c>
      <c r="AS204" s="1092">
        <f t="shared" si="152"/>
        <v>1.1049723756906049</v>
      </c>
      <c r="AT204" s="1092">
        <f t="shared" si="153"/>
        <v>2.8409090909090828</v>
      </c>
      <c r="AU204" s="1092">
        <f t="shared" si="154"/>
        <v>7.3170731707317138</v>
      </c>
      <c r="AV204" s="1092">
        <f t="shared" si="155"/>
        <v>12.328767123287676</v>
      </c>
      <c r="AW204" s="1092">
        <f t="shared" si="157"/>
        <v>-0.31189864000886491</v>
      </c>
      <c r="AX204" s="1092">
        <f t="shared" si="158"/>
        <v>14.578257166904455</v>
      </c>
    </row>
    <row r="205" spans="1:50" ht="11.25" customHeight="1" x14ac:dyDescent="0.2">
      <c r="A205" s="461" t="s">
        <v>1120</v>
      </c>
      <c r="B205" s="829" t="s">
        <v>1121</v>
      </c>
      <c r="C205" s="584">
        <v>4.05</v>
      </c>
      <c r="D205" s="584">
        <v>3.78</v>
      </c>
      <c r="E205" s="460">
        <v>3.528</v>
      </c>
      <c r="F205" s="460">
        <v>3.3</v>
      </c>
      <c r="G205" s="584">
        <v>3.08</v>
      </c>
      <c r="H205" s="584">
        <v>2.8</v>
      </c>
      <c r="I205" s="584">
        <v>2.6549999999999998</v>
      </c>
      <c r="J205" s="584">
        <v>2.5499999999999998</v>
      </c>
      <c r="K205" s="897"/>
      <c r="L205" s="584">
        <v>2.3824999999999998</v>
      </c>
      <c r="M205" s="459">
        <v>2.2949999999999999</v>
      </c>
      <c r="N205" s="897"/>
      <c r="O205" s="589">
        <v>2.15</v>
      </c>
      <c r="P205" s="586">
        <v>2.12</v>
      </c>
      <c r="Q205" s="586">
        <v>2.12</v>
      </c>
      <c r="R205" s="590">
        <v>2.12</v>
      </c>
      <c r="S205" s="586">
        <v>2.06</v>
      </c>
      <c r="T205" s="586">
        <v>2.06</v>
      </c>
      <c r="U205" s="586">
        <v>2.06</v>
      </c>
      <c r="V205" s="586">
        <v>2.06</v>
      </c>
      <c r="W205" s="586">
        <v>2.06</v>
      </c>
      <c r="X205" s="586">
        <v>2.06</v>
      </c>
      <c r="Y205" s="586">
        <v>2.06</v>
      </c>
      <c r="Z205" s="586">
        <v>2.06</v>
      </c>
      <c r="AA205" s="587">
        <f t="shared" si="156"/>
        <v>55.410500000000013</v>
      </c>
      <c r="AB205" s="1092">
        <f t="shared" si="135"/>
        <v>7.1428571428571397</v>
      </c>
      <c r="AC205" s="1092">
        <f t="shared" si="136"/>
        <v>7.1428571428571397</v>
      </c>
      <c r="AD205" s="1092">
        <f t="shared" si="137"/>
        <v>6.9090909090909092</v>
      </c>
      <c r="AE205" s="1092">
        <f t="shared" si="138"/>
        <v>7.1428571428571397</v>
      </c>
      <c r="AF205" s="1092">
        <f t="shared" si="139"/>
        <v>10.000000000000009</v>
      </c>
      <c r="AG205" s="1092">
        <f t="shared" si="140"/>
        <v>5.4613935969868077</v>
      </c>
      <c r="AH205" s="1092">
        <f t="shared" si="141"/>
        <v>4.117647058823537</v>
      </c>
      <c r="AI205" s="1092">
        <f t="shared" si="142"/>
        <v>7.0304302203567648</v>
      </c>
      <c r="AJ205" s="1092">
        <f t="shared" si="143"/>
        <v>3.8126361655773433</v>
      </c>
      <c r="AK205" s="1092">
        <f t="shared" si="144"/>
        <v>6.7441860465116354</v>
      </c>
      <c r="AL205" s="1092">
        <f t="shared" si="145"/>
        <v>1.4150943396226356</v>
      </c>
      <c r="AM205" s="1092">
        <f t="shared" si="146"/>
        <v>0</v>
      </c>
      <c r="AN205" s="1092">
        <f t="shared" si="147"/>
        <v>0</v>
      </c>
      <c r="AO205" s="1092">
        <f t="shared" si="148"/>
        <v>2.9126213592232997</v>
      </c>
      <c r="AP205" s="1092">
        <f t="shared" si="149"/>
        <v>0</v>
      </c>
      <c r="AQ205" s="1092">
        <f t="shared" si="150"/>
        <v>0</v>
      </c>
      <c r="AR205" s="1092">
        <f t="shared" si="151"/>
        <v>0</v>
      </c>
      <c r="AS205" s="1092">
        <f t="shared" si="152"/>
        <v>0</v>
      </c>
      <c r="AT205" s="1092">
        <f t="shared" si="153"/>
        <v>0</v>
      </c>
      <c r="AU205" s="1092">
        <f t="shared" si="154"/>
        <v>0</v>
      </c>
      <c r="AV205" s="1092">
        <f t="shared" si="155"/>
        <v>0</v>
      </c>
      <c r="AW205" s="1092">
        <f t="shared" si="157"/>
        <v>3.3253176726078264</v>
      </c>
      <c r="AX205" s="1092">
        <f t="shared" si="158"/>
        <v>3.4300084046528272</v>
      </c>
    </row>
    <row r="206" spans="1:50" ht="11.25" customHeight="1" x14ac:dyDescent="0.2">
      <c r="A206" s="830" t="s">
        <v>543</v>
      </c>
      <c r="B206" s="829" t="s">
        <v>544</v>
      </c>
      <c r="C206" s="584">
        <v>3.82</v>
      </c>
      <c r="D206" s="584">
        <v>3.7450000000000001</v>
      </c>
      <c r="E206" s="460">
        <v>3.6360000000000001</v>
      </c>
      <c r="F206" s="460">
        <v>3.49</v>
      </c>
      <c r="G206" s="451">
        <v>3.36</v>
      </c>
      <c r="H206" s="451">
        <v>3.24</v>
      </c>
      <c r="I206" s="451">
        <v>3.15</v>
      </c>
      <c r="J206" s="451">
        <v>3.09</v>
      </c>
      <c r="K206" s="963"/>
      <c r="L206" s="1063">
        <v>3.03</v>
      </c>
      <c r="M206" s="1136">
        <v>2.97</v>
      </c>
      <c r="N206" s="1138"/>
      <c r="O206" s="454">
        <v>2.91</v>
      </c>
      <c r="P206" s="456">
        <v>2.82</v>
      </c>
      <c r="Q206" s="456">
        <v>2.7</v>
      </c>
      <c r="R206" s="456">
        <v>2.58</v>
      </c>
      <c r="S206" s="456">
        <v>2.196558</v>
      </c>
      <c r="T206" s="456">
        <v>2.0396610000000002</v>
      </c>
      <c r="U206" s="455">
        <v>1.9176299999999999</v>
      </c>
      <c r="V206" s="455">
        <v>1.9176299999999999</v>
      </c>
      <c r="W206" s="455">
        <v>1.9176299999999999</v>
      </c>
      <c r="X206" s="455">
        <v>1.9176299999999999</v>
      </c>
      <c r="Y206" s="455">
        <v>1.9176299999999999</v>
      </c>
      <c r="Z206" s="455">
        <v>1.9176299999999999</v>
      </c>
      <c r="AA206" s="587">
        <f t="shared" si="156"/>
        <v>60.282999000000025</v>
      </c>
      <c r="AB206" s="1092">
        <f t="shared" si="135"/>
        <v>2.0026702269692942</v>
      </c>
      <c r="AC206" s="1092">
        <f t="shared" si="136"/>
        <v>2.9977997799780054</v>
      </c>
      <c r="AD206" s="1092">
        <f t="shared" si="137"/>
        <v>4.183381088825211</v>
      </c>
      <c r="AE206" s="1092">
        <f t="shared" si="138"/>
        <v>3.8690476190476275</v>
      </c>
      <c r="AF206" s="1092">
        <f t="shared" si="139"/>
        <v>3.7037037037036979</v>
      </c>
      <c r="AG206" s="1092">
        <f t="shared" si="140"/>
        <v>2.8571428571428692</v>
      </c>
      <c r="AH206" s="1092">
        <f t="shared" si="141"/>
        <v>1.9417475728155331</v>
      </c>
      <c r="AI206" s="1092">
        <f t="shared" si="142"/>
        <v>1.980198019801982</v>
      </c>
      <c r="AJ206" s="1092">
        <f t="shared" si="143"/>
        <v>2.020202020202011</v>
      </c>
      <c r="AK206" s="1092">
        <f t="shared" si="144"/>
        <v>2.0618556701030855</v>
      </c>
      <c r="AL206" s="1092">
        <f t="shared" si="145"/>
        <v>3.1914893617021489</v>
      </c>
      <c r="AM206" s="1092">
        <f t="shared" si="146"/>
        <v>4.4444444444444287</v>
      </c>
      <c r="AN206" s="1092">
        <f t="shared" si="147"/>
        <v>4.6511627906976827</v>
      </c>
      <c r="AO206" s="1092">
        <f t="shared" si="148"/>
        <v>17.456493295419474</v>
      </c>
      <c r="AP206" s="1092">
        <f t="shared" si="149"/>
        <v>7.6923076923076872</v>
      </c>
      <c r="AQ206" s="1092">
        <f t="shared" si="150"/>
        <v>6.3636363636363713</v>
      </c>
      <c r="AR206" s="1092">
        <f t="shared" si="151"/>
        <v>0</v>
      </c>
      <c r="AS206" s="1092">
        <f t="shared" si="152"/>
        <v>0</v>
      </c>
      <c r="AT206" s="1092">
        <f t="shared" si="153"/>
        <v>0</v>
      </c>
      <c r="AU206" s="1092">
        <f t="shared" si="154"/>
        <v>0</v>
      </c>
      <c r="AV206" s="1092">
        <f t="shared" si="155"/>
        <v>0</v>
      </c>
      <c r="AW206" s="1092">
        <f t="shared" si="157"/>
        <v>3.4008229765141484</v>
      </c>
      <c r="AX206" s="1092">
        <f t="shared" si="158"/>
        <v>3.8500877393906388</v>
      </c>
    </row>
    <row r="207" spans="1:50" ht="11.25" customHeight="1" x14ac:dyDescent="0.2">
      <c r="A207" s="479" t="s">
        <v>547</v>
      </c>
      <c r="B207" s="468" t="s">
        <v>548</v>
      </c>
      <c r="C207" s="584">
        <v>0.38500000000000001</v>
      </c>
      <c r="D207" s="584">
        <v>0.375</v>
      </c>
      <c r="E207" s="460">
        <v>0.36499999999999999</v>
      </c>
      <c r="F207" s="478">
        <v>0.33999999999999997</v>
      </c>
      <c r="G207" s="584">
        <v>0.315</v>
      </c>
      <c r="H207" s="584">
        <v>0.30499999999999999</v>
      </c>
      <c r="I207" s="584">
        <v>0.29499999999999998</v>
      </c>
      <c r="J207" s="584">
        <v>0.28875000000000001</v>
      </c>
      <c r="K207" s="897"/>
      <c r="L207" s="492">
        <v>0.28499999999999998</v>
      </c>
      <c r="M207" s="491">
        <v>0.28249999999999997</v>
      </c>
      <c r="N207" s="1015"/>
      <c r="O207" s="589">
        <v>0.27680000000000005</v>
      </c>
      <c r="P207" s="590">
        <v>0.27100000000000002</v>
      </c>
      <c r="Q207" s="590">
        <v>0.26060000000000005</v>
      </c>
      <c r="R207" s="590">
        <v>0.24220000000000003</v>
      </c>
      <c r="S207" s="590">
        <v>0.221</v>
      </c>
      <c r="T207" s="590">
        <v>0.2</v>
      </c>
      <c r="U207" s="590">
        <v>0.17899999999999999</v>
      </c>
      <c r="V207" s="590">
        <v>0.15260000000000001</v>
      </c>
      <c r="W207" s="590">
        <v>0.12100000000000001</v>
      </c>
      <c r="X207" s="590">
        <v>8.9400000000000007E-2</v>
      </c>
      <c r="Y207" s="590">
        <v>3.6799999999999999E-2</v>
      </c>
      <c r="Z207" s="590">
        <v>0</v>
      </c>
      <c r="AA207" s="587">
        <f t="shared" si="156"/>
        <v>5.2866500000000016</v>
      </c>
      <c r="AB207" s="1092">
        <f t="shared" si="135"/>
        <v>2.6666666666666616</v>
      </c>
      <c r="AC207" s="1092">
        <f t="shared" si="136"/>
        <v>2.7397260273972712</v>
      </c>
      <c r="AD207" s="1092">
        <f t="shared" si="137"/>
        <v>7.3529411764706065</v>
      </c>
      <c r="AE207" s="1092">
        <f t="shared" si="138"/>
        <v>7.9365079365079305</v>
      </c>
      <c r="AF207" s="1092">
        <f t="shared" si="139"/>
        <v>3.2786885245901676</v>
      </c>
      <c r="AG207" s="1092">
        <f t="shared" si="140"/>
        <v>3.3898305084745894</v>
      </c>
      <c r="AH207" s="1092">
        <f t="shared" si="141"/>
        <v>2.1645021645021467</v>
      </c>
      <c r="AI207" s="1092">
        <f t="shared" si="142"/>
        <v>1.3157894736842257</v>
      </c>
      <c r="AJ207" s="1092">
        <f t="shared" si="143"/>
        <v>0.88495575221239076</v>
      </c>
      <c r="AK207" s="1092">
        <f t="shared" si="144"/>
        <v>2.0592485549132622</v>
      </c>
      <c r="AL207" s="1092">
        <f t="shared" si="145"/>
        <v>2.1402214022140376</v>
      </c>
      <c r="AM207" s="1092">
        <f t="shared" si="146"/>
        <v>3.9907904834995955</v>
      </c>
      <c r="AN207" s="1092">
        <f t="shared" si="147"/>
        <v>7.5970272502064562</v>
      </c>
      <c r="AO207" s="1092">
        <f t="shared" si="148"/>
        <v>9.5927601809954854</v>
      </c>
      <c r="AP207" s="1092">
        <f t="shared" si="149"/>
        <v>10.499999999999998</v>
      </c>
      <c r="AQ207" s="1092">
        <f t="shared" si="150"/>
        <v>11.73184357541901</v>
      </c>
      <c r="AR207" s="1092">
        <f t="shared" si="151"/>
        <v>17.300131061598933</v>
      </c>
      <c r="AS207" s="1092">
        <f t="shared" si="152"/>
        <v>26.115702479338854</v>
      </c>
      <c r="AT207" s="1092">
        <f t="shared" si="153"/>
        <v>35.34675615212528</v>
      </c>
      <c r="AU207" s="1092">
        <f t="shared" si="154"/>
        <v>142.93478260869566</v>
      </c>
      <c r="AV207" s="1092" t="str">
        <f t="shared" si="155"/>
        <v>n/a</v>
      </c>
      <c r="AW207" s="1092">
        <f t="shared" si="157"/>
        <v>15.05194359897563</v>
      </c>
      <c r="AX207" s="1092">
        <f t="shared" si="158"/>
        <v>31.383309714070588</v>
      </c>
    </row>
    <row r="208" spans="1:50" ht="11.25" customHeight="1" x14ac:dyDescent="0.2">
      <c r="A208" s="938" t="s">
        <v>4457</v>
      </c>
      <c r="B208" s="468" t="s">
        <v>3847</v>
      </c>
      <c r="C208" s="584">
        <v>0.32</v>
      </c>
      <c r="D208" s="460">
        <v>0.28999999999999998</v>
      </c>
      <c r="E208" s="460">
        <v>0.22</v>
      </c>
      <c r="F208" s="460">
        <v>0.17</v>
      </c>
      <c r="G208" s="481">
        <v>0.12</v>
      </c>
      <c r="H208" s="481">
        <v>0.06</v>
      </c>
      <c r="I208" s="1018">
        <v>0</v>
      </c>
      <c r="J208" s="1018">
        <v>0</v>
      </c>
      <c r="K208" s="1018"/>
      <c r="L208" s="1018">
        <v>0</v>
      </c>
      <c r="M208" s="506">
        <v>0</v>
      </c>
      <c r="N208" s="1018"/>
      <c r="O208" s="506">
        <v>0</v>
      </c>
      <c r="P208" s="498">
        <v>0</v>
      </c>
      <c r="Q208" s="498">
        <v>0</v>
      </c>
      <c r="R208" s="498">
        <v>0</v>
      </c>
      <c r="S208" s="498">
        <v>0</v>
      </c>
      <c r="T208" s="498">
        <v>0</v>
      </c>
      <c r="U208" s="498">
        <v>0</v>
      </c>
      <c r="V208" s="498">
        <v>0</v>
      </c>
      <c r="W208" s="498">
        <v>0</v>
      </c>
      <c r="X208" s="498">
        <v>0</v>
      </c>
      <c r="Y208" s="498">
        <v>0</v>
      </c>
      <c r="Z208" s="498">
        <v>0</v>
      </c>
      <c r="AA208" s="587">
        <f t="shared" si="156"/>
        <v>1.1800000000000002</v>
      </c>
      <c r="AB208" s="1092">
        <f t="shared" si="135"/>
        <v>10.344827586206918</v>
      </c>
      <c r="AC208" s="1092">
        <f t="shared" si="136"/>
        <v>31.818181818181813</v>
      </c>
      <c r="AD208" s="1092">
        <f t="shared" si="137"/>
        <v>29.411764705882337</v>
      </c>
      <c r="AE208" s="1092">
        <f t="shared" si="138"/>
        <v>41.666666666666671</v>
      </c>
      <c r="AF208" s="1092">
        <f t="shared" si="139"/>
        <v>100</v>
      </c>
      <c r="AG208" s="1092" t="str">
        <f t="shared" si="140"/>
        <v>n/a</v>
      </c>
      <c r="AH208" s="1092" t="str">
        <f t="shared" si="141"/>
        <v>n/a</v>
      </c>
      <c r="AI208" s="1092" t="str">
        <f t="shared" si="142"/>
        <v>n/a</v>
      </c>
      <c r="AJ208" s="1092" t="str">
        <f t="shared" si="143"/>
        <v>n/a</v>
      </c>
      <c r="AK208" s="1092" t="str">
        <f t="shared" si="144"/>
        <v>n/a</v>
      </c>
      <c r="AL208" s="1092" t="str">
        <f t="shared" si="145"/>
        <v>n/a</v>
      </c>
      <c r="AM208" s="1092" t="str">
        <f t="shared" si="146"/>
        <v>n/a</v>
      </c>
      <c r="AN208" s="1092" t="str">
        <f t="shared" si="147"/>
        <v>n/a</v>
      </c>
      <c r="AO208" s="1092" t="str">
        <f t="shared" si="148"/>
        <v>n/a</v>
      </c>
      <c r="AP208" s="1092" t="str">
        <f t="shared" si="149"/>
        <v>n/a</v>
      </c>
      <c r="AQ208" s="1092" t="str">
        <f t="shared" si="150"/>
        <v>n/a</v>
      </c>
      <c r="AR208" s="1092" t="str">
        <f t="shared" si="151"/>
        <v>n/a</v>
      </c>
      <c r="AS208" s="1092" t="str">
        <f t="shared" si="152"/>
        <v>n/a</v>
      </c>
      <c r="AT208" s="1092" t="str">
        <f t="shared" si="153"/>
        <v>n/a</v>
      </c>
      <c r="AU208" s="1092" t="str">
        <f t="shared" si="154"/>
        <v>n/a</v>
      </c>
      <c r="AV208" s="1092" t="str">
        <f t="shared" si="155"/>
        <v>n/a</v>
      </c>
      <c r="AW208" s="1092">
        <f t="shared" si="157"/>
        <v>42.648288155387547</v>
      </c>
      <c r="AX208" s="1092">
        <f t="shared" si="158"/>
        <v>34.008060637530008</v>
      </c>
    </row>
    <row r="209" spans="1:50" ht="11.25" customHeight="1" x14ac:dyDescent="0.2">
      <c r="A209" s="830" t="s">
        <v>558</v>
      </c>
      <c r="B209" s="829" t="s">
        <v>559</v>
      </c>
      <c r="C209" s="584">
        <v>0.7</v>
      </c>
      <c r="D209" s="584">
        <v>0.64</v>
      </c>
      <c r="E209" s="460">
        <v>0.57999999999999996</v>
      </c>
      <c r="F209" s="460">
        <v>0.54</v>
      </c>
      <c r="G209" s="584">
        <v>0.52</v>
      </c>
      <c r="H209" s="584">
        <v>0.5</v>
      </c>
      <c r="I209" s="584">
        <v>0.48</v>
      </c>
      <c r="J209" s="584">
        <v>0.46</v>
      </c>
      <c r="K209" s="897"/>
      <c r="L209" s="584">
        <v>0.44</v>
      </c>
      <c r="M209" s="459">
        <v>0.42</v>
      </c>
      <c r="N209" s="897"/>
      <c r="O209" s="589">
        <v>0.4</v>
      </c>
      <c r="P209" s="590">
        <v>0.38</v>
      </c>
      <c r="Q209" s="590">
        <v>0.36</v>
      </c>
      <c r="R209" s="590">
        <v>0.32</v>
      </c>
      <c r="S209" s="590">
        <v>0.28000000000000003</v>
      </c>
      <c r="T209" s="590">
        <v>0.24</v>
      </c>
      <c r="U209" s="590">
        <v>0.215</v>
      </c>
      <c r="V209" s="590">
        <v>0.19</v>
      </c>
      <c r="W209" s="590">
        <v>0.16500000000000001</v>
      </c>
      <c r="X209" s="590">
        <v>0.14380000000000001</v>
      </c>
      <c r="Y209" s="590">
        <v>0.125</v>
      </c>
      <c r="Z209" s="590">
        <v>0.105</v>
      </c>
      <c r="AA209" s="587">
        <f t="shared" si="156"/>
        <v>8.2038000000000011</v>
      </c>
      <c r="AB209" s="1092">
        <f t="shared" si="135"/>
        <v>9.375</v>
      </c>
      <c r="AC209" s="1092">
        <f t="shared" si="136"/>
        <v>10.344827586206918</v>
      </c>
      <c r="AD209" s="1092">
        <f t="shared" si="137"/>
        <v>7.4074074074073959</v>
      </c>
      <c r="AE209" s="1092">
        <f t="shared" si="138"/>
        <v>3.8461538461538547</v>
      </c>
      <c r="AF209" s="1092">
        <f t="shared" si="139"/>
        <v>4.0000000000000036</v>
      </c>
      <c r="AG209" s="1092">
        <f t="shared" si="140"/>
        <v>4.1666666666666741</v>
      </c>
      <c r="AH209" s="1092">
        <f t="shared" si="141"/>
        <v>4.3478260869565188</v>
      </c>
      <c r="AI209" s="1092">
        <f t="shared" si="142"/>
        <v>4.5454545454545414</v>
      </c>
      <c r="AJ209" s="1092">
        <f t="shared" si="143"/>
        <v>4.7619047619047672</v>
      </c>
      <c r="AK209" s="1092">
        <f t="shared" si="144"/>
        <v>4.9999999999999822</v>
      </c>
      <c r="AL209" s="1092">
        <f t="shared" si="145"/>
        <v>5.2631578947368363</v>
      </c>
      <c r="AM209" s="1092">
        <f t="shared" si="146"/>
        <v>5.555555555555558</v>
      </c>
      <c r="AN209" s="1092">
        <f t="shared" si="147"/>
        <v>12.5</v>
      </c>
      <c r="AO209" s="1092">
        <f t="shared" si="148"/>
        <v>14.285714285714279</v>
      </c>
      <c r="AP209" s="1092">
        <f t="shared" si="149"/>
        <v>16.666666666666675</v>
      </c>
      <c r="AQ209" s="1092">
        <f t="shared" si="150"/>
        <v>11.627906976744185</v>
      </c>
      <c r="AR209" s="1092">
        <f t="shared" si="151"/>
        <v>13.157894736842103</v>
      </c>
      <c r="AS209" s="1092">
        <f t="shared" si="152"/>
        <v>15.151515151515138</v>
      </c>
      <c r="AT209" s="1092">
        <f t="shared" si="153"/>
        <v>14.742698191933234</v>
      </c>
      <c r="AU209" s="1092">
        <f t="shared" si="154"/>
        <v>15.04000000000001</v>
      </c>
      <c r="AV209" s="1092">
        <f t="shared" si="155"/>
        <v>19.047619047619047</v>
      </c>
      <c r="AW209" s="1092">
        <f t="shared" si="157"/>
        <v>9.5635223527656059</v>
      </c>
      <c r="AX209" s="1092">
        <f t="shared" si="158"/>
        <v>5.0270862044898204</v>
      </c>
    </row>
    <row r="210" spans="1:50" ht="11.25" customHeight="1" x14ac:dyDescent="0.2">
      <c r="A210" s="830" t="s">
        <v>216</v>
      </c>
      <c r="B210" s="829" t="s">
        <v>217</v>
      </c>
      <c r="C210" s="584">
        <v>1.88</v>
      </c>
      <c r="D210" s="584">
        <v>1.84</v>
      </c>
      <c r="E210" s="460">
        <v>1.64</v>
      </c>
      <c r="F210" s="460">
        <v>1.48</v>
      </c>
      <c r="G210" s="584">
        <v>1.4</v>
      </c>
      <c r="H210" s="584">
        <v>1.32</v>
      </c>
      <c r="I210" s="584">
        <v>1.1000000000000001</v>
      </c>
      <c r="J210" s="584">
        <v>0.92</v>
      </c>
      <c r="K210" s="897" t="s">
        <v>90</v>
      </c>
      <c r="L210" s="584">
        <v>0.8</v>
      </c>
      <c r="M210" s="459">
        <v>0.7</v>
      </c>
      <c r="N210" s="897"/>
      <c r="O210" s="589">
        <v>0.62</v>
      </c>
      <c r="P210" s="590">
        <v>0.56000000000000005</v>
      </c>
      <c r="Q210" s="590">
        <v>0.52</v>
      </c>
      <c r="R210" s="590">
        <v>0.46</v>
      </c>
      <c r="S210" s="590">
        <v>0.4</v>
      </c>
      <c r="T210" s="590">
        <v>0.35</v>
      </c>
      <c r="U210" s="590">
        <v>0.32</v>
      </c>
      <c r="V210" s="590">
        <v>0.28999999999999998</v>
      </c>
      <c r="W210" s="590">
        <v>0.27</v>
      </c>
      <c r="X210" s="590">
        <v>0.26</v>
      </c>
      <c r="Y210" s="590">
        <v>0.24</v>
      </c>
      <c r="Z210" s="590">
        <v>0.21</v>
      </c>
      <c r="AA210" s="587">
        <f t="shared" si="156"/>
        <v>17.579999999999998</v>
      </c>
      <c r="AB210" s="1092">
        <f t="shared" si="135"/>
        <v>2.1739130434782483</v>
      </c>
      <c r="AC210" s="1092">
        <f t="shared" si="136"/>
        <v>12.195121951219523</v>
      </c>
      <c r="AD210" s="1092">
        <f t="shared" si="137"/>
        <v>10.810810810810811</v>
      </c>
      <c r="AE210" s="1092">
        <f t="shared" si="138"/>
        <v>5.7142857142857162</v>
      </c>
      <c r="AF210" s="1092">
        <f t="shared" si="139"/>
        <v>6.0606060606060552</v>
      </c>
      <c r="AG210" s="1092">
        <f t="shared" si="140"/>
        <v>19.999999999999996</v>
      </c>
      <c r="AH210" s="1092">
        <f t="shared" si="141"/>
        <v>19.565217391304344</v>
      </c>
      <c r="AI210" s="1092">
        <f t="shared" si="142"/>
        <v>14.999999999999991</v>
      </c>
      <c r="AJ210" s="1092">
        <f t="shared" si="143"/>
        <v>14.285714285714302</v>
      </c>
      <c r="AK210" s="1092">
        <f t="shared" si="144"/>
        <v>12.903225806451601</v>
      </c>
      <c r="AL210" s="1092">
        <f t="shared" si="145"/>
        <v>10.714285714285698</v>
      </c>
      <c r="AM210" s="1092">
        <f t="shared" si="146"/>
        <v>7.6923076923077094</v>
      </c>
      <c r="AN210" s="1092">
        <f t="shared" si="147"/>
        <v>13.043478260869556</v>
      </c>
      <c r="AO210" s="1092">
        <f t="shared" si="148"/>
        <v>14.999999999999991</v>
      </c>
      <c r="AP210" s="1092">
        <f t="shared" si="149"/>
        <v>14.285714285714302</v>
      </c>
      <c r="AQ210" s="1092">
        <f t="shared" si="150"/>
        <v>9.375</v>
      </c>
      <c r="AR210" s="1092">
        <f t="shared" si="151"/>
        <v>10.344827586206918</v>
      </c>
      <c r="AS210" s="1092">
        <f t="shared" si="152"/>
        <v>7.4074074074073959</v>
      </c>
      <c r="AT210" s="1092">
        <f t="shared" si="153"/>
        <v>3.8461538461538547</v>
      </c>
      <c r="AU210" s="1092">
        <f t="shared" si="154"/>
        <v>8.3333333333333481</v>
      </c>
      <c r="AV210" s="1092">
        <f t="shared" si="155"/>
        <v>14.285714285714279</v>
      </c>
      <c r="AW210" s="1092">
        <f t="shared" si="157"/>
        <v>11.097005594088746</v>
      </c>
      <c r="AX210" s="1092">
        <f t="shared" si="158"/>
        <v>4.7081798846387795</v>
      </c>
    </row>
    <row r="211" spans="1:50" ht="11.25" customHeight="1" x14ac:dyDescent="0.2">
      <c r="A211" s="461" t="s">
        <v>204</v>
      </c>
      <c r="B211" s="829" t="s">
        <v>205</v>
      </c>
      <c r="C211" s="584">
        <v>3.06</v>
      </c>
      <c r="D211" s="584">
        <v>2.96</v>
      </c>
      <c r="E211" s="460">
        <v>2.86</v>
      </c>
      <c r="F211" s="460">
        <v>2.76</v>
      </c>
      <c r="G211" s="584">
        <v>2.68</v>
      </c>
      <c r="H211" s="584">
        <v>2.6</v>
      </c>
      <c r="I211" s="584">
        <v>2.52</v>
      </c>
      <c r="J211" s="584">
        <v>2.46</v>
      </c>
      <c r="K211" s="897"/>
      <c r="L211" s="584">
        <v>2.42</v>
      </c>
      <c r="M211" s="459">
        <v>2.4</v>
      </c>
      <c r="N211" s="897"/>
      <c r="O211" s="589">
        <v>2.38</v>
      </c>
      <c r="P211" s="590">
        <v>2.36</v>
      </c>
      <c r="Q211" s="590">
        <v>2.34</v>
      </c>
      <c r="R211" s="590">
        <v>2.3199999999999998</v>
      </c>
      <c r="S211" s="590">
        <v>2.2999999999999998</v>
      </c>
      <c r="T211" s="590">
        <v>2.2799999999999998</v>
      </c>
      <c r="U211" s="590">
        <v>2.2599999999999998</v>
      </c>
      <c r="V211" s="590">
        <v>2.2400000000000002</v>
      </c>
      <c r="W211" s="590">
        <v>2.2200000000000002</v>
      </c>
      <c r="X211" s="590">
        <v>2.2000000000000002</v>
      </c>
      <c r="Y211" s="590">
        <v>2.1800000000000002</v>
      </c>
      <c r="Z211" s="590">
        <v>2.14</v>
      </c>
      <c r="AA211" s="587">
        <f t="shared" si="156"/>
        <v>53.94</v>
      </c>
      <c r="AB211" s="1092">
        <f t="shared" si="135"/>
        <v>3.3783783783783772</v>
      </c>
      <c r="AC211" s="1092">
        <f t="shared" si="136"/>
        <v>3.4965034965035002</v>
      </c>
      <c r="AD211" s="1092">
        <f t="shared" si="137"/>
        <v>3.6231884057970953</v>
      </c>
      <c r="AE211" s="1092">
        <f t="shared" si="138"/>
        <v>2.9850746268656581</v>
      </c>
      <c r="AF211" s="1092">
        <f t="shared" si="139"/>
        <v>3.0769230769230882</v>
      </c>
      <c r="AG211" s="1092">
        <f t="shared" si="140"/>
        <v>3.1746031746031855</v>
      </c>
      <c r="AH211" s="1092">
        <f t="shared" si="141"/>
        <v>2.4390243902439046</v>
      </c>
      <c r="AI211" s="1092">
        <f t="shared" si="142"/>
        <v>1.6528925619834656</v>
      </c>
      <c r="AJ211" s="1092">
        <f t="shared" si="143"/>
        <v>0.83333333333333037</v>
      </c>
      <c r="AK211" s="1092">
        <f t="shared" si="144"/>
        <v>0.84033613445377853</v>
      </c>
      <c r="AL211" s="1092">
        <f t="shared" si="145"/>
        <v>0.84745762711864181</v>
      </c>
      <c r="AM211" s="1092">
        <f t="shared" si="146"/>
        <v>0.85470085470085166</v>
      </c>
      <c r="AN211" s="1092">
        <f t="shared" si="147"/>
        <v>0.86206896551723755</v>
      </c>
      <c r="AO211" s="1092">
        <f t="shared" si="148"/>
        <v>0.86956521739129933</v>
      </c>
      <c r="AP211" s="1092">
        <f t="shared" si="149"/>
        <v>0.87719298245614308</v>
      </c>
      <c r="AQ211" s="1092">
        <f t="shared" si="150"/>
        <v>0.88495575221239076</v>
      </c>
      <c r="AR211" s="1092">
        <f t="shared" si="151"/>
        <v>0.89285714285711748</v>
      </c>
      <c r="AS211" s="1092">
        <f t="shared" si="152"/>
        <v>0.9009009009008917</v>
      </c>
      <c r="AT211" s="1092">
        <f t="shared" si="153"/>
        <v>0.90909090909090384</v>
      </c>
      <c r="AU211" s="1092">
        <f t="shared" si="154"/>
        <v>0.91743119266054496</v>
      </c>
      <c r="AV211" s="1092">
        <f t="shared" si="155"/>
        <v>1.8691588785046731</v>
      </c>
      <c r="AW211" s="1092">
        <f t="shared" si="157"/>
        <v>1.7231256191664799</v>
      </c>
      <c r="AX211" s="1092">
        <f t="shared" si="158"/>
        <v>1.1005253811315228</v>
      </c>
    </row>
    <row r="212" spans="1:50" ht="11.25" customHeight="1" x14ac:dyDescent="0.2">
      <c r="A212" s="1039" t="s">
        <v>4371</v>
      </c>
      <c r="B212" s="814" t="s">
        <v>4368</v>
      </c>
      <c r="C212" s="584">
        <v>0.72</v>
      </c>
      <c r="D212" s="584">
        <v>0.62</v>
      </c>
      <c r="E212" s="460">
        <v>0.47</v>
      </c>
      <c r="F212" s="460">
        <v>0.44</v>
      </c>
      <c r="G212" s="451">
        <v>0.41000000000000003</v>
      </c>
      <c r="H212" s="451">
        <v>0.26250000000000001</v>
      </c>
      <c r="I212" s="1134">
        <v>0.21</v>
      </c>
      <c r="J212" s="1134">
        <v>0.21</v>
      </c>
      <c r="K212" s="445"/>
      <c r="L212" s="504">
        <v>0.21</v>
      </c>
      <c r="M212" s="466">
        <v>0.21</v>
      </c>
      <c r="N212" s="445"/>
      <c r="O212" s="466">
        <v>0.21</v>
      </c>
      <c r="P212" s="1140">
        <v>0.21</v>
      </c>
      <c r="Q212" s="455">
        <v>0.21</v>
      </c>
      <c r="R212" s="456">
        <v>0.21</v>
      </c>
      <c r="S212" s="456">
        <v>0.18</v>
      </c>
      <c r="T212" s="456">
        <v>0.14000000000000001</v>
      </c>
      <c r="U212" s="455">
        <v>0</v>
      </c>
      <c r="V212" s="455">
        <v>0</v>
      </c>
      <c r="W212" s="455">
        <v>0</v>
      </c>
      <c r="X212" s="455">
        <v>0</v>
      </c>
      <c r="Y212" s="455">
        <v>0</v>
      </c>
      <c r="Z212" s="455">
        <v>0</v>
      </c>
      <c r="AA212" s="587">
        <f t="shared" si="156"/>
        <v>4.9224999999999994</v>
      </c>
      <c r="AB212" s="1092">
        <f t="shared" si="135"/>
        <v>16.129032258064502</v>
      </c>
      <c r="AC212" s="1092">
        <f t="shared" si="136"/>
        <v>31.914893617021288</v>
      </c>
      <c r="AD212" s="1092"/>
      <c r="AE212" s="1092"/>
      <c r="AF212" s="1092"/>
      <c r="AG212" s="1092"/>
      <c r="AH212" s="1092"/>
      <c r="AI212" s="1092"/>
      <c r="AJ212" s="1092"/>
      <c r="AK212" s="1092"/>
      <c r="AL212" s="1092"/>
      <c r="AM212" s="1092"/>
      <c r="AN212" s="1092"/>
      <c r="AO212" s="1092"/>
      <c r="AP212" s="1092"/>
      <c r="AQ212" s="1092"/>
      <c r="AR212" s="1092"/>
      <c r="AS212" s="1092"/>
      <c r="AT212" s="1092"/>
      <c r="AU212" s="1092"/>
      <c r="AV212" s="1092"/>
      <c r="AW212" s="1092">
        <f t="shared" si="157"/>
        <v>24.021962937542895</v>
      </c>
      <c r="AX212" s="1092">
        <f t="shared" si="158"/>
        <v>11.162289613789035</v>
      </c>
    </row>
    <row r="213" spans="1:50" ht="11.25" customHeight="1" x14ac:dyDescent="0.2">
      <c r="A213" s="830" t="s">
        <v>212</v>
      </c>
      <c r="B213" s="829" t="s">
        <v>213</v>
      </c>
      <c r="C213" s="584">
        <v>1.04</v>
      </c>
      <c r="D213" s="584">
        <v>1</v>
      </c>
      <c r="E213" s="460">
        <v>0.94</v>
      </c>
      <c r="F213" s="484">
        <v>0.88</v>
      </c>
      <c r="G213" s="584">
        <v>0.82</v>
      </c>
      <c r="H213" s="463">
        <v>0.8</v>
      </c>
      <c r="I213" s="584">
        <v>0.77</v>
      </c>
      <c r="J213" s="463">
        <v>0.76</v>
      </c>
      <c r="K213" s="897"/>
      <c r="L213" s="584">
        <v>0.73</v>
      </c>
      <c r="M213" s="588">
        <v>0.72</v>
      </c>
      <c r="N213" s="897"/>
      <c r="O213" s="589">
        <v>0.69</v>
      </c>
      <c r="P213" s="590">
        <v>0.68</v>
      </c>
      <c r="Q213" s="590">
        <v>0.67</v>
      </c>
      <c r="R213" s="590">
        <v>0.64</v>
      </c>
      <c r="S213" s="590">
        <v>0.6</v>
      </c>
      <c r="T213" s="590">
        <v>0.5</v>
      </c>
      <c r="U213" s="590">
        <v>0.41499999999999998</v>
      </c>
      <c r="V213" s="590">
        <v>0.375</v>
      </c>
      <c r="W213" s="590">
        <v>0.32</v>
      </c>
      <c r="X213" s="590">
        <v>0.27500000000000002</v>
      </c>
      <c r="Y213" s="590">
        <v>0.23</v>
      </c>
      <c r="Z213" s="590">
        <v>0.19</v>
      </c>
      <c r="AA213" s="587">
        <f t="shared" si="156"/>
        <v>14.045</v>
      </c>
      <c r="AB213" s="1092">
        <f t="shared" si="135"/>
        <v>4.0000000000000036</v>
      </c>
      <c r="AC213" s="1092">
        <f t="shared" si="136"/>
        <v>6.3829787234042534</v>
      </c>
      <c r="AD213" s="1092">
        <f t="shared" ref="AD213:AD244" si="159">IF(ISERROR((E213/F213-1)*100),"n/a",(E213/F213-1)*100)</f>
        <v>6.8181818181818121</v>
      </c>
      <c r="AE213" s="1092">
        <f t="shared" ref="AE213:AE244" si="160">IF(ISERROR((F213/G213-1)*100),"n/a",(F213/G213-1)*100)</f>
        <v>7.3170731707317138</v>
      </c>
      <c r="AF213" s="1092">
        <f t="shared" ref="AF213:AF244" si="161">IF(ISERROR((G213/H213-1)*100),"n/a",(G213/H213-1)*100)</f>
        <v>2.4999999999999911</v>
      </c>
      <c r="AG213" s="1092">
        <f t="shared" ref="AG213:AG244" si="162">IF(ISERROR((H213/I213-1)*100),"n/a",(H213/I213-1)*100)</f>
        <v>3.8961038961039085</v>
      </c>
      <c r="AH213" s="1092">
        <f t="shared" ref="AH213:AH244" si="163">IF(ISERROR((I213/J213-1)*100),"n/a",(I213/J213-1)*100)</f>
        <v>1.3157894736842035</v>
      </c>
      <c r="AI213" s="1092">
        <f t="shared" ref="AI213:AI244" si="164">IF(ISERROR((J213/L213-1)*100),"n/a",(J213/L213-1)*100)</f>
        <v>4.1095890410958846</v>
      </c>
      <c r="AJ213" s="1092">
        <f t="shared" ref="AJ213:AJ244" si="165">IF(ISERROR((L213/M213-1)*100),"n/a",(L213/M213-1)*100)</f>
        <v>1.388888888888884</v>
      </c>
      <c r="AK213" s="1092">
        <f t="shared" ref="AK213:AK244" si="166">IF(ISERROR((M213/O213-1)*100),"n/a",(M213/O213-1)*100)</f>
        <v>4.3478260869565188</v>
      </c>
      <c r="AL213" s="1092">
        <f t="shared" ref="AL213:AL244" si="167">IF(ISERROR((O213/P213-1)*100),"n/a",(O213/P213-1)*100)</f>
        <v>1.4705882352941124</v>
      </c>
      <c r="AM213" s="1092">
        <f t="shared" ref="AM213:AM244" si="168">IF(ISERROR((P213/Q213-1)*100),"n/a",(P213/Q213-1)*100)</f>
        <v>1.4925373134328401</v>
      </c>
      <c r="AN213" s="1092">
        <f t="shared" ref="AN213:AN244" si="169">IF(ISERROR((Q213/R213-1)*100),"n/a",(Q213/R213-1)*100)</f>
        <v>4.6875</v>
      </c>
      <c r="AO213" s="1092">
        <f t="shared" ref="AO213:AO244" si="170">IF(ISERROR((R213/S213-1)*100),"n/a",(R213/S213-1)*100)</f>
        <v>6.6666666666666652</v>
      </c>
      <c r="AP213" s="1092">
        <f t="shared" ref="AP213:AP244" si="171">IF(ISERROR((S213/T213-1)*100),"n/a",(S213/T213-1)*100)</f>
        <v>19.999999999999996</v>
      </c>
      <c r="AQ213" s="1092">
        <f t="shared" ref="AQ213:AQ244" si="172">IF(ISERROR((T213/U213-1)*100),"n/a",(T213/U213-1)*100)</f>
        <v>20.481927710843383</v>
      </c>
      <c r="AR213" s="1092">
        <f t="shared" ref="AR213:AR244" si="173">IF(ISERROR((U213/V213-1)*100),"n/a",(U213/V213-1)*100)</f>
        <v>10.666666666666668</v>
      </c>
      <c r="AS213" s="1092">
        <f t="shared" ref="AS213:AS244" si="174">IF(ISERROR((V213/W213-1)*100),"n/a",(V213/W213-1)*100)</f>
        <v>17.1875</v>
      </c>
      <c r="AT213" s="1092">
        <f t="shared" ref="AT213:AT244" si="175">IF(ISERROR((W213/X213-1)*100),"n/a",(W213/X213-1)*100)</f>
        <v>16.36363636363636</v>
      </c>
      <c r="AU213" s="1092">
        <f t="shared" ref="AU213:AU244" si="176">IF(ISERROR((X213/Y213-1)*100),"n/a",(X213/Y213-1)*100)</f>
        <v>19.565217391304344</v>
      </c>
      <c r="AV213" s="1092">
        <f t="shared" ref="AV213:AV244" si="177">IF(ISERROR((Y213/Z213-1)*100),"n/a",(Y213/Z213-1)*100)</f>
        <v>21.052631578947366</v>
      </c>
      <c r="AW213" s="1092">
        <f t="shared" si="157"/>
        <v>8.6529191917066139</v>
      </c>
      <c r="AX213" s="1092">
        <f t="shared" si="158"/>
        <v>7.2062574567845967</v>
      </c>
    </row>
    <row r="214" spans="1:50" ht="11.25" customHeight="1" x14ac:dyDescent="0.2">
      <c r="A214" s="830" t="s">
        <v>1124</v>
      </c>
      <c r="B214" s="829" t="s">
        <v>1125</v>
      </c>
      <c r="C214" s="584">
        <v>3.04</v>
      </c>
      <c r="D214" s="584">
        <v>2.91</v>
      </c>
      <c r="E214" s="460">
        <v>2.64</v>
      </c>
      <c r="F214" s="587">
        <v>2.52</v>
      </c>
      <c r="G214" s="584">
        <v>2.44</v>
      </c>
      <c r="H214" s="584">
        <v>2.34</v>
      </c>
      <c r="I214" s="584">
        <v>2.2200000000000002</v>
      </c>
      <c r="J214" s="584">
        <v>2.14</v>
      </c>
      <c r="K214" s="897"/>
      <c r="L214" s="584">
        <v>2.1</v>
      </c>
      <c r="M214" s="588">
        <v>2.08</v>
      </c>
      <c r="N214" s="897"/>
      <c r="O214" s="464">
        <v>2.08</v>
      </c>
      <c r="P214" s="586">
        <v>2.08</v>
      </c>
      <c r="Q214" s="590">
        <v>2.08</v>
      </c>
      <c r="R214" s="590">
        <v>2</v>
      </c>
      <c r="S214" s="590">
        <v>1.96</v>
      </c>
      <c r="T214" s="590">
        <v>1.94</v>
      </c>
      <c r="U214" s="590">
        <v>1.92</v>
      </c>
      <c r="V214" s="590">
        <v>1.9</v>
      </c>
      <c r="W214" s="590">
        <v>1.88</v>
      </c>
      <c r="X214" s="590">
        <v>1.8</v>
      </c>
      <c r="Y214" s="590">
        <v>1.58</v>
      </c>
      <c r="Z214" s="590">
        <v>1.48</v>
      </c>
      <c r="AA214" s="587">
        <f t="shared" si="156"/>
        <v>47.129999999999988</v>
      </c>
      <c r="AB214" s="1092">
        <f t="shared" si="135"/>
        <v>4.4673539518900407</v>
      </c>
      <c r="AC214" s="1092">
        <f t="shared" si="136"/>
        <v>10.22727272727273</v>
      </c>
      <c r="AD214" s="1092">
        <f t="shared" si="159"/>
        <v>4.7619047619047672</v>
      </c>
      <c r="AE214" s="1092">
        <f t="shared" si="160"/>
        <v>3.2786885245901676</v>
      </c>
      <c r="AF214" s="1092">
        <f t="shared" si="161"/>
        <v>4.2735042735042805</v>
      </c>
      <c r="AG214" s="1092">
        <f t="shared" si="162"/>
        <v>5.4054054054053946</v>
      </c>
      <c r="AH214" s="1092">
        <f t="shared" si="163"/>
        <v>3.7383177570093462</v>
      </c>
      <c r="AI214" s="1092">
        <f t="shared" si="164"/>
        <v>1.904761904761898</v>
      </c>
      <c r="AJ214" s="1092">
        <f t="shared" si="165"/>
        <v>0.96153846153845812</v>
      </c>
      <c r="AK214" s="1092">
        <f t="shared" si="166"/>
        <v>0</v>
      </c>
      <c r="AL214" s="1092">
        <f t="shared" si="167"/>
        <v>0</v>
      </c>
      <c r="AM214" s="1092">
        <f t="shared" si="168"/>
        <v>0</v>
      </c>
      <c r="AN214" s="1092">
        <f t="shared" si="169"/>
        <v>4.0000000000000036</v>
      </c>
      <c r="AO214" s="1092">
        <f t="shared" si="170"/>
        <v>2.0408163265306145</v>
      </c>
      <c r="AP214" s="1092">
        <f t="shared" si="171"/>
        <v>1.0309278350515427</v>
      </c>
      <c r="AQ214" s="1092">
        <f t="shared" si="172"/>
        <v>1.0416666666666741</v>
      </c>
      <c r="AR214" s="1092">
        <f t="shared" si="173"/>
        <v>1.0526315789473717</v>
      </c>
      <c r="AS214" s="1092">
        <f t="shared" si="174"/>
        <v>1.0638297872340496</v>
      </c>
      <c r="AT214" s="1092">
        <f t="shared" si="175"/>
        <v>4.4444444444444287</v>
      </c>
      <c r="AU214" s="1092">
        <f t="shared" si="176"/>
        <v>13.924050632911399</v>
      </c>
      <c r="AV214" s="1092">
        <f t="shared" si="177"/>
        <v>6.7567567567567544</v>
      </c>
      <c r="AW214" s="1092">
        <f t="shared" si="157"/>
        <v>3.5416129426866627</v>
      </c>
      <c r="AX214" s="1092">
        <f t="shared" si="158"/>
        <v>3.4958831621704642</v>
      </c>
    </row>
    <row r="215" spans="1:50" ht="11.25" customHeight="1" x14ac:dyDescent="0.2">
      <c r="A215" s="830" t="s">
        <v>3952</v>
      </c>
      <c r="B215" s="829" t="s">
        <v>3951</v>
      </c>
      <c r="C215" s="584">
        <v>1.1200000000000001</v>
      </c>
      <c r="D215" s="584">
        <v>1.0900000000000001</v>
      </c>
      <c r="E215" s="460">
        <v>1.04</v>
      </c>
      <c r="F215" s="450">
        <v>0.97</v>
      </c>
      <c r="G215" s="584">
        <v>0.93</v>
      </c>
      <c r="H215" s="584">
        <v>0.85</v>
      </c>
      <c r="I215" s="584">
        <v>0.75</v>
      </c>
      <c r="J215" s="584">
        <v>0.18</v>
      </c>
      <c r="K215" s="897"/>
      <c r="L215" s="463">
        <v>0</v>
      </c>
      <c r="M215" s="588">
        <v>0</v>
      </c>
      <c r="N215" s="897"/>
      <c r="O215" s="464">
        <v>0</v>
      </c>
      <c r="P215" s="586">
        <v>0</v>
      </c>
      <c r="Q215" s="586">
        <v>0</v>
      </c>
      <c r="R215" s="586">
        <v>0</v>
      </c>
      <c r="S215" s="586">
        <v>0</v>
      </c>
      <c r="T215" s="586">
        <v>0</v>
      </c>
      <c r="U215" s="586">
        <v>0</v>
      </c>
      <c r="V215" s="586">
        <v>0</v>
      </c>
      <c r="W215" s="586">
        <v>0</v>
      </c>
      <c r="X215" s="586">
        <v>0</v>
      </c>
      <c r="Y215" s="586">
        <v>0</v>
      </c>
      <c r="Z215" s="586">
        <v>0</v>
      </c>
      <c r="AA215" s="587">
        <f t="shared" si="156"/>
        <v>6.9299999999999988</v>
      </c>
      <c r="AB215" s="1092">
        <f t="shared" si="135"/>
        <v>2.7522935779816571</v>
      </c>
      <c r="AC215" s="1092">
        <f t="shared" si="136"/>
        <v>4.8076923076923128</v>
      </c>
      <c r="AD215" s="1092">
        <f t="shared" si="159"/>
        <v>7.2164948453608213</v>
      </c>
      <c r="AE215" s="1092">
        <f t="shared" si="160"/>
        <v>4.3010752688172005</v>
      </c>
      <c r="AF215" s="1092">
        <f t="shared" si="161"/>
        <v>9.4117647058823639</v>
      </c>
      <c r="AG215" s="1092">
        <f t="shared" si="162"/>
        <v>13.33333333333333</v>
      </c>
      <c r="AH215" s="1092">
        <f t="shared" si="163"/>
        <v>316.66666666666669</v>
      </c>
      <c r="AI215" s="1092" t="str">
        <f t="shared" si="164"/>
        <v>n/a</v>
      </c>
      <c r="AJ215" s="1092" t="str">
        <f t="shared" si="165"/>
        <v>n/a</v>
      </c>
      <c r="AK215" s="1092" t="str">
        <f t="shared" si="166"/>
        <v>n/a</v>
      </c>
      <c r="AL215" s="1092" t="str">
        <f t="shared" si="167"/>
        <v>n/a</v>
      </c>
      <c r="AM215" s="1092" t="str">
        <f t="shared" si="168"/>
        <v>n/a</v>
      </c>
      <c r="AN215" s="1092" t="str">
        <f t="shared" si="169"/>
        <v>n/a</v>
      </c>
      <c r="AO215" s="1092" t="str">
        <f t="shared" si="170"/>
        <v>n/a</v>
      </c>
      <c r="AP215" s="1092" t="str">
        <f t="shared" si="171"/>
        <v>n/a</v>
      </c>
      <c r="AQ215" s="1092" t="str">
        <f t="shared" si="172"/>
        <v>n/a</v>
      </c>
      <c r="AR215" s="1092" t="str">
        <f t="shared" si="173"/>
        <v>n/a</v>
      </c>
      <c r="AS215" s="1092" t="str">
        <f t="shared" si="174"/>
        <v>n/a</v>
      </c>
      <c r="AT215" s="1092" t="str">
        <f t="shared" si="175"/>
        <v>n/a</v>
      </c>
      <c r="AU215" s="1092" t="str">
        <f t="shared" si="176"/>
        <v>n/a</v>
      </c>
      <c r="AV215" s="1092" t="str">
        <f t="shared" si="177"/>
        <v>n/a</v>
      </c>
      <c r="AW215" s="1092">
        <f t="shared" si="157"/>
        <v>51.212760100819196</v>
      </c>
      <c r="AX215" s="1092">
        <f t="shared" si="158"/>
        <v>117.10833685240067</v>
      </c>
    </row>
    <row r="216" spans="1:50" ht="11.25" customHeight="1" x14ac:dyDescent="0.2">
      <c r="A216" s="542" t="s">
        <v>4505</v>
      </c>
      <c r="B216" s="829" t="s">
        <v>4499</v>
      </c>
      <c r="C216" s="584">
        <v>1</v>
      </c>
      <c r="D216" s="584">
        <v>0.88</v>
      </c>
      <c r="E216" s="460">
        <v>0.8</v>
      </c>
      <c r="F216" s="587">
        <v>0.6</v>
      </c>
      <c r="G216" s="584">
        <v>0.36</v>
      </c>
      <c r="H216" s="499">
        <v>0.24</v>
      </c>
      <c r="I216" s="499">
        <v>0.24</v>
      </c>
      <c r="J216" s="499">
        <v>0.24</v>
      </c>
      <c r="K216" s="1027"/>
      <c r="L216" s="499">
        <v>0.24</v>
      </c>
      <c r="M216" s="502">
        <v>0.24</v>
      </c>
      <c r="N216" s="1027"/>
      <c r="O216" s="502">
        <v>0.24</v>
      </c>
      <c r="P216" s="541">
        <v>0.24</v>
      </c>
      <c r="Q216" s="590">
        <v>0.24</v>
      </c>
      <c r="R216" s="590">
        <v>0.18</v>
      </c>
      <c r="S216" s="500">
        <v>0</v>
      </c>
      <c r="T216" s="500">
        <v>0</v>
      </c>
      <c r="U216" s="500">
        <v>0</v>
      </c>
      <c r="V216" s="500">
        <v>0</v>
      </c>
      <c r="W216" s="500">
        <v>0</v>
      </c>
      <c r="X216" s="500">
        <v>0</v>
      </c>
      <c r="Y216" s="500">
        <v>0</v>
      </c>
      <c r="Z216" s="500">
        <v>0</v>
      </c>
      <c r="AA216" s="587">
        <f t="shared" si="156"/>
        <v>5.7400000000000011</v>
      </c>
      <c r="AB216" s="1092">
        <f t="shared" si="135"/>
        <v>13.636363636363647</v>
      </c>
      <c r="AC216" s="1092">
        <f t="shared" si="136"/>
        <v>9.9999999999999858</v>
      </c>
      <c r="AD216" s="1092">
        <f t="shared" si="159"/>
        <v>33.33333333333335</v>
      </c>
      <c r="AE216" s="1092">
        <f t="shared" si="160"/>
        <v>66.666666666666671</v>
      </c>
      <c r="AF216" s="1092">
        <f t="shared" si="161"/>
        <v>50</v>
      </c>
      <c r="AG216" s="1092">
        <f t="shared" si="162"/>
        <v>0</v>
      </c>
      <c r="AH216" s="1092">
        <f t="shared" si="163"/>
        <v>0</v>
      </c>
      <c r="AI216" s="1092">
        <f t="shared" si="164"/>
        <v>0</v>
      </c>
      <c r="AJ216" s="1092">
        <f t="shared" si="165"/>
        <v>0</v>
      </c>
      <c r="AK216" s="1092">
        <f t="shared" si="166"/>
        <v>0</v>
      </c>
      <c r="AL216" s="1092">
        <f t="shared" si="167"/>
        <v>0</v>
      </c>
      <c r="AM216" s="1092">
        <f t="shared" si="168"/>
        <v>0</v>
      </c>
      <c r="AN216" s="1092">
        <f t="shared" si="169"/>
        <v>33.333333333333329</v>
      </c>
      <c r="AO216" s="1092" t="str">
        <f t="shared" si="170"/>
        <v>n/a</v>
      </c>
      <c r="AP216" s="1092" t="str">
        <f t="shared" si="171"/>
        <v>n/a</v>
      </c>
      <c r="AQ216" s="1092" t="str">
        <f t="shared" si="172"/>
        <v>n/a</v>
      </c>
      <c r="AR216" s="1092" t="str">
        <f t="shared" si="173"/>
        <v>n/a</v>
      </c>
      <c r="AS216" s="1092" t="str">
        <f t="shared" si="174"/>
        <v>n/a</v>
      </c>
      <c r="AT216" s="1092" t="str">
        <f t="shared" si="175"/>
        <v>n/a</v>
      </c>
      <c r="AU216" s="1092" t="str">
        <f t="shared" si="176"/>
        <v>n/a</v>
      </c>
      <c r="AV216" s="1092" t="str">
        <f t="shared" si="177"/>
        <v>n/a</v>
      </c>
      <c r="AW216" s="1092">
        <f t="shared" si="157"/>
        <v>15.920745920745922</v>
      </c>
      <c r="AX216" s="1092">
        <f t="shared" si="158"/>
        <v>22.652271999995726</v>
      </c>
    </row>
    <row r="217" spans="1:50" ht="11.25" customHeight="1" x14ac:dyDescent="0.2">
      <c r="A217" s="830" t="s">
        <v>549</v>
      </c>
      <c r="B217" s="829" t="s">
        <v>550</v>
      </c>
      <c r="C217" s="584">
        <v>2.5499999999999998</v>
      </c>
      <c r="D217" s="584">
        <v>2.4500000000000002</v>
      </c>
      <c r="E217" s="460">
        <v>2.42</v>
      </c>
      <c r="F217" s="450">
        <v>2.17</v>
      </c>
      <c r="G217" s="584">
        <v>1.92</v>
      </c>
      <c r="H217" s="584">
        <v>1.67</v>
      </c>
      <c r="I217" s="584">
        <v>1.42</v>
      </c>
      <c r="J217" s="584">
        <v>1.35</v>
      </c>
      <c r="K217" s="897"/>
      <c r="L217" s="584">
        <v>1.3</v>
      </c>
      <c r="M217" s="459">
        <v>1.28</v>
      </c>
      <c r="N217" s="897"/>
      <c r="O217" s="589">
        <v>1.26</v>
      </c>
      <c r="P217" s="590">
        <v>1.24</v>
      </c>
      <c r="Q217" s="590">
        <v>1.22</v>
      </c>
      <c r="R217" s="590">
        <v>1.1599999999999999</v>
      </c>
      <c r="S217" s="590">
        <v>1.08</v>
      </c>
      <c r="T217" s="590">
        <v>1</v>
      </c>
      <c r="U217" s="590">
        <v>0.8</v>
      </c>
      <c r="V217" s="586">
        <v>0</v>
      </c>
      <c r="W217" s="586">
        <v>0</v>
      </c>
      <c r="X217" s="586">
        <v>0</v>
      </c>
      <c r="Y217" s="590">
        <v>1.1100000000000001</v>
      </c>
      <c r="Z217" s="590">
        <v>1.07</v>
      </c>
      <c r="AA217" s="587">
        <f t="shared" si="156"/>
        <v>28.470000000000002</v>
      </c>
      <c r="AB217" s="1092">
        <f t="shared" si="135"/>
        <v>4.0816326530612068</v>
      </c>
      <c r="AC217" s="1092">
        <f t="shared" si="136"/>
        <v>1.2396694214876103</v>
      </c>
      <c r="AD217" s="1092">
        <f t="shared" si="159"/>
        <v>11.520737327188947</v>
      </c>
      <c r="AE217" s="1092">
        <f t="shared" si="160"/>
        <v>13.020833333333325</v>
      </c>
      <c r="AF217" s="1092">
        <f t="shared" si="161"/>
        <v>14.970059880239518</v>
      </c>
      <c r="AG217" s="1092">
        <f t="shared" si="162"/>
        <v>17.6056338028169</v>
      </c>
      <c r="AH217" s="1092">
        <f t="shared" si="163"/>
        <v>5.1851851851851816</v>
      </c>
      <c r="AI217" s="1092">
        <f t="shared" si="164"/>
        <v>3.8461538461538547</v>
      </c>
      <c r="AJ217" s="1092">
        <f t="shared" si="165"/>
        <v>1.5625</v>
      </c>
      <c r="AK217" s="1092">
        <f t="shared" si="166"/>
        <v>1.5873015873015817</v>
      </c>
      <c r="AL217" s="1092">
        <f t="shared" si="167"/>
        <v>1.6129032258064502</v>
      </c>
      <c r="AM217" s="1092">
        <f t="shared" si="168"/>
        <v>1.6393442622950838</v>
      </c>
      <c r="AN217" s="1092">
        <f t="shared" si="169"/>
        <v>5.1724137931034475</v>
      </c>
      <c r="AO217" s="1092">
        <f t="shared" si="170"/>
        <v>7.4074074074073959</v>
      </c>
      <c r="AP217" s="1092">
        <f t="shared" si="171"/>
        <v>8.0000000000000071</v>
      </c>
      <c r="AQ217" s="1092">
        <f t="shared" si="172"/>
        <v>25</v>
      </c>
      <c r="AR217" s="1092" t="str">
        <f t="shared" si="173"/>
        <v>n/a</v>
      </c>
      <c r="AS217" s="1092" t="str">
        <f t="shared" si="174"/>
        <v>n/a</v>
      </c>
      <c r="AT217" s="1092" t="str">
        <f t="shared" si="175"/>
        <v>n/a</v>
      </c>
      <c r="AU217" s="1092">
        <f t="shared" si="176"/>
        <v>-100</v>
      </c>
      <c r="AV217" s="1092">
        <f t="shared" si="177"/>
        <v>3.7383177570093462</v>
      </c>
      <c r="AW217" s="1092">
        <f t="shared" si="157"/>
        <v>1.5105607490216575</v>
      </c>
      <c r="AX217" s="1092">
        <f t="shared" si="158"/>
        <v>26.178102876374346</v>
      </c>
    </row>
    <row r="218" spans="1:50" ht="11.25" customHeight="1" x14ac:dyDescent="0.2">
      <c r="A218" s="591" t="s">
        <v>563</v>
      </c>
      <c r="B218" s="468" t="s">
        <v>564</v>
      </c>
      <c r="C218" s="584">
        <v>1.33375</v>
      </c>
      <c r="D218" s="584">
        <v>1.1937500000000001</v>
      </c>
      <c r="E218" s="460">
        <v>1.069</v>
      </c>
      <c r="F218" s="478">
        <v>0.94374999999999998</v>
      </c>
      <c r="G218" s="474">
        <v>0.82499999999999996</v>
      </c>
      <c r="H218" s="474">
        <v>0.72499999999999998</v>
      </c>
      <c r="I218" s="474">
        <v>0.61250000000000004</v>
      </c>
      <c r="J218" s="474">
        <v>0.484375</v>
      </c>
      <c r="K218" s="976">
        <v>0</v>
      </c>
      <c r="L218" s="474">
        <v>0.421875</v>
      </c>
      <c r="M218" s="470">
        <v>0.35625000000000001</v>
      </c>
      <c r="N218" s="976">
        <v>0</v>
      </c>
      <c r="O218" s="489">
        <v>0.3</v>
      </c>
      <c r="P218" s="476">
        <v>0.25</v>
      </c>
      <c r="Q218" s="476">
        <v>0.1875</v>
      </c>
      <c r="R218" s="476">
        <v>0.13125000000000001</v>
      </c>
      <c r="S218" s="476">
        <v>6.25E-2</v>
      </c>
      <c r="T218" s="476">
        <v>2.1874999999999999E-2</v>
      </c>
      <c r="U218" s="477">
        <v>9.3749999999999997E-3</v>
      </c>
      <c r="V218" s="476">
        <v>0.49</v>
      </c>
      <c r="W218" s="476">
        <v>0.46750000000000003</v>
      </c>
      <c r="X218" s="476">
        <v>0.4375</v>
      </c>
      <c r="Y218" s="476">
        <v>0.40562500000000001</v>
      </c>
      <c r="Z218" s="476">
        <v>0.3795</v>
      </c>
      <c r="AA218" s="587">
        <f t="shared" si="156"/>
        <v>11.107875</v>
      </c>
      <c r="AB218" s="1092">
        <f t="shared" si="135"/>
        <v>11.727748691099471</v>
      </c>
      <c r="AC218" s="1092">
        <f t="shared" si="136"/>
        <v>11.669784845650156</v>
      </c>
      <c r="AD218" s="1092">
        <f t="shared" si="159"/>
        <v>13.271523178807954</v>
      </c>
      <c r="AE218" s="1092">
        <f t="shared" si="160"/>
        <v>14.393939393939403</v>
      </c>
      <c r="AF218" s="1092">
        <f t="shared" si="161"/>
        <v>13.793103448275868</v>
      </c>
      <c r="AG218" s="1092">
        <f t="shared" si="162"/>
        <v>18.367346938775508</v>
      </c>
      <c r="AH218" s="1092">
        <f t="shared" si="163"/>
        <v>26.451612903225818</v>
      </c>
      <c r="AI218" s="1092">
        <f t="shared" si="164"/>
        <v>14.814814814814813</v>
      </c>
      <c r="AJ218" s="1092">
        <f t="shared" si="165"/>
        <v>18.421052631578938</v>
      </c>
      <c r="AK218" s="1092">
        <f t="shared" si="166"/>
        <v>18.75</v>
      </c>
      <c r="AL218" s="1092">
        <f t="shared" si="167"/>
        <v>19.999999999999996</v>
      </c>
      <c r="AM218" s="1092">
        <f t="shared" si="168"/>
        <v>33.333333333333329</v>
      </c>
      <c r="AN218" s="1092">
        <f t="shared" si="169"/>
        <v>42.857142857142861</v>
      </c>
      <c r="AO218" s="1092">
        <f t="shared" si="170"/>
        <v>110.00000000000001</v>
      </c>
      <c r="AP218" s="1092">
        <f t="shared" si="171"/>
        <v>185.71428571428572</v>
      </c>
      <c r="AQ218" s="1092">
        <f t="shared" si="172"/>
        <v>133.33333333333334</v>
      </c>
      <c r="AR218" s="1092">
        <f t="shared" si="173"/>
        <v>-98.08673469387756</v>
      </c>
      <c r="AS218" s="1092">
        <f t="shared" si="174"/>
        <v>4.8128342245989275</v>
      </c>
      <c r="AT218" s="1092">
        <f t="shared" si="175"/>
        <v>6.8571428571428727</v>
      </c>
      <c r="AU218" s="1092">
        <f t="shared" si="176"/>
        <v>7.8582434514637978</v>
      </c>
      <c r="AV218" s="1092">
        <f t="shared" si="177"/>
        <v>6.8840579710145011</v>
      </c>
      <c r="AW218" s="1092">
        <f t="shared" si="157"/>
        <v>29.296407899743127</v>
      </c>
      <c r="AX218" s="1092">
        <f t="shared" si="158"/>
        <v>55.806182176970317</v>
      </c>
    </row>
    <row r="219" spans="1:50" ht="11.25" customHeight="1" x14ac:dyDescent="0.2">
      <c r="A219" s="461" t="s">
        <v>1136</v>
      </c>
      <c r="B219" s="829" t="s">
        <v>1137</v>
      </c>
      <c r="C219" s="584">
        <v>1.2</v>
      </c>
      <c r="D219" s="584">
        <v>1.1599999999999999</v>
      </c>
      <c r="E219" s="460">
        <v>1.1200000000000001</v>
      </c>
      <c r="F219" s="587">
        <v>1.08</v>
      </c>
      <c r="G219" s="584">
        <v>1.04</v>
      </c>
      <c r="H219" s="584">
        <v>0.96</v>
      </c>
      <c r="I219" s="584">
        <v>0.88</v>
      </c>
      <c r="J219" s="584">
        <v>0.8</v>
      </c>
      <c r="K219" s="897"/>
      <c r="L219" s="584">
        <v>0.72</v>
      </c>
      <c r="M219" s="459">
        <v>0.64</v>
      </c>
      <c r="N219" s="897"/>
      <c r="O219" s="464">
        <v>0.56000000000000005</v>
      </c>
      <c r="P219" s="586">
        <v>0.74</v>
      </c>
      <c r="Q219" s="590">
        <v>1.3</v>
      </c>
      <c r="R219" s="590">
        <v>1.19</v>
      </c>
      <c r="S219" s="590">
        <v>1.1000000000000001</v>
      </c>
      <c r="T219" s="590">
        <v>1.02</v>
      </c>
      <c r="U219" s="590">
        <v>0.94</v>
      </c>
      <c r="V219" s="590">
        <v>0.86</v>
      </c>
      <c r="W219" s="590">
        <v>0.7</v>
      </c>
      <c r="X219" s="586">
        <v>0</v>
      </c>
      <c r="Y219" s="586">
        <v>0</v>
      </c>
      <c r="Z219" s="586">
        <v>0</v>
      </c>
      <c r="AA219" s="587">
        <f t="shared" si="156"/>
        <v>18.010000000000002</v>
      </c>
      <c r="AB219" s="1092">
        <f t="shared" si="135"/>
        <v>3.4482758620689724</v>
      </c>
      <c r="AC219" s="1092">
        <f t="shared" si="136"/>
        <v>3.5714285714285587</v>
      </c>
      <c r="AD219" s="1092">
        <f t="shared" si="159"/>
        <v>3.7037037037036979</v>
      </c>
      <c r="AE219" s="1092">
        <f t="shared" si="160"/>
        <v>3.8461538461538547</v>
      </c>
      <c r="AF219" s="1092">
        <f t="shared" si="161"/>
        <v>8.3333333333333481</v>
      </c>
      <c r="AG219" s="1092">
        <f t="shared" si="162"/>
        <v>9.0909090909090828</v>
      </c>
      <c r="AH219" s="1092">
        <f t="shared" si="163"/>
        <v>9.9999999999999858</v>
      </c>
      <c r="AI219" s="1092">
        <f t="shared" si="164"/>
        <v>11.111111111111116</v>
      </c>
      <c r="AJ219" s="1092">
        <f t="shared" si="165"/>
        <v>12.5</v>
      </c>
      <c r="AK219" s="1092">
        <f t="shared" si="166"/>
        <v>14.285714285714279</v>
      </c>
      <c r="AL219" s="1092">
        <f t="shared" si="167"/>
        <v>-24.324324324324319</v>
      </c>
      <c r="AM219" s="1092">
        <f t="shared" si="168"/>
        <v>-43.07692307692308</v>
      </c>
      <c r="AN219" s="1092">
        <f t="shared" si="169"/>
        <v>9.2436974789916082</v>
      </c>
      <c r="AO219" s="1092">
        <f t="shared" si="170"/>
        <v>8.1818181818181799</v>
      </c>
      <c r="AP219" s="1092">
        <f t="shared" si="171"/>
        <v>7.8431372549019773</v>
      </c>
      <c r="AQ219" s="1092">
        <f t="shared" si="172"/>
        <v>8.5106382978723527</v>
      </c>
      <c r="AR219" s="1092">
        <f t="shared" si="173"/>
        <v>9.302325581395344</v>
      </c>
      <c r="AS219" s="1092">
        <f t="shared" si="174"/>
        <v>22.857142857142865</v>
      </c>
      <c r="AT219" s="1092" t="str">
        <f t="shared" si="175"/>
        <v>n/a</v>
      </c>
      <c r="AU219" s="1092" t="str">
        <f t="shared" si="176"/>
        <v>n/a</v>
      </c>
      <c r="AV219" s="1092" t="str">
        <f t="shared" si="177"/>
        <v>n/a</v>
      </c>
      <c r="AW219" s="1092">
        <f t="shared" si="157"/>
        <v>4.3571190030721008</v>
      </c>
      <c r="AX219" s="1092">
        <f t="shared" si="158"/>
        <v>14.931063022505027</v>
      </c>
    </row>
    <row r="220" spans="1:50" ht="11.25" customHeight="1" x14ac:dyDescent="0.2">
      <c r="A220" s="829" t="s">
        <v>1126</v>
      </c>
      <c r="B220" s="829" t="s">
        <v>1127</v>
      </c>
      <c r="C220" s="584">
        <v>2.64</v>
      </c>
      <c r="D220" s="584">
        <v>2.52</v>
      </c>
      <c r="E220" s="460">
        <v>2.2400000000000002</v>
      </c>
      <c r="F220" s="587">
        <v>2.04</v>
      </c>
      <c r="G220" s="584">
        <v>1.84</v>
      </c>
      <c r="H220" s="584">
        <v>1.6</v>
      </c>
      <c r="I220" s="584">
        <v>1.4</v>
      </c>
      <c r="J220" s="584">
        <v>1.2</v>
      </c>
      <c r="K220" s="897"/>
      <c r="L220" s="584">
        <v>1.04</v>
      </c>
      <c r="M220" s="459">
        <v>0.96499999999999997</v>
      </c>
      <c r="N220" s="897"/>
      <c r="O220" s="464">
        <v>0.88</v>
      </c>
      <c r="P220" s="586">
        <v>0.88</v>
      </c>
      <c r="Q220" s="586">
        <v>0.88</v>
      </c>
      <c r="R220" s="586">
        <v>0.88</v>
      </c>
      <c r="S220" s="586">
        <v>0.88</v>
      </c>
      <c r="T220" s="586">
        <v>0.88</v>
      </c>
      <c r="U220" s="586">
        <v>0.88</v>
      </c>
      <c r="V220" s="586">
        <v>0.88</v>
      </c>
      <c r="W220" s="586">
        <v>0.88</v>
      </c>
      <c r="X220" s="586">
        <v>0.88</v>
      </c>
      <c r="Y220" s="586">
        <v>0.88</v>
      </c>
      <c r="Z220" s="586">
        <v>0.88</v>
      </c>
      <c r="AA220" s="587">
        <f t="shared" si="156"/>
        <v>28.044999999999987</v>
      </c>
      <c r="AB220" s="1092">
        <f t="shared" si="135"/>
        <v>4.7619047619047672</v>
      </c>
      <c r="AC220" s="1092">
        <f t="shared" si="136"/>
        <v>12.5</v>
      </c>
      <c r="AD220" s="1092">
        <f t="shared" si="159"/>
        <v>9.8039215686274606</v>
      </c>
      <c r="AE220" s="1092">
        <f t="shared" si="160"/>
        <v>10.869565217391308</v>
      </c>
      <c r="AF220" s="1092">
        <f t="shared" si="161"/>
        <v>14.999999999999991</v>
      </c>
      <c r="AG220" s="1092">
        <f t="shared" si="162"/>
        <v>14.285714285714302</v>
      </c>
      <c r="AH220" s="1092">
        <f t="shared" si="163"/>
        <v>16.666666666666675</v>
      </c>
      <c r="AI220" s="1092">
        <f t="shared" si="164"/>
        <v>15.384615384615374</v>
      </c>
      <c r="AJ220" s="1092">
        <f t="shared" si="165"/>
        <v>7.7720207253886064</v>
      </c>
      <c r="AK220" s="1092">
        <f t="shared" si="166"/>
        <v>9.6590909090908958</v>
      </c>
      <c r="AL220" s="1092">
        <f t="shared" si="167"/>
        <v>0</v>
      </c>
      <c r="AM220" s="1092">
        <f t="shared" si="168"/>
        <v>0</v>
      </c>
      <c r="AN220" s="1092">
        <f t="shared" si="169"/>
        <v>0</v>
      </c>
      <c r="AO220" s="1092">
        <f t="shared" si="170"/>
        <v>0</v>
      </c>
      <c r="AP220" s="1092">
        <f t="shared" si="171"/>
        <v>0</v>
      </c>
      <c r="AQ220" s="1092">
        <f t="shared" si="172"/>
        <v>0</v>
      </c>
      <c r="AR220" s="1092">
        <f t="shared" si="173"/>
        <v>0</v>
      </c>
      <c r="AS220" s="1092">
        <f t="shared" si="174"/>
        <v>0</v>
      </c>
      <c r="AT220" s="1092">
        <f t="shared" si="175"/>
        <v>0</v>
      </c>
      <c r="AU220" s="1092">
        <f t="shared" si="176"/>
        <v>0</v>
      </c>
      <c r="AV220" s="1092">
        <f t="shared" si="177"/>
        <v>0</v>
      </c>
      <c r="AW220" s="1092">
        <f t="shared" si="157"/>
        <v>5.557309500923779</v>
      </c>
      <c r="AX220" s="1092">
        <f t="shared" si="158"/>
        <v>6.4879917568516419</v>
      </c>
    </row>
    <row r="221" spans="1:50" ht="11.25" customHeight="1" x14ac:dyDescent="0.2">
      <c r="A221" s="829" t="s">
        <v>219</v>
      </c>
      <c r="B221" s="829" t="s">
        <v>220</v>
      </c>
      <c r="C221" s="584">
        <v>2.0049999999999999</v>
      </c>
      <c r="D221" s="584">
        <v>1.97</v>
      </c>
      <c r="E221" s="460">
        <v>1.9450000000000001</v>
      </c>
      <c r="F221" s="587">
        <v>1.9249999999999998</v>
      </c>
      <c r="G221" s="584">
        <v>1.905</v>
      </c>
      <c r="H221" s="584">
        <v>1.885</v>
      </c>
      <c r="I221" s="584">
        <v>1.76</v>
      </c>
      <c r="J221" s="584">
        <v>1.66</v>
      </c>
      <c r="K221" s="897"/>
      <c r="L221" s="584">
        <v>1.61</v>
      </c>
      <c r="M221" s="459">
        <v>1.4350000000000001</v>
      </c>
      <c r="N221" s="897"/>
      <c r="O221" s="589">
        <v>1.35</v>
      </c>
      <c r="P221" s="590">
        <v>1.325</v>
      </c>
      <c r="Q221" s="590">
        <v>1.23</v>
      </c>
      <c r="R221" s="590">
        <v>1.0874999999999999</v>
      </c>
      <c r="S221" s="590">
        <v>0.93</v>
      </c>
      <c r="T221" s="590">
        <v>0.84499999999999997</v>
      </c>
      <c r="U221" s="590">
        <v>0.8075</v>
      </c>
      <c r="V221" s="590">
        <v>0.78950000000000009</v>
      </c>
      <c r="W221" s="590">
        <v>0.77849999999999997</v>
      </c>
      <c r="X221" s="590">
        <v>0.76849999999999996</v>
      </c>
      <c r="Y221" s="590">
        <v>0.72849999999999993</v>
      </c>
      <c r="Z221" s="590">
        <v>0.66649999999999998</v>
      </c>
      <c r="AA221" s="587">
        <f t="shared" si="156"/>
        <v>29.406499999999998</v>
      </c>
      <c r="AB221" s="1092">
        <f t="shared" si="135"/>
        <v>1.7766497461928932</v>
      </c>
      <c r="AC221" s="1092">
        <f t="shared" si="136"/>
        <v>1.2853470437018011</v>
      </c>
      <c r="AD221" s="1092">
        <f t="shared" si="159"/>
        <v>1.0389610389610615</v>
      </c>
      <c r="AE221" s="1092">
        <f t="shared" si="160"/>
        <v>1.0498687664041828</v>
      </c>
      <c r="AF221" s="1092">
        <f t="shared" si="161"/>
        <v>1.0610079575596787</v>
      </c>
      <c r="AG221" s="1092">
        <f t="shared" si="162"/>
        <v>7.1022727272727293</v>
      </c>
      <c r="AH221" s="1092">
        <f t="shared" si="163"/>
        <v>6.024096385542177</v>
      </c>
      <c r="AI221" s="1092">
        <f t="shared" si="164"/>
        <v>3.105590062111796</v>
      </c>
      <c r="AJ221" s="1092">
        <f t="shared" si="165"/>
        <v>12.195121951219523</v>
      </c>
      <c r="AK221" s="1092">
        <f t="shared" si="166"/>
        <v>6.2962962962962887</v>
      </c>
      <c r="AL221" s="1092">
        <f t="shared" si="167"/>
        <v>1.8867924528301883</v>
      </c>
      <c r="AM221" s="1092">
        <f t="shared" si="168"/>
        <v>7.7235772357723498</v>
      </c>
      <c r="AN221" s="1092">
        <f t="shared" si="169"/>
        <v>13.103448275862073</v>
      </c>
      <c r="AO221" s="1092">
        <f t="shared" si="170"/>
        <v>16.935483870967726</v>
      </c>
      <c r="AP221" s="1092">
        <f t="shared" si="171"/>
        <v>10.059171597633142</v>
      </c>
      <c r="AQ221" s="1092">
        <f t="shared" si="172"/>
        <v>4.6439628482972006</v>
      </c>
      <c r="AR221" s="1092">
        <f t="shared" si="173"/>
        <v>2.279924002533229</v>
      </c>
      <c r="AS221" s="1092">
        <f t="shared" si="174"/>
        <v>1.4129736673089477</v>
      </c>
      <c r="AT221" s="1092">
        <f t="shared" si="175"/>
        <v>1.3012361743656387</v>
      </c>
      <c r="AU221" s="1092">
        <f t="shared" si="176"/>
        <v>5.4907343857240942</v>
      </c>
      <c r="AV221" s="1092">
        <f t="shared" si="177"/>
        <v>9.302325581395344</v>
      </c>
      <c r="AW221" s="1092">
        <f t="shared" si="157"/>
        <v>5.4797543841881931</v>
      </c>
      <c r="AX221" s="1092">
        <f t="shared" si="158"/>
        <v>4.64931338724179</v>
      </c>
    </row>
    <row r="222" spans="1:50" s="543" customFormat="1" ht="11.25" customHeight="1" x14ac:dyDescent="0.2">
      <c r="A222" s="447" t="s">
        <v>551</v>
      </c>
      <c r="B222" s="814" t="s">
        <v>552</v>
      </c>
      <c r="C222" s="584">
        <v>2.4131</v>
      </c>
      <c r="D222" s="584">
        <v>2.2155999999999998</v>
      </c>
      <c r="E222" s="460">
        <v>2.0739999999999998</v>
      </c>
      <c r="F222" s="450">
        <v>1.8622800000000002</v>
      </c>
      <c r="G222" s="451">
        <v>1.59093</v>
      </c>
      <c r="H222" s="451">
        <v>1.4695999999999998</v>
      </c>
      <c r="I222" s="451">
        <v>1.268</v>
      </c>
      <c r="J222" s="451">
        <v>1.236</v>
      </c>
      <c r="K222" s="963"/>
      <c r="L222" s="451">
        <v>1.131</v>
      </c>
      <c r="M222" s="449">
        <v>0.99</v>
      </c>
      <c r="N222" s="963"/>
      <c r="O222" s="454">
        <v>0.82399999999999995</v>
      </c>
      <c r="P222" s="456">
        <v>0.65100000000000002</v>
      </c>
      <c r="Q222" s="456">
        <v>0.62450000000000006</v>
      </c>
      <c r="R222" s="456">
        <v>0.57899999999999996</v>
      </c>
      <c r="S222" s="456">
        <v>0.51100000000000001</v>
      </c>
      <c r="T222" s="456">
        <v>0.47149999999999997</v>
      </c>
      <c r="U222" s="456">
        <v>0.45800000000000002</v>
      </c>
      <c r="V222" s="456">
        <v>0.41499999999999998</v>
      </c>
      <c r="W222" s="456">
        <v>0.38</v>
      </c>
      <c r="X222" s="456">
        <v>0.35</v>
      </c>
      <c r="Y222" s="456">
        <v>0.32300000000000001</v>
      </c>
      <c r="Z222" s="456">
        <v>0.298875</v>
      </c>
      <c r="AA222" s="587">
        <f t="shared" si="156"/>
        <v>22.136385000000001</v>
      </c>
      <c r="AB222" s="1092">
        <f t="shared" si="135"/>
        <v>8.9140639104531516</v>
      </c>
      <c r="AC222" s="1092">
        <f t="shared" si="136"/>
        <v>6.827386692381876</v>
      </c>
      <c r="AD222" s="1092">
        <f t="shared" si="159"/>
        <v>11.368859677384702</v>
      </c>
      <c r="AE222" s="1092">
        <f t="shared" si="160"/>
        <v>17.056061548905376</v>
      </c>
      <c r="AF222" s="1092">
        <f t="shared" si="161"/>
        <v>8.25598802395211</v>
      </c>
      <c r="AG222" s="1092">
        <f t="shared" si="162"/>
        <v>15.899053627760228</v>
      </c>
      <c r="AH222" s="1092">
        <f t="shared" si="163"/>
        <v>2.5889967637540368</v>
      </c>
      <c r="AI222" s="1092">
        <f t="shared" si="164"/>
        <v>9.2838196286472154</v>
      </c>
      <c r="AJ222" s="1092">
        <f t="shared" si="165"/>
        <v>14.242424242424235</v>
      </c>
      <c r="AK222" s="1092">
        <f t="shared" si="166"/>
        <v>20.145631067961169</v>
      </c>
      <c r="AL222" s="1092">
        <f t="shared" si="167"/>
        <v>26.574500768049148</v>
      </c>
      <c r="AM222" s="1092">
        <f t="shared" si="168"/>
        <v>4.2433947157726193</v>
      </c>
      <c r="AN222" s="1092">
        <f t="shared" si="169"/>
        <v>7.8583765112262727</v>
      </c>
      <c r="AO222" s="1092">
        <f t="shared" si="170"/>
        <v>13.307240704500977</v>
      </c>
      <c r="AP222" s="1092">
        <f t="shared" si="171"/>
        <v>8.3775185577942715</v>
      </c>
      <c r="AQ222" s="1092">
        <f t="shared" si="172"/>
        <v>2.9475982532751077</v>
      </c>
      <c r="AR222" s="1092">
        <f t="shared" si="173"/>
        <v>10.361445783132538</v>
      </c>
      <c r="AS222" s="1092">
        <f t="shared" si="174"/>
        <v>9.210526315789469</v>
      </c>
      <c r="AT222" s="1092">
        <f t="shared" si="175"/>
        <v>8.5714285714285854</v>
      </c>
      <c r="AU222" s="1092">
        <f t="shared" si="176"/>
        <v>8.3591331269349709</v>
      </c>
      <c r="AV222" s="1092">
        <f t="shared" si="177"/>
        <v>8.0719364282726858</v>
      </c>
      <c r="AW222" s="1092">
        <f t="shared" si="157"/>
        <v>10.59358975808575</v>
      </c>
      <c r="AX222" s="1092">
        <f t="shared" si="158"/>
        <v>5.7213017183541135</v>
      </c>
    </row>
    <row r="223" spans="1:50" ht="11.25" customHeight="1" x14ac:dyDescent="0.2">
      <c r="A223" s="830" t="s">
        <v>556</v>
      </c>
      <c r="B223" s="829" t="s">
        <v>557</v>
      </c>
      <c r="C223" s="584">
        <v>0.2</v>
      </c>
      <c r="D223" s="584">
        <v>0.19</v>
      </c>
      <c r="E223" s="460">
        <v>0.1825</v>
      </c>
      <c r="F223" s="587">
        <v>0.17</v>
      </c>
      <c r="G223" s="584">
        <v>0.16</v>
      </c>
      <c r="H223" s="584">
        <v>0.15</v>
      </c>
      <c r="I223" s="584">
        <v>0.10819000000000001</v>
      </c>
      <c r="J223" s="584">
        <v>7.3599500000000012E-2</v>
      </c>
      <c r="K223" s="897"/>
      <c r="L223" s="584">
        <v>6.7937999999999998E-2</v>
      </c>
      <c r="M223" s="459">
        <v>6.2276500000000005E-2</v>
      </c>
      <c r="N223" s="897"/>
      <c r="O223" s="589">
        <v>5.6615000000000006E-2</v>
      </c>
      <c r="P223" s="590">
        <v>5.0953499999999999E-2</v>
      </c>
      <c r="Q223" s="590">
        <v>4.5292000000000006E-2</v>
      </c>
      <c r="R223" s="586">
        <v>0</v>
      </c>
      <c r="S223" s="586">
        <v>0</v>
      </c>
      <c r="T223" s="586">
        <v>0</v>
      </c>
      <c r="U223" s="586">
        <v>0</v>
      </c>
      <c r="V223" s="586">
        <v>0</v>
      </c>
      <c r="W223" s="586">
        <v>0</v>
      </c>
      <c r="X223" s="586">
        <v>0</v>
      </c>
      <c r="Y223" s="586">
        <v>0</v>
      </c>
      <c r="Z223" s="586">
        <v>0</v>
      </c>
      <c r="AA223" s="587">
        <f t="shared" si="156"/>
        <v>1.5173645000000004</v>
      </c>
      <c r="AB223" s="1092">
        <f t="shared" si="135"/>
        <v>5.2631578947368363</v>
      </c>
      <c r="AC223" s="1092">
        <f t="shared" si="136"/>
        <v>4.1095890410958846</v>
      </c>
      <c r="AD223" s="1092">
        <f t="shared" si="159"/>
        <v>7.3529411764705843</v>
      </c>
      <c r="AE223" s="1092">
        <f t="shared" si="160"/>
        <v>6.25</v>
      </c>
      <c r="AF223" s="1092">
        <f t="shared" si="161"/>
        <v>6.6666666666666652</v>
      </c>
      <c r="AG223" s="1092">
        <f t="shared" si="162"/>
        <v>38.644976430353985</v>
      </c>
      <c r="AH223" s="1092">
        <f t="shared" si="163"/>
        <v>46.998281238323614</v>
      </c>
      <c r="AI223" s="1092">
        <f t="shared" si="164"/>
        <v>8.3333333333333481</v>
      </c>
      <c r="AJ223" s="1092">
        <f t="shared" si="165"/>
        <v>9.0909090909090828</v>
      </c>
      <c r="AK223" s="1092">
        <f t="shared" si="166"/>
        <v>10.000000000000009</v>
      </c>
      <c r="AL223" s="1092">
        <f t="shared" si="167"/>
        <v>11.111111111111116</v>
      </c>
      <c r="AM223" s="1092">
        <f t="shared" si="168"/>
        <v>12.499999999999979</v>
      </c>
      <c r="AN223" s="1092" t="str">
        <f t="shared" si="169"/>
        <v>n/a</v>
      </c>
      <c r="AO223" s="1092" t="str">
        <f t="shared" si="170"/>
        <v>n/a</v>
      </c>
      <c r="AP223" s="1092" t="str">
        <f t="shared" si="171"/>
        <v>n/a</v>
      </c>
      <c r="AQ223" s="1092" t="str">
        <f t="shared" si="172"/>
        <v>n/a</v>
      </c>
      <c r="AR223" s="1092" t="str">
        <f t="shared" si="173"/>
        <v>n/a</v>
      </c>
      <c r="AS223" s="1092" t="str">
        <f t="shared" si="174"/>
        <v>n/a</v>
      </c>
      <c r="AT223" s="1092" t="str">
        <f t="shared" si="175"/>
        <v>n/a</v>
      </c>
      <c r="AU223" s="1092" t="str">
        <f t="shared" si="176"/>
        <v>n/a</v>
      </c>
      <c r="AV223" s="1092" t="str">
        <f t="shared" si="177"/>
        <v>n/a</v>
      </c>
      <c r="AW223" s="1092">
        <f t="shared" si="157"/>
        <v>13.860080498583423</v>
      </c>
      <c r="AX223" s="1092">
        <f t="shared" si="158"/>
        <v>13.853154447799335</v>
      </c>
    </row>
    <row r="224" spans="1:50" ht="11.25" customHeight="1" x14ac:dyDescent="0.2">
      <c r="A224" s="461" t="s">
        <v>560</v>
      </c>
      <c r="B224" s="829" t="s">
        <v>561</v>
      </c>
      <c r="C224" s="584">
        <v>1.78</v>
      </c>
      <c r="D224" s="584">
        <v>1.7549999999999999</v>
      </c>
      <c r="E224" s="460">
        <v>1.716</v>
      </c>
      <c r="F224" s="587">
        <v>1.6675</v>
      </c>
      <c r="G224" s="584">
        <v>1.59</v>
      </c>
      <c r="H224" s="584">
        <v>1.51</v>
      </c>
      <c r="I224" s="584">
        <v>1.43</v>
      </c>
      <c r="J224" s="584">
        <v>1.35</v>
      </c>
      <c r="K224" s="897"/>
      <c r="L224" s="584">
        <v>1.2662500000000001</v>
      </c>
      <c r="M224" s="459">
        <v>1.2024999999999999</v>
      </c>
      <c r="N224" s="897"/>
      <c r="O224" s="589">
        <v>1.1425000000000001</v>
      </c>
      <c r="P224" s="590">
        <v>1.0825</v>
      </c>
      <c r="Q224" s="590">
        <v>1.0225</v>
      </c>
      <c r="R224" s="590">
        <v>0.95750000000000002</v>
      </c>
      <c r="S224" s="590">
        <v>0.89749999999999996</v>
      </c>
      <c r="T224" s="590">
        <v>0.83</v>
      </c>
      <c r="U224" s="590">
        <v>0.75624999999999998</v>
      </c>
      <c r="V224" s="590">
        <v>0.72124999999999995</v>
      </c>
      <c r="W224" s="590">
        <v>0.66374999999999995</v>
      </c>
      <c r="X224" s="590">
        <v>0.578125</v>
      </c>
      <c r="Y224" s="590">
        <v>0.51249999999999996</v>
      </c>
      <c r="Z224" s="590">
        <v>0.46250000000000002</v>
      </c>
      <c r="AA224" s="587">
        <f t="shared" si="156"/>
        <v>24.894124999999999</v>
      </c>
      <c r="AB224" s="1092">
        <f t="shared" si="135"/>
        <v>1.4245014245014342</v>
      </c>
      <c r="AC224" s="1092">
        <f t="shared" si="136"/>
        <v>2.2727272727272707</v>
      </c>
      <c r="AD224" s="1092">
        <f t="shared" si="159"/>
        <v>2.9085457271364357</v>
      </c>
      <c r="AE224" s="1092">
        <f t="shared" si="160"/>
        <v>4.8742138364779919</v>
      </c>
      <c r="AF224" s="1092">
        <f t="shared" si="161"/>
        <v>5.2980132450331174</v>
      </c>
      <c r="AG224" s="1092">
        <f t="shared" si="162"/>
        <v>5.5944055944056048</v>
      </c>
      <c r="AH224" s="1092">
        <f t="shared" si="163"/>
        <v>5.9259259259259123</v>
      </c>
      <c r="AI224" s="1092">
        <f t="shared" si="164"/>
        <v>6.6140177690029667</v>
      </c>
      <c r="AJ224" s="1092">
        <f t="shared" si="165"/>
        <v>5.3014553014553156</v>
      </c>
      <c r="AK224" s="1092">
        <f t="shared" si="166"/>
        <v>5.2516411378555672</v>
      </c>
      <c r="AL224" s="1092">
        <f t="shared" si="167"/>
        <v>5.5427251732101723</v>
      </c>
      <c r="AM224" s="1092">
        <f t="shared" si="168"/>
        <v>5.8679706601467041</v>
      </c>
      <c r="AN224" s="1092">
        <f t="shared" si="169"/>
        <v>6.788511749347248</v>
      </c>
      <c r="AO224" s="1092">
        <f t="shared" si="170"/>
        <v>6.6852367688022385</v>
      </c>
      <c r="AP224" s="1092">
        <f t="shared" si="171"/>
        <v>8.1325301204819169</v>
      </c>
      <c r="AQ224" s="1092">
        <f t="shared" si="172"/>
        <v>9.7520661157024726</v>
      </c>
      <c r="AR224" s="1092">
        <f t="shared" si="173"/>
        <v>4.8526863084922045</v>
      </c>
      <c r="AS224" s="1092">
        <f t="shared" si="174"/>
        <v>8.6629001883239187</v>
      </c>
      <c r="AT224" s="1092">
        <f t="shared" si="175"/>
        <v>14.810810810810793</v>
      </c>
      <c r="AU224" s="1092">
        <f t="shared" si="176"/>
        <v>12.804878048780498</v>
      </c>
      <c r="AV224" s="1092">
        <f t="shared" si="177"/>
        <v>10.810810810810789</v>
      </c>
      <c r="AW224" s="1092">
        <f t="shared" si="157"/>
        <v>6.6750749518776464</v>
      </c>
      <c r="AX224" s="1092">
        <f t="shared" si="158"/>
        <v>3.2680370419563833</v>
      </c>
    </row>
    <row r="225" spans="1:50" ht="11.25" customHeight="1" x14ac:dyDescent="0.2">
      <c r="A225" s="507" t="s">
        <v>4008</v>
      </c>
      <c r="B225" s="829" t="s">
        <v>4009</v>
      </c>
      <c r="C225" s="584">
        <v>10.64</v>
      </c>
      <c r="D225" s="584">
        <v>9.84</v>
      </c>
      <c r="E225" s="460">
        <v>9.1199999999999992</v>
      </c>
      <c r="F225" s="587">
        <v>8</v>
      </c>
      <c r="G225" s="584">
        <v>7</v>
      </c>
      <c r="H225" s="584">
        <v>6.76</v>
      </c>
      <c r="I225" s="499">
        <v>0</v>
      </c>
      <c r="J225" s="499">
        <v>0</v>
      </c>
      <c r="K225" s="897"/>
      <c r="L225" s="463">
        <v>0</v>
      </c>
      <c r="M225" s="588">
        <v>0</v>
      </c>
      <c r="N225" s="897"/>
      <c r="O225" s="464">
        <v>0</v>
      </c>
      <c r="P225" s="586">
        <v>0</v>
      </c>
      <c r="Q225" s="586">
        <v>0</v>
      </c>
      <c r="R225" s="586">
        <v>0</v>
      </c>
      <c r="S225" s="586">
        <v>0</v>
      </c>
      <c r="T225" s="586">
        <v>0</v>
      </c>
      <c r="U225" s="586">
        <v>0</v>
      </c>
      <c r="V225" s="586">
        <v>0</v>
      </c>
      <c r="W225" s="586">
        <v>0</v>
      </c>
      <c r="X225" s="586">
        <v>0</v>
      </c>
      <c r="Y225" s="586">
        <v>0</v>
      </c>
      <c r="Z225" s="586">
        <v>0</v>
      </c>
      <c r="AA225" s="587">
        <f t="shared" si="156"/>
        <v>51.36</v>
      </c>
      <c r="AB225" s="1092">
        <f t="shared" si="135"/>
        <v>8.1300813008130071</v>
      </c>
      <c r="AC225" s="1092">
        <f t="shared" si="136"/>
        <v>7.8947368421052655</v>
      </c>
      <c r="AD225" s="1092">
        <f t="shared" si="159"/>
        <v>13.999999999999989</v>
      </c>
      <c r="AE225" s="1092">
        <f t="shared" si="160"/>
        <v>14.285714285714279</v>
      </c>
      <c r="AF225" s="1092">
        <f t="shared" si="161"/>
        <v>3.5502958579881616</v>
      </c>
      <c r="AG225" s="1092" t="str">
        <f t="shared" si="162"/>
        <v>n/a</v>
      </c>
      <c r="AH225" s="1092" t="str">
        <f t="shared" si="163"/>
        <v>n/a</v>
      </c>
      <c r="AI225" s="1092" t="str">
        <f t="shared" si="164"/>
        <v>n/a</v>
      </c>
      <c r="AJ225" s="1092" t="str">
        <f t="shared" si="165"/>
        <v>n/a</v>
      </c>
      <c r="AK225" s="1092" t="str">
        <f t="shared" si="166"/>
        <v>n/a</v>
      </c>
      <c r="AL225" s="1092" t="str">
        <f t="shared" si="167"/>
        <v>n/a</v>
      </c>
      <c r="AM225" s="1092" t="str">
        <f t="shared" si="168"/>
        <v>n/a</v>
      </c>
      <c r="AN225" s="1092" t="str">
        <f t="shared" si="169"/>
        <v>n/a</v>
      </c>
      <c r="AO225" s="1092" t="str">
        <f t="shared" si="170"/>
        <v>n/a</v>
      </c>
      <c r="AP225" s="1092" t="str">
        <f t="shared" si="171"/>
        <v>n/a</v>
      </c>
      <c r="AQ225" s="1092" t="str">
        <f t="shared" si="172"/>
        <v>n/a</v>
      </c>
      <c r="AR225" s="1092" t="str">
        <f t="shared" si="173"/>
        <v>n/a</v>
      </c>
      <c r="AS225" s="1092" t="str">
        <f t="shared" si="174"/>
        <v>n/a</v>
      </c>
      <c r="AT225" s="1092" t="str">
        <f t="shared" si="175"/>
        <v>n/a</v>
      </c>
      <c r="AU225" s="1092" t="str">
        <f t="shared" si="176"/>
        <v>n/a</v>
      </c>
      <c r="AV225" s="1092" t="str">
        <f t="shared" si="177"/>
        <v>n/a</v>
      </c>
      <c r="AW225" s="1092">
        <f t="shared" si="157"/>
        <v>9.57216565732414</v>
      </c>
      <c r="AX225" s="1092">
        <f t="shared" si="158"/>
        <v>4.5546555369191708</v>
      </c>
    </row>
    <row r="226" spans="1:50" ht="11.25" customHeight="1" x14ac:dyDescent="0.2">
      <c r="A226" s="591" t="s">
        <v>221</v>
      </c>
      <c r="B226" s="468" t="s">
        <v>222</v>
      </c>
      <c r="C226" s="584">
        <v>3.86</v>
      </c>
      <c r="D226" s="584">
        <v>3.6</v>
      </c>
      <c r="E226" s="460">
        <v>3.36</v>
      </c>
      <c r="F226" s="478">
        <v>3.13</v>
      </c>
      <c r="G226" s="584">
        <v>2.92</v>
      </c>
      <c r="H226" s="584">
        <v>2.7240000000000002</v>
      </c>
      <c r="I226" s="584">
        <v>2.54</v>
      </c>
      <c r="J226" s="584">
        <v>2.37</v>
      </c>
      <c r="K226" s="897" t="s">
        <v>90</v>
      </c>
      <c r="L226" s="584">
        <v>2.21</v>
      </c>
      <c r="M226" s="459">
        <v>2.06</v>
      </c>
      <c r="N226" s="897"/>
      <c r="O226" s="589">
        <v>1.92</v>
      </c>
      <c r="P226" s="590">
        <v>1.8</v>
      </c>
      <c r="Q226" s="590">
        <v>1.76</v>
      </c>
      <c r="R226" s="590">
        <v>1.6</v>
      </c>
      <c r="S226" s="590">
        <v>1.44</v>
      </c>
      <c r="T226" s="590">
        <v>1.3</v>
      </c>
      <c r="U226" s="590">
        <v>0.86</v>
      </c>
      <c r="V226" s="590">
        <v>0.76</v>
      </c>
      <c r="W226" s="590">
        <v>0.68</v>
      </c>
      <c r="X226" s="590">
        <v>0.61</v>
      </c>
      <c r="Y226" s="590">
        <v>0.54</v>
      </c>
      <c r="Z226" s="590">
        <v>0.48</v>
      </c>
      <c r="AA226" s="587">
        <f t="shared" si="156"/>
        <v>42.52399999999998</v>
      </c>
      <c r="AB226" s="1092">
        <f t="shared" si="135"/>
        <v>7.2222222222222188</v>
      </c>
      <c r="AC226" s="1092">
        <f t="shared" si="136"/>
        <v>7.1428571428571397</v>
      </c>
      <c r="AD226" s="1092">
        <f t="shared" si="159"/>
        <v>7.348242811501593</v>
      </c>
      <c r="AE226" s="1092">
        <f t="shared" si="160"/>
        <v>7.1917808219178037</v>
      </c>
      <c r="AF226" s="1092">
        <f t="shared" si="161"/>
        <v>7.1953010279001361</v>
      </c>
      <c r="AG226" s="1092">
        <f t="shared" si="162"/>
        <v>7.2440944881889902</v>
      </c>
      <c r="AH226" s="1092">
        <f t="shared" si="163"/>
        <v>7.1729957805907185</v>
      </c>
      <c r="AI226" s="1092">
        <f t="shared" si="164"/>
        <v>7.2398190045248834</v>
      </c>
      <c r="AJ226" s="1092">
        <f t="shared" si="165"/>
        <v>7.2815533980582492</v>
      </c>
      <c r="AK226" s="1092">
        <f t="shared" si="166"/>
        <v>7.2916666666666741</v>
      </c>
      <c r="AL226" s="1092">
        <f t="shared" si="167"/>
        <v>6.6666666666666652</v>
      </c>
      <c r="AM226" s="1092">
        <f t="shared" si="168"/>
        <v>2.2727272727272707</v>
      </c>
      <c r="AN226" s="1092">
        <f t="shared" si="169"/>
        <v>9.9999999999999858</v>
      </c>
      <c r="AO226" s="1092">
        <f t="shared" si="170"/>
        <v>11.111111111111116</v>
      </c>
      <c r="AP226" s="1092">
        <f t="shared" si="171"/>
        <v>10.769230769230752</v>
      </c>
      <c r="AQ226" s="1092">
        <f t="shared" si="172"/>
        <v>51.162790697674424</v>
      </c>
      <c r="AR226" s="1092">
        <f t="shared" si="173"/>
        <v>13.157894736842103</v>
      </c>
      <c r="AS226" s="1092">
        <f t="shared" si="174"/>
        <v>11.764705882352944</v>
      </c>
      <c r="AT226" s="1092">
        <f t="shared" si="175"/>
        <v>11.475409836065587</v>
      </c>
      <c r="AU226" s="1092">
        <f t="shared" si="176"/>
        <v>12.962962962962955</v>
      </c>
      <c r="AV226" s="1092">
        <f t="shared" si="177"/>
        <v>12.500000000000021</v>
      </c>
      <c r="AW226" s="1092">
        <f t="shared" si="157"/>
        <v>10.770192061907727</v>
      </c>
      <c r="AX226" s="1092">
        <f t="shared" si="158"/>
        <v>9.64741671427341</v>
      </c>
    </row>
    <row r="227" spans="1:50" ht="11.25" customHeight="1" x14ac:dyDescent="0.2">
      <c r="A227" s="829" t="s">
        <v>570</v>
      </c>
      <c r="B227" s="829" t="s">
        <v>571</v>
      </c>
      <c r="C227" s="584">
        <v>2.27</v>
      </c>
      <c r="D227" s="584">
        <v>2.14</v>
      </c>
      <c r="E227" s="460">
        <v>2.02</v>
      </c>
      <c r="F227" s="587">
        <v>1.9</v>
      </c>
      <c r="G227" s="584">
        <v>1.78</v>
      </c>
      <c r="H227" s="584">
        <v>1.67</v>
      </c>
      <c r="I227" s="584">
        <v>1.57</v>
      </c>
      <c r="J227" s="584">
        <v>1.47</v>
      </c>
      <c r="K227" s="897"/>
      <c r="L227" s="584">
        <v>1.3227500000000001</v>
      </c>
      <c r="M227" s="459">
        <v>1.1000000000000001</v>
      </c>
      <c r="N227" s="897"/>
      <c r="O227" s="459">
        <v>1.0249999999999999</v>
      </c>
      <c r="P227" s="590">
        <v>0.95</v>
      </c>
      <c r="Q227" s="590">
        <v>0.82499999999999996</v>
      </c>
      <c r="R227" s="590">
        <v>0.77500000000000002</v>
      </c>
      <c r="S227" s="590">
        <v>0.72499999999999998</v>
      </c>
      <c r="T227" s="590">
        <v>0.67500000000000004</v>
      </c>
      <c r="U227" s="590">
        <v>0.625</v>
      </c>
      <c r="V227" s="590">
        <v>0.57499999999999996</v>
      </c>
      <c r="W227" s="590">
        <v>0.52500000000000002</v>
      </c>
      <c r="X227" s="590">
        <v>0.45</v>
      </c>
      <c r="Y227" s="586">
        <v>0.4</v>
      </c>
      <c r="Z227" s="590">
        <v>0.1</v>
      </c>
      <c r="AA227" s="587">
        <f t="shared" si="156"/>
        <v>24.892749999999996</v>
      </c>
      <c r="AB227" s="1092">
        <f t="shared" si="135"/>
        <v>6.0747663551401709</v>
      </c>
      <c r="AC227" s="1092">
        <f t="shared" si="136"/>
        <v>5.9405940594059459</v>
      </c>
      <c r="AD227" s="1092">
        <f t="shared" si="159"/>
        <v>6.315789473684208</v>
      </c>
      <c r="AE227" s="1092">
        <f t="shared" si="160"/>
        <v>6.7415730337078594</v>
      </c>
      <c r="AF227" s="1092">
        <f t="shared" si="161"/>
        <v>6.5868263473053856</v>
      </c>
      <c r="AG227" s="1092">
        <f t="shared" si="162"/>
        <v>6.3694267515923553</v>
      </c>
      <c r="AH227" s="1092">
        <f t="shared" si="163"/>
        <v>6.8027210884353817</v>
      </c>
      <c r="AI227" s="1092">
        <f t="shared" si="164"/>
        <v>11.132111132111122</v>
      </c>
      <c r="AJ227" s="1092">
        <f t="shared" si="165"/>
        <v>20.249999999999989</v>
      </c>
      <c r="AK227" s="1092">
        <f t="shared" si="166"/>
        <v>7.317073170731736</v>
      </c>
      <c r="AL227" s="1092">
        <f t="shared" si="167"/>
        <v>7.8947368421052655</v>
      </c>
      <c r="AM227" s="1092">
        <f t="shared" si="168"/>
        <v>15.151515151515159</v>
      </c>
      <c r="AN227" s="1092">
        <f t="shared" si="169"/>
        <v>6.4516129032258007</v>
      </c>
      <c r="AO227" s="1092">
        <f t="shared" si="170"/>
        <v>6.8965517241379448</v>
      </c>
      <c r="AP227" s="1092">
        <f t="shared" si="171"/>
        <v>7.4074074074073959</v>
      </c>
      <c r="AQ227" s="1092">
        <f t="shared" si="172"/>
        <v>8.0000000000000071</v>
      </c>
      <c r="AR227" s="1092">
        <f t="shared" si="173"/>
        <v>8.6956521739130608</v>
      </c>
      <c r="AS227" s="1092">
        <f t="shared" si="174"/>
        <v>9.5238095238095113</v>
      </c>
      <c r="AT227" s="1092">
        <f t="shared" si="175"/>
        <v>16.666666666666675</v>
      </c>
      <c r="AU227" s="1092">
        <f t="shared" si="176"/>
        <v>12.5</v>
      </c>
      <c r="AV227" s="1092">
        <f t="shared" si="177"/>
        <v>300</v>
      </c>
      <c r="AW227" s="1092">
        <f t="shared" si="157"/>
        <v>22.986611133566427</v>
      </c>
      <c r="AX227" s="1092">
        <f t="shared" si="158"/>
        <v>63.592262096766603</v>
      </c>
    </row>
    <row r="228" spans="1:50" ht="11.25" customHeight="1" x14ac:dyDescent="0.2">
      <c r="A228" s="465" t="s">
        <v>565</v>
      </c>
      <c r="B228" s="814" t="s">
        <v>566</v>
      </c>
      <c r="C228" s="584">
        <v>8.1824999999999992</v>
      </c>
      <c r="D228" s="584">
        <v>7.71</v>
      </c>
      <c r="E228" s="460">
        <v>7.33</v>
      </c>
      <c r="F228" s="450">
        <v>6.85</v>
      </c>
      <c r="G228" s="584">
        <v>6.24</v>
      </c>
      <c r="H228" s="584">
        <v>5.62</v>
      </c>
      <c r="I228" s="584">
        <v>5.0199999999999996</v>
      </c>
      <c r="J228" s="584">
        <v>4.7300000000000004</v>
      </c>
      <c r="K228" s="897"/>
      <c r="L228" s="584">
        <v>4.34</v>
      </c>
      <c r="M228" s="459">
        <v>4.1524999999999999</v>
      </c>
      <c r="N228" s="897"/>
      <c r="O228" s="589">
        <v>4.1275000000000004</v>
      </c>
      <c r="P228" s="590">
        <v>4.1100000000000003</v>
      </c>
      <c r="Q228" s="590">
        <v>3.99</v>
      </c>
      <c r="R228" s="590">
        <v>3.63</v>
      </c>
      <c r="S228" s="590">
        <v>3.33</v>
      </c>
      <c r="T228" s="590">
        <v>3.22</v>
      </c>
      <c r="U228" s="590">
        <v>3.15</v>
      </c>
      <c r="V228" s="590">
        <v>3.11</v>
      </c>
      <c r="W228" s="590">
        <v>3.01</v>
      </c>
      <c r="X228" s="590">
        <v>2.79</v>
      </c>
      <c r="Y228" s="590">
        <v>2.3199999999999998</v>
      </c>
      <c r="Z228" s="590">
        <v>2.1</v>
      </c>
      <c r="AA228" s="587">
        <f t="shared" si="156"/>
        <v>99.0625</v>
      </c>
      <c r="AB228" s="1092">
        <f t="shared" si="135"/>
        <v>6.1284046692607008</v>
      </c>
      <c r="AC228" s="1092">
        <f t="shared" si="136"/>
        <v>5.184174624829474</v>
      </c>
      <c r="AD228" s="1092">
        <f t="shared" si="159"/>
        <v>7.0072992700729975</v>
      </c>
      <c r="AE228" s="1092">
        <f t="shared" si="160"/>
        <v>9.7756410256410131</v>
      </c>
      <c r="AF228" s="1092">
        <f t="shared" si="161"/>
        <v>11.032028469750887</v>
      </c>
      <c r="AG228" s="1092">
        <f t="shared" si="162"/>
        <v>11.952191235059772</v>
      </c>
      <c r="AH228" s="1092">
        <f t="shared" si="163"/>
        <v>6.1310782241014605</v>
      </c>
      <c r="AI228" s="1092">
        <f t="shared" si="164"/>
        <v>8.9861751152073843</v>
      </c>
      <c r="AJ228" s="1092">
        <f t="shared" si="165"/>
        <v>4.5153521974714117</v>
      </c>
      <c r="AK228" s="1092">
        <f t="shared" si="166"/>
        <v>0.60569351907933111</v>
      </c>
      <c r="AL228" s="1092">
        <f t="shared" si="167"/>
        <v>0.42579075425790425</v>
      </c>
      <c r="AM228" s="1092">
        <f t="shared" si="168"/>
        <v>3.007518796992481</v>
      </c>
      <c r="AN228" s="1092">
        <f t="shared" si="169"/>
        <v>9.9173553719008378</v>
      </c>
      <c r="AO228" s="1092">
        <f t="shared" si="170"/>
        <v>9.0090090090090058</v>
      </c>
      <c r="AP228" s="1092">
        <f t="shared" si="171"/>
        <v>3.4161490683229712</v>
      </c>
      <c r="AQ228" s="1092">
        <f t="shared" si="172"/>
        <v>2.2222222222222365</v>
      </c>
      <c r="AR228" s="1092">
        <f t="shared" si="173"/>
        <v>1.2861736334405238</v>
      </c>
      <c r="AS228" s="1092">
        <f t="shared" si="174"/>
        <v>3.3222591362126241</v>
      </c>
      <c r="AT228" s="1092">
        <f t="shared" si="175"/>
        <v>7.8853046594981935</v>
      </c>
      <c r="AU228" s="1092">
        <f t="shared" si="176"/>
        <v>20.258620689655181</v>
      </c>
      <c r="AV228" s="1092">
        <f t="shared" si="177"/>
        <v>10.47619047619046</v>
      </c>
      <c r="AW228" s="1092">
        <f t="shared" si="157"/>
        <v>6.7878396270560408</v>
      </c>
      <c r="AX228" s="1092">
        <f t="shared" si="158"/>
        <v>4.7200027548164538</v>
      </c>
    </row>
    <row r="229" spans="1:50" ht="11.25" customHeight="1" x14ac:dyDescent="0.2">
      <c r="A229" s="461" t="s">
        <v>1128</v>
      </c>
      <c r="B229" s="829" t="s">
        <v>1129</v>
      </c>
      <c r="C229" s="584">
        <v>2.92</v>
      </c>
      <c r="D229" s="584">
        <v>2.84</v>
      </c>
      <c r="E229" s="460">
        <v>2.64</v>
      </c>
      <c r="F229" s="587">
        <v>2.4</v>
      </c>
      <c r="G229" s="474">
        <v>2.2799999999999998</v>
      </c>
      <c r="H229" s="474">
        <v>2.2000000000000002</v>
      </c>
      <c r="I229" s="474">
        <v>1.96</v>
      </c>
      <c r="J229" s="474">
        <v>1.68</v>
      </c>
      <c r="K229" s="976"/>
      <c r="L229" s="474">
        <v>1.52</v>
      </c>
      <c r="M229" s="470">
        <v>1.36</v>
      </c>
      <c r="N229" s="976"/>
      <c r="O229" s="471">
        <v>1.08</v>
      </c>
      <c r="P229" s="477">
        <v>1</v>
      </c>
      <c r="Q229" s="476">
        <v>1</v>
      </c>
      <c r="R229" s="476">
        <v>0.86</v>
      </c>
      <c r="S229" s="476">
        <v>0.74</v>
      </c>
      <c r="T229" s="476">
        <v>0.62</v>
      </c>
      <c r="U229" s="476">
        <v>0.54</v>
      </c>
      <c r="V229" s="476">
        <v>0.46</v>
      </c>
      <c r="W229" s="477">
        <v>0.44</v>
      </c>
      <c r="X229" s="476">
        <v>0.42544999999999999</v>
      </c>
      <c r="Y229" s="477">
        <v>0.38179999999999997</v>
      </c>
      <c r="Z229" s="476">
        <v>0.38179999999999997</v>
      </c>
      <c r="AA229" s="587">
        <f t="shared" si="156"/>
        <v>29.729050000000001</v>
      </c>
      <c r="AB229" s="1092">
        <f t="shared" si="135"/>
        <v>2.8169014084507005</v>
      </c>
      <c r="AC229" s="1092">
        <f t="shared" si="136"/>
        <v>7.575757575757569</v>
      </c>
      <c r="AD229" s="1092">
        <f t="shared" si="159"/>
        <v>10.000000000000009</v>
      </c>
      <c r="AE229" s="1092">
        <f t="shared" si="160"/>
        <v>5.2631578947368363</v>
      </c>
      <c r="AF229" s="1092">
        <f t="shared" si="161"/>
        <v>3.6363636363636154</v>
      </c>
      <c r="AG229" s="1092">
        <f t="shared" si="162"/>
        <v>12.244897959183687</v>
      </c>
      <c r="AH229" s="1092">
        <f t="shared" si="163"/>
        <v>16.666666666666675</v>
      </c>
      <c r="AI229" s="1092">
        <f t="shared" si="164"/>
        <v>10.526315789473673</v>
      </c>
      <c r="AJ229" s="1092">
        <f t="shared" si="165"/>
        <v>11.764705882352944</v>
      </c>
      <c r="AK229" s="1092">
        <f t="shared" si="166"/>
        <v>25.925925925925931</v>
      </c>
      <c r="AL229" s="1092">
        <f t="shared" si="167"/>
        <v>8.0000000000000071</v>
      </c>
      <c r="AM229" s="1092">
        <f t="shared" si="168"/>
        <v>0</v>
      </c>
      <c r="AN229" s="1092">
        <f t="shared" si="169"/>
        <v>16.279069767441868</v>
      </c>
      <c r="AO229" s="1092">
        <f t="shared" si="170"/>
        <v>16.216216216216207</v>
      </c>
      <c r="AP229" s="1092">
        <f t="shared" si="171"/>
        <v>19.354838709677423</v>
      </c>
      <c r="AQ229" s="1092">
        <f t="shared" si="172"/>
        <v>14.814814814814813</v>
      </c>
      <c r="AR229" s="1092">
        <f t="shared" si="173"/>
        <v>17.391304347826097</v>
      </c>
      <c r="AS229" s="1092">
        <f t="shared" si="174"/>
        <v>4.5454545454545414</v>
      </c>
      <c r="AT229" s="1092">
        <f t="shared" si="175"/>
        <v>3.4199083323539714</v>
      </c>
      <c r="AU229" s="1092">
        <f t="shared" si="176"/>
        <v>11.432687270822427</v>
      </c>
      <c r="AV229" s="1092">
        <f t="shared" si="177"/>
        <v>0</v>
      </c>
      <c r="AW229" s="1092">
        <f t="shared" si="157"/>
        <v>10.374999368739001</v>
      </c>
      <c r="AX229" s="1092">
        <f t="shared" si="158"/>
        <v>6.8791778615775572</v>
      </c>
    </row>
    <row r="230" spans="1:50" ht="11.25" customHeight="1" x14ac:dyDescent="0.2">
      <c r="A230" s="542" t="s">
        <v>4405</v>
      </c>
      <c r="B230" s="829" t="s">
        <v>4403</v>
      </c>
      <c r="C230" s="584">
        <v>3.74</v>
      </c>
      <c r="D230" s="584">
        <v>3.66</v>
      </c>
      <c r="E230" s="460">
        <v>3.58</v>
      </c>
      <c r="F230" s="587">
        <v>3.5</v>
      </c>
      <c r="G230" s="584">
        <v>3.42</v>
      </c>
      <c r="H230" s="584">
        <v>3.34</v>
      </c>
      <c r="I230" s="499">
        <v>3.32</v>
      </c>
      <c r="J230" s="499">
        <v>3.32</v>
      </c>
      <c r="K230" s="906"/>
      <c r="L230" s="499">
        <v>3.32</v>
      </c>
      <c r="M230" s="459">
        <v>3.32</v>
      </c>
      <c r="N230" s="812"/>
      <c r="O230" s="459">
        <v>3.2399999999999998</v>
      </c>
      <c r="P230" s="541">
        <v>3</v>
      </c>
      <c r="Q230" s="590">
        <v>3</v>
      </c>
      <c r="R230" s="590">
        <v>2.58</v>
      </c>
      <c r="S230" s="586">
        <v>2.16</v>
      </c>
      <c r="T230" s="590">
        <v>2.16</v>
      </c>
      <c r="U230" s="590">
        <v>1.89</v>
      </c>
      <c r="V230" s="590">
        <v>1.6</v>
      </c>
      <c r="W230" s="590">
        <v>1.34</v>
      </c>
      <c r="X230" s="590">
        <v>1.2749999999999999</v>
      </c>
      <c r="Y230" s="590">
        <v>1.2150000000000001</v>
      </c>
      <c r="Z230" s="590">
        <v>1.2</v>
      </c>
      <c r="AA230" s="587">
        <f t="shared" si="156"/>
        <v>59.180000000000007</v>
      </c>
      <c r="AB230" s="1092">
        <f t="shared" si="135"/>
        <v>2.1857923497267784</v>
      </c>
      <c r="AC230" s="1092">
        <f t="shared" si="136"/>
        <v>2.2346368715083775</v>
      </c>
      <c r="AD230" s="1092">
        <f t="shared" si="159"/>
        <v>2.2857142857142909</v>
      </c>
      <c r="AE230" s="1092">
        <f t="shared" si="160"/>
        <v>2.3391812865497075</v>
      </c>
      <c r="AF230" s="1092">
        <f t="shared" si="161"/>
        <v>2.39520958083832</v>
      </c>
      <c r="AG230" s="1092">
        <f t="shared" si="162"/>
        <v>0.60240963855422436</v>
      </c>
      <c r="AH230" s="1092">
        <f t="shared" si="163"/>
        <v>0</v>
      </c>
      <c r="AI230" s="1092">
        <f t="shared" si="164"/>
        <v>0</v>
      </c>
      <c r="AJ230" s="1092">
        <f t="shared" si="165"/>
        <v>0</v>
      </c>
      <c r="AK230" s="1092">
        <f t="shared" si="166"/>
        <v>2.4691358024691468</v>
      </c>
      <c r="AL230" s="1092">
        <f t="shared" si="167"/>
        <v>7.9999999999999849</v>
      </c>
      <c r="AM230" s="1092">
        <f t="shared" si="168"/>
        <v>0</v>
      </c>
      <c r="AN230" s="1092">
        <f t="shared" si="169"/>
        <v>16.279069767441868</v>
      </c>
      <c r="AO230" s="1092">
        <f t="shared" si="170"/>
        <v>19.444444444444443</v>
      </c>
      <c r="AP230" s="1092">
        <f t="shared" si="171"/>
        <v>0</v>
      </c>
      <c r="AQ230" s="1092">
        <f t="shared" si="172"/>
        <v>14.285714285714302</v>
      </c>
      <c r="AR230" s="1092">
        <f t="shared" si="173"/>
        <v>18.124999999999993</v>
      </c>
      <c r="AS230" s="1092">
        <f t="shared" si="174"/>
        <v>19.402985074626855</v>
      </c>
      <c r="AT230" s="1092">
        <f t="shared" si="175"/>
        <v>5.0980392156862786</v>
      </c>
      <c r="AU230" s="1092">
        <f t="shared" si="176"/>
        <v>4.9382716049382491</v>
      </c>
      <c r="AV230" s="1092">
        <f t="shared" si="177"/>
        <v>1.2500000000000178</v>
      </c>
      <c r="AW230" s="1092">
        <f t="shared" si="157"/>
        <v>5.7778859146768031</v>
      </c>
      <c r="AX230" s="1092">
        <f t="shared" si="158"/>
        <v>7.0700335163337495</v>
      </c>
    </row>
    <row r="231" spans="1:50" ht="11.25" customHeight="1" x14ac:dyDescent="0.2">
      <c r="A231" s="448" t="s">
        <v>3982</v>
      </c>
      <c r="B231" s="829" t="s">
        <v>3983</v>
      </c>
      <c r="C231" s="584">
        <v>2.895</v>
      </c>
      <c r="D231" s="584">
        <v>2.6150000000000002</v>
      </c>
      <c r="E231" s="460">
        <v>2.5099999999999998</v>
      </c>
      <c r="F231" s="587">
        <v>2.2749999999999999</v>
      </c>
      <c r="G231" s="451">
        <v>2.0249999999999999</v>
      </c>
      <c r="H231" s="451">
        <v>0.70299999999999996</v>
      </c>
      <c r="I231" s="504">
        <v>0</v>
      </c>
      <c r="J231" s="504">
        <v>0</v>
      </c>
      <c r="K231" s="963"/>
      <c r="L231" s="452">
        <v>0</v>
      </c>
      <c r="M231" s="453">
        <v>0</v>
      </c>
      <c r="N231" s="963"/>
      <c r="O231" s="466">
        <v>0</v>
      </c>
      <c r="P231" s="455">
        <v>0</v>
      </c>
      <c r="Q231" s="455">
        <v>0</v>
      </c>
      <c r="R231" s="455">
        <v>0</v>
      </c>
      <c r="S231" s="455">
        <v>0</v>
      </c>
      <c r="T231" s="455">
        <v>0</v>
      </c>
      <c r="U231" s="455">
        <v>0</v>
      </c>
      <c r="V231" s="455">
        <v>0</v>
      </c>
      <c r="W231" s="455">
        <v>0</v>
      </c>
      <c r="X231" s="455">
        <v>0</v>
      </c>
      <c r="Y231" s="455">
        <v>0</v>
      </c>
      <c r="Z231" s="455">
        <v>0</v>
      </c>
      <c r="AA231" s="587">
        <f t="shared" si="156"/>
        <v>13.023</v>
      </c>
      <c r="AB231" s="1092">
        <f t="shared" si="135"/>
        <v>10.707456978967489</v>
      </c>
      <c r="AC231" s="1092">
        <f t="shared" si="136"/>
        <v>4.1832669322709348</v>
      </c>
      <c r="AD231" s="1092">
        <f t="shared" si="159"/>
        <v>10.329670329670314</v>
      </c>
      <c r="AE231" s="1092">
        <f t="shared" si="160"/>
        <v>12.345679012345689</v>
      </c>
      <c r="AF231" s="1092">
        <f t="shared" si="161"/>
        <v>188.0512091038407</v>
      </c>
      <c r="AG231" s="1092" t="str">
        <f t="shared" si="162"/>
        <v>n/a</v>
      </c>
      <c r="AH231" s="1092" t="str">
        <f t="shared" si="163"/>
        <v>n/a</v>
      </c>
      <c r="AI231" s="1092" t="str">
        <f t="shared" si="164"/>
        <v>n/a</v>
      </c>
      <c r="AJ231" s="1092" t="str">
        <f t="shared" si="165"/>
        <v>n/a</v>
      </c>
      <c r="AK231" s="1092" t="str">
        <f t="shared" si="166"/>
        <v>n/a</v>
      </c>
      <c r="AL231" s="1092" t="str">
        <f t="shared" si="167"/>
        <v>n/a</v>
      </c>
      <c r="AM231" s="1092" t="str">
        <f t="shared" si="168"/>
        <v>n/a</v>
      </c>
      <c r="AN231" s="1092" t="str">
        <f t="shared" si="169"/>
        <v>n/a</v>
      </c>
      <c r="AO231" s="1092" t="str">
        <f t="shared" si="170"/>
        <v>n/a</v>
      </c>
      <c r="AP231" s="1092" t="str">
        <f t="shared" si="171"/>
        <v>n/a</v>
      </c>
      <c r="AQ231" s="1092" t="str">
        <f t="shared" si="172"/>
        <v>n/a</v>
      </c>
      <c r="AR231" s="1092" t="str">
        <f t="shared" si="173"/>
        <v>n/a</v>
      </c>
      <c r="AS231" s="1092" t="str">
        <f t="shared" si="174"/>
        <v>n/a</v>
      </c>
      <c r="AT231" s="1092" t="str">
        <f t="shared" si="175"/>
        <v>n/a</v>
      </c>
      <c r="AU231" s="1092" t="str">
        <f t="shared" si="176"/>
        <v>n/a</v>
      </c>
      <c r="AV231" s="1092" t="str">
        <f t="shared" si="177"/>
        <v>n/a</v>
      </c>
      <c r="AW231" s="1092">
        <f t="shared" si="157"/>
        <v>45.123456471419026</v>
      </c>
      <c r="AX231" s="1092">
        <f t="shared" si="158"/>
        <v>79.959197191997234</v>
      </c>
    </row>
    <row r="232" spans="1:50" ht="11.25" customHeight="1" x14ac:dyDescent="0.2">
      <c r="A232" s="1062" t="s">
        <v>1152</v>
      </c>
      <c r="B232" s="468" t="s">
        <v>1153</v>
      </c>
      <c r="C232" s="584">
        <v>1.1599999999999999</v>
      </c>
      <c r="D232" s="584">
        <v>1.04</v>
      </c>
      <c r="E232" s="460">
        <v>0.92</v>
      </c>
      <c r="F232" s="478">
        <v>0.8</v>
      </c>
      <c r="G232" s="584">
        <v>0.76</v>
      </c>
      <c r="H232" s="584">
        <v>0.72</v>
      </c>
      <c r="I232" s="584">
        <v>0.65</v>
      </c>
      <c r="J232" s="584">
        <v>0.5</v>
      </c>
      <c r="K232" s="897"/>
      <c r="L232" s="584">
        <v>0.44</v>
      </c>
      <c r="M232" s="588">
        <v>0.4</v>
      </c>
      <c r="N232" s="897"/>
      <c r="O232" s="464">
        <v>0.4</v>
      </c>
      <c r="P232" s="586">
        <v>0.61</v>
      </c>
      <c r="Q232" s="590">
        <v>0.78</v>
      </c>
      <c r="R232" s="590">
        <v>0.71</v>
      </c>
      <c r="S232" s="590">
        <v>0.68</v>
      </c>
      <c r="T232" s="590">
        <v>0.64762000000000008</v>
      </c>
      <c r="U232" s="590">
        <v>0.60770999999999997</v>
      </c>
      <c r="V232" s="590">
        <v>0.57013000000000003</v>
      </c>
      <c r="W232" s="590">
        <v>0.25503999999999999</v>
      </c>
      <c r="X232" s="586">
        <v>0</v>
      </c>
      <c r="Y232" s="586">
        <v>0</v>
      </c>
      <c r="Z232" s="586">
        <v>0</v>
      </c>
      <c r="AA232" s="587">
        <f t="shared" si="156"/>
        <v>12.650500000000001</v>
      </c>
      <c r="AB232" s="1092">
        <f t="shared" si="135"/>
        <v>11.538461538461519</v>
      </c>
      <c r="AC232" s="1092">
        <f t="shared" si="136"/>
        <v>13.043478260869556</v>
      </c>
      <c r="AD232" s="1092">
        <f t="shared" si="159"/>
        <v>14.999999999999991</v>
      </c>
      <c r="AE232" s="1092">
        <f t="shared" si="160"/>
        <v>5.2631578947368363</v>
      </c>
      <c r="AF232" s="1092">
        <f t="shared" si="161"/>
        <v>5.555555555555558</v>
      </c>
      <c r="AG232" s="1092">
        <f t="shared" si="162"/>
        <v>10.769230769230752</v>
      </c>
      <c r="AH232" s="1092">
        <f t="shared" si="163"/>
        <v>30.000000000000004</v>
      </c>
      <c r="AI232" s="1092">
        <f t="shared" si="164"/>
        <v>13.636363636363647</v>
      </c>
      <c r="AJ232" s="1092">
        <f t="shared" si="165"/>
        <v>9.9999999999999858</v>
      </c>
      <c r="AK232" s="1092">
        <f t="shared" si="166"/>
        <v>0</v>
      </c>
      <c r="AL232" s="1092">
        <f t="shared" si="167"/>
        <v>-34.426229508196712</v>
      </c>
      <c r="AM232" s="1092">
        <f t="shared" si="168"/>
        <v>-21.794871794871796</v>
      </c>
      <c r="AN232" s="1092">
        <f t="shared" si="169"/>
        <v>9.8591549295774747</v>
      </c>
      <c r="AO232" s="1092">
        <f t="shared" si="170"/>
        <v>4.4117647058823373</v>
      </c>
      <c r="AP232" s="1092">
        <f t="shared" si="171"/>
        <v>4.9998455884623594</v>
      </c>
      <c r="AQ232" s="1092">
        <f t="shared" si="172"/>
        <v>6.5672771552220732</v>
      </c>
      <c r="AR232" s="1092">
        <f t="shared" si="173"/>
        <v>6.5914791363373082</v>
      </c>
      <c r="AS232" s="1092">
        <f t="shared" si="174"/>
        <v>123.54532622333751</v>
      </c>
      <c r="AT232" s="1092" t="str">
        <f t="shared" si="175"/>
        <v>n/a</v>
      </c>
      <c r="AU232" s="1092" t="str">
        <f t="shared" si="176"/>
        <v>n/a</v>
      </c>
      <c r="AV232" s="1092" t="str">
        <f t="shared" si="177"/>
        <v>n/a</v>
      </c>
      <c r="AW232" s="1092">
        <f t="shared" si="157"/>
        <v>11.919999671720468</v>
      </c>
      <c r="AX232" s="1092">
        <f t="shared" si="158"/>
        <v>31.138283856765515</v>
      </c>
    </row>
    <row r="233" spans="1:50" ht="11.25" customHeight="1" x14ac:dyDescent="0.2">
      <c r="A233" s="830" t="s">
        <v>568</v>
      </c>
      <c r="B233" s="829" t="s">
        <v>569</v>
      </c>
      <c r="C233" s="584">
        <v>2.35</v>
      </c>
      <c r="D233" s="584">
        <v>2.2400000000000002</v>
      </c>
      <c r="E233" s="460">
        <v>1.9</v>
      </c>
      <c r="F233" s="587">
        <v>1.42</v>
      </c>
      <c r="G233" s="584">
        <v>1.27</v>
      </c>
      <c r="H233" s="584">
        <v>1.1499999999999999</v>
      </c>
      <c r="I233" s="584">
        <v>1.03</v>
      </c>
      <c r="J233" s="584">
        <v>0.91</v>
      </c>
      <c r="K233" s="897"/>
      <c r="L233" s="584">
        <v>0.82</v>
      </c>
      <c r="M233" s="459">
        <v>0.74</v>
      </c>
      <c r="N233" s="897"/>
      <c r="O233" s="589">
        <v>0.63</v>
      </c>
      <c r="P233" s="590">
        <v>0.51</v>
      </c>
      <c r="Q233" s="586">
        <v>0.48</v>
      </c>
      <c r="R233" s="590">
        <v>0.41</v>
      </c>
      <c r="S233" s="586">
        <v>0</v>
      </c>
      <c r="T233" s="586">
        <v>0</v>
      </c>
      <c r="U233" s="586">
        <v>0</v>
      </c>
      <c r="V233" s="586">
        <v>0</v>
      </c>
      <c r="W233" s="586">
        <v>0</v>
      </c>
      <c r="X233" s="586">
        <v>0</v>
      </c>
      <c r="Y233" s="586">
        <v>0</v>
      </c>
      <c r="Z233" s="586">
        <v>0</v>
      </c>
      <c r="AA233" s="587">
        <f t="shared" si="156"/>
        <v>15.860000000000001</v>
      </c>
      <c r="AB233" s="1092">
        <f t="shared" si="135"/>
        <v>4.9107142857142794</v>
      </c>
      <c r="AC233" s="1092">
        <f t="shared" si="136"/>
        <v>17.894736842105274</v>
      </c>
      <c r="AD233" s="1092">
        <f t="shared" si="159"/>
        <v>33.802816901408448</v>
      </c>
      <c r="AE233" s="1092">
        <f t="shared" si="160"/>
        <v>11.811023622047244</v>
      </c>
      <c r="AF233" s="1092">
        <f t="shared" si="161"/>
        <v>10.434782608695659</v>
      </c>
      <c r="AG233" s="1092">
        <f t="shared" si="162"/>
        <v>11.650485436893199</v>
      </c>
      <c r="AH233" s="1092">
        <f t="shared" si="163"/>
        <v>13.186813186813184</v>
      </c>
      <c r="AI233" s="1092">
        <f t="shared" si="164"/>
        <v>10.975609756097571</v>
      </c>
      <c r="AJ233" s="1092">
        <f t="shared" si="165"/>
        <v>10.810810810810811</v>
      </c>
      <c r="AK233" s="1092">
        <f t="shared" si="166"/>
        <v>17.460317460317466</v>
      </c>
      <c r="AL233" s="1092">
        <f t="shared" si="167"/>
        <v>23.529411764705888</v>
      </c>
      <c r="AM233" s="1092">
        <f t="shared" si="168"/>
        <v>6.25</v>
      </c>
      <c r="AN233" s="1092">
        <f t="shared" si="169"/>
        <v>17.073170731707311</v>
      </c>
      <c r="AO233" s="1092" t="str">
        <f t="shared" si="170"/>
        <v>n/a</v>
      </c>
      <c r="AP233" s="1092" t="str">
        <f t="shared" si="171"/>
        <v>n/a</v>
      </c>
      <c r="AQ233" s="1092" t="str">
        <f t="shared" si="172"/>
        <v>n/a</v>
      </c>
      <c r="AR233" s="1092" t="str">
        <f t="shared" si="173"/>
        <v>n/a</v>
      </c>
      <c r="AS233" s="1092" t="str">
        <f t="shared" si="174"/>
        <v>n/a</v>
      </c>
      <c r="AT233" s="1092" t="str">
        <f t="shared" si="175"/>
        <v>n/a</v>
      </c>
      <c r="AU233" s="1092" t="str">
        <f t="shared" si="176"/>
        <v>n/a</v>
      </c>
      <c r="AV233" s="1092" t="str">
        <f t="shared" si="177"/>
        <v>n/a</v>
      </c>
      <c r="AW233" s="1092">
        <f t="shared" si="157"/>
        <v>14.599284108255102</v>
      </c>
      <c r="AX233" s="1092">
        <f t="shared" si="158"/>
        <v>7.6406747102597832</v>
      </c>
    </row>
    <row r="234" spans="1:50" ht="11.25" customHeight="1" x14ac:dyDescent="0.2">
      <c r="A234" s="448" t="s">
        <v>4197</v>
      </c>
      <c r="B234" s="829" t="s">
        <v>4196</v>
      </c>
      <c r="C234" s="584">
        <v>2.0499999999999998</v>
      </c>
      <c r="D234" s="584">
        <v>1.93</v>
      </c>
      <c r="E234" s="460">
        <v>1.7350000000000001</v>
      </c>
      <c r="F234" s="842">
        <v>1.58</v>
      </c>
      <c r="G234" s="812">
        <v>1.5</v>
      </c>
      <c r="H234" s="812">
        <v>1.43</v>
      </c>
      <c r="I234" s="812">
        <v>1.39</v>
      </c>
      <c r="J234" s="812">
        <v>1.36</v>
      </c>
      <c r="K234" s="812"/>
      <c r="L234" s="812">
        <v>1.31</v>
      </c>
      <c r="M234" s="829">
        <v>1.27</v>
      </c>
      <c r="N234" s="812"/>
      <c r="O234" s="461">
        <v>1.23</v>
      </c>
      <c r="P234" s="461">
        <v>1.19</v>
      </c>
      <c r="Q234" s="831">
        <v>1.1399999999999999</v>
      </c>
      <c r="R234" s="831">
        <v>1.06</v>
      </c>
      <c r="S234" s="831">
        <v>1</v>
      </c>
      <c r="T234" s="831">
        <v>0.92</v>
      </c>
      <c r="U234" s="831">
        <v>0.76</v>
      </c>
      <c r="V234" s="831">
        <v>0.87</v>
      </c>
      <c r="W234" s="831">
        <v>1.2</v>
      </c>
      <c r="X234" s="831">
        <v>1.2</v>
      </c>
      <c r="Y234" s="831">
        <v>1.4350000000000001</v>
      </c>
      <c r="Z234" s="831">
        <v>2.14</v>
      </c>
      <c r="AA234" s="587">
        <f t="shared" si="156"/>
        <v>29.700000000000003</v>
      </c>
      <c r="AB234" s="1092">
        <f t="shared" si="135"/>
        <v>6.2176165803108807</v>
      </c>
      <c r="AC234" s="1092">
        <f t="shared" si="136"/>
        <v>11.239193083573484</v>
      </c>
      <c r="AD234" s="1092">
        <f t="shared" si="159"/>
        <v>9.8101265822784889</v>
      </c>
      <c r="AE234" s="1092">
        <f t="shared" si="160"/>
        <v>5.3333333333333455</v>
      </c>
      <c r="AF234" s="1092">
        <f t="shared" si="161"/>
        <v>4.8951048951048959</v>
      </c>
      <c r="AG234" s="1092">
        <f t="shared" si="162"/>
        <v>2.877697841726623</v>
      </c>
      <c r="AH234" s="1092">
        <f t="shared" si="163"/>
        <v>2.2058823529411686</v>
      </c>
      <c r="AI234" s="1092">
        <f t="shared" si="164"/>
        <v>3.8167938931297662</v>
      </c>
      <c r="AJ234" s="1092">
        <f t="shared" si="165"/>
        <v>3.1496062992125928</v>
      </c>
      <c r="AK234" s="1092">
        <f t="shared" si="166"/>
        <v>3.2520325203251987</v>
      </c>
      <c r="AL234" s="1092">
        <f t="shared" si="167"/>
        <v>3.3613445378151363</v>
      </c>
      <c r="AM234" s="1092">
        <f t="shared" si="168"/>
        <v>4.3859649122807154</v>
      </c>
      <c r="AN234" s="1092">
        <f t="shared" si="169"/>
        <v>7.5471698113207308</v>
      </c>
      <c r="AO234" s="1092">
        <f t="shared" si="170"/>
        <v>6.0000000000000053</v>
      </c>
      <c r="AP234" s="1092">
        <f t="shared" si="171"/>
        <v>8.6956521739130377</v>
      </c>
      <c r="AQ234" s="1092">
        <f t="shared" si="172"/>
        <v>21.052631578947366</v>
      </c>
      <c r="AR234" s="1092">
        <f t="shared" si="173"/>
        <v>-12.643678160919535</v>
      </c>
      <c r="AS234" s="1092">
        <f t="shared" si="174"/>
        <v>-27.500000000000004</v>
      </c>
      <c r="AT234" s="1092">
        <f t="shared" si="175"/>
        <v>0</v>
      </c>
      <c r="AU234" s="1092">
        <f t="shared" si="176"/>
        <v>-16.376306620209068</v>
      </c>
      <c r="AV234" s="1092">
        <f t="shared" si="177"/>
        <v>-32.943925233644869</v>
      </c>
      <c r="AW234" s="1092">
        <f t="shared" si="157"/>
        <v>0.68458287530666495</v>
      </c>
      <c r="AX234" s="1092">
        <f t="shared" si="158"/>
        <v>12.774805807194072</v>
      </c>
    </row>
    <row r="235" spans="1:50" ht="11.25" customHeight="1" x14ac:dyDescent="0.2">
      <c r="A235" s="542" t="s">
        <v>4475</v>
      </c>
      <c r="B235" s="829" t="s">
        <v>4470</v>
      </c>
      <c r="C235" s="584">
        <v>1.53</v>
      </c>
      <c r="D235" s="584">
        <v>1.45</v>
      </c>
      <c r="E235" s="460">
        <v>1.38</v>
      </c>
      <c r="F235" s="587">
        <v>1.31</v>
      </c>
      <c r="G235" s="584">
        <v>1.264</v>
      </c>
      <c r="H235" s="499">
        <v>1.24</v>
      </c>
      <c r="I235" s="499">
        <v>1.24</v>
      </c>
      <c r="J235" s="499">
        <v>1.4550000000000001</v>
      </c>
      <c r="K235" s="519"/>
      <c r="L235" s="499">
        <v>2.1</v>
      </c>
      <c r="M235" s="588">
        <v>2.1</v>
      </c>
      <c r="N235" s="519"/>
      <c r="O235" s="493">
        <v>2.1</v>
      </c>
      <c r="P235" s="1111">
        <v>2.1</v>
      </c>
      <c r="Q235" s="1020">
        <v>2.0249999999999999</v>
      </c>
      <c r="R235" s="1020">
        <v>1.76</v>
      </c>
      <c r="S235" s="586">
        <v>1.6</v>
      </c>
      <c r="T235" s="590">
        <v>1.6</v>
      </c>
      <c r="U235" s="590">
        <v>1.2550000000000001</v>
      </c>
      <c r="V235" s="1020">
        <v>0.96</v>
      </c>
      <c r="W235" s="500">
        <v>0.88</v>
      </c>
      <c r="X235" s="590">
        <v>0.91</v>
      </c>
      <c r="Y235" s="586">
        <v>0</v>
      </c>
      <c r="Z235" s="500">
        <v>0</v>
      </c>
      <c r="AA235" s="587">
        <f t="shared" si="156"/>
        <v>30.259000000000004</v>
      </c>
      <c r="AB235" s="1092">
        <f t="shared" si="135"/>
        <v>5.5172413793103559</v>
      </c>
      <c r="AC235" s="1092">
        <f t="shared" si="136"/>
        <v>5.0724637681159424</v>
      </c>
      <c r="AD235" s="1092">
        <f t="shared" si="159"/>
        <v>5.3435114503816772</v>
      </c>
      <c r="AE235" s="1092">
        <f t="shared" si="160"/>
        <v>3.6392405063291111</v>
      </c>
      <c r="AF235" s="1092">
        <f t="shared" si="161"/>
        <v>1.9354838709677358</v>
      </c>
      <c r="AG235" s="1092">
        <f t="shared" si="162"/>
        <v>0</v>
      </c>
      <c r="AH235" s="1092">
        <f t="shared" si="163"/>
        <v>-14.776632302405501</v>
      </c>
      <c r="AI235" s="1092">
        <f t="shared" si="164"/>
        <v>-30.714285714285715</v>
      </c>
      <c r="AJ235" s="1092">
        <f t="shared" si="165"/>
        <v>0</v>
      </c>
      <c r="AK235" s="1092">
        <f t="shared" si="166"/>
        <v>0</v>
      </c>
      <c r="AL235" s="1092">
        <f t="shared" si="167"/>
        <v>0</v>
      </c>
      <c r="AM235" s="1092">
        <f t="shared" si="168"/>
        <v>3.7037037037037202</v>
      </c>
      <c r="AN235" s="1092">
        <f t="shared" si="169"/>
        <v>15.056818181818166</v>
      </c>
      <c r="AO235" s="1092">
        <f t="shared" si="170"/>
        <v>9.9999999999999858</v>
      </c>
      <c r="AP235" s="1092">
        <f t="shared" si="171"/>
        <v>0</v>
      </c>
      <c r="AQ235" s="1092">
        <f t="shared" si="172"/>
        <v>27.490039840637447</v>
      </c>
      <c r="AR235" s="1092">
        <f t="shared" si="173"/>
        <v>30.729166666666675</v>
      </c>
      <c r="AS235" s="1092">
        <f t="shared" si="174"/>
        <v>9.0909090909090828</v>
      </c>
      <c r="AT235" s="1092">
        <f t="shared" si="175"/>
        <v>-3.2967032967032961</v>
      </c>
      <c r="AU235" s="1092" t="str">
        <f t="shared" si="176"/>
        <v>n/a</v>
      </c>
      <c r="AV235" s="1092" t="str">
        <f t="shared" si="177"/>
        <v>n/a</v>
      </c>
      <c r="AW235" s="1092">
        <f t="shared" si="157"/>
        <v>3.620576691865546</v>
      </c>
      <c r="AX235" s="1092">
        <f t="shared" si="158"/>
        <v>13.225162145992458</v>
      </c>
    </row>
    <row r="236" spans="1:50" ht="11.25" customHeight="1" x14ac:dyDescent="0.2">
      <c r="A236" s="461" t="s">
        <v>572</v>
      </c>
      <c r="B236" s="829" t="s">
        <v>573</v>
      </c>
      <c r="C236" s="584">
        <v>1.04</v>
      </c>
      <c r="D236" s="584">
        <v>1</v>
      </c>
      <c r="E236" s="460">
        <v>0.9</v>
      </c>
      <c r="F236" s="450">
        <v>0.84</v>
      </c>
      <c r="G236" s="584">
        <v>0.8</v>
      </c>
      <c r="H236" s="584">
        <v>0.72</v>
      </c>
      <c r="I236" s="584">
        <v>0.64</v>
      </c>
      <c r="J236" s="584">
        <v>0.6</v>
      </c>
      <c r="K236" s="897"/>
      <c r="L236" s="584">
        <v>0.56000000000000005</v>
      </c>
      <c r="M236" s="459">
        <v>0.5</v>
      </c>
      <c r="N236" s="897"/>
      <c r="O236" s="472">
        <v>0.4</v>
      </c>
      <c r="P236" s="472">
        <v>0.38</v>
      </c>
      <c r="Q236" s="590">
        <v>0.32</v>
      </c>
      <c r="R236" s="590">
        <v>0.28000000000000003</v>
      </c>
      <c r="S236" s="590">
        <v>0.22</v>
      </c>
      <c r="T236" s="590">
        <v>0.15</v>
      </c>
      <c r="U236" s="590">
        <v>0.11</v>
      </c>
      <c r="V236" s="590">
        <v>0.08</v>
      </c>
      <c r="W236" s="590">
        <v>0.06</v>
      </c>
      <c r="X236" s="590">
        <v>0.05</v>
      </c>
      <c r="Y236" s="590">
        <v>3.5000000000000003E-2</v>
      </c>
      <c r="Z236" s="590">
        <v>1.2500000000000001E-2</v>
      </c>
      <c r="AA236" s="587">
        <f t="shared" si="156"/>
        <v>9.6975000000000016</v>
      </c>
      <c r="AB236" s="1092">
        <f t="shared" si="135"/>
        <v>4.0000000000000036</v>
      </c>
      <c r="AC236" s="1092">
        <f t="shared" si="136"/>
        <v>11.111111111111116</v>
      </c>
      <c r="AD236" s="1092">
        <f t="shared" si="159"/>
        <v>7.1428571428571397</v>
      </c>
      <c r="AE236" s="1092">
        <f t="shared" si="160"/>
        <v>4.9999999999999822</v>
      </c>
      <c r="AF236" s="1092">
        <f t="shared" si="161"/>
        <v>11.111111111111116</v>
      </c>
      <c r="AG236" s="1092">
        <f t="shared" si="162"/>
        <v>12.5</v>
      </c>
      <c r="AH236" s="1092">
        <f t="shared" si="163"/>
        <v>6.6666666666666652</v>
      </c>
      <c r="AI236" s="1092">
        <f t="shared" si="164"/>
        <v>7.1428571428571397</v>
      </c>
      <c r="AJ236" s="1092">
        <f t="shared" si="165"/>
        <v>12.000000000000011</v>
      </c>
      <c r="AK236" s="1092">
        <f t="shared" si="166"/>
        <v>25</v>
      </c>
      <c r="AL236" s="1092">
        <f t="shared" si="167"/>
        <v>5.2631578947368363</v>
      </c>
      <c r="AM236" s="1092">
        <f t="shared" si="168"/>
        <v>18.75</v>
      </c>
      <c r="AN236" s="1092">
        <f t="shared" si="169"/>
        <v>14.285714285714279</v>
      </c>
      <c r="AO236" s="1092">
        <f t="shared" si="170"/>
        <v>27.272727272727295</v>
      </c>
      <c r="AP236" s="1092">
        <f t="shared" si="171"/>
        <v>46.666666666666679</v>
      </c>
      <c r="AQ236" s="1092">
        <f t="shared" si="172"/>
        <v>36.363636363636353</v>
      </c>
      <c r="AR236" s="1092">
        <f t="shared" si="173"/>
        <v>37.5</v>
      </c>
      <c r="AS236" s="1092">
        <f t="shared" si="174"/>
        <v>33.33333333333335</v>
      </c>
      <c r="AT236" s="1092">
        <f t="shared" si="175"/>
        <v>19.999999999999996</v>
      </c>
      <c r="AU236" s="1092">
        <f t="shared" si="176"/>
        <v>42.857142857142861</v>
      </c>
      <c r="AV236" s="1092">
        <f t="shared" si="177"/>
        <v>180.00000000000003</v>
      </c>
      <c r="AW236" s="1092">
        <f t="shared" si="157"/>
        <v>26.855570564217185</v>
      </c>
      <c r="AX236" s="1092">
        <f t="shared" si="158"/>
        <v>37.546856068796927</v>
      </c>
    </row>
    <row r="237" spans="1:50" ht="11.25" customHeight="1" x14ac:dyDescent="0.2">
      <c r="A237" s="591" t="s">
        <v>1160</v>
      </c>
      <c r="B237" s="468" t="s">
        <v>1161</v>
      </c>
      <c r="C237" s="584">
        <v>0.76</v>
      </c>
      <c r="D237" s="584">
        <v>0.64</v>
      </c>
      <c r="E237" s="460">
        <v>0.52</v>
      </c>
      <c r="F237" s="587">
        <v>0.42</v>
      </c>
      <c r="G237" s="474">
        <v>0.36</v>
      </c>
      <c r="H237" s="474">
        <v>0.3</v>
      </c>
      <c r="I237" s="474">
        <v>0.25</v>
      </c>
      <c r="J237" s="474">
        <v>0.15</v>
      </c>
      <c r="K237" s="976"/>
      <c r="L237" s="473">
        <v>0</v>
      </c>
      <c r="M237" s="475">
        <v>0</v>
      </c>
      <c r="N237" s="976"/>
      <c r="O237" s="489">
        <v>0</v>
      </c>
      <c r="P237" s="477">
        <v>0</v>
      </c>
      <c r="Q237" s="477">
        <v>0</v>
      </c>
      <c r="R237" s="477">
        <v>0</v>
      </c>
      <c r="S237" s="477">
        <v>0</v>
      </c>
      <c r="T237" s="477">
        <v>0</v>
      </c>
      <c r="U237" s="477">
        <v>0</v>
      </c>
      <c r="V237" s="477">
        <v>0</v>
      </c>
      <c r="W237" s="477">
        <v>0</v>
      </c>
      <c r="X237" s="477">
        <v>0</v>
      </c>
      <c r="Y237" s="477">
        <v>0</v>
      </c>
      <c r="Z237" s="477">
        <v>0</v>
      </c>
      <c r="AA237" s="587">
        <f t="shared" si="156"/>
        <v>3.3999999999999995</v>
      </c>
      <c r="AB237" s="1092">
        <f t="shared" si="135"/>
        <v>18.75</v>
      </c>
      <c r="AC237" s="1092">
        <f t="shared" si="136"/>
        <v>23.076923076923084</v>
      </c>
      <c r="AD237" s="1092">
        <f t="shared" si="159"/>
        <v>23.809523809523814</v>
      </c>
      <c r="AE237" s="1092">
        <f t="shared" si="160"/>
        <v>16.666666666666675</v>
      </c>
      <c r="AF237" s="1092">
        <f t="shared" si="161"/>
        <v>19.999999999999996</v>
      </c>
      <c r="AG237" s="1092">
        <f t="shared" si="162"/>
        <v>19.999999999999996</v>
      </c>
      <c r="AH237" s="1092">
        <f t="shared" si="163"/>
        <v>66.666666666666671</v>
      </c>
      <c r="AI237" s="1092" t="str">
        <f t="shared" si="164"/>
        <v>n/a</v>
      </c>
      <c r="AJ237" s="1092" t="str">
        <f t="shared" si="165"/>
        <v>n/a</v>
      </c>
      <c r="AK237" s="1092" t="str">
        <f t="shared" si="166"/>
        <v>n/a</v>
      </c>
      <c r="AL237" s="1092" t="str">
        <f t="shared" si="167"/>
        <v>n/a</v>
      </c>
      <c r="AM237" s="1092" t="str">
        <f t="shared" si="168"/>
        <v>n/a</v>
      </c>
      <c r="AN237" s="1092" t="str">
        <f t="shared" si="169"/>
        <v>n/a</v>
      </c>
      <c r="AO237" s="1092" t="str">
        <f t="shared" si="170"/>
        <v>n/a</v>
      </c>
      <c r="AP237" s="1092" t="str">
        <f t="shared" si="171"/>
        <v>n/a</v>
      </c>
      <c r="AQ237" s="1092" t="str">
        <f t="shared" si="172"/>
        <v>n/a</v>
      </c>
      <c r="AR237" s="1092" t="str">
        <f t="shared" si="173"/>
        <v>n/a</v>
      </c>
      <c r="AS237" s="1092" t="str">
        <f t="shared" si="174"/>
        <v>n/a</v>
      </c>
      <c r="AT237" s="1092" t="str">
        <f t="shared" si="175"/>
        <v>n/a</v>
      </c>
      <c r="AU237" s="1092" t="str">
        <f t="shared" si="176"/>
        <v>n/a</v>
      </c>
      <c r="AV237" s="1092" t="str">
        <f t="shared" si="177"/>
        <v>n/a</v>
      </c>
      <c r="AW237" s="1092">
        <f t="shared" si="157"/>
        <v>26.995682888540035</v>
      </c>
      <c r="AX237" s="1092">
        <f t="shared" si="158"/>
        <v>17.662834156435352</v>
      </c>
    </row>
    <row r="238" spans="1:50" ht="11.25" customHeight="1" x14ac:dyDescent="0.2">
      <c r="A238" s="461" t="s">
        <v>1162</v>
      </c>
      <c r="B238" s="829" t="s">
        <v>1163</v>
      </c>
      <c r="C238" s="584">
        <v>3.6</v>
      </c>
      <c r="D238" s="584">
        <v>3.56</v>
      </c>
      <c r="E238" s="460">
        <v>3.36</v>
      </c>
      <c r="F238" s="484">
        <v>3.12</v>
      </c>
      <c r="G238" s="584">
        <v>2.93</v>
      </c>
      <c r="H238" s="584">
        <v>2.2400000000000002</v>
      </c>
      <c r="I238" s="584">
        <v>1.81</v>
      </c>
      <c r="J238" s="584">
        <v>1.45</v>
      </c>
      <c r="K238" s="897"/>
      <c r="L238" s="584">
        <v>0.79</v>
      </c>
      <c r="M238" s="459">
        <v>0.56000000000000005</v>
      </c>
      <c r="N238" s="897"/>
      <c r="O238" s="472">
        <v>0.4</v>
      </c>
      <c r="P238" s="585">
        <v>0.38</v>
      </c>
      <c r="Q238" s="590">
        <v>1</v>
      </c>
      <c r="R238" s="590">
        <v>0.9325</v>
      </c>
      <c r="S238" s="586">
        <v>0.91</v>
      </c>
      <c r="T238" s="590">
        <v>0.91</v>
      </c>
      <c r="U238" s="590">
        <v>0.33879999999999999</v>
      </c>
      <c r="V238" s="586">
        <v>0</v>
      </c>
      <c r="W238" s="586">
        <v>0</v>
      </c>
      <c r="X238" s="586">
        <v>0</v>
      </c>
      <c r="Y238" s="586">
        <v>0</v>
      </c>
      <c r="Z238" s="586">
        <v>0</v>
      </c>
      <c r="AA238" s="587">
        <f t="shared" si="156"/>
        <v>28.291299999999996</v>
      </c>
      <c r="AB238" s="1092">
        <f t="shared" si="135"/>
        <v>1.1235955056179803</v>
      </c>
      <c r="AC238" s="1092">
        <f t="shared" si="136"/>
        <v>5.9523809523809534</v>
      </c>
      <c r="AD238" s="1092">
        <f t="shared" si="159"/>
        <v>7.6923076923076872</v>
      </c>
      <c r="AE238" s="1092">
        <f t="shared" si="160"/>
        <v>6.4846416382252636</v>
      </c>
      <c r="AF238" s="1092">
        <f t="shared" si="161"/>
        <v>30.80357142857142</v>
      </c>
      <c r="AG238" s="1092">
        <f t="shared" si="162"/>
        <v>23.756906077348084</v>
      </c>
      <c r="AH238" s="1092">
        <f t="shared" si="163"/>
        <v>24.827586206896555</v>
      </c>
      <c r="AI238" s="1092">
        <f t="shared" si="164"/>
        <v>83.544303797468331</v>
      </c>
      <c r="AJ238" s="1092">
        <f t="shared" si="165"/>
        <v>41.071428571428555</v>
      </c>
      <c r="AK238" s="1092">
        <f t="shared" si="166"/>
        <v>40.000000000000014</v>
      </c>
      <c r="AL238" s="1092">
        <f t="shared" si="167"/>
        <v>5.2631578947368363</v>
      </c>
      <c r="AM238" s="1092">
        <f t="shared" si="168"/>
        <v>-62</v>
      </c>
      <c r="AN238" s="1092">
        <f t="shared" si="169"/>
        <v>7.2386058981233292</v>
      </c>
      <c r="AO238" s="1092">
        <f t="shared" si="170"/>
        <v>2.4725274725274637</v>
      </c>
      <c r="AP238" s="1092">
        <f t="shared" si="171"/>
        <v>0</v>
      </c>
      <c r="AQ238" s="1092">
        <f t="shared" si="172"/>
        <v>168.59504132231407</v>
      </c>
      <c r="AR238" s="1092" t="str">
        <f t="shared" si="173"/>
        <v>n/a</v>
      </c>
      <c r="AS238" s="1092" t="str">
        <f t="shared" si="174"/>
        <v>n/a</v>
      </c>
      <c r="AT238" s="1092" t="str">
        <f t="shared" si="175"/>
        <v>n/a</v>
      </c>
      <c r="AU238" s="1092" t="str">
        <f t="shared" si="176"/>
        <v>n/a</v>
      </c>
      <c r="AV238" s="1092" t="str">
        <f t="shared" si="177"/>
        <v>n/a</v>
      </c>
      <c r="AW238" s="1092">
        <f t="shared" si="157"/>
        <v>24.176628403621656</v>
      </c>
      <c r="AX238" s="1092">
        <f t="shared" si="158"/>
        <v>48.673358818445372</v>
      </c>
    </row>
    <row r="239" spans="1:50" ht="11.25" customHeight="1" x14ac:dyDescent="0.2">
      <c r="A239" s="830" t="s">
        <v>1156</v>
      </c>
      <c r="B239" s="829" t="s">
        <v>1157</v>
      </c>
      <c r="C239" s="584">
        <v>4.8</v>
      </c>
      <c r="D239" s="584">
        <v>4.4000000000000004</v>
      </c>
      <c r="E239" s="460">
        <v>3.85</v>
      </c>
      <c r="F239" s="587">
        <v>3.4000000000000004</v>
      </c>
      <c r="G239" s="584">
        <v>2.85</v>
      </c>
      <c r="H239" s="584">
        <v>2.2000000000000002</v>
      </c>
      <c r="I239" s="584">
        <v>1.55</v>
      </c>
      <c r="J239" s="584">
        <v>1.1000000000000001</v>
      </c>
      <c r="K239" s="897"/>
      <c r="L239" s="584">
        <v>0.5</v>
      </c>
      <c r="M239" s="588">
        <v>0</v>
      </c>
      <c r="N239" s="897"/>
      <c r="O239" s="585">
        <v>0</v>
      </c>
      <c r="P239" s="585">
        <v>0</v>
      </c>
      <c r="Q239" s="586">
        <v>2</v>
      </c>
      <c r="R239" s="590">
        <v>4</v>
      </c>
      <c r="S239" s="590">
        <v>1</v>
      </c>
      <c r="T239" s="586">
        <v>0</v>
      </c>
      <c r="U239" s="586">
        <v>0</v>
      </c>
      <c r="V239" s="586">
        <v>0</v>
      </c>
      <c r="W239" s="586">
        <v>0</v>
      </c>
      <c r="X239" s="586">
        <v>0</v>
      </c>
      <c r="Y239" s="586">
        <v>0</v>
      </c>
      <c r="Z239" s="586">
        <v>0</v>
      </c>
      <c r="AA239" s="587">
        <f t="shared" si="156"/>
        <v>31.650000000000002</v>
      </c>
      <c r="AB239" s="1092">
        <f t="shared" si="135"/>
        <v>9.0909090909090828</v>
      </c>
      <c r="AC239" s="1092">
        <f t="shared" si="136"/>
        <v>14.285714285714302</v>
      </c>
      <c r="AD239" s="1092">
        <f t="shared" si="159"/>
        <v>13.235294117647056</v>
      </c>
      <c r="AE239" s="1092">
        <f t="shared" si="160"/>
        <v>19.298245614035103</v>
      </c>
      <c r="AF239" s="1092">
        <f t="shared" si="161"/>
        <v>29.54545454545454</v>
      </c>
      <c r="AG239" s="1092">
        <f t="shared" si="162"/>
        <v>41.935483870967751</v>
      </c>
      <c r="AH239" s="1092">
        <f t="shared" si="163"/>
        <v>40.909090909090892</v>
      </c>
      <c r="AI239" s="1092">
        <f t="shared" si="164"/>
        <v>120.00000000000001</v>
      </c>
      <c r="AJ239" s="1092" t="str">
        <f t="shared" si="165"/>
        <v>n/a</v>
      </c>
      <c r="AK239" s="1092" t="str">
        <f t="shared" si="166"/>
        <v>n/a</v>
      </c>
      <c r="AL239" s="1092" t="str">
        <f t="shared" si="167"/>
        <v>n/a</v>
      </c>
      <c r="AM239" s="1092">
        <f t="shared" si="168"/>
        <v>-100</v>
      </c>
      <c r="AN239" s="1092">
        <f t="shared" si="169"/>
        <v>-50</v>
      </c>
      <c r="AO239" s="1092">
        <f t="shared" si="170"/>
        <v>300</v>
      </c>
      <c r="AP239" s="1092" t="str">
        <f t="shared" si="171"/>
        <v>n/a</v>
      </c>
      <c r="AQ239" s="1092" t="str">
        <f t="shared" si="172"/>
        <v>n/a</v>
      </c>
      <c r="AR239" s="1092" t="str">
        <f t="shared" si="173"/>
        <v>n/a</v>
      </c>
      <c r="AS239" s="1092" t="str">
        <f t="shared" si="174"/>
        <v>n/a</v>
      </c>
      <c r="AT239" s="1092" t="str">
        <f t="shared" si="175"/>
        <v>n/a</v>
      </c>
      <c r="AU239" s="1092" t="str">
        <f t="shared" si="176"/>
        <v>n/a</v>
      </c>
      <c r="AV239" s="1092" t="str">
        <f t="shared" si="177"/>
        <v>n/a</v>
      </c>
      <c r="AW239" s="1092">
        <f t="shared" si="157"/>
        <v>39.845472039438064</v>
      </c>
      <c r="AX239" s="1092">
        <f t="shared" si="158"/>
        <v>102.26197529052938</v>
      </c>
    </row>
    <row r="240" spans="1:50" ht="11.25" customHeight="1" x14ac:dyDescent="0.2">
      <c r="A240" s="465" t="s">
        <v>1177</v>
      </c>
      <c r="B240" s="814" t="s">
        <v>1178</v>
      </c>
      <c r="C240" s="584">
        <v>1.78</v>
      </c>
      <c r="D240" s="584">
        <v>1.68</v>
      </c>
      <c r="E240" s="460">
        <v>1.6</v>
      </c>
      <c r="F240" s="450">
        <v>1.44</v>
      </c>
      <c r="G240" s="451">
        <v>1.2</v>
      </c>
      <c r="H240" s="451">
        <v>1</v>
      </c>
      <c r="I240" s="451">
        <v>0.84</v>
      </c>
      <c r="J240" s="451">
        <v>0.48</v>
      </c>
      <c r="K240" s="963"/>
      <c r="L240" s="451">
        <v>0.3</v>
      </c>
      <c r="M240" s="453">
        <v>0.24</v>
      </c>
      <c r="N240" s="963"/>
      <c r="O240" s="488">
        <v>0.12</v>
      </c>
      <c r="P240" s="495">
        <v>0</v>
      </c>
      <c r="Q240" s="455">
        <v>0</v>
      </c>
      <c r="R240" s="455">
        <v>0</v>
      </c>
      <c r="S240" s="455">
        <v>0</v>
      </c>
      <c r="T240" s="455">
        <v>0</v>
      </c>
      <c r="U240" s="455">
        <v>0</v>
      </c>
      <c r="V240" s="455">
        <v>0</v>
      </c>
      <c r="W240" s="455">
        <v>0</v>
      </c>
      <c r="X240" s="455">
        <v>0</v>
      </c>
      <c r="Y240" s="455">
        <v>0</v>
      </c>
      <c r="Z240" s="455">
        <v>0</v>
      </c>
      <c r="AA240" s="587">
        <f t="shared" si="156"/>
        <v>10.68</v>
      </c>
      <c r="AB240" s="1092">
        <f t="shared" si="135"/>
        <v>5.9523809523809534</v>
      </c>
      <c r="AC240" s="1092">
        <f t="shared" si="136"/>
        <v>4.9999999999999822</v>
      </c>
      <c r="AD240" s="1092">
        <f t="shared" si="159"/>
        <v>11.111111111111116</v>
      </c>
      <c r="AE240" s="1092">
        <f t="shared" si="160"/>
        <v>19.999999999999996</v>
      </c>
      <c r="AF240" s="1092">
        <f t="shared" si="161"/>
        <v>19.999999999999996</v>
      </c>
      <c r="AG240" s="1092">
        <f t="shared" si="162"/>
        <v>19.047619047619047</v>
      </c>
      <c r="AH240" s="1092">
        <f t="shared" si="163"/>
        <v>75</v>
      </c>
      <c r="AI240" s="1092">
        <f t="shared" si="164"/>
        <v>60.000000000000007</v>
      </c>
      <c r="AJ240" s="1092">
        <f t="shared" si="165"/>
        <v>25</v>
      </c>
      <c r="AK240" s="1092">
        <f t="shared" si="166"/>
        <v>100</v>
      </c>
      <c r="AL240" s="1092" t="str">
        <f t="shared" si="167"/>
        <v>n/a</v>
      </c>
      <c r="AM240" s="1092" t="str">
        <f t="shared" si="168"/>
        <v>n/a</v>
      </c>
      <c r="AN240" s="1092" t="str">
        <f t="shared" si="169"/>
        <v>n/a</v>
      </c>
      <c r="AO240" s="1092" t="str">
        <f t="shared" si="170"/>
        <v>n/a</v>
      </c>
      <c r="AP240" s="1092" t="str">
        <f t="shared" si="171"/>
        <v>n/a</v>
      </c>
      <c r="AQ240" s="1092" t="str">
        <f t="shared" si="172"/>
        <v>n/a</v>
      </c>
      <c r="AR240" s="1092" t="str">
        <f t="shared" si="173"/>
        <v>n/a</v>
      </c>
      <c r="AS240" s="1092" t="str">
        <f t="shared" si="174"/>
        <v>n/a</v>
      </c>
      <c r="AT240" s="1092" t="str">
        <f t="shared" si="175"/>
        <v>n/a</v>
      </c>
      <c r="AU240" s="1092" t="str">
        <f t="shared" si="176"/>
        <v>n/a</v>
      </c>
      <c r="AV240" s="1092" t="str">
        <f t="shared" si="177"/>
        <v>n/a</v>
      </c>
      <c r="AW240" s="1092">
        <f t="shared" si="157"/>
        <v>34.111111111111107</v>
      </c>
      <c r="AX240" s="1092">
        <f t="shared" si="158"/>
        <v>32.593490161488219</v>
      </c>
    </row>
    <row r="241" spans="1:50" ht="11.25" customHeight="1" x14ac:dyDescent="0.2">
      <c r="A241" s="461" t="s">
        <v>579</v>
      </c>
      <c r="B241" s="829" t="s">
        <v>580</v>
      </c>
      <c r="C241" s="584">
        <v>1</v>
      </c>
      <c r="D241" s="584">
        <v>0.87</v>
      </c>
      <c r="E241" s="460">
        <v>0.77</v>
      </c>
      <c r="F241" s="460">
        <v>0.64</v>
      </c>
      <c r="G241" s="584">
        <v>0.6</v>
      </c>
      <c r="H241" s="584">
        <v>0.56000000000000005</v>
      </c>
      <c r="I241" s="463">
        <v>0.5</v>
      </c>
      <c r="J241" s="584">
        <v>0.4</v>
      </c>
      <c r="K241" s="897">
        <v>0</v>
      </c>
      <c r="L241" s="584">
        <v>0.37</v>
      </c>
      <c r="M241" s="459">
        <v>0.26250000000000001</v>
      </c>
      <c r="N241" s="897">
        <v>0</v>
      </c>
      <c r="O241" s="472">
        <v>0.21</v>
      </c>
      <c r="P241" s="472">
        <v>0.18</v>
      </c>
      <c r="Q241" s="590">
        <v>0.13</v>
      </c>
      <c r="R241" s="590">
        <v>0.11</v>
      </c>
      <c r="S241" s="590">
        <v>0.1</v>
      </c>
      <c r="T241" s="590">
        <v>7.7499999999999999E-2</v>
      </c>
      <c r="U241" s="590">
        <v>0.05</v>
      </c>
      <c r="V241" s="590">
        <v>2.6249999999999999E-2</v>
      </c>
      <c r="W241" s="590">
        <v>6.2500000000000003E-3</v>
      </c>
      <c r="X241" s="590">
        <v>5.6499999999999996E-3</v>
      </c>
      <c r="Y241" s="590">
        <v>5.0000000000000001E-3</v>
      </c>
      <c r="Z241" s="590">
        <v>6.4999999999999997E-4</v>
      </c>
      <c r="AA241" s="587">
        <f t="shared" si="156"/>
        <v>6.8738000000000001</v>
      </c>
      <c r="AB241" s="1092">
        <f t="shared" si="135"/>
        <v>14.942528735632177</v>
      </c>
      <c r="AC241" s="1092">
        <f t="shared" si="136"/>
        <v>12.987012987012992</v>
      </c>
      <c r="AD241" s="1092">
        <f t="shared" si="159"/>
        <v>20.3125</v>
      </c>
      <c r="AE241" s="1092">
        <f t="shared" si="160"/>
        <v>6.6666666666666652</v>
      </c>
      <c r="AF241" s="1092">
        <f t="shared" si="161"/>
        <v>7.1428571428571397</v>
      </c>
      <c r="AG241" s="1092">
        <f t="shared" si="162"/>
        <v>12.000000000000011</v>
      </c>
      <c r="AH241" s="1092">
        <f t="shared" si="163"/>
        <v>25</v>
      </c>
      <c r="AI241" s="1092">
        <f t="shared" si="164"/>
        <v>8.1081081081081141</v>
      </c>
      <c r="AJ241" s="1092">
        <f t="shared" si="165"/>
        <v>40.952380952380942</v>
      </c>
      <c r="AK241" s="1092">
        <f t="shared" si="166"/>
        <v>25</v>
      </c>
      <c r="AL241" s="1092">
        <f t="shared" si="167"/>
        <v>16.666666666666675</v>
      </c>
      <c r="AM241" s="1092">
        <f t="shared" si="168"/>
        <v>38.46153846153846</v>
      </c>
      <c r="AN241" s="1092">
        <f t="shared" si="169"/>
        <v>18.181818181818187</v>
      </c>
      <c r="AO241" s="1092">
        <f t="shared" si="170"/>
        <v>9.9999999999999858</v>
      </c>
      <c r="AP241" s="1092">
        <f t="shared" si="171"/>
        <v>29.032258064516149</v>
      </c>
      <c r="AQ241" s="1092">
        <f t="shared" si="172"/>
        <v>54.999999999999986</v>
      </c>
      <c r="AR241" s="1092">
        <f t="shared" si="173"/>
        <v>90.476190476190482</v>
      </c>
      <c r="AS241" s="1092">
        <f t="shared" si="174"/>
        <v>319.99999999999994</v>
      </c>
      <c r="AT241" s="1092">
        <f t="shared" si="175"/>
        <v>10.619469026548689</v>
      </c>
      <c r="AU241" s="1092">
        <f t="shared" si="176"/>
        <v>12.999999999999989</v>
      </c>
      <c r="AV241" s="1092">
        <f t="shared" si="177"/>
        <v>669.23076923076928</v>
      </c>
      <c r="AW241" s="1092">
        <f t="shared" si="157"/>
        <v>68.751464985747887</v>
      </c>
      <c r="AX241" s="1092">
        <f t="shared" si="158"/>
        <v>153.22660593081852</v>
      </c>
    </row>
    <row r="242" spans="1:50" ht="11.25" customHeight="1" x14ac:dyDescent="0.2">
      <c r="A242" s="830" t="s">
        <v>1215</v>
      </c>
      <c r="B242" s="829" t="s">
        <v>1216</v>
      </c>
      <c r="C242" s="584">
        <v>0.96</v>
      </c>
      <c r="D242" s="584">
        <v>0.88</v>
      </c>
      <c r="E242" s="460">
        <v>0.8</v>
      </c>
      <c r="F242" s="460">
        <v>0.72</v>
      </c>
      <c r="G242" s="584">
        <v>0.64</v>
      </c>
      <c r="H242" s="584">
        <v>0.56000000000000005</v>
      </c>
      <c r="I242" s="584">
        <v>0.48</v>
      </c>
      <c r="J242" s="584">
        <v>0.3</v>
      </c>
      <c r="K242" s="897"/>
      <c r="L242" s="463">
        <v>0</v>
      </c>
      <c r="M242" s="588">
        <v>0</v>
      </c>
      <c r="N242" s="897"/>
      <c r="O242" s="585">
        <v>0</v>
      </c>
      <c r="P242" s="585">
        <v>0</v>
      </c>
      <c r="Q242" s="586">
        <v>0</v>
      </c>
      <c r="R242" s="586">
        <v>0</v>
      </c>
      <c r="S242" s="586">
        <v>0</v>
      </c>
      <c r="T242" s="586">
        <v>0</v>
      </c>
      <c r="U242" s="586">
        <v>0</v>
      </c>
      <c r="V242" s="586">
        <v>0</v>
      </c>
      <c r="W242" s="586">
        <v>0</v>
      </c>
      <c r="X242" s="586">
        <v>0</v>
      </c>
      <c r="Y242" s="586">
        <v>0</v>
      </c>
      <c r="Z242" s="586">
        <v>0</v>
      </c>
      <c r="AA242" s="587">
        <f t="shared" si="156"/>
        <v>5.339999999999999</v>
      </c>
      <c r="AB242" s="1092">
        <f t="shared" si="135"/>
        <v>9.0909090909090828</v>
      </c>
      <c r="AC242" s="1092">
        <f t="shared" si="136"/>
        <v>9.9999999999999858</v>
      </c>
      <c r="AD242" s="1092">
        <f t="shared" si="159"/>
        <v>11.111111111111116</v>
      </c>
      <c r="AE242" s="1092">
        <f t="shared" si="160"/>
        <v>12.5</v>
      </c>
      <c r="AF242" s="1092">
        <f t="shared" si="161"/>
        <v>14.285714285714279</v>
      </c>
      <c r="AG242" s="1092">
        <f t="shared" si="162"/>
        <v>16.666666666666675</v>
      </c>
      <c r="AH242" s="1092">
        <f t="shared" si="163"/>
        <v>60.000000000000007</v>
      </c>
      <c r="AI242" s="1092" t="str">
        <f t="shared" si="164"/>
        <v>n/a</v>
      </c>
      <c r="AJ242" s="1092" t="str">
        <f t="shared" si="165"/>
        <v>n/a</v>
      </c>
      <c r="AK242" s="1092" t="str">
        <f t="shared" si="166"/>
        <v>n/a</v>
      </c>
      <c r="AL242" s="1092" t="str">
        <f t="shared" si="167"/>
        <v>n/a</v>
      </c>
      <c r="AM242" s="1092" t="str">
        <f t="shared" si="168"/>
        <v>n/a</v>
      </c>
      <c r="AN242" s="1092" t="str">
        <f t="shared" si="169"/>
        <v>n/a</v>
      </c>
      <c r="AO242" s="1092" t="str">
        <f t="shared" si="170"/>
        <v>n/a</v>
      </c>
      <c r="AP242" s="1092" t="str">
        <f t="shared" si="171"/>
        <v>n/a</v>
      </c>
      <c r="AQ242" s="1092" t="str">
        <f t="shared" si="172"/>
        <v>n/a</v>
      </c>
      <c r="AR242" s="1092" t="str">
        <f t="shared" si="173"/>
        <v>n/a</v>
      </c>
      <c r="AS242" s="1092" t="str">
        <f t="shared" si="174"/>
        <v>n/a</v>
      </c>
      <c r="AT242" s="1092" t="str">
        <f t="shared" si="175"/>
        <v>n/a</v>
      </c>
      <c r="AU242" s="1092" t="str">
        <f t="shared" si="176"/>
        <v>n/a</v>
      </c>
      <c r="AV242" s="1092" t="str">
        <f t="shared" si="177"/>
        <v>n/a</v>
      </c>
      <c r="AW242" s="1092">
        <f t="shared" si="157"/>
        <v>19.093485879200163</v>
      </c>
      <c r="AX242" s="1092">
        <f t="shared" si="158"/>
        <v>18.222158706361505</v>
      </c>
    </row>
    <row r="243" spans="1:50" ht="11.25" customHeight="1" x14ac:dyDescent="0.2">
      <c r="A243" s="830" t="s">
        <v>1181</v>
      </c>
      <c r="B243" s="829" t="s">
        <v>1182</v>
      </c>
      <c r="C243" s="584">
        <v>0.66</v>
      </c>
      <c r="D243" s="584">
        <v>0.6</v>
      </c>
      <c r="E243" s="460">
        <v>0.56000000000000005</v>
      </c>
      <c r="F243" s="460">
        <v>0.52</v>
      </c>
      <c r="G243" s="584">
        <v>0.48</v>
      </c>
      <c r="H243" s="584">
        <v>0.44</v>
      </c>
      <c r="I243" s="584">
        <v>0.42</v>
      </c>
      <c r="J243" s="584">
        <v>0.28000000000000003</v>
      </c>
      <c r="K243" s="897"/>
      <c r="L243" s="463">
        <v>0.14000000000000001</v>
      </c>
      <c r="M243" s="588">
        <v>0.14000000000000001</v>
      </c>
      <c r="N243" s="897"/>
      <c r="O243" s="585">
        <v>0.14000000000000001</v>
      </c>
      <c r="P243" s="472">
        <v>0.14000000000000001</v>
      </c>
      <c r="Q243" s="590">
        <v>0.13750000000000001</v>
      </c>
      <c r="R243" s="590">
        <v>0.1275</v>
      </c>
      <c r="S243" s="590">
        <v>0.12</v>
      </c>
      <c r="T243" s="586">
        <v>0</v>
      </c>
      <c r="U243" s="586">
        <v>0</v>
      </c>
      <c r="V243" s="586">
        <v>0</v>
      </c>
      <c r="W243" s="586">
        <v>0</v>
      </c>
      <c r="X243" s="586">
        <v>0</v>
      </c>
      <c r="Y243" s="586">
        <v>0</v>
      </c>
      <c r="Z243" s="586">
        <v>0</v>
      </c>
      <c r="AA243" s="587">
        <f t="shared" si="156"/>
        <v>4.9049999999999994</v>
      </c>
      <c r="AB243" s="1092">
        <f t="shared" si="135"/>
        <v>10.000000000000009</v>
      </c>
      <c r="AC243" s="1092">
        <f t="shared" si="136"/>
        <v>7.1428571428571397</v>
      </c>
      <c r="AD243" s="1092">
        <f t="shared" si="159"/>
        <v>7.6923076923077094</v>
      </c>
      <c r="AE243" s="1092">
        <f t="shared" si="160"/>
        <v>8.3333333333333481</v>
      </c>
      <c r="AF243" s="1092">
        <f t="shared" si="161"/>
        <v>9.0909090909090828</v>
      </c>
      <c r="AG243" s="1092">
        <f t="shared" si="162"/>
        <v>4.7619047619047672</v>
      </c>
      <c r="AH243" s="1092">
        <f t="shared" si="163"/>
        <v>49.999999999999979</v>
      </c>
      <c r="AI243" s="1092">
        <f t="shared" si="164"/>
        <v>100</v>
      </c>
      <c r="AJ243" s="1092">
        <f t="shared" si="165"/>
        <v>0</v>
      </c>
      <c r="AK243" s="1092">
        <f t="shared" si="166"/>
        <v>0</v>
      </c>
      <c r="AL243" s="1092">
        <f t="shared" si="167"/>
        <v>0</v>
      </c>
      <c r="AM243" s="1092">
        <f t="shared" si="168"/>
        <v>1.8181818181818299</v>
      </c>
      <c r="AN243" s="1092">
        <f t="shared" si="169"/>
        <v>7.8431372549019773</v>
      </c>
      <c r="AO243" s="1092">
        <f t="shared" si="170"/>
        <v>6.25</v>
      </c>
      <c r="AP243" s="1092" t="str">
        <f t="shared" si="171"/>
        <v>n/a</v>
      </c>
      <c r="AQ243" s="1092" t="str">
        <f t="shared" si="172"/>
        <v>n/a</v>
      </c>
      <c r="AR243" s="1092" t="str">
        <f t="shared" si="173"/>
        <v>n/a</v>
      </c>
      <c r="AS243" s="1092" t="str">
        <f t="shared" si="174"/>
        <v>n/a</v>
      </c>
      <c r="AT243" s="1092" t="str">
        <f t="shared" si="175"/>
        <v>n/a</v>
      </c>
      <c r="AU243" s="1092" t="str">
        <f t="shared" si="176"/>
        <v>n/a</v>
      </c>
      <c r="AV243" s="1092" t="str">
        <f t="shared" si="177"/>
        <v>n/a</v>
      </c>
      <c r="AW243" s="1092">
        <f t="shared" si="157"/>
        <v>15.209473649599705</v>
      </c>
      <c r="AX243" s="1092">
        <f t="shared" si="158"/>
        <v>27.386474287437981</v>
      </c>
    </row>
    <row r="244" spans="1:50" ht="11.25" customHeight="1" x14ac:dyDescent="0.2">
      <c r="A244" s="501" t="s">
        <v>1166</v>
      </c>
      <c r="B244" s="814" t="s">
        <v>1167</v>
      </c>
      <c r="C244" s="584">
        <v>0.48</v>
      </c>
      <c r="D244" s="584">
        <v>0.45</v>
      </c>
      <c r="E244" s="460">
        <v>0.41</v>
      </c>
      <c r="F244" s="483">
        <v>0.4</v>
      </c>
      <c r="G244" s="451">
        <v>0.32</v>
      </c>
      <c r="H244" s="451">
        <v>0.182</v>
      </c>
      <c r="I244" s="451">
        <v>0.12</v>
      </c>
      <c r="J244" s="451">
        <v>0.11</v>
      </c>
      <c r="K244" s="963"/>
      <c r="L244" s="451">
        <v>0.104</v>
      </c>
      <c r="M244" s="453">
        <v>0</v>
      </c>
      <c r="N244" s="963"/>
      <c r="O244" s="495">
        <v>0</v>
      </c>
      <c r="P244" s="495">
        <v>0</v>
      </c>
      <c r="Q244" s="455">
        <v>0</v>
      </c>
      <c r="R244" s="455">
        <v>0</v>
      </c>
      <c r="S244" s="455">
        <v>0</v>
      </c>
      <c r="T244" s="455">
        <v>0</v>
      </c>
      <c r="U244" s="455">
        <v>0</v>
      </c>
      <c r="V244" s="455">
        <v>0</v>
      </c>
      <c r="W244" s="455">
        <v>0</v>
      </c>
      <c r="X244" s="455">
        <v>0</v>
      </c>
      <c r="Y244" s="455">
        <v>0</v>
      </c>
      <c r="Z244" s="455">
        <v>0</v>
      </c>
      <c r="AA244" s="587">
        <f t="shared" si="156"/>
        <v>2.5759999999999996</v>
      </c>
      <c r="AB244" s="1092">
        <f t="shared" si="135"/>
        <v>6.6666666666666652</v>
      </c>
      <c r="AC244" s="1092">
        <f t="shared" si="136"/>
        <v>9.7560975609756184</v>
      </c>
      <c r="AD244" s="1092">
        <f t="shared" si="159"/>
        <v>2.4999999999999911</v>
      </c>
      <c r="AE244" s="1092">
        <f t="shared" si="160"/>
        <v>25</v>
      </c>
      <c r="AF244" s="1092">
        <f t="shared" si="161"/>
        <v>75.824175824175839</v>
      </c>
      <c r="AG244" s="1092">
        <f t="shared" si="162"/>
        <v>51.666666666666657</v>
      </c>
      <c r="AH244" s="1092">
        <f t="shared" si="163"/>
        <v>9.0909090909090828</v>
      </c>
      <c r="AI244" s="1092">
        <f t="shared" si="164"/>
        <v>5.7692307692307709</v>
      </c>
      <c r="AJ244" s="1092" t="str">
        <f t="shared" si="165"/>
        <v>n/a</v>
      </c>
      <c r="AK244" s="1092" t="str">
        <f t="shared" si="166"/>
        <v>n/a</v>
      </c>
      <c r="AL244" s="1092" t="str">
        <f t="shared" si="167"/>
        <v>n/a</v>
      </c>
      <c r="AM244" s="1092" t="str">
        <f t="shared" si="168"/>
        <v>n/a</v>
      </c>
      <c r="AN244" s="1092" t="str">
        <f t="shared" si="169"/>
        <v>n/a</v>
      </c>
      <c r="AO244" s="1092" t="str">
        <f t="shared" si="170"/>
        <v>n/a</v>
      </c>
      <c r="AP244" s="1092" t="str">
        <f t="shared" si="171"/>
        <v>n/a</v>
      </c>
      <c r="AQ244" s="1092" t="str">
        <f t="shared" si="172"/>
        <v>n/a</v>
      </c>
      <c r="AR244" s="1092" t="str">
        <f t="shared" si="173"/>
        <v>n/a</v>
      </c>
      <c r="AS244" s="1092" t="str">
        <f t="shared" si="174"/>
        <v>n/a</v>
      </c>
      <c r="AT244" s="1092" t="str">
        <f t="shared" si="175"/>
        <v>n/a</v>
      </c>
      <c r="AU244" s="1092" t="str">
        <f t="shared" si="176"/>
        <v>n/a</v>
      </c>
      <c r="AV244" s="1092" t="str">
        <f t="shared" si="177"/>
        <v>n/a</v>
      </c>
      <c r="AW244" s="1092">
        <f t="shared" si="157"/>
        <v>23.28421832232808</v>
      </c>
      <c r="AX244" s="1092">
        <f t="shared" si="158"/>
        <v>26.641310662301446</v>
      </c>
    </row>
    <row r="245" spans="1:50" ht="11.25" customHeight="1" x14ac:dyDescent="0.2">
      <c r="A245" s="591" t="s">
        <v>1183</v>
      </c>
      <c r="B245" s="468" t="s">
        <v>1184</v>
      </c>
      <c r="C245" s="584">
        <v>1</v>
      </c>
      <c r="D245" s="584">
        <v>0.96</v>
      </c>
      <c r="E245" s="460">
        <v>0.78</v>
      </c>
      <c r="F245" s="471">
        <v>0.67999999999999994</v>
      </c>
      <c r="G245" s="474">
        <v>0.6</v>
      </c>
      <c r="H245" s="474">
        <v>0.54</v>
      </c>
      <c r="I245" s="474">
        <v>0.5</v>
      </c>
      <c r="J245" s="474">
        <v>0.48</v>
      </c>
      <c r="K245" s="976"/>
      <c r="L245" s="474">
        <v>0.43</v>
      </c>
      <c r="M245" s="475">
        <v>0.4</v>
      </c>
      <c r="N245" s="976"/>
      <c r="O245" s="496">
        <v>0.4</v>
      </c>
      <c r="P245" s="496">
        <v>0.3</v>
      </c>
      <c r="Q245" s="476">
        <v>1.1200000000000001</v>
      </c>
      <c r="R245" s="476">
        <v>1.08</v>
      </c>
      <c r="S245" s="476">
        <v>1.04</v>
      </c>
      <c r="T245" s="476">
        <v>1.02</v>
      </c>
      <c r="U245" s="477">
        <v>1</v>
      </c>
      <c r="V245" s="477">
        <v>1</v>
      </c>
      <c r="W245" s="476">
        <v>1</v>
      </c>
      <c r="X245" s="476">
        <v>0.92</v>
      </c>
      <c r="Y245" s="477">
        <v>0.91</v>
      </c>
      <c r="Z245" s="476">
        <v>0.93</v>
      </c>
      <c r="AA245" s="587">
        <f t="shared" si="156"/>
        <v>17.089999999999996</v>
      </c>
      <c r="AB245" s="1092">
        <f t="shared" ref="AB245:AB308" si="178">IF(ISERROR((C245/D245-1)*100),"n/a",(C245/D245-1)*100)</f>
        <v>4.1666666666666741</v>
      </c>
      <c r="AC245" s="1092">
        <f t="shared" ref="AC245:AC308" si="179">IF(ISERROR((D245/E245-1)*100),"n/a",(D245/E245-1)*100)</f>
        <v>23.076923076923062</v>
      </c>
      <c r="AD245" s="1092">
        <f t="shared" ref="AD245:AD276" si="180">IF(ISERROR((E245/F245-1)*100),"n/a",(E245/F245-1)*100)</f>
        <v>14.705882352941192</v>
      </c>
      <c r="AE245" s="1092">
        <f t="shared" ref="AE245:AE276" si="181">IF(ISERROR((F245/G245-1)*100),"n/a",(F245/G245-1)*100)</f>
        <v>13.33333333333333</v>
      </c>
      <c r="AF245" s="1092">
        <f t="shared" ref="AF245:AF276" si="182">IF(ISERROR((G245/H245-1)*100),"n/a",(G245/H245-1)*100)</f>
        <v>11.111111111111093</v>
      </c>
      <c r="AG245" s="1092">
        <f t="shared" ref="AG245:AG276" si="183">IF(ISERROR((H245/I245-1)*100),"n/a",(H245/I245-1)*100)</f>
        <v>8.0000000000000071</v>
      </c>
      <c r="AH245" s="1092">
        <f t="shared" ref="AH245:AH276" si="184">IF(ISERROR((I245/J245-1)*100),"n/a",(I245/J245-1)*100)</f>
        <v>4.1666666666666741</v>
      </c>
      <c r="AI245" s="1092">
        <f t="shared" ref="AI245:AI276" si="185">IF(ISERROR((J245/L245-1)*100),"n/a",(J245/L245-1)*100)</f>
        <v>11.627906976744185</v>
      </c>
      <c r="AJ245" s="1092">
        <f t="shared" ref="AJ245:AJ276" si="186">IF(ISERROR((L245/M245-1)*100),"n/a",(L245/M245-1)*100)</f>
        <v>7.4999999999999956</v>
      </c>
      <c r="AK245" s="1092">
        <f t="shared" ref="AK245:AK276" si="187">IF(ISERROR((M245/O245-1)*100),"n/a",(M245/O245-1)*100)</f>
        <v>0</v>
      </c>
      <c r="AL245" s="1092">
        <f t="shared" ref="AL245:AL276" si="188">IF(ISERROR((O245/P245-1)*100),"n/a",(O245/P245-1)*100)</f>
        <v>33.33333333333335</v>
      </c>
      <c r="AM245" s="1092">
        <f t="shared" ref="AM245:AM276" si="189">IF(ISERROR((P245/Q245-1)*100),"n/a",(P245/Q245-1)*100)</f>
        <v>-73.214285714285722</v>
      </c>
      <c r="AN245" s="1092">
        <f t="shared" ref="AN245:AN276" si="190">IF(ISERROR((Q245/R245-1)*100),"n/a",(Q245/R245-1)*100)</f>
        <v>3.7037037037036979</v>
      </c>
      <c r="AO245" s="1092">
        <f t="shared" ref="AO245:AO276" si="191">IF(ISERROR((R245/S245-1)*100),"n/a",(R245/S245-1)*100)</f>
        <v>3.8461538461538547</v>
      </c>
      <c r="AP245" s="1092">
        <f t="shared" ref="AP245:AP276" si="192">IF(ISERROR((S245/T245-1)*100),"n/a",(S245/T245-1)*100)</f>
        <v>1.9607843137254832</v>
      </c>
      <c r="AQ245" s="1092">
        <f t="shared" ref="AQ245:AQ276" si="193">IF(ISERROR((T245/U245-1)*100),"n/a",(T245/U245-1)*100)</f>
        <v>2.0000000000000018</v>
      </c>
      <c r="AR245" s="1092">
        <f t="shared" ref="AR245:AR276" si="194">IF(ISERROR((U245/V245-1)*100),"n/a",(U245/V245-1)*100)</f>
        <v>0</v>
      </c>
      <c r="AS245" s="1092">
        <f t="shared" ref="AS245:AS276" si="195">IF(ISERROR((V245/W245-1)*100),"n/a",(V245/W245-1)*100)</f>
        <v>0</v>
      </c>
      <c r="AT245" s="1092">
        <f t="shared" ref="AT245:AT276" si="196">IF(ISERROR((W245/X245-1)*100),"n/a",(W245/X245-1)*100)</f>
        <v>8.6956521739130377</v>
      </c>
      <c r="AU245" s="1092">
        <f t="shared" ref="AU245:AU276" si="197">IF(ISERROR((X245/Y245-1)*100),"n/a",(X245/Y245-1)*100)</f>
        <v>1.098901098901095</v>
      </c>
      <c r="AV245" s="1092">
        <f t="shared" ref="AV245:AV276" si="198">IF(ISERROR((Y245/Z245-1)*100),"n/a",(Y245/Z245-1)*100)</f>
        <v>-2.1505376344086002</v>
      </c>
      <c r="AW245" s="1092">
        <f t="shared" si="157"/>
        <v>3.6648664431153524</v>
      </c>
      <c r="AX245" s="1092">
        <f t="shared" si="158"/>
        <v>19.554297098324451</v>
      </c>
    </row>
    <row r="246" spans="1:50" ht="11.25" customHeight="1" x14ac:dyDescent="0.2">
      <c r="A246" s="444" t="s">
        <v>1185</v>
      </c>
      <c r="B246" s="814" t="s">
        <v>1186</v>
      </c>
      <c r="C246" s="584">
        <v>0.48</v>
      </c>
      <c r="D246" s="584">
        <v>0.44</v>
      </c>
      <c r="E246" s="460">
        <v>0.4</v>
      </c>
      <c r="F246" s="454">
        <v>0.36</v>
      </c>
      <c r="G246" s="451">
        <v>0.32</v>
      </c>
      <c r="H246" s="451">
        <v>0.28000000000000003</v>
      </c>
      <c r="I246" s="452">
        <v>0.24</v>
      </c>
      <c r="J246" s="451">
        <v>0.22</v>
      </c>
      <c r="K246" s="963"/>
      <c r="L246" s="452">
        <v>0.16</v>
      </c>
      <c r="M246" s="453">
        <v>0.16</v>
      </c>
      <c r="N246" s="963"/>
      <c r="O246" s="1003">
        <v>0.16</v>
      </c>
      <c r="P246" s="1003">
        <v>0.24</v>
      </c>
      <c r="Q246" s="1063">
        <v>0.32</v>
      </c>
      <c r="R246" s="1063">
        <v>0.27</v>
      </c>
      <c r="S246" s="456">
        <v>0.23</v>
      </c>
      <c r="T246" s="455">
        <v>0.2</v>
      </c>
      <c r="U246" s="456">
        <v>0.2</v>
      </c>
      <c r="V246" s="456">
        <v>0.19</v>
      </c>
      <c r="W246" s="456">
        <v>0.12</v>
      </c>
      <c r="X246" s="455">
        <v>0</v>
      </c>
      <c r="Y246" s="455">
        <v>0</v>
      </c>
      <c r="Z246" s="455">
        <v>0</v>
      </c>
      <c r="AA246" s="587">
        <f t="shared" si="156"/>
        <v>4.9900000000000011</v>
      </c>
      <c r="AB246" s="1092">
        <f t="shared" si="178"/>
        <v>9.0909090909090828</v>
      </c>
      <c r="AC246" s="1092">
        <f t="shared" si="179"/>
        <v>9.9999999999999858</v>
      </c>
      <c r="AD246" s="1092">
        <f t="shared" si="180"/>
        <v>11.111111111111116</v>
      </c>
      <c r="AE246" s="1092">
        <f t="shared" si="181"/>
        <v>12.5</v>
      </c>
      <c r="AF246" s="1092">
        <f t="shared" si="182"/>
        <v>14.285714285714279</v>
      </c>
      <c r="AG246" s="1092">
        <f t="shared" si="183"/>
        <v>16.666666666666675</v>
      </c>
      <c r="AH246" s="1092">
        <f t="shared" si="184"/>
        <v>9.0909090909090828</v>
      </c>
      <c r="AI246" s="1092">
        <f t="shared" si="185"/>
        <v>37.5</v>
      </c>
      <c r="AJ246" s="1092">
        <f t="shared" si="186"/>
        <v>0</v>
      </c>
      <c r="AK246" s="1092">
        <f t="shared" si="187"/>
        <v>0</v>
      </c>
      <c r="AL246" s="1092">
        <f t="shared" si="188"/>
        <v>-33.333333333333329</v>
      </c>
      <c r="AM246" s="1092">
        <f t="shared" si="189"/>
        <v>-25</v>
      </c>
      <c r="AN246" s="1092">
        <f t="shared" si="190"/>
        <v>18.518518518518512</v>
      </c>
      <c r="AO246" s="1092">
        <f t="shared" si="191"/>
        <v>17.391304347826097</v>
      </c>
      <c r="AP246" s="1092">
        <f t="shared" si="192"/>
        <v>14.999999999999991</v>
      </c>
      <c r="AQ246" s="1092">
        <f t="shared" si="193"/>
        <v>0</v>
      </c>
      <c r="AR246" s="1092">
        <f t="shared" si="194"/>
        <v>5.2631578947368363</v>
      </c>
      <c r="AS246" s="1092">
        <f t="shared" si="195"/>
        <v>58.33333333333335</v>
      </c>
      <c r="AT246" s="1092" t="str">
        <f t="shared" si="196"/>
        <v>n/a</v>
      </c>
      <c r="AU246" s="1092" t="str">
        <f t="shared" si="197"/>
        <v>n/a</v>
      </c>
      <c r="AV246" s="1092" t="str">
        <f t="shared" si="198"/>
        <v>n/a</v>
      </c>
      <c r="AW246" s="1092">
        <f t="shared" si="157"/>
        <v>9.8010161670217588</v>
      </c>
      <c r="AX246" s="1092">
        <f t="shared" si="158"/>
        <v>19.913060522584459</v>
      </c>
    </row>
    <row r="247" spans="1:50" ht="11.25" customHeight="1" x14ac:dyDescent="0.2">
      <c r="A247" s="1026" t="s">
        <v>4492</v>
      </c>
      <c r="B247" s="468" t="s">
        <v>4487</v>
      </c>
      <c r="C247" s="584">
        <v>0.36</v>
      </c>
      <c r="D247" s="584">
        <v>0.3</v>
      </c>
      <c r="E247" s="460">
        <v>0.255</v>
      </c>
      <c r="F247" s="460">
        <v>0.21</v>
      </c>
      <c r="G247" s="584">
        <v>0.05</v>
      </c>
      <c r="H247" s="499">
        <v>0</v>
      </c>
      <c r="I247" s="463">
        <v>0</v>
      </c>
      <c r="J247" s="499">
        <v>0</v>
      </c>
      <c r="K247" s="519"/>
      <c r="L247" s="499">
        <v>0</v>
      </c>
      <c r="M247" s="502">
        <v>0</v>
      </c>
      <c r="N247" s="1027"/>
      <c r="O247" s="999">
        <v>0</v>
      </c>
      <c r="P247" s="999">
        <v>0</v>
      </c>
      <c r="Q247" s="586">
        <v>0</v>
      </c>
      <c r="R247" s="586">
        <v>0</v>
      </c>
      <c r="S247" s="586">
        <v>0</v>
      </c>
      <c r="T247" s="500">
        <v>0</v>
      </c>
      <c r="U247" s="500">
        <v>0</v>
      </c>
      <c r="V247" s="586">
        <v>0</v>
      </c>
      <c r="W247" s="500">
        <v>0</v>
      </c>
      <c r="X247" s="500">
        <v>0</v>
      </c>
      <c r="Y247" s="586">
        <v>0</v>
      </c>
      <c r="Z247" s="586">
        <v>0</v>
      </c>
      <c r="AA247" s="587">
        <f t="shared" si="156"/>
        <v>1.175</v>
      </c>
      <c r="AB247" s="1092">
        <f t="shared" si="178"/>
        <v>19.999999999999996</v>
      </c>
      <c r="AC247" s="1092">
        <f t="shared" si="179"/>
        <v>17.647058823529417</v>
      </c>
      <c r="AD247" s="1092">
        <f t="shared" si="180"/>
        <v>21.428571428571441</v>
      </c>
      <c r="AE247" s="1092">
        <f t="shared" si="181"/>
        <v>319.99999999999994</v>
      </c>
      <c r="AF247" s="1092" t="str">
        <f t="shared" si="182"/>
        <v>n/a</v>
      </c>
      <c r="AG247" s="1092" t="str">
        <f t="shared" si="183"/>
        <v>n/a</v>
      </c>
      <c r="AH247" s="1092" t="str">
        <f t="shared" si="184"/>
        <v>n/a</v>
      </c>
      <c r="AI247" s="1092" t="str">
        <f t="shared" si="185"/>
        <v>n/a</v>
      </c>
      <c r="AJ247" s="1092" t="str">
        <f t="shared" si="186"/>
        <v>n/a</v>
      </c>
      <c r="AK247" s="1092" t="str">
        <f t="shared" si="187"/>
        <v>n/a</v>
      </c>
      <c r="AL247" s="1092" t="str">
        <f t="shared" si="188"/>
        <v>n/a</v>
      </c>
      <c r="AM247" s="1092" t="str">
        <f t="shared" si="189"/>
        <v>n/a</v>
      </c>
      <c r="AN247" s="1092" t="str">
        <f t="shared" si="190"/>
        <v>n/a</v>
      </c>
      <c r="AO247" s="1092" t="str">
        <f t="shared" si="191"/>
        <v>n/a</v>
      </c>
      <c r="AP247" s="1092" t="str">
        <f t="shared" si="192"/>
        <v>n/a</v>
      </c>
      <c r="AQ247" s="1092" t="str">
        <f t="shared" si="193"/>
        <v>n/a</v>
      </c>
      <c r="AR247" s="1092" t="str">
        <f t="shared" si="194"/>
        <v>n/a</v>
      </c>
      <c r="AS247" s="1092" t="str">
        <f t="shared" si="195"/>
        <v>n/a</v>
      </c>
      <c r="AT247" s="1092" t="str">
        <f t="shared" si="196"/>
        <v>n/a</v>
      </c>
      <c r="AU247" s="1092" t="str">
        <f t="shared" si="197"/>
        <v>n/a</v>
      </c>
      <c r="AV247" s="1092" t="str">
        <f t="shared" si="198"/>
        <v>n/a</v>
      </c>
      <c r="AW247" s="1092">
        <f t="shared" si="157"/>
        <v>94.768907563025195</v>
      </c>
      <c r="AX247" s="1092">
        <f t="shared" si="158"/>
        <v>150.1621556804883</v>
      </c>
    </row>
    <row r="248" spans="1:50" ht="11.25" customHeight="1" x14ac:dyDescent="0.2">
      <c r="A248" s="542" t="s">
        <v>4609</v>
      </c>
      <c r="B248" s="829" t="s">
        <v>4599</v>
      </c>
      <c r="C248" s="584">
        <v>1.22</v>
      </c>
      <c r="D248" s="584">
        <v>1.1499999999999999</v>
      </c>
      <c r="E248" s="460">
        <v>1.1000000000000001</v>
      </c>
      <c r="F248" s="460">
        <v>0.97</v>
      </c>
      <c r="G248" s="584">
        <v>0.92749999999999999</v>
      </c>
      <c r="H248" s="499">
        <v>0</v>
      </c>
      <c r="I248" s="499">
        <v>0</v>
      </c>
      <c r="J248" s="499">
        <v>0</v>
      </c>
      <c r="K248" s="1027"/>
      <c r="L248" s="499">
        <v>0</v>
      </c>
      <c r="M248" s="502">
        <v>0</v>
      </c>
      <c r="N248" s="1027"/>
      <c r="O248" s="999">
        <v>0</v>
      </c>
      <c r="P248" s="999">
        <v>0</v>
      </c>
      <c r="Q248" s="500">
        <v>0</v>
      </c>
      <c r="R248" s="500">
        <v>0</v>
      </c>
      <c r="S248" s="500">
        <v>0</v>
      </c>
      <c r="T248" s="500">
        <v>0</v>
      </c>
      <c r="U248" s="500">
        <v>0</v>
      </c>
      <c r="V248" s="500">
        <v>0</v>
      </c>
      <c r="W248" s="500">
        <v>0</v>
      </c>
      <c r="X248" s="500">
        <v>0</v>
      </c>
      <c r="Y248" s="500">
        <v>0</v>
      </c>
      <c r="Z248" s="500">
        <v>0</v>
      </c>
      <c r="AA248" s="587">
        <f t="shared" si="156"/>
        <v>5.3675000000000006</v>
      </c>
      <c r="AB248" s="1092">
        <f t="shared" si="178"/>
        <v>6.0869565217391397</v>
      </c>
      <c r="AC248" s="1092">
        <f t="shared" si="179"/>
        <v>4.5454545454545192</v>
      </c>
      <c r="AD248" s="1092">
        <f t="shared" si="180"/>
        <v>13.402061855670123</v>
      </c>
      <c r="AE248" s="1092">
        <f t="shared" si="181"/>
        <v>4.5822102425876032</v>
      </c>
      <c r="AF248" s="1092" t="str">
        <f t="shared" si="182"/>
        <v>n/a</v>
      </c>
      <c r="AG248" s="1092" t="str">
        <f t="shared" si="183"/>
        <v>n/a</v>
      </c>
      <c r="AH248" s="1092" t="str">
        <f t="shared" si="184"/>
        <v>n/a</v>
      </c>
      <c r="AI248" s="1092" t="str">
        <f t="shared" si="185"/>
        <v>n/a</v>
      </c>
      <c r="AJ248" s="1092" t="str">
        <f t="shared" si="186"/>
        <v>n/a</v>
      </c>
      <c r="AK248" s="1092" t="str">
        <f t="shared" si="187"/>
        <v>n/a</v>
      </c>
      <c r="AL248" s="1092" t="str">
        <f t="shared" si="188"/>
        <v>n/a</v>
      </c>
      <c r="AM248" s="1092" t="str">
        <f t="shared" si="189"/>
        <v>n/a</v>
      </c>
      <c r="AN248" s="1092" t="str">
        <f t="shared" si="190"/>
        <v>n/a</v>
      </c>
      <c r="AO248" s="1092" t="str">
        <f t="shared" si="191"/>
        <v>n/a</v>
      </c>
      <c r="AP248" s="1092" t="str">
        <f t="shared" si="192"/>
        <v>n/a</v>
      </c>
      <c r="AQ248" s="1092" t="str">
        <f t="shared" si="193"/>
        <v>n/a</v>
      </c>
      <c r="AR248" s="1092" t="str">
        <f t="shared" si="194"/>
        <v>n/a</v>
      </c>
      <c r="AS248" s="1092" t="str">
        <f t="shared" si="195"/>
        <v>n/a</v>
      </c>
      <c r="AT248" s="1092" t="str">
        <f t="shared" si="196"/>
        <v>n/a</v>
      </c>
      <c r="AU248" s="1092" t="str">
        <f t="shared" si="197"/>
        <v>n/a</v>
      </c>
      <c r="AV248" s="1092" t="str">
        <f t="shared" si="198"/>
        <v>n/a</v>
      </c>
      <c r="AW248" s="1092">
        <f t="shared" si="157"/>
        <v>7.1541707913628461</v>
      </c>
      <c r="AX248" s="1092">
        <f t="shared" si="158"/>
        <v>4.2267193962876011</v>
      </c>
    </row>
    <row r="249" spans="1:50" ht="11.25" customHeight="1" x14ac:dyDescent="0.2">
      <c r="A249" s="1081" t="s">
        <v>4462</v>
      </c>
      <c r="B249" s="814" t="s">
        <v>4434</v>
      </c>
      <c r="C249" s="584">
        <v>1.1399999999999999</v>
      </c>
      <c r="D249" s="460">
        <v>1.06</v>
      </c>
      <c r="E249" s="460">
        <v>0.98</v>
      </c>
      <c r="F249" s="460">
        <v>0.86</v>
      </c>
      <c r="G249" s="460">
        <v>0.76</v>
      </c>
      <c r="H249" s="460">
        <v>0.70666666666666667</v>
      </c>
      <c r="I249" s="483">
        <v>0.66666666666666663</v>
      </c>
      <c r="J249" s="483">
        <v>0.66666666666666663</v>
      </c>
      <c r="K249" s="483"/>
      <c r="L249" s="483">
        <v>0.66666666666666663</v>
      </c>
      <c r="M249" s="480">
        <v>0.66666666666666663</v>
      </c>
      <c r="N249" s="483"/>
      <c r="O249" s="503">
        <v>0.66666666666666663</v>
      </c>
      <c r="P249" s="503">
        <v>0.66666666666666663</v>
      </c>
      <c r="Q249" s="590">
        <v>0.66666666666666663</v>
      </c>
      <c r="R249" s="590">
        <v>0.62</v>
      </c>
      <c r="S249" s="590">
        <v>0.58666666666666667</v>
      </c>
      <c r="T249" s="500">
        <v>0.53333333333333333</v>
      </c>
      <c r="U249" s="500">
        <v>0.53333333333333333</v>
      </c>
      <c r="V249" s="590">
        <v>0.53333333333333333</v>
      </c>
      <c r="W249" s="590">
        <v>0.50909090909090904</v>
      </c>
      <c r="X249" s="590">
        <v>0.47727272727272724</v>
      </c>
      <c r="Y249" s="590">
        <v>0.22727272727272727</v>
      </c>
      <c r="Z249" s="590">
        <v>0</v>
      </c>
      <c r="AA249" s="587">
        <f t="shared" si="156"/>
        <v>14.19363636363636</v>
      </c>
      <c r="AB249" s="1092">
        <f t="shared" si="178"/>
        <v>7.5471698113207308</v>
      </c>
      <c r="AC249" s="1092">
        <f t="shared" si="179"/>
        <v>8.163265306122458</v>
      </c>
      <c r="AD249" s="1092">
        <f t="shared" si="180"/>
        <v>13.953488372093027</v>
      </c>
      <c r="AE249" s="1092">
        <f t="shared" si="181"/>
        <v>13.157894736842103</v>
      </c>
      <c r="AF249" s="1092">
        <f t="shared" si="182"/>
        <v>7.547169811320753</v>
      </c>
      <c r="AG249" s="1092">
        <f t="shared" si="183"/>
        <v>6.0000000000000053</v>
      </c>
      <c r="AH249" s="1092">
        <f t="shared" si="184"/>
        <v>0</v>
      </c>
      <c r="AI249" s="1092">
        <f t="shared" si="185"/>
        <v>0</v>
      </c>
      <c r="AJ249" s="1092">
        <f t="shared" si="186"/>
        <v>0</v>
      </c>
      <c r="AK249" s="1092">
        <f t="shared" si="187"/>
        <v>0</v>
      </c>
      <c r="AL249" s="1092">
        <f t="shared" si="188"/>
        <v>0</v>
      </c>
      <c r="AM249" s="1092">
        <f t="shared" si="189"/>
        <v>0</v>
      </c>
      <c r="AN249" s="1092">
        <f t="shared" si="190"/>
        <v>7.5268817204301008</v>
      </c>
      <c r="AO249" s="1092">
        <f t="shared" si="191"/>
        <v>5.6818181818181879</v>
      </c>
      <c r="AP249" s="1092">
        <f t="shared" si="192"/>
        <v>10.000000000000009</v>
      </c>
      <c r="AQ249" s="1092">
        <f t="shared" si="193"/>
        <v>0</v>
      </c>
      <c r="AR249" s="1092">
        <f t="shared" si="194"/>
        <v>0</v>
      </c>
      <c r="AS249" s="1092">
        <f t="shared" si="195"/>
        <v>4.7619047619047672</v>
      </c>
      <c r="AT249" s="1092">
        <f t="shared" si="196"/>
        <v>6.6666666666666652</v>
      </c>
      <c r="AU249" s="1092">
        <f t="shared" si="197"/>
        <v>110.00000000000001</v>
      </c>
      <c r="AV249" s="1092" t="str">
        <f t="shared" si="198"/>
        <v>n/a</v>
      </c>
      <c r="AW249" s="1092">
        <f t="shared" si="157"/>
        <v>10.050312968425942</v>
      </c>
      <c r="AX249" s="1092">
        <f t="shared" si="158"/>
        <v>23.973965977218956</v>
      </c>
    </row>
    <row r="250" spans="1:50" ht="11.25" customHeight="1" x14ac:dyDescent="0.2">
      <c r="A250" s="461" t="s">
        <v>575</v>
      </c>
      <c r="B250" s="829" t="s">
        <v>576</v>
      </c>
      <c r="C250" s="584">
        <v>3.03</v>
      </c>
      <c r="D250" s="584">
        <v>2.8</v>
      </c>
      <c r="E250" s="460">
        <v>2.48</v>
      </c>
      <c r="F250" s="589">
        <v>2.1800000000000002</v>
      </c>
      <c r="G250" s="584">
        <v>1.94</v>
      </c>
      <c r="H250" s="584">
        <v>1.71</v>
      </c>
      <c r="I250" s="584">
        <v>1.52</v>
      </c>
      <c r="J250" s="584">
        <v>1.36</v>
      </c>
      <c r="K250" s="897"/>
      <c r="L250" s="584">
        <v>1.2</v>
      </c>
      <c r="M250" s="459">
        <v>1.04</v>
      </c>
      <c r="N250" s="897"/>
      <c r="O250" s="472">
        <v>0.89</v>
      </c>
      <c r="P250" s="472">
        <v>0.78</v>
      </c>
      <c r="Q250" s="590">
        <v>0.66</v>
      </c>
      <c r="R250" s="590">
        <v>0.42</v>
      </c>
      <c r="S250" s="590">
        <v>0.23</v>
      </c>
      <c r="T250" s="590">
        <v>0.2</v>
      </c>
      <c r="U250" s="590">
        <v>0.18</v>
      </c>
      <c r="V250" s="590">
        <v>0.15332999999999999</v>
      </c>
      <c r="W250" s="590">
        <v>0.12667</v>
      </c>
      <c r="X250" s="590">
        <v>0.1</v>
      </c>
      <c r="Y250" s="590">
        <v>7.0000000000000007E-2</v>
      </c>
      <c r="Z250" s="590">
        <v>6.6669999999999993E-2</v>
      </c>
      <c r="AA250" s="587">
        <f t="shared" si="156"/>
        <v>23.136670000000002</v>
      </c>
      <c r="AB250" s="1092">
        <f t="shared" si="178"/>
        <v>8.2142857142857082</v>
      </c>
      <c r="AC250" s="1092">
        <f t="shared" si="179"/>
        <v>12.903225806451601</v>
      </c>
      <c r="AD250" s="1092">
        <f t="shared" si="180"/>
        <v>13.761467889908241</v>
      </c>
      <c r="AE250" s="1092">
        <f t="shared" si="181"/>
        <v>12.371134020618557</v>
      </c>
      <c r="AF250" s="1092">
        <f t="shared" si="182"/>
        <v>13.450292397660824</v>
      </c>
      <c r="AG250" s="1092">
        <f t="shared" si="183"/>
        <v>12.5</v>
      </c>
      <c r="AH250" s="1092">
        <f t="shared" si="184"/>
        <v>11.764705882352944</v>
      </c>
      <c r="AI250" s="1092">
        <f t="shared" si="185"/>
        <v>13.333333333333353</v>
      </c>
      <c r="AJ250" s="1092">
        <f t="shared" si="186"/>
        <v>15.384615384615374</v>
      </c>
      <c r="AK250" s="1092">
        <f t="shared" si="187"/>
        <v>16.853932584269661</v>
      </c>
      <c r="AL250" s="1092">
        <f t="shared" si="188"/>
        <v>14.102564102564097</v>
      </c>
      <c r="AM250" s="1092">
        <f t="shared" si="189"/>
        <v>18.181818181818187</v>
      </c>
      <c r="AN250" s="1092">
        <f t="shared" si="190"/>
        <v>57.14285714285716</v>
      </c>
      <c r="AO250" s="1092">
        <f t="shared" si="191"/>
        <v>82.608695652173907</v>
      </c>
      <c r="AP250" s="1092">
        <f t="shared" si="192"/>
        <v>14.999999999999991</v>
      </c>
      <c r="AQ250" s="1092">
        <f t="shared" si="193"/>
        <v>11.111111111111116</v>
      </c>
      <c r="AR250" s="1092">
        <f t="shared" si="194"/>
        <v>17.39385638818236</v>
      </c>
      <c r="AS250" s="1092">
        <f t="shared" si="195"/>
        <v>21.046814557511627</v>
      </c>
      <c r="AT250" s="1092">
        <f t="shared" si="196"/>
        <v>26.669999999999995</v>
      </c>
      <c r="AU250" s="1092">
        <f t="shared" si="197"/>
        <v>42.857142857142861</v>
      </c>
      <c r="AV250" s="1092">
        <f t="shared" si="198"/>
        <v>4.9947502624869022</v>
      </c>
      <c r="AW250" s="1092">
        <f t="shared" si="157"/>
        <v>21.03079063187355</v>
      </c>
      <c r="AX250" s="1092">
        <f t="shared" si="158"/>
        <v>18.368733517151586</v>
      </c>
    </row>
    <row r="251" spans="1:50" ht="11.25" customHeight="1" x14ac:dyDescent="0.2">
      <c r="A251" s="830" t="s">
        <v>234</v>
      </c>
      <c r="B251" s="829" t="s">
        <v>235</v>
      </c>
      <c r="C251" s="584">
        <v>0.62</v>
      </c>
      <c r="D251" s="584">
        <v>0.57999999999999996</v>
      </c>
      <c r="E251" s="460">
        <v>0.46750000000000003</v>
      </c>
      <c r="F251" s="589">
        <v>0.42249999999999999</v>
      </c>
      <c r="G251" s="584">
        <v>0.39750000000000002</v>
      </c>
      <c r="H251" s="584">
        <v>0.38250000000000001</v>
      </c>
      <c r="I251" s="584">
        <v>0.34749999999999998</v>
      </c>
      <c r="J251" s="584">
        <v>0.30499999999999999</v>
      </c>
      <c r="K251" s="897"/>
      <c r="L251" s="584">
        <v>0.28499999999999998</v>
      </c>
      <c r="M251" s="459">
        <v>0.26750000000000002</v>
      </c>
      <c r="N251" s="897"/>
      <c r="O251" s="472">
        <v>0.25750000000000001</v>
      </c>
      <c r="P251" s="585">
        <v>0.25</v>
      </c>
      <c r="Q251" s="590">
        <v>0.2475</v>
      </c>
      <c r="R251" s="590">
        <v>0.23499999999999999</v>
      </c>
      <c r="S251" s="590">
        <v>0.215</v>
      </c>
      <c r="T251" s="590">
        <v>0.19</v>
      </c>
      <c r="U251" s="590">
        <v>0.155</v>
      </c>
      <c r="V251" s="590">
        <v>0.13750000000000001</v>
      </c>
      <c r="W251" s="590">
        <v>0.1275</v>
      </c>
      <c r="X251" s="590">
        <v>0.11749999999999999</v>
      </c>
      <c r="Y251" s="590">
        <v>0.1075</v>
      </c>
      <c r="Z251" s="590">
        <v>9.6250000000000002E-2</v>
      </c>
      <c r="AA251" s="587">
        <f t="shared" si="156"/>
        <v>6.2112500000000015</v>
      </c>
      <c r="AB251" s="1092">
        <f t="shared" si="178"/>
        <v>6.8965517241379448</v>
      </c>
      <c r="AC251" s="1092">
        <f t="shared" si="179"/>
        <v>24.064171122994637</v>
      </c>
      <c r="AD251" s="1092">
        <f t="shared" si="180"/>
        <v>10.650887573964507</v>
      </c>
      <c r="AE251" s="1092">
        <f t="shared" si="181"/>
        <v>6.2893081761006275</v>
      </c>
      <c r="AF251" s="1092">
        <f t="shared" si="182"/>
        <v>3.9215686274509887</v>
      </c>
      <c r="AG251" s="1092">
        <f t="shared" si="183"/>
        <v>10.07194244604317</v>
      </c>
      <c r="AH251" s="1092">
        <f t="shared" si="184"/>
        <v>13.934426229508201</v>
      </c>
      <c r="AI251" s="1092">
        <f t="shared" si="185"/>
        <v>7.0175438596491224</v>
      </c>
      <c r="AJ251" s="1092">
        <f t="shared" si="186"/>
        <v>6.5420560747663448</v>
      </c>
      <c r="AK251" s="1092">
        <f t="shared" si="187"/>
        <v>3.8834951456310662</v>
      </c>
      <c r="AL251" s="1092">
        <f t="shared" si="188"/>
        <v>3.0000000000000027</v>
      </c>
      <c r="AM251" s="1092">
        <f t="shared" si="189"/>
        <v>1.0101010101010166</v>
      </c>
      <c r="AN251" s="1092">
        <f t="shared" si="190"/>
        <v>5.319148936170226</v>
      </c>
      <c r="AO251" s="1092">
        <f t="shared" si="191"/>
        <v>9.302325581395344</v>
      </c>
      <c r="AP251" s="1092">
        <f t="shared" si="192"/>
        <v>13.157894736842103</v>
      </c>
      <c r="AQ251" s="1092">
        <f t="shared" si="193"/>
        <v>22.580645161290324</v>
      </c>
      <c r="AR251" s="1092">
        <f t="shared" si="194"/>
        <v>12.72727272727272</v>
      </c>
      <c r="AS251" s="1092">
        <f t="shared" si="195"/>
        <v>7.8431372549019773</v>
      </c>
      <c r="AT251" s="1092">
        <f t="shared" si="196"/>
        <v>8.5106382978723527</v>
      </c>
      <c r="AU251" s="1092">
        <f t="shared" si="197"/>
        <v>9.302325581395344</v>
      </c>
      <c r="AV251" s="1092">
        <f t="shared" si="198"/>
        <v>11.688311688311682</v>
      </c>
      <c r="AW251" s="1092">
        <f t="shared" si="157"/>
        <v>9.4149405693237949</v>
      </c>
      <c r="AX251" s="1092">
        <f t="shared" si="158"/>
        <v>5.7586414163474462</v>
      </c>
    </row>
    <row r="252" spans="1:50" ht="11.25" customHeight="1" x14ac:dyDescent="0.2">
      <c r="A252" s="830" t="s">
        <v>1168</v>
      </c>
      <c r="B252" s="829" t="s">
        <v>1169</v>
      </c>
      <c r="C252" s="584">
        <v>2</v>
      </c>
      <c r="D252" s="584">
        <v>1.92</v>
      </c>
      <c r="E252" s="460">
        <v>1.84</v>
      </c>
      <c r="F252" s="589">
        <v>1.76</v>
      </c>
      <c r="G252" s="584">
        <v>1.68</v>
      </c>
      <c r="H252" s="584">
        <v>1.6</v>
      </c>
      <c r="I252" s="584">
        <v>1.4</v>
      </c>
      <c r="J252" s="584">
        <v>0.52</v>
      </c>
      <c r="K252" s="897"/>
      <c r="L252" s="463">
        <v>0.4</v>
      </c>
      <c r="M252" s="459">
        <v>0.28749999999999998</v>
      </c>
      <c r="N252" s="897"/>
      <c r="O252" s="585">
        <v>0.25</v>
      </c>
      <c r="P252" s="585">
        <v>0.3075</v>
      </c>
      <c r="Q252" s="590">
        <v>0.5</v>
      </c>
      <c r="R252" s="590">
        <v>0.48</v>
      </c>
      <c r="S252" s="590">
        <v>0.46</v>
      </c>
      <c r="T252" s="590">
        <v>0.42</v>
      </c>
      <c r="U252" s="586">
        <v>0.4</v>
      </c>
      <c r="V252" s="586">
        <v>0.4</v>
      </c>
      <c r="W252" s="586">
        <v>0.4</v>
      </c>
      <c r="X252" s="590">
        <v>0.4</v>
      </c>
      <c r="Y252" s="590">
        <v>0.36</v>
      </c>
      <c r="Z252" s="590">
        <v>0.33</v>
      </c>
      <c r="AA252" s="587">
        <f t="shared" si="156"/>
        <v>18.114999999999991</v>
      </c>
      <c r="AB252" s="1092">
        <f t="shared" si="178"/>
        <v>4.1666666666666741</v>
      </c>
      <c r="AC252" s="1092">
        <f t="shared" si="179"/>
        <v>4.3478260869565188</v>
      </c>
      <c r="AD252" s="1092">
        <f t="shared" si="180"/>
        <v>4.5454545454545414</v>
      </c>
      <c r="AE252" s="1092">
        <f t="shared" si="181"/>
        <v>4.7619047619047672</v>
      </c>
      <c r="AF252" s="1092">
        <f t="shared" si="182"/>
        <v>4.9999999999999822</v>
      </c>
      <c r="AG252" s="1092">
        <f t="shared" si="183"/>
        <v>14.285714285714302</v>
      </c>
      <c r="AH252" s="1092">
        <f t="shared" si="184"/>
        <v>169.2307692307692</v>
      </c>
      <c r="AI252" s="1092">
        <f t="shared" si="185"/>
        <v>30.000000000000004</v>
      </c>
      <c r="AJ252" s="1092">
        <f t="shared" si="186"/>
        <v>39.130434782608717</v>
      </c>
      <c r="AK252" s="1092">
        <f t="shared" si="187"/>
        <v>14.999999999999991</v>
      </c>
      <c r="AL252" s="1092">
        <f t="shared" si="188"/>
        <v>-18.699186991869922</v>
      </c>
      <c r="AM252" s="1092">
        <f t="shared" si="189"/>
        <v>-38.5</v>
      </c>
      <c r="AN252" s="1092">
        <f t="shared" si="190"/>
        <v>4.1666666666666741</v>
      </c>
      <c r="AO252" s="1092">
        <f t="shared" si="191"/>
        <v>4.3478260869565188</v>
      </c>
      <c r="AP252" s="1092">
        <f t="shared" si="192"/>
        <v>9.5238095238095344</v>
      </c>
      <c r="AQ252" s="1092">
        <f t="shared" si="193"/>
        <v>4.9999999999999822</v>
      </c>
      <c r="AR252" s="1092">
        <f t="shared" si="194"/>
        <v>0</v>
      </c>
      <c r="AS252" s="1092">
        <f t="shared" si="195"/>
        <v>0</v>
      </c>
      <c r="AT252" s="1092">
        <f t="shared" si="196"/>
        <v>0</v>
      </c>
      <c r="AU252" s="1092">
        <f t="shared" si="197"/>
        <v>11.111111111111116</v>
      </c>
      <c r="AV252" s="1092">
        <f t="shared" si="198"/>
        <v>9.0909090909090828</v>
      </c>
      <c r="AW252" s="1092">
        <f t="shared" si="157"/>
        <v>13.167138373697989</v>
      </c>
      <c r="AX252" s="1092">
        <f t="shared" si="158"/>
        <v>38.828508779742798</v>
      </c>
    </row>
    <row r="253" spans="1:50" ht="11.25" customHeight="1" x14ac:dyDescent="0.2">
      <c r="A253" s="465" t="s">
        <v>1191</v>
      </c>
      <c r="B253" s="814" t="s">
        <v>1192</v>
      </c>
      <c r="C253" s="584">
        <v>0.5</v>
      </c>
      <c r="D253" s="584">
        <v>0.45</v>
      </c>
      <c r="E253" s="460">
        <v>0.4</v>
      </c>
      <c r="F253" s="454">
        <v>0.37</v>
      </c>
      <c r="G253" s="451">
        <v>0.34</v>
      </c>
      <c r="H253" s="451">
        <v>0.3</v>
      </c>
      <c r="I253" s="451">
        <v>0.27</v>
      </c>
      <c r="J253" s="451">
        <v>0.255</v>
      </c>
      <c r="K253" s="963">
        <v>0</v>
      </c>
      <c r="L253" s="451">
        <v>0.245</v>
      </c>
      <c r="M253" s="449">
        <v>0.23333499999999999</v>
      </c>
      <c r="N253" s="963">
        <v>0</v>
      </c>
      <c r="O253" s="495">
        <v>0.22666500000000001</v>
      </c>
      <c r="P253" s="488">
        <v>0.22666500000000001</v>
      </c>
      <c r="Q253" s="456">
        <v>0.22</v>
      </c>
      <c r="R253" s="456">
        <v>0.20666499999999999</v>
      </c>
      <c r="S253" s="456">
        <v>0.19333500000000001</v>
      </c>
      <c r="T253" s="456">
        <v>0.17833499999999999</v>
      </c>
      <c r="U253" s="456">
        <v>0.16250000000000001</v>
      </c>
      <c r="V253" s="456">
        <v>0.14749999999999999</v>
      </c>
      <c r="W253" s="456">
        <v>0.13</v>
      </c>
      <c r="X253" s="456">
        <v>0.1128</v>
      </c>
      <c r="Y253" s="456">
        <v>0.1008</v>
      </c>
      <c r="Z253" s="456">
        <v>8.7999999999999995E-2</v>
      </c>
      <c r="AA253" s="587">
        <f t="shared" si="156"/>
        <v>5.3565999999999994</v>
      </c>
      <c r="AB253" s="1092">
        <f t="shared" si="178"/>
        <v>11.111111111111116</v>
      </c>
      <c r="AC253" s="1092">
        <f t="shared" si="179"/>
        <v>12.5</v>
      </c>
      <c r="AD253" s="1092">
        <f t="shared" si="180"/>
        <v>8.1081081081081141</v>
      </c>
      <c r="AE253" s="1092">
        <f t="shared" si="181"/>
        <v>8.8235294117646959</v>
      </c>
      <c r="AF253" s="1092">
        <f t="shared" si="182"/>
        <v>13.333333333333353</v>
      </c>
      <c r="AG253" s="1092">
        <f t="shared" si="183"/>
        <v>11.111111111111093</v>
      </c>
      <c r="AH253" s="1092">
        <f t="shared" si="184"/>
        <v>5.8823529411764719</v>
      </c>
      <c r="AI253" s="1092">
        <f t="shared" si="185"/>
        <v>4.081632653061229</v>
      </c>
      <c r="AJ253" s="1092">
        <f t="shared" si="186"/>
        <v>4.9992500053571032</v>
      </c>
      <c r="AK253" s="1092">
        <f t="shared" si="187"/>
        <v>2.9426686960933424</v>
      </c>
      <c r="AL253" s="1092">
        <f t="shared" si="188"/>
        <v>0</v>
      </c>
      <c r="AM253" s="1092">
        <f t="shared" si="189"/>
        <v>3.029545454545457</v>
      </c>
      <c r="AN253" s="1092">
        <f t="shared" si="190"/>
        <v>6.4524713908983289</v>
      </c>
      <c r="AO253" s="1092">
        <f t="shared" si="191"/>
        <v>6.8947681485504342</v>
      </c>
      <c r="AP253" s="1092">
        <f t="shared" si="192"/>
        <v>8.4111363445201537</v>
      </c>
      <c r="AQ253" s="1092">
        <f t="shared" si="193"/>
        <v>9.7446153846153738</v>
      </c>
      <c r="AR253" s="1092">
        <f t="shared" si="194"/>
        <v>10.169491525423746</v>
      </c>
      <c r="AS253" s="1092">
        <f t="shared" si="195"/>
        <v>13.461538461538458</v>
      </c>
      <c r="AT253" s="1092">
        <f t="shared" si="196"/>
        <v>15.248226950354615</v>
      </c>
      <c r="AU253" s="1092">
        <f t="shared" si="197"/>
        <v>11.904761904761907</v>
      </c>
      <c r="AV253" s="1092">
        <f t="shared" si="198"/>
        <v>14.54545454545455</v>
      </c>
      <c r="AW253" s="1092">
        <f t="shared" si="157"/>
        <v>8.7026241657990262</v>
      </c>
      <c r="AX253" s="1092">
        <f t="shared" si="158"/>
        <v>4.2041095451791684</v>
      </c>
    </row>
    <row r="254" spans="1:50" ht="11.25" customHeight="1" x14ac:dyDescent="0.2">
      <c r="A254" s="542" t="s">
        <v>584</v>
      </c>
      <c r="B254" s="829" t="s">
        <v>585</v>
      </c>
      <c r="C254" s="584">
        <v>1.28</v>
      </c>
      <c r="D254" s="584">
        <v>1.18</v>
      </c>
      <c r="E254" s="460">
        <v>0.91500000000000004</v>
      </c>
      <c r="F254" s="460">
        <v>0.67</v>
      </c>
      <c r="G254" s="584">
        <v>0.63</v>
      </c>
      <c r="H254" s="584">
        <v>0.58499999999999996</v>
      </c>
      <c r="I254" s="584">
        <v>0.49</v>
      </c>
      <c r="J254" s="584">
        <v>0.39500000000000002</v>
      </c>
      <c r="K254" s="897">
        <v>0</v>
      </c>
      <c r="L254" s="584">
        <v>0.34749999999999998</v>
      </c>
      <c r="M254" s="459">
        <v>0.32500000000000001</v>
      </c>
      <c r="N254" s="897">
        <v>0</v>
      </c>
      <c r="O254" s="491">
        <v>0.3</v>
      </c>
      <c r="P254" s="472">
        <v>0.28749999999999998</v>
      </c>
      <c r="Q254" s="590">
        <v>0.27750000000000002</v>
      </c>
      <c r="R254" s="590">
        <v>0.26</v>
      </c>
      <c r="S254" s="590">
        <v>0.23250000000000001</v>
      </c>
      <c r="T254" s="590">
        <v>0.21</v>
      </c>
      <c r="U254" s="590">
        <v>0.19</v>
      </c>
      <c r="V254" s="590">
        <v>0.1575</v>
      </c>
      <c r="W254" s="590">
        <v>0.13250000000000001</v>
      </c>
      <c r="X254" s="590">
        <v>0.11</v>
      </c>
      <c r="Y254" s="590">
        <v>9.5000000000000001E-2</v>
      </c>
      <c r="Z254" s="590">
        <v>0.08</v>
      </c>
      <c r="AA254" s="587">
        <f t="shared" si="156"/>
        <v>9.15</v>
      </c>
      <c r="AB254" s="1092">
        <f t="shared" si="178"/>
        <v>8.4745762711864394</v>
      </c>
      <c r="AC254" s="1092">
        <f t="shared" si="179"/>
        <v>28.961748633879768</v>
      </c>
      <c r="AD254" s="1092">
        <f t="shared" si="180"/>
        <v>36.567164179104481</v>
      </c>
      <c r="AE254" s="1092">
        <f t="shared" si="181"/>
        <v>6.3492063492063489</v>
      </c>
      <c r="AF254" s="1092">
        <f t="shared" si="182"/>
        <v>7.6923076923077094</v>
      </c>
      <c r="AG254" s="1092">
        <f t="shared" si="183"/>
        <v>19.387755102040806</v>
      </c>
      <c r="AH254" s="1092">
        <f t="shared" si="184"/>
        <v>24.050632911392398</v>
      </c>
      <c r="AI254" s="1092">
        <f t="shared" si="185"/>
        <v>13.669064748201443</v>
      </c>
      <c r="AJ254" s="1092">
        <f t="shared" si="186"/>
        <v>6.9230769230769207</v>
      </c>
      <c r="AK254" s="1092">
        <f t="shared" si="187"/>
        <v>8.3333333333333481</v>
      </c>
      <c r="AL254" s="1092">
        <f t="shared" si="188"/>
        <v>4.3478260869565188</v>
      </c>
      <c r="AM254" s="1092">
        <f t="shared" si="189"/>
        <v>3.603603603603589</v>
      </c>
      <c r="AN254" s="1092">
        <f t="shared" si="190"/>
        <v>6.7307692307692291</v>
      </c>
      <c r="AO254" s="1092">
        <f t="shared" si="191"/>
        <v>11.827956989247301</v>
      </c>
      <c r="AP254" s="1092">
        <f t="shared" si="192"/>
        <v>10.714285714285721</v>
      </c>
      <c r="AQ254" s="1092">
        <f t="shared" si="193"/>
        <v>10.526315789473673</v>
      </c>
      <c r="AR254" s="1092">
        <f t="shared" si="194"/>
        <v>20.634920634920629</v>
      </c>
      <c r="AS254" s="1092">
        <f t="shared" si="195"/>
        <v>18.867924528301884</v>
      </c>
      <c r="AT254" s="1092">
        <f t="shared" si="196"/>
        <v>20.45454545454546</v>
      </c>
      <c r="AU254" s="1092">
        <f t="shared" si="197"/>
        <v>15.789473684210531</v>
      </c>
      <c r="AV254" s="1092">
        <f t="shared" si="198"/>
        <v>18.75</v>
      </c>
      <c r="AW254" s="1092">
        <f t="shared" si="157"/>
        <v>14.412213707621152</v>
      </c>
      <c r="AX254" s="1092">
        <f t="shared" si="158"/>
        <v>8.6243178526598268</v>
      </c>
    </row>
    <row r="255" spans="1:50" ht="11.25" customHeight="1" x14ac:dyDescent="0.2">
      <c r="A255" s="542" t="s">
        <v>4661</v>
      </c>
      <c r="B255" s="829" t="s">
        <v>4651</v>
      </c>
      <c r="C255" s="584">
        <v>0.4</v>
      </c>
      <c r="D255" s="584">
        <v>0.35000000000000003</v>
      </c>
      <c r="E255" s="460">
        <v>0.31</v>
      </c>
      <c r="F255" s="460">
        <v>0.27</v>
      </c>
      <c r="G255" s="499">
        <v>0.24</v>
      </c>
      <c r="H255" s="584">
        <v>0.24</v>
      </c>
      <c r="I255" s="584">
        <v>0.2</v>
      </c>
      <c r="J255" s="584">
        <v>0.12</v>
      </c>
      <c r="K255" s="519"/>
      <c r="L255" s="499">
        <v>0</v>
      </c>
      <c r="M255" s="502">
        <v>0</v>
      </c>
      <c r="N255" s="1027"/>
      <c r="O255" s="999">
        <v>8.5000000000000006E-2</v>
      </c>
      <c r="P255" s="491">
        <v>0.34</v>
      </c>
      <c r="Q255" s="590">
        <v>0.24</v>
      </c>
      <c r="R255" s="500">
        <v>0</v>
      </c>
      <c r="S255" s="500">
        <v>0</v>
      </c>
      <c r="T255" s="500">
        <v>0</v>
      </c>
      <c r="U255" s="500">
        <v>0</v>
      </c>
      <c r="V255" s="500">
        <v>0</v>
      </c>
      <c r="W255" s="500">
        <v>0</v>
      </c>
      <c r="X255" s="500">
        <v>0</v>
      </c>
      <c r="Y255" s="500">
        <v>0</v>
      </c>
      <c r="Z255" s="500">
        <v>0</v>
      </c>
      <c r="AA255" s="587">
        <f t="shared" si="156"/>
        <v>2.7949999999999999</v>
      </c>
      <c r="AB255" s="1092">
        <f t="shared" si="178"/>
        <v>14.285714285714279</v>
      </c>
      <c r="AC255" s="1092">
        <f t="shared" si="179"/>
        <v>12.903225806451623</v>
      </c>
      <c r="AD255" s="1092">
        <f t="shared" si="180"/>
        <v>14.814814814814813</v>
      </c>
      <c r="AE255" s="1092">
        <f t="shared" si="181"/>
        <v>12.500000000000021</v>
      </c>
      <c r="AF255" s="1092">
        <f t="shared" si="182"/>
        <v>0</v>
      </c>
      <c r="AG255" s="1092">
        <f t="shared" si="183"/>
        <v>19.999999999999996</v>
      </c>
      <c r="AH255" s="1092">
        <f t="shared" si="184"/>
        <v>66.666666666666671</v>
      </c>
      <c r="AI255" s="1092" t="str">
        <f t="shared" si="185"/>
        <v>n/a</v>
      </c>
      <c r="AJ255" s="1092" t="str">
        <f t="shared" si="186"/>
        <v>n/a</v>
      </c>
      <c r="AK255" s="1092">
        <f t="shared" si="187"/>
        <v>-100</v>
      </c>
      <c r="AL255" s="1092">
        <f t="shared" si="188"/>
        <v>-75</v>
      </c>
      <c r="AM255" s="1092">
        <f t="shared" si="189"/>
        <v>41.666666666666671</v>
      </c>
      <c r="AN255" s="1092" t="str">
        <f t="shared" si="190"/>
        <v>n/a</v>
      </c>
      <c r="AO255" s="1092" t="str">
        <f t="shared" si="191"/>
        <v>n/a</v>
      </c>
      <c r="AP255" s="1092" t="str">
        <f t="shared" si="192"/>
        <v>n/a</v>
      </c>
      <c r="AQ255" s="1092" t="str">
        <f t="shared" si="193"/>
        <v>n/a</v>
      </c>
      <c r="AR255" s="1092" t="str">
        <f t="shared" si="194"/>
        <v>n/a</v>
      </c>
      <c r="AS255" s="1092" t="str">
        <f t="shared" si="195"/>
        <v>n/a</v>
      </c>
      <c r="AT255" s="1092" t="str">
        <f t="shared" si="196"/>
        <v>n/a</v>
      </c>
      <c r="AU255" s="1092" t="str">
        <f t="shared" si="197"/>
        <v>n/a</v>
      </c>
      <c r="AV255" s="1092" t="str">
        <f t="shared" si="198"/>
        <v>n/a</v>
      </c>
      <c r="AW255" s="1092">
        <f t="shared" si="157"/>
        <v>0.78370882403140596</v>
      </c>
      <c r="AX255" s="1092">
        <f t="shared" si="158"/>
        <v>50.492812653782174</v>
      </c>
    </row>
    <row r="256" spans="1:50" ht="11.25" customHeight="1" x14ac:dyDescent="0.2">
      <c r="A256" s="830" t="s">
        <v>1193</v>
      </c>
      <c r="B256" s="829" t="s">
        <v>1194</v>
      </c>
      <c r="C256" s="584">
        <v>0.59</v>
      </c>
      <c r="D256" s="584">
        <v>0.54</v>
      </c>
      <c r="E256" s="460">
        <v>0.45</v>
      </c>
      <c r="F256" s="460">
        <v>0.34</v>
      </c>
      <c r="G256" s="584">
        <v>0.27</v>
      </c>
      <c r="H256" s="584">
        <v>0.23</v>
      </c>
      <c r="I256" s="463">
        <v>0.2</v>
      </c>
      <c r="J256" s="584">
        <v>0.16</v>
      </c>
      <c r="K256" s="897"/>
      <c r="L256" s="584">
        <v>0.04</v>
      </c>
      <c r="M256" s="588">
        <v>0.03</v>
      </c>
      <c r="N256" s="897"/>
      <c r="O256" s="585">
        <v>0</v>
      </c>
      <c r="P256" s="585">
        <v>0</v>
      </c>
      <c r="Q256" s="586">
        <v>0.81184000000000001</v>
      </c>
      <c r="R256" s="590">
        <v>1.7192000000000001</v>
      </c>
      <c r="S256" s="590">
        <v>1.7001000000000002</v>
      </c>
      <c r="T256" s="590">
        <v>1.6428</v>
      </c>
      <c r="U256" s="590">
        <v>1.5282</v>
      </c>
      <c r="V256" s="590">
        <v>1.1461600000000001</v>
      </c>
      <c r="W256" s="590">
        <v>0.95511999999999997</v>
      </c>
      <c r="X256" s="586">
        <v>0.84052000000000004</v>
      </c>
      <c r="Y256" s="590">
        <v>0.84052000000000004</v>
      </c>
      <c r="Z256" s="590">
        <v>0.72587999999999997</v>
      </c>
      <c r="AA256" s="587">
        <f t="shared" si="156"/>
        <v>14.760339999999999</v>
      </c>
      <c r="AB256" s="1092">
        <f t="shared" si="178"/>
        <v>9.259259259259256</v>
      </c>
      <c r="AC256" s="1092">
        <f t="shared" si="179"/>
        <v>19.999999999999996</v>
      </c>
      <c r="AD256" s="1092">
        <f t="shared" si="180"/>
        <v>32.352941176470587</v>
      </c>
      <c r="AE256" s="1092">
        <f t="shared" si="181"/>
        <v>25.925925925925931</v>
      </c>
      <c r="AF256" s="1092">
        <f t="shared" si="182"/>
        <v>17.391304347826097</v>
      </c>
      <c r="AG256" s="1092">
        <f t="shared" si="183"/>
        <v>14.999999999999991</v>
      </c>
      <c r="AH256" s="1092">
        <f t="shared" si="184"/>
        <v>25</v>
      </c>
      <c r="AI256" s="1092">
        <f t="shared" si="185"/>
        <v>300</v>
      </c>
      <c r="AJ256" s="1092">
        <f t="shared" si="186"/>
        <v>33.33333333333335</v>
      </c>
      <c r="AK256" s="1092" t="str">
        <f t="shared" si="187"/>
        <v>n/a</v>
      </c>
      <c r="AL256" s="1092" t="str">
        <f t="shared" si="188"/>
        <v>n/a</v>
      </c>
      <c r="AM256" s="1092">
        <f t="shared" si="189"/>
        <v>-100</v>
      </c>
      <c r="AN256" s="1092">
        <f t="shared" si="190"/>
        <v>-52.778036295951615</v>
      </c>
      <c r="AO256" s="1092">
        <f t="shared" si="191"/>
        <v>1.1234633256867133</v>
      </c>
      <c r="AP256" s="1092">
        <f t="shared" si="192"/>
        <v>3.4879474068663319</v>
      </c>
      <c r="AQ256" s="1092">
        <f t="shared" si="193"/>
        <v>7.4990184530820514</v>
      </c>
      <c r="AR256" s="1092">
        <f t="shared" si="194"/>
        <v>33.332170028617284</v>
      </c>
      <c r="AS256" s="1092">
        <f t="shared" si="195"/>
        <v>20.001675182176083</v>
      </c>
      <c r="AT256" s="1092">
        <f t="shared" si="196"/>
        <v>13.634416789606419</v>
      </c>
      <c r="AU256" s="1092">
        <f t="shared" si="197"/>
        <v>0</v>
      </c>
      <c r="AV256" s="1092">
        <f t="shared" si="198"/>
        <v>15.793244062379475</v>
      </c>
      <c r="AW256" s="1092">
        <f t="shared" si="157"/>
        <v>22.124034894488311</v>
      </c>
      <c r="AX256" s="1092">
        <f t="shared" si="158"/>
        <v>74.524340619468006</v>
      </c>
    </row>
    <row r="257" spans="1:50" ht="11.25" customHeight="1" x14ac:dyDescent="0.2">
      <c r="A257" s="465" t="s">
        <v>1197</v>
      </c>
      <c r="B257" s="814" t="s">
        <v>1198</v>
      </c>
      <c r="C257" s="584">
        <v>1.4</v>
      </c>
      <c r="D257" s="584">
        <v>1.24</v>
      </c>
      <c r="E257" s="460">
        <v>1.1200000000000001</v>
      </c>
      <c r="F257" s="460">
        <v>0.96</v>
      </c>
      <c r="G257" s="584">
        <v>0.88</v>
      </c>
      <c r="H257" s="584">
        <v>0.8</v>
      </c>
      <c r="I257" s="584">
        <v>0.64</v>
      </c>
      <c r="J257" s="584">
        <v>0.54</v>
      </c>
      <c r="K257" s="897"/>
      <c r="L257" s="584">
        <v>0.48</v>
      </c>
      <c r="M257" s="459">
        <v>0.45</v>
      </c>
      <c r="N257" s="897"/>
      <c r="O257" s="472">
        <v>0.33750000000000002</v>
      </c>
      <c r="P257" s="585">
        <v>0</v>
      </c>
      <c r="Q257" s="586">
        <v>0</v>
      </c>
      <c r="R257" s="586">
        <v>0</v>
      </c>
      <c r="S257" s="586">
        <v>0</v>
      </c>
      <c r="T257" s="586">
        <v>0</v>
      </c>
      <c r="U257" s="586">
        <v>0</v>
      </c>
      <c r="V257" s="586">
        <v>0</v>
      </c>
      <c r="W257" s="586">
        <v>0</v>
      </c>
      <c r="X257" s="586">
        <v>0</v>
      </c>
      <c r="Y257" s="586">
        <v>0</v>
      </c>
      <c r="Z257" s="586">
        <v>0</v>
      </c>
      <c r="AA257" s="587">
        <f t="shared" si="156"/>
        <v>8.8474999999999984</v>
      </c>
      <c r="AB257" s="1092">
        <f t="shared" si="178"/>
        <v>12.903225806451601</v>
      </c>
      <c r="AC257" s="1092">
        <f t="shared" si="179"/>
        <v>10.714285714285698</v>
      </c>
      <c r="AD257" s="1092">
        <f t="shared" si="180"/>
        <v>16.666666666666675</v>
      </c>
      <c r="AE257" s="1092">
        <f t="shared" si="181"/>
        <v>9.0909090909090828</v>
      </c>
      <c r="AF257" s="1092">
        <f t="shared" si="182"/>
        <v>9.9999999999999858</v>
      </c>
      <c r="AG257" s="1092">
        <f t="shared" si="183"/>
        <v>25</v>
      </c>
      <c r="AH257" s="1092">
        <f t="shared" si="184"/>
        <v>18.518518518518512</v>
      </c>
      <c r="AI257" s="1092">
        <f t="shared" si="185"/>
        <v>12.500000000000021</v>
      </c>
      <c r="AJ257" s="1092">
        <f t="shared" si="186"/>
        <v>6.6666666666666652</v>
      </c>
      <c r="AK257" s="1092">
        <f t="shared" si="187"/>
        <v>33.333333333333329</v>
      </c>
      <c r="AL257" s="1092" t="str">
        <f t="shared" si="188"/>
        <v>n/a</v>
      </c>
      <c r="AM257" s="1092" t="str">
        <f t="shared" si="189"/>
        <v>n/a</v>
      </c>
      <c r="AN257" s="1092" t="str">
        <f t="shared" si="190"/>
        <v>n/a</v>
      </c>
      <c r="AO257" s="1092" t="str">
        <f t="shared" si="191"/>
        <v>n/a</v>
      </c>
      <c r="AP257" s="1092" t="str">
        <f t="shared" si="192"/>
        <v>n/a</v>
      </c>
      <c r="AQ257" s="1092" t="str">
        <f t="shared" si="193"/>
        <v>n/a</v>
      </c>
      <c r="AR257" s="1092" t="str">
        <f t="shared" si="194"/>
        <v>n/a</v>
      </c>
      <c r="AS257" s="1092" t="str">
        <f t="shared" si="195"/>
        <v>n/a</v>
      </c>
      <c r="AT257" s="1092" t="str">
        <f t="shared" si="196"/>
        <v>n/a</v>
      </c>
      <c r="AU257" s="1092" t="str">
        <f t="shared" si="197"/>
        <v>n/a</v>
      </c>
      <c r="AV257" s="1092" t="str">
        <f t="shared" si="198"/>
        <v>n/a</v>
      </c>
      <c r="AW257" s="1092">
        <f t="shared" si="157"/>
        <v>15.539360579683159</v>
      </c>
      <c r="AX257" s="1092">
        <f t="shared" si="158"/>
        <v>8.2106663140003171</v>
      </c>
    </row>
    <row r="258" spans="1:50" ht="11.25" customHeight="1" x14ac:dyDescent="0.2">
      <c r="A258" s="1130" t="s">
        <v>2257</v>
      </c>
      <c r="B258" s="817" t="s">
        <v>2258</v>
      </c>
      <c r="C258" s="962">
        <v>1.03</v>
      </c>
      <c r="D258" s="962">
        <v>0.99</v>
      </c>
      <c r="E258" s="460">
        <v>0.94</v>
      </c>
      <c r="F258" s="18">
        <v>0.85</v>
      </c>
      <c r="G258" s="18">
        <v>0.81</v>
      </c>
      <c r="H258" s="18">
        <v>0.8</v>
      </c>
      <c r="I258" s="18">
        <v>0.77</v>
      </c>
      <c r="J258" s="18">
        <v>0.74</v>
      </c>
      <c r="K258" s="469"/>
      <c r="L258" s="18">
        <v>0.56999999999999995</v>
      </c>
      <c r="M258" s="817">
        <v>0.47</v>
      </c>
      <c r="N258" s="469"/>
      <c r="O258" s="479">
        <v>0.4</v>
      </c>
      <c r="P258" s="479">
        <v>0.4</v>
      </c>
      <c r="Q258" s="1143">
        <v>0.54</v>
      </c>
      <c r="R258" s="1143">
        <v>0.46</v>
      </c>
      <c r="S258" s="1143">
        <v>0.34</v>
      </c>
      <c r="T258" s="1143">
        <v>0.4</v>
      </c>
      <c r="U258" s="1143">
        <v>0.64</v>
      </c>
      <c r="V258" s="1143">
        <v>0.64</v>
      </c>
      <c r="W258" s="1143">
        <v>0.57999999999999996</v>
      </c>
      <c r="X258" s="1143">
        <v>0.48</v>
      </c>
      <c r="Y258" s="1143">
        <v>0.42</v>
      </c>
      <c r="Z258" s="1143">
        <v>0.16</v>
      </c>
      <c r="AA258" s="587">
        <f t="shared" si="156"/>
        <v>13.430000000000001</v>
      </c>
      <c r="AB258" s="1092">
        <f t="shared" si="178"/>
        <v>4.0404040404040442</v>
      </c>
      <c r="AC258" s="1092">
        <f t="shared" si="179"/>
        <v>5.319148936170226</v>
      </c>
      <c r="AD258" s="1092">
        <f t="shared" si="180"/>
        <v>10.588235294117654</v>
      </c>
      <c r="AE258" s="1092">
        <f t="shared" si="181"/>
        <v>4.9382716049382713</v>
      </c>
      <c r="AF258" s="1092">
        <f t="shared" si="182"/>
        <v>1.2499999999999956</v>
      </c>
      <c r="AG258" s="1092">
        <f t="shared" si="183"/>
        <v>3.8961038961039085</v>
      </c>
      <c r="AH258" s="1092">
        <f t="shared" si="184"/>
        <v>4.0540540540540571</v>
      </c>
      <c r="AI258" s="1092">
        <f t="shared" si="185"/>
        <v>29.824561403508774</v>
      </c>
      <c r="AJ258" s="1092">
        <f t="shared" si="186"/>
        <v>21.276595744680836</v>
      </c>
      <c r="AK258" s="1092">
        <f t="shared" si="187"/>
        <v>17.499999999999982</v>
      </c>
      <c r="AL258" s="1092">
        <f t="shared" si="188"/>
        <v>0</v>
      </c>
      <c r="AM258" s="1092">
        <f t="shared" si="189"/>
        <v>-25.925925925925931</v>
      </c>
      <c r="AN258" s="1092">
        <f t="shared" si="190"/>
        <v>17.391304347826097</v>
      </c>
      <c r="AO258" s="1092">
        <f t="shared" si="191"/>
        <v>35.294117647058812</v>
      </c>
      <c r="AP258" s="1092">
        <f t="shared" si="192"/>
        <v>-15.000000000000002</v>
      </c>
      <c r="AQ258" s="1092">
        <f t="shared" si="193"/>
        <v>-37.5</v>
      </c>
      <c r="AR258" s="1092">
        <f t="shared" si="194"/>
        <v>0</v>
      </c>
      <c r="AS258" s="1092">
        <f t="shared" si="195"/>
        <v>10.344827586206918</v>
      </c>
      <c r="AT258" s="1092">
        <f t="shared" si="196"/>
        <v>20.833333333333325</v>
      </c>
      <c r="AU258" s="1092">
        <f t="shared" si="197"/>
        <v>14.285714285714279</v>
      </c>
      <c r="AV258" s="1092">
        <f t="shared" si="198"/>
        <v>162.5</v>
      </c>
      <c r="AW258" s="1092">
        <f t="shared" si="157"/>
        <v>13.567178392771011</v>
      </c>
      <c r="AX258" s="1092">
        <f t="shared" si="158"/>
        <v>38.079007814615835</v>
      </c>
    </row>
    <row r="259" spans="1:50" ht="11.25" customHeight="1" x14ac:dyDescent="0.2">
      <c r="A259" s="555" t="s">
        <v>2254</v>
      </c>
      <c r="B259" s="816" t="s">
        <v>2255</v>
      </c>
      <c r="C259" s="962">
        <v>1.05</v>
      </c>
      <c r="D259" s="962">
        <v>0.92</v>
      </c>
      <c r="E259" s="460">
        <v>0.68</v>
      </c>
      <c r="F259" s="820">
        <v>0.6</v>
      </c>
      <c r="G259" s="820">
        <v>0.53</v>
      </c>
      <c r="H259" s="820">
        <v>0.52</v>
      </c>
      <c r="I259" s="820">
        <v>0.51</v>
      </c>
      <c r="J259" s="820">
        <v>0.47</v>
      </c>
      <c r="K259" s="812"/>
      <c r="L259" s="820">
        <v>0.36</v>
      </c>
      <c r="M259" s="816">
        <v>0.28000000000000003</v>
      </c>
      <c r="N259" s="812"/>
      <c r="O259" s="461">
        <v>0.04</v>
      </c>
      <c r="P259" s="461">
        <v>0.04</v>
      </c>
      <c r="Q259" s="831">
        <v>0.75</v>
      </c>
      <c r="R259" s="831">
        <v>1.7</v>
      </c>
      <c r="S259" s="831">
        <v>1.58</v>
      </c>
      <c r="T259" s="831">
        <v>1.46</v>
      </c>
      <c r="U259" s="831">
        <v>1.31</v>
      </c>
      <c r="V259" s="831">
        <v>1.1299999999999999</v>
      </c>
      <c r="W259" s="831">
        <v>0.98</v>
      </c>
      <c r="X259" s="831">
        <v>0.83</v>
      </c>
      <c r="Y259" s="831">
        <v>0.87</v>
      </c>
      <c r="Z259" s="831">
        <v>0.32</v>
      </c>
      <c r="AA259" s="587">
        <f t="shared" si="156"/>
        <v>16.930000000000003</v>
      </c>
      <c r="AB259" s="1092">
        <f t="shared" si="178"/>
        <v>14.130434782608692</v>
      </c>
      <c r="AC259" s="1092">
        <f t="shared" si="179"/>
        <v>35.294117647058812</v>
      </c>
      <c r="AD259" s="1092">
        <f t="shared" si="180"/>
        <v>13.333333333333353</v>
      </c>
      <c r="AE259" s="1092">
        <f t="shared" si="181"/>
        <v>13.207547169811317</v>
      </c>
      <c r="AF259" s="1092">
        <f t="shared" si="182"/>
        <v>1.9230769230769162</v>
      </c>
      <c r="AG259" s="1092">
        <f t="shared" si="183"/>
        <v>1.9607843137254832</v>
      </c>
      <c r="AH259" s="1092">
        <f t="shared" si="184"/>
        <v>8.5106382978723527</v>
      </c>
      <c r="AI259" s="1092">
        <f t="shared" si="185"/>
        <v>30.555555555555557</v>
      </c>
      <c r="AJ259" s="1092">
        <f t="shared" si="186"/>
        <v>28.571428571428559</v>
      </c>
      <c r="AK259" s="1092">
        <f t="shared" si="187"/>
        <v>600.00000000000011</v>
      </c>
      <c r="AL259" s="1092">
        <f t="shared" si="188"/>
        <v>0</v>
      </c>
      <c r="AM259" s="1092">
        <f t="shared" si="189"/>
        <v>-94.666666666666671</v>
      </c>
      <c r="AN259" s="1092">
        <f t="shared" si="190"/>
        <v>-55.882352941176471</v>
      </c>
      <c r="AO259" s="1092">
        <f t="shared" si="191"/>
        <v>7.5949367088607556</v>
      </c>
      <c r="AP259" s="1092">
        <f t="shared" si="192"/>
        <v>8.2191780821917924</v>
      </c>
      <c r="AQ259" s="1092">
        <f t="shared" si="193"/>
        <v>11.450381679389299</v>
      </c>
      <c r="AR259" s="1092">
        <f t="shared" si="194"/>
        <v>15.929203539823034</v>
      </c>
      <c r="AS259" s="1092">
        <f t="shared" si="195"/>
        <v>15.306122448979576</v>
      </c>
      <c r="AT259" s="1092">
        <f t="shared" si="196"/>
        <v>18.07228915662651</v>
      </c>
      <c r="AU259" s="1092">
        <f t="shared" si="197"/>
        <v>-4.5977011494252924</v>
      </c>
      <c r="AV259" s="1092">
        <f t="shared" si="198"/>
        <v>171.875</v>
      </c>
      <c r="AW259" s="1092">
        <f t="shared" si="157"/>
        <v>40.037490831098744</v>
      </c>
      <c r="AX259" s="1092">
        <f t="shared" si="158"/>
        <v>136.50681899292937</v>
      </c>
    </row>
    <row r="260" spans="1:50" ht="11.25" customHeight="1" x14ac:dyDescent="0.2">
      <c r="A260" s="830" t="s">
        <v>1082</v>
      </c>
      <c r="B260" s="829" t="s">
        <v>1083</v>
      </c>
      <c r="C260" s="584">
        <v>0.42499999999999999</v>
      </c>
      <c r="D260" s="584">
        <v>0.39500000000000002</v>
      </c>
      <c r="E260" s="460">
        <v>0.33</v>
      </c>
      <c r="F260" s="460">
        <v>0.29499999999999998</v>
      </c>
      <c r="G260" s="584">
        <v>0.27500000000000002</v>
      </c>
      <c r="H260" s="584">
        <v>0.25</v>
      </c>
      <c r="I260" s="584">
        <v>0.22500000000000001</v>
      </c>
      <c r="J260" s="584">
        <v>0.21</v>
      </c>
      <c r="K260" s="897"/>
      <c r="L260" s="463">
        <v>0.2</v>
      </c>
      <c r="M260" s="588">
        <v>0.2</v>
      </c>
      <c r="N260" s="897"/>
      <c r="O260" s="472">
        <v>0.2</v>
      </c>
      <c r="P260" s="472">
        <v>0.19</v>
      </c>
      <c r="Q260" s="586">
        <v>0.18</v>
      </c>
      <c r="R260" s="590">
        <v>0.15</v>
      </c>
      <c r="S260" s="590">
        <v>0.14000000000000001</v>
      </c>
      <c r="T260" s="590">
        <v>2.5000000000000001E-2</v>
      </c>
      <c r="U260" s="586">
        <v>0</v>
      </c>
      <c r="V260" s="586">
        <v>0</v>
      </c>
      <c r="W260" s="586">
        <v>0</v>
      </c>
      <c r="X260" s="586">
        <v>0</v>
      </c>
      <c r="Y260" s="586">
        <v>0</v>
      </c>
      <c r="Z260" s="586">
        <v>0</v>
      </c>
      <c r="AA260" s="587">
        <f t="shared" si="156"/>
        <v>3.6900000000000008</v>
      </c>
      <c r="AB260" s="1092">
        <f t="shared" si="178"/>
        <v>7.5949367088607556</v>
      </c>
      <c r="AC260" s="1092">
        <f t="shared" si="179"/>
        <v>19.696969696969703</v>
      </c>
      <c r="AD260" s="1092">
        <f t="shared" si="180"/>
        <v>11.86440677966103</v>
      </c>
      <c r="AE260" s="1092">
        <f t="shared" si="181"/>
        <v>7.2727272727272529</v>
      </c>
      <c r="AF260" s="1092">
        <f t="shared" si="182"/>
        <v>10.000000000000009</v>
      </c>
      <c r="AG260" s="1092">
        <f t="shared" si="183"/>
        <v>11.111111111111116</v>
      </c>
      <c r="AH260" s="1092">
        <f t="shared" si="184"/>
        <v>7.1428571428571397</v>
      </c>
      <c r="AI260" s="1092">
        <f t="shared" si="185"/>
        <v>4.9999999999999822</v>
      </c>
      <c r="AJ260" s="1092">
        <f t="shared" si="186"/>
        <v>0</v>
      </c>
      <c r="AK260" s="1092">
        <f t="shared" si="187"/>
        <v>0</v>
      </c>
      <c r="AL260" s="1092">
        <f t="shared" si="188"/>
        <v>5.2631578947368363</v>
      </c>
      <c r="AM260" s="1092">
        <f t="shared" si="189"/>
        <v>5.555555555555558</v>
      </c>
      <c r="AN260" s="1092">
        <f t="shared" si="190"/>
        <v>19.999999999999996</v>
      </c>
      <c r="AO260" s="1092">
        <f t="shared" si="191"/>
        <v>7.1428571428571397</v>
      </c>
      <c r="AP260" s="1092">
        <f t="shared" si="192"/>
        <v>460.00000000000006</v>
      </c>
      <c r="AQ260" s="1092" t="str">
        <f t="shared" si="193"/>
        <v>n/a</v>
      </c>
      <c r="AR260" s="1092" t="str">
        <f t="shared" si="194"/>
        <v>n/a</v>
      </c>
      <c r="AS260" s="1092" t="str">
        <f t="shared" si="195"/>
        <v>n/a</v>
      </c>
      <c r="AT260" s="1092" t="str">
        <f t="shared" si="196"/>
        <v>n/a</v>
      </c>
      <c r="AU260" s="1092" t="str">
        <f t="shared" si="197"/>
        <v>n/a</v>
      </c>
      <c r="AV260" s="1092" t="str">
        <f t="shared" si="198"/>
        <v>n/a</v>
      </c>
      <c r="AW260" s="1092">
        <f t="shared" si="157"/>
        <v>38.509638620355773</v>
      </c>
      <c r="AX260" s="1092">
        <f t="shared" si="158"/>
        <v>116.74253999538031</v>
      </c>
    </row>
    <row r="261" spans="1:50" ht="11.25" customHeight="1" x14ac:dyDescent="0.2">
      <c r="A261" s="465" t="s">
        <v>586</v>
      </c>
      <c r="B261" s="814" t="s">
        <v>587</v>
      </c>
      <c r="C261" s="584">
        <v>0.73</v>
      </c>
      <c r="D261" s="584">
        <v>0.69</v>
      </c>
      <c r="E261" s="460">
        <v>0.62</v>
      </c>
      <c r="F261" s="482">
        <v>0.57000000000000006</v>
      </c>
      <c r="G261" s="451">
        <v>0.54</v>
      </c>
      <c r="H261" s="451">
        <v>0.51333333333333331</v>
      </c>
      <c r="I261" s="451">
        <v>0.47110666666666673</v>
      </c>
      <c r="J261" s="451">
        <v>0.44888888888888889</v>
      </c>
      <c r="K261" s="963"/>
      <c r="L261" s="451">
        <v>0.41777777777777775</v>
      </c>
      <c r="M261" s="449">
        <v>0.3955555555555556</v>
      </c>
      <c r="N261" s="963"/>
      <c r="O261" s="488">
        <v>0.3644444444444444</v>
      </c>
      <c r="P261" s="488">
        <v>0.3288888888888889</v>
      </c>
      <c r="Q261" s="456">
        <v>0.28000000000000003</v>
      </c>
      <c r="R261" s="456">
        <v>0.25222222222222224</v>
      </c>
      <c r="S261" s="456">
        <v>0.2</v>
      </c>
      <c r="T261" s="456">
        <v>0.18666666666666668</v>
      </c>
      <c r="U261" s="456">
        <v>0.16</v>
      </c>
      <c r="V261" s="456">
        <v>0.15111111111111111</v>
      </c>
      <c r="W261" s="456">
        <v>0.12740444444444446</v>
      </c>
      <c r="X261" s="456">
        <v>0.11258666666666667</v>
      </c>
      <c r="Y261" s="456">
        <v>0.10074666666666666</v>
      </c>
      <c r="Z261" s="456">
        <v>4.4444444444444446E-2</v>
      </c>
      <c r="AA261" s="587">
        <f t="shared" si="156"/>
        <v>7.7051777777777781</v>
      </c>
      <c r="AB261" s="1092">
        <f t="shared" si="178"/>
        <v>5.7971014492753659</v>
      </c>
      <c r="AC261" s="1092">
        <f t="shared" si="179"/>
        <v>11.290322580645151</v>
      </c>
      <c r="AD261" s="1092">
        <f t="shared" si="180"/>
        <v>8.7719298245613864</v>
      </c>
      <c r="AE261" s="1092">
        <f t="shared" si="181"/>
        <v>5.555555555555558</v>
      </c>
      <c r="AF261" s="1092">
        <f t="shared" si="182"/>
        <v>5.1948051948051965</v>
      </c>
      <c r="AG261" s="1092">
        <f t="shared" si="183"/>
        <v>8.9632921065292859</v>
      </c>
      <c r="AH261" s="1092">
        <f t="shared" si="184"/>
        <v>4.949504950495065</v>
      </c>
      <c r="AI261" s="1092">
        <f t="shared" si="185"/>
        <v>7.4468085106383031</v>
      </c>
      <c r="AJ261" s="1092">
        <f t="shared" si="186"/>
        <v>5.617977528089857</v>
      </c>
      <c r="AK261" s="1092">
        <f t="shared" si="187"/>
        <v>8.5365853658536892</v>
      </c>
      <c r="AL261" s="1092">
        <f t="shared" si="188"/>
        <v>10.810810810810789</v>
      </c>
      <c r="AM261" s="1092">
        <f t="shared" si="189"/>
        <v>17.460317460317441</v>
      </c>
      <c r="AN261" s="1092">
        <f t="shared" si="190"/>
        <v>11.013215859030833</v>
      </c>
      <c r="AO261" s="1092">
        <f t="shared" si="191"/>
        <v>26.111111111111107</v>
      </c>
      <c r="AP261" s="1092">
        <f t="shared" si="192"/>
        <v>7.1428571428571397</v>
      </c>
      <c r="AQ261" s="1092">
        <f t="shared" si="193"/>
        <v>16.666666666666675</v>
      </c>
      <c r="AR261" s="1092">
        <f t="shared" si="194"/>
        <v>5.8823529411764719</v>
      </c>
      <c r="AS261" s="1092">
        <f t="shared" si="195"/>
        <v>18.607409474638924</v>
      </c>
      <c r="AT261" s="1092">
        <f t="shared" si="196"/>
        <v>13.161219011526937</v>
      </c>
      <c r="AU261" s="1092">
        <f t="shared" si="197"/>
        <v>11.752249867654839</v>
      </c>
      <c r="AV261" s="1092">
        <f t="shared" si="198"/>
        <v>126.67999999999999</v>
      </c>
      <c r="AW261" s="1092">
        <f t="shared" si="157"/>
        <v>16.067242543440003</v>
      </c>
      <c r="AX261" s="1092">
        <f t="shared" si="158"/>
        <v>25.916143305809168</v>
      </c>
    </row>
    <row r="262" spans="1:50" ht="11.25" customHeight="1" x14ac:dyDescent="0.2">
      <c r="A262" s="830" t="s">
        <v>591</v>
      </c>
      <c r="B262" s="829" t="s">
        <v>592</v>
      </c>
      <c r="C262" s="584">
        <v>0.79</v>
      </c>
      <c r="D262" s="584">
        <v>0.75</v>
      </c>
      <c r="E262" s="460">
        <v>0.71</v>
      </c>
      <c r="F262" s="589">
        <v>0.67</v>
      </c>
      <c r="G262" s="584">
        <v>0.625</v>
      </c>
      <c r="H262" s="584">
        <v>0.5675</v>
      </c>
      <c r="I262" s="584">
        <v>0.48499999999999999</v>
      </c>
      <c r="J262" s="584">
        <v>0.44416666666666671</v>
      </c>
      <c r="K262" s="897"/>
      <c r="L262" s="584">
        <v>0.42</v>
      </c>
      <c r="M262" s="459">
        <v>0.38888666666666666</v>
      </c>
      <c r="N262" s="897"/>
      <c r="O262" s="472">
        <v>0.3444444444444445</v>
      </c>
      <c r="P262" s="472">
        <v>0.3</v>
      </c>
      <c r="Q262" s="590">
        <v>0.25555555555555554</v>
      </c>
      <c r="R262" s="590">
        <v>0.18518222222222225</v>
      </c>
      <c r="S262" s="590">
        <v>0.14073777777777777</v>
      </c>
      <c r="T262" s="590">
        <v>0.1135822222222222</v>
      </c>
      <c r="U262" s="590">
        <v>9.3822222222222237E-2</v>
      </c>
      <c r="V262" s="590">
        <v>5.9262222222222223E-2</v>
      </c>
      <c r="W262" s="590">
        <v>6.5822222222222219E-3</v>
      </c>
      <c r="X262" s="586">
        <v>0</v>
      </c>
      <c r="Y262" s="586">
        <v>4.6702222222222228E-2</v>
      </c>
      <c r="Z262" s="590">
        <v>4.5302222222222223E-2</v>
      </c>
      <c r="AA262" s="587">
        <f t="shared" si="156"/>
        <v>7.4417266666666668</v>
      </c>
      <c r="AB262" s="1092">
        <f t="shared" si="178"/>
        <v>5.3333333333333455</v>
      </c>
      <c r="AC262" s="1092">
        <f t="shared" si="179"/>
        <v>5.6338028169014231</v>
      </c>
      <c r="AD262" s="1092">
        <f t="shared" si="180"/>
        <v>5.9701492537313383</v>
      </c>
      <c r="AE262" s="1092">
        <f t="shared" si="181"/>
        <v>7.2000000000000064</v>
      </c>
      <c r="AF262" s="1092">
        <f t="shared" si="182"/>
        <v>10.132158590308361</v>
      </c>
      <c r="AG262" s="1092">
        <f t="shared" si="183"/>
        <v>17.010309278350523</v>
      </c>
      <c r="AH262" s="1092">
        <f t="shared" si="184"/>
        <v>9.193245778611626</v>
      </c>
      <c r="AI262" s="1092">
        <f t="shared" si="185"/>
        <v>5.7539682539682779</v>
      </c>
      <c r="AJ262" s="1092">
        <f t="shared" si="186"/>
        <v>8.0006171463836928</v>
      </c>
      <c r="AK262" s="1092">
        <f t="shared" si="187"/>
        <v>12.902580645161276</v>
      </c>
      <c r="AL262" s="1092">
        <f t="shared" si="188"/>
        <v>14.814814814814836</v>
      </c>
      <c r="AM262" s="1092">
        <f t="shared" si="189"/>
        <v>17.391304347826097</v>
      </c>
      <c r="AN262" s="1092">
        <f t="shared" si="190"/>
        <v>38.002208035328543</v>
      </c>
      <c r="AO262" s="1092">
        <f t="shared" si="191"/>
        <v>31.579612202362185</v>
      </c>
      <c r="AP262" s="1092">
        <f t="shared" si="192"/>
        <v>23.908279856002522</v>
      </c>
      <c r="AQ262" s="1092">
        <f t="shared" si="193"/>
        <v>21.061108479393596</v>
      </c>
      <c r="AR262" s="1092">
        <f t="shared" si="194"/>
        <v>58.317084145792734</v>
      </c>
      <c r="AS262" s="1092">
        <f t="shared" si="195"/>
        <v>800.33760972315997</v>
      </c>
      <c r="AT262" s="1092" t="str">
        <f t="shared" si="196"/>
        <v>n/a</v>
      </c>
      <c r="AU262" s="1092">
        <f t="shared" si="197"/>
        <v>-100</v>
      </c>
      <c r="AV262" s="1092">
        <f t="shared" si="198"/>
        <v>3.0903561267536572</v>
      </c>
      <c r="AW262" s="1092">
        <f t="shared" si="157"/>
        <v>49.781627141409203</v>
      </c>
      <c r="AX262" s="1092">
        <f t="shared" si="158"/>
        <v>179.06965047285172</v>
      </c>
    </row>
    <row r="263" spans="1:50" ht="11.25" customHeight="1" x14ac:dyDescent="0.2">
      <c r="A263" s="830" t="s">
        <v>577</v>
      </c>
      <c r="B263" s="829" t="s">
        <v>578</v>
      </c>
      <c r="C263" s="584">
        <v>0.65</v>
      </c>
      <c r="D263" s="584">
        <v>0.6</v>
      </c>
      <c r="E263" s="460">
        <v>0.54</v>
      </c>
      <c r="F263" s="589">
        <v>0.48499999999999999</v>
      </c>
      <c r="G263" s="584">
        <v>0.45</v>
      </c>
      <c r="H263" s="584">
        <v>0.43</v>
      </c>
      <c r="I263" s="584">
        <v>0.42</v>
      </c>
      <c r="J263" s="463">
        <v>0.4</v>
      </c>
      <c r="K263" s="897"/>
      <c r="L263" s="584">
        <v>0.38500000000000001</v>
      </c>
      <c r="M263" s="588">
        <v>0.38</v>
      </c>
      <c r="N263" s="897"/>
      <c r="O263" s="472">
        <v>0.36</v>
      </c>
      <c r="P263" s="585">
        <v>0.36</v>
      </c>
      <c r="Q263" s="590">
        <v>0.33</v>
      </c>
      <c r="R263" s="590">
        <v>0.315</v>
      </c>
      <c r="S263" s="590">
        <v>0.29375000000000001</v>
      </c>
      <c r="T263" s="590">
        <v>0.23749999999999999</v>
      </c>
      <c r="U263" s="586">
        <v>0</v>
      </c>
      <c r="V263" s="586">
        <v>6.25E-2</v>
      </c>
      <c r="W263" s="586">
        <v>0.1125</v>
      </c>
      <c r="X263" s="590">
        <v>0.17499999999999999</v>
      </c>
      <c r="Y263" s="586">
        <v>8.7499999999999994E-2</v>
      </c>
      <c r="Z263" s="590">
        <v>0.1</v>
      </c>
      <c r="AA263" s="587">
        <f t="shared" ref="AA263:AA326" si="199">SUM(C263:Z263)</f>
        <v>7.173750000000001</v>
      </c>
      <c r="AB263" s="1092">
        <f t="shared" si="178"/>
        <v>8.3333333333333481</v>
      </c>
      <c r="AC263" s="1092">
        <f t="shared" si="179"/>
        <v>11.111111111111093</v>
      </c>
      <c r="AD263" s="1092">
        <f t="shared" si="180"/>
        <v>11.340206185567014</v>
      </c>
      <c r="AE263" s="1092">
        <f t="shared" si="181"/>
        <v>7.7777777777777724</v>
      </c>
      <c r="AF263" s="1092">
        <f t="shared" si="182"/>
        <v>4.6511627906976827</v>
      </c>
      <c r="AG263" s="1092">
        <f t="shared" si="183"/>
        <v>2.3809523809523725</v>
      </c>
      <c r="AH263" s="1092">
        <f t="shared" si="184"/>
        <v>4.9999999999999822</v>
      </c>
      <c r="AI263" s="1092">
        <f t="shared" si="185"/>
        <v>3.8961038961039085</v>
      </c>
      <c r="AJ263" s="1092">
        <f t="shared" si="186"/>
        <v>1.3157894736842035</v>
      </c>
      <c r="AK263" s="1092">
        <f t="shared" si="187"/>
        <v>5.555555555555558</v>
      </c>
      <c r="AL263" s="1092">
        <f t="shared" si="188"/>
        <v>0</v>
      </c>
      <c r="AM263" s="1092">
        <f t="shared" si="189"/>
        <v>9.0909090909090828</v>
      </c>
      <c r="AN263" s="1092">
        <f t="shared" si="190"/>
        <v>4.7619047619047672</v>
      </c>
      <c r="AO263" s="1092">
        <f t="shared" si="191"/>
        <v>7.2340425531914887</v>
      </c>
      <c r="AP263" s="1092">
        <f t="shared" si="192"/>
        <v>23.684210526315795</v>
      </c>
      <c r="AQ263" s="1092" t="str">
        <f t="shared" si="193"/>
        <v>n/a</v>
      </c>
      <c r="AR263" s="1092">
        <f t="shared" si="194"/>
        <v>-100</v>
      </c>
      <c r="AS263" s="1092">
        <f t="shared" si="195"/>
        <v>-44.444444444444443</v>
      </c>
      <c r="AT263" s="1092">
        <f t="shared" si="196"/>
        <v>-35.714285714285708</v>
      </c>
      <c r="AU263" s="1092">
        <f t="shared" si="197"/>
        <v>100</v>
      </c>
      <c r="AV263" s="1092">
        <f t="shared" si="198"/>
        <v>-12.500000000000011</v>
      </c>
      <c r="AW263" s="1092">
        <f t="shared" ref="AW263:AW326" si="200">AVERAGE(AB263:AV263)</f>
        <v>0.67371646391869522</v>
      </c>
      <c r="AX263" s="1092">
        <f t="shared" ref="AX263:AX326" si="201">STDEV(AB263:AV263)</f>
        <v>35.981469826187038</v>
      </c>
    </row>
    <row r="264" spans="1:50" ht="11.25" customHeight="1" x14ac:dyDescent="0.2">
      <c r="A264" s="444" t="s">
        <v>1201</v>
      </c>
      <c r="B264" s="814" t="s">
        <v>1202</v>
      </c>
      <c r="C264" s="584">
        <v>0.81</v>
      </c>
      <c r="D264" s="584">
        <v>0.76</v>
      </c>
      <c r="E264" s="460">
        <v>0.72</v>
      </c>
      <c r="F264" s="589">
        <v>0.66</v>
      </c>
      <c r="G264" s="584">
        <v>0.62</v>
      </c>
      <c r="H264" s="584">
        <v>0.59</v>
      </c>
      <c r="I264" s="584">
        <v>0.54</v>
      </c>
      <c r="J264" s="584">
        <v>0.46</v>
      </c>
      <c r="K264" s="897"/>
      <c r="L264" s="463">
        <v>0.42</v>
      </c>
      <c r="M264" s="459">
        <v>0.4</v>
      </c>
      <c r="N264" s="897"/>
      <c r="O264" s="585">
        <v>0.38</v>
      </c>
      <c r="P264" s="585">
        <v>0.38</v>
      </c>
      <c r="Q264" s="590">
        <v>0.38</v>
      </c>
      <c r="R264" s="590">
        <v>0.37667</v>
      </c>
      <c r="S264" s="590">
        <v>0.34666999999999998</v>
      </c>
      <c r="T264" s="590">
        <v>0.33333000000000002</v>
      </c>
      <c r="U264" s="590">
        <v>0.30221999999999999</v>
      </c>
      <c r="V264" s="590">
        <v>0.28888999999999998</v>
      </c>
      <c r="W264" s="590">
        <v>0.22222</v>
      </c>
      <c r="X264" s="590">
        <v>8.5930000000000006E-2</v>
      </c>
      <c r="Y264" s="586">
        <v>0</v>
      </c>
      <c r="Z264" s="586">
        <v>0</v>
      </c>
      <c r="AA264" s="587">
        <f t="shared" si="199"/>
        <v>9.0759299999999996</v>
      </c>
      <c r="AB264" s="1092">
        <f t="shared" si="178"/>
        <v>6.578947368421062</v>
      </c>
      <c r="AC264" s="1092">
        <f t="shared" si="179"/>
        <v>5.555555555555558</v>
      </c>
      <c r="AD264" s="1092">
        <f t="shared" si="180"/>
        <v>9.0909090909090828</v>
      </c>
      <c r="AE264" s="1092">
        <f t="shared" si="181"/>
        <v>6.4516129032258229</v>
      </c>
      <c r="AF264" s="1092">
        <f t="shared" si="182"/>
        <v>5.0847457627118731</v>
      </c>
      <c r="AG264" s="1092">
        <f t="shared" si="183"/>
        <v>9.259259259259256</v>
      </c>
      <c r="AH264" s="1092">
        <f t="shared" si="184"/>
        <v>17.391304347826097</v>
      </c>
      <c r="AI264" s="1092">
        <f t="shared" si="185"/>
        <v>9.5238095238095344</v>
      </c>
      <c r="AJ264" s="1092">
        <f t="shared" si="186"/>
        <v>4.9999999999999822</v>
      </c>
      <c r="AK264" s="1092">
        <f t="shared" si="187"/>
        <v>5.2631578947368363</v>
      </c>
      <c r="AL264" s="1092">
        <f t="shared" si="188"/>
        <v>0</v>
      </c>
      <c r="AM264" s="1092">
        <f t="shared" si="189"/>
        <v>0</v>
      </c>
      <c r="AN264" s="1092">
        <f t="shared" si="190"/>
        <v>0.88406297289405078</v>
      </c>
      <c r="AO264" s="1092">
        <f t="shared" si="191"/>
        <v>8.6537629445870845</v>
      </c>
      <c r="AP264" s="1092">
        <f t="shared" si="192"/>
        <v>4.0020400204001882</v>
      </c>
      <c r="AQ264" s="1092">
        <f t="shared" si="193"/>
        <v>10.293825689894787</v>
      </c>
      <c r="AR264" s="1092">
        <f t="shared" si="194"/>
        <v>4.6142130222576183</v>
      </c>
      <c r="AS264" s="1092">
        <f t="shared" si="195"/>
        <v>30.001800018000168</v>
      </c>
      <c r="AT264" s="1092">
        <f t="shared" si="196"/>
        <v>158.60584196438961</v>
      </c>
      <c r="AU264" s="1092" t="str">
        <f t="shared" si="197"/>
        <v>n/a</v>
      </c>
      <c r="AV264" s="1092" t="str">
        <f t="shared" si="198"/>
        <v>n/a</v>
      </c>
      <c r="AW264" s="1092">
        <f t="shared" si="200"/>
        <v>15.592360438888349</v>
      </c>
      <c r="AX264" s="1092">
        <f t="shared" si="201"/>
        <v>35.285669499773448</v>
      </c>
    </row>
    <row r="265" spans="1:50" ht="11.25" customHeight="1" x14ac:dyDescent="0.2">
      <c r="A265" s="448" t="s">
        <v>1203</v>
      </c>
      <c r="B265" s="829" t="s">
        <v>1204</v>
      </c>
      <c r="C265" s="584">
        <v>0.56000000000000005</v>
      </c>
      <c r="D265" s="584">
        <v>0.52</v>
      </c>
      <c r="E265" s="460">
        <v>0.43</v>
      </c>
      <c r="F265" s="460">
        <v>0.38</v>
      </c>
      <c r="G265" s="463">
        <v>0.36</v>
      </c>
      <c r="H265" s="584">
        <v>0.35</v>
      </c>
      <c r="I265" s="584">
        <v>0.3</v>
      </c>
      <c r="J265" s="584">
        <v>0.1</v>
      </c>
      <c r="K265" s="897"/>
      <c r="L265" s="463">
        <v>0.04</v>
      </c>
      <c r="M265" s="588">
        <v>0.04</v>
      </c>
      <c r="N265" s="897"/>
      <c r="O265" s="585">
        <v>0.04</v>
      </c>
      <c r="P265" s="585">
        <v>0.22500000000000001</v>
      </c>
      <c r="Q265" s="590">
        <v>1.24</v>
      </c>
      <c r="R265" s="590">
        <v>1.18</v>
      </c>
      <c r="S265" s="590">
        <v>1.1000000000000001</v>
      </c>
      <c r="T265" s="590">
        <v>0.98</v>
      </c>
      <c r="U265" s="590">
        <v>0.88</v>
      </c>
      <c r="V265" s="590">
        <v>0.76</v>
      </c>
      <c r="W265" s="590">
        <v>0.68</v>
      </c>
      <c r="X265" s="590">
        <v>0.64</v>
      </c>
      <c r="Y265" s="590">
        <v>0.57599999999999996</v>
      </c>
      <c r="Z265" s="590">
        <v>0.51200000000000001</v>
      </c>
      <c r="AA265" s="587">
        <f t="shared" si="199"/>
        <v>11.893000000000002</v>
      </c>
      <c r="AB265" s="1092">
        <f t="shared" si="178"/>
        <v>7.6923076923077094</v>
      </c>
      <c r="AC265" s="1092">
        <f t="shared" si="179"/>
        <v>20.930232558139551</v>
      </c>
      <c r="AD265" s="1092">
        <f t="shared" si="180"/>
        <v>13.157894736842103</v>
      </c>
      <c r="AE265" s="1092">
        <f t="shared" si="181"/>
        <v>5.555555555555558</v>
      </c>
      <c r="AF265" s="1092">
        <f t="shared" si="182"/>
        <v>2.8571428571428692</v>
      </c>
      <c r="AG265" s="1092">
        <f t="shared" si="183"/>
        <v>16.666666666666675</v>
      </c>
      <c r="AH265" s="1092">
        <f t="shared" si="184"/>
        <v>199.99999999999994</v>
      </c>
      <c r="AI265" s="1092">
        <f t="shared" si="185"/>
        <v>150</v>
      </c>
      <c r="AJ265" s="1092">
        <f t="shared" si="186"/>
        <v>0</v>
      </c>
      <c r="AK265" s="1092">
        <f t="shared" si="187"/>
        <v>0</v>
      </c>
      <c r="AL265" s="1092">
        <f t="shared" si="188"/>
        <v>-82.222222222222214</v>
      </c>
      <c r="AM265" s="1092">
        <f t="shared" si="189"/>
        <v>-81.854838709677423</v>
      </c>
      <c r="AN265" s="1092">
        <f t="shared" si="190"/>
        <v>5.0847457627118731</v>
      </c>
      <c r="AO265" s="1092">
        <f t="shared" si="191"/>
        <v>7.2727272727272529</v>
      </c>
      <c r="AP265" s="1092">
        <f t="shared" si="192"/>
        <v>12.244897959183687</v>
      </c>
      <c r="AQ265" s="1092">
        <f t="shared" si="193"/>
        <v>11.363636363636353</v>
      </c>
      <c r="AR265" s="1092">
        <f t="shared" si="194"/>
        <v>15.789473684210531</v>
      </c>
      <c r="AS265" s="1092">
        <f t="shared" si="195"/>
        <v>11.764705882352944</v>
      </c>
      <c r="AT265" s="1092">
        <f t="shared" si="196"/>
        <v>6.25</v>
      </c>
      <c r="AU265" s="1092">
        <f t="shared" si="197"/>
        <v>11.111111111111116</v>
      </c>
      <c r="AV265" s="1092">
        <f t="shared" si="198"/>
        <v>12.5</v>
      </c>
      <c r="AW265" s="1092">
        <f t="shared" si="200"/>
        <v>16.484001770032787</v>
      </c>
      <c r="AX265" s="1092">
        <f t="shared" si="201"/>
        <v>60.127374608298318</v>
      </c>
    </row>
    <row r="266" spans="1:50" ht="11.25" customHeight="1" x14ac:dyDescent="0.2">
      <c r="A266" s="448" t="s">
        <v>1164</v>
      </c>
      <c r="B266" s="829" t="s">
        <v>1165</v>
      </c>
      <c r="C266" s="584">
        <v>1.04</v>
      </c>
      <c r="D266" s="584">
        <v>1.01</v>
      </c>
      <c r="E266" s="460">
        <v>1</v>
      </c>
      <c r="F266" s="460">
        <v>0.91</v>
      </c>
      <c r="G266" s="584">
        <v>0.78</v>
      </c>
      <c r="H266" s="584">
        <v>0.74</v>
      </c>
      <c r="I266" s="584">
        <v>0.7</v>
      </c>
      <c r="J266" s="584">
        <v>0.66</v>
      </c>
      <c r="K266" s="897"/>
      <c r="L266" s="584">
        <v>0.64</v>
      </c>
      <c r="M266" s="588">
        <v>0.6</v>
      </c>
      <c r="N266" s="897"/>
      <c r="O266" s="585">
        <v>0.6</v>
      </c>
      <c r="P266" s="585">
        <v>0.61</v>
      </c>
      <c r="Q266" s="586">
        <v>0.67</v>
      </c>
      <c r="R266" s="586">
        <v>0</v>
      </c>
      <c r="S266" s="586">
        <v>0</v>
      </c>
      <c r="T266" s="586">
        <v>0</v>
      </c>
      <c r="U266" s="586">
        <v>0</v>
      </c>
      <c r="V266" s="586">
        <v>0</v>
      </c>
      <c r="W266" s="586">
        <v>0</v>
      </c>
      <c r="X266" s="586">
        <v>0</v>
      </c>
      <c r="Y266" s="586">
        <v>0</v>
      </c>
      <c r="Z266" s="586">
        <v>0</v>
      </c>
      <c r="AA266" s="587">
        <f t="shared" si="199"/>
        <v>9.9599999999999991</v>
      </c>
      <c r="AB266" s="1092">
        <f t="shared" si="178"/>
        <v>2.9702970297029729</v>
      </c>
      <c r="AC266" s="1092">
        <f t="shared" si="179"/>
        <v>1.0000000000000009</v>
      </c>
      <c r="AD266" s="1092">
        <f t="shared" si="180"/>
        <v>9.8901098901098763</v>
      </c>
      <c r="AE266" s="1092">
        <f t="shared" si="181"/>
        <v>16.666666666666675</v>
      </c>
      <c r="AF266" s="1092">
        <f t="shared" si="182"/>
        <v>5.4054054054054168</v>
      </c>
      <c r="AG266" s="1092">
        <f t="shared" si="183"/>
        <v>5.7142857142857162</v>
      </c>
      <c r="AH266" s="1092">
        <f t="shared" si="184"/>
        <v>6.0606060606060552</v>
      </c>
      <c r="AI266" s="1092">
        <f t="shared" si="185"/>
        <v>3.125</v>
      </c>
      <c r="AJ266" s="1092">
        <f t="shared" si="186"/>
        <v>6.6666666666666652</v>
      </c>
      <c r="AK266" s="1092">
        <f t="shared" si="187"/>
        <v>0</v>
      </c>
      <c r="AL266" s="1092">
        <f t="shared" si="188"/>
        <v>-1.6393442622950838</v>
      </c>
      <c r="AM266" s="1092">
        <f t="shared" si="189"/>
        <v>-8.9552238805970177</v>
      </c>
      <c r="AN266" s="1092" t="str">
        <f t="shared" si="190"/>
        <v>n/a</v>
      </c>
      <c r="AO266" s="1092" t="str">
        <f t="shared" si="191"/>
        <v>n/a</v>
      </c>
      <c r="AP266" s="1092" t="str">
        <f t="shared" si="192"/>
        <v>n/a</v>
      </c>
      <c r="AQ266" s="1092" t="str">
        <f t="shared" si="193"/>
        <v>n/a</v>
      </c>
      <c r="AR266" s="1092" t="str">
        <f t="shared" si="194"/>
        <v>n/a</v>
      </c>
      <c r="AS266" s="1092" t="str">
        <f t="shared" si="195"/>
        <v>n/a</v>
      </c>
      <c r="AT266" s="1092" t="str">
        <f t="shared" si="196"/>
        <v>n/a</v>
      </c>
      <c r="AU266" s="1092" t="str">
        <f t="shared" si="197"/>
        <v>n/a</v>
      </c>
      <c r="AV266" s="1092" t="str">
        <f t="shared" si="198"/>
        <v>n/a</v>
      </c>
      <c r="AW266" s="1092">
        <f t="shared" si="200"/>
        <v>3.9087057742126063</v>
      </c>
      <c r="AX266" s="1092">
        <f t="shared" si="201"/>
        <v>6.3085433728472466</v>
      </c>
    </row>
    <row r="267" spans="1:50" ht="11.25" customHeight="1" x14ac:dyDescent="0.2">
      <c r="A267" s="444" t="s">
        <v>227</v>
      </c>
      <c r="B267" s="814" t="s">
        <v>228</v>
      </c>
      <c r="C267" s="584">
        <v>14.4</v>
      </c>
      <c r="D267" s="584">
        <v>14.2</v>
      </c>
      <c r="E267" s="460">
        <v>13.9</v>
      </c>
      <c r="F267" s="482">
        <v>13.55</v>
      </c>
      <c r="G267" s="451">
        <v>13.05</v>
      </c>
      <c r="H267" s="451">
        <v>12.8</v>
      </c>
      <c r="I267" s="451">
        <v>12.6</v>
      </c>
      <c r="J267" s="451">
        <v>12.4</v>
      </c>
      <c r="K267" s="963"/>
      <c r="L267" s="451">
        <v>12</v>
      </c>
      <c r="M267" s="449">
        <v>11.65</v>
      </c>
      <c r="N267" s="963"/>
      <c r="O267" s="488">
        <v>11.25</v>
      </c>
      <c r="P267" s="488">
        <v>10.9</v>
      </c>
      <c r="Q267" s="456">
        <v>10.199999999999999</v>
      </c>
      <c r="R267" s="456">
        <v>9.15</v>
      </c>
      <c r="S267" s="456">
        <v>8.25</v>
      </c>
      <c r="T267" s="456">
        <v>7.6</v>
      </c>
      <c r="U267" s="456">
        <v>6.9</v>
      </c>
      <c r="V267" s="456">
        <v>6.1</v>
      </c>
      <c r="W267" s="456">
        <v>5.5</v>
      </c>
      <c r="X267" s="456">
        <v>5.35</v>
      </c>
      <c r="Y267" s="456">
        <v>5.0999999999999996</v>
      </c>
      <c r="Z267" s="456">
        <v>4.9000000000000004</v>
      </c>
      <c r="AA267" s="587">
        <f t="shared" si="199"/>
        <v>221.74999999999997</v>
      </c>
      <c r="AB267" s="1092">
        <f t="shared" si="178"/>
        <v>1.4084507042253502</v>
      </c>
      <c r="AC267" s="1092">
        <f t="shared" si="179"/>
        <v>2.1582733812949506</v>
      </c>
      <c r="AD267" s="1092">
        <f t="shared" si="180"/>
        <v>2.5830258302582898</v>
      </c>
      <c r="AE267" s="1092">
        <f t="shared" si="181"/>
        <v>3.8314176245210829</v>
      </c>
      <c r="AF267" s="1092">
        <f t="shared" si="182"/>
        <v>1.953125</v>
      </c>
      <c r="AG267" s="1092">
        <f t="shared" si="183"/>
        <v>1.5873015873016039</v>
      </c>
      <c r="AH267" s="1092">
        <f t="shared" si="184"/>
        <v>1.6129032258064502</v>
      </c>
      <c r="AI267" s="1092">
        <f t="shared" si="185"/>
        <v>3.3333333333333437</v>
      </c>
      <c r="AJ267" s="1092">
        <f t="shared" si="186"/>
        <v>3.0042918454935563</v>
      </c>
      <c r="AK267" s="1092">
        <f t="shared" si="187"/>
        <v>3.5555555555555562</v>
      </c>
      <c r="AL267" s="1092">
        <f t="shared" si="188"/>
        <v>3.2110091743119185</v>
      </c>
      <c r="AM267" s="1092">
        <f t="shared" si="189"/>
        <v>6.8627450980392357</v>
      </c>
      <c r="AN267" s="1092">
        <f t="shared" si="190"/>
        <v>11.475409836065564</v>
      </c>
      <c r="AO267" s="1092">
        <f t="shared" si="191"/>
        <v>10.909090909090914</v>
      </c>
      <c r="AP267" s="1092">
        <f t="shared" si="192"/>
        <v>8.5526315789473664</v>
      </c>
      <c r="AQ267" s="1092">
        <f t="shared" si="193"/>
        <v>10.144927536231862</v>
      </c>
      <c r="AR267" s="1092">
        <f t="shared" si="194"/>
        <v>13.11475409836067</v>
      </c>
      <c r="AS267" s="1092">
        <f t="shared" si="195"/>
        <v>10.909090909090914</v>
      </c>
      <c r="AT267" s="1092">
        <f t="shared" si="196"/>
        <v>2.8037383177570208</v>
      </c>
      <c r="AU267" s="1092">
        <f t="shared" si="197"/>
        <v>4.9019607843137303</v>
      </c>
      <c r="AV267" s="1092">
        <f t="shared" si="198"/>
        <v>4.0816326530612068</v>
      </c>
      <c r="AW267" s="1092">
        <f t="shared" si="200"/>
        <v>5.3330794753838378</v>
      </c>
      <c r="AX267" s="1092">
        <f t="shared" si="201"/>
        <v>3.8480830719695436</v>
      </c>
    </row>
    <row r="268" spans="1:50" ht="11.25" customHeight="1" x14ac:dyDescent="0.2">
      <c r="A268" s="938" t="s">
        <v>4548</v>
      </c>
      <c r="B268" s="1001" t="s">
        <v>4546</v>
      </c>
      <c r="C268" s="1091">
        <v>0.44</v>
      </c>
      <c r="D268" s="584">
        <v>0.38</v>
      </c>
      <c r="E268" s="460">
        <v>0.30000000000000004</v>
      </c>
      <c r="F268" s="589">
        <v>0.21999999999999997</v>
      </c>
      <c r="G268" s="584">
        <v>0.16</v>
      </c>
      <c r="H268" s="499">
        <v>0.12</v>
      </c>
      <c r="I268" s="499">
        <v>0.12</v>
      </c>
      <c r="J268" s="499">
        <v>0.12</v>
      </c>
      <c r="K268" s="906"/>
      <c r="L268" s="906">
        <v>0.12</v>
      </c>
      <c r="M268" s="502">
        <v>0.12</v>
      </c>
      <c r="N268" s="906"/>
      <c r="O268" s="999">
        <v>0.12</v>
      </c>
      <c r="P268" s="1077">
        <v>0.36</v>
      </c>
      <c r="Q268" s="541">
        <v>0.52</v>
      </c>
      <c r="R268" s="541">
        <v>0.64</v>
      </c>
      <c r="S268" s="500">
        <v>0.64</v>
      </c>
      <c r="T268" s="500">
        <v>0.64</v>
      </c>
      <c r="U268" s="590">
        <v>0.64</v>
      </c>
      <c r="V268" s="590">
        <v>0.61</v>
      </c>
      <c r="W268" s="590">
        <v>0.57000000000000006</v>
      </c>
      <c r="X268" s="590">
        <v>0.53</v>
      </c>
      <c r="Y268" s="590">
        <v>0.51</v>
      </c>
      <c r="Z268" s="590">
        <v>0.41999999999999993</v>
      </c>
      <c r="AA268" s="587">
        <f t="shared" si="199"/>
        <v>8.3000000000000007</v>
      </c>
      <c r="AB268" s="1092">
        <f t="shared" si="178"/>
        <v>15.789473684210531</v>
      </c>
      <c r="AC268" s="1092">
        <f t="shared" si="179"/>
        <v>26.666666666666639</v>
      </c>
      <c r="AD268" s="1092">
        <f t="shared" si="180"/>
        <v>36.363636363636395</v>
      </c>
      <c r="AE268" s="1092">
        <f t="shared" si="181"/>
        <v>37.499999999999979</v>
      </c>
      <c r="AF268" s="1092">
        <f t="shared" si="182"/>
        <v>33.33333333333335</v>
      </c>
      <c r="AG268" s="1092">
        <f t="shared" si="183"/>
        <v>0</v>
      </c>
      <c r="AH268" s="1092">
        <f t="shared" si="184"/>
        <v>0</v>
      </c>
      <c r="AI268" s="1092">
        <f t="shared" si="185"/>
        <v>0</v>
      </c>
      <c r="AJ268" s="1092">
        <f t="shared" si="186"/>
        <v>0</v>
      </c>
      <c r="AK268" s="1092">
        <f t="shared" si="187"/>
        <v>0</v>
      </c>
      <c r="AL268" s="1092">
        <f t="shared" si="188"/>
        <v>-66.666666666666671</v>
      </c>
      <c r="AM268" s="1092">
        <f t="shared" si="189"/>
        <v>-30.76923076923077</v>
      </c>
      <c r="AN268" s="1092">
        <f t="shared" si="190"/>
        <v>-18.75</v>
      </c>
      <c r="AO268" s="1092">
        <f t="shared" si="191"/>
        <v>0</v>
      </c>
      <c r="AP268" s="1092">
        <f t="shared" si="192"/>
        <v>0</v>
      </c>
      <c r="AQ268" s="1092">
        <f t="shared" si="193"/>
        <v>0</v>
      </c>
      <c r="AR268" s="1092">
        <f t="shared" si="194"/>
        <v>4.9180327868852514</v>
      </c>
      <c r="AS268" s="1092">
        <f t="shared" si="195"/>
        <v>7.0175438596491002</v>
      </c>
      <c r="AT268" s="1092">
        <f t="shared" si="196"/>
        <v>7.547169811320753</v>
      </c>
      <c r="AU268" s="1092">
        <f t="shared" si="197"/>
        <v>3.9215686274509887</v>
      </c>
      <c r="AV268" s="1092">
        <f t="shared" si="198"/>
        <v>21.428571428571441</v>
      </c>
      <c r="AW268" s="1092">
        <f t="shared" si="200"/>
        <v>3.7285761488489038</v>
      </c>
      <c r="AX268" s="1092">
        <f t="shared" si="201"/>
        <v>23.297911376344469</v>
      </c>
    </row>
    <row r="269" spans="1:50" ht="11.25" customHeight="1" x14ac:dyDescent="0.2">
      <c r="A269" s="542" t="s">
        <v>4610</v>
      </c>
      <c r="B269" s="829" t="s">
        <v>4600</v>
      </c>
      <c r="C269" s="584">
        <v>0.22</v>
      </c>
      <c r="D269" s="584">
        <v>0.2</v>
      </c>
      <c r="E269" s="460">
        <v>0.17</v>
      </c>
      <c r="F269" s="589">
        <v>0.13</v>
      </c>
      <c r="G269" s="584">
        <v>9.0000000000000011E-2</v>
      </c>
      <c r="H269" s="499">
        <v>0</v>
      </c>
      <c r="I269" s="499">
        <v>0</v>
      </c>
      <c r="J269" s="499">
        <v>0</v>
      </c>
      <c r="K269" s="1027"/>
      <c r="L269" s="499">
        <v>0</v>
      </c>
      <c r="M269" s="502">
        <v>0</v>
      </c>
      <c r="N269" s="1027"/>
      <c r="O269" s="999">
        <v>0</v>
      </c>
      <c r="P269" s="999">
        <v>0.16999999999999998</v>
      </c>
      <c r="Q269" s="500">
        <v>0.44</v>
      </c>
      <c r="R269" s="590">
        <v>0.44</v>
      </c>
      <c r="S269" s="590">
        <v>0.36799999999999999</v>
      </c>
      <c r="T269" s="590">
        <v>0.30400000000000005</v>
      </c>
      <c r="U269" s="590">
        <v>0.27200000000000002</v>
      </c>
      <c r="V269" s="590">
        <v>0.248</v>
      </c>
      <c r="W269" s="590">
        <v>0.21000000000000002</v>
      </c>
      <c r="X269" s="590">
        <v>0.18</v>
      </c>
      <c r="Y269" s="590">
        <v>0.14400000000000002</v>
      </c>
      <c r="Z269" s="590">
        <v>0.128</v>
      </c>
      <c r="AA269" s="587">
        <f t="shared" si="199"/>
        <v>3.7140000000000009</v>
      </c>
      <c r="AB269" s="1092">
        <f t="shared" si="178"/>
        <v>9.9999999999999858</v>
      </c>
      <c r="AC269" s="1092">
        <f t="shared" si="179"/>
        <v>17.647058823529417</v>
      </c>
      <c r="AD269" s="1092">
        <f t="shared" si="180"/>
        <v>30.76923076923077</v>
      </c>
      <c r="AE269" s="1092">
        <f t="shared" si="181"/>
        <v>44.444444444444443</v>
      </c>
      <c r="AF269" s="1092" t="str">
        <f t="shared" si="182"/>
        <v>n/a</v>
      </c>
      <c r="AG269" s="1092" t="str">
        <f t="shared" si="183"/>
        <v>n/a</v>
      </c>
      <c r="AH269" s="1092" t="str">
        <f t="shared" si="184"/>
        <v>n/a</v>
      </c>
      <c r="AI269" s="1092" t="str">
        <f t="shared" si="185"/>
        <v>n/a</v>
      </c>
      <c r="AJ269" s="1092" t="str">
        <f t="shared" si="186"/>
        <v>n/a</v>
      </c>
      <c r="AK269" s="1092" t="str">
        <f t="shared" si="187"/>
        <v>n/a</v>
      </c>
      <c r="AL269" s="1092">
        <f t="shared" si="188"/>
        <v>-100</v>
      </c>
      <c r="AM269" s="1092">
        <f t="shared" si="189"/>
        <v>-61.363636363636367</v>
      </c>
      <c r="AN269" s="1092">
        <f t="shared" si="190"/>
        <v>0</v>
      </c>
      <c r="AO269" s="1092">
        <f t="shared" si="191"/>
        <v>19.565217391304344</v>
      </c>
      <c r="AP269" s="1092">
        <f t="shared" si="192"/>
        <v>21.052631578947345</v>
      </c>
      <c r="AQ269" s="1092">
        <f t="shared" si="193"/>
        <v>11.764705882352944</v>
      </c>
      <c r="AR269" s="1092">
        <f t="shared" si="194"/>
        <v>9.6774193548387224</v>
      </c>
      <c r="AS269" s="1092">
        <f t="shared" si="195"/>
        <v>18.095238095238074</v>
      </c>
      <c r="AT269" s="1092">
        <f t="shared" si="196"/>
        <v>16.666666666666675</v>
      </c>
      <c r="AU269" s="1092">
        <f t="shared" si="197"/>
        <v>24.999999999999979</v>
      </c>
      <c r="AV269" s="1092">
        <f t="shared" si="198"/>
        <v>12.5</v>
      </c>
      <c r="AW269" s="1092">
        <f t="shared" si="200"/>
        <v>5.0545984428610895</v>
      </c>
      <c r="AX269" s="1092">
        <f t="shared" si="201"/>
        <v>36.994470120597825</v>
      </c>
    </row>
    <row r="270" spans="1:50" ht="11.25" customHeight="1" x14ac:dyDescent="0.2">
      <c r="A270" s="591" t="s">
        <v>1175</v>
      </c>
      <c r="B270" s="468" t="s">
        <v>1176</v>
      </c>
      <c r="C270" s="584">
        <v>1.35</v>
      </c>
      <c r="D270" s="584">
        <v>1.26</v>
      </c>
      <c r="E270" s="460">
        <v>1.2</v>
      </c>
      <c r="F270" s="481">
        <v>0.80233199999999993</v>
      </c>
      <c r="G270" s="474">
        <v>0.69220799999999993</v>
      </c>
      <c r="H270" s="474">
        <v>0.62928000000000006</v>
      </c>
      <c r="I270" s="474">
        <v>0.52392279599999991</v>
      </c>
      <c r="J270" s="474">
        <v>0.42694288199999997</v>
      </c>
      <c r="K270" s="976"/>
      <c r="L270" s="474">
        <v>0.37518460199999998</v>
      </c>
      <c r="M270" s="475">
        <v>0.31048675199999998</v>
      </c>
      <c r="N270" s="976"/>
      <c r="O270" s="487">
        <v>0.44556956999999997</v>
      </c>
      <c r="P270" s="496">
        <v>0.38813990399999998</v>
      </c>
      <c r="Q270" s="477">
        <v>0.67922123400000001</v>
      </c>
      <c r="R270" s="476">
        <v>0.77624834399999998</v>
      </c>
      <c r="S270" s="476">
        <v>0.75685078799999994</v>
      </c>
      <c r="T270" s="476">
        <v>0.16171709399999998</v>
      </c>
      <c r="U270" s="477">
        <v>0</v>
      </c>
      <c r="V270" s="477">
        <v>0</v>
      </c>
      <c r="W270" s="477">
        <v>0</v>
      </c>
      <c r="X270" s="477">
        <v>0</v>
      </c>
      <c r="Y270" s="477">
        <v>0</v>
      </c>
      <c r="Z270" s="477">
        <v>0</v>
      </c>
      <c r="AA270" s="587">
        <f t="shared" si="199"/>
        <v>10.778103966</v>
      </c>
      <c r="AB270" s="1092">
        <f t="shared" si="178"/>
        <v>7.1428571428571397</v>
      </c>
      <c r="AC270" s="1092">
        <f t="shared" si="179"/>
        <v>5.0000000000000044</v>
      </c>
      <c r="AD270" s="1092">
        <f t="shared" si="180"/>
        <v>49.564020879137317</v>
      </c>
      <c r="AE270" s="1092">
        <f t="shared" si="181"/>
        <v>15.909090909090917</v>
      </c>
      <c r="AF270" s="1092">
        <f t="shared" si="182"/>
        <v>9.9999999999999858</v>
      </c>
      <c r="AG270" s="1092">
        <f t="shared" si="183"/>
        <v>20.109299462510922</v>
      </c>
      <c r="AH270" s="1092">
        <f t="shared" si="184"/>
        <v>22.714962138659089</v>
      </c>
      <c r="AI270" s="1092">
        <f t="shared" si="185"/>
        <v>13.795416902530565</v>
      </c>
      <c r="AJ270" s="1092">
        <f t="shared" si="186"/>
        <v>20.837555735711398</v>
      </c>
      <c r="AK270" s="1092">
        <f t="shared" si="187"/>
        <v>-30.316885868126054</v>
      </c>
      <c r="AL270" s="1092">
        <f t="shared" si="188"/>
        <v>14.796125162127115</v>
      </c>
      <c r="AM270" s="1092">
        <f t="shared" si="189"/>
        <v>-42.855157558280929</v>
      </c>
      <c r="AN270" s="1092">
        <f t="shared" si="190"/>
        <v>-12.499493332252442</v>
      </c>
      <c r="AO270" s="1092">
        <f t="shared" si="191"/>
        <v>2.5629300130952659</v>
      </c>
      <c r="AP270" s="1092">
        <f t="shared" si="192"/>
        <v>368.00914441363881</v>
      </c>
      <c r="AQ270" s="1092" t="str">
        <f t="shared" si="193"/>
        <v>n/a</v>
      </c>
      <c r="AR270" s="1092" t="str">
        <f t="shared" si="194"/>
        <v>n/a</v>
      </c>
      <c r="AS270" s="1092" t="str">
        <f t="shared" si="195"/>
        <v>n/a</v>
      </c>
      <c r="AT270" s="1092" t="str">
        <f t="shared" si="196"/>
        <v>n/a</v>
      </c>
      <c r="AU270" s="1092" t="str">
        <f t="shared" si="197"/>
        <v>n/a</v>
      </c>
      <c r="AV270" s="1092" t="str">
        <f t="shared" si="198"/>
        <v>n/a</v>
      </c>
      <c r="AW270" s="1092">
        <f t="shared" si="200"/>
        <v>30.98465773337994</v>
      </c>
      <c r="AX270" s="1092">
        <f t="shared" si="201"/>
        <v>95.841381960271107</v>
      </c>
    </row>
    <row r="271" spans="1:50" ht="11.25" customHeight="1" x14ac:dyDescent="0.2">
      <c r="A271" s="461" t="s">
        <v>3804</v>
      </c>
      <c r="B271" s="829" t="s">
        <v>3805</v>
      </c>
      <c r="C271" s="584">
        <v>1.22</v>
      </c>
      <c r="D271" s="584">
        <v>1.18</v>
      </c>
      <c r="E271" s="460">
        <v>1.06</v>
      </c>
      <c r="F271" s="593">
        <v>0.94</v>
      </c>
      <c r="G271" s="593">
        <v>0.89659999999999995</v>
      </c>
      <c r="H271" s="593">
        <v>0.85680000000000001</v>
      </c>
      <c r="I271" s="593">
        <v>0.81699999999999995</v>
      </c>
      <c r="J271" s="609">
        <v>0.7772</v>
      </c>
      <c r="K271" s="483"/>
      <c r="L271" s="609">
        <v>0.7772</v>
      </c>
      <c r="M271" s="610">
        <v>0.7772</v>
      </c>
      <c r="N271" s="483"/>
      <c r="O271" s="611">
        <v>0.7772</v>
      </c>
      <c r="P271" s="964">
        <v>0.7772</v>
      </c>
      <c r="Q271" s="806">
        <v>0.74719999999999998</v>
      </c>
      <c r="R271" s="806">
        <v>0.66749999999999998</v>
      </c>
      <c r="S271" s="806">
        <v>0.61780000000000002</v>
      </c>
      <c r="T271" s="806">
        <v>0.5081</v>
      </c>
      <c r="U271" s="806">
        <v>0.42670000000000002</v>
      </c>
      <c r="V271" s="806">
        <v>0.36830000000000002</v>
      </c>
      <c r="W271" s="806">
        <v>0.31219999999999998</v>
      </c>
      <c r="X271" s="977">
        <v>0.19919999999999999</v>
      </c>
      <c r="Y271" s="806">
        <v>0.21920000000000001</v>
      </c>
      <c r="Z271" s="806">
        <v>0.1661</v>
      </c>
      <c r="AA271" s="587">
        <f t="shared" si="199"/>
        <v>15.088700000000005</v>
      </c>
      <c r="AB271" s="1092">
        <f t="shared" si="178"/>
        <v>3.3898305084745894</v>
      </c>
      <c r="AC271" s="1092">
        <f t="shared" si="179"/>
        <v>11.32075471698113</v>
      </c>
      <c r="AD271" s="1092">
        <f t="shared" si="180"/>
        <v>12.765957446808528</v>
      </c>
      <c r="AE271" s="1092">
        <f t="shared" si="181"/>
        <v>4.840508587999115</v>
      </c>
      <c r="AF271" s="1092">
        <f t="shared" si="182"/>
        <v>4.6451914098972757</v>
      </c>
      <c r="AG271" s="1092">
        <f t="shared" si="183"/>
        <v>4.8714810281517806</v>
      </c>
      <c r="AH271" s="1092">
        <f t="shared" si="184"/>
        <v>5.1209469891919657</v>
      </c>
      <c r="AI271" s="1092">
        <f t="shared" si="185"/>
        <v>0</v>
      </c>
      <c r="AJ271" s="1092">
        <f t="shared" si="186"/>
        <v>0</v>
      </c>
      <c r="AK271" s="1092">
        <f t="shared" si="187"/>
        <v>0</v>
      </c>
      <c r="AL271" s="1092">
        <f t="shared" si="188"/>
        <v>0</v>
      </c>
      <c r="AM271" s="1092">
        <f t="shared" si="189"/>
        <v>4.0149892933618814</v>
      </c>
      <c r="AN271" s="1092">
        <f t="shared" si="190"/>
        <v>11.940074906367037</v>
      </c>
      <c r="AO271" s="1092">
        <f t="shared" si="191"/>
        <v>8.044674651990924</v>
      </c>
      <c r="AP271" s="1092">
        <f t="shared" si="192"/>
        <v>21.590238142098016</v>
      </c>
      <c r="AQ271" s="1092">
        <f t="shared" si="193"/>
        <v>19.076634637918911</v>
      </c>
      <c r="AR271" s="1092">
        <f t="shared" si="194"/>
        <v>15.856638609828956</v>
      </c>
      <c r="AS271" s="1092">
        <f t="shared" si="195"/>
        <v>17.969250480461252</v>
      </c>
      <c r="AT271" s="1092">
        <f t="shared" si="196"/>
        <v>56.726907630522085</v>
      </c>
      <c r="AU271" s="1092">
        <f t="shared" si="197"/>
        <v>-9.1240875912408814</v>
      </c>
      <c r="AV271" s="1092">
        <f t="shared" si="198"/>
        <v>31.968693558097527</v>
      </c>
      <c r="AW271" s="1092">
        <f t="shared" si="200"/>
        <v>10.715175476519528</v>
      </c>
      <c r="AX271" s="1092">
        <f t="shared" si="201"/>
        <v>14.031113991870576</v>
      </c>
    </row>
    <row r="272" spans="1:50" ht="11.25" customHeight="1" x14ac:dyDescent="0.2">
      <c r="A272" s="830" t="s">
        <v>1218</v>
      </c>
      <c r="B272" s="829" t="s">
        <v>1219</v>
      </c>
      <c r="C272" s="584">
        <v>1.03</v>
      </c>
      <c r="D272" s="584">
        <v>0.99</v>
      </c>
      <c r="E272" s="460">
        <v>0.95</v>
      </c>
      <c r="F272" s="460">
        <v>0.91</v>
      </c>
      <c r="G272" s="584">
        <v>0.87</v>
      </c>
      <c r="H272" s="584">
        <v>0.83</v>
      </c>
      <c r="I272" s="584">
        <v>0.78</v>
      </c>
      <c r="J272" s="584">
        <v>0.72</v>
      </c>
      <c r="K272" s="897"/>
      <c r="L272" s="584">
        <v>0.54</v>
      </c>
      <c r="M272" s="459">
        <v>0.39124199999999998</v>
      </c>
      <c r="N272" s="897"/>
      <c r="O272" s="472">
        <v>0.29389999999999999</v>
      </c>
      <c r="P272" s="472">
        <v>0.25180000000000002</v>
      </c>
      <c r="Q272" s="586">
        <v>0</v>
      </c>
      <c r="R272" s="586">
        <v>0</v>
      </c>
      <c r="S272" s="586">
        <v>0</v>
      </c>
      <c r="T272" s="586">
        <v>0</v>
      </c>
      <c r="U272" s="586">
        <v>0</v>
      </c>
      <c r="V272" s="586">
        <v>0</v>
      </c>
      <c r="W272" s="586">
        <v>0</v>
      </c>
      <c r="X272" s="586">
        <v>0</v>
      </c>
      <c r="Y272" s="586">
        <v>0</v>
      </c>
      <c r="Z272" s="586">
        <v>0</v>
      </c>
      <c r="AA272" s="587">
        <f t="shared" si="199"/>
        <v>8.5569419999999994</v>
      </c>
      <c r="AB272" s="1092">
        <f t="shared" si="178"/>
        <v>4.0404040404040442</v>
      </c>
      <c r="AC272" s="1092">
        <f t="shared" si="179"/>
        <v>4.2105263157894868</v>
      </c>
      <c r="AD272" s="1092">
        <f t="shared" si="180"/>
        <v>4.39560439560438</v>
      </c>
      <c r="AE272" s="1092">
        <f t="shared" si="181"/>
        <v>4.5977011494252817</v>
      </c>
      <c r="AF272" s="1092">
        <f t="shared" si="182"/>
        <v>4.8192771084337505</v>
      </c>
      <c r="AG272" s="1092">
        <f t="shared" si="183"/>
        <v>6.4102564102564097</v>
      </c>
      <c r="AH272" s="1092">
        <f t="shared" si="184"/>
        <v>8.3333333333333481</v>
      </c>
      <c r="AI272" s="1092">
        <f t="shared" si="185"/>
        <v>33.333333333333329</v>
      </c>
      <c r="AJ272" s="1092">
        <f t="shared" si="186"/>
        <v>38.021991503979649</v>
      </c>
      <c r="AK272" s="1092">
        <f t="shared" si="187"/>
        <v>33.120789384144267</v>
      </c>
      <c r="AL272" s="1092">
        <f t="shared" si="188"/>
        <v>16.719618745035735</v>
      </c>
      <c r="AM272" s="1092" t="str">
        <f t="shared" si="189"/>
        <v>n/a</v>
      </c>
      <c r="AN272" s="1092" t="str">
        <f t="shared" si="190"/>
        <v>n/a</v>
      </c>
      <c r="AO272" s="1092" t="str">
        <f t="shared" si="191"/>
        <v>n/a</v>
      </c>
      <c r="AP272" s="1092" t="str">
        <f t="shared" si="192"/>
        <v>n/a</v>
      </c>
      <c r="AQ272" s="1092" t="str">
        <f t="shared" si="193"/>
        <v>n/a</v>
      </c>
      <c r="AR272" s="1092" t="str">
        <f t="shared" si="194"/>
        <v>n/a</v>
      </c>
      <c r="AS272" s="1092" t="str">
        <f t="shared" si="195"/>
        <v>n/a</v>
      </c>
      <c r="AT272" s="1092" t="str">
        <f t="shared" si="196"/>
        <v>n/a</v>
      </c>
      <c r="AU272" s="1092" t="str">
        <f t="shared" si="197"/>
        <v>n/a</v>
      </c>
      <c r="AV272" s="1092" t="str">
        <f t="shared" si="198"/>
        <v>n/a</v>
      </c>
      <c r="AW272" s="1092">
        <f t="shared" si="200"/>
        <v>14.363894156339972</v>
      </c>
      <c r="AX272" s="1092">
        <f t="shared" si="201"/>
        <v>13.682302930550089</v>
      </c>
    </row>
    <row r="273" spans="1:50" ht="11.25" customHeight="1" x14ac:dyDescent="0.2">
      <c r="A273" s="830" t="s">
        <v>1195</v>
      </c>
      <c r="B273" s="829" t="s">
        <v>1196</v>
      </c>
      <c r="C273" s="584">
        <v>0.98</v>
      </c>
      <c r="D273" s="584">
        <v>0.90749999999999997</v>
      </c>
      <c r="E273" s="460">
        <v>0.86399999999999999</v>
      </c>
      <c r="F273" s="460">
        <v>0.82000000000000006</v>
      </c>
      <c r="G273" s="584">
        <v>0.69699999999999995</v>
      </c>
      <c r="H273" s="584">
        <v>0.48299999999999998</v>
      </c>
      <c r="I273" s="584">
        <v>0.39100000000000001</v>
      </c>
      <c r="J273" s="584">
        <v>8.5000000000000006E-2</v>
      </c>
      <c r="K273" s="897"/>
      <c r="L273" s="463">
        <v>0</v>
      </c>
      <c r="M273" s="588">
        <v>0</v>
      </c>
      <c r="N273" s="897"/>
      <c r="O273" s="585">
        <v>0</v>
      </c>
      <c r="P273" s="585">
        <v>0.25</v>
      </c>
      <c r="Q273" s="590">
        <v>2.88</v>
      </c>
      <c r="R273" s="590">
        <v>2.84</v>
      </c>
      <c r="S273" s="590">
        <v>2.8</v>
      </c>
      <c r="T273" s="586">
        <v>2.78</v>
      </c>
      <c r="U273" s="586">
        <v>2.78</v>
      </c>
      <c r="V273" s="590">
        <v>2.78</v>
      </c>
      <c r="W273" s="590">
        <v>2.72</v>
      </c>
      <c r="X273" s="590">
        <v>2.6320000000000001</v>
      </c>
      <c r="Y273" s="590">
        <v>2.48</v>
      </c>
      <c r="Z273" s="590">
        <v>2.4</v>
      </c>
      <c r="AA273" s="587">
        <f t="shared" si="199"/>
        <v>32.569500000000005</v>
      </c>
      <c r="AB273" s="1092">
        <f t="shared" si="178"/>
        <v>7.9889807162534465</v>
      </c>
      <c r="AC273" s="1092">
        <f t="shared" si="179"/>
        <v>5.0347222222222099</v>
      </c>
      <c r="AD273" s="1092">
        <f t="shared" si="180"/>
        <v>5.3658536585365679</v>
      </c>
      <c r="AE273" s="1092">
        <f t="shared" si="181"/>
        <v>17.647058823529438</v>
      </c>
      <c r="AF273" s="1092">
        <f t="shared" si="182"/>
        <v>44.306418219461683</v>
      </c>
      <c r="AG273" s="1092">
        <f t="shared" si="183"/>
        <v>23.529411764705866</v>
      </c>
      <c r="AH273" s="1092">
        <f t="shared" si="184"/>
        <v>359.99999999999994</v>
      </c>
      <c r="AI273" s="1092" t="str">
        <f t="shared" si="185"/>
        <v>n/a</v>
      </c>
      <c r="AJ273" s="1092" t="str">
        <f t="shared" si="186"/>
        <v>n/a</v>
      </c>
      <c r="AK273" s="1092" t="str">
        <f t="shared" si="187"/>
        <v>n/a</v>
      </c>
      <c r="AL273" s="1092">
        <f t="shared" si="188"/>
        <v>-100</v>
      </c>
      <c r="AM273" s="1092">
        <f t="shared" si="189"/>
        <v>-91.319444444444443</v>
      </c>
      <c r="AN273" s="1092">
        <f t="shared" si="190"/>
        <v>1.4084507042253502</v>
      </c>
      <c r="AO273" s="1092">
        <f t="shared" si="191"/>
        <v>1.4285714285714235</v>
      </c>
      <c r="AP273" s="1092">
        <f t="shared" si="192"/>
        <v>0.7194244604316502</v>
      </c>
      <c r="AQ273" s="1092">
        <f t="shared" si="193"/>
        <v>0</v>
      </c>
      <c r="AR273" s="1092">
        <f t="shared" si="194"/>
        <v>0</v>
      </c>
      <c r="AS273" s="1092">
        <f t="shared" si="195"/>
        <v>2.2058823529411686</v>
      </c>
      <c r="AT273" s="1092">
        <f t="shared" si="196"/>
        <v>3.3434650455927084</v>
      </c>
      <c r="AU273" s="1092">
        <f t="shared" si="197"/>
        <v>6.1290322580645151</v>
      </c>
      <c r="AV273" s="1092">
        <f t="shared" si="198"/>
        <v>3.3333333333333437</v>
      </c>
      <c r="AW273" s="1092">
        <f t="shared" si="200"/>
        <v>16.173397807968048</v>
      </c>
      <c r="AX273" s="1092">
        <f t="shared" si="201"/>
        <v>92.750823926226857</v>
      </c>
    </row>
    <row r="274" spans="1:50" ht="11.25" customHeight="1" x14ac:dyDescent="0.2">
      <c r="A274" s="1026" t="s">
        <v>4077</v>
      </c>
      <c r="B274" s="468" t="s">
        <v>4078</v>
      </c>
      <c r="C274" s="584">
        <v>1.2</v>
      </c>
      <c r="D274" s="584">
        <v>1.17</v>
      </c>
      <c r="E274" s="460">
        <v>1.05</v>
      </c>
      <c r="F274" s="589">
        <v>0.92999999999999994</v>
      </c>
      <c r="G274" s="584">
        <v>0.82000000000000006</v>
      </c>
      <c r="H274" s="584">
        <v>0.7400000000000001</v>
      </c>
      <c r="I274" s="463">
        <v>0.68</v>
      </c>
      <c r="J274" s="499">
        <v>0.68</v>
      </c>
      <c r="K274" s="812"/>
      <c r="L274" s="499">
        <v>0.78</v>
      </c>
      <c r="M274" s="588">
        <v>1.08</v>
      </c>
      <c r="N274" s="812"/>
      <c r="O274" s="493">
        <v>1.08</v>
      </c>
      <c r="P274" s="491">
        <v>1.08</v>
      </c>
      <c r="Q274" s="590">
        <v>1.07</v>
      </c>
      <c r="R274" s="590">
        <v>1.03</v>
      </c>
      <c r="S274" s="590">
        <v>0.99</v>
      </c>
      <c r="T274" s="500">
        <v>0.95</v>
      </c>
      <c r="U274" s="500">
        <v>0.98</v>
      </c>
      <c r="V274" s="590">
        <v>1.02</v>
      </c>
      <c r="W274" s="590">
        <v>0.94</v>
      </c>
      <c r="X274" s="590">
        <v>0.8600000000000001</v>
      </c>
      <c r="Y274" s="590">
        <v>0.76</v>
      </c>
      <c r="Z274" s="590">
        <v>0.68</v>
      </c>
      <c r="AA274" s="587">
        <f t="shared" si="199"/>
        <v>20.57</v>
      </c>
      <c r="AB274" s="1092">
        <f t="shared" si="178"/>
        <v>2.5641025641025772</v>
      </c>
      <c r="AC274" s="1092">
        <f t="shared" si="179"/>
        <v>11.428571428571409</v>
      </c>
      <c r="AD274" s="1092">
        <f t="shared" si="180"/>
        <v>12.903225806451623</v>
      </c>
      <c r="AE274" s="1092">
        <f t="shared" si="181"/>
        <v>13.414634146341452</v>
      </c>
      <c r="AF274" s="1092">
        <f t="shared" si="182"/>
        <v>10.810810810810811</v>
      </c>
      <c r="AG274" s="1092">
        <f t="shared" si="183"/>
        <v>8.8235294117647189</v>
      </c>
      <c r="AH274" s="1092">
        <f t="shared" si="184"/>
        <v>0</v>
      </c>
      <c r="AI274" s="1092">
        <f t="shared" si="185"/>
        <v>-12.820512820512819</v>
      </c>
      <c r="AJ274" s="1092">
        <f t="shared" si="186"/>
        <v>-27.777777777777779</v>
      </c>
      <c r="AK274" s="1092">
        <f t="shared" si="187"/>
        <v>0</v>
      </c>
      <c r="AL274" s="1092">
        <f t="shared" si="188"/>
        <v>0</v>
      </c>
      <c r="AM274" s="1092">
        <f t="shared" si="189"/>
        <v>0.93457943925234765</v>
      </c>
      <c r="AN274" s="1092">
        <f t="shared" si="190"/>
        <v>3.8834951456310662</v>
      </c>
      <c r="AO274" s="1092">
        <f t="shared" si="191"/>
        <v>4.0404040404040442</v>
      </c>
      <c r="AP274" s="1092">
        <f t="shared" si="192"/>
        <v>4.2105263157894868</v>
      </c>
      <c r="AQ274" s="1092">
        <f t="shared" si="193"/>
        <v>-3.0612244897959218</v>
      </c>
      <c r="AR274" s="1092">
        <f t="shared" si="194"/>
        <v>-3.9215686274509887</v>
      </c>
      <c r="AS274" s="1092">
        <f t="shared" si="195"/>
        <v>8.5106382978723527</v>
      </c>
      <c r="AT274" s="1092">
        <f t="shared" si="196"/>
        <v>9.302325581395321</v>
      </c>
      <c r="AU274" s="1092">
        <f t="shared" si="197"/>
        <v>13.157894736842124</v>
      </c>
      <c r="AV274" s="1092">
        <f t="shared" si="198"/>
        <v>11.764705882352944</v>
      </c>
      <c r="AW274" s="1092">
        <f t="shared" si="200"/>
        <v>3.2461123758116552</v>
      </c>
      <c r="AX274" s="1092">
        <f t="shared" si="201"/>
        <v>9.8445671166021125</v>
      </c>
    </row>
    <row r="275" spans="1:50" ht="11.25" customHeight="1" x14ac:dyDescent="0.2">
      <c r="A275" s="830" t="s">
        <v>1205</v>
      </c>
      <c r="B275" s="829" t="s">
        <v>1206</v>
      </c>
      <c r="C275" s="584">
        <v>0.79</v>
      </c>
      <c r="D275" s="584">
        <v>0.75</v>
      </c>
      <c r="E275" s="460">
        <v>0.71</v>
      </c>
      <c r="F275" s="589">
        <v>0.67</v>
      </c>
      <c r="G275" s="584">
        <v>0.63</v>
      </c>
      <c r="H275" s="584">
        <v>0.59</v>
      </c>
      <c r="I275" s="584">
        <v>0.54</v>
      </c>
      <c r="J275" s="584">
        <v>0.46</v>
      </c>
      <c r="K275" s="897"/>
      <c r="L275" s="584">
        <v>0.2</v>
      </c>
      <c r="M275" s="588">
        <v>0</v>
      </c>
      <c r="N275" s="897"/>
      <c r="O275" s="585">
        <v>0</v>
      </c>
      <c r="P275" s="585">
        <v>0</v>
      </c>
      <c r="Q275" s="586">
        <v>0</v>
      </c>
      <c r="R275" s="586">
        <v>0</v>
      </c>
      <c r="S275" s="586">
        <v>0</v>
      </c>
      <c r="T275" s="586">
        <v>0</v>
      </c>
      <c r="U275" s="586">
        <v>0</v>
      </c>
      <c r="V275" s="586">
        <v>0</v>
      </c>
      <c r="W275" s="586">
        <v>0</v>
      </c>
      <c r="X275" s="586">
        <v>0</v>
      </c>
      <c r="Y275" s="586">
        <v>0</v>
      </c>
      <c r="Z275" s="586">
        <v>0</v>
      </c>
      <c r="AA275" s="587">
        <f t="shared" si="199"/>
        <v>5.34</v>
      </c>
      <c r="AB275" s="1092">
        <f t="shared" si="178"/>
        <v>5.3333333333333455</v>
      </c>
      <c r="AC275" s="1092">
        <f t="shared" si="179"/>
        <v>5.6338028169014231</v>
      </c>
      <c r="AD275" s="1092">
        <f t="shared" si="180"/>
        <v>5.9701492537313383</v>
      </c>
      <c r="AE275" s="1092">
        <f t="shared" si="181"/>
        <v>6.3492063492063489</v>
      </c>
      <c r="AF275" s="1092">
        <f t="shared" si="182"/>
        <v>6.7796610169491567</v>
      </c>
      <c r="AG275" s="1092">
        <f t="shared" si="183"/>
        <v>9.259259259259256</v>
      </c>
      <c r="AH275" s="1092">
        <f t="shared" si="184"/>
        <v>17.391304347826097</v>
      </c>
      <c r="AI275" s="1092">
        <f t="shared" si="185"/>
        <v>129.99999999999997</v>
      </c>
      <c r="AJ275" s="1092" t="str">
        <f t="shared" si="186"/>
        <v>n/a</v>
      </c>
      <c r="AK275" s="1092" t="str">
        <f t="shared" si="187"/>
        <v>n/a</v>
      </c>
      <c r="AL275" s="1092" t="str">
        <f t="shared" si="188"/>
        <v>n/a</v>
      </c>
      <c r="AM275" s="1092" t="str">
        <f t="shared" si="189"/>
        <v>n/a</v>
      </c>
      <c r="AN275" s="1092" t="str">
        <f t="shared" si="190"/>
        <v>n/a</v>
      </c>
      <c r="AO275" s="1092" t="str">
        <f t="shared" si="191"/>
        <v>n/a</v>
      </c>
      <c r="AP275" s="1092" t="str">
        <f t="shared" si="192"/>
        <v>n/a</v>
      </c>
      <c r="AQ275" s="1092" t="str">
        <f t="shared" si="193"/>
        <v>n/a</v>
      </c>
      <c r="AR275" s="1092" t="str">
        <f t="shared" si="194"/>
        <v>n/a</v>
      </c>
      <c r="AS275" s="1092" t="str">
        <f t="shared" si="195"/>
        <v>n/a</v>
      </c>
      <c r="AT275" s="1092" t="str">
        <f t="shared" si="196"/>
        <v>n/a</v>
      </c>
      <c r="AU275" s="1092" t="str">
        <f t="shared" si="197"/>
        <v>n/a</v>
      </c>
      <c r="AV275" s="1092" t="str">
        <f t="shared" si="198"/>
        <v>n/a</v>
      </c>
      <c r="AW275" s="1092">
        <f t="shared" si="200"/>
        <v>23.339589547150865</v>
      </c>
      <c r="AX275" s="1092">
        <f t="shared" si="201"/>
        <v>43.280485395711274</v>
      </c>
    </row>
    <row r="276" spans="1:50" ht="11.25" customHeight="1" x14ac:dyDescent="0.2">
      <c r="A276" s="830" t="s">
        <v>1199</v>
      </c>
      <c r="B276" s="829" t="s">
        <v>1200</v>
      </c>
      <c r="C276" s="584">
        <v>1.04</v>
      </c>
      <c r="D276" s="584">
        <v>1</v>
      </c>
      <c r="E276" s="460">
        <v>0.84</v>
      </c>
      <c r="F276" s="589">
        <v>0.69000000000000006</v>
      </c>
      <c r="G276" s="584">
        <v>0.54</v>
      </c>
      <c r="H276" s="584">
        <v>0.41</v>
      </c>
      <c r="I276" s="584">
        <v>0.28999999999999998</v>
      </c>
      <c r="J276" s="584">
        <v>0.18</v>
      </c>
      <c r="K276" s="584"/>
      <c r="L276" s="584">
        <v>0.1</v>
      </c>
      <c r="M276" s="459">
        <v>0.04</v>
      </c>
      <c r="N276" s="584"/>
      <c r="O276" s="472">
        <v>0.04</v>
      </c>
      <c r="P276" s="472">
        <v>0.47</v>
      </c>
      <c r="Q276" s="590">
        <v>0.92</v>
      </c>
      <c r="R276" s="590">
        <v>0.92</v>
      </c>
      <c r="S276" s="590">
        <v>0.92</v>
      </c>
      <c r="T276" s="590">
        <v>0.92</v>
      </c>
      <c r="U276" s="590">
        <v>0.92</v>
      </c>
      <c r="V276" s="590">
        <v>0.89810000000000001</v>
      </c>
      <c r="W276" s="590">
        <v>0.85533999999999999</v>
      </c>
      <c r="X276" s="590">
        <v>0.81459999999999999</v>
      </c>
      <c r="Y276" s="590">
        <v>0.77743999999999991</v>
      </c>
      <c r="Z276" s="590">
        <v>0.72561999999999993</v>
      </c>
      <c r="AA276" s="587">
        <f t="shared" si="199"/>
        <v>14.311099999999998</v>
      </c>
      <c r="AB276" s="1092">
        <f t="shared" si="178"/>
        <v>4.0000000000000036</v>
      </c>
      <c r="AC276" s="1092">
        <f t="shared" si="179"/>
        <v>19.047619047619047</v>
      </c>
      <c r="AD276" s="1092">
        <f t="shared" si="180"/>
        <v>21.739130434782595</v>
      </c>
      <c r="AE276" s="1092">
        <f t="shared" si="181"/>
        <v>27.777777777777789</v>
      </c>
      <c r="AF276" s="1092">
        <f t="shared" si="182"/>
        <v>31.707317073170739</v>
      </c>
      <c r="AG276" s="1092">
        <f t="shared" si="183"/>
        <v>41.37931034482758</v>
      </c>
      <c r="AH276" s="1092">
        <f t="shared" si="184"/>
        <v>61.111111111111114</v>
      </c>
      <c r="AI276" s="1092">
        <f t="shared" si="185"/>
        <v>79.999999999999986</v>
      </c>
      <c r="AJ276" s="1092">
        <f t="shared" si="186"/>
        <v>150</v>
      </c>
      <c r="AK276" s="1092">
        <f t="shared" si="187"/>
        <v>0</v>
      </c>
      <c r="AL276" s="1092">
        <f t="shared" si="188"/>
        <v>-91.489361702127653</v>
      </c>
      <c r="AM276" s="1092">
        <f t="shared" si="189"/>
        <v>-48.913043478260875</v>
      </c>
      <c r="AN276" s="1092">
        <f t="shared" si="190"/>
        <v>0</v>
      </c>
      <c r="AO276" s="1092">
        <f t="shared" si="191"/>
        <v>0</v>
      </c>
      <c r="AP276" s="1092">
        <f t="shared" si="192"/>
        <v>0</v>
      </c>
      <c r="AQ276" s="1092">
        <f t="shared" si="193"/>
        <v>0</v>
      </c>
      <c r="AR276" s="1092">
        <f t="shared" si="194"/>
        <v>2.4384812381694765</v>
      </c>
      <c r="AS276" s="1092">
        <f t="shared" si="195"/>
        <v>4.9991816119905552</v>
      </c>
      <c r="AT276" s="1092">
        <f t="shared" si="196"/>
        <v>5.00122759636632</v>
      </c>
      <c r="AU276" s="1092">
        <f t="shared" si="197"/>
        <v>4.7797900802634352</v>
      </c>
      <c r="AV276" s="1092">
        <f t="shared" si="198"/>
        <v>7.1414790110526205</v>
      </c>
      <c r="AW276" s="1092">
        <f t="shared" si="200"/>
        <v>15.272381911749651</v>
      </c>
      <c r="AX276" s="1092">
        <f t="shared" si="201"/>
        <v>46.351700937922345</v>
      </c>
    </row>
    <row r="277" spans="1:50" ht="11.25" customHeight="1" x14ac:dyDescent="0.2">
      <c r="A277" s="461" t="s">
        <v>230</v>
      </c>
      <c r="B277" s="829" t="s">
        <v>231</v>
      </c>
      <c r="C277" s="584">
        <v>4.21</v>
      </c>
      <c r="D277" s="584">
        <v>4.1100000000000003</v>
      </c>
      <c r="E277" s="460">
        <v>4.0199999999999996</v>
      </c>
      <c r="F277" s="589">
        <v>3.94</v>
      </c>
      <c r="G277" s="584">
        <v>3.8</v>
      </c>
      <c r="H277" s="584">
        <v>3.55</v>
      </c>
      <c r="I277" s="584">
        <v>3.21</v>
      </c>
      <c r="J277" s="584">
        <v>2.97</v>
      </c>
      <c r="K277" s="897"/>
      <c r="L277" s="584">
        <v>2.8</v>
      </c>
      <c r="M277" s="459">
        <v>2.7</v>
      </c>
      <c r="N277" s="897"/>
      <c r="O277" s="472">
        <v>2.65</v>
      </c>
      <c r="P277" s="472">
        <v>2.61</v>
      </c>
      <c r="Q277" s="590">
        <v>2.48</v>
      </c>
      <c r="R277" s="590">
        <v>2.335</v>
      </c>
      <c r="S277" s="590">
        <v>2.2400000000000002</v>
      </c>
      <c r="T277" s="590">
        <v>2.12</v>
      </c>
      <c r="U277" s="590">
        <v>1.9750000000000001</v>
      </c>
      <c r="V277" s="590">
        <v>1.9450000000000001</v>
      </c>
      <c r="W277" s="590">
        <v>1.925</v>
      </c>
      <c r="X277" s="590">
        <v>1.89</v>
      </c>
      <c r="Y277" s="590">
        <v>1.82</v>
      </c>
      <c r="Z277" s="590">
        <v>1.77</v>
      </c>
      <c r="AA277" s="587">
        <f t="shared" si="199"/>
        <v>61.07</v>
      </c>
      <c r="AB277" s="1092">
        <f t="shared" si="178"/>
        <v>2.4330900243308973</v>
      </c>
      <c r="AC277" s="1092">
        <f t="shared" si="179"/>
        <v>2.2388059701492713</v>
      </c>
      <c r="AD277" s="1092">
        <f t="shared" ref="AD277:AD308" si="202">IF(ISERROR((E277/F277-1)*100),"n/a",(E277/F277-1)*100)</f>
        <v>2.0304568527918621</v>
      </c>
      <c r="AE277" s="1092">
        <f t="shared" ref="AE277:AE308" si="203">IF(ISERROR((F277/G277-1)*100),"n/a",(F277/G277-1)*100)</f>
        <v>3.6842105263158009</v>
      </c>
      <c r="AF277" s="1092">
        <f t="shared" ref="AF277:AF308" si="204">IF(ISERROR((G277/H277-1)*100),"n/a",(G277/H277-1)*100)</f>
        <v>7.0422535211267512</v>
      </c>
      <c r="AG277" s="1092">
        <f t="shared" ref="AG277:AG308" si="205">IF(ISERROR((H277/I277-1)*100),"n/a",(H277/I277-1)*100)</f>
        <v>10.59190031152648</v>
      </c>
      <c r="AH277" s="1092">
        <f t="shared" ref="AH277:AH308" si="206">IF(ISERROR((I277/J277-1)*100),"n/a",(I277/J277-1)*100)</f>
        <v>8.0808080808080653</v>
      </c>
      <c r="AI277" s="1092">
        <f t="shared" ref="AI277:AI308" si="207">IF(ISERROR((J277/L277-1)*100),"n/a",(J277/L277-1)*100)</f>
        <v>6.0714285714285943</v>
      </c>
      <c r="AJ277" s="1092">
        <f t="shared" ref="AJ277:AJ308" si="208">IF(ISERROR((L277/M277-1)*100),"n/a",(L277/M277-1)*100)</f>
        <v>3.7037037037036979</v>
      </c>
      <c r="AK277" s="1092">
        <f t="shared" ref="AK277:AK308" si="209">IF(ISERROR((M277/O277-1)*100),"n/a",(M277/O277-1)*100)</f>
        <v>1.8867924528301883</v>
      </c>
      <c r="AL277" s="1092">
        <f t="shared" ref="AL277:AL308" si="210">IF(ISERROR((O277/P277-1)*100),"n/a",(O277/P277-1)*100)</f>
        <v>1.5325670498084198</v>
      </c>
      <c r="AM277" s="1092">
        <f t="shared" ref="AM277:AM308" si="211">IF(ISERROR((P277/Q277-1)*100),"n/a",(P277/Q277-1)*100)</f>
        <v>5.2419354838709742</v>
      </c>
      <c r="AN277" s="1092">
        <f t="shared" ref="AN277:AN308" si="212">IF(ISERROR((Q277/R277-1)*100),"n/a",(Q277/R277-1)*100)</f>
        <v>6.2098501070663836</v>
      </c>
      <c r="AO277" s="1092">
        <f t="shared" ref="AO277:AO308" si="213">IF(ISERROR((R277/S277-1)*100),"n/a",(R277/S277-1)*100)</f>
        <v>4.2410714285714191</v>
      </c>
      <c r="AP277" s="1092">
        <f t="shared" ref="AP277:AP308" si="214">IF(ISERROR((S277/T277-1)*100),"n/a",(S277/T277-1)*100)</f>
        <v>5.6603773584905648</v>
      </c>
      <c r="AQ277" s="1092">
        <f t="shared" ref="AQ277:AQ308" si="215">IF(ISERROR((T277/U277-1)*100),"n/a",(T277/U277-1)*100)</f>
        <v>7.3417721518987289</v>
      </c>
      <c r="AR277" s="1092">
        <f t="shared" ref="AR277:AR308" si="216">IF(ISERROR((U277/V277-1)*100),"n/a",(U277/V277-1)*100)</f>
        <v>1.5424164524421524</v>
      </c>
      <c r="AS277" s="1092">
        <f t="shared" ref="AS277:AS308" si="217">IF(ISERROR((V277/W277-1)*100),"n/a",(V277/W277-1)*100)</f>
        <v>1.0389610389610393</v>
      </c>
      <c r="AT277" s="1092">
        <f t="shared" ref="AT277:AT308" si="218">IF(ISERROR((W277/X277-1)*100),"n/a",(W277/X277-1)*100)</f>
        <v>1.8518518518518601</v>
      </c>
      <c r="AU277" s="1092">
        <f t="shared" ref="AU277:AU308" si="219">IF(ISERROR((X277/Y277-1)*100),"n/a",(X277/Y277-1)*100)</f>
        <v>3.8461538461538325</v>
      </c>
      <c r="AV277" s="1092">
        <f t="shared" ref="AV277:AV308" si="220">IF(ISERROR((Y277/Z277-1)*100),"n/a",(Y277/Z277-1)*100)</f>
        <v>2.8248587570621542</v>
      </c>
      <c r="AW277" s="1092">
        <f t="shared" si="200"/>
        <v>4.2426316924375778</v>
      </c>
      <c r="AX277" s="1092">
        <f t="shared" si="201"/>
        <v>2.5867776975619581</v>
      </c>
    </row>
    <row r="278" spans="1:50" ht="11.25" customHeight="1" x14ac:dyDescent="0.2">
      <c r="A278" s="444" t="s">
        <v>1221</v>
      </c>
      <c r="B278" s="814" t="s">
        <v>1222</v>
      </c>
      <c r="C278" s="584">
        <v>0.84</v>
      </c>
      <c r="D278" s="584">
        <v>0.65</v>
      </c>
      <c r="E278" s="460">
        <v>0.53</v>
      </c>
      <c r="F278" s="589">
        <v>0.43000000000000005</v>
      </c>
      <c r="G278" s="584">
        <v>0.37</v>
      </c>
      <c r="H278" s="584">
        <v>0.27</v>
      </c>
      <c r="I278" s="584">
        <v>0.23</v>
      </c>
      <c r="J278" s="584">
        <v>0.15</v>
      </c>
      <c r="K278" s="897"/>
      <c r="L278" s="463">
        <v>0</v>
      </c>
      <c r="M278" s="588">
        <v>0</v>
      </c>
      <c r="N278" s="897"/>
      <c r="O278" s="585">
        <v>0</v>
      </c>
      <c r="P278" s="585">
        <v>0</v>
      </c>
      <c r="Q278" s="586">
        <v>0</v>
      </c>
      <c r="R278" s="586">
        <v>0</v>
      </c>
      <c r="S278" s="586">
        <v>0</v>
      </c>
      <c r="T278" s="586">
        <v>0</v>
      </c>
      <c r="U278" s="586">
        <v>0</v>
      </c>
      <c r="V278" s="586">
        <v>0</v>
      </c>
      <c r="W278" s="586">
        <v>0</v>
      </c>
      <c r="X278" s="586">
        <v>0</v>
      </c>
      <c r="Y278" s="586">
        <v>0</v>
      </c>
      <c r="Z278" s="586">
        <v>0</v>
      </c>
      <c r="AA278" s="587">
        <f t="shared" si="199"/>
        <v>3.47</v>
      </c>
      <c r="AB278" s="1092">
        <f t="shared" si="178"/>
        <v>29.230769230769216</v>
      </c>
      <c r="AC278" s="1092">
        <f t="shared" si="179"/>
        <v>22.641509433962259</v>
      </c>
      <c r="AD278" s="1092">
        <f t="shared" si="202"/>
        <v>23.255813953488371</v>
      </c>
      <c r="AE278" s="1092">
        <f t="shared" si="203"/>
        <v>16.216216216216228</v>
      </c>
      <c r="AF278" s="1092">
        <f t="shared" si="204"/>
        <v>37.037037037037024</v>
      </c>
      <c r="AG278" s="1092">
        <f t="shared" si="205"/>
        <v>17.391304347826097</v>
      </c>
      <c r="AH278" s="1092">
        <f t="shared" si="206"/>
        <v>53.333333333333343</v>
      </c>
      <c r="AI278" s="1092" t="str">
        <f t="shared" si="207"/>
        <v>n/a</v>
      </c>
      <c r="AJ278" s="1092" t="str">
        <f t="shared" si="208"/>
        <v>n/a</v>
      </c>
      <c r="AK278" s="1092" t="str">
        <f t="shared" si="209"/>
        <v>n/a</v>
      </c>
      <c r="AL278" s="1092" t="str">
        <f t="shared" si="210"/>
        <v>n/a</v>
      </c>
      <c r="AM278" s="1092" t="str">
        <f t="shared" si="211"/>
        <v>n/a</v>
      </c>
      <c r="AN278" s="1092" t="str">
        <f t="shared" si="212"/>
        <v>n/a</v>
      </c>
      <c r="AO278" s="1092" t="str">
        <f t="shared" si="213"/>
        <v>n/a</v>
      </c>
      <c r="AP278" s="1092" t="str">
        <f t="shared" si="214"/>
        <v>n/a</v>
      </c>
      <c r="AQ278" s="1092" t="str">
        <f t="shared" si="215"/>
        <v>n/a</v>
      </c>
      <c r="AR278" s="1092" t="str">
        <f t="shared" si="216"/>
        <v>n/a</v>
      </c>
      <c r="AS278" s="1092" t="str">
        <f t="shared" si="217"/>
        <v>n/a</v>
      </c>
      <c r="AT278" s="1092" t="str">
        <f t="shared" si="218"/>
        <v>n/a</v>
      </c>
      <c r="AU278" s="1092" t="str">
        <f t="shared" si="219"/>
        <v>n/a</v>
      </c>
      <c r="AV278" s="1092" t="str">
        <f t="shared" si="220"/>
        <v>n/a</v>
      </c>
      <c r="AW278" s="1092">
        <f t="shared" si="200"/>
        <v>28.443711936090363</v>
      </c>
      <c r="AX278" s="1092">
        <f t="shared" si="201"/>
        <v>13.07800413674306</v>
      </c>
    </row>
    <row r="279" spans="1:50" ht="11.25" customHeight="1" x14ac:dyDescent="0.2">
      <c r="A279" s="830" t="s">
        <v>3812</v>
      </c>
      <c r="B279" s="829" t="s">
        <v>3813</v>
      </c>
      <c r="C279" s="584">
        <v>0.68</v>
      </c>
      <c r="D279" s="584">
        <v>0.64</v>
      </c>
      <c r="E279" s="460">
        <v>0.6</v>
      </c>
      <c r="F279" s="460">
        <v>0.56000000000000005</v>
      </c>
      <c r="G279" s="584">
        <v>0.52</v>
      </c>
      <c r="H279" s="584">
        <v>0.48</v>
      </c>
      <c r="I279" s="584">
        <v>0.44</v>
      </c>
      <c r="J279" s="499">
        <v>0.4</v>
      </c>
      <c r="K279" s="897"/>
      <c r="L279" s="584">
        <v>0.4</v>
      </c>
      <c r="M279" s="588">
        <v>0</v>
      </c>
      <c r="N279" s="897"/>
      <c r="O279" s="585">
        <v>0</v>
      </c>
      <c r="P279" s="472">
        <v>0.08</v>
      </c>
      <c r="Q279" s="586">
        <v>0</v>
      </c>
      <c r="R279" s="500">
        <v>0</v>
      </c>
      <c r="S279" s="500">
        <v>0</v>
      </c>
      <c r="T279" s="500">
        <v>0</v>
      </c>
      <c r="U279" s="500">
        <v>0</v>
      </c>
      <c r="V279" s="500">
        <v>0</v>
      </c>
      <c r="W279" s="500">
        <v>0</v>
      </c>
      <c r="X279" s="500">
        <v>0</v>
      </c>
      <c r="Y279" s="500">
        <v>0</v>
      </c>
      <c r="Z279" s="500">
        <v>0</v>
      </c>
      <c r="AA279" s="587">
        <f t="shared" si="199"/>
        <v>4.8000000000000007</v>
      </c>
      <c r="AB279" s="1092">
        <f t="shared" si="178"/>
        <v>6.25</v>
      </c>
      <c r="AC279" s="1092">
        <f t="shared" si="179"/>
        <v>6.6666666666666652</v>
      </c>
      <c r="AD279" s="1092">
        <f t="shared" si="202"/>
        <v>7.1428571428571397</v>
      </c>
      <c r="AE279" s="1092">
        <f t="shared" si="203"/>
        <v>7.6923076923077094</v>
      </c>
      <c r="AF279" s="1092">
        <f t="shared" si="204"/>
        <v>8.3333333333333481</v>
      </c>
      <c r="AG279" s="1092">
        <f t="shared" si="205"/>
        <v>9.0909090909090828</v>
      </c>
      <c r="AH279" s="1092">
        <f t="shared" si="206"/>
        <v>9.9999999999999858</v>
      </c>
      <c r="AI279" s="1092">
        <f t="shared" si="207"/>
        <v>0</v>
      </c>
      <c r="AJ279" s="1092" t="str">
        <f t="shared" si="208"/>
        <v>n/a</v>
      </c>
      <c r="AK279" s="1092" t="str">
        <f t="shared" si="209"/>
        <v>n/a</v>
      </c>
      <c r="AL279" s="1092">
        <f t="shared" si="210"/>
        <v>-100</v>
      </c>
      <c r="AM279" s="1092" t="str">
        <f t="shared" si="211"/>
        <v>n/a</v>
      </c>
      <c r="AN279" s="1092" t="str">
        <f t="shared" si="212"/>
        <v>n/a</v>
      </c>
      <c r="AO279" s="1092" t="str">
        <f t="shared" si="213"/>
        <v>n/a</v>
      </c>
      <c r="AP279" s="1092" t="str">
        <f t="shared" si="214"/>
        <v>n/a</v>
      </c>
      <c r="AQ279" s="1092" t="str">
        <f t="shared" si="215"/>
        <v>n/a</v>
      </c>
      <c r="AR279" s="1092" t="str">
        <f t="shared" si="216"/>
        <v>n/a</v>
      </c>
      <c r="AS279" s="1092" t="str">
        <f t="shared" si="217"/>
        <v>n/a</v>
      </c>
      <c r="AT279" s="1092" t="str">
        <f t="shared" si="218"/>
        <v>n/a</v>
      </c>
      <c r="AU279" s="1092" t="str">
        <f t="shared" si="219"/>
        <v>n/a</v>
      </c>
      <c r="AV279" s="1092" t="str">
        <f t="shared" si="220"/>
        <v>n/a</v>
      </c>
      <c r="AW279" s="1092">
        <f t="shared" si="200"/>
        <v>-4.9804362304362302</v>
      </c>
      <c r="AX279" s="1092">
        <f t="shared" si="201"/>
        <v>35.746582559343153</v>
      </c>
    </row>
    <row r="280" spans="1:50" ht="11.25" customHeight="1" x14ac:dyDescent="0.2">
      <c r="A280" s="465" t="s">
        <v>3995</v>
      </c>
      <c r="B280" s="822" t="s">
        <v>3996</v>
      </c>
      <c r="C280" s="962">
        <v>0.64500000000000002</v>
      </c>
      <c r="D280" s="962">
        <v>0.58499999999999996</v>
      </c>
      <c r="E280" s="593">
        <v>0.52749999999999997</v>
      </c>
      <c r="F280" s="482">
        <v>0.47749999999999998</v>
      </c>
      <c r="G280" s="1133">
        <v>0.43</v>
      </c>
      <c r="H280" s="1133">
        <v>0.2</v>
      </c>
      <c r="I280" s="452">
        <v>0</v>
      </c>
      <c r="J280" s="452">
        <v>0</v>
      </c>
      <c r="K280" s="963"/>
      <c r="L280" s="452">
        <v>0</v>
      </c>
      <c r="M280" s="453">
        <v>0</v>
      </c>
      <c r="N280" s="963"/>
      <c r="O280" s="495">
        <v>0</v>
      </c>
      <c r="P280" s="495">
        <v>0</v>
      </c>
      <c r="Q280" s="455">
        <v>0</v>
      </c>
      <c r="R280" s="455">
        <v>0</v>
      </c>
      <c r="S280" s="455">
        <v>0</v>
      </c>
      <c r="T280" s="455">
        <v>0</v>
      </c>
      <c r="U280" s="455">
        <v>0</v>
      </c>
      <c r="V280" s="455">
        <v>0</v>
      </c>
      <c r="W280" s="455">
        <v>0</v>
      </c>
      <c r="X280" s="455">
        <v>0</v>
      </c>
      <c r="Y280" s="455">
        <v>0</v>
      </c>
      <c r="Z280" s="455">
        <v>0</v>
      </c>
      <c r="AA280" s="587">
        <f t="shared" si="199"/>
        <v>2.8650000000000002</v>
      </c>
      <c r="AB280" s="1092">
        <f t="shared" si="178"/>
        <v>10.256410256410264</v>
      </c>
      <c r="AC280" s="1092">
        <f t="shared" si="179"/>
        <v>10.90047393364928</v>
      </c>
      <c r="AD280" s="1092">
        <f t="shared" si="202"/>
        <v>10.471204188481664</v>
      </c>
      <c r="AE280" s="1092">
        <f t="shared" si="203"/>
        <v>11.046511627906973</v>
      </c>
      <c r="AF280" s="1092">
        <f t="shared" si="204"/>
        <v>114.99999999999999</v>
      </c>
      <c r="AG280" s="1092" t="str">
        <f t="shared" si="205"/>
        <v>n/a</v>
      </c>
      <c r="AH280" s="1092" t="str">
        <f t="shared" si="206"/>
        <v>n/a</v>
      </c>
      <c r="AI280" s="1092" t="str">
        <f t="shared" si="207"/>
        <v>n/a</v>
      </c>
      <c r="AJ280" s="1092" t="str">
        <f t="shared" si="208"/>
        <v>n/a</v>
      </c>
      <c r="AK280" s="1092" t="str">
        <f t="shared" si="209"/>
        <v>n/a</v>
      </c>
      <c r="AL280" s="1092" t="str">
        <f t="shared" si="210"/>
        <v>n/a</v>
      </c>
      <c r="AM280" s="1092" t="str">
        <f t="shared" si="211"/>
        <v>n/a</v>
      </c>
      <c r="AN280" s="1092" t="str">
        <f t="shared" si="212"/>
        <v>n/a</v>
      </c>
      <c r="AO280" s="1092" t="str">
        <f t="shared" si="213"/>
        <v>n/a</v>
      </c>
      <c r="AP280" s="1092" t="str">
        <f t="shared" si="214"/>
        <v>n/a</v>
      </c>
      <c r="AQ280" s="1092" t="str">
        <f t="shared" si="215"/>
        <v>n/a</v>
      </c>
      <c r="AR280" s="1092" t="str">
        <f t="shared" si="216"/>
        <v>n/a</v>
      </c>
      <c r="AS280" s="1092" t="str">
        <f t="shared" si="217"/>
        <v>n/a</v>
      </c>
      <c r="AT280" s="1092" t="str">
        <f t="shared" si="218"/>
        <v>n/a</v>
      </c>
      <c r="AU280" s="1092" t="str">
        <f t="shared" si="219"/>
        <v>n/a</v>
      </c>
      <c r="AV280" s="1092" t="str">
        <f t="shared" si="220"/>
        <v>n/a</v>
      </c>
      <c r="AW280" s="1092">
        <f t="shared" si="200"/>
        <v>31.534920001289635</v>
      </c>
      <c r="AX280" s="1092">
        <f t="shared" si="201"/>
        <v>46.659484357924583</v>
      </c>
    </row>
    <row r="281" spans="1:50" ht="11.25" customHeight="1" x14ac:dyDescent="0.2">
      <c r="A281" s="461" t="s">
        <v>249</v>
      </c>
      <c r="B281" s="829" t="s">
        <v>250</v>
      </c>
      <c r="C281" s="584">
        <v>0.64749999999999996</v>
      </c>
      <c r="D281" s="584">
        <v>0.63500000000000001</v>
      </c>
      <c r="E281" s="460">
        <v>0.61499999999999999</v>
      </c>
      <c r="F281" s="589">
        <v>0.59</v>
      </c>
      <c r="G281" s="584">
        <v>0.55000000000000004</v>
      </c>
      <c r="H281" s="584">
        <v>0.51</v>
      </c>
      <c r="I281" s="584">
        <v>0.46</v>
      </c>
      <c r="J281" s="584">
        <v>0.38500000000000001</v>
      </c>
      <c r="K281" s="897"/>
      <c r="L281" s="584">
        <v>0.33</v>
      </c>
      <c r="M281" s="459">
        <v>0.29499999999999998</v>
      </c>
      <c r="N281" s="897"/>
      <c r="O281" s="472">
        <v>0.27750000000000002</v>
      </c>
      <c r="P281" s="472">
        <v>0.27</v>
      </c>
      <c r="Q281" s="590">
        <v>0.26250000000000001</v>
      </c>
      <c r="R281" s="590">
        <v>0.25600000000000001</v>
      </c>
      <c r="S281" s="590">
        <v>0.24879999999999999</v>
      </c>
      <c r="T281" s="590">
        <v>0.2414</v>
      </c>
      <c r="U281" s="590">
        <v>0.2288</v>
      </c>
      <c r="V281" s="590">
        <v>0.22389999999999999</v>
      </c>
      <c r="W281" s="590">
        <v>0.21879999999999999</v>
      </c>
      <c r="X281" s="590">
        <v>0.21389999999999998</v>
      </c>
      <c r="Y281" s="590">
        <v>0.20879999999999999</v>
      </c>
      <c r="Z281" s="590">
        <v>0.2039</v>
      </c>
      <c r="AA281" s="587">
        <f t="shared" si="199"/>
        <v>7.8717999999999986</v>
      </c>
      <c r="AB281" s="1092">
        <f t="shared" si="178"/>
        <v>1.9685039370078705</v>
      </c>
      <c r="AC281" s="1092">
        <f t="shared" si="179"/>
        <v>3.2520325203251987</v>
      </c>
      <c r="AD281" s="1092">
        <f t="shared" si="202"/>
        <v>4.2372881355932313</v>
      </c>
      <c r="AE281" s="1092">
        <f t="shared" si="203"/>
        <v>7.2727272727272529</v>
      </c>
      <c r="AF281" s="1092">
        <f t="shared" si="204"/>
        <v>7.8431372549019773</v>
      </c>
      <c r="AG281" s="1092">
        <f t="shared" si="205"/>
        <v>10.869565217391308</v>
      </c>
      <c r="AH281" s="1092">
        <f t="shared" si="206"/>
        <v>19.480519480519476</v>
      </c>
      <c r="AI281" s="1092">
        <f t="shared" si="207"/>
        <v>16.666666666666675</v>
      </c>
      <c r="AJ281" s="1092">
        <f t="shared" si="208"/>
        <v>11.86440677966103</v>
      </c>
      <c r="AK281" s="1092">
        <f t="shared" si="209"/>
        <v>6.3063063063062863</v>
      </c>
      <c r="AL281" s="1092">
        <f t="shared" si="210"/>
        <v>2.7777777777777901</v>
      </c>
      <c r="AM281" s="1092">
        <f t="shared" si="211"/>
        <v>2.8571428571428692</v>
      </c>
      <c r="AN281" s="1092">
        <f t="shared" si="212"/>
        <v>2.5390625</v>
      </c>
      <c r="AO281" s="1092">
        <f t="shared" si="213"/>
        <v>2.893890675241173</v>
      </c>
      <c r="AP281" s="1092">
        <f t="shared" si="214"/>
        <v>3.0654515327257714</v>
      </c>
      <c r="AQ281" s="1092">
        <f t="shared" si="215"/>
        <v>5.5069930069929995</v>
      </c>
      <c r="AR281" s="1092">
        <f t="shared" si="216"/>
        <v>2.188476998660116</v>
      </c>
      <c r="AS281" s="1092">
        <f t="shared" si="217"/>
        <v>2.3308957952467901</v>
      </c>
      <c r="AT281" s="1092">
        <f t="shared" si="218"/>
        <v>2.2907900888265553</v>
      </c>
      <c r="AU281" s="1092">
        <f t="shared" si="219"/>
        <v>2.4425287356321768</v>
      </c>
      <c r="AV281" s="1092">
        <f t="shared" si="220"/>
        <v>2.4031387935262272</v>
      </c>
      <c r="AW281" s="1092">
        <f t="shared" si="200"/>
        <v>5.7646334444225129</v>
      </c>
      <c r="AX281" s="1092">
        <f t="shared" si="201"/>
        <v>5.0127198547361038</v>
      </c>
    </row>
    <row r="282" spans="1:50" ht="11.25" customHeight="1" x14ac:dyDescent="0.2">
      <c r="A282" s="461" t="s">
        <v>4050</v>
      </c>
      <c r="B282" s="816" t="s">
        <v>2281</v>
      </c>
      <c r="C282" s="962">
        <v>0.52</v>
      </c>
      <c r="D282" s="962">
        <v>0.51</v>
      </c>
      <c r="E282" s="593">
        <v>0.47</v>
      </c>
      <c r="F282" s="589">
        <v>0.43</v>
      </c>
      <c r="G282" s="460">
        <v>0.39</v>
      </c>
      <c r="H282" s="460">
        <v>0.35</v>
      </c>
      <c r="I282" s="483">
        <v>0.32</v>
      </c>
      <c r="J282" s="460">
        <v>0.32</v>
      </c>
      <c r="K282" s="1019" t="s">
        <v>90</v>
      </c>
      <c r="L282" s="460">
        <v>0.28000000000000003</v>
      </c>
      <c r="M282" s="589">
        <v>0.17</v>
      </c>
      <c r="N282" s="460"/>
      <c r="O282" s="503">
        <v>0.12</v>
      </c>
      <c r="P282" s="503">
        <v>0.26</v>
      </c>
      <c r="Q282" s="590">
        <v>0.6</v>
      </c>
      <c r="R282" s="590">
        <v>0.59499999999999997</v>
      </c>
      <c r="S282" s="590">
        <v>0.58499999999999996</v>
      </c>
      <c r="T282" s="590">
        <v>0.55400000000000005</v>
      </c>
      <c r="U282" s="590">
        <v>0.52</v>
      </c>
      <c r="V282" s="590">
        <v>0.496</v>
      </c>
      <c r="W282" s="590">
        <v>0.45750000000000002</v>
      </c>
      <c r="X282" s="590">
        <v>0.4224</v>
      </c>
      <c r="Y282" s="590">
        <v>0.39679999999999999</v>
      </c>
      <c r="Z282" s="590">
        <v>0.38400000000000001</v>
      </c>
      <c r="AA282" s="587">
        <f t="shared" si="199"/>
        <v>9.1507000000000005</v>
      </c>
      <c r="AB282" s="1092">
        <f t="shared" si="178"/>
        <v>1.9607843137254832</v>
      </c>
      <c r="AC282" s="1092">
        <f t="shared" si="179"/>
        <v>8.5106382978723527</v>
      </c>
      <c r="AD282" s="1092">
        <f t="shared" si="202"/>
        <v>9.302325581395344</v>
      </c>
      <c r="AE282" s="1092">
        <f t="shared" si="203"/>
        <v>10.256410256410241</v>
      </c>
      <c r="AF282" s="1092">
        <f t="shared" si="204"/>
        <v>11.428571428571432</v>
      </c>
      <c r="AG282" s="1092">
        <f t="shared" si="205"/>
        <v>9.375</v>
      </c>
      <c r="AH282" s="1092">
        <f t="shared" si="206"/>
        <v>0</v>
      </c>
      <c r="AI282" s="1092">
        <f t="shared" si="207"/>
        <v>14.285714285714279</v>
      </c>
      <c r="AJ282" s="1092">
        <f t="shared" si="208"/>
        <v>64.705882352941188</v>
      </c>
      <c r="AK282" s="1092">
        <f t="shared" si="209"/>
        <v>41.666666666666671</v>
      </c>
      <c r="AL282" s="1092">
        <f t="shared" si="210"/>
        <v>-53.846153846153854</v>
      </c>
      <c r="AM282" s="1092">
        <f t="shared" si="211"/>
        <v>-56.666666666666664</v>
      </c>
      <c r="AN282" s="1092">
        <f t="shared" si="212"/>
        <v>0.84033613445377853</v>
      </c>
      <c r="AO282" s="1092">
        <f t="shared" si="213"/>
        <v>1.7094017094017033</v>
      </c>
      <c r="AP282" s="1092">
        <f t="shared" si="214"/>
        <v>5.5956678700360918</v>
      </c>
      <c r="AQ282" s="1092">
        <f t="shared" si="215"/>
        <v>6.5384615384615374</v>
      </c>
      <c r="AR282" s="1092">
        <f t="shared" si="216"/>
        <v>4.8387096774193505</v>
      </c>
      <c r="AS282" s="1092">
        <f t="shared" si="217"/>
        <v>8.4153005464480799</v>
      </c>
      <c r="AT282" s="1092">
        <f t="shared" si="218"/>
        <v>8.3096590909091042</v>
      </c>
      <c r="AU282" s="1092">
        <f t="shared" si="219"/>
        <v>6.4516129032258007</v>
      </c>
      <c r="AV282" s="1092">
        <f t="shared" si="220"/>
        <v>3.3333333333333215</v>
      </c>
      <c r="AW282" s="1092">
        <f t="shared" si="200"/>
        <v>5.0957931178173919</v>
      </c>
      <c r="AX282" s="1092">
        <f t="shared" si="201"/>
        <v>24.97245108167769</v>
      </c>
    </row>
    <row r="283" spans="1:50" ht="11.25" customHeight="1" x14ac:dyDescent="0.2">
      <c r="A283" s="1039" t="s">
        <v>4611</v>
      </c>
      <c r="B283" s="814" t="s">
        <v>4601</v>
      </c>
      <c r="C283" s="584">
        <v>0.75</v>
      </c>
      <c r="D283" s="584">
        <v>0.72</v>
      </c>
      <c r="E283" s="460">
        <v>0.63</v>
      </c>
      <c r="F283" s="589">
        <v>0.6</v>
      </c>
      <c r="G283" s="584">
        <v>0.51</v>
      </c>
      <c r="H283" s="499">
        <v>0.48</v>
      </c>
      <c r="I283" s="584">
        <v>0.48</v>
      </c>
      <c r="J283" s="584">
        <v>0.4</v>
      </c>
      <c r="K283" s="519"/>
      <c r="L283" s="584">
        <v>0.34</v>
      </c>
      <c r="M283" s="502">
        <v>0.28000000000000003</v>
      </c>
      <c r="N283" s="1027"/>
      <c r="O283" s="999">
        <v>0.28000000000000003</v>
      </c>
      <c r="P283" s="999">
        <v>0.28000000000000003</v>
      </c>
      <c r="Q283" s="500">
        <v>0.28000000000000003</v>
      </c>
      <c r="R283" s="586">
        <v>0.28000000000000003</v>
      </c>
      <c r="S283" s="590">
        <v>0.28000000000000003</v>
      </c>
      <c r="T283" s="590">
        <v>0.24</v>
      </c>
      <c r="U283" s="500">
        <v>0</v>
      </c>
      <c r="V283" s="500">
        <v>0</v>
      </c>
      <c r="W283" s="500">
        <v>0</v>
      </c>
      <c r="X283" s="500">
        <v>0</v>
      </c>
      <c r="Y283" s="500">
        <v>0</v>
      </c>
      <c r="Z283" s="500">
        <v>0</v>
      </c>
      <c r="AA283" s="587">
        <f t="shared" si="199"/>
        <v>6.8300000000000018</v>
      </c>
      <c r="AB283" s="1092">
        <f t="shared" si="178"/>
        <v>4.1666666666666741</v>
      </c>
      <c r="AC283" s="1092">
        <f t="shared" si="179"/>
        <v>14.285714285714279</v>
      </c>
      <c r="AD283" s="1092">
        <f t="shared" si="202"/>
        <v>5.0000000000000044</v>
      </c>
      <c r="AE283" s="1092">
        <f t="shared" si="203"/>
        <v>17.647058823529417</v>
      </c>
      <c r="AF283" s="1092">
        <f t="shared" si="204"/>
        <v>6.25</v>
      </c>
      <c r="AG283" s="1092">
        <f t="shared" si="205"/>
        <v>0</v>
      </c>
      <c r="AH283" s="1092">
        <f t="shared" si="206"/>
        <v>19.999999999999996</v>
      </c>
      <c r="AI283" s="1092">
        <f t="shared" si="207"/>
        <v>17.647058823529417</v>
      </c>
      <c r="AJ283" s="1092">
        <f t="shared" si="208"/>
        <v>21.42857142857142</v>
      </c>
      <c r="AK283" s="1092">
        <f t="shared" si="209"/>
        <v>0</v>
      </c>
      <c r="AL283" s="1092">
        <f t="shared" si="210"/>
        <v>0</v>
      </c>
      <c r="AM283" s="1092">
        <f t="shared" si="211"/>
        <v>0</v>
      </c>
      <c r="AN283" s="1092">
        <f t="shared" si="212"/>
        <v>0</v>
      </c>
      <c r="AO283" s="1092">
        <f t="shared" si="213"/>
        <v>0</v>
      </c>
      <c r="AP283" s="1092">
        <f t="shared" si="214"/>
        <v>16.666666666666675</v>
      </c>
      <c r="AQ283" s="1092" t="str">
        <f t="shared" si="215"/>
        <v>n/a</v>
      </c>
      <c r="AR283" s="1092" t="str">
        <f t="shared" si="216"/>
        <v>n/a</v>
      </c>
      <c r="AS283" s="1092" t="str">
        <f t="shared" si="217"/>
        <v>n/a</v>
      </c>
      <c r="AT283" s="1092" t="str">
        <f t="shared" si="218"/>
        <v>n/a</v>
      </c>
      <c r="AU283" s="1092" t="str">
        <f t="shared" si="219"/>
        <v>n/a</v>
      </c>
      <c r="AV283" s="1092" t="str">
        <f t="shared" si="220"/>
        <v>n/a</v>
      </c>
      <c r="AW283" s="1092">
        <f t="shared" si="200"/>
        <v>8.2061157796451916</v>
      </c>
      <c r="AX283" s="1092">
        <f t="shared" si="201"/>
        <v>8.5989992043070487</v>
      </c>
    </row>
    <row r="284" spans="1:50" ht="11.25" customHeight="1" x14ac:dyDescent="0.2">
      <c r="A284" s="591" t="s">
        <v>3810</v>
      </c>
      <c r="B284" s="468" t="s">
        <v>3811</v>
      </c>
      <c r="C284" s="584">
        <v>0.44</v>
      </c>
      <c r="D284" s="584">
        <v>0.36</v>
      </c>
      <c r="E284" s="460">
        <v>0.2</v>
      </c>
      <c r="F284" s="481">
        <v>0.14000000000000001</v>
      </c>
      <c r="G284" s="474">
        <v>0.12</v>
      </c>
      <c r="H284" s="497">
        <v>0.1</v>
      </c>
      <c r="I284" s="474">
        <v>7.4999999999999997E-2</v>
      </c>
      <c r="J284" s="497">
        <v>0</v>
      </c>
      <c r="K284" s="976"/>
      <c r="L284" s="497">
        <v>0</v>
      </c>
      <c r="M284" s="475">
        <v>0.2</v>
      </c>
      <c r="N284" s="976"/>
      <c r="O284" s="496">
        <v>0.56000000000000005</v>
      </c>
      <c r="P284" s="496">
        <v>0.56000000000000005</v>
      </c>
      <c r="Q284" s="476">
        <v>0.56000000000000005</v>
      </c>
      <c r="R284" s="476">
        <v>0.53</v>
      </c>
      <c r="S284" s="476">
        <v>0.49</v>
      </c>
      <c r="T284" s="476">
        <v>0.45</v>
      </c>
      <c r="U284" s="476">
        <v>0.41</v>
      </c>
      <c r="V284" s="476">
        <v>0.38500000000000001</v>
      </c>
      <c r="W284" s="476">
        <v>0.34499999999999997</v>
      </c>
      <c r="X284" s="476">
        <v>0.26500000000000001</v>
      </c>
      <c r="Y284" s="477">
        <v>0</v>
      </c>
      <c r="Z284" s="476">
        <v>6.5000000000000002E-2</v>
      </c>
      <c r="AA284" s="587">
        <f t="shared" si="199"/>
        <v>6.2550000000000008</v>
      </c>
      <c r="AB284" s="1092">
        <f t="shared" si="178"/>
        <v>22.222222222222232</v>
      </c>
      <c r="AC284" s="1092">
        <f t="shared" si="179"/>
        <v>79.999999999999986</v>
      </c>
      <c r="AD284" s="1092">
        <f t="shared" si="202"/>
        <v>42.857142857142861</v>
      </c>
      <c r="AE284" s="1092">
        <f t="shared" si="203"/>
        <v>16.666666666666675</v>
      </c>
      <c r="AF284" s="1092">
        <f t="shared" si="204"/>
        <v>19.999999999999996</v>
      </c>
      <c r="AG284" s="1092">
        <f t="shared" si="205"/>
        <v>33.33333333333335</v>
      </c>
      <c r="AH284" s="1092" t="str">
        <f t="shared" si="206"/>
        <v>n/a</v>
      </c>
      <c r="AI284" s="1092" t="str">
        <f t="shared" si="207"/>
        <v>n/a</v>
      </c>
      <c r="AJ284" s="1092">
        <f t="shared" si="208"/>
        <v>-100</v>
      </c>
      <c r="AK284" s="1092">
        <f t="shared" si="209"/>
        <v>-64.285714285714278</v>
      </c>
      <c r="AL284" s="1092">
        <f t="shared" si="210"/>
        <v>0</v>
      </c>
      <c r="AM284" s="1092">
        <f t="shared" si="211"/>
        <v>0</v>
      </c>
      <c r="AN284" s="1092">
        <f t="shared" si="212"/>
        <v>5.6603773584905648</v>
      </c>
      <c r="AO284" s="1092">
        <f t="shared" si="213"/>
        <v>8.163265306122458</v>
      </c>
      <c r="AP284" s="1092">
        <f t="shared" si="214"/>
        <v>8.8888888888888786</v>
      </c>
      <c r="AQ284" s="1092">
        <f t="shared" si="215"/>
        <v>9.7560975609756184</v>
      </c>
      <c r="AR284" s="1092">
        <f t="shared" si="216"/>
        <v>6.4935064935064846</v>
      </c>
      <c r="AS284" s="1092">
        <f t="shared" si="217"/>
        <v>11.594202898550732</v>
      </c>
      <c r="AT284" s="1092">
        <f t="shared" si="218"/>
        <v>30.188679245283012</v>
      </c>
      <c r="AU284" s="1092" t="str">
        <f t="shared" si="219"/>
        <v>n/a</v>
      </c>
      <c r="AV284" s="1092">
        <f t="shared" si="220"/>
        <v>-100</v>
      </c>
      <c r="AW284" s="1092">
        <f t="shared" si="200"/>
        <v>1.7521482525260315</v>
      </c>
      <c r="AX284" s="1092">
        <f t="shared" si="201"/>
        <v>45.990832501521631</v>
      </c>
    </row>
    <row r="285" spans="1:50" ht="11.25" customHeight="1" x14ac:dyDescent="0.2">
      <c r="A285" s="542" t="s">
        <v>4657</v>
      </c>
      <c r="B285" s="829" t="s">
        <v>4647</v>
      </c>
      <c r="C285" s="584">
        <v>0.39</v>
      </c>
      <c r="D285" s="584">
        <v>0.34</v>
      </c>
      <c r="E285" s="460">
        <v>0.3</v>
      </c>
      <c r="F285" s="460">
        <v>0.24</v>
      </c>
      <c r="G285" s="499">
        <v>0</v>
      </c>
      <c r="H285" s="499">
        <v>0</v>
      </c>
      <c r="I285" s="499">
        <v>0</v>
      </c>
      <c r="J285" s="499">
        <v>0</v>
      </c>
      <c r="K285" s="1027"/>
      <c r="L285" s="499">
        <v>0</v>
      </c>
      <c r="M285" s="502">
        <v>0</v>
      </c>
      <c r="N285" s="1027"/>
      <c r="O285" s="999">
        <v>0</v>
      </c>
      <c r="P285" s="999">
        <v>0</v>
      </c>
      <c r="Q285" s="500">
        <v>0</v>
      </c>
      <c r="R285" s="500">
        <v>0</v>
      </c>
      <c r="S285" s="500">
        <v>0</v>
      </c>
      <c r="T285" s="500">
        <v>0</v>
      </c>
      <c r="U285" s="500">
        <v>0</v>
      </c>
      <c r="V285" s="500">
        <v>0</v>
      </c>
      <c r="W285" s="500">
        <v>0</v>
      </c>
      <c r="X285" s="500">
        <v>0</v>
      </c>
      <c r="Y285" s="500">
        <v>0</v>
      </c>
      <c r="Z285" s="500">
        <v>0</v>
      </c>
      <c r="AA285" s="587">
        <f t="shared" si="199"/>
        <v>1.27</v>
      </c>
      <c r="AB285" s="1092">
        <f t="shared" si="178"/>
        <v>14.705882352941169</v>
      </c>
      <c r="AC285" s="1092">
        <f t="shared" si="179"/>
        <v>13.333333333333353</v>
      </c>
      <c r="AD285" s="1092">
        <f t="shared" si="202"/>
        <v>25</v>
      </c>
      <c r="AE285" s="1092" t="str">
        <f t="shared" si="203"/>
        <v>n/a</v>
      </c>
      <c r="AF285" s="1092" t="str">
        <f t="shared" si="204"/>
        <v>n/a</v>
      </c>
      <c r="AG285" s="1092" t="str">
        <f t="shared" si="205"/>
        <v>n/a</v>
      </c>
      <c r="AH285" s="1092" t="str">
        <f t="shared" si="206"/>
        <v>n/a</v>
      </c>
      <c r="AI285" s="1092" t="str">
        <f t="shared" si="207"/>
        <v>n/a</v>
      </c>
      <c r="AJ285" s="1092" t="str">
        <f t="shared" si="208"/>
        <v>n/a</v>
      </c>
      <c r="AK285" s="1092" t="str">
        <f t="shared" si="209"/>
        <v>n/a</v>
      </c>
      <c r="AL285" s="1092" t="str">
        <f t="shared" si="210"/>
        <v>n/a</v>
      </c>
      <c r="AM285" s="1092" t="str">
        <f t="shared" si="211"/>
        <v>n/a</v>
      </c>
      <c r="AN285" s="1092" t="str">
        <f t="shared" si="212"/>
        <v>n/a</v>
      </c>
      <c r="AO285" s="1092" t="str">
        <f t="shared" si="213"/>
        <v>n/a</v>
      </c>
      <c r="AP285" s="1092" t="str">
        <f t="shared" si="214"/>
        <v>n/a</v>
      </c>
      <c r="AQ285" s="1092" t="str">
        <f t="shared" si="215"/>
        <v>n/a</v>
      </c>
      <c r="AR285" s="1092" t="str">
        <f t="shared" si="216"/>
        <v>n/a</v>
      </c>
      <c r="AS285" s="1092" t="str">
        <f t="shared" si="217"/>
        <v>n/a</v>
      </c>
      <c r="AT285" s="1092" t="str">
        <f t="shared" si="218"/>
        <v>n/a</v>
      </c>
      <c r="AU285" s="1092" t="str">
        <f t="shared" si="219"/>
        <v>n/a</v>
      </c>
      <c r="AV285" s="1092" t="str">
        <f t="shared" si="220"/>
        <v>n/a</v>
      </c>
      <c r="AW285" s="1092">
        <f t="shared" si="200"/>
        <v>17.679738562091508</v>
      </c>
      <c r="AX285" s="1092">
        <f t="shared" si="201"/>
        <v>6.3765698727689113</v>
      </c>
    </row>
    <row r="286" spans="1:50" ht="11.25" customHeight="1" x14ac:dyDescent="0.2">
      <c r="A286" s="444" t="s">
        <v>1233</v>
      </c>
      <c r="B286" s="814" t="s">
        <v>1234</v>
      </c>
      <c r="C286" s="584">
        <v>0.76</v>
      </c>
      <c r="D286" s="584">
        <v>0.68</v>
      </c>
      <c r="E286" s="460">
        <v>0.6</v>
      </c>
      <c r="F286" s="460">
        <v>0.51666699999999999</v>
      </c>
      <c r="G286" s="451">
        <v>0.48</v>
      </c>
      <c r="H286" s="451">
        <v>0.45333333333333337</v>
      </c>
      <c r="I286" s="451">
        <v>0.42666666666666669</v>
      </c>
      <c r="J286" s="451">
        <v>0.4</v>
      </c>
      <c r="K286" s="963"/>
      <c r="L286" s="452">
        <v>0.37333333333333335</v>
      </c>
      <c r="M286" s="453">
        <v>0.37333333333333335</v>
      </c>
      <c r="N286" s="963"/>
      <c r="O286" s="495">
        <v>0.37333333333333335</v>
      </c>
      <c r="P286" s="495">
        <v>0.37333333333333335</v>
      </c>
      <c r="Q286" s="455">
        <v>0.37333333333333335</v>
      </c>
      <c r="R286" s="455">
        <v>0.37333333333333335</v>
      </c>
      <c r="S286" s="455">
        <v>0.37333333333333335</v>
      </c>
      <c r="T286" s="455">
        <v>0.37333333333333335</v>
      </c>
      <c r="U286" s="455">
        <v>0.37333333333333335</v>
      </c>
      <c r="V286" s="455">
        <v>0.37333333333333335</v>
      </c>
      <c r="W286" s="455">
        <v>0.37333333333333335</v>
      </c>
      <c r="X286" s="456">
        <v>0.37333333333333335</v>
      </c>
      <c r="Y286" s="456">
        <v>0.3666666666666667</v>
      </c>
      <c r="Z286" s="456">
        <v>0.34</v>
      </c>
      <c r="AA286" s="587">
        <f t="shared" si="199"/>
        <v>9.5033336666666646</v>
      </c>
      <c r="AB286" s="1092">
        <f t="shared" si="178"/>
        <v>11.764705882352944</v>
      </c>
      <c r="AC286" s="1092">
        <f t="shared" si="179"/>
        <v>13.333333333333353</v>
      </c>
      <c r="AD286" s="1092">
        <f t="shared" si="202"/>
        <v>16.128957336156557</v>
      </c>
      <c r="AE286" s="1092">
        <f t="shared" si="203"/>
        <v>7.6389583333333455</v>
      </c>
      <c r="AF286" s="1092">
        <f t="shared" si="204"/>
        <v>5.8823529411764497</v>
      </c>
      <c r="AG286" s="1092">
        <f t="shared" si="205"/>
        <v>6.25</v>
      </c>
      <c r="AH286" s="1092">
        <f t="shared" si="206"/>
        <v>6.6666666666666652</v>
      </c>
      <c r="AI286" s="1092">
        <f t="shared" si="207"/>
        <v>7.1428571428571397</v>
      </c>
      <c r="AJ286" s="1092">
        <f t="shared" si="208"/>
        <v>0</v>
      </c>
      <c r="AK286" s="1092">
        <f t="shared" si="209"/>
        <v>0</v>
      </c>
      <c r="AL286" s="1092">
        <f t="shared" si="210"/>
        <v>0</v>
      </c>
      <c r="AM286" s="1092">
        <f t="shared" si="211"/>
        <v>0</v>
      </c>
      <c r="AN286" s="1092">
        <f t="shared" si="212"/>
        <v>0</v>
      </c>
      <c r="AO286" s="1092">
        <f t="shared" si="213"/>
        <v>0</v>
      </c>
      <c r="AP286" s="1092">
        <f t="shared" si="214"/>
        <v>0</v>
      </c>
      <c r="AQ286" s="1092">
        <f t="shared" si="215"/>
        <v>0</v>
      </c>
      <c r="AR286" s="1092">
        <f t="shared" si="216"/>
        <v>0</v>
      </c>
      <c r="AS286" s="1092">
        <f t="shared" si="217"/>
        <v>0</v>
      </c>
      <c r="AT286" s="1092">
        <f t="shared" si="218"/>
        <v>0</v>
      </c>
      <c r="AU286" s="1092">
        <f t="shared" si="219"/>
        <v>1.8181818181818077</v>
      </c>
      <c r="AV286" s="1092">
        <f t="shared" si="220"/>
        <v>7.8431372549019551</v>
      </c>
      <c r="AW286" s="1092">
        <f t="shared" si="200"/>
        <v>4.0223405099504879</v>
      </c>
      <c r="AX286" s="1092">
        <f t="shared" si="201"/>
        <v>5.1423212684726369</v>
      </c>
    </row>
    <row r="287" spans="1:50" ht="11.25" customHeight="1" x14ac:dyDescent="0.2">
      <c r="A287" s="1062" t="s">
        <v>1242</v>
      </c>
      <c r="B287" s="468" t="s">
        <v>1243</v>
      </c>
      <c r="C287" s="584">
        <v>0.84</v>
      </c>
      <c r="D287" s="584">
        <v>0.81599999999999995</v>
      </c>
      <c r="E287" s="460">
        <v>0.80100000000000005</v>
      </c>
      <c r="F287" s="471">
        <v>0.77100000000000013</v>
      </c>
      <c r="G287" s="463">
        <v>0.75</v>
      </c>
      <c r="H287" s="584">
        <v>0.74750000000000005</v>
      </c>
      <c r="I287" s="584">
        <v>0.72</v>
      </c>
      <c r="J287" s="584">
        <v>0.63</v>
      </c>
      <c r="K287" s="897"/>
      <c r="L287" s="584">
        <v>0.6</v>
      </c>
      <c r="M287" s="459">
        <v>0.55500000000000005</v>
      </c>
      <c r="N287" s="897"/>
      <c r="O287" s="464">
        <v>0.48</v>
      </c>
      <c r="P287" s="586">
        <v>0.6</v>
      </c>
      <c r="Q287" s="590">
        <v>0.96</v>
      </c>
      <c r="R287" s="590">
        <v>0.91500000000000004</v>
      </c>
      <c r="S287" s="590">
        <v>0.84</v>
      </c>
      <c r="T287" s="590">
        <v>0.18</v>
      </c>
      <c r="U287" s="586">
        <v>0</v>
      </c>
      <c r="V287" s="586">
        <v>0</v>
      </c>
      <c r="W287" s="586">
        <v>0</v>
      </c>
      <c r="X287" s="586">
        <v>0</v>
      </c>
      <c r="Y287" s="586">
        <v>0</v>
      </c>
      <c r="Z287" s="586">
        <v>0</v>
      </c>
      <c r="AA287" s="587">
        <f t="shared" si="199"/>
        <v>11.205499999999997</v>
      </c>
      <c r="AB287" s="1092">
        <f t="shared" si="178"/>
        <v>2.941176470588247</v>
      </c>
      <c r="AC287" s="1092">
        <f t="shared" si="179"/>
        <v>1.8726591760299449</v>
      </c>
      <c r="AD287" s="1092">
        <f t="shared" si="202"/>
        <v>3.8910505836575737</v>
      </c>
      <c r="AE287" s="1092">
        <f t="shared" si="203"/>
        <v>2.8000000000000247</v>
      </c>
      <c r="AF287" s="1092">
        <f t="shared" si="204"/>
        <v>0.33444816053511683</v>
      </c>
      <c r="AG287" s="1092">
        <f t="shared" si="205"/>
        <v>3.8194444444444642</v>
      </c>
      <c r="AH287" s="1092">
        <f t="shared" si="206"/>
        <v>14.285714285714279</v>
      </c>
      <c r="AI287" s="1092">
        <f t="shared" si="207"/>
        <v>5.0000000000000044</v>
      </c>
      <c r="AJ287" s="1092">
        <f t="shared" si="208"/>
        <v>8.108108108108091</v>
      </c>
      <c r="AK287" s="1092">
        <f t="shared" si="209"/>
        <v>15.625000000000021</v>
      </c>
      <c r="AL287" s="1092">
        <f t="shared" si="210"/>
        <v>-19.999999999999996</v>
      </c>
      <c r="AM287" s="1092">
        <f t="shared" si="211"/>
        <v>-37.5</v>
      </c>
      <c r="AN287" s="1092">
        <f t="shared" si="212"/>
        <v>4.9180327868852292</v>
      </c>
      <c r="AO287" s="1092">
        <f t="shared" si="213"/>
        <v>8.9285714285714413</v>
      </c>
      <c r="AP287" s="1092">
        <f t="shared" si="214"/>
        <v>366.66666666666669</v>
      </c>
      <c r="AQ287" s="1092" t="str">
        <f t="shared" si="215"/>
        <v>n/a</v>
      </c>
      <c r="AR287" s="1092" t="str">
        <f t="shared" si="216"/>
        <v>n/a</v>
      </c>
      <c r="AS287" s="1092" t="str">
        <f t="shared" si="217"/>
        <v>n/a</v>
      </c>
      <c r="AT287" s="1092" t="str">
        <f t="shared" si="218"/>
        <v>n/a</v>
      </c>
      <c r="AU287" s="1092" t="str">
        <f t="shared" si="219"/>
        <v>n/a</v>
      </c>
      <c r="AV287" s="1092" t="str">
        <f t="shared" si="220"/>
        <v>n/a</v>
      </c>
      <c r="AW287" s="1092">
        <f t="shared" si="200"/>
        <v>25.446058140746743</v>
      </c>
      <c r="AX287" s="1092">
        <f t="shared" si="201"/>
        <v>95.330580495829608</v>
      </c>
    </row>
    <row r="288" spans="1:50" ht="11.25" customHeight="1" x14ac:dyDescent="0.2">
      <c r="A288" s="830" t="s">
        <v>1225</v>
      </c>
      <c r="B288" s="829" t="s">
        <v>1226</v>
      </c>
      <c r="C288" s="584">
        <v>1.92</v>
      </c>
      <c r="D288" s="584">
        <v>1.84</v>
      </c>
      <c r="E288" s="460">
        <v>1.76</v>
      </c>
      <c r="F288" s="589">
        <v>1.68</v>
      </c>
      <c r="G288" s="584">
        <v>1.6</v>
      </c>
      <c r="H288" s="584">
        <v>1.52</v>
      </c>
      <c r="I288" s="584">
        <v>1.32</v>
      </c>
      <c r="J288" s="584">
        <v>1.24</v>
      </c>
      <c r="K288" s="897"/>
      <c r="L288" s="584">
        <v>1.2</v>
      </c>
      <c r="M288" s="459">
        <v>1.1599999999999999</v>
      </c>
      <c r="N288" s="897"/>
      <c r="O288" s="464">
        <v>1.1200000000000001</v>
      </c>
      <c r="P288" s="590">
        <v>1.1200000000000001</v>
      </c>
      <c r="Q288" s="590">
        <v>1.08</v>
      </c>
      <c r="R288" s="590">
        <v>0.96</v>
      </c>
      <c r="S288" s="590">
        <v>0.84</v>
      </c>
      <c r="T288" s="586">
        <v>0.8</v>
      </c>
      <c r="U288" s="586">
        <v>0.8</v>
      </c>
      <c r="V288" s="586">
        <v>1.28</v>
      </c>
      <c r="W288" s="590">
        <v>1.28</v>
      </c>
      <c r="X288" s="590">
        <v>1.24</v>
      </c>
      <c r="Y288" s="590">
        <v>1.2</v>
      </c>
      <c r="Z288" s="590">
        <v>1.1000000000000001</v>
      </c>
      <c r="AA288" s="587">
        <f t="shared" si="199"/>
        <v>28.060000000000006</v>
      </c>
      <c r="AB288" s="1092">
        <f t="shared" si="178"/>
        <v>4.3478260869565188</v>
      </c>
      <c r="AC288" s="1092">
        <f t="shared" si="179"/>
        <v>4.5454545454545414</v>
      </c>
      <c r="AD288" s="1092">
        <f t="shared" si="202"/>
        <v>4.7619047619047672</v>
      </c>
      <c r="AE288" s="1092">
        <f t="shared" si="203"/>
        <v>4.9999999999999822</v>
      </c>
      <c r="AF288" s="1092">
        <f t="shared" si="204"/>
        <v>5.2631578947368363</v>
      </c>
      <c r="AG288" s="1092">
        <f t="shared" si="205"/>
        <v>15.151515151515138</v>
      </c>
      <c r="AH288" s="1092">
        <f t="shared" si="206"/>
        <v>6.4516129032258229</v>
      </c>
      <c r="AI288" s="1092">
        <f t="shared" si="207"/>
        <v>3.3333333333333437</v>
      </c>
      <c r="AJ288" s="1092">
        <f t="shared" si="208"/>
        <v>3.4482758620689724</v>
      </c>
      <c r="AK288" s="1092">
        <f t="shared" si="209"/>
        <v>3.5714285714285587</v>
      </c>
      <c r="AL288" s="1092">
        <f t="shared" si="210"/>
        <v>0</v>
      </c>
      <c r="AM288" s="1092">
        <f t="shared" si="211"/>
        <v>3.7037037037036979</v>
      </c>
      <c r="AN288" s="1092">
        <f t="shared" si="212"/>
        <v>12.500000000000021</v>
      </c>
      <c r="AO288" s="1092">
        <f t="shared" si="213"/>
        <v>14.285714285714279</v>
      </c>
      <c r="AP288" s="1092">
        <f t="shared" si="214"/>
        <v>4.9999999999999822</v>
      </c>
      <c r="AQ288" s="1092">
        <f t="shared" si="215"/>
        <v>0</v>
      </c>
      <c r="AR288" s="1092">
        <f t="shared" si="216"/>
        <v>-37.5</v>
      </c>
      <c r="AS288" s="1092">
        <f t="shared" si="217"/>
        <v>0</v>
      </c>
      <c r="AT288" s="1092">
        <f t="shared" si="218"/>
        <v>3.2258064516129004</v>
      </c>
      <c r="AU288" s="1092">
        <f t="shared" si="219"/>
        <v>3.3333333333333437</v>
      </c>
      <c r="AV288" s="1092">
        <f t="shared" si="220"/>
        <v>9.0909090909090828</v>
      </c>
      <c r="AW288" s="1092">
        <f t="shared" si="200"/>
        <v>3.3101893321856086</v>
      </c>
      <c r="AX288" s="1092">
        <f t="shared" si="201"/>
        <v>10.249990378640193</v>
      </c>
    </row>
    <row r="289" spans="1:50" ht="11.25" customHeight="1" x14ac:dyDescent="0.2">
      <c r="A289" s="830" t="s">
        <v>1240</v>
      </c>
      <c r="B289" s="829" t="s">
        <v>1241</v>
      </c>
      <c r="C289" s="584">
        <v>1.18</v>
      </c>
      <c r="D289" s="584">
        <v>1.1100000000000001</v>
      </c>
      <c r="E289" s="460">
        <v>1.01</v>
      </c>
      <c r="F289" s="589">
        <v>0.83000000000000007</v>
      </c>
      <c r="G289" s="584">
        <v>0.79</v>
      </c>
      <c r="H289" s="584">
        <v>0.75</v>
      </c>
      <c r="I289" s="584">
        <v>0.68</v>
      </c>
      <c r="J289" s="584">
        <v>0.6</v>
      </c>
      <c r="K289" s="897"/>
      <c r="L289" s="584">
        <v>0.53</v>
      </c>
      <c r="M289" s="588">
        <v>0.52</v>
      </c>
      <c r="N289" s="897"/>
      <c r="O289" s="464">
        <v>0.52</v>
      </c>
      <c r="P289" s="586">
        <v>0.52</v>
      </c>
      <c r="Q289" s="590">
        <v>0.52</v>
      </c>
      <c r="R289" s="590">
        <v>0.49</v>
      </c>
      <c r="S289" s="590">
        <v>0.43340000000000001</v>
      </c>
      <c r="T289" s="590">
        <v>0.38670000000000004</v>
      </c>
      <c r="U289" s="590">
        <v>0.35630000000000001</v>
      </c>
      <c r="V289" s="590">
        <v>0.30599999999999999</v>
      </c>
      <c r="W289" s="590">
        <v>0.24829999999999999</v>
      </c>
      <c r="X289" s="590">
        <v>0.23280000000000001</v>
      </c>
      <c r="Y289" s="590">
        <v>0.22220000000000001</v>
      </c>
      <c r="Z289" s="590">
        <v>0.1956</v>
      </c>
      <c r="AA289" s="587">
        <f t="shared" si="199"/>
        <v>12.431299999999998</v>
      </c>
      <c r="AB289" s="1092">
        <f t="shared" si="178"/>
        <v>6.3063063063062863</v>
      </c>
      <c r="AC289" s="1092">
        <f t="shared" si="179"/>
        <v>9.9009900990099098</v>
      </c>
      <c r="AD289" s="1092">
        <f t="shared" si="202"/>
        <v>21.686746987951789</v>
      </c>
      <c r="AE289" s="1092">
        <f t="shared" si="203"/>
        <v>5.0632911392405111</v>
      </c>
      <c r="AF289" s="1092">
        <f t="shared" si="204"/>
        <v>5.3333333333333455</v>
      </c>
      <c r="AG289" s="1092">
        <f t="shared" si="205"/>
        <v>10.294117647058808</v>
      </c>
      <c r="AH289" s="1092">
        <f t="shared" si="206"/>
        <v>13.333333333333353</v>
      </c>
      <c r="AI289" s="1092">
        <f t="shared" si="207"/>
        <v>13.207547169811317</v>
      </c>
      <c r="AJ289" s="1092">
        <f t="shared" si="208"/>
        <v>1.9230769230769162</v>
      </c>
      <c r="AK289" s="1092">
        <f t="shared" si="209"/>
        <v>0</v>
      </c>
      <c r="AL289" s="1092">
        <f t="shared" si="210"/>
        <v>0</v>
      </c>
      <c r="AM289" s="1092">
        <f t="shared" si="211"/>
        <v>0</v>
      </c>
      <c r="AN289" s="1092">
        <f t="shared" si="212"/>
        <v>6.1224489795918435</v>
      </c>
      <c r="AO289" s="1092">
        <f t="shared" si="213"/>
        <v>13.059529303184124</v>
      </c>
      <c r="AP289" s="1092">
        <f t="shared" si="214"/>
        <v>12.076545125420202</v>
      </c>
      <c r="AQ289" s="1092">
        <f t="shared" si="215"/>
        <v>8.5321358405837877</v>
      </c>
      <c r="AR289" s="1092">
        <f t="shared" si="216"/>
        <v>16.437908496732035</v>
      </c>
      <c r="AS289" s="1092">
        <f t="shared" si="217"/>
        <v>23.238018525976646</v>
      </c>
      <c r="AT289" s="1092">
        <f t="shared" si="218"/>
        <v>6.658075601374569</v>
      </c>
      <c r="AU289" s="1092">
        <f t="shared" si="219"/>
        <v>4.7704770477047687</v>
      </c>
      <c r="AV289" s="1092">
        <f t="shared" si="220"/>
        <v>13.599182004089982</v>
      </c>
      <c r="AW289" s="1092">
        <f t="shared" si="200"/>
        <v>9.1210982792276294</v>
      </c>
      <c r="AX289" s="1092">
        <f t="shared" si="201"/>
        <v>6.579924006805105</v>
      </c>
    </row>
    <row r="290" spans="1:50" ht="11.25" customHeight="1" x14ac:dyDescent="0.2">
      <c r="A290" s="444" t="s">
        <v>3821</v>
      </c>
      <c r="B290" s="814" t="s">
        <v>3822</v>
      </c>
      <c r="C290" s="584">
        <v>1.08</v>
      </c>
      <c r="D290" s="584">
        <v>1</v>
      </c>
      <c r="E290" s="460">
        <v>0.98</v>
      </c>
      <c r="F290" s="454">
        <v>0.88</v>
      </c>
      <c r="G290" s="584">
        <v>0.82</v>
      </c>
      <c r="H290" s="584">
        <v>0.65</v>
      </c>
      <c r="I290" s="584">
        <v>0.3</v>
      </c>
      <c r="J290" s="499">
        <v>0</v>
      </c>
      <c r="K290" s="897"/>
      <c r="L290" s="499">
        <v>0</v>
      </c>
      <c r="M290" s="502">
        <v>0</v>
      </c>
      <c r="N290" s="897"/>
      <c r="O290" s="464">
        <v>0</v>
      </c>
      <c r="P290" s="586">
        <v>0.04</v>
      </c>
      <c r="Q290" s="586">
        <v>0.32</v>
      </c>
      <c r="R290" s="586">
        <v>0.32</v>
      </c>
      <c r="S290" s="590">
        <v>0.32</v>
      </c>
      <c r="T290" s="590">
        <v>0.28000000000000003</v>
      </c>
      <c r="U290" s="590">
        <v>0.12</v>
      </c>
      <c r="V290" s="586">
        <v>0</v>
      </c>
      <c r="W290" s="586">
        <v>0</v>
      </c>
      <c r="X290" s="586">
        <v>0.27</v>
      </c>
      <c r="Y290" s="590">
        <v>0.36</v>
      </c>
      <c r="Z290" s="590">
        <v>0.3</v>
      </c>
      <c r="AA290" s="587">
        <f t="shared" si="199"/>
        <v>8.0400000000000009</v>
      </c>
      <c r="AB290" s="1092">
        <f t="shared" si="178"/>
        <v>8.0000000000000071</v>
      </c>
      <c r="AC290" s="1092">
        <f t="shared" si="179"/>
        <v>2.0408163265306145</v>
      </c>
      <c r="AD290" s="1092">
        <f t="shared" si="202"/>
        <v>11.363636363636353</v>
      </c>
      <c r="AE290" s="1092">
        <f t="shared" si="203"/>
        <v>7.3170731707317138</v>
      </c>
      <c r="AF290" s="1092">
        <f t="shared" si="204"/>
        <v>26.15384615384615</v>
      </c>
      <c r="AG290" s="1092">
        <f t="shared" si="205"/>
        <v>116.6666666666667</v>
      </c>
      <c r="AH290" s="1092" t="str">
        <f t="shared" si="206"/>
        <v>n/a</v>
      </c>
      <c r="AI290" s="1092" t="str">
        <f t="shared" si="207"/>
        <v>n/a</v>
      </c>
      <c r="AJ290" s="1092" t="str">
        <f t="shared" si="208"/>
        <v>n/a</v>
      </c>
      <c r="AK290" s="1092" t="str">
        <f t="shared" si="209"/>
        <v>n/a</v>
      </c>
      <c r="AL290" s="1092">
        <f t="shared" si="210"/>
        <v>-100</v>
      </c>
      <c r="AM290" s="1092">
        <f t="shared" si="211"/>
        <v>-87.5</v>
      </c>
      <c r="AN290" s="1092">
        <f t="shared" si="212"/>
        <v>0</v>
      </c>
      <c r="AO290" s="1092">
        <f t="shared" si="213"/>
        <v>0</v>
      </c>
      <c r="AP290" s="1092">
        <f t="shared" si="214"/>
        <v>14.285714285714279</v>
      </c>
      <c r="AQ290" s="1092">
        <f t="shared" si="215"/>
        <v>133.33333333333334</v>
      </c>
      <c r="AR290" s="1092" t="str">
        <f t="shared" si="216"/>
        <v>n/a</v>
      </c>
      <c r="AS290" s="1092" t="str">
        <f t="shared" si="217"/>
        <v>n/a</v>
      </c>
      <c r="AT290" s="1092">
        <f t="shared" si="218"/>
        <v>-100</v>
      </c>
      <c r="AU290" s="1092">
        <f t="shared" si="219"/>
        <v>-24.999999999999989</v>
      </c>
      <c r="AV290" s="1092">
        <f t="shared" si="220"/>
        <v>19.999999999999996</v>
      </c>
      <c r="AW290" s="1092">
        <f t="shared" si="200"/>
        <v>1.7774057533639456</v>
      </c>
      <c r="AX290" s="1092">
        <f t="shared" si="201"/>
        <v>66.096084466084619</v>
      </c>
    </row>
    <row r="291" spans="1:50" ht="11.25" customHeight="1" x14ac:dyDescent="0.2">
      <c r="A291" s="802" t="s">
        <v>4439</v>
      </c>
      <c r="B291" s="829" t="s">
        <v>4419</v>
      </c>
      <c r="C291" s="584">
        <v>0.46</v>
      </c>
      <c r="D291" s="460">
        <v>0.42</v>
      </c>
      <c r="E291" s="460">
        <v>0.39500000000000002</v>
      </c>
      <c r="F291" s="460">
        <v>0.38500000000000001</v>
      </c>
      <c r="G291" s="460">
        <v>0.375</v>
      </c>
      <c r="H291" s="460">
        <v>0.36499999999999999</v>
      </c>
      <c r="I291" s="483">
        <v>0.35499999999999998</v>
      </c>
      <c r="J291" s="483">
        <v>0.35</v>
      </c>
      <c r="K291" s="483"/>
      <c r="L291" s="483">
        <v>0.35</v>
      </c>
      <c r="M291" s="589">
        <v>0.35</v>
      </c>
      <c r="N291" s="460"/>
      <c r="O291" s="472">
        <v>0.34749999999999998</v>
      </c>
      <c r="P291" s="472">
        <v>0.34</v>
      </c>
      <c r="Q291" s="590">
        <v>0.32500000000000001</v>
      </c>
      <c r="R291" s="590">
        <v>0.32</v>
      </c>
      <c r="S291" s="590">
        <v>0.23</v>
      </c>
      <c r="T291" s="590">
        <v>0.22</v>
      </c>
      <c r="U291" s="590">
        <v>0.20499999999999999</v>
      </c>
      <c r="V291" s="590">
        <v>0.17499999999999999</v>
      </c>
      <c r="W291" s="590">
        <v>0.15</v>
      </c>
      <c r="X291" s="590">
        <v>9.2499999999999999E-2</v>
      </c>
      <c r="Y291" s="590">
        <v>0.03</v>
      </c>
      <c r="Z291" s="590">
        <v>0</v>
      </c>
      <c r="AA291" s="587">
        <f t="shared" si="199"/>
        <v>6.240000000000002</v>
      </c>
      <c r="AB291" s="1092">
        <f t="shared" si="178"/>
        <v>9.5238095238095344</v>
      </c>
      <c r="AC291" s="1092">
        <f t="shared" si="179"/>
        <v>6.3291139240506222</v>
      </c>
      <c r="AD291" s="1092">
        <f t="shared" si="202"/>
        <v>2.5974025974025983</v>
      </c>
      <c r="AE291" s="1092">
        <f t="shared" si="203"/>
        <v>2.6666666666666616</v>
      </c>
      <c r="AF291" s="1092">
        <f t="shared" si="204"/>
        <v>2.7397260273972712</v>
      </c>
      <c r="AG291" s="1092">
        <f t="shared" si="205"/>
        <v>2.8169014084507005</v>
      </c>
      <c r="AH291" s="1092">
        <f t="shared" si="206"/>
        <v>1.4285714285714235</v>
      </c>
      <c r="AI291" s="1092">
        <f t="shared" si="207"/>
        <v>0</v>
      </c>
      <c r="AJ291" s="1092">
        <f t="shared" si="208"/>
        <v>0</v>
      </c>
      <c r="AK291" s="1092">
        <f t="shared" si="209"/>
        <v>0.7194244604316502</v>
      </c>
      <c r="AL291" s="1092">
        <f t="shared" si="210"/>
        <v>2.2058823529411686</v>
      </c>
      <c r="AM291" s="1092">
        <f t="shared" si="211"/>
        <v>4.6153846153846212</v>
      </c>
      <c r="AN291" s="1092">
        <f t="shared" si="212"/>
        <v>1.5625</v>
      </c>
      <c r="AO291" s="1092">
        <f t="shared" si="213"/>
        <v>39.130434782608688</v>
      </c>
      <c r="AP291" s="1092">
        <f t="shared" si="214"/>
        <v>4.5454545454545414</v>
      </c>
      <c r="AQ291" s="1092">
        <f t="shared" si="215"/>
        <v>7.3170731707317138</v>
      </c>
      <c r="AR291" s="1092">
        <f t="shared" si="216"/>
        <v>17.142857142857149</v>
      </c>
      <c r="AS291" s="1092">
        <f t="shared" si="217"/>
        <v>16.666666666666675</v>
      </c>
      <c r="AT291" s="1092">
        <f t="shared" si="218"/>
        <v>62.162162162162147</v>
      </c>
      <c r="AU291" s="1092">
        <f t="shared" si="219"/>
        <v>208.33333333333334</v>
      </c>
      <c r="AV291" s="1092" t="str">
        <f t="shared" si="220"/>
        <v>n/a</v>
      </c>
      <c r="AW291" s="1092">
        <f t="shared" si="200"/>
        <v>19.625168240446026</v>
      </c>
      <c r="AX291" s="1092">
        <f t="shared" si="201"/>
        <v>46.97829361343873</v>
      </c>
    </row>
    <row r="292" spans="1:50" ht="11.25" customHeight="1" x14ac:dyDescent="0.2">
      <c r="A292" s="830" t="s">
        <v>240</v>
      </c>
      <c r="B292" s="829" t="s">
        <v>241</v>
      </c>
      <c r="C292" s="584">
        <v>4.32</v>
      </c>
      <c r="D292" s="584">
        <v>3.99</v>
      </c>
      <c r="E292" s="460">
        <v>3.63</v>
      </c>
      <c r="F292" s="460">
        <v>3.2800000000000002</v>
      </c>
      <c r="G292" s="584">
        <v>2.97</v>
      </c>
      <c r="H292" s="584">
        <v>2.69</v>
      </c>
      <c r="I292" s="584">
        <v>2.42</v>
      </c>
      <c r="J292" s="584">
        <v>2.19</v>
      </c>
      <c r="K292" s="897" t="s">
        <v>90</v>
      </c>
      <c r="L292" s="584">
        <v>2</v>
      </c>
      <c r="M292" s="459">
        <v>1.83</v>
      </c>
      <c r="N292" s="897"/>
      <c r="O292" s="472">
        <v>1.64</v>
      </c>
      <c r="P292" s="472">
        <v>1.49</v>
      </c>
      <c r="Q292" s="590">
        <v>1.34</v>
      </c>
      <c r="R292" s="590">
        <v>1.1000000000000001</v>
      </c>
      <c r="S292" s="590">
        <v>0.89</v>
      </c>
      <c r="T292" s="590">
        <v>0.78</v>
      </c>
      <c r="U292" s="590">
        <v>0.7</v>
      </c>
      <c r="V292" s="590">
        <v>0.63</v>
      </c>
      <c r="W292" s="590">
        <v>0.59</v>
      </c>
      <c r="X292" s="590">
        <v>0.55000000000000004</v>
      </c>
      <c r="Y292" s="590">
        <v>0.51</v>
      </c>
      <c r="Z292" s="590">
        <v>0.47</v>
      </c>
      <c r="AA292" s="587">
        <f t="shared" si="199"/>
        <v>40.010000000000019</v>
      </c>
      <c r="AB292" s="1092">
        <f t="shared" si="178"/>
        <v>8.2706766917293173</v>
      </c>
      <c r="AC292" s="1092">
        <f t="shared" si="179"/>
        <v>9.9173553719008378</v>
      </c>
      <c r="AD292" s="1092">
        <f t="shared" si="202"/>
        <v>10.670731707317071</v>
      </c>
      <c r="AE292" s="1092">
        <f t="shared" si="203"/>
        <v>10.437710437710447</v>
      </c>
      <c r="AF292" s="1092">
        <f t="shared" si="204"/>
        <v>10.408921933085512</v>
      </c>
      <c r="AG292" s="1092">
        <f t="shared" si="205"/>
        <v>11.157024793388427</v>
      </c>
      <c r="AH292" s="1092">
        <f t="shared" si="206"/>
        <v>10.502283105022837</v>
      </c>
      <c r="AI292" s="1092">
        <f t="shared" si="207"/>
        <v>9.4999999999999964</v>
      </c>
      <c r="AJ292" s="1092">
        <f t="shared" si="208"/>
        <v>9.2896174863387859</v>
      </c>
      <c r="AK292" s="1092">
        <f t="shared" si="209"/>
        <v>11.585365853658548</v>
      </c>
      <c r="AL292" s="1092">
        <f t="shared" si="210"/>
        <v>10.067114093959727</v>
      </c>
      <c r="AM292" s="1092">
        <f t="shared" si="211"/>
        <v>11.194029850746269</v>
      </c>
      <c r="AN292" s="1092">
        <f t="shared" si="212"/>
        <v>21.818181818181827</v>
      </c>
      <c r="AO292" s="1092">
        <f t="shared" si="213"/>
        <v>23.59550561797754</v>
      </c>
      <c r="AP292" s="1092">
        <f t="shared" si="214"/>
        <v>14.102564102564097</v>
      </c>
      <c r="AQ292" s="1092">
        <f t="shared" si="215"/>
        <v>11.428571428571432</v>
      </c>
      <c r="AR292" s="1092">
        <f t="shared" si="216"/>
        <v>11.111111111111093</v>
      </c>
      <c r="AS292" s="1092">
        <f t="shared" si="217"/>
        <v>6.7796610169491567</v>
      </c>
      <c r="AT292" s="1092">
        <f t="shared" si="218"/>
        <v>7.2727272727272529</v>
      </c>
      <c r="AU292" s="1092">
        <f t="shared" si="219"/>
        <v>7.8431372549019773</v>
      </c>
      <c r="AV292" s="1092">
        <f t="shared" si="220"/>
        <v>8.5106382978723527</v>
      </c>
      <c r="AW292" s="1092">
        <f t="shared" si="200"/>
        <v>11.212520440272121</v>
      </c>
      <c r="AX292" s="1092">
        <f t="shared" si="201"/>
        <v>4.1744068797510208</v>
      </c>
    </row>
    <row r="293" spans="1:50" ht="11.25" customHeight="1" x14ac:dyDescent="0.2">
      <c r="A293" s="448" t="s">
        <v>3922</v>
      </c>
      <c r="B293" s="829" t="s">
        <v>3923</v>
      </c>
      <c r="C293" s="584">
        <v>0.6</v>
      </c>
      <c r="D293" s="584">
        <v>0.52</v>
      </c>
      <c r="E293" s="460">
        <v>0.48</v>
      </c>
      <c r="F293" s="460">
        <v>0.4</v>
      </c>
      <c r="G293" s="584">
        <v>0.32</v>
      </c>
      <c r="H293" s="499">
        <v>0.2</v>
      </c>
      <c r="I293" s="584">
        <v>0.15</v>
      </c>
      <c r="J293" s="499">
        <v>0</v>
      </c>
      <c r="K293" s="897"/>
      <c r="L293" s="463">
        <v>0</v>
      </c>
      <c r="M293" s="588">
        <v>0</v>
      </c>
      <c r="N293" s="897"/>
      <c r="O293" s="585">
        <v>0</v>
      </c>
      <c r="P293" s="585">
        <v>0</v>
      </c>
      <c r="Q293" s="500">
        <v>0.54</v>
      </c>
      <c r="R293" s="590">
        <v>0.69</v>
      </c>
      <c r="S293" s="590">
        <v>0.66500000000000004</v>
      </c>
      <c r="T293" s="590">
        <v>0.64500000000000002</v>
      </c>
      <c r="U293" s="590">
        <v>0.625</v>
      </c>
      <c r="V293" s="590">
        <v>0.60499999999999998</v>
      </c>
      <c r="W293" s="590">
        <v>0.52500000000000002</v>
      </c>
      <c r="X293" s="590">
        <v>0.5</v>
      </c>
      <c r="Y293" s="590">
        <v>0.45</v>
      </c>
      <c r="Z293" s="590">
        <v>0.19</v>
      </c>
      <c r="AA293" s="587">
        <f t="shared" si="199"/>
        <v>8.1050000000000004</v>
      </c>
      <c r="AB293" s="1092">
        <f t="shared" si="178"/>
        <v>15.384615384615374</v>
      </c>
      <c r="AC293" s="1092">
        <f t="shared" si="179"/>
        <v>8.3333333333333481</v>
      </c>
      <c r="AD293" s="1092">
        <f t="shared" si="202"/>
        <v>19.999999999999996</v>
      </c>
      <c r="AE293" s="1092">
        <f t="shared" si="203"/>
        <v>25</v>
      </c>
      <c r="AF293" s="1092">
        <f t="shared" si="204"/>
        <v>59.999999999999986</v>
      </c>
      <c r="AG293" s="1092">
        <f t="shared" si="205"/>
        <v>33.33333333333335</v>
      </c>
      <c r="AH293" s="1092" t="str">
        <f t="shared" si="206"/>
        <v>n/a</v>
      </c>
      <c r="AI293" s="1092" t="str">
        <f t="shared" si="207"/>
        <v>n/a</v>
      </c>
      <c r="AJ293" s="1092" t="str">
        <f t="shared" si="208"/>
        <v>n/a</v>
      </c>
      <c r="AK293" s="1092" t="str">
        <f t="shared" si="209"/>
        <v>n/a</v>
      </c>
      <c r="AL293" s="1092" t="str">
        <f t="shared" si="210"/>
        <v>n/a</v>
      </c>
      <c r="AM293" s="1092">
        <f t="shared" si="211"/>
        <v>-100</v>
      </c>
      <c r="AN293" s="1092">
        <f t="shared" si="212"/>
        <v>-21.739130434782595</v>
      </c>
      <c r="AO293" s="1092">
        <f t="shared" si="213"/>
        <v>3.7593984962405846</v>
      </c>
      <c r="AP293" s="1092">
        <f t="shared" si="214"/>
        <v>3.1007751937984551</v>
      </c>
      <c r="AQ293" s="1092">
        <f t="shared" si="215"/>
        <v>3.2000000000000028</v>
      </c>
      <c r="AR293" s="1092">
        <f t="shared" si="216"/>
        <v>3.3057851239669533</v>
      </c>
      <c r="AS293" s="1092">
        <f t="shared" si="217"/>
        <v>15.238095238095228</v>
      </c>
      <c r="AT293" s="1092">
        <f t="shared" si="218"/>
        <v>5.0000000000000044</v>
      </c>
      <c r="AU293" s="1092">
        <f t="shared" si="219"/>
        <v>11.111111111111116</v>
      </c>
      <c r="AV293" s="1092">
        <f t="shared" si="220"/>
        <v>136.84210526315786</v>
      </c>
      <c r="AW293" s="1092">
        <f t="shared" si="200"/>
        <v>13.866838877679353</v>
      </c>
      <c r="AX293" s="1092">
        <f t="shared" si="201"/>
        <v>46.611542504262488</v>
      </c>
    </row>
    <row r="294" spans="1:50" ht="11.25" customHeight="1" x14ac:dyDescent="0.2">
      <c r="A294" s="444" t="s">
        <v>1248</v>
      </c>
      <c r="B294" s="814" t="s">
        <v>1249</v>
      </c>
      <c r="C294" s="584">
        <v>0.30499999999999999</v>
      </c>
      <c r="D294" s="584">
        <v>0.29249999999999998</v>
      </c>
      <c r="E294" s="460">
        <v>0.28199999999999997</v>
      </c>
      <c r="F294" s="460">
        <v>0.25</v>
      </c>
      <c r="G294" s="451">
        <v>0.21</v>
      </c>
      <c r="H294" s="451">
        <v>0.17</v>
      </c>
      <c r="I294" s="451">
        <v>0.13</v>
      </c>
      <c r="J294" s="451">
        <v>0.105</v>
      </c>
      <c r="K294" s="963"/>
      <c r="L294" s="451">
        <v>8.5000000000000006E-2</v>
      </c>
      <c r="M294" s="449">
        <v>0.02</v>
      </c>
      <c r="N294" s="963"/>
      <c r="O294" s="495">
        <v>0</v>
      </c>
      <c r="P294" s="495">
        <v>0</v>
      </c>
      <c r="Q294" s="455">
        <v>0</v>
      </c>
      <c r="R294" s="455">
        <v>0</v>
      </c>
      <c r="S294" s="455">
        <v>0</v>
      </c>
      <c r="T294" s="455">
        <v>0</v>
      </c>
      <c r="U294" s="455">
        <v>0</v>
      </c>
      <c r="V294" s="455">
        <v>0</v>
      </c>
      <c r="W294" s="455">
        <v>0</v>
      </c>
      <c r="X294" s="455">
        <v>0</v>
      </c>
      <c r="Y294" s="455">
        <v>0</v>
      </c>
      <c r="Z294" s="455">
        <v>0</v>
      </c>
      <c r="AA294" s="587">
        <f t="shared" si="199"/>
        <v>1.8494999999999999</v>
      </c>
      <c r="AB294" s="1092">
        <f t="shared" si="178"/>
        <v>4.2735042735042805</v>
      </c>
      <c r="AC294" s="1092">
        <f t="shared" si="179"/>
        <v>3.7234042553191626</v>
      </c>
      <c r="AD294" s="1092">
        <f t="shared" si="202"/>
        <v>12.79999999999999</v>
      </c>
      <c r="AE294" s="1092">
        <f t="shared" si="203"/>
        <v>19.047619047619047</v>
      </c>
      <c r="AF294" s="1092">
        <f t="shared" si="204"/>
        <v>23.529411764705866</v>
      </c>
      <c r="AG294" s="1092">
        <f t="shared" si="205"/>
        <v>30.76923076923077</v>
      </c>
      <c r="AH294" s="1092">
        <f t="shared" si="206"/>
        <v>23.809523809523814</v>
      </c>
      <c r="AI294" s="1092">
        <f t="shared" si="207"/>
        <v>23.529411764705866</v>
      </c>
      <c r="AJ294" s="1092">
        <f t="shared" si="208"/>
        <v>325</v>
      </c>
      <c r="AK294" s="1092" t="str">
        <f t="shared" si="209"/>
        <v>n/a</v>
      </c>
      <c r="AL294" s="1092" t="str">
        <f t="shared" si="210"/>
        <v>n/a</v>
      </c>
      <c r="AM294" s="1092" t="str">
        <f t="shared" si="211"/>
        <v>n/a</v>
      </c>
      <c r="AN294" s="1092" t="str">
        <f t="shared" si="212"/>
        <v>n/a</v>
      </c>
      <c r="AO294" s="1092" t="str">
        <f t="shared" si="213"/>
        <v>n/a</v>
      </c>
      <c r="AP294" s="1092" t="str">
        <f t="shared" si="214"/>
        <v>n/a</v>
      </c>
      <c r="AQ294" s="1092" t="str">
        <f t="shared" si="215"/>
        <v>n/a</v>
      </c>
      <c r="AR294" s="1092" t="str">
        <f t="shared" si="216"/>
        <v>n/a</v>
      </c>
      <c r="AS294" s="1092" t="str">
        <f t="shared" si="217"/>
        <v>n/a</v>
      </c>
      <c r="AT294" s="1092" t="str">
        <f t="shared" si="218"/>
        <v>n/a</v>
      </c>
      <c r="AU294" s="1092" t="str">
        <f t="shared" si="219"/>
        <v>n/a</v>
      </c>
      <c r="AV294" s="1092" t="str">
        <f t="shared" si="220"/>
        <v>n/a</v>
      </c>
      <c r="AW294" s="1092">
        <f t="shared" si="200"/>
        <v>51.831345076067642</v>
      </c>
      <c r="AX294" s="1092">
        <f t="shared" si="201"/>
        <v>102.85079532994045</v>
      </c>
    </row>
    <row r="295" spans="1:50" ht="11.25" customHeight="1" x14ac:dyDescent="0.2">
      <c r="A295" s="479" t="s">
        <v>599</v>
      </c>
      <c r="B295" s="468" t="s">
        <v>600</v>
      </c>
      <c r="C295" s="584">
        <v>0.7</v>
      </c>
      <c r="D295" s="584">
        <v>0.64</v>
      </c>
      <c r="E295" s="460">
        <v>0.52800000000000002</v>
      </c>
      <c r="F295" s="471">
        <v>0.48</v>
      </c>
      <c r="G295" s="584">
        <v>0.44</v>
      </c>
      <c r="H295" s="584">
        <v>0.39999999999999997</v>
      </c>
      <c r="I295" s="584">
        <v>0.3666666666666667</v>
      </c>
      <c r="J295" s="584">
        <v>0.33333333333333331</v>
      </c>
      <c r="K295" s="897"/>
      <c r="L295" s="584">
        <v>0.3</v>
      </c>
      <c r="M295" s="459">
        <v>0.27999999999999997</v>
      </c>
      <c r="N295" s="897"/>
      <c r="O295" s="589">
        <v>0.26666666666666666</v>
      </c>
      <c r="P295" s="472">
        <v>0.25333333333333335</v>
      </c>
      <c r="Q295" s="590">
        <v>0.24666666666666667</v>
      </c>
      <c r="R295" s="590">
        <v>0.22</v>
      </c>
      <c r="S295" s="590">
        <v>0.19333333333333333</v>
      </c>
      <c r="T295" s="590">
        <v>0.17333333333333334</v>
      </c>
      <c r="U295" s="590">
        <v>0.12444333333333334</v>
      </c>
      <c r="V295" s="590">
        <v>7.3556666666666673E-2</v>
      </c>
      <c r="W295" s="590">
        <v>6.4443333333333339E-2</v>
      </c>
      <c r="X295" s="590">
        <v>5.9266666666666669E-2</v>
      </c>
      <c r="Y295" s="590">
        <v>5.5306666666666671E-2</v>
      </c>
      <c r="Z295" s="586">
        <v>4.3453333333333337E-2</v>
      </c>
      <c r="AA295" s="587">
        <f t="shared" si="199"/>
        <v>6.2418033333333334</v>
      </c>
      <c r="AB295" s="1092">
        <f t="shared" si="178"/>
        <v>9.375</v>
      </c>
      <c r="AC295" s="1092">
        <f t="shared" si="179"/>
        <v>21.212121212121215</v>
      </c>
      <c r="AD295" s="1092">
        <f t="shared" si="202"/>
        <v>10.000000000000009</v>
      </c>
      <c r="AE295" s="1092">
        <f t="shared" si="203"/>
        <v>9.0909090909090828</v>
      </c>
      <c r="AF295" s="1092">
        <f t="shared" si="204"/>
        <v>10.000000000000009</v>
      </c>
      <c r="AG295" s="1092">
        <f t="shared" si="205"/>
        <v>9.0909090909090828</v>
      </c>
      <c r="AH295" s="1092">
        <f t="shared" si="206"/>
        <v>10.000000000000009</v>
      </c>
      <c r="AI295" s="1092">
        <f t="shared" si="207"/>
        <v>11.111111111111116</v>
      </c>
      <c r="AJ295" s="1092">
        <f t="shared" si="208"/>
        <v>7.1428571428571397</v>
      </c>
      <c r="AK295" s="1092">
        <f t="shared" si="209"/>
        <v>4.9999999999999822</v>
      </c>
      <c r="AL295" s="1092">
        <f t="shared" si="210"/>
        <v>5.2631578947368363</v>
      </c>
      <c r="AM295" s="1092">
        <f t="shared" si="211"/>
        <v>2.7027027027027195</v>
      </c>
      <c r="AN295" s="1092">
        <f t="shared" si="212"/>
        <v>12.121212121212132</v>
      </c>
      <c r="AO295" s="1092">
        <f t="shared" si="213"/>
        <v>13.793103448275868</v>
      </c>
      <c r="AP295" s="1092">
        <f t="shared" si="214"/>
        <v>11.538461538461542</v>
      </c>
      <c r="AQ295" s="1092">
        <f t="shared" si="215"/>
        <v>39.286957919267131</v>
      </c>
      <c r="AR295" s="1092">
        <f t="shared" si="216"/>
        <v>69.180223863687857</v>
      </c>
      <c r="AS295" s="1092">
        <f t="shared" si="217"/>
        <v>14.141623131433301</v>
      </c>
      <c r="AT295" s="1092">
        <f t="shared" si="218"/>
        <v>8.7345331833520881</v>
      </c>
      <c r="AU295" s="1092">
        <f t="shared" si="219"/>
        <v>7.1600771456123313</v>
      </c>
      <c r="AV295" s="1092">
        <f t="shared" si="220"/>
        <v>27.278306228904569</v>
      </c>
      <c r="AW295" s="1092">
        <f t="shared" si="200"/>
        <v>14.915393658359713</v>
      </c>
      <c r="AX295" s="1092">
        <f t="shared" si="201"/>
        <v>14.894791972892689</v>
      </c>
    </row>
    <row r="296" spans="1:50" ht="11.25" customHeight="1" x14ac:dyDescent="0.2">
      <c r="A296" s="542" t="s">
        <v>4633</v>
      </c>
      <c r="B296" s="829" t="s">
        <v>4626</v>
      </c>
      <c r="C296" s="584">
        <v>5.8</v>
      </c>
      <c r="D296" s="584">
        <v>5.56</v>
      </c>
      <c r="E296" s="460">
        <v>5.32</v>
      </c>
      <c r="F296" s="589">
        <v>5.08</v>
      </c>
      <c r="G296" s="499">
        <v>4.84</v>
      </c>
      <c r="H296" s="499">
        <v>9.1</v>
      </c>
      <c r="I296" s="584">
        <v>10.199999999999999</v>
      </c>
      <c r="J296" s="584">
        <v>9.8000000000000007</v>
      </c>
      <c r="K296" s="1083"/>
      <c r="L296" s="584">
        <v>9.8000000000000007</v>
      </c>
      <c r="M296" s="459">
        <v>9.4</v>
      </c>
      <c r="N296" s="1083"/>
      <c r="O296" s="491">
        <v>9</v>
      </c>
      <c r="P296" s="491">
        <v>8.6</v>
      </c>
      <c r="Q296" s="590">
        <v>8.6</v>
      </c>
      <c r="R296" s="590">
        <v>8.1999999999999993</v>
      </c>
      <c r="S296" s="590">
        <v>7.8</v>
      </c>
      <c r="T296" s="590">
        <v>7.4</v>
      </c>
      <c r="U296" s="590">
        <v>7</v>
      </c>
      <c r="V296" s="590">
        <v>5.8</v>
      </c>
      <c r="W296" s="590">
        <v>5.6</v>
      </c>
      <c r="X296" s="590">
        <v>5.6</v>
      </c>
      <c r="Y296" s="590">
        <v>5.4</v>
      </c>
      <c r="Z296" s="590">
        <v>5.2</v>
      </c>
      <c r="AA296" s="587">
        <f t="shared" si="199"/>
        <v>159.1</v>
      </c>
      <c r="AB296" s="1092">
        <f t="shared" si="178"/>
        <v>4.3165467625899234</v>
      </c>
      <c r="AC296" s="1092">
        <f t="shared" si="179"/>
        <v>4.5112781954887105</v>
      </c>
      <c r="AD296" s="1092">
        <f t="shared" si="202"/>
        <v>4.7244094488189115</v>
      </c>
      <c r="AE296" s="1092">
        <f t="shared" si="203"/>
        <v>4.9586776859504189</v>
      </c>
      <c r="AF296" s="1092">
        <f t="shared" si="204"/>
        <v>-46.81318681318681</v>
      </c>
      <c r="AG296" s="1092">
        <f t="shared" si="205"/>
        <v>-10.784313725490192</v>
      </c>
      <c r="AH296" s="1092">
        <f t="shared" si="206"/>
        <v>4.0816326530612068</v>
      </c>
      <c r="AI296" s="1092">
        <f t="shared" si="207"/>
        <v>0</v>
      </c>
      <c r="AJ296" s="1092">
        <f t="shared" si="208"/>
        <v>4.2553191489361764</v>
      </c>
      <c r="AK296" s="1092">
        <f t="shared" si="209"/>
        <v>4.4444444444444509</v>
      </c>
      <c r="AL296" s="1092">
        <f t="shared" si="210"/>
        <v>4.6511627906976827</v>
      </c>
      <c r="AM296" s="1092">
        <f t="shared" si="211"/>
        <v>0</v>
      </c>
      <c r="AN296" s="1092">
        <f t="shared" si="212"/>
        <v>4.8780487804878092</v>
      </c>
      <c r="AO296" s="1092">
        <f t="shared" si="213"/>
        <v>5.1282051282051322</v>
      </c>
      <c r="AP296" s="1092">
        <f t="shared" si="214"/>
        <v>5.4054054054053946</v>
      </c>
      <c r="AQ296" s="1092">
        <f t="shared" si="215"/>
        <v>5.7142857142857162</v>
      </c>
      <c r="AR296" s="1092">
        <f t="shared" si="216"/>
        <v>20.68965517241379</v>
      </c>
      <c r="AS296" s="1092">
        <f t="shared" si="217"/>
        <v>3.5714285714285809</v>
      </c>
      <c r="AT296" s="1092">
        <f t="shared" si="218"/>
        <v>0</v>
      </c>
      <c r="AU296" s="1092">
        <f t="shared" si="219"/>
        <v>3.7037037037036979</v>
      </c>
      <c r="AV296" s="1092">
        <f t="shared" si="220"/>
        <v>3.8461538461538547</v>
      </c>
      <c r="AW296" s="1092">
        <f t="shared" si="200"/>
        <v>1.4896598530187835</v>
      </c>
      <c r="AX296" s="1092">
        <f t="shared" si="201"/>
        <v>12.256659904390718</v>
      </c>
    </row>
    <row r="297" spans="1:50" ht="11.25" customHeight="1" x14ac:dyDescent="0.2">
      <c r="A297" s="461" t="s">
        <v>3997</v>
      </c>
      <c r="B297" s="829" t="s">
        <v>3998</v>
      </c>
      <c r="C297" s="584">
        <v>2.72</v>
      </c>
      <c r="D297" s="584">
        <v>2.52</v>
      </c>
      <c r="E297" s="460">
        <v>2.2799999999999998</v>
      </c>
      <c r="F297" s="589">
        <v>2.08</v>
      </c>
      <c r="G297" s="593">
        <v>1.84</v>
      </c>
      <c r="H297" s="593">
        <v>1.29</v>
      </c>
      <c r="I297" s="463">
        <v>0</v>
      </c>
      <c r="J297" s="463">
        <v>0</v>
      </c>
      <c r="K297" s="897"/>
      <c r="L297" s="463">
        <v>0</v>
      </c>
      <c r="M297" s="588">
        <v>0</v>
      </c>
      <c r="N297" s="897"/>
      <c r="O297" s="585">
        <v>0</v>
      </c>
      <c r="P297" s="585">
        <v>0</v>
      </c>
      <c r="Q297" s="586">
        <v>0</v>
      </c>
      <c r="R297" s="586">
        <v>0</v>
      </c>
      <c r="S297" s="586">
        <v>0</v>
      </c>
      <c r="T297" s="586">
        <v>0</v>
      </c>
      <c r="U297" s="586">
        <v>0</v>
      </c>
      <c r="V297" s="586">
        <v>0</v>
      </c>
      <c r="W297" s="586">
        <v>0</v>
      </c>
      <c r="X297" s="586">
        <v>0</v>
      </c>
      <c r="Y297" s="586">
        <v>0</v>
      </c>
      <c r="Z297" s="586">
        <v>0</v>
      </c>
      <c r="AA297" s="587">
        <f t="shared" si="199"/>
        <v>12.73</v>
      </c>
      <c r="AB297" s="1092">
        <f t="shared" si="178"/>
        <v>7.9365079365079527</v>
      </c>
      <c r="AC297" s="1092">
        <f t="shared" si="179"/>
        <v>10.526315789473696</v>
      </c>
      <c r="AD297" s="1092">
        <f t="shared" si="202"/>
        <v>9.6153846153846025</v>
      </c>
      <c r="AE297" s="1092">
        <f t="shared" si="203"/>
        <v>13.043478260869556</v>
      </c>
      <c r="AF297" s="1092">
        <f t="shared" si="204"/>
        <v>42.635658914728694</v>
      </c>
      <c r="AG297" s="1092" t="str">
        <f t="shared" si="205"/>
        <v>n/a</v>
      </c>
      <c r="AH297" s="1092" t="str">
        <f t="shared" si="206"/>
        <v>n/a</v>
      </c>
      <c r="AI297" s="1092" t="str">
        <f t="shared" si="207"/>
        <v>n/a</v>
      </c>
      <c r="AJ297" s="1092" t="str">
        <f t="shared" si="208"/>
        <v>n/a</v>
      </c>
      <c r="AK297" s="1092" t="str">
        <f t="shared" si="209"/>
        <v>n/a</v>
      </c>
      <c r="AL297" s="1092" t="str">
        <f t="shared" si="210"/>
        <v>n/a</v>
      </c>
      <c r="AM297" s="1092" t="str">
        <f t="shared" si="211"/>
        <v>n/a</v>
      </c>
      <c r="AN297" s="1092" t="str">
        <f t="shared" si="212"/>
        <v>n/a</v>
      </c>
      <c r="AO297" s="1092" t="str">
        <f t="shared" si="213"/>
        <v>n/a</v>
      </c>
      <c r="AP297" s="1092" t="str">
        <f t="shared" si="214"/>
        <v>n/a</v>
      </c>
      <c r="AQ297" s="1092" t="str">
        <f t="shared" si="215"/>
        <v>n/a</v>
      </c>
      <c r="AR297" s="1092" t="str">
        <f t="shared" si="216"/>
        <v>n/a</v>
      </c>
      <c r="AS297" s="1092" t="str">
        <f t="shared" si="217"/>
        <v>n/a</v>
      </c>
      <c r="AT297" s="1092" t="str">
        <f t="shared" si="218"/>
        <v>n/a</v>
      </c>
      <c r="AU297" s="1092" t="str">
        <f t="shared" si="219"/>
        <v>n/a</v>
      </c>
      <c r="AV297" s="1092" t="str">
        <f t="shared" si="220"/>
        <v>n/a</v>
      </c>
      <c r="AW297" s="1092">
        <f t="shared" si="200"/>
        <v>16.7514691033929</v>
      </c>
      <c r="AX297" s="1092">
        <f t="shared" si="201"/>
        <v>14.586982675085498</v>
      </c>
    </row>
    <row r="298" spans="1:50" ht="11.25" customHeight="1" x14ac:dyDescent="0.2">
      <c r="A298" s="444" t="s">
        <v>4390</v>
      </c>
      <c r="B298" s="814" t="s">
        <v>4389</v>
      </c>
      <c r="C298" s="584">
        <v>0.73499999999999999</v>
      </c>
      <c r="D298" s="584">
        <v>0.67749999999999999</v>
      </c>
      <c r="E298" s="460">
        <v>0.63</v>
      </c>
      <c r="F298" s="454">
        <v>0.59</v>
      </c>
      <c r="G298" s="584">
        <v>0.55500000000000005</v>
      </c>
      <c r="H298" s="584">
        <v>0.53166666666666673</v>
      </c>
      <c r="I298" s="584">
        <v>0.49333333333333335</v>
      </c>
      <c r="J298" s="584">
        <v>0.44</v>
      </c>
      <c r="K298" s="897"/>
      <c r="L298" s="584">
        <v>0.38</v>
      </c>
      <c r="M298" s="459">
        <v>0.29555999999999999</v>
      </c>
      <c r="N298" s="897"/>
      <c r="O298" s="472">
        <v>0.27111111111111114</v>
      </c>
      <c r="P298" s="585">
        <v>0.24888888888888891</v>
      </c>
      <c r="Q298" s="590">
        <v>0.24444444444444446</v>
      </c>
      <c r="R298" s="590">
        <v>0.23111111111111113</v>
      </c>
      <c r="S298" s="590">
        <v>0.21333333333333335</v>
      </c>
      <c r="T298" s="586">
        <v>0.19555555555555557</v>
      </c>
      <c r="U298" s="586">
        <v>0.19555555555555557</v>
      </c>
      <c r="V298" s="590">
        <v>0.16888888888888889</v>
      </c>
      <c r="W298" s="586">
        <v>0.16</v>
      </c>
      <c r="X298" s="586">
        <v>0.16</v>
      </c>
      <c r="Y298" s="586">
        <v>0.16</v>
      </c>
      <c r="Z298" s="586">
        <v>0.16</v>
      </c>
      <c r="AA298" s="587">
        <f t="shared" si="199"/>
        <v>7.7369488888888895</v>
      </c>
      <c r="AB298" s="1092">
        <f t="shared" si="178"/>
        <v>8.4870848708487046</v>
      </c>
      <c r="AC298" s="1092">
        <f t="shared" si="179"/>
        <v>7.5396825396825351</v>
      </c>
      <c r="AD298" s="1092">
        <f t="shared" si="202"/>
        <v>6.7796610169491567</v>
      </c>
      <c r="AE298" s="1092">
        <f t="shared" si="203"/>
        <v>6.3063063063062863</v>
      </c>
      <c r="AF298" s="1092">
        <f t="shared" si="204"/>
        <v>4.3887147335423204</v>
      </c>
      <c r="AG298" s="1092">
        <f t="shared" si="205"/>
        <v>7.7702702702702853</v>
      </c>
      <c r="AH298" s="1092">
        <f t="shared" si="206"/>
        <v>12.121212121212132</v>
      </c>
      <c r="AI298" s="1092">
        <f t="shared" si="207"/>
        <v>15.789473684210531</v>
      </c>
      <c r="AJ298" s="1092">
        <f t="shared" si="208"/>
        <v>28.569495195560979</v>
      </c>
      <c r="AK298" s="1092">
        <f t="shared" si="209"/>
        <v>9.0180327868852217</v>
      </c>
      <c r="AL298" s="1092">
        <f t="shared" si="210"/>
        <v>8.9285714285714199</v>
      </c>
      <c r="AM298" s="1092">
        <f t="shared" si="211"/>
        <v>1.8181818181818077</v>
      </c>
      <c r="AN298" s="1092">
        <f t="shared" si="212"/>
        <v>5.7692307692307709</v>
      </c>
      <c r="AO298" s="1092">
        <f t="shared" si="213"/>
        <v>8.333333333333325</v>
      </c>
      <c r="AP298" s="1092">
        <f t="shared" si="214"/>
        <v>9.0909090909090828</v>
      </c>
      <c r="AQ298" s="1092">
        <f t="shared" si="215"/>
        <v>0</v>
      </c>
      <c r="AR298" s="1092">
        <f t="shared" si="216"/>
        <v>15.789473684210531</v>
      </c>
      <c r="AS298" s="1092">
        <f t="shared" si="217"/>
        <v>5.555555555555558</v>
      </c>
      <c r="AT298" s="1092">
        <f t="shared" si="218"/>
        <v>0</v>
      </c>
      <c r="AU298" s="1092">
        <f t="shared" si="219"/>
        <v>0</v>
      </c>
      <c r="AV298" s="1092">
        <f t="shared" si="220"/>
        <v>0</v>
      </c>
      <c r="AW298" s="1092">
        <f t="shared" si="200"/>
        <v>7.7169137716886027</v>
      </c>
      <c r="AX298" s="1092">
        <f t="shared" si="201"/>
        <v>6.6559180445037009</v>
      </c>
    </row>
    <row r="299" spans="1:50" ht="11.25" customHeight="1" x14ac:dyDescent="0.2">
      <c r="A299" s="479" t="s">
        <v>1090</v>
      </c>
      <c r="B299" s="468" t="s">
        <v>1091</v>
      </c>
      <c r="C299" s="584">
        <v>0.88</v>
      </c>
      <c r="D299" s="584">
        <v>0.8</v>
      </c>
      <c r="E299" s="460">
        <v>0.72</v>
      </c>
      <c r="F299" s="460">
        <v>0.62</v>
      </c>
      <c r="G299" s="474">
        <v>0.54</v>
      </c>
      <c r="H299" s="474">
        <v>0.48</v>
      </c>
      <c r="I299" s="473">
        <v>0.4</v>
      </c>
      <c r="J299" s="474">
        <v>0.39</v>
      </c>
      <c r="K299" s="976"/>
      <c r="L299" s="474">
        <v>0.315</v>
      </c>
      <c r="M299" s="470">
        <v>0.22500000000000001</v>
      </c>
      <c r="N299" s="976"/>
      <c r="O299" s="496">
        <v>0.2</v>
      </c>
      <c r="P299" s="496">
        <v>0.2</v>
      </c>
      <c r="Q299" s="476">
        <v>0.2</v>
      </c>
      <c r="R299" s="476">
        <v>0.1</v>
      </c>
      <c r="S299" s="477">
        <v>0</v>
      </c>
      <c r="T299" s="477">
        <v>0</v>
      </c>
      <c r="U299" s="477">
        <v>0</v>
      </c>
      <c r="V299" s="477">
        <v>0</v>
      </c>
      <c r="W299" s="477">
        <v>0</v>
      </c>
      <c r="X299" s="477">
        <v>0.12</v>
      </c>
      <c r="Y299" s="477">
        <v>0.24</v>
      </c>
      <c r="Z299" s="477">
        <v>0.24</v>
      </c>
      <c r="AA299" s="587">
        <f t="shared" si="199"/>
        <v>6.6700000000000017</v>
      </c>
      <c r="AB299" s="1092">
        <f t="shared" si="178"/>
        <v>9.9999999999999858</v>
      </c>
      <c r="AC299" s="1092">
        <f t="shared" si="179"/>
        <v>11.111111111111116</v>
      </c>
      <c r="AD299" s="1092">
        <f t="shared" si="202"/>
        <v>16.129032258064502</v>
      </c>
      <c r="AE299" s="1092">
        <f t="shared" si="203"/>
        <v>14.814814814814813</v>
      </c>
      <c r="AF299" s="1092">
        <f t="shared" si="204"/>
        <v>12.500000000000021</v>
      </c>
      <c r="AG299" s="1092">
        <f t="shared" si="205"/>
        <v>19.999999999999996</v>
      </c>
      <c r="AH299" s="1092">
        <f t="shared" si="206"/>
        <v>2.5641025641025772</v>
      </c>
      <c r="AI299" s="1092">
        <f t="shared" si="207"/>
        <v>23.809523809523814</v>
      </c>
      <c r="AJ299" s="1092">
        <f t="shared" si="208"/>
        <v>39.999999999999993</v>
      </c>
      <c r="AK299" s="1092">
        <f t="shared" si="209"/>
        <v>12.5</v>
      </c>
      <c r="AL299" s="1092">
        <f t="shared" si="210"/>
        <v>0</v>
      </c>
      <c r="AM299" s="1092">
        <f t="shared" si="211"/>
        <v>0</v>
      </c>
      <c r="AN299" s="1092">
        <f t="shared" si="212"/>
        <v>100</v>
      </c>
      <c r="AO299" s="1092" t="str">
        <f t="shared" si="213"/>
        <v>n/a</v>
      </c>
      <c r="AP299" s="1092" t="str">
        <f t="shared" si="214"/>
        <v>n/a</v>
      </c>
      <c r="AQ299" s="1092" t="str">
        <f t="shared" si="215"/>
        <v>n/a</v>
      </c>
      <c r="AR299" s="1092" t="str">
        <f t="shared" si="216"/>
        <v>n/a</v>
      </c>
      <c r="AS299" s="1092" t="str">
        <f t="shared" si="217"/>
        <v>n/a</v>
      </c>
      <c r="AT299" s="1092">
        <f t="shared" si="218"/>
        <v>-100</v>
      </c>
      <c r="AU299" s="1092">
        <f t="shared" si="219"/>
        <v>-50</v>
      </c>
      <c r="AV299" s="1092">
        <f t="shared" si="220"/>
        <v>0</v>
      </c>
      <c r="AW299" s="1092">
        <f t="shared" si="200"/>
        <v>7.0892865348510519</v>
      </c>
      <c r="AX299" s="1092">
        <f t="shared" si="201"/>
        <v>41.056807408375363</v>
      </c>
    </row>
    <row r="300" spans="1:50" ht="11.25" customHeight="1" x14ac:dyDescent="0.2">
      <c r="A300" s="461" t="s">
        <v>1229</v>
      </c>
      <c r="B300" s="829" t="s">
        <v>1230</v>
      </c>
      <c r="C300" s="584">
        <v>0.47499999999999998</v>
      </c>
      <c r="D300" s="584">
        <v>0.45500000000000002</v>
      </c>
      <c r="E300" s="460">
        <v>0.43</v>
      </c>
      <c r="F300" s="460">
        <v>0.38</v>
      </c>
      <c r="G300" s="584">
        <v>0.35</v>
      </c>
      <c r="H300" s="584">
        <v>0.33</v>
      </c>
      <c r="I300" s="584">
        <v>0.3</v>
      </c>
      <c r="J300" s="584">
        <v>0.27500000000000002</v>
      </c>
      <c r="K300" s="897"/>
      <c r="L300" s="584">
        <v>0.255</v>
      </c>
      <c r="M300" s="459">
        <v>0.23499999999999999</v>
      </c>
      <c r="N300" s="897"/>
      <c r="O300" s="585">
        <v>0.22</v>
      </c>
      <c r="P300" s="472">
        <v>0.22</v>
      </c>
      <c r="Q300" s="590">
        <v>0.21249999999999999</v>
      </c>
      <c r="R300" s="590">
        <v>0.19500000000000001</v>
      </c>
      <c r="S300" s="590">
        <v>0.1825</v>
      </c>
      <c r="T300" s="590">
        <v>0.17249999999999999</v>
      </c>
      <c r="U300" s="590">
        <v>0.155</v>
      </c>
      <c r="V300" s="590">
        <v>3.7499999999999999E-2</v>
      </c>
      <c r="W300" s="586">
        <v>0</v>
      </c>
      <c r="X300" s="586">
        <v>0</v>
      </c>
      <c r="Y300" s="586">
        <v>0</v>
      </c>
      <c r="Z300" s="586">
        <v>0</v>
      </c>
      <c r="AA300" s="587">
        <f t="shared" si="199"/>
        <v>4.8800000000000008</v>
      </c>
      <c r="AB300" s="1092">
        <f t="shared" si="178"/>
        <v>4.39560439560438</v>
      </c>
      <c r="AC300" s="1092">
        <f t="shared" si="179"/>
        <v>5.8139534883721034</v>
      </c>
      <c r="AD300" s="1092">
        <f t="shared" si="202"/>
        <v>13.157894736842103</v>
      </c>
      <c r="AE300" s="1092">
        <f t="shared" si="203"/>
        <v>8.5714285714285854</v>
      </c>
      <c r="AF300" s="1092">
        <f t="shared" si="204"/>
        <v>6.0606060606060552</v>
      </c>
      <c r="AG300" s="1092">
        <f t="shared" si="205"/>
        <v>10.000000000000009</v>
      </c>
      <c r="AH300" s="1092">
        <f t="shared" si="206"/>
        <v>9.0909090909090828</v>
      </c>
      <c r="AI300" s="1092">
        <f t="shared" si="207"/>
        <v>7.8431372549019773</v>
      </c>
      <c r="AJ300" s="1092">
        <f t="shared" si="208"/>
        <v>8.5106382978723527</v>
      </c>
      <c r="AK300" s="1092">
        <f t="shared" si="209"/>
        <v>6.8181818181818121</v>
      </c>
      <c r="AL300" s="1092">
        <f t="shared" si="210"/>
        <v>0</v>
      </c>
      <c r="AM300" s="1092">
        <f t="shared" si="211"/>
        <v>3.529411764705892</v>
      </c>
      <c r="AN300" s="1092">
        <f t="shared" si="212"/>
        <v>8.9743589743589638</v>
      </c>
      <c r="AO300" s="1092">
        <f t="shared" si="213"/>
        <v>6.8493150684931559</v>
      </c>
      <c r="AP300" s="1092">
        <f t="shared" si="214"/>
        <v>5.7971014492753659</v>
      </c>
      <c r="AQ300" s="1092">
        <f t="shared" si="215"/>
        <v>11.290322580645151</v>
      </c>
      <c r="AR300" s="1092">
        <f t="shared" si="216"/>
        <v>313.33333333333337</v>
      </c>
      <c r="AS300" s="1092" t="str">
        <f t="shared" si="217"/>
        <v>n/a</v>
      </c>
      <c r="AT300" s="1092" t="str">
        <f t="shared" si="218"/>
        <v>n/a</v>
      </c>
      <c r="AU300" s="1092" t="str">
        <f t="shared" si="219"/>
        <v>n/a</v>
      </c>
      <c r="AV300" s="1092" t="str">
        <f t="shared" si="220"/>
        <v>n/a</v>
      </c>
      <c r="AW300" s="1092">
        <f t="shared" si="200"/>
        <v>25.296246875619431</v>
      </c>
      <c r="AX300" s="1092">
        <f t="shared" si="201"/>
        <v>74.288287538607804</v>
      </c>
    </row>
    <row r="301" spans="1:50" ht="11.25" customHeight="1" x14ac:dyDescent="0.2">
      <c r="A301" s="542" t="s">
        <v>4670</v>
      </c>
      <c r="B301" s="829" t="s">
        <v>4667</v>
      </c>
      <c r="C301" s="584">
        <v>0.62</v>
      </c>
      <c r="D301" s="584">
        <v>0.56000000000000005</v>
      </c>
      <c r="E301" s="460">
        <v>0.52</v>
      </c>
      <c r="F301" s="460">
        <v>0.48</v>
      </c>
      <c r="G301" s="499">
        <v>0</v>
      </c>
      <c r="H301" s="499">
        <v>0</v>
      </c>
      <c r="I301" s="499">
        <v>0</v>
      </c>
      <c r="J301" s="499">
        <v>0</v>
      </c>
      <c r="K301" s="1027"/>
      <c r="L301" s="499">
        <v>0</v>
      </c>
      <c r="M301" s="502">
        <v>0</v>
      </c>
      <c r="N301" s="1027"/>
      <c r="O301" s="999">
        <v>0</v>
      </c>
      <c r="P301" s="999">
        <v>0</v>
      </c>
      <c r="Q301" s="500">
        <v>0</v>
      </c>
      <c r="R301" s="500">
        <v>0</v>
      </c>
      <c r="S301" s="500">
        <v>0</v>
      </c>
      <c r="T301" s="500">
        <v>0</v>
      </c>
      <c r="U301" s="500">
        <v>0</v>
      </c>
      <c r="V301" s="500">
        <v>0</v>
      </c>
      <c r="W301" s="500">
        <v>0</v>
      </c>
      <c r="X301" s="500">
        <v>0</v>
      </c>
      <c r="Y301" s="500">
        <v>0</v>
      </c>
      <c r="Z301" s="500">
        <v>0</v>
      </c>
      <c r="AA301" s="587">
        <f t="shared" si="199"/>
        <v>2.1800000000000002</v>
      </c>
      <c r="AB301" s="1092">
        <f t="shared" si="178"/>
        <v>10.714285714285698</v>
      </c>
      <c r="AC301" s="1092">
        <f t="shared" si="179"/>
        <v>7.6923076923077094</v>
      </c>
      <c r="AD301" s="1092">
        <f t="shared" si="202"/>
        <v>8.3333333333333481</v>
      </c>
      <c r="AE301" s="1092" t="str">
        <f t="shared" si="203"/>
        <v>n/a</v>
      </c>
      <c r="AF301" s="1092" t="str">
        <f t="shared" si="204"/>
        <v>n/a</v>
      </c>
      <c r="AG301" s="1092" t="str">
        <f t="shared" si="205"/>
        <v>n/a</v>
      </c>
      <c r="AH301" s="1092" t="str">
        <f t="shared" si="206"/>
        <v>n/a</v>
      </c>
      <c r="AI301" s="1092" t="str">
        <f t="shared" si="207"/>
        <v>n/a</v>
      </c>
      <c r="AJ301" s="1092" t="str">
        <f t="shared" si="208"/>
        <v>n/a</v>
      </c>
      <c r="AK301" s="1092" t="str">
        <f t="shared" si="209"/>
        <v>n/a</v>
      </c>
      <c r="AL301" s="1092" t="str">
        <f t="shared" si="210"/>
        <v>n/a</v>
      </c>
      <c r="AM301" s="1092" t="str">
        <f t="shared" si="211"/>
        <v>n/a</v>
      </c>
      <c r="AN301" s="1092" t="str">
        <f t="shared" si="212"/>
        <v>n/a</v>
      </c>
      <c r="AO301" s="1092" t="str">
        <f t="shared" si="213"/>
        <v>n/a</v>
      </c>
      <c r="AP301" s="1092" t="str">
        <f t="shared" si="214"/>
        <v>n/a</v>
      </c>
      <c r="AQ301" s="1092" t="str">
        <f t="shared" si="215"/>
        <v>n/a</v>
      </c>
      <c r="AR301" s="1092" t="str">
        <f t="shared" si="216"/>
        <v>n/a</v>
      </c>
      <c r="AS301" s="1092" t="str">
        <f t="shared" si="217"/>
        <v>n/a</v>
      </c>
      <c r="AT301" s="1092" t="str">
        <f t="shared" si="218"/>
        <v>n/a</v>
      </c>
      <c r="AU301" s="1092" t="str">
        <f t="shared" si="219"/>
        <v>n/a</v>
      </c>
      <c r="AV301" s="1092" t="str">
        <f t="shared" si="220"/>
        <v>n/a</v>
      </c>
      <c r="AW301" s="1092">
        <f t="shared" si="200"/>
        <v>8.9133089133089189</v>
      </c>
      <c r="AX301" s="1092">
        <f t="shared" si="201"/>
        <v>1.5922834378198694</v>
      </c>
    </row>
    <row r="302" spans="1:50" ht="11.25" customHeight="1" x14ac:dyDescent="0.2">
      <c r="A302" s="465" t="s">
        <v>243</v>
      </c>
      <c r="B302" s="814" t="s">
        <v>244</v>
      </c>
      <c r="C302" s="584">
        <v>3.1324999999999998</v>
      </c>
      <c r="D302" s="584">
        <v>3.0074999999999998</v>
      </c>
      <c r="E302" s="460">
        <v>2.835</v>
      </c>
      <c r="F302" s="460">
        <v>2.6825000000000001</v>
      </c>
      <c r="G302" s="451">
        <v>2.5874999999999999</v>
      </c>
      <c r="H302" s="451">
        <v>2.42</v>
      </c>
      <c r="I302" s="451">
        <v>2.2999999999999998</v>
      </c>
      <c r="J302" s="451">
        <v>2.15</v>
      </c>
      <c r="K302" s="963"/>
      <c r="L302" s="451">
        <v>1.9350000000000001</v>
      </c>
      <c r="M302" s="449">
        <v>1.8</v>
      </c>
      <c r="N302" s="963"/>
      <c r="O302" s="488">
        <v>1.63</v>
      </c>
      <c r="P302" s="488">
        <v>1.59</v>
      </c>
      <c r="Q302" s="456">
        <v>1.5349999999999999</v>
      </c>
      <c r="R302" s="456">
        <v>1.4325000000000001</v>
      </c>
      <c r="S302" s="456">
        <v>1.325</v>
      </c>
      <c r="T302" s="456">
        <v>1.2375</v>
      </c>
      <c r="U302" s="456">
        <v>1.1950000000000001</v>
      </c>
      <c r="V302" s="456">
        <v>1.175</v>
      </c>
      <c r="W302" s="456">
        <v>1.155</v>
      </c>
      <c r="X302" s="456">
        <v>1.1299999999999999</v>
      </c>
      <c r="Y302" s="456">
        <v>1.085</v>
      </c>
      <c r="Z302" s="456">
        <v>1.03</v>
      </c>
      <c r="AA302" s="587">
        <f t="shared" si="199"/>
        <v>40.369999999999997</v>
      </c>
      <c r="AB302" s="1092">
        <f t="shared" si="178"/>
        <v>4.1562759767248547</v>
      </c>
      <c r="AC302" s="1092">
        <f t="shared" si="179"/>
        <v>6.0846560846560704</v>
      </c>
      <c r="AD302" s="1092">
        <f t="shared" si="202"/>
        <v>5.6849953401677533</v>
      </c>
      <c r="AE302" s="1092">
        <f t="shared" si="203"/>
        <v>3.6714975845410613</v>
      </c>
      <c r="AF302" s="1092">
        <f t="shared" si="204"/>
        <v>6.9214876033057759</v>
      </c>
      <c r="AG302" s="1092">
        <f t="shared" si="205"/>
        <v>5.2173913043478404</v>
      </c>
      <c r="AH302" s="1092">
        <f t="shared" si="206"/>
        <v>6.9767441860465018</v>
      </c>
      <c r="AI302" s="1092">
        <f t="shared" si="207"/>
        <v>11.111111111111093</v>
      </c>
      <c r="AJ302" s="1092">
        <f t="shared" si="208"/>
        <v>7.4999999999999956</v>
      </c>
      <c r="AK302" s="1092">
        <f t="shared" si="209"/>
        <v>10.429447852760742</v>
      </c>
      <c r="AL302" s="1092">
        <f t="shared" si="210"/>
        <v>2.5157232704402288</v>
      </c>
      <c r="AM302" s="1092">
        <f t="shared" si="211"/>
        <v>3.5830618892508159</v>
      </c>
      <c r="AN302" s="1092">
        <f t="shared" si="212"/>
        <v>7.1553228621291209</v>
      </c>
      <c r="AO302" s="1092">
        <f t="shared" si="213"/>
        <v>8.1132075471698215</v>
      </c>
      <c r="AP302" s="1092">
        <f t="shared" si="214"/>
        <v>7.0707070707070718</v>
      </c>
      <c r="AQ302" s="1092">
        <f t="shared" si="215"/>
        <v>3.5564853556485421</v>
      </c>
      <c r="AR302" s="1092">
        <f t="shared" si="216"/>
        <v>1.7021276595744705</v>
      </c>
      <c r="AS302" s="1092">
        <f t="shared" si="217"/>
        <v>1.7316017316017396</v>
      </c>
      <c r="AT302" s="1092">
        <f t="shared" si="218"/>
        <v>2.212389380530988</v>
      </c>
      <c r="AU302" s="1092">
        <f t="shared" si="219"/>
        <v>4.1474654377880116</v>
      </c>
      <c r="AV302" s="1092">
        <f t="shared" si="220"/>
        <v>5.3398058252427161</v>
      </c>
      <c r="AW302" s="1092">
        <f t="shared" si="200"/>
        <v>5.4705478606545359</v>
      </c>
      <c r="AX302" s="1092">
        <f t="shared" si="201"/>
        <v>2.6386935160761578</v>
      </c>
    </row>
    <row r="303" spans="1:50" ht="11.25" customHeight="1" x14ac:dyDescent="0.2">
      <c r="A303" s="542" t="s">
        <v>4489</v>
      </c>
      <c r="B303" s="829" t="s">
        <v>4484</v>
      </c>
      <c r="C303" s="584">
        <v>1.2</v>
      </c>
      <c r="D303" s="584">
        <v>1.08</v>
      </c>
      <c r="E303" s="460">
        <v>0.96</v>
      </c>
      <c r="F303" s="589">
        <v>0.84</v>
      </c>
      <c r="G303" s="584">
        <v>0.51</v>
      </c>
      <c r="H303" s="499">
        <v>0</v>
      </c>
      <c r="I303" s="463">
        <v>0</v>
      </c>
      <c r="J303" s="499">
        <v>0</v>
      </c>
      <c r="K303" s="519"/>
      <c r="L303" s="499">
        <v>0</v>
      </c>
      <c r="M303" s="502">
        <v>0</v>
      </c>
      <c r="N303" s="1027"/>
      <c r="O303" s="999">
        <v>0</v>
      </c>
      <c r="P303" s="999">
        <v>0</v>
      </c>
      <c r="Q303" s="586">
        <v>0</v>
      </c>
      <c r="R303" s="586">
        <v>0</v>
      </c>
      <c r="S303" s="586">
        <v>0</v>
      </c>
      <c r="T303" s="500">
        <v>0</v>
      </c>
      <c r="U303" s="500">
        <v>0</v>
      </c>
      <c r="V303" s="586">
        <v>0</v>
      </c>
      <c r="W303" s="500">
        <v>0</v>
      </c>
      <c r="X303" s="500">
        <v>0</v>
      </c>
      <c r="Y303" s="586">
        <v>0</v>
      </c>
      <c r="Z303" s="586">
        <v>0</v>
      </c>
      <c r="AA303" s="587">
        <f t="shared" si="199"/>
        <v>4.59</v>
      </c>
      <c r="AB303" s="1092">
        <f t="shared" si="178"/>
        <v>11.111111111111093</v>
      </c>
      <c r="AC303" s="1092">
        <f t="shared" si="179"/>
        <v>12.500000000000021</v>
      </c>
      <c r="AD303" s="1092">
        <f t="shared" si="202"/>
        <v>14.285714285714279</v>
      </c>
      <c r="AE303" s="1092">
        <f t="shared" si="203"/>
        <v>64.705882352941174</v>
      </c>
      <c r="AF303" s="1092" t="str">
        <f t="shared" si="204"/>
        <v>n/a</v>
      </c>
      <c r="AG303" s="1092" t="str">
        <f t="shared" si="205"/>
        <v>n/a</v>
      </c>
      <c r="AH303" s="1092" t="str">
        <f t="shared" si="206"/>
        <v>n/a</v>
      </c>
      <c r="AI303" s="1092" t="str">
        <f t="shared" si="207"/>
        <v>n/a</v>
      </c>
      <c r="AJ303" s="1092" t="str">
        <f t="shared" si="208"/>
        <v>n/a</v>
      </c>
      <c r="AK303" s="1092" t="str">
        <f t="shared" si="209"/>
        <v>n/a</v>
      </c>
      <c r="AL303" s="1092" t="str">
        <f t="shared" si="210"/>
        <v>n/a</v>
      </c>
      <c r="AM303" s="1092" t="str">
        <f t="shared" si="211"/>
        <v>n/a</v>
      </c>
      <c r="AN303" s="1092" t="str">
        <f t="shared" si="212"/>
        <v>n/a</v>
      </c>
      <c r="AO303" s="1092" t="str">
        <f t="shared" si="213"/>
        <v>n/a</v>
      </c>
      <c r="AP303" s="1092" t="str">
        <f t="shared" si="214"/>
        <v>n/a</v>
      </c>
      <c r="AQ303" s="1092" t="str">
        <f t="shared" si="215"/>
        <v>n/a</v>
      </c>
      <c r="AR303" s="1092" t="str">
        <f t="shared" si="216"/>
        <v>n/a</v>
      </c>
      <c r="AS303" s="1092" t="str">
        <f t="shared" si="217"/>
        <v>n/a</v>
      </c>
      <c r="AT303" s="1092" t="str">
        <f t="shared" si="218"/>
        <v>n/a</v>
      </c>
      <c r="AU303" s="1092" t="str">
        <f t="shared" si="219"/>
        <v>n/a</v>
      </c>
      <c r="AV303" s="1092" t="str">
        <f t="shared" si="220"/>
        <v>n/a</v>
      </c>
      <c r="AW303" s="1092">
        <f t="shared" si="200"/>
        <v>25.650676937441641</v>
      </c>
      <c r="AX303" s="1092">
        <f t="shared" si="201"/>
        <v>26.069207406780261</v>
      </c>
    </row>
    <row r="304" spans="1:50" ht="11.25" customHeight="1" x14ac:dyDescent="0.2">
      <c r="A304" s="461" t="s">
        <v>246</v>
      </c>
      <c r="B304" s="829" t="s">
        <v>247</v>
      </c>
      <c r="C304" s="584">
        <v>0.59</v>
      </c>
      <c r="D304" s="584">
        <v>0.55000000000000004</v>
      </c>
      <c r="E304" s="460">
        <v>0.51</v>
      </c>
      <c r="F304" s="589">
        <v>0.47000000000000003</v>
      </c>
      <c r="G304" s="584">
        <v>0.43</v>
      </c>
      <c r="H304" s="584">
        <v>0.40500000000000003</v>
      </c>
      <c r="I304" s="584">
        <v>0.37</v>
      </c>
      <c r="J304" s="584">
        <v>0.33</v>
      </c>
      <c r="K304" s="897"/>
      <c r="L304" s="584">
        <v>0.31200000000000006</v>
      </c>
      <c r="M304" s="459">
        <v>0.28320000000000001</v>
      </c>
      <c r="N304" s="897"/>
      <c r="O304" s="585">
        <v>0.26880000000000004</v>
      </c>
      <c r="P304" s="472">
        <v>0.25920000000000004</v>
      </c>
      <c r="Q304" s="590">
        <v>0.25600000000000001</v>
      </c>
      <c r="R304" s="590">
        <v>0.19865600000000003</v>
      </c>
      <c r="S304" s="590">
        <v>0.18677760000000002</v>
      </c>
      <c r="T304" s="586">
        <v>0.18350080000000002</v>
      </c>
      <c r="U304" s="590">
        <v>0.18087936000000002</v>
      </c>
      <c r="V304" s="586">
        <v>0.17825792000000001</v>
      </c>
      <c r="W304" s="590">
        <v>0.17039360000000001</v>
      </c>
      <c r="X304" s="586">
        <v>0.16777216</v>
      </c>
      <c r="Y304" s="590">
        <v>0.16252928000000003</v>
      </c>
      <c r="Z304" s="586">
        <v>0.15728640000000002</v>
      </c>
      <c r="AA304" s="587">
        <f t="shared" si="199"/>
        <v>6.6202531200000001</v>
      </c>
      <c r="AB304" s="1092">
        <f t="shared" si="178"/>
        <v>7.2727272727272529</v>
      </c>
      <c r="AC304" s="1092">
        <f t="shared" si="179"/>
        <v>7.8431372549019773</v>
      </c>
      <c r="AD304" s="1092">
        <f t="shared" si="202"/>
        <v>8.5106382978723296</v>
      </c>
      <c r="AE304" s="1092">
        <f t="shared" si="203"/>
        <v>9.3023255813953654</v>
      </c>
      <c r="AF304" s="1092">
        <f t="shared" si="204"/>
        <v>6.1728395061728225</v>
      </c>
      <c r="AG304" s="1092">
        <f t="shared" si="205"/>
        <v>9.4594594594594739</v>
      </c>
      <c r="AH304" s="1092">
        <f t="shared" si="206"/>
        <v>12.12121212121211</v>
      </c>
      <c r="AI304" s="1092">
        <f t="shared" si="207"/>
        <v>5.7692307692307487</v>
      </c>
      <c r="AJ304" s="1092">
        <f t="shared" si="208"/>
        <v>10.169491525423746</v>
      </c>
      <c r="AK304" s="1092">
        <f t="shared" si="209"/>
        <v>5.3571428571428381</v>
      </c>
      <c r="AL304" s="1092">
        <f t="shared" si="210"/>
        <v>3.7037037037036979</v>
      </c>
      <c r="AM304" s="1092">
        <f t="shared" si="211"/>
        <v>1.2500000000000178</v>
      </c>
      <c r="AN304" s="1092">
        <f t="shared" si="212"/>
        <v>28.865979381443285</v>
      </c>
      <c r="AO304" s="1092">
        <f t="shared" si="213"/>
        <v>6.3596491228070207</v>
      </c>
      <c r="AP304" s="1092">
        <f t="shared" si="214"/>
        <v>1.7857142857142794</v>
      </c>
      <c r="AQ304" s="1092">
        <f t="shared" si="215"/>
        <v>1.449275362318847</v>
      </c>
      <c r="AR304" s="1092">
        <f t="shared" si="216"/>
        <v>1.4705882352941124</v>
      </c>
      <c r="AS304" s="1092">
        <f t="shared" si="217"/>
        <v>4.6153846153846212</v>
      </c>
      <c r="AT304" s="1092">
        <f t="shared" si="218"/>
        <v>1.5625</v>
      </c>
      <c r="AU304" s="1092">
        <f t="shared" si="219"/>
        <v>3.2258064516128782</v>
      </c>
      <c r="AV304" s="1092">
        <f t="shared" si="220"/>
        <v>3.3333333333333437</v>
      </c>
      <c r="AW304" s="1092">
        <f t="shared" si="200"/>
        <v>6.6476256731976537</v>
      </c>
      <c r="AX304" s="1092">
        <f t="shared" si="201"/>
        <v>6.0289075861878665</v>
      </c>
    </row>
    <row r="305" spans="1:50" ht="11.25" customHeight="1" x14ac:dyDescent="0.2">
      <c r="A305" s="830" t="s">
        <v>1244</v>
      </c>
      <c r="B305" s="829" t="s">
        <v>1245</v>
      </c>
      <c r="C305" s="584">
        <v>5</v>
      </c>
      <c r="D305" s="584">
        <v>4.1500000000000004</v>
      </c>
      <c r="E305" s="460">
        <v>3.15</v>
      </c>
      <c r="F305" s="589">
        <v>2.9</v>
      </c>
      <c r="G305" s="463">
        <v>2.6</v>
      </c>
      <c r="H305" s="584">
        <v>2.5499999999999998</v>
      </c>
      <c r="I305" s="584">
        <v>2.25</v>
      </c>
      <c r="J305" s="584">
        <v>2.0499999999999998</v>
      </c>
      <c r="K305" s="897"/>
      <c r="L305" s="584">
        <v>1.77</v>
      </c>
      <c r="M305" s="588">
        <v>1.4</v>
      </c>
      <c r="N305" s="897"/>
      <c r="O305" s="585">
        <v>1.4</v>
      </c>
      <c r="P305" s="585">
        <v>1.4</v>
      </c>
      <c r="Q305" s="586">
        <v>1.4</v>
      </c>
      <c r="R305" s="590">
        <v>1.4</v>
      </c>
      <c r="S305" s="590">
        <v>1.3</v>
      </c>
      <c r="T305" s="586">
        <v>1</v>
      </c>
      <c r="U305" s="590">
        <v>1</v>
      </c>
      <c r="V305" s="590">
        <v>0.74</v>
      </c>
      <c r="W305" s="586">
        <v>0.48</v>
      </c>
      <c r="X305" s="586">
        <v>0.48</v>
      </c>
      <c r="Y305" s="590">
        <v>0.48</v>
      </c>
      <c r="Z305" s="590">
        <v>0.24</v>
      </c>
      <c r="AA305" s="587">
        <f t="shared" si="199"/>
        <v>39.139999999999986</v>
      </c>
      <c r="AB305" s="1092">
        <f t="shared" si="178"/>
        <v>20.481927710843362</v>
      </c>
      <c r="AC305" s="1092">
        <f t="shared" si="179"/>
        <v>31.746031746031768</v>
      </c>
      <c r="AD305" s="1092">
        <f t="shared" si="202"/>
        <v>8.6206896551724199</v>
      </c>
      <c r="AE305" s="1092">
        <f t="shared" si="203"/>
        <v>11.538461538461542</v>
      </c>
      <c r="AF305" s="1092">
        <f t="shared" si="204"/>
        <v>1.9607843137255054</v>
      </c>
      <c r="AG305" s="1092">
        <f t="shared" si="205"/>
        <v>13.33333333333333</v>
      </c>
      <c r="AH305" s="1092">
        <f t="shared" si="206"/>
        <v>9.7560975609756184</v>
      </c>
      <c r="AI305" s="1092">
        <f t="shared" si="207"/>
        <v>15.81920903954801</v>
      </c>
      <c r="AJ305" s="1092">
        <f t="shared" si="208"/>
        <v>26.428571428571445</v>
      </c>
      <c r="AK305" s="1092">
        <f t="shared" si="209"/>
        <v>0</v>
      </c>
      <c r="AL305" s="1092">
        <f t="shared" si="210"/>
        <v>0</v>
      </c>
      <c r="AM305" s="1092">
        <f t="shared" si="211"/>
        <v>0</v>
      </c>
      <c r="AN305" s="1092">
        <f t="shared" si="212"/>
        <v>0</v>
      </c>
      <c r="AO305" s="1092">
        <f t="shared" si="213"/>
        <v>7.6923076923076872</v>
      </c>
      <c r="AP305" s="1092">
        <f t="shared" si="214"/>
        <v>30.000000000000004</v>
      </c>
      <c r="AQ305" s="1092">
        <f t="shared" si="215"/>
        <v>0</v>
      </c>
      <c r="AR305" s="1092">
        <f t="shared" si="216"/>
        <v>35.13513513513513</v>
      </c>
      <c r="AS305" s="1092">
        <f t="shared" si="217"/>
        <v>54.166666666666671</v>
      </c>
      <c r="AT305" s="1092">
        <f t="shared" si="218"/>
        <v>0</v>
      </c>
      <c r="AU305" s="1092">
        <f t="shared" si="219"/>
        <v>0</v>
      </c>
      <c r="AV305" s="1092">
        <f t="shared" si="220"/>
        <v>100</v>
      </c>
      <c r="AW305" s="1092">
        <f t="shared" si="200"/>
        <v>17.460915039084405</v>
      </c>
      <c r="AX305" s="1092">
        <f t="shared" si="201"/>
        <v>24.068044578259951</v>
      </c>
    </row>
    <row r="306" spans="1:50" ht="11.25" customHeight="1" x14ac:dyDescent="0.2">
      <c r="A306" s="444" t="s">
        <v>3819</v>
      </c>
      <c r="B306" s="814" t="s">
        <v>3820</v>
      </c>
      <c r="C306" s="584">
        <v>1.36</v>
      </c>
      <c r="D306" s="584">
        <v>1.3</v>
      </c>
      <c r="E306" s="460">
        <v>1.1200000000000001</v>
      </c>
      <c r="F306" s="454">
        <v>0.92</v>
      </c>
      <c r="G306" s="499">
        <v>0.88</v>
      </c>
      <c r="H306" s="584">
        <v>0.84</v>
      </c>
      <c r="I306" s="584">
        <v>0.78</v>
      </c>
      <c r="J306" s="499">
        <v>0.72</v>
      </c>
      <c r="K306" s="897"/>
      <c r="L306" s="463">
        <v>0.72</v>
      </c>
      <c r="M306" s="588">
        <v>0.72</v>
      </c>
      <c r="N306" s="897"/>
      <c r="O306" s="585">
        <v>0.72</v>
      </c>
      <c r="P306" s="585">
        <v>0.72</v>
      </c>
      <c r="Q306" s="590">
        <v>0.72</v>
      </c>
      <c r="R306" s="590">
        <v>0.66</v>
      </c>
      <c r="S306" s="590">
        <v>0.57999999999999996</v>
      </c>
      <c r="T306" s="590">
        <v>0.5</v>
      </c>
      <c r="U306" s="590">
        <v>0.42</v>
      </c>
      <c r="V306" s="590">
        <v>0.33</v>
      </c>
      <c r="W306" s="590">
        <v>0.27250000000000002</v>
      </c>
      <c r="X306" s="500">
        <v>0.25</v>
      </c>
      <c r="Y306" s="500">
        <v>0.25</v>
      </c>
      <c r="Z306" s="590">
        <v>0.25</v>
      </c>
      <c r="AA306" s="587">
        <f t="shared" si="199"/>
        <v>15.032500000000004</v>
      </c>
      <c r="AB306" s="1092">
        <f t="shared" si="178"/>
        <v>4.6153846153846212</v>
      </c>
      <c r="AC306" s="1092">
        <f t="shared" si="179"/>
        <v>16.071428571428559</v>
      </c>
      <c r="AD306" s="1092">
        <f t="shared" si="202"/>
        <v>21.739130434782616</v>
      </c>
      <c r="AE306" s="1092">
        <f t="shared" si="203"/>
        <v>4.5454545454545414</v>
      </c>
      <c r="AF306" s="1092">
        <f t="shared" si="204"/>
        <v>4.7619047619047672</v>
      </c>
      <c r="AG306" s="1092">
        <f t="shared" si="205"/>
        <v>7.6923076923076872</v>
      </c>
      <c r="AH306" s="1092">
        <f t="shared" si="206"/>
        <v>8.3333333333333481</v>
      </c>
      <c r="AI306" s="1092">
        <f t="shared" si="207"/>
        <v>0</v>
      </c>
      <c r="AJ306" s="1092">
        <f t="shared" si="208"/>
        <v>0</v>
      </c>
      <c r="AK306" s="1092">
        <f t="shared" si="209"/>
        <v>0</v>
      </c>
      <c r="AL306" s="1092">
        <f t="shared" si="210"/>
        <v>0</v>
      </c>
      <c r="AM306" s="1092">
        <f t="shared" si="211"/>
        <v>0</v>
      </c>
      <c r="AN306" s="1092">
        <f t="shared" si="212"/>
        <v>9.0909090909090828</v>
      </c>
      <c r="AO306" s="1092">
        <f t="shared" si="213"/>
        <v>13.793103448275868</v>
      </c>
      <c r="AP306" s="1092">
        <f t="shared" si="214"/>
        <v>15.999999999999993</v>
      </c>
      <c r="AQ306" s="1092">
        <f t="shared" si="215"/>
        <v>19.047619047619047</v>
      </c>
      <c r="AR306" s="1092">
        <f t="shared" si="216"/>
        <v>27.27272727272727</v>
      </c>
      <c r="AS306" s="1092">
        <f t="shared" si="217"/>
        <v>21.100917431192666</v>
      </c>
      <c r="AT306" s="1092">
        <f t="shared" si="218"/>
        <v>9.0000000000000071</v>
      </c>
      <c r="AU306" s="1092">
        <f t="shared" si="219"/>
        <v>0</v>
      </c>
      <c r="AV306" s="1092">
        <f t="shared" si="220"/>
        <v>0</v>
      </c>
      <c r="AW306" s="1092">
        <f t="shared" si="200"/>
        <v>8.7173438212057164</v>
      </c>
      <c r="AX306" s="1092">
        <f t="shared" si="201"/>
        <v>8.6315064209765797</v>
      </c>
    </row>
    <row r="307" spans="1:50" ht="11.25" customHeight="1" x14ac:dyDescent="0.2">
      <c r="A307" s="591" t="s">
        <v>1236</v>
      </c>
      <c r="B307" s="468" t="s">
        <v>1237</v>
      </c>
      <c r="C307" s="584">
        <v>1.48</v>
      </c>
      <c r="D307" s="584">
        <v>1.4</v>
      </c>
      <c r="E307" s="460">
        <v>1.28</v>
      </c>
      <c r="F307" s="460">
        <v>1.1200000000000001</v>
      </c>
      <c r="G307" s="474">
        <v>1</v>
      </c>
      <c r="H307" s="474">
        <v>0.9</v>
      </c>
      <c r="I307" s="474">
        <v>0.8</v>
      </c>
      <c r="J307" s="474">
        <v>0.72499999999999998</v>
      </c>
      <c r="K307" s="976"/>
      <c r="L307" s="473">
        <v>0.5</v>
      </c>
      <c r="M307" s="475">
        <v>1.69</v>
      </c>
      <c r="N307" s="976"/>
      <c r="O307" s="487">
        <v>1.905</v>
      </c>
      <c r="P307" s="487">
        <v>1.885</v>
      </c>
      <c r="Q307" s="476">
        <v>1.865</v>
      </c>
      <c r="R307" s="476">
        <v>1.84</v>
      </c>
      <c r="S307" s="476">
        <v>1.81</v>
      </c>
      <c r="T307" s="476">
        <v>1.74</v>
      </c>
      <c r="U307" s="476">
        <v>1.7</v>
      </c>
      <c r="V307" s="476">
        <v>1.6625000000000001</v>
      </c>
      <c r="W307" s="477">
        <v>1.65</v>
      </c>
      <c r="X307" s="476">
        <v>0.86250000000000004</v>
      </c>
      <c r="Y307" s="476">
        <v>0.55000000000000004</v>
      </c>
      <c r="Z307" s="477">
        <v>0.4</v>
      </c>
      <c r="AA307" s="587">
        <f t="shared" si="199"/>
        <v>28.764999999999993</v>
      </c>
      <c r="AB307" s="1092">
        <f t="shared" si="178"/>
        <v>5.7142857142857162</v>
      </c>
      <c r="AC307" s="1092">
        <f t="shared" si="179"/>
        <v>9.375</v>
      </c>
      <c r="AD307" s="1092">
        <f t="shared" si="202"/>
        <v>14.285714285714279</v>
      </c>
      <c r="AE307" s="1092">
        <f t="shared" si="203"/>
        <v>12.000000000000011</v>
      </c>
      <c r="AF307" s="1092">
        <f t="shared" si="204"/>
        <v>11.111111111111116</v>
      </c>
      <c r="AG307" s="1092">
        <f t="shared" si="205"/>
        <v>12.5</v>
      </c>
      <c r="AH307" s="1092">
        <f t="shared" si="206"/>
        <v>10.344827586206895</v>
      </c>
      <c r="AI307" s="1092">
        <f t="shared" si="207"/>
        <v>44.999999999999993</v>
      </c>
      <c r="AJ307" s="1092">
        <f t="shared" si="208"/>
        <v>-70.414201183431956</v>
      </c>
      <c r="AK307" s="1092">
        <f t="shared" si="209"/>
        <v>-11.286089238845154</v>
      </c>
      <c r="AL307" s="1092">
        <f t="shared" si="210"/>
        <v>1.0610079575596787</v>
      </c>
      <c r="AM307" s="1092">
        <f t="shared" si="211"/>
        <v>1.072386058981234</v>
      </c>
      <c r="AN307" s="1092">
        <f t="shared" si="212"/>
        <v>1.3586956521739024</v>
      </c>
      <c r="AO307" s="1092">
        <f t="shared" si="213"/>
        <v>1.6574585635359185</v>
      </c>
      <c r="AP307" s="1092">
        <f t="shared" si="214"/>
        <v>4.0229885057471382</v>
      </c>
      <c r="AQ307" s="1092">
        <f t="shared" si="215"/>
        <v>2.3529411764705799</v>
      </c>
      <c r="AR307" s="1092">
        <f t="shared" si="216"/>
        <v>2.2556390977443552</v>
      </c>
      <c r="AS307" s="1092">
        <f t="shared" si="217"/>
        <v>0.75757575757577911</v>
      </c>
      <c r="AT307" s="1092">
        <f t="shared" si="218"/>
        <v>91.304347826086939</v>
      </c>
      <c r="AU307" s="1092">
        <f t="shared" si="219"/>
        <v>56.818181818181813</v>
      </c>
      <c r="AV307" s="1092">
        <f t="shared" si="220"/>
        <v>37.5</v>
      </c>
      <c r="AW307" s="1092">
        <f t="shared" si="200"/>
        <v>11.37104146138563</v>
      </c>
      <c r="AX307" s="1092">
        <f t="shared" si="201"/>
        <v>30.212466077925885</v>
      </c>
    </row>
    <row r="308" spans="1:50" ht="11.25" customHeight="1" x14ac:dyDescent="0.2">
      <c r="A308" s="461" t="s">
        <v>378</v>
      </c>
      <c r="B308" s="829" t="s">
        <v>379</v>
      </c>
      <c r="C308" s="584">
        <v>5.94</v>
      </c>
      <c r="D308" s="584">
        <v>5.68</v>
      </c>
      <c r="E308" s="460">
        <v>5.36</v>
      </c>
      <c r="F308" s="460">
        <v>5.0599999999999996</v>
      </c>
      <c r="G308" s="584">
        <v>4.83</v>
      </c>
      <c r="H308" s="584">
        <v>4.59</v>
      </c>
      <c r="I308" s="584">
        <v>4.17</v>
      </c>
      <c r="J308" s="584">
        <v>3.59</v>
      </c>
      <c r="K308" s="897"/>
      <c r="L308" s="584">
        <v>3.06</v>
      </c>
      <c r="M308" s="459">
        <v>2.52</v>
      </c>
      <c r="N308" s="897"/>
      <c r="O308" s="472">
        <v>2.08</v>
      </c>
      <c r="P308" s="472">
        <v>1.78</v>
      </c>
      <c r="Q308" s="590">
        <v>1.55</v>
      </c>
      <c r="R308" s="590">
        <v>1.34</v>
      </c>
      <c r="S308" s="590">
        <v>1.1100000000000001</v>
      </c>
      <c r="T308" s="590">
        <v>0.92</v>
      </c>
      <c r="U308" s="590">
        <v>0.78500000000000003</v>
      </c>
      <c r="V308" s="590">
        <v>0.73499999999999999</v>
      </c>
      <c r="W308" s="590">
        <v>0.71499999999999997</v>
      </c>
      <c r="X308" s="590">
        <v>0.69499999999999995</v>
      </c>
      <c r="Y308" s="590">
        <v>0.67</v>
      </c>
      <c r="Z308" s="590">
        <v>0.63</v>
      </c>
      <c r="AA308" s="587">
        <f t="shared" si="199"/>
        <v>57.810000000000009</v>
      </c>
      <c r="AB308" s="1092">
        <f t="shared" si="178"/>
        <v>4.5774647887323994</v>
      </c>
      <c r="AC308" s="1092">
        <f t="shared" si="179"/>
        <v>5.9701492537313383</v>
      </c>
      <c r="AD308" s="1092">
        <f t="shared" si="202"/>
        <v>5.9288537549407216</v>
      </c>
      <c r="AE308" s="1092">
        <f t="shared" si="203"/>
        <v>4.761904761904745</v>
      </c>
      <c r="AF308" s="1092">
        <f t="shared" si="204"/>
        <v>5.2287581699346442</v>
      </c>
      <c r="AG308" s="1092">
        <f t="shared" si="205"/>
        <v>10.07194244604317</v>
      </c>
      <c r="AH308" s="1092">
        <f t="shared" si="206"/>
        <v>16.15598885793872</v>
      </c>
      <c r="AI308" s="1092">
        <f t="shared" si="207"/>
        <v>17.320261437908478</v>
      </c>
      <c r="AJ308" s="1092">
        <f t="shared" si="208"/>
        <v>21.42857142857142</v>
      </c>
      <c r="AK308" s="1092">
        <f t="shared" si="209"/>
        <v>21.153846153846146</v>
      </c>
      <c r="AL308" s="1092">
        <f t="shared" si="210"/>
        <v>16.853932584269661</v>
      </c>
      <c r="AM308" s="1092">
        <f t="shared" si="211"/>
        <v>14.838709677419359</v>
      </c>
      <c r="AN308" s="1092">
        <f t="shared" si="212"/>
        <v>15.671641791044767</v>
      </c>
      <c r="AO308" s="1092">
        <f t="shared" si="213"/>
        <v>20.72072072072071</v>
      </c>
      <c r="AP308" s="1092">
        <f t="shared" si="214"/>
        <v>20.65217391304348</v>
      </c>
      <c r="AQ308" s="1092">
        <f t="shared" si="215"/>
        <v>17.197452229299358</v>
      </c>
      <c r="AR308" s="1092">
        <f t="shared" si="216"/>
        <v>6.8027210884353817</v>
      </c>
      <c r="AS308" s="1092">
        <f t="shared" si="217"/>
        <v>2.7972027972027913</v>
      </c>
      <c r="AT308" s="1092">
        <f t="shared" si="218"/>
        <v>2.877697841726623</v>
      </c>
      <c r="AU308" s="1092">
        <f t="shared" si="219"/>
        <v>3.731343283582067</v>
      </c>
      <c r="AV308" s="1092">
        <f t="shared" si="220"/>
        <v>6.3492063492063489</v>
      </c>
      <c r="AW308" s="1092">
        <f t="shared" si="200"/>
        <v>11.480502063309636</v>
      </c>
      <c r="AX308" s="1092">
        <f t="shared" si="201"/>
        <v>6.9322296133226997</v>
      </c>
    </row>
    <row r="309" spans="1:50" ht="11.25" customHeight="1" x14ac:dyDescent="0.2">
      <c r="A309" s="830" t="s">
        <v>604</v>
      </c>
      <c r="B309" s="829" t="s">
        <v>605</v>
      </c>
      <c r="C309" s="584">
        <v>2.72</v>
      </c>
      <c r="D309" s="584">
        <v>2.67</v>
      </c>
      <c r="E309" s="460">
        <v>2.46</v>
      </c>
      <c r="F309" s="460">
        <v>2.2199999999999998</v>
      </c>
      <c r="G309" s="584">
        <v>1.99</v>
      </c>
      <c r="H309" s="584">
        <v>1.81</v>
      </c>
      <c r="I309" s="584">
        <v>1.69</v>
      </c>
      <c r="J309" s="584">
        <v>1.56</v>
      </c>
      <c r="K309" s="897" t="s">
        <v>90</v>
      </c>
      <c r="L309" s="584">
        <v>1.38</v>
      </c>
      <c r="M309" s="459">
        <v>1.1499999999999999</v>
      </c>
      <c r="N309" s="897"/>
      <c r="O309" s="491">
        <v>0.95</v>
      </c>
      <c r="P309" s="472">
        <v>0.8</v>
      </c>
      <c r="Q309" s="590">
        <v>0.76</v>
      </c>
      <c r="R309" s="590">
        <v>0.6</v>
      </c>
      <c r="S309" s="590">
        <v>0.45</v>
      </c>
      <c r="T309" s="590">
        <v>0.33</v>
      </c>
      <c r="U309" s="590">
        <v>0.21</v>
      </c>
      <c r="V309" s="586">
        <v>0.12</v>
      </c>
      <c r="W309" s="586">
        <v>0.12</v>
      </c>
      <c r="X309" s="586">
        <v>0.12</v>
      </c>
      <c r="Y309" s="590">
        <v>0.24</v>
      </c>
      <c r="Z309" s="590">
        <v>0.23332999999999998</v>
      </c>
      <c r="AA309" s="587">
        <f t="shared" si="199"/>
        <v>24.58333</v>
      </c>
      <c r="AB309" s="1092">
        <f t="shared" ref="AB309:AB372" si="221">IF(ISERROR((C309/D309-1)*100),"n/a",(C309/D309-1)*100)</f>
        <v>1.8726591760299671</v>
      </c>
      <c r="AC309" s="1092">
        <f t="shared" ref="AC309:AC372" si="222">IF(ISERROR((D309/E309-1)*100),"n/a",(D309/E309-1)*100)</f>
        <v>8.5365853658536661</v>
      </c>
      <c r="AD309" s="1092">
        <f t="shared" ref="AD309:AD315" si="223">IF(ISERROR((E309/F309-1)*100),"n/a",(E309/F309-1)*100)</f>
        <v>10.810810810810811</v>
      </c>
      <c r="AE309" s="1092">
        <f t="shared" ref="AE309:AE315" si="224">IF(ISERROR((F309/G309-1)*100),"n/a",(F309/G309-1)*100)</f>
        <v>11.557788944723612</v>
      </c>
      <c r="AF309" s="1092">
        <f t="shared" ref="AF309:AF315" si="225">IF(ISERROR((G309/H309-1)*100),"n/a",(G309/H309-1)*100)</f>
        <v>9.9447513812154664</v>
      </c>
      <c r="AG309" s="1092">
        <f t="shared" ref="AG309:AG315" si="226">IF(ISERROR((H309/I309-1)*100),"n/a",(H309/I309-1)*100)</f>
        <v>7.1005917159763454</v>
      </c>
      <c r="AH309" s="1092">
        <f t="shared" ref="AH309:AH315" si="227">IF(ISERROR((I309/J309-1)*100),"n/a",(I309/J309-1)*100)</f>
        <v>8.333333333333325</v>
      </c>
      <c r="AI309" s="1092">
        <f t="shared" ref="AI309:AI315" si="228">IF(ISERROR((J309/L309-1)*100),"n/a",(J309/L309-1)*100)</f>
        <v>13.043478260869579</v>
      </c>
      <c r="AJ309" s="1092">
        <f t="shared" ref="AJ309:AJ315" si="229">IF(ISERROR((L309/M309-1)*100),"n/a",(L309/M309-1)*100)</f>
        <v>19.999999999999996</v>
      </c>
      <c r="AK309" s="1092">
        <f t="shared" ref="AK309:AK315" si="230">IF(ISERROR((M309/O309-1)*100),"n/a",(M309/O309-1)*100)</f>
        <v>21.052631578947366</v>
      </c>
      <c r="AL309" s="1092">
        <f t="shared" ref="AL309:AL315" si="231">IF(ISERROR((O309/P309-1)*100),"n/a",(O309/P309-1)*100)</f>
        <v>18.749999999999979</v>
      </c>
      <c r="AM309" s="1092">
        <f t="shared" ref="AM309:AM315" si="232">IF(ISERROR((P309/Q309-1)*100),"n/a",(P309/Q309-1)*100)</f>
        <v>5.2631578947368363</v>
      </c>
      <c r="AN309" s="1092">
        <f t="shared" ref="AN309:AN315" si="233">IF(ISERROR((Q309/R309-1)*100),"n/a",(Q309/R309-1)*100)</f>
        <v>26.666666666666682</v>
      </c>
      <c r="AO309" s="1092">
        <f t="shared" ref="AO309:AO315" si="234">IF(ISERROR((R309/S309-1)*100),"n/a",(R309/S309-1)*100)</f>
        <v>33.333333333333329</v>
      </c>
      <c r="AP309" s="1092">
        <f t="shared" ref="AP309:AP315" si="235">IF(ISERROR((S309/T309-1)*100),"n/a",(S309/T309-1)*100)</f>
        <v>36.363636363636353</v>
      </c>
      <c r="AQ309" s="1092">
        <f t="shared" ref="AQ309:AQ315" si="236">IF(ISERROR((T309/U309-1)*100),"n/a",(T309/U309-1)*100)</f>
        <v>57.14285714285716</v>
      </c>
      <c r="AR309" s="1092">
        <f t="shared" ref="AR309:AR315" si="237">IF(ISERROR((U309/V309-1)*100),"n/a",(U309/V309-1)*100)</f>
        <v>75</v>
      </c>
      <c r="AS309" s="1092">
        <f t="shared" ref="AS309:AS315" si="238">IF(ISERROR((V309/W309-1)*100),"n/a",(V309/W309-1)*100)</f>
        <v>0</v>
      </c>
      <c r="AT309" s="1092">
        <f t="shared" ref="AT309:AT315" si="239">IF(ISERROR((W309/X309-1)*100),"n/a",(W309/X309-1)*100)</f>
        <v>0</v>
      </c>
      <c r="AU309" s="1092">
        <f t="shared" ref="AU309:AU315" si="240">IF(ISERROR((X309/Y309-1)*100),"n/a",(X309/Y309-1)*100)</f>
        <v>-50</v>
      </c>
      <c r="AV309" s="1092">
        <f t="shared" ref="AV309:AV315" si="241">IF(ISERROR((Y309/Z309-1)*100),"n/a",(Y309/Z309-1)*100)</f>
        <v>2.8586122658895263</v>
      </c>
      <c r="AW309" s="1092">
        <f t="shared" si="200"/>
        <v>15.125280677851427</v>
      </c>
      <c r="AX309" s="1092">
        <f t="shared" si="201"/>
        <v>24.162950739326511</v>
      </c>
    </row>
    <row r="310" spans="1:50" ht="11.25" customHeight="1" x14ac:dyDescent="0.2">
      <c r="A310" s="465" t="s">
        <v>1302</v>
      </c>
      <c r="B310" s="814" t="s">
        <v>1303</v>
      </c>
      <c r="C310" s="584">
        <v>0.6</v>
      </c>
      <c r="D310" s="584">
        <v>0.56999999999999995</v>
      </c>
      <c r="E310" s="460">
        <v>0.47</v>
      </c>
      <c r="F310" s="482">
        <v>0.32</v>
      </c>
      <c r="G310" s="451">
        <v>0.28000000000000003</v>
      </c>
      <c r="H310" s="451">
        <v>0.24</v>
      </c>
      <c r="I310" s="452">
        <v>0.2</v>
      </c>
      <c r="J310" s="451">
        <v>0.18</v>
      </c>
      <c r="K310" s="963"/>
      <c r="L310" s="452">
        <v>0.16</v>
      </c>
      <c r="M310" s="449">
        <v>7.0000000000000007E-2</v>
      </c>
      <c r="N310" s="963"/>
      <c r="O310" s="495">
        <v>0.04</v>
      </c>
      <c r="P310" s="495">
        <v>0.16333</v>
      </c>
      <c r="Q310" s="455">
        <v>0.79666999999999999</v>
      </c>
      <c r="R310" s="456">
        <v>1.0449999999999999</v>
      </c>
      <c r="S310" s="456">
        <v>0.96499999999999997</v>
      </c>
      <c r="T310" s="456">
        <v>0.83</v>
      </c>
      <c r="U310" s="456">
        <v>0.72499999999999998</v>
      </c>
      <c r="V310" s="456">
        <v>0.65500000000000003</v>
      </c>
      <c r="W310" s="455">
        <v>0.64</v>
      </c>
      <c r="X310" s="456">
        <v>0.76</v>
      </c>
      <c r="Y310" s="456">
        <v>0.74546000000000001</v>
      </c>
      <c r="Z310" s="456">
        <v>0.67769000000000001</v>
      </c>
      <c r="AA310" s="587">
        <f t="shared" si="199"/>
        <v>11.133150000000001</v>
      </c>
      <c r="AB310" s="1092">
        <f t="shared" si="221"/>
        <v>5.2631578947368363</v>
      </c>
      <c r="AC310" s="1092">
        <f t="shared" si="222"/>
        <v>21.276595744680836</v>
      </c>
      <c r="AD310" s="1092">
        <f t="shared" si="223"/>
        <v>46.874999999999979</v>
      </c>
      <c r="AE310" s="1092">
        <f t="shared" si="224"/>
        <v>14.285714285714279</v>
      </c>
      <c r="AF310" s="1092">
        <f t="shared" si="225"/>
        <v>16.666666666666675</v>
      </c>
      <c r="AG310" s="1092">
        <f t="shared" si="226"/>
        <v>19.999999999999996</v>
      </c>
      <c r="AH310" s="1092">
        <f t="shared" si="227"/>
        <v>11.111111111111116</v>
      </c>
      <c r="AI310" s="1092">
        <f t="shared" si="228"/>
        <v>12.5</v>
      </c>
      <c r="AJ310" s="1092">
        <f t="shared" si="229"/>
        <v>128.57142857142856</v>
      </c>
      <c r="AK310" s="1092">
        <f t="shared" si="230"/>
        <v>75.000000000000028</v>
      </c>
      <c r="AL310" s="1092">
        <f t="shared" si="231"/>
        <v>-75.509704279679184</v>
      </c>
      <c r="AM310" s="1092">
        <f t="shared" si="232"/>
        <v>-79.498412140534981</v>
      </c>
      <c r="AN310" s="1092">
        <f t="shared" si="233"/>
        <v>-23.763636363636365</v>
      </c>
      <c r="AO310" s="1092">
        <f t="shared" si="234"/>
        <v>8.2901554404144928</v>
      </c>
      <c r="AP310" s="1092">
        <f t="shared" si="235"/>
        <v>16.265060240963859</v>
      </c>
      <c r="AQ310" s="1092">
        <f t="shared" si="236"/>
        <v>14.482758620689662</v>
      </c>
      <c r="AR310" s="1092">
        <f t="shared" si="237"/>
        <v>10.687022900763354</v>
      </c>
      <c r="AS310" s="1092">
        <f t="shared" si="238"/>
        <v>2.34375</v>
      </c>
      <c r="AT310" s="1092">
        <f t="shared" si="239"/>
        <v>-15.789473684210531</v>
      </c>
      <c r="AU310" s="1092">
        <f t="shared" si="240"/>
        <v>1.9504735331204781</v>
      </c>
      <c r="AV310" s="1092">
        <f t="shared" si="241"/>
        <v>10.000147560093842</v>
      </c>
      <c r="AW310" s="1092">
        <f t="shared" si="200"/>
        <v>10.524181719158234</v>
      </c>
      <c r="AX310" s="1092">
        <f t="shared" si="201"/>
        <v>43.168961624972901</v>
      </c>
    </row>
    <row r="311" spans="1:50" ht="11.25" customHeight="1" x14ac:dyDescent="0.2">
      <c r="A311" s="830" t="s">
        <v>3825</v>
      </c>
      <c r="B311" s="829" t="s">
        <v>3826</v>
      </c>
      <c r="C311" s="584">
        <v>0.88</v>
      </c>
      <c r="D311" s="584">
        <v>0.84</v>
      </c>
      <c r="E311" s="460">
        <v>0.71</v>
      </c>
      <c r="F311" s="589">
        <v>0.55000000000000004</v>
      </c>
      <c r="G311" s="584">
        <v>0.41</v>
      </c>
      <c r="H311" s="584">
        <v>0.3</v>
      </c>
      <c r="I311" s="584">
        <v>7.0000000000000007E-2</v>
      </c>
      <c r="J311" s="499">
        <v>0</v>
      </c>
      <c r="K311" s="897"/>
      <c r="L311" s="463">
        <v>0</v>
      </c>
      <c r="M311" s="588">
        <v>0</v>
      </c>
      <c r="N311" s="897"/>
      <c r="O311" s="585">
        <v>0</v>
      </c>
      <c r="P311" s="585">
        <v>0</v>
      </c>
      <c r="Q311" s="500">
        <v>0</v>
      </c>
      <c r="R311" s="500">
        <v>0</v>
      </c>
      <c r="S311" s="500">
        <v>0</v>
      </c>
      <c r="T311" s="500">
        <v>0</v>
      </c>
      <c r="U311" s="500">
        <v>0</v>
      </c>
      <c r="V311" s="500">
        <v>0</v>
      </c>
      <c r="W311" s="500">
        <v>0</v>
      </c>
      <c r="X311" s="500">
        <v>0</v>
      </c>
      <c r="Y311" s="500">
        <v>0</v>
      </c>
      <c r="Z311" s="500">
        <v>0</v>
      </c>
      <c r="AA311" s="587">
        <f t="shared" si="199"/>
        <v>3.7599999999999993</v>
      </c>
      <c r="AB311" s="1092">
        <f t="shared" si="221"/>
        <v>4.7619047619047672</v>
      </c>
      <c r="AC311" s="1092">
        <f t="shared" si="222"/>
        <v>18.309859154929576</v>
      </c>
      <c r="AD311" s="1092">
        <f t="shared" si="223"/>
        <v>29.090909090909079</v>
      </c>
      <c r="AE311" s="1092">
        <f t="shared" si="224"/>
        <v>34.146341463414643</v>
      </c>
      <c r="AF311" s="1092">
        <f t="shared" si="225"/>
        <v>36.666666666666671</v>
      </c>
      <c r="AG311" s="1092">
        <f t="shared" si="226"/>
        <v>328.57142857142856</v>
      </c>
      <c r="AH311" s="1092" t="str">
        <f t="shared" si="227"/>
        <v>n/a</v>
      </c>
      <c r="AI311" s="1092" t="str">
        <f t="shared" si="228"/>
        <v>n/a</v>
      </c>
      <c r="AJ311" s="1092" t="str">
        <f t="shared" si="229"/>
        <v>n/a</v>
      </c>
      <c r="AK311" s="1092" t="str">
        <f t="shared" si="230"/>
        <v>n/a</v>
      </c>
      <c r="AL311" s="1092" t="str">
        <f t="shared" si="231"/>
        <v>n/a</v>
      </c>
      <c r="AM311" s="1092" t="str">
        <f t="shared" si="232"/>
        <v>n/a</v>
      </c>
      <c r="AN311" s="1092" t="str">
        <f t="shared" si="233"/>
        <v>n/a</v>
      </c>
      <c r="AO311" s="1092" t="str">
        <f t="shared" si="234"/>
        <v>n/a</v>
      </c>
      <c r="AP311" s="1092" t="str">
        <f t="shared" si="235"/>
        <v>n/a</v>
      </c>
      <c r="AQ311" s="1092" t="str">
        <f t="shared" si="236"/>
        <v>n/a</v>
      </c>
      <c r="AR311" s="1092" t="str">
        <f t="shared" si="237"/>
        <v>n/a</v>
      </c>
      <c r="AS311" s="1092" t="str">
        <f t="shared" si="238"/>
        <v>n/a</v>
      </c>
      <c r="AT311" s="1092" t="str">
        <f t="shared" si="239"/>
        <v>n/a</v>
      </c>
      <c r="AU311" s="1092" t="str">
        <f t="shared" si="240"/>
        <v>n/a</v>
      </c>
      <c r="AV311" s="1092" t="str">
        <f t="shared" si="241"/>
        <v>n/a</v>
      </c>
      <c r="AW311" s="1092">
        <f t="shared" si="200"/>
        <v>75.257851618208875</v>
      </c>
      <c r="AX311" s="1092">
        <f t="shared" si="201"/>
        <v>124.65259166426522</v>
      </c>
    </row>
    <row r="312" spans="1:50" ht="11.25" customHeight="1" x14ac:dyDescent="0.2">
      <c r="A312" s="461" t="s">
        <v>1294</v>
      </c>
      <c r="B312" s="829" t="s">
        <v>1295</v>
      </c>
      <c r="C312" s="584">
        <v>0.48</v>
      </c>
      <c r="D312" s="584">
        <v>0.44</v>
      </c>
      <c r="E312" s="460">
        <v>0.38669999999999999</v>
      </c>
      <c r="F312" s="589">
        <v>0.32</v>
      </c>
      <c r="G312" s="584">
        <v>0.26666666666666666</v>
      </c>
      <c r="H312" s="584">
        <v>0.25333333333333335</v>
      </c>
      <c r="I312" s="584">
        <v>0.21333333333333335</v>
      </c>
      <c r="J312" s="584">
        <v>0.1822222222222222</v>
      </c>
      <c r="K312" s="897">
        <v>0</v>
      </c>
      <c r="L312" s="584">
        <v>0.15703111111111109</v>
      </c>
      <c r="M312" s="459">
        <v>0.13630222222222224</v>
      </c>
      <c r="N312" s="897">
        <v>0</v>
      </c>
      <c r="O312" s="585">
        <v>0.13432888888888889</v>
      </c>
      <c r="P312" s="585">
        <v>0.13432888888888889</v>
      </c>
      <c r="Q312" s="590">
        <v>0.1264177777777778</v>
      </c>
      <c r="R312" s="590">
        <v>0.11456</v>
      </c>
      <c r="S312" s="590">
        <v>0.11061333333333333</v>
      </c>
      <c r="T312" s="590">
        <v>0.10270222222222224</v>
      </c>
      <c r="U312" s="590">
        <v>9.4808888888888887E-2</v>
      </c>
      <c r="V312" s="590">
        <v>8.428444444444444E-2</v>
      </c>
      <c r="W312" s="590">
        <v>5.9253333333333331E-2</v>
      </c>
      <c r="X312" s="586">
        <v>0</v>
      </c>
      <c r="Y312" s="586">
        <v>0</v>
      </c>
      <c r="Z312" s="586">
        <v>0</v>
      </c>
      <c r="AA312" s="587">
        <f t="shared" si="199"/>
        <v>3.7968866666666661</v>
      </c>
      <c r="AB312" s="1092">
        <f t="shared" si="221"/>
        <v>9.0909090909090828</v>
      </c>
      <c r="AC312" s="1092">
        <f t="shared" si="222"/>
        <v>13.783294543573831</v>
      </c>
      <c r="AD312" s="1092">
        <f t="shared" si="223"/>
        <v>20.843749999999982</v>
      </c>
      <c r="AE312" s="1092">
        <f t="shared" si="224"/>
        <v>19.999999999999996</v>
      </c>
      <c r="AF312" s="1092">
        <f t="shared" si="225"/>
        <v>5.2631578947368363</v>
      </c>
      <c r="AG312" s="1092">
        <f t="shared" si="226"/>
        <v>18.75</v>
      </c>
      <c r="AH312" s="1092">
        <f t="shared" si="227"/>
        <v>17.073170731707332</v>
      </c>
      <c r="AI312" s="1092">
        <f t="shared" si="228"/>
        <v>16.042114796784791</v>
      </c>
      <c r="AJ312" s="1092">
        <f t="shared" si="229"/>
        <v>15.208034433285489</v>
      </c>
      <c r="AK312" s="1092">
        <f t="shared" si="230"/>
        <v>1.4690312334568745</v>
      </c>
      <c r="AL312" s="1092">
        <f t="shared" si="231"/>
        <v>0</v>
      </c>
      <c r="AM312" s="1092">
        <f t="shared" si="232"/>
        <v>6.2579102798481001</v>
      </c>
      <c r="AN312" s="1092">
        <f t="shared" si="233"/>
        <v>10.35071384233397</v>
      </c>
      <c r="AO312" s="1092">
        <f t="shared" si="234"/>
        <v>3.5679845708775249</v>
      </c>
      <c r="AP312" s="1092">
        <f t="shared" si="235"/>
        <v>7.7029600138480037</v>
      </c>
      <c r="AQ312" s="1092">
        <f t="shared" si="236"/>
        <v>8.3255203450215873</v>
      </c>
      <c r="AR312" s="1092">
        <f t="shared" si="237"/>
        <v>12.486817127188354</v>
      </c>
      <c r="AS312" s="1092">
        <f t="shared" si="238"/>
        <v>42.244224422442244</v>
      </c>
      <c r="AT312" s="1092" t="str">
        <f t="shared" si="239"/>
        <v>n/a</v>
      </c>
      <c r="AU312" s="1092" t="str">
        <f t="shared" si="240"/>
        <v>n/a</v>
      </c>
      <c r="AV312" s="1092" t="str">
        <f t="shared" si="241"/>
        <v>n/a</v>
      </c>
      <c r="AW312" s="1092">
        <f t="shared" si="200"/>
        <v>12.692199629222998</v>
      </c>
      <c r="AX312" s="1092">
        <f t="shared" si="201"/>
        <v>9.6927914362688501</v>
      </c>
    </row>
    <row r="313" spans="1:50" ht="11.25" customHeight="1" x14ac:dyDescent="0.2">
      <c r="A313" s="461" t="s">
        <v>4127</v>
      </c>
      <c r="B313" s="829" t="s">
        <v>4122</v>
      </c>
      <c r="C313" s="584">
        <v>0.37</v>
      </c>
      <c r="D313" s="584">
        <v>0.36</v>
      </c>
      <c r="E313" s="460">
        <v>0.32</v>
      </c>
      <c r="F313" s="608">
        <v>0.3</v>
      </c>
      <c r="G313" s="593">
        <v>0.26</v>
      </c>
      <c r="H313" s="593">
        <v>0.2</v>
      </c>
      <c r="I313" s="593">
        <v>0.12</v>
      </c>
      <c r="J313" s="609">
        <v>0.1</v>
      </c>
      <c r="K313" s="460"/>
      <c r="L313" s="593">
        <v>0.1</v>
      </c>
      <c r="M313" s="480">
        <v>0</v>
      </c>
      <c r="N313" s="483"/>
      <c r="O313" s="503">
        <v>0</v>
      </c>
      <c r="P313" s="503">
        <v>0</v>
      </c>
      <c r="Q313" s="500">
        <v>0</v>
      </c>
      <c r="R313" s="500">
        <v>0</v>
      </c>
      <c r="S313" s="500">
        <v>0</v>
      </c>
      <c r="T313" s="500">
        <v>0</v>
      </c>
      <c r="U313" s="500">
        <v>0</v>
      </c>
      <c r="V313" s="500">
        <v>0</v>
      </c>
      <c r="W313" s="500">
        <v>0</v>
      </c>
      <c r="X313" s="500">
        <v>0</v>
      </c>
      <c r="Y313" s="500">
        <v>0</v>
      </c>
      <c r="Z313" s="500">
        <v>0</v>
      </c>
      <c r="AA313" s="587">
        <f t="shared" si="199"/>
        <v>2.1300000000000003</v>
      </c>
      <c r="AB313" s="1092">
        <f t="shared" si="221"/>
        <v>2.7777777777777901</v>
      </c>
      <c r="AC313" s="1092">
        <f t="shared" si="222"/>
        <v>12.5</v>
      </c>
      <c r="AD313" s="1092">
        <f t="shared" si="223"/>
        <v>6.6666666666666652</v>
      </c>
      <c r="AE313" s="1092">
        <f t="shared" si="224"/>
        <v>15.384615384615374</v>
      </c>
      <c r="AF313" s="1092">
        <f t="shared" si="225"/>
        <v>30.000000000000004</v>
      </c>
      <c r="AG313" s="1092">
        <f t="shared" si="226"/>
        <v>66.666666666666671</v>
      </c>
      <c r="AH313" s="1092">
        <f t="shared" si="227"/>
        <v>19.999999999999996</v>
      </c>
      <c r="AI313" s="1092">
        <f t="shared" si="228"/>
        <v>0</v>
      </c>
      <c r="AJ313" s="1092" t="str">
        <f t="shared" si="229"/>
        <v>n/a</v>
      </c>
      <c r="AK313" s="1092" t="str">
        <f t="shared" si="230"/>
        <v>n/a</v>
      </c>
      <c r="AL313" s="1092" t="str">
        <f t="shared" si="231"/>
        <v>n/a</v>
      </c>
      <c r="AM313" s="1092" t="str">
        <f t="shared" si="232"/>
        <v>n/a</v>
      </c>
      <c r="AN313" s="1092" t="str">
        <f t="shared" si="233"/>
        <v>n/a</v>
      </c>
      <c r="AO313" s="1092" t="str">
        <f t="shared" si="234"/>
        <v>n/a</v>
      </c>
      <c r="AP313" s="1092" t="str">
        <f t="shared" si="235"/>
        <v>n/a</v>
      </c>
      <c r="AQ313" s="1092" t="str">
        <f t="shared" si="236"/>
        <v>n/a</v>
      </c>
      <c r="AR313" s="1092" t="str">
        <f t="shared" si="237"/>
        <v>n/a</v>
      </c>
      <c r="AS313" s="1092" t="str">
        <f t="shared" si="238"/>
        <v>n/a</v>
      </c>
      <c r="AT313" s="1092" t="str">
        <f t="shared" si="239"/>
        <v>n/a</v>
      </c>
      <c r="AU313" s="1092" t="str">
        <f t="shared" si="240"/>
        <v>n/a</v>
      </c>
      <c r="AV313" s="1092" t="str">
        <f t="shared" si="241"/>
        <v>n/a</v>
      </c>
      <c r="AW313" s="1092">
        <f t="shared" si="200"/>
        <v>19.249465811965813</v>
      </c>
      <c r="AX313" s="1092">
        <f t="shared" si="201"/>
        <v>21.464941038273235</v>
      </c>
    </row>
    <row r="314" spans="1:50" ht="11.25" customHeight="1" x14ac:dyDescent="0.2">
      <c r="A314" s="444" t="s">
        <v>611</v>
      </c>
      <c r="B314" s="814" t="s">
        <v>612</v>
      </c>
      <c r="C314" s="584">
        <v>0.8125</v>
      </c>
      <c r="D314" s="584">
        <v>0.79249999999999998</v>
      </c>
      <c r="E314" s="460">
        <v>0.77249999999999996</v>
      </c>
      <c r="F314" s="589">
        <v>0.75250000000000006</v>
      </c>
      <c r="G314" s="584">
        <v>0.73250000000000004</v>
      </c>
      <c r="H314" s="584">
        <v>0.71299999999999986</v>
      </c>
      <c r="I314" s="584">
        <v>0.6925</v>
      </c>
      <c r="J314" s="584">
        <v>0.67249999999999999</v>
      </c>
      <c r="K314" s="897"/>
      <c r="L314" s="584">
        <v>0.65249999999999997</v>
      </c>
      <c r="M314" s="459">
        <v>0.63249999999999995</v>
      </c>
      <c r="N314" s="897"/>
      <c r="O314" s="472">
        <v>0.59499999999999997</v>
      </c>
      <c r="P314" s="472">
        <v>0.49332999999999999</v>
      </c>
      <c r="Q314" s="590">
        <v>0.38667000000000007</v>
      </c>
      <c r="R314" s="590">
        <v>0.28000000000000003</v>
      </c>
      <c r="S314" s="590">
        <v>0.20445000000000002</v>
      </c>
      <c r="T314" s="590">
        <v>0.12296000000000001</v>
      </c>
      <c r="U314" s="590">
        <v>7.8020000000000006E-2</v>
      </c>
      <c r="V314" s="590">
        <v>2.5680000000000001E-2</v>
      </c>
      <c r="W314" s="586">
        <v>0</v>
      </c>
      <c r="X314" s="586">
        <v>0</v>
      </c>
      <c r="Y314" s="586">
        <v>0</v>
      </c>
      <c r="Z314" s="586">
        <v>0</v>
      </c>
      <c r="AA314" s="587">
        <f t="shared" si="199"/>
        <v>9.4116099999999996</v>
      </c>
      <c r="AB314" s="1092">
        <f t="shared" si="221"/>
        <v>2.5236593059936974</v>
      </c>
      <c r="AC314" s="1092">
        <f t="shared" si="222"/>
        <v>2.5889967637540368</v>
      </c>
      <c r="AD314" s="1092">
        <f t="shared" si="223"/>
        <v>2.6578073089700949</v>
      </c>
      <c r="AE314" s="1092">
        <f t="shared" si="224"/>
        <v>2.7303754266211566</v>
      </c>
      <c r="AF314" s="1092">
        <f t="shared" si="225"/>
        <v>2.7349228611500909</v>
      </c>
      <c r="AG314" s="1092">
        <f t="shared" si="226"/>
        <v>2.9602888086642354</v>
      </c>
      <c r="AH314" s="1092">
        <f t="shared" si="227"/>
        <v>2.9739776951672958</v>
      </c>
      <c r="AI314" s="1092">
        <f t="shared" si="228"/>
        <v>3.0651340996168619</v>
      </c>
      <c r="AJ314" s="1092">
        <f t="shared" si="229"/>
        <v>3.1620553359683834</v>
      </c>
      <c r="AK314" s="1092">
        <f t="shared" si="230"/>
        <v>6.3025210084033612</v>
      </c>
      <c r="AL314" s="1092">
        <f t="shared" si="231"/>
        <v>20.608923033263736</v>
      </c>
      <c r="AM314" s="1092">
        <f t="shared" si="232"/>
        <v>27.584244963405457</v>
      </c>
      <c r="AN314" s="1092">
        <f t="shared" si="233"/>
        <v>38.096428571428589</v>
      </c>
      <c r="AO314" s="1092">
        <f t="shared" si="234"/>
        <v>36.952800195646859</v>
      </c>
      <c r="AP314" s="1092">
        <f t="shared" si="235"/>
        <v>66.273584905660371</v>
      </c>
      <c r="AQ314" s="1092">
        <f t="shared" si="236"/>
        <v>57.600615226864903</v>
      </c>
      <c r="AR314" s="1092">
        <f t="shared" si="237"/>
        <v>203.81619937694703</v>
      </c>
      <c r="AS314" s="1092" t="str">
        <f t="shared" si="238"/>
        <v>n/a</v>
      </c>
      <c r="AT314" s="1092" t="str">
        <f t="shared" si="239"/>
        <v>n/a</v>
      </c>
      <c r="AU314" s="1092" t="str">
        <f t="shared" si="240"/>
        <v>n/a</v>
      </c>
      <c r="AV314" s="1092" t="str">
        <f t="shared" si="241"/>
        <v>n/a</v>
      </c>
      <c r="AW314" s="1092">
        <f t="shared" si="200"/>
        <v>28.390149111030951</v>
      </c>
      <c r="AX314" s="1092">
        <f t="shared" si="201"/>
        <v>49.789125153865122</v>
      </c>
    </row>
    <row r="315" spans="1:50" ht="11.25" customHeight="1" x14ac:dyDescent="0.2">
      <c r="A315" s="461" t="s">
        <v>1286</v>
      </c>
      <c r="B315" s="829" t="s">
        <v>1287</v>
      </c>
      <c r="C315" s="584">
        <v>6</v>
      </c>
      <c r="D315" s="584">
        <v>5.44</v>
      </c>
      <c r="E315" s="460">
        <v>4.12</v>
      </c>
      <c r="F315" s="587">
        <v>3.56</v>
      </c>
      <c r="G315" s="584">
        <v>2.76</v>
      </c>
      <c r="H315" s="584">
        <v>2.36</v>
      </c>
      <c r="I315" s="584">
        <v>1.88</v>
      </c>
      <c r="J315" s="584">
        <v>1.56</v>
      </c>
      <c r="K315" s="897"/>
      <c r="L315" s="584">
        <v>1.1599999999999999</v>
      </c>
      <c r="M315" s="459">
        <v>1.04</v>
      </c>
      <c r="N315" s="897"/>
      <c r="O315" s="472">
        <v>0.97199999999999998</v>
      </c>
      <c r="P315" s="472">
        <v>0.92199999999999993</v>
      </c>
      <c r="Q315" s="586">
        <v>0.9</v>
      </c>
      <c r="R315" s="590">
        <v>0.9</v>
      </c>
      <c r="S315" s="590">
        <v>0.67500000000000004</v>
      </c>
      <c r="T315" s="590">
        <v>0.4</v>
      </c>
      <c r="U315" s="590">
        <v>0.32500000000000001</v>
      </c>
      <c r="V315" s="590">
        <v>0.26</v>
      </c>
      <c r="W315" s="590">
        <v>0.21</v>
      </c>
      <c r="X315" s="590">
        <v>0.17</v>
      </c>
      <c r="Y315" s="586">
        <v>0.16</v>
      </c>
      <c r="Z315" s="590">
        <v>0.11334</v>
      </c>
      <c r="AA315" s="587">
        <f t="shared" si="199"/>
        <v>35.887339999999995</v>
      </c>
      <c r="AB315" s="1092">
        <f t="shared" si="221"/>
        <v>10.294117647058808</v>
      </c>
      <c r="AC315" s="1092">
        <f t="shared" si="222"/>
        <v>32.038834951456316</v>
      </c>
      <c r="AD315" s="1092">
        <f t="shared" si="223"/>
        <v>15.730337078651679</v>
      </c>
      <c r="AE315" s="1092">
        <f t="shared" si="224"/>
        <v>28.98550724637683</v>
      </c>
      <c r="AF315" s="1092">
        <f t="shared" si="225"/>
        <v>16.949152542372879</v>
      </c>
      <c r="AG315" s="1092">
        <f t="shared" si="226"/>
        <v>25.531914893617014</v>
      </c>
      <c r="AH315" s="1092">
        <f t="shared" si="227"/>
        <v>20.512820512820507</v>
      </c>
      <c r="AI315" s="1092">
        <f t="shared" si="228"/>
        <v>34.48275862068968</v>
      </c>
      <c r="AJ315" s="1092">
        <f t="shared" si="229"/>
        <v>11.538461538461519</v>
      </c>
      <c r="AK315" s="1092">
        <f t="shared" si="230"/>
        <v>6.9958847736625529</v>
      </c>
      <c r="AL315" s="1092">
        <f t="shared" si="231"/>
        <v>5.4229934924078238</v>
      </c>
      <c r="AM315" s="1092">
        <f t="shared" si="232"/>
        <v>2.4444444444444269</v>
      </c>
      <c r="AN315" s="1092">
        <f t="shared" si="233"/>
        <v>0</v>
      </c>
      <c r="AO315" s="1092">
        <f t="shared" si="234"/>
        <v>33.333333333333329</v>
      </c>
      <c r="AP315" s="1092">
        <f t="shared" si="235"/>
        <v>68.75</v>
      </c>
      <c r="AQ315" s="1092">
        <f t="shared" si="236"/>
        <v>23.076923076923084</v>
      </c>
      <c r="AR315" s="1092">
        <f t="shared" si="237"/>
        <v>25</v>
      </c>
      <c r="AS315" s="1092">
        <f t="shared" si="238"/>
        <v>23.809523809523814</v>
      </c>
      <c r="AT315" s="1092">
        <f t="shared" si="239"/>
        <v>23.529411764705866</v>
      </c>
      <c r="AU315" s="1092">
        <f t="shared" si="240"/>
        <v>6.25</v>
      </c>
      <c r="AV315" s="1092">
        <f t="shared" si="241"/>
        <v>41.168166578436562</v>
      </c>
      <c r="AW315" s="1092">
        <f t="shared" si="200"/>
        <v>21.706885062140127</v>
      </c>
      <c r="AX315" s="1092">
        <f t="shared" si="201"/>
        <v>15.71809392275247</v>
      </c>
    </row>
    <row r="316" spans="1:50" ht="11.25" customHeight="1" x14ac:dyDescent="0.2">
      <c r="A316" s="82" t="s">
        <v>4114</v>
      </c>
      <c r="B316" s="814" t="s">
        <v>4115</v>
      </c>
      <c r="C316" s="584">
        <v>0.16</v>
      </c>
      <c r="D316" s="584">
        <v>0.14000000000000001</v>
      </c>
      <c r="E316" s="460">
        <v>0.1048</v>
      </c>
      <c r="F316" s="1156">
        <v>9.7299999999999998E-2</v>
      </c>
      <c r="G316" s="1158">
        <v>8.2000000000000003E-2</v>
      </c>
      <c r="H316" s="1158">
        <v>7.1599999999999997E-2</v>
      </c>
      <c r="I316" s="1158">
        <v>6.1400000000000003E-2</v>
      </c>
      <c r="J316" s="1158">
        <v>5.33E-2</v>
      </c>
      <c r="K316" s="1165" t="s">
        <v>90</v>
      </c>
      <c r="L316" s="1158">
        <v>4.4299999999999999E-2</v>
      </c>
      <c r="M316" s="1167">
        <v>3.5400000000000001E-2</v>
      </c>
      <c r="N316" s="1165"/>
      <c r="O316" s="1172">
        <v>2.8299999999999999E-2</v>
      </c>
      <c r="P316" s="1172">
        <v>2.52E-2</v>
      </c>
      <c r="Q316" s="1174">
        <v>2.1000000000000001E-2</v>
      </c>
      <c r="R316" s="1177">
        <v>1.6799999999999999E-2</v>
      </c>
      <c r="S316" s="1174">
        <v>1.6799999999999999E-2</v>
      </c>
      <c r="T316" s="1177">
        <v>1.04E-2</v>
      </c>
      <c r="U316" s="1174">
        <v>1.04E-2</v>
      </c>
      <c r="V316" s="1177">
        <v>1.04E-2</v>
      </c>
      <c r="W316" s="1174">
        <v>1.04E-2</v>
      </c>
      <c r="X316" s="1174">
        <v>1.04E-2</v>
      </c>
      <c r="Y316" s="1174">
        <v>1.04E-2</v>
      </c>
      <c r="Z316" s="1174">
        <v>1.04E-2</v>
      </c>
      <c r="AA316" s="587">
        <f t="shared" si="199"/>
        <v>1.0309999999999999</v>
      </c>
      <c r="AB316" s="1092">
        <f t="shared" si="221"/>
        <v>14.285714285714279</v>
      </c>
      <c r="AC316" s="1092">
        <f t="shared" si="222"/>
        <v>33.587786259542</v>
      </c>
      <c r="AD316" s="1092">
        <f t="shared" ref="AD316:AD324" si="242">IF(ISERROR((E316/F316-1)*100),"n/a",(E316/F316-1)*100)</f>
        <v>7.7081192189105918</v>
      </c>
      <c r="AE316" s="1093">
        <v>11.111111111111116</v>
      </c>
      <c r="AF316" s="1093">
        <v>28.571428571428559</v>
      </c>
      <c r="AG316" s="1093">
        <v>16.666666666666675</v>
      </c>
      <c r="AH316" s="1093">
        <v>7.1428571428571619</v>
      </c>
      <c r="AI316" s="1093">
        <v>29.629629629629626</v>
      </c>
      <c r="AJ316" s="1093">
        <v>25</v>
      </c>
      <c r="AK316" s="1093">
        <v>24.999999999999979</v>
      </c>
      <c r="AL316" s="1093">
        <v>12.500000000000044</v>
      </c>
      <c r="AM316" s="1093">
        <v>19.999999999999972</v>
      </c>
      <c r="AN316" s="1093">
        <v>25</v>
      </c>
      <c r="AO316" s="1093">
        <v>0</v>
      </c>
      <c r="AP316" s="1093">
        <v>59.999999999999986</v>
      </c>
      <c r="AQ316" s="1093">
        <v>0</v>
      </c>
      <c r="AR316" s="1093">
        <v>10.060189165950174</v>
      </c>
      <c r="AS316" s="1093">
        <v>0</v>
      </c>
      <c r="AT316" s="1093">
        <v>9.9243856332703153</v>
      </c>
      <c r="AU316" s="1093">
        <v>4.7524752475247123</v>
      </c>
      <c r="AV316" s="1093">
        <v>4.9896049896050121</v>
      </c>
      <c r="AW316" s="1092">
        <f t="shared" si="200"/>
        <v>16.472855615343345</v>
      </c>
      <c r="AX316" s="1092">
        <f t="shared" si="201"/>
        <v>14.349409708431759</v>
      </c>
    </row>
    <row r="317" spans="1:50" ht="11.25" customHeight="1" x14ac:dyDescent="0.2">
      <c r="A317" s="1026" t="s">
        <v>4632</v>
      </c>
      <c r="B317" s="468" t="s">
        <v>4625</v>
      </c>
      <c r="C317" s="584">
        <v>1.7347999999999999</v>
      </c>
      <c r="D317" s="584">
        <v>1.5615999999999999</v>
      </c>
      <c r="E317" s="460">
        <v>1.3578000000000001</v>
      </c>
      <c r="F317" s="589">
        <v>0.58099999999999996</v>
      </c>
      <c r="G317" s="499">
        <v>0</v>
      </c>
      <c r="H317" s="499">
        <v>0</v>
      </c>
      <c r="I317" s="499">
        <v>0</v>
      </c>
      <c r="J317" s="499">
        <v>0</v>
      </c>
      <c r="K317" s="1027"/>
      <c r="L317" s="499">
        <v>0</v>
      </c>
      <c r="M317" s="502">
        <v>0</v>
      </c>
      <c r="N317" s="519"/>
      <c r="O317" s="999">
        <v>0</v>
      </c>
      <c r="P317" s="999">
        <v>0</v>
      </c>
      <c r="Q317" s="500">
        <v>0</v>
      </c>
      <c r="R317" s="500">
        <v>0</v>
      </c>
      <c r="S317" s="500">
        <v>0</v>
      </c>
      <c r="T317" s="500">
        <v>0</v>
      </c>
      <c r="U317" s="500">
        <v>0</v>
      </c>
      <c r="V317" s="500">
        <v>0</v>
      </c>
      <c r="W317" s="500">
        <v>0</v>
      </c>
      <c r="X317" s="500">
        <v>0</v>
      </c>
      <c r="Y317" s="500">
        <v>0</v>
      </c>
      <c r="Z317" s="500">
        <v>0</v>
      </c>
      <c r="AA317" s="587">
        <f t="shared" si="199"/>
        <v>5.235199999999999</v>
      </c>
      <c r="AB317" s="1092">
        <f t="shared" si="221"/>
        <v>11.091188524590168</v>
      </c>
      <c r="AC317" s="1092">
        <f t="shared" si="222"/>
        <v>15.009574311386054</v>
      </c>
      <c r="AD317" s="1092">
        <f t="shared" si="242"/>
        <v>133.70051635111881</v>
      </c>
      <c r="AE317" s="1092" t="str">
        <f t="shared" ref="AE317:AH324" si="243">IF(ISERROR((F317/G317-1)*100),"n/a",(F317/G317-1)*100)</f>
        <v>n/a</v>
      </c>
      <c r="AF317" s="1092" t="str">
        <f t="shared" si="243"/>
        <v>n/a</v>
      </c>
      <c r="AG317" s="1092" t="str">
        <f t="shared" si="243"/>
        <v>n/a</v>
      </c>
      <c r="AH317" s="1092" t="str">
        <f t="shared" si="243"/>
        <v>n/a</v>
      </c>
      <c r="AI317" s="1092" t="str">
        <f t="shared" ref="AI317:AI324" si="244">IF(ISERROR((J317/L317-1)*100),"n/a",(J317/L317-1)*100)</f>
        <v>n/a</v>
      </c>
      <c r="AJ317" s="1092" t="str">
        <f t="shared" ref="AJ317:AJ324" si="245">IF(ISERROR((L317/M317-1)*100),"n/a",(L317/M317-1)*100)</f>
        <v>n/a</v>
      </c>
      <c r="AK317" s="1092" t="str">
        <f t="shared" ref="AK317:AK324" si="246">IF(ISERROR((M317/O317-1)*100),"n/a",(M317/O317-1)*100)</f>
        <v>n/a</v>
      </c>
      <c r="AL317" s="1092" t="str">
        <f t="shared" ref="AL317:AV324" si="247">IF(ISERROR((O317/P317-1)*100),"n/a",(O317/P317-1)*100)</f>
        <v>n/a</v>
      </c>
      <c r="AM317" s="1092" t="str">
        <f t="shared" si="247"/>
        <v>n/a</v>
      </c>
      <c r="AN317" s="1092" t="str">
        <f t="shared" si="247"/>
        <v>n/a</v>
      </c>
      <c r="AO317" s="1092" t="str">
        <f t="shared" si="247"/>
        <v>n/a</v>
      </c>
      <c r="AP317" s="1092" t="str">
        <f t="shared" si="247"/>
        <v>n/a</v>
      </c>
      <c r="AQ317" s="1092" t="str">
        <f t="shared" si="247"/>
        <v>n/a</v>
      </c>
      <c r="AR317" s="1092" t="str">
        <f t="shared" si="247"/>
        <v>n/a</v>
      </c>
      <c r="AS317" s="1092" t="str">
        <f t="shared" si="247"/>
        <v>n/a</v>
      </c>
      <c r="AT317" s="1092" t="str">
        <f t="shared" si="247"/>
        <v>n/a</v>
      </c>
      <c r="AU317" s="1092" t="str">
        <f t="shared" si="247"/>
        <v>n/a</v>
      </c>
      <c r="AV317" s="1092" t="str">
        <f t="shared" si="247"/>
        <v>n/a</v>
      </c>
      <c r="AW317" s="1092">
        <f t="shared" si="200"/>
        <v>53.267093062365007</v>
      </c>
      <c r="AX317" s="1092">
        <f t="shared" si="201"/>
        <v>69.684934693622424</v>
      </c>
    </row>
    <row r="318" spans="1:50" ht="11.25" customHeight="1" x14ac:dyDescent="0.2">
      <c r="A318" s="461" t="s">
        <v>4129</v>
      </c>
      <c r="B318" s="829" t="s">
        <v>3827</v>
      </c>
      <c r="C318" s="584">
        <v>0.65</v>
      </c>
      <c r="D318" s="584">
        <v>0.6</v>
      </c>
      <c r="E318" s="460">
        <v>0.52</v>
      </c>
      <c r="F318" s="608">
        <v>0.42</v>
      </c>
      <c r="G318" s="593">
        <v>0.34</v>
      </c>
      <c r="H318" s="593">
        <v>0.3</v>
      </c>
      <c r="I318" s="593">
        <v>0.26</v>
      </c>
      <c r="J318" s="609">
        <v>0.24</v>
      </c>
      <c r="K318" s="483"/>
      <c r="L318" s="609">
        <v>0.24</v>
      </c>
      <c r="M318" s="610">
        <v>0.24</v>
      </c>
      <c r="N318" s="483"/>
      <c r="O318" s="611">
        <v>0.24</v>
      </c>
      <c r="P318" s="611">
        <v>0.24</v>
      </c>
      <c r="Q318" s="977">
        <v>0.24</v>
      </c>
      <c r="R318" s="977">
        <v>0.24</v>
      </c>
      <c r="S318" s="806">
        <v>0.24</v>
      </c>
      <c r="T318" s="806">
        <v>0.1</v>
      </c>
      <c r="U318" s="500">
        <v>0</v>
      </c>
      <c r="V318" s="500">
        <v>0</v>
      </c>
      <c r="W318" s="500">
        <v>0</v>
      </c>
      <c r="X318" s="500">
        <v>0</v>
      </c>
      <c r="Y318" s="500">
        <v>0</v>
      </c>
      <c r="Z318" s="500">
        <v>0</v>
      </c>
      <c r="AA318" s="587">
        <f t="shared" si="199"/>
        <v>5.1100000000000012</v>
      </c>
      <c r="AB318" s="1092">
        <f t="shared" si="221"/>
        <v>8.3333333333333481</v>
      </c>
      <c r="AC318" s="1092">
        <f t="shared" si="222"/>
        <v>15.384615384615374</v>
      </c>
      <c r="AD318" s="1092">
        <f t="shared" si="242"/>
        <v>23.809523809523814</v>
      </c>
      <c r="AE318" s="1092">
        <f t="shared" si="243"/>
        <v>23.529411764705866</v>
      </c>
      <c r="AF318" s="1092">
        <f t="shared" si="243"/>
        <v>13.333333333333353</v>
      </c>
      <c r="AG318" s="1092">
        <f t="shared" si="243"/>
        <v>15.384615384615374</v>
      </c>
      <c r="AH318" s="1092">
        <f t="shared" si="243"/>
        <v>8.3333333333333481</v>
      </c>
      <c r="AI318" s="1092">
        <f t="shared" si="244"/>
        <v>0</v>
      </c>
      <c r="AJ318" s="1092">
        <f t="shared" si="245"/>
        <v>0</v>
      </c>
      <c r="AK318" s="1092">
        <f t="shared" si="246"/>
        <v>0</v>
      </c>
      <c r="AL318" s="1092">
        <f t="shared" si="247"/>
        <v>0</v>
      </c>
      <c r="AM318" s="1092">
        <f t="shared" si="247"/>
        <v>0</v>
      </c>
      <c r="AN318" s="1092">
        <f t="shared" si="247"/>
        <v>0</v>
      </c>
      <c r="AO318" s="1092">
        <f t="shared" si="247"/>
        <v>0</v>
      </c>
      <c r="AP318" s="1092">
        <f t="shared" si="247"/>
        <v>140</v>
      </c>
      <c r="AQ318" s="1092" t="str">
        <f t="shared" si="247"/>
        <v>n/a</v>
      </c>
      <c r="AR318" s="1092" t="str">
        <f t="shared" si="247"/>
        <v>n/a</v>
      </c>
      <c r="AS318" s="1092" t="str">
        <f t="shared" si="247"/>
        <v>n/a</v>
      </c>
      <c r="AT318" s="1092" t="str">
        <f t="shared" si="247"/>
        <v>n/a</v>
      </c>
      <c r="AU318" s="1092" t="str">
        <f t="shared" si="247"/>
        <v>n/a</v>
      </c>
      <c r="AV318" s="1092" t="str">
        <f t="shared" si="247"/>
        <v>n/a</v>
      </c>
      <c r="AW318" s="1092">
        <f t="shared" si="200"/>
        <v>16.540544422897366</v>
      </c>
      <c r="AX318" s="1092">
        <f t="shared" si="201"/>
        <v>35.260988097606337</v>
      </c>
    </row>
    <row r="319" spans="1:50" ht="11.25" customHeight="1" x14ac:dyDescent="0.2">
      <c r="A319" s="461" t="s">
        <v>1274</v>
      </c>
      <c r="B319" s="829" t="s">
        <v>1275</v>
      </c>
      <c r="C319" s="584">
        <v>0.8</v>
      </c>
      <c r="D319" s="584">
        <v>0.74</v>
      </c>
      <c r="E319" s="460">
        <v>0.72</v>
      </c>
      <c r="F319" s="589">
        <v>0.51</v>
      </c>
      <c r="G319" s="584">
        <v>0.47</v>
      </c>
      <c r="H319" s="584">
        <v>0.43</v>
      </c>
      <c r="I319" s="584">
        <v>0.34</v>
      </c>
      <c r="J319" s="463">
        <v>0.32</v>
      </c>
      <c r="K319" s="897"/>
      <c r="L319" s="584">
        <v>0.3</v>
      </c>
      <c r="M319" s="459">
        <v>0.13</v>
      </c>
      <c r="N319" s="897"/>
      <c r="O319" s="585">
        <v>0</v>
      </c>
      <c r="P319" s="585">
        <v>0.1</v>
      </c>
      <c r="Q319" s="586">
        <v>0.77</v>
      </c>
      <c r="R319" s="590">
        <v>0.84</v>
      </c>
      <c r="S319" s="590">
        <v>0.79</v>
      </c>
      <c r="T319" s="590">
        <v>0.71</v>
      </c>
      <c r="U319" s="590">
        <v>0.63</v>
      </c>
      <c r="V319" s="590">
        <v>0.55000000000000004</v>
      </c>
      <c r="W319" s="590">
        <v>0.47</v>
      </c>
      <c r="X319" s="590">
        <v>0.39</v>
      </c>
      <c r="Y319" s="590">
        <v>0.30499999999999999</v>
      </c>
      <c r="Z319" s="586">
        <v>0.28000000000000003</v>
      </c>
      <c r="AA319" s="587">
        <f t="shared" si="199"/>
        <v>10.595000000000001</v>
      </c>
      <c r="AB319" s="1092">
        <f t="shared" si="221"/>
        <v>8.1081081081081141</v>
      </c>
      <c r="AC319" s="1092">
        <f t="shared" si="222"/>
        <v>2.7777777777777901</v>
      </c>
      <c r="AD319" s="1092">
        <f t="shared" si="242"/>
        <v>41.176470588235283</v>
      </c>
      <c r="AE319" s="1092">
        <f t="shared" si="243"/>
        <v>8.5106382978723527</v>
      </c>
      <c r="AF319" s="1092">
        <f t="shared" si="243"/>
        <v>9.302325581395344</v>
      </c>
      <c r="AG319" s="1092">
        <f t="shared" si="243"/>
        <v>26.470588235294112</v>
      </c>
      <c r="AH319" s="1092">
        <f t="shared" si="243"/>
        <v>6.25</v>
      </c>
      <c r="AI319" s="1092">
        <f t="shared" si="244"/>
        <v>6.6666666666666652</v>
      </c>
      <c r="AJ319" s="1092">
        <f t="shared" si="245"/>
        <v>130.76923076923075</v>
      </c>
      <c r="AK319" s="1092" t="str">
        <f t="shared" si="246"/>
        <v>n/a</v>
      </c>
      <c r="AL319" s="1092">
        <f t="shared" si="247"/>
        <v>-100</v>
      </c>
      <c r="AM319" s="1092">
        <f t="shared" si="247"/>
        <v>-87.012987012987011</v>
      </c>
      <c r="AN319" s="1092">
        <f t="shared" si="247"/>
        <v>-8.333333333333325</v>
      </c>
      <c r="AO319" s="1092">
        <f t="shared" si="247"/>
        <v>6.3291139240506222</v>
      </c>
      <c r="AP319" s="1092">
        <f t="shared" si="247"/>
        <v>11.267605633802823</v>
      </c>
      <c r="AQ319" s="1092">
        <f t="shared" si="247"/>
        <v>12.698412698412698</v>
      </c>
      <c r="AR319" s="1092">
        <f t="shared" si="247"/>
        <v>14.545454545454529</v>
      </c>
      <c r="AS319" s="1092">
        <f t="shared" si="247"/>
        <v>17.021276595744705</v>
      </c>
      <c r="AT319" s="1092">
        <f t="shared" si="247"/>
        <v>20.512820512820507</v>
      </c>
      <c r="AU319" s="1092">
        <f t="shared" si="247"/>
        <v>27.868852459016402</v>
      </c>
      <c r="AV319" s="1092">
        <f t="shared" si="247"/>
        <v>8.9285714285714199</v>
      </c>
      <c r="AW319" s="1092">
        <f t="shared" si="200"/>
        <v>8.19287967380669</v>
      </c>
      <c r="AX319" s="1092">
        <f t="shared" si="201"/>
        <v>44.849268884853821</v>
      </c>
    </row>
    <row r="320" spans="1:50" ht="11.25" customHeight="1" x14ac:dyDescent="0.2">
      <c r="A320" s="444" t="s">
        <v>613</v>
      </c>
      <c r="B320" s="814" t="s">
        <v>614</v>
      </c>
      <c r="C320" s="584">
        <v>0.85250000000000004</v>
      </c>
      <c r="D320" s="584">
        <v>0.84250000000000003</v>
      </c>
      <c r="E320" s="460">
        <v>0.83099999999999996</v>
      </c>
      <c r="F320" s="589">
        <v>0.82250000000000001</v>
      </c>
      <c r="G320" s="584">
        <v>0.8125</v>
      </c>
      <c r="H320" s="584">
        <v>0.80249999999999999</v>
      </c>
      <c r="I320" s="584">
        <v>0.79249999999999998</v>
      </c>
      <c r="J320" s="584">
        <v>0.78249999999999997</v>
      </c>
      <c r="K320" s="897"/>
      <c r="L320" s="584">
        <v>0.77249999999999996</v>
      </c>
      <c r="M320" s="459">
        <v>0.76249999999999996</v>
      </c>
      <c r="N320" s="897"/>
      <c r="O320" s="472">
        <v>0.75249999999999995</v>
      </c>
      <c r="P320" s="472">
        <v>0.74250000000000005</v>
      </c>
      <c r="Q320" s="590">
        <v>0.55000000000000004</v>
      </c>
      <c r="R320" s="586">
        <v>0</v>
      </c>
      <c r="S320" s="586">
        <v>0</v>
      </c>
      <c r="T320" s="586">
        <v>0</v>
      </c>
      <c r="U320" s="586">
        <v>0</v>
      </c>
      <c r="V320" s="586">
        <v>0</v>
      </c>
      <c r="W320" s="586">
        <v>0</v>
      </c>
      <c r="X320" s="586">
        <v>0</v>
      </c>
      <c r="Y320" s="586">
        <v>0</v>
      </c>
      <c r="Z320" s="586">
        <v>0</v>
      </c>
      <c r="AA320" s="587">
        <f t="shared" si="199"/>
        <v>10.118499999999999</v>
      </c>
      <c r="AB320" s="1092">
        <f t="shared" si="221"/>
        <v>1.1869436201780381</v>
      </c>
      <c r="AC320" s="1092">
        <f t="shared" si="222"/>
        <v>1.3838748495788256</v>
      </c>
      <c r="AD320" s="1092">
        <f t="shared" si="242"/>
        <v>1.0334346504559111</v>
      </c>
      <c r="AE320" s="1092">
        <f t="shared" si="243"/>
        <v>1.2307692307692353</v>
      </c>
      <c r="AF320" s="1092">
        <f t="shared" si="243"/>
        <v>1.2461059190031154</v>
      </c>
      <c r="AG320" s="1092">
        <f t="shared" si="243"/>
        <v>1.2618296529968376</v>
      </c>
      <c r="AH320" s="1092">
        <f t="shared" si="243"/>
        <v>1.2779552715654896</v>
      </c>
      <c r="AI320" s="1092">
        <f t="shared" si="244"/>
        <v>1.2944983818770295</v>
      </c>
      <c r="AJ320" s="1092">
        <f t="shared" si="245"/>
        <v>1.3114754098360715</v>
      </c>
      <c r="AK320" s="1092">
        <f t="shared" si="246"/>
        <v>1.3289036544850585</v>
      </c>
      <c r="AL320" s="1092">
        <f t="shared" si="247"/>
        <v>1.3468013468013407</v>
      </c>
      <c r="AM320" s="1092">
        <f t="shared" si="247"/>
        <v>35.000000000000007</v>
      </c>
      <c r="AN320" s="1092" t="str">
        <f t="shared" si="247"/>
        <v>n/a</v>
      </c>
      <c r="AO320" s="1092" t="str">
        <f t="shared" si="247"/>
        <v>n/a</v>
      </c>
      <c r="AP320" s="1092" t="str">
        <f t="shared" si="247"/>
        <v>n/a</v>
      </c>
      <c r="AQ320" s="1092" t="str">
        <f t="shared" si="247"/>
        <v>n/a</v>
      </c>
      <c r="AR320" s="1092" t="str">
        <f t="shared" si="247"/>
        <v>n/a</v>
      </c>
      <c r="AS320" s="1092" t="str">
        <f t="shared" si="247"/>
        <v>n/a</v>
      </c>
      <c r="AT320" s="1092" t="str">
        <f t="shared" si="247"/>
        <v>n/a</v>
      </c>
      <c r="AU320" s="1092" t="str">
        <f t="shared" si="247"/>
        <v>n/a</v>
      </c>
      <c r="AV320" s="1092" t="str">
        <f t="shared" si="247"/>
        <v>n/a</v>
      </c>
      <c r="AW320" s="1092">
        <f t="shared" si="200"/>
        <v>4.0752159989622463</v>
      </c>
      <c r="AX320" s="1092">
        <f t="shared" si="201"/>
        <v>9.7391982864336359</v>
      </c>
    </row>
    <row r="321" spans="1:50" ht="11.25" customHeight="1" x14ac:dyDescent="0.2">
      <c r="A321" s="479" t="s">
        <v>615</v>
      </c>
      <c r="B321" s="468" t="s">
        <v>616</v>
      </c>
      <c r="C321" s="584">
        <v>1.71</v>
      </c>
      <c r="D321" s="584">
        <v>1.54</v>
      </c>
      <c r="E321" s="460">
        <v>1.39</v>
      </c>
      <c r="F321" s="478">
        <v>1.3</v>
      </c>
      <c r="G321" s="474">
        <v>1.22</v>
      </c>
      <c r="H321" s="474">
        <v>1.1399999999999999</v>
      </c>
      <c r="I321" s="474">
        <v>1.0900000000000001</v>
      </c>
      <c r="J321" s="474">
        <v>1.05</v>
      </c>
      <c r="K321" s="976"/>
      <c r="L321" s="474">
        <v>1.02</v>
      </c>
      <c r="M321" s="470">
        <v>0.98</v>
      </c>
      <c r="N321" s="976"/>
      <c r="O321" s="487">
        <v>0.92</v>
      </c>
      <c r="P321" s="487">
        <v>0.85</v>
      </c>
      <c r="Q321" s="476">
        <v>0.81</v>
      </c>
      <c r="R321" s="477">
        <v>0.8</v>
      </c>
      <c r="S321" s="477">
        <v>0.8</v>
      </c>
      <c r="T321" s="476">
        <v>0.77</v>
      </c>
      <c r="U321" s="476">
        <v>0.73</v>
      </c>
      <c r="V321" s="476">
        <v>0.7</v>
      </c>
      <c r="W321" s="476">
        <v>0.64</v>
      </c>
      <c r="X321" s="476">
        <v>0.59</v>
      </c>
      <c r="Y321" s="476">
        <v>0.52</v>
      </c>
      <c r="Z321" s="476">
        <v>0.44</v>
      </c>
      <c r="AA321" s="587">
        <f t="shared" si="199"/>
        <v>21.01</v>
      </c>
      <c r="AB321" s="1092">
        <f t="shared" si="221"/>
        <v>11.038961038961027</v>
      </c>
      <c r="AC321" s="1092">
        <f t="shared" si="222"/>
        <v>10.791366906474821</v>
      </c>
      <c r="AD321" s="1092">
        <f t="shared" si="242"/>
        <v>6.9230769230769207</v>
      </c>
      <c r="AE321" s="1092">
        <f t="shared" si="243"/>
        <v>6.5573770491803351</v>
      </c>
      <c r="AF321" s="1092">
        <f t="shared" si="243"/>
        <v>7.0175438596491224</v>
      </c>
      <c r="AG321" s="1092">
        <f t="shared" si="243"/>
        <v>4.5871559633027248</v>
      </c>
      <c r="AH321" s="1092">
        <f t="shared" si="243"/>
        <v>3.8095238095238182</v>
      </c>
      <c r="AI321" s="1092">
        <f t="shared" si="244"/>
        <v>2.941176470588247</v>
      </c>
      <c r="AJ321" s="1092">
        <f t="shared" si="245"/>
        <v>4.081632653061229</v>
      </c>
      <c r="AK321" s="1092">
        <f t="shared" si="246"/>
        <v>6.5217391304347672</v>
      </c>
      <c r="AL321" s="1092">
        <f t="shared" si="247"/>
        <v>8.235294117647074</v>
      </c>
      <c r="AM321" s="1092">
        <f t="shared" si="247"/>
        <v>4.9382716049382713</v>
      </c>
      <c r="AN321" s="1092">
        <f t="shared" si="247"/>
        <v>1.2499999999999956</v>
      </c>
      <c r="AO321" s="1092">
        <f t="shared" si="247"/>
        <v>0</v>
      </c>
      <c r="AP321" s="1092">
        <f t="shared" si="247"/>
        <v>3.8961038961039085</v>
      </c>
      <c r="AQ321" s="1092">
        <f t="shared" si="247"/>
        <v>5.4794520547945202</v>
      </c>
      <c r="AR321" s="1092">
        <f t="shared" si="247"/>
        <v>4.2857142857142927</v>
      </c>
      <c r="AS321" s="1092">
        <f t="shared" si="247"/>
        <v>9.375</v>
      </c>
      <c r="AT321" s="1092">
        <f t="shared" si="247"/>
        <v>8.4745762711864394</v>
      </c>
      <c r="AU321" s="1092">
        <f t="shared" si="247"/>
        <v>13.461538461538458</v>
      </c>
      <c r="AV321" s="1092">
        <f t="shared" si="247"/>
        <v>18.181818181818187</v>
      </c>
      <c r="AW321" s="1092">
        <f t="shared" si="200"/>
        <v>6.7546344132378167</v>
      </c>
      <c r="AX321" s="1092">
        <f t="shared" si="201"/>
        <v>4.1987999537548042</v>
      </c>
    </row>
    <row r="322" spans="1:50" ht="11.25" customHeight="1" x14ac:dyDescent="0.2">
      <c r="A322" s="830" t="s">
        <v>1262</v>
      </c>
      <c r="B322" s="829" t="s">
        <v>1263</v>
      </c>
      <c r="C322" s="584">
        <v>1.2749999999999999</v>
      </c>
      <c r="D322" s="584">
        <v>1.2</v>
      </c>
      <c r="E322" s="460">
        <v>1.05</v>
      </c>
      <c r="F322" s="587">
        <v>0.92</v>
      </c>
      <c r="G322" s="584">
        <v>0.84</v>
      </c>
      <c r="H322" s="584">
        <v>0.75</v>
      </c>
      <c r="I322" s="584">
        <v>0.63</v>
      </c>
      <c r="J322" s="584">
        <v>0.45</v>
      </c>
      <c r="K322" s="897"/>
      <c r="L322" s="463">
        <v>0.4</v>
      </c>
      <c r="M322" s="459">
        <v>0.35</v>
      </c>
      <c r="N322" s="897"/>
      <c r="O322" s="585">
        <v>0.2</v>
      </c>
      <c r="P322" s="585">
        <v>0.47</v>
      </c>
      <c r="Q322" s="590">
        <v>2.12</v>
      </c>
      <c r="R322" s="590">
        <v>2</v>
      </c>
      <c r="S322" s="590">
        <v>1.5</v>
      </c>
      <c r="T322" s="590">
        <v>1.1599999999999999</v>
      </c>
      <c r="U322" s="590">
        <v>1.1200000000000001</v>
      </c>
      <c r="V322" s="590">
        <v>1.08</v>
      </c>
      <c r="W322" s="590">
        <v>1.04</v>
      </c>
      <c r="X322" s="590">
        <v>1</v>
      </c>
      <c r="Y322" s="590">
        <v>0.96</v>
      </c>
      <c r="Z322" s="590">
        <v>0.9</v>
      </c>
      <c r="AA322" s="587">
        <f t="shared" si="199"/>
        <v>21.414999999999999</v>
      </c>
      <c r="AB322" s="1092">
        <f t="shared" si="221"/>
        <v>6.25</v>
      </c>
      <c r="AC322" s="1092">
        <f t="shared" si="222"/>
        <v>14.285714285714279</v>
      </c>
      <c r="AD322" s="1092">
        <f t="shared" si="242"/>
        <v>14.130434782608692</v>
      </c>
      <c r="AE322" s="1092">
        <f t="shared" si="243"/>
        <v>9.5238095238095344</v>
      </c>
      <c r="AF322" s="1092">
        <f t="shared" si="243"/>
        <v>11.999999999999989</v>
      </c>
      <c r="AG322" s="1092">
        <f t="shared" si="243"/>
        <v>19.047619047619047</v>
      </c>
      <c r="AH322" s="1092">
        <f t="shared" si="243"/>
        <v>39.999999999999993</v>
      </c>
      <c r="AI322" s="1092">
        <f t="shared" si="244"/>
        <v>12.5</v>
      </c>
      <c r="AJ322" s="1092">
        <f t="shared" si="245"/>
        <v>14.285714285714302</v>
      </c>
      <c r="AK322" s="1092">
        <f t="shared" si="246"/>
        <v>74.999999999999972</v>
      </c>
      <c r="AL322" s="1092">
        <f t="shared" si="247"/>
        <v>-57.446808510638292</v>
      </c>
      <c r="AM322" s="1092">
        <f t="shared" si="247"/>
        <v>-77.830188679245282</v>
      </c>
      <c r="AN322" s="1092">
        <f t="shared" si="247"/>
        <v>6.0000000000000053</v>
      </c>
      <c r="AO322" s="1092">
        <f t="shared" si="247"/>
        <v>33.333333333333329</v>
      </c>
      <c r="AP322" s="1092">
        <f t="shared" si="247"/>
        <v>29.31034482758621</v>
      </c>
      <c r="AQ322" s="1092">
        <f t="shared" si="247"/>
        <v>3.5714285714285587</v>
      </c>
      <c r="AR322" s="1092">
        <f t="shared" si="247"/>
        <v>3.7037037037036979</v>
      </c>
      <c r="AS322" s="1092">
        <f t="shared" si="247"/>
        <v>3.8461538461538547</v>
      </c>
      <c r="AT322" s="1092">
        <f t="shared" si="247"/>
        <v>4.0000000000000036</v>
      </c>
      <c r="AU322" s="1092">
        <f t="shared" si="247"/>
        <v>4.1666666666666741</v>
      </c>
      <c r="AV322" s="1092">
        <f t="shared" si="247"/>
        <v>6.6666666666666652</v>
      </c>
      <c r="AW322" s="1092">
        <f t="shared" si="200"/>
        <v>8.3973615405295821</v>
      </c>
      <c r="AX322" s="1092">
        <f t="shared" si="201"/>
        <v>30.518668774250699</v>
      </c>
    </row>
    <row r="323" spans="1:50" ht="11.25" customHeight="1" x14ac:dyDescent="0.2">
      <c r="A323" s="830" t="s">
        <v>1304</v>
      </c>
      <c r="B323" s="829" t="s">
        <v>1305</v>
      </c>
      <c r="C323" s="584">
        <v>4.2300000000000004</v>
      </c>
      <c r="D323" s="584">
        <v>3.61</v>
      </c>
      <c r="E323" s="460">
        <v>3.02</v>
      </c>
      <c r="F323" s="587">
        <v>2.5199999999999996</v>
      </c>
      <c r="G323" s="584">
        <v>2.1</v>
      </c>
      <c r="H323" s="584">
        <v>1.7</v>
      </c>
      <c r="I323" s="584">
        <v>1</v>
      </c>
      <c r="J323" s="584">
        <v>0.5</v>
      </c>
      <c r="K323" s="897"/>
      <c r="L323" s="584">
        <v>0.1</v>
      </c>
      <c r="M323" s="588">
        <v>0</v>
      </c>
      <c r="N323" s="897"/>
      <c r="O323" s="585">
        <v>0</v>
      </c>
      <c r="P323" s="585">
        <v>0</v>
      </c>
      <c r="Q323" s="586">
        <v>0</v>
      </c>
      <c r="R323" s="586">
        <v>0</v>
      </c>
      <c r="S323" s="586">
        <v>0</v>
      </c>
      <c r="T323" s="586">
        <v>0</v>
      </c>
      <c r="U323" s="586">
        <v>0</v>
      </c>
      <c r="V323" s="586">
        <v>0</v>
      </c>
      <c r="W323" s="586">
        <v>0</v>
      </c>
      <c r="X323" s="586">
        <v>0</v>
      </c>
      <c r="Y323" s="586">
        <v>0</v>
      </c>
      <c r="Z323" s="586">
        <v>0</v>
      </c>
      <c r="AA323" s="587">
        <f t="shared" si="199"/>
        <v>18.78</v>
      </c>
      <c r="AB323" s="1092">
        <f t="shared" si="221"/>
        <v>17.174515235457079</v>
      </c>
      <c r="AC323" s="1092">
        <f t="shared" si="222"/>
        <v>19.536423841059602</v>
      </c>
      <c r="AD323" s="1092">
        <f t="shared" si="242"/>
        <v>19.84126984126986</v>
      </c>
      <c r="AE323" s="1092">
        <f t="shared" si="243"/>
        <v>19.999999999999972</v>
      </c>
      <c r="AF323" s="1092">
        <f t="shared" si="243"/>
        <v>23.529411764705888</v>
      </c>
      <c r="AG323" s="1092">
        <f t="shared" si="243"/>
        <v>70</v>
      </c>
      <c r="AH323" s="1092">
        <f t="shared" si="243"/>
        <v>100</v>
      </c>
      <c r="AI323" s="1092">
        <f t="shared" si="244"/>
        <v>400</v>
      </c>
      <c r="AJ323" s="1092" t="str">
        <f t="shared" si="245"/>
        <v>n/a</v>
      </c>
      <c r="AK323" s="1092" t="str">
        <f t="shared" si="246"/>
        <v>n/a</v>
      </c>
      <c r="AL323" s="1092" t="str">
        <f t="shared" si="247"/>
        <v>n/a</v>
      </c>
      <c r="AM323" s="1092" t="str">
        <f t="shared" si="247"/>
        <v>n/a</v>
      </c>
      <c r="AN323" s="1092" t="str">
        <f t="shared" si="247"/>
        <v>n/a</v>
      </c>
      <c r="AO323" s="1092" t="str">
        <f t="shared" si="247"/>
        <v>n/a</v>
      </c>
      <c r="AP323" s="1092" t="str">
        <f t="shared" si="247"/>
        <v>n/a</v>
      </c>
      <c r="AQ323" s="1092" t="str">
        <f t="shared" si="247"/>
        <v>n/a</v>
      </c>
      <c r="AR323" s="1092" t="str">
        <f t="shared" si="247"/>
        <v>n/a</v>
      </c>
      <c r="AS323" s="1092" t="str">
        <f t="shared" si="247"/>
        <v>n/a</v>
      </c>
      <c r="AT323" s="1092" t="str">
        <f t="shared" si="247"/>
        <v>n/a</v>
      </c>
      <c r="AU323" s="1092" t="str">
        <f t="shared" si="247"/>
        <v>n/a</v>
      </c>
      <c r="AV323" s="1092" t="str">
        <f t="shared" si="247"/>
        <v>n/a</v>
      </c>
      <c r="AW323" s="1092">
        <f t="shared" si="200"/>
        <v>83.760202585311546</v>
      </c>
      <c r="AX323" s="1092">
        <f t="shared" si="201"/>
        <v>131.36523389820906</v>
      </c>
    </row>
    <row r="324" spans="1:50" ht="11.25" customHeight="1" x14ac:dyDescent="0.2">
      <c r="A324" s="448" t="s">
        <v>1270</v>
      </c>
      <c r="B324" s="829" t="s">
        <v>1271</v>
      </c>
      <c r="C324" s="584">
        <v>2.23</v>
      </c>
      <c r="D324" s="584">
        <v>2.0331000000000001</v>
      </c>
      <c r="E324" s="460">
        <v>1.8493999999999999</v>
      </c>
      <c r="F324" s="587">
        <v>1.6813</v>
      </c>
      <c r="G324" s="584">
        <v>1.5427000000000002</v>
      </c>
      <c r="H324" s="584">
        <v>1.4719</v>
      </c>
      <c r="I324" s="584">
        <v>1.4188000000000001</v>
      </c>
      <c r="J324" s="584">
        <v>1.3028999999999999</v>
      </c>
      <c r="K324" s="897"/>
      <c r="L324" s="463">
        <v>1.2867999999999999</v>
      </c>
      <c r="M324" s="588">
        <v>1.2867999999999999</v>
      </c>
      <c r="N324" s="897"/>
      <c r="O324" s="491">
        <v>1.2867999999999999</v>
      </c>
      <c r="P324" s="472">
        <v>1.2805</v>
      </c>
      <c r="Q324" s="590">
        <v>1.2329000000000001</v>
      </c>
      <c r="R324" s="590">
        <v>1.0946</v>
      </c>
      <c r="S324" s="590">
        <v>0.91700000000000004</v>
      </c>
      <c r="T324" s="590">
        <v>0.69299999999999995</v>
      </c>
      <c r="U324" s="590">
        <v>0.43930999999999998</v>
      </c>
      <c r="V324" s="590">
        <v>0.31900000000000001</v>
      </c>
      <c r="W324" s="590">
        <v>0.26693</v>
      </c>
      <c r="X324" s="590">
        <v>0.23305999999999999</v>
      </c>
      <c r="Y324" s="590">
        <v>0.2248</v>
      </c>
      <c r="Z324" s="590">
        <v>0.13685999999999998</v>
      </c>
      <c r="AA324" s="587">
        <f t="shared" si="199"/>
        <v>24.228459999999995</v>
      </c>
      <c r="AB324" s="1092">
        <f t="shared" si="221"/>
        <v>9.6847179184496479</v>
      </c>
      <c r="AC324" s="1092">
        <f t="shared" si="222"/>
        <v>9.932951227425125</v>
      </c>
      <c r="AD324" s="1092">
        <f t="shared" si="242"/>
        <v>9.9982156664485835</v>
      </c>
      <c r="AE324" s="1092">
        <f t="shared" si="243"/>
        <v>8.9842483956699137</v>
      </c>
      <c r="AF324" s="1092">
        <f t="shared" si="243"/>
        <v>4.8101093824308938</v>
      </c>
      <c r="AG324" s="1092">
        <f t="shared" si="243"/>
        <v>3.7425993797575385</v>
      </c>
      <c r="AH324" s="1092">
        <f t="shared" si="243"/>
        <v>8.8955407168623815</v>
      </c>
      <c r="AI324" s="1092">
        <f t="shared" si="244"/>
        <v>1.251165682312716</v>
      </c>
      <c r="AJ324" s="1092">
        <f t="shared" si="245"/>
        <v>0</v>
      </c>
      <c r="AK324" s="1092">
        <f t="shared" si="246"/>
        <v>0</v>
      </c>
      <c r="AL324" s="1092">
        <f t="shared" si="247"/>
        <v>0.49199531433032906</v>
      </c>
      <c r="AM324" s="1092">
        <f t="shared" si="247"/>
        <v>3.8608159623651384</v>
      </c>
      <c r="AN324" s="1092">
        <f t="shared" si="247"/>
        <v>12.634752420975715</v>
      </c>
      <c r="AO324" s="1092">
        <f t="shared" si="247"/>
        <v>19.367502726281359</v>
      </c>
      <c r="AP324" s="1092">
        <f t="shared" si="247"/>
        <v>32.323232323232332</v>
      </c>
      <c r="AQ324" s="1092">
        <f t="shared" si="247"/>
        <v>57.747376567799492</v>
      </c>
      <c r="AR324" s="1092">
        <f t="shared" si="247"/>
        <v>37.714733542319735</v>
      </c>
      <c r="AS324" s="1092">
        <f t="shared" si="247"/>
        <v>19.506986850485152</v>
      </c>
      <c r="AT324" s="1092">
        <f t="shared" si="247"/>
        <v>14.532738350639329</v>
      </c>
      <c r="AU324" s="1092">
        <f t="shared" si="247"/>
        <v>3.6743772241992767</v>
      </c>
      <c r="AV324" s="1092">
        <f t="shared" si="247"/>
        <v>64.255443518924466</v>
      </c>
      <c r="AW324" s="1092">
        <f t="shared" si="200"/>
        <v>15.400452531948055</v>
      </c>
      <c r="AX324" s="1092">
        <f t="shared" si="201"/>
        <v>18.160601630604226</v>
      </c>
    </row>
    <row r="325" spans="1:50" ht="11.25" customHeight="1" x14ac:dyDescent="0.2">
      <c r="A325" s="542" t="s">
        <v>4370</v>
      </c>
      <c r="B325" s="829" t="s">
        <v>4369</v>
      </c>
      <c r="C325" s="584">
        <v>1.28</v>
      </c>
      <c r="D325" s="584">
        <v>1.2</v>
      </c>
      <c r="E325" s="460">
        <v>1.01</v>
      </c>
      <c r="F325" s="589">
        <v>0.8</v>
      </c>
      <c r="G325" s="584">
        <v>0.66</v>
      </c>
      <c r="H325" s="584">
        <v>0.15</v>
      </c>
      <c r="I325" s="510">
        <v>0</v>
      </c>
      <c r="J325" s="510">
        <v>0</v>
      </c>
      <c r="K325" s="812"/>
      <c r="L325" s="510">
        <v>0</v>
      </c>
      <c r="M325" s="464">
        <v>0</v>
      </c>
      <c r="N325" s="812"/>
      <c r="O325" s="585">
        <v>0</v>
      </c>
      <c r="P325" s="585">
        <v>0</v>
      </c>
      <c r="Q325" s="586">
        <v>0</v>
      </c>
      <c r="R325" s="586">
        <v>0</v>
      </c>
      <c r="S325" s="586">
        <v>0</v>
      </c>
      <c r="T325" s="586">
        <v>0</v>
      </c>
      <c r="U325" s="586">
        <v>0</v>
      </c>
      <c r="V325" s="586">
        <v>0</v>
      </c>
      <c r="W325" s="586">
        <v>0</v>
      </c>
      <c r="X325" s="586">
        <v>0</v>
      </c>
      <c r="Y325" s="586">
        <v>0</v>
      </c>
      <c r="Z325" s="586">
        <v>0</v>
      </c>
      <c r="AA325" s="587">
        <f t="shared" si="199"/>
        <v>5.1000000000000005</v>
      </c>
      <c r="AB325" s="1092">
        <f t="shared" si="221"/>
        <v>6.6666666666666652</v>
      </c>
      <c r="AC325" s="1092">
        <f t="shared" si="222"/>
        <v>18.811881188118807</v>
      </c>
      <c r="AD325" s="1092"/>
      <c r="AE325" s="1092"/>
      <c r="AF325" s="1092"/>
      <c r="AG325" s="1092"/>
      <c r="AH325" s="1092"/>
      <c r="AI325" s="1092"/>
      <c r="AJ325" s="1092"/>
      <c r="AK325" s="1092"/>
      <c r="AL325" s="1092"/>
      <c r="AM325" s="1092"/>
      <c r="AN325" s="1092"/>
      <c r="AO325" s="1092"/>
      <c r="AP325" s="1092"/>
      <c r="AQ325" s="1092"/>
      <c r="AR325" s="1092"/>
      <c r="AS325" s="1092"/>
      <c r="AT325" s="1092"/>
      <c r="AU325" s="1092"/>
      <c r="AV325" s="1092"/>
      <c r="AW325" s="1092">
        <f t="shared" si="200"/>
        <v>12.739273927392736</v>
      </c>
      <c r="AX325" s="1092">
        <f t="shared" si="201"/>
        <v>8.5879635470841382</v>
      </c>
    </row>
    <row r="326" spans="1:50" ht="11.25" customHeight="1" x14ac:dyDescent="0.2">
      <c r="A326" s="461" t="s">
        <v>1292</v>
      </c>
      <c r="B326" s="829" t="s">
        <v>1293</v>
      </c>
      <c r="C326" s="584">
        <v>1.2</v>
      </c>
      <c r="D326" s="584">
        <v>1.1499999999999999</v>
      </c>
      <c r="E326" s="460">
        <v>1.1399999999999999</v>
      </c>
      <c r="F326" s="589">
        <v>1.1000000000000001</v>
      </c>
      <c r="G326" s="584">
        <v>1.06</v>
      </c>
      <c r="H326" s="584">
        <v>1</v>
      </c>
      <c r="I326" s="584">
        <v>0.92</v>
      </c>
      <c r="J326" s="584">
        <v>0.78</v>
      </c>
      <c r="K326" s="897"/>
      <c r="L326" s="584">
        <v>0.55000000000000004</v>
      </c>
      <c r="M326" s="459">
        <v>0.46</v>
      </c>
      <c r="N326" s="897"/>
      <c r="O326" s="472">
        <v>0.35</v>
      </c>
      <c r="P326" s="585">
        <v>0.23749999999999999</v>
      </c>
      <c r="Q326" s="586">
        <v>0.36749999999999999</v>
      </c>
      <c r="R326" s="586">
        <v>0.42</v>
      </c>
      <c r="S326" s="586">
        <v>0.42</v>
      </c>
      <c r="T326" s="586">
        <v>0.42</v>
      </c>
      <c r="U326" s="586">
        <v>0.42</v>
      </c>
      <c r="V326" s="586">
        <v>0.42</v>
      </c>
      <c r="W326" s="586">
        <v>0.42</v>
      </c>
      <c r="X326" s="586">
        <v>0.42</v>
      </c>
      <c r="Y326" s="590">
        <v>0.42</v>
      </c>
      <c r="Z326" s="586">
        <v>0.35749999999999998</v>
      </c>
      <c r="AA326" s="587">
        <f t="shared" si="199"/>
        <v>14.032500000000001</v>
      </c>
      <c r="AB326" s="1092">
        <f t="shared" si="221"/>
        <v>4.3478260869565188</v>
      </c>
      <c r="AC326" s="1092">
        <f t="shared" si="222"/>
        <v>0.87719298245614308</v>
      </c>
      <c r="AD326" s="1092">
        <f t="shared" ref="AD326:AD344" si="248">IF(ISERROR((E326/F326-1)*100),"n/a",(E326/F326-1)*100)</f>
        <v>3.6363636363636154</v>
      </c>
      <c r="AE326" s="1092">
        <f t="shared" ref="AE326:AE344" si="249">IF(ISERROR((F326/G326-1)*100),"n/a",(F326/G326-1)*100)</f>
        <v>3.7735849056603765</v>
      </c>
      <c r="AF326" s="1092">
        <f t="shared" ref="AF326:AF344" si="250">IF(ISERROR((G326/H326-1)*100),"n/a",(G326/H326-1)*100)</f>
        <v>6.0000000000000053</v>
      </c>
      <c r="AG326" s="1092">
        <f t="shared" ref="AG326:AG344" si="251">IF(ISERROR((H326/I326-1)*100),"n/a",(H326/I326-1)*100)</f>
        <v>8.6956521739130377</v>
      </c>
      <c r="AH326" s="1092">
        <f t="shared" ref="AH326:AH344" si="252">IF(ISERROR((I326/J326-1)*100),"n/a",(I326/J326-1)*100)</f>
        <v>17.948717948717952</v>
      </c>
      <c r="AI326" s="1092">
        <f t="shared" ref="AI326:AI344" si="253">IF(ISERROR((J326/L326-1)*100),"n/a",(J326/L326-1)*100)</f>
        <v>41.81818181818182</v>
      </c>
      <c r="AJ326" s="1092">
        <f t="shared" ref="AJ326:AJ344" si="254">IF(ISERROR((L326/M326-1)*100),"n/a",(L326/M326-1)*100)</f>
        <v>19.565217391304344</v>
      </c>
      <c r="AK326" s="1092">
        <f t="shared" ref="AK326:AK344" si="255">IF(ISERROR((M326/O326-1)*100),"n/a",(M326/O326-1)*100)</f>
        <v>31.428571428571452</v>
      </c>
      <c r="AL326" s="1092">
        <f t="shared" ref="AL326:AL344" si="256">IF(ISERROR((O326/P326-1)*100),"n/a",(O326/P326-1)*100)</f>
        <v>47.368421052631568</v>
      </c>
      <c r="AM326" s="1092">
        <f t="shared" ref="AM326:AM344" si="257">IF(ISERROR((P326/Q326-1)*100),"n/a",(P326/Q326-1)*100)</f>
        <v>-35.374149659863953</v>
      </c>
      <c r="AN326" s="1092">
        <f t="shared" ref="AN326:AN344" si="258">IF(ISERROR((Q326/R326-1)*100),"n/a",(Q326/R326-1)*100)</f>
        <v>-12.5</v>
      </c>
      <c r="AO326" s="1092">
        <f t="shared" ref="AO326:AO344" si="259">IF(ISERROR((R326/S326-1)*100),"n/a",(R326/S326-1)*100)</f>
        <v>0</v>
      </c>
      <c r="AP326" s="1092">
        <f t="shared" ref="AP326:AP344" si="260">IF(ISERROR((S326/T326-1)*100),"n/a",(S326/T326-1)*100)</f>
        <v>0</v>
      </c>
      <c r="AQ326" s="1092">
        <f t="shared" ref="AQ326:AQ344" si="261">IF(ISERROR((T326/U326-1)*100),"n/a",(T326/U326-1)*100)</f>
        <v>0</v>
      </c>
      <c r="AR326" s="1092">
        <f t="shared" ref="AR326:AR344" si="262">IF(ISERROR((U326/V326-1)*100),"n/a",(U326/V326-1)*100)</f>
        <v>0</v>
      </c>
      <c r="AS326" s="1092">
        <f t="shared" ref="AS326:AS344" si="263">IF(ISERROR((V326/W326-1)*100),"n/a",(V326/W326-1)*100)</f>
        <v>0</v>
      </c>
      <c r="AT326" s="1092">
        <f t="shared" ref="AT326:AT344" si="264">IF(ISERROR((W326/X326-1)*100),"n/a",(W326/X326-1)*100)</f>
        <v>0</v>
      </c>
      <c r="AU326" s="1092">
        <f t="shared" ref="AU326:AU344" si="265">IF(ISERROR((X326/Y326-1)*100),"n/a",(X326/Y326-1)*100)</f>
        <v>0</v>
      </c>
      <c r="AV326" s="1092">
        <f t="shared" ref="AV326:AV344" si="266">IF(ISERROR((Y326/Z326-1)*100),"n/a",(Y326/Z326-1)*100)</f>
        <v>17.48251748251748</v>
      </c>
      <c r="AW326" s="1092">
        <f t="shared" si="200"/>
        <v>7.3841951070195417</v>
      </c>
      <c r="AX326" s="1092">
        <f t="shared" si="201"/>
        <v>17.905520460772475</v>
      </c>
    </row>
    <row r="327" spans="1:50" ht="11.25" customHeight="1" x14ac:dyDescent="0.2">
      <c r="A327" s="461" t="s">
        <v>1282</v>
      </c>
      <c r="B327" s="829" t="s">
        <v>1283</v>
      </c>
      <c r="C327" s="584">
        <v>1.22</v>
      </c>
      <c r="D327" s="584">
        <v>1.21</v>
      </c>
      <c r="E327" s="460">
        <v>1.17</v>
      </c>
      <c r="F327" s="460">
        <v>1.1299999999999999</v>
      </c>
      <c r="G327" s="584">
        <v>1.0900000000000001</v>
      </c>
      <c r="H327" s="584">
        <v>1.0449999999999999</v>
      </c>
      <c r="I327" s="584">
        <v>0.99</v>
      </c>
      <c r="J327" s="463">
        <v>0.96</v>
      </c>
      <c r="K327" s="897"/>
      <c r="L327" s="584">
        <v>0.95</v>
      </c>
      <c r="M327" s="459">
        <v>0.92</v>
      </c>
      <c r="N327" s="897"/>
      <c r="O327" s="585">
        <v>0.86</v>
      </c>
      <c r="P327" s="585">
        <v>0.86</v>
      </c>
      <c r="Q327" s="590">
        <v>0.86</v>
      </c>
      <c r="R327" s="590">
        <v>0.78</v>
      </c>
      <c r="S327" s="590">
        <v>0.72</v>
      </c>
      <c r="T327" s="590">
        <v>0.62</v>
      </c>
      <c r="U327" s="590">
        <v>0.56000000000000005</v>
      </c>
      <c r="V327" s="590">
        <v>0.52</v>
      </c>
      <c r="W327" s="590">
        <v>0.5</v>
      </c>
      <c r="X327" s="590">
        <v>0.48</v>
      </c>
      <c r="Y327" s="590">
        <v>0.44</v>
      </c>
      <c r="Z327" s="590">
        <v>0.38</v>
      </c>
      <c r="AA327" s="587">
        <f t="shared" ref="AA327:AA390" si="267">SUM(C327:Z327)</f>
        <v>18.264999999999997</v>
      </c>
      <c r="AB327" s="1092">
        <f t="shared" si="221"/>
        <v>0.82644628099173278</v>
      </c>
      <c r="AC327" s="1092">
        <f t="shared" si="222"/>
        <v>3.4188034188034289</v>
      </c>
      <c r="AD327" s="1092">
        <f t="shared" si="248"/>
        <v>3.539823008849563</v>
      </c>
      <c r="AE327" s="1092">
        <f t="shared" si="249"/>
        <v>3.6697247706421798</v>
      </c>
      <c r="AF327" s="1092">
        <f t="shared" si="250"/>
        <v>4.3062200956937913</v>
      </c>
      <c r="AG327" s="1092">
        <f t="shared" si="251"/>
        <v>5.555555555555558</v>
      </c>
      <c r="AH327" s="1092">
        <f t="shared" si="252"/>
        <v>3.125</v>
      </c>
      <c r="AI327" s="1092">
        <f t="shared" si="253"/>
        <v>1.0526315789473717</v>
      </c>
      <c r="AJ327" s="1092">
        <f t="shared" si="254"/>
        <v>3.2608695652173836</v>
      </c>
      <c r="AK327" s="1092">
        <f t="shared" si="255"/>
        <v>6.976744186046524</v>
      </c>
      <c r="AL327" s="1092">
        <f t="shared" si="256"/>
        <v>0</v>
      </c>
      <c r="AM327" s="1092">
        <f t="shared" si="257"/>
        <v>0</v>
      </c>
      <c r="AN327" s="1092">
        <f t="shared" si="258"/>
        <v>10.256410256410241</v>
      </c>
      <c r="AO327" s="1092">
        <f t="shared" si="259"/>
        <v>8.3333333333333481</v>
      </c>
      <c r="AP327" s="1092">
        <f t="shared" si="260"/>
        <v>16.129032258064502</v>
      </c>
      <c r="AQ327" s="1092">
        <f t="shared" si="261"/>
        <v>10.714285714285698</v>
      </c>
      <c r="AR327" s="1092">
        <f t="shared" si="262"/>
        <v>7.6923076923077094</v>
      </c>
      <c r="AS327" s="1092">
        <f t="shared" si="263"/>
        <v>4.0000000000000036</v>
      </c>
      <c r="AT327" s="1092">
        <f t="shared" si="264"/>
        <v>4.1666666666666741</v>
      </c>
      <c r="AU327" s="1092">
        <f t="shared" si="265"/>
        <v>9.0909090909090828</v>
      </c>
      <c r="AV327" s="1092">
        <f t="shared" si="266"/>
        <v>15.789473684210531</v>
      </c>
      <c r="AW327" s="1092">
        <f t="shared" ref="AW327:AW390" si="268">AVERAGE(AB327:AV327)</f>
        <v>5.8049636741397768</v>
      </c>
      <c r="AX327" s="1092">
        <f t="shared" ref="AX327:AX390" si="269">STDEV(AB327:AV327)</f>
        <v>4.6063717692490247</v>
      </c>
    </row>
    <row r="328" spans="1:50" ht="11.25" customHeight="1" x14ac:dyDescent="0.2">
      <c r="A328" s="830" t="s">
        <v>3823</v>
      </c>
      <c r="B328" s="829" t="s">
        <v>3824</v>
      </c>
      <c r="C328" s="584">
        <v>0.55000000000000004</v>
      </c>
      <c r="D328" s="584">
        <v>0.495</v>
      </c>
      <c r="E328" s="460">
        <v>0.41</v>
      </c>
      <c r="F328" s="460">
        <v>0.29166700000000001</v>
      </c>
      <c r="G328" s="584">
        <v>0.22666600000000001</v>
      </c>
      <c r="H328" s="584">
        <v>0.16</v>
      </c>
      <c r="I328" s="584">
        <v>0.113331</v>
      </c>
      <c r="J328" s="499">
        <v>8.3332000000000003E-2</v>
      </c>
      <c r="K328" s="897"/>
      <c r="L328" s="584">
        <v>8.3332000000000003E-2</v>
      </c>
      <c r="M328" s="502">
        <v>6.6668000000000005E-2</v>
      </c>
      <c r="N328" s="897"/>
      <c r="O328" s="472">
        <v>0.12</v>
      </c>
      <c r="P328" s="503">
        <v>0.06</v>
      </c>
      <c r="Q328" s="590">
        <v>0.06</v>
      </c>
      <c r="R328" s="590">
        <v>3.5553333333333333E-2</v>
      </c>
      <c r="S328" s="590">
        <v>2.5186666666666666E-2</v>
      </c>
      <c r="T328" s="586">
        <v>0</v>
      </c>
      <c r="U328" s="586">
        <v>0</v>
      </c>
      <c r="V328" s="586">
        <v>0</v>
      </c>
      <c r="W328" s="586">
        <v>0</v>
      </c>
      <c r="X328" s="586">
        <v>0</v>
      </c>
      <c r="Y328" s="586">
        <v>0</v>
      </c>
      <c r="Z328" s="586">
        <v>0</v>
      </c>
      <c r="AA328" s="587">
        <f t="shared" si="267"/>
        <v>2.7807360000000001</v>
      </c>
      <c r="AB328" s="1092">
        <f t="shared" si="221"/>
        <v>11.111111111111116</v>
      </c>
      <c r="AC328" s="1092">
        <f t="shared" si="222"/>
        <v>20.731707317073166</v>
      </c>
      <c r="AD328" s="1092">
        <f t="shared" si="248"/>
        <v>40.571267918550944</v>
      </c>
      <c r="AE328" s="1092">
        <f t="shared" si="249"/>
        <v>28.676996108812091</v>
      </c>
      <c r="AF328" s="1092">
        <f t="shared" si="250"/>
        <v>41.666249999999991</v>
      </c>
      <c r="AG328" s="1092">
        <f t="shared" si="251"/>
        <v>41.179377222472226</v>
      </c>
      <c r="AH328" s="1092">
        <f t="shared" si="252"/>
        <v>35.999375990015835</v>
      </c>
      <c r="AI328" s="1092">
        <f t="shared" si="253"/>
        <v>0</v>
      </c>
      <c r="AJ328" s="1092">
        <f t="shared" si="254"/>
        <v>24.995500089998202</v>
      </c>
      <c r="AK328" s="1092">
        <f t="shared" si="255"/>
        <v>-44.443333333333321</v>
      </c>
      <c r="AL328" s="1092">
        <f t="shared" si="256"/>
        <v>100</v>
      </c>
      <c r="AM328" s="1092">
        <f t="shared" si="257"/>
        <v>0</v>
      </c>
      <c r="AN328" s="1092">
        <f t="shared" si="258"/>
        <v>68.76054753422089</v>
      </c>
      <c r="AO328" s="1092">
        <f t="shared" si="259"/>
        <v>41.15934356802542</v>
      </c>
      <c r="AP328" s="1092" t="str">
        <f t="shared" si="260"/>
        <v>n/a</v>
      </c>
      <c r="AQ328" s="1092" t="str">
        <f t="shared" si="261"/>
        <v>n/a</v>
      </c>
      <c r="AR328" s="1092" t="str">
        <f t="shared" si="262"/>
        <v>n/a</v>
      </c>
      <c r="AS328" s="1092" t="str">
        <f t="shared" si="263"/>
        <v>n/a</v>
      </c>
      <c r="AT328" s="1092" t="str">
        <f t="shared" si="264"/>
        <v>n/a</v>
      </c>
      <c r="AU328" s="1092" t="str">
        <f t="shared" si="265"/>
        <v>n/a</v>
      </c>
      <c r="AV328" s="1092" t="str">
        <f t="shared" si="266"/>
        <v>n/a</v>
      </c>
      <c r="AW328" s="1092">
        <f t="shared" si="268"/>
        <v>29.314867394781896</v>
      </c>
      <c r="AX328" s="1092">
        <f t="shared" si="269"/>
        <v>33.673157526392338</v>
      </c>
    </row>
    <row r="329" spans="1:50" ht="11.25" customHeight="1" x14ac:dyDescent="0.2">
      <c r="A329" s="1039" t="s">
        <v>4608</v>
      </c>
      <c r="B329" s="814" t="s">
        <v>4594</v>
      </c>
      <c r="C329" s="584">
        <v>0.66</v>
      </c>
      <c r="D329" s="584">
        <v>0.61</v>
      </c>
      <c r="E329" s="460">
        <v>0.57000000000000006</v>
      </c>
      <c r="F329" s="482">
        <v>0.5</v>
      </c>
      <c r="G329" s="451">
        <v>0.42000000000000004</v>
      </c>
      <c r="H329" s="504">
        <v>0.4</v>
      </c>
      <c r="I329" s="504">
        <v>0.4</v>
      </c>
      <c r="J329" s="504">
        <v>0.4</v>
      </c>
      <c r="K329" s="1102"/>
      <c r="L329" s="504">
        <v>0.4</v>
      </c>
      <c r="M329" s="1105">
        <v>0.4</v>
      </c>
      <c r="N329" s="1102"/>
      <c r="O329" s="1076">
        <v>0.4</v>
      </c>
      <c r="P329" s="1076">
        <v>0.4</v>
      </c>
      <c r="Q329" s="455">
        <v>0.4</v>
      </c>
      <c r="R329" s="456">
        <v>0.4</v>
      </c>
      <c r="S329" s="456">
        <v>0.31</v>
      </c>
      <c r="T329" s="456">
        <v>0.28000000000000003</v>
      </c>
      <c r="U329" s="456">
        <v>0.24</v>
      </c>
      <c r="V329" s="456">
        <v>0.21500000000000002</v>
      </c>
      <c r="W329" s="456">
        <v>0.19</v>
      </c>
      <c r="X329" s="456">
        <v>0.17750000000000002</v>
      </c>
      <c r="Y329" s="456">
        <v>0.17</v>
      </c>
      <c r="Z329" s="456">
        <v>0.15</v>
      </c>
      <c r="AA329" s="587">
        <f t="shared" si="267"/>
        <v>8.0925000000000011</v>
      </c>
      <c r="AB329" s="1092">
        <f t="shared" si="221"/>
        <v>8.196721311475418</v>
      </c>
      <c r="AC329" s="1092">
        <f t="shared" si="222"/>
        <v>7.0175438596491002</v>
      </c>
      <c r="AD329" s="1092">
        <f t="shared" si="248"/>
        <v>14.000000000000012</v>
      </c>
      <c r="AE329" s="1092">
        <f t="shared" si="249"/>
        <v>19.047619047619047</v>
      </c>
      <c r="AF329" s="1092">
        <f t="shared" si="250"/>
        <v>5.0000000000000044</v>
      </c>
      <c r="AG329" s="1092">
        <f t="shared" si="251"/>
        <v>0</v>
      </c>
      <c r="AH329" s="1092">
        <f t="shared" si="252"/>
        <v>0</v>
      </c>
      <c r="AI329" s="1092">
        <f t="shared" si="253"/>
        <v>0</v>
      </c>
      <c r="AJ329" s="1092">
        <f t="shared" si="254"/>
        <v>0</v>
      </c>
      <c r="AK329" s="1092">
        <f t="shared" si="255"/>
        <v>0</v>
      </c>
      <c r="AL329" s="1092">
        <f t="shared" si="256"/>
        <v>0</v>
      </c>
      <c r="AM329" s="1092">
        <f t="shared" si="257"/>
        <v>0</v>
      </c>
      <c r="AN329" s="1092">
        <f t="shared" si="258"/>
        <v>0</v>
      </c>
      <c r="AO329" s="1092">
        <f t="shared" si="259"/>
        <v>29.032258064516149</v>
      </c>
      <c r="AP329" s="1092">
        <f t="shared" si="260"/>
        <v>10.714285714285698</v>
      </c>
      <c r="AQ329" s="1092">
        <f t="shared" si="261"/>
        <v>16.666666666666675</v>
      </c>
      <c r="AR329" s="1092">
        <f t="shared" si="262"/>
        <v>11.627906976744162</v>
      </c>
      <c r="AS329" s="1092">
        <f t="shared" si="263"/>
        <v>13.157894736842124</v>
      </c>
      <c r="AT329" s="1092">
        <f t="shared" si="264"/>
        <v>7.0422535211267512</v>
      </c>
      <c r="AU329" s="1092">
        <f t="shared" si="265"/>
        <v>4.4117647058823595</v>
      </c>
      <c r="AV329" s="1092">
        <f t="shared" si="266"/>
        <v>13.333333333333353</v>
      </c>
      <c r="AW329" s="1092">
        <f t="shared" si="268"/>
        <v>7.5832499018162292</v>
      </c>
      <c r="AX329" s="1092">
        <f t="shared" si="269"/>
        <v>8.0101298123410327</v>
      </c>
    </row>
    <row r="330" spans="1:50" ht="11.25" customHeight="1" x14ac:dyDescent="0.2">
      <c r="A330" s="461" t="s">
        <v>1284</v>
      </c>
      <c r="B330" s="829" t="s">
        <v>1285</v>
      </c>
      <c r="C330" s="584">
        <v>0.53</v>
      </c>
      <c r="D330" s="584">
        <v>0.51</v>
      </c>
      <c r="E330" s="460">
        <v>0.46</v>
      </c>
      <c r="F330" s="589">
        <v>0.4</v>
      </c>
      <c r="G330" s="584">
        <v>0.34250000000000003</v>
      </c>
      <c r="H330" s="584">
        <v>0.27500000000000002</v>
      </c>
      <c r="I330" s="584">
        <v>0.17499999999999999</v>
      </c>
      <c r="J330" s="584">
        <v>0.14499999999999999</v>
      </c>
      <c r="K330" s="897"/>
      <c r="L330" s="584">
        <v>0.1125</v>
      </c>
      <c r="M330" s="459">
        <v>6.7000000000000004E-2</v>
      </c>
      <c r="N330" s="897"/>
      <c r="O330" s="585">
        <v>5.4539999999999998E-2</v>
      </c>
      <c r="P330" s="472">
        <v>5.4539999999999998E-2</v>
      </c>
      <c r="Q330" s="586">
        <v>4.9364999999999999E-2</v>
      </c>
      <c r="R330" s="590">
        <v>5.5294999999999997E-2</v>
      </c>
      <c r="S330" s="590">
        <v>1.052E-2</v>
      </c>
      <c r="T330" s="586">
        <v>0</v>
      </c>
      <c r="U330" s="586">
        <v>0</v>
      </c>
      <c r="V330" s="586">
        <v>0</v>
      </c>
      <c r="W330" s="586">
        <v>0</v>
      </c>
      <c r="X330" s="586">
        <v>0</v>
      </c>
      <c r="Y330" s="586">
        <v>0</v>
      </c>
      <c r="Z330" s="586">
        <v>0</v>
      </c>
      <c r="AA330" s="587">
        <f t="shared" si="267"/>
        <v>3.2412599999999991</v>
      </c>
      <c r="AB330" s="1092">
        <f t="shared" si="221"/>
        <v>3.9215686274509887</v>
      </c>
      <c r="AC330" s="1092">
        <f t="shared" si="222"/>
        <v>10.869565217391308</v>
      </c>
      <c r="AD330" s="1092">
        <f t="shared" si="248"/>
        <v>14.999999999999991</v>
      </c>
      <c r="AE330" s="1092">
        <f t="shared" si="249"/>
        <v>16.788321167883204</v>
      </c>
      <c r="AF330" s="1092">
        <f t="shared" si="250"/>
        <v>24.545454545454536</v>
      </c>
      <c r="AG330" s="1092">
        <f t="shared" si="251"/>
        <v>57.14285714285716</v>
      </c>
      <c r="AH330" s="1092">
        <f t="shared" si="252"/>
        <v>20.68965517241379</v>
      </c>
      <c r="AI330" s="1092">
        <f t="shared" si="253"/>
        <v>28.888888888888875</v>
      </c>
      <c r="AJ330" s="1092">
        <f t="shared" si="254"/>
        <v>67.910447761194021</v>
      </c>
      <c r="AK330" s="1092">
        <f t="shared" si="255"/>
        <v>22.845617895122849</v>
      </c>
      <c r="AL330" s="1092">
        <f t="shared" si="256"/>
        <v>0</v>
      </c>
      <c r="AM330" s="1092">
        <f t="shared" si="257"/>
        <v>10.483135824977218</v>
      </c>
      <c r="AN330" s="1092">
        <f t="shared" si="258"/>
        <v>-10.724296952708201</v>
      </c>
      <c r="AO330" s="1092">
        <f t="shared" si="259"/>
        <v>425.61787072243345</v>
      </c>
      <c r="AP330" s="1092" t="str">
        <f t="shared" si="260"/>
        <v>n/a</v>
      </c>
      <c r="AQ330" s="1092" t="str">
        <f t="shared" si="261"/>
        <v>n/a</v>
      </c>
      <c r="AR330" s="1092" t="str">
        <f t="shared" si="262"/>
        <v>n/a</v>
      </c>
      <c r="AS330" s="1092" t="str">
        <f t="shared" si="263"/>
        <v>n/a</v>
      </c>
      <c r="AT330" s="1092" t="str">
        <f t="shared" si="264"/>
        <v>n/a</v>
      </c>
      <c r="AU330" s="1092" t="str">
        <f t="shared" si="265"/>
        <v>n/a</v>
      </c>
      <c r="AV330" s="1092" t="str">
        <f t="shared" si="266"/>
        <v>n/a</v>
      </c>
      <c r="AW330" s="1092">
        <f t="shared" si="268"/>
        <v>49.569934715239938</v>
      </c>
      <c r="AX330" s="1092">
        <f t="shared" si="269"/>
        <v>110.20244336768282</v>
      </c>
    </row>
    <row r="331" spans="1:50" ht="11.25" customHeight="1" x14ac:dyDescent="0.2">
      <c r="A331" s="830" t="s">
        <v>1288</v>
      </c>
      <c r="B331" s="829" t="s">
        <v>1289</v>
      </c>
      <c r="C331" s="584">
        <v>3.63</v>
      </c>
      <c r="D331" s="584">
        <v>3.36</v>
      </c>
      <c r="E331" s="460">
        <v>3.0550000000000002</v>
      </c>
      <c r="F331" s="589">
        <v>2.74</v>
      </c>
      <c r="G331" s="584">
        <v>2.4500000000000002</v>
      </c>
      <c r="H331" s="584">
        <v>2.1475</v>
      </c>
      <c r="I331" s="584">
        <v>1.8674999999999999</v>
      </c>
      <c r="J331" s="584">
        <v>1.68</v>
      </c>
      <c r="K331" s="897"/>
      <c r="L331" s="584">
        <v>1.5275000000000001</v>
      </c>
      <c r="M331" s="459">
        <v>1.37</v>
      </c>
      <c r="N331" s="897"/>
      <c r="O331" s="585">
        <v>1.21</v>
      </c>
      <c r="P331" s="472">
        <v>1.21</v>
      </c>
      <c r="Q331" s="590">
        <v>1.1000000000000001</v>
      </c>
      <c r="R331" s="590">
        <v>1</v>
      </c>
      <c r="S331" s="590">
        <v>0.90749999999999997</v>
      </c>
      <c r="T331" s="590">
        <v>0.82499999999999996</v>
      </c>
      <c r="U331" s="586">
        <v>0.75</v>
      </c>
      <c r="V331" s="586">
        <v>0.75</v>
      </c>
      <c r="W331" s="586">
        <v>0.75</v>
      </c>
      <c r="X331" s="586">
        <v>0.75</v>
      </c>
      <c r="Y331" s="590">
        <v>0.75</v>
      </c>
      <c r="Z331" s="590">
        <v>0.68</v>
      </c>
      <c r="AA331" s="587">
        <f t="shared" si="267"/>
        <v>34.51</v>
      </c>
      <c r="AB331" s="1092">
        <f t="shared" si="221"/>
        <v>8.0357142857142794</v>
      </c>
      <c r="AC331" s="1092">
        <f t="shared" si="222"/>
        <v>9.9836333878887018</v>
      </c>
      <c r="AD331" s="1092">
        <f t="shared" si="248"/>
        <v>11.496350364963504</v>
      </c>
      <c r="AE331" s="1092">
        <f t="shared" si="249"/>
        <v>11.83673469387756</v>
      </c>
      <c r="AF331" s="1092">
        <f t="shared" si="250"/>
        <v>14.086146682188595</v>
      </c>
      <c r="AG331" s="1092">
        <f t="shared" si="251"/>
        <v>14.993306559571629</v>
      </c>
      <c r="AH331" s="1092">
        <f t="shared" si="252"/>
        <v>11.160714285714279</v>
      </c>
      <c r="AI331" s="1092">
        <f t="shared" si="253"/>
        <v>9.9836333878887018</v>
      </c>
      <c r="AJ331" s="1092">
        <f t="shared" si="254"/>
        <v>11.496350364963504</v>
      </c>
      <c r="AK331" s="1092">
        <f t="shared" si="255"/>
        <v>13.223140495867792</v>
      </c>
      <c r="AL331" s="1092">
        <f t="shared" si="256"/>
        <v>0</v>
      </c>
      <c r="AM331" s="1092">
        <f t="shared" si="257"/>
        <v>9.9999999999999858</v>
      </c>
      <c r="AN331" s="1092">
        <f t="shared" si="258"/>
        <v>10.000000000000009</v>
      </c>
      <c r="AO331" s="1092">
        <f t="shared" si="259"/>
        <v>10.192837465564741</v>
      </c>
      <c r="AP331" s="1092">
        <f t="shared" si="260"/>
        <v>10.000000000000009</v>
      </c>
      <c r="AQ331" s="1092">
        <f t="shared" si="261"/>
        <v>9.9999999999999858</v>
      </c>
      <c r="AR331" s="1092">
        <f t="shared" si="262"/>
        <v>0</v>
      </c>
      <c r="AS331" s="1092">
        <f t="shared" si="263"/>
        <v>0</v>
      </c>
      <c r="AT331" s="1092">
        <f t="shared" si="264"/>
        <v>0</v>
      </c>
      <c r="AU331" s="1092">
        <f t="shared" si="265"/>
        <v>0</v>
      </c>
      <c r="AV331" s="1092">
        <f t="shared" si="266"/>
        <v>10.294117647058808</v>
      </c>
      <c r="AW331" s="1092">
        <f t="shared" si="268"/>
        <v>8.4182228391077185</v>
      </c>
      <c r="AX331" s="1092">
        <f t="shared" si="269"/>
        <v>5.0628922931323119</v>
      </c>
    </row>
    <row r="332" spans="1:50" ht="11.25" customHeight="1" x14ac:dyDescent="0.2">
      <c r="A332" s="465" t="s">
        <v>620</v>
      </c>
      <c r="B332" s="814" t="s">
        <v>621</v>
      </c>
      <c r="C332" s="584">
        <v>1.86</v>
      </c>
      <c r="D332" s="584">
        <v>1.78</v>
      </c>
      <c r="E332" s="460">
        <v>1.67</v>
      </c>
      <c r="F332" s="454">
        <v>1.2449999999999999</v>
      </c>
      <c r="G332" s="584">
        <v>1.2</v>
      </c>
      <c r="H332" s="584">
        <v>1.08</v>
      </c>
      <c r="I332" s="584">
        <v>1.04</v>
      </c>
      <c r="J332" s="584">
        <v>1</v>
      </c>
      <c r="K332" s="897"/>
      <c r="L332" s="584">
        <v>0.83333333333333337</v>
      </c>
      <c r="M332" s="459">
        <v>0.66666666666666663</v>
      </c>
      <c r="N332" s="897"/>
      <c r="O332" s="472">
        <v>0.6</v>
      </c>
      <c r="P332" s="472">
        <v>0.57499999999999996</v>
      </c>
      <c r="Q332" s="590">
        <v>0.51666666666666672</v>
      </c>
      <c r="R332" s="590">
        <v>0.46250000000000002</v>
      </c>
      <c r="S332" s="590">
        <v>0.41249999999999998</v>
      </c>
      <c r="T332" s="590">
        <v>0.375</v>
      </c>
      <c r="U332" s="590">
        <v>0.34166666666666662</v>
      </c>
      <c r="V332" s="586">
        <v>0</v>
      </c>
      <c r="W332" s="586">
        <v>0</v>
      </c>
      <c r="X332" s="586">
        <v>0</v>
      </c>
      <c r="Y332" s="586">
        <v>0</v>
      </c>
      <c r="Z332" s="586">
        <v>0</v>
      </c>
      <c r="AA332" s="587">
        <f t="shared" si="267"/>
        <v>15.658333333333333</v>
      </c>
      <c r="AB332" s="1092">
        <f t="shared" si="221"/>
        <v>4.4943820224719211</v>
      </c>
      <c r="AC332" s="1092">
        <f t="shared" si="222"/>
        <v>6.5868263473053856</v>
      </c>
      <c r="AD332" s="1092">
        <f t="shared" si="248"/>
        <v>34.136546184738961</v>
      </c>
      <c r="AE332" s="1092">
        <f t="shared" si="249"/>
        <v>3.7499999999999867</v>
      </c>
      <c r="AF332" s="1092">
        <f t="shared" si="250"/>
        <v>11.111111111111093</v>
      </c>
      <c r="AG332" s="1092">
        <f t="shared" si="251"/>
        <v>3.8461538461538547</v>
      </c>
      <c r="AH332" s="1092">
        <f t="shared" si="252"/>
        <v>4.0000000000000036</v>
      </c>
      <c r="AI332" s="1092">
        <f t="shared" si="253"/>
        <v>19.999999999999996</v>
      </c>
      <c r="AJ332" s="1092">
        <f t="shared" si="254"/>
        <v>25.000000000000021</v>
      </c>
      <c r="AK332" s="1092">
        <f t="shared" si="255"/>
        <v>11.111111111111116</v>
      </c>
      <c r="AL332" s="1092">
        <f t="shared" si="256"/>
        <v>4.3478260869565188</v>
      </c>
      <c r="AM332" s="1092">
        <f t="shared" si="257"/>
        <v>11.290322580645151</v>
      </c>
      <c r="AN332" s="1092">
        <f t="shared" si="258"/>
        <v>11.711711711711725</v>
      </c>
      <c r="AO332" s="1092">
        <f t="shared" si="259"/>
        <v>12.121212121212132</v>
      </c>
      <c r="AP332" s="1092">
        <f t="shared" si="260"/>
        <v>9.9999999999999858</v>
      </c>
      <c r="AQ332" s="1092">
        <f t="shared" si="261"/>
        <v>9.7560975609756184</v>
      </c>
      <c r="AR332" s="1092" t="str">
        <f t="shared" si="262"/>
        <v>n/a</v>
      </c>
      <c r="AS332" s="1092" t="str">
        <f t="shared" si="263"/>
        <v>n/a</v>
      </c>
      <c r="AT332" s="1092" t="str">
        <f t="shared" si="264"/>
        <v>n/a</v>
      </c>
      <c r="AU332" s="1092" t="str">
        <f t="shared" si="265"/>
        <v>n/a</v>
      </c>
      <c r="AV332" s="1092" t="str">
        <f t="shared" si="266"/>
        <v>n/a</v>
      </c>
      <c r="AW332" s="1092">
        <f t="shared" si="268"/>
        <v>11.453956292774592</v>
      </c>
      <c r="AX332" s="1092">
        <f t="shared" si="269"/>
        <v>8.4546360845996738</v>
      </c>
    </row>
    <row r="333" spans="1:50" ht="11.25" customHeight="1" x14ac:dyDescent="0.2">
      <c r="A333" s="938" t="s">
        <v>4465</v>
      </c>
      <c r="B333" s="468" t="s">
        <v>4436</v>
      </c>
      <c r="C333" s="584">
        <v>0.48</v>
      </c>
      <c r="D333" s="460">
        <v>0.45</v>
      </c>
      <c r="E333" s="460">
        <v>0.375</v>
      </c>
      <c r="F333" s="589">
        <v>0.22739999999999999</v>
      </c>
      <c r="G333" s="481">
        <v>0.1648</v>
      </c>
      <c r="H333" s="1018">
        <v>0</v>
      </c>
      <c r="I333" s="1018">
        <v>0</v>
      </c>
      <c r="J333" s="1018">
        <v>0</v>
      </c>
      <c r="K333" s="1018"/>
      <c r="L333" s="1018">
        <v>0</v>
      </c>
      <c r="M333" s="506">
        <v>0</v>
      </c>
      <c r="N333" s="1018"/>
      <c r="O333" s="1170">
        <v>0</v>
      </c>
      <c r="P333" s="1170">
        <v>0</v>
      </c>
      <c r="Q333" s="498">
        <v>0</v>
      </c>
      <c r="R333" s="498">
        <v>0</v>
      </c>
      <c r="S333" s="498">
        <v>0</v>
      </c>
      <c r="T333" s="498">
        <v>0</v>
      </c>
      <c r="U333" s="498">
        <v>0</v>
      </c>
      <c r="V333" s="498">
        <v>0</v>
      </c>
      <c r="W333" s="498">
        <v>0</v>
      </c>
      <c r="X333" s="498">
        <v>0</v>
      </c>
      <c r="Y333" s="498">
        <v>0</v>
      </c>
      <c r="Z333" s="498">
        <v>0</v>
      </c>
      <c r="AA333" s="587">
        <f t="shared" si="267"/>
        <v>1.6972</v>
      </c>
      <c r="AB333" s="1092">
        <f t="shared" si="221"/>
        <v>6.6666666666666652</v>
      </c>
      <c r="AC333" s="1092">
        <f t="shared" si="222"/>
        <v>19.999999999999996</v>
      </c>
      <c r="AD333" s="1092">
        <f t="shared" si="248"/>
        <v>64.907651715039577</v>
      </c>
      <c r="AE333" s="1092">
        <f t="shared" si="249"/>
        <v>37.985436893203882</v>
      </c>
      <c r="AF333" s="1092" t="str">
        <f t="shared" si="250"/>
        <v>n/a</v>
      </c>
      <c r="AG333" s="1092" t="str">
        <f t="shared" si="251"/>
        <v>n/a</v>
      </c>
      <c r="AH333" s="1092" t="str">
        <f t="shared" si="252"/>
        <v>n/a</v>
      </c>
      <c r="AI333" s="1092" t="str">
        <f t="shared" si="253"/>
        <v>n/a</v>
      </c>
      <c r="AJ333" s="1092" t="str">
        <f t="shared" si="254"/>
        <v>n/a</v>
      </c>
      <c r="AK333" s="1092" t="str">
        <f t="shared" si="255"/>
        <v>n/a</v>
      </c>
      <c r="AL333" s="1092" t="str">
        <f t="shared" si="256"/>
        <v>n/a</v>
      </c>
      <c r="AM333" s="1092" t="str">
        <f t="shared" si="257"/>
        <v>n/a</v>
      </c>
      <c r="AN333" s="1092" t="str">
        <f t="shared" si="258"/>
        <v>n/a</v>
      </c>
      <c r="AO333" s="1092" t="str">
        <f t="shared" si="259"/>
        <v>n/a</v>
      </c>
      <c r="AP333" s="1092" t="str">
        <f t="shared" si="260"/>
        <v>n/a</v>
      </c>
      <c r="AQ333" s="1092" t="str">
        <f t="shared" si="261"/>
        <v>n/a</v>
      </c>
      <c r="AR333" s="1092" t="str">
        <f t="shared" si="262"/>
        <v>n/a</v>
      </c>
      <c r="AS333" s="1092" t="str">
        <f t="shared" si="263"/>
        <v>n/a</v>
      </c>
      <c r="AT333" s="1092" t="str">
        <f t="shared" si="264"/>
        <v>n/a</v>
      </c>
      <c r="AU333" s="1092" t="str">
        <f t="shared" si="265"/>
        <v>n/a</v>
      </c>
      <c r="AV333" s="1092" t="str">
        <f t="shared" si="266"/>
        <v>n/a</v>
      </c>
      <c r="AW333" s="1092">
        <f t="shared" si="268"/>
        <v>32.389938818727529</v>
      </c>
      <c r="AX333" s="1092">
        <f t="shared" si="269"/>
        <v>25.191986588657176</v>
      </c>
    </row>
    <row r="334" spans="1:50" ht="11.25" customHeight="1" x14ac:dyDescent="0.2">
      <c r="A334" s="830" t="s">
        <v>1298</v>
      </c>
      <c r="B334" s="829" t="s">
        <v>1299</v>
      </c>
      <c r="C334" s="584">
        <v>0.70479999999999998</v>
      </c>
      <c r="D334" s="584">
        <v>0.64080000000000004</v>
      </c>
      <c r="E334" s="460">
        <v>0.55720000000000003</v>
      </c>
      <c r="F334" s="589">
        <v>0.53080000000000005</v>
      </c>
      <c r="G334" s="584">
        <v>0.49199999999999999</v>
      </c>
      <c r="H334" s="584">
        <v>0.33193600000000001</v>
      </c>
      <c r="I334" s="584">
        <v>0.28780359999999999</v>
      </c>
      <c r="J334" s="584">
        <v>0.26139960000000001</v>
      </c>
      <c r="K334" s="897"/>
      <c r="L334" s="584">
        <v>0.23763600000000001</v>
      </c>
      <c r="M334" s="459">
        <v>0.18859999999999999</v>
      </c>
      <c r="N334" s="897"/>
      <c r="O334" s="585">
        <v>0.15088000000000001</v>
      </c>
      <c r="P334" s="585">
        <v>0.15088000000000001</v>
      </c>
      <c r="Q334" s="586">
        <v>0.15088000000000001</v>
      </c>
      <c r="R334" s="586">
        <v>0.15088000000000001</v>
      </c>
      <c r="S334" s="586">
        <v>0.15088000000000001</v>
      </c>
      <c r="T334" s="586">
        <v>0.15088000000000001</v>
      </c>
      <c r="U334" s="586">
        <v>0.15088000000000001</v>
      </c>
      <c r="V334" s="586">
        <v>0.15088000000000001</v>
      </c>
      <c r="W334" s="586">
        <v>0.15088000000000001</v>
      </c>
      <c r="X334" s="586">
        <v>0.15088000000000001</v>
      </c>
      <c r="Y334" s="586">
        <v>0.15088000000000001</v>
      </c>
      <c r="Z334" s="590">
        <v>0.15088000000000001</v>
      </c>
      <c r="AA334" s="587">
        <f t="shared" si="267"/>
        <v>6.0435351999999991</v>
      </c>
      <c r="AB334" s="1092">
        <f t="shared" si="221"/>
        <v>9.9875156054931136</v>
      </c>
      <c r="AC334" s="1092">
        <f t="shared" si="222"/>
        <v>15.003589375448678</v>
      </c>
      <c r="AD334" s="1092">
        <f t="shared" si="248"/>
        <v>4.9736247174076764</v>
      </c>
      <c r="AE334" s="1092">
        <f t="shared" si="249"/>
        <v>7.8861788617886397</v>
      </c>
      <c r="AF334" s="1092">
        <f t="shared" si="250"/>
        <v>48.221343873517775</v>
      </c>
      <c r="AG334" s="1092">
        <f t="shared" si="251"/>
        <v>15.334207077326356</v>
      </c>
      <c r="AH334" s="1092">
        <f t="shared" si="252"/>
        <v>10.1010101010101</v>
      </c>
      <c r="AI334" s="1092">
        <f t="shared" si="253"/>
        <v>9.9999999999999858</v>
      </c>
      <c r="AJ334" s="1092">
        <f t="shared" si="254"/>
        <v>26.000000000000021</v>
      </c>
      <c r="AK334" s="1092">
        <f t="shared" si="255"/>
        <v>24.999999999999979</v>
      </c>
      <c r="AL334" s="1092">
        <f t="shared" si="256"/>
        <v>0</v>
      </c>
      <c r="AM334" s="1092">
        <f t="shared" si="257"/>
        <v>0</v>
      </c>
      <c r="AN334" s="1092">
        <f t="shared" si="258"/>
        <v>0</v>
      </c>
      <c r="AO334" s="1092">
        <f t="shared" si="259"/>
        <v>0</v>
      </c>
      <c r="AP334" s="1092">
        <f t="shared" si="260"/>
        <v>0</v>
      </c>
      <c r="AQ334" s="1092">
        <f t="shared" si="261"/>
        <v>0</v>
      </c>
      <c r="AR334" s="1092">
        <f t="shared" si="262"/>
        <v>0</v>
      </c>
      <c r="AS334" s="1092">
        <f t="shared" si="263"/>
        <v>0</v>
      </c>
      <c r="AT334" s="1092">
        <f t="shared" si="264"/>
        <v>0</v>
      </c>
      <c r="AU334" s="1092">
        <f t="shared" si="265"/>
        <v>0</v>
      </c>
      <c r="AV334" s="1092">
        <f t="shared" si="266"/>
        <v>0</v>
      </c>
      <c r="AW334" s="1092">
        <f t="shared" si="268"/>
        <v>8.2146414100948721</v>
      </c>
      <c r="AX334" s="1092">
        <f t="shared" si="269"/>
        <v>12.365610044151692</v>
      </c>
    </row>
    <row r="335" spans="1:50" ht="11.25" customHeight="1" x14ac:dyDescent="0.2">
      <c r="A335" s="461" t="s">
        <v>1280</v>
      </c>
      <c r="B335" s="829" t="s">
        <v>1281</v>
      </c>
      <c r="C335" s="584">
        <v>0.88</v>
      </c>
      <c r="D335" s="584">
        <v>0.84</v>
      </c>
      <c r="E335" s="460">
        <v>0.8</v>
      </c>
      <c r="F335" s="460">
        <v>0.72</v>
      </c>
      <c r="G335" s="584">
        <v>0.68</v>
      </c>
      <c r="H335" s="584">
        <v>0.64</v>
      </c>
      <c r="I335" s="584">
        <v>0.61</v>
      </c>
      <c r="J335" s="584">
        <v>0.53749999999999998</v>
      </c>
      <c r="K335" s="897"/>
      <c r="L335" s="584">
        <v>0.5</v>
      </c>
      <c r="M335" s="459">
        <v>0.44</v>
      </c>
      <c r="N335" s="897"/>
      <c r="O335" s="585">
        <v>0.41</v>
      </c>
      <c r="P335" s="585">
        <v>0.41</v>
      </c>
      <c r="Q335" s="586">
        <v>0.4607</v>
      </c>
      <c r="R335" s="590">
        <v>0.6129</v>
      </c>
      <c r="S335" s="590">
        <v>0.60760000000000003</v>
      </c>
      <c r="T335" s="590">
        <v>0.60350000000000004</v>
      </c>
      <c r="U335" s="590">
        <v>0.58599999999999997</v>
      </c>
      <c r="V335" s="590">
        <v>0.5484</v>
      </c>
      <c r="W335" s="590">
        <v>0.54659999999999997</v>
      </c>
      <c r="X335" s="590">
        <v>0.4516</v>
      </c>
      <c r="Y335" s="590">
        <v>0.43009999999999998</v>
      </c>
      <c r="Z335" s="590">
        <v>0.4194</v>
      </c>
      <c r="AA335" s="587">
        <f t="shared" si="267"/>
        <v>12.734300000000001</v>
      </c>
      <c r="AB335" s="1092">
        <f t="shared" si="221"/>
        <v>4.7619047619047672</v>
      </c>
      <c r="AC335" s="1092">
        <f t="shared" si="222"/>
        <v>4.9999999999999822</v>
      </c>
      <c r="AD335" s="1092">
        <f t="shared" si="248"/>
        <v>11.111111111111116</v>
      </c>
      <c r="AE335" s="1092">
        <f t="shared" si="249"/>
        <v>5.8823529411764497</v>
      </c>
      <c r="AF335" s="1092">
        <f t="shared" si="250"/>
        <v>6.25</v>
      </c>
      <c r="AG335" s="1092">
        <f t="shared" si="251"/>
        <v>4.9180327868852514</v>
      </c>
      <c r="AH335" s="1092">
        <f t="shared" si="252"/>
        <v>13.488372093023248</v>
      </c>
      <c r="AI335" s="1092">
        <f t="shared" si="253"/>
        <v>7.4999999999999956</v>
      </c>
      <c r="AJ335" s="1092">
        <f t="shared" si="254"/>
        <v>13.636363636363647</v>
      </c>
      <c r="AK335" s="1092">
        <f t="shared" si="255"/>
        <v>7.3170731707317138</v>
      </c>
      <c r="AL335" s="1092">
        <f t="shared" si="256"/>
        <v>0</v>
      </c>
      <c r="AM335" s="1092">
        <f t="shared" si="257"/>
        <v>-11.004992402865209</v>
      </c>
      <c r="AN335" s="1092">
        <f t="shared" si="258"/>
        <v>-24.832762277696197</v>
      </c>
      <c r="AO335" s="1092">
        <f t="shared" si="259"/>
        <v>0.87228439763000765</v>
      </c>
      <c r="AP335" s="1092">
        <f t="shared" si="260"/>
        <v>0.67937033968517024</v>
      </c>
      <c r="AQ335" s="1092">
        <f t="shared" si="261"/>
        <v>2.9863481228669109</v>
      </c>
      <c r="AR335" s="1092">
        <f t="shared" si="262"/>
        <v>6.8563092633114442</v>
      </c>
      <c r="AS335" s="1092">
        <f t="shared" si="263"/>
        <v>0.3293084522502765</v>
      </c>
      <c r="AT335" s="1092">
        <f t="shared" si="264"/>
        <v>21.03631532329495</v>
      </c>
      <c r="AU335" s="1092">
        <f t="shared" si="265"/>
        <v>4.9988374796559043</v>
      </c>
      <c r="AV335" s="1092">
        <f t="shared" si="266"/>
        <v>2.5512637100619795</v>
      </c>
      <c r="AW335" s="1092">
        <f t="shared" si="268"/>
        <v>4.0160710909233996</v>
      </c>
      <c r="AX335" s="1092">
        <f t="shared" si="269"/>
        <v>9.156999733707913</v>
      </c>
    </row>
    <row r="336" spans="1:50" ht="11.25" customHeight="1" x14ac:dyDescent="0.2">
      <c r="A336" s="461" t="s">
        <v>253</v>
      </c>
      <c r="B336" s="829" t="s">
        <v>254</v>
      </c>
      <c r="C336" s="584">
        <v>0.93</v>
      </c>
      <c r="D336" s="584">
        <v>0.84</v>
      </c>
      <c r="E336" s="460">
        <v>0.75</v>
      </c>
      <c r="F336" s="460">
        <v>0.68</v>
      </c>
      <c r="G336" s="584">
        <v>0.57999999999999996</v>
      </c>
      <c r="H336" s="584">
        <v>0.5</v>
      </c>
      <c r="I336" s="584">
        <v>0.4</v>
      </c>
      <c r="J336" s="584">
        <v>0.34</v>
      </c>
      <c r="K336" s="897"/>
      <c r="L336" s="584">
        <v>0.3</v>
      </c>
      <c r="M336" s="459">
        <v>0.255</v>
      </c>
      <c r="N336" s="897"/>
      <c r="O336" s="472">
        <v>0.21</v>
      </c>
      <c r="P336" s="472">
        <v>0.19</v>
      </c>
      <c r="Q336" s="590">
        <v>0.185</v>
      </c>
      <c r="R336" s="590">
        <v>0.15</v>
      </c>
      <c r="S336" s="590">
        <v>0.14000000000000001</v>
      </c>
      <c r="T336" s="590">
        <v>0.13</v>
      </c>
      <c r="U336" s="590">
        <v>0.1125</v>
      </c>
      <c r="V336" s="590">
        <v>0.105</v>
      </c>
      <c r="W336" s="590">
        <v>9.7500000000000003E-2</v>
      </c>
      <c r="X336" s="590">
        <v>9.2499999999999999E-2</v>
      </c>
      <c r="Y336" s="590">
        <v>8.7499999999999994E-2</v>
      </c>
      <c r="Z336" s="590">
        <v>8.2500000000000004E-2</v>
      </c>
      <c r="AA336" s="587">
        <f t="shared" si="267"/>
        <v>7.1575000000000006</v>
      </c>
      <c r="AB336" s="1092">
        <f t="shared" si="221"/>
        <v>10.714285714285721</v>
      </c>
      <c r="AC336" s="1092">
        <f t="shared" si="222"/>
        <v>11.999999999999989</v>
      </c>
      <c r="AD336" s="1092">
        <f t="shared" si="248"/>
        <v>10.294117647058808</v>
      </c>
      <c r="AE336" s="1092">
        <f t="shared" si="249"/>
        <v>17.24137931034484</v>
      </c>
      <c r="AF336" s="1092">
        <f t="shared" si="250"/>
        <v>15.999999999999993</v>
      </c>
      <c r="AG336" s="1092">
        <f t="shared" si="251"/>
        <v>25</v>
      </c>
      <c r="AH336" s="1092">
        <f t="shared" si="252"/>
        <v>17.647058823529417</v>
      </c>
      <c r="AI336" s="1092">
        <f t="shared" si="253"/>
        <v>13.333333333333353</v>
      </c>
      <c r="AJ336" s="1092">
        <f t="shared" si="254"/>
        <v>17.647058823529417</v>
      </c>
      <c r="AK336" s="1092">
        <f t="shared" si="255"/>
        <v>21.428571428571441</v>
      </c>
      <c r="AL336" s="1092">
        <f t="shared" si="256"/>
        <v>10.526315789473673</v>
      </c>
      <c r="AM336" s="1092">
        <f t="shared" si="257"/>
        <v>2.7027027027026973</v>
      </c>
      <c r="AN336" s="1092">
        <f t="shared" si="258"/>
        <v>23.333333333333339</v>
      </c>
      <c r="AO336" s="1092">
        <f t="shared" si="259"/>
        <v>7.1428571428571397</v>
      </c>
      <c r="AP336" s="1092">
        <f t="shared" si="260"/>
        <v>7.6923076923077094</v>
      </c>
      <c r="AQ336" s="1092">
        <f t="shared" si="261"/>
        <v>15.555555555555568</v>
      </c>
      <c r="AR336" s="1092">
        <f t="shared" si="262"/>
        <v>7.1428571428571397</v>
      </c>
      <c r="AS336" s="1092">
        <f t="shared" si="263"/>
        <v>7.6923076923076872</v>
      </c>
      <c r="AT336" s="1092">
        <f t="shared" si="264"/>
        <v>5.4054054054054168</v>
      </c>
      <c r="AU336" s="1092">
        <f t="shared" si="265"/>
        <v>5.7142857142857162</v>
      </c>
      <c r="AV336" s="1092">
        <f t="shared" si="266"/>
        <v>6.0606060606060552</v>
      </c>
      <c r="AW336" s="1092">
        <f t="shared" si="268"/>
        <v>12.394016157730722</v>
      </c>
      <c r="AX336" s="1092">
        <f t="shared" si="269"/>
        <v>6.3265254956918566</v>
      </c>
    </row>
    <row r="337" spans="1:50" ht="11.25" customHeight="1" x14ac:dyDescent="0.2">
      <c r="A337" s="465" t="s">
        <v>1278</v>
      </c>
      <c r="B337" s="814" t="s">
        <v>1279</v>
      </c>
      <c r="C337" s="584">
        <v>3.1539999999999999</v>
      </c>
      <c r="D337" s="584">
        <v>2.99</v>
      </c>
      <c r="E337" s="460">
        <v>2.7559999999999998</v>
      </c>
      <c r="F337" s="482">
        <v>2.548</v>
      </c>
      <c r="G337" s="451">
        <v>2.4020000000000001</v>
      </c>
      <c r="H337" s="451">
        <v>2.2359999999999998</v>
      </c>
      <c r="I337" s="451">
        <v>2.04</v>
      </c>
      <c r="J337" s="451">
        <v>1.81</v>
      </c>
      <c r="K337" s="963"/>
      <c r="L337" s="451">
        <v>1.56</v>
      </c>
      <c r="M337" s="449">
        <v>1.38</v>
      </c>
      <c r="N337" s="963"/>
      <c r="O337" s="488">
        <v>1.28</v>
      </c>
      <c r="P337" s="495">
        <v>1.19</v>
      </c>
      <c r="Q337" s="456">
        <v>1.19</v>
      </c>
      <c r="R337" s="456">
        <v>1.135</v>
      </c>
      <c r="S337" s="456">
        <v>1.03</v>
      </c>
      <c r="T337" s="456">
        <v>0.93</v>
      </c>
      <c r="U337" s="456">
        <v>0.83499999999999996</v>
      </c>
      <c r="V337" s="456">
        <v>0.72260000000000002</v>
      </c>
      <c r="W337" s="456">
        <v>0.63019999999999998</v>
      </c>
      <c r="X337" s="456">
        <v>0.58260000000000001</v>
      </c>
      <c r="Y337" s="456">
        <v>0.54</v>
      </c>
      <c r="Z337" s="456">
        <v>0.5</v>
      </c>
      <c r="AA337" s="587">
        <f t="shared" si="267"/>
        <v>33.441400000000002</v>
      </c>
      <c r="AB337" s="1092">
        <f t="shared" si="221"/>
        <v>5.4849498327758983</v>
      </c>
      <c r="AC337" s="1092">
        <f t="shared" si="222"/>
        <v>8.4905660377358583</v>
      </c>
      <c r="AD337" s="1092">
        <f t="shared" si="248"/>
        <v>8.1632653061224367</v>
      </c>
      <c r="AE337" s="1092">
        <f t="shared" si="249"/>
        <v>6.0782681099084135</v>
      </c>
      <c r="AF337" s="1092">
        <f t="shared" si="250"/>
        <v>7.4239713774597593</v>
      </c>
      <c r="AG337" s="1092">
        <f t="shared" si="251"/>
        <v>9.6078431372548891</v>
      </c>
      <c r="AH337" s="1092">
        <f t="shared" si="252"/>
        <v>12.707182320441991</v>
      </c>
      <c r="AI337" s="1092">
        <f t="shared" si="253"/>
        <v>16.025641025641036</v>
      </c>
      <c r="AJ337" s="1092">
        <f t="shared" si="254"/>
        <v>13.043478260869579</v>
      </c>
      <c r="AK337" s="1092">
        <f t="shared" si="255"/>
        <v>7.8125</v>
      </c>
      <c r="AL337" s="1092">
        <f t="shared" si="256"/>
        <v>7.5630252100840512</v>
      </c>
      <c r="AM337" s="1092">
        <f t="shared" si="257"/>
        <v>0</v>
      </c>
      <c r="AN337" s="1092">
        <f t="shared" si="258"/>
        <v>4.8458149779735615</v>
      </c>
      <c r="AO337" s="1092">
        <f t="shared" si="259"/>
        <v>10.194174757281548</v>
      </c>
      <c r="AP337" s="1092">
        <f t="shared" si="260"/>
        <v>10.752688172043001</v>
      </c>
      <c r="AQ337" s="1092">
        <f t="shared" si="261"/>
        <v>11.377245508982048</v>
      </c>
      <c r="AR337" s="1092">
        <f t="shared" si="262"/>
        <v>15.55494049266537</v>
      </c>
      <c r="AS337" s="1092">
        <f t="shared" si="263"/>
        <v>14.662012059663599</v>
      </c>
      <c r="AT337" s="1092">
        <f t="shared" si="264"/>
        <v>8.1702711980775824</v>
      </c>
      <c r="AU337" s="1092">
        <f t="shared" si="265"/>
        <v>7.8888888888888786</v>
      </c>
      <c r="AV337" s="1092">
        <f t="shared" si="266"/>
        <v>8.0000000000000071</v>
      </c>
      <c r="AW337" s="1092">
        <f t="shared" si="268"/>
        <v>9.2307965082795</v>
      </c>
      <c r="AX337" s="1092">
        <f t="shared" si="269"/>
        <v>3.8266776605236861</v>
      </c>
    </row>
    <row r="338" spans="1:50" ht="11.25" customHeight="1" x14ac:dyDescent="0.2">
      <c r="A338" s="1062" t="s">
        <v>1266</v>
      </c>
      <c r="B338" s="468" t="s">
        <v>1267</v>
      </c>
      <c r="C338" s="584">
        <v>1.2649999999999999</v>
      </c>
      <c r="D338" s="584">
        <v>1.2450000000000001</v>
      </c>
      <c r="E338" s="460">
        <v>1.2250000000000001</v>
      </c>
      <c r="F338" s="589">
        <v>1.2049999999999998</v>
      </c>
      <c r="G338" s="584">
        <v>1.1850000000000001</v>
      </c>
      <c r="H338" s="584">
        <v>1.165</v>
      </c>
      <c r="I338" s="584">
        <v>1.1525000000000001</v>
      </c>
      <c r="J338" s="584">
        <v>1.1499999999999999</v>
      </c>
      <c r="K338" s="897"/>
      <c r="L338" s="584">
        <v>0.38328000000000001</v>
      </c>
      <c r="M338" s="588">
        <v>0</v>
      </c>
      <c r="N338" s="897"/>
      <c r="O338" s="585">
        <v>0</v>
      </c>
      <c r="P338" s="585">
        <v>0</v>
      </c>
      <c r="Q338" s="586">
        <v>0</v>
      </c>
      <c r="R338" s="586">
        <v>0</v>
      </c>
      <c r="S338" s="586">
        <v>0</v>
      </c>
      <c r="T338" s="586">
        <v>0</v>
      </c>
      <c r="U338" s="586">
        <v>0</v>
      </c>
      <c r="V338" s="586">
        <v>0</v>
      </c>
      <c r="W338" s="586">
        <v>0</v>
      </c>
      <c r="X338" s="586">
        <v>0</v>
      </c>
      <c r="Y338" s="586">
        <v>0</v>
      </c>
      <c r="Z338" s="586">
        <v>0</v>
      </c>
      <c r="AA338" s="587">
        <f t="shared" si="267"/>
        <v>9.9757800000000003</v>
      </c>
      <c r="AB338" s="1092">
        <f t="shared" si="221"/>
        <v>1.6064257028112205</v>
      </c>
      <c r="AC338" s="1092">
        <f t="shared" si="222"/>
        <v>1.6326530612244872</v>
      </c>
      <c r="AD338" s="1092">
        <f t="shared" si="248"/>
        <v>1.6597510373444146</v>
      </c>
      <c r="AE338" s="1092">
        <f t="shared" si="249"/>
        <v>1.6877637130801482</v>
      </c>
      <c r="AF338" s="1092">
        <f t="shared" si="250"/>
        <v>1.7167381974249052</v>
      </c>
      <c r="AG338" s="1092">
        <f t="shared" si="251"/>
        <v>1.0845986984815648</v>
      </c>
      <c r="AH338" s="1092">
        <f t="shared" si="252"/>
        <v>0.21739130434783593</v>
      </c>
      <c r="AI338" s="1092">
        <f t="shared" si="253"/>
        <v>200.04174493842618</v>
      </c>
      <c r="AJ338" s="1092" t="str">
        <f t="shared" si="254"/>
        <v>n/a</v>
      </c>
      <c r="AK338" s="1092" t="str">
        <f t="shared" si="255"/>
        <v>n/a</v>
      </c>
      <c r="AL338" s="1092" t="str">
        <f t="shared" si="256"/>
        <v>n/a</v>
      </c>
      <c r="AM338" s="1092" t="str">
        <f t="shared" si="257"/>
        <v>n/a</v>
      </c>
      <c r="AN338" s="1092" t="str">
        <f t="shared" si="258"/>
        <v>n/a</v>
      </c>
      <c r="AO338" s="1092" t="str">
        <f t="shared" si="259"/>
        <v>n/a</v>
      </c>
      <c r="AP338" s="1092" t="str">
        <f t="shared" si="260"/>
        <v>n/a</v>
      </c>
      <c r="AQ338" s="1092" t="str">
        <f t="shared" si="261"/>
        <v>n/a</v>
      </c>
      <c r="AR338" s="1092" t="str">
        <f t="shared" si="262"/>
        <v>n/a</v>
      </c>
      <c r="AS338" s="1092" t="str">
        <f t="shared" si="263"/>
        <v>n/a</v>
      </c>
      <c r="AT338" s="1092" t="str">
        <f t="shared" si="264"/>
        <v>n/a</v>
      </c>
      <c r="AU338" s="1092" t="str">
        <f t="shared" si="265"/>
        <v>n/a</v>
      </c>
      <c r="AV338" s="1092" t="str">
        <f t="shared" si="266"/>
        <v>n/a</v>
      </c>
      <c r="AW338" s="1092">
        <f t="shared" si="268"/>
        <v>26.205883331642593</v>
      </c>
      <c r="AX338" s="1092">
        <f t="shared" si="269"/>
        <v>70.242166244709281</v>
      </c>
    </row>
    <row r="339" spans="1:50" ht="11.25" customHeight="1" x14ac:dyDescent="0.2">
      <c r="A339" s="830" t="s">
        <v>1272</v>
      </c>
      <c r="B339" s="829" t="s">
        <v>1273</v>
      </c>
      <c r="C339" s="584">
        <v>0.52</v>
      </c>
      <c r="D339" s="584">
        <v>0.48</v>
      </c>
      <c r="E339" s="460">
        <v>0.44</v>
      </c>
      <c r="F339" s="589">
        <v>0.4</v>
      </c>
      <c r="G339" s="584">
        <v>0.36</v>
      </c>
      <c r="H339" s="584">
        <v>0.32</v>
      </c>
      <c r="I339" s="584">
        <v>0.18</v>
      </c>
      <c r="J339" s="584">
        <v>0.06</v>
      </c>
      <c r="K339" s="897"/>
      <c r="L339" s="463">
        <v>0</v>
      </c>
      <c r="M339" s="588">
        <v>0</v>
      </c>
      <c r="N339" s="897"/>
      <c r="O339" s="585">
        <v>0</v>
      </c>
      <c r="P339" s="585">
        <v>0.02</v>
      </c>
      <c r="Q339" s="590">
        <v>0.32</v>
      </c>
      <c r="R339" s="590">
        <v>0.26</v>
      </c>
      <c r="S339" s="590">
        <v>0.2</v>
      </c>
      <c r="T339" s="590">
        <v>1E-3</v>
      </c>
      <c r="U339" s="586">
        <v>0</v>
      </c>
      <c r="V339" s="586">
        <v>0</v>
      </c>
      <c r="W339" s="586">
        <v>0</v>
      </c>
      <c r="X339" s="586">
        <v>0</v>
      </c>
      <c r="Y339" s="586">
        <v>0</v>
      </c>
      <c r="Z339" s="586">
        <v>0</v>
      </c>
      <c r="AA339" s="587">
        <f t="shared" si="267"/>
        <v>3.5609999999999995</v>
      </c>
      <c r="AB339" s="1092">
        <f t="shared" si="221"/>
        <v>8.3333333333333481</v>
      </c>
      <c r="AC339" s="1092">
        <f t="shared" si="222"/>
        <v>9.0909090909090828</v>
      </c>
      <c r="AD339" s="1092">
        <f t="shared" si="248"/>
        <v>9.9999999999999858</v>
      </c>
      <c r="AE339" s="1092">
        <f t="shared" si="249"/>
        <v>11.111111111111116</v>
      </c>
      <c r="AF339" s="1092">
        <f t="shared" si="250"/>
        <v>12.5</v>
      </c>
      <c r="AG339" s="1092">
        <f t="shared" si="251"/>
        <v>77.777777777777786</v>
      </c>
      <c r="AH339" s="1092">
        <f t="shared" si="252"/>
        <v>200</v>
      </c>
      <c r="AI339" s="1092" t="str">
        <f t="shared" si="253"/>
        <v>n/a</v>
      </c>
      <c r="AJ339" s="1092" t="str">
        <f t="shared" si="254"/>
        <v>n/a</v>
      </c>
      <c r="AK339" s="1092" t="str">
        <f t="shared" si="255"/>
        <v>n/a</v>
      </c>
      <c r="AL339" s="1092">
        <f t="shared" si="256"/>
        <v>-100</v>
      </c>
      <c r="AM339" s="1092">
        <f t="shared" si="257"/>
        <v>-93.75</v>
      </c>
      <c r="AN339" s="1092">
        <f t="shared" si="258"/>
        <v>23.076923076923084</v>
      </c>
      <c r="AO339" s="1092">
        <f t="shared" si="259"/>
        <v>30.000000000000004</v>
      </c>
      <c r="AP339" s="1092">
        <f t="shared" si="260"/>
        <v>19900</v>
      </c>
      <c r="AQ339" s="1092" t="str">
        <f t="shared" si="261"/>
        <v>n/a</v>
      </c>
      <c r="AR339" s="1092" t="str">
        <f t="shared" si="262"/>
        <v>n/a</v>
      </c>
      <c r="AS339" s="1092" t="str">
        <f t="shared" si="263"/>
        <v>n/a</v>
      </c>
      <c r="AT339" s="1092" t="str">
        <f t="shared" si="264"/>
        <v>n/a</v>
      </c>
      <c r="AU339" s="1092" t="str">
        <f t="shared" si="265"/>
        <v>n/a</v>
      </c>
      <c r="AV339" s="1092" t="str">
        <f t="shared" si="266"/>
        <v>n/a</v>
      </c>
      <c r="AW339" s="1092">
        <f t="shared" si="268"/>
        <v>1674.0116711991711</v>
      </c>
      <c r="AX339" s="1092">
        <f t="shared" si="269"/>
        <v>5740.2013100723925</v>
      </c>
    </row>
    <row r="340" spans="1:50" ht="11.25" customHeight="1" x14ac:dyDescent="0.2">
      <c r="A340" s="542" t="s">
        <v>4493</v>
      </c>
      <c r="B340" s="829" t="s">
        <v>4488</v>
      </c>
      <c r="C340" s="584">
        <v>0.36</v>
      </c>
      <c r="D340" s="584">
        <v>0.32</v>
      </c>
      <c r="E340" s="460">
        <v>0.28000000000000003</v>
      </c>
      <c r="F340" s="589">
        <v>0.24</v>
      </c>
      <c r="G340" s="584">
        <v>0.06</v>
      </c>
      <c r="H340" s="499">
        <v>0</v>
      </c>
      <c r="I340" s="463">
        <v>0</v>
      </c>
      <c r="J340" s="499">
        <v>0</v>
      </c>
      <c r="K340" s="519"/>
      <c r="L340" s="499">
        <v>0</v>
      </c>
      <c r="M340" s="502">
        <v>0</v>
      </c>
      <c r="N340" s="1027"/>
      <c r="O340" s="999">
        <v>0</v>
      </c>
      <c r="P340" s="999">
        <v>0</v>
      </c>
      <c r="Q340" s="586">
        <v>0</v>
      </c>
      <c r="R340" s="586">
        <v>0</v>
      </c>
      <c r="S340" s="586">
        <v>0</v>
      </c>
      <c r="T340" s="500">
        <v>0.5</v>
      </c>
      <c r="U340" s="590">
        <v>1.0868</v>
      </c>
      <c r="V340" s="586">
        <v>0</v>
      </c>
      <c r="W340" s="500">
        <v>0</v>
      </c>
      <c r="X340" s="500">
        <v>0</v>
      </c>
      <c r="Y340" s="586">
        <v>0</v>
      </c>
      <c r="Z340" s="586">
        <v>0</v>
      </c>
      <c r="AA340" s="587">
        <f t="shared" si="267"/>
        <v>2.8468</v>
      </c>
      <c r="AB340" s="1092">
        <f t="shared" si="221"/>
        <v>12.5</v>
      </c>
      <c r="AC340" s="1092">
        <f t="shared" si="222"/>
        <v>14.285714285714279</v>
      </c>
      <c r="AD340" s="1092">
        <f t="shared" si="248"/>
        <v>16.666666666666675</v>
      </c>
      <c r="AE340" s="1092">
        <f t="shared" si="249"/>
        <v>300</v>
      </c>
      <c r="AF340" s="1092" t="str">
        <f t="shared" si="250"/>
        <v>n/a</v>
      </c>
      <c r="AG340" s="1092" t="str">
        <f t="shared" si="251"/>
        <v>n/a</v>
      </c>
      <c r="AH340" s="1092" t="str">
        <f t="shared" si="252"/>
        <v>n/a</v>
      </c>
      <c r="AI340" s="1092" t="str">
        <f t="shared" si="253"/>
        <v>n/a</v>
      </c>
      <c r="AJ340" s="1092" t="str">
        <f t="shared" si="254"/>
        <v>n/a</v>
      </c>
      <c r="AK340" s="1092" t="str">
        <f t="shared" si="255"/>
        <v>n/a</v>
      </c>
      <c r="AL340" s="1092" t="str">
        <f t="shared" si="256"/>
        <v>n/a</v>
      </c>
      <c r="AM340" s="1092" t="str">
        <f t="shared" si="257"/>
        <v>n/a</v>
      </c>
      <c r="AN340" s="1092" t="str">
        <f t="shared" si="258"/>
        <v>n/a</v>
      </c>
      <c r="AO340" s="1092" t="str">
        <f t="shared" si="259"/>
        <v>n/a</v>
      </c>
      <c r="AP340" s="1092">
        <f t="shared" si="260"/>
        <v>-100</v>
      </c>
      <c r="AQ340" s="1092">
        <f t="shared" si="261"/>
        <v>-53.993375046006634</v>
      </c>
      <c r="AR340" s="1092" t="str">
        <f t="shared" si="262"/>
        <v>n/a</v>
      </c>
      <c r="AS340" s="1092" t="str">
        <f t="shared" si="263"/>
        <v>n/a</v>
      </c>
      <c r="AT340" s="1092" t="str">
        <f t="shared" si="264"/>
        <v>n/a</v>
      </c>
      <c r="AU340" s="1092" t="str">
        <f t="shared" si="265"/>
        <v>n/a</v>
      </c>
      <c r="AV340" s="1092" t="str">
        <f t="shared" si="266"/>
        <v>n/a</v>
      </c>
      <c r="AW340" s="1092">
        <f t="shared" si="268"/>
        <v>31.576500984395722</v>
      </c>
      <c r="AX340" s="1092">
        <f t="shared" si="269"/>
        <v>139.69319344390715</v>
      </c>
    </row>
    <row r="341" spans="1:50" ht="11.25" customHeight="1" x14ac:dyDescent="0.2">
      <c r="A341" s="542" t="s">
        <v>4634</v>
      </c>
      <c r="B341" s="829" t="s">
        <v>4627</v>
      </c>
      <c r="C341" s="584">
        <v>0.8</v>
      </c>
      <c r="D341" s="584">
        <v>0.68</v>
      </c>
      <c r="E341" s="460">
        <v>0.54</v>
      </c>
      <c r="F341" s="589">
        <v>0.44</v>
      </c>
      <c r="G341" s="499">
        <v>0.4</v>
      </c>
      <c r="H341" s="499">
        <v>0.4</v>
      </c>
      <c r="I341" s="499">
        <v>0.4</v>
      </c>
      <c r="J341" s="499">
        <v>0.4</v>
      </c>
      <c r="K341" s="1027"/>
      <c r="L341" s="499">
        <v>0.4</v>
      </c>
      <c r="M341" s="502">
        <v>0.4</v>
      </c>
      <c r="N341" s="1027"/>
      <c r="O341" s="999">
        <v>0.4</v>
      </c>
      <c r="P341" s="999">
        <v>0.4</v>
      </c>
      <c r="Q341" s="590">
        <v>0.4</v>
      </c>
      <c r="R341" s="590">
        <v>0.37</v>
      </c>
      <c r="S341" s="590">
        <v>0.36</v>
      </c>
      <c r="T341" s="590">
        <v>0.33</v>
      </c>
      <c r="U341" s="500">
        <v>0.32</v>
      </c>
      <c r="V341" s="590">
        <v>0.41000000000000003</v>
      </c>
      <c r="W341" s="590">
        <v>0.4</v>
      </c>
      <c r="X341" s="590">
        <v>0.37</v>
      </c>
      <c r="Y341" s="590">
        <v>0.36</v>
      </c>
      <c r="Z341" s="590">
        <v>0.34</v>
      </c>
      <c r="AA341" s="587">
        <f t="shared" si="267"/>
        <v>9.32</v>
      </c>
      <c r="AB341" s="1092">
        <f t="shared" si="221"/>
        <v>17.647058823529417</v>
      </c>
      <c r="AC341" s="1092">
        <f t="shared" si="222"/>
        <v>25.925925925925931</v>
      </c>
      <c r="AD341" s="1092">
        <f t="shared" si="248"/>
        <v>22.72727272727273</v>
      </c>
      <c r="AE341" s="1092">
        <f t="shared" si="249"/>
        <v>9.9999999999999858</v>
      </c>
      <c r="AF341" s="1092">
        <f t="shared" si="250"/>
        <v>0</v>
      </c>
      <c r="AG341" s="1092">
        <f t="shared" si="251"/>
        <v>0</v>
      </c>
      <c r="AH341" s="1092">
        <f t="shared" si="252"/>
        <v>0</v>
      </c>
      <c r="AI341" s="1092">
        <f t="shared" si="253"/>
        <v>0</v>
      </c>
      <c r="AJ341" s="1092">
        <f t="shared" si="254"/>
        <v>0</v>
      </c>
      <c r="AK341" s="1092">
        <f t="shared" si="255"/>
        <v>0</v>
      </c>
      <c r="AL341" s="1092">
        <f t="shared" si="256"/>
        <v>0</v>
      </c>
      <c r="AM341" s="1092">
        <f t="shared" si="257"/>
        <v>0</v>
      </c>
      <c r="AN341" s="1092">
        <f t="shared" si="258"/>
        <v>8.1081081081081141</v>
      </c>
      <c r="AO341" s="1092">
        <f t="shared" si="259"/>
        <v>2.7777777777777901</v>
      </c>
      <c r="AP341" s="1092">
        <f t="shared" si="260"/>
        <v>9.0909090909090828</v>
      </c>
      <c r="AQ341" s="1092">
        <f t="shared" si="261"/>
        <v>3.125</v>
      </c>
      <c r="AR341" s="1092">
        <f t="shared" si="262"/>
        <v>-21.951219512195131</v>
      </c>
      <c r="AS341" s="1092">
        <f t="shared" si="263"/>
        <v>2.4999999999999911</v>
      </c>
      <c r="AT341" s="1092">
        <f t="shared" si="264"/>
        <v>8.1081081081081141</v>
      </c>
      <c r="AU341" s="1092">
        <f t="shared" si="265"/>
        <v>2.7777777777777901</v>
      </c>
      <c r="AV341" s="1092">
        <f t="shared" si="266"/>
        <v>5.8823529411764497</v>
      </c>
      <c r="AW341" s="1092">
        <f t="shared" si="268"/>
        <v>4.6056700842090592</v>
      </c>
      <c r="AX341" s="1092">
        <f t="shared" si="269"/>
        <v>9.7894800952059828</v>
      </c>
    </row>
    <row r="342" spans="1:50" ht="11.25" customHeight="1" x14ac:dyDescent="0.2">
      <c r="A342" s="830" t="s">
        <v>622</v>
      </c>
      <c r="B342" s="458" t="s">
        <v>623</v>
      </c>
      <c r="C342" s="584">
        <v>3.71</v>
      </c>
      <c r="D342" s="584">
        <v>3.43</v>
      </c>
      <c r="E342" s="460">
        <v>3.15</v>
      </c>
      <c r="F342" s="589">
        <v>2.8699999999999997</v>
      </c>
      <c r="G342" s="584">
        <v>2.59</v>
      </c>
      <c r="H342" s="584">
        <v>2.2400000000000002</v>
      </c>
      <c r="I342" s="584">
        <v>2.06</v>
      </c>
      <c r="J342" s="584">
        <v>1.85</v>
      </c>
      <c r="K342" s="897"/>
      <c r="L342" s="584">
        <v>1.68</v>
      </c>
      <c r="M342" s="459">
        <v>1.52</v>
      </c>
      <c r="N342" s="897"/>
      <c r="O342" s="472">
        <v>1.44</v>
      </c>
      <c r="P342" s="585">
        <v>1.4</v>
      </c>
      <c r="Q342" s="590">
        <v>1.36</v>
      </c>
      <c r="R342" s="586">
        <v>1.32</v>
      </c>
      <c r="S342" s="586">
        <v>1.32</v>
      </c>
      <c r="T342" s="586">
        <v>1.32</v>
      </c>
      <c r="U342" s="586">
        <v>1.32</v>
      </c>
      <c r="V342" s="586">
        <v>1.32</v>
      </c>
      <c r="W342" s="586">
        <v>1.32</v>
      </c>
      <c r="X342" s="586">
        <v>1.32</v>
      </c>
      <c r="Y342" s="590">
        <v>1.3</v>
      </c>
      <c r="Z342" s="590">
        <v>1.26</v>
      </c>
      <c r="AA342" s="587">
        <f t="shared" si="267"/>
        <v>41.099999999999994</v>
      </c>
      <c r="AB342" s="1092">
        <f t="shared" si="221"/>
        <v>8.1632653061224367</v>
      </c>
      <c r="AC342" s="1092">
        <f t="shared" si="222"/>
        <v>8.8888888888889017</v>
      </c>
      <c r="AD342" s="1092">
        <f t="shared" si="248"/>
        <v>9.7560975609756184</v>
      </c>
      <c r="AE342" s="1092">
        <f t="shared" si="249"/>
        <v>10.810810810810811</v>
      </c>
      <c r="AF342" s="1092">
        <f t="shared" si="250"/>
        <v>15.624999999999979</v>
      </c>
      <c r="AG342" s="1092">
        <f t="shared" si="251"/>
        <v>8.7378640776699221</v>
      </c>
      <c r="AH342" s="1092">
        <f t="shared" si="252"/>
        <v>11.351351351351347</v>
      </c>
      <c r="AI342" s="1092">
        <f t="shared" si="253"/>
        <v>10.119047619047628</v>
      </c>
      <c r="AJ342" s="1092">
        <f t="shared" si="254"/>
        <v>10.526315789473673</v>
      </c>
      <c r="AK342" s="1092">
        <f t="shared" si="255"/>
        <v>5.555555555555558</v>
      </c>
      <c r="AL342" s="1092">
        <f t="shared" si="256"/>
        <v>2.8571428571428692</v>
      </c>
      <c r="AM342" s="1092">
        <f t="shared" si="257"/>
        <v>2.9411764705882248</v>
      </c>
      <c r="AN342" s="1092">
        <f t="shared" si="258"/>
        <v>3.0303030303030276</v>
      </c>
      <c r="AO342" s="1092">
        <f t="shared" si="259"/>
        <v>0</v>
      </c>
      <c r="AP342" s="1092">
        <f t="shared" si="260"/>
        <v>0</v>
      </c>
      <c r="AQ342" s="1092">
        <f t="shared" si="261"/>
        <v>0</v>
      </c>
      <c r="AR342" s="1092">
        <f t="shared" si="262"/>
        <v>0</v>
      </c>
      <c r="AS342" s="1092">
        <f t="shared" si="263"/>
        <v>0</v>
      </c>
      <c r="AT342" s="1092">
        <f t="shared" si="264"/>
        <v>0</v>
      </c>
      <c r="AU342" s="1092">
        <f t="shared" si="265"/>
        <v>1.538461538461533</v>
      </c>
      <c r="AV342" s="1092">
        <f t="shared" si="266"/>
        <v>3.1746031746031855</v>
      </c>
      <c r="AW342" s="1092">
        <f t="shared" si="268"/>
        <v>5.3845659062378433</v>
      </c>
      <c r="AX342" s="1092">
        <f t="shared" si="269"/>
        <v>4.902499228330532</v>
      </c>
    </row>
    <row r="343" spans="1:50" ht="11.25" customHeight="1" x14ac:dyDescent="0.2">
      <c r="A343" s="479" t="s">
        <v>1300</v>
      </c>
      <c r="B343" s="468" t="s">
        <v>1301</v>
      </c>
      <c r="C343" s="584">
        <v>2.4249999999999998</v>
      </c>
      <c r="D343" s="584">
        <v>2.15</v>
      </c>
      <c r="E343" s="460">
        <v>1.9</v>
      </c>
      <c r="F343" s="471">
        <v>1.4900000000000002</v>
      </c>
      <c r="G343" s="463">
        <v>1.1599999999999999</v>
      </c>
      <c r="H343" s="584">
        <v>1.1399999999999999</v>
      </c>
      <c r="I343" s="584">
        <v>1.1000000000000001</v>
      </c>
      <c r="J343" s="584">
        <v>1.06</v>
      </c>
      <c r="K343" s="897"/>
      <c r="L343" s="584">
        <v>1.02</v>
      </c>
      <c r="M343" s="459">
        <v>0.5</v>
      </c>
      <c r="N343" s="897"/>
      <c r="O343" s="585">
        <v>0</v>
      </c>
      <c r="P343" s="585">
        <v>0</v>
      </c>
      <c r="Q343" s="586">
        <v>0</v>
      </c>
      <c r="R343" s="586">
        <v>0</v>
      </c>
      <c r="S343" s="586">
        <v>0</v>
      </c>
      <c r="T343" s="586">
        <v>0</v>
      </c>
      <c r="U343" s="586">
        <v>0</v>
      </c>
      <c r="V343" s="586">
        <v>0</v>
      </c>
      <c r="W343" s="586">
        <v>0</v>
      </c>
      <c r="X343" s="586">
        <v>0</v>
      </c>
      <c r="Y343" s="586">
        <v>0</v>
      </c>
      <c r="Z343" s="586">
        <v>0</v>
      </c>
      <c r="AA343" s="587">
        <f t="shared" si="267"/>
        <v>13.945</v>
      </c>
      <c r="AB343" s="1092">
        <f t="shared" si="221"/>
        <v>12.790697674418606</v>
      </c>
      <c r="AC343" s="1092">
        <f t="shared" si="222"/>
        <v>13.157894736842103</v>
      </c>
      <c r="AD343" s="1092">
        <f t="shared" si="248"/>
        <v>27.516778523489904</v>
      </c>
      <c r="AE343" s="1092">
        <f t="shared" si="249"/>
        <v>28.448275862068996</v>
      </c>
      <c r="AF343" s="1092">
        <f t="shared" si="250"/>
        <v>1.7543859649122862</v>
      </c>
      <c r="AG343" s="1092">
        <f t="shared" si="251"/>
        <v>3.6363636363636154</v>
      </c>
      <c r="AH343" s="1092">
        <f t="shared" si="252"/>
        <v>3.7735849056603765</v>
      </c>
      <c r="AI343" s="1092">
        <f t="shared" si="253"/>
        <v>3.9215686274509887</v>
      </c>
      <c r="AJ343" s="1092">
        <f t="shared" si="254"/>
        <v>104</v>
      </c>
      <c r="AK343" s="1092" t="str">
        <f t="shared" si="255"/>
        <v>n/a</v>
      </c>
      <c r="AL343" s="1092" t="str">
        <f t="shared" si="256"/>
        <v>n/a</v>
      </c>
      <c r="AM343" s="1092" t="str">
        <f t="shared" si="257"/>
        <v>n/a</v>
      </c>
      <c r="AN343" s="1092" t="str">
        <f t="shared" si="258"/>
        <v>n/a</v>
      </c>
      <c r="AO343" s="1092" t="str">
        <f t="shared" si="259"/>
        <v>n/a</v>
      </c>
      <c r="AP343" s="1092" t="str">
        <f t="shared" si="260"/>
        <v>n/a</v>
      </c>
      <c r="AQ343" s="1092" t="str">
        <f t="shared" si="261"/>
        <v>n/a</v>
      </c>
      <c r="AR343" s="1092" t="str">
        <f t="shared" si="262"/>
        <v>n/a</v>
      </c>
      <c r="AS343" s="1092" t="str">
        <f t="shared" si="263"/>
        <v>n/a</v>
      </c>
      <c r="AT343" s="1092" t="str">
        <f t="shared" si="264"/>
        <v>n/a</v>
      </c>
      <c r="AU343" s="1092" t="str">
        <f t="shared" si="265"/>
        <v>n/a</v>
      </c>
      <c r="AV343" s="1092" t="str">
        <f t="shared" si="266"/>
        <v>n/a</v>
      </c>
      <c r="AW343" s="1092">
        <f t="shared" si="268"/>
        <v>22.111061103467431</v>
      </c>
      <c r="AX343" s="1092">
        <f t="shared" si="269"/>
        <v>32.33619892395695</v>
      </c>
    </row>
    <row r="344" spans="1:50" ht="11.25" customHeight="1" x14ac:dyDescent="0.2">
      <c r="A344" s="830" t="s">
        <v>1306</v>
      </c>
      <c r="B344" s="829" t="s">
        <v>1307</v>
      </c>
      <c r="C344" s="584">
        <v>0.51</v>
      </c>
      <c r="D344" s="584">
        <v>0.47</v>
      </c>
      <c r="E344" s="460">
        <v>0.43</v>
      </c>
      <c r="F344" s="589">
        <v>0.39</v>
      </c>
      <c r="G344" s="584">
        <v>0.35</v>
      </c>
      <c r="H344" s="584">
        <v>0.31</v>
      </c>
      <c r="I344" s="584">
        <v>0.26</v>
      </c>
      <c r="J344" s="584">
        <v>0.1</v>
      </c>
      <c r="K344" s="897"/>
      <c r="L344" s="463">
        <v>0</v>
      </c>
      <c r="M344" s="588">
        <v>0</v>
      </c>
      <c r="N344" s="897"/>
      <c r="O344" s="585">
        <v>0</v>
      </c>
      <c r="P344" s="585">
        <v>0</v>
      </c>
      <c r="Q344" s="586">
        <v>0</v>
      </c>
      <c r="R344" s="586">
        <v>0</v>
      </c>
      <c r="S344" s="586">
        <v>0</v>
      </c>
      <c r="T344" s="586">
        <v>0</v>
      </c>
      <c r="U344" s="586">
        <v>0</v>
      </c>
      <c r="V344" s="586">
        <v>0</v>
      </c>
      <c r="W344" s="586">
        <v>0</v>
      </c>
      <c r="X344" s="586">
        <v>0</v>
      </c>
      <c r="Y344" s="586">
        <v>0</v>
      </c>
      <c r="Z344" s="586">
        <v>0</v>
      </c>
      <c r="AA344" s="587">
        <f t="shared" si="267"/>
        <v>2.82</v>
      </c>
      <c r="AB344" s="1092">
        <f t="shared" si="221"/>
        <v>8.5106382978723527</v>
      </c>
      <c r="AC344" s="1092">
        <f t="shared" si="222"/>
        <v>9.302325581395344</v>
      </c>
      <c r="AD344" s="1092">
        <f t="shared" si="248"/>
        <v>10.256410256410241</v>
      </c>
      <c r="AE344" s="1092">
        <f t="shared" si="249"/>
        <v>11.428571428571432</v>
      </c>
      <c r="AF344" s="1092">
        <f t="shared" si="250"/>
        <v>12.903225806451601</v>
      </c>
      <c r="AG344" s="1092">
        <f t="shared" si="251"/>
        <v>19.23076923076923</v>
      </c>
      <c r="AH344" s="1092">
        <f t="shared" si="252"/>
        <v>160</v>
      </c>
      <c r="AI344" s="1092" t="str">
        <f t="shared" si="253"/>
        <v>n/a</v>
      </c>
      <c r="AJ344" s="1092" t="str">
        <f t="shared" si="254"/>
        <v>n/a</v>
      </c>
      <c r="AK344" s="1092" t="str">
        <f t="shared" si="255"/>
        <v>n/a</v>
      </c>
      <c r="AL344" s="1092" t="str">
        <f t="shared" si="256"/>
        <v>n/a</v>
      </c>
      <c r="AM344" s="1092" t="str">
        <f t="shared" si="257"/>
        <v>n/a</v>
      </c>
      <c r="AN344" s="1092" t="str">
        <f t="shared" si="258"/>
        <v>n/a</v>
      </c>
      <c r="AO344" s="1092" t="str">
        <f t="shared" si="259"/>
        <v>n/a</v>
      </c>
      <c r="AP344" s="1092" t="str">
        <f t="shared" si="260"/>
        <v>n/a</v>
      </c>
      <c r="AQ344" s="1092" t="str">
        <f t="shared" si="261"/>
        <v>n/a</v>
      </c>
      <c r="AR344" s="1092" t="str">
        <f t="shared" si="262"/>
        <v>n/a</v>
      </c>
      <c r="AS344" s="1092" t="str">
        <f t="shared" si="263"/>
        <v>n/a</v>
      </c>
      <c r="AT344" s="1092" t="str">
        <f t="shared" si="264"/>
        <v>n/a</v>
      </c>
      <c r="AU344" s="1092" t="str">
        <f t="shared" si="265"/>
        <v>n/a</v>
      </c>
      <c r="AV344" s="1092" t="str">
        <f t="shared" si="266"/>
        <v>n/a</v>
      </c>
      <c r="AW344" s="1092">
        <f t="shared" si="268"/>
        <v>33.09027722878146</v>
      </c>
      <c r="AX344" s="1092">
        <f t="shared" si="269"/>
        <v>56.0748324616034</v>
      </c>
    </row>
    <row r="345" spans="1:50" ht="11.25" customHeight="1" x14ac:dyDescent="0.2">
      <c r="A345" s="830" t="s">
        <v>4116</v>
      </c>
      <c r="B345" s="829" t="s">
        <v>4117</v>
      </c>
      <c r="C345" s="584">
        <v>0.48</v>
      </c>
      <c r="D345" s="584">
        <v>0.44</v>
      </c>
      <c r="E345" s="460">
        <v>0.34</v>
      </c>
      <c r="F345" s="589">
        <v>0.26769199999999999</v>
      </c>
      <c r="G345" s="584">
        <v>0.2</v>
      </c>
      <c r="H345" s="584">
        <v>0.1867</v>
      </c>
      <c r="I345" s="584">
        <v>0.1794</v>
      </c>
      <c r="J345" s="584">
        <v>0.17249999999999999</v>
      </c>
      <c r="K345" s="897"/>
      <c r="L345" s="584">
        <v>0.16599999999999998</v>
      </c>
      <c r="M345" s="588">
        <v>0.15959999999999999</v>
      </c>
      <c r="N345" s="897"/>
      <c r="O345" s="585">
        <v>0.24469999999999997</v>
      </c>
      <c r="P345" s="585">
        <v>0.4708</v>
      </c>
      <c r="Q345" s="586">
        <v>0.61360000000000003</v>
      </c>
      <c r="R345" s="586">
        <v>0.61360000000000003</v>
      </c>
      <c r="S345" s="590">
        <v>0.61360000000000003</v>
      </c>
      <c r="T345" s="586">
        <v>0.52600000000000002</v>
      </c>
      <c r="U345" s="590">
        <v>0.52600000000000002</v>
      </c>
      <c r="V345" s="590">
        <v>0.45779999999999998</v>
      </c>
      <c r="W345" s="590">
        <v>0.38</v>
      </c>
      <c r="X345" s="590">
        <v>0.37040000000000001</v>
      </c>
      <c r="Y345" s="590">
        <v>0.3654</v>
      </c>
      <c r="Z345" s="590">
        <v>0.34099999999999997</v>
      </c>
      <c r="AA345" s="587">
        <f t="shared" si="267"/>
        <v>8.1147919999999996</v>
      </c>
      <c r="AB345" s="1092">
        <f t="shared" si="221"/>
        <v>9.0909090909090828</v>
      </c>
      <c r="AC345" s="1092">
        <f t="shared" si="222"/>
        <v>29.411764705882337</v>
      </c>
      <c r="AD345" s="1092">
        <f t="shared" ref="AD345:AD381" si="270">IF(ISERROR((E345/F345-1)*100),"n/a",(E345/F345-1)*100)</f>
        <v>27.011640243264658</v>
      </c>
      <c r="AE345" s="1092">
        <v>33.845999999999975</v>
      </c>
      <c r="AF345" s="1092">
        <v>7.1237279057311254</v>
      </c>
      <c r="AG345" s="1092">
        <v>4.0691192865105918</v>
      </c>
      <c r="AH345" s="1092">
        <v>4.0000000000000036</v>
      </c>
      <c r="AI345" s="1092">
        <v>3.9156626506024139</v>
      </c>
      <c r="AJ345" s="1092">
        <v>4.0100250626566414</v>
      </c>
      <c r="AK345" s="1092">
        <v>0</v>
      </c>
      <c r="AL345" s="1092">
        <v>0</v>
      </c>
      <c r="AM345" s="1092">
        <v>0</v>
      </c>
      <c r="AN345" s="1092">
        <v>0</v>
      </c>
      <c r="AO345" s="1092">
        <v>0</v>
      </c>
      <c r="AP345" s="1092">
        <v>16.653992395437257</v>
      </c>
      <c r="AQ345" s="1092">
        <v>0</v>
      </c>
      <c r="AR345" s="1092">
        <v>14.897335080821339</v>
      </c>
      <c r="AS345" s="1092">
        <v>20.473684210526311</v>
      </c>
      <c r="AT345" s="1092">
        <v>2.591792656587466</v>
      </c>
      <c r="AU345" s="1092">
        <v>1.3683634373289566</v>
      </c>
      <c r="AV345" s="1092">
        <v>7.1554252199413693</v>
      </c>
      <c r="AW345" s="1092">
        <f t="shared" si="268"/>
        <v>8.8390210450571214</v>
      </c>
      <c r="AX345" s="1092">
        <f t="shared" si="269"/>
        <v>10.665712508476254</v>
      </c>
    </row>
    <row r="346" spans="1:50" ht="11.25" customHeight="1" x14ac:dyDescent="0.2">
      <c r="A346" s="591" t="s">
        <v>606</v>
      </c>
      <c r="B346" s="468" t="s">
        <v>607</v>
      </c>
      <c r="C346" s="584">
        <v>0.93</v>
      </c>
      <c r="D346" s="584">
        <v>0.92</v>
      </c>
      <c r="E346" s="460">
        <v>0.89</v>
      </c>
      <c r="F346" s="471">
        <v>0.86</v>
      </c>
      <c r="G346" s="474">
        <v>0.82</v>
      </c>
      <c r="H346" s="474">
        <v>0.78</v>
      </c>
      <c r="I346" s="474">
        <v>0.74</v>
      </c>
      <c r="J346" s="474">
        <v>0.7</v>
      </c>
      <c r="K346" s="976"/>
      <c r="L346" s="474">
        <v>0.66</v>
      </c>
      <c r="M346" s="470">
        <v>0.64</v>
      </c>
      <c r="N346" s="976"/>
      <c r="O346" s="487">
        <v>0.57999999999999996</v>
      </c>
      <c r="P346" s="487">
        <v>0.54</v>
      </c>
      <c r="Q346" s="476">
        <v>0.5</v>
      </c>
      <c r="R346" s="476">
        <v>0.46</v>
      </c>
      <c r="S346" s="476">
        <v>0.42</v>
      </c>
      <c r="T346" s="476">
        <v>0.38</v>
      </c>
      <c r="U346" s="477">
        <v>0.36</v>
      </c>
      <c r="V346" s="476">
        <v>0.36</v>
      </c>
      <c r="W346" s="477">
        <v>0.3</v>
      </c>
      <c r="X346" s="477">
        <v>0.3</v>
      </c>
      <c r="Y346" s="476">
        <v>0.32</v>
      </c>
      <c r="Z346" s="476">
        <v>0.115</v>
      </c>
      <c r="AA346" s="587">
        <f t="shared" si="267"/>
        <v>12.575000000000001</v>
      </c>
      <c r="AB346" s="1092">
        <f t="shared" si="221"/>
        <v>1.0869565217391353</v>
      </c>
      <c r="AC346" s="1092">
        <f t="shared" si="222"/>
        <v>3.3707865168539408</v>
      </c>
      <c r="AD346" s="1092">
        <f t="shared" si="270"/>
        <v>3.488372093023262</v>
      </c>
      <c r="AE346" s="1092">
        <f t="shared" ref="AE346:AE381" si="271">IF(ISERROR((F346/G346-1)*100),"n/a",(F346/G346-1)*100)</f>
        <v>4.8780487804878092</v>
      </c>
      <c r="AF346" s="1092">
        <f t="shared" ref="AF346:AF381" si="272">IF(ISERROR((G346/H346-1)*100),"n/a",(G346/H346-1)*100)</f>
        <v>5.12820512820511</v>
      </c>
      <c r="AG346" s="1092">
        <f t="shared" ref="AG346:AG381" si="273">IF(ISERROR((H346/I346-1)*100),"n/a",(H346/I346-1)*100)</f>
        <v>5.4054054054054168</v>
      </c>
      <c r="AH346" s="1092">
        <f t="shared" ref="AH346:AH381" si="274">IF(ISERROR((I346/J346-1)*100),"n/a",(I346/J346-1)*100)</f>
        <v>5.7142857142857162</v>
      </c>
      <c r="AI346" s="1092">
        <f t="shared" ref="AI346:AI381" si="275">IF(ISERROR((J346/L346-1)*100),"n/a",(J346/L346-1)*100)</f>
        <v>6.0606060606060552</v>
      </c>
      <c r="AJ346" s="1092">
        <f t="shared" ref="AJ346:AJ381" si="276">IF(ISERROR((L346/M346-1)*100),"n/a",(L346/M346-1)*100)</f>
        <v>3.125</v>
      </c>
      <c r="AK346" s="1092">
        <f t="shared" ref="AK346:AK381" si="277">IF(ISERROR((M346/O346-1)*100),"n/a",(M346/O346-1)*100)</f>
        <v>10.344827586206918</v>
      </c>
      <c r="AL346" s="1092">
        <f t="shared" ref="AL346:AL381" si="278">IF(ISERROR((O346/P346-1)*100),"n/a",(O346/P346-1)*100)</f>
        <v>7.4074074074073959</v>
      </c>
      <c r="AM346" s="1092">
        <f t="shared" ref="AM346:AM381" si="279">IF(ISERROR((P346/Q346-1)*100),"n/a",(P346/Q346-1)*100)</f>
        <v>8.0000000000000071</v>
      </c>
      <c r="AN346" s="1092">
        <f t="shared" ref="AN346:AN381" si="280">IF(ISERROR((Q346/R346-1)*100),"n/a",(Q346/R346-1)*100)</f>
        <v>8.6956521739130377</v>
      </c>
      <c r="AO346" s="1092">
        <f t="shared" ref="AO346:AO381" si="281">IF(ISERROR((R346/S346-1)*100),"n/a",(R346/S346-1)*100)</f>
        <v>9.5238095238095344</v>
      </c>
      <c r="AP346" s="1092">
        <f t="shared" ref="AP346:AP381" si="282">IF(ISERROR((S346/T346-1)*100),"n/a",(S346/T346-1)*100)</f>
        <v>10.526315789473673</v>
      </c>
      <c r="AQ346" s="1092">
        <f t="shared" ref="AQ346:AQ381" si="283">IF(ISERROR((T346/U346-1)*100),"n/a",(T346/U346-1)*100)</f>
        <v>5.555555555555558</v>
      </c>
      <c r="AR346" s="1092">
        <f t="shared" ref="AR346:AR381" si="284">IF(ISERROR((U346/V346-1)*100),"n/a",(U346/V346-1)*100)</f>
        <v>0</v>
      </c>
      <c r="AS346" s="1092">
        <f t="shared" ref="AS346:AS381" si="285">IF(ISERROR((V346/W346-1)*100),"n/a",(V346/W346-1)*100)</f>
        <v>19.999999999999996</v>
      </c>
      <c r="AT346" s="1092">
        <f t="shared" ref="AT346:AT381" si="286">IF(ISERROR((W346/X346-1)*100),"n/a",(W346/X346-1)*100)</f>
        <v>0</v>
      </c>
      <c r="AU346" s="1092">
        <f t="shared" ref="AU346:AU381" si="287">IF(ISERROR((X346/Y346-1)*100),"n/a",(X346/Y346-1)*100)</f>
        <v>-6.25</v>
      </c>
      <c r="AV346" s="1092">
        <f t="shared" ref="AV346:AV381" si="288">IF(ISERROR((Y346/Z346-1)*100),"n/a",(Y346/Z346-1)*100)</f>
        <v>178.26086956521738</v>
      </c>
      <c r="AW346" s="1092">
        <f t="shared" si="268"/>
        <v>13.824862086770949</v>
      </c>
      <c r="AX346" s="1092">
        <f t="shared" si="269"/>
        <v>38.025899959123151</v>
      </c>
    </row>
    <row r="347" spans="1:50" ht="11.25" customHeight="1" x14ac:dyDescent="0.2">
      <c r="A347" s="830" t="s">
        <v>1308</v>
      </c>
      <c r="B347" s="829" t="s">
        <v>1309</v>
      </c>
      <c r="C347" s="584">
        <v>1.27</v>
      </c>
      <c r="D347" s="584">
        <v>1.2625</v>
      </c>
      <c r="E347" s="460">
        <v>1.2324999999999999</v>
      </c>
      <c r="F347" s="589">
        <v>1.2024999999999999</v>
      </c>
      <c r="G347" s="584">
        <v>1.17</v>
      </c>
      <c r="H347" s="584">
        <v>1.1299999999999999</v>
      </c>
      <c r="I347" s="584">
        <v>1.075</v>
      </c>
      <c r="J347" s="584">
        <v>1</v>
      </c>
      <c r="K347" s="897"/>
      <c r="L347" s="584">
        <v>0.25</v>
      </c>
      <c r="M347" s="588">
        <v>0</v>
      </c>
      <c r="N347" s="897"/>
      <c r="O347" s="585">
        <v>0</v>
      </c>
      <c r="P347" s="585">
        <v>0</v>
      </c>
      <c r="Q347" s="586">
        <v>0</v>
      </c>
      <c r="R347" s="586">
        <v>0</v>
      </c>
      <c r="S347" s="586">
        <v>0</v>
      </c>
      <c r="T347" s="586">
        <v>0</v>
      </c>
      <c r="U347" s="586">
        <v>0</v>
      </c>
      <c r="V347" s="586">
        <v>0</v>
      </c>
      <c r="W347" s="586">
        <v>0</v>
      </c>
      <c r="X347" s="586">
        <v>0</v>
      </c>
      <c r="Y347" s="586">
        <v>0</v>
      </c>
      <c r="Z347" s="586">
        <v>0</v>
      </c>
      <c r="AA347" s="587">
        <f t="shared" si="267"/>
        <v>9.5924999999999994</v>
      </c>
      <c r="AB347" s="1092">
        <f t="shared" si="221"/>
        <v>0.59405940594059459</v>
      </c>
      <c r="AC347" s="1092">
        <f t="shared" si="222"/>
        <v>2.4340770791074995</v>
      </c>
      <c r="AD347" s="1092">
        <f t="shared" si="270"/>
        <v>2.4948024948024949</v>
      </c>
      <c r="AE347" s="1092">
        <f t="shared" si="271"/>
        <v>2.7777777777777679</v>
      </c>
      <c r="AF347" s="1092">
        <f t="shared" si="272"/>
        <v>3.539823008849563</v>
      </c>
      <c r="AG347" s="1092">
        <f t="shared" si="273"/>
        <v>5.1162790697674376</v>
      </c>
      <c r="AH347" s="1092">
        <f t="shared" si="274"/>
        <v>7.4999999999999956</v>
      </c>
      <c r="AI347" s="1092">
        <f t="shared" si="275"/>
        <v>300</v>
      </c>
      <c r="AJ347" s="1092" t="str">
        <f t="shared" si="276"/>
        <v>n/a</v>
      </c>
      <c r="AK347" s="1092" t="str">
        <f t="shared" si="277"/>
        <v>n/a</v>
      </c>
      <c r="AL347" s="1092" t="str">
        <f t="shared" si="278"/>
        <v>n/a</v>
      </c>
      <c r="AM347" s="1092" t="str">
        <f t="shared" si="279"/>
        <v>n/a</v>
      </c>
      <c r="AN347" s="1092" t="str">
        <f t="shared" si="280"/>
        <v>n/a</v>
      </c>
      <c r="AO347" s="1092" t="str">
        <f t="shared" si="281"/>
        <v>n/a</v>
      </c>
      <c r="AP347" s="1092" t="str">
        <f t="shared" si="282"/>
        <v>n/a</v>
      </c>
      <c r="AQ347" s="1092" t="str">
        <f t="shared" si="283"/>
        <v>n/a</v>
      </c>
      <c r="AR347" s="1092" t="str">
        <f t="shared" si="284"/>
        <v>n/a</v>
      </c>
      <c r="AS347" s="1092" t="str">
        <f t="shared" si="285"/>
        <v>n/a</v>
      </c>
      <c r="AT347" s="1092" t="str">
        <f t="shared" si="286"/>
        <v>n/a</v>
      </c>
      <c r="AU347" s="1092" t="str">
        <f t="shared" si="287"/>
        <v>n/a</v>
      </c>
      <c r="AV347" s="1092" t="str">
        <f t="shared" si="288"/>
        <v>n/a</v>
      </c>
      <c r="AW347" s="1092">
        <f t="shared" si="268"/>
        <v>40.55710235453067</v>
      </c>
      <c r="AX347" s="1092">
        <f t="shared" si="269"/>
        <v>104.85101401101218</v>
      </c>
    </row>
    <row r="348" spans="1:50" ht="11.25" customHeight="1" x14ac:dyDescent="0.2">
      <c r="A348" s="830" t="s">
        <v>3830</v>
      </c>
      <c r="B348" s="829" t="s">
        <v>3831</v>
      </c>
      <c r="C348" s="584">
        <v>0.8</v>
      </c>
      <c r="D348" s="584">
        <v>0.72</v>
      </c>
      <c r="E348" s="460">
        <v>0.6</v>
      </c>
      <c r="F348" s="589">
        <v>0.42</v>
      </c>
      <c r="G348" s="584">
        <v>0.34</v>
      </c>
      <c r="H348" s="584">
        <v>0.26</v>
      </c>
      <c r="I348" s="584">
        <v>0.18</v>
      </c>
      <c r="J348" s="499">
        <v>0</v>
      </c>
      <c r="K348" s="897"/>
      <c r="L348" s="463">
        <v>0</v>
      </c>
      <c r="M348" s="588">
        <v>0</v>
      </c>
      <c r="N348" s="897"/>
      <c r="O348" s="585">
        <v>0</v>
      </c>
      <c r="P348" s="585">
        <v>0.04</v>
      </c>
      <c r="Q348" s="500">
        <v>0.34</v>
      </c>
      <c r="R348" s="590">
        <v>0.83</v>
      </c>
      <c r="S348" s="590">
        <v>0.76190999999999998</v>
      </c>
      <c r="T348" s="590">
        <v>0.67990000000000006</v>
      </c>
      <c r="U348" s="590">
        <v>0.58961000000000008</v>
      </c>
      <c r="V348" s="590">
        <v>0.50800000000000001</v>
      </c>
      <c r="W348" s="590">
        <v>0.37716</v>
      </c>
      <c r="X348" s="590">
        <v>0.31399000000000005</v>
      </c>
      <c r="Y348" s="590">
        <v>0.28029000000000004</v>
      </c>
      <c r="Z348" s="590">
        <v>0.24874999999999997</v>
      </c>
      <c r="AA348" s="587">
        <f t="shared" si="267"/>
        <v>8.2896099999999997</v>
      </c>
      <c r="AB348" s="1092">
        <f t="shared" si="221"/>
        <v>11.111111111111116</v>
      </c>
      <c r="AC348" s="1092">
        <f t="shared" si="222"/>
        <v>19.999999999999996</v>
      </c>
      <c r="AD348" s="1092">
        <f t="shared" si="270"/>
        <v>42.857142857142861</v>
      </c>
      <c r="AE348" s="1092">
        <f t="shared" si="271"/>
        <v>23.529411764705866</v>
      </c>
      <c r="AF348" s="1092">
        <f t="shared" si="272"/>
        <v>30.76923076923077</v>
      </c>
      <c r="AG348" s="1092">
        <f t="shared" si="273"/>
        <v>44.444444444444464</v>
      </c>
      <c r="AH348" s="1092" t="str">
        <f t="shared" si="274"/>
        <v>n/a</v>
      </c>
      <c r="AI348" s="1092" t="str">
        <f t="shared" si="275"/>
        <v>n/a</v>
      </c>
      <c r="AJ348" s="1092" t="str">
        <f t="shared" si="276"/>
        <v>n/a</v>
      </c>
      <c r="AK348" s="1092" t="str">
        <f t="shared" si="277"/>
        <v>n/a</v>
      </c>
      <c r="AL348" s="1092">
        <f t="shared" si="278"/>
        <v>-100</v>
      </c>
      <c r="AM348" s="1092">
        <f t="shared" si="279"/>
        <v>-88.235294117647058</v>
      </c>
      <c r="AN348" s="1092">
        <f t="shared" si="280"/>
        <v>-59.036144578313255</v>
      </c>
      <c r="AO348" s="1092">
        <f t="shared" si="281"/>
        <v>8.9367510598364674</v>
      </c>
      <c r="AP348" s="1092">
        <f t="shared" si="282"/>
        <v>12.062067951169286</v>
      </c>
      <c r="AQ348" s="1092">
        <f t="shared" si="283"/>
        <v>15.31351232170417</v>
      </c>
      <c r="AR348" s="1092">
        <f t="shared" si="284"/>
        <v>16.064960629921266</v>
      </c>
      <c r="AS348" s="1092">
        <f t="shared" si="285"/>
        <v>34.690847385724901</v>
      </c>
      <c r="AT348" s="1092">
        <f t="shared" si="286"/>
        <v>20.118475110672286</v>
      </c>
      <c r="AU348" s="1092">
        <f t="shared" si="287"/>
        <v>12.023261621891624</v>
      </c>
      <c r="AV348" s="1092">
        <f t="shared" si="288"/>
        <v>12.679396984924661</v>
      </c>
      <c r="AW348" s="1092">
        <f t="shared" si="268"/>
        <v>3.3723044303834948</v>
      </c>
      <c r="AX348" s="1092">
        <f t="shared" si="269"/>
        <v>42.9714734245063</v>
      </c>
    </row>
    <row r="349" spans="1:50" ht="11.25" customHeight="1" x14ac:dyDescent="0.2">
      <c r="A349" s="461" t="s">
        <v>626</v>
      </c>
      <c r="B349" s="829" t="s">
        <v>627</v>
      </c>
      <c r="C349" s="584">
        <v>6.51</v>
      </c>
      <c r="D349" s="584">
        <v>6.43</v>
      </c>
      <c r="E349" s="460">
        <v>6.21</v>
      </c>
      <c r="F349" s="589">
        <v>5.9</v>
      </c>
      <c r="G349" s="584">
        <v>5.5</v>
      </c>
      <c r="H349" s="584">
        <v>5</v>
      </c>
      <c r="I349" s="584">
        <v>4.25</v>
      </c>
      <c r="J349" s="584">
        <v>3.7</v>
      </c>
      <c r="K349" s="897"/>
      <c r="L349" s="584">
        <v>3.3</v>
      </c>
      <c r="M349" s="459">
        <v>2.9</v>
      </c>
      <c r="N349" s="897"/>
      <c r="O349" s="472">
        <v>2.5</v>
      </c>
      <c r="P349" s="472">
        <v>2.15</v>
      </c>
      <c r="Q349" s="590">
        <v>1.9</v>
      </c>
      <c r="R349" s="590">
        <v>1.5</v>
      </c>
      <c r="S349" s="590">
        <v>1.1000000000000001</v>
      </c>
      <c r="T349" s="590">
        <v>0.78</v>
      </c>
      <c r="U349" s="590">
        <v>0.7</v>
      </c>
      <c r="V349" s="590">
        <v>0.63</v>
      </c>
      <c r="W349" s="590">
        <v>0.59</v>
      </c>
      <c r="X349" s="590">
        <v>0.55000000000000004</v>
      </c>
      <c r="Y349" s="590">
        <v>0.51</v>
      </c>
      <c r="Z349" s="590">
        <v>0.47</v>
      </c>
      <c r="AA349" s="587">
        <f t="shared" si="267"/>
        <v>63.08</v>
      </c>
      <c r="AB349" s="1092">
        <f t="shared" si="221"/>
        <v>1.2441679626749691</v>
      </c>
      <c r="AC349" s="1092">
        <f t="shared" si="222"/>
        <v>3.5426731078904927</v>
      </c>
      <c r="AD349" s="1092">
        <f t="shared" si="270"/>
        <v>5.2542372881355881</v>
      </c>
      <c r="AE349" s="1092">
        <f t="shared" si="271"/>
        <v>7.2727272727272751</v>
      </c>
      <c r="AF349" s="1092">
        <f t="shared" si="272"/>
        <v>10.000000000000009</v>
      </c>
      <c r="AG349" s="1092">
        <f t="shared" si="273"/>
        <v>17.647058823529417</v>
      </c>
      <c r="AH349" s="1092">
        <f t="shared" si="274"/>
        <v>14.864864864864868</v>
      </c>
      <c r="AI349" s="1092">
        <f t="shared" si="275"/>
        <v>12.121212121212132</v>
      </c>
      <c r="AJ349" s="1092">
        <f t="shared" si="276"/>
        <v>13.793103448275868</v>
      </c>
      <c r="AK349" s="1092">
        <f t="shared" si="277"/>
        <v>15.999999999999993</v>
      </c>
      <c r="AL349" s="1092">
        <f t="shared" si="278"/>
        <v>16.279069767441868</v>
      </c>
      <c r="AM349" s="1092">
        <f t="shared" si="279"/>
        <v>13.157894736842103</v>
      </c>
      <c r="AN349" s="1092">
        <f t="shared" si="280"/>
        <v>26.666666666666661</v>
      </c>
      <c r="AO349" s="1092">
        <f t="shared" si="281"/>
        <v>36.363636363636353</v>
      </c>
      <c r="AP349" s="1092">
        <f t="shared" si="282"/>
        <v>41.025641025641036</v>
      </c>
      <c r="AQ349" s="1092">
        <f t="shared" si="283"/>
        <v>11.428571428571432</v>
      </c>
      <c r="AR349" s="1092">
        <f t="shared" si="284"/>
        <v>11.111111111111093</v>
      </c>
      <c r="AS349" s="1092">
        <f t="shared" si="285"/>
        <v>6.7796610169491567</v>
      </c>
      <c r="AT349" s="1092">
        <f t="shared" si="286"/>
        <v>7.2727272727272529</v>
      </c>
      <c r="AU349" s="1092">
        <f t="shared" si="287"/>
        <v>7.8431372549019773</v>
      </c>
      <c r="AV349" s="1092">
        <f t="shared" si="288"/>
        <v>8.5106382978723527</v>
      </c>
      <c r="AW349" s="1092">
        <f t="shared" si="268"/>
        <v>13.722799991984376</v>
      </c>
      <c r="AX349" s="1092">
        <f t="shared" si="269"/>
        <v>10.017665047589494</v>
      </c>
    </row>
    <row r="350" spans="1:50" ht="11.25" customHeight="1" x14ac:dyDescent="0.2">
      <c r="A350" s="479" t="s">
        <v>1327</v>
      </c>
      <c r="B350" s="468" t="s">
        <v>1328</v>
      </c>
      <c r="C350" s="584">
        <v>1.1000000000000001</v>
      </c>
      <c r="D350" s="584">
        <v>1.05</v>
      </c>
      <c r="E350" s="460">
        <v>0.75</v>
      </c>
      <c r="F350" s="471">
        <v>0.66</v>
      </c>
      <c r="G350" s="584">
        <v>0.59</v>
      </c>
      <c r="H350" s="584">
        <v>0.57999999999999996</v>
      </c>
      <c r="I350" s="584">
        <v>0.52</v>
      </c>
      <c r="J350" s="584">
        <v>0.43</v>
      </c>
      <c r="K350" s="897"/>
      <c r="L350" s="584">
        <v>0.4</v>
      </c>
      <c r="M350" s="588">
        <v>0.38</v>
      </c>
      <c r="N350" s="897"/>
      <c r="O350" s="472">
        <v>0.36</v>
      </c>
      <c r="P350" s="585">
        <v>0.34</v>
      </c>
      <c r="Q350" s="586">
        <v>0.66</v>
      </c>
      <c r="R350" s="590">
        <v>0.64817999999999998</v>
      </c>
      <c r="S350" s="590">
        <v>0.63636000000000004</v>
      </c>
      <c r="T350" s="590">
        <v>0.60909000000000002</v>
      </c>
      <c r="U350" s="586">
        <v>0.58182</v>
      </c>
      <c r="V350" s="590">
        <v>0.49106</v>
      </c>
      <c r="W350" s="590">
        <v>0.32117000000000001</v>
      </c>
      <c r="X350" s="586">
        <v>0.2979</v>
      </c>
      <c r="Y350" s="590">
        <v>0.29193999999999998</v>
      </c>
      <c r="Z350" s="590">
        <v>0.17634</v>
      </c>
      <c r="AA350" s="587">
        <f t="shared" si="267"/>
        <v>11.873860000000001</v>
      </c>
      <c r="AB350" s="1092">
        <f t="shared" si="221"/>
        <v>4.7619047619047672</v>
      </c>
      <c r="AC350" s="1092">
        <f t="shared" si="222"/>
        <v>40.000000000000014</v>
      </c>
      <c r="AD350" s="1092">
        <f t="shared" si="270"/>
        <v>13.636363636363624</v>
      </c>
      <c r="AE350" s="1092">
        <f t="shared" si="271"/>
        <v>11.86440677966103</v>
      </c>
      <c r="AF350" s="1092">
        <f t="shared" si="272"/>
        <v>1.7241379310344751</v>
      </c>
      <c r="AG350" s="1092">
        <f t="shared" si="273"/>
        <v>11.538461538461519</v>
      </c>
      <c r="AH350" s="1092">
        <f t="shared" si="274"/>
        <v>20.930232558139551</v>
      </c>
      <c r="AI350" s="1092">
        <f t="shared" si="275"/>
        <v>7.4999999999999956</v>
      </c>
      <c r="AJ350" s="1092">
        <f t="shared" si="276"/>
        <v>5.2631578947368363</v>
      </c>
      <c r="AK350" s="1092">
        <f t="shared" si="277"/>
        <v>5.555555555555558</v>
      </c>
      <c r="AL350" s="1092">
        <f t="shared" si="278"/>
        <v>5.8823529411764497</v>
      </c>
      <c r="AM350" s="1092">
        <f t="shared" si="279"/>
        <v>-48.484848484848484</v>
      </c>
      <c r="AN350" s="1092">
        <f t="shared" si="280"/>
        <v>1.8235675275386498</v>
      </c>
      <c r="AO350" s="1092">
        <f t="shared" si="281"/>
        <v>1.8574391853667604</v>
      </c>
      <c r="AP350" s="1092">
        <f t="shared" si="282"/>
        <v>4.4771708614490535</v>
      </c>
      <c r="AQ350" s="1092">
        <f t="shared" si="283"/>
        <v>4.6870166030731131</v>
      </c>
      <c r="AR350" s="1092">
        <f t="shared" si="284"/>
        <v>18.482466501038573</v>
      </c>
      <c r="AS350" s="1092">
        <f t="shared" si="285"/>
        <v>52.897219541053019</v>
      </c>
      <c r="AT350" s="1092">
        <f t="shared" si="286"/>
        <v>7.8113460892917042</v>
      </c>
      <c r="AU350" s="1092">
        <f t="shared" si="287"/>
        <v>2.0415153798725827</v>
      </c>
      <c r="AV350" s="1092">
        <f t="shared" si="288"/>
        <v>65.555177498015183</v>
      </c>
      <c r="AW350" s="1092">
        <f t="shared" si="268"/>
        <v>11.419268776137333</v>
      </c>
      <c r="AX350" s="1092">
        <f t="shared" si="269"/>
        <v>22.17718411455801</v>
      </c>
    </row>
    <row r="351" spans="1:50" ht="11.25" customHeight="1" x14ac:dyDescent="0.2">
      <c r="A351" s="448" t="s">
        <v>3984</v>
      </c>
      <c r="B351" s="829" t="s">
        <v>3985</v>
      </c>
      <c r="C351" s="584">
        <v>1.05</v>
      </c>
      <c r="D351" s="584">
        <v>1</v>
      </c>
      <c r="E351" s="460">
        <v>0.54</v>
      </c>
      <c r="F351" s="480">
        <v>0.4</v>
      </c>
      <c r="G351" s="584">
        <v>0.34</v>
      </c>
      <c r="H351" s="584">
        <v>0.32</v>
      </c>
      <c r="I351" s="499">
        <v>0.24</v>
      </c>
      <c r="J351" s="584">
        <v>0.12</v>
      </c>
      <c r="K351" s="897"/>
      <c r="L351" s="463">
        <v>0</v>
      </c>
      <c r="M351" s="588">
        <v>0</v>
      </c>
      <c r="N351" s="897"/>
      <c r="O351" s="585">
        <v>0</v>
      </c>
      <c r="P351" s="585">
        <v>0</v>
      </c>
      <c r="Q351" s="500">
        <v>0</v>
      </c>
      <c r="R351" s="500">
        <v>0</v>
      </c>
      <c r="S351" s="500">
        <v>0</v>
      </c>
      <c r="T351" s="500">
        <v>0</v>
      </c>
      <c r="U351" s="500">
        <v>0</v>
      </c>
      <c r="V351" s="500">
        <v>0</v>
      </c>
      <c r="W351" s="500">
        <v>0</v>
      </c>
      <c r="X351" s="500">
        <v>0</v>
      </c>
      <c r="Y351" s="500">
        <v>0</v>
      </c>
      <c r="Z351" s="500">
        <v>0</v>
      </c>
      <c r="AA351" s="587">
        <f t="shared" si="267"/>
        <v>4.01</v>
      </c>
      <c r="AB351" s="1092">
        <f t="shared" si="221"/>
        <v>5.0000000000000044</v>
      </c>
      <c r="AC351" s="1092">
        <f t="shared" si="222"/>
        <v>85.185185185185162</v>
      </c>
      <c r="AD351" s="1092">
        <f t="shared" si="270"/>
        <v>35.000000000000007</v>
      </c>
      <c r="AE351" s="1092">
        <f t="shared" si="271"/>
        <v>17.647058823529417</v>
      </c>
      <c r="AF351" s="1092">
        <f t="shared" si="272"/>
        <v>6.25</v>
      </c>
      <c r="AG351" s="1092">
        <f t="shared" si="273"/>
        <v>33.33333333333335</v>
      </c>
      <c r="AH351" s="1092">
        <f t="shared" si="274"/>
        <v>100</v>
      </c>
      <c r="AI351" s="1092" t="str">
        <f t="shared" si="275"/>
        <v>n/a</v>
      </c>
      <c r="AJ351" s="1092" t="str">
        <f t="shared" si="276"/>
        <v>n/a</v>
      </c>
      <c r="AK351" s="1092" t="str">
        <f t="shared" si="277"/>
        <v>n/a</v>
      </c>
      <c r="AL351" s="1092" t="str">
        <f t="shared" si="278"/>
        <v>n/a</v>
      </c>
      <c r="AM351" s="1092" t="str">
        <f t="shared" si="279"/>
        <v>n/a</v>
      </c>
      <c r="AN351" s="1092" t="str">
        <f t="shared" si="280"/>
        <v>n/a</v>
      </c>
      <c r="AO351" s="1092" t="str">
        <f t="shared" si="281"/>
        <v>n/a</v>
      </c>
      <c r="AP351" s="1092" t="str">
        <f t="shared" si="282"/>
        <v>n/a</v>
      </c>
      <c r="AQ351" s="1092" t="str">
        <f t="shared" si="283"/>
        <v>n/a</v>
      </c>
      <c r="AR351" s="1092" t="str">
        <f t="shared" si="284"/>
        <v>n/a</v>
      </c>
      <c r="AS351" s="1092" t="str">
        <f t="shared" si="285"/>
        <v>n/a</v>
      </c>
      <c r="AT351" s="1092" t="str">
        <f t="shared" si="286"/>
        <v>n/a</v>
      </c>
      <c r="AU351" s="1092" t="str">
        <f t="shared" si="287"/>
        <v>n/a</v>
      </c>
      <c r="AV351" s="1092" t="str">
        <f t="shared" si="288"/>
        <v>n/a</v>
      </c>
      <c r="AW351" s="1092">
        <f t="shared" si="268"/>
        <v>40.345082477435419</v>
      </c>
      <c r="AX351" s="1092">
        <f t="shared" si="269"/>
        <v>37.802178752220634</v>
      </c>
    </row>
    <row r="352" spans="1:50" ht="11.25" customHeight="1" x14ac:dyDescent="0.2">
      <c r="A352" s="830" t="s">
        <v>1323</v>
      </c>
      <c r="B352" s="829" t="s">
        <v>1324</v>
      </c>
      <c r="C352" s="584">
        <v>1.2</v>
      </c>
      <c r="D352" s="584">
        <v>1.1000000000000001</v>
      </c>
      <c r="E352" s="460">
        <v>0.96</v>
      </c>
      <c r="F352" s="589">
        <v>0.8</v>
      </c>
      <c r="G352" s="584">
        <v>0.68</v>
      </c>
      <c r="H352" s="584">
        <v>0.57999999999999996</v>
      </c>
      <c r="I352" s="463">
        <v>0.52</v>
      </c>
      <c r="J352" s="584">
        <v>0.13</v>
      </c>
      <c r="K352" s="897"/>
      <c r="L352" s="463">
        <v>0</v>
      </c>
      <c r="M352" s="588">
        <v>0</v>
      </c>
      <c r="N352" s="897"/>
      <c r="O352" s="585">
        <v>0</v>
      </c>
      <c r="P352" s="585">
        <v>0</v>
      </c>
      <c r="Q352" s="586">
        <v>0</v>
      </c>
      <c r="R352" s="586">
        <v>0</v>
      </c>
      <c r="S352" s="586">
        <v>0</v>
      </c>
      <c r="T352" s="586">
        <v>0</v>
      </c>
      <c r="U352" s="586">
        <v>0</v>
      </c>
      <c r="V352" s="586">
        <v>0</v>
      </c>
      <c r="W352" s="586">
        <v>0</v>
      </c>
      <c r="X352" s="586">
        <v>0</v>
      </c>
      <c r="Y352" s="586">
        <v>0</v>
      </c>
      <c r="Z352" s="586">
        <v>0</v>
      </c>
      <c r="AA352" s="587">
        <f t="shared" si="267"/>
        <v>5.97</v>
      </c>
      <c r="AB352" s="1092">
        <f t="shared" si="221"/>
        <v>9.0909090909090828</v>
      </c>
      <c r="AC352" s="1092">
        <f t="shared" si="222"/>
        <v>14.583333333333348</v>
      </c>
      <c r="AD352" s="1092">
        <f t="shared" si="270"/>
        <v>19.999999999999996</v>
      </c>
      <c r="AE352" s="1092">
        <f t="shared" si="271"/>
        <v>17.647058823529417</v>
      </c>
      <c r="AF352" s="1092">
        <f t="shared" si="272"/>
        <v>17.24137931034484</v>
      </c>
      <c r="AG352" s="1092">
        <f t="shared" si="273"/>
        <v>11.538461538461519</v>
      </c>
      <c r="AH352" s="1092">
        <f t="shared" si="274"/>
        <v>300</v>
      </c>
      <c r="AI352" s="1092" t="str">
        <f t="shared" si="275"/>
        <v>n/a</v>
      </c>
      <c r="AJ352" s="1092" t="str">
        <f t="shared" si="276"/>
        <v>n/a</v>
      </c>
      <c r="AK352" s="1092" t="str">
        <f t="shared" si="277"/>
        <v>n/a</v>
      </c>
      <c r="AL352" s="1092" t="str">
        <f t="shared" si="278"/>
        <v>n/a</v>
      </c>
      <c r="AM352" s="1092" t="str">
        <f t="shared" si="279"/>
        <v>n/a</v>
      </c>
      <c r="AN352" s="1092" t="str">
        <f t="shared" si="280"/>
        <v>n/a</v>
      </c>
      <c r="AO352" s="1092" t="str">
        <f t="shared" si="281"/>
        <v>n/a</v>
      </c>
      <c r="AP352" s="1092" t="str">
        <f t="shared" si="282"/>
        <v>n/a</v>
      </c>
      <c r="AQ352" s="1092" t="str">
        <f t="shared" si="283"/>
        <v>n/a</v>
      </c>
      <c r="AR352" s="1092" t="str">
        <f t="shared" si="284"/>
        <v>n/a</v>
      </c>
      <c r="AS352" s="1092" t="str">
        <f t="shared" si="285"/>
        <v>n/a</v>
      </c>
      <c r="AT352" s="1092" t="str">
        <f t="shared" si="286"/>
        <v>n/a</v>
      </c>
      <c r="AU352" s="1092" t="str">
        <f t="shared" si="287"/>
        <v>n/a</v>
      </c>
      <c r="AV352" s="1092" t="str">
        <f t="shared" si="288"/>
        <v>n/a</v>
      </c>
      <c r="AW352" s="1092">
        <f t="shared" si="268"/>
        <v>55.72873458522546</v>
      </c>
      <c r="AX352" s="1092">
        <f t="shared" si="269"/>
        <v>107.77855010022139</v>
      </c>
    </row>
    <row r="353" spans="1:50" ht="11.25" customHeight="1" x14ac:dyDescent="0.2">
      <c r="A353" s="830" t="s">
        <v>1310</v>
      </c>
      <c r="B353" s="829" t="s">
        <v>1311</v>
      </c>
      <c r="C353" s="584">
        <v>2.72</v>
      </c>
      <c r="D353" s="584">
        <v>2.56</v>
      </c>
      <c r="E353" s="460">
        <v>2.4</v>
      </c>
      <c r="F353" s="589">
        <v>2.2400000000000002</v>
      </c>
      <c r="G353" s="584">
        <v>2.08</v>
      </c>
      <c r="H353" s="584">
        <v>1.92</v>
      </c>
      <c r="I353" s="584">
        <v>1.76</v>
      </c>
      <c r="J353" s="584">
        <v>1.57</v>
      </c>
      <c r="K353" s="897"/>
      <c r="L353" s="584">
        <v>1.37</v>
      </c>
      <c r="M353" s="588">
        <v>1.2</v>
      </c>
      <c r="N353" s="897"/>
      <c r="O353" s="493">
        <v>1.2</v>
      </c>
      <c r="P353" s="585">
        <v>1.2</v>
      </c>
      <c r="Q353" s="586">
        <v>1.2</v>
      </c>
      <c r="R353" s="586">
        <v>1.2</v>
      </c>
      <c r="S353" s="586">
        <v>1.2</v>
      </c>
      <c r="T353" s="586">
        <v>1.2</v>
      </c>
      <c r="U353" s="586">
        <v>1.2</v>
      </c>
      <c r="V353" s="586">
        <v>1.6950000000000001</v>
      </c>
      <c r="W353" s="586">
        <v>1.86</v>
      </c>
      <c r="X353" s="586">
        <v>1.86</v>
      </c>
      <c r="Y353" s="586">
        <v>1.86</v>
      </c>
      <c r="Z353" s="586">
        <v>1.86</v>
      </c>
      <c r="AA353" s="587">
        <f t="shared" si="267"/>
        <v>37.354999999999997</v>
      </c>
      <c r="AB353" s="1092">
        <f t="shared" si="221"/>
        <v>6.25</v>
      </c>
      <c r="AC353" s="1092">
        <f t="shared" si="222"/>
        <v>6.6666666666666652</v>
      </c>
      <c r="AD353" s="1092">
        <f t="shared" si="270"/>
        <v>7.1428571428571397</v>
      </c>
      <c r="AE353" s="1092">
        <f t="shared" si="271"/>
        <v>7.6923076923077094</v>
      </c>
      <c r="AF353" s="1092">
        <f t="shared" si="272"/>
        <v>8.3333333333333481</v>
      </c>
      <c r="AG353" s="1092">
        <f t="shared" si="273"/>
        <v>9.0909090909090828</v>
      </c>
      <c r="AH353" s="1092">
        <f t="shared" si="274"/>
        <v>12.101910828025474</v>
      </c>
      <c r="AI353" s="1092">
        <f t="shared" si="275"/>
        <v>14.598540145985407</v>
      </c>
      <c r="AJ353" s="1092">
        <f t="shared" si="276"/>
        <v>14.166666666666682</v>
      </c>
      <c r="AK353" s="1092">
        <f t="shared" si="277"/>
        <v>0</v>
      </c>
      <c r="AL353" s="1092">
        <f t="shared" si="278"/>
        <v>0</v>
      </c>
      <c r="AM353" s="1092">
        <f t="shared" si="279"/>
        <v>0</v>
      </c>
      <c r="AN353" s="1092">
        <f t="shared" si="280"/>
        <v>0</v>
      </c>
      <c r="AO353" s="1092">
        <f t="shared" si="281"/>
        <v>0</v>
      </c>
      <c r="AP353" s="1092">
        <f t="shared" si="282"/>
        <v>0</v>
      </c>
      <c r="AQ353" s="1092">
        <f t="shared" si="283"/>
        <v>0</v>
      </c>
      <c r="AR353" s="1092">
        <f t="shared" si="284"/>
        <v>-29.20353982300885</v>
      </c>
      <c r="AS353" s="1092">
        <f t="shared" si="285"/>
        <v>-8.8709677419354875</v>
      </c>
      <c r="AT353" s="1092">
        <f t="shared" si="286"/>
        <v>0</v>
      </c>
      <c r="AU353" s="1092">
        <f t="shared" si="287"/>
        <v>0</v>
      </c>
      <c r="AV353" s="1092">
        <f t="shared" si="288"/>
        <v>0</v>
      </c>
      <c r="AW353" s="1092">
        <f t="shared" si="268"/>
        <v>2.2842230477051029</v>
      </c>
      <c r="AX353" s="1092">
        <f t="shared" si="269"/>
        <v>9.2952292080933905</v>
      </c>
    </row>
    <row r="354" spans="1:50" ht="11.25" customHeight="1" x14ac:dyDescent="0.2">
      <c r="A354" s="461" t="s">
        <v>1312</v>
      </c>
      <c r="B354" s="829" t="s">
        <v>1313</v>
      </c>
      <c r="C354" s="584">
        <v>2</v>
      </c>
      <c r="D354" s="584">
        <v>1.93</v>
      </c>
      <c r="E354" s="460">
        <v>1.66</v>
      </c>
      <c r="F354" s="454">
        <v>1.45</v>
      </c>
      <c r="G354" s="584">
        <v>1.34</v>
      </c>
      <c r="H354" s="584">
        <v>1.24</v>
      </c>
      <c r="I354" s="584">
        <v>1.07</v>
      </c>
      <c r="J354" s="584">
        <v>0.89</v>
      </c>
      <c r="K354" s="897"/>
      <c r="L354" s="584">
        <v>0.77</v>
      </c>
      <c r="M354" s="459">
        <v>0.66</v>
      </c>
      <c r="N354" s="897"/>
      <c r="O354" s="472">
        <v>0.56999999999999995</v>
      </c>
      <c r="P354" s="585">
        <v>0.48</v>
      </c>
      <c r="Q354" s="586">
        <v>0.48</v>
      </c>
      <c r="R354" s="590">
        <v>0.46</v>
      </c>
      <c r="S354" s="590">
        <v>0.38</v>
      </c>
      <c r="T354" s="586">
        <v>0.32</v>
      </c>
      <c r="U354" s="590">
        <v>0.28222000000000003</v>
      </c>
      <c r="V354" s="586">
        <v>0.24887999999999999</v>
      </c>
      <c r="W354" s="586">
        <v>0.24887999999999999</v>
      </c>
      <c r="X354" s="586">
        <v>0.24887999999999999</v>
      </c>
      <c r="Y354" s="586">
        <v>0.24887999999999999</v>
      </c>
      <c r="Z354" s="590">
        <v>0.24887999999999999</v>
      </c>
      <c r="AA354" s="587">
        <f t="shared" si="267"/>
        <v>17.226620000000004</v>
      </c>
      <c r="AB354" s="1092">
        <f t="shared" si="221"/>
        <v>3.62694300518136</v>
      </c>
      <c r="AC354" s="1092">
        <f t="shared" si="222"/>
        <v>16.265060240963859</v>
      </c>
      <c r="AD354" s="1092">
        <f t="shared" si="270"/>
        <v>14.482758620689662</v>
      </c>
      <c r="AE354" s="1092">
        <f t="shared" si="271"/>
        <v>8.2089552238805865</v>
      </c>
      <c r="AF354" s="1092">
        <f t="shared" si="272"/>
        <v>8.064516129032274</v>
      </c>
      <c r="AG354" s="1092">
        <f t="shared" si="273"/>
        <v>15.887850467289709</v>
      </c>
      <c r="AH354" s="1092">
        <f t="shared" si="274"/>
        <v>20.2247191011236</v>
      </c>
      <c r="AI354" s="1092">
        <f t="shared" si="275"/>
        <v>15.58441558441559</v>
      </c>
      <c r="AJ354" s="1092">
        <f t="shared" si="276"/>
        <v>16.666666666666675</v>
      </c>
      <c r="AK354" s="1092">
        <f t="shared" si="277"/>
        <v>15.789473684210531</v>
      </c>
      <c r="AL354" s="1092">
        <f t="shared" si="278"/>
        <v>18.75</v>
      </c>
      <c r="AM354" s="1092">
        <f t="shared" si="279"/>
        <v>0</v>
      </c>
      <c r="AN354" s="1092">
        <f t="shared" si="280"/>
        <v>4.3478260869565188</v>
      </c>
      <c r="AO354" s="1092">
        <f t="shared" si="281"/>
        <v>21.052631578947366</v>
      </c>
      <c r="AP354" s="1092">
        <f t="shared" si="282"/>
        <v>18.75</v>
      </c>
      <c r="AQ354" s="1092">
        <f t="shared" si="283"/>
        <v>13.38671958046913</v>
      </c>
      <c r="AR354" s="1092">
        <f t="shared" si="284"/>
        <v>13.396014143362267</v>
      </c>
      <c r="AS354" s="1092">
        <f t="shared" si="285"/>
        <v>0</v>
      </c>
      <c r="AT354" s="1092">
        <f t="shared" si="286"/>
        <v>0</v>
      </c>
      <c r="AU354" s="1092">
        <f t="shared" si="287"/>
        <v>0</v>
      </c>
      <c r="AV354" s="1092">
        <f t="shared" si="288"/>
        <v>0</v>
      </c>
      <c r="AW354" s="1092">
        <f t="shared" si="268"/>
        <v>10.689740481580435</v>
      </c>
      <c r="AX354" s="1092">
        <f t="shared" si="269"/>
        <v>7.6665528314092288</v>
      </c>
    </row>
    <row r="355" spans="1:50" ht="11.25" customHeight="1" x14ac:dyDescent="0.2">
      <c r="A355" s="591" t="s">
        <v>628</v>
      </c>
      <c r="B355" s="468" t="s">
        <v>629</v>
      </c>
      <c r="C355" s="584">
        <v>3.02</v>
      </c>
      <c r="D355" s="584">
        <v>2.96</v>
      </c>
      <c r="E355" s="460">
        <v>2.8</v>
      </c>
      <c r="F355" s="481">
        <v>2.61</v>
      </c>
      <c r="G355" s="474">
        <v>2.3199999999999998</v>
      </c>
      <c r="H355" s="474">
        <v>1.97</v>
      </c>
      <c r="I355" s="474">
        <v>1.64</v>
      </c>
      <c r="J355" s="474">
        <v>1.41</v>
      </c>
      <c r="K355" s="976" t="s">
        <v>90</v>
      </c>
      <c r="L355" s="474">
        <v>1.27</v>
      </c>
      <c r="M355" s="470">
        <v>1.1200000000000001</v>
      </c>
      <c r="N355" s="976"/>
      <c r="O355" s="487">
        <v>1.02</v>
      </c>
      <c r="P355" s="496">
        <v>1</v>
      </c>
      <c r="Q355" s="476">
        <v>0.94</v>
      </c>
      <c r="R355" s="476">
        <v>0.86</v>
      </c>
      <c r="S355" s="476">
        <v>0.74</v>
      </c>
      <c r="T355" s="476">
        <v>0.72</v>
      </c>
      <c r="U355" s="476">
        <v>0.67</v>
      </c>
      <c r="V355" s="476">
        <v>0.62</v>
      </c>
      <c r="W355" s="477">
        <v>0.6</v>
      </c>
      <c r="X355" s="477">
        <v>0.6</v>
      </c>
      <c r="Y355" s="477">
        <v>1.52</v>
      </c>
      <c r="Z355" s="476">
        <v>1.52</v>
      </c>
      <c r="AA355" s="587">
        <f t="shared" si="267"/>
        <v>31.930000000000003</v>
      </c>
      <c r="AB355" s="1092">
        <f t="shared" si="221"/>
        <v>2.0270270270270396</v>
      </c>
      <c r="AC355" s="1092">
        <f t="shared" si="222"/>
        <v>5.7142857142857162</v>
      </c>
      <c r="AD355" s="1092">
        <f t="shared" si="270"/>
        <v>7.2796934865900331</v>
      </c>
      <c r="AE355" s="1092">
        <f t="shared" si="271"/>
        <v>12.5</v>
      </c>
      <c r="AF355" s="1092">
        <f t="shared" si="272"/>
        <v>17.766497461928932</v>
      </c>
      <c r="AG355" s="1092">
        <f t="shared" si="273"/>
        <v>20.121951219512191</v>
      </c>
      <c r="AH355" s="1092">
        <f t="shared" si="274"/>
        <v>16.312056737588641</v>
      </c>
      <c r="AI355" s="1092">
        <f t="shared" si="275"/>
        <v>11.023622047244096</v>
      </c>
      <c r="AJ355" s="1092">
        <f t="shared" si="276"/>
        <v>13.392857142857139</v>
      </c>
      <c r="AK355" s="1092">
        <f t="shared" si="277"/>
        <v>9.8039215686274606</v>
      </c>
      <c r="AL355" s="1092">
        <f t="shared" si="278"/>
        <v>2.0000000000000018</v>
      </c>
      <c r="AM355" s="1092">
        <f t="shared" si="279"/>
        <v>6.3829787234042534</v>
      </c>
      <c r="AN355" s="1092">
        <f t="shared" si="280"/>
        <v>9.302325581395344</v>
      </c>
      <c r="AO355" s="1092">
        <f t="shared" si="281"/>
        <v>16.216216216216207</v>
      </c>
      <c r="AP355" s="1092">
        <f t="shared" si="282"/>
        <v>2.7777777777777901</v>
      </c>
      <c r="AQ355" s="1092">
        <f t="shared" si="283"/>
        <v>7.4626865671641784</v>
      </c>
      <c r="AR355" s="1092">
        <f t="shared" si="284"/>
        <v>8.064516129032274</v>
      </c>
      <c r="AS355" s="1092">
        <f t="shared" si="285"/>
        <v>3.3333333333333437</v>
      </c>
      <c r="AT355" s="1092">
        <f t="shared" si="286"/>
        <v>0</v>
      </c>
      <c r="AU355" s="1092">
        <f t="shared" si="287"/>
        <v>-60.526315789473685</v>
      </c>
      <c r="AV355" s="1092">
        <f t="shared" si="288"/>
        <v>0</v>
      </c>
      <c r="AW355" s="1092">
        <f t="shared" si="268"/>
        <v>5.283591949738617</v>
      </c>
      <c r="AX355" s="1092">
        <f t="shared" si="269"/>
        <v>16.187378460725018</v>
      </c>
    </row>
    <row r="356" spans="1:50" ht="11.25" customHeight="1" x14ac:dyDescent="0.2">
      <c r="A356" s="555" t="s">
        <v>3828</v>
      </c>
      <c r="B356" s="816" t="s">
        <v>3829</v>
      </c>
      <c r="C356" s="962">
        <v>0.42</v>
      </c>
      <c r="D356" s="962">
        <v>0.35</v>
      </c>
      <c r="E356" s="460">
        <v>0.25</v>
      </c>
      <c r="F356" s="820">
        <v>0.16</v>
      </c>
      <c r="G356" s="820">
        <v>0.15</v>
      </c>
      <c r="H356" s="820">
        <v>0.08</v>
      </c>
      <c r="I356" s="820">
        <v>7.0000000000000007E-2</v>
      </c>
      <c r="J356" s="820">
        <v>3.5000000000000003E-2</v>
      </c>
      <c r="K356" s="820"/>
      <c r="L356" s="820">
        <v>9.5000000000000001E-2</v>
      </c>
      <c r="M356" s="829">
        <v>0.05</v>
      </c>
      <c r="N356" s="812"/>
      <c r="O356" s="461">
        <v>0.05</v>
      </c>
      <c r="P356" s="461">
        <v>0.05</v>
      </c>
      <c r="Q356" s="831">
        <v>0.05</v>
      </c>
      <c r="R356" s="831">
        <v>0.05</v>
      </c>
      <c r="S356" s="831">
        <v>0.05</v>
      </c>
      <c r="T356" s="831">
        <v>0.05</v>
      </c>
      <c r="U356" s="831">
        <v>7.5999999999999998E-2</v>
      </c>
      <c r="V356" s="831">
        <v>0.04</v>
      </c>
      <c r="W356" s="831">
        <v>0.04</v>
      </c>
      <c r="X356" s="831">
        <v>0.04</v>
      </c>
      <c r="Y356" s="831">
        <v>0.04</v>
      </c>
      <c r="Z356" s="831">
        <v>0.04</v>
      </c>
      <c r="AA356" s="587">
        <f t="shared" si="267"/>
        <v>2.2360000000000002</v>
      </c>
      <c r="AB356" s="1092">
        <f t="shared" si="221"/>
        <v>19.999999999999996</v>
      </c>
      <c r="AC356" s="1092">
        <f t="shared" si="222"/>
        <v>39.999999999999993</v>
      </c>
      <c r="AD356" s="1092">
        <f t="shared" si="270"/>
        <v>56.25</v>
      </c>
      <c r="AE356" s="1092">
        <f t="shared" si="271"/>
        <v>6.6666666666666652</v>
      </c>
      <c r="AF356" s="1092">
        <f t="shared" si="272"/>
        <v>87.5</v>
      </c>
      <c r="AG356" s="1092">
        <f t="shared" si="273"/>
        <v>14.285714285714279</v>
      </c>
      <c r="AH356" s="1092">
        <f t="shared" si="274"/>
        <v>100</v>
      </c>
      <c r="AI356" s="1092">
        <f t="shared" si="275"/>
        <v>-63.157894736842103</v>
      </c>
      <c r="AJ356" s="1092">
        <f t="shared" si="276"/>
        <v>89.999999999999986</v>
      </c>
      <c r="AK356" s="1092">
        <f t="shared" si="277"/>
        <v>0</v>
      </c>
      <c r="AL356" s="1092">
        <f t="shared" si="278"/>
        <v>0</v>
      </c>
      <c r="AM356" s="1092">
        <f t="shared" si="279"/>
        <v>0</v>
      </c>
      <c r="AN356" s="1092">
        <f t="shared" si="280"/>
        <v>0</v>
      </c>
      <c r="AO356" s="1092">
        <f t="shared" si="281"/>
        <v>0</v>
      </c>
      <c r="AP356" s="1092">
        <f t="shared" si="282"/>
        <v>0</v>
      </c>
      <c r="AQ356" s="1092">
        <f t="shared" si="283"/>
        <v>-34.210526315789465</v>
      </c>
      <c r="AR356" s="1092">
        <f t="shared" si="284"/>
        <v>89.999999999999986</v>
      </c>
      <c r="AS356" s="1092">
        <f t="shared" si="285"/>
        <v>0</v>
      </c>
      <c r="AT356" s="1092">
        <f t="shared" si="286"/>
        <v>0</v>
      </c>
      <c r="AU356" s="1092">
        <f t="shared" si="287"/>
        <v>0</v>
      </c>
      <c r="AV356" s="1092">
        <f t="shared" si="288"/>
        <v>0</v>
      </c>
      <c r="AW356" s="1092">
        <f t="shared" si="268"/>
        <v>19.3968552333214</v>
      </c>
      <c r="AX356" s="1092">
        <f t="shared" si="269"/>
        <v>42.735886853849117</v>
      </c>
    </row>
    <row r="357" spans="1:50" ht="11.25" customHeight="1" x14ac:dyDescent="0.2">
      <c r="A357" s="542" t="s">
        <v>4635</v>
      </c>
      <c r="B357" s="829" t="s">
        <v>4628</v>
      </c>
      <c r="C357" s="584">
        <v>4.2300000000000004</v>
      </c>
      <c r="D357" s="584">
        <v>2.1799999999999997</v>
      </c>
      <c r="E357" s="460">
        <v>1.1000000000000001</v>
      </c>
      <c r="F357" s="460">
        <v>0.3</v>
      </c>
      <c r="G357" s="499">
        <v>0</v>
      </c>
      <c r="H357" s="499">
        <v>0</v>
      </c>
      <c r="I357" s="499">
        <v>0</v>
      </c>
      <c r="J357" s="499">
        <v>0</v>
      </c>
      <c r="K357" s="1027"/>
      <c r="L357" s="499">
        <v>0</v>
      </c>
      <c r="M357" s="502">
        <v>0</v>
      </c>
      <c r="N357" s="519"/>
      <c r="O357" s="999">
        <v>0</v>
      </c>
      <c r="P357" s="999">
        <v>0</v>
      </c>
      <c r="Q357" s="500">
        <v>0</v>
      </c>
      <c r="R357" s="500">
        <v>0</v>
      </c>
      <c r="S357" s="500">
        <v>0</v>
      </c>
      <c r="T357" s="500">
        <v>0</v>
      </c>
      <c r="U357" s="500">
        <v>0</v>
      </c>
      <c r="V357" s="500">
        <v>0</v>
      </c>
      <c r="W357" s="500">
        <v>0</v>
      </c>
      <c r="X357" s="500">
        <v>0</v>
      </c>
      <c r="Y357" s="500">
        <v>0</v>
      </c>
      <c r="Z357" s="500">
        <v>0</v>
      </c>
      <c r="AA357" s="587">
        <f t="shared" si="267"/>
        <v>7.81</v>
      </c>
      <c r="AB357" s="1092">
        <f t="shared" si="221"/>
        <v>94.036697247706471</v>
      </c>
      <c r="AC357" s="1092">
        <f t="shared" si="222"/>
        <v>98.181818181818144</v>
      </c>
      <c r="AD357" s="1092">
        <f t="shared" si="270"/>
        <v>266.66666666666669</v>
      </c>
      <c r="AE357" s="1092" t="str">
        <f t="shared" si="271"/>
        <v>n/a</v>
      </c>
      <c r="AF357" s="1092" t="str">
        <f t="shared" si="272"/>
        <v>n/a</v>
      </c>
      <c r="AG357" s="1092" t="str">
        <f t="shared" si="273"/>
        <v>n/a</v>
      </c>
      <c r="AH357" s="1092" t="str">
        <f t="shared" si="274"/>
        <v>n/a</v>
      </c>
      <c r="AI357" s="1092" t="str">
        <f t="shared" si="275"/>
        <v>n/a</v>
      </c>
      <c r="AJ357" s="1092" t="str">
        <f t="shared" si="276"/>
        <v>n/a</v>
      </c>
      <c r="AK357" s="1092" t="str">
        <f t="shared" si="277"/>
        <v>n/a</v>
      </c>
      <c r="AL357" s="1092" t="str">
        <f t="shared" si="278"/>
        <v>n/a</v>
      </c>
      <c r="AM357" s="1092" t="str">
        <f t="shared" si="279"/>
        <v>n/a</v>
      </c>
      <c r="AN357" s="1092" t="str">
        <f t="shared" si="280"/>
        <v>n/a</v>
      </c>
      <c r="AO357" s="1092" t="str">
        <f t="shared" si="281"/>
        <v>n/a</v>
      </c>
      <c r="AP357" s="1092" t="str">
        <f t="shared" si="282"/>
        <v>n/a</v>
      </c>
      <c r="AQ357" s="1092" t="str">
        <f t="shared" si="283"/>
        <v>n/a</v>
      </c>
      <c r="AR357" s="1092" t="str">
        <f t="shared" si="284"/>
        <v>n/a</v>
      </c>
      <c r="AS357" s="1092" t="str">
        <f t="shared" si="285"/>
        <v>n/a</v>
      </c>
      <c r="AT357" s="1092" t="str">
        <f t="shared" si="286"/>
        <v>n/a</v>
      </c>
      <c r="AU357" s="1092" t="str">
        <f t="shared" si="287"/>
        <v>n/a</v>
      </c>
      <c r="AV357" s="1092" t="str">
        <f t="shared" si="288"/>
        <v>n/a</v>
      </c>
      <c r="AW357" s="1092">
        <f t="shared" si="268"/>
        <v>152.96172736539711</v>
      </c>
      <c r="AX357" s="1092">
        <f t="shared" si="269"/>
        <v>98.493174499650749</v>
      </c>
    </row>
    <row r="358" spans="1:50" ht="11.25" customHeight="1" x14ac:dyDescent="0.2">
      <c r="A358" s="830" t="s">
        <v>1314</v>
      </c>
      <c r="B358" s="829" t="s">
        <v>1315</v>
      </c>
      <c r="C358" s="584">
        <v>1.82</v>
      </c>
      <c r="D358" s="584">
        <v>1.7</v>
      </c>
      <c r="E358" s="460">
        <v>1.46</v>
      </c>
      <c r="F358" s="589">
        <v>1.25</v>
      </c>
      <c r="G358" s="584">
        <v>1.1299999999999999</v>
      </c>
      <c r="H358" s="584">
        <v>1.02</v>
      </c>
      <c r="I358" s="584">
        <v>0.94</v>
      </c>
      <c r="J358" s="584">
        <v>0.87</v>
      </c>
      <c r="K358" s="897"/>
      <c r="L358" s="584">
        <v>0.82</v>
      </c>
      <c r="M358" s="459">
        <v>0.75</v>
      </c>
      <c r="N358" s="897"/>
      <c r="O358" s="585">
        <v>0.72</v>
      </c>
      <c r="P358" s="472">
        <v>0.72</v>
      </c>
      <c r="Q358" s="590">
        <v>0.71</v>
      </c>
      <c r="R358" s="590">
        <v>0.67</v>
      </c>
      <c r="S358" s="590">
        <v>0.63</v>
      </c>
      <c r="T358" s="590">
        <v>0.59</v>
      </c>
      <c r="U358" s="590">
        <v>0.55000000000000004</v>
      </c>
      <c r="V358" s="590">
        <v>0.51</v>
      </c>
      <c r="W358" s="590">
        <v>0.47</v>
      </c>
      <c r="X358" s="590">
        <v>0.43</v>
      </c>
      <c r="Y358" s="586">
        <v>0.4</v>
      </c>
      <c r="Z358" s="586">
        <v>0.4</v>
      </c>
      <c r="AA358" s="587">
        <f t="shared" si="267"/>
        <v>18.559999999999999</v>
      </c>
      <c r="AB358" s="1092">
        <f t="shared" si="221"/>
        <v>7.0588235294117618</v>
      </c>
      <c r="AC358" s="1092">
        <f t="shared" si="222"/>
        <v>16.43835616438356</v>
      </c>
      <c r="AD358" s="1092">
        <f t="shared" si="270"/>
        <v>16.799999999999994</v>
      </c>
      <c r="AE358" s="1092">
        <f t="shared" si="271"/>
        <v>10.619469026548689</v>
      </c>
      <c r="AF358" s="1092">
        <f t="shared" si="272"/>
        <v>10.784313725490179</v>
      </c>
      <c r="AG358" s="1092">
        <f t="shared" si="273"/>
        <v>8.5106382978723527</v>
      </c>
      <c r="AH358" s="1092">
        <f t="shared" si="274"/>
        <v>8.045977011494255</v>
      </c>
      <c r="AI358" s="1092">
        <f t="shared" si="275"/>
        <v>6.0975609756097615</v>
      </c>
      <c r="AJ358" s="1092">
        <f t="shared" si="276"/>
        <v>9.3333333333333268</v>
      </c>
      <c r="AK358" s="1092">
        <f t="shared" si="277"/>
        <v>4.1666666666666741</v>
      </c>
      <c r="AL358" s="1092">
        <f t="shared" si="278"/>
        <v>0</v>
      </c>
      <c r="AM358" s="1092">
        <f t="shared" si="279"/>
        <v>1.4084507042253502</v>
      </c>
      <c r="AN358" s="1092">
        <f t="shared" si="280"/>
        <v>5.9701492537313383</v>
      </c>
      <c r="AO358" s="1092">
        <f t="shared" si="281"/>
        <v>6.3492063492063489</v>
      </c>
      <c r="AP358" s="1092">
        <f t="shared" si="282"/>
        <v>6.7796610169491567</v>
      </c>
      <c r="AQ358" s="1092">
        <f t="shared" si="283"/>
        <v>7.2727272727272529</v>
      </c>
      <c r="AR358" s="1092">
        <f t="shared" si="284"/>
        <v>7.8431372549019773</v>
      </c>
      <c r="AS358" s="1092">
        <f t="shared" si="285"/>
        <v>8.5106382978723527</v>
      </c>
      <c r="AT358" s="1092">
        <f t="shared" si="286"/>
        <v>9.302325581395344</v>
      </c>
      <c r="AU358" s="1092">
        <f t="shared" si="287"/>
        <v>7.4999999999999956</v>
      </c>
      <c r="AV358" s="1092">
        <f t="shared" si="288"/>
        <v>0</v>
      </c>
      <c r="AW358" s="1092">
        <f t="shared" si="268"/>
        <v>7.5614968791342703</v>
      </c>
      <c r="AX358" s="1092">
        <f t="shared" si="269"/>
        <v>4.2603143306323661</v>
      </c>
    </row>
    <row r="359" spans="1:50" ht="11.25" customHeight="1" x14ac:dyDescent="0.2">
      <c r="A359" s="830" t="s">
        <v>1317</v>
      </c>
      <c r="B359" s="829" t="s">
        <v>1318</v>
      </c>
      <c r="C359" s="584">
        <v>2.5299999999999998</v>
      </c>
      <c r="D359" s="584">
        <v>2.5049999999999999</v>
      </c>
      <c r="E359" s="460">
        <v>2.4249999999999998</v>
      </c>
      <c r="F359" s="589">
        <v>2.1</v>
      </c>
      <c r="G359" s="584">
        <v>1.85</v>
      </c>
      <c r="H359" s="584">
        <v>1.71</v>
      </c>
      <c r="I359" s="584">
        <v>1.68</v>
      </c>
      <c r="J359" s="584">
        <v>1.4</v>
      </c>
      <c r="K359" s="897"/>
      <c r="L359" s="584">
        <v>0.86</v>
      </c>
      <c r="M359" s="459">
        <v>0.6</v>
      </c>
      <c r="N359" s="897"/>
      <c r="O359" s="585">
        <v>0.56000000000000005</v>
      </c>
      <c r="P359" s="472">
        <v>0.56000000000000005</v>
      </c>
      <c r="Q359" s="590">
        <v>0.51</v>
      </c>
      <c r="R359" s="590">
        <v>0.38</v>
      </c>
      <c r="S359" s="590">
        <v>0.31</v>
      </c>
      <c r="T359" s="590">
        <v>0.28000000000000003</v>
      </c>
      <c r="U359" s="590">
        <v>0.24</v>
      </c>
      <c r="V359" s="586">
        <v>0.2</v>
      </c>
      <c r="W359" s="586">
        <v>0.2</v>
      </c>
      <c r="X359" s="586">
        <v>0.2</v>
      </c>
      <c r="Y359" s="590">
        <v>0.2</v>
      </c>
      <c r="Z359" s="590">
        <v>0.17</v>
      </c>
      <c r="AA359" s="587">
        <f t="shared" si="267"/>
        <v>21.469999999999995</v>
      </c>
      <c r="AB359" s="1092">
        <f t="shared" si="221"/>
        <v>0.99800399201597223</v>
      </c>
      <c r="AC359" s="1092">
        <f t="shared" si="222"/>
        <v>3.2989690721649589</v>
      </c>
      <c r="AD359" s="1092">
        <f t="shared" si="270"/>
        <v>15.476190476190466</v>
      </c>
      <c r="AE359" s="1092">
        <f t="shared" si="271"/>
        <v>13.513513513513509</v>
      </c>
      <c r="AF359" s="1092">
        <f t="shared" si="272"/>
        <v>8.1871345029239873</v>
      </c>
      <c r="AG359" s="1092">
        <f t="shared" si="273"/>
        <v>1.7857142857142794</v>
      </c>
      <c r="AH359" s="1092">
        <f t="shared" si="274"/>
        <v>19.999999999999996</v>
      </c>
      <c r="AI359" s="1092">
        <f t="shared" si="275"/>
        <v>62.790697674418603</v>
      </c>
      <c r="AJ359" s="1092">
        <f t="shared" si="276"/>
        <v>43.333333333333336</v>
      </c>
      <c r="AK359" s="1092">
        <f t="shared" si="277"/>
        <v>7.1428571428571397</v>
      </c>
      <c r="AL359" s="1092">
        <f t="shared" si="278"/>
        <v>0</v>
      </c>
      <c r="AM359" s="1092">
        <f t="shared" si="279"/>
        <v>9.8039215686274606</v>
      </c>
      <c r="AN359" s="1092">
        <f t="shared" si="280"/>
        <v>34.210526315789465</v>
      </c>
      <c r="AO359" s="1092">
        <f t="shared" si="281"/>
        <v>22.580645161290324</v>
      </c>
      <c r="AP359" s="1092">
        <f t="shared" si="282"/>
        <v>10.714285714285698</v>
      </c>
      <c r="AQ359" s="1092">
        <f t="shared" si="283"/>
        <v>16.666666666666675</v>
      </c>
      <c r="AR359" s="1092">
        <f t="shared" si="284"/>
        <v>19.999999999999996</v>
      </c>
      <c r="AS359" s="1092">
        <f t="shared" si="285"/>
        <v>0</v>
      </c>
      <c r="AT359" s="1092">
        <f t="shared" si="286"/>
        <v>0</v>
      </c>
      <c r="AU359" s="1092">
        <f t="shared" si="287"/>
        <v>0</v>
      </c>
      <c r="AV359" s="1092">
        <f t="shared" si="288"/>
        <v>17.647058823529417</v>
      </c>
      <c r="AW359" s="1092">
        <f t="shared" si="268"/>
        <v>14.673786583015298</v>
      </c>
      <c r="AX359" s="1092">
        <f t="shared" si="269"/>
        <v>16.022373755213142</v>
      </c>
    </row>
    <row r="360" spans="1:50" ht="11.25" customHeight="1" x14ac:dyDescent="0.2">
      <c r="A360" s="501" t="s">
        <v>2389</v>
      </c>
      <c r="B360" s="814" t="s">
        <v>2390</v>
      </c>
      <c r="C360" s="584">
        <v>1.32</v>
      </c>
      <c r="D360" s="584">
        <v>1.26</v>
      </c>
      <c r="E360" s="460">
        <v>1.2</v>
      </c>
      <c r="F360" s="589">
        <v>1.0774999999999999</v>
      </c>
      <c r="G360" s="584">
        <v>1.04</v>
      </c>
      <c r="H360" s="584">
        <v>0.96</v>
      </c>
      <c r="I360" s="499">
        <v>0.9</v>
      </c>
      <c r="J360" s="584">
        <v>0.9</v>
      </c>
      <c r="K360" s="584"/>
      <c r="L360" s="584">
        <v>0.87</v>
      </c>
      <c r="M360" s="459">
        <v>0.78249999999999997</v>
      </c>
      <c r="N360" s="584"/>
      <c r="O360" s="472">
        <v>0.63</v>
      </c>
      <c r="P360" s="472">
        <v>0.56000000000000005</v>
      </c>
      <c r="Q360" s="590">
        <v>0.54749999999999999</v>
      </c>
      <c r="R360" s="590">
        <v>0.45</v>
      </c>
      <c r="S360" s="590">
        <v>0.4</v>
      </c>
      <c r="T360" s="590">
        <v>0.32</v>
      </c>
      <c r="U360" s="590">
        <v>0.16</v>
      </c>
      <c r="V360" s="586">
        <v>0.08</v>
      </c>
      <c r="W360" s="586">
        <v>0.08</v>
      </c>
      <c r="X360" s="590">
        <v>0.08</v>
      </c>
      <c r="Y360" s="590">
        <v>7.0000000000000007E-2</v>
      </c>
      <c r="Z360" s="586">
        <v>0.06</v>
      </c>
      <c r="AA360" s="587">
        <f t="shared" si="267"/>
        <v>13.747500000000002</v>
      </c>
      <c r="AB360" s="1092">
        <f t="shared" si="221"/>
        <v>4.7619047619047672</v>
      </c>
      <c r="AC360" s="1092">
        <f t="shared" si="222"/>
        <v>5.0000000000000044</v>
      </c>
      <c r="AD360" s="1092">
        <f t="shared" si="270"/>
        <v>11.368909512761016</v>
      </c>
      <c r="AE360" s="1092">
        <f t="shared" si="271"/>
        <v>3.6057692307692069</v>
      </c>
      <c r="AF360" s="1092">
        <f t="shared" si="272"/>
        <v>8.3333333333333481</v>
      </c>
      <c r="AG360" s="1092">
        <f t="shared" si="273"/>
        <v>6.6666666666666652</v>
      </c>
      <c r="AH360" s="1092">
        <f t="shared" si="274"/>
        <v>0</v>
      </c>
      <c r="AI360" s="1092">
        <f t="shared" si="275"/>
        <v>3.4482758620689724</v>
      </c>
      <c r="AJ360" s="1092">
        <f t="shared" si="276"/>
        <v>11.182108626198083</v>
      </c>
      <c r="AK360" s="1092">
        <f t="shared" si="277"/>
        <v>24.206349206349209</v>
      </c>
      <c r="AL360" s="1092">
        <f t="shared" si="278"/>
        <v>12.5</v>
      </c>
      <c r="AM360" s="1092">
        <f t="shared" si="279"/>
        <v>2.2831050228310668</v>
      </c>
      <c r="AN360" s="1092">
        <f t="shared" si="280"/>
        <v>21.666666666666657</v>
      </c>
      <c r="AO360" s="1092">
        <f t="shared" si="281"/>
        <v>12.5</v>
      </c>
      <c r="AP360" s="1092">
        <f t="shared" si="282"/>
        <v>25</v>
      </c>
      <c r="AQ360" s="1092">
        <f t="shared" si="283"/>
        <v>100</v>
      </c>
      <c r="AR360" s="1092">
        <f t="shared" si="284"/>
        <v>100</v>
      </c>
      <c r="AS360" s="1092">
        <f t="shared" si="285"/>
        <v>0</v>
      </c>
      <c r="AT360" s="1092">
        <f t="shared" si="286"/>
        <v>0</v>
      </c>
      <c r="AU360" s="1092">
        <f t="shared" si="287"/>
        <v>14.285714285714279</v>
      </c>
      <c r="AV360" s="1092">
        <f t="shared" si="288"/>
        <v>16.666666666666675</v>
      </c>
      <c r="AW360" s="1092">
        <f t="shared" si="268"/>
        <v>18.260736659139521</v>
      </c>
      <c r="AX360" s="1092">
        <f t="shared" si="269"/>
        <v>28.211848269965643</v>
      </c>
    </row>
    <row r="361" spans="1:50" ht="11.25" customHeight="1" x14ac:dyDescent="0.2">
      <c r="A361" s="461" t="s">
        <v>1333</v>
      </c>
      <c r="B361" s="829" t="s">
        <v>1334</v>
      </c>
      <c r="C361" s="584">
        <v>2.1800000000000002</v>
      </c>
      <c r="D361" s="584">
        <v>1.94</v>
      </c>
      <c r="E361" s="460">
        <v>1.64</v>
      </c>
      <c r="F361" s="587">
        <v>1.4100000000000001</v>
      </c>
      <c r="G361" s="584">
        <v>1.24</v>
      </c>
      <c r="H361" s="584">
        <v>1.05</v>
      </c>
      <c r="I361" s="584">
        <v>0.82</v>
      </c>
      <c r="J361" s="584">
        <v>0.7</v>
      </c>
      <c r="K361" s="897"/>
      <c r="L361" s="584">
        <v>0.62</v>
      </c>
      <c r="M361" s="459">
        <v>0.15</v>
      </c>
      <c r="N361" s="897"/>
      <c r="O361" s="585">
        <v>0</v>
      </c>
      <c r="P361" s="585">
        <v>0</v>
      </c>
      <c r="Q361" s="586">
        <v>0</v>
      </c>
      <c r="R361" s="586">
        <v>0</v>
      </c>
      <c r="S361" s="586">
        <v>0</v>
      </c>
      <c r="T361" s="586">
        <v>0</v>
      </c>
      <c r="U361" s="586">
        <v>0</v>
      </c>
      <c r="V361" s="586">
        <v>0</v>
      </c>
      <c r="W361" s="586">
        <v>0</v>
      </c>
      <c r="X361" s="586">
        <v>0</v>
      </c>
      <c r="Y361" s="586">
        <v>0</v>
      </c>
      <c r="Z361" s="586">
        <v>0</v>
      </c>
      <c r="AA361" s="587">
        <f t="shared" si="267"/>
        <v>11.75</v>
      </c>
      <c r="AB361" s="1092">
        <f t="shared" si="221"/>
        <v>12.371134020618557</v>
      </c>
      <c r="AC361" s="1092">
        <f t="shared" si="222"/>
        <v>18.292682926829261</v>
      </c>
      <c r="AD361" s="1092">
        <f t="shared" si="270"/>
        <v>16.312056737588641</v>
      </c>
      <c r="AE361" s="1092">
        <f t="shared" si="271"/>
        <v>13.709677419354849</v>
      </c>
      <c r="AF361" s="1092">
        <f t="shared" si="272"/>
        <v>18.095238095238098</v>
      </c>
      <c r="AG361" s="1092">
        <f t="shared" si="273"/>
        <v>28.04878048780488</v>
      </c>
      <c r="AH361" s="1092">
        <f t="shared" si="274"/>
        <v>17.142857142857149</v>
      </c>
      <c r="AI361" s="1092">
        <f t="shared" si="275"/>
        <v>12.903225806451601</v>
      </c>
      <c r="AJ361" s="1092">
        <f t="shared" si="276"/>
        <v>313.33333333333337</v>
      </c>
      <c r="AK361" s="1092" t="str">
        <f t="shared" si="277"/>
        <v>n/a</v>
      </c>
      <c r="AL361" s="1092" t="str">
        <f t="shared" si="278"/>
        <v>n/a</v>
      </c>
      <c r="AM361" s="1092" t="str">
        <f t="shared" si="279"/>
        <v>n/a</v>
      </c>
      <c r="AN361" s="1092" t="str">
        <f t="shared" si="280"/>
        <v>n/a</v>
      </c>
      <c r="AO361" s="1092" t="str">
        <f t="shared" si="281"/>
        <v>n/a</v>
      </c>
      <c r="AP361" s="1092" t="str">
        <f t="shared" si="282"/>
        <v>n/a</v>
      </c>
      <c r="AQ361" s="1092" t="str">
        <f t="shared" si="283"/>
        <v>n/a</v>
      </c>
      <c r="AR361" s="1092" t="str">
        <f t="shared" si="284"/>
        <v>n/a</v>
      </c>
      <c r="AS361" s="1092" t="str">
        <f t="shared" si="285"/>
        <v>n/a</v>
      </c>
      <c r="AT361" s="1092" t="str">
        <f t="shared" si="286"/>
        <v>n/a</v>
      </c>
      <c r="AU361" s="1092" t="str">
        <f t="shared" si="287"/>
        <v>n/a</v>
      </c>
      <c r="AV361" s="1092" t="str">
        <f t="shared" si="288"/>
        <v>n/a</v>
      </c>
      <c r="AW361" s="1092">
        <f t="shared" si="268"/>
        <v>50.023220663341824</v>
      </c>
      <c r="AX361" s="1092">
        <f t="shared" si="269"/>
        <v>98.851607535839491</v>
      </c>
    </row>
    <row r="362" spans="1:50" ht="11.25" customHeight="1" x14ac:dyDescent="0.2">
      <c r="A362" s="555" t="s">
        <v>3832</v>
      </c>
      <c r="B362" s="816" t="s">
        <v>3833</v>
      </c>
      <c r="C362" s="962">
        <v>1.04</v>
      </c>
      <c r="D362" s="962">
        <v>1.02</v>
      </c>
      <c r="E362" s="460">
        <v>0.89</v>
      </c>
      <c r="F362" s="570">
        <v>0.77</v>
      </c>
      <c r="G362" s="820">
        <v>0.67</v>
      </c>
      <c r="H362" s="820">
        <v>0.61</v>
      </c>
      <c r="I362" s="820">
        <v>0.55000000000000004</v>
      </c>
      <c r="J362" s="820">
        <v>0.5</v>
      </c>
      <c r="K362" s="820"/>
      <c r="L362" s="820">
        <v>2</v>
      </c>
      <c r="M362" s="588">
        <v>0</v>
      </c>
      <c r="N362" s="812"/>
      <c r="O362" s="493">
        <v>0</v>
      </c>
      <c r="P362" s="461">
        <v>0.05</v>
      </c>
      <c r="Q362" s="831">
        <v>0.1</v>
      </c>
      <c r="R362" s="831">
        <v>0.09</v>
      </c>
      <c r="S362" s="831">
        <v>0.08</v>
      </c>
      <c r="T362" s="586">
        <v>0</v>
      </c>
      <c r="U362" s="586">
        <v>0</v>
      </c>
      <c r="V362" s="586">
        <v>0</v>
      </c>
      <c r="W362" s="586">
        <v>0</v>
      </c>
      <c r="X362" s="586">
        <v>0</v>
      </c>
      <c r="Y362" s="586">
        <v>0</v>
      </c>
      <c r="Z362" s="586">
        <v>0</v>
      </c>
      <c r="AA362" s="587">
        <f t="shared" si="267"/>
        <v>8.370000000000001</v>
      </c>
      <c r="AB362" s="1092">
        <f t="shared" si="221"/>
        <v>1.9607843137254832</v>
      </c>
      <c r="AC362" s="1092">
        <f t="shared" si="222"/>
        <v>14.606741573033698</v>
      </c>
      <c r="AD362" s="1092">
        <f t="shared" si="270"/>
        <v>15.58441558441559</v>
      </c>
      <c r="AE362" s="1092">
        <f t="shared" si="271"/>
        <v>14.925373134328357</v>
      </c>
      <c r="AF362" s="1092">
        <f t="shared" si="272"/>
        <v>9.8360655737705027</v>
      </c>
      <c r="AG362" s="1092">
        <f t="shared" si="273"/>
        <v>10.909090909090891</v>
      </c>
      <c r="AH362" s="1092">
        <f t="shared" si="274"/>
        <v>10.000000000000009</v>
      </c>
      <c r="AI362" s="1092">
        <f t="shared" si="275"/>
        <v>-75</v>
      </c>
      <c r="AJ362" s="1092" t="str">
        <f t="shared" si="276"/>
        <v>n/a</v>
      </c>
      <c r="AK362" s="1092" t="str">
        <f t="shared" si="277"/>
        <v>n/a</v>
      </c>
      <c r="AL362" s="1092">
        <f t="shared" si="278"/>
        <v>-100</v>
      </c>
      <c r="AM362" s="1092">
        <f t="shared" si="279"/>
        <v>-50</v>
      </c>
      <c r="AN362" s="1092">
        <f t="shared" si="280"/>
        <v>11.111111111111116</v>
      </c>
      <c r="AO362" s="1092">
        <f t="shared" si="281"/>
        <v>12.5</v>
      </c>
      <c r="AP362" s="1092" t="str">
        <f t="shared" si="282"/>
        <v>n/a</v>
      </c>
      <c r="AQ362" s="1092" t="str">
        <f t="shared" si="283"/>
        <v>n/a</v>
      </c>
      <c r="AR362" s="1092" t="str">
        <f t="shared" si="284"/>
        <v>n/a</v>
      </c>
      <c r="AS362" s="1092" t="str">
        <f t="shared" si="285"/>
        <v>n/a</v>
      </c>
      <c r="AT362" s="1092" t="str">
        <f t="shared" si="286"/>
        <v>n/a</v>
      </c>
      <c r="AU362" s="1092" t="str">
        <f t="shared" si="287"/>
        <v>n/a</v>
      </c>
      <c r="AV362" s="1092" t="str">
        <f t="shared" si="288"/>
        <v>n/a</v>
      </c>
      <c r="AW362" s="1092">
        <f t="shared" si="268"/>
        <v>-10.29720148337703</v>
      </c>
      <c r="AX362" s="1092">
        <f t="shared" si="269"/>
        <v>40.598832592597901</v>
      </c>
    </row>
    <row r="363" spans="1:50" ht="11.25" customHeight="1" x14ac:dyDescent="0.2">
      <c r="A363" s="830" t="s">
        <v>1329</v>
      </c>
      <c r="B363" s="829" t="s">
        <v>1330</v>
      </c>
      <c r="C363" s="584">
        <v>2.0499999999999998</v>
      </c>
      <c r="D363" s="584">
        <v>2.0125000000000002</v>
      </c>
      <c r="E363" s="460">
        <v>1.925</v>
      </c>
      <c r="F363" s="587">
        <v>1.8625000000000003</v>
      </c>
      <c r="G363" s="584">
        <v>1.7825</v>
      </c>
      <c r="H363" s="584">
        <v>1.64</v>
      </c>
      <c r="I363" s="584">
        <v>1.44034</v>
      </c>
      <c r="J363" s="584">
        <v>1.23275</v>
      </c>
      <c r="K363" s="897"/>
      <c r="L363" s="584">
        <v>1.0739700000000001</v>
      </c>
      <c r="M363" s="459">
        <v>0.96350999999999998</v>
      </c>
      <c r="N363" s="897"/>
      <c r="O363" s="472">
        <v>0.39446000000000003</v>
      </c>
      <c r="P363" s="585">
        <v>0.32619999999999999</v>
      </c>
      <c r="Q363" s="586">
        <v>0.98619999999999997</v>
      </c>
      <c r="R363" s="586">
        <v>0.98619999999999997</v>
      </c>
      <c r="S363" s="586">
        <v>0.98619999999999997</v>
      </c>
      <c r="T363" s="586">
        <v>0.98619999999999997</v>
      </c>
      <c r="U363" s="586">
        <v>0.98619999999999997</v>
      </c>
      <c r="V363" s="586">
        <v>0.98619999999999997</v>
      </c>
      <c r="W363" s="586">
        <v>0.98619999999999997</v>
      </c>
      <c r="X363" s="586">
        <v>0.98619999999999997</v>
      </c>
      <c r="Y363" s="586">
        <v>0.98619999999999997</v>
      </c>
      <c r="Z363" s="586">
        <v>0.98619999999999997</v>
      </c>
      <c r="AA363" s="587">
        <f t="shared" si="267"/>
        <v>26.565729999999999</v>
      </c>
      <c r="AB363" s="1092">
        <f t="shared" si="221"/>
        <v>1.8633540372670732</v>
      </c>
      <c r="AC363" s="1092">
        <f t="shared" si="222"/>
        <v>4.5454545454545414</v>
      </c>
      <c r="AD363" s="1092">
        <f t="shared" si="270"/>
        <v>3.3557046979865612</v>
      </c>
      <c r="AE363" s="1092">
        <f t="shared" si="271"/>
        <v>4.4880785413744961</v>
      </c>
      <c r="AF363" s="1092">
        <f t="shared" si="272"/>
        <v>8.6890243902439046</v>
      </c>
      <c r="AG363" s="1092">
        <f t="shared" si="273"/>
        <v>13.862004804421169</v>
      </c>
      <c r="AH363" s="1092">
        <f t="shared" si="274"/>
        <v>16.839586290813212</v>
      </c>
      <c r="AI363" s="1092">
        <f t="shared" si="275"/>
        <v>14.784398074434101</v>
      </c>
      <c r="AJ363" s="1092">
        <f t="shared" si="276"/>
        <v>11.464333530529025</v>
      </c>
      <c r="AK363" s="1092">
        <f t="shared" si="277"/>
        <v>144.26050803630278</v>
      </c>
      <c r="AL363" s="1092">
        <f t="shared" si="278"/>
        <v>20.925812385039876</v>
      </c>
      <c r="AM363" s="1092">
        <f t="shared" si="279"/>
        <v>-66.923544919894539</v>
      </c>
      <c r="AN363" s="1092">
        <f t="shared" si="280"/>
        <v>0</v>
      </c>
      <c r="AO363" s="1092">
        <f t="shared" si="281"/>
        <v>0</v>
      </c>
      <c r="AP363" s="1092">
        <f t="shared" si="282"/>
        <v>0</v>
      </c>
      <c r="AQ363" s="1092">
        <f t="shared" si="283"/>
        <v>0</v>
      </c>
      <c r="AR363" s="1092">
        <f t="shared" si="284"/>
        <v>0</v>
      </c>
      <c r="AS363" s="1092">
        <f t="shared" si="285"/>
        <v>0</v>
      </c>
      <c r="AT363" s="1092">
        <f t="shared" si="286"/>
        <v>0</v>
      </c>
      <c r="AU363" s="1092">
        <f t="shared" si="287"/>
        <v>0</v>
      </c>
      <c r="AV363" s="1092">
        <f t="shared" si="288"/>
        <v>0</v>
      </c>
      <c r="AW363" s="1092">
        <f t="shared" si="268"/>
        <v>8.483557829236771</v>
      </c>
      <c r="AX363" s="1092">
        <f t="shared" si="269"/>
        <v>35.477549980062093</v>
      </c>
    </row>
    <row r="364" spans="1:50" ht="11.25" customHeight="1" x14ac:dyDescent="0.2">
      <c r="A364" s="830" t="s">
        <v>1331</v>
      </c>
      <c r="B364" s="829" t="s">
        <v>1332</v>
      </c>
      <c r="C364" s="584">
        <v>1.02</v>
      </c>
      <c r="D364" s="584">
        <v>0.94</v>
      </c>
      <c r="E364" s="460">
        <v>0.84</v>
      </c>
      <c r="F364" s="587">
        <v>0.72</v>
      </c>
      <c r="G364" s="451">
        <v>0.6</v>
      </c>
      <c r="H364" s="451">
        <v>0.48</v>
      </c>
      <c r="I364" s="451">
        <v>0.38</v>
      </c>
      <c r="J364" s="451">
        <v>0.3</v>
      </c>
      <c r="K364" s="963"/>
      <c r="L364" s="452">
        <v>0.24</v>
      </c>
      <c r="M364" s="449">
        <v>0.24</v>
      </c>
      <c r="N364" s="963"/>
      <c r="O364" s="495">
        <v>0</v>
      </c>
      <c r="P364" s="495">
        <v>0</v>
      </c>
      <c r="Q364" s="455">
        <v>0</v>
      </c>
      <c r="R364" s="455">
        <v>0</v>
      </c>
      <c r="S364" s="455">
        <v>0</v>
      </c>
      <c r="T364" s="455">
        <v>0</v>
      </c>
      <c r="U364" s="455">
        <v>0</v>
      </c>
      <c r="V364" s="455">
        <v>0</v>
      </c>
      <c r="W364" s="455">
        <v>0.38</v>
      </c>
      <c r="X364" s="456">
        <v>0.38</v>
      </c>
      <c r="Y364" s="456">
        <v>0.37</v>
      </c>
      <c r="Z364" s="456">
        <v>0.33</v>
      </c>
      <c r="AA364" s="587">
        <f t="shared" si="267"/>
        <v>7.22</v>
      </c>
      <c r="AB364" s="1092">
        <f t="shared" si="221"/>
        <v>8.5106382978723527</v>
      </c>
      <c r="AC364" s="1092">
        <f t="shared" si="222"/>
        <v>11.904761904761907</v>
      </c>
      <c r="AD364" s="1092">
        <f t="shared" si="270"/>
        <v>16.666666666666675</v>
      </c>
      <c r="AE364" s="1092">
        <f t="shared" si="271"/>
        <v>19.999999999999996</v>
      </c>
      <c r="AF364" s="1092">
        <f t="shared" si="272"/>
        <v>25</v>
      </c>
      <c r="AG364" s="1092">
        <f t="shared" si="273"/>
        <v>26.315789473684205</v>
      </c>
      <c r="AH364" s="1092">
        <f t="shared" si="274"/>
        <v>26.666666666666682</v>
      </c>
      <c r="AI364" s="1092">
        <f t="shared" si="275"/>
        <v>25</v>
      </c>
      <c r="AJ364" s="1092">
        <f t="shared" si="276"/>
        <v>0</v>
      </c>
      <c r="AK364" s="1092" t="str">
        <f t="shared" si="277"/>
        <v>n/a</v>
      </c>
      <c r="AL364" s="1092" t="str">
        <f t="shared" si="278"/>
        <v>n/a</v>
      </c>
      <c r="AM364" s="1092" t="str">
        <f t="shared" si="279"/>
        <v>n/a</v>
      </c>
      <c r="AN364" s="1092" t="str">
        <f t="shared" si="280"/>
        <v>n/a</v>
      </c>
      <c r="AO364" s="1092" t="str">
        <f t="shared" si="281"/>
        <v>n/a</v>
      </c>
      <c r="AP364" s="1092" t="str">
        <f t="shared" si="282"/>
        <v>n/a</v>
      </c>
      <c r="AQ364" s="1092" t="str">
        <f t="shared" si="283"/>
        <v>n/a</v>
      </c>
      <c r="AR364" s="1092" t="str">
        <f t="shared" si="284"/>
        <v>n/a</v>
      </c>
      <c r="AS364" s="1092">
        <f t="shared" si="285"/>
        <v>-100</v>
      </c>
      <c r="AT364" s="1092">
        <f t="shared" si="286"/>
        <v>0</v>
      </c>
      <c r="AU364" s="1092">
        <f t="shared" si="287"/>
        <v>2.7027027027026973</v>
      </c>
      <c r="AV364" s="1092">
        <f t="shared" si="288"/>
        <v>12.12121212121211</v>
      </c>
      <c r="AW364" s="1092">
        <f t="shared" si="268"/>
        <v>5.7606490641205097</v>
      </c>
      <c r="AX364" s="1092">
        <f t="shared" si="269"/>
        <v>33.252050513997972</v>
      </c>
    </row>
    <row r="365" spans="1:50" ht="11.25" customHeight="1" x14ac:dyDescent="0.2">
      <c r="A365" s="479" t="s">
        <v>1339</v>
      </c>
      <c r="B365" s="468" t="s">
        <v>1340</v>
      </c>
      <c r="C365" s="584">
        <v>2.4740000000000002</v>
      </c>
      <c r="D365" s="584">
        <v>2.444</v>
      </c>
      <c r="E365" s="460">
        <v>2.35</v>
      </c>
      <c r="F365" s="478">
        <v>2.2000000000000002</v>
      </c>
      <c r="G365" s="584">
        <v>2.0049999999999999</v>
      </c>
      <c r="H365" s="584">
        <v>1.91</v>
      </c>
      <c r="I365" s="584">
        <v>1.49</v>
      </c>
      <c r="J365" s="463">
        <v>1.08</v>
      </c>
      <c r="K365" s="897"/>
      <c r="L365" s="584">
        <v>1.04</v>
      </c>
      <c r="M365" s="459">
        <v>0.875</v>
      </c>
      <c r="N365" s="897"/>
      <c r="O365" s="472">
        <v>0.1875</v>
      </c>
      <c r="P365" s="585">
        <v>0</v>
      </c>
      <c r="Q365" s="586">
        <v>0</v>
      </c>
      <c r="R365" s="586">
        <v>0</v>
      </c>
      <c r="S365" s="586">
        <v>0</v>
      </c>
      <c r="T365" s="586">
        <v>0</v>
      </c>
      <c r="U365" s="586">
        <v>0</v>
      </c>
      <c r="V365" s="586">
        <v>0</v>
      </c>
      <c r="W365" s="586">
        <v>0</v>
      </c>
      <c r="X365" s="586">
        <v>0</v>
      </c>
      <c r="Y365" s="586">
        <v>0</v>
      </c>
      <c r="Z365" s="586">
        <v>0</v>
      </c>
      <c r="AA365" s="587">
        <f t="shared" si="267"/>
        <v>18.055499999999999</v>
      </c>
      <c r="AB365" s="1092">
        <f t="shared" si="221"/>
        <v>1.2274959083469872</v>
      </c>
      <c r="AC365" s="1092">
        <f t="shared" si="222"/>
        <v>4.0000000000000036</v>
      </c>
      <c r="AD365" s="1092">
        <f t="shared" si="270"/>
        <v>6.8181818181818121</v>
      </c>
      <c r="AE365" s="1092">
        <f t="shared" si="271"/>
        <v>9.7256857855361645</v>
      </c>
      <c r="AF365" s="1092">
        <f t="shared" si="272"/>
        <v>4.9738219895288038</v>
      </c>
      <c r="AG365" s="1092">
        <f t="shared" si="273"/>
        <v>28.187919463087251</v>
      </c>
      <c r="AH365" s="1092">
        <f t="shared" si="274"/>
        <v>37.962962962962955</v>
      </c>
      <c r="AI365" s="1092">
        <f t="shared" si="275"/>
        <v>3.8461538461538547</v>
      </c>
      <c r="AJ365" s="1092">
        <f t="shared" si="276"/>
        <v>18.857142857142861</v>
      </c>
      <c r="AK365" s="1092">
        <f t="shared" si="277"/>
        <v>366.66666666666669</v>
      </c>
      <c r="AL365" s="1092" t="str">
        <f t="shared" si="278"/>
        <v>n/a</v>
      </c>
      <c r="AM365" s="1092" t="str">
        <f t="shared" si="279"/>
        <v>n/a</v>
      </c>
      <c r="AN365" s="1092" t="str">
        <f t="shared" si="280"/>
        <v>n/a</v>
      </c>
      <c r="AO365" s="1092" t="str">
        <f t="shared" si="281"/>
        <v>n/a</v>
      </c>
      <c r="AP365" s="1092" t="str">
        <f t="shared" si="282"/>
        <v>n/a</v>
      </c>
      <c r="AQ365" s="1092" t="str">
        <f t="shared" si="283"/>
        <v>n/a</v>
      </c>
      <c r="AR365" s="1092" t="str">
        <f t="shared" si="284"/>
        <v>n/a</v>
      </c>
      <c r="AS365" s="1092" t="str">
        <f t="shared" si="285"/>
        <v>n/a</v>
      </c>
      <c r="AT365" s="1092" t="str">
        <f t="shared" si="286"/>
        <v>n/a</v>
      </c>
      <c r="AU365" s="1092" t="str">
        <f t="shared" si="287"/>
        <v>n/a</v>
      </c>
      <c r="AV365" s="1092" t="str">
        <f t="shared" si="288"/>
        <v>n/a</v>
      </c>
      <c r="AW365" s="1092">
        <f t="shared" si="268"/>
        <v>48.226603129760733</v>
      </c>
      <c r="AX365" s="1092">
        <f t="shared" si="269"/>
        <v>112.53436229067054</v>
      </c>
    </row>
    <row r="366" spans="1:50" ht="11.25" customHeight="1" x14ac:dyDescent="0.2">
      <c r="A366" s="461" t="s">
        <v>632</v>
      </c>
      <c r="B366" s="829" t="s">
        <v>633</v>
      </c>
      <c r="C366" s="584">
        <v>1.08</v>
      </c>
      <c r="D366" s="584">
        <v>1.05</v>
      </c>
      <c r="E366" s="483">
        <v>1.04</v>
      </c>
      <c r="F366" s="587">
        <v>1.02</v>
      </c>
      <c r="G366" s="584">
        <v>0.98</v>
      </c>
      <c r="H366" s="584">
        <v>0.94</v>
      </c>
      <c r="I366" s="584">
        <v>0.89</v>
      </c>
      <c r="J366" s="584">
        <v>0.84</v>
      </c>
      <c r="K366" s="897"/>
      <c r="L366" s="584">
        <v>0.8</v>
      </c>
      <c r="M366" s="459">
        <v>0.76</v>
      </c>
      <c r="N366" s="897"/>
      <c r="O366" s="472">
        <v>0.72</v>
      </c>
      <c r="P366" s="472">
        <v>0.51</v>
      </c>
      <c r="Q366" s="590">
        <v>0.48</v>
      </c>
      <c r="R366" s="590">
        <v>0.43640000000000001</v>
      </c>
      <c r="S366" s="590">
        <v>0.41</v>
      </c>
      <c r="T366" s="586">
        <v>0.36359999999999998</v>
      </c>
      <c r="U366" s="590">
        <v>0.47</v>
      </c>
      <c r="V366" s="590">
        <v>0.43780000000000002</v>
      </c>
      <c r="W366" s="590">
        <v>0.4</v>
      </c>
      <c r="X366" s="590">
        <v>0.36280000000000001</v>
      </c>
      <c r="Y366" s="590">
        <v>0.33450000000000002</v>
      </c>
      <c r="Z366" s="586">
        <v>0.2</v>
      </c>
      <c r="AA366" s="587">
        <f t="shared" si="267"/>
        <v>14.5251</v>
      </c>
      <c r="AB366" s="1092">
        <f t="shared" si="221"/>
        <v>2.8571428571428692</v>
      </c>
      <c r="AC366" s="1092">
        <f t="shared" si="222"/>
        <v>0.96153846153845812</v>
      </c>
      <c r="AD366" s="1092">
        <f t="shared" si="270"/>
        <v>1.9607843137254832</v>
      </c>
      <c r="AE366" s="1092">
        <f t="shared" si="271"/>
        <v>4.081632653061229</v>
      </c>
      <c r="AF366" s="1092">
        <f t="shared" si="272"/>
        <v>4.2553191489361764</v>
      </c>
      <c r="AG366" s="1092">
        <f t="shared" si="273"/>
        <v>5.6179775280898792</v>
      </c>
      <c r="AH366" s="1092">
        <f t="shared" si="274"/>
        <v>5.9523809523809534</v>
      </c>
      <c r="AI366" s="1092">
        <f t="shared" si="275"/>
        <v>4.9999999999999822</v>
      </c>
      <c r="AJ366" s="1092">
        <f t="shared" si="276"/>
        <v>5.2631578947368363</v>
      </c>
      <c r="AK366" s="1092">
        <f t="shared" si="277"/>
        <v>5.555555555555558</v>
      </c>
      <c r="AL366" s="1092">
        <f t="shared" si="278"/>
        <v>41.176470588235283</v>
      </c>
      <c r="AM366" s="1092">
        <f t="shared" si="279"/>
        <v>6.25</v>
      </c>
      <c r="AN366" s="1092">
        <f t="shared" si="280"/>
        <v>9.9908340971585741</v>
      </c>
      <c r="AO366" s="1092">
        <f t="shared" si="281"/>
        <v>6.4390243902439082</v>
      </c>
      <c r="AP366" s="1092">
        <f t="shared" si="282"/>
        <v>12.761276127612753</v>
      </c>
      <c r="AQ366" s="1092">
        <f t="shared" si="283"/>
        <v>-22.638297872340431</v>
      </c>
      <c r="AR366" s="1092">
        <f t="shared" si="284"/>
        <v>7.3549566011877454</v>
      </c>
      <c r="AS366" s="1092">
        <f t="shared" si="285"/>
        <v>9.4500000000000028</v>
      </c>
      <c r="AT366" s="1092">
        <f t="shared" si="286"/>
        <v>10.253583241455356</v>
      </c>
      <c r="AU366" s="1092">
        <f t="shared" si="287"/>
        <v>8.4603886397608399</v>
      </c>
      <c r="AV366" s="1092">
        <f t="shared" si="288"/>
        <v>67.250000000000014</v>
      </c>
      <c r="AW366" s="1092">
        <f t="shared" si="268"/>
        <v>9.4406535799276874</v>
      </c>
      <c r="AX366" s="1092">
        <f t="shared" si="269"/>
        <v>16.912232294249911</v>
      </c>
    </row>
    <row r="367" spans="1:50" ht="11.25" customHeight="1" x14ac:dyDescent="0.2">
      <c r="A367" s="461" t="s">
        <v>1337</v>
      </c>
      <c r="B367" s="829" t="s">
        <v>1338</v>
      </c>
      <c r="C367" s="584">
        <v>0.48</v>
      </c>
      <c r="D367" s="584">
        <v>0.44</v>
      </c>
      <c r="E367" s="460">
        <v>0.38</v>
      </c>
      <c r="F367" s="587">
        <v>0.32999999999999996</v>
      </c>
      <c r="G367" s="584">
        <v>0.26</v>
      </c>
      <c r="H367" s="584">
        <v>0.2</v>
      </c>
      <c r="I367" s="584">
        <v>0.11924</v>
      </c>
      <c r="J367" s="584">
        <v>7.8479999999999994E-2</v>
      </c>
      <c r="K367" s="897"/>
      <c r="L367" s="584">
        <v>1.9619999999999999E-2</v>
      </c>
      <c r="M367" s="588">
        <v>0</v>
      </c>
      <c r="N367" s="897"/>
      <c r="O367" s="585">
        <v>0</v>
      </c>
      <c r="P367" s="585">
        <v>0</v>
      </c>
      <c r="Q367" s="586">
        <v>0</v>
      </c>
      <c r="R367" s="586">
        <v>0</v>
      </c>
      <c r="S367" s="586">
        <v>0</v>
      </c>
      <c r="T367" s="586">
        <v>0</v>
      </c>
      <c r="U367" s="586">
        <v>0</v>
      </c>
      <c r="V367" s="586">
        <v>0</v>
      </c>
      <c r="W367" s="586">
        <v>0</v>
      </c>
      <c r="X367" s="586">
        <v>0</v>
      </c>
      <c r="Y367" s="586">
        <v>0</v>
      </c>
      <c r="Z367" s="586">
        <v>0</v>
      </c>
      <c r="AA367" s="587">
        <f t="shared" si="267"/>
        <v>2.3073399999999999</v>
      </c>
      <c r="AB367" s="1092">
        <f t="shared" si="221"/>
        <v>9.0909090909090828</v>
      </c>
      <c r="AC367" s="1092">
        <f t="shared" si="222"/>
        <v>15.789473684210531</v>
      </c>
      <c r="AD367" s="1092">
        <f t="shared" si="270"/>
        <v>15.151515151515159</v>
      </c>
      <c r="AE367" s="1092">
        <f t="shared" si="271"/>
        <v>26.923076923076895</v>
      </c>
      <c r="AF367" s="1092">
        <f t="shared" si="272"/>
        <v>30.000000000000004</v>
      </c>
      <c r="AG367" s="1092">
        <f t="shared" si="273"/>
        <v>67.728950016772899</v>
      </c>
      <c r="AH367" s="1092">
        <f t="shared" si="274"/>
        <v>51.936799184505624</v>
      </c>
      <c r="AI367" s="1092">
        <f t="shared" si="275"/>
        <v>300</v>
      </c>
      <c r="AJ367" s="1092" t="str">
        <f t="shared" si="276"/>
        <v>n/a</v>
      </c>
      <c r="AK367" s="1092" t="str">
        <f t="shared" si="277"/>
        <v>n/a</v>
      </c>
      <c r="AL367" s="1092" t="str">
        <f t="shared" si="278"/>
        <v>n/a</v>
      </c>
      <c r="AM367" s="1092" t="str">
        <f t="shared" si="279"/>
        <v>n/a</v>
      </c>
      <c r="AN367" s="1092" t="str">
        <f t="shared" si="280"/>
        <v>n/a</v>
      </c>
      <c r="AO367" s="1092" t="str">
        <f t="shared" si="281"/>
        <v>n/a</v>
      </c>
      <c r="AP367" s="1092" t="str">
        <f t="shared" si="282"/>
        <v>n/a</v>
      </c>
      <c r="AQ367" s="1092" t="str">
        <f t="shared" si="283"/>
        <v>n/a</v>
      </c>
      <c r="AR367" s="1092" t="str">
        <f t="shared" si="284"/>
        <v>n/a</v>
      </c>
      <c r="AS367" s="1092" t="str">
        <f t="shared" si="285"/>
        <v>n/a</v>
      </c>
      <c r="AT367" s="1092" t="str">
        <f t="shared" si="286"/>
        <v>n/a</v>
      </c>
      <c r="AU367" s="1092" t="str">
        <f t="shared" si="287"/>
        <v>n/a</v>
      </c>
      <c r="AV367" s="1092" t="str">
        <f t="shared" si="288"/>
        <v>n/a</v>
      </c>
      <c r="AW367" s="1092">
        <f t="shared" si="268"/>
        <v>64.577590506373781</v>
      </c>
      <c r="AX367" s="1092">
        <f t="shared" si="269"/>
        <v>97.180901125354197</v>
      </c>
    </row>
    <row r="368" spans="1:50" ht="11.25" customHeight="1" x14ac:dyDescent="0.2">
      <c r="A368" s="448" t="s">
        <v>3919</v>
      </c>
      <c r="B368" s="829" t="s">
        <v>3920</v>
      </c>
      <c r="C368" s="584">
        <v>0.245</v>
      </c>
      <c r="D368" s="584">
        <v>0.2276</v>
      </c>
      <c r="E368" s="460">
        <v>0.1515</v>
      </c>
      <c r="F368" s="450">
        <v>0.12</v>
      </c>
      <c r="G368" s="584">
        <v>3.8599999999999995E-2</v>
      </c>
      <c r="H368" s="584">
        <v>3.0399999999999996E-2</v>
      </c>
      <c r="I368" s="584">
        <v>6.7999999999999996E-3</v>
      </c>
      <c r="J368" s="499">
        <v>0</v>
      </c>
      <c r="K368" s="897"/>
      <c r="L368" s="463">
        <v>0</v>
      </c>
      <c r="M368" s="588">
        <v>0</v>
      </c>
      <c r="N368" s="897"/>
      <c r="O368" s="585">
        <v>0</v>
      </c>
      <c r="P368" s="585">
        <v>0</v>
      </c>
      <c r="Q368" s="586">
        <v>0</v>
      </c>
      <c r="R368" s="586">
        <v>0</v>
      </c>
      <c r="S368" s="586">
        <v>0</v>
      </c>
      <c r="T368" s="586">
        <v>0</v>
      </c>
      <c r="U368" s="586">
        <v>0</v>
      </c>
      <c r="V368" s="586">
        <v>0</v>
      </c>
      <c r="W368" s="586">
        <v>0</v>
      </c>
      <c r="X368" s="586">
        <v>0</v>
      </c>
      <c r="Y368" s="586">
        <v>0</v>
      </c>
      <c r="Z368" s="586">
        <v>0</v>
      </c>
      <c r="AA368" s="587">
        <f t="shared" si="267"/>
        <v>0.81989999999999996</v>
      </c>
      <c r="AB368" s="1092">
        <f t="shared" si="221"/>
        <v>7.6449912126537845</v>
      </c>
      <c r="AC368" s="1092">
        <f t="shared" si="222"/>
        <v>50.231023102310225</v>
      </c>
      <c r="AD368" s="1092">
        <f t="shared" si="270"/>
        <v>26.249999999999996</v>
      </c>
      <c r="AE368" s="1092">
        <f t="shared" si="271"/>
        <v>210.88082901554407</v>
      </c>
      <c r="AF368" s="1092">
        <f t="shared" si="272"/>
        <v>26.973684210526304</v>
      </c>
      <c r="AG368" s="1092">
        <f t="shared" si="273"/>
        <v>347.05882352941177</v>
      </c>
      <c r="AH368" s="1092" t="str">
        <f t="shared" si="274"/>
        <v>n/a</v>
      </c>
      <c r="AI368" s="1092" t="str">
        <f t="shared" si="275"/>
        <v>n/a</v>
      </c>
      <c r="AJ368" s="1092" t="str">
        <f t="shared" si="276"/>
        <v>n/a</v>
      </c>
      <c r="AK368" s="1092" t="str">
        <f t="shared" si="277"/>
        <v>n/a</v>
      </c>
      <c r="AL368" s="1092" t="str">
        <f t="shared" si="278"/>
        <v>n/a</v>
      </c>
      <c r="AM368" s="1092" t="str">
        <f t="shared" si="279"/>
        <v>n/a</v>
      </c>
      <c r="AN368" s="1092" t="str">
        <f t="shared" si="280"/>
        <v>n/a</v>
      </c>
      <c r="AO368" s="1092" t="str">
        <f t="shared" si="281"/>
        <v>n/a</v>
      </c>
      <c r="AP368" s="1092" t="str">
        <f t="shared" si="282"/>
        <v>n/a</v>
      </c>
      <c r="AQ368" s="1092" t="str">
        <f t="shared" si="283"/>
        <v>n/a</v>
      </c>
      <c r="AR368" s="1092" t="str">
        <f t="shared" si="284"/>
        <v>n/a</v>
      </c>
      <c r="AS368" s="1092" t="str">
        <f t="shared" si="285"/>
        <v>n/a</v>
      </c>
      <c r="AT368" s="1092" t="str">
        <f t="shared" si="286"/>
        <v>n/a</v>
      </c>
      <c r="AU368" s="1092" t="str">
        <f t="shared" si="287"/>
        <v>n/a</v>
      </c>
      <c r="AV368" s="1092" t="str">
        <f t="shared" si="288"/>
        <v>n/a</v>
      </c>
      <c r="AW368" s="1092">
        <f t="shared" si="268"/>
        <v>111.50655851174103</v>
      </c>
      <c r="AX368" s="1092">
        <f t="shared" si="269"/>
        <v>137.34374336062353</v>
      </c>
    </row>
    <row r="369" spans="1:50" ht="11.25" customHeight="1" x14ac:dyDescent="0.2">
      <c r="A369" s="458" t="s">
        <v>1341</v>
      </c>
      <c r="B369" s="829" t="s">
        <v>1342</v>
      </c>
      <c r="C369" s="584">
        <v>0.67600000000000005</v>
      </c>
      <c r="D369" s="584">
        <v>0.58799999999999997</v>
      </c>
      <c r="E369" s="460">
        <v>0.53600000000000003</v>
      </c>
      <c r="F369" s="460">
        <v>0.50800000000000001</v>
      </c>
      <c r="G369" s="584">
        <v>0.496</v>
      </c>
      <c r="H369" s="584">
        <v>0.47199999999999998</v>
      </c>
      <c r="I369" s="584">
        <v>0.44</v>
      </c>
      <c r="J369" s="584">
        <v>0.4</v>
      </c>
      <c r="K369" s="897"/>
      <c r="L369" s="463">
        <v>0.36399999999999999</v>
      </c>
      <c r="M369" s="588">
        <v>0.37824999999999998</v>
      </c>
      <c r="N369" s="897"/>
      <c r="O369" s="472">
        <v>0.38300000000000001</v>
      </c>
      <c r="P369" s="472">
        <v>0.32555000000000001</v>
      </c>
      <c r="Q369" s="590">
        <v>0.2681</v>
      </c>
      <c r="R369" s="590">
        <v>0.21448000000000003</v>
      </c>
      <c r="S369" s="590">
        <v>0.16852</v>
      </c>
      <c r="T369" s="590">
        <v>0.13788</v>
      </c>
      <c r="U369" s="590">
        <v>0.13022</v>
      </c>
      <c r="V369" s="590">
        <v>0.12256</v>
      </c>
      <c r="W369" s="586">
        <v>0.1149</v>
      </c>
      <c r="X369" s="586">
        <v>0.1149</v>
      </c>
      <c r="Y369" s="586">
        <v>0.1149</v>
      </c>
      <c r="Z369" s="586">
        <v>0.1149</v>
      </c>
      <c r="AA369" s="587">
        <f t="shared" si="267"/>
        <v>7.0681600000000007</v>
      </c>
      <c r="AB369" s="1092">
        <f t="shared" si="221"/>
        <v>14.96598639455784</v>
      </c>
      <c r="AC369" s="1092">
        <f t="shared" si="222"/>
        <v>9.7014925373134275</v>
      </c>
      <c r="AD369" s="1092">
        <f t="shared" si="270"/>
        <v>5.5118110236220597</v>
      </c>
      <c r="AE369" s="1092">
        <f t="shared" si="271"/>
        <v>2.4193548387096753</v>
      </c>
      <c r="AF369" s="1092">
        <f t="shared" si="272"/>
        <v>5.0847457627118731</v>
      </c>
      <c r="AG369" s="1092">
        <f t="shared" si="273"/>
        <v>7.2727272727272751</v>
      </c>
      <c r="AH369" s="1092">
        <f t="shared" si="274"/>
        <v>9.9999999999999858</v>
      </c>
      <c r="AI369" s="1092">
        <f t="shared" si="275"/>
        <v>9.8901098901098994</v>
      </c>
      <c r="AJ369" s="1092">
        <f t="shared" si="276"/>
        <v>-3.7673496364838077</v>
      </c>
      <c r="AK369" s="1092">
        <f t="shared" si="277"/>
        <v>-1.2402088772845987</v>
      </c>
      <c r="AL369" s="1092">
        <f t="shared" si="278"/>
        <v>17.647058823529417</v>
      </c>
      <c r="AM369" s="1092">
        <f t="shared" si="279"/>
        <v>21.42857142857142</v>
      </c>
      <c r="AN369" s="1092">
        <f t="shared" si="280"/>
        <v>24.999999999999979</v>
      </c>
      <c r="AO369" s="1092">
        <f t="shared" si="281"/>
        <v>27.272727272727295</v>
      </c>
      <c r="AP369" s="1092">
        <f t="shared" si="282"/>
        <v>22.222222222222232</v>
      </c>
      <c r="AQ369" s="1092">
        <f t="shared" si="283"/>
        <v>5.8823529411764719</v>
      </c>
      <c r="AR369" s="1092">
        <f t="shared" si="284"/>
        <v>6.25</v>
      </c>
      <c r="AS369" s="1092">
        <f t="shared" si="285"/>
        <v>6.6666666666666652</v>
      </c>
      <c r="AT369" s="1092">
        <f t="shared" si="286"/>
        <v>0</v>
      </c>
      <c r="AU369" s="1092">
        <f t="shared" si="287"/>
        <v>0</v>
      </c>
      <c r="AV369" s="1092">
        <f t="shared" si="288"/>
        <v>0</v>
      </c>
      <c r="AW369" s="1092">
        <f t="shared" si="268"/>
        <v>9.1527746933750986</v>
      </c>
      <c r="AX369" s="1092">
        <f t="shared" si="269"/>
        <v>9.0518693579004754</v>
      </c>
    </row>
    <row r="370" spans="1:50" ht="11.25" customHeight="1" x14ac:dyDescent="0.2">
      <c r="A370" s="829" t="s">
        <v>255</v>
      </c>
      <c r="B370" s="829" t="s">
        <v>256</v>
      </c>
      <c r="C370" s="584">
        <v>4.3499999999999996</v>
      </c>
      <c r="D370" s="584">
        <v>4.07</v>
      </c>
      <c r="E370" s="460">
        <v>3.34</v>
      </c>
      <c r="F370" s="460">
        <v>2.7300000000000004</v>
      </c>
      <c r="G370" s="584">
        <v>2.2999999999999998</v>
      </c>
      <c r="H370" s="584">
        <v>2.0049999999999999</v>
      </c>
      <c r="I370" s="584">
        <v>1.7450000000000001</v>
      </c>
      <c r="J370" s="584">
        <v>1.56</v>
      </c>
      <c r="K370" s="897" t="s">
        <v>90</v>
      </c>
      <c r="L370" s="584">
        <v>1.46</v>
      </c>
      <c r="M370" s="459">
        <v>1.38</v>
      </c>
      <c r="N370" s="897"/>
      <c r="O370" s="472">
        <v>1.27</v>
      </c>
      <c r="P370" s="585">
        <v>1.24</v>
      </c>
      <c r="Q370" s="590">
        <v>1.1499999999999999</v>
      </c>
      <c r="R370" s="590">
        <v>0.91</v>
      </c>
      <c r="S370" s="590">
        <v>0.70499999999999996</v>
      </c>
      <c r="T370" s="590">
        <v>0.58499999999999996</v>
      </c>
      <c r="U370" s="590">
        <v>0.5</v>
      </c>
      <c r="V370" s="590">
        <v>0.46500000000000002</v>
      </c>
      <c r="W370" s="590">
        <v>0.44500000000000001</v>
      </c>
      <c r="X370" s="590">
        <v>0.41</v>
      </c>
      <c r="Y370" s="590">
        <v>0.37</v>
      </c>
      <c r="Z370" s="590">
        <v>0.315</v>
      </c>
      <c r="AA370" s="587">
        <f t="shared" si="267"/>
        <v>33.304999999999986</v>
      </c>
      <c r="AB370" s="1092">
        <f t="shared" si="221"/>
        <v>6.8796068796068699</v>
      </c>
      <c r="AC370" s="1092">
        <f t="shared" si="222"/>
        <v>21.856287425149713</v>
      </c>
      <c r="AD370" s="1092">
        <f t="shared" si="270"/>
        <v>22.344322344322308</v>
      </c>
      <c r="AE370" s="1092">
        <f t="shared" si="271"/>
        <v>18.695652173913068</v>
      </c>
      <c r="AF370" s="1092">
        <f t="shared" si="272"/>
        <v>14.71321695760599</v>
      </c>
      <c r="AG370" s="1092">
        <f t="shared" si="273"/>
        <v>14.899713467048702</v>
      </c>
      <c r="AH370" s="1092">
        <f t="shared" si="274"/>
        <v>11.858974358974361</v>
      </c>
      <c r="AI370" s="1092">
        <f t="shared" si="275"/>
        <v>6.8493150684931559</v>
      </c>
      <c r="AJ370" s="1092">
        <f t="shared" si="276"/>
        <v>5.7971014492753659</v>
      </c>
      <c r="AK370" s="1092">
        <f t="shared" si="277"/>
        <v>8.6614173228346303</v>
      </c>
      <c r="AL370" s="1092">
        <f t="shared" si="278"/>
        <v>2.4193548387096753</v>
      </c>
      <c r="AM370" s="1092">
        <f t="shared" si="279"/>
        <v>7.8260869565217384</v>
      </c>
      <c r="AN370" s="1092">
        <f t="shared" si="280"/>
        <v>26.373626373626369</v>
      </c>
      <c r="AO370" s="1092">
        <f t="shared" si="281"/>
        <v>29.078014184397173</v>
      </c>
      <c r="AP370" s="1092">
        <f t="shared" si="282"/>
        <v>20.512820512820507</v>
      </c>
      <c r="AQ370" s="1092">
        <f t="shared" si="283"/>
        <v>16.999999999999993</v>
      </c>
      <c r="AR370" s="1092">
        <f t="shared" si="284"/>
        <v>7.5268817204301008</v>
      </c>
      <c r="AS370" s="1092">
        <f t="shared" si="285"/>
        <v>4.4943820224719211</v>
      </c>
      <c r="AT370" s="1092">
        <f t="shared" si="286"/>
        <v>8.5365853658536661</v>
      </c>
      <c r="AU370" s="1092">
        <f t="shared" si="287"/>
        <v>10.810810810810811</v>
      </c>
      <c r="AV370" s="1092">
        <f t="shared" si="288"/>
        <v>17.460317460317466</v>
      </c>
      <c r="AW370" s="1092">
        <f t="shared" si="268"/>
        <v>13.552118461580173</v>
      </c>
      <c r="AX370" s="1092">
        <f t="shared" si="269"/>
        <v>7.553337647596055</v>
      </c>
    </row>
    <row r="371" spans="1:50" ht="11.25" customHeight="1" x14ac:dyDescent="0.2">
      <c r="A371" s="458" t="s">
        <v>638</v>
      </c>
      <c r="B371" s="829" t="s">
        <v>639</v>
      </c>
      <c r="C371" s="584">
        <v>1.08</v>
      </c>
      <c r="D371" s="584">
        <v>1.04</v>
      </c>
      <c r="E371" s="460">
        <v>0.96</v>
      </c>
      <c r="F371" s="589">
        <v>0.92</v>
      </c>
      <c r="G371" s="584">
        <v>0.88</v>
      </c>
      <c r="H371" s="584">
        <v>0.84</v>
      </c>
      <c r="I371" s="584">
        <v>0.8</v>
      </c>
      <c r="J371" s="584">
        <v>0.6</v>
      </c>
      <c r="K371" s="897" t="s">
        <v>90</v>
      </c>
      <c r="L371" s="584">
        <v>0.56000000000000005</v>
      </c>
      <c r="M371" s="459">
        <v>0.52</v>
      </c>
      <c r="N371" s="897"/>
      <c r="O371" s="472">
        <v>0.48</v>
      </c>
      <c r="P371" s="472">
        <v>0.44</v>
      </c>
      <c r="Q371" s="590">
        <v>0.4</v>
      </c>
      <c r="R371" s="590">
        <v>0.36</v>
      </c>
      <c r="S371" s="590">
        <v>0.32</v>
      </c>
      <c r="T371" s="590">
        <v>0.24</v>
      </c>
      <c r="U371" s="590">
        <v>4.4999999999999998E-2</v>
      </c>
      <c r="V371" s="586">
        <v>0</v>
      </c>
      <c r="W371" s="586">
        <v>0</v>
      </c>
      <c r="X371" s="586">
        <v>0</v>
      </c>
      <c r="Y371" s="586">
        <v>1.2500000000000001E-2</v>
      </c>
      <c r="Z371" s="590">
        <v>0.05</v>
      </c>
      <c r="AA371" s="587">
        <f t="shared" si="267"/>
        <v>10.547499999999999</v>
      </c>
      <c r="AB371" s="1092">
        <f t="shared" si="221"/>
        <v>3.8461538461538547</v>
      </c>
      <c r="AC371" s="1092">
        <f t="shared" si="222"/>
        <v>8.3333333333333481</v>
      </c>
      <c r="AD371" s="1092">
        <f t="shared" si="270"/>
        <v>4.3478260869565188</v>
      </c>
      <c r="AE371" s="1092">
        <f t="shared" si="271"/>
        <v>4.5454545454545414</v>
      </c>
      <c r="AF371" s="1092">
        <f t="shared" si="272"/>
        <v>4.7619047619047672</v>
      </c>
      <c r="AG371" s="1092">
        <f t="shared" si="273"/>
        <v>4.9999999999999822</v>
      </c>
      <c r="AH371" s="1092">
        <f t="shared" si="274"/>
        <v>33.33333333333335</v>
      </c>
      <c r="AI371" s="1092">
        <f t="shared" si="275"/>
        <v>7.1428571428571397</v>
      </c>
      <c r="AJ371" s="1092">
        <f t="shared" si="276"/>
        <v>7.6923076923077094</v>
      </c>
      <c r="AK371" s="1092">
        <f t="shared" si="277"/>
        <v>8.3333333333333481</v>
      </c>
      <c r="AL371" s="1092">
        <f t="shared" si="278"/>
        <v>9.0909090909090828</v>
      </c>
      <c r="AM371" s="1092">
        <f t="shared" si="279"/>
        <v>9.9999999999999858</v>
      </c>
      <c r="AN371" s="1092">
        <f t="shared" si="280"/>
        <v>11.111111111111116</v>
      </c>
      <c r="AO371" s="1092">
        <f t="shared" si="281"/>
        <v>12.5</v>
      </c>
      <c r="AP371" s="1092">
        <f t="shared" si="282"/>
        <v>33.33333333333335</v>
      </c>
      <c r="AQ371" s="1092">
        <f t="shared" si="283"/>
        <v>433.33333333333331</v>
      </c>
      <c r="AR371" s="1092" t="str">
        <f t="shared" si="284"/>
        <v>n/a</v>
      </c>
      <c r="AS371" s="1092" t="str">
        <f t="shared" si="285"/>
        <v>n/a</v>
      </c>
      <c r="AT371" s="1092" t="str">
        <f t="shared" si="286"/>
        <v>n/a</v>
      </c>
      <c r="AU371" s="1092">
        <f t="shared" si="287"/>
        <v>-100</v>
      </c>
      <c r="AV371" s="1092">
        <f t="shared" si="288"/>
        <v>-75</v>
      </c>
      <c r="AW371" s="1092">
        <f t="shared" si="268"/>
        <v>23.428066163573412</v>
      </c>
      <c r="AX371" s="1092">
        <f t="shared" si="269"/>
        <v>107.52803426056988</v>
      </c>
    </row>
    <row r="372" spans="1:50" ht="11.25" customHeight="1" x14ac:dyDescent="0.2">
      <c r="A372" s="1128" t="s">
        <v>4652</v>
      </c>
      <c r="B372" s="814" t="s">
        <v>4642</v>
      </c>
      <c r="C372" s="584">
        <v>0.6</v>
      </c>
      <c r="D372" s="584">
        <v>0.5</v>
      </c>
      <c r="E372" s="460">
        <v>0.44999999999999996</v>
      </c>
      <c r="F372" s="454">
        <v>0.32500000000000001</v>
      </c>
      <c r="G372" s="499">
        <v>0.25</v>
      </c>
      <c r="H372" s="499">
        <v>0.25</v>
      </c>
      <c r="I372" s="499">
        <v>0.25</v>
      </c>
      <c r="J372" s="499">
        <v>0.25</v>
      </c>
      <c r="K372" s="1027"/>
      <c r="L372" s="499">
        <v>0.25</v>
      </c>
      <c r="M372" s="502">
        <v>0.25</v>
      </c>
      <c r="N372" s="519"/>
      <c r="O372" s="491">
        <v>0.25</v>
      </c>
      <c r="P372" s="999">
        <v>0</v>
      </c>
      <c r="Q372" s="586">
        <v>0</v>
      </c>
      <c r="R372" s="586">
        <v>0.25</v>
      </c>
      <c r="S372" s="590">
        <v>0.25</v>
      </c>
      <c r="T372" s="500">
        <v>0.125</v>
      </c>
      <c r="U372" s="590">
        <v>0.125</v>
      </c>
      <c r="V372" s="500">
        <v>8.3299999999999999E-2</v>
      </c>
      <c r="W372" s="500">
        <v>8.3299999999999999E-2</v>
      </c>
      <c r="X372" s="500">
        <v>8.3299999999999999E-2</v>
      </c>
      <c r="Y372" s="586">
        <v>8.3299999999999999E-2</v>
      </c>
      <c r="Z372" s="590">
        <v>0.52669999999999995</v>
      </c>
      <c r="AA372" s="587">
        <f t="shared" si="267"/>
        <v>5.2349000000000014</v>
      </c>
      <c r="AB372" s="1092">
        <f t="shared" si="221"/>
        <v>19.999999999999996</v>
      </c>
      <c r="AC372" s="1092">
        <f t="shared" si="222"/>
        <v>11.111111111111116</v>
      </c>
      <c r="AD372" s="1092">
        <f t="shared" si="270"/>
        <v>38.461538461538439</v>
      </c>
      <c r="AE372" s="1092">
        <f t="shared" si="271"/>
        <v>30.000000000000004</v>
      </c>
      <c r="AF372" s="1092">
        <f t="shared" si="272"/>
        <v>0</v>
      </c>
      <c r="AG372" s="1092">
        <f t="shared" si="273"/>
        <v>0</v>
      </c>
      <c r="AH372" s="1092">
        <f t="shared" si="274"/>
        <v>0</v>
      </c>
      <c r="AI372" s="1092">
        <f t="shared" si="275"/>
        <v>0</v>
      </c>
      <c r="AJ372" s="1092">
        <f t="shared" si="276"/>
        <v>0</v>
      </c>
      <c r="AK372" s="1092">
        <f t="shared" si="277"/>
        <v>0</v>
      </c>
      <c r="AL372" s="1092" t="str">
        <f t="shared" si="278"/>
        <v>n/a</v>
      </c>
      <c r="AM372" s="1092" t="str">
        <f t="shared" si="279"/>
        <v>n/a</v>
      </c>
      <c r="AN372" s="1092">
        <f t="shared" si="280"/>
        <v>-100</v>
      </c>
      <c r="AO372" s="1092">
        <f t="shared" si="281"/>
        <v>0</v>
      </c>
      <c r="AP372" s="1092">
        <f t="shared" si="282"/>
        <v>100</v>
      </c>
      <c r="AQ372" s="1092">
        <f t="shared" si="283"/>
        <v>0</v>
      </c>
      <c r="AR372" s="1092">
        <f t="shared" si="284"/>
        <v>50.06002400960385</v>
      </c>
      <c r="AS372" s="1092">
        <f t="shared" si="285"/>
        <v>0</v>
      </c>
      <c r="AT372" s="1092">
        <f t="shared" si="286"/>
        <v>0</v>
      </c>
      <c r="AU372" s="1092">
        <f t="shared" si="287"/>
        <v>0</v>
      </c>
      <c r="AV372" s="1092">
        <f t="shared" si="288"/>
        <v>-84.184545281944182</v>
      </c>
      <c r="AW372" s="1092">
        <f t="shared" si="268"/>
        <v>3.4446383315952223</v>
      </c>
      <c r="AX372" s="1092">
        <f t="shared" si="269"/>
        <v>42.341433127773762</v>
      </c>
    </row>
    <row r="373" spans="1:50" ht="11.25" customHeight="1" x14ac:dyDescent="0.2">
      <c r="A373" s="467" t="s">
        <v>636</v>
      </c>
      <c r="B373" s="468" t="s">
        <v>637</v>
      </c>
      <c r="C373" s="584">
        <v>2.2999999999999998</v>
      </c>
      <c r="D373" s="584">
        <v>2</v>
      </c>
      <c r="E373" s="460">
        <v>1.8</v>
      </c>
      <c r="F373" s="481">
        <v>1.68</v>
      </c>
      <c r="G373" s="474">
        <v>1.56</v>
      </c>
      <c r="H373" s="474">
        <v>1.44</v>
      </c>
      <c r="I373" s="474">
        <v>1.28</v>
      </c>
      <c r="J373" s="474">
        <v>0.64</v>
      </c>
      <c r="K373" s="976" t="s">
        <v>90</v>
      </c>
      <c r="L373" s="474">
        <v>0.52</v>
      </c>
      <c r="M373" s="470">
        <v>0.46</v>
      </c>
      <c r="N373" s="976"/>
      <c r="O373" s="487">
        <v>0.43</v>
      </c>
      <c r="P373" s="487">
        <v>0.39</v>
      </c>
      <c r="Q373" s="476">
        <v>0.37</v>
      </c>
      <c r="R373" s="476">
        <v>0.34</v>
      </c>
      <c r="S373" s="476">
        <v>0.3</v>
      </c>
      <c r="T373" s="476">
        <v>0.25</v>
      </c>
      <c r="U373" s="477">
        <v>0</v>
      </c>
      <c r="V373" s="477">
        <v>0</v>
      </c>
      <c r="W373" s="477">
        <v>0</v>
      </c>
      <c r="X373" s="477">
        <v>0</v>
      </c>
      <c r="Y373" s="477">
        <v>0</v>
      </c>
      <c r="Z373" s="477">
        <v>0</v>
      </c>
      <c r="AA373" s="587">
        <f t="shared" si="267"/>
        <v>15.76</v>
      </c>
      <c r="AB373" s="1092">
        <f t="shared" ref="AB373:AB436" si="289">IF(ISERROR((C373/D373-1)*100),"n/a",(C373/D373-1)*100)</f>
        <v>14.999999999999991</v>
      </c>
      <c r="AC373" s="1092">
        <f t="shared" ref="AC373:AC436" si="290">IF(ISERROR((D373/E373-1)*100),"n/a",(D373/E373-1)*100)</f>
        <v>11.111111111111116</v>
      </c>
      <c r="AD373" s="1092">
        <f t="shared" si="270"/>
        <v>7.1428571428571397</v>
      </c>
      <c r="AE373" s="1092">
        <f t="shared" si="271"/>
        <v>7.6923076923076872</v>
      </c>
      <c r="AF373" s="1092">
        <f t="shared" si="272"/>
        <v>8.3333333333333481</v>
      </c>
      <c r="AG373" s="1092">
        <f t="shared" si="273"/>
        <v>12.5</v>
      </c>
      <c r="AH373" s="1092">
        <f t="shared" si="274"/>
        <v>100</v>
      </c>
      <c r="AI373" s="1092">
        <f t="shared" si="275"/>
        <v>23.076923076923084</v>
      </c>
      <c r="AJ373" s="1092">
        <f t="shared" si="276"/>
        <v>13.043478260869556</v>
      </c>
      <c r="AK373" s="1092">
        <f t="shared" si="277"/>
        <v>6.976744186046524</v>
      </c>
      <c r="AL373" s="1092">
        <f t="shared" si="278"/>
        <v>10.256410256410241</v>
      </c>
      <c r="AM373" s="1092">
        <f t="shared" si="279"/>
        <v>5.4054054054054168</v>
      </c>
      <c r="AN373" s="1092">
        <f t="shared" si="280"/>
        <v>8.8235294117646959</v>
      </c>
      <c r="AO373" s="1092">
        <f t="shared" si="281"/>
        <v>13.333333333333353</v>
      </c>
      <c r="AP373" s="1092">
        <f t="shared" si="282"/>
        <v>19.999999999999996</v>
      </c>
      <c r="AQ373" s="1092" t="str">
        <f t="shared" si="283"/>
        <v>n/a</v>
      </c>
      <c r="AR373" s="1092" t="str">
        <f t="shared" si="284"/>
        <v>n/a</v>
      </c>
      <c r="AS373" s="1092" t="str">
        <f t="shared" si="285"/>
        <v>n/a</v>
      </c>
      <c r="AT373" s="1092" t="str">
        <f t="shared" si="286"/>
        <v>n/a</v>
      </c>
      <c r="AU373" s="1092" t="str">
        <f t="shared" si="287"/>
        <v>n/a</v>
      </c>
      <c r="AV373" s="1092" t="str">
        <f t="shared" si="288"/>
        <v>n/a</v>
      </c>
      <c r="AW373" s="1092">
        <f t="shared" si="268"/>
        <v>17.513028880690808</v>
      </c>
      <c r="AX373" s="1092">
        <f t="shared" si="269"/>
        <v>23.337809609249078</v>
      </c>
    </row>
    <row r="374" spans="1:50" ht="11.25" customHeight="1" x14ac:dyDescent="0.2">
      <c r="A374" s="458" t="s">
        <v>257</v>
      </c>
      <c r="B374" s="829" t="s">
        <v>258</v>
      </c>
      <c r="C374" s="584">
        <v>1.72</v>
      </c>
      <c r="D374" s="584">
        <v>1.6</v>
      </c>
      <c r="E374" s="460">
        <v>1.48</v>
      </c>
      <c r="F374" s="460">
        <v>1.24</v>
      </c>
      <c r="G374" s="584">
        <v>1.1200000000000001</v>
      </c>
      <c r="H374" s="584">
        <v>1</v>
      </c>
      <c r="I374" s="584">
        <v>0.88</v>
      </c>
      <c r="J374" s="584">
        <v>0.73</v>
      </c>
      <c r="K374" s="897"/>
      <c r="L374" s="584">
        <v>0.46</v>
      </c>
      <c r="M374" s="459">
        <v>0.42</v>
      </c>
      <c r="N374" s="897"/>
      <c r="O374" s="472">
        <v>0.38</v>
      </c>
      <c r="P374" s="472">
        <v>0.34</v>
      </c>
      <c r="Q374" s="590">
        <v>0.3</v>
      </c>
      <c r="R374" s="590">
        <v>0.26</v>
      </c>
      <c r="S374" s="590">
        <v>0.22</v>
      </c>
      <c r="T374" s="590">
        <v>0.18</v>
      </c>
      <c r="U374" s="590">
        <v>0.16</v>
      </c>
      <c r="V374" s="586">
        <v>0.14000000000000001</v>
      </c>
      <c r="W374" s="590">
        <v>0.14000000000000001</v>
      </c>
      <c r="X374" s="590">
        <v>0.12</v>
      </c>
      <c r="Y374" s="590">
        <v>0.1</v>
      </c>
      <c r="Z374" s="590">
        <v>0.08</v>
      </c>
      <c r="AA374" s="587">
        <f t="shared" si="267"/>
        <v>13.070000000000004</v>
      </c>
      <c r="AB374" s="1092">
        <f t="shared" si="289"/>
        <v>7.4999999999999956</v>
      </c>
      <c r="AC374" s="1092">
        <f t="shared" si="290"/>
        <v>8.1081081081081141</v>
      </c>
      <c r="AD374" s="1092">
        <f t="shared" si="270"/>
        <v>19.354838709677423</v>
      </c>
      <c r="AE374" s="1092">
        <f t="shared" si="271"/>
        <v>10.714285714285698</v>
      </c>
      <c r="AF374" s="1092">
        <f t="shared" si="272"/>
        <v>12.000000000000011</v>
      </c>
      <c r="AG374" s="1092">
        <f t="shared" si="273"/>
        <v>13.636363636363647</v>
      </c>
      <c r="AH374" s="1092">
        <f t="shared" si="274"/>
        <v>20.547945205479444</v>
      </c>
      <c r="AI374" s="1092">
        <f t="shared" si="275"/>
        <v>58.695652173913039</v>
      </c>
      <c r="AJ374" s="1092">
        <f t="shared" si="276"/>
        <v>9.5238095238095344</v>
      </c>
      <c r="AK374" s="1092">
        <f t="shared" si="277"/>
        <v>10.526315789473673</v>
      </c>
      <c r="AL374" s="1092">
        <f t="shared" si="278"/>
        <v>11.764705882352944</v>
      </c>
      <c r="AM374" s="1092">
        <f t="shared" si="279"/>
        <v>13.333333333333353</v>
      </c>
      <c r="AN374" s="1092">
        <f t="shared" si="280"/>
        <v>15.384615384615374</v>
      </c>
      <c r="AO374" s="1092">
        <f t="shared" si="281"/>
        <v>18.181818181818187</v>
      </c>
      <c r="AP374" s="1092">
        <f t="shared" si="282"/>
        <v>22.222222222222232</v>
      </c>
      <c r="AQ374" s="1092">
        <f t="shared" si="283"/>
        <v>12.5</v>
      </c>
      <c r="AR374" s="1092">
        <f t="shared" si="284"/>
        <v>14.285714285714279</v>
      </c>
      <c r="AS374" s="1092">
        <f t="shared" si="285"/>
        <v>0</v>
      </c>
      <c r="AT374" s="1092">
        <f t="shared" si="286"/>
        <v>16.666666666666675</v>
      </c>
      <c r="AU374" s="1092">
        <f t="shared" si="287"/>
        <v>19.999999999999996</v>
      </c>
      <c r="AV374" s="1092">
        <f t="shared" si="288"/>
        <v>25</v>
      </c>
      <c r="AW374" s="1092">
        <f t="shared" si="268"/>
        <v>16.18792356275398</v>
      </c>
      <c r="AX374" s="1092">
        <f t="shared" si="269"/>
        <v>11.286303070048795</v>
      </c>
    </row>
    <row r="375" spans="1:50" ht="11.25" customHeight="1" x14ac:dyDescent="0.2">
      <c r="A375" s="829" t="s">
        <v>259</v>
      </c>
      <c r="B375" s="829" t="s">
        <v>260</v>
      </c>
      <c r="C375" s="584">
        <v>3.98</v>
      </c>
      <c r="D375" s="584">
        <v>3.75</v>
      </c>
      <c r="E375" s="460">
        <v>3.54</v>
      </c>
      <c r="F375" s="460">
        <v>3.3200000000000003</v>
      </c>
      <c r="G375" s="584">
        <v>3.15</v>
      </c>
      <c r="H375" s="584">
        <v>2.95</v>
      </c>
      <c r="I375" s="584">
        <v>2.76</v>
      </c>
      <c r="J375" s="584">
        <v>2.59</v>
      </c>
      <c r="K375" s="897"/>
      <c r="L375" s="584">
        <v>2.4</v>
      </c>
      <c r="M375" s="459">
        <v>2.25</v>
      </c>
      <c r="N375" s="897"/>
      <c r="O375" s="472">
        <v>2.11</v>
      </c>
      <c r="P375" s="472">
        <v>1.93</v>
      </c>
      <c r="Q375" s="590">
        <v>1.7949999999999999</v>
      </c>
      <c r="R375" s="590">
        <v>1.62</v>
      </c>
      <c r="S375" s="590">
        <v>1.4550000000000001</v>
      </c>
      <c r="T375" s="590">
        <v>1.2749999999999999</v>
      </c>
      <c r="U375" s="590">
        <v>1.095</v>
      </c>
      <c r="V375" s="590">
        <v>0.92500000000000004</v>
      </c>
      <c r="W375" s="590">
        <v>0.79500000000000004</v>
      </c>
      <c r="X375" s="590">
        <v>0.7</v>
      </c>
      <c r="Y375" s="590">
        <v>0.62</v>
      </c>
      <c r="Z375" s="590">
        <v>0.54500000000000004</v>
      </c>
      <c r="AA375" s="587">
        <f t="shared" si="267"/>
        <v>45.554999999999993</v>
      </c>
      <c r="AB375" s="1092">
        <f t="shared" si="289"/>
        <v>6.133333333333324</v>
      </c>
      <c r="AC375" s="1092">
        <f t="shared" si="290"/>
        <v>5.9322033898305149</v>
      </c>
      <c r="AD375" s="1092">
        <f t="shared" si="270"/>
        <v>6.6265060240963791</v>
      </c>
      <c r="AE375" s="1092">
        <f t="shared" si="271"/>
        <v>5.3968253968253999</v>
      </c>
      <c r="AF375" s="1092">
        <f t="shared" si="272"/>
        <v>6.7796610169491345</v>
      </c>
      <c r="AG375" s="1092">
        <f t="shared" si="273"/>
        <v>6.8840579710145011</v>
      </c>
      <c r="AH375" s="1092">
        <f t="shared" si="274"/>
        <v>6.5637065637065506</v>
      </c>
      <c r="AI375" s="1092">
        <f t="shared" si="275"/>
        <v>7.9166666666666607</v>
      </c>
      <c r="AJ375" s="1092">
        <f t="shared" si="276"/>
        <v>6.6666666666666652</v>
      </c>
      <c r="AK375" s="1092">
        <f t="shared" si="277"/>
        <v>6.6350710900473953</v>
      </c>
      <c r="AL375" s="1092">
        <f t="shared" si="278"/>
        <v>9.32642487046631</v>
      </c>
      <c r="AM375" s="1092">
        <f t="shared" si="279"/>
        <v>7.5208913649025044</v>
      </c>
      <c r="AN375" s="1092">
        <f t="shared" si="280"/>
        <v>10.80246913580245</v>
      </c>
      <c r="AO375" s="1092">
        <f t="shared" si="281"/>
        <v>11.340206185567014</v>
      </c>
      <c r="AP375" s="1092">
        <f t="shared" si="282"/>
        <v>14.117647058823547</v>
      </c>
      <c r="AQ375" s="1092">
        <f t="shared" si="283"/>
        <v>16.43835616438356</v>
      </c>
      <c r="AR375" s="1092">
        <f t="shared" si="284"/>
        <v>18.378378378378368</v>
      </c>
      <c r="AS375" s="1092">
        <f t="shared" si="285"/>
        <v>16.35220125786163</v>
      </c>
      <c r="AT375" s="1092">
        <f t="shared" si="286"/>
        <v>13.571428571428591</v>
      </c>
      <c r="AU375" s="1092">
        <f t="shared" si="287"/>
        <v>12.903225806451601</v>
      </c>
      <c r="AV375" s="1092">
        <f t="shared" si="288"/>
        <v>13.761467889908241</v>
      </c>
      <c r="AW375" s="1092">
        <f t="shared" si="268"/>
        <v>10.002256895386207</v>
      </c>
      <c r="AX375" s="1092">
        <f t="shared" si="269"/>
        <v>4.0991277430020476</v>
      </c>
    </row>
    <row r="376" spans="1:50" ht="11.25" customHeight="1" x14ac:dyDescent="0.2">
      <c r="A376" s="458" t="s">
        <v>1347</v>
      </c>
      <c r="B376" s="829" t="s">
        <v>1348</v>
      </c>
      <c r="C376" s="584">
        <v>0.72</v>
      </c>
      <c r="D376" s="584">
        <v>0.59</v>
      </c>
      <c r="E376" s="460">
        <v>0.48</v>
      </c>
      <c r="F376" s="460">
        <v>0.37</v>
      </c>
      <c r="G376" s="584">
        <v>0.33</v>
      </c>
      <c r="H376" s="584">
        <v>0.30499999999999999</v>
      </c>
      <c r="I376" s="463">
        <v>0.3</v>
      </c>
      <c r="J376" s="584">
        <v>7.4999999999999997E-2</v>
      </c>
      <c r="K376" s="897"/>
      <c r="L376" s="463">
        <v>0</v>
      </c>
      <c r="M376" s="588">
        <v>0</v>
      </c>
      <c r="N376" s="897"/>
      <c r="O376" s="585">
        <v>0</v>
      </c>
      <c r="P376" s="585">
        <v>0</v>
      </c>
      <c r="Q376" s="586">
        <v>0.22</v>
      </c>
      <c r="R376" s="590">
        <v>0.11</v>
      </c>
      <c r="S376" s="586">
        <v>0</v>
      </c>
      <c r="T376" s="586">
        <v>0</v>
      </c>
      <c r="U376" s="586">
        <v>0</v>
      </c>
      <c r="V376" s="586">
        <v>0</v>
      </c>
      <c r="W376" s="586">
        <v>0</v>
      </c>
      <c r="X376" s="586">
        <v>0</v>
      </c>
      <c r="Y376" s="586">
        <v>0</v>
      </c>
      <c r="Z376" s="586">
        <v>0</v>
      </c>
      <c r="AA376" s="587">
        <f t="shared" si="267"/>
        <v>3.5000000000000004</v>
      </c>
      <c r="AB376" s="1092">
        <f t="shared" si="289"/>
        <v>22.033898305084755</v>
      </c>
      <c r="AC376" s="1092">
        <f t="shared" si="290"/>
        <v>22.916666666666675</v>
      </c>
      <c r="AD376" s="1092">
        <f t="shared" si="270"/>
        <v>29.729729729729737</v>
      </c>
      <c r="AE376" s="1092">
        <f t="shared" si="271"/>
        <v>12.12121212121211</v>
      </c>
      <c r="AF376" s="1092">
        <f t="shared" si="272"/>
        <v>8.196721311475418</v>
      </c>
      <c r="AG376" s="1092">
        <f t="shared" si="273"/>
        <v>1.6666666666666607</v>
      </c>
      <c r="AH376" s="1092">
        <f t="shared" si="274"/>
        <v>300</v>
      </c>
      <c r="AI376" s="1092" t="str">
        <f t="shared" si="275"/>
        <v>n/a</v>
      </c>
      <c r="AJ376" s="1092" t="str">
        <f t="shared" si="276"/>
        <v>n/a</v>
      </c>
      <c r="AK376" s="1092" t="str">
        <f t="shared" si="277"/>
        <v>n/a</v>
      </c>
      <c r="AL376" s="1092" t="str">
        <f t="shared" si="278"/>
        <v>n/a</v>
      </c>
      <c r="AM376" s="1092">
        <f t="shared" si="279"/>
        <v>-100</v>
      </c>
      <c r="AN376" s="1092">
        <f t="shared" si="280"/>
        <v>100</v>
      </c>
      <c r="AO376" s="1092" t="str">
        <f t="shared" si="281"/>
        <v>n/a</v>
      </c>
      <c r="AP376" s="1092" t="str">
        <f t="shared" si="282"/>
        <v>n/a</v>
      </c>
      <c r="AQ376" s="1092" t="str">
        <f t="shared" si="283"/>
        <v>n/a</v>
      </c>
      <c r="AR376" s="1092" t="str">
        <f t="shared" si="284"/>
        <v>n/a</v>
      </c>
      <c r="AS376" s="1092" t="str">
        <f t="shared" si="285"/>
        <v>n/a</v>
      </c>
      <c r="AT376" s="1092" t="str">
        <f t="shared" si="286"/>
        <v>n/a</v>
      </c>
      <c r="AU376" s="1092" t="str">
        <f t="shared" si="287"/>
        <v>n/a</v>
      </c>
      <c r="AV376" s="1092" t="str">
        <f t="shared" si="288"/>
        <v>n/a</v>
      </c>
      <c r="AW376" s="1092">
        <f t="shared" si="268"/>
        <v>44.073877200092817</v>
      </c>
      <c r="AX376" s="1092">
        <f t="shared" si="269"/>
        <v>108.75939675133601</v>
      </c>
    </row>
    <row r="377" spans="1:50" ht="11.25" customHeight="1" x14ac:dyDescent="0.2">
      <c r="A377" s="467" t="s">
        <v>1352</v>
      </c>
      <c r="B377" s="468" t="s">
        <v>1353</v>
      </c>
      <c r="C377" s="584">
        <v>3.6</v>
      </c>
      <c r="D377" s="584">
        <v>3.3</v>
      </c>
      <c r="E377" s="460">
        <v>2.48</v>
      </c>
      <c r="F377" s="471">
        <v>2.04</v>
      </c>
      <c r="G377" s="584">
        <v>1.84</v>
      </c>
      <c r="H377" s="584">
        <v>1.68</v>
      </c>
      <c r="I377" s="584">
        <v>1.56</v>
      </c>
      <c r="J377" s="584">
        <v>1.36</v>
      </c>
      <c r="K377" s="897"/>
      <c r="L377" s="584">
        <v>1.1499999999999999</v>
      </c>
      <c r="M377" s="459">
        <v>0.8</v>
      </c>
      <c r="N377" s="897"/>
      <c r="O377" s="585">
        <v>0.2</v>
      </c>
      <c r="P377" s="585">
        <v>0.53</v>
      </c>
      <c r="Q377" s="586">
        <v>1.52</v>
      </c>
      <c r="R377" s="590">
        <v>1.44</v>
      </c>
      <c r="S377" s="586">
        <v>1.36</v>
      </c>
      <c r="T377" s="586">
        <v>1.36</v>
      </c>
      <c r="U377" s="586">
        <v>1.36</v>
      </c>
      <c r="V377" s="586">
        <v>1.36</v>
      </c>
      <c r="W377" s="590">
        <v>1.36</v>
      </c>
      <c r="X377" s="590">
        <v>1.34</v>
      </c>
      <c r="Y377" s="590">
        <v>1.2333000000000001</v>
      </c>
      <c r="Z377" s="590">
        <v>1.06</v>
      </c>
      <c r="AA377" s="587">
        <f t="shared" si="267"/>
        <v>33.933300000000003</v>
      </c>
      <c r="AB377" s="1092">
        <f t="shared" si="289"/>
        <v>9.0909090909091042</v>
      </c>
      <c r="AC377" s="1092">
        <f t="shared" si="290"/>
        <v>33.064516129032249</v>
      </c>
      <c r="AD377" s="1092">
        <f t="shared" si="270"/>
        <v>21.568627450980383</v>
      </c>
      <c r="AE377" s="1092">
        <f t="shared" si="271"/>
        <v>10.869565217391308</v>
      </c>
      <c r="AF377" s="1092">
        <f t="shared" si="272"/>
        <v>9.5238095238095344</v>
      </c>
      <c r="AG377" s="1092">
        <f t="shared" si="273"/>
        <v>7.6923076923076872</v>
      </c>
      <c r="AH377" s="1092">
        <f t="shared" si="274"/>
        <v>14.705882352941169</v>
      </c>
      <c r="AI377" s="1092">
        <f t="shared" si="275"/>
        <v>18.260869565217419</v>
      </c>
      <c r="AJ377" s="1092">
        <f t="shared" si="276"/>
        <v>43.749999999999979</v>
      </c>
      <c r="AK377" s="1092">
        <f t="shared" si="277"/>
        <v>300</v>
      </c>
      <c r="AL377" s="1092">
        <f t="shared" si="278"/>
        <v>-62.264150943396224</v>
      </c>
      <c r="AM377" s="1092">
        <f t="shared" si="279"/>
        <v>-65.131578947368425</v>
      </c>
      <c r="AN377" s="1092">
        <f t="shared" si="280"/>
        <v>5.555555555555558</v>
      </c>
      <c r="AO377" s="1092">
        <f t="shared" si="281"/>
        <v>5.8823529411764497</v>
      </c>
      <c r="AP377" s="1092">
        <f t="shared" si="282"/>
        <v>0</v>
      </c>
      <c r="AQ377" s="1092">
        <f t="shared" si="283"/>
        <v>0</v>
      </c>
      <c r="AR377" s="1092">
        <f t="shared" si="284"/>
        <v>0</v>
      </c>
      <c r="AS377" s="1092">
        <f t="shared" si="285"/>
        <v>0</v>
      </c>
      <c r="AT377" s="1092">
        <f t="shared" si="286"/>
        <v>1.4925373134328401</v>
      </c>
      <c r="AU377" s="1092">
        <f t="shared" si="287"/>
        <v>8.6515851779777933</v>
      </c>
      <c r="AV377" s="1092">
        <f t="shared" si="288"/>
        <v>16.349056603773594</v>
      </c>
      <c r="AW377" s="1092">
        <f t="shared" si="268"/>
        <v>18.050564034463829</v>
      </c>
      <c r="AX377" s="1092">
        <f t="shared" si="269"/>
        <v>69.303471001999583</v>
      </c>
    </row>
    <row r="378" spans="1:50" ht="11.25" customHeight="1" x14ac:dyDescent="0.2">
      <c r="A378" s="829" t="s">
        <v>641</v>
      </c>
      <c r="B378" s="829" t="s">
        <v>642</v>
      </c>
      <c r="C378" s="584">
        <v>1.365</v>
      </c>
      <c r="D378" s="584">
        <v>1.34</v>
      </c>
      <c r="E378" s="460">
        <v>1.3</v>
      </c>
      <c r="F378" s="589">
        <v>1.26</v>
      </c>
      <c r="G378" s="584">
        <v>1.22</v>
      </c>
      <c r="H378" s="584">
        <v>1.18</v>
      </c>
      <c r="I378" s="584">
        <v>1.08</v>
      </c>
      <c r="J378" s="584">
        <v>0.98</v>
      </c>
      <c r="K378" s="897" t="s">
        <v>90</v>
      </c>
      <c r="L378" s="584">
        <v>0.88</v>
      </c>
      <c r="M378" s="459">
        <v>0.72</v>
      </c>
      <c r="N378" s="897"/>
      <c r="O378" s="472">
        <v>0.6</v>
      </c>
      <c r="P378" s="472">
        <v>0.54</v>
      </c>
      <c r="Q378" s="590">
        <v>0.48</v>
      </c>
      <c r="R378" s="590">
        <v>0.42</v>
      </c>
      <c r="S378" s="590">
        <v>0.38</v>
      </c>
      <c r="T378" s="590">
        <v>0.33</v>
      </c>
      <c r="U378" s="590">
        <v>0.28000000000000003</v>
      </c>
      <c r="V378" s="590">
        <v>0.23</v>
      </c>
      <c r="W378" s="590">
        <v>0.19</v>
      </c>
      <c r="X378" s="590">
        <v>0.17</v>
      </c>
      <c r="Y378" s="590">
        <v>0.152</v>
      </c>
      <c r="Z378" s="590">
        <v>0.13700000000000001</v>
      </c>
      <c r="AA378" s="587">
        <f t="shared" si="267"/>
        <v>15.234</v>
      </c>
      <c r="AB378" s="1092">
        <f t="shared" si="289"/>
        <v>1.8656716417910335</v>
      </c>
      <c r="AC378" s="1092">
        <f t="shared" si="290"/>
        <v>3.0769230769230882</v>
      </c>
      <c r="AD378" s="1092">
        <f t="shared" si="270"/>
        <v>3.1746031746031855</v>
      </c>
      <c r="AE378" s="1092">
        <f t="shared" si="271"/>
        <v>3.2786885245901676</v>
      </c>
      <c r="AF378" s="1092">
        <f t="shared" si="272"/>
        <v>3.3898305084745894</v>
      </c>
      <c r="AG378" s="1092">
        <f t="shared" si="273"/>
        <v>9.259259259259256</v>
      </c>
      <c r="AH378" s="1092">
        <f t="shared" si="274"/>
        <v>10.204081632653072</v>
      </c>
      <c r="AI378" s="1092">
        <f t="shared" si="275"/>
        <v>11.363636363636353</v>
      </c>
      <c r="AJ378" s="1092">
        <f t="shared" si="276"/>
        <v>22.222222222222232</v>
      </c>
      <c r="AK378" s="1092">
        <f t="shared" si="277"/>
        <v>19.999999999999996</v>
      </c>
      <c r="AL378" s="1092">
        <f t="shared" si="278"/>
        <v>11.111111111111093</v>
      </c>
      <c r="AM378" s="1092">
        <f t="shared" si="279"/>
        <v>12.500000000000021</v>
      </c>
      <c r="AN378" s="1092">
        <f t="shared" si="280"/>
        <v>14.285714285714279</v>
      </c>
      <c r="AO378" s="1092">
        <f t="shared" si="281"/>
        <v>10.526315789473673</v>
      </c>
      <c r="AP378" s="1092">
        <f t="shared" si="282"/>
        <v>15.151515151515138</v>
      </c>
      <c r="AQ378" s="1092">
        <f t="shared" si="283"/>
        <v>17.857142857142861</v>
      </c>
      <c r="AR378" s="1092">
        <f t="shared" si="284"/>
        <v>21.739130434782616</v>
      </c>
      <c r="AS378" s="1092">
        <f t="shared" si="285"/>
        <v>21.052631578947366</v>
      </c>
      <c r="AT378" s="1092">
        <f t="shared" si="286"/>
        <v>11.764705882352944</v>
      </c>
      <c r="AU378" s="1092">
        <f t="shared" si="287"/>
        <v>11.842105263157897</v>
      </c>
      <c r="AV378" s="1092">
        <f t="shared" si="288"/>
        <v>10.948905109489049</v>
      </c>
      <c r="AW378" s="1092">
        <f t="shared" si="268"/>
        <v>11.74353304132571</v>
      </c>
      <c r="AX378" s="1092">
        <f t="shared" si="269"/>
        <v>6.4004872669160209</v>
      </c>
    </row>
    <row r="379" spans="1:50" ht="11.25" customHeight="1" x14ac:dyDescent="0.2">
      <c r="A379" s="458" t="s">
        <v>644</v>
      </c>
      <c r="B379" s="829" t="s">
        <v>645</v>
      </c>
      <c r="C379" s="584">
        <v>2.2799999999999998</v>
      </c>
      <c r="D379" s="584">
        <v>2.2599999999999998</v>
      </c>
      <c r="E379" s="460">
        <v>2.2000000000000002</v>
      </c>
      <c r="F379" s="589">
        <v>2.12</v>
      </c>
      <c r="G379" s="584">
        <v>2.04</v>
      </c>
      <c r="H379" s="584">
        <v>1.98</v>
      </c>
      <c r="I379" s="584">
        <v>1.9</v>
      </c>
      <c r="J379" s="584">
        <v>1.8</v>
      </c>
      <c r="K379" s="897"/>
      <c r="L379" s="584">
        <v>1.74</v>
      </c>
      <c r="M379" s="459">
        <v>1.67</v>
      </c>
      <c r="N379" s="897"/>
      <c r="O379" s="472">
        <v>1.56</v>
      </c>
      <c r="P379" s="472">
        <v>1.43</v>
      </c>
      <c r="Q379" s="590">
        <v>1.3</v>
      </c>
      <c r="R379" s="590">
        <v>1.2</v>
      </c>
      <c r="S379" s="590">
        <v>1.1399999999999999</v>
      </c>
      <c r="T379" s="590">
        <v>1.06</v>
      </c>
      <c r="U379" s="586">
        <v>1.01</v>
      </c>
      <c r="V379" s="586">
        <v>1.01</v>
      </c>
      <c r="W379" s="586">
        <v>1.01</v>
      </c>
      <c r="X379" s="586">
        <v>1.01</v>
      </c>
      <c r="Y379" s="590">
        <v>1.01</v>
      </c>
      <c r="Z379" s="590">
        <v>0.96</v>
      </c>
      <c r="AA379" s="587">
        <f t="shared" si="267"/>
        <v>33.69</v>
      </c>
      <c r="AB379" s="1092">
        <f t="shared" si="289"/>
        <v>0.88495575221239076</v>
      </c>
      <c r="AC379" s="1092">
        <f t="shared" si="290"/>
        <v>2.7272727272727115</v>
      </c>
      <c r="AD379" s="1092">
        <f t="shared" si="270"/>
        <v>3.7735849056603765</v>
      </c>
      <c r="AE379" s="1092">
        <f t="shared" si="271"/>
        <v>3.9215686274509887</v>
      </c>
      <c r="AF379" s="1092">
        <f t="shared" si="272"/>
        <v>3.0303030303030276</v>
      </c>
      <c r="AG379" s="1092">
        <f t="shared" si="273"/>
        <v>4.2105263157894868</v>
      </c>
      <c r="AH379" s="1092">
        <f t="shared" si="274"/>
        <v>5.555555555555558</v>
      </c>
      <c r="AI379" s="1092">
        <f t="shared" si="275"/>
        <v>3.4482758620689724</v>
      </c>
      <c r="AJ379" s="1092">
        <f t="shared" si="276"/>
        <v>4.1916167664670656</v>
      </c>
      <c r="AK379" s="1092">
        <f t="shared" si="277"/>
        <v>7.0512820512820484</v>
      </c>
      <c r="AL379" s="1092">
        <f t="shared" si="278"/>
        <v>9.0909090909091042</v>
      </c>
      <c r="AM379" s="1092">
        <f t="shared" si="279"/>
        <v>9.9999999999999858</v>
      </c>
      <c r="AN379" s="1092">
        <f t="shared" si="280"/>
        <v>8.3333333333333481</v>
      </c>
      <c r="AO379" s="1092">
        <f t="shared" si="281"/>
        <v>5.2631578947368363</v>
      </c>
      <c r="AP379" s="1092">
        <f t="shared" si="282"/>
        <v>7.5471698113207308</v>
      </c>
      <c r="AQ379" s="1092">
        <f t="shared" si="283"/>
        <v>4.9504950495049549</v>
      </c>
      <c r="AR379" s="1092">
        <f t="shared" si="284"/>
        <v>0</v>
      </c>
      <c r="AS379" s="1092">
        <f t="shared" si="285"/>
        <v>0</v>
      </c>
      <c r="AT379" s="1092">
        <f t="shared" si="286"/>
        <v>0</v>
      </c>
      <c r="AU379" s="1092">
        <f t="shared" si="287"/>
        <v>0</v>
      </c>
      <c r="AV379" s="1092">
        <f t="shared" si="288"/>
        <v>5.2083333333333481</v>
      </c>
      <c r="AW379" s="1092">
        <f t="shared" si="268"/>
        <v>4.247063814628615</v>
      </c>
      <c r="AX379" s="1092">
        <f t="shared" si="269"/>
        <v>3.0363740696665462</v>
      </c>
    </row>
    <row r="380" spans="1:50" ht="11.25" customHeight="1" x14ac:dyDescent="0.2">
      <c r="A380" s="458" t="s">
        <v>1354</v>
      </c>
      <c r="B380" s="829" t="s">
        <v>1355</v>
      </c>
      <c r="C380" s="584">
        <v>0.95</v>
      </c>
      <c r="D380" s="584">
        <v>0.91</v>
      </c>
      <c r="E380" s="460">
        <v>0.87</v>
      </c>
      <c r="F380" s="589">
        <v>0.82000000000000006</v>
      </c>
      <c r="G380" s="584">
        <v>0.74</v>
      </c>
      <c r="H380" s="584">
        <v>0.66</v>
      </c>
      <c r="I380" s="584">
        <v>0.57499999999999996</v>
      </c>
      <c r="J380" s="584">
        <v>0.25</v>
      </c>
      <c r="K380" s="897"/>
      <c r="L380" s="463">
        <v>0</v>
      </c>
      <c r="M380" s="588">
        <v>0</v>
      </c>
      <c r="N380" s="897"/>
      <c r="O380" s="585">
        <v>0</v>
      </c>
      <c r="P380" s="585">
        <v>0</v>
      </c>
      <c r="Q380" s="586">
        <v>0</v>
      </c>
      <c r="R380" s="586">
        <v>0</v>
      </c>
      <c r="S380" s="586">
        <v>0</v>
      </c>
      <c r="T380" s="586">
        <v>0</v>
      </c>
      <c r="U380" s="586">
        <v>0</v>
      </c>
      <c r="V380" s="586">
        <v>0</v>
      </c>
      <c r="W380" s="586">
        <v>0</v>
      </c>
      <c r="X380" s="586">
        <v>0</v>
      </c>
      <c r="Y380" s="586">
        <v>0</v>
      </c>
      <c r="Z380" s="586">
        <v>0</v>
      </c>
      <c r="AA380" s="587">
        <f t="shared" si="267"/>
        <v>5.7750000000000004</v>
      </c>
      <c r="AB380" s="1092">
        <f t="shared" si="289"/>
        <v>4.39560439560438</v>
      </c>
      <c r="AC380" s="1092">
        <f t="shared" si="290"/>
        <v>4.5977011494252817</v>
      </c>
      <c r="AD380" s="1092">
        <f t="shared" si="270"/>
        <v>6.0975609756097393</v>
      </c>
      <c r="AE380" s="1092">
        <f t="shared" si="271"/>
        <v>10.810810810810811</v>
      </c>
      <c r="AF380" s="1092">
        <f t="shared" si="272"/>
        <v>12.12121212121211</v>
      </c>
      <c r="AG380" s="1092">
        <f t="shared" si="273"/>
        <v>14.782608695652177</v>
      </c>
      <c r="AH380" s="1092">
        <f t="shared" si="274"/>
        <v>129.99999999999997</v>
      </c>
      <c r="AI380" s="1092" t="str">
        <f t="shared" si="275"/>
        <v>n/a</v>
      </c>
      <c r="AJ380" s="1092" t="str">
        <f t="shared" si="276"/>
        <v>n/a</v>
      </c>
      <c r="AK380" s="1092" t="str">
        <f t="shared" si="277"/>
        <v>n/a</v>
      </c>
      <c r="AL380" s="1092" t="str">
        <f t="shared" si="278"/>
        <v>n/a</v>
      </c>
      <c r="AM380" s="1092" t="str">
        <f t="shared" si="279"/>
        <v>n/a</v>
      </c>
      <c r="AN380" s="1092" t="str">
        <f t="shared" si="280"/>
        <v>n/a</v>
      </c>
      <c r="AO380" s="1092" t="str">
        <f t="shared" si="281"/>
        <v>n/a</v>
      </c>
      <c r="AP380" s="1092" t="str">
        <f t="shared" si="282"/>
        <v>n/a</v>
      </c>
      <c r="AQ380" s="1092" t="str">
        <f t="shared" si="283"/>
        <v>n/a</v>
      </c>
      <c r="AR380" s="1092" t="str">
        <f t="shared" si="284"/>
        <v>n/a</v>
      </c>
      <c r="AS380" s="1092" t="str">
        <f t="shared" si="285"/>
        <v>n/a</v>
      </c>
      <c r="AT380" s="1092" t="str">
        <f t="shared" si="286"/>
        <v>n/a</v>
      </c>
      <c r="AU380" s="1092" t="str">
        <f t="shared" si="287"/>
        <v>n/a</v>
      </c>
      <c r="AV380" s="1092" t="str">
        <f t="shared" si="288"/>
        <v>n/a</v>
      </c>
      <c r="AW380" s="1092">
        <f t="shared" si="268"/>
        <v>26.115071164044927</v>
      </c>
      <c r="AX380" s="1092">
        <f t="shared" si="269"/>
        <v>45.981852913069183</v>
      </c>
    </row>
    <row r="381" spans="1:50" ht="11.25" customHeight="1" x14ac:dyDescent="0.2">
      <c r="A381" s="814" t="s">
        <v>1356</v>
      </c>
      <c r="B381" s="814" t="s">
        <v>1357</v>
      </c>
      <c r="C381" s="584">
        <v>2.68</v>
      </c>
      <c r="D381" s="584">
        <v>2.4</v>
      </c>
      <c r="E381" s="460">
        <v>2.2000000000000002</v>
      </c>
      <c r="F381" s="454">
        <v>2</v>
      </c>
      <c r="G381" s="584">
        <v>1.8</v>
      </c>
      <c r="H381" s="584">
        <v>1.6</v>
      </c>
      <c r="I381" s="584">
        <v>1.4</v>
      </c>
      <c r="J381" s="584">
        <v>1.2</v>
      </c>
      <c r="K381" s="897"/>
      <c r="L381" s="584">
        <v>1</v>
      </c>
      <c r="M381" s="588">
        <v>0.96</v>
      </c>
      <c r="N381" s="897"/>
      <c r="O381" s="585">
        <v>0.96</v>
      </c>
      <c r="P381" s="585">
        <v>0.96</v>
      </c>
      <c r="Q381" s="590">
        <v>0.84</v>
      </c>
      <c r="R381" s="590">
        <v>0.36</v>
      </c>
      <c r="S381" s="586">
        <v>0</v>
      </c>
      <c r="T381" s="586">
        <v>0</v>
      </c>
      <c r="U381" s="586">
        <v>0</v>
      </c>
      <c r="V381" s="586">
        <v>0</v>
      </c>
      <c r="W381" s="586">
        <v>0</v>
      </c>
      <c r="X381" s="586">
        <v>0</v>
      </c>
      <c r="Y381" s="586">
        <v>0</v>
      </c>
      <c r="Z381" s="586">
        <v>0</v>
      </c>
      <c r="AA381" s="587">
        <f t="shared" si="267"/>
        <v>20.360000000000003</v>
      </c>
      <c r="AB381" s="1092">
        <f t="shared" si="289"/>
        <v>11.66666666666667</v>
      </c>
      <c r="AC381" s="1092">
        <f t="shared" si="290"/>
        <v>9.0909090909090828</v>
      </c>
      <c r="AD381" s="1092">
        <f t="shared" si="270"/>
        <v>10.000000000000009</v>
      </c>
      <c r="AE381" s="1092">
        <f t="shared" si="271"/>
        <v>11.111111111111116</v>
      </c>
      <c r="AF381" s="1092">
        <f t="shared" si="272"/>
        <v>12.5</v>
      </c>
      <c r="AG381" s="1092">
        <f t="shared" si="273"/>
        <v>14.285714285714302</v>
      </c>
      <c r="AH381" s="1092">
        <f t="shared" si="274"/>
        <v>16.666666666666675</v>
      </c>
      <c r="AI381" s="1092">
        <f t="shared" si="275"/>
        <v>19.999999999999996</v>
      </c>
      <c r="AJ381" s="1092">
        <f t="shared" si="276"/>
        <v>4.1666666666666741</v>
      </c>
      <c r="AK381" s="1092">
        <f t="shared" si="277"/>
        <v>0</v>
      </c>
      <c r="AL381" s="1092">
        <f t="shared" si="278"/>
        <v>0</v>
      </c>
      <c r="AM381" s="1092">
        <f t="shared" si="279"/>
        <v>14.285714285714279</v>
      </c>
      <c r="AN381" s="1092">
        <f t="shared" si="280"/>
        <v>133.33333333333334</v>
      </c>
      <c r="AO381" s="1092" t="str">
        <f t="shared" si="281"/>
        <v>n/a</v>
      </c>
      <c r="AP381" s="1092" t="str">
        <f t="shared" si="282"/>
        <v>n/a</v>
      </c>
      <c r="AQ381" s="1092" t="str">
        <f t="shared" si="283"/>
        <v>n/a</v>
      </c>
      <c r="AR381" s="1092" t="str">
        <f t="shared" si="284"/>
        <v>n/a</v>
      </c>
      <c r="AS381" s="1092" t="str">
        <f t="shared" si="285"/>
        <v>n/a</v>
      </c>
      <c r="AT381" s="1092" t="str">
        <f t="shared" si="286"/>
        <v>n/a</v>
      </c>
      <c r="AU381" s="1092" t="str">
        <f t="shared" si="287"/>
        <v>n/a</v>
      </c>
      <c r="AV381" s="1092" t="str">
        <f t="shared" si="288"/>
        <v>n/a</v>
      </c>
      <c r="AW381" s="1092">
        <f t="shared" si="268"/>
        <v>19.777444777444778</v>
      </c>
      <c r="AX381" s="1092">
        <f t="shared" si="269"/>
        <v>34.634553166218176</v>
      </c>
    </row>
    <row r="382" spans="1:50" ht="11.25" customHeight="1" x14ac:dyDescent="0.2">
      <c r="A382" s="1075" t="s">
        <v>4384</v>
      </c>
      <c r="B382" s="468" t="s">
        <v>4383</v>
      </c>
      <c r="C382" s="584">
        <v>0.36</v>
      </c>
      <c r="D382" s="584">
        <v>0.31</v>
      </c>
      <c r="E382" s="460">
        <v>0.29000000000000004</v>
      </c>
      <c r="F382" s="481">
        <v>0.25</v>
      </c>
      <c r="G382" s="474">
        <v>0.22499999999999998</v>
      </c>
      <c r="H382" s="474">
        <v>0.20500000000000002</v>
      </c>
      <c r="I382" s="473">
        <v>0.2</v>
      </c>
      <c r="J382" s="497">
        <v>0.2</v>
      </c>
      <c r="K382" s="469"/>
      <c r="L382" s="1018">
        <v>0.2</v>
      </c>
      <c r="M382" s="506">
        <v>0.2</v>
      </c>
      <c r="N382" s="1018"/>
      <c r="O382" s="1110">
        <v>0.2</v>
      </c>
      <c r="P382" s="1170">
        <v>0.31000000000000005</v>
      </c>
      <c r="Q382" s="1141">
        <v>0.64</v>
      </c>
      <c r="R382" s="498">
        <v>0.64</v>
      </c>
      <c r="S382" s="1141">
        <v>0.64</v>
      </c>
      <c r="T382" s="1141">
        <v>0.64</v>
      </c>
      <c r="U382" s="498">
        <v>0.64</v>
      </c>
      <c r="V382" s="498">
        <v>0.64</v>
      </c>
      <c r="W382" s="498">
        <v>0.64</v>
      </c>
      <c r="X382" s="498">
        <v>0.64</v>
      </c>
      <c r="Y382" s="498">
        <v>0.64</v>
      </c>
      <c r="Z382" s="498">
        <v>0.64</v>
      </c>
      <c r="AA382" s="587">
        <f t="shared" si="267"/>
        <v>9.35</v>
      </c>
      <c r="AB382" s="1092">
        <f t="shared" si="289"/>
        <v>16.129032258064502</v>
      </c>
      <c r="AC382" s="1092">
        <f t="shared" si="290"/>
        <v>6.8965517241379226</v>
      </c>
      <c r="AD382" s="1092"/>
      <c r="AE382" s="1092"/>
      <c r="AF382" s="1092"/>
      <c r="AG382" s="1092"/>
      <c r="AH382" s="1092"/>
      <c r="AI382" s="1092"/>
      <c r="AJ382" s="1092"/>
      <c r="AK382" s="1092"/>
      <c r="AL382" s="1092"/>
      <c r="AM382" s="1092"/>
      <c r="AN382" s="1092"/>
      <c r="AO382" s="1092"/>
      <c r="AP382" s="1092"/>
      <c r="AQ382" s="1092"/>
      <c r="AR382" s="1092"/>
      <c r="AS382" s="1092"/>
      <c r="AT382" s="1092"/>
      <c r="AU382" s="1092"/>
      <c r="AV382" s="1092"/>
      <c r="AW382" s="1092">
        <f t="shared" si="268"/>
        <v>11.512791991101212</v>
      </c>
      <c r="AX382" s="1092">
        <f t="shared" si="269"/>
        <v>6.5283495927122805</v>
      </c>
    </row>
    <row r="383" spans="1:50" ht="11.25" customHeight="1" x14ac:dyDescent="0.2">
      <c r="A383" s="829" t="s">
        <v>1366</v>
      </c>
      <c r="B383" s="829" t="s">
        <v>1367</v>
      </c>
      <c r="C383" s="584">
        <v>0.74</v>
      </c>
      <c r="D383" s="584">
        <v>0.69</v>
      </c>
      <c r="E383" s="460">
        <v>0.56499999999999995</v>
      </c>
      <c r="F383" s="460">
        <v>0.38</v>
      </c>
      <c r="G383" s="584">
        <v>0.33</v>
      </c>
      <c r="H383" s="584">
        <v>0.28999999999999998</v>
      </c>
      <c r="I383" s="584">
        <v>0.25</v>
      </c>
      <c r="J383" s="584">
        <v>0.215</v>
      </c>
      <c r="K383" s="897"/>
      <c r="L383" s="584">
        <v>0.18</v>
      </c>
      <c r="M383" s="459">
        <v>0.1</v>
      </c>
      <c r="N383" s="897"/>
      <c r="O383" s="585">
        <v>0.04</v>
      </c>
      <c r="P383" s="585">
        <v>9.2499999999999999E-2</v>
      </c>
      <c r="Q383" s="586">
        <v>1</v>
      </c>
      <c r="R383" s="590">
        <v>1.46</v>
      </c>
      <c r="S383" s="590">
        <v>1.38</v>
      </c>
      <c r="T383" s="590">
        <v>1.3</v>
      </c>
      <c r="U383" s="590">
        <v>1.24</v>
      </c>
      <c r="V383" s="590">
        <v>1.22</v>
      </c>
      <c r="W383" s="590">
        <v>1.2</v>
      </c>
      <c r="X383" s="590">
        <v>1.18</v>
      </c>
      <c r="Y383" s="590">
        <v>1.1200000000000001</v>
      </c>
      <c r="Z383" s="590">
        <v>1.04</v>
      </c>
      <c r="AA383" s="587">
        <f t="shared" si="267"/>
        <v>16.012499999999999</v>
      </c>
      <c r="AB383" s="1092">
        <f t="shared" si="289"/>
        <v>7.2463768115942129</v>
      </c>
      <c r="AC383" s="1092">
        <f t="shared" si="290"/>
        <v>22.123893805309748</v>
      </c>
      <c r="AD383" s="1092">
        <f t="shared" ref="AD383:AD446" si="291">IF(ISERROR((E383/F383-1)*100),"n/a",(E383/F383-1)*100)</f>
        <v>48.684210526315773</v>
      </c>
      <c r="AE383" s="1092">
        <f t="shared" ref="AE383:AE446" si="292">IF(ISERROR((F383/G383-1)*100),"n/a",(F383/G383-1)*100)</f>
        <v>15.151515151515138</v>
      </c>
      <c r="AF383" s="1092">
        <f t="shared" ref="AF383:AF446" si="293">IF(ISERROR((G383/H383-1)*100),"n/a",(G383/H383-1)*100)</f>
        <v>13.793103448275868</v>
      </c>
      <c r="AG383" s="1092">
        <f t="shared" ref="AG383:AG446" si="294">IF(ISERROR((H383/I383-1)*100),"n/a",(H383/I383-1)*100)</f>
        <v>15.999999999999993</v>
      </c>
      <c r="AH383" s="1092">
        <f t="shared" ref="AH383:AH446" si="295">IF(ISERROR((I383/J383-1)*100),"n/a",(I383/J383-1)*100)</f>
        <v>16.279069767441868</v>
      </c>
      <c r="AI383" s="1092">
        <f t="shared" ref="AI383:AI446" si="296">IF(ISERROR((J383/L383-1)*100),"n/a",(J383/L383-1)*100)</f>
        <v>19.444444444444443</v>
      </c>
      <c r="AJ383" s="1092">
        <f t="shared" ref="AJ383:AJ446" si="297">IF(ISERROR((L383/M383-1)*100),"n/a",(L383/M383-1)*100)</f>
        <v>79.999999999999986</v>
      </c>
      <c r="AK383" s="1092">
        <f t="shared" ref="AK383:AK446" si="298">IF(ISERROR((M383/O383-1)*100),"n/a",(M383/O383-1)*100)</f>
        <v>150</v>
      </c>
      <c r="AL383" s="1092">
        <f t="shared" ref="AL383:AL446" si="299">IF(ISERROR((O383/P383-1)*100),"n/a",(O383/P383-1)*100)</f>
        <v>-56.756756756756758</v>
      </c>
      <c r="AM383" s="1092">
        <f t="shared" ref="AM383:AM446" si="300">IF(ISERROR((P383/Q383-1)*100),"n/a",(P383/Q383-1)*100)</f>
        <v>-90.75</v>
      </c>
      <c r="AN383" s="1092">
        <f t="shared" ref="AN383:AN446" si="301">IF(ISERROR((Q383/R383-1)*100),"n/a",(Q383/R383-1)*100)</f>
        <v>-31.506849315068497</v>
      </c>
      <c r="AO383" s="1092">
        <f t="shared" ref="AO383:AO446" si="302">IF(ISERROR((R383/S383-1)*100),"n/a",(R383/S383-1)*100)</f>
        <v>5.7971014492753659</v>
      </c>
      <c r="AP383" s="1092">
        <f t="shared" ref="AP383:AP446" si="303">IF(ISERROR((S383/T383-1)*100),"n/a",(S383/T383-1)*100)</f>
        <v>6.153846153846132</v>
      </c>
      <c r="AQ383" s="1092">
        <f t="shared" ref="AQ383:AQ446" si="304">IF(ISERROR((T383/U383-1)*100),"n/a",(T383/U383-1)*100)</f>
        <v>4.8387096774193505</v>
      </c>
      <c r="AR383" s="1092">
        <f t="shared" ref="AR383:AR446" si="305">IF(ISERROR((U383/V383-1)*100),"n/a",(U383/V383-1)*100)</f>
        <v>1.6393442622950838</v>
      </c>
      <c r="AS383" s="1092">
        <f t="shared" ref="AS383:AS446" si="306">IF(ISERROR((V383/W383-1)*100),"n/a",(V383/W383-1)*100)</f>
        <v>1.6666666666666607</v>
      </c>
      <c r="AT383" s="1092">
        <f t="shared" ref="AT383:AT446" si="307">IF(ISERROR((W383/X383-1)*100),"n/a",(W383/X383-1)*100)</f>
        <v>1.6949152542372836</v>
      </c>
      <c r="AU383" s="1092">
        <f t="shared" ref="AU383:AU446" si="308">IF(ISERROR((X383/Y383-1)*100),"n/a",(X383/Y383-1)*100)</f>
        <v>5.3571428571428381</v>
      </c>
      <c r="AV383" s="1092">
        <f t="shared" ref="AV383:AV446" si="309">IF(ISERROR((Y383/Z383-1)*100),"n/a",(Y383/Z383-1)*100)</f>
        <v>7.6923076923077094</v>
      </c>
      <c r="AW383" s="1092">
        <f t="shared" si="268"/>
        <v>11.645192471250581</v>
      </c>
      <c r="AX383" s="1092">
        <f t="shared" si="269"/>
        <v>46.327039807266814</v>
      </c>
    </row>
    <row r="384" spans="1:50" ht="11.25" customHeight="1" x14ac:dyDescent="0.2">
      <c r="A384" s="831" t="s">
        <v>1374</v>
      </c>
      <c r="B384" s="578" t="s">
        <v>1375</v>
      </c>
      <c r="C384" s="490">
        <v>3.5</v>
      </c>
      <c r="D384" s="490">
        <v>3.1</v>
      </c>
      <c r="E384" s="460">
        <v>2.84</v>
      </c>
      <c r="F384" s="460">
        <v>2.2599999999999998</v>
      </c>
      <c r="G384" s="584">
        <v>2.1</v>
      </c>
      <c r="H384" s="584">
        <v>2.04</v>
      </c>
      <c r="I384" s="584">
        <v>1.9</v>
      </c>
      <c r="J384" s="584">
        <v>1.7</v>
      </c>
      <c r="K384" s="897"/>
      <c r="L384" s="584">
        <v>1.5</v>
      </c>
      <c r="M384" s="459">
        <v>1.2</v>
      </c>
      <c r="N384" s="897"/>
      <c r="O384" s="472">
        <v>0.8</v>
      </c>
      <c r="P384" s="585">
        <v>0.6</v>
      </c>
      <c r="Q384" s="586">
        <v>0.6</v>
      </c>
      <c r="R384" s="590">
        <v>0.54</v>
      </c>
      <c r="S384" s="586">
        <v>0.48</v>
      </c>
      <c r="T384" s="590">
        <v>0.36</v>
      </c>
      <c r="U384" s="586">
        <v>0</v>
      </c>
      <c r="V384" s="586">
        <v>0</v>
      </c>
      <c r="W384" s="586">
        <v>0</v>
      </c>
      <c r="X384" s="586">
        <v>0</v>
      </c>
      <c r="Y384" s="586">
        <v>0</v>
      </c>
      <c r="Z384" s="586">
        <v>0</v>
      </c>
      <c r="AA384" s="587">
        <f t="shared" si="267"/>
        <v>25.52</v>
      </c>
      <c r="AB384" s="1092">
        <f t="shared" si="289"/>
        <v>12.903225806451601</v>
      </c>
      <c r="AC384" s="1092">
        <f t="shared" si="290"/>
        <v>9.1549295774647987</v>
      </c>
      <c r="AD384" s="1092">
        <f t="shared" si="291"/>
        <v>25.663716814159287</v>
      </c>
      <c r="AE384" s="1092">
        <f t="shared" si="292"/>
        <v>7.6190476190476142</v>
      </c>
      <c r="AF384" s="1092">
        <f t="shared" si="293"/>
        <v>2.941176470588247</v>
      </c>
      <c r="AG384" s="1092">
        <f t="shared" si="294"/>
        <v>7.3684210526315796</v>
      </c>
      <c r="AH384" s="1092">
        <f t="shared" si="295"/>
        <v>11.764705882352944</v>
      </c>
      <c r="AI384" s="1092">
        <f t="shared" si="296"/>
        <v>13.33333333333333</v>
      </c>
      <c r="AJ384" s="1092">
        <f t="shared" si="297"/>
        <v>25</v>
      </c>
      <c r="AK384" s="1092">
        <f t="shared" si="298"/>
        <v>49.999999999999979</v>
      </c>
      <c r="AL384" s="1092">
        <f t="shared" si="299"/>
        <v>33.33333333333335</v>
      </c>
      <c r="AM384" s="1092">
        <f t="shared" si="300"/>
        <v>0</v>
      </c>
      <c r="AN384" s="1092">
        <f t="shared" si="301"/>
        <v>11.111111111111093</v>
      </c>
      <c r="AO384" s="1092">
        <f t="shared" si="302"/>
        <v>12.500000000000021</v>
      </c>
      <c r="AP384" s="1092">
        <f t="shared" si="303"/>
        <v>33.333333333333329</v>
      </c>
      <c r="AQ384" s="1092" t="str">
        <f t="shared" si="304"/>
        <v>n/a</v>
      </c>
      <c r="AR384" s="1092" t="str">
        <f t="shared" si="305"/>
        <v>n/a</v>
      </c>
      <c r="AS384" s="1092" t="str">
        <f t="shared" si="306"/>
        <v>n/a</v>
      </c>
      <c r="AT384" s="1092" t="str">
        <f t="shared" si="307"/>
        <v>n/a</v>
      </c>
      <c r="AU384" s="1092" t="str">
        <f t="shared" si="308"/>
        <v>n/a</v>
      </c>
      <c r="AV384" s="1092" t="str">
        <f t="shared" si="309"/>
        <v>n/a</v>
      </c>
      <c r="AW384" s="1092">
        <f t="shared" si="268"/>
        <v>17.068422288920477</v>
      </c>
      <c r="AX384" s="1092">
        <f t="shared" si="269"/>
        <v>13.63576146463846</v>
      </c>
    </row>
    <row r="385" spans="1:50" ht="11.25" customHeight="1" x14ac:dyDescent="0.2">
      <c r="A385" s="831" t="s">
        <v>262</v>
      </c>
      <c r="B385" s="578" t="s">
        <v>263</v>
      </c>
      <c r="C385" s="490">
        <v>4.24</v>
      </c>
      <c r="D385" s="490">
        <v>4.09</v>
      </c>
      <c r="E385" s="460">
        <v>3.97</v>
      </c>
      <c r="F385" s="460">
        <v>3.83</v>
      </c>
      <c r="G385" s="584">
        <v>3.64</v>
      </c>
      <c r="H385" s="584">
        <v>3.48</v>
      </c>
      <c r="I385" s="584">
        <v>3.2561100000000001</v>
      </c>
      <c r="J385" s="584">
        <v>3.0383752599999996</v>
      </c>
      <c r="K385" s="897"/>
      <c r="L385" s="584">
        <v>2.7987557600000001</v>
      </c>
      <c r="M385" s="459">
        <v>2.6837384000000002</v>
      </c>
      <c r="N385" s="897"/>
      <c r="O385" s="472">
        <v>2.4728732400000002</v>
      </c>
      <c r="P385" s="472">
        <v>2.2811776399999997</v>
      </c>
      <c r="Q385" s="590">
        <v>2.1757450600000001</v>
      </c>
      <c r="R385" s="590">
        <v>1.9936342400000002</v>
      </c>
      <c r="S385" s="590">
        <v>1.8402777600000002</v>
      </c>
      <c r="T385" s="590">
        <v>1.6773365000000002</v>
      </c>
      <c r="U385" s="590">
        <v>1.47605612</v>
      </c>
      <c r="V385" s="590">
        <v>1.26519096</v>
      </c>
      <c r="W385" s="590">
        <v>1.1310040400000001</v>
      </c>
      <c r="X385" s="590">
        <v>1.0639105799999999</v>
      </c>
      <c r="Y385" s="590">
        <v>1.0255714600000001</v>
      </c>
      <c r="Z385" s="590">
        <v>0.98723234000000004</v>
      </c>
      <c r="AA385" s="587">
        <f t="shared" si="267"/>
        <v>54.416989360000002</v>
      </c>
      <c r="AB385" s="1092">
        <f t="shared" si="289"/>
        <v>3.6674816625916984</v>
      </c>
      <c r="AC385" s="1092">
        <f t="shared" si="290"/>
        <v>3.0226700251889005</v>
      </c>
      <c r="AD385" s="1092">
        <f t="shared" si="291"/>
        <v>3.6553524804177506</v>
      </c>
      <c r="AE385" s="1092">
        <f t="shared" si="292"/>
        <v>5.2197802197802234</v>
      </c>
      <c r="AF385" s="1092">
        <f t="shared" si="293"/>
        <v>4.5977011494252817</v>
      </c>
      <c r="AG385" s="1092">
        <f t="shared" si="294"/>
        <v>6.8759962040594536</v>
      </c>
      <c r="AH385" s="1092">
        <f t="shared" si="295"/>
        <v>7.1661569545560466</v>
      </c>
      <c r="AI385" s="1092">
        <f t="shared" si="296"/>
        <v>8.5616438356164171</v>
      </c>
      <c r="AJ385" s="1092">
        <f t="shared" si="297"/>
        <v>4.2857142857142927</v>
      </c>
      <c r="AK385" s="1092">
        <f t="shared" si="298"/>
        <v>8.5271317829457303</v>
      </c>
      <c r="AL385" s="1092">
        <f t="shared" si="299"/>
        <v>8.4033613445378297</v>
      </c>
      <c r="AM385" s="1092">
        <f t="shared" si="300"/>
        <v>4.8458149779735393</v>
      </c>
      <c r="AN385" s="1092">
        <f t="shared" si="301"/>
        <v>9.1346153846153744</v>
      </c>
      <c r="AO385" s="1092">
        <f t="shared" si="302"/>
        <v>8.333333333333325</v>
      </c>
      <c r="AP385" s="1092">
        <f t="shared" si="303"/>
        <v>9.7142857142857189</v>
      </c>
      <c r="AQ385" s="1092">
        <f t="shared" si="304"/>
        <v>13.636363636363647</v>
      </c>
      <c r="AR385" s="1092">
        <f t="shared" si="305"/>
        <v>16.666666666666675</v>
      </c>
      <c r="AS385" s="1092">
        <f t="shared" si="306"/>
        <v>11.864406779661007</v>
      </c>
      <c r="AT385" s="1092">
        <f t="shared" si="307"/>
        <v>6.3063063063063307</v>
      </c>
      <c r="AU385" s="1092">
        <f t="shared" si="308"/>
        <v>3.738317757009324</v>
      </c>
      <c r="AV385" s="1092">
        <f t="shared" si="309"/>
        <v>3.8834951456310662</v>
      </c>
      <c r="AW385" s="1092">
        <f t="shared" si="268"/>
        <v>7.2431712212704591</v>
      </c>
      <c r="AX385" s="1092">
        <f t="shared" si="269"/>
        <v>3.6075156800412729</v>
      </c>
    </row>
    <row r="386" spans="1:50" ht="11.25" customHeight="1" x14ac:dyDescent="0.2">
      <c r="A386" s="848" t="s">
        <v>4490</v>
      </c>
      <c r="B386" s="578" t="s">
        <v>4485</v>
      </c>
      <c r="C386" s="490">
        <v>0.36</v>
      </c>
      <c r="D386" s="490">
        <v>0.32</v>
      </c>
      <c r="E386" s="460">
        <v>0.28000000000000003</v>
      </c>
      <c r="F386" s="481">
        <v>0.24</v>
      </c>
      <c r="G386" s="474">
        <v>0.1</v>
      </c>
      <c r="H386" s="497">
        <v>0</v>
      </c>
      <c r="I386" s="473">
        <v>0</v>
      </c>
      <c r="J386" s="497">
        <v>0</v>
      </c>
      <c r="K386" s="515"/>
      <c r="L386" s="497">
        <v>0</v>
      </c>
      <c r="M386" s="1038">
        <v>0</v>
      </c>
      <c r="N386" s="1103"/>
      <c r="O386" s="1110">
        <v>0</v>
      </c>
      <c r="P386" s="1110">
        <v>0</v>
      </c>
      <c r="Q386" s="477">
        <v>0</v>
      </c>
      <c r="R386" s="477">
        <v>0</v>
      </c>
      <c r="S386" s="477">
        <v>0</v>
      </c>
      <c r="T386" s="498">
        <v>0</v>
      </c>
      <c r="U386" s="498">
        <v>0</v>
      </c>
      <c r="V386" s="477">
        <v>0</v>
      </c>
      <c r="W386" s="498">
        <v>0</v>
      </c>
      <c r="X386" s="498">
        <v>0</v>
      </c>
      <c r="Y386" s="477">
        <v>0</v>
      </c>
      <c r="Z386" s="477">
        <v>0</v>
      </c>
      <c r="AA386" s="587">
        <f t="shared" si="267"/>
        <v>1.3</v>
      </c>
      <c r="AB386" s="1092">
        <f t="shared" si="289"/>
        <v>12.5</v>
      </c>
      <c r="AC386" s="1092">
        <f t="shared" si="290"/>
        <v>14.285714285714279</v>
      </c>
      <c r="AD386" s="1092">
        <f t="shared" si="291"/>
        <v>16.666666666666675</v>
      </c>
      <c r="AE386" s="1092">
        <f t="shared" si="292"/>
        <v>140</v>
      </c>
      <c r="AF386" s="1092" t="str">
        <f t="shared" si="293"/>
        <v>n/a</v>
      </c>
      <c r="AG386" s="1092" t="str">
        <f t="shared" si="294"/>
        <v>n/a</v>
      </c>
      <c r="AH386" s="1092" t="str">
        <f t="shared" si="295"/>
        <v>n/a</v>
      </c>
      <c r="AI386" s="1092" t="str">
        <f t="shared" si="296"/>
        <v>n/a</v>
      </c>
      <c r="AJ386" s="1092" t="str">
        <f t="shared" si="297"/>
        <v>n/a</v>
      </c>
      <c r="AK386" s="1092" t="str">
        <f t="shared" si="298"/>
        <v>n/a</v>
      </c>
      <c r="AL386" s="1092" t="str">
        <f t="shared" si="299"/>
        <v>n/a</v>
      </c>
      <c r="AM386" s="1092" t="str">
        <f t="shared" si="300"/>
        <v>n/a</v>
      </c>
      <c r="AN386" s="1092" t="str">
        <f t="shared" si="301"/>
        <v>n/a</v>
      </c>
      <c r="AO386" s="1092" t="str">
        <f t="shared" si="302"/>
        <v>n/a</v>
      </c>
      <c r="AP386" s="1092" t="str">
        <f t="shared" si="303"/>
        <v>n/a</v>
      </c>
      <c r="AQ386" s="1092" t="str">
        <f t="shared" si="304"/>
        <v>n/a</v>
      </c>
      <c r="AR386" s="1092" t="str">
        <f t="shared" si="305"/>
        <v>n/a</v>
      </c>
      <c r="AS386" s="1092" t="str">
        <f t="shared" si="306"/>
        <v>n/a</v>
      </c>
      <c r="AT386" s="1092" t="str">
        <f t="shared" si="307"/>
        <v>n/a</v>
      </c>
      <c r="AU386" s="1092" t="str">
        <f t="shared" si="308"/>
        <v>n/a</v>
      </c>
      <c r="AV386" s="1092" t="str">
        <f t="shared" si="309"/>
        <v>n/a</v>
      </c>
      <c r="AW386" s="1092">
        <f t="shared" si="268"/>
        <v>45.863095238095241</v>
      </c>
      <c r="AX386" s="1092">
        <f t="shared" si="269"/>
        <v>62.781142049600803</v>
      </c>
    </row>
    <row r="387" spans="1:50" ht="11.25" customHeight="1" x14ac:dyDescent="0.2">
      <c r="A387" s="831" t="s">
        <v>186</v>
      </c>
      <c r="B387" s="578" t="s">
        <v>187</v>
      </c>
      <c r="C387" s="490">
        <v>1.64</v>
      </c>
      <c r="D387" s="490">
        <v>1.6</v>
      </c>
      <c r="E387" s="460">
        <v>1.56</v>
      </c>
      <c r="F387" s="460">
        <v>1.48</v>
      </c>
      <c r="G387" s="584">
        <v>1.4</v>
      </c>
      <c r="H387" s="584">
        <v>1.32</v>
      </c>
      <c r="I387" s="584">
        <v>1.22</v>
      </c>
      <c r="J387" s="584">
        <v>1.1200000000000001</v>
      </c>
      <c r="K387" s="897"/>
      <c r="L387" s="584">
        <v>1.02</v>
      </c>
      <c r="M387" s="459">
        <v>0.94</v>
      </c>
      <c r="N387" s="897"/>
      <c r="O387" s="472">
        <v>0.88</v>
      </c>
      <c r="P387" s="472">
        <v>0.82</v>
      </c>
      <c r="Q387" s="590">
        <v>0.76</v>
      </c>
      <c r="R387" s="590">
        <v>0.68</v>
      </c>
      <c r="S387" s="590">
        <v>0.62</v>
      </c>
      <c r="T387" s="590">
        <v>0.56000000000000005</v>
      </c>
      <c r="U387" s="590">
        <v>0.5</v>
      </c>
      <c r="V387" s="590">
        <v>0.44</v>
      </c>
      <c r="W387" s="590">
        <v>0.4</v>
      </c>
      <c r="X387" s="590">
        <v>0.36</v>
      </c>
      <c r="Y387" s="590">
        <v>0.34</v>
      </c>
      <c r="Z387" s="590">
        <v>0.32</v>
      </c>
      <c r="AA387" s="587">
        <f t="shared" si="267"/>
        <v>19.980000000000004</v>
      </c>
      <c r="AB387" s="1092">
        <f t="shared" si="289"/>
        <v>2.4999999999999911</v>
      </c>
      <c r="AC387" s="1092">
        <f t="shared" si="290"/>
        <v>2.5641025641025772</v>
      </c>
      <c r="AD387" s="1092">
        <f t="shared" si="291"/>
        <v>5.4054054054054168</v>
      </c>
      <c r="AE387" s="1092">
        <f t="shared" si="292"/>
        <v>5.7142857142857162</v>
      </c>
      <c r="AF387" s="1092">
        <f t="shared" si="293"/>
        <v>6.0606060606060552</v>
      </c>
      <c r="AG387" s="1092">
        <f t="shared" si="294"/>
        <v>8.196721311475418</v>
      </c>
      <c r="AH387" s="1092">
        <f t="shared" si="295"/>
        <v>8.9285714285714199</v>
      </c>
      <c r="AI387" s="1092">
        <f t="shared" si="296"/>
        <v>9.8039215686274606</v>
      </c>
      <c r="AJ387" s="1092">
        <f t="shared" si="297"/>
        <v>8.5106382978723527</v>
      </c>
      <c r="AK387" s="1092">
        <f t="shared" si="298"/>
        <v>6.8181818181818121</v>
      </c>
      <c r="AL387" s="1092">
        <f t="shared" si="299"/>
        <v>7.3170731707317138</v>
      </c>
      <c r="AM387" s="1092">
        <f t="shared" si="300"/>
        <v>7.8947368421052655</v>
      </c>
      <c r="AN387" s="1092">
        <f t="shared" si="301"/>
        <v>11.764705882352944</v>
      </c>
      <c r="AO387" s="1092">
        <f t="shared" si="302"/>
        <v>9.6774193548387224</v>
      </c>
      <c r="AP387" s="1092">
        <f t="shared" si="303"/>
        <v>10.714285714285698</v>
      </c>
      <c r="AQ387" s="1092">
        <f t="shared" si="304"/>
        <v>12.000000000000011</v>
      </c>
      <c r="AR387" s="1092">
        <f t="shared" si="305"/>
        <v>13.636363636363647</v>
      </c>
      <c r="AS387" s="1092">
        <f t="shared" si="306"/>
        <v>9.9999999999999858</v>
      </c>
      <c r="AT387" s="1092">
        <f t="shared" si="307"/>
        <v>11.111111111111116</v>
      </c>
      <c r="AU387" s="1092">
        <f t="shared" si="308"/>
        <v>5.8823529411764497</v>
      </c>
      <c r="AV387" s="1092">
        <f t="shared" si="309"/>
        <v>6.25</v>
      </c>
      <c r="AW387" s="1092">
        <f t="shared" si="268"/>
        <v>8.1309753724806555</v>
      </c>
      <c r="AX387" s="1092">
        <f t="shared" si="269"/>
        <v>2.9563069606754264</v>
      </c>
    </row>
    <row r="388" spans="1:50" ht="11.25" customHeight="1" x14ac:dyDescent="0.2">
      <c r="A388" s="838" t="s">
        <v>646</v>
      </c>
      <c r="B388" s="578" t="s">
        <v>647</v>
      </c>
      <c r="C388" s="490">
        <v>0.68</v>
      </c>
      <c r="D388" s="490">
        <v>0.6</v>
      </c>
      <c r="E388" s="460">
        <v>0.53</v>
      </c>
      <c r="F388" s="460">
        <v>0.49</v>
      </c>
      <c r="G388" s="584">
        <v>0.45</v>
      </c>
      <c r="H388" s="584">
        <v>0.39500000000000002</v>
      </c>
      <c r="I388" s="584">
        <v>0.34</v>
      </c>
      <c r="J388" s="584">
        <v>0.3075</v>
      </c>
      <c r="K388" s="897"/>
      <c r="L388" s="584">
        <v>0.2475</v>
      </c>
      <c r="M388" s="459">
        <v>0.215</v>
      </c>
      <c r="N388" s="897"/>
      <c r="O388" s="472">
        <v>0.19500000000000001</v>
      </c>
      <c r="P388" s="472">
        <v>0.1825</v>
      </c>
      <c r="Q388" s="590">
        <v>0.17249999999999999</v>
      </c>
      <c r="R388" s="590">
        <v>0.14499999999999999</v>
      </c>
      <c r="S388" s="590">
        <v>9.7500000000000003E-2</v>
      </c>
      <c r="T388" s="586">
        <v>0</v>
      </c>
      <c r="U388" s="586">
        <v>0</v>
      </c>
      <c r="V388" s="586">
        <v>0</v>
      </c>
      <c r="W388" s="586">
        <v>0</v>
      </c>
      <c r="X388" s="586">
        <v>0</v>
      </c>
      <c r="Y388" s="586">
        <v>0</v>
      </c>
      <c r="Z388" s="586">
        <v>0</v>
      </c>
      <c r="AA388" s="587">
        <f t="shared" si="267"/>
        <v>5.0475000000000003</v>
      </c>
      <c r="AB388" s="1092">
        <f t="shared" si="289"/>
        <v>13.333333333333353</v>
      </c>
      <c r="AC388" s="1092">
        <f t="shared" si="290"/>
        <v>13.207547169811317</v>
      </c>
      <c r="AD388" s="1092">
        <f t="shared" si="291"/>
        <v>8.163265306122458</v>
      </c>
      <c r="AE388" s="1092">
        <f t="shared" si="292"/>
        <v>8.8888888888888786</v>
      </c>
      <c r="AF388" s="1092">
        <f t="shared" si="293"/>
        <v>13.924050632911399</v>
      </c>
      <c r="AG388" s="1092">
        <f t="shared" si="294"/>
        <v>16.176470588235283</v>
      </c>
      <c r="AH388" s="1092">
        <f t="shared" si="295"/>
        <v>10.569105691056912</v>
      </c>
      <c r="AI388" s="1092">
        <f t="shared" si="296"/>
        <v>24.242424242424242</v>
      </c>
      <c r="AJ388" s="1092">
        <f t="shared" si="297"/>
        <v>15.116279069767447</v>
      </c>
      <c r="AK388" s="1092">
        <f t="shared" si="298"/>
        <v>10.256410256410241</v>
      </c>
      <c r="AL388" s="1092">
        <f t="shared" si="299"/>
        <v>6.8493150684931559</v>
      </c>
      <c r="AM388" s="1092">
        <f t="shared" si="300"/>
        <v>5.7971014492753659</v>
      </c>
      <c r="AN388" s="1092">
        <f t="shared" si="301"/>
        <v>18.965517241379317</v>
      </c>
      <c r="AO388" s="1092">
        <f t="shared" si="302"/>
        <v>48.717948717948701</v>
      </c>
      <c r="AP388" s="1092" t="str">
        <f t="shared" si="303"/>
        <v>n/a</v>
      </c>
      <c r="AQ388" s="1092" t="str">
        <f t="shared" si="304"/>
        <v>n/a</v>
      </c>
      <c r="AR388" s="1092" t="str">
        <f t="shared" si="305"/>
        <v>n/a</v>
      </c>
      <c r="AS388" s="1092" t="str">
        <f t="shared" si="306"/>
        <v>n/a</v>
      </c>
      <c r="AT388" s="1092" t="str">
        <f t="shared" si="307"/>
        <v>n/a</v>
      </c>
      <c r="AU388" s="1092" t="str">
        <f t="shared" si="308"/>
        <v>n/a</v>
      </c>
      <c r="AV388" s="1092" t="str">
        <f t="shared" si="309"/>
        <v>n/a</v>
      </c>
      <c r="AW388" s="1092">
        <f t="shared" si="268"/>
        <v>15.300546975432722</v>
      </c>
      <c r="AX388" s="1092">
        <f t="shared" si="269"/>
        <v>10.822616030166529</v>
      </c>
    </row>
    <row r="389" spans="1:50" ht="11.25" customHeight="1" x14ac:dyDescent="0.2">
      <c r="A389" s="848" t="s">
        <v>4541</v>
      </c>
      <c r="B389" s="578" t="s">
        <v>4542</v>
      </c>
      <c r="C389" s="490">
        <v>1.9550000000000001</v>
      </c>
      <c r="D389" s="490">
        <v>1.88</v>
      </c>
      <c r="E389" s="460">
        <v>1.76</v>
      </c>
      <c r="F389" s="482">
        <v>1.6</v>
      </c>
      <c r="G389" s="451">
        <v>1.45</v>
      </c>
      <c r="H389" s="504">
        <v>1.4</v>
      </c>
      <c r="I389" s="504">
        <v>1.4</v>
      </c>
      <c r="J389" s="504">
        <v>1.4</v>
      </c>
      <c r="K389" s="1164"/>
      <c r="L389" s="504">
        <v>1.4</v>
      </c>
      <c r="M389" s="1105">
        <v>1.4</v>
      </c>
      <c r="N389" s="445"/>
      <c r="O389" s="1003">
        <v>1.4</v>
      </c>
      <c r="P389" s="1076">
        <v>1.86</v>
      </c>
      <c r="Q389" s="456">
        <v>2.2949999999999999</v>
      </c>
      <c r="R389" s="456">
        <v>2.1949999999999998</v>
      </c>
      <c r="S389" s="456">
        <v>2.1</v>
      </c>
      <c r="T389" s="456">
        <v>2.0249999999999999</v>
      </c>
      <c r="U389" s="505">
        <v>1.98</v>
      </c>
      <c r="V389" s="456">
        <v>1.98</v>
      </c>
      <c r="W389" s="456">
        <v>1.9650000000000001</v>
      </c>
      <c r="X389" s="456">
        <v>1.89</v>
      </c>
      <c r="Y389" s="456">
        <v>1.77</v>
      </c>
      <c r="Z389" s="456">
        <v>1.665</v>
      </c>
      <c r="AA389" s="587">
        <f t="shared" si="267"/>
        <v>38.77000000000001</v>
      </c>
      <c r="AB389" s="1092">
        <f t="shared" si="289"/>
        <v>3.9893617021276695</v>
      </c>
      <c r="AC389" s="1092">
        <f t="shared" si="290"/>
        <v>6.8181818181818121</v>
      </c>
      <c r="AD389" s="1092">
        <f t="shared" si="291"/>
        <v>9.9999999999999858</v>
      </c>
      <c r="AE389" s="1092">
        <f t="shared" si="292"/>
        <v>10.344827586206895</v>
      </c>
      <c r="AF389" s="1092">
        <f t="shared" si="293"/>
        <v>3.5714285714285809</v>
      </c>
      <c r="AG389" s="1092">
        <f t="shared" si="294"/>
        <v>0</v>
      </c>
      <c r="AH389" s="1092">
        <f t="shared" si="295"/>
        <v>0</v>
      </c>
      <c r="AI389" s="1092">
        <f t="shared" si="296"/>
        <v>0</v>
      </c>
      <c r="AJ389" s="1092">
        <f t="shared" si="297"/>
        <v>0</v>
      </c>
      <c r="AK389" s="1092">
        <f t="shared" si="298"/>
        <v>0</v>
      </c>
      <c r="AL389" s="1092">
        <f t="shared" si="299"/>
        <v>-24.731182795698935</v>
      </c>
      <c r="AM389" s="1092">
        <f t="shared" si="300"/>
        <v>-18.954248366013061</v>
      </c>
      <c r="AN389" s="1092">
        <f t="shared" si="301"/>
        <v>4.5558086560364419</v>
      </c>
      <c r="AO389" s="1092">
        <f t="shared" si="302"/>
        <v>4.5238095238095077</v>
      </c>
      <c r="AP389" s="1092">
        <f t="shared" si="303"/>
        <v>3.7037037037037202</v>
      </c>
      <c r="AQ389" s="1092">
        <f t="shared" si="304"/>
        <v>2.2727272727272707</v>
      </c>
      <c r="AR389" s="1092">
        <f t="shared" si="305"/>
        <v>0</v>
      </c>
      <c r="AS389" s="1092">
        <f t="shared" si="306"/>
        <v>0.76335877862594437</v>
      </c>
      <c r="AT389" s="1092">
        <f t="shared" si="307"/>
        <v>3.9682539682539764</v>
      </c>
      <c r="AU389" s="1092">
        <f t="shared" si="308"/>
        <v>6.7796610169491567</v>
      </c>
      <c r="AV389" s="1092">
        <f t="shared" si="309"/>
        <v>6.3063063063063085</v>
      </c>
      <c r="AW389" s="1092">
        <f t="shared" si="268"/>
        <v>1.1386665591735845</v>
      </c>
      <c r="AX389" s="1092">
        <f t="shared" si="269"/>
        <v>8.3306852231430248</v>
      </c>
    </row>
    <row r="390" spans="1:50" ht="11.25" customHeight="1" x14ac:dyDescent="0.2">
      <c r="A390" s="832" t="s">
        <v>4456</v>
      </c>
      <c r="B390" s="578" t="s">
        <v>4430</v>
      </c>
      <c r="C390" s="490">
        <v>0.32</v>
      </c>
      <c r="D390" s="590">
        <v>0.25</v>
      </c>
      <c r="E390" s="460">
        <v>0.16</v>
      </c>
      <c r="F390" s="460">
        <v>0.12</v>
      </c>
      <c r="G390" s="460">
        <v>0.08</v>
      </c>
      <c r="H390" s="460">
        <v>0.04</v>
      </c>
      <c r="I390" s="483">
        <v>0</v>
      </c>
      <c r="J390" s="483">
        <v>0</v>
      </c>
      <c r="K390" s="483"/>
      <c r="L390" s="483">
        <v>0.1</v>
      </c>
      <c r="M390" s="480">
        <v>0.2</v>
      </c>
      <c r="N390" s="483"/>
      <c r="O390" s="503">
        <v>0.2</v>
      </c>
      <c r="P390" s="503">
        <v>0.2</v>
      </c>
      <c r="Q390" s="500">
        <v>0.2</v>
      </c>
      <c r="R390" s="500">
        <v>0.2</v>
      </c>
      <c r="S390" s="590">
        <v>0.2</v>
      </c>
      <c r="T390" s="590">
        <v>0.09</v>
      </c>
      <c r="U390" s="500">
        <v>0</v>
      </c>
      <c r="V390" s="500">
        <v>0</v>
      </c>
      <c r="W390" s="500">
        <v>0</v>
      </c>
      <c r="X390" s="500">
        <v>0</v>
      </c>
      <c r="Y390" s="500">
        <v>0</v>
      </c>
      <c r="Z390" s="500">
        <v>0</v>
      </c>
      <c r="AA390" s="587">
        <f t="shared" si="267"/>
        <v>2.36</v>
      </c>
      <c r="AB390" s="1092">
        <f t="shared" si="289"/>
        <v>28.000000000000004</v>
      </c>
      <c r="AC390" s="1092">
        <f t="shared" si="290"/>
        <v>56.25</v>
      </c>
      <c r="AD390" s="1092">
        <f t="shared" si="291"/>
        <v>33.33333333333335</v>
      </c>
      <c r="AE390" s="1092">
        <f t="shared" si="292"/>
        <v>50</v>
      </c>
      <c r="AF390" s="1092">
        <f t="shared" si="293"/>
        <v>100</v>
      </c>
      <c r="AG390" s="1092" t="str">
        <f t="shared" si="294"/>
        <v>n/a</v>
      </c>
      <c r="AH390" s="1092" t="str">
        <f t="shared" si="295"/>
        <v>n/a</v>
      </c>
      <c r="AI390" s="1092">
        <f t="shared" si="296"/>
        <v>-100</v>
      </c>
      <c r="AJ390" s="1092">
        <f t="shared" si="297"/>
        <v>-50</v>
      </c>
      <c r="AK390" s="1092">
        <f t="shared" si="298"/>
        <v>0</v>
      </c>
      <c r="AL390" s="1092">
        <f t="shared" si="299"/>
        <v>0</v>
      </c>
      <c r="AM390" s="1092">
        <f t="shared" si="300"/>
        <v>0</v>
      </c>
      <c r="AN390" s="1092">
        <f t="shared" si="301"/>
        <v>0</v>
      </c>
      <c r="AO390" s="1092">
        <f t="shared" si="302"/>
        <v>0</v>
      </c>
      <c r="AP390" s="1092">
        <f t="shared" si="303"/>
        <v>122.22222222222223</v>
      </c>
      <c r="AQ390" s="1092" t="str">
        <f t="shared" si="304"/>
        <v>n/a</v>
      </c>
      <c r="AR390" s="1092" t="str">
        <f t="shared" si="305"/>
        <v>n/a</v>
      </c>
      <c r="AS390" s="1092" t="str">
        <f t="shared" si="306"/>
        <v>n/a</v>
      </c>
      <c r="AT390" s="1092" t="str">
        <f t="shared" si="307"/>
        <v>n/a</v>
      </c>
      <c r="AU390" s="1092" t="str">
        <f t="shared" si="308"/>
        <v>n/a</v>
      </c>
      <c r="AV390" s="1092" t="str">
        <f t="shared" si="309"/>
        <v>n/a</v>
      </c>
      <c r="AW390" s="1092">
        <f t="shared" si="268"/>
        <v>18.446581196581199</v>
      </c>
      <c r="AX390" s="1092">
        <f t="shared" si="269"/>
        <v>58.14769454021269</v>
      </c>
    </row>
    <row r="391" spans="1:50" ht="11.25" customHeight="1" x14ac:dyDescent="0.2">
      <c r="A391" s="838" t="s">
        <v>1362</v>
      </c>
      <c r="B391" s="578" t="s">
        <v>1363</v>
      </c>
      <c r="C391" s="490">
        <v>0.88</v>
      </c>
      <c r="D391" s="490">
        <v>0.84</v>
      </c>
      <c r="E391" s="460">
        <v>0.76</v>
      </c>
      <c r="F391" s="460">
        <v>0.68</v>
      </c>
      <c r="G391" s="584">
        <v>0.54</v>
      </c>
      <c r="H391" s="584">
        <v>0.45</v>
      </c>
      <c r="I391" s="584">
        <v>0.34</v>
      </c>
      <c r="J391" s="584">
        <v>0.26</v>
      </c>
      <c r="K391" s="897"/>
      <c r="L391" s="584">
        <v>0.19</v>
      </c>
      <c r="M391" s="459">
        <v>0.08</v>
      </c>
      <c r="N391" s="897"/>
      <c r="O391" s="585">
        <v>0</v>
      </c>
      <c r="P391" s="585">
        <v>0</v>
      </c>
      <c r="Q391" s="586">
        <v>0</v>
      </c>
      <c r="R391" s="586">
        <v>0</v>
      </c>
      <c r="S391" s="586">
        <v>0</v>
      </c>
      <c r="T391" s="586">
        <v>0</v>
      </c>
      <c r="U391" s="586">
        <v>0</v>
      </c>
      <c r="V391" s="586">
        <v>0</v>
      </c>
      <c r="W391" s="586">
        <v>0</v>
      </c>
      <c r="X391" s="586">
        <v>0</v>
      </c>
      <c r="Y391" s="586">
        <v>0</v>
      </c>
      <c r="Z391" s="586">
        <v>0</v>
      </c>
      <c r="AA391" s="587">
        <f t="shared" ref="AA391:AA454" si="310">SUM(C391:Z391)</f>
        <v>5.0200000000000005</v>
      </c>
      <c r="AB391" s="1092">
        <f t="shared" si="289"/>
        <v>4.7619047619047672</v>
      </c>
      <c r="AC391" s="1092">
        <f t="shared" si="290"/>
        <v>10.526315789473673</v>
      </c>
      <c r="AD391" s="1092">
        <f t="shared" si="291"/>
        <v>11.764705882352944</v>
      </c>
      <c r="AE391" s="1092">
        <f t="shared" si="292"/>
        <v>25.925925925925931</v>
      </c>
      <c r="AF391" s="1092">
        <f t="shared" si="293"/>
        <v>19.999999999999996</v>
      </c>
      <c r="AG391" s="1092">
        <f t="shared" si="294"/>
        <v>32.352941176470587</v>
      </c>
      <c r="AH391" s="1092">
        <f t="shared" si="295"/>
        <v>30.76923076923077</v>
      </c>
      <c r="AI391" s="1092">
        <f t="shared" si="296"/>
        <v>36.842105263157897</v>
      </c>
      <c r="AJ391" s="1092">
        <f t="shared" si="297"/>
        <v>137.5</v>
      </c>
      <c r="AK391" s="1092" t="str">
        <f t="shared" si="298"/>
        <v>n/a</v>
      </c>
      <c r="AL391" s="1092" t="str">
        <f t="shared" si="299"/>
        <v>n/a</v>
      </c>
      <c r="AM391" s="1092" t="str">
        <f t="shared" si="300"/>
        <v>n/a</v>
      </c>
      <c r="AN391" s="1092" t="str">
        <f t="shared" si="301"/>
        <v>n/a</v>
      </c>
      <c r="AO391" s="1092" t="str">
        <f t="shared" si="302"/>
        <v>n/a</v>
      </c>
      <c r="AP391" s="1092" t="str">
        <f t="shared" si="303"/>
        <v>n/a</v>
      </c>
      <c r="AQ391" s="1092" t="str">
        <f t="shared" si="304"/>
        <v>n/a</v>
      </c>
      <c r="AR391" s="1092" t="str">
        <f t="shared" si="305"/>
        <v>n/a</v>
      </c>
      <c r="AS391" s="1092" t="str">
        <f t="shared" si="306"/>
        <v>n/a</v>
      </c>
      <c r="AT391" s="1092" t="str">
        <f t="shared" si="307"/>
        <v>n/a</v>
      </c>
      <c r="AU391" s="1092" t="str">
        <f t="shared" si="308"/>
        <v>n/a</v>
      </c>
      <c r="AV391" s="1092" t="str">
        <f t="shared" si="309"/>
        <v>n/a</v>
      </c>
      <c r="AW391" s="1092">
        <f t="shared" ref="AW391:AW454" si="311">AVERAGE(AB391:AV391)</f>
        <v>34.493681063168509</v>
      </c>
      <c r="AX391" s="1092">
        <f t="shared" ref="AX391:AX454" si="312">STDEV(AB391:AV391)</f>
        <v>40.144681755818681</v>
      </c>
    </row>
    <row r="392" spans="1:50" ht="11.25" customHeight="1" x14ac:dyDescent="0.2">
      <c r="A392" s="838" t="s">
        <v>742</v>
      </c>
      <c r="B392" s="578" t="s">
        <v>743</v>
      </c>
      <c r="C392" s="490">
        <v>1.55</v>
      </c>
      <c r="D392" s="490">
        <v>1.51</v>
      </c>
      <c r="E392" s="460">
        <v>1.45</v>
      </c>
      <c r="F392" s="482">
        <v>1.4</v>
      </c>
      <c r="G392" s="451">
        <v>1.33</v>
      </c>
      <c r="H392" s="451">
        <v>1.24</v>
      </c>
      <c r="I392" s="451">
        <v>1.1000000000000001</v>
      </c>
      <c r="J392" s="451">
        <v>0.99</v>
      </c>
      <c r="K392" s="963"/>
      <c r="L392" s="451">
        <v>0.97</v>
      </c>
      <c r="M392" s="449">
        <v>0.95</v>
      </c>
      <c r="N392" s="963"/>
      <c r="O392" s="488">
        <v>0.93</v>
      </c>
      <c r="P392" s="495">
        <v>0.92</v>
      </c>
      <c r="Q392" s="456">
        <v>0.90500000000000003</v>
      </c>
      <c r="R392" s="455">
        <v>0.86</v>
      </c>
      <c r="S392" s="455">
        <v>0.86</v>
      </c>
      <c r="T392" s="455">
        <v>0.86</v>
      </c>
      <c r="U392" s="456">
        <v>0.85499999999999998</v>
      </c>
      <c r="V392" s="455">
        <v>0.84</v>
      </c>
      <c r="W392" s="456">
        <v>0.83499999999999996</v>
      </c>
      <c r="X392" s="455">
        <v>0.82</v>
      </c>
      <c r="Y392" s="456">
        <v>0.79</v>
      </c>
      <c r="Z392" s="456">
        <v>0.76500000000000001</v>
      </c>
      <c r="AA392" s="587">
        <f t="shared" si="310"/>
        <v>22.73</v>
      </c>
      <c r="AB392" s="1092">
        <f t="shared" si="289"/>
        <v>2.6490066225165476</v>
      </c>
      <c r="AC392" s="1092">
        <f t="shared" si="290"/>
        <v>4.1379310344827669</v>
      </c>
      <c r="AD392" s="1092">
        <f t="shared" si="291"/>
        <v>3.5714285714285809</v>
      </c>
      <c r="AE392" s="1092">
        <f t="shared" si="292"/>
        <v>5.2631578947368363</v>
      </c>
      <c r="AF392" s="1092">
        <f t="shared" si="293"/>
        <v>7.258064516129048</v>
      </c>
      <c r="AG392" s="1092">
        <f t="shared" si="294"/>
        <v>12.72727272727272</v>
      </c>
      <c r="AH392" s="1092">
        <f t="shared" si="295"/>
        <v>11.111111111111116</v>
      </c>
      <c r="AI392" s="1092">
        <f t="shared" si="296"/>
        <v>2.0618556701030855</v>
      </c>
      <c r="AJ392" s="1092">
        <f t="shared" si="297"/>
        <v>2.1052631578947434</v>
      </c>
      <c r="AK392" s="1092">
        <f t="shared" si="298"/>
        <v>2.1505376344086002</v>
      </c>
      <c r="AL392" s="1092">
        <f t="shared" si="299"/>
        <v>1.0869565217391353</v>
      </c>
      <c r="AM392" s="1092">
        <f t="shared" si="300"/>
        <v>1.6574585635359185</v>
      </c>
      <c r="AN392" s="1092">
        <f t="shared" si="301"/>
        <v>5.232558139534893</v>
      </c>
      <c r="AO392" s="1092">
        <f t="shared" si="302"/>
        <v>0</v>
      </c>
      <c r="AP392" s="1092">
        <f t="shared" si="303"/>
        <v>0</v>
      </c>
      <c r="AQ392" s="1092">
        <f t="shared" si="304"/>
        <v>0.58479532163742132</v>
      </c>
      <c r="AR392" s="1092">
        <f t="shared" si="305"/>
        <v>1.7857142857142794</v>
      </c>
      <c r="AS392" s="1092">
        <f t="shared" si="306"/>
        <v>0.59880239520957446</v>
      </c>
      <c r="AT392" s="1092">
        <f t="shared" si="307"/>
        <v>1.8292682926829285</v>
      </c>
      <c r="AU392" s="1092">
        <f t="shared" si="308"/>
        <v>3.7974683544303778</v>
      </c>
      <c r="AV392" s="1092">
        <f t="shared" si="309"/>
        <v>3.2679738562091609</v>
      </c>
      <c r="AW392" s="1092">
        <f t="shared" si="311"/>
        <v>3.470315460513226</v>
      </c>
      <c r="AX392" s="1092">
        <f t="shared" si="312"/>
        <v>3.3672169194407959</v>
      </c>
    </row>
    <row r="393" spans="1:50" ht="11.25" customHeight="1" x14ac:dyDescent="0.2">
      <c r="A393" s="829" t="s">
        <v>1408</v>
      </c>
      <c r="B393" s="583" t="s">
        <v>1409</v>
      </c>
      <c r="C393" s="584">
        <v>1.22</v>
      </c>
      <c r="D393" s="584">
        <v>1.19</v>
      </c>
      <c r="E393" s="460">
        <v>1.1399999999999999</v>
      </c>
      <c r="F393" s="589">
        <v>1.06</v>
      </c>
      <c r="G393" s="584">
        <v>0.95</v>
      </c>
      <c r="H393" s="584">
        <v>0.76</v>
      </c>
      <c r="I393" s="584">
        <v>0.61</v>
      </c>
      <c r="J393" s="584">
        <v>0.49</v>
      </c>
      <c r="K393" s="897" t="s">
        <v>90</v>
      </c>
      <c r="L393" s="584">
        <v>0.37</v>
      </c>
      <c r="M393" s="459">
        <v>0.26</v>
      </c>
      <c r="N393" s="897"/>
      <c r="O393" s="472">
        <v>0.15</v>
      </c>
      <c r="P393" s="585">
        <v>0</v>
      </c>
      <c r="Q393" s="586">
        <v>0.47</v>
      </c>
      <c r="R393" s="586">
        <v>0.56000000000000005</v>
      </c>
      <c r="S393" s="590">
        <v>0.52</v>
      </c>
      <c r="T393" s="590">
        <v>0.4</v>
      </c>
      <c r="U393" s="590">
        <v>0.3</v>
      </c>
      <c r="V393" s="590">
        <v>0.14000000000000001</v>
      </c>
      <c r="W393" s="586">
        <v>0</v>
      </c>
      <c r="X393" s="586">
        <v>0</v>
      </c>
      <c r="Y393" s="586">
        <v>0</v>
      </c>
      <c r="Z393" s="586">
        <v>0</v>
      </c>
      <c r="AA393" s="587">
        <f t="shared" si="310"/>
        <v>10.590000000000003</v>
      </c>
      <c r="AB393" s="1092">
        <f t="shared" si="289"/>
        <v>2.5210084033613578</v>
      </c>
      <c r="AC393" s="1092">
        <f t="shared" si="290"/>
        <v>4.3859649122807154</v>
      </c>
      <c r="AD393" s="1092">
        <f t="shared" si="291"/>
        <v>7.5471698113207308</v>
      </c>
      <c r="AE393" s="1092">
        <f t="shared" si="292"/>
        <v>11.578947368421066</v>
      </c>
      <c r="AF393" s="1092">
        <f t="shared" si="293"/>
        <v>25</v>
      </c>
      <c r="AG393" s="1092">
        <f t="shared" si="294"/>
        <v>24.590163934426236</v>
      </c>
      <c r="AH393" s="1092">
        <f t="shared" si="295"/>
        <v>24.489795918367353</v>
      </c>
      <c r="AI393" s="1092">
        <f t="shared" si="296"/>
        <v>32.432432432432435</v>
      </c>
      <c r="AJ393" s="1092">
        <f t="shared" si="297"/>
        <v>42.307692307692292</v>
      </c>
      <c r="AK393" s="1092">
        <f t="shared" si="298"/>
        <v>73.333333333333343</v>
      </c>
      <c r="AL393" s="1092" t="str">
        <f t="shared" si="299"/>
        <v>n/a</v>
      </c>
      <c r="AM393" s="1092">
        <f t="shared" si="300"/>
        <v>-100</v>
      </c>
      <c r="AN393" s="1092">
        <f t="shared" si="301"/>
        <v>-16.07142857142858</v>
      </c>
      <c r="AO393" s="1092">
        <f t="shared" si="302"/>
        <v>7.6923076923077094</v>
      </c>
      <c r="AP393" s="1092">
        <f t="shared" si="303"/>
        <v>30.000000000000004</v>
      </c>
      <c r="AQ393" s="1092">
        <f t="shared" si="304"/>
        <v>33.33333333333335</v>
      </c>
      <c r="AR393" s="1092">
        <f t="shared" si="305"/>
        <v>114.28571428571428</v>
      </c>
      <c r="AS393" s="1092" t="str">
        <f t="shared" si="306"/>
        <v>n/a</v>
      </c>
      <c r="AT393" s="1092" t="str">
        <f t="shared" si="307"/>
        <v>n/a</v>
      </c>
      <c r="AU393" s="1092" t="str">
        <f t="shared" si="308"/>
        <v>n/a</v>
      </c>
      <c r="AV393" s="1092" t="str">
        <f t="shared" si="309"/>
        <v>n/a</v>
      </c>
      <c r="AW393" s="1092">
        <f t="shared" si="311"/>
        <v>19.839152197597642</v>
      </c>
      <c r="AX393" s="1092">
        <f t="shared" si="312"/>
        <v>44.240221645141297</v>
      </c>
    </row>
    <row r="394" spans="1:50" ht="11.25" customHeight="1" x14ac:dyDescent="0.2">
      <c r="A394" s="814" t="s">
        <v>265</v>
      </c>
      <c r="B394" s="1155" t="s">
        <v>266</v>
      </c>
      <c r="C394" s="584">
        <v>2.85</v>
      </c>
      <c r="D394" s="584">
        <v>2.65</v>
      </c>
      <c r="E394" s="460">
        <v>2.4500000000000002</v>
      </c>
      <c r="F394" s="454">
        <v>2.25</v>
      </c>
      <c r="G394" s="584">
        <v>2.0499999999999998</v>
      </c>
      <c r="H394" s="584">
        <v>1.88</v>
      </c>
      <c r="I394" s="584">
        <v>1.78</v>
      </c>
      <c r="J394" s="584">
        <v>1.62</v>
      </c>
      <c r="K394" s="897"/>
      <c r="L394" s="584">
        <v>1.46</v>
      </c>
      <c r="M394" s="459">
        <v>1.35</v>
      </c>
      <c r="N394" s="897"/>
      <c r="O394" s="472">
        <v>1.23</v>
      </c>
      <c r="P394" s="472">
        <v>1.155</v>
      </c>
      <c r="Q394" s="590">
        <v>1.125</v>
      </c>
      <c r="R394" s="590">
        <v>1.0900000000000001</v>
      </c>
      <c r="S394" s="590">
        <v>1.05</v>
      </c>
      <c r="T394" s="590">
        <v>1.01</v>
      </c>
      <c r="U394" s="590">
        <v>0.94</v>
      </c>
      <c r="V394" s="590">
        <v>0.83</v>
      </c>
      <c r="W394" s="590">
        <v>0.76</v>
      </c>
      <c r="X394" s="590">
        <v>0.69</v>
      </c>
      <c r="Y394" s="590">
        <v>0.65</v>
      </c>
      <c r="Z394" s="590">
        <v>0.61</v>
      </c>
      <c r="AA394" s="587">
        <f t="shared" si="310"/>
        <v>31.480000000000004</v>
      </c>
      <c r="AB394" s="1092">
        <f t="shared" si="289"/>
        <v>7.547169811320753</v>
      </c>
      <c r="AC394" s="1092">
        <f t="shared" si="290"/>
        <v>8.1632653061224367</v>
      </c>
      <c r="AD394" s="1092">
        <f t="shared" si="291"/>
        <v>8.8888888888889017</v>
      </c>
      <c r="AE394" s="1092">
        <f t="shared" si="292"/>
        <v>9.7560975609756184</v>
      </c>
      <c r="AF394" s="1092">
        <f t="shared" si="293"/>
        <v>9.0425531914893664</v>
      </c>
      <c r="AG394" s="1092">
        <f t="shared" si="294"/>
        <v>5.6179775280898792</v>
      </c>
      <c r="AH394" s="1092">
        <f t="shared" si="295"/>
        <v>9.8765432098765427</v>
      </c>
      <c r="AI394" s="1092">
        <f t="shared" si="296"/>
        <v>10.95890410958904</v>
      </c>
      <c r="AJ394" s="1092">
        <f t="shared" si="297"/>
        <v>8.1481481481481488</v>
      </c>
      <c r="AK394" s="1092">
        <f t="shared" si="298"/>
        <v>9.7560975609756184</v>
      </c>
      <c r="AL394" s="1092">
        <f t="shared" si="299"/>
        <v>6.4935064935064846</v>
      </c>
      <c r="AM394" s="1092">
        <f t="shared" si="300"/>
        <v>2.6666666666666616</v>
      </c>
      <c r="AN394" s="1092">
        <f t="shared" si="301"/>
        <v>3.2110091743119185</v>
      </c>
      <c r="AO394" s="1092">
        <f t="shared" si="302"/>
        <v>3.8095238095238182</v>
      </c>
      <c r="AP394" s="1092">
        <f t="shared" si="303"/>
        <v>3.9603960396039639</v>
      </c>
      <c r="AQ394" s="1092">
        <f t="shared" si="304"/>
        <v>7.4468085106383031</v>
      </c>
      <c r="AR394" s="1092">
        <f t="shared" si="305"/>
        <v>13.25301204819278</v>
      </c>
      <c r="AS394" s="1092">
        <f t="shared" si="306"/>
        <v>9.210526315789469</v>
      </c>
      <c r="AT394" s="1092">
        <f t="shared" si="307"/>
        <v>10.144927536231885</v>
      </c>
      <c r="AU394" s="1092">
        <f t="shared" si="308"/>
        <v>6.153846153846132</v>
      </c>
      <c r="AV394" s="1092">
        <f t="shared" si="309"/>
        <v>6.5573770491803351</v>
      </c>
      <c r="AW394" s="1092">
        <f t="shared" si="311"/>
        <v>7.6506307196651466</v>
      </c>
      <c r="AX394" s="1092">
        <f t="shared" si="312"/>
        <v>2.7447072645738464</v>
      </c>
    </row>
    <row r="395" spans="1:50" ht="11.25" customHeight="1" x14ac:dyDescent="0.2">
      <c r="A395" s="59" t="s">
        <v>3946</v>
      </c>
      <c r="B395" s="817" t="s">
        <v>3947</v>
      </c>
      <c r="C395" s="962">
        <v>0.5373</v>
      </c>
      <c r="D395" s="962">
        <v>0.5343</v>
      </c>
      <c r="E395" s="820">
        <v>0.53190000000000004</v>
      </c>
      <c r="F395" s="820">
        <v>0.52380000000000004</v>
      </c>
      <c r="G395" s="469">
        <v>0.49530000000000002</v>
      </c>
      <c r="H395" s="469">
        <v>0.46500000000000002</v>
      </c>
      <c r="I395" s="1160">
        <v>0.36</v>
      </c>
      <c r="J395" s="469">
        <v>1.49</v>
      </c>
      <c r="K395" s="469"/>
      <c r="L395" s="473">
        <v>0</v>
      </c>
      <c r="M395" s="475">
        <v>0</v>
      </c>
      <c r="N395" s="976"/>
      <c r="O395" s="496">
        <v>0</v>
      </c>
      <c r="P395" s="496">
        <v>0</v>
      </c>
      <c r="Q395" s="477">
        <v>0</v>
      </c>
      <c r="R395" s="477">
        <v>0</v>
      </c>
      <c r="S395" s="477">
        <v>0</v>
      </c>
      <c r="T395" s="477">
        <v>0</v>
      </c>
      <c r="U395" s="477">
        <v>0</v>
      </c>
      <c r="V395" s="477">
        <v>0</v>
      </c>
      <c r="W395" s="477">
        <v>0</v>
      </c>
      <c r="X395" s="477">
        <v>0</v>
      </c>
      <c r="Y395" s="477">
        <v>0</v>
      </c>
      <c r="Z395" s="477">
        <v>0</v>
      </c>
      <c r="AA395" s="587">
        <f t="shared" si="310"/>
        <v>4.9375999999999998</v>
      </c>
      <c r="AB395" s="1092">
        <f t="shared" si="289"/>
        <v>0.56148231330712672</v>
      </c>
      <c r="AC395" s="1092">
        <f t="shared" si="290"/>
        <v>0.45121263395373479</v>
      </c>
      <c r="AD395" s="1092">
        <f t="shared" si="291"/>
        <v>1.5463917525773141</v>
      </c>
      <c r="AE395" s="1092">
        <f t="shared" si="292"/>
        <v>5.754088431253801</v>
      </c>
      <c r="AF395" s="1092">
        <f t="shared" si="293"/>
        <v>6.5161290322580667</v>
      </c>
      <c r="AG395" s="1092">
        <f t="shared" si="294"/>
        <v>29.166666666666675</v>
      </c>
      <c r="AH395" s="1092">
        <f t="shared" si="295"/>
        <v>-75.838926174496649</v>
      </c>
      <c r="AI395" s="1092" t="str">
        <f t="shared" si="296"/>
        <v>n/a</v>
      </c>
      <c r="AJ395" s="1092" t="str">
        <f t="shared" si="297"/>
        <v>n/a</v>
      </c>
      <c r="AK395" s="1092" t="str">
        <f t="shared" si="298"/>
        <v>n/a</v>
      </c>
      <c r="AL395" s="1092" t="str">
        <f t="shared" si="299"/>
        <v>n/a</v>
      </c>
      <c r="AM395" s="1092" t="str">
        <f t="shared" si="300"/>
        <v>n/a</v>
      </c>
      <c r="AN395" s="1092" t="str">
        <f t="shared" si="301"/>
        <v>n/a</v>
      </c>
      <c r="AO395" s="1092" t="str">
        <f t="shared" si="302"/>
        <v>n/a</v>
      </c>
      <c r="AP395" s="1092" t="str">
        <f t="shared" si="303"/>
        <v>n/a</v>
      </c>
      <c r="AQ395" s="1092" t="str">
        <f t="shared" si="304"/>
        <v>n/a</v>
      </c>
      <c r="AR395" s="1092" t="str">
        <f t="shared" si="305"/>
        <v>n/a</v>
      </c>
      <c r="AS395" s="1092" t="str">
        <f t="shared" si="306"/>
        <v>n/a</v>
      </c>
      <c r="AT395" s="1092" t="str">
        <f t="shared" si="307"/>
        <v>n/a</v>
      </c>
      <c r="AU395" s="1092" t="str">
        <f t="shared" si="308"/>
        <v>n/a</v>
      </c>
      <c r="AV395" s="1092" t="str">
        <f t="shared" si="309"/>
        <v>n/a</v>
      </c>
      <c r="AW395" s="1092">
        <f t="shared" si="311"/>
        <v>-4.5489936206399904</v>
      </c>
      <c r="AX395" s="1092">
        <f t="shared" si="312"/>
        <v>33.004705272991494</v>
      </c>
    </row>
    <row r="396" spans="1:50" ht="11.25" customHeight="1" x14ac:dyDescent="0.2">
      <c r="A396" s="829" t="s">
        <v>650</v>
      </c>
      <c r="B396" s="829" t="s">
        <v>651</v>
      </c>
      <c r="C396" s="584">
        <v>0.76190476190476186</v>
      </c>
      <c r="D396" s="584">
        <v>0.72562358276643979</v>
      </c>
      <c r="E396" s="460">
        <v>0.69107007882518068</v>
      </c>
      <c r="F396" s="460">
        <v>0.62682093317476695</v>
      </c>
      <c r="G396" s="584">
        <v>0.62682093317476695</v>
      </c>
      <c r="H396" s="584">
        <v>0.56712370144383684</v>
      </c>
      <c r="I396" s="584">
        <v>0.54011781089889221</v>
      </c>
      <c r="J396" s="584">
        <v>0.51439114674818176</v>
      </c>
      <c r="K396" s="897">
        <v>0</v>
      </c>
      <c r="L396" s="584">
        <v>0.48991528173850035</v>
      </c>
      <c r="M396" s="459">
        <v>0.46657650685702728</v>
      </c>
      <c r="N396" s="897">
        <v>0</v>
      </c>
      <c r="O396" s="472">
        <v>0.4443463948505571</v>
      </c>
      <c r="P396" s="472">
        <v>0.42319651846588463</v>
      </c>
      <c r="Q396" s="590">
        <v>0.40304159594339439</v>
      </c>
      <c r="R396" s="590">
        <v>0.3838532000298811</v>
      </c>
      <c r="S396" s="590">
        <v>0.32708397537908707</v>
      </c>
      <c r="T396" s="590">
        <v>0.31150584062263481</v>
      </c>
      <c r="U396" s="590">
        <v>0.29669524170272304</v>
      </c>
      <c r="V396" s="590">
        <v>0.27425192529721382</v>
      </c>
      <c r="W396" s="590">
        <v>0.24140423421859963</v>
      </c>
      <c r="X396" s="586">
        <v>0.2261387992474046</v>
      </c>
      <c r="Y396" s="586">
        <v>0.22613056184707053</v>
      </c>
      <c r="Z396" s="586">
        <v>0.22613056184707053</v>
      </c>
      <c r="AA396" s="587">
        <f t="shared" si="310"/>
        <v>9.7941435869838731</v>
      </c>
      <c r="AB396" s="1092">
        <f t="shared" si="289"/>
        <v>5.0000000000000044</v>
      </c>
      <c r="AC396" s="1092">
        <f t="shared" si="290"/>
        <v>5.0000000000000044</v>
      </c>
      <c r="AD396" s="1092">
        <f t="shared" si="291"/>
        <v>10.250000000000025</v>
      </c>
      <c r="AE396" s="1092">
        <f t="shared" si="292"/>
        <v>0</v>
      </c>
      <c r="AF396" s="1092">
        <f t="shared" si="293"/>
        <v>10.526315789473673</v>
      </c>
      <c r="AG396" s="1092">
        <f t="shared" si="294"/>
        <v>5.0000000000000044</v>
      </c>
      <c r="AH396" s="1092">
        <f t="shared" si="295"/>
        <v>5.0013815971262865</v>
      </c>
      <c r="AI396" s="1092">
        <f t="shared" si="296"/>
        <v>4.9959382615759607</v>
      </c>
      <c r="AJ396" s="1092">
        <f t="shared" si="297"/>
        <v>5.0021324559799796</v>
      </c>
      <c r="AK396" s="1092">
        <f t="shared" si="298"/>
        <v>5.0028788945045033</v>
      </c>
      <c r="AL396" s="1092">
        <f t="shared" si="299"/>
        <v>4.9976489554645065</v>
      </c>
      <c r="AM396" s="1092">
        <f t="shared" si="300"/>
        <v>5.000705318098464</v>
      </c>
      <c r="AN396" s="1092">
        <f t="shared" si="301"/>
        <v>4.9988891357476195</v>
      </c>
      <c r="AO396" s="1092">
        <f t="shared" si="302"/>
        <v>17.356162002433486</v>
      </c>
      <c r="AP396" s="1092">
        <f t="shared" si="303"/>
        <v>5.0009125752874528</v>
      </c>
      <c r="AQ396" s="1092">
        <f t="shared" si="304"/>
        <v>4.9918558972884997</v>
      </c>
      <c r="AR396" s="1092">
        <f t="shared" si="305"/>
        <v>8.1834672194869071</v>
      </c>
      <c r="AS396" s="1092">
        <f t="shared" si="306"/>
        <v>13.606924163918976</v>
      </c>
      <c r="AT396" s="1092">
        <f t="shared" si="307"/>
        <v>6.750471401634206</v>
      </c>
      <c r="AU396" s="1092">
        <f t="shared" si="308"/>
        <v>3.6427629537483242E-3</v>
      </c>
      <c r="AV396" s="1092">
        <f t="shared" si="309"/>
        <v>0</v>
      </c>
      <c r="AW396" s="1092">
        <f t="shared" si="311"/>
        <v>6.0318726871892538</v>
      </c>
      <c r="AX396" s="1092">
        <f t="shared" si="312"/>
        <v>4.1872357711897346</v>
      </c>
    </row>
    <row r="397" spans="1:50" ht="11.25" customHeight="1" x14ac:dyDescent="0.2">
      <c r="A397" s="458" t="s">
        <v>654</v>
      </c>
      <c r="B397" s="829" t="s">
        <v>655</v>
      </c>
      <c r="C397" s="584">
        <v>1.88</v>
      </c>
      <c r="D397" s="584">
        <v>1.85</v>
      </c>
      <c r="E397" s="460">
        <v>1.73</v>
      </c>
      <c r="F397" s="460">
        <v>1.6099999999999999</v>
      </c>
      <c r="G397" s="584">
        <v>1.49</v>
      </c>
      <c r="H397" s="584">
        <v>1.35</v>
      </c>
      <c r="I397" s="584">
        <v>1.2</v>
      </c>
      <c r="J397" s="584">
        <v>0.95</v>
      </c>
      <c r="K397" s="897" t="s">
        <v>90</v>
      </c>
      <c r="L397" s="584">
        <v>0.76</v>
      </c>
      <c r="M397" s="459">
        <v>0.60499999999999998</v>
      </c>
      <c r="N397" s="897"/>
      <c r="O397" s="472">
        <v>0.5</v>
      </c>
      <c r="P397" s="472">
        <v>0.45</v>
      </c>
      <c r="Q397" s="590">
        <v>0.4</v>
      </c>
      <c r="R397" s="586">
        <v>0.36</v>
      </c>
      <c r="S397" s="590">
        <v>0.36</v>
      </c>
      <c r="T397" s="590">
        <v>0.14199999999999999</v>
      </c>
      <c r="U397" s="586">
        <v>0</v>
      </c>
      <c r="V397" s="586">
        <v>0</v>
      </c>
      <c r="W397" s="586">
        <v>0</v>
      </c>
      <c r="X397" s="586">
        <v>0</v>
      </c>
      <c r="Y397" s="586">
        <v>0</v>
      </c>
      <c r="Z397" s="586">
        <v>0</v>
      </c>
      <c r="AA397" s="587">
        <f t="shared" si="310"/>
        <v>15.636999999999997</v>
      </c>
      <c r="AB397" s="1092">
        <f t="shared" si="289"/>
        <v>1.6216216216216051</v>
      </c>
      <c r="AC397" s="1092">
        <f t="shared" si="290"/>
        <v>6.9364161849710948</v>
      </c>
      <c r="AD397" s="1092">
        <f t="shared" si="291"/>
        <v>7.453416149068337</v>
      </c>
      <c r="AE397" s="1092">
        <f t="shared" si="292"/>
        <v>8.0536912751677736</v>
      </c>
      <c r="AF397" s="1092">
        <f t="shared" si="293"/>
        <v>10.370370370370363</v>
      </c>
      <c r="AG397" s="1092">
        <f t="shared" si="294"/>
        <v>12.500000000000021</v>
      </c>
      <c r="AH397" s="1092">
        <f t="shared" si="295"/>
        <v>26.315789473684205</v>
      </c>
      <c r="AI397" s="1092">
        <f t="shared" si="296"/>
        <v>25</v>
      </c>
      <c r="AJ397" s="1092">
        <f t="shared" si="297"/>
        <v>25.619834710743806</v>
      </c>
      <c r="AK397" s="1092">
        <f t="shared" si="298"/>
        <v>20.999999999999996</v>
      </c>
      <c r="AL397" s="1092">
        <f t="shared" si="299"/>
        <v>11.111111111111116</v>
      </c>
      <c r="AM397" s="1092">
        <f t="shared" si="300"/>
        <v>12.5</v>
      </c>
      <c r="AN397" s="1092">
        <f t="shared" si="301"/>
        <v>11.111111111111116</v>
      </c>
      <c r="AO397" s="1092">
        <f t="shared" si="302"/>
        <v>0</v>
      </c>
      <c r="AP397" s="1092">
        <f t="shared" si="303"/>
        <v>153.52112676056339</v>
      </c>
      <c r="AQ397" s="1092" t="str">
        <f t="shared" si="304"/>
        <v>n/a</v>
      </c>
      <c r="AR397" s="1092" t="str">
        <f t="shared" si="305"/>
        <v>n/a</v>
      </c>
      <c r="AS397" s="1092" t="str">
        <f t="shared" si="306"/>
        <v>n/a</v>
      </c>
      <c r="AT397" s="1092" t="str">
        <f t="shared" si="307"/>
        <v>n/a</v>
      </c>
      <c r="AU397" s="1092" t="str">
        <f t="shared" si="308"/>
        <v>n/a</v>
      </c>
      <c r="AV397" s="1092" t="str">
        <f t="shared" si="309"/>
        <v>n/a</v>
      </c>
      <c r="AW397" s="1092">
        <f t="shared" si="311"/>
        <v>22.207632584560852</v>
      </c>
      <c r="AX397" s="1092">
        <f t="shared" si="312"/>
        <v>37.248265478683372</v>
      </c>
    </row>
    <row r="398" spans="1:50" ht="11.25" customHeight="1" x14ac:dyDescent="0.2">
      <c r="A398" s="468" t="s">
        <v>1382</v>
      </c>
      <c r="B398" s="468" t="s">
        <v>1383</v>
      </c>
      <c r="C398" s="584">
        <v>0.5</v>
      </c>
      <c r="D398" s="584">
        <v>0.49</v>
      </c>
      <c r="E398" s="460">
        <v>0.44500000000000001</v>
      </c>
      <c r="F398" s="471">
        <v>0.39500000000000002</v>
      </c>
      <c r="G398" s="584">
        <v>0.37</v>
      </c>
      <c r="H398" s="584">
        <v>0.33</v>
      </c>
      <c r="I398" s="584">
        <v>0.29286000000000001</v>
      </c>
      <c r="J398" s="584">
        <v>0.27143999999999996</v>
      </c>
      <c r="K398" s="897"/>
      <c r="L398" s="584">
        <v>0.23537</v>
      </c>
      <c r="M398" s="459">
        <v>0.21502599999999999</v>
      </c>
      <c r="N398" s="897"/>
      <c r="O398" s="585">
        <v>0.18140000000000001</v>
      </c>
      <c r="P398" s="585">
        <v>0.25913999999999998</v>
      </c>
      <c r="Q398" s="590">
        <v>0.34551999999999999</v>
      </c>
      <c r="R398" s="590">
        <v>0.32907999999999998</v>
      </c>
      <c r="S398" s="590">
        <v>0.31731999999999999</v>
      </c>
      <c r="T398" s="586">
        <v>0.31340000000000001</v>
      </c>
      <c r="U398" s="590">
        <v>0.31340000000000001</v>
      </c>
      <c r="V398" s="590">
        <v>0.29474999999999996</v>
      </c>
      <c r="W398" s="590">
        <v>0.26632</v>
      </c>
      <c r="X398" s="590">
        <v>0.23315000000000002</v>
      </c>
      <c r="Y398" s="590">
        <v>0.15082000000000001</v>
      </c>
      <c r="Z398" s="586">
        <v>0</v>
      </c>
      <c r="AA398" s="587">
        <f t="shared" si="310"/>
        <v>6.5489959999999998</v>
      </c>
      <c r="AB398" s="1092">
        <f t="shared" si="289"/>
        <v>2.0408163265306145</v>
      </c>
      <c r="AC398" s="1092">
        <f t="shared" si="290"/>
        <v>10.1123595505618</v>
      </c>
      <c r="AD398" s="1092">
        <f t="shared" si="291"/>
        <v>12.658227848101266</v>
      </c>
      <c r="AE398" s="1092">
        <f t="shared" si="292"/>
        <v>6.7567567567567544</v>
      </c>
      <c r="AF398" s="1092">
        <f t="shared" si="293"/>
        <v>12.12121212121211</v>
      </c>
      <c r="AG398" s="1092">
        <f t="shared" si="294"/>
        <v>12.681827494365905</v>
      </c>
      <c r="AH398" s="1092">
        <f t="shared" si="295"/>
        <v>7.8912466843501505</v>
      </c>
      <c r="AI398" s="1092">
        <f t="shared" si="296"/>
        <v>15.32480774950078</v>
      </c>
      <c r="AJ398" s="1092">
        <f t="shared" si="297"/>
        <v>9.4611814385237238</v>
      </c>
      <c r="AK398" s="1092">
        <f t="shared" si="298"/>
        <v>18.536934950385884</v>
      </c>
      <c r="AL398" s="1092">
        <f t="shared" si="299"/>
        <v>-29.999228216408113</v>
      </c>
      <c r="AM398" s="1092">
        <f t="shared" si="300"/>
        <v>-25</v>
      </c>
      <c r="AN398" s="1092">
        <f t="shared" si="301"/>
        <v>4.995745715327593</v>
      </c>
      <c r="AO398" s="1092">
        <f t="shared" si="302"/>
        <v>3.7060380688264116</v>
      </c>
      <c r="AP398" s="1092">
        <f t="shared" si="303"/>
        <v>1.2507977026164685</v>
      </c>
      <c r="AQ398" s="1092">
        <f t="shared" si="304"/>
        <v>0</v>
      </c>
      <c r="AR398" s="1092">
        <f t="shared" si="305"/>
        <v>6.3273960983884825</v>
      </c>
      <c r="AS398" s="1092">
        <f t="shared" si="306"/>
        <v>10.675127665965745</v>
      </c>
      <c r="AT398" s="1092">
        <f t="shared" si="307"/>
        <v>14.226892558438763</v>
      </c>
      <c r="AU398" s="1092">
        <f t="shared" si="308"/>
        <v>54.588250895106746</v>
      </c>
      <c r="AV398" s="1092" t="str">
        <f t="shared" si="309"/>
        <v>n/a</v>
      </c>
      <c r="AW398" s="1092">
        <f t="shared" si="311"/>
        <v>7.4178195704275538</v>
      </c>
      <c r="AX398" s="1092">
        <f t="shared" si="312"/>
        <v>16.465786744766771</v>
      </c>
    </row>
    <row r="399" spans="1:50" ht="11.25" customHeight="1" x14ac:dyDescent="0.2">
      <c r="A399" s="511" t="s">
        <v>4539</v>
      </c>
      <c r="B399" s="829" t="s">
        <v>4540</v>
      </c>
      <c r="C399" s="584">
        <v>2.8</v>
      </c>
      <c r="D399" s="584">
        <v>2.5499999999999998</v>
      </c>
      <c r="E399" s="460">
        <v>2.35</v>
      </c>
      <c r="F399" s="589">
        <v>2.0499999999999998</v>
      </c>
      <c r="G399" s="584">
        <v>1.1000000000000001</v>
      </c>
      <c r="H399" s="499">
        <v>0</v>
      </c>
      <c r="I399" s="499">
        <v>0</v>
      </c>
      <c r="J399" s="499">
        <v>0</v>
      </c>
      <c r="K399" s="906"/>
      <c r="L399" s="499">
        <v>0</v>
      </c>
      <c r="M399" s="502">
        <v>0</v>
      </c>
      <c r="N399" s="906"/>
      <c r="O399" s="999">
        <v>0</v>
      </c>
      <c r="P399" s="999">
        <v>0</v>
      </c>
      <c r="Q399" s="500">
        <v>0</v>
      </c>
      <c r="R399" s="500">
        <v>0</v>
      </c>
      <c r="S399" s="500">
        <v>0</v>
      </c>
      <c r="T399" s="500">
        <v>0</v>
      </c>
      <c r="U399" s="500">
        <v>0</v>
      </c>
      <c r="V399" s="500">
        <v>0</v>
      </c>
      <c r="W399" s="500">
        <v>0</v>
      </c>
      <c r="X399" s="500">
        <v>0</v>
      </c>
      <c r="Y399" s="500">
        <v>0</v>
      </c>
      <c r="Z399" s="500">
        <v>0</v>
      </c>
      <c r="AA399" s="587">
        <f t="shared" si="310"/>
        <v>10.85</v>
      </c>
      <c r="AB399" s="1092">
        <f t="shared" si="289"/>
        <v>9.8039215686274606</v>
      </c>
      <c r="AC399" s="1092">
        <f t="shared" si="290"/>
        <v>8.5106382978723296</v>
      </c>
      <c r="AD399" s="1092">
        <f t="shared" si="291"/>
        <v>14.634146341463428</v>
      </c>
      <c r="AE399" s="1092">
        <f t="shared" si="292"/>
        <v>86.363636363636331</v>
      </c>
      <c r="AF399" s="1092" t="str">
        <f t="shared" si="293"/>
        <v>n/a</v>
      </c>
      <c r="AG399" s="1092" t="str">
        <f t="shared" si="294"/>
        <v>n/a</v>
      </c>
      <c r="AH399" s="1092" t="str">
        <f t="shared" si="295"/>
        <v>n/a</v>
      </c>
      <c r="AI399" s="1092" t="str">
        <f t="shared" si="296"/>
        <v>n/a</v>
      </c>
      <c r="AJ399" s="1092" t="str">
        <f t="shared" si="297"/>
        <v>n/a</v>
      </c>
      <c r="AK399" s="1092" t="str">
        <f t="shared" si="298"/>
        <v>n/a</v>
      </c>
      <c r="AL399" s="1092" t="str">
        <f t="shared" si="299"/>
        <v>n/a</v>
      </c>
      <c r="AM399" s="1092" t="str">
        <f t="shared" si="300"/>
        <v>n/a</v>
      </c>
      <c r="AN399" s="1092" t="str">
        <f t="shared" si="301"/>
        <v>n/a</v>
      </c>
      <c r="AO399" s="1092" t="str">
        <f t="shared" si="302"/>
        <v>n/a</v>
      </c>
      <c r="AP399" s="1092" t="str">
        <f t="shared" si="303"/>
        <v>n/a</v>
      </c>
      <c r="AQ399" s="1092" t="str">
        <f t="shared" si="304"/>
        <v>n/a</v>
      </c>
      <c r="AR399" s="1092" t="str">
        <f t="shared" si="305"/>
        <v>n/a</v>
      </c>
      <c r="AS399" s="1092" t="str">
        <f t="shared" si="306"/>
        <v>n/a</v>
      </c>
      <c r="AT399" s="1092" t="str">
        <f t="shared" si="307"/>
        <v>n/a</v>
      </c>
      <c r="AU399" s="1092" t="str">
        <f t="shared" si="308"/>
        <v>n/a</v>
      </c>
      <c r="AV399" s="1092" t="str">
        <f t="shared" si="309"/>
        <v>n/a</v>
      </c>
      <c r="AW399" s="1092">
        <f t="shared" si="311"/>
        <v>29.828085642899886</v>
      </c>
      <c r="AX399" s="1092">
        <f t="shared" si="312"/>
        <v>37.782381233294899</v>
      </c>
    </row>
    <row r="400" spans="1:50" ht="11.25" customHeight="1" x14ac:dyDescent="0.2">
      <c r="A400" s="461" t="s">
        <v>656</v>
      </c>
      <c r="B400" s="829" t="s">
        <v>657</v>
      </c>
      <c r="C400" s="584">
        <v>1.96</v>
      </c>
      <c r="D400" s="584">
        <v>1.88</v>
      </c>
      <c r="E400" s="460">
        <v>1.56</v>
      </c>
      <c r="F400" s="589">
        <v>1.4</v>
      </c>
      <c r="G400" s="584">
        <v>1.28</v>
      </c>
      <c r="H400" s="584">
        <v>1.1599999999999999</v>
      </c>
      <c r="I400" s="584">
        <v>0.92</v>
      </c>
      <c r="J400" s="584">
        <v>0.8</v>
      </c>
      <c r="K400" s="897" t="s">
        <v>90</v>
      </c>
      <c r="L400" s="584">
        <v>0.68</v>
      </c>
      <c r="M400" s="459">
        <v>0.62</v>
      </c>
      <c r="N400" s="897"/>
      <c r="O400" s="589">
        <v>0.56000000000000005</v>
      </c>
      <c r="P400" s="590">
        <v>0.54</v>
      </c>
      <c r="Q400" s="590">
        <v>0.5</v>
      </c>
      <c r="R400" s="590">
        <v>0.44</v>
      </c>
      <c r="S400" s="590">
        <v>0.38</v>
      </c>
      <c r="T400" s="590">
        <v>0.36</v>
      </c>
      <c r="U400" s="590">
        <v>0.33500000000000002</v>
      </c>
      <c r="V400" s="590">
        <v>0.32</v>
      </c>
      <c r="W400" s="590">
        <v>0.3</v>
      </c>
      <c r="X400" s="590">
        <v>0.29499999999999998</v>
      </c>
      <c r="Y400" s="590">
        <v>0.28000000000000003</v>
      </c>
      <c r="Z400" s="590">
        <v>0.24</v>
      </c>
      <c r="AA400" s="587">
        <f t="shared" si="310"/>
        <v>16.810000000000002</v>
      </c>
      <c r="AB400" s="1092">
        <f t="shared" si="289"/>
        <v>4.2553191489361764</v>
      </c>
      <c r="AC400" s="1092">
        <f t="shared" si="290"/>
        <v>20.512820512820507</v>
      </c>
      <c r="AD400" s="1092">
        <f t="shared" si="291"/>
        <v>11.428571428571432</v>
      </c>
      <c r="AE400" s="1092">
        <f t="shared" si="292"/>
        <v>9.375</v>
      </c>
      <c r="AF400" s="1092">
        <f t="shared" si="293"/>
        <v>10.344827586206918</v>
      </c>
      <c r="AG400" s="1092">
        <f t="shared" si="294"/>
        <v>26.086956521739111</v>
      </c>
      <c r="AH400" s="1092">
        <f t="shared" si="295"/>
        <v>14.999999999999991</v>
      </c>
      <c r="AI400" s="1092">
        <f t="shared" si="296"/>
        <v>17.647058823529417</v>
      </c>
      <c r="AJ400" s="1092">
        <f t="shared" si="297"/>
        <v>9.6774193548387224</v>
      </c>
      <c r="AK400" s="1092">
        <f t="shared" si="298"/>
        <v>10.714285714285698</v>
      </c>
      <c r="AL400" s="1092">
        <f t="shared" si="299"/>
        <v>3.7037037037036979</v>
      </c>
      <c r="AM400" s="1092">
        <f t="shared" si="300"/>
        <v>8.0000000000000071</v>
      </c>
      <c r="AN400" s="1092">
        <f t="shared" si="301"/>
        <v>13.636363636363647</v>
      </c>
      <c r="AO400" s="1092">
        <f t="shared" si="302"/>
        <v>15.789473684210531</v>
      </c>
      <c r="AP400" s="1092">
        <f t="shared" si="303"/>
        <v>5.555555555555558</v>
      </c>
      <c r="AQ400" s="1092">
        <f t="shared" si="304"/>
        <v>7.4626865671641784</v>
      </c>
      <c r="AR400" s="1092">
        <f t="shared" si="305"/>
        <v>4.6875</v>
      </c>
      <c r="AS400" s="1092">
        <f t="shared" si="306"/>
        <v>6.6666666666666652</v>
      </c>
      <c r="AT400" s="1092">
        <f t="shared" si="307"/>
        <v>1.6949152542372836</v>
      </c>
      <c r="AU400" s="1092">
        <f t="shared" si="308"/>
        <v>5.3571428571428381</v>
      </c>
      <c r="AV400" s="1092">
        <f t="shared" si="309"/>
        <v>16.666666666666675</v>
      </c>
      <c r="AW400" s="1092">
        <f t="shared" si="311"/>
        <v>10.679187318220908</v>
      </c>
      <c r="AX400" s="1092">
        <f t="shared" si="312"/>
        <v>6.2054417405901079</v>
      </c>
    </row>
    <row r="401" spans="1:50" ht="11.25" customHeight="1" x14ac:dyDescent="0.2">
      <c r="A401" s="461" t="s">
        <v>267</v>
      </c>
      <c r="B401" s="829" t="s">
        <v>268</v>
      </c>
      <c r="C401" s="584">
        <v>1.6</v>
      </c>
      <c r="D401" s="584">
        <v>1.56</v>
      </c>
      <c r="E401" s="460">
        <v>1.48</v>
      </c>
      <c r="F401" s="589">
        <v>1.4</v>
      </c>
      <c r="G401" s="584">
        <v>1.32</v>
      </c>
      <c r="H401" s="584">
        <v>1.25</v>
      </c>
      <c r="I401" s="584">
        <v>1.21</v>
      </c>
      <c r="J401" s="584">
        <v>1.17</v>
      </c>
      <c r="K401" s="897"/>
      <c r="L401" s="584">
        <v>1.1299999999999999</v>
      </c>
      <c r="M401" s="459">
        <v>1.0900000000000001</v>
      </c>
      <c r="N401" s="897"/>
      <c r="O401" s="472">
        <v>1.05</v>
      </c>
      <c r="P401" s="472">
        <v>1.01</v>
      </c>
      <c r="Q401" s="590">
        <v>1</v>
      </c>
      <c r="R401" s="590">
        <v>0.7</v>
      </c>
      <c r="S401" s="590">
        <v>0.68</v>
      </c>
      <c r="T401" s="590">
        <v>0.62</v>
      </c>
      <c r="U401" s="590">
        <v>0.56999999999999995</v>
      </c>
      <c r="V401" s="590">
        <v>0.53</v>
      </c>
      <c r="W401" s="590">
        <v>0.49</v>
      </c>
      <c r="X401" s="590">
        <v>0.47</v>
      </c>
      <c r="Y401" s="590">
        <v>0.4</v>
      </c>
      <c r="Z401" s="590">
        <v>0.35</v>
      </c>
      <c r="AA401" s="587">
        <f t="shared" si="310"/>
        <v>21.080000000000002</v>
      </c>
      <c r="AB401" s="1092">
        <f t="shared" si="289"/>
        <v>2.5641025641025772</v>
      </c>
      <c r="AC401" s="1092">
        <f t="shared" si="290"/>
        <v>5.4054054054054168</v>
      </c>
      <c r="AD401" s="1092">
        <f t="shared" si="291"/>
        <v>5.7142857142857162</v>
      </c>
      <c r="AE401" s="1092">
        <f t="shared" si="292"/>
        <v>6.0606060606060552</v>
      </c>
      <c r="AF401" s="1092">
        <f t="shared" si="293"/>
        <v>5.600000000000005</v>
      </c>
      <c r="AG401" s="1092">
        <f t="shared" si="294"/>
        <v>3.3057851239669533</v>
      </c>
      <c r="AH401" s="1092">
        <f t="shared" si="295"/>
        <v>3.4188034188034289</v>
      </c>
      <c r="AI401" s="1092">
        <f t="shared" si="296"/>
        <v>3.539823008849563</v>
      </c>
      <c r="AJ401" s="1092">
        <f t="shared" si="297"/>
        <v>3.6697247706421798</v>
      </c>
      <c r="AK401" s="1092">
        <f t="shared" si="298"/>
        <v>3.8095238095238182</v>
      </c>
      <c r="AL401" s="1092">
        <f t="shared" si="299"/>
        <v>3.9603960396039639</v>
      </c>
      <c r="AM401" s="1092">
        <f t="shared" si="300"/>
        <v>1.0000000000000009</v>
      </c>
      <c r="AN401" s="1092">
        <f t="shared" si="301"/>
        <v>42.857142857142861</v>
      </c>
      <c r="AO401" s="1092">
        <f t="shared" si="302"/>
        <v>2.9411764705882248</v>
      </c>
      <c r="AP401" s="1092">
        <f t="shared" si="303"/>
        <v>9.6774193548387224</v>
      </c>
      <c r="AQ401" s="1092">
        <f t="shared" si="304"/>
        <v>8.7719298245614077</v>
      </c>
      <c r="AR401" s="1092">
        <f t="shared" si="305"/>
        <v>7.5471698113207308</v>
      </c>
      <c r="AS401" s="1092">
        <f t="shared" si="306"/>
        <v>8.163265306122458</v>
      </c>
      <c r="AT401" s="1092">
        <f t="shared" si="307"/>
        <v>4.2553191489361764</v>
      </c>
      <c r="AU401" s="1092">
        <f t="shared" si="308"/>
        <v>17.499999999999982</v>
      </c>
      <c r="AV401" s="1092">
        <f t="shared" si="309"/>
        <v>14.285714285714302</v>
      </c>
      <c r="AW401" s="1092">
        <f t="shared" si="311"/>
        <v>7.811790141667359</v>
      </c>
      <c r="AX401" s="1092">
        <f t="shared" si="312"/>
        <v>8.9522762241420661</v>
      </c>
    </row>
    <row r="402" spans="1:50" ht="11.25" customHeight="1" x14ac:dyDescent="0.2">
      <c r="A402" s="468" t="s">
        <v>1410</v>
      </c>
      <c r="B402" s="468" t="s">
        <v>1411</v>
      </c>
      <c r="C402" s="584">
        <v>1.92</v>
      </c>
      <c r="D402" s="584">
        <v>1.82</v>
      </c>
      <c r="E402" s="460">
        <v>1.6</v>
      </c>
      <c r="F402" s="481">
        <v>1.4</v>
      </c>
      <c r="G402" s="474">
        <v>1.24</v>
      </c>
      <c r="H402" s="474">
        <v>1.08</v>
      </c>
      <c r="I402" s="474">
        <v>0.94</v>
      </c>
      <c r="J402" s="474">
        <v>0.84</v>
      </c>
      <c r="K402" s="976"/>
      <c r="L402" s="474">
        <v>0.76</v>
      </c>
      <c r="M402" s="470">
        <v>0.66</v>
      </c>
      <c r="N402" s="976"/>
      <c r="O402" s="487">
        <v>0.15</v>
      </c>
      <c r="P402" s="496">
        <v>0</v>
      </c>
      <c r="Q402" s="477">
        <v>0</v>
      </c>
      <c r="R402" s="477">
        <v>0</v>
      </c>
      <c r="S402" s="477">
        <v>0</v>
      </c>
      <c r="T402" s="477">
        <v>0</v>
      </c>
      <c r="U402" s="477">
        <v>0</v>
      </c>
      <c r="V402" s="477">
        <v>0</v>
      </c>
      <c r="W402" s="477">
        <v>0</v>
      </c>
      <c r="X402" s="477">
        <v>0</v>
      </c>
      <c r="Y402" s="477">
        <v>0</v>
      </c>
      <c r="Z402" s="477">
        <v>0</v>
      </c>
      <c r="AA402" s="587">
        <f t="shared" si="310"/>
        <v>12.41</v>
      </c>
      <c r="AB402" s="1092">
        <f t="shared" si="289"/>
        <v>5.4945054945054972</v>
      </c>
      <c r="AC402" s="1092">
        <f t="shared" si="290"/>
        <v>13.749999999999996</v>
      </c>
      <c r="AD402" s="1092">
        <f t="shared" si="291"/>
        <v>14.285714285714302</v>
      </c>
      <c r="AE402" s="1092">
        <f t="shared" si="292"/>
        <v>12.903225806451601</v>
      </c>
      <c r="AF402" s="1092">
        <f t="shared" si="293"/>
        <v>14.814814814814813</v>
      </c>
      <c r="AG402" s="1092">
        <f t="shared" si="294"/>
        <v>14.893617021276606</v>
      </c>
      <c r="AH402" s="1092">
        <f t="shared" si="295"/>
        <v>11.904761904761907</v>
      </c>
      <c r="AI402" s="1092">
        <f t="shared" si="296"/>
        <v>10.526315789473673</v>
      </c>
      <c r="AJ402" s="1092">
        <f t="shared" si="297"/>
        <v>15.151515151515138</v>
      </c>
      <c r="AK402" s="1092">
        <f t="shared" si="298"/>
        <v>340.00000000000006</v>
      </c>
      <c r="AL402" s="1092" t="str">
        <f t="shared" si="299"/>
        <v>n/a</v>
      </c>
      <c r="AM402" s="1092" t="str">
        <f t="shared" si="300"/>
        <v>n/a</v>
      </c>
      <c r="AN402" s="1092" t="str">
        <f t="shared" si="301"/>
        <v>n/a</v>
      </c>
      <c r="AO402" s="1092" t="str">
        <f t="shared" si="302"/>
        <v>n/a</v>
      </c>
      <c r="AP402" s="1092" t="str">
        <f t="shared" si="303"/>
        <v>n/a</v>
      </c>
      <c r="AQ402" s="1092" t="str">
        <f t="shared" si="304"/>
        <v>n/a</v>
      </c>
      <c r="AR402" s="1092" t="str">
        <f t="shared" si="305"/>
        <v>n/a</v>
      </c>
      <c r="AS402" s="1092" t="str">
        <f t="shared" si="306"/>
        <v>n/a</v>
      </c>
      <c r="AT402" s="1092" t="str">
        <f t="shared" si="307"/>
        <v>n/a</v>
      </c>
      <c r="AU402" s="1092" t="str">
        <f t="shared" si="308"/>
        <v>n/a</v>
      </c>
      <c r="AV402" s="1092" t="str">
        <f t="shared" si="309"/>
        <v>n/a</v>
      </c>
      <c r="AW402" s="1092">
        <f t="shared" si="311"/>
        <v>45.372447026851361</v>
      </c>
      <c r="AX402" s="1092">
        <f t="shared" si="312"/>
        <v>103.56245089848997</v>
      </c>
    </row>
    <row r="403" spans="1:50" ht="11.25" customHeight="1" x14ac:dyDescent="0.2">
      <c r="A403" s="458" t="s">
        <v>4376</v>
      </c>
      <c r="B403" s="829" t="s">
        <v>4375</v>
      </c>
      <c r="C403" s="584">
        <v>3.4</v>
      </c>
      <c r="D403" s="584">
        <v>2.87</v>
      </c>
      <c r="E403" s="460">
        <v>2.5099999999999998</v>
      </c>
      <c r="F403" s="460">
        <v>2.2000000000000002</v>
      </c>
      <c r="G403" s="584">
        <v>2.06</v>
      </c>
      <c r="H403" s="584">
        <v>1.94</v>
      </c>
      <c r="I403" s="584">
        <v>1.78</v>
      </c>
      <c r="J403" s="584">
        <v>1.58</v>
      </c>
      <c r="K403" s="897"/>
      <c r="L403" s="584">
        <v>1.4</v>
      </c>
      <c r="M403" s="459">
        <v>1.06</v>
      </c>
      <c r="N403" s="897"/>
      <c r="O403" s="472">
        <v>0.94</v>
      </c>
      <c r="P403" s="472">
        <v>0.84</v>
      </c>
      <c r="Q403" s="590">
        <v>0.7</v>
      </c>
      <c r="R403" s="590">
        <v>0.52</v>
      </c>
      <c r="S403" s="590">
        <v>0.38</v>
      </c>
      <c r="T403" s="590">
        <v>0.28000000000000003</v>
      </c>
      <c r="U403" s="590">
        <v>0.22</v>
      </c>
      <c r="V403" s="590">
        <v>0.18</v>
      </c>
      <c r="W403" s="590">
        <v>0.13</v>
      </c>
      <c r="X403" s="586">
        <v>0.1</v>
      </c>
      <c r="Y403" s="586">
        <v>0.1</v>
      </c>
      <c r="Z403" s="586">
        <v>0.38500000000000001</v>
      </c>
      <c r="AA403" s="587">
        <f t="shared" si="310"/>
        <v>25.575000000000003</v>
      </c>
      <c r="AB403" s="1092">
        <f t="shared" si="289"/>
        <v>18.466898954703815</v>
      </c>
      <c r="AC403" s="1092">
        <f t="shared" si="290"/>
        <v>14.342629482071722</v>
      </c>
      <c r="AD403" s="1092">
        <f t="shared" si="291"/>
        <v>14.090909090909065</v>
      </c>
      <c r="AE403" s="1092">
        <f t="shared" si="292"/>
        <v>6.7961165048543659</v>
      </c>
      <c r="AF403" s="1092">
        <f t="shared" si="293"/>
        <v>6.1855670103092786</v>
      </c>
      <c r="AG403" s="1092">
        <f t="shared" si="294"/>
        <v>8.9887640449438209</v>
      </c>
      <c r="AH403" s="1092">
        <f t="shared" si="295"/>
        <v>12.658227848101266</v>
      </c>
      <c r="AI403" s="1092">
        <f t="shared" si="296"/>
        <v>12.857142857142879</v>
      </c>
      <c r="AJ403" s="1092">
        <f t="shared" si="297"/>
        <v>32.075471698113198</v>
      </c>
      <c r="AK403" s="1092">
        <f t="shared" si="298"/>
        <v>12.765957446808528</v>
      </c>
      <c r="AL403" s="1092">
        <f t="shared" si="299"/>
        <v>11.904761904761907</v>
      </c>
      <c r="AM403" s="1092">
        <f t="shared" si="300"/>
        <v>19.999999999999996</v>
      </c>
      <c r="AN403" s="1092">
        <f t="shared" si="301"/>
        <v>34.615384615384606</v>
      </c>
      <c r="AO403" s="1092">
        <f t="shared" si="302"/>
        <v>36.842105263157897</v>
      </c>
      <c r="AP403" s="1092">
        <f t="shared" si="303"/>
        <v>35.714285714285701</v>
      </c>
      <c r="AQ403" s="1092">
        <f t="shared" si="304"/>
        <v>27.272727272727295</v>
      </c>
      <c r="AR403" s="1092">
        <f t="shared" si="305"/>
        <v>22.222222222222232</v>
      </c>
      <c r="AS403" s="1092">
        <f t="shared" si="306"/>
        <v>38.46153846153846</v>
      </c>
      <c r="AT403" s="1092">
        <f t="shared" si="307"/>
        <v>30.000000000000004</v>
      </c>
      <c r="AU403" s="1092">
        <f t="shared" si="308"/>
        <v>0</v>
      </c>
      <c r="AV403" s="1092">
        <f t="shared" si="309"/>
        <v>-74.025974025974023</v>
      </c>
      <c r="AW403" s="1092">
        <f t="shared" si="311"/>
        <v>15.34451125552676</v>
      </c>
      <c r="AX403" s="1092">
        <f t="shared" si="312"/>
        <v>23.401824716471275</v>
      </c>
    </row>
    <row r="404" spans="1:50" ht="11.25" customHeight="1" x14ac:dyDescent="0.2">
      <c r="A404" s="814" t="s">
        <v>1398</v>
      </c>
      <c r="B404" s="814" t="s">
        <v>1399</v>
      </c>
      <c r="C404" s="584">
        <v>3.08</v>
      </c>
      <c r="D404" s="584">
        <v>2.82</v>
      </c>
      <c r="E404" s="460">
        <v>2.2999999999999998</v>
      </c>
      <c r="F404" s="482">
        <v>1.88</v>
      </c>
      <c r="G404" s="451">
        <v>1.58</v>
      </c>
      <c r="H404" s="451">
        <v>1.32</v>
      </c>
      <c r="I404" s="451">
        <v>1.08</v>
      </c>
      <c r="J404" s="451">
        <v>0.88</v>
      </c>
      <c r="K404" s="963" t="s">
        <v>90</v>
      </c>
      <c r="L404" s="451">
        <v>0.74</v>
      </c>
      <c r="M404" s="449">
        <v>0.69</v>
      </c>
      <c r="N404" s="963"/>
      <c r="O404" s="488">
        <v>0.59</v>
      </c>
      <c r="P404" s="495">
        <v>0.56000000000000005</v>
      </c>
      <c r="Q404" s="456">
        <v>0.56000000000000005</v>
      </c>
      <c r="R404" s="456">
        <v>0.52</v>
      </c>
      <c r="S404" s="456">
        <v>0.44</v>
      </c>
      <c r="T404" s="456">
        <v>0.4</v>
      </c>
      <c r="U404" s="455">
        <v>0.38</v>
      </c>
      <c r="V404" s="455">
        <v>0.38</v>
      </c>
      <c r="W404" s="455">
        <v>0.38</v>
      </c>
      <c r="X404" s="455">
        <v>0.38</v>
      </c>
      <c r="Y404" s="456">
        <v>0.38</v>
      </c>
      <c r="Z404" s="456">
        <v>8.5000000000000006E-2</v>
      </c>
      <c r="AA404" s="587">
        <f t="shared" si="310"/>
        <v>21.424999999999994</v>
      </c>
      <c r="AB404" s="1092">
        <f t="shared" si="289"/>
        <v>9.219858156028371</v>
      </c>
      <c r="AC404" s="1092">
        <f t="shared" si="290"/>
        <v>22.608695652173914</v>
      </c>
      <c r="AD404" s="1092">
        <f t="shared" si="291"/>
        <v>22.340425531914889</v>
      </c>
      <c r="AE404" s="1092">
        <f t="shared" si="292"/>
        <v>18.98734177215189</v>
      </c>
      <c r="AF404" s="1092">
        <f t="shared" si="293"/>
        <v>19.696969696969703</v>
      </c>
      <c r="AG404" s="1092">
        <f t="shared" si="294"/>
        <v>22.222222222222211</v>
      </c>
      <c r="AH404" s="1092">
        <f t="shared" si="295"/>
        <v>22.72727272727273</v>
      </c>
      <c r="AI404" s="1092">
        <f t="shared" si="296"/>
        <v>18.918918918918926</v>
      </c>
      <c r="AJ404" s="1092">
        <f t="shared" si="297"/>
        <v>7.2463768115942129</v>
      </c>
      <c r="AK404" s="1092">
        <f t="shared" si="298"/>
        <v>16.949152542372879</v>
      </c>
      <c r="AL404" s="1092">
        <f t="shared" si="299"/>
        <v>5.3571428571428381</v>
      </c>
      <c r="AM404" s="1092">
        <f t="shared" si="300"/>
        <v>0</v>
      </c>
      <c r="AN404" s="1092">
        <f t="shared" si="301"/>
        <v>7.6923076923077094</v>
      </c>
      <c r="AO404" s="1092">
        <f t="shared" si="302"/>
        <v>18.181818181818187</v>
      </c>
      <c r="AP404" s="1092">
        <f t="shared" si="303"/>
        <v>9.9999999999999858</v>
      </c>
      <c r="AQ404" s="1092">
        <f t="shared" si="304"/>
        <v>5.2631578947368363</v>
      </c>
      <c r="AR404" s="1092">
        <f t="shared" si="305"/>
        <v>0</v>
      </c>
      <c r="AS404" s="1092">
        <f t="shared" si="306"/>
        <v>0</v>
      </c>
      <c r="AT404" s="1092">
        <f t="shared" si="307"/>
        <v>0</v>
      </c>
      <c r="AU404" s="1092">
        <f t="shared" si="308"/>
        <v>0</v>
      </c>
      <c r="AV404" s="1092">
        <f t="shared" si="309"/>
        <v>347.05882352941177</v>
      </c>
      <c r="AW404" s="1092">
        <f t="shared" si="311"/>
        <v>27.355737342239859</v>
      </c>
      <c r="AX404" s="1092">
        <f t="shared" si="312"/>
        <v>73.767446018288908</v>
      </c>
    </row>
    <row r="405" spans="1:50" ht="11.25" customHeight="1" x14ac:dyDescent="0.2">
      <c r="A405" s="468" t="s">
        <v>4310</v>
      </c>
      <c r="B405" s="468" t="s">
        <v>4311</v>
      </c>
      <c r="C405" s="584">
        <v>3.8519999999999999</v>
      </c>
      <c r="D405" s="584">
        <v>3.5</v>
      </c>
      <c r="E405" s="460">
        <v>3.3</v>
      </c>
      <c r="F405" s="471">
        <v>3.15</v>
      </c>
      <c r="G405" s="584">
        <v>3</v>
      </c>
      <c r="H405" s="584">
        <v>2.86</v>
      </c>
      <c r="I405" s="584">
        <v>2.6</v>
      </c>
      <c r="J405" s="584">
        <v>2.4</v>
      </c>
      <c r="K405" s="897"/>
      <c r="L405" s="584">
        <v>2.2000000000000002</v>
      </c>
      <c r="M405" s="459">
        <v>2</v>
      </c>
      <c r="N405" s="897"/>
      <c r="O405" s="472">
        <v>1.8</v>
      </c>
      <c r="P405" s="472">
        <v>1.6</v>
      </c>
      <c r="Q405" s="590">
        <v>1.5</v>
      </c>
      <c r="R405" s="590">
        <v>1.2</v>
      </c>
      <c r="S405" s="590">
        <v>1</v>
      </c>
      <c r="T405" s="590">
        <v>0.72</v>
      </c>
      <c r="U405" s="590">
        <v>0.6</v>
      </c>
      <c r="V405" s="590">
        <v>0.45750000000000002</v>
      </c>
      <c r="W405" s="590">
        <v>0.38</v>
      </c>
      <c r="X405" s="590">
        <v>0.34</v>
      </c>
      <c r="Y405" s="590">
        <v>0.31</v>
      </c>
      <c r="Z405" s="590">
        <v>0.28000000000000003</v>
      </c>
      <c r="AA405" s="587">
        <f t="shared" si="310"/>
        <v>39.049500000000016</v>
      </c>
      <c r="AB405" s="1092">
        <f t="shared" si="289"/>
        <v>10.057142857142853</v>
      </c>
      <c r="AC405" s="1092">
        <f t="shared" si="290"/>
        <v>6.0606060606060552</v>
      </c>
      <c r="AD405" s="1092">
        <f t="shared" si="291"/>
        <v>4.7619047619047672</v>
      </c>
      <c r="AE405" s="1092">
        <f t="shared" si="292"/>
        <v>5.0000000000000044</v>
      </c>
      <c r="AF405" s="1092">
        <f t="shared" si="293"/>
        <v>4.8951048951048959</v>
      </c>
      <c r="AG405" s="1092">
        <f t="shared" si="294"/>
        <v>9.9999999999999858</v>
      </c>
      <c r="AH405" s="1092">
        <f t="shared" si="295"/>
        <v>8.3333333333333481</v>
      </c>
      <c r="AI405" s="1092">
        <f t="shared" si="296"/>
        <v>9.0909090909090828</v>
      </c>
      <c r="AJ405" s="1092">
        <f t="shared" si="297"/>
        <v>10.000000000000009</v>
      </c>
      <c r="AK405" s="1092">
        <f t="shared" si="298"/>
        <v>11.111111111111116</v>
      </c>
      <c r="AL405" s="1092">
        <f t="shared" si="299"/>
        <v>12.5</v>
      </c>
      <c r="AM405" s="1092">
        <f t="shared" si="300"/>
        <v>6.6666666666666652</v>
      </c>
      <c r="AN405" s="1092">
        <f t="shared" si="301"/>
        <v>25</v>
      </c>
      <c r="AO405" s="1092">
        <f t="shared" si="302"/>
        <v>19.999999999999996</v>
      </c>
      <c r="AP405" s="1092">
        <f t="shared" si="303"/>
        <v>38.888888888888886</v>
      </c>
      <c r="AQ405" s="1092">
        <f t="shared" si="304"/>
        <v>19.999999999999996</v>
      </c>
      <c r="AR405" s="1092">
        <f t="shared" si="305"/>
        <v>31.147540983606547</v>
      </c>
      <c r="AS405" s="1092">
        <f t="shared" si="306"/>
        <v>20.394736842105267</v>
      </c>
      <c r="AT405" s="1092">
        <f t="shared" si="307"/>
        <v>11.764705882352944</v>
      </c>
      <c r="AU405" s="1092">
        <f t="shared" si="308"/>
        <v>9.6774193548387224</v>
      </c>
      <c r="AV405" s="1092">
        <f t="shared" si="309"/>
        <v>10.714285714285698</v>
      </c>
      <c r="AW405" s="1092">
        <f t="shared" si="311"/>
        <v>13.622112211564612</v>
      </c>
      <c r="AX405" s="1092">
        <f t="shared" si="312"/>
        <v>9.1084338624041639</v>
      </c>
    </row>
    <row r="406" spans="1:50" ht="11.25" customHeight="1" x14ac:dyDescent="0.2">
      <c r="A406" s="458" t="s">
        <v>1384</v>
      </c>
      <c r="B406" s="829" t="s">
        <v>1385</v>
      </c>
      <c r="C406" s="584">
        <v>1.2</v>
      </c>
      <c r="D406" s="584">
        <v>1.1599999999999999</v>
      </c>
      <c r="E406" s="460">
        <v>1</v>
      </c>
      <c r="F406" s="589">
        <v>0.85000000000000009</v>
      </c>
      <c r="G406" s="584">
        <v>0.72666699999999995</v>
      </c>
      <c r="H406" s="584">
        <v>0.63</v>
      </c>
      <c r="I406" s="584">
        <v>0.54666666666666663</v>
      </c>
      <c r="J406" s="584">
        <v>0.49333333333333335</v>
      </c>
      <c r="K406" s="897"/>
      <c r="L406" s="584">
        <v>0.44333333333333336</v>
      </c>
      <c r="M406" s="588">
        <v>0.41333333333333333</v>
      </c>
      <c r="N406" s="897"/>
      <c r="O406" s="585">
        <v>0.41333333333333333</v>
      </c>
      <c r="P406" s="585">
        <v>0.41333333333333333</v>
      </c>
      <c r="Q406" s="590">
        <v>0.40333333333333332</v>
      </c>
      <c r="R406" s="590">
        <v>0.36333333333333334</v>
      </c>
      <c r="S406" s="590">
        <v>0.32666666666666666</v>
      </c>
      <c r="T406" s="590">
        <v>0.3</v>
      </c>
      <c r="U406" s="590">
        <v>0.27333333333333332</v>
      </c>
      <c r="V406" s="590">
        <v>0.24666666666666667</v>
      </c>
      <c r="W406" s="590">
        <v>0.22</v>
      </c>
      <c r="X406" s="590">
        <v>0.19333333333333333</v>
      </c>
      <c r="Y406" s="590">
        <v>0.16</v>
      </c>
      <c r="Z406" s="586">
        <v>0.12</v>
      </c>
      <c r="AA406" s="587">
        <f t="shared" si="310"/>
        <v>10.896667000000001</v>
      </c>
      <c r="AB406" s="1092">
        <f t="shared" si="289"/>
        <v>3.4482758620689724</v>
      </c>
      <c r="AC406" s="1092">
        <f t="shared" si="290"/>
        <v>15.999999999999993</v>
      </c>
      <c r="AD406" s="1092">
        <f t="shared" si="291"/>
        <v>17.647058823529392</v>
      </c>
      <c r="AE406" s="1092">
        <f t="shared" si="292"/>
        <v>16.972423407145243</v>
      </c>
      <c r="AF406" s="1092">
        <f t="shared" si="293"/>
        <v>15.343968253968242</v>
      </c>
      <c r="AG406" s="1092">
        <f t="shared" si="294"/>
        <v>15.243902439024403</v>
      </c>
      <c r="AH406" s="1092">
        <f t="shared" si="295"/>
        <v>10.810810810810811</v>
      </c>
      <c r="AI406" s="1092">
        <f t="shared" si="296"/>
        <v>11.278195488721799</v>
      </c>
      <c r="AJ406" s="1092">
        <f t="shared" si="297"/>
        <v>7.258064516129048</v>
      </c>
      <c r="AK406" s="1092">
        <f t="shared" si="298"/>
        <v>0</v>
      </c>
      <c r="AL406" s="1092">
        <f t="shared" si="299"/>
        <v>0</v>
      </c>
      <c r="AM406" s="1092">
        <f t="shared" si="300"/>
        <v>2.4793388429751984</v>
      </c>
      <c r="AN406" s="1092">
        <f t="shared" si="301"/>
        <v>11.009174311926607</v>
      </c>
      <c r="AO406" s="1092">
        <f t="shared" si="302"/>
        <v>11.22448979591837</v>
      </c>
      <c r="AP406" s="1092">
        <f t="shared" si="303"/>
        <v>8.8888888888889017</v>
      </c>
      <c r="AQ406" s="1092">
        <f t="shared" si="304"/>
        <v>9.7560975609756184</v>
      </c>
      <c r="AR406" s="1092">
        <f t="shared" si="305"/>
        <v>10.810810810810811</v>
      </c>
      <c r="AS406" s="1092">
        <f t="shared" si="306"/>
        <v>12.121212121212132</v>
      </c>
      <c r="AT406" s="1092">
        <f t="shared" si="307"/>
        <v>13.793103448275868</v>
      </c>
      <c r="AU406" s="1092">
        <f t="shared" si="308"/>
        <v>20.833333333333325</v>
      </c>
      <c r="AV406" s="1092">
        <f t="shared" si="309"/>
        <v>33.33333333333335</v>
      </c>
      <c r="AW406" s="1092">
        <f t="shared" si="311"/>
        <v>11.821546764240384</v>
      </c>
      <c r="AX406" s="1092">
        <f t="shared" si="312"/>
        <v>7.496422051933652</v>
      </c>
    </row>
    <row r="407" spans="1:50" ht="11.25" customHeight="1" x14ac:dyDescent="0.2">
      <c r="A407" s="507" t="s">
        <v>2206</v>
      </c>
      <c r="B407" s="829" t="s">
        <v>2207</v>
      </c>
      <c r="C407" s="584">
        <v>2.96</v>
      </c>
      <c r="D407" s="584">
        <v>2.58</v>
      </c>
      <c r="E407" s="460">
        <v>2.25</v>
      </c>
      <c r="F407" s="589">
        <v>2.08</v>
      </c>
      <c r="G407" s="584">
        <v>2.04</v>
      </c>
      <c r="H407" s="584">
        <v>2</v>
      </c>
      <c r="I407" s="499">
        <v>1.96</v>
      </c>
      <c r="J407" s="499">
        <v>1.96</v>
      </c>
      <c r="K407" s="897"/>
      <c r="L407" s="463">
        <v>1.96</v>
      </c>
      <c r="M407" s="588">
        <v>1.96</v>
      </c>
      <c r="N407" s="897"/>
      <c r="O407" s="585">
        <v>1.96</v>
      </c>
      <c r="P407" s="472">
        <v>1.96</v>
      </c>
      <c r="Q407" s="590">
        <v>1.88</v>
      </c>
      <c r="R407" s="590">
        <v>1.7</v>
      </c>
      <c r="S407" s="590">
        <v>1.6</v>
      </c>
      <c r="T407" s="590">
        <v>1.52</v>
      </c>
      <c r="U407" s="590">
        <v>1.42</v>
      </c>
      <c r="V407" s="590">
        <v>1.34</v>
      </c>
      <c r="W407" s="590">
        <v>1.24</v>
      </c>
      <c r="X407" s="590">
        <v>1.1200000000000001</v>
      </c>
      <c r="Y407" s="590">
        <v>1.04</v>
      </c>
      <c r="Z407" s="590">
        <v>0.92</v>
      </c>
      <c r="AA407" s="587">
        <f t="shared" si="310"/>
        <v>39.45000000000001</v>
      </c>
      <c r="AB407" s="1092">
        <f t="shared" si="289"/>
        <v>14.728682170542641</v>
      </c>
      <c r="AC407" s="1092">
        <f t="shared" si="290"/>
        <v>14.666666666666671</v>
      </c>
      <c r="AD407" s="1092">
        <f t="shared" si="291"/>
        <v>8.1730769230769162</v>
      </c>
      <c r="AE407" s="1092">
        <f t="shared" si="292"/>
        <v>1.9607843137254832</v>
      </c>
      <c r="AF407" s="1092">
        <f t="shared" si="293"/>
        <v>2.0000000000000018</v>
      </c>
      <c r="AG407" s="1092">
        <f t="shared" si="294"/>
        <v>2.0408163265306145</v>
      </c>
      <c r="AH407" s="1092">
        <f t="shared" si="295"/>
        <v>0</v>
      </c>
      <c r="AI407" s="1092">
        <f t="shared" si="296"/>
        <v>0</v>
      </c>
      <c r="AJ407" s="1092">
        <f t="shared" si="297"/>
        <v>0</v>
      </c>
      <c r="AK407" s="1092">
        <f t="shared" si="298"/>
        <v>0</v>
      </c>
      <c r="AL407" s="1092">
        <f t="shared" si="299"/>
        <v>0</v>
      </c>
      <c r="AM407" s="1092">
        <f t="shared" si="300"/>
        <v>4.2553191489361764</v>
      </c>
      <c r="AN407" s="1092">
        <f t="shared" si="301"/>
        <v>10.588235294117654</v>
      </c>
      <c r="AO407" s="1092">
        <f t="shared" si="302"/>
        <v>6.25</v>
      </c>
      <c r="AP407" s="1092">
        <f t="shared" si="303"/>
        <v>5.2631578947368363</v>
      </c>
      <c r="AQ407" s="1092">
        <f t="shared" si="304"/>
        <v>7.0422535211267734</v>
      </c>
      <c r="AR407" s="1092">
        <f t="shared" si="305"/>
        <v>5.9701492537313383</v>
      </c>
      <c r="AS407" s="1092">
        <f t="shared" si="306"/>
        <v>8.064516129032274</v>
      </c>
      <c r="AT407" s="1092">
        <f t="shared" si="307"/>
        <v>10.714285714285698</v>
      </c>
      <c r="AU407" s="1092">
        <f t="shared" si="308"/>
        <v>7.6923076923077094</v>
      </c>
      <c r="AV407" s="1092">
        <f t="shared" si="309"/>
        <v>13.043478260869556</v>
      </c>
      <c r="AW407" s="1092">
        <f t="shared" si="311"/>
        <v>5.8311299671279198</v>
      </c>
      <c r="AX407" s="1092">
        <f t="shared" si="312"/>
        <v>4.9404678364248715</v>
      </c>
    </row>
    <row r="408" spans="1:50" ht="11.25" customHeight="1" x14ac:dyDescent="0.2">
      <c r="A408" s="447" t="s">
        <v>1396</v>
      </c>
      <c r="B408" s="814" t="s">
        <v>1397</v>
      </c>
      <c r="C408" s="584">
        <v>0.38</v>
      </c>
      <c r="D408" s="584">
        <v>0.34</v>
      </c>
      <c r="E408" s="460">
        <v>0.28000000000000003</v>
      </c>
      <c r="F408" s="454">
        <v>0.21000000000000002</v>
      </c>
      <c r="G408" s="584">
        <v>0.17499999999999999</v>
      </c>
      <c r="H408" s="584">
        <v>0.16</v>
      </c>
      <c r="I408" s="584">
        <v>0.13500000000000001</v>
      </c>
      <c r="J408" s="584">
        <v>0.115</v>
      </c>
      <c r="K408" s="897"/>
      <c r="L408" s="584">
        <v>9.5000000000000001E-2</v>
      </c>
      <c r="M408" s="459">
        <v>0.06</v>
      </c>
      <c r="N408" s="897"/>
      <c r="O408" s="585">
        <v>0</v>
      </c>
      <c r="P408" s="585">
        <v>0</v>
      </c>
      <c r="Q408" s="586">
        <v>0</v>
      </c>
      <c r="R408" s="586">
        <v>0</v>
      </c>
      <c r="S408" s="586">
        <v>0</v>
      </c>
      <c r="T408" s="586">
        <v>0</v>
      </c>
      <c r="U408" s="586">
        <v>0</v>
      </c>
      <c r="V408" s="586">
        <v>0</v>
      </c>
      <c r="W408" s="586">
        <v>0</v>
      </c>
      <c r="X408" s="586">
        <v>0</v>
      </c>
      <c r="Y408" s="586">
        <v>0</v>
      </c>
      <c r="Z408" s="586">
        <v>0</v>
      </c>
      <c r="AA408" s="587">
        <f t="shared" si="310"/>
        <v>1.95</v>
      </c>
      <c r="AB408" s="1092">
        <f t="shared" si="289"/>
        <v>11.764705882352944</v>
      </c>
      <c r="AC408" s="1092">
        <f t="shared" si="290"/>
        <v>21.42857142857142</v>
      </c>
      <c r="AD408" s="1092">
        <f t="shared" si="291"/>
        <v>33.333333333333329</v>
      </c>
      <c r="AE408" s="1092">
        <f t="shared" si="292"/>
        <v>20.000000000000018</v>
      </c>
      <c r="AF408" s="1092">
        <f t="shared" si="293"/>
        <v>9.375</v>
      </c>
      <c r="AG408" s="1092">
        <f t="shared" si="294"/>
        <v>18.518518518518512</v>
      </c>
      <c r="AH408" s="1092">
        <f t="shared" si="295"/>
        <v>17.391304347826097</v>
      </c>
      <c r="AI408" s="1092">
        <f t="shared" si="296"/>
        <v>21.052631578947366</v>
      </c>
      <c r="AJ408" s="1092">
        <f t="shared" si="297"/>
        <v>58.33333333333335</v>
      </c>
      <c r="AK408" s="1092" t="str">
        <f t="shared" si="298"/>
        <v>n/a</v>
      </c>
      <c r="AL408" s="1092" t="str">
        <f t="shared" si="299"/>
        <v>n/a</v>
      </c>
      <c r="AM408" s="1092" t="str">
        <f t="shared" si="300"/>
        <v>n/a</v>
      </c>
      <c r="AN408" s="1092" t="str">
        <f t="shared" si="301"/>
        <v>n/a</v>
      </c>
      <c r="AO408" s="1092" t="str">
        <f t="shared" si="302"/>
        <v>n/a</v>
      </c>
      <c r="AP408" s="1092" t="str">
        <f t="shared" si="303"/>
        <v>n/a</v>
      </c>
      <c r="AQ408" s="1092" t="str">
        <f t="shared" si="304"/>
        <v>n/a</v>
      </c>
      <c r="AR408" s="1092" t="str">
        <f t="shared" si="305"/>
        <v>n/a</v>
      </c>
      <c r="AS408" s="1092" t="str">
        <f t="shared" si="306"/>
        <v>n/a</v>
      </c>
      <c r="AT408" s="1092" t="str">
        <f t="shared" si="307"/>
        <v>n/a</v>
      </c>
      <c r="AU408" s="1092" t="str">
        <f t="shared" si="308"/>
        <v>n/a</v>
      </c>
      <c r="AV408" s="1092" t="str">
        <f t="shared" si="309"/>
        <v>n/a</v>
      </c>
      <c r="AW408" s="1092">
        <f t="shared" si="311"/>
        <v>23.466377602542558</v>
      </c>
      <c r="AX408" s="1092">
        <f t="shared" si="312"/>
        <v>14.713683610965974</v>
      </c>
    </row>
    <row r="409" spans="1:50" ht="11.25" customHeight="1" x14ac:dyDescent="0.2">
      <c r="A409" s="467" t="s">
        <v>660</v>
      </c>
      <c r="B409" s="468" t="s">
        <v>661</v>
      </c>
      <c r="C409" s="584">
        <v>9.8000000000000007</v>
      </c>
      <c r="D409" s="584">
        <v>9</v>
      </c>
      <c r="E409" s="460">
        <v>8.1999999999999993</v>
      </c>
      <c r="F409" s="481">
        <v>7.46</v>
      </c>
      <c r="G409" s="474">
        <v>6.77</v>
      </c>
      <c r="H409" s="474">
        <v>6.15</v>
      </c>
      <c r="I409" s="474">
        <v>5.49</v>
      </c>
      <c r="J409" s="474">
        <v>4.78</v>
      </c>
      <c r="K409" s="976"/>
      <c r="L409" s="474">
        <v>4.1500000000000004</v>
      </c>
      <c r="M409" s="470">
        <v>3.25</v>
      </c>
      <c r="N409" s="976"/>
      <c r="O409" s="487">
        <v>2.64</v>
      </c>
      <c r="P409" s="487">
        <v>2.34</v>
      </c>
      <c r="Q409" s="476">
        <v>1.83</v>
      </c>
      <c r="R409" s="476">
        <v>1.47</v>
      </c>
      <c r="S409" s="476">
        <v>1.25</v>
      </c>
      <c r="T409" s="476">
        <v>1.05</v>
      </c>
      <c r="U409" s="476">
        <v>0.91</v>
      </c>
      <c r="V409" s="476">
        <v>0.57999999999999996</v>
      </c>
      <c r="W409" s="477">
        <v>0.44</v>
      </c>
      <c r="X409" s="477">
        <v>0.44</v>
      </c>
      <c r="Y409" s="477">
        <v>0.44</v>
      </c>
      <c r="Z409" s="476">
        <v>0.88</v>
      </c>
      <c r="AA409" s="587">
        <f t="shared" si="310"/>
        <v>79.319999999999993</v>
      </c>
      <c r="AB409" s="1092">
        <f t="shared" si="289"/>
        <v>8.8888888888889017</v>
      </c>
      <c r="AC409" s="1092">
        <f t="shared" si="290"/>
        <v>9.7560975609756184</v>
      </c>
      <c r="AD409" s="1092">
        <f t="shared" si="291"/>
        <v>9.9195710455763919</v>
      </c>
      <c r="AE409" s="1092">
        <f t="shared" si="292"/>
        <v>10.192023633677994</v>
      </c>
      <c r="AF409" s="1092">
        <f t="shared" si="293"/>
        <v>10.081300813008109</v>
      </c>
      <c r="AG409" s="1092">
        <f t="shared" si="294"/>
        <v>12.021857923497258</v>
      </c>
      <c r="AH409" s="1092">
        <f t="shared" si="295"/>
        <v>14.853556485355647</v>
      </c>
      <c r="AI409" s="1092">
        <f t="shared" si="296"/>
        <v>15.180722891566267</v>
      </c>
      <c r="AJ409" s="1092">
        <f t="shared" si="297"/>
        <v>27.692307692307704</v>
      </c>
      <c r="AK409" s="1092">
        <f t="shared" si="298"/>
        <v>23.106060606060595</v>
      </c>
      <c r="AL409" s="1092">
        <f t="shared" si="299"/>
        <v>12.820512820512842</v>
      </c>
      <c r="AM409" s="1092">
        <f t="shared" si="300"/>
        <v>27.868852459016381</v>
      </c>
      <c r="AN409" s="1092">
        <f t="shared" si="301"/>
        <v>24.489795918367353</v>
      </c>
      <c r="AO409" s="1092">
        <f t="shared" si="302"/>
        <v>17.599999999999994</v>
      </c>
      <c r="AP409" s="1092">
        <f t="shared" si="303"/>
        <v>19.047619047619047</v>
      </c>
      <c r="AQ409" s="1092">
        <f t="shared" si="304"/>
        <v>15.384615384615397</v>
      </c>
      <c r="AR409" s="1092">
        <f t="shared" si="305"/>
        <v>56.896551724137943</v>
      </c>
      <c r="AS409" s="1092">
        <f t="shared" si="306"/>
        <v>31.818181818181813</v>
      </c>
      <c r="AT409" s="1092">
        <f t="shared" si="307"/>
        <v>0</v>
      </c>
      <c r="AU409" s="1092">
        <f t="shared" si="308"/>
        <v>0</v>
      </c>
      <c r="AV409" s="1092">
        <f t="shared" si="309"/>
        <v>-50</v>
      </c>
      <c r="AW409" s="1092">
        <f t="shared" si="311"/>
        <v>14.172310319684058</v>
      </c>
      <c r="AX409" s="1092">
        <f t="shared" si="312"/>
        <v>19.178350077092851</v>
      </c>
    </row>
    <row r="410" spans="1:50" ht="11.25" customHeight="1" x14ac:dyDescent="0.2">
      <c r="A410" s="458" t="s">
        <v>1406</v>
      </c>
      <c r="B410" s="829" t="s">
        <v>1407</v>
      </c>
      <c r="C410" s="584">
        <v>1.6</v>
      </c>
      <c r="D410" s="584">
        <v>1.48</v>
      </c>
      <c r="E410" s="460">
        <v>1.32</v>
      </c>
      <c r="F410" s="460">
        <v>1.1599999999999999</v>
      </c>
      <c r="G410" s="584">
        <v>1</v>
      </c>
      <c r="H410" s="584">
        <v>0.8</v>
      </c>
      <c r="I410" s="584">
        <v>0.64</v>
      </c>
      <c r="J410" s="584">
        <v>0.48</v>
      </c>
      <c r="K410" s="897"/>
      <c r="L410" s="584">
        <v>0.32</v>
      </c>
      <c r="M410" s="459">
        <v>0.2</v>
      </c>
      <c r="N410" s="897"/>
      <c r="O410" s="585">
        <v>0.04</v>
      </c>
      <c r="P410" s="585">
        <v>0.24</v>
      </c>
      <c r="Q410" s="590">
        <v>1.66</v>
      </c>
      <c r="R410" s="590">
        <v>1.58</v>
      </c>
      <c r="S410" s="590">
        <v>1.52</v>
      </c>
      <c r="T410" s="590">
        <v>1.46</v>
      </c>
      <c r="U410" s="590">
        <v>1.4</v>
      </c>
      <c r="V410" s="590">
        <v>1.34</v>
      </c>
      <c r="W410" s="590">
        <v>1.28</v>
      </c>
      <c r="X410" s="590">
        <v>1.22</v>
      </c>
      <c r="Y410" s="590">
        <v>1.1599999999999999</v>
      </c>
      <c r="Z410" s="590">
        <v>1.1000000000000001</v>
      </c>
      <c r="AA410" s="587">
        <f t="shared" si="310"/>
        <v>23</v>
      </c>
      <c r="AB410" s="1092">
        <f t="shared" si="289"/>
        <v>8.1081081081081141</v>
      </c>
      <c r="AC410" s="1092">
        <f t="shared" si="290"/>
        <v>12.12121212121211</v>
      </c>
      <c r="AD410" s="1092">
        <f t="shared" si="291"/>
        <v>13.793103448275868</v>
      </c>
      <c r="AE410" s="1092">
        <f t="shared" si="292"/>
        <v>15.999999999999993</v>
      </c>
      <c r="AF410" s="1092">
        <f t="shared" si="293"/>
        <v>25</v>
      </c>
      <c r="AG410" s="1092">
        <f t="shared" si="294"/>
        <v>25</v>
      </c>
      <c r="AH410" s="1092">
        <f t="shared" si="295"/>
        <v>33.33333333333335</v>
      </c>
      <c r="AI410" s="1092">
        <f t="shared" si="296"/>
        <v>50</v>
      </c>
      <c r="AJ410" s="1092">
        <f t="shared" si="297"/>
        <v>59.999999999999986</v>
      </c>
      <c r="AK410" s="1092">
        <f t="shared" si="298"/>
        <v>400</v>
      </c>
      <c r="AL410" s="1092">
        <f t="shared" si="299"/>
        <v>-83.333333333333329</v>
      </c>
      <c r="AM410" s="1092">
        <f t="shared" si="300"/>
        <v>-85.542168674698786</v>
      </c>
      <c r="AN410" s="1092">
        <f t="shared" si="301"/>
        <v>5.0632911392404889</v>
      </c>
      <c r="AO410" s="1092">
        <f t="shared" si="302"/>
        <v>3.9473684210526327</v>
      </c>
      <c r="AP410" s="1092">
        <f t="shared" si="303"/>
        <v>4.1095890410958846</v>
      </c>
      <c r="AQ410" s="1092">
        <f t="shared" si="304"/>
        <v>4.2857142857142927</v>
      </c>
      <c r="AR410" s="1092">
        <f t="shared" si="305"/>
        <v>4.4776119402984982</v>
      </c>
      <c r="AS410" s="1092">
        <f t="shared" si="306"/>
        <v>4.6875</v>
      </c>
      <c r="AT410" s="1092">
        <f t="shared" si="307"/>
        <v>4.9180327868852514</v>
      </c>
      <c r="AU410" s="1092">
        <f t="shared" si="308"/>
        <v>5.1724137931034475</v>
      </c>
      <c r="AV410" s="1092">
        <f t="shared" si="309"/>
        <v>5.4545454545454453</v>
      </c>
      <c r="AW410" s="1092">
        <f t="shared" si="311"/>
        <v>24.599824850706348</v>
      </c>
      <c r="AX410" s="1092">
        <f t="shared" si="312"/>
        <v>92.431851487860627</v>
      </c>
    </row>
    <row r="411" spans="1:50" ht="11.25" customHeight="1" x14ac:dyDescent="0.2">
      <c r="A411" s="458" t="s">
        <v>658</v>
      </c>
      <c r="B411" s="829" t="s">
        <v>659</v>
      </c>
      <c r="C411" s="584">
        <v>1.27</v>
      </c>
      <c r="D411" s="584">
        <v>1.24</v>
      </c>
      <c r="E411" s="460">
        <v>1.22</v>
      </c>
      <c r="F411" s="460">
        <v>1.18</v>
      </c>
      <c r="G411" s="584">
        <v>1.1399999999999999</v>
      </c>
      <c r="H411" s="584">
        <v>1.1000000000000001</v>
      </c>
      <c r="I411" s="584">
        <v>1.06</v>
      </c>
      <c r="J411" s="584">
        <v>0.49</v>
      </c>
      <c r="K411" s="897"/>
      <c r="L411" s="584">
        <v>0.41</v>
      </c>
      <c r="M411" s="459">
        <v>0.35</v>
      </c>
      <c r="N411" s="897"/>
      <c r="O411" s="472">
        <v>0.33</v>
      </c>
      <c r="P411" s="472">
        <v>0.31</v>
      </c>
      <c r="Q411" s="590">
        <v>0.28999999999999998</v>
      </c>
      <c r="R411" s="590">
        <v>0.27</v>
      </c>
      <c r="S411" s="590">
        <v>0.25</v>
      </c>
      <c r="T411" s="590">
        <v>0.23</v>
      </c>
      <c r="U411" s="590">
        <v>0.21</v>
      </c>
      <c r="V411" s="590">
        <v>0.17</v>
      </c>
      <c r="W411" s="586">
        <v>0.14000000000000001</v>
      </c>
      <c r="X411" s="586">
        <v>0.14000000000000001</v>
      </c>
      <c r="Y411" s="590">
        <v>0.14000000000000001</v>
      </c>
      <c r="Z411" s="590">
        <v>0.13</v>
      </c>
      <c r="AA411" s="587">
        <f t="shared" si="310"/>
        <v>12.070000000000002</v>
      </c>
      <c r="AB411" s="1092">
        <f t="shared" si="289"/>
        <v>2.4193548387096753</v>
      </c>
      <c r="AC411" s="1092">
        <f t="shared" si="290"/>
        <v>1.6393442622950838</v>
      </c>
      <c r="AD411" s="1092">
        <f t="shared" si="291"/>
        <v>3.3898305084745894</v>
      </c>
      <c r="AE411" s="1092">
        <f t="shared" si="292"/>
        <v>3.5087719298245723</v>
      </c>
      <c r="AF411" s="1092">
        <f t="shared" si="293"/>
        <v>3.6363636363636154</v>
      </c>
      <c r="AG411" s="1092">
        <f t="shared" si="294"/>
        <v>3.7735849056603765</v>
      </c>
      <c r="AH411" s="1092">
        <f t="shared" si="295"/>
        <v>116.32653061224491</v>
      </c>
      <c r="AI411" s="1092">
        <f t="shared" si="296"/>
        <v>19.512195121951216</v>
      </c>
      <c r="AJ411" s="1092">
        <f t="shared" si="297"/>
        <v>17.142857142857149</v>
      </c>
      <c r="AK411" s="1092">
        <f t="shared" si="298"/>
        <v>6.0606060606060552</v>
      </c>
      <c r="AL411" s="1092">
        <f t="shared" si="299"/>
        <v>6.4516129032258229</v>
      </c>
      <c r="AM411" s="1092">
        <f t="shared" si="300"/>
        <v>6.8965517241379448</v>
      </c>
      <c r="AN411" s="1092">
        <f t="shared" si="301"/>
        <v>7.4074074074073959</v>
      </c>
      <c r="AO411" s="1092">
        <f t="shared" si="302"/>
        <v>8.0000000000000071</v>
      </c>
      <c r="AP411" s="1092">
        <f t="shared" si="303"/>
        <v>8.6956521739130377</v>
      </c>
      <c r="AQ411" s="1092">
        <f t="shared" si="304"/>
        <v>9.5238095238095344</v>
      </c>
      <c r="AR411" s="1092">
        <f t="shared" si="305"/>
        <v>23.529411764705866</v>
      </c>
      <c r="AS411" s="1092">
        <f t="shared" si="306"/>
        <v>21.42857142857142</v>
      </c>
      <c r="AT411" s="1092">
        <f t="shared" si="307"/>
        <v>0</v>
      </c>
      <c r="AU411" s="1092">
        <f t="shared" si="308"/>
        <v>0</v>
      </c>
      <c r="AV411" s="1092">
        <f t="shared" si="309"/>
        <v>7.6923076923077094</v>
      </c>
      <c r="AW411" s="1092">
        <f t="shared" si="311"/>
        <v>13.192131601765047</v>
      </c>
      <c r="AX411" s="1092">
        <f t="shared" si="312"/>
        <v>24.591344396614186</v>
      </c>
    </row>
    <row r="412" spans="1:50" ht="11.25" customHeight="1" x14ac:dyDescent="0.2">
      <c r="A412" s="458" t="s">
        <v>403</v>
      </c>
      <c r="B412" s="829" t="s">
        <v>404</v>
      </c>
      <c r="C412" s="584">
        <v>1.52</v>
      </c>
      <c r="D412" s="584">
        <v>1.42</v>
      </c>
      <c r="E412" s="460">
        <v>1.34</v>
      </c>
      <c r="F412" s="460">
        <v>1.26</v>
      </c>
      <c r="G412" s="451">
        <v>1.175</v>
      </c>
      <c r="H412" s="451">
        <v>1.1000000000000001</v>
      </c>
      <c r="I412" s="451">
        <v>1.02</v>
      </c>
      <c r="J412" s="451">
        <v>0.94</v>
      </c>
      <c r="K412" s="963"/>
      <c r="L412" s="451">
        <v>0.9</v>
      </c>
      <c r="M412" s="449">
        <v>0.85</v>
      </c>
      <c r="N412" s="963"/>
      <c r="O412" s="488">
        <v>0.79</v>
      </c>
      <c r="P412" s="488">
        <v>0.75</v>
      </c>
      <c r="Q412" s="456">
        <v>0.7</v>
      </c>
      <c r="R412" s="456">
        <v>0.63500000000000001</v>
      </c>
      <c r="S412" s="456">
        <v>0.57499999999999996</v>
      </c>
      <c r="T412" s="455">
        <v>0.52500000000000002</v>
      </c>
      <c r="U412" s="456">
        <v>0.50624999999999998</v>
      </c>
      <c r="V412" s="455">
        <v>0.5</v>
      </c>
      <c r="W412" s="455">
        <v>1</v>
      </c>
      <c r="X412" s="455">
        <v>1</v>
      </c>
      <c r="Y412" s="455">
        <v>1</v>
      </c>
      <c r="Z412" s="455">
        <v>1</v>
      </c>
      <c r="AA412" s="587">
        <f t="shared" si="310"/>
        <v>20.506249999999998</v>
      </c>
      <c r="AB412" s="1092">
        <f t="shared" si="289"/>
        <v>7.0422535211267734</v>
      </c>
      <c r="AC412" s="1092">
        <f t="shared" si="290"/>
        <v>5.9701492537313383</v>
      </c>
      <c r="AD412" s="1092">
        <f t="shared" si="291"/>
        <v>6.3492063492063489</v>
      </c>
      <c r="AE412" s="1092">
        <f t="shared" si="292"/>
        <v>7.2340425531914887</v>
      </c>
      <c r="AF412" s="1092">
        <f t="shared" si="293"/>
        <v>6.8181818181818121</v>
      </c>
      <c r="AG412" s="1092">
        <f t="shared" si="294"/>
        <v>7.8431372549019773</v>
      </c>
      <c r="AH412" s="1092">
        <f t="shared" si="295"/>
        <v>8.5106382978723527</v>
      </c>
      <c r="AI412" s="1092">
        <f t="shared" si="296"/>
        <v>4.4444444444444287</v>
      </c>
      <c r="AJ412" s="1092">
        <f t="shared" si="297"/>
        <v>5.8823529411764719</v>
      </c>
      <c r="AK412" s="1092">
        <f t="shared" si="298"/>
        <v>7.5949367088607556</v>
      </c>
      <c r="AL412" s="1092">
        <f t="shared" si="299"/>
        <v>5.3333333333333455</v>
      </c>
      <c r="AM412" s="1092">
        <f t="shared" si="300"/>
        <v>7.1428571428571397</v>
      </c>
      <c r="AN412" s="1092">
        <f t="shared" si="301"/>
        <v>10.236220472440927</v>
      </c>
      <c r="AO412" s="1092">
        <f t="shared" si="302"/>
        <v>10.434782608695659</v>
      </c>
      <c r="AP412" s="1092">
        <f t="shared" si="303"/>
        <v>9.5238095238095113</v>
      </c>
      <c r="AQ412" s="1092">
        <f t="shared" si="304"/>
        <v>3.7037037037037202</v>
      </c>
      <c r="AR412" s="1092">
        <f t="shared" si="305"/>
        <v>1.2499999999999956</v>
      </c>
      <c r="AS412" s="1092">
        <f t="shared" si="306"/>
        <v>-50</v>
      </c>
      <c r="AT412" s="1092">
        <f t="shared" si="307"/>
        <v>0</v>
      </c>
      <c r="AU412" s="1092">
        <f t="shared" si="308"/>
        <v>0</v>
      </c>
      <c r="AV412" s="1092">
        <f t="shared" si="309"/>
        <v>0</v>
      </c>
      <c r="AW412" s="1092">
        <f t="shared" si="311"/>
        <v>3.110192853692098</v>
      </c>
      <c r="AX412" s="1092">
        <f t="shared" si="312"/>
        <v>12.582378021048291</v>
      </c>
    </row>
    <row r="413" spans="1:50" ht="11.25" customHeight="1" x14ac:dyDescent="0.2">
      <c r="A413" s="507" t="s">
        <v>4190</v>
      </c>
      <c r="B413" s="816" t="s">
        <v>3838</v>
      </c>
      <c r="C413" s="962">
        <v>0.87119999999999997</v>
      </c>
      <c r="D413" s="962">
        <v>0.73219999999999996</v>
      </c>
      <c r="E413" s="460">
        <v>0.68759999999999999</v>
      </c>
      <c r="F413" s="816">
        <v>0.6341</v>
      </c>
      <c r="G413" s="820">
        <v>0.56789999999999996</v>
      </c>
      <c r="H413" s="820">
        <v>0.53</v>
      </c>
      <c r="I413" s="820">
        <v>0.2671</v>
      </c>
      <c r="J413" s="820">
        <v>0.23</v>
      </c>
      <c r="K413" s="812"/>
      <c r="L413" s="820">
        <v>0.84</v>
      </c>
      <c r="M413" s="588">
        <v>0</v>
      </c>
      <c r="N413" s="897"/>
      <c r="O413" s="585">
        <v>0</v>
      </c>
      <c r="P413" s="585">
        <v>0</v>
      </c>
      <c r="Q413" s="586">
        <v>0</v>
      </c>
      <c r="R413" s="586">
        <v>0</v>
      </c>
      <c r="S413" s="586">
        <v>0</v>
      </c>
      <c r="T413" s="586">
        <v>0</v>
      </c>
      <c r="U413" s="586">
        <v>0</v>
      </c>
      <c r="V413" s="586">
        <v>0</v>
      </c>
      <c r="W413" s="586">
        <v>0</v>
      </c>
      <c r="X413" s="586">
        <v>0</v>
      </c>
      <c r="Y413" s="586">
        <v>0</v>
      </c>
      <c r="Z413" s="586">
        <v>0</v>
      </c>
      <c r="AA413" s="587">
        <f t="shared" si="310"/>
        <v>5.3601000000000001</v>
      </c>
      <c r="AB413" s="1092">
        <f t="shared" si="289"/>
        <v>18.983884184649003</v>
      </c>
      <c r="AC413" s="1092">
        <f t="shared" si="290"/>
        <v>6.4863292611983647</v>
      </c>
      <c r="AD413" s="1092">
        <f t="shared" si="291"/>
        <v>8.43715502286706</v>
      </c>
      <c r="AE413" s="1092">
        <f t="shared" si="292"/>
        <v>11.656981863004056</v>
      </c>
      <c r="AF413" s="1092">
        <f t="shared" si="293"/>
        <v>7.1509433962263946</v>
      </c>
      <c r="AG413" s="1092">
        <f t="shared" si="294"/>
        <v>98.427555222763004</v>
      </c>
      <c r="AH413" s="1092">
        <f t="shared" si="295"/>
        <v>16.130434782608695</v>
      </c>
      <c r="AI413" s="1092">
        <f t="shared" si="296"/>
        <v>-72.61904761904762</v>
      </c>
      <c r="AJ413" s="1092" t="str">
        <f t="shared" si="297"/>
        <v>n/a</v>
      </c>
      <c r="AK413" s="1092" t="str">
        <f t="shared" si="298"/>
        <v>n/a</v>
      </c>
      <c r="AL413" s="1092" t="str">
        <f t="shared" si="299"/>
        <v>n/a</v>
      </c>
      <c r="AM413" s="1092" t="str">
        <f t="shared" si="300"/>
        <v>n/a</v>
      </c>
      <c r="AN413" s="1092" t="str">
        <f t="shared" si="301"/>
        <v>n/a</v>
      </c>
      <c r="AO413" s="1092" t="str">
        <f t="shared" si="302"/>
        <v>n/a</v>
      </c>
      <c r="AP413" s="1092" t="str">
        <f t="shared" si="303"/>
        <v>n/a</v>
      </c>
      <c r="AQ413" s="1092" t="str">
        <f t="shared" si="304"/>
        <v>n/a</v>
      </c>
      <c r="AR413" s="1092" t="str">
        <f t="shared" si="305"/>
        <v>n/a</v>
      </c>
      <c r="AS413" s="1092" t="str">
        <f t="shared" si="306"/>
        <v>n/a</v>
      </c>
      <c r="AT413" s="1092" t="str">
        <f t="shared" si="307"/>
        <v>n/a</v>
      </c>
      <c r="AU413" s="1092" t="str">
        <f t="shared" si="308"/>
        <v>n/a</v>
      </c>
      <c r="AV413" s="1092" t="str">
        <f t="shared" si="309"/>
        <v>n/a</v>
      </c>
      <c r="AW413" s="1092">
        <f t="shared" si="311"/>
        <v>11.831779514283618</v>
      </c>
      <c r="AX413" s="1092">
        <f t="shared" si="312"/>
        <v>45.922978542054153</v>
      </c>
    </row>
    <row r="414" spans="1:50" ht="11.25" customHeight="1" x14ac:dyDescent="0.2">
      <c r="A414" s="829" t="s">
        <v>269</v>
      </c>
      <c r="B414" s="812" t="s">
        <v>270</v>
      </c>
      <c r="C414" s="584">
        <v>2.25</v>
      </c>
      <c r="D414" s="584">
        <v>2.06</v>
      </c>
      <c r="E414" s="460">
        <v>1.78</v>
      </c>
      <c r="F414" s="589">
        <v>1.52</v>
      </c>
      <c r="G414" s="584">
        <v>1.26</v>
      </c>
      <c r="H414" s="584">
        <v>1.02</v>
      </c>
      <c r="I414" s="584">
        <v>0.82</v>
      </c>
      <c r="J414" s="584">
        <v>0.68</v>
      </c>
      <c r="K414" s="897"/>
      <c r="L414" s="584">
        <v>0.6</v>
      </c>
      <c r="M414" s="459">
        <v>0.5</v>
      </c>
      <c r="N414" s="897"/>
      <c r="O414" s="472">
        <v>0.4</v>
      </c>
      <c r="P414" s="472">
        <v>0.35</v>
      </c>
      <c r="Q414" s="590">
        <v>0.33</v>
      </c>
      <c r="R414" s="590">
        <v>0.26</v>
      </c>
      <c r="S414" s="590">
        <v>0.16</v>
      </c>
      <c r="T414" s="590">
        <v>0.1</v>
      </c>
      <c r="U414" s="590">
        <v>7.0000000000000007E-2</v>
      </c>
      <c r="V414" s="590">
        <v>5.2499999999999998E-2</v>
      </c>
      <c r="W414" s="590">
        <v>0.04</v>
      </c>
      <c r="X414" s="590">
        <v>3.7499999999999999E-2</v>
      </c>
      <c r="Y414" s="590">
        <v>3.5000000000000003E-2</v>
      </c>
      <c r="Z414" s="590">
        <v>0.03</v>
      </c>
      <c r="AA414" s="587">
        <f t="shared" si="310"/>
        <v>14.354999999999999</v>
      </c>
      <c r="AB414" s="1092">
        <f t="shared" si="289"/>
        <v>9.2233009708737832</v>
      </c>
      <c r="AC414" s="1092">
        <f t="shared" si="290"/>
        <v>15.730337078651679</v>
      </c>
      <c r="AD414" s="1092">
        <f t="shared" si="291"/>
        <v>17.105263157894733</v>
      </c>
      <c r="AE414" s="1092">
        <f t="shared" si="292"/>
        <v>20.634920634920629</v>
      </c>
      <c r="AF414" s="1092">
        <f t="shared" si="293"/>
        <v>23.529411764705888</v>
      </c>
      <c r="AG414" s="1092">
        <f t="shared" si="294"/>
        <v>24.390243902439025</v>
      </c>
      <c r="AH414" s="1092">
        <f t="shared" si="295"/>
        <v>20.588235294117641</v>
      </c>
      <c r="AI414" s="1092">
        <f t="shared" si="296"/>
        <v>13.333333333333353</v>
      </c>
      <c r="AJ414" s="1092">
        <f t="shared" si="297"/>
        <v>19.999999999999996</v>
      </c>
      <c r="AK414" s="1092">
        <f t="shared" si="298"/>
        <v>25</v>
      </c>
      <c r="AL414" s="1092">
        <f t="shared" si="299"/>
        <v>14.285714285714302</v>
      </c>
      <c r="AM414" s="1092">
        <f t="shared" si="300"/>
        <v>6.0606060606060552</v>
      </c>
      <c r="AN414" s="1092">
        <f t="shared" si="301"/>
        <v>26.923076923076916</v>
      </c>
      <c r="AO414" s="1092">
        <f t="shared" si="302"/>
        <v>62.5</v>
      </c>
      <c r="AP414" s="1092">
        <f t="shared" si="303"/>
        <v>59.999999999999986</v>
      </c>
      <c r="AQ414" s="1092">
        <f t="shared" si="304"/>
        <v>42.857142857142861</v>
      </c>
      <c r="AR414" s="1092">
        <f t="shared" si="305"/>
        <v>33.33333333333335</v>
      </c>
      <c r="AS414" s="1092">
        <f t="shared" si="306"/>
        <v>31.25</v>
      </c>
      <c r="AT414" s="1092">
        <f t="shared" si="307"/>
        <v>6.6666666666666652</v>
      </c>
      <c r="AU414" s="1092">
        <f t="shared" si="308"/>
        <v>7.1428571428571397</v>
      </c>
      <c r="AV414" s="1092">
        <f t="shared" si="309"/>
        <v>16.666666666666675</v>
      </c>
      <c r="AW414" s="1092">
        <f t="shared" si="311"/>
        <v>23.677195717761943</v>
      </c>
      <c r="AX414" s="1092">
        <f t="shared" si="312"/>
        <v>15.528743083856769</v>
      </c>
    </row>
    <row r="415" spans="1:50" ht="11.25" customHeight="1" x14ac:dyDescent="0.2">
      <c r="A415" s="458" t="s">
        <v>1386</v>
      </c>
      <c r="B415" s="829" t="s">
        <v>1387</v>
      </c>
      <c r="C415" s="584">
        <v>4.75</v>
      </c>
      <c r="D415" s="584">
        <v>4.5</v>
      </c>
      <c r="E415" s="460">
        <v>3.2</v>
      </c>
      <c r="F415" s="589">
        <v>1.8</v>
      </c>
      <c r="G415" s="463">
        <v>1.2</v>
      </c>
      <c r="H415" s="584">
        <v>0.96</v>
      </c>
      <c r="I415" s="584">
        <v>0.36</v>
      </c>
      <c r="J415" s="584">
        <v>0</v>
      </c>
      <c r="K415" s="897"/>
      <c r="L415" s="463">
        <v>0</v>
      </c>
      <c r="M415" s="588">
        <v>0</v>
      </c>
      <c r="N415" s="897"/>
      <c r="O415" s="493">
        <v>0</v>
      </c>
      <c r="P415" s="493">
        <v>0</v>
      </c>
      <c r="Q415" s="492">
        <v>0</v>
      </c>
      <c r="R415" s="586">
        <v>0</v>
      </c>
      <c r="S415" s="586">
        <v>0</v>
      </c>
      <c r="T415" s="586">
        <v>0</v>
      </c>
      <c r="U415" s="586">
        <v>0</v>
      </c>
      <c r="V415" s="586">
        <v>0</v>
      </c>
      <c r="W415" s="586">
        <v>0</v>
      </c>
      <c r="X415" s="586">
        <v>0</v>
      </c>
      <c r="Y415" s="586">
        <v>0</v>
      </c>
      <c r="Z415" s="586">
        <v>0</v>
      </c>
      <c r="AA415" s="587">
        <f t="shared" si="310"/>
        <v>16.77</v>
      </c>
      <c r="AB415" s="1092">
        <f t="shared" si="289"/>
        <v>5.555555555555558</v>
      </c>
      <c r="AC415" s="1092">
        <f t="shared" si="290"/>
        <v>40.625</v>
      </c>
      <c r="AD415" s="1092">
        <f t="shared" si="291"/>
        <v>77.777777777777786</v>
      </c>
      <c r="AE415" s="1092">
        <f t="shared" si="292"/>
        <v>50</v>
      </c>
      <c r="AF415" s="1092">
        <f t="shared" si="293"/>
        <v>25</v>
      </c>
      <c r="AG415" s="1092">
        <f t="shared" si="294"/>
        <v>166.66666666666666</v>
      </c>
      <c r="AH415" s="1092" t="str">
        <f t="shared" si="295"/>
        <v>n/a</v>
      </c>
      <c r="AI415" s="1092" t="str">
        <f t="shared" si="296"/>
        <v>n/a</v>
      </c>
      <c r="AJ415" s="1092" t="str">
        <f t="shared" si="297"/>
        <v>n/a</v>
      </c>
      <c r="AK415" s="1092" t="str">
        <f t="shared" si="298"/>
        <v>n/a</v>
      </c>
      <c r="AL415" s="1092" t="str">
        <f t="shared" si="299"/>
        <v>n/a</v>
      </c>
      <c r="AM415" s="1092" t="str">
        <f t="shared" si="300"/>
        <v>n/a</v>
      </c>
      <c r="AN415" s="1092" t="str">
        <f t="shared" si="301"/>
        <v>n/a</v>
      </c>
      <c r="AO415" s="1092" t="str">
        <f t="shared" si="302"/>
        <v>n/a</v>
      </c>
      <c r="AP415" s="1092" t="str">
        <f t="shared" si="303"/>
        <v>n/a</v>
      </c>
      <c r="AQ415" s="1092" t="str">
        <f t="shared" si="304"/>
        <v>n/a</v>
      </c>
      <c r="AR415" s="1092" t="str">
        <f t="shared" si="305"/>
        <v>n/a</v>
      </c>
      <c r="AS415" s="1092" t="str">
        <f t="shared" si="306"/>
        <v>n/a</v>
      </c>
      <c r="AT415" s="1092" t="str">
        <f t="shared" si="307"/>
        <v>n/a</v>
      </c>
      <c r="AU415" s="1092" t="str">
        <f t="shared" si="308"/>
        <v>n/a</v>
      </c>
      <c r="AV415" s="1092" t="str">
        <f t="shared" si="309"/>
        <v>n/a</v>
      </c>
      <c r="AW415" s="1092">
        <f t="shared" si="311"/>
        <v>60.9375</v>
      </c>
      <c r="AX415" s="1092">
        <f t="shared" si="312"/>
        <v>57.189407898417727</v>
      </c>
    </row>
    <row r="416" spans="1:50" ht="11.25" customHeight="1" x14ac:dyDescent="0.2">
      <c r="A416" s="467" t="s">
        <v>652</v>
      </c>
      <c r="B416" s="468" t="s">
        <v>653</v>
      </c>
      <c r="C416" s="584">
        <v>0.79</v>
      </c>
      <c r="D416" s="584">
        <v>0.7</v>
      </c>
      <c r="E416" s="460">
        <v>0.63</v>
      </c>
      <c r="F416" s="1043">
        <v>0.38</v>
      </c>
      <c r="G416" s="1157">
        <v>0.34</v>
      </c>
      <c r="H416" s="1157">
        <v>0.3</v>
      </c>
      <c r="I416" s="1157">
        <v>0.26</v>
      </c>
      <c r="J416" s="1157">
        <v>0.25</v>
      </c>
      <c r="K416" s="1163" t="s">
        <v>90</v>
      </c>
      <c r="L416" s="1157">
        <v>0.23</v>
      </c>
      <c r="M416" s="1166">
        <v>0.21</v>
      </c>
      <c r="N416" s="1163"/>
      <c r="O416" s="1171">
        <v>0.19</v>
      </c>
      <c r="P416" s="1171">
        <v>0.17</v>
      </c>
      <c r="Q416" s="1173">
        <v>0.155</v>
      </c>
      <c r="R416" s="1173">
        <v>0.13500000000000001</v>
      </c>
      <c r="S416" s="1173">
        <v>0.11</v>
      </c>
      <c r="T416" s="1173">
        <v>0.05</v>
      </c>
      <c r="U416" s="1178">
        <v>0</v>
      </c>
      <c r="V416" s="1178">
        <v>0</v>
      </c>
      <c r="W416" s="1178">
        <v>0</v>
      </c>
      <c r="X416" s="1178">
        <v>0</v>
      </c>
      <c r="Y416" s="1178">
        <v>0</v>
      </c>
      <c r="Z416" s="1178">
        <v>0</v>
      </c>
      <c r="AA416" s="587">
        <f t="shared" si="310"/>
        <v>4.9000000000000004</v>
      </c>
      <c r="AB416" s="1092">
        <f t="shared" si="289"/>
        <v>12.857142857142879</v>
      </c>
      <c r="AC416" s="1092">
        <f t="shared" si="290"/>
        <v>11.111111111111093</v>
      </c>
      <c r="AD416" s="1092">
        <f t="shared" si="291"/>
        <v>65.789473684210535</v>
      </c>
      <c r="AE416" s="1092">
        <f t="shared" si="292"/>
        <v>11.764705882352944</v>
      </c>
      <c r="AF416" s="1092">
        <f t="shared" si="293"/>
        <v>13.333333333333353</v>
      </c>
      <c r="AG416" s="1092">
        <f t="shared" si="294"/>
        <v>15.384615384615374</v>
      </c>
      <c r="AH416" s="1092">
        <f t="shared" si="295"/>
        <v>4.0000000000000036</v>
      </c>
      <c r="AI416" s="1092">
        <f t="shared" si="296"/>
        <v>8.6956521739130377</v>
      </c>
      <c r="AJ416" s="1092">
        <f t="shared" si="297"/>
        <v>9.5238095238095344</v>
      </c>
      <c r="AK416" s="1092">
        <f t="shared" si="298"/>
        <v>10.526315789473673</v>
      </c>
      <c r="AL416" s="1092">
        <f t="shared" si="299"/>
        <v>11.764705882352944</v>
      </c>
      <c r="AM416" s="1092">
        <f t="shared" si="300"/>
        <v>9.6774193548387224</v>
      </c>
      <c r="AN416" s="1092">
        <f t="shared" si="301"/>
        <v>14.814814814814813</v>
      </c>
      <c r="AO416" s="1092">
        <f t="shared" si="302"/>
        <v>22.72727272727273</v>
      </c>
      <c r="AP416" s="1092">
        <f t="shared" si="303"/>
        <v>119.99999999999997</v>
      </c>
      <c r="AQ416" s="1092" t="str">
        <f t="shared" si="304"/>
        <v>n/a</v>
      </c>
      <c r="AR416" s="1092" t="str">
        <f t="shared" si="305"/>
        <v>n/a</v>
      </c>
      <c r="AS416" s="1092" t="str">
        <f t="shared" si="306"/>
        <v>n/a</v>
      </c>
      <c r="AT416" s="1092" t="str">
        <f t="shared" si="307"/>
        <v>n/a</v>
      </c>
      <c r="AU416" s="1092" t="str">
        <f t="shared" si="308"/>
        <v>n/a</v>
      </c>
      <c r="AV416" s="1092" t="str">
        <f t="shared" si="309"/>
        <v>n/a</v>
      </c>
      <c r="AW416" s="1092">
        <f t="shared" si="311"/>
        <v>22.798024834616108</v>
      </c>
      <c r="AX416" s="1092">
        <f t="shared" si="312"/>
        <v>30.513264375384864</v>
      </c>
    </row>
    <row r="417" spans="1:50" ht="11.25" customHeight="1" x14ac:dyDescent="0.2">
      <c r="A417" s="511" t="s">
        <v>4631</v>
      </c>
      <c r="B417" s="829" t="s">
        <v>4624</v>
      </c>
      <c r="C417" s="584">
        <v>0.92</v>
      </c>
      <c r="D417" s="584">
        <v>0.8</v>
      </c>
      <c r="E417" s="460">
        <v>0.76519999999999999</v>
      </c>
      <c r="F417" s="509">
        <v>0.75</v>
      </c>
      <c r="G417" s="499">
        <v>0</v>
      </c>
      <c r="H417" s="499">
        <v>0</v>
      </c>
      <c r="I417" s="499">
        <v>0</v>
      </c>
      <c r="J417" s="499">
        <v>0</v>
      </c>
      <c r="K417" s="1027"/>
      <c r="L417" s="499">
        <v>0</v>
      </c>
      <c r="M417" s="502">
        <v>0</v>
      </c>
      <c r="N417" s="519"/>
      <c r="O417" s="999">
        <v>0</v>
      </c>
      <c r="P417" s="999">
        <v>0</v>
      </c>
      <c r="Q417" s="500">
        <v>0</v>
      </c>
      <c r="R417" s="500">
        <v>0</v>
      </c>
      <c r="S417" s="500">
        <v>0</v>
      </c>
      <c r="T417" s="500">
        <v>0</v>
      </c>
      <c r="U417" s="500">
        <v>0</v>
      </c>
      <c r="V417" s="500">
        <v>0</v>
      </c>
      <c r="W417" s="500">
        <v>0</v>
      </c>
      <c r="X417" s="500">
        <v>0</v>
      </c>
      <c r="Y417" s="500">
        <v>0</v>
      </c>
      <c r="Z417" s="500">
        <v>0</v>
      </c>
      <c r="AA417" s="587">
        <f t="shared" si="310"/>
        <v>3.2352000000000003</v>
      </c>
      <c r="AB417" s="1092">
        <f t="shared" si="289"/>
        <v>14.999999999999991</v>
      </c>
      <c r="AC417" s="1092">
        <f t="shared" si="290"/>
        <v>4.5478306325143825</v>
      </c>
      <c r="AD417" s="1092">
        <f t="shared" si="291"/>
        <v>2.0266666666666655</v>
      </c>
      <c r="AE417" s="1092" t="str">
        <f t="shared" si="292"/>
        <v>n/a</v>
      </c>
      <c r="AF417" s="1092" t="str">
        <f t="shared" si="293"/>
        <v>n/a</v>
      </c>
      <c r="AG417" s="1092" t="str">
        <f t="shared" si="294"/>
        <v>n/a</v>
      </c>
      <c r="AH417" s="1092" t="str">
        <f t="shared" si="295"/>
        <v>n/a</v>
      </c>
      <c r="AI417" s="1092" t="str">
        <f t="shared" si="296"/>
        <v>n/a</v>
      </c>
      <c r="AJ417" s="1092" t="str">
        <f t="shared" si="297"/>
        <v>n/a</v>
      </c>
      <c r="AK417" s="1092" t="str">
        <f t="shared" si="298"/>
        <v>n/a</v>
      </c>
      <c r="AL417" s="1092" t="str">
        <f t="shared" si="299"/>
        <v>n/a</v>
      </c>
      <c r="AM417" s="1092" t="str">
        <f t="shared" si="300"/>
        <v>n/a</v>
      </c>
      <c r="AN417" s="1092" t="str">
        <f t="shared" si="301"/>
        <v>n/a</v>
      </c>
      <c r="AO417" s="1092" t="str">
        <f t="shared" si="302"/>
        <v>n/a</v>
      </c>
      <c r="AP417" s="1092" t="str">
        <f t="shared" si="303"/>
        <v>n/a</v>
      </c>
      <c r="AQ417" s="1092" t="str">
        <f t="shared" si="304"/>
        <v>n/a</v>
      </c>
      <c r="AR417" s="1092" t="str">
        <f t="shared" si="305"/>
        <v>n/a</v>
      </c>
      <c r="AS417" s="1092" t="str">
        <f t="shared" si="306"/>
        <v>n/a</v>
      </c>
      <c r="AT417" s="1092" t="str">
        <f t="shared" si="307"/>
        <v>n/a</v>
      </c>
      <c r="AU417" s="1092" t="str">
        <f t="shared" si="308"/>
        <v>n/a</v>
      </c>
      <c r="AV417" s="1092" t="str">
        <f t="shared" si="309"/>
        <v>n/a</v>
      </c>
      <c r="AW417" s="1092">
        <f t="shared" si="311"/>
        <v>7.1914990997270136</v>
      </c>
      <c r="AX417" s="1092">
        <f t="shared" si="312"/>
        <v>6.8788503158482222</v>
      </c>
    </row>
    <row r="418" spans="1:50" ht="11.25" customHeight="1" x14ac:dyDescent="0.2">
      <c r="A418" s="458" t="s">
        <v>1416</v>
      </c>
      <c r="B418" s="829" t="s">
        <v>1417</v>
      </c>
      <c r="C418" s="584">
        <v>4.2</v>
      </c>
      <c r="D418" s="584">
        <v>4.1500000000000004</v>
      </c>
      <c r="E418" s="460">
        <v>4</v>
      </c>
      <c r="F418" s="509">
        <v>3.5500000000000003</v>
      </c>
      <c r="G418" s="584">
        <v>3.33</v>
      </c>
      <c r="H418" s="584">
        <v>3.04</v>
      </c>
      <c r="I418" s="584">
        <v>2.7</v>
      </c>
      <c r="J418" s="584">
        <v>2</v>
      </c>
      <c r="K418" s="897"/>
      <c r="L418" s="584">
        <v>1.45</v>
      </c>
      <c r="M418" s="459">
        <v>0.55000000000000004</v>
      </c>
      <c r="N418" s="897"/>
      <c r="O418" s="585">
        <v>0</v>
      </c>
      <c r="P418" s="585">
        <v>0</v>
      </c>
      <c r="Q418" s="586">
        <v>0</v>
      </c>
      <c r="R418" s="586">
        <v>0</v>
      </c>
      <c r="S418" s="586">
        <v>0</v>
      </c>
      <c r="T418" s="586">
        <v>0</v>
      </c>
      <c r="U418" s="586">
        <v>0</v>
      </c>
      <c r="V418" s="586">
        <v>0</v>
      </c>
      <c r="W418" s="586">
        <v>0</v>
      </c>
      <c r="X418" s="586">
        <v>0</v>
      </c>
      <c r="Y418" s="586">
        <v>0</v>
      </c>
      <c r="Z418" s="586">
        <v>0</v>
      </c>
      <c r="AA418" s="587">
        <f t="shared" si="310"/>
        <v>28.970000000000002</v>
      </c>
      <c r="AB418" s="1092">
        <f t="shared" si="289"/>
        <v>1.2048192771084265</v>
      </c>
      <c r="AC418" s="1092">
        <f t="shared" si="290"/>
        <v>3.7500000000000089</v>
      </c>
      <c r="AD418" s="1092">
        <f t="shared" si="291"/>
        <v>12.676056338028152</v>
      </c>
      <c r="AE418" s="1092">
        <f t="shared" si="292"/>
        <v>6.6066066066066131</v>
      </c>
      <c r="AF418" s="1092">
        <f t="shared" si="293"/>
        <v>9.539473684210531</v>
      </c>
      <c r="AG418" s="1092">
        <f t="shared" si="294"/>
        <v>12.592592592592577</v>
      </c>
      <c r="AH418" s="1092">
        <f t="shared" si="295"/>
        <v>35.000000000000007</v>
      </c>
      <c r="AI418" s="1092">
        <f t="shared" si="296"/>
        <v>37.931034482758633</v>
      </c>
      <c r="AJ418" s="1092">
        <f t="shared" si="297"/>
        <v>163.63636363636363</v>
      </c>
      <c r="AK418" s="1092" t="str">
        <f t="shared" si="298"/>
        <v>n/a</v>
      </c>
      <c r="AL418" s="1092" t="str">
        <f t="shared" si="299"/>
        <v>n/a</v>
      </c>
      <c r="AM418" s="1092" t="str">
        <f t="shared" si="300"/>
        <v>n/a</v>
      </c>
      <c r="AN418" s="1092" t="str">
        <f t="shared" si="301"/>
        <v>n/a</v>
      </c>
      <c r="AO418" s="1092" t="str">
        <f t="shared" si="302"/>
        <v>n/a</v>
      </c>
      <c r="AP418" s="1092" t="str">
        <f t="shared" si="303"/>
        <v>n/a</v>
      </c>
      <c r="AQ418" s="1092" t="str">
        <f t="shared" si="304"/>
        <v>n/a</v>
      </c>
      <c r="AR418" s="1092" t="str">
        <f t="shared" si="305"/>
        <v>n/a</v>
      </c>
      <c r="AS418" s="1092" t="str">
        <f t="shared" si="306"/>
        <v>n/a</v>
      </c>
      <c r="AT418" s="1092" t="str">
        <f t="shared" si="307"/>
        <v>n/a</v>
      </c>
      <c r="AU418" s="1092" t="str">
        <f t="shared" si="308"/>
        <v>n/a</v>
      </c>
      <c r="AV418" s="1092" t="str">
        <f t="shared" si="309"/>
        <v>n/a</v>
      </c>
      <c r="AW418" s="1092">
        <f t="shared" si="311"/>
        <v>31.437438513074287</v>
      </c>
      <c r="AX418" s="1092">
        <f t="shared" si="312"/>
        <v>51.253327586727352</v>
      </c>
    </row>
    <row r="419" spans="1:50" ht="11.25" customHeight="1" x14ac:dyDescent="0.2">
      <c r="A419" s="619" t="s">
        <v>662</v>
      </c>
      <c r="B419" s="751" t="s">
        <v>663</v>
      </c>
      <c r="C419" s="490">
        <v>1.24</v>
      </c>
      <c r="D419" s="490">
        <v>1.21</v>
      </c>
      <c r="E419" s="460">
        <v>1.1100000000000001</v>
      </c>
      <c r="F419" s="509">
        <v>1.03</v>
      </c>
      <c r="G419" s="584">
        <v>0.95</v>
      </c>
      <c r="H419" s="584">
        <v>0.77</v>
      </c>
      <c r="I419" s="584">
        <v>0.68500000000000005</v>
      </c>
      <c r="J419" s="584">
        <v>0.58335000000000004</v>
      </c>
      <c r="K419" s="897"/>
      <c r="L419" s="584">
        <v>0.58333500000000005</v>
      </c>
      <c r="M419" s="459">
        <v>0.45334999999999998</v>
      </c>
      <c r="N419" s="897"/>
      <c r="O419" s="472">
        <v>0.42</v>
      </c>
      <c r="P419" s="472">
        <v>0.39</v>
      </c>
      <c r="Q419" s="590">
        <v>0.37664999999999998</v>
      </c>
      <c r="R419" s="590">
        <v>0.36</v>
      </c>
      <c r="S419" s="590">
        <v>0.33334999999999998</v>
      </c>
      <c r="T419" s="590">
        <v>0.28665000000000002</v>
      </c>
      <c r="U419" s="590">
        <v>0.25</v>
      </c>
      <c r="V419" s="590">
        <v>0.19334999999999999</v>
      </c>
      <c r="W419" s="586">
        <v>0.13664999999999999</v>
      </c>
      <c r="X419" s="590">
        <v>9.3350000000000002E-2</v>
      </c>
      <c r="Y419" s="590">
        <v>0</v>
      </c>
      <c r="Z419" s="590">
        <v>0</v>
      </c>
      <c r="AA419" s="587">
        <f t="shared" si="310"/>
        <v>11.455035000000001</v>
      </c>
      <c r="AB419" s="1092">
        <f t="shared" si="289"/>
        <v>2.4793388429751984</v>
      </c>
      <c r="AC419" s="1092">
        <f t="shared" si="290"/>
        <v>9.0090090090090058</v>
      </c>
      <c r="AD419" s="1092">
        <f t="shared" si="291"/>
        <v>7.7669902912621325</v>
      </c>
      <c r="AE419" s="1092">
        <f t="shared" si="292"/>
        <v>8.4210526315789522</v>
      </c>
      <c r="AF419" s="1092">
        <f t="shared" si="293"/>
        <v>23.376623376623364</v>
      </c>
      <c r="AG419" s="1092">
        <f t="shared" si="294"/>
        <v>12.408759124087588</v>
      </c>
      <c r="AH419" s="1092">
        <f t="shared" si="295"/>
        <v>17.425216422387923</v>
      </c>
      <c r="AI419" s="1092">
        <f t="shared" si="296"/>
        <v>2.5714212245064871E-3</v>
      </c>
      <c r="AJ419" s="1092">
        <f t="shared" si="297"/>
        <v>28.672107643101373</v>
      </c>
      <c r="AK419" s="1092">
        <f t="shared" si="298"/>
        <v>7.9404761904761978</v>
      </c>
      <c r="AL419" s="1092">
        <f t="shared" si="299"/>
        <v>7.6923076923076872</v>
      </c>
      <c r="AM419" s="1092">
        <f t="shared" si="300"/>
        <v>3.5444046196734469</v>
      </c>
      <c r="AN419" s="1092">
        <f t="shared" si="301"/>
        <v>4.6249999999999902</v>
      </c>
      <c r="AO419" s="1092">
        <f t="shared" si="302"/>
        <v>7.9946002699865071</v>
      </c>
      <c r="AP419" s="1092">
        <f t="shared" si="303"/>
        <v>16.291644863073419</v>
      </c>
      <c r="AQ419" s="1092">
        <f t="shared" si="304"/>
        <v>14.660000000000007</v>
      </c>
      <c r="AR419" s="1092">
        <f t="shared" si="305"/>
        <v>29.299198344970257</v>
      </c>
      <c r="AS419" s="1092">
        <f t="shared" si="306"/>
        <v>41.492864983534574</v>
      </c>
      <c r="AT419" s="1092">
        <f t="shared" si="307"/>
        <v>46.384574183181556</v>
      </c>
      <c r="AU419" s="1092" t="str">
        <f t="shared" si="308"/>
        <v>n/a</v>
      </c>
      <c r="AV419" s="1092" t="str">
        <f t="shared" si="309"/>
        <v>n/a</v>
      </c>
      <c r="AW419" s="1092">
        <f t="shared" si="311"/>
        <v>15.236144205760718</v>
      </c>
      <c r="AX419" s="1092">
        <f t="shared" si="312"/>
        <v>13.051420472570268</v>
      </c>
    </row>
    <row r="420" spans="1:50" ht="11.25" customHeight="1" x14ac:dyDescent="0.2">
      <c r="A420" s="468" t="s">
        <v>1446</v>
      </c>
      <c r="B420" s="468" t="s">
        <v>1447</v>
      </c>
      <c r="C420" s="584">
        <v>1.6</v>
      </c>
      <c r="D420" s="584">
        <v>1.32</v>
      </c>
      <c r="E420" s="460">
        <v>1</v>
      </c>
      <c r="F420" s="589">
        <v>0.88</v>
      </c>
      <c r="G420" s="584">
        <v>0.76</v>
      </c>
      <c r="H420" s="584">
        <v>0.64</v>
      </c>
      <c r="I420" s="584">
        <v>0.44</v>
      </c>
      <c r="J420" s="584">
        <v>0.21</v>
      </c>
      <c r="K420" s="897"/>
      <c r="L420" s="584">
        <v>0.105</v>
      </c>
      <c r="M420" s="588">
        <v>0.06</v>
      </c>
      <c r="N420" s="897"/>
      <c r="O420" s="585">
        <v>0.06</v>
      </c>
      <c r="P420" s="585">
        <v>0.06</v>
      </c>
      <c r="Q420" s="590">
        <v>0.06</v>
      </c>
      <c r="R420" s="590">
        <v>5.3999999999999999E-2</v>
      </c>
      <c r="S420" s="590">
        <v>8.9999999999999993E-3</v>
      </c>
      <c r="T420" s="586">
        <v>0</v>
      </c>
      <c r="U420" s="586">
        <v>0</v>
      </c>
      <c r="V420" s="586">
        <v>0</v>
      </c>
      <c r="W420" s="586">
        <v>0</v>
      </c>
      <c r="X420" s="586">
        <v>0</v>
      </c>
      <c r="Y420" s="586">
        <v>0</v>
      </c>
      <c r="Z420" s="586">
        <v>0</v>
      </c>
      <c r="AA420" s="587">
        <f t="shared" si="310"/>
        <v>7.2579999999999991</v>
      </c>
      <c r="AB420" s="1092">
        <f t="shared" si="289"/>
        <v>21.212121212121215</v>
      </c>
      <c r="AC420" s="1092">
        <f t="shared" si="290"/>
        <v>32.000000000000007</v>
      </c>
      <c r="AD420" s="1092">
        <f t="shared" si="291"/>
        <v>13.636363636363647</v>
      </c>
      <c r="AE420" s="1092">
        <f t="shared" si="292"/>
        <v>15.789473684210531</v>
      </c>
      <c r="AF420" s="1092">
        <f t="shared" si="293"/>
        <v>18.75</v>
      </c>
      <c r="AG420" s="1092">
        <f t="shared" si="294"/>
        <v>45.45454545454546</v>
      </c>
      <c r="AH420" s="1092">
        <f t="shared" si="295"/>
        <v>109.52380952380953</v>
      </c>
      <c r="AI420" s="1092">
        <f t="shared" si="296"/>
        <v>100</v>
      </c>
      <c r="AJ420" s="1092">
        <f t="shared" si="297"/>
        <v>75</v>
      </c>
      <c r="AK420" s="1092">
        <f t="shared" si="298"/>
        <v>0</v>
      </c>
      <c r="AL420" s="1092">
        <f t="shared" si="299"/>
        <v>0</v>
      </c>
      <c r="AM420" s="1092">
        <f t="shared" si="300"/>
        <v>0</v>
      </c>
      <c r="AN420" s="1092">
        <f t="shared" si="301"/>
        <v>11.111111111111116</v>
      </c>
      <c r="AO420" s="1092">
        <f t="shared" si="302"/>
        <v>500</v>
      </c>
      <c r="AP420" s="1092" t="str">
        <f t="shared" si="303"/>
        <v>n/a</v>
      </c>
      <c r="AQ420" s="1092" t="str">
        <f t="shared" si="304"/>
        <v>n/a</v>
      </c>
      <c r="AR420" s="1092" t="str">
        <f t="shared" si="305"/>
        <v>n/a</v>
      </c>
      <c r="AS420" s="1092" t="str">
        <f t="shared" si="306"/>
        <v>n/a</v>
      </c>
      <c r="AT420" s="1092" t="str">
        <f t="shared" si="307"/>
        <v>n/a</v>
      </c>
      <c r="AU420" s="1092" t="str">
        <f t="shared" si="308"/>
        <v>n/a</v>
      </c>
      <c r="AV420" s="1092" t="str">
        <f t="shared" si="309"/>
        <v>n/a</v>
      </c>
      <c r="AW420" s="1092">
        <f t="shared" si="311"/>
        <v>67.319816044440117</v>
      </c>
      <c r="AX420" s="1092">
        <f t="shared" si="312"/>
        <v>129.68108959241101</v>
      </c>
    </row>
    <row r="421" spans="1:50" ht="11.25" customHeight="1" x14ac:dyDescent="0.2">
      <c r="A421" s="829" t="s">
        <v>1462</v>
      </c>
      <c r="B421" s="829" t="s">
        <v>1463</v>
      </c>
      <c r="C421" s="584">
        <v>4</v>
      </c>
      <c r="D421" s="584">
        <v>3.84</v>
      </c>
      <c r="E421" s="460">
        <v>3.69</v>
      </c>
      <c r="F421" s="589">
        <v>3.48</v>
      </c>
      <c r="G421" s="584">
        <v>3.28</v>
      </c>
      <c r="H421" s="584">
        <v>3.08</v>
      </c>
      <c r="I421" s="584">
        <v>2.92</v>
      </c>
      <c r="J421" s="584">
        <v>2.78</v>
      </c>
      <c r="K421" s="897"/>
      <c r="L421" s="584">
        <v>2.64</v>
      </c>
      <c r="M421" s="459">
        <v>2.5099999999999998</v>
      </c>
      <c r="N421" s="897"/>
      <c r="O421" s="585">
        <v>2.46</v>
      </c>
      <c r="P421" s="585">
        <v>2.46</v>
      </c>
      <c r="Q421" s="590">
        <v>2.46</v>
      </c>
      <c r="R421" s="590">
        <v>2.42</v>
      </c>
      <c r="S421" s="586">
        <v>2.38</v>
      </c>
      <c r="T421" s="586">
        <v>2.34</v>
      </c>
      <c r="U421" s="586">
        <v>2.34</v>
      </c>
      <c r="V421" s="586">
        <v>2.34</v>
      </c>
      <c r="W421" s="586">
        <v>2.34</v>
      </c>
      <c r="X421" s="590">
        <v>2.34</v>
      </c>
      <c r="Y421" s="590">
        <v>2.3199999999999998</v>
      </c>
      <c r="Z421" s="590">
        <v>2.2999999999999998</v>
      </c>
      <c r="AA421" s="587">
        <f t="shared" si="310"/>
        <v>60.72000000000002</v>
      </c>
      <c r="AB421" s="1092">
        <f t="shared" si="289"/>
        <v>4.1666666666666741</v>
      </c>
      <c r="AC421" s="1092">
        <f t="shared" si="290"/>
        <v>4.0650406504064929</v>
      </c>
      <c r="AD421" s="1092">
        <f t="shared" si="291"/>
        <v>6.0344827586206851</v>
      </c>
      <c r="AE421" s="1092">
        <f t="shared" si="292"/>
        <v>6.0975609756097615</v>
      </c>
      <c r="AF421" s="1092">
        <f t="shared" si="293"/>
        <v>6.4935064935064846</v>
      </c>
      <c r="AG421" s="1092">
        <f t="shared" si="294"/>
        <v>5.4794520547945202</v>
      </c>
      <c r="AH421" s="1092">
        <f t="shared" si="295"/>
        <v>5.0359712230215958</v>
      </c>
      <c r="AI421" s="1092">
        <f t="shared" si="296"/>
        <v>5.3030303030302983</v>
      </c>
      <c r="AJ421" s="1092">
        <f t="shared" si="297"/>
        <v>5.179282868525914</v>
      </c>
      <c r="AK421" s="1092">
        <f t="shared" si="298"/>
        <v>2.0325203252032464</v>
      </c>
      <c r="AL421" s="1092">
        <f t="shared" si="299"/>
        <v>0</v>
      </c>
      <c r="AM421" s="1092">
        <f t="shared" si="300"/>
        <v>0</v>
      </c>
      <c r="AN421" s="1092">
        <f t="shared" si="301"/>
        <v>1.6528925619834656</v>
      </c>
      <c r="AO421" s="1092">
        <f t="shared" si="302"/>
        <v>1.6806722689075571</v>
      </c>
      <c r="AP421" s="1092">
        <f t="shared" si="303"/>
        <v>1.7094017094017033</v>
      </c>
      <c r="AQ421" s="1092">
        <f t="shared" si="304"/>
        <v>0</v>
      </c>
      <c r="AR421" s="1092">
        <f t="shared" si="305"/>
        <v>0</v>
      </c>
      <c r="AS421" s="1092">
        <f t="shared" si="306"/>
        <v>0</v>
      </c>
      <c r="AT421" s="1092">
        <f t="shared" si="307"/>
        <v>0</v>
      </c>
      <c r="AU421" s="1092">
        <f t="shared" si="308"/>
        <v>0.86206896551723755</v>
      </c>
      <c r="AV421" s="1092">
        <f t="shared" si="309"/>
        <v>0.86956521739129933</v>
      </c>
      <c r="AW421" s="1092">
        <f t="shared" si="311"/>
        <v>2.6981959544089014</v>
      </c>
      <c r="AX421" s="1092">
        <f t="shared" si="312"/>
        <v>2.4617346604574957</v>
      </c>
    </row>
    <row r="422" spans="1:50" ht="11.25" customHeight="1" x14ac:dyDescent="0.2">
      <c r="A422" s="829" t="s">
        <v>1428</v>
      </c>
      <c r="B422" s="829" t="s">
        <v>1429</v>
      </c>
      <c r="C422" s="584">
        <v>2.46</v>
      </c>
      <c r="D422" s="584">
        <v>2.415</v>
      </c>
      <c r="E422" s="460">
        <v>2.2949999999999999</v>
      </c>
      <c r="F422" s="589">
        <v>2.2350000000000003</v>
      </c>
      <c r="G422" s="584">
        <v>2.1749999999999998</v>
      </c>
      <c r="H422" s="584">
        <v>2.1</v>
      </c>
      <c r="I422" s="584">
        <v>1.9950000000000001</v>
      </c>
      <c r="J422" s="584">
        <v>1.86</v>
      </c>
      <c r="K422" s="897"/>
      <c r="L422" s="584">
        <v>1.71</v>
      </c>
      <c r="M422" s="459">
        <v>1.56</v>
      </c>
      <c r="N422" s="897"/>
      <c r="O422" s="585">
        <v>1.5</v>
      </c>
      <c r="P422" s="472">
        <v>1.5</v>
      </c>
      <c r="Q422" s="590">
        <v>1.425</v>
      </c>
      <c r="R422" s="590">
        <v>0.33</v>
      </c>
      <c r="S422" s="586">
        <v>0</v>
      </c>
      <c r="T422" s="586">
        <v>0</v>
      </c>
      <c r="U422" s="586">
        <v>0</v>
      </c>
      <c r="V422" s="586">
        <v>0</v>
      </c>
      <c r="W422" s="586">
        <v>0</v>
      </c>
      <c r="X422" s="586">
        <v>0</v>
      </c>
      <c r="Y422" s="586">
        <v>0</v>
      </c>
      <c r="Z422" s="586">
        <v>0</v>
      </c>
      <c r="AA422" s="587">
        <f t="shared" si="310"/>
        <v>25.56</v>
      </c>
      <c r="AB422" s="1092">
        <f t="shared" si="289"/>
        <v>1.8633540372670732</v>
      </c>
      <c r="AC422" s="1092">
        <f t="shared" si="290"/>
        <v>5.2287581699346442</v>
      </c>
      <c r="AD422" s="1092">
        <f t="shared" si="291"/>
        <v>2.6845637583892357</v>
      </c>
      <c r="AE422" s="1092">
        <f t="shared" si="292"/>
        <v>2.7586206896552001</v>
      </c>
      <c r="AF422" s="1092">
        <f t="shared" si="293"/>
        <v>3.5714285714285587</v>
      </c>
      <c r="AG422" s="1092">
        <f t="shared" si="294"/>
        <v>5.2631578947368363</v>
      </c>
      <c r="AH422" s="1092">
        <f t="shared" si="295"/>
        <v>7.2580645161290258</v>
      </c>
      <c r="AI422" s="1092">
        <f t="shared" si="296"/>
        <v>8.7719298245614077</v>
      </c>
      <c r="AJ422" s="1092">
        <f t="shared" si="297"/>
        <v>9.6153846153846025</v>
      </c>
      <c r="AK422" s="1092">
        <f t="shared" si="298"/>
        <v>4.0000000000000036</v>
      </c>
      <c r="AL422" s="1092">
        <f t="shared" si="299"/>
        <v>0</v>
      </c>
      <c r="AM422" s="1092">
        <f t="shared" si="300"/>
        <v>5.2631578947368363</v>
      </c>
      <c r="AN422" s="1092">
        <f t="shared" si="301"/>
        <v>331.81818181818181</v>
      </c>
      <c r="AO422" s="1092" t="str">
        <f t="shared" si="302"/>
        <v>n/a</v>
      </c>
      <c r="AP422" s="1092" t="str">
        <f t="shared" si="303"/>
        <v>n/a</v>
      </c>
      <c r="AQ422" s="1092" t="str">
        <f t="shared" si="304"/>
        <v>n/a</v>
      </c>
      <c r="AR422" s="1092" t="str">
        <f t="shared" si="305"/>
        <v>n/a</v>
      </c>
      <c r="AS422" s="1092" t="str">
        <f t="shared" si="306"/>
        <v>n/a</v>
      </c>
      <c r="AT422" s="1092" t="str">
        <f t="shared" si="307"/>
        <v>n/a</v>
      </c>
      <c r="AU422" s="1092" t="str">
        <f t="shared" si="308"/>
        <v>n/a</v>
      </c>
      <c r="AV422" s="1092" t="str">
        <f t="shared" si="309"/>
        <v>n/a</v>
      </c>
      <c r="AW422" s="1092">
        <f t="shared" si="311"/>
        <v>29.853584753108091</v>
      </c>
      <c r="AX422" s="1092">
        <f t="shared" si="312"/>
        <v>90.76944167362106</v>
      </c>
    </row>
    <row r="423" spans="1:50" ht="11.25" customHeight="1" x14ac:dyDescent="0.2">
      <c r="A423" s="458" t="s">
        <v>1436</v>
      </c>
      <c r="B423" s="829" t="s">
        <v>1437</v>
      </c>
      <c r="C423" s="584">
        <v>2.2599999999999998</v>
      </c>
      <c r="D423" s="584">
        <v>2.1800000000000002</v>
      </c>
      <c r="E423" s="460">
        <v>2.02</v>
      </c>
      <c r="F423" s="460">
        <v>1.86</v>
      </c>
      <c r="G423" s="584">
        <v>1.66</v>
      </c>
      <c r="H423" s="584">
        <v>1.6</v>
      </c>
      <c r="I423" s="584">
        <v>0.98</v>
      </c>
      <c r="J423" s="584">
        <v>0.92</v>
      </c>
      <c r="K423" s="897"/>
      <c r="L423" s="584">
        <v>0.86</v>
      </c>
      <c r="M423" s="459">
        <v>0.8</v>
      </c>
      <c r="N423" s="897"/>
      <c r="O423" s="585">
        <v>0.74</v>
      </c>
      <c r="P423" s="585">
        <v>0.74</v>
      </c>
      <c r="Q423" s="590">
        <v>0.74</v>
      </c>
      <c r="R423" s="590">
        <v>0.69</v>
      </c>
      <c r="S423" s="590">
        <v>0.59</v>
      </c>
      <c r="T423" s="590">
        <v>0.47</v>
      </c>
      <c r="U423" s="590">
        <v>0.3</v>
      </c>
      <c r="V423" s="586">
        <v>0.2</v>
      </c>
      <c r="W423" s="586">
        <v>0.2</v>
      </c>
      <c r="X423" s="586">
        <v>0.2</v>
      </c>
      <c r="Y423" s="586">
        <v>0.2</v>
      </c>
      <c r="Z423" s="590">
        <v>0.2</v>
      </c>
      <c r="AA423" s="587">
        <f t="shared" si="310"/>
        <v>20.409999999999993</v>
      </c>
      <c r="AB423" s="1092">
        <f t="shared" si="289"/>
        <v>3.6697247706421798</v>
      </c>
      <c r="AC423" s="1092">
        <f t="shared" si="290"/>
        <v>7.9207920792079278</v>
      </c>
      <c r="AD423" s="1092">
        <f t="shared" si="291"/>
        <v>8.602150537634401</v>
      </c>
      <c r="AE423" s="1092">
        <f t="shared" si="292"/>
        <v>12.048192771084354</v>
      </c>
      <c r="AF423" s="1092">
        <f t="shared" si="293"/>
        <v>3.7499999999999867</v>
      </c>
      <c r="AG423" s="1092">
        <f t="shared" si="294"/>
        <v>63.265306122448983</v>
      </c>
      <c r="AH423" s="1092">
        <f t="shared" si="295"/>
        <v>6.5217391304347672</v>
      </c>
      <c r="AI423" s="1092">
        <f t="shared" si="296"/>
        <v>6.976744186046524</v>
      </c>
      <c r="AJ423" s="1092">
        <f t="shared" si="297"/>
        <v>7.4999999999999956</v>
      </c>
      <c r="AK423" s="1092">
        <f t="shared" si="298"/>
        <v>8.1081081081081141</v>
      </c>
      <c r="AL423" s="1092">
        <f t="shared" si="299"/>
        <v>0</v>
      </c>
      <c r="AM423" s="1092">
        <f t="shared" si="300"/>
        <v>0</v>
      </c>
      <c r="AN423" s="1092">
        <f t="shared" si="301"/>
        <v>7.2463768115942129</v>
      </c>
      <c r="AO423" s="1092">
        <f t="shared" si="302"/>
        <v>16.949152542372879</v>
      </c>
      <c r="AP423" s="1092">
        <f t="shared" si="303"/>
        <v>25.531914893617014</v>
      </c>
      <c r="AQ423" s="1092">
        <f t="shared" si="304"/>
        <v>56.666666666666664</v>
      </c>
      <c r="AR423" s="1092">
        <f t="shared" si="305"/>
        <v>49.999999999999979</v>
      </c>
      <c r="AS423" s="1092">
        <f t="shared" si="306"/>
        <v>0</v>
      </c>
      <c r="AT423" s="1092">
        <f t="shared" si="307"/>
        <v>0</v>
      </c>
      <c r="AU423" s="1092">
        <f t="shared" si="308"/>
        <v>0</v>
      </c>
      <c r="AV423" s="1092">
        <f t="shared" si="309"/>
        <v>0</v>
      </c>
      <c r="AW423" s="1092">
        <f t="shared" si="311"/>
        <v>13.559850886659904</v>
      </c>
      <c r="AX423" s="1092">
        <f t="shared" si="312"/>
        <v>19.191971690224193</v>
      </c>
    </row>
    <row r="424" spans="1:50" ht="11.25" customHeight="1" x14ac:dyDescent="0.2">
      <c r="A424" s="511" t="s">
        <v>4192</v>
      </c>
      <c r="B424" s="816" t="s">
        <v>2480</v>
      </c>
      <c r="C424" s="962">
        <v>0.54500000000000004</v>
      </c>
      <c r="D424" s="962">
        <v>0.495</v>
      </c>
      <c r="E424" s="460">
        <v>0.435</v>
      </c>
      <c r="F424" s="820">
        <v>0.40500000000000003</v>
      </c>
      <c r="G424" s="820">
        <v>0.38500000000000001</v>
      </c>
      <c r="H424" s="820">
        <v>0.36499999999999999</v>
      </c>
      <c r="I424" s="820">
        <v>0.33</v>
      </c>
      <c r="J424" s="820">
        <v>0.3</v>
      </c>
      <c r="K424" s="812"/>
      <c r="L424" s="820">
        <v>0.3</v>
      </c>
      <c r="M424" s="816">
        <v>0.3</v>
      </c>
      <c r="N424" s="812"/>
      <c r="O424" s="31">
        <v>0.3</v>
      </c>
      <c r="P424" s="31">
        <v>0.46</v>
      </c>
      <c r="Q424" s="10">
        <v>0.92500000000000004</v>
      </c>
      <c r="R424" s="10">
        <v>0.91</v>
      </c>
      <c r="S424" s="10">
        <v>0.86</v>
      </c>
      <c r="T424" s="10">
        <v>0.78</v>
      </c>
      <c r="U424" s="10">
        <v>0.66</v>
      </c>
      <c r="V424" s="10">
        <v>0.57999999999999996</v>
      </c>
      <c r="W424" s="10">
        <v>0.54500000000000004</v>
      </c>
      <c r="X424" s="10">
        <v>0.52500000000000002</v>
      </c>
      <c r="Y424" s="10">
        <v>0.49</v>
      </c>
      <c r="Z424" s="10">
        <v>0.45</v>
      </c>
      <c r="AA424" s="587">
        <f t="shared" si="310"/>
        <v>11.344999999999999</v>
      </c>
      <c r="AB424" s="1092">
        <f t="shared" si="289"/>
        <v>10.1010101010101</v>
      </c>
      <c r="AC424" s="1092">
        <f t="shared" si="290"/>
        <v>13.793103448275868</v>
      </c>
      <c r="AD424" s="1092">
        <f t="shared" si="291"/>
        <v>7.4074074074073959</v>
      </c>
      <c r="AE424" s="1092">
        <f t="shared" si="292"/>
        <v>5.1948051948051965</v>
      </c>
      <c r="AF424" s="1092">
        <f t="shared" si="293"/>
        <v>5.4794520547945202</v>
      </c>
      <c r="AG424" s="1092">
        <f t="shared" si="294"/>
        <v>10.606060606060597</v>
      </c>
      <c r="AH424" s="1092">
        <f t="shared" si="295"/>
        <v>10.000000000000009</v>
      </c>
      <c r="AI424" s="1092">
        <f t="shared" si="296"/>
        <v>0</v>
      </c>
      <c r="AJ424" s="1092">
        <f t="shared" si="297"/>
        <v>0</v>
      </c>
      <c r="AK424" s="1092">
        <f t="shared" si="298"/>
        <v>0</v>
      </c>
      <c r="AL424" s="1092">
        <f t="shared" si="299"/>
        <v>-34.782608695652186</v>
      </c>
      <c r="AM424" s="1092">
        <f t="shared" si="300"/>
        <v>-50.270270270270267</v>
      </c>
      <c r="AN424" s="1092">
        <f t="shared" si="301"/>
        <v>1.6483516483516425</v>
      </c>
      <c r="AO424" s="1092">
        <f t="shared" si="302"/>
        <v>5.8139534883721034</v>
      </c>
      <c r="AP424" s="1092">
        <f t="shared" si="303"/>
        <v>10.256410256410241</v>
      </c>
      <c r="AQ424" s="1092">
        <f t="shared" si="304"/>
        <v>18.181818181818187</v>
      </c>
      <c r="AR424" s="1092">
        <f t="shared" si="305"/>
        <v>13.793103448275868</v>
      </c>
      <c r="AS424" s="1092">
        <f t="shared" si="306"/>
        <v>6.4220183486238369</v>
      </c>
      <c r="AT424" s="1092">
        <f t="shared" si="307"/>
        <v>3.8095238095238182</v>
      </c>
      <c r="AU424" s="1092">
        <f t="shared" si="308"/>
        <v>7.1428571428571397</v>
      </c>
      <c r="AV424" s="1092">
        <f t="shared" si="309"/>
        <v>8.8888888888888786</v>
      </c>
      <c r="AW424" s="1092">
        <f t="shared" si="311"/>
        <v>2.5469469075977593</v>
      </c>
      <c r="AX424" s="1092">
        <f t="shared" si="312"/>
        <v>15.914901461906631</v>
      </c>
    </row>
    <row r="425" spans="1:50" ht="11.25" customHeight="1" x14ac:dyDescent="0.2">
      <c r="A425" s="814" t="s">
        <v>666</v>
      </c>
      <c r="B425" s="814" t="s">
        <v>667</v>
      </c>
      <c r="C425" s="584">
        <v>0.84499999999999997</v>
      </c>
      <c r="D425" s="584">
        <v>0.81</v>
      </c>
      <c r="E425" s="460">
        <v>0.77</v>
      </c>
      <c r="F425" s="482">
        <v>0.7</v>
      </c>
      <c r="G425" s="451">
        <v>0.62</v>
      </c>
      <c r="H425" s="451">
        <v>0.54</v>
      </c>
      <c r="I425" s="451">
        <v>0.46</v>
      </c>
      <c r="J425" s="451">
        <v>0.41</v>
      </c>
      <c r="K425" s="963"/>
      <c r="L425" s="451">
        <v>0.37</v>
      </c>
      <c r="M425" s="449">
        <v>0.33</v>
      </c>
      <c r="N425" s="963"/>
      <c r="O425" s="488">
        <v>0.28999999999999998</v>
      </c>
      <c r="P425" s="488">
        <v>0.26500000000000001</v>
      </c>
      <c r="Q425" s="456">
        <v>0.245</v>
      </c>
      <c r="R425" s="456">
        <v>0.22500000000000001</v>
      </c>
      <c r="S425" s="456">
        <v>0.20499999999999999</v>
      </c>
      <c r="T425" s="456">
        <v>0.185</v>
      </c>
      <c r="U425" s="456">
        <v>0.16500000000000001</v>
      </c>
      <c r="V425" s="456">
        <v>0.124</v>
      </c>
      <c r="W425" s="456">
        <v>0.106</v>
      </c>
      <c r="X425" s="456">
        <v>0.10100000000000001</v>
      </c>
      <c r="Y425" s="456">
        <v>9.7000000000000003E-2</v>
      </c>
      <c r="Z425" s="456">
        <v>9.1499999999999998E-2</v>
      </c>
      <c r="AA425" s="587">
        <f t="shared" si="310"/>
        <v>7.9544999999999995</v>
      </c>
      <c r="AB425" s="1092">
        <f t="shared" si="289"/>
        <v>4.3209876543209846</v>
      </c>
      <c r="AC425" s="1092">
        <f t="shared" si="290"/>
        <v>5.1948051948051965</v>
      </c>
      <c r="AD425" s="1092">
        <f t="shared" si="291"/>
        <v>10.000000000000009</v>
      </c>
      <c r="AE425" s="1092">
        <f t="shared" si="292"/>
        <v>12.903225806451601</v>
      </c>
      <c r="AF425" s="1092">
        <f t="shared" si="293"/>
        <v>14.814814814814813</v>
      </c>
      <c r="AG425" s="1092">
        <f t="shared" si="294"/>
        <v>17.391304347826097</v>
      </c>
      <c r="AH425" s="1092">
        <f t="shared" si="295"/>
        <v>12.195121951219523</v>
      </c>
      <c r="AI425" s="1092">
        <f t="shared" si="296"/>
        <v>10.810810810810811</v>
      </c>
      <c r="AJ425" s="1092">
        <f t="shared" si="297"/>
        <v>12.12121212121211</v>
      </c>
      <c r="AK425" s="1092">
        <f t="shared" si="298"/>
        <v>13.793103448275868</v>
      </c>
      <c r="AL425" s="1092">
        <f t="shared" si="299"/>
        <v>9.4339622641509422</v>
      </c>
      <c r="AM425" s="1092">
        <f t="shared" si="300"/>
        <v>8.163265306122458</v>
      </c>
      <c r="AN425" s="1092">
        <f t="shared" si="301"/>
        <v>8.8888888888888786</v>
      </c>
      <c r="AO425" s="1092">
        <f t="shared" si="302"/>
        <v>9.7560975609756184</v>
      </c>
      <c r="AP425" s="1092">
        <f t="shared" si="303"/>
        <v>10.810810810810811</v>
      </c>
      <c r="AQ425" s="1092">
        <f t="shared" si="304"/>
        <v>12.12121212121211</v>
      </c>
      <c r="AR425" s="1092">
        <f t="shared" si="305"/>
        <v>33.06451612903227</v>
      </c>
      <c r="AS425" s="1092">
        <f t="shared" si="306"/>
        <v>16.981132075471695</v>
      </c>
      <c r="AT425" s="1092">
        <f t="shared" si="307"/>
        <v>4.9504950495049327</v>
      </c>
      <c r="AU425" s="1092">
        <f t="shared" si="308"/>
        <v>4.1237113402061931</v>
      </c>
      <c r="AV425" s="1092">
        <f t="shared" si="309"/>
        <v>6.0109289617486406</v>
      </c>
      <c r="AW425" s="1092">
        <f t="shared" si="311"/>
        <v>11.326209840850549</v>
      </c>
      <c r="AX425" s="1092">
        <f t="shared" si="312"/>
        <v>6.3079527423908903</v>
      </c>
    </row>
    <row r="426" spans="1:50" ht="11.25" customHeight="1" x14ac:dyDescent="0.2">
      <c r="A426" s="1154" t="s">
        <v>3843</v>
      </c>
      <c r="B426" s="817" t="s">
        <v>3844</v>
      </c>
      <c r="C426" s="962">
        <v>0.9</v>
      </c>
      <c r="D426" s="962">
        <v>0.86</v>
      </c>
      <c r="E426" s="460">
        <v>0.82</v>
      </c>
      <c r="F426" s="816">
        <v>0.78</v>
      </c>
      <c r="G426" s="820">
        <v>0.74</v>
      </c>
      <c r="H426" s="820">
        <v>0.7</v>
      </c>
      <c r="I426" s="820">
        <v>0.66</v>
      </c>
      <c r="J426" s="820">
        <v>0.62</v>
      </c>
      <c r="K426" s="820">
        <v>0.3</v>
      </c>
      <c r="L426" s="820">
        <v>0.3</v>
      </c>
      <c r="M426" s="588">
        <v>0</v>
      </c>
      <c r="N426" s="812"/>
      <c r="O426" s="585">
        <v>0</v>
      </c>
      <c r="P426" s="585">
        <v>0</v>
      </c>
      <c r="Q426" s="586">
        <v>0</v>
      </c>
      <c r="R426" s="586">
        <v>0</v>
      </c>
      <c r="S426" s="586">
        <v>0</v>
      </c>
      <c r="T426" s="586">
        <v>0</v>
      </c>
      <c r="U426" s="586">
        <v>0</v>
      </c>
      <c r="V426" s="586">
        <v>0</v>
      </c>
      <c r="W426" s="586">
        <v>0</v>
      </c>
      <c r="X426" s="586">
        <v>0</v>
      </c>
      <c r="Y426" s="586">
        <v>0</v>
      </c>
      <c r="Z426" s="586">
        <v>0</v>
      </c>
      <c r="AA426" s="587">
        <f t="shared" si="310"/>
        <v>6.6800000000000006</v>
      </c>
      <c r="AB426" s="1092">
        <f t="shared" si="289"/>
        <v>4.6511627906976827</v>
      </c>
      <c r="AC426" s="1092">
        <f t="shared" si="290"/>
        <v>4.8780487804878092</v>
      </c>
      <c r="AD426" s="1092">
        <f t="shared" si="291"/>
        <v>5.12820512820511</v>
      </c>
      <c r="AE426" s="1092">
        <f t="shared" si="292"/>
        <v>5.4054054054054168</v>
      </c>
      <c r="AF426" s="1092">
        <f t="shared" si="293"/>
        <v>5.7142857142857162</v>
      </c>
      <c r="AG426" s="1092">
        <f t="shared" si="294"/>
        <v>6.0606060606060552</v>
      </c>
      <c r="AH426" s="1092">
        <f t="shared" si="295"/>
        <v>6.4516129032258229</v>
      </c>
      <c r="AI426" s="1092">
        <f t="shared" si="296"/>
        <v>106.66666666666669</v>
      </c>
      <c r="AJ426" s="1092" t="str">
        <f t="shared" si="297"/>
        <v>n/a</v>
      </c>
      <c r="AK426" s="1092" t="str">
        <f t="shared" si="298"/>
        <v>n/a</v>
      </c>
      <c r="AL426" s="1092" t="str">
        <f t="shared" si="299"/>
        <v>n/a</v>
      </c>
      <c r="AM426" s="1092" t="str">
        <f t="shared" si="300"/>
        <v>n/a</v>
      </c>
      <c r="AN426" s="1092" t="str">
        <f t="shared" si="301"/>
        <v>n/a</v>
      </c>
      <c r="AO426" s="1092" t="str">
        <f t="shared" si="302"/>
        <v>n/a</v>
      </c>
      <c r="AP426" s="1092" t="str">
        <f t="shared" si="303"/>
        <v>n/a</v>
      </c>
      <c r="AQ426" s="1092" t="str">
        <f t="shared" si="304"/>
        <v>n/a</v>
      </c>
      <c r="AR426" s="1092" t="str">
        <f t="shared" si="305"/>
        <v>n/a</v>
      </c>
      <c r="AS426" s="1092" t="str">
        <f t="shared" si="306"/>
        <v>n/a</v>
      </c>
      <c r="AT426" s="1092" t="str">
        <f t="shared" si="307"/>
        <v>n/a</v>
      </c>
      <c r="AU426" s="1092" t="str">
        <f t="shared" si="308"/>
        <v>n/a</v>
      </c>
      <c r="AV426" s="1092" t="str">
        <f t="shared" si="309"/>
        <v>n/a</v>
      </c>
      <c r="AW426" s="1092">
        <f t="shared" si="311"/>
        <v>18.119499181197536</v>
      </c>
      <c r="AX426" s="1092">
        <f t="shared" si="312"/>
        <v>35.783477152574953</v>
      </c>
    </row>
    <row r="427" spans="1:50" ht="11.25" customHeight="1" x14ac:dyDescent="0.2">
      <c r="A427" s="838" t="s">
        <v>1452</v>
      </c>
      <c r="B427" s="842" t="s">
        <v>1453</v>
      </c>
      <c r="C427" s="490">
        <v>1.1200000000000001</v>
      </c>
      <c r="D427" s="490">
        <v>1.06</v>
      </c>
      <c r="E427" s="460">
        <v>0.93</v>
      </c>
      <c r="F427" s="589">
        <v>0.74</v>
      </c>
      <c r="G427" s="584">
        <v>0.66</v>
      </c>
      <c r="H427" s="584">
        <v>0.57999999999999996</v>
      </c>
      <c r="I427" s="463">
        <v>0.48</v>
      </c>
      <c r="J427" s="584">
        <v>0.45</v>
      </c>
      <c r="K427" s="897"/>
      <c r="L427" s="584">
        <v>0.09</v>
      </c>
      <c r="M427" s="588">
        <v>0</v>
      </c>
      <c r="N427" s="897"/>
      <c r="O427" s="585">
        <v>0.01</v>
      </c>
      <c r="P427" s="585">
        <v>7.0000000000000007E-2</v>
      </c>
      <c r="Q427" s="586">
        <v>0.31</v>
      </c>
      <c r="R427" s="590">
        <v>0.56999999999999995</v>
      </c>
      <c r="S427" s="590">
        <v>0.48572000000000004</v>
      </c>
      <c r="T427" s="590">
        <v>0.39999000000000001</v>
      </c>
      <c r="U427" s="590">
        <v>0.32263999999999998</v>
      </c>
      <c r="V427" s="590">
        <v>0.27644000000000002</v>
      </c>
      <c r="W427" s="586">
        <v>0</v>
      </c>
      <c r="X427" s="586">
        <v>0</v>
      </c>
      <c r="Y427" s="586">
        <v>0</v>
      </c>
      <c r="Z427" s="586">
        <v>0</v>
      </c>
      <c r="AA427" s="587">
        <f t="shared" si="310"/>
        <v>8.5547900000000006</v>
      </c>
      <c r="AB427" s="1092">
        <f t="shared" si="289"/>
        <v>5.6603773584905648</v>
      </c>
      <c r="AC427" s="1092">
        <f t="shared" si="290"/>
        <v>13.978494623655923</v>
      </c>
      <c r="AD427" s="1092">
        <f t="shared" si="291"/>
        <v>25.675675675675681</v>
      </c>
      <c r="AE427" s="1092">
        <f t="shared" si="292"/>
        <v>12.12121212121211</v>
      </c>
      <c r="AF427" s="1092">
        <f t="shared" si="293"/>
        <v>13.793103448275868</v>
      </c>
      <c r="AG427" s="1092">
        <f t="shared" si="294"/>
        <v>20.833333333333325</v>
      </c>
      <c r="AH427" s="1092">
        <f t="shared" si="295"/>
        <v>6.6666666666666652</v>
      </c>
      <c r="AI427" s="1092">
        <f t="shared" si="296"/>
        <v>400</v>
      </c>
      <c r="AJ427" s="1092" t="str">
        <f t="shared" si="297"/>
        <v>n/a</v>
      </c>
      <c r="AK427" s="1092">
        <f t="shared" si="298"/>
        <v>-100</v>
      </c>
      <c r="AL427" s="1092">
        <f t="shared" si="299"/>
        <v>-85.714285714285722</v>
      </c>
      <c r="AM427" s="1092">
        <f t="shared" si="300"/>
        <v>-77.41935483870968</v>
      </c>
      <c r="AN427" s="1092">
        <f t="shared" si="301"/>
        <v>-45.614035087719294</v>
      </c>
      <c r="AO427" s="1092">
        <f t="shared" si="302"/>
        <v>17.351560569875634</v>
      </c>
      <c r="AP427" s="1092">
        <f t="shared" si="303"/>
        <v>21.433035825895665</v>
      </c>
      <c r="AQ427" s="1092">
        <f t="shared" si="304"/>
        <v>23.974088767666757</v>
      </c>
      <c r="AR427" s="1092">
        <f t="shared" si="305"/>
        <v>16.712487339024729</v>
      </c>
      <c r="AS427" s="1092" t="str">
        <f t="shared" si="306"/>
        <v>n/a</v>
      </c>
      <c r="AT427" s="1092" t="str">
        <f t="shared" si="307"/>
        <v>n/a</v>
      </c>
      <c r="AU427" s="1092" t="str">
        <f t="shared" si="308"/>
        <v>n/a</v>
      </c>
      <c r="AV427" s="1092" t="str">
        <f t="shared" si="309"/>
        <v>n/a</v>
      </c>
      <c r="AW427" s="1092">
        <f t="shared" si="311"/>
        <v>16.840772505566139</v>
      </c>
      <c r="AX427" s="1092">
        <f t="shared" si="312"/>
        <v>110.81527862060673</v>
      </c>
    </row>
    <row r="428" spans="1:50" ht="11.25" customHeight="1" x14ac:dyDescent="0.2">
      <c r="A428" s="458" t="s">
        <v>3839</v>
      </c>
      <c r="B428" s="829" t="s">
        <v>3840</v>
      </c>
      <c r="C428" s="584">
        <v>0.32</v>
      </c>
      <c r="D428" s="584">
        <v>0.28000000000000003</v>
      </c>
      <c r="E428" s="460">
        <v>0.25</v>
      </c>
      <c r="F428" s="589">
        <v>0.18</v>
      </c>
      <c r="G428" s="463">
        <v>0.12</v>
      </c>
      <c r="H428" s="584">
        <v>0.11</v>
      </c>
      <c r="I428" s="463">
        <v>0.08</v>
      </c>
      <c r="J428" s="584">
        <v>0</v>
      </c>
      <c r="K428" s="897"/>
      <c r="L428" s="463">
        <v>0</v>
      </c>
      <c r="M428" s="588">
        <v>0</v>
      </c>
      <c r="N428" s="897"/>
      <c r="O428" s="585">
        <v>0</v>
      </c>
      <c r="P428" s="585">
        <v>0</v>
      </c>
      <c r="Q428" s="586">
        <v>0.26</v>
      </c>
      <c r="R428" s="590">
        <v>0.51380000000000003</v>
      </c>
      <c r="S428" s="590">
        <v>0.46129999999999999</v>
      </c>
      <c r="T428" s="590">
        <v>0.36909999999999998</v>
      </c>
      <c r="U428" s="590">
        <v>0.26429999999999998</v>
      </c>
      <c r="V428" s="590">
        <v>0.20699999999999999</v>
      </c>
      <c r="W428" s="590">
        <v>0.16</v>
      </c>
      <c r="X428" s="590">
        <v>0.1313</v>
      </c>
      <c r="Y428" s="590">
        <v>3.1E-2</v>
      </c>
      <c r="Z428" s="500">
        <v>0</v>
      </c>
      <c r="AA428" s="587">
        <f t="shared" si="310"/>
        <v>3.7378000000000005</v>
      </c>
      <c r="AB428" s="1092">
        <f t="shared" si="289"/>
        <v>14.285714285714279</v>
      </c>
      <c r="AC428" s="1092">
        <f t="shared" si="290"/>
        <v>12.000000000000011</v>
      </c>
      <c r="AD428" s="1092">
        <f t="shared" si="291"/>
        <v>38.888888888888886</v>
      </c>
      <c r="AE428" s="1092">
        <f t="shared" si="292"/>
        <v>50</v>
      </c>
      <c r="AF428" s="1092">
        <f t="shared" si="293"/>
        <v>9.0909090909090828</v>
      </c>
      <c r="AG428" s="1092">
        <f t="shared" si="294"/>
        <v>37.5</v>
      </c>
      <c r="AH428" s="1092" t="str">
        <f t="shared" si="295"/>
        <v>n/a</v>
      </c>
      <c r="AI428" s="1092" t="str">
        <f t="shared" si="296"/>
        <v>n/a</v>
      </c>
      <c r="AJ428" s="1092" t="str">
        <f t="shared" si="297"/>
        <v>n/a</v>
      </c>
      <c r="AK428" s="1092" t="str">
        <f t="shared" si="298"/>
        <v>n/a</v>
      </c>
      <c r="AL428" s="1092" t="str">
        <f t="shared" si="299"/>
        <v>n/a</v>
      </c>
      <c r="AM428" s="1092">
        <f t="shared" si="300"/>
        <v>-100</v>
      </c>
      <c r="AN428" s="1092">
        <f t="shared" si="301"/>
        <v>-49.396652393927596</v>
      </c>
      <c r="AO428" s="1092">
        <f t="shared" si="302"/>
        <v>11.380880121396064</v>
      </c>
      <c r="AP428" s="1092">
        <f t="shared" si="303"/>
        <v>24.979680303440798</v>
      </c>
      <c r="AQ428" s="1092">
        <f t="shared" si="304"/>
        <v>39.651910707529339</v>
      </c>
      <c r="AR428" s="1092">
        <f t="shared" si="305"/>
        <v>27.681159420289859</v>
      </c>
      <c r="AS428" s="1092">
        <f t="shared" si="306"/>
        <v>29.374999999999996</v>
      </c>
      <c r="AT428" s="1092">
        <f t="shared" si="307"/>
        <v>21.858339680121851</v>
      </c>
      <c r="AU428" s="1092">
        <f t="shared" si="308"/>
        <v>323.54838709677421</v>
      </c>
      <c r="AV428" s="1092" t="str">
        <f t="shared" si="309"/>
        <v>n/a</v>
      </c>
      <c r="AW428" s="1092">
        <f t="shared" si="311"/>
        <v>32.722947813409114</v>
      </c>
      <c r="AX428" s="1092">
        <f t="shared" si="312"/>
        <v>89.180293869461579</v>
      </c>
    </row>
    <row r="429" spans="1:50" ht="11.25" customHeight="1" x14ac:dyDescent="0.2">
      <c r="A429" s="829" t="s">
        <v>274</v>
      </c>
      <c r="B429" s="829" t="s">
        <v>275</v>
      </c>
      <c r="C429" s="584">
        <v>5.04</v>
      </c>
      <c r="D429" s="584">
        <v>4.7300000000000004</v>
      </c>
      <c r="E429" s="460">
        <v>4.1900000000000004</v>
      </c>
      <c r="F429" s="589">
        <v>3.83</v>
      </c>
      <c r="G429" s="584">
        <v>3.61</v>
      </c>
      <c r="H429" s="584">
        <v>3.44</v>
      </c>
      <c r="I429" s="584">
        <v>3.28</v>
      </c>
      <c r="J429" s="584">
        <v>3.12</v>
      </c>
      <c r="K429" s="897"/>
      <c r="L429" s="584">
        <v>2.87</v>
      </c>
      <c r="M429" s="459">
        <v>2.5299999999999998</v>
      </c>
      <c r="N429" s="897"/>
      <c r="O429" s="472">
        <v>2.2599999999999998</v>
      </c>
      <c r="P429" s="472">
        <v>2.0499999999999998</v>
      </c>
      <c r="Q429" s="590">
        <v>1.625</v>
      </c>
      <c r="R429" s="590">
        <v>1.5</v>
      </c>
      <c r="S429" s="590">
        <v>1</v>
      </c>
      <c r="T429" s="590">
        <v>0.67</v>
      </c>
      <c r="U429" s="590">
        <v>0.55000000000000004</v>
      </c>
      <c r="V429" s="590">
        <v>0.4</v>
      </c>
      <c r="W429" s="590">
        <v>0.23499999999999999</v>
      </c>
      <c r="X429" s="590">
        <v>0.22500000000000001</v>
      </c>
      <c r="Y429" s="590">
        <v>0.215</v>
      </c>
      <c r="Z429" s="590">
        <v>0.19500000000000001</v>
      </c>
      <c r="AA429" s="587">
        <f t="shared" si="310"/>
        <v>47.564999999999998</v>
      </c>
      <c r="AB429" s="1092">
        <f t="shared" si="289"/>
        <v>6.5539112050739812</v>
      </c>
      <c r="AC429" s="1092">
        <f t="shared" si="290"/>
        <v>12.887828162291171</v>
      </c>
      <c r="AD429" s="1092">
        <f t="shared" si="291"/>
        <v>9.3994778067885143</v>
      </c>
      <c r="AE429" s="1092">
        <f t="shared" si="292"/>
        <v>6.094182825484773</v>
      </c>
      <c r="AF429" s="1092">
        <f t="shared" si="293"/>
        <v>4.9418604651162878</v>
      </c>
      <c r="AG429" s="1092">
        <f t="shared" si="294"/>
        <v>4.8780487804878092</v>
      </c>
      <c r="AH429" s="1092">
        <f t="shared" si="295"/>
        <v>5.12820512820511</v>
      </c>
      <c r="AI429" s="1092">
        <f t="shared" si="296"/>
        <v>8.710801393728218</v>
      </c>
      <c r="AJ429" s="1092">
        <f t="shared" si="297"/>
        <v>13.438735177865624</v>
      </c>
      <c r="AK429" s="1092">
        <f t="shared" si="298"/>
        <v>11.946902654867264</v>
      </c>
      <c r="AL429" s="1092">
        <f t="shared" si="299"/>
        <v>10.243902439024399</v>
      </c>
      <c r="AM429" s="1092">
        <f t="shared" si="300"/>
        <v>26.15384615384615</v>
      </c>
      <c r="AN429" s="1092">
        <f t="shared" si="301"/>
        <v>8.333333333333325</v>
      </c>
      <c r="AO429" s="1092">
        <f t="shared" si="302"/>
        <v>50</v>
      </c>
      <c r="AP429" s="1092">
        <f t="shared" si="303"/>
        <v>49.253731343283569</v>
      </c>
      <c r="AQ429" s="1092">
        <f t="shared" si="304"/>
        <v>21.818181818181827</v>
      </c>
      <c r="AR429" s="1092">
        <f t="shared" si="305"/>
        <v>37.5</v>
      </c>
      <c r="AS429" s="1092">
        <f t="shared" si="306"/>
        <v>70.212765957446834</v>
      </c>
      <c r="AT429" s="1092">
        <f t="shared" si="307"/>
        <v>4.4444444444444287</v>
      </c>
      <c r="AU429" s="1092">
        <f t="shared" si="308"/>
        <v>4.6511627906976827</v>
      </c>
      <c r="AV429" s="1092">
        <f t="shared" si="309"/>
        <v>10.256410256410241</v>
      </c>
      <c r="AW429" s="1092">
        <f t="shared" si="311"/>
        <v>17.945130101741771</v>
      </c>
      <c r="AX429" s="1092">
        <f t="shared" si="312"/>
        <v>18.423776930915988</v>
      </c>
    </row>
    <row r="430" spans="1:50" ht="11.25" customHeight="1" x14ac:dyDescent="0.2">
      <c r="A430" s="458" t="s">
        <v>674</v>
      </c>
      <c r="B430" s="829" t="s">
        <v>675</v>
      </c>
      <c r="C430" s="584">
        <v>1.4710000000000001</v>
      </c>
      <c r="D430" s="584">
        <v>1.4630000000000001</v>
      </c>
      <c r="E430" s="460">
        <v>1.4550000000000001</v>
      </c>
      <c r="F430" s="589">
        <v>1.4469999999999998</v>
      </c>
      <c r="G430" s="584">
        <v>1.4389999999999998</v>
      </c>
      <c r="H430" s="584">
        <v>1.4319999999999999</v>
      </c>
      <c r="I430" s="584">
        <v>1.4229999999999998</v>
      </c>
      <c r="J430" s="584">
        <v>1.415</v>
      </c>
      <c r="K430" s="897"/>
      <c r="L430" s="584">
        <v>1.4019999999999999</v>
      </c>
      <c r="M430" s="459">
        <v>1.3859999999999997</v>
      </c>
      <c r="N430" s="897" t="s">
        <v>90</v>
      </c>
      <c r="O430" s="472">
        <v>1.37</v>
      </c>
      <c r="P430" s="472">
        <v>1.357</v>
      </c>
      <c r="Q430" s="590">
        <v>1.3270000000000002</v>
      </c>
      <c r="R430" s="590">
        <v>1.1499999999999999</v>
      </c>
      <c r="S430" s="590">
        <v>0.89</v>
      </c>
      <c r="T430" s="590">
        <v>0.45</v>
      </c>
      <c r="U430" s="590">
        <v>0.17300000000000001</v>
      </c>
      <c r="V430" s="590">
        <v>9.8000000000000004E-2</v>
      </c>
      <c r="W430" s="590">
        <v>0.02</v>
      </c>
      <c r="X430" s="586">
        <v>0</v>
      </c>
      <c r="Y430" s="586">
        <v>0</v>
      </c>
      <c r="Z430" s="586">
        <v>0</v>
      </c>
      <c r="AA430" s="587">
        <f t="shared" si="310"/>
        <v>21.167999999999996</v>
      </c>
      <c r="AB430" s="1092">
        <f t="shared" si="289"/>
        <v>0.54682159945318443</v>
      </c>
      <c r="AC430" s="1092">
        <f t="shared" si="290"/>
        <v>0.54982817869415612</v>
      </c>
      <c r="AD430" s="1092">
        <f t="shared" si="291"/>
        <v>0.55286800276435066</v>
      </c>
      <c r="AE430" s="1092">
        <f t="shared" si="292"/>
        <v>0.55594162612926379</v>
      </c>
      <c r="AF430" s="1092">
        <f t="shared" si="293"/>
        <v>0.48882681564244024</v>
      </c>
      <c r="AG430" s="1092">
        <f t="shared" si="294"/>
        <v>0.63246661981730679</v>
      </c>
      <c r="AH430" s="1092">
        <f t="shared" si="295"/>
        <v>0.56537102473497303</v>
      </c>
      <c r="AI430" s="1092">
        <f t="shared" si="296"/>
        <v>0.92724679029958512</v>
      </c>
      <c r="AJ430" s="1092">
        <f t="shared" si="297"/>
        <v>1.1544011544011745</v>
      </c>
      <c r="AK430" s="1092">
        <f t="shared" si="298"/>
        <v>1.1678832116787996</v>
      </c>
      <c r="AL430" s="1092">
        <f t="shared" si="299"/>
        <v>0.9579955784819516</v>
      </c>
      <c r="AM430" s="1092">
        <f t="shared" si="300"/>
        <v>2.2607385079125741</v>
      </c>
      <c r="AN430" s="1092">
        <f t="shared" si="301"/>
        <v>15.391304347826118</v>
      </c>
      <c r="AO430" s="1092">
        <f t="shared" si="302"/>
        <v>29.213483146067396</v>
      </c>
      <c r="AP430" s="1092">
        <f t="shared" si="303"/>
        <v>97.777777777777786</v>
      </c>
      <c r="AQ430" s="1092">
        <f t="shared" si="304"/>
        <v>160.11560693641616</v>
      </c>
      <c r="AR430" s="1092">
        <f t="shared" si="305"/>
        <v>76.530612244897966</v>
      </c>
      <c r="AS430" s="1092">
        <f t="shared" si="306"/>
        <v>390.00000000000006</v>
      </c>
      <c r="AT430" s="1092" t="str">
        <f t="shared" si="307"/>
        <v>n/a</v>
      </c>
      <c r="AU430" s="1092" t="str">
        <f t="shared" si="308"/>
        <v>n/a</v>
      </c>
      <c r="AV430" s="1092" t="str">
        <f t="shared" si="309"/>
        <v>n/a</v>
      </c>
      <c r="AW430" s="1092">
        <f t="shared" si="311"/>
        <v>43.299398531277511</v>
      </c>
      <c r="AX430" s="1092">
        <f t="shared" si="312"/>
        <v>97.168571890596894</v>
      </c>
    </row>
    <row r="431" spans="1:50" ht="11.25" customHeight="1" x14ac:dyDescent="0.2">
      <c r="A431" s="467" t="s">
        <v>670</v>
      </c>
      <c r="B431" s="468" t="s">
        <v>671</v>
      </c>
      <c r="C431" s="584">
        <v>1.65</v>
      </c>
      <c r="D431" s="584">
        <v>1.58</v>
      </c>
      <c r="E431" s="460">
        <v>1.41</v>
      </c>
      <c r="F431" s="481">
        <v>1.1800000000000002</v>
      </c>
      <c r="G431" s="473">
        <v>1.1200000000000001</v>
      </c>
      <c r="H431" s="474">
        <v>1.04</v>
      </c>
      <c r="I431" s="473">
        <v>0.96</v>
      </c>
      <c r="J431" s="474">
        <v>0.88</v>
      </c>
      <c r="K431" s="976"/>
      <c r="L431" s="473">
        <v>0.8</v>
      </c>
      <c r="M431" s="470">
        <v>0.78</v>
      </c>
      <c r="N431" s="976"/>
      <c r="O431" s="487">
        <v>0.66</v>
      </c>
      <c r="P431" s="496">
        <v>0.48</v>
      </c>
      <c r="Q431" s="476">
        <v>0.42</v>
      </c>
      <c r="R431" s="477">
        <v>0.24</v>
      </c>
      <c r="S431" s="477">
        <v>0.24</v>
      </c>
      <c r="T431" s="477">
        <v>0.24</v>
      </c>
      <c r="U431" s="477">
        <v>0.24</v>
      </c>
      <c r="V431" s="477">
        <v>0.24</v>
      </c>
      <c r="W431" s="477">
        <v>0.24</v>
      </c>
      <c r="X431" s="477">
        <v>0.24</v>
      </c>
      <c r="Y431" s="477">
        <v>0.24</v>
      </c>
      <c r="Z431" s="477">
        <v>0.24</v>
      </c>
      <c r="AA431" s="587">
        <f t="shared" si="310"/>
        <v>15.120000000000005</v>
      </c>
      <c r="AB431" s="1092">
        <f t="shared" si="289"/>
        <v>4.4303797468354222</v>
      </c>
      <c r="AC431" s="1092">
        <f t="shared" si="290"/>
        <v>12.056737588652489</v>
      </c>
      <c r="AD431" s="1092">
        <f t="shared" si="291"/>
        <v>19.491525423728785</v>
      </c>
      <c r="AE431" s="1092">
        <f t="shared" si="292"/>
        <v>5.3571428571428603</v>
      </c>
      <c r="AF431" s="1092">
        <f t="shared" si="293"/>
        <v>7.6923076923077094</v>
      </c>
      <c r="AG431" s="1092">
        <f t="shared" si="294"/>
        <v>8.3333333333333481</v>
      </c>
      <c r="AH431" s="1092">
        <f t="shared" si="295"/>
        <v>9.0909090909090828</v>
      </c>
      <c r="AI431" s="1092">
        <f t="shared" si="296"/>
        <v>9.9999999999999858</v>
      </c>
      <c r="AJ431" s="1092">
        <f t="shared" si="297"/>
        <v>2.5641025641025772</v>
      </c>
      <c r="AK431" s="1092">
        <f t="shared" si="298"/>
        <v>18.181818181818187</v>
      </c>
      <c r="AL431" s="1092">
        <f t="shared" si="299"/>
        <v>37.500000000000021</v>
      </c>
      <c r="AM431" s="1092">
        <f t="shared" si="300"/>
        <v>14.285714285714279</v>
      </c>
      <c r="AN431" s="1092">
        <f t="shared" si="301"/>
        <v>75</v>
      </c>
      <c r="AO431" s="1092">
        <f t="shared" si="302"/>
        <v>0</v>
      </c>
      <c r="AP431" s="1092">
        <f t="shared" si="303"/>
        <v>0</v>
      </c>
      <c r="AQ431" s="1092">
        <f t="shared" si="304"/>
        <v>0</v>
      </c>
      <c r="AR431" s="1092">
        <f t="shared" si="305"/>
        <v>0</v>
      </c>
      <c r="AS431" s="1092">
        <f t="shared" si="306"/>
        <v>0</v>
      </c>
      <c r="AT431" s="1092">
        <f t="shared" si="307"/>
        <v>0</v>
      </c>
      <c r="AU431" s="1092">
        <f t="shared" si="308"/>
        <v>0</v>
      </c>
      <c r="AV431" s="1092">
        <f t="shared" si="309"/>
        <v>0</v>
      </c>
      <c r="AW431" s="1092">
        <f t="shared" si="311"/>
        <v>10.665903369740226</v>
      </c>
      <c r="AX431" s="1092">
        <f t="shared" si="312"/>
        <v>17.418906075811552</v>
      </c>
    </row>
    <row r="432" spans="1:50" ht="11.25" customHeight="1" x14ac:dyDescent="0.2">
      <c r="A432" s="829" t="s">
        <v>1472</v>
      </c>
      <c r="B432" s="829" t="s">
        <v>1473</v>
      </c>
      <c r="C432" s="584">
        <v>2.2400000000000002</v>
      </c>
      <c r="D432" s="584">
        <v>2</v>
      </c>
      <c r="E432" s="460">
        <v>1.76</v>
      </c>
      <c r="F432" s="460">
        <v>1.52</v>
      </c>
      <c r="G432" s="584">
        <v>1.46</v>
      </c>
      <c r="H432" s="584">
        <v>1.36</v>
      </c>
      <c r="I432" s="584">
        <v>1.1200000000000001</v>
      </c>
      <c r="J432" s="584">
        <v>0.9</v>
      </c>
      <c r="K432" s="897"/>
      <c r="L432" s="584">
        <v>0.64</v>
      </c>
      <c r="M432" s="459">
        <v>0.53500000000000003</v>
      </c>
      <c r="N432" s="897"/>
      <c r="O432" s="472">
        <v>0.42</v>
      </c>
      <c r="P432" s="585">
        <v>0.4</v>
      </c>
      <c r="Q432" s="590">
        <v>0.4</v>
      </c>
      <c r="R432" s="590">
        <v>0.32</v>
      </c>
      <c r="S432" s="590">
        <v>0.28000000000000003</v>
      </c>
      <c r="T432" s="590">
        <v>0.20250000000000001</v>
      </c>
      <c r="U432" s="590">
        <v>0.15</v>
      </c>
      <c r="V432" s="586">
        <v>0.09</v>
      </c>
      <c r="W432" s="586">
        <v>0.09</v>
      </c>
      <c r="X432" s="590">
        <v>0.09</v>
      </c>
      <c r="Y432" s="590">
        <v>2.2499999999999999E-2</v>
      </c>
      <c r="Z432" s="586">
        <v>0</v>
      </c>
      <c r="AA432" s="587">
        <f t="shared" si="310"/>
        <v>16.000000000000004</v>
      </c>
      <c r="AB432" s="1092">
        <f t="shared" si="289"/>
        <v>12.000000000000011</v>
      </c>
      <c r="AC432" s="1092">
        <f t="shared" si="290"/>
        <v>13.636363636363647</v>
      </c>
      <c r="AD432" s="1092">
        <f t="shared" si="291"/>
        <v>15.789473684210531</v>
      </c>
      <c r="AE432" s="1092">
        <f t="shared" si="292"/>
        <v>4.1095890410958846</v>
      </c>
      <c r="AF432" s="1092">
        <f t="shared" si="293"/>
        <v>7.3529411764705843</v>
      </c>
      <c r="AG432" s="1092">
        <f t="shared" si="294"/>
        <v>21.42857142857142</v>
      </c>
      <c r="AH432" s="1092">
        <f t="shared" si="295"/>
        <v>24.444444444444446</v>
      </c>
      <c r="AI432" s="1092">
        <f t="shared" si="296"/>
        <v>40.625</v>
      </c>
      <c r="AJ432" s="1092">
        <f t="shared" si="297"/>
        <v>19.626168224299057</v>
      </c>
      <c r="AK432" s="1092">
        <f t="shared" si="298"/>
        <v>27.380952380952394</v>
      </c>
      <c r="AL432" s="1092">
        <f t="shared" si="299"/>
        <v>4.9999999999999822</v>
      </c>
      <c r="AM432" s="1092">
        <f t="shared" si="300"/>
        <v>0</v>
      </c>
      <c r="AN432" s="1092">
        <f t="shared" si="301"/>
        <v>25</v>
      </c>
      <c r="AO432" s="1092">
        <f t="shared" si="302"/>
        <v>14.285714285714279</v>
      </c>
      <c r="AP432" s="1092">
        <f t="shared" si="303"/>
        <v>38.271604938271622</v>
      </c>
      <c r="AQ432" s="1092">
        <f t="shared" si="304"/>
        <v>35.000000000000007</v>
      </c>
      <c r="AR432" s="1092">
        <f t="shared" si="305"/>
        <v>66.666666666666671</v>
      </c>
      <c r="AS432" s="1092">
        <f t="shared" si="306"/>
        <v>0</v>
      </c>
      <c r="AT432" s="1092">
        <f t="shared" si="307"/>
        <v>0</v>
      </c>
      <c r="AU432" s="1092">
        <f t="shared" si="308"/>
        <v>300</v>
      </c>
      <c r="AV432" s="1092" t="str">
        <f t="shared" si="309"/>
        <v>n/a</v>
      </c>
      <c r="AW432" s="1092">
        <f t="shared" si="311"/>
        <v>33.530874495353025</v>
      </c>
      <c r="AX432" s="1092">
        <f t="shared" si="312"/>
        <v>64.886164078163418</v>
      </c>
    </row>
    <row r="433" spans="1:50" ht="11.25" customHeight="1" x14ac:dyDescent="0.2">
      <c r="A433" s="458" t="s">
        <v>285</v>
      </c>
      <c r="B433" s="829" t="s">
        <v>286</v>
      </c>
      <c r="C433" s="584">
        <v>2.5225</v>
      </c>
      <c r="D433" s="584">
        <v>2.5125000000000002</v>
      </c>
      <c r="E433" s="460">
        <v>2.5024999999999999</v>
      </c>
      <c r="F433" s="460">
        <v>2.4925000000000002</v>
      </c>
      <c r="G433" s="584">
        <v>2.4824999999999999</v>
      </c>
      <c r="H433" s="584">
        <v>2.4725000000000001</v>
      </c>
      <c r="I433" s="584">
        <v>2.4624999999999999</v>
      </c>
      <c r="J433" s="584">
        <v>2.4525000000000001</v>
      </c>
      <c r="K433" s="897"/>
      <c r="L433" s="584">
        <v>2.4424999999999999</v>
      </c>
      <c r="M433" s="459">
        <v>2.41</v>
      </c>
      <c r="N433" s="897"/>
      <c r="O433" s="472">
        <v>2.37</v>
      </c>
      <c r="P433" s="472">
        <v>2.33</v>
      </c>
      <c r="Q433" s="590">
        <v>2.3199999999999998</v>
      </c>
      <c r="R433" s="590">
        <v>2.08</v>
      </c>
      <c r="S433" s="590">
        <v>1.92</v>
      </c>
      <c r="T433" s="590">
        <v>1.72</v>
      </c>
      <c r="U433" s="590">
        <v>1.48</v>
      </c>
      <c r="V433" s="590">
        <v>1.32</v>
      </c>
      <c r="W433" s="590">
        <v>1.2</v>
      </c>
      <c r="X433" s="590">
        <v>1.06</v>
      </c>
      <c r="Y433" s="590">
        <v>0.96</v>
      </c>
      <c r="Z433" s="590">
        <v>0.84</v>
      </c>
      <c r="AA433" s="587">
        <f t="shared" si="310"/>
        <v>44.352500000000006</v>
      </c>
      <c r="AB433" s="1092">
        <f t="shared" si="289"/>
        <v>0.39800995024874553</v>
      </c>
      <c r="AC433" s="1092">
        <f t="shared" si="290"/>
        <v>0.39960039960040827</v>
      </c>
      <c r="AD433" s="1092">
        <f t="shared" si="291"/>
        <v>0.40120361083249012</v>
      </c>
      <c r="AE433" s="1092">
        <f t="shared" si="292"/>
        <v>0.40281973816718164</v>
      </c>
      <c r="AF433" s="1092">
        <f t="shared" si="293"/>
        <v>0.40444893832152218</v>
      </c>
      <c r="AG433" s="1092">
        <f t="shared" si="294"/>
        <v>0.40609137055838129</v>
      </c>
      <c r="AH433" s="1092">
        <f t="shared" si="295"/>
        <v>0.40774719673801751</v>
      </c>
      <c r="AI433" s="1092">
        <f t="shared" si="296"/>
        <v>0.40941658137154668</v>
      </c>
      <c r="AJ433" s="1092">
        <f t="shared" si="297"/>
        <v>1.3485477178423189</v>
      </c>
      <c r="AK433" s="1092">
        <f t="shared" si="298"/>
        <v>1.6877637130801704</v>
      </c>
      <c r="AL433" s="1092">
        <f t="shared" si="299"/>
        <v>1.7167381974249052</v>
      </c>
      <c r="AM433" s="1092">
        <f t="shared" si="300"/>
        <v>0.43103448275862988</v>
      </c>
      <c r="AN433" s="1092">
        <f t="shared" si="301"/>
        <v>11.538461538461519</v>
      </c>
      <c r="AO433" s="1092">
        <f t="shared" si="302"/>
        <v>8.3333333333333481</v>
      </c>
      <c r="AP433" s="1092">
        <f t="shared" si="303"/>
        <v>11.627906976744185</v>
      </c>
      <c r="AQ433" s="1092">
        <f t="shared" si="304"/>
        <v>16.216216216216207</v>
      </c>
      <c r="AR433" s="1092">
        <f t="shared" si="305"/>
        <v>12.12121212121211</v>
      </c>
      <c r="AS433" s="1092">
        <f t="shared" si="306"/>
        <v>10.000000000000009</v>
      </c>
      <c r="AT433" s="1092">
        <f t="shared" si="307"/>
        <v>13.207547169811317</v>
      </c>
      <c r="AU433" s="1092">
        <f t="shared" si="308"/>
        <v>10.416666666666675</v>
      </c>
      <c r="AV433" s="1092">
        <f t="shared" si="309"/>
        <v>14.285714285714279</v>
      </c>
      <c r="AW433" s="1092">
        <f t="shared" si="311"/>
        <v>5.5314514383382845</v>
      </c>
      <c r="AX433" s="1092">
        <f t="shared" si="312"/>
        <v>5.921460262758214</v>
      </c>
    </row>
    <row r="434" spans="1:50" ht="11.25" customHeight="1" x14ac:dyDescent="0.2">
      <c r="A434" s="1154" t="s">
        <v>3852</v>
      </c>
      <c r="B434" s="817" t="s">
        <v>3853</v>
      </c>
      <c r="C434" s="962">
        <v>1.17</v>
      </c>
      <c r="D434" s="962">
        <v>1.0649999999999999</v>
      </c>
      <c r="E434" s="460">
        <v>0.92</v>
      </c>
      <c r="F434" s="816">
        <v>0.82</v>
      </c>
      <c r="G434" s="820">
        <v>0.72</v>
      </c>
      <c r="H434" s="820">
        <v>0.64</v>
      </c>
      <c r="I434" s="820">
        <v>0.57999999999999996</v>
      </c>
      <c r="J434" s="820">
        <v>0.54</v>
      </c>
      <c r="K434" s="820">
        <v>0.13</v>
      </c>
      <c r="L434" s="820">
        <v>0.13</v>
      </c>
      <c r="M434" s="588">
        <v>0</v>
      </c>
      <c r="N434" s="812"/>
      <c r="O434" s="464">
        <v>0</v>
      </c>
      <c r="P434" s="586">
        <v>0</v>
      </c>
      <c r="Q434" s="586">
        <v>0</v>
      </c>
      <c r="R434" s="586">
        <v>0</v>
      </c>
      <c r="S434" s="586">
        <v>0</v>
      </c>
      <c r="T434" s="586">
        <v>0</v>
      </c>
      <c r="U434" s="586">
        <v>0</v>
      </c>
      <c r="V434" s="586">
        <v>0</v>
      </c>
      <c r="W434" s="586">
        <v>0</v>
      </c>
      <c r="X434" s="586">
        <v>0</v>
      </c>
      <c r="Y434" s="586">
        <v>0</v>
      </c>
      <c r="Z434" s="586">
        <v>0</v>
      </c>
      <c r="AA434" s="587">
        <f t="shared" si="310"/>
        <v>6.714999999999999</v>
      </c>
      <c r="AB434" s="1092">
        <f t="shared" si="289"/>
        <v>9.8591549295774747</v>
      </c>
      <c r="AC434" s="1092">
        <f t="shared" si="290"/>
        <v>15.760869565217384</v>
      </c>
      <c r="AD434" s="1092">
        <f t="shared" si="291"/>
        <v>12.195121951219523</v>
      </c>
      <c r="AE434" s="1092">
        <f t="shared" si="292"/>
        <v>13.888888888888884</v>
      </c>
      <c r="AF434" s="1092">
        <f t="shared" si="293"/>
        <v>12.5</v>
      </c>
      <c r="AG434" s="1092">
        <f t="shared" si="294"/>
        <v>10.344827586206918</v>
      </c>
      <c r="AH434" s="1092">
        <f t="shared" si="295"/>
        <v>7.4074074074073959</v>
      </c>
      <c r="AI434" s="1092">
        <f t="shared" si="296"/>
        <v>315.38461538461542</v>
      </c>
      <c r="AJ434" s="1092" t="str">
        <f t="shared" si="297"/>
        <v>n/a</v>
      </c>
      <c r="AK434" s="1092" t="str">
        <f t="shared" si="298"/>
        <v>n/a</v>
      </c>
      <c r="AL434" s="1092" t="str">
        <f t="shared" si="299"/>
        <v>n/a</v>
      </c>
      <c r="AM434" s="1092" t="str">
        <f t="shared" si="300"/>
        <v>n/a</v>
      </c>
      <c r="AN434" s="1092" t="str">
        <f t="shared" si="301"/>
        <v>n/a</v>
      </c>
      <c r="AO434" s="1092" t="str">
        <f t="shared" si="302"/>
        <v>n/a</v>
      </c>
      <c r="AP434" s="1092" t="str">
        <f t="shared" si="303"/>
        <v>n/a</v>
      </c>
      <c r="AQ434" s="1092" t="str">
        <f t="shared" si="304"/>
        <v>n/a</v>
      </c>
      <c r="AR434" s="1092" t="str">
        <f t="shared" si="305"/>
        <v>n/a</v>
      </c>
      <c r="AS434" s="1092" t="str">
        <f t="shared" si="306"/>
        <v>n/a</v>
      </c>
      <c r="AT434" s="1092" t="str">
        <f t="shared" si="307"/>
        <v>n/a</v>
      </c>
      <c r="AU434" s="1092" t="str">
        <f t="shared" si="308"/>
        <v>n/a</v>
      </c>
      <c r="AV434" s="1092" t="str">
        <f t="shared" si="309"/>
        <v>n/a</v>
      </c>
      <c r="AW434" s="1092">
        <f t="shared" si="311"/>
        <v>49.667610714141624</v>
      </c>
      <c r="AX434" s="1092">
        <f t="shared" si="312"/>
        <v>107.39636101212551</v>
      </c>
    </row>
    <row r="435" spans="1:50" ht="11.25" customHeight="1" x14ac:dyDescent="0.2">
      <c r="A435" s="458" t="s">
        <v>281</v>
      </c>
      <c r="B435" s="829" t="s">
        <v>282</v>
      </c>
      <c r="C435" s="584">
        <v>2.2400000000000002</v>
      </c>
      <c r="D435" s="584">
        <v>2.08</v>
      </c>
      <c r="E435" s="460">
        <v>1.92</v>
      </c>
      <c r="F435" s="589">
        <v>1.78</v>
      </c>
      <c r="G435" s="584">
        <v>1.62</v>
      </c>
      <c r="H435" s="584">
        <v>1.37</v>
      </c>
      <c r="I435" s="584">
        <v>1.17</v>
      </c>
      <c r="J435" s="584">
        <v>1.08</v>
      </c>
      <c r="K435" s="897"/>
      <c r="L435" s="584">
        <v>1.01</v>
      </c>
      <c r="M435" s="459">
        <v>0.93500000000000005</v>
      </c>
      <c r="N435" s="897"/>
      <c r="O435" s="472">
        <v>0.86</v>
      </c>
      <c r="P435" s="472">
        <v>0.78500000000000003</v>
      </c>
      <c r="Q435" s="590">
        <v>0.625</v>
      </c>
      <c r="R435" s="590">
        <v>0.47</v>
      </c>
      <c r="S435" s="590">
        <v>0.41249999999999998</v>
      </c>
      <c r="T435" s="590">
        <v>0.36</v>
      </c>
      <c r="U435" s="590">
        <v>0.3125</v>
      </c>
      <c r="V435" s="590">
        <v>0.27</v>
      </c>
      <c r="W435" s="590">
        <v>0.24</v>
      </c>
      <c r="X435" s="590">
        <v>0.215</v>
      </c>
      <c r="Y435" s="590">
        <v>0.18</v>
      </c>
      <c r="Z435" s="590">
        <v>0.14499999999999999</v>
      </c>
      <c r="AA435" s="587">
        <f t="shared" si="310"/>
        <v>20.079999999999998</v>
      </c>
      <c r="AB435" s="1092">
        <f t="shared" si="289"/>
        <v>7.6923076923077094</v>
      </c>
      <c r="AC435" s="1092">
        <f t="shared" si="290"/>
        <v>8.3333333333333481</v>
      </c>
      <c r="AD435" s="1092">
        <f t="shared" si="291"/>
        <v>7.8651685393258397</v>
      </c>
      <c r="AE435" s="1092">
        <f t="shared" si="292"/>
        <v>9.8765432098765427</v>
      </c>
      <c r="AF435" s="1092">
        <f t="shared" si="293"/>
        <v>18.248175182481742</v>
      </c>
      <c r="AG435" s="1092">
        <f t="shared" si="294"/>
        <v>17.094017094017101</v>
      </c>
      <c r="AH435" s="1092">
        <f t="shared" si="295"/>
        <v>8.333333333333325</v>
      </c>
      <c r="AI435" s="1092">
        <f t="shared" si="296"/>
        <v>6.9306930693069368</v>
      </c>
      <c r="AJ435" s="1092">
        <f t="shared" si="297"/>
        <v>8.0213903743315385</v>
      </c>
      <c r="AK435" s="1092">
        <f t="shared" si="298"/>
        <v>8.720930232558155</v>
      </c>
      <c r="AL435" s="1092">
        <f t="shared" si="299"/>
        <v>9.554140127388532</v>
      </c>
      <c r="AM435" s="1092">
        <f t="shared" si="300"/>
        <v>25.6</v>
      </c>
      <c r="AN435" s="1092">
        <f t="shared" si="301"/>
        <v>32.978723404255319</v>
      </c>
      <c r="AO435" s="1092">
        <f t="shared" si="302"/>
        <v>13.939393939393941</v>
      </c>
      <c r="AP435" s="1092">
        <f t="shared" si="303"/>
        <v>14.583333333333325</v>
      </c>
      <c r="AQ435" s="1092">
        <f t="shared" si="304"/>
        <v>15.199999999999992</v>
      </c>
      <c r="AR435" s="1092">
        <f t="shared" si="305"/>
        <v>15.740740740740744</v>
      </c>
      <c r="AS435" s="1092">
        <f t="shared" si="306"/>
        <v>12.500000000000021</v>
      </c>
      <c r="AT435" s="1092">
        <f t="shared" si="307"/>
        <v>11.627906976744185</v>
      </c>
      <c r="AU435" s="1092">
        <f t="shared" si="308"/>
        <v>19.444444444444443</v>
      </c>
      <c r="AV435" s="1092">
        <f t="shared" si="309"/>
        <v>24.137931034482762</v>
      </c>
      <c r="AW435" s="1092">
        <f t="shared" si="311"/>
        <v>14.115357431507402</v>
      </c>
      <c r="AX435" s="1092">
        <f t="shared" si="312"/>
        <v>6.9253316750542204</v>
      </c>
    </row>
    <row r="436" spans="1:50" ht="11.25" customHeight="1" x14ac:dyDescent="0.2">
      <c r="A436" s="447" t="s">
        <v>279</v>
      </c>
      <c r="B436" s="814" t="s">
        <v>280</v>
      </c>
      <c r="C436" s="584">
        <v>0.83</v>
      </c>
      <c r="D436" s="584">
        <v>0.81499999999999995</v>
      </c>
      <c r="E436" s="460">
        <v>0.79</v>
      </c>
      <c r="F436" s="454">
        <v>0.77</v>
      </c>
      <c r="G436" s="584">
        <v>0.75</v>
      </c>
      <c r="H436" s="584">
        <v>0.73</v>
      </c>
      <c r="I436" s="584">
        <v>0.71</v>
      </c>
      <c r="J436" s="584">
        <v>0.69</v>
      </c>
      <c r="K436" s="897" t="s">
        <v>90</v>
      </c>
      <c r="L436" s="584">
        <v>0.67</v>
      </c>
      <c r="M436" s="459">
        <v>0.65</v>
      </c>
      <c r="N436" s="897"/>
      <c r="O436" s="472">
        <v>0.63</v>
      </c>
      <c r="P436" s="585">
        <v>0.62</v>
      </c>
      <c r="Q436" s="590">
        <v>0.59</v>
      </c>
      <c r="R436" s="590">
        <v>0.55000000000000004</v>
      </c>
      <c r="S436" s="590">
        <v>0.51500000000000001</v>
      </c>
      <c r="T436" s="590">
        <v>0.48666999999999999</v>
      </c>
      <c r="U436" s="590">
        <v>0.46</v>
      </c>
      <c r="V436" s="590">
        <v>0.43332999999999999</v>
      </c>
      <c r="W436" s="590">
        <v>0.41332999999999998</v>
      </c>
      <c r="X436" s="590">
        <v>0.39560000000000001</v>
      </c>
      <c r="Y436" s="590">
        <v>0.37780000000000002</v>
      </c>
      <c r="Z436" s="590">
        <v>0.36</v>
      </c>
      <c r="AA436" s="587">
        <f t="shared" si="310"/>
        <v>13.236730000000003</v>
      </c>
      <c r="AB436" s="1092">
        <f t="shared" si="289"/>
        <v>1.8404907975460238</v>
      </c>
      <c r="AC436" s="1092">
        <f t="shared" si="290"/>
        <v>3.1645569620253111</v>
      </c>
      <c r="AD436" s="1092">
        <f t="shared" si="291"/>
        <v>2.5974025974025983</v>
      </c>
      <c r="AE436" s="1092">
        <f t="shared" si="292"/>
        <v>2.6666666666666616</v>
      </c>
      <c r="AF436" s="1092">
        <f t="shared" si="293"/>
        <v>2.7397260273972712</v>
      </c>
      <c r="AG436" s="1092">
        <f t="shared" si="294"/>
        <v>2.8169014084507005</v>
      </c>
      <c r="AH436" s="1092">
        <f t="shared" si="295"/>
        <v>2.898550724637694</v>
      </c>
      <c r="AI436" s="1092">
        <f t="shared" si="296"/>
        <v>2.9850746268656581</v>
      </c>
      <c r="AJ436" s="1092">
        <f t="shared" si="297"/>
        <v>3.0769230769230882</v>
      </c>
      <c r="AK436" s="1092">
        <f t="shared" si="298"/>
        <v>3.1746031746031855</v>
      </c>
      <c r="AL436" s="1092">
        <f t="shared" si="299"/>
        <v>1.6129032258064502</v>
      </c>
      <c r="AM436" s="1092">
        <f t="shared" si="300"/>
        <v>5.0847457627118731</v>
      </c>
      <c r="AN436" s="1092">
        <f t="shared" si="301"/>
        <v>7.2727272727272529</v>
      </c>
      <c r="AO436" s="1092">
        <f t="shared" si="302"/>
        <v>6.7961165048543659</v>
      </c>
      <c r="AP436" s="1092">
        <f t="shared" si="303"/>
        <v>5.8211930055273697</v>
      </c>
      <c r="AQ436" s="1092">
        <f t="shared" si="304"/>
        <v>5.7978260869565146</v>
      </c>
      <c r="AR436" s="1092">
        <f t="shared" si="305"/>
        <v>6.1546627281748423</v>
      </c>
      <c r="AS436" s="1092">
        <f t="shared" si="306"/>
        <v>4.8387486995862927</v>
      </c>
      <c r="AT436" s="1092">
        <f t="shared" si="307"/>
        <v>4.4817997977755208</v>
      </c>
      <c r="AU436" s="1092">
        <f t="shared" si="308"/>
        <v>4.7114875595553052</v>
      </c>
      <c r="AV436" s="1092">
        <f t="shared" si="309"/>
        <v>4.9444444444444624</v>
      </c>
      <c r="AW436" s="1092">
        <f t="shared" si="311"/>
        <v>4.0703595786018312</v>
      </c>
      <c r="AX436" s="1092">
        <f t="shared" si="312"/>
        <v>1.653729122233818</v>
      </c>
    </row>
    <row r="437" spans="1:50" ht="11.25" customHeight="1" x14ac:dyDescent="0.2">
      <c r="A437" s="1001" t="s">
        <v>4466</v>
      </c>
      <c r="B437" s="468" t="s">
        <v>4437</v>
      </c>
      <c r="C437" s="584">
        <v>4.5199999999999996</v>
      </c>
      <c r="D437" s="460">
        <v>3</v>
      </c>
      <c r="E437" s="460">
        <v>1.92</v>
      </c>
      <c r="F437" s="481">
        <v>1.28</v>
      </c>
      <c r="G437" s="481">
        <v>1</v>
      </c>
      <c r="H437" s="1018">
        <v>0</v>
      </c>
      <c r="I437" s="1018">
        <v>0</v>
      </c>
      <c r="J437" s="1018">
        <v>0</v>
      </c>
      <c r="K437" s="1018"/>
      <c r="L437" s="1018">
        <v>0</v>
      </c>
      <c r="M437" s="506">
        <v>0</v>
      </c>
      <c r="N437" s="1018"/>
      <c r="O437" s="1170">
        <v>0</v>
      </c>
      <c r="P437" s="1170">
        <v>0</v>
      </c>
      <c r="Q437" s="498">
        <v>0</v>
      </c>
      <c r="R437" s="498">
        <v>0</v>
      </c>
      <c r="S437" s="498">
        <v>0</v>
      </c>
      <c r="T437" s="498">
        <v>0</v>
      </c>
      <c r="U437" s="498">
        <v>0</v>
      </c>
      <c r="V437" s="498">
        <v>0</v>
      </c>
      <c r="W437" s="498">
        <v>0</v>
      </c>
      <c r="X437" s="498">
        <v>0</v>
      </c>
      <c r="Y437" s="498">
        <v>0</v>
      </c>
      <c r="Z437" s="498">
        <v>0</v>
      </c>
      <c r="AA437" s="587">
        <f t="shared" si="310"/>
        <v>11.719999999999999</v>
      </c>
      <c r="AB437" s="1092">
        <f t="shared" ref="AB437:AB500" si="313">IF(ISERROR((C437/D437-1)*100),"n/a",(C437/D437-1)*100)</f>
        <v>50.666666666666657</v>
      </c>
      <c r="AC437" s="1092">
        <f t="shared" ref="AC437:AC500" si="314">IF(ISERROR((D437/E437-1)*100),"n/a",(D437/E437-1)*100)</f>
        <v>56.25</v>
      </c>
      <c r="AD437" s="1092">
        <f t="shared" si="291"/>
        <v>50</v>
      </c>
      <c r="AE437" s="1092">
        <f t="shared" si="292"/>
        <v>28.000000000000004</v>
      </c>
      <c r="AF437" s="1092" t="str">
        <f t="shared" si="293"/>
        <v>n/a</v>
      </c>
      <c r="AG437" s="1092" t="str">
        <f t="shared" si="294"/>
        <v>n/a</v>
      </c>
      <c r="AH437" s="1092" t="str">
        <f t="shared" si="295"/>
        <v>n/a</v>
      </c>
      <c r="AI437" s="1092" t="str">
        <f t="shared" si="296"/>
        <v>n/a</v>
      </c>
      <c r="AJ437" s="1092" t="str">
        <f t="shared" si="297"/>
        <v>n/a</v>
      </c>
      <c r="AK437" s="1092" t="str">
        <f t="shared" si="298"/>
        <v>n/a</v>
      </c>
      <c r="AL437" s="1092" t="str">
        <f t="shared" si="299"/>
        <v>n/a</v>
      </c>
      <c r="AM437" s="1092" t="str">
        <f t="shared" si="300"/>
        <v>n/a</v>
      </c>
      <c r="AN437" s="1092" t="str">
        <f t="shared" si="301"/>
        <v>n/a</v>
      </c>
      <c r="AO437" s="1092" t="str">
        <f t="shared" si="302"/>
        <v>n/a</v>
      </c>
      <c r="AP437" s="1092" t="str">
        <f t="shared" si="303"/>
        <v>n/a</v>
      </c>
      <c r="AQ437" s="1092" t="str">
        <f t="shared" si="304"/>
        <v>n/a</v>
      </c>
      <c r="AR437" s="1092" t="str">
        <f t="shared" si="305"/>
        <v>n/a</v>
      </c>
      <c r="AS437" s="1092" t="str">
        <f t="shared" si="306"/>
        <v>n/a</v>
      </c>
      <c r="AT437" s="1092" t="str">
        <f t="shared" si="307"/>
        <v>n/a</v>
      </c>
      <c r="AU437" s="1092" t="str">
        <f t="shared" si="308"/>
        <v>n/a</v>
      </c>
      <c r="AV437" s="1092" t="str">
        <f t="shared" si="309"/>
        <v>n/a</v>
      </c>
      <c r="AW437" s="1092">
        <f t="shared" si="311"/>
        <v>46.229166666666664</v>
      </c>
      <c r="AX437" s="1092">
        <f t="shared" si="312"/>
        <v>12.47170408475832</v>
      </c>
    </row>
    <row r="438" spans="1:50" ht="11.25" customHeight="1" x14ac:dyDescent="0.2">
      <c r="A438" s="458" t="s">
        <v>1458</v>
      </c>
      <c r="B438" s="829" t="s">
        <v>1459</v>
      </c>
      <c r="C438" s="584">
        <v>1.82</v>
      </c>
      <c r="D438" s="584">
        <v>1.74</v>
      </c>
      <c r="E438" s="460">
        <v>1.66</v>
      </c>
      <c r="F438" s="483">
        <v>1.6</v>
      </c>
      <c r="G438" s="584">
        <v>1.575</v>
      </c>
      <c r="H438" s="584">
        <v>1.4750000000000001</v>
      </c>
      <c r="I438" s="584">
        <v>1.18092</v>
      </c>
      <c r="J438" s="584">
        <v>0.90018000000000009</v>
      </c>
      <c r="K438" s="897"/>
      <c r="L438" s="463">
        <v>0.65954000000000002</v>
      </c>
      <c r="M438" s="588">
        <v>0.65954000000000002</v>
      </c>
      <c r="N438" s="897"/>
      <c r="O438" s="585">
        <v>0.65954000000000002</v>
      </c>
      <c r="P438" s="585">
        <v>0.65954000000000002</v>
      </c>
      <c r="Q438" s="586">
        <v>0.65954000000000002</v>
      </c>
      <c r="R438" s="590">
        <v>0.65954000000000002</v>
      </c>
      <c r="S438" s="590">
        <v>0.52585000000000004</v>
      </c>
      <c r="T438" s="590">
        <v>0.46345999999999998</v>
      </c>
      <c r="U438" s="590">
        <v>0.40998000000000001</v>
      </c>
      <c r="V438" s="590">
        <v>0.20499000000000001</v>
      </c>
      <c r="W438" s="590">
        <v>0.18717</v>
      </c>
      <c r="X438" s="586">
        <v>0.17824999999999999</v>
      </c>
      <c r="Y438" s="590">
        <v>0.17824999999999999</v>
      </c>
      <c r="Z438" s="586">
        <v>0</v>
      </c>
      <c r="AA438" s="587">
        <f t="shared" si="310"/>
        <v>18.056289999999994</v>
      </c>
      <c r="AB438" s="1092">
        <f t="shared" si="313"/>
        <v>4.5977011494252817</v>
      </c>
      <c r="AC438" s="1092">
        <f t="shared" si="314"/>
        <v>4.8192771084337505</v>
      </c>
      <c r="AD438" s="1092">
        <f t="shared" si="291"/>
        <v>3.7499999999999867</v>
      </c>
      <c r="AE438" s="1092">
        <f t="shared" si="292"/>
        <v>1.5873015873016039</v>
      </c>
      <c r="AF438" s="1092">
        <f t="shared" si="293"/>
        <v>6.7796610169491345</v>
      </c>
      <c r="AG438" s="1092">
        <f t="shared" si="294"/>
        <v>24.902618297598501</v>
      </c>
      <c r="AH438" s="1092">
        <f t="shared" si="295"/>
        <v>31.187095914150476</v>
      </c>
      <c r="AI438" s="1092">
        <f t="shared" si="296"/>
        <v>36.48603572186677</v>
      </c>
      <c r="AJ438" s="1092">
        <f t="shared" si="297"/>
        <v>0</v>
      </c>
      <c r="AK438" s="1092">
        <f t="shared" si="298"/>
        <v>0</v>
      </c>
      <c r="AL438" s="1092">
        <f t="shared" si="299"/>
        <v>0</v>
      </c>
      <c r="AM438" s="1092">
        <f t="shared" si="300"/>
        <v>0</v>
      </c>
      <c r="AN438" s="1092">
        <f t="shared" si="301"/>
        <v>0</v>
      </c>
      <c r="AO438" s="1092">
        <f t="shared" si="302"/>
        <v>25.423599885899016</v>
      </c>
      <c r="AP438" s="1092">
        <f t="shared" si="303"/>
        <v>13.461787425020511</v>
      </c>
      <c r="AQ438" s="1092">
        <f t="shared" si="304"/>
        <v>13.044538757988189</v>
      </c>
      <c r="AR438" s="1092">
        <f t="shared" si="305"/>
        <v>100</v>
      </c>
      <c r="AS438" s="1092">
        <f t="shared" si="306"/>
        <v>9.5207565314954223</v>
      </c>
      <c r="AT438" s="1092">
        <f t="shared" si="307"/>
        <v>5.0042075736325353</v>
      </c>
      <c r="AU438" s="1092">
        <f t="shared" si="308"/>
        <v>0</v>
      </c>
      <c r="AV438" s="1092" t="str">
        <f t="shared" si="309"/>
        <v>n/a</v>
      </c>
      <c r="AW438" s="1092">
        <f t="shared" si="311"/>
        <v>14.028229048488058</v>
      </c>
      <c r="AX438" s="1092">
        <f t="shared" si="312"/>
        <v>23.17952602343539</v>
      </c>
    </row>
    <row r="439" spans="1:50" ht="11.25" customHeight="1" x14ac:dyDescent="0.2">
      <c r="A439" s="554" t="s">
        <v>4102</v>
      </c>
      <c r="B439" s="816" t="s">
        <v>4099</v>
      </c>
      <c r="C439" s="962">
        <v>1.1200000000000001</v>
      </c>
      <c r="D439" s="962">
        <v>1</v>
      </c>
      <c r="E439" s="460">
        <v>0.91</v>
      </c>
      <c r="F439" s="820">
        <v>0.82</v>
      </c>
      <c r="G439" s="820">
        <v>0.74</v>
      </c>
      <c r="H439" s="820">
        <v>0.66</v>
      </c>
      <c r="I439" s="820">
        <v>0.56999999999999995</v>
      </c>
      <c r="J439" s="820">
        <v>0.52</v>
      </c>
      <c r="K439" s="820"/>
      <c r="L439" s="820">
        <v>0.52</v>
      </c>
      <c r="M439" s="829">
        <v>0.52</v>
      </c>
      <c r="N439" s="812"/>
      <c r="O439" s="461">
        <v>0.52</v>
      </c>
      <c r="P439" s="461">
        <v>0.78</v>
      </c>
      <c r="Q439" s="831">
        <v>1</v>
      </c>
      <c r="R439" s="831">
        <v>0.88</v>
      </c>
      <c r="S439" s="831">
        <v>0.52500000000000002</v>
      </c>
      <c r="T439" s="831">
        <v>0.57999999999999996</v>
      </c>
      <c r="U439" s="831">
        <v>0.47</v>
      </c>
      <c r="V439" s="831">
        <v>0.39</v>
      </c>
      <c r="W439" s="831">
        <v>0.3</v>
      </c>
      <c r="X439" s="831">
        <v>0.24</v>
      </c>
      <c r="Y439" s="831">
        <v>0.2</v>
      </c>
      <c r="Z439" s="831">
        <v>0</v>
      </c>
      <c r="AA439" s="587">
        <f t="shared" si="310"/>
        <v>13.265000000000001</v>
      </c>
      <c r="AB439" s="1092">
        <f t="shared" si="313"/>
        <v>12.000000000000011</v>
      </c>
      <c r="AC439" s="1092">
        <f t="shared" si="314"/>
        <v>9.8901098901098763</v>
      </c>
      <c r="AD439" s="1092">
        <f t="shared" si="291"/>
        <v>10.975609756097571</v>
      </c>
      <c r="AE439" s="1092">
        <f t="shared" si="292"/>
        <v>10.810810810810811</v>
      </c>
      <c r="AF439" s="1092">
        <f t="shared" si="293"/>
        <v>12.12121212121211</v>
      </c>
      <c r="AG439" s="1092">
        <f t="shared" si="294"/>
        <v>15.789473684210531</v>
      </c>
      <c r="AH439" s="1092">
        <f t="shared" si="295"/>
        <v>9.6153846153846025</v>
      </c>
      <c r="AI439" s="1092">
        <f t="shared" si="296"/>
        <v>0</v>
      </c>
      <c r="AJ439" s="1092">
        <f t="shared" si="297"/>
        <v>0</v>
      </c>
      <c r="AK439" s="1092">
        <f t="shared" si="298"/>
        <v>0</v>
      </c>
      <c r="AL439" s="1092">
        <f t="shared" si="299"/>
        <v>-33.333333333333336</v>
      </c>
      <c r="AM439" s="1092">
        <f t="shared" si="300"/>
        <v>-21.999999999999996</v>
      </c>
      <c r="AN439" s="1092">
        <f t="shared" si="301"/>
        <v>13.636363636363647</v>
      </c>
      <c r="AO439" s="1092">
        <f t="shared" si="302"/>
        <v>67.61904761904762</v>
      </c>
      <c r="AP439" s="1092">
        <f t="shared" si="303"/>
        <v>-9.4827586206896459</v>
      </c>
      <c r="AQ439" s="1092">
        <f t="shared" si="304"/>
        <v>23.404255319148938</v>
      </c>
      <c r="AR439" s="1092">
        <f t="shared" si="305"/>
        <v>20.512820512820507</v>
      </c>
      <c r="AS439" s="1092">
        <f t="shared" si="306"/>
        <v>30.000000000000004</v>
      </c>
      <c r="AT439" s="1092">
        <f t="shared" si="307"/>
        <v>25</v>
      </c>
      <c r="AU439" s="1092">
        <f t="shared" si="308"/>
        <v>19.999999999999996</v>
      </c>
      <c r="AV439" s="1092" t="str">
        <f t="shared" si="309"/>
        <v>n/a</v>
      </c>
      <c r="AW439" s="1092">
        <f t="shared" si="311"/>
        <v>10.827949800559162</v>
      </c>
      <c r="AX439" s="1092">
        <f t="shared" si="312"/>
        <v>20.467951416303915</v>
      </c>
    </row>
    <row r="440" spans="1:50" ht="11.25" customHeight="1" x14ac:dyDescent="0.2">
      <c r="A440" s="508" t="s">
        <v>1420</v>
      </c>
      <c r="B440" s="468" t="s">
        <v>1421</v>
      </c>
      <c r="C440" s="584">
        <v>0.56000000000000005</v>
      </c>
      <c r="D440" s="584">
        <v>0.5</v>
      </c>
      <c r="E440" s="483">
        <v>0.48</v>
      </c>
      <c r="F440" s="471">
        <v>0.45999999999999996</v>
      </c>
      <c r="G440" s="463">
        <v>0.4</v>
      </c>
      <c r="H440" s="584">
        <v>0.32500000000000001</v>
      </c>
      <c r="I440" s="584">
        <v>0.2</v>
      </c>
      <c r="J440" s="584">
        <v>0.16</v>
      </c>
      <c r="K440" s="897"/>
      <c r="L440" s="463">
        <v>0</v>
      </c>
      <c r="M440" s="588">
        <v>0</v>
      </c>
      <c r="N440" s="897"/>
      <c r="O440" s="585">
        <v>0</v>
      </c>
      <c r="P440" s="585">
        <v>0</v>
      </c>
      <c r="Q440" s="586">
        <v>0</v>
      </c>
      <c r="R440" s="586">
        <v>0</v>
      </c>
      <c r="S440" s="586">
        <v>0</v>
      </c>
      <c r="T440" s="586">
        <v>0</v>
      </c>
      <c r="U440" s="586">
        <v>0</v>
      </c>
      <c r="V440" s="586">
        <v>0</v>
      </c>
      <c r="W440" s="590">
        <v>5</v>
      </c>
      <c r="X440" s="590">
        <v>8</v>
      </c>
      <c r="Y440" s="590">
        <v>4.8099999999999996</v>
      </c>
      <c r="Z440" s="590">
        <v>3.6</v>
      </c>
      <c r="AA440" s="587">
        <f t="shared" si="310"/>
        <v>24.495000000000001</v>
      </c>
      <c r="AB440" s="1092">
        <f t="shared" si="313"/>
        <v>12.000000000000011</v>
      </c>
      <c r="AC440" s="1092">
        <f t="shared" si="314"/>
        <v>4.1666666666666741</v>
      </c>
      <c r="AD440" s="1092">
        <f t="shared" si="291"/>
        <v>4.3478260869565188</v>
      </c>
      <c r="AE440" s="1092">
        <f t="shared" si="292"/>
        <v>14.999999999999991</v>
      </c>
      <c r="AF440" s="1092">
        <f t="shared" si="293"/>
        <v>23.076923076923084</v>
      </c>
      <c r="AG440" s="1092">
        <f t="shared" si="294"/>
        <v>62.5</v>
      </c>
      <c r="AH440" s="1092">
        <f t="shared" si="295"/>
        <v>25</v>
      </c>
      <c r="AI440" s="1092" t="str">
        <f t="shared" si="296"/>
        <v>n/a</v>
      </c>
      <c r="AJ440" s="1092" t="str">
        <f t="shared" si="297"/>
        <v>n/a</v>
      </c>
      <c r="AK440" s="1092" t="str">
        <f t="shared" si="298"/>
        <v>n/a</v>
      </c>
      <c r="AL440" s="1092" t="str">
        <f t="shared" si="299"/>
        <v>n/a</v>
      </c>
      <c r="AM440" s="1092" t="str">
        <f t="shared" si="300"/>
        <v>n/a</v>
      </c>
      <c r="AN440" s="1092" t="str">
        <f t="shared" si="301"/>
        <v>n/a</v>
      </c>
      <c r="AO440" s="1092" t="str">
        <f t="shared" si="302"/>
        <v>n/a</v>
      </c>
      <c r="AP440" s="1092" t="str">
        <f t="shared" si="303"/>
        <v>n/a</v>
      </c>
      <c r="AQ440" s="1092" t="str">
        <f t="shared" si="304"/>
        <v>n/a</v>
      </c>
      <c r="AR440" s="1092" t="str">
        <f t="shared" si="305"/>
        <v>n/a</v>
      </c>
      <c r="AS440" s="1092">
        <f t="shared" si="306"/>
        <v>-100</v>
      </c>
      <c r="AT440" s="1092">
        <f t="shared" si="307"/>
        <v>-37.5</v>
      </c>
      <c r="AU440" s="1092">
        <f t="shared" si="308"/>
        <v>66.320166320166322</v>
      </c>
      <c r="AV440" s="1092">
        <f t="shared" si="309"/>
        <v>33.6111111111111</v>
      </c>
      <c r="AW440" s="1092">
        <f t="shared" si="311"/>
        <v>9.8656993874385179</v>
      </c>
      <c r="AX440" s="1092">
        <f t="shared" si="312"/>
        <v>46.18736630715523</v>
      </c>
    </row>
    <row r="441" spans="1:50" ht="11.25" customHeight="1" x14ac:dyDescent="0.2">
      <c r="A441" s="829" t="s">
        <v>1426</v>
      </c>
      <c r="B441" s="829" t="s">
        <v>1427</v>
      </c>
      <c r="C441" s="584">
        <v>1.6</v>
      </c>
      <c r="D441" s="584">
        <v>1.46</v>
      </c>
      <c r="E441" s="460">
        <v>1.32</v>
      </c>
      <c r="F441" s="589">
        <v>1.1000000000000001</v>
      </c>
      <c r="G441" s="584">
        <v>1</v>
      </c>
      <c r="H441" s="584">
        <v>0.88</v>
      </c>
      <c r="I441" s="584">
        <v>0.76</v>
      </c>
      <c r="J441" s="584">
        <v>0.64</v>
      </c>
      <c r="K441" s="897"/>
      <c r="L441" s="584">
        <v>0.55000000000000004</v>
      </c>
      <c r="M441" s="459">
        <v>0.5</v>
      </c>
      <c r="N441" s="897"/>
      <c r="O441" s="472">
        <v>0.255</v>
      </c>
      <c r="P441" s="585">
        <v>4.4999999999999998E-2</v>
      </c>
      <c r="Q441" s="590">
        <v>0.315</v>
      </c>
      <c r="R441" s="586">
        <v>0.28749999999999998</v>
      </c>
      <c r="S441" s="586">
        <v>0.38</v>
      </c>
      <c r="T441" s="590">
        <v>0.38</v>
      </c>
      <c r="U441" s="590">
        <v>0.37</v>
      </c>
      <c r="V441" s="586">
        <v>0.34</v>
      </c>
      <c r="W441" s="586">
        <v>0.34</v>
      </c>
      <c r="X441" s="590">
        <v>0.34</v>
      </c>
      <c r="Y441" s="590">
        <v>0.3</v>
      </c>
      <c r="Z441" s="586">
        <v>0.2225</v>
      </c>
      <c r="AA441" s="587">
        <f t="shared" si="310"/>
        <v>13.385000000000003</v>
      </c>
      <c r="AB441" s="1092">
        <f t="shared" si="313"/>
        <v>9.5890410958904262</v>
      </c>
      <c r="AC441" s="1092">
        <f t="shared" si="314"/>
        <v>10.606060606060597</v>
      </c>
      <c r="AD441" s="1092">
        <f t="shared" si="291"/>
        <v>19.999999999999996</v>
      </c>
      <c r="AE441" s="1092">
        <f t="shared" si="292"/>
        <v>10.000000000000009</v>
      </c>
      <c r="AF441" s="1092">
        <f t="shared" si="293"/>
        <v>13.636363636363647</v>
      </c>
      <c r="AG441" s="1092">
        <f t="shared" si="294"/>
        <v>15.789473684210531</v>
      </c>
      <c r="AH441" s="1092">
        <f t="shared" si="295"/>
        <v>18.75</v>
      </c>
      <c r="AI441" s="1092">
        <f t="shared" si="296"/>
        <v>16.36363636363636</v>
      </c>
      <c r="AJ441" s="1092">
        <f t="shared" si="297"/>
        <v>10.000000000000009</v>
      </c>
      <c r="AK441" s="1092">
        <f t="shared" si="298"/>
        <v>96.078431372549005</v>
      </c>
      <c r="AL441" s="1092">
        <f t="shared" si="299"/>
        <v>466.66666666666669</v>
      </c>
      <c r="AM441" s="1092">
        <f t="shared" si="300"/>
        <v>-85.714285714285722</v>
      </c>
      <c r="AN441" s="1092">
        <f t="shared" si="301"/>
        <v>9.5652173913043583</v>
      </c>
      <c r="AO441" s="1092">
        <f t="shared" si="302"/>
        <v>-24.342105263157897</v>
      </c>
      <c r="AP441" s="1092">
        <f t="shared" si="303"/>
        <v>0</v>
      </c>
      <c r="AQ441" s="1092">
        <f t="shared" si="304"/>
        <v>2.7027027027026973</v>
      </c>
      <c r="AR441" s="1092">
        <f t="shared" si="305"/>
        <v>8.8235294117646959</v>
      </c>
      <c r="AS441" s="1092">
        <f t="shared" si="306"/>
        <v>0</v>
      </c>
      <c r="AT441" s="1092">
        <f t="shared" si="307"/>
        <v>0</v>
      </c>
      <c r="AU441" s="1092">
        <f t="shared" si="308"/>
        <v>13.333333333333353</v>
      </c>
      <c r="AV441" s="1092">
        <f t="shared" si="309"/>
        <v>34.831460674157299</v>
      </c>
      <c r="AW441" s="1092">
        <f t="shared" si="311"/>
        <v>30.794263141009338</v>
      </c>
      <c r="AX441" s="1092">
        <f t="shared" si="312"/>
        <v>104.51339350346215</v>
      </c>
    </row>
    <row r="442" spans="1:50" ht="11.25" customHeight="1" x14ac:dyDescent="0.2">
      <c r="A442" s="829" t="s">
        <v>288</v>
      </c>
      <c r="B442" s="829" t="s">
        <v>289</v>
      </c>
      <c r="C442" s="584">
        <v>1.4450000000000001</v>
      </c>
      <c r="D442" s="584">
        <v>1.38</v>
      </c>
      <c r="E442" s="460">
        <v>1.32</v>
      </c>
      <c r="F442" s="589">
        <v>1.26</v>
      </c>
      <c r="G442" s="584">
        <v>1.2050000000000001</v>
      </c>
      <c r="H442" s="584">
        <v>1.155</v>
      </c>
      <c r="I442" s="584">
        <v>1.1084666666666667</v>
      </c>
      <c r="J442" s="584">
        <v>1.0702666666666667</v>
      </c>
      <c r="K442" s="897"/>
      <c r="L442" s="584">
        <v>1.0369333333333335</v>
      </c>
      <c r="M442" s="459">
        <v>1.0102666666666666</v>
      </c>
      <c r="N442" s="897"/>
      <c r="O442" s="472">
        <v>0.99</v>
      </c>
      <c r="P442" s="472">
        <v>0.97346666666666659</v>
      </c>
      <c r="Q442" s="590">
        <v>0.95559999999999989</v>
      </c>
      <c r="R442" s="590">
        <v>0.93773333333333342</v>
      </c>
      <c r="S442" s="590">
        <v>0.9244</v>
      </c>
      <c r="T442" s="590">
        <v>0.91600000000000004</v>
      </c>
      <c r="U442" s="590">
        <v>0.90666666666666673</v>
      </c>
      <c r="V442" s="590">
        <v>0.89866666666666672</v>
      </c>
      <c r="W442" s="590">
        <v>0.89200000000000002</v>
      </c>
      <c r="X442" s="590">
        <v>0.88533333333333342</v>
      </c>
      <c r="Y442" s="590">
        <v>0.87666666666666659</v>
      </c>
      <c r="Z442" s="590">
        <v>0.8666666666666667</v>
      </c>
      <c r="AA442" s="587">
        <f t="shared" si="310"/>
        <v>23.014133333333334</v>
      </c>
      <c r="AB442" s="1092">
        <f t="shared" si="313"/>
        <v>4.7101449275362528</v>
      </c>
      <c r="AC442" s="1092">
        <f t="shared" si="314"/>
        <v>4.5454545454545414</v>
      </c>
      <c r="AD442" s="1092">
        <f t="shared" si="291"/>
        <v>4.7619047619047672</v>
      </c>
      <c r="AE442" s="1092">
        <f t="shared" si="292"/>
        <v>4.5643153526970792</v>
      </c>
      <c r="AF442" s="1092">
        <f t="shared" si="293"/>
        <v>4.3290043290043378</v>
      </c>
      <c r="AG442" s="1092">
        <f t="shared" si="294"/>
        <v>4.197991219101449</v>
      </c>
      <c r="AH442" s="1092">
        <f t="shared" si="295"/>
        <v>3.569203936713583</v>
      </c>
      <c r="AI442" s="1092">
        <f t="shared" si="296"/>
        <v>3.2146071750031924</v>
      </c>
      <c r="AJ442" s="1092">
        <f t="shared" si="297"/>
        <v>2.6395671109938235</v>
      </c>
      <c r="AK442" s="1092">
        <f t="shared" si="298"/>
        <v>2.0471380471380529</v>
      </c>
      <c r="AL442" s="1092">
        <f t="shared" si="299"/>
        <v>1.6983974797972978</v>
      </c>
      <c r="AM442" s="1092">
        <f t="shared" si="300"/>
        <v>1.8696804799776867</v>
      </c>
      <c r="AN442" s="1092">
        <f t="shared" si="301"/>
        <v>1.9053035688894937</v>
      </c>
      <c r="AO442" s="1092">
        <f t="shared" si="302"/>
        <v>1.4423770373575673</v>
      </c>
      <c r="AP442" s="1092">
        <f t="shared" si="303"/>
        <v>0.91703056768559499</v>
      </c>
      <c r="AQ442" s="1092">
        <f t="shared" si="304"/>
        <v>1.0294117647058787</v>
      </c>
      <c r="AR442" s="1092">
        <f t="shared" si="305"/>
        <v>0.89020771513352859</v>
      </c>
      <c r="AS442" s="1092">
        <f t="shared" si="306"/>
        <v>0.74738415545589909</v>
      </c>
      <c r="AT442" s="1092">
        <f t="shared" si="307"/>
        <v>0.75301204819275824</v>
      </c>
      <c r="AU442" s="1092">
        <f t="shared" si="308"/>
        <v>0.98859315589354679</v>
      </c>
      <c r="AV442" s="1092">
        <f t="shared" si="309"/>
        <v>1.1538461538461497</v>
      </c>
      <c r="AW442" s="1092">
        <f t="shared" si="311"/>
        <v>2.4749797872610708</v>
      </c>
      <c r="AX442" s="1092">
        <f t="shared" si="312"/>
        <v>1.5253197499704401</v>
      </c>
    </row>
    <row r="443" spans="1:50" ht="11.25" customHeight="1" x14ac:dyDescent="0.2">
      <c r="A443" s="1128" t="s">
        <v>4501</v>
      </c>
      <c r="B443" s="814" t="s">
        <v>4496</v>
      </c>
      <c r="C443" s="584">
        <v>1.92</v>
      </c>
      <c r="D443" s="584">
        <v>1.85</v>
      </c>
      <c r="E443" s="460">
        <v>1.7075</v>
      </c>
      <c r="F443" s="454">
        <v>1.5649999999999999</v>
      </c>
      <c r="G443" s="584">
        <v>0.65069999999999995</v>
      </c>
      <c r="H443" s="499">
        <v>0</v>
      </c>
      <c r="I443" s="499">
        <v>0</v>
      </c>
      <c r="J443" s="499">
        <v>0</v>
      </c>
      <c r="K443" s="1027"/>
      <c r="L443" s="499">
        <v>0</v>
      </c>
      <c r="M443" s="502">
        <v>0</v>
      </c>
      <c r="N443" s="1027"/>
      <c r="O443" s="999">
        <v>0</v>
      </c>
      <c r="P443" s="999">
        <v>0</v>
      </c>
      <c r="Q443" s="500">
        <v>0</v>
      </c>
      <c r="R443" s="500">
        <v>0</v>
      </c>
      <c r="S443" s="500">
        <v>0</v>
      </c>
      <c r="T443" s="500">
        <v>0</v>
      </c>
      <c r="U443" s="500">
        <v>0</v>
      </c>
      <c r="V443" s="500">
        <v>0</v>
      </c>
      <c r="W443" s="500">
        <v>0</v>
      </c>
      <c r="X443" s="500">
        <v>0</v>
      </c>
      <c r="Y443" s="500">
        <v>0</v>
      </c>
      <c r="Z443" s="500">
        <v>0</v>
      </c>
      <c r="AA443" s="587">
        <f t="shared" si="310"/>
        <v>7.6932</v>
      </c>
      <c r="AB443" s="1092">
        <f t="shared" si="313"/>
        <v>3.7837837837837673</v>
      </c>
      <c r="AC443" s="1092">
        <f t="shared" si="314"/>
        <v>8.3455344070278326</v>
      </c>
      <c r="AD443" s="1092">
        <f t="shared" si="291"/>
        <v>9.1054313099041551</v>
      </c>
      <c r="AE443" s="1092">
        <f t="shared" si="292"/>
        <v>140.5102197633318</v>
      </c>
      <c r="AF443" s="1092" t="str">
        <f t="shared" si="293"/>
        <v>n/a</v>
      </c>
      <c r="AG443" s="1092" t="str">
        <f t="shared" si="294"/>
        <v>n/a</v>
      </c>
      <c r="AH443" s="1092" t="str">
        <f t="shared" si="295"/>
        <v>n/a</v>
      </c>
      <c r="AI443" s="1092" t="str">
        <f t="shared" si="296"/>
        <v>n/a</v>
      </c>
      <c r="AJ443" s="1092" t="str">
        <f t="shared" si="297"/>
        <v>n/a</v>
      </c>
      <c r="AK443" s="1092" t="str">
        <f t="shared" si="298"/>
        <v>n/a</v>
      </c>
      <c r="AL443" s="1092" t="str">
        <f t="shared" si="299"/>
        <v>n/a</v>
      </c>
      <c r="AM443" s="1092" t="str">
        <f t="shared" si="300"/>
        <v>n/a</v>
      </c>
      <c r="AN443" s="1092" t="str">
        <f t="shared" si="301"/>
        <v>n/a</v>
      </c>
      <c r="AO443" s="1092" t="str">
        <f t="shared" si="302"/>
        <v>n/a</v>
      </c>
      <c r="AP443" s="1092" t="str">
        <f t="shared" si="303"/>
        <v>n/a</v>
      </c>
      <c r="AQ443" s="1092" t="str">
        <f t="shared" si="304"/>
        <v>n/a</v>
      </c>
      <c r="AR443" s="1092" t="str">
        <f t="shared" si="305"/>
        <v>n/a</v>
      </c>
      <c r="AS443" s="1092" t="str">
        <f t="shared" si="306"/>
        <v>n/a</v>
      </c>
      <c r="AT443" s="1092" t="str">
        <f t="shared" si="307"/>
        <v>n/a</v>
      </c>
      <c r="AU443" s="1092" t="str">
        <f t="shared" si="308"/>
        <v>n/a</v>
      </c>
      <c r="AV443" s="1092" t="str">
        <f t="shared" si="309"/>
        <v>n/a</v>
      </c>
      <c r="AW443" s="1092">
        <f t="shared" si="311"/>
        <v>40.436242316011892</v>
      </c>
      <c r="AX443" s="1092">
        <f t="shared" si="312"/>
        <v>66.75736396579174</v>
      </c>
    </row>
    <row r="444" spans="1:50" ht="11.25" customHeight="1" x14ac:dyDescent="0.2">
      <c r="A444" s="458" t="s">
        <v>276</v>
      </c>
      <c r="B444" s="829" t="s">
        <v>277</v>
      </c>
      <c r="C444" s="584">
        <v>1.635</v>
      </c>
      <c r="D444" s="584">
        <v>1.4650000000000001</v>
      </c>
      <c r="E444" s="460">
        <v>1.28</v>
      </c>
      <c r="F444" s="460">
        <v>1.0350000000000001</v>
      </c>
      <c r="G444" s="584">
        <v>1.0149999999999999</v>
      </c>
      <c r="H444" s="584">
        <v>0.995</v>
      </c>
      <c r="I444" s="584">
        <v>0.97499999999999998</v>
      </c>
      <c r="J444" s="584">
        <v>0.95499999999999996</v>
      </c>
      <c r="K444" s="897"/>
      <c r="L444" s="584">
        <v>0.93500000000000005</v>
      </c>
      <c r="M444" s="459">
        <v>0.91500000000000004</v>
      </c>
      <c r="N444" s="897"/>
      <c r="O444" s="472">
        <v>0.89500000000000002</v>
      </c>
      <c r="P444" s="472">
        <v>0.86</v>
      </c>
      <c r="Q444" s="590">
        <v>0.78</v>
      </c>
      <c r="R444" s="590">
        <v>0.7</v>
      </c>
      <c r="S444" s="590">
        <v>0.62</v>
      </c>
      <c r="T444" s="590">
        <v>0.53</v>
      </c>
      <c r="U444" s="590">
        <v>0.43</v>
      </c>
      <c r="V444" s="590">
        <v>0.39</v>
      </c>
      <c r="W444" s="590">
        <v>0.34</v>
      </c>
      <c r="X444" s="590">
        <v>0.31</v>
      </c>
      <c r="Y444" s="590">
        <v>0.27</v>
      </c>
      <c r="Z444" s="590">
        <v>0.23</v>
      </c>
      <c r="AA444" s="587">
        <f t="shared" si="310"/>
        <v>17.559999999999999</v>
      </c>
      <c r="AB444" s="1092">
        <f t="shared" si="313"/>
        <v>11.604095563139927</v>
      </c>
      <c r="AC444" s="1092">
        <f t="shared" si="314"/>
        <v>14.453125</v>
      </c>
      <c r="AD444" s="1092">
        <f t="shared" si="291"/>
        <v>23.671497584541058</v>
      </c>
      <c r="AE444" s="1092">
        <f t="shared" si="292"/>
        <v>1.9704433497537144</v>
      </c>
      <c r="AF444" s="1092">
        <f t="shared" si="293"/>
        <v>2.0100502512562679</v>
      </c>
      <c r="AG444" s="1092">
        <f t="shared" si="294"/>
        <v>2.051282051282044</v>
      </c>
      <c r="AH444" s="1092">
        <f t="shared" si="295"/>
        <v>2.0942408376963373</v>
      </c>
      <c r="AI444" s="1092">
        <f t="shared" si="296"/>
        <v>2.1390374331550666</v>
      </c>
      <c r="AJ444" s="1092">
        <f t="shared" si="297"/>
        <v>2.1857923497267784</v>
      </c>
      <c r="AK444" s="1092">
        <f t="shared" si="298"/>
        <v>2.2346368715083775</v>
      </c>
      <c r="AL444" s="1092">
        <f t="shared" si="299"/>
        <v>4.0697674418604723</v>
      </c>
      <c r="AM444" s="1092">
        <f t="shared" si="300"/>
        <v>10.256410256410241</v>
      </c>
      <c r="AN444" s="1092">
        <f t="shared" si="301"/>
        <v>11.428571428571432</v>
      </c>
      <c r="AO444" s="1092">
        <f t="shared" si="302"/>
        <v>12.903225806451601</v>
      </c>
      <c r="AP444" s="1092">
        <f t="shared" si="303"/>
        <v>16.981132075471695</v>
      </c>
      <c r="AQ444" s="1092">
        <f t="shared" si="304"/>
        <v>23.255813953488392</v>
      </c>
      <c r="AR444" s="1092">
        <f t="shared" si="305"/>
        <v>10.256410256410241</v>
      </c>
      <c r="AS444" s="1092">
        <f t="shared" si="306"/>
        <v>14.705882352941169</v>
      </c>
      <c r="AT444" s="1092">
        <f t="shared" si="307"/>
        <v>9.6774193548387224</v>
      </c>
      <c r="AU444" s="1092">
        <f t="shared" si="308"/>
        <v>14.814814814814813</v>
      </c>
      <c r="AV444" s="1092">
        <f t="shared" si="309"/>
        <v>17.391304347826097</v>
      </c>
      <c r="AW444" s="1092">
        <f t="shared" si="311"/>
        <v>10.00737873243545</v>
      </c>
      <c r="AX444" s="1092">
        <f t="shared" si="312"/>
        <v>7.1300438713674668</v>
      </c>
    </row>
    <row r="445" spans="1:50" ht="11.25" customHeight="1" x14ac:dyDescent="0.2">
      <c r="A445" s="829" t="s">
        <v>272</v>
      </c>
      <c r="B445" s="829" t="s">
        <v>273</v>
      </c>
      <c r="C445" s="584">
        <v>1.24</v>
      </c>
      <c r="D445" s="584">
        <v>1.1399999999999999</v>
      </c>
      <c r="E445" s="460">
        <v>1.04</v>
      </c>
      <c r="F445" s="460">
        <v>0.94</v>
      </c>
      <c r="G445" s="584">
        <v>0.86</v>
      </c>
      <c r="H445" s="584">
        <v>0.8</v>
      </c>
      <c r="I445" s="584">
        <v>0.74</v>
      </c>
      <c r="J445" s="584">
        <v>0.68</v>
      </c>
      <c r="K445" s="897">
        <v>0</v>
      </c>
      <c r="L445" s="584">
        <v>0.62</v>
      </c>
      <c r="M445" s="459">
        <v>0.56000000000000005</v>
      </c>
      <c r="N445" s="897">
        <v>0</v>
      </c>
      <c r="O445" s="472">
        <v>0.52</v>
      </c>
      <c r="P445" s="472">
        <v>0.48</v>
      </c>
      <c r="Q445" s="590">
        <v>0.44</v>
      </c>
      <c r="R445" s="590">
        <v>0.4</v>
      </c>
      <c r="S445" s="590">
        <v>0.36</v>
      </c>
      <c r="T445" s="590">
        <v>0.32</v>
      </c>
      <c r="U445" s="590">
        <v>0.28000000000000003</v>
      </c>
      <c r="V445" s="590">
        <v>0.23</v>
      </c>
      <c r="W445" s="590">
        <v>0.21</v>
      </c>
      <c r="X445" s="590">
        <v>0.2</v>
      </c>
      <c r="Y445" s="590">
        <v>0.19</v>
      </c>
      <c r="Z445" s="590">
        <v>0.17</v>
      </c>
      <c r="AA445" s="587">
        <f t="shared" si="310"/>
        <v>12.419999999999998</v>
      </c>
      <c r="AB445" s="1092">
        <f t="shared" si="313"/>
        <v>8.7719298245614077</v>
      </c>
      <c r="AC445" s="1092">
        <f t="shared" si="314"/>
        <v>9.6153846153846025</v>
      </c>
      <c r="AD445" s="1092">
        <f t="shared" si="291"/>
        <v>10.638297872340431</v>
      </c>
      <c r="AE445" s="1092">
        <f t="shared" si="292"/>
        <v>9.302325581395344</v>
      </c>
      <c r="AF445" s="1092">
        <f t="shared" si="293"/>
        <v>7.4999999999999956</v>
      </c>
      <c r="AG445" s="1092">
        <f t="shared" si="294"/>
        <v>8.1081081081081141</v>
      </c>
      <c r="AH445" s="1092">
        <f t="shared" si="295"/>
        <v>8.8235294117646959</v>
      </c>
      <c r="AI445" s="1092">
        <f t="shared" si="296"/>
        <v>9.6774193548387224</v>
      </c>
      <c r="AJ445" s="1092">
        <f t="shared" si="297"/>
        <v>10.714285714285698</v>
      </c>
      <c r="AK445" s="1092">
        <f t="shared" si="298"/>
        <v>7.6923076923077094</v>
      </c>
      <c r="AL445" s="1092">
        <f t="shared" si="299"/>
        <v>8.3333333333333481</v>
      </c>
      <c r="AM445" s="1092">
        <f t="shared" si="300"/>
        <v>9.0909090909090828</v>
      </c>
      <c r="AN445" s="1092">
        <f t="shared" si="301"/>
        <v>9.9999999999999858</v>
      </c>
      <c r="AO445" s="1092">
        <f t="shared" si="302"/>
        <v>11.111111111111116</v>
      </c>
      <c r="AP445" s="1092">
        <f t="shared" si="303"/>
        <v>12.5</v>
      </c>
      <c r="AQ445" s="1092">
        <f t="shared" si="304"/>
        <v>14.285714285714279</v>
      </c>
      <c r="AR445" s="1092">
        <f t="shared" si="305"/>
        <v>21.739130434782616</v>
      </c>
      <c r="AS445" s="1092">
        <f t="shared" si="306"/>
        <v>9.5238095238095344</v>
      </c>
      <c r="AT445" s="1092">
        <f t="shared" si="307"/>
        <v>4.9999999999999822</v>
      </c>
      <c r="AU445" s="1092">
        <f t="shared" si="308"/>
        <v>5.2631578947368363</v>
      </c>
      <c r="AV445" s="1092">
        <f t="shared" si="309"/>
        <v>11.764705882352944</v>
      </c>
      <c r="AW445" s="1092">
        <f t="shared" si="311"/>
        <v>9.9740695110350686</v>
      </c>
      <c r="AX445" s="1092">
        <f t="shared" si="312"/>
        <v>3.4476885202563756</v>
      </c>
    </row>
    <row r="446" spans="1:50" ht="11.25" customHeight="1" x14ac:dyDescent="0.2">
      <c r="A446" s="829" t="s">
        <v>1440</v>
      </c>
      <c r="B446" s="829" t="s">
        <v>1441</v>
      </c>
      <c r="C446" s="584">
        <v>2.4</v>
      </c>
      <c r="D446" s="584">
        <v>2.04</v>
      </c>
      <c r="E446" s="460">
        <v>1.68</v>
      </c>
      <c r="F446" s="460">
        <v>1.32</v>
      </c>
      <c r="G446" s="584">
        <v>1.04</v>
      </c>
      <c r="H446" s="584">
        <v>0.8</v>
      </c>
      <c r="I446" s="584">
        <v>0.64</v>
      </c>
      <c r="J446" s="584">
        <v>0.52</v>
      </c>
      <c r="K446" s="897"/>
      <c r="L446" s="584">
        <v>0.44</v>
      </c>
      <c r="M446" s="459">
        <v>0.36</v>
      </c>
      <c r="N446" s="897"/>
      <c r="O446" s="472">
        <v>0.28000000000000003</v>
      </c>
      <c r="P446" s="472">
        <v>7.0000000000000007E-2</v>
      </c>
      <c r="Q446" s="586">
        <v>0</v>
      </c>
      <c r="R446" s="586">
        <v>0</v>
      </c>
      <c r="S446" s="586">
        <v>0</v>
      </c>
      <c r="T446" s="586">
        <v>0</v>
      </c>
      <c r="U446" s="586">
        <v>0</v>
      </c>
      <c r="V446" s="586">
        <v>0</v>
      </c>
      <c r="W446" s="586">
        <v>0</v>
      </c>
      <c r="X446" s="586">
        <v>0</v>
      </c>
      <c r="Y446" s="586">
        <v>0</v>
      </c>
      <c r="Z446" s="586">
        <v>0</v>
      </c>
      <c r="AA446" s="587">
        <f t="shared" si="310"/>
        <v>11.59</v>
      </c>
      <c r="AB446" s="1092">
        <f t="shared" si="313"/>
        <v>17.647058823529417</v>
      </c>
      <c r="AC446" s="1092">
        <f t="shared" si="314"/>
        <v>21.428571428571441</v>
      </c>
      <c r="AD446" s="1092">
        <f t="shared" si="291"/>
        <v>27.27272727272727</v>
      </c>
      <c r="AE446" s="1092">
        <f t="shared" si="292"/>
        <v>26.923076923076916</v>
      </c>
      <c r="AF446" s="1092">
        <f t="shared" si="293"/>
        <v>30.000000000000004</v>
      </c>
      <c r="AG446" s="1092">
        <f t="shared" si="294"/>
        <v>25</v>
      </c>
      <c r="AH446" s="1092">
        <f t="shared" si="295"/>
        <v>23.076923076923084</v>
      </c>
      <c r="AI446" s="1092">
        <f t="shared" si="296"/>
        <v>18.181818181818187</v>
      </c>
      <c r="AJ446" s="1092">
        <f t="shared" si="297"/>
        <v>22.222222222222232</v>
      </c>
      <c r="AK446" s="1092">
        <f t="shared" si="298"/>
        <v>28.571428571428559</v>
      </c>
      <c r="AL446" s="1092">
        <f t="shared" si="299"/>
        <v>300</v>
      </c>
      <c r="AM446" s="1092" t="str">
        <f t="shared" si="300"/>
        <v>n/a</v>
      </c>
      <c r="AN446" s="1092" t="str">
        <f t="shared" si="301"/>
        <v>n/a</v>
      </c>
      <c r="AO446" s="1092" t="str">
        <f t="shared" si="302"/>
        <v>n/a</v>
      </c>
      <c r="AP446" s="1092" t="str">
        <f t="shared" si="303"/>
        <v>n/a</v>
      </c>
      <c r="AQ446" s="1092" t="str">
        <f t="shared" si="304"/>
        <v>n/a</v>
      </c>
      <c r="AR446" s="1092" t="str">
        <f t="shared" si="305"/>
        <v>n/a</v>
      </c>
      <c r="AS446" s="1092" t="str">
        <f t="shared" si="306"/>
        <v>n/a</v>
      </c>
      <c r="AT446" s="1092" t="str">
        <f t="shared" si="307"/>
        <v>n/a</v>
      </c>
      <c r="AU446" s="1092" t="str">
        <f t="shared" si="308"/>
        <v>n/a</v>
      </c>
      <c r="AV446" s="1092" t="str">
        <f t="shared" si="309"/>
        <v>n/a</v>
      </c>
      <c r="AW446" s="1092">
        <f t="shared" si="311"/>
        <v>49.120347863663376</v>
      </c>
      <c r="AX446" s="1092">
        <f t="shared" si="312"/>
        <v>83.304644737235193</v>
      </c>
    </row>
    <row r="447" spans="1:50" ht="11.25" customHeight="1" x14ac:dyDescent="0.2">
      <c r="A447" s="1127" t="s">
        <v>4547</v>
      </c>
      <c r="B447" s="1127" t="s">
        <v>2476</v>
      </c>
      <c r="C447" s="1091">
        <v>2.2400000000000002</v>
      </c>
      <c r="D447" s="584">
        <v>2.06</v>
      </c>
      <c r="E447" s="460">
        <v>1.8399999999999999</v>
      </c>
      <c r="F447" s="460">
        <v>1.72</v>
      </c>
      <c r="G447" s="451">
        <v>1.6400000000000001</v>
      </c>
      <c r="H447" s="504">
        <v>1.6</v>
      </c>
      <c r="I447" s="504">
        <v>1.6</v>
      </c>
      <c r="J447" s="504">
        <v>1.6</v>
      </c>
      <c r="K447" s="445"/>
      <c r="L447" s="940">
        <v>1.6</v>
      </c>
      <c r="M447" s="1105">
        <v>1.6</v>
      </c>
      <c r="N447" s="482"/>
      <c r="O447" s="1076">
        <v>1.6</v>
      </c>
      <c r="P447" s="488">
        <v>1.6</v>
      </c>
      <c r="Q447" s="1063">
        <v>1.49</v>
      </c>
      <c r="R447" s="1063">
        <v>1.24</v>
      </c>
      <c r="S447" s="456">
        <v>1.01</v>
      </c>
      <c r="T447" s="456">
        <v>0.8600000000000001</v>
      </c>
      <c r="U447" s="456">
        <v>0.76</v>
      </c>
      <c r="V447" s="456">
        <v>0.69000000000000006</v>
      </c>
      <c r="W447" s="456">
        <v>0.58000000000000007</v>
      </c>
      <c r="X447" s="456">
        <v>0.56000000000000005</v>
      </c>
      <c r="Y447" s="456">
        <v>0.54</v>
      </c>
      <c r="Z447" s="456">
        <v>0.52</v>
      </c>
      <c r="AA447" s="587">
        <f t="shared" si="310"/>
        <v>28.950000000000003</v>
      </c>
      <c r="AB447" s="1092">
        <f t="shared" si="313"/>
        <v>8.7378640776699221</v>
      </c>
      <c r="AC447" s="1092">
        <f t="shared" si="314"/>
        <v>11.956521739130444</v>
      </c>
      <c r="AD447" s="1092">
        <f t="shared" ref="AD447:AD510" si="315">IF(ISERROR((E447/F447-1)*100),"n/a",(E447/F447-1)*100)</f>
        <v>6.9767441860465018</v>
      </c>
      <c r="AE447" s="1092">
        <f t="shared" ref="AE447:AE510" si="316">IF(ISERROR((F447/G447-1)*100),"n/a",(F447/G447-1)*100)</f>
        <v>4.878048780487787</v>
      </c>
      <c r="AF447" s="1092">
        <f t="shared" ref="AF447:AF510" si="317">IF(ISERROR((G447/H447-1)*100),"n/a",(G447/H447-1)*100)</f>
        <v>2.4999999999999911</v>
      </c>
      <c r="AG447" s="1092">
        <f t="shared" ref="AG447:AG510" si="318">IF(ISERROR((H447/I447-1)*100),"n/a",(H447/I447-1)*100)</f>
        <v>0</v>
      </c>
      <c r="AH447" s="1092">
        <f t="shared" ref="AH447:AH510" si="319">IF(ISERROR((I447/J447-1)*100),"n/a",(I447/J447-1)*100)</f>
        <v>0</v>
      </c>
      <c r="AI447" s="1092">
        <f t="shared" ref="AI447:AI510" si="320">IF(ISERROR((J447/L447-1)*100),"n/a",(J447/L447-1)*100)</f>
        <v>0</v>
      </c>
      <c r="AJ447" s="1092">
        <f t="shared" ref="AJ447:AJ510" si="321">IF(ISERROR((L447/M447-1)*100),"n/a",(L447/M447-1)*100)</f>
        <v>0</v>
      </c>
      <c r="AK447" s="1092">
        <f t="shared" ref="AK447:AK510" si="322">IF(ISERROR((M447/O447-1)*100),"n/a",(M447/O447-1)*100)</f>
        <v>0</v>
      </c>
      <c r="AL447" s="1092">
        <f t="shared" ref="AL447:AL510" si="323">IF(ISERROR((O447/P447-1)*100),"n/a",(O447/P447-1)*100)</f>
        <v>0</v>
      </c>
      <c r="AM447" s="1092">
        <f t="shared" ref="AM447:AM510" si="324">IF(ISERROR((P447/Q447-1)*100),"n/a",(P447/Q447-1)*100)</f>
        <v>7.3825503355704702</v>
      </c>
      <c r="AN447" s="1092">
        <f t="shared" ref="AN447:AN510" si="325">IF(ISERROR((Q447/R447-1)*100),"n/a",(Q447/R447-1)*100)</f>
        <v>20.161290322580648</v>
      </c>
      <c r="AO447" s="1092">
        <f t="shared" ref="AO447:AO510" si="326">IF(ISERROR((R447/S447-1)*100),"n/a",(R447/S447-1)*100)</f>
        <v>22.772277227722771</v>
      </c>
      <c r="AP447" s="1092">
        <f t="shared" ref="AP447:AP510" si="327">IF(ISERROR((S447/T447-1)*100),"n/a",(S447/T447-1)*100)</f>
        <v>17.441860465116264</v>
      </c>
      <c r="AQ447" s="1092">
        <f t="shared" ref="AQ447:AQ510" si="328">IF(ISERROR((T447/U447-1)*100),"n/a",(T447/U447-1)*100)</f>
        <v>13.157894736842124</v>
      </c>
      <c r="AR447" s="1092">
        <f t="shared" ref="AR447:AR510" si="329">IF(ISERROR((U447/V447-1)*100),"n/a",(U447/V447-1)*100)</f>
        <v>10.144927536231885</v>
      </c>
      <c r="AS447" s="1092">
        <f t="shared" ref="AS447:AS510" si="330">IF(ISERROR((V447/W447-1)*100),"n/a",(V447/W447-1)*100)</f>
        <v>18.965517241379317</v>
      </c>
      <c r="AT447" s="1092">
        <f t="shared" ref="AT447:AT510" si="331">IF(ISERROR((W447/X447-1)*100),"n/a",(W447/X447-1)*100)</f>
        <v>3.5714285714285809</v>
      </c>
      <c r="AU447" s="1092">
        <f t="shared" ref="AU447:AU510" si="332">IF(ISERROR((X447/Y447-1)*100),"n/a",(X447/Y447-1)*100)</f>
        <v>3.7037037037036979</v>
      </c>
      <c r="AV447" s="1092">
        <f t="shared" ref="AV447:AV510" si="333">IF(ISERROR((Y447/Z447-1)*100),"n/a",(Y447/Z447-1)*100)</f>
        <v>3.8461538461538547</v>
      </c>
      <c r="AW447" s="1092">
        <f t="shared" si="311"/>
        <v>7.4379420366697282</v>
      </c>
      <c r="AX447" s="1092">
        <f t="shared" si="312"/>
        <v>7.4061703413441524</v>
      </c>
    </row>
    <row r="448" spans="1:50" ht="11.25" customHeight="1" x14ac:dyDescent="0.2">
      <c r="A448" s="468" t="s">
        <v>1444</v>
      </c>
      <c r="B448" s="468" t="s">
        <v>1445</v>
      </c>
      <c r="C448" s="584">
        <v>1.84</v>
      </c>
      <c r="D448" s="584">
        <v>1.74</v>
      </c>
      <c r="E448" s="460">
        <v>1.58</v>
      </c>
      <c r="F448" s="471">
        <v>1.4300000000000002</v>
      </c>
      <c r="G448" s="584">
        <v>1.3</v>
      </c>
      <c r="H448" s="584">
        <v>1.18</v>
      </c>
      <c r="I448" s="584">
        <v>1.06</v>
      </c>
      <c r="J448" s="584">
        <v>0.96</v>
      </c>
      <c r="K448" s="897"/>
      <c r="L448" s="584">
        <v>0.9</v>
      </c>
      <c r="M448" s="459">
        <v>0.86</v>
      </c>
      <c r="N448" s="897"/>
      <c r="O448" s="472">
        <v>0.81</v>
      </c>
      <c r="P448" s="585">
        <v>0.8</v>
      </c>
      <c r="Q448" s="590">
        <v>0.8</v>
      </c>
      <c r="R448" s="590">
        <v>0.76</v>
      </c>
      <c r="S448" s="586">
        <v>0.68</v>
      </c>
      <c r="T448" s="586">
        <v>0.68</v>
      </c>
      <c r="U448" s="590">
        <v>1.3</v>
      </c>
      <c r="V448" s="590">
        <v>1.18</v>
      </c>
      <c r="W448" s="590">
        <v>1.0900000000000001</v>
      </c>
      <c r="X448" s="590">
        <v>1.03</v>
      </c>
      <c r="Y448" s="590">
        <v>0.96</v>
      </c>
      <c r="Z448" s="590">
        <v>0.85</v>
      </c>
      <c r="AA448" s="587">
        <f t="shared" si="310"/>
        <v>23.790000000000006</v>
      </c>
      <c r="AB448" s="1092">
        <f t="shared" si="313"/>
        <v>5.7471264367816133</v>
      </c>
      <c r="AC448" s="1092">
        <f t="shared" si="314"/>
        <v>10.126582278480999</v>
      </c>
      <c r="AD448" s="1092">
        <f t="shared" si="315"/>
        <v>10.489510489510479</v>
      </c>
      <c r="AE448" s="1092">
        <f t="shared" si="316"/>
        <v>10.000000000000009</v>
      </c>
      <c r="AF448" s="1092">
        <f t="shared" si="317"/>
        <v>10.169491525423746</v>
      </c>
      <c r="AG448" s="1092">
        <f t="shared" si="318"/>
        <v>11.32075471698113</v>
      </c>
      <c r="AH448" s="1092">
        <f t="shared" si="319"/>
        <v>10.416666666666675</v>
      </c>
      <c r="AI448" s="1092">
        <f t="shared" si="320"/>
        <v>6.6666666666666652</v>
      </c>
      <c r="AJ448" s="1092">
        <f t="shared" si="321"/>
        <v>4.6511627906976827</v>
      </c>
      <c r="AK448" s="1092">
        <f t="shared" si="322"/>
        <v>6.1728395061728225</v>
      </c>
      <c r="AL448" s="1092">
        <f t="shared" si="323"/>
        <v>1.2499999999999956</v>
      </c>
      <c r="AM448" s="1092">
        <f t="shared" si="324"/>
        <v>0</v>
      </c>
      <c r="AN448" s="1092">
        <f t="shared" si="325"/>
        <v>5.2631578947368363</v>
      </c>
      <c r="AO448" s="1092">
        <f t="shared" si="326"/>
        <v>11.764705882352944</v>
      </c>
      <c r="AP448" s="1092">
        <f t="shared" si="327"/>
        <v>0</v>
      </c>
      <c r="AQ448" s="1092">
        <f t="shared" si="328"/>
        <v>-47.692307692307686</v>
      </c>
      <c r="AR448" s="1092">
        <f t="shared" si="329"/>
        <v>10.169491525423746</v>
      </c>
      <c r="AS448" s="1092">
        <f t="shared" si="330"/>
        <v>8.2568807339449499</v>
      </c>
      <c r="AT448" s="1092">
        <f t="shared" si="331"/>
        <v>5.8252427184465994</v>
      </c>
      <c r="AU448" s="1092">
        <f t="shared" si="332"/>
        <v>7.2916666666666741</v>
      </c>
      <c r="AV448" s="1092">
        <f t="shared" si="333"/>
        <v>12.941176470588234</v>
      </c>
      <c r="AW448" s="1092">
        <f t="shared" si="311"/>
        <v>4.801467394154006</v>
      </c>
      <c r="AX448" s="1092">
        <f t="shared" si="312"/>
        <v>12.59788906165433</v>
      </c>
    </row>
    <row r="449" spans="1:50" ht="11.25" customHeight="1" x14ac:dyDescent="0.2">
      <c r="A449" s="829" t="s">
        <v>109</v>
      </c>
      <c r="B449" s="829" t="s">
        <v>110</v>
      </c>
      <c r="C449" s="584">
        <v>5.88</v>
      </c>
      <c r="D449" s="584">
        <v>5.76</v>
      </c>
      <c r="E449" s="460">
        <v>5.44</v>
      </c>
      <c r="F449" s="589">
        <v>4.7</v>
      </c>
      <c r="G449" s="584">
        <v>4.4400000000000004</v>
      </c>
      <c r="H449" s="584">
        <v>4.0999999999999996</v>
      </c>
      <c r="I449" s="584">
        <v>3.42</v>
      </c>
      <c r="J449" s="584">
        <v>2.54</v>
      </c>
      <c r="K449" s="897"/>
      <c r="L449" s="584">
        <v>2.36</v>
      </c>
      <c r="M449" s="459">
        <v>2.2000000000000002</v>
      </c>
      <c r="N449" s="897"/>
      <c r="O449" s="472">
        <v>2.1</v>
      </c>
      <c r="P449" s="472">
        <v>2.04</v>
      </c>
      <c r="Q449" s="590">
        <v>2</v>
      </c>
      <c r="R449" s="590">
        <v>1.92</v>
      </c>
      <c r="S449" s="590">
        <v>1.84</v>
      </c>
      <c r="T449" s="590">
        <v>1.68</v>
      </c>
      <c r="U449" s="590">
        <v>1.44</v>
      </c>
      <c r="V449" s="590">
        <v>1.32</v>
      </c>
      <c r="W449" s="590">
        <v>1.24</v>
      </c>
      <c r="X449" s="590">
        <v>1.2</v>
      </c>
      <c r="Y449" s="590">
        <v>1.1599999999999999</v>
      </c>
      <c r="Z449" s="590">
        <v>1.1200000000000001</v>
      </c>
      <c r="AA449" s="587">
        <f t="shared" si="310"/>
        <v>59.900000000000006</v>
      </c>
      <c r="AB449" s="1092">
        <f t="shared" si="313"/>
        <v>2.0833333333333259</v>
      </c>
      <c r="AC449" s="1092">
        <f t="shared" si="314"/>
        <v>5.8823529411764497</v>
      </c>
      <c r="AD449" s="1092">
        <f t="shared" si="315"/>
        <v>15.744680851063841</v>
      </c>
      <c r="AE449" s="1092">
        <f t="shared" si="316"/>
        <v>5.8558558558558405</v>
      </c>
      <c r="AF449" s="1092">
        <f t="shared" si="317"/>
        <v>8.292682926829297</v>
      </c>
      <c r="AG449" s="1092">
        <f t="shared" si="318"/>
        <v>19.883040935672504</v>
      </c>
      <c r="AH449" s="1092">
        <f t="shared" si="319"/>
        <v>34.645669291338585</v>
      </c>
      <c r="AI449" s="1092">
        <f t="shared" si="320"/>
        <v>7.6271186440677985</v>
      </c>
      <c r="AJ449" s="1092">
        <f t="shared" si="321"/>
        <v>7.2727272727272529</v>
      </c>
      <c r="AK449" s="1092">
        <f t="shared" si="322"/>
        <v>4.7619047619047672</v>
      </c>
      <c r="AL449" s="1092">
        <f t="shared" si="323"/>
        <v>2.941176470588247</v>
      </c>
      <c r="AM449" s="1092">
        <f t="shared" si="324"/>
        <v>2.0000000000000018</v>
      </c>
      <c r="AN449" s="1092">
        <f t="shared" si="325"/>
        <v>4.1666666666666741</v>
      </c>
      <c r="AO449" s="1092">
        <f t="shared" si="326"/>
        <v>4.3478260869565188</v>
      </c>
      <c r="AP449" s="1092">
        <f t="shared" si="327"/>
        <v>9.5238095238095344</v>
      </c>
      <c r="AQ449" s="1092">
        <f t="shared" si="328"/>
        <v>16.666666666666675</v>
      </c>
      <c r="AR449" s="1092">
        <f t="shared" si="329"/>
        <v>9.0909090909090828</v>
      </c>
      <c r="AS449" s="1092">
        <f t="shared" si="330"/>
        <v>6.4516129032258229</v>
      </c>
      <c r="AT449" s="1092">
        <f t="shared" si="331"/>
        <v>3.3333333333333437</v>
      </c>
      <c r="AU449" s="1092">
        <f t="shared" si="332"/>
        <v>3.4482758620689724</v>
      </c>
      <c r="AV449" s="1092">
        <f t="shared" si="333"/>
        <v>3.5714285714285587</v>
      </c>
      <c r="AW449" s="1092">
        <f t="shared" si="311"/>
        <v>8.4567177137915763</v>
      </c>
      <c r="AX449" s="1092">
        <f t="shared" si="312"/>
        <v>7.7294212656938344</v>
      </c>
    </row>
    <row r="450" spans="1:50" ht="11.25" customHeight="1" x14ac:dyDescent="0.2">
      <c r="A450" s="829" t="s">
        <v>664</v>
      </c>
      <c r="B450" s="829" t="s">
        <v>665</v>
      </c>
      <c r="C450" s="584">
        <v>4.1100000000000003</v>
      </c>
      <c r="D450" s="584">
        <v>4.0350000000000001</v>
      </c>
      <c r="E450" s="460">
        <v>3.7925</v>
      </c>
      <c r="F450" s="589">
        <v>3.5225</v>
      </c>
      <c r="G450" s="584">
        <v>3.2450000000000001</v>
      </c>
      <c r="H450" s="584">
        <v>2.915</v>
      </c>
      <c r="I450" s="584">
        <v>2.5049999999999999</v>
      </c>
      <c r="J450" s="584">
        <v>2.0975000000000001</v>
      </c>
      <c r="K450" s="897"/>
      <c r="L450" s="584">
        <v>1.7839999999999998</v>
      </c>
      <c r="M450" s="459">
        <v>1.5562499999999999</v>
      </c>
      <c r="N450" s="897"/>
      <c r="O450" s="589">
        <v>1.4537500000000001</v>
      </c>
      <c r="P450" s="590">
        <v>1.42</v>
      </c>
      <c r="Q450" s="590">
        <v>1.361</v>
      </c>
      <c r="R450" s="590">
        <v>1.2464999999999999</v>
      </c>
      <c r="S450" s="590">
        <v>1.1429999999999998</v>
      </c>
      <c r="T450" s="590">
        <v>0.98275000000000001</v>
      </c>
      <c r="U450" s="590">
        <v>0.86</v>
      </c>
      <c r="V450" s="590">
        <v>0.76624999999999999</v>
      </c>
      <c r="W450" s="590">
        <v>0.64449999999999996</v>
      </c>
      <c r="X450" s="590">
        <v>0.35825000000000001</v>
      </c>
      <c r="Y450" s="586">
        <v>0</v>
      </c>
      <c r="Z450" s="586">
        <v>0</v>
      </c>
      <c r="AA450" s="587">
        <f t="shared" si="310"/>
        <v>39.798749999999991</v>
      </c>
      <c r="AB450" s="1092">
        <f t="shared" si="313"/>
        <v>1.8587360594795488</v>
      </c>
      <c r="AC450" s="1092">
        <f t="shared" si="314"/>
        <v>6.3941990771259061</v>
      </c>
      <c r="AD450" s="1092">
        <f t="shared" si="315"/>
        <v>7.6650106458481249</v>
      </c>
      <c r="AE450" s="1092">
        <f t="shared" si="316"/>
        <v>8.5516178736517734</v>
      </c>
      <c r="AF450" s="1092">
        <f t="shared" si="317"/>
        <v>11.32075471698113</v>
      </c>
      <c r="AG450" s="1092">
        <f t="shared" si="318"/>
        <v>16.367265469061888</v>
      </c>
      <c r="AH450" s="1092">
        <f t="shared" si="319"/>
        <v>19.42789034564958</v>
      </c>
      <c r="AI450" s="1092">
        <f t="shared" si="320"/>
        <v>17.572869955156968</v>
      </c>
      <c r="AJ450" s="1092">
        <f t="shared" si="321"/>
        <v>14.634538152610443</v>
      </c>
      <c r="AK450" s="1092">
        <f t="shared" si="322"/>
        <v>7.0507308684436776</v>
      </c>
      <c r="AL450" s="1092">
        <f t="shared" si="323"/>
        <v>2.376760563380298</v>
      </c>
      <c r="AM450" s="1092">
        <f t="shared" si="324"/>
        <v>4.3350477590007319</v>
      </c>
      <c r="AN450" s="1092">
        <f t="shared" si="325"/>
        <v>9.1857200160449395</v>
      </c>
      <c r="AO450" s="1092">
        <f t="shared" si="326"/>
        <v>9.0551181102362257</v>
      </c>
      <c r="AP450" s="1092">
        <f t="shared" si="327"/>
        <v>16.306283388450748</v>
      </c>
      <c r="AQ450" s="1092">
        <f t="shared" si="328"/>
        <v>14.27325581395349</v>
      </c>
      <c r="AR450" s="1092">
        <f t="shared" si="329"/>
        <v>12.234910277324641</v>
      </c>
      <c r="AS450" s="1092">
        <f t="shared" si="330"/>
        <v>18.890612878200152</v>
      </c>
      <c r="AT450" s="1092">
        <f t="shared" si="331"/>
        <v>79.902302861130465</v>
      </c>
      <c r="AU450" s="1092" t="str">
        <f t="shared" si="332"/>
        <v>n/a</v>
      </c>
      <c r="AV450" s="1092" t="str">
        <f t="shared" si="333"/>
        <v>n/a</v>
      </c>
      <c r="AW450" s="1092">
        <f t="shared" si="311"/>
        <v>14.600190780617407</v>
      </c>
      <c r="AX450" s="1092">
        <f t="shared" si="312"/>
        <v>16.705981456191804</v>
      </c>
    </row>
    <row r="451" spans="1:50" ht="11.25" customHeight="1" x14ac:dyDescent="0.2">
      <c r="A451" s="507" t="s">
        <v>3958</v>
      </c>
      <c r="B451" s="829" t="s">
        <v>3959</v>
      </c>
      <c r="C451" s="584">
        <v>1.03</v>
      </c>
      <c r="D451" s="584">
        <v>1</v>
      </c>
      <c r="E451" s="460">
        <v>0.495</v>
      </c>
      <c r="F451" s="589">
        <v>0.40875</v>
      </c>
      <c r="G451" s="584">
        <v>0.366477</v>
      </c>
      <c r="H451" s="584">
        <v>0.31249899999999997</v>
      </c>
      <c r="I451" s="584">
        <v>0.17045399999999999</v>
      </c>
      <c r="J451" s="499">
        <v>0</v>
      </c>
      <c r="K451" s="897"/>
      <c r="L451" s="499">
        <v>0</v>
      </c>
      <c r="M451" s="588">
        <v>0</v>
      </c>
      <c r="N451" s="897"/>
      <c r="O451" s="585">
        <v>0</v>
      </c>
      <c r="P451" s="585">
        <v>0.52556899999999995</v>
      </c>
      <c r="Q451" s="590">
        <v>1.065342</v>
      </c>
      <c r="R451" s="586">
        <v>0</v>
      </c>
      <c r="S451" s="586">
        <v>0</v>
      </c>
      <c r="T451" s="586">
        <v>0</v>
      </c>
      <c r="U451" s="586">
        <v>0</v>
      </c>
      <c r="V451" s="586">
        <v>0</v>
      </c>
      <c r="W451" s="586">
        <v>0</v>
      </c>
      <c r="X451" s="586">
        <v>0</v>
      </c>
      <c r="Y451" s="586">
        <v>0</v>
      </c>
      <c r="Z451" s="586">
        <v>0</v>
      </c>
      <c r="AA451" s="587">
        <f t="shared" si="310"/>
        <v>5.3740910000000008</v>
      </c>
      <c r="AB451" s="1092">
        <f t="shared" si="313"/>
        <v>3.0000000000000027</v>
      </c>
      <c r="AC451" s="1092">
        <f t="shared" si="314"/>
        <v>102.02020202020203</v>
      </c>
      <c r="AD451" s="1092">
        <f t="shared" si="315"/>
        <v>21.100917431192666</v>
      </c>
      <c r="AE451" s="1092">
        <f t="shared" si="316"/>
        <v>11.534966723696161</v>
      </c>
      <c r="AF451" s="1092">
        <f t="shared" si="317"/>
        <v>17.273015273648884</v>
      </c>
      <c r="AG451" s="1092">
        <f t="shared" si="318"/>
        <v>83.333333333333329</v>
      </c>
      <c r="AH451" s="1092" t="str">
        <f t="shared" si="319"/>
        <v>n/a</v>
      </c>
      <c r="AI451" s="1092" t="str">
        <f t="shared" si="320"/>
        <v>n/a</v>
      </c>
      <c r="AJ451" s="1092" t="str">
        <f t="shared" si="321"/>
        <v>n/a</v>
      </c>
      <c r="AK451" s="1092" t="str">
        <f t="shared" si="322"/>
        <v>n/a</v>
      </c>
      <c r="AL451" s="1092">
        <f t="shared" si="323"/>
        <v>-100</v>
      </c>
      <c r="AM451" s="1092">
        <f t="shared" si="324"/>
        <v>-50.66664038402692</v>
      </c>
      <c r="AN451" s="1092" t="str">
        <f t="shared" si="325"/>
        <v>n/a</v>
      </c>
      <c r="AO451" s="1092" t="str">
        <f t="shared" si="326"/>
        <v>n/a</v>
      </c>
      <c r="AP451" s="1092" t="str">
        <f t="shared" si="327"/>
        <v>n/a</v>
      </c>
      <c r="AQ451" s="1092" t="str">
        <f t="shared" si="328"/>
        <v>n/a</v>
      </c>
      <c r="AR451" s="1092" t="str">
        <f t="shared" si="329"/>
        <v>n/a</v>
      </c>
      <c r="AS451" s="1092" t="str">
        <f t="shared" si="330"/>
        <v>n/a</v>
      </c>
      <c r="AT451" s="1092" t="str">
        <f t="shared" si="331"/>
        <v>n/a</v>
      </c>
      <c r="AU451" s="1092" t="str">
        <f t="shared" si="332"/>
        <v>n/a</v>
      </c>
      <c r="AV451" s="1092" t="str">
        <f t="shared" si="333"/>
        <v>n/a</v>
      </c>
      <c r="AW451" s="1092">
        <f t="shared" si="311"/>
        <v>10.949474299755774</v>
      </c>
      <c r="AX451" s="1092">
        <f t="shared" si="312"/>
        <v>65.297350464035986</v>
      </c>
    </row>
    <row r="452" spans="1:50" ht="11.25" customHeight="1" x14ac:dyDescent="0.2">
      <c r="A452" s="467" t="s">
        <v>4068</v>
      </c>
      <c r="B452" s="468" t="s">
        <v>680</v>
      </c>
      <c r="C452" s="584">
        <v>0.88</v>
      </c>
      <c r="D452" s="584">
        <v>0.86</v>
      </c>
      <c r="E452" s="460">
        <v>0.78</v>
      </c>
      <c r="F452" s="460">
        <v>0.71000000000000008</v>
      </c>
      <c r="G452" s="474">
        <v>0.66</v>
      </c>
      <c r="H452" s="474">
        <v>0.57999999999999996</v>
      </c>
      <c r="I452" s="474">
        <v>0.5</v>
      </c>
      <c r="J452" s="474">
        <v>0.43</v>
      </c>
      <c r="K452" s="976" t="s">
        <v>90</v>
      </c>
      <c r="L452" s="474">
        <v>0.39</v>
      </c>
      <c r="M452" s="470">
        <v>0.34</v>
      </c>
      <c r="N452" s="976"/>
      <c r="O452" s="487">
        <v>0.24667</v>
      </c>
      <c r="P452" s="487">
        <v>0.18001000000000003</v>
      </c>
      <c r="Q452" s="477">
        <v>0.16</v>
      </c>
      <c r="R452" s="476">
        <v>0.14222000000000001</v>
      </c>
      <c r="S452" s="476">
        <v>0.10666</v>
      </c>
      <c r="T452" s="476">
        <v>4.444E-2</v>
      </c>
      <c r="U452" s="477">
        <v>0</v>
      </c>
      <c r="V452" s="477">
        <v>0</v>
      </c>
      <c r="W452" s="477">
        <v>0</v>
      </c>
      <c r="X452" s="477">
        <v>0</v>
      </c>
      <c r="Y452" s="477">
        <v>0</v>
      </c>
      <c r="Z452" s="477">
        <v>0</v>
      </c>
      <c r="AA452" s="587">
        <f t="shared" si="310"/>
        <v>7.0099999999999989</v>
      </c>
      <c r="AB452" s="1092">
        <f t="shared" si="313"/>
        <v>2.3255813953488413</v>
      </c>
      <c r="AC452" s="1092">
        <f t="shared" si="314"/>
        <v>10.256410256410241</v>
      </c>
      <c r="AD452" s="1092">
        <f t="shared" si="315"/>
        <v>9.8591549295774517</v>
      </c>
      <c r="AE452" s="1092">
        <f t="shared" si="316"/>
        <v>7.5757575757575912</v>
      </c>
      <c r="AF452" s="1092">
        <f t="shared" si="317"/>
        <v>13.793103448275868</v>
      </c>
      <c r="AG452" s="1092">
        <f t="shared" si="318"/>
        <v>15.999999999999993</v>
      </c>
      <c r="AH452" s="1092">
        <f t="shared" si="319"/>
        <v>16.279069767441868</v>
      </c>
      <c r="AI452" s="1092">
        <f t="shared" si="320"/>
        <v>10.256410256410241</v>
      </c>
      <c r="AJ452" s="1092">
        <f t="shared" si="321"/>
        <v>14.705882352941169</v>
      </c>
      <c r="AK452" s="1092">
        <f t="shared" si="322"/>
        <v>37.835975189524483</v>
      </c>
      <c r="AL452" s="1092">
        <f t="shared" si="323"/>
        <v>37.031276040219964</v>
      </c>
      <c r="AM452" s="1092">
        <f t="shared" si="324"/>
        <v>12.506250000000009</v>
      </c>
      <c r="AN452" s="1092">
        <f t="shared" si="325"/>
        <v>12.501757839966231</v>
      </c>
      <c r="AO452" s="1092">
        <f t="shared" si="326"/>
        <v>33.339583723982756</v>
      </c>
      <c r="AP452" s="1092">
        <f t="shared" si="327"/>
        <v>140.00900090009</v>
      </c>
      <c r="AQ452" s="1092" t="str">
        <f t="shared" si="328"/>
        <v>n/a</v>
      </c>
      <c r="AR452" s="1092" t="str">
        <f t="shared" si="329"/>
        <v>n/a</v>
      </c>
      <c r="AS452" s="1092" t="str">
        <f t="shared" si="330"/>
        <v>n/a</v>
      </c>
      <c r="AT452" s="1092" t="str">
        <f t="shared" si="331"/>
        <v>n/a</v>
      </c>
      <c r="AU452" s="1092" t="str">
        <f t="shared" si="332"/>
        <v>n/a</v>
      </c>
      <c r="AV452" s="1092" t="str">
        <f t="shared" si="333"/>
        <v>n/a</v>
      </c>
      <c r="AW452" s="1092">
        <f t="shared" si="311"/>
        <v>24.951680911729781</v>
      </c>
      <c r="AX452" s="1092">
        <f t="shared" si="312"/>
        <v>33.582245728402988</v>
      </c>
    </row>
    <row r="453" spans="1:50" ht="11.25" customHeight="1" x14ac:dyDescent="0.2">
      <c r="A453" s="829" t="s">
        <v>124</v>
      </c>
      <c r="B453" s="829" t="s">
        <v>125</v>
      </c>
      <c r="C453" s="584">
        <v>3.38</v>
      </c>
      <c r="D453" s="584">
        <v>3.28</v>
      </c>
      <c r="E453" s="460">
        <v>2.86</v>
      </c>
      <c r="F453" s="460">
        <v>2.4900000000000002</v>
      </c>
      <c r="G453" s="584">
        <v>2.3050000000000002</v>
      </c>
      <c r="H453" s="584">
        <v>2.125</v>
      </c>
      <c r="I453" s="584">
        <v>1.96</v>
      </c>
      <c r="J453" s="584">
        <v>1.8</v>
      </c>
      <c r="K453" s="897"/>
      <c r="L453" s="584">
        <v>1.67</v>
      </c>
      <c r="M453" s="459">
        <v>1.55</v>
      </c>
      <c r="N453" s="897"/>
      <c r="O453" s="472">
        <v>1.42</v>
      </c>
      <c r="P453" s="472">
        <v>1.3</v>
      </c>
      <c r="Q453" s="590">
        <v>1.1587499999999999</v>
      </c>
      <c r="R453" s="590">
        <v>0.85703536000000002</v>
      </c>
      <c r="S453" s="590">
        <v>0.77119615999999991</v>
      </c>
      <c r="T453" s="590">
        <v>0.71080127999999998</v>
      </c>
      <c r="U453" s="590">
        <v>0.65505215999999999</v>
      </c>
      <c r="V453" s="590">
        <v>0.61324031999999995</v>
      </c>
      <c r="W453" s="590">
        <v>0.56678271999999996</v>
      </c>
      <c r="X453" s="590">
        <v>0.51567936000000003</v>
      </c>
      <c r="Y453" s="590">
        <v>0.46922175999999999</v>
      </c>
      <c r="Z453" s="590">
        <v>0.42740992</v>
      </c>
      <c r="AA453" s="587">
        <f t="shared" si="310"/>
        <v>32.885169040000001</v>
      </c>
      <c r="AB453" s="1092">
        <f t="shared" si="313"/>
        <v>3.0487804878048808</v>
      </c>
      <c r="AC453" s="1092">
        <f t="shared" si="314"/>
        <v>14.685314685314687</v>
      </c>
      <c r="AD453" s="1092">
        <f t="shared" si="315"/>
        <v>14.859437751004002</v>
      </c>
      <c r="AE453" s="1092">
        <f t="shared" si="316"/>
        <v>8.0260303687635481</v>
      </c>
      <c r="AF453" s="1092">
        <f t="shared" si="317"/>
        <v>8.4705882352941195</v>
      </c>
      <c r="AG453" s="1092">
        <f t="shared" si="318"/>
        <v>8.418367346938771</v>
      </c>
      <c r="AH453" s="1092">
        <f t="shared" si="319"/>
        <v>8.8888888888888786</v>
      </c>
      <c r="AI453" s="1092">
        <f t="shared" si="320"/>
        <v>7.7844311377245567</v>
      </c>
      <c r="AJ453" s="1092">
        <f t="shared" si="321"/>
        <v>7.7419354838709653</v>
      </c>
      <c r="AK453" s="1092">
        <f t="shared" si="322"/>
        <v>9.1549295774647987</v>
      </c>
      <c r="AL453" s="1092">
        <f t="shared" si="323"/>
        <v>9.2307692307692193</v>
      </c>
      <c r="AM453" s="1092">
        <f t="shared" si="324"/>
        <v>12.189859762675304</v>
      </c>
      <c r="AN453" s="1092">
        <f t="shared" si="325"/>
        <v>35.204456441563849</v>
      </c>
      <c r="AO453" s="1092">
        <f t="shared" si="326"/>
        <v>11.130657082109963</v>
      </c>
      <c r="AP453" s="1092">
        <f t="shared" si="327"/>
        <v>8.496732026143782</v>
      </c>
      <c r="AQ453" s="1092">
        <f t="shared" si="328"/>
        <v>8.5106382978723296</v>
      </c>
      <c r="AR453" s="1092">
        <f t="shared" si="329"/>
        <v>6.8181818181818343</v>
      </c>
      <c r="AS453" s="1092">
        <f t="shared" si="330"/>
        <v>8.196721311475418</v>
      </c>
      <c r="AT453" s="1092">
        <f t="shared" si="331"/>
        <v>9.9099099099098975</v>
      </c>
      <c r="AU453" s="1092">
        <f t="shared" si="332"/>
        <v>9.9009900990099098</v>
      </c>
      <c r="AV453" s="1092">
        <f t="shared" si="333"/>
        <v>9.7826086956521721</v>
      </c>
      <c r="AW453" s="1092">
        <f t="shared" si="311"/>
        <v>10.49762993516347</v>
      </c>
      <c r="AX453" s="1092">
        <f t="shared" si="312"/>
        <v>6.2017260893661188</v>
      </c>
    </row>
    <row r="454" spans="1:50" ht="11.25" customHeight="1" x14ac:dyDescent="0.2">
      <c r="A454" s="829" t="s">
        <v>1464</v>
      </c>
      <c r="B454" s="829" t="s">
        <v>1465</v>
      </c>
      <c r="C454" s="584">
        <v>0.88</v>
      </c>
      <c r="D454" s="584">
        <v>0.81</v>
      </c>
      <c r="E454" s="460">
        <v>0.78</v>
      </c>
      <c r="F454" s="460">
        <v>0.67</v>
      </c>
      <c r="G454" s="584">
        <v>0.64</v>
      </c>
      <c r="H454" s="584">
        <v>0.6</v>
      </c>
      <c r="I454" s="584">
        <v>0.57999999999999996</v>
      </c>
      <c r="J454" s="584">
        <v>0.5</v>
      </c>
      <c r="K454" s="897"/>
      <c r="L454" s="584">
        <v>0.36</v>
      </c>
      <c r="M454" s="459">
        <v>0.22</v>
      </c>
      <c r="N454" s="897"/>
      <c r="O454" s="464">
        <v>0.2</v>
      </c>
      <c r="P454" s="586">
        <v>0.30249999999999999</v>
      </c>
      <c r="Q454" s="590">
        <v>0.45750000000000002</v>
      </c>
      <c r="R454" s="586">
        <v>0</v>
      </c>
      <c r="S454" s="586">
        <v>0</v>
      </c>
      <c r="T454" s="586">
        <v>0</v>
      </c>
      <c r="U454" s="586">
        <v>0</v>
      </c>
      <c r="V454" s="586">
        <v>0</v>
      </c>
      <c r="W454" s="586">
        <v>0</v>
      </c>
      <c r="X454" s="586">
        <v>0</v>
      </c>
      <c r="Y454" s="586">
        <v>0</v>
      </c>
      <c r="Z454" s="586">
        <v>0</v>
      </c>
      <c r="AA454" s="587">
        <f t="shared" si="310"/>
        <v>7</v>
      </c>
      <c r="AB454" s="1092">
        <f t="shared" si="313"/>
        <v>8.6419753086419693</v>
      </c>
      <c r="AC454" s="1092">
        <f t="shared" si="314"/>
        <v>3.8461538461538547</v>
      </c>
      <c r="AD454" s="1092">
        <f t="shared" si="315"/>
        <v>16.417910447761198</v>
      </c>
      <c r="AE454" s="1092">
        <f t="shared" si="316"/>
        <v>4.6875</v>
      </c>
      <c r="AF454" s="1092">
        <f t="shared" si="317"/>
        <v>6.6666666666666652</v>
      </c>
      <c r="AG454" s="1092">
        <f t="shared" si="318"/>
        <v>3.4482758620689724</v>
      </c>
      <c r="AH454" s="1092">
        <f t="shared" si="319"/>
        <v>15.999999999999993</v>
      </c>
      <c r="AI454" s="1092">
        <f t="shared" si="320"/>
        <v>38.888888888888886</v>
      </c>
      <c r="AJ454" s="1092">
        <f t="shared" si="321"/>
        <v>63.636363636363626</v>
      </c>
      <c r="AK454" s="1092">
        <f t="shared" si="322"/>
        <v>9.9999999999999858</v>
      </c>
      <c r="AL454" s="1092">
        <f t="shared" si="323"/>
        <v>-33.884297520661157</v>
      </c>
      <c r="AM454" s="1092">
        <f t="shared" si="324"/>
        <v>-33.879781420765035</v>
      </c>
      <c r="AN454" s="1092" t="str">
        <f t="shared" si="325"/>
        <v>n/a</v>
      </c>
      <c r="AO454" s="1092" t="str">
        <f t="shared" si="326"/>
        <v>n/a</v>
      </c>
      <c r="AP454" s="1092" t="str">
        <f t="shared" si="327"/>
        <v>n/a</v>
      </c>
      <c r="AQ454" s="1092" t="str">
        <f t="shared" si="328"/>
        <v>n/a</v>
      </c>
      <c r="AR454" s="1092" t="str">
        <f t="shared" si="329"/>
        <v>n/a</v>
      </c>
      <c r="AS454" s="1092" t="str">
        <f t="shared" si="330"/>
        <v>n/a</v>
      </c>
      <c r="AT454" s="1092" t="str">
        <f t="shared" si="331"/>
        <v>n/a</v>
      </c>
      <c r="AU454" s="1092" t="str">
        <f t="shared" si="332"/>
        <v>n/a</v>
      </c>
      <c r="AV454" s="1092" t="str">
        <f t="shared" si="333"/>
        <v>n/a</v>
      </c>
      <c r="AW454" s="1092">
        <f t="shared" si="311"/>
        <v>8.7058046429265801</v>
      </c>
      <c r="AX454" s="1092">
        <f t="shared" si="312"/>
        <v>26.52915613385542</v>
      </c>
    </row>
    <row r="455" spans="1:50" ht="11.25" customHeight="1" x14ac:dyDescent="0.2">
      <c r="A455" s="829" t="s">
        <v>1474</v>
      </c>
      <c r="B455" s="829" t="s">
        <v>1475</v>
      </c>
      <c r="C455" s="584">
        <v>1.26</v>
      </c>
      <c r="D455" s="584">
        <v>1.2</v>
      </c>
      <c r="E455" s="460">
        <v>1</v>
      </c>
      <c r="F455" s="460">
        <v>0.92</v>
      </c>
      <c r="G455" s="584">
        <v>0.88</v>
      </c>
      <c r="H455" s="584">
        <v>0.76</v>
      </c>
      <c r="I455" s="584">
        <v>0.68</v>
      </c>
      <c r="J455" s="584">
        <v>0.5</v>
      </c>
      <c r="K455" s="897"/>
      <c r="L455" s="584">
        <v>0.4</v>
      </c>
      <c r="M455" s="459">
        <v>0.2</v>
      </c>
      <c r="N455" s="897"/>
      <c r="O455" s="585">
        <v>0</v>
      </c>
      <c r="P455" s="585">
        <v>0</v>
      </c>
      <c r="Q455" s="586">
        <v>0</v>
      </c>
      <c r="R455" s="586">
        <v>0</v>
      </c>
      <c r="S455" s="586">
        <v>0</v>
      </c>
      <c r="T455" s="586">
        <v>0</v>
      </c>
      <c r="U455" s="586">
        <v>0</v>
      </c>
      <c r="V455" s="586">
        <v>0</v>
      </c>
      <c r="W455" s="586">
        <v>0</v>
      </c>
      <c r="X455" s="586">
        <v>0</v>
      </c>
      <c r="Y455" s="586">
        <v>0</v>
      </c>
      <c r="Z455" s="586">
        <v>0</v>
      </c>
      <c r="AA455" s="587">
        <f t="shared" ref="AA455:AA518" si="334">SUM(C455:Z455)</f>
        <v>7.8</v>
      </c>
      <c r="AB455" s="1092">
        <f t="shared" si="313"/>
        <v>5.0000000000000044</v>
      </c>
      <c r="AC455" s="1092">
        <f t="shared" si="314"/>
        <v>19.999999999999996</v>
      </c>
      <c r="AD455" s="1092">
        <f t="shared" si="315"/>
        <v>8.6956521739130377</v>
      </c>
      <c r="AE455" s="1092">
        <f t="shared" si="316"/>
        <v>4.5454545454545414</v>
      </c>
      <c r="AF455" s="1092">
        <f t="shared" si="317"/>
        <v>15.789473684210531</v>
      </c>
      <c r="AG455" s="1092">
        <f t="shared" si="318"/>
        <v>11.764705882352944</v>
      </c>
      <c r="AH455" s="1092">
        <f t="shared" si="319"/>
        <v>36.000000000000007</v>
      </c>
      <c r="AI455" s="1092">
        <f t="shared" si="320"/>
        <v>25</v>
      </c>
      <c r="AJ455" s="1092">
        <f t="shared" si="321"/>
        <v>100</v>
      </c>
      <c r="AK455" s="1092" t="str">
        <f t="shared" si="322"/>
        <v>n/a</v>
      </c>
      <c r="AL455" s="1092" t="str">
        <f t="shared" si="323"/>
        <v>n/a</v>
      </c>
      <c r="AM455" s="1092" t="str">
        <f t="shared" si="324"/>
        <v>n/a</v>
      </c>
      <c r="AN455" s="1092" t="str">
        <f t="shared" si="325"/>
        <v>n/a</v>
      </c>
      <c r="AO455" s="1092" t="str">
        <f t="shared" si="326"/>
        <v>n/a</v>
      </c>
      <c r="AP455" s="1092" t="str">
        <f t="shared" si="327"/>
        <v>n/a</v>
      </c>
      <c r="AQ455" s="1092" t="str">
        <f t="shared" si="328"/>
        <v>n/a</v>
      </c>
      <c r="AR455" s="1092" t="str">
        <f t="shared" si="329"/>
        <v>n/a</v>
      </c>
      <c r="AS455" s="1092" t="str">
        <f t="shared" si="330"/>
        <v>n/a</v>
      </c>
      <c r="AT455" s="1092" t="str">
        <f t="shared" si="331"/>
        <v>n/a</v>
      </c>
      <c r="AU455" s="1092" t="str">
        <f t="shared" si="332"/>
        <v>n/a</v>
      </c>
      <c r="AV455" s="1092" t="str">
        <f t="shared" si="333"/>
        <v>n/a</v>
      </c>
      <c r="AW455" s="1092">
        <f t="shared" ref="AW455:AW518" si="335">AVERAGE(AB455:AV455)</f>
        <v>25.199476253992341</v>
      </c>
      <c r="AX455" s="1092">
        <f t="shared" ref="AX455:AX518" si="336">STDEV(AB455:AV455)</f>
        <v>29.822116114130392</v>
      </c>
    </row>
    <row r="456" spans="1:50" ht="11.25" customHeight="1" x14ac:dyDescent="0.2">
      <c r="A456" s="447" t="s">
        <v>1460</v>
      </c>
      <c r="B456" s="814" t="s">
        <v>1461</v>
      </c>
      <c r="C456" s="584">
        <v>0.72</v>
      </c>
      <c r="D456" s="584">
        <v>0.69</v>
      </c>
      <c r="E456" s="460">
        <v>0.6</v>
      </c>
      <c r="F456" s="460">
        <v>0.52</v>
      </c>
      <c r="G456" s="452">
        <v>0.48</v>
      </c>
      <c r="H456" s="451">
        <v>0.44</v>
      </c>
      <c r="I456" s="451">
        <v>0.35</v>
      </c>
      <c r="J456" s="452">
        <v>0.2</v>
      </c>
      <c r="K456" s="963"/>
      <c r="L456" s="452">
        <v>0.2</v>
      </c>
      <c r="M456" s="449">
        <v>0.2</v>
      </c>
      <c r="N456" s="963"/>
      <c r="O456" s="495">
        <v>0</v>
      </c>
      <c r="P456" s="495">
        <v>0.52</v>
      </c>
      <c r="Q456" s="456">
        <v>0.8</v>
      </c>
      <c r="R456" s="456">
        <v>0.79047999999999996</v>
      </c>
      <c r="S456" s="456">
        <v>0.76192000000000004</v>
      </c>
      <c r="T456" s="455">
        <v>0.72563999999999995</v>
      </c>
      <c r="U456" s="455">
        <v>0.72563999999999995</v>
      </c>
      <c r="V456" s="456">
        <v>0.72563999999999995</v>
      </c>
      <c r="W456" s="455">
        <v>0.69108000000000003</v>
      </c>
      <c r="X456" s="455">
        <v>0.69108000000000003</v>
      </c>
      <c r="Y456" s="456">
        <v>0.69108000000000003</v>
      </c>
      <c r="Z456" s="456">
        <v>0.66638999999999993</v>
      </c>
      <c r="AA456" s="587">
        <f t="shared" si="334"/>
        <v>12.188949999999998</v>
      </c>
      <c r="AB456" s="1092">
        <f t="shared" si="313"/>
        <v>4.3478260869565188</v>
      </c>
      <c r="AC456" s="1092">
        <f t="shared" si="314"/>
        <v>14.999999999999991</v>
      </c>
      <c r="AD456" s="1092">
        <f t="shared" si="315"/>
        <v>15.384615384615374</v>
      </c>
      <c r="AE456" s="1092">
        <f t="shared" si="316"/>
        <v>8.3333333333333481</v>
      </c>
      <c r="AF456" s="1092">
        <f t="shared" si="317"/>
        <v>9.0909090909090828</v>
      </c>
      <c r="AG456" s="1092">
        <f t="shared" si="318"/>
        <v>25.714285714285733</v>
      </c>
      <c r="AH456" s="1092">
        <f t="shared" si="319"/>
        <v>74.999999999999972</v>
      </c>
      <c r="AI456" s="1092">
        <f t="shared" si="320"/>
        <v>0</v>
      </c>
      <c r="AJ456" s="1092">
        <f t="shared" si="321"/>
        <v>0</v>
      </c>
      <c r="AK456" s="1092" t="str">
        <f t="shared" si="322"/>
        <v>n/a</v>
      </c>
      <c r="AL456" s="1092">
        <f t="shared" si="323"/>
        <v>-100</v>
      </c>
      <c r="AM456" s="1092">
        <f t="shared" si="324"/>
        <v>-35</v>
      </c>
      <c r="AN456" s="1092">
        <f t="shared" si="325"/>
        <v>1.2043315453901471</v>
      </c>
      <c r="AO456" s="1092">
        <f t="shared" si="326"/>
        <v>3.7484250314993695</v>
      </c>
      <c r="AP456" s="1092">
        <f t="shared" si="327"/>
        <v>4.9997243812358816</v>
      </c>
      <c r="AQ456" s="1092">
        <f t="shared" si="328"/>
        <v>0</v>
      </c>
      <c r="AR456" s="1092">
        <f t="shared" si="329"/>
        <v>0</v>
      </c>
      <c r="AS456" s="1092">
        <f t="shared" si="330"/>
        <v>5.0008682062858023</v>
      </c>
      <c r="AT456" s="1092">
        <f t="shared" si="331"/>
        <v>0</v>
      </c>
      <c r="AU456" s="1092">
        <f t="shared" si="332"/>
        <v>0</v>
      </c>
      <c r="AV456" s="1092">
        <f t="shared" si="333"/>
        <v>3.7050375906001243</v>
      </c>
      <c r="AW456" s="1092">
        <f t="shared" si="335"/>
        <v>1.8264678182555669</v>
      </c>
      <c r="AX456" s="1092">
        <f t="shared" si="336"/>
        <v>30.912796009754128</v>
      </c>
    </row>
    <row r="457" spans="1:50" ht="11.25" customHeight="1" x14ac:dyDescent="0.2">
      <c r="A457" s="467" t="s">
        <v>1438</v>
      </c>
      <c r="B457" s="468" t="s">
        <v>1439</v>
      </c>
      <c r="C457" s="584">
        <v>2.3199999999999998</v>
      </c>
      <c r="D457" s="584">
        <v>2.12</v>
      </c>
      <c r="E457" s="460">
        <v>1.84</v>
      </c>
      <c r="F457" s="471">
        <v>1.52</v>
      </c>
      <c r="G457" s="584">
        <v>1.36</v>
      </c>
      <c r="H457" s="584">
        <v>1.1399999999999999</v>
      </c>
      <c r="I457" s="584">
        <v>0.92</v>
      </c>
      <c r="J457" s="584">
        <v>0.77</v>
      </c>
      <c r="K457" s="897"/>
      <c r="L457" s="584">
        <v>0.6</v>
      </c>
      <c r="M457" s="459">
        <v>0.22500000000000001</v>
      </c>
      <c r="N457" s="897"/>
      <c r="O457" s="585">
        <v>0</v>
      </c>
      <c r="P457" s="585">
        <v>0</v>
      </c>
      <c r="Q457" s="586">
        <v>0</v>
      </c>
      <c r="R457" s="586">
        <v>0</v>
      </c>
      <c r="S457" s="586">
        <v>0</v>
      </c>
      <c r="T457" s="586">
        <v>0</v>
      </c>
      <c r="U457" s="586">
        <v>0</v>
      </c>
      <c r="V457" s="586">
        <v>0</v>
      </c>
      <c r="W457" s="586">
        <v>0</v>
      </c>
      <c r="X457" s="586">
        <v>0</v>
      </c>
      <c r="Y457" s="586">
        <v>0</v>
      </c>
      <c r="Z457" s="586">
        <v>0</v>
      </c>
      <c r="AA457" s="587">
        <f t="shared" si="334"/>
        <v>12.814999999999998</v>
      </c>
      <c r="AB457" s="1092">
        <f t="shared" si="313"/>
        <v>9.4339622641509422</v>
      </c>
      <c r="AC457" s="1092">
        <f t="shared" si="314"/>
        <v>15.217391304347828</v>
      </c>
      <c r="AD457" s="1092">
        <f t="shared" si="315"/>
        <v>21.052631578947366</v>
      </c>
      <c r="AE457" s="1092">
        <f t="shared" si="316"/>
        <v>11.764705882352944</v>
      </c>
      <c r="AF457" s="1092">
        <f t="shared" si="317"/>
        <v>19.298245614035103</v>
      </c>
      <c r="AG457" s="1092">
        <f t="shared" si="318"/>
        <v>23.913043478260843</v>
      </c>
      <c r="AH457" s="1092">
        <f t="shared" si="319"/>
        <v>19.480519480519476</v>
      </c>
      <c r="AI457" s="1092">
        <f t="shared" si="320"/>
        <v>28.333333333333343</v>
      </c>
      <c r="AJ457" s="1092">
        <f t="shared" si="321"/>
        <v>166.66666666666666</v>
      </c>
      <c r="AK457" s="1092" t="str">
        <f t="shared" si="322"/>
        <v>n/a</v>
      </c>
      <c r="AL457" s="1092" t="str">
        <f t="shared" si="323"/>
        <v>n/a</v>
      </c>
      <c r="AM457" s="1092" t="str">
        <f t="shared" si="324"/>
        <v>n/a</v>
      </c>
      <c r="AN457" s="1092" t="str">
        <f t="shared" si="325"/>
        <v>n/a</v>
      </c>
      <c r="AO457" s="1092" t="str">
        <f t="shared" si="326"/>
        <v>n/a</v>
      </c>
      <c r="AP457" s="1092" t="str">
        <f t="shared" si="327"/>
        <v>n/a</v>
      </c>
      <c r="AQ457" s="1092" t="str">
        <f t="shared" si="328"/>
        <v>n/a</v>
      </c>
      <c r="AR457" s="1092" t="str">
        <f t="shared" si="329"/>
        <v>n/a</v>
      </c>
      <c r="AS457" s="1092" t="str">
        <f t="shared" si="330"/>
        <v>n/a</v>
      </c>
      <c r="AT457" s="1092" t="str">
        <f t="shared" si="331"/>
        <v>n/a</v>
      </c>
      <c r="AU457" s="1092" t="str">
        <f t="shared" si="332"/>
        <v>n/a</v>
      </c>
      <c r="AV457" s="1092" t="str">
        <f t="shared" si="333"/>
        <v>n/a</v>
      </c>
      <c r="AW457" s="1092">
        <f t="shared" si="335"/>
        <v>35.017833289179393</v>
      </c>
      <c r="AX457" s="1092">
        <f t="shared" si="336"/>
        <v>49.711988664139973</v>
      </c>
    </row>
    <row r="458" spans="1:50" ht="11.25" customHeight="1" x14ac:dyDescent="0.2">
      <c r="A458" s="458" t="s">
        <v>1478</v>
      </c>
      <c r="B458" s="829" t="s">
        <v>1479</v>
      </c>
      <c r="C458" s="584">
        <v>2.75</v>
      </c>
      <c r="D458" s="584">
        <v>2.65</v>
      </c>
      <c r="E458" s="460">
        <v>2.4900000000000002</v>
      </c>
      <c r="F458" s="589">
        <v>2.21</v>
      </c>
      <c r="G458" s="584">
        <v>2.0299999999999998</v>
      </c>
      <c r="H458" s="584">
        <v>1.7024999999999999</v>
      </c>
      <c r="I458" s="584">
        <v>1.34</v>
      </c>
      <c r="J458" s="584">
        <v>1.0319</v>
      </c>
      <c r="K458" s="897"/>
      <c r="L458" s="463">
        <v>0</v>
      </c>
      <c r="M458" s="588">
        <v>0</v>
      </c>
      <c r="N458" s="897"/>
      <c r="O458" s="585">
        <v>0</v>
      </c>
      <c r="P458" s="585">
        <v>0</v>
      </c>
      <c r="Q458" s="586">
        <v>0</v>
      </c>
      <c r="R458" s="586">
        <v>0</v>
      </c>
      <c r="S458" s="586">
        <v>0</v>
      </c>
      <c r="T458" s="586">
        <v>0</v>
      </c>
      <c r="U458" s="586">
        <v>0</v>
      </c>
      <c r="V458" s="586">
        <v>0</v>
      </c>
      <c r="W458" s="586">
        <v>0</v>
      </c>
      <c r="X458" s="586">
        <v>0</v>
      </c>
      <c r="Y458" s="586">
        <v>0</v>
      </c>
      <c r="Z458" s="586">
        <v>0</v>
      </c>
      <c r="AA458" s="587">
        <f t="shared" si="334"/>
        <v>16.2044</v>
      </c>
      <c r="AB458" s="1092">
        <f t="shared" si="313"/>
        <v>3.7735849056603765</v>
      </c>
      <c r="AC458" s="1092">
        <f t="shared" si="314"/>
        <v>6.425702811244971</v>
      </c>
      <c r="AD458" s="1092">
        <f t="shared" si="315"/>
        <v>12.669683257918575</v>
      </c>
      <c r="AE458" s="1092">
        <f t="shared" si="316"/>
        <v>8.866995073891637</v>
      </c>
      <c r="AF458" s="1092">
        <f t="shared" si="317"/>
        <v>19.236417033773854</v>
      </c>
      <c r="AG458" s="1092">
        <f t="shared" si="318"/>
        <v>27.052238805970141</v>
      </c>
      <c r="AH458" s="1092">
        <f t="shared" si="319"/>
        <v>29.857544335691454</v>
      </c>
      <c r="AI458" s="1092" t="str">
        <f t="shared" si="320"/>
        <v>n/a</v>
      </c>
      <c r="AJ458" s="1092" t="str">
        <f t="shared" si="321"/>
        <v>n/a</v>
      </c>
      <c r="AK458" s="1092" t="str">
        <f t="shared" si="322"/>
        <v>n/a</v>
      </c>
      <c r="AL458" s="1092" t="str">
        <f t="shared" si="323"/>
        <v>n/a</v>
      </c>
      <c r="AM458" s="1092" t="str">
        <f t="shared" si="324"/>
        <v>n/a</v>
      </c>
      <c r="AN458" s="1092" t="str">
        <f t="shared" si="325"/>
        <v>n/a</v>
      </c>
      <c r="AO458" s="1092" t="str">
        <f t="shared" si="326"/>
        <v>n/a</v>
      </c>
      <c r="AP458" s="1092" t="str">
        <f t="shared" si="327"/>
        <v>n/a</v>
      </c>
      <c r="AQ458" s="1092" t="str">
        <f t="shared" si="328"/>
        <v>n/a</v>
      </c>
      <c r="AR458" s="1092" t="str">
        <f t="shared" si="329"/>
        <v>n/a</v>
      </c>
      <c r="AS458" s="1092" t="str">
        <f t="shared" si="330"/>
        <v>n/a</v>
      </c>
      <c r="AT458" s="1092" t="str">
        <f t="shared" si="331"/>
        <v>n/a</v>
      </c>
      <c r="AU458" s="1092" t="str">
        <f t="shared" si="332"/>
        <v>n/a</v>
      </c>
      <c r="AV458" s="1092" t="str">
        <f t="shared" si="333"/>
        <v>n/a</v>
      </c>
      <c r="AW458" s="1092">
        <f t="shared" si="335"/>
        <v>15.411738032021574</v>
      </c>
      <c r="AX458" s="1092">
        <f t="shared" si="336"/>
        <v>10.209135691883448</v>
      </c>
    </row>
    <row r="459" spans="1:50" ht="11.25" customHeight="1" x14ac:dyDescent="0.2">
      <c r="A459" s="458" t="s">
        <v>3845</v>
      </c>
      <c r="B459" s="829" t="s">
        <v>3846</v>
      </c>
      <c r="C459" s="584">
        <v>1.07</v>
      </c>
      <c r="D459" s="584">
        <v>1.01</v>
      </c>
      <c r="E459" s="460">
        <v>0.99</v>
      </c>
      <c r="F459" s="589">
        <v>0.95</v>
      </c>
      <c r="G459" s="584">
        <v>0.9</v>
      </c>
      <c r="H459" s="584">
        <v>0.87</v>
      </c>
      <c r="I459" s="584">
        <v>0.84</v>
      </c>
      <c r="J459" s="499">
        <v>0.8</v>
      </c>
      <c r="K459" s="897"/>
      <c r="L459" s="499">
        <v>0.8</v>
      </c>
      <c r="M459" s="502">
        <v>0.8</v>
      </c>
      <c r="N459" s="897"/>
      <c r="O459" s="503">
        <v>0.8</v>
      </c>
      <c r="P459" s="503">
        <v>0.8</v>
      </c>
      <c r="Q459" s="500">
        <v>1.08</v>
      </c>
      <c r="R459" s="590">
        <v>1.08</v>
      </c>
      <c r="S459" s="590">
        <v>0.9</v>
      </c>
      <c r="T459" s="590">
        <v>0.17</v>
      </c>
      <c r="U459" s="500">
        <v>0</v>
      </c>
      <c r="V459" s="500">
        <v>0</v>
      </c>
      <c r="W459" s="500">
        <v>0</v>
      </c>
      <c r="X459" s="500">
        <v>0</v>
      </c>
      <c r="Y459" s="500">
        <v>0</v>
      </c>
      <c r="Z459" s="500">
        <v>0</v>
      </c>
      <c r="AA459" s="587">
        <f t="shared" si="334"/>
        <v>13.860000000000003</v>
      </c>
      <c r="AB459" s="1092">
        <f t="shared" si="313"/>
        <v>5.9405940594059459</v>
      </c>
      <c r="AC459" s="1092">
        <f t="shared" si="314"/>
        <v>2.020202020202011</v>
      </c>
      <c r="AD459" s="1092">
        <f t="shared" si="315"/>
        <v>4.2105263157894868</v>
      </c>
      <c r="AE459" s="1092">
        <f t="shared" si="316"/>
        <v>5.555555555555558</v>
      </c>
      <c r="AF459" s="1092">
        <f t="shared" si="317"/>
        <v>3.4482758620689724</v>
      </c>
      <c r="AG459" s="1092">
        <f t="shared" si="318"/>
        <v>3.5714285714285809</v>
      </c>
      <c r="AH459" s="1092">
        <f t="shared" si="319"/>
        <v>4.9999999999999822</v>
      </c>
      <c r="AI459" s="1092">
        <f t="shared" si="320"/>
        <v>0</v>
      </c>
      <c r="AJ459" s="1092">
        <f t="shared" si="321"/>
        <v>0</v>
      </c>
      <c r="AK459" s="1092">
        <f t="shared" si="322"/>
        <v>0</v>
      </c>
      <c r="AL459" s="1092">
        <f t="shared" si="323"/>
        <v>0</v>
      </c>
      <c r="AM459" s="1092">
        <f t="shared" si="324"/>
        <v>-25.925925925925931</v>
      </c>
      <c r="AN459" s="1092">
        <f t="shared" si="325"/>
        <v>0</v>
      </c>
      <c r="AO459" s="1092">
        <f t="shared" si="326"/>
        <v>19.999999999999996</v>
      </c>
      <c r="AP459" s="1092">
        <f t="shared" si="327"/>
        <v>429.41176470588232</v>
      </c>
      <c r="AQ459" s="1092" t="str">
        <f t="shared" si="328"/>
        <v>n/a</v>
      </c>
      <c r="AR459" s="1092" t="str">
        <f t="shared" si="329"/>
        <v>n/a</v>
      </c>
      <c r="AS459" s="1092" t="str">
        <f t="shared" si="330"/>
        <v>n/a</v>
      </c>
      <c r="AT459" s="1092" t="str">
        <f t="shared" si="331"/>
        <v>n/a</v>
      </c>
      <c r="AU459" s="1092" t="str">
        <f t="shared" si="332"/>
        <v>n/a</v>
      </c>
      <c r="AV459" s="1092" t="str">
        <f t="shared" si="333"/>
        <v>n/a</v>
      </c>
      <c r="AW459" s="1092">
        <f t="shared" si="335"/>
        <v>30.215494744293792</v>
      </c>
      <c r="AX459" s="1092">
        <f t="shared" si="336"/>
        <v>110.8118049974594</v>
      </c>
    </row>
    <row r="460" spans="1:50" ht="11.25" customHeight="1" x14ac:dyDescent="0.2">
      <c r="A460" s="458" t="s">
        <v>1454</v>
      </c>
      <c r="B460" s="829" t="s">
        <v>1455</v>
      </c>
      <c r="C460" s="584">
        <v>2.44</v>
      </c>
      <c r="D460" s="584">
        <v>2.2000000000000002</v>
      </c>
      <c r="E460" s="460">
        <v>1.92</v>
      </c>
      <c r="F460" s="460">
        <v>1.88</v>
      </c>
      <c r="G460" s="584">
        <v>1.84</v>
      </c>
      <c r="H460" s="584">
        <v>1.8</v>
      </c>
      <c r="I460" s="584">
        <v>1.76</v>
      </c>
      <c r="J460" s="584">
        <v>1.72</v>
      </c>
      <c r="K460" s="897"/>
      <c r="L460" s="584">
        <v>1.68</v>
      </c>
      <c r="M460" s="588">
        <v>1.52</v>
      </c>
      <c r="N460" s="897"/>
      <c r="O460" s="585">
        <v>1.52</v>
      </c>
      <c r="P460" s="585">
        <v>1.52</v>
      </c>
      <c r="Q460" s="586">
        <v>1.52</v>
      </c>
      <c r="R460" s="586">
        <v>1.52</v>
      </c>
      <c r="S460" s="586">
        <v>1.52</v>
      </c>
      <c r="T460" s="590">
        <v>1.52</v>
      </c>
      <c r="U460" s="590">
        <v>1.49</v>
      </c>
      <c r="V460" s="590">
        <v>1.45</v>
      </c>
      <c r="W460" s="590">
        <v>1.41</v>
      </c>
      <c r="X460" s="590">
        <v>1.37</v>
      </c>
      <c r="Y460" s="590">
        <v>1.21</v>
      </c>
      <c r="Z460" s="590">
        <v>1.1000000000000001</v>
      </c>
      <c r="AA460" s="587">
        <f t="shared" si="334"/>
        <v>35.909999999999997</v>
      </c>
      <c r="AB460" s="1092">
        <f t="shared" si="313"/>
        <v>10.909090909090891</v>
      </c>
      <c r="AC460" s="1092">
        <f t="shared" si="314"/>
        <v>14.583333333333348</v>
      </c>
      <c r="AD460" s="1092">
        <f t="shared" si="315"/>
        <v>2.1276595744680771</v>
      </c>
      <c r="AE460" s="1092">
        <f t="shared" si="316"/>
        <v>2.1739130434782483</v>
      </c>
      <c r="AF460" s="1092">
        <f t="shared" si="317"/>
        <v>2.2222222222222143</v>
      </c>
      <c r="AG460" s="1092">
        <f t="shared" si="318"/>
        <v>2.2727272727272707</v>
      </c>
      <c r="AH460" s="1092">
        <f t="shared" si="319"/>
        <v>2.3255813953488413</v>
      </c>
      <c r="AI460" s="1092">
        <f t="shared" si="320"/>
        <v>2.3809523809523725</v>
      </c>
      <c r="AJ460" s="1092">
        <f t="shared" si="321"/>
        <v>10.526315789473673</v>
      </c>
      <c r="AK460" s="1092">
        <f t="shared" si="322"/>
        <v>0</v>
      </c>
      <c r="AL460" s="1092">
        <f t="shared" si="323"/>
        <v>0</v>
      </c>
      <c r="AM460" s="1092">
        <f t="shared" si="324"/>
        <v>0</v>
      </c>
      <c r="AN460" s="1092">
        <f t="shared" si="325"/>
        <v>0</v>
      </c>
      <c r="AO460" s="1092">
        <f t="shared" si="326"/>
        <v>0</v>
      </c>
      <c r="AP460" s="1092">
        <f t="shared" si="327"/>
        <v>0</v>
      </c>
      <c r="AQ460" s="1092">
        <f t="shared" si="328"/>
        <v>2.0134228187919545</v>
      </c>
      <c r="AR460" s="1092">
        <f t="shared" si="329"/>
        <v>2.7586206896551779</v>
      </c>
      <c r="AS460" s="1092">
        <f t="shared" si="330"/>
        <v>2.8368794326241176</v>
      </c>
      <c r="AT460" s="1092">
        <f t="shared" si="331"/>
        <v>2.9197080291970767</v>
      </c>
      <c r="AU460" s="1092">
        <f t="shared" si="332"/>
        <v>13.223140495867792</v>
      </c>
      <c r="AV460" s="1092">
        <f t="shared" si="333"/>
        <v>9.9999999999999858</v>
      </c>
      <c r="AW460" s="1092">
        <f t="shared" si="335"/>
        <v>3.9654079708205252</v>
      </c>
      <c r="AX460" s="1092">
        <f t="shared" si="336"/>
        <v>4.7211919730724157</v>
      </c>
    </row>
    <row r="461" spans="1:50" ht="11.25" customHeight="1" x14ac:dyDescent="0.2">
      <c r="A461" s="829" t="s">
        <v>4124</v>
      </c>
      <c r="B461" s="829" t="s">
        <v>4120</v>
      </c>
      <c r="C461" s="584">
        <v>1.4</v>
      </c>
      <c r="D461" s="584">
        <v>1.3</v>
      </c>
      <c r="E461" s="460">
        <v>1.1000000000000001</v>
      </c>
      <c r="F461" s="593">
        <v>0.9</v>
      </c>
      <c r="G461" s="593">
        <v>0.7</v>
      </c>
      <c r="H461" s="593">
        <v>0.55000000000000004</v>
      </c>
      <c r="I461" s="593">
        <v>0.35</v>
      </c>
      <c r="J461" s="609">
        <v>0.2</v>
      </c>
      <c r="K461" s="483"/>
      <c r="L461" s="609">
        <v>0.2</v>
      </c>
      <c r="M461" s="610">
        <v>0.2</v>
      </c>
      <c r="N461" s="483"/>
      <c r="O461" s="611">
        <v>0.2</v>
      </c>
      <c r="P461" s="611">
        <v>0.437</v>
      </c>
      <c r="Q461" s="806">
        <v>1.08</v>
      </c>
      <c r="R461" s="806">
        <v>1.08</v>
      </c>
      <c r="S461" s="806">
        <v>1.08</v>
      </c>
      <c r="T461" s="806">
        <v>1.08</v>
      </c>
      <c r="U461" s="806">
        <v>1</v>
      </c>
      <c r="V461" s="806">
        <v>0.92</v>
      </c>
      <c r="W461" s="806">
        <v>0.92</v>
      </c>
      <c r="X461" s="806">
        <v>0.92</v>
      </c>
      <c r="Y461" s="806">
        <v>0.8</v>
      </c>
      <c r="Z461" s="806">
        <v>0.48</v>
      </c>
      <c r="AA461" s="587">
        <f t="shared" si="334"/>
        <v>16.897000000000002</v>
      </c>
      <c r="AB461" s="1092">
        <f t="shared" si="313"/>
        <v>7.6923076923076872</v>
      </c>
      <c r="AC461" s="1092">
        <f t="shared" si="314"/>
        <v>18.181818181818166</v>
      </c>
      <c r="AD461" s="1092">
        <f t="shared" si="315"/>
        <v>22.222222222222232</v>
      </c>
      <c r="AE461" s="1092">
        <f t="shared" si="316"/>
        <v>28.57142857142858</v>
      </c>
      <c r="AF461" s="1092">
        <f t="shared" si="317"/>
        <v>27.272727272727249</v>
      </c>
      <c r="AG461" s="1092">
        <f t="shared" si="318"/>
        <v>57.14285714285716</v>
      </c>
      <c r="AH461" s="1092">
        <f t="shared" si="319"/>
        <v>74.999999999999972</v>
      </c>
      <c r="AI461" s="1092">
        <f t="shared" si="320"/>
        <v>0</v>
      </c>
      <c r="AJ461" s="1092">
        <f t="shared" si="321"/>
        <v>0</v>
      </c>
      <c r="AK461" s="1092">
        <f t="shared" si="322"/>
        <v>0</v>
      </c>
      <c r="AL461" s="1092">
        <f t="shared" si="323"/>
        <v>-54.233409610983976</v>
      </c>
      <c r="AM461" s="1092">
        <f t="shared" si="324"/>
        <v>-59.537037037037031</v>
      </c>
      <c r="AN461" s="1092">
        <f t="shared" si="325"/>
        <v>0</v>
      </c>
      <c r="AO461" s="1092">
        <f t="shared" si="326"/>
        <v>0</v>
      </c>
      <c r="AP461" s="1092">
        <f t="shared" si="327"/>
        <v>0</v>
      </c>
      <c r="AQ461" s="1092">
        <f t="shared" si="328"/>
        <v>8.0000000000000071</v>
      </c>
      <c r="AR461" s="1092">
        <f t="shared" si="329"/>
        <v>8.6956521739130377</v>
      </c>
      <c r="AS461" s="1092">
        <f t="shared" si="330"/>
        <v>0</v>
      </c>
      <c r="AT461" s="1092">
        <f t="shared" si="331"/>
        <v>0</v>
      </c>
      <c r="AU461" s="1092">
        <f t="shared" si="332"/>
        <v>14.999999999999991</v>
      </c>
      <c r="AV461" s="1092">
        <f t="shared" si="333"/>
        <v>66.666666666666671</v>
      </c>
      <c r="AW461" s="1092">
        <f t="shared" si="335"/>
        <v>10.508344441710463</v>
      </c>
      <c r="AX461" s="1092">
        <f t="shared" si="336"/>
        <v>31.866958219930311</v>
      </c>
    </row>
    <row r="462" spans="1:50" ht="11.25" customHeight="1" x14ac:dyDescent="0.2">
      <c r="A462" s="468" t="s">
        <v>292</v>
      </c>
      <c r="B462" s="468" t="s">
        <v>293</v>
      </c>
      <c r="C462" s="584">
        <v>1.71</v>
      </c>
      <c r="D462" s="584">
        <v>1.64</v>
      </c>
      <c r="E462" s="460">
        <v>1.49</v>
      </c>
      <c r="F462" s="471">
        <v>1.38</v>
      </c>
      <c r="G462" s="584">
        <v>1.31</v>
      </c>
      <c r="H462" s="584">
        <v>1.27</v>
      </c>
      <c r="I462" s="584">
        <v>1.23</v>
      </c>
      <c r="J462" s="584">
        <v>1.18</v>
      </c>
      <c r="K462" s="897"/>
      <c r="L462" s="584">
        <v>1.1000000000000001</v>
      </c>
      <c r="M462" s="459">
        <v>1.03</v>
      </c>
      <c r="N462" s="897"/>
      <c r="O462" s="472">
        <v>0.99</v>
      </c>
      <c r="P462" s="585">
        <v>0.96</v>
      </c>
      <c r="Q462" s="590">
        <v>0.94</v>
      </c>
      <c r="R462" s="590">
        <v>0.84</v>
      </c>
      <c r="S462" s="590">
        <v>0.68</v>
      </c>
      <c r="T462" s="590">
        <v>0.52</v>
      </c>
      <c r="U462" s="590">
        <v>0.37</v>
      </c>
      <c r="V462" s="590">
        <v>0.25668000000000002</v>
      </c>
      <c r="W462" s="590">
        <v>0.21668000000000001</v>
      </c>
      <c r="X462" s="590">
        <v>0.18001000000000003</v>
      </c>
      <c r="Y462" s="590">
        <v>0.15778</v>
      </c>
      <c r="Z462" s="590">
        <v>0.15112</v>
      </c>
      <c r="AA462" s="587">
        <f t="shared" si="334"/>
        <v>19.602269999999997</v>
      </c>
      <c r="AB462" s="1092">
        <f t="shared" si="313"/>
        <v>4.2682926829268331</v>
      </c>
      <c r="AC462" s="1092">
        <f t="shared" si="314"/>
        <v>10.067114093959727</v>
      </c>
      <c r="AD462" s="1092">
        <f t="shared" si="315"/>
        <v>7.9710144927536364</v>
      </c>
      <c r="AE462" s="1092">
        <f t="shared" si="316"/>
        <v>5.3435114503816772</v>
      </c>
      <c r="AF462" s="1092">
        <f t="shared" si="317"/>
        <v>3.1496062992125928</v>
      </c>
      <c r="AG462" s="1092">
        <f t="shared" si="318"/>
        <v>3.2520325203251987</v>
      </c>
      <c r="AH462" s="1092">
        <f t="shared" si="319"/>
        <v>4.2372881355932313</v>
      </c>
      <c r="AI462" s="1092">
        <f t="shared" si="320"/>
        <v>7.2727272727272529</v>
      </c>
      <c r="AJ462" s="1092">
        <f t="shared" si="321"/>
        <v>6.7961165048543659</v>
      </c>
      <c r="AK462" s="1092">
        <f t="shared" si="322"/>
        <v>4.0404040404040442</v>
      </c>
      <c r="AL462" s="1092">
        <f t="shared" si="323"/>
        <v>3.125</v>
      </c>
      <c r="AM462" s="1092">
        <f t="shared" si="324"/>
        <v>2.1276595744680771</v>
      </c>
      <c r="AN462" s="1092">
        <f t="shared" si="325"/>
        <v>11.904761904761907</v>
      </c>
      <c r="AO462" s="1092">
        <f t="shared" si="326"/>
        <v>23.529411764705866</v>
      </c>
      <c r="AP462" s="1092">
        <f t="shared" si="327"/>
        <v>30.76923076923077</v>
      </c>
      <c r="AQ462" s="1092">
        <f t="shared" si="328"/>
        <v>40.540540540540547</v>
      </c>
      <c r="AR462" s="1092">
        <f t="shared" si="329"/>
        <v>44.148355929562079</v>
      </c>
      <c r="AS462" s="1092">
        <f t="shared" si="330"/>
        <v>18.460402436773116</v>
      </c>
      <c r="AT462" s="1092">
        <f t="shared" si="331"/>
        <v>20.371090494972478</v>
      </c>
      <c r="AU462" s="1092">
        <f t="shared" si="332"/>
        <v>14.089238179743969</v>
      </c>
      <c r="AV462" s="1092">
        <f t="shared" si="333"/>
        <v>4.4070937003705568</v>
      </c>
      <c r="AW462" s="1092">
        <f t="shared" si="335"/>
        <v>12.850994894679426</v>
      </c>
      <c r="AX462" s="1092">
        <f t="shared" si="336"/>
        <v>12.490206464899765</v>
      </c>
    </row>
    <row r="463" spans="1:50" ht="11.25" customHeight="1" x14ac:dyDescent="0.2">
      <c r="A463" s="511" t="s">
        <v>4491</v>
      </c>
      <c r="B463" s="829" t="s">
        <v>4486</v>
      </c>
      <c r="C463" s="584">
        <v>1.07</v>
      </c>
      <c r="D463" s="584">
        <v>0.97</v>
      </c>
      <c r="E463" s="460">
        <v>0.88</v>
      </c>
      <c r="F463" s="589">
        <v>0.8</v>
      </c>
      <c r="G463" s="584">
        <v>0.36</v>
      </c>
      <c r="H463" s="499">
        <v>0</v>
      </c>
      <c r="I463" s="463">
        <v>0</v>
      </c>
      <c r="J463" s="499">
        <v>0</v>
      </c>
      <c r="K463" s="519"/>
      <c r="L463" s="499">
        <v>0</v>
      </c>
      <c r="M463" s="502">
        <v>0</v>
      </c>
      <c r="N463" s="1027"/>
      <c r="O463" s="999">
        <v>0</v>
      </c>
      <c r="P463" s="999">
        <v>0</v>
      </c>
      <c r="Q463" s="586">
        <v>0</v>
      </c>
      <c r="R463" s="586">
        <v>0</v>
      </c>
      <c r="S463" s="586">
        <v>0</v>
      </c>
      <c r="T463" s="500">
        <v>0</v>
      </c>
      <c r="U463" s="500">
        <v>0</v>
      </c>
      <c r="V463" s="586">
        <v>0</v>
      </c>
      <c r="W463" s="500">
        <v>0</v>
      </c>
      <c r="X463" s="500">
        <v>0</v>
      </c>
      <c r="Y463" s="586">
        <v>0</v>
      </c>
      <c r="Z463" s="586">
        <v>0</v>
      </c>
      <c r="AA463" s="587">
        <f t="shared" si="334"/>
        <v>4.08</v>
      </c>
      <c r="AB463" s="1092">
        <f t="shared" si="313"/>
        <v>10.309278350515472</v>
      </c>
      <c r="AC463" s="1092">
        <f t="shared" si="314"/>
        <v>10.22727272727273</v>
      </c>
      <c r="AD463" s="1092">
        <f t="shared" si="315"/>
        <v>9.9999999999999858</v>
      </c>
      <c r="AE463" s="1092">
        <f t="shared" si="316"/>
        <v>122.22222222222223</v>
      </c>
      <c r="AF463" s="1092" t="str">
        <f t="shared" si="317"/>
        <v>n/a</v>
      </c>
      <c r="AG463" s="1092" t="str">
        <f t="shared" si="318"/>
        <v>n/a</v>
      </c>
      <c r="AH463" s="1092" t="str">
        <f t="shared" si="319"/>
        <v>n/a</v>
      </c>
      <c r="AI463" s="1092" t="str">
        <f t="shared" si="320"/>
        <v>n/a</v>
      </c>
      <c r="AJ463" s="1092" t="str">
        <f t="shared" si="321"/>
        <v>n/a</v>
      </c>
      <c r="AK463" s="1092" t="str">
        <f t="shared" si="322"/>
        <v>n/a</v>
      </c>
      <c r="AL463" s="1092" t="str">
        <f t="shared" si="323"/>
        <v>n/a</v>
      </c>
      <c r="AM463" s="1092" t="str">
        <f t="shared" si="324"/>
        <v>n/a</v>
      </c>
      <c r="AN463" s="1092" t="str">
        <f t="shared" si="325"/>
        <v>n/a</v>
      </c>
      <c r="AO463" s="1092" t="str">
        <f t="shared" si="326"/>
        <v>n/a</v>
      </c>
      <c r="AP463" s="1092" t="str">
        <f t="shared" si="327"/>
        <v>n/a</v>
      </c>
      <c r="AQ463" s="1092" t="str">
        <f t="shared" si="328"/>
        <v>n/a</v>
      </c>
      <c r="AR463" s="1092" t="str">
        <f t="shared" si="329"/>
        <v>n/a</v>
      </c>
      <c r="AS463" s="1092" t="str">
        <f t="shared" si="330"/>
        <v>n/a</v>
      </c>
      <c r="AT463" s="1092" t="str">
        <f t="shared" si="331"/>
        <v>n/a</v>
      </c>
      <c r="AU463" s="1092" t="str">
        <f t="shared" si="332"/>
        <v>n/a</v>
      </c>
      <c r="AV463" s="1092" t="str">
        <f t="shared" si="333"/>
        <v>n/a</v>
      </c>
      <c r="AW463" s="1092">
        <f t="shared" si="335"/>
        <v>38.189693325002608</v>
      </c>
      <c r="AX463" s="1092">
        <f t="shared" si="336"/>
        <v>56.021838680564862</v>
      </c>
    </row>
    <row r="464" spans="1:50" ht="11.25" customHeight="1" x14ac:dyDescent="0.2">
      <c r="A464" s="803" t="s">
        <v>4144</v>
      </c>
      <c r="B464" s="803" t="s">
        <v>4142</v>
      </c>
      <c r="C464" s="1091">
        <v>2.92</v>
      </c>
      <c r="D464" s="584">
        <v>2.52</v>
      </c>
      <c r="E464" s="460">
        <v>1.92</v>
      </c>
      <c r="F464" s="1109">
        <v>1.32</v>
      </c>
      <c r="G464" s="805">
        <v>1</v>
      </c>
      <c r="H464" s="805">
        <v>0.8</v>
      </c>
      <c r="I464" s="805">
        <v>0.18</v>
      </c>
      <c r="J464" s="1119">
        <v>0</v>
      </c>
      <c r="K464" s="805"/>
      <c r="L464" s="1119">
        <v>0</v>
      </c>
      <c r="M464" s="1120">
        <v>0</v>
      </c>
      <c r="N464" s="805"/>
      <c r="O464" s="1121">
        <v>0</v>
      </c>
      <c r="P464" s="1121">
        <v>0</v>
      </c>
      <c r="Q464" s="794">
        <v>0</v>
      </c>
      <c r="R464" s="794">
        <v>0</v>
      </c>
      <c r="S464" s="794">
        <v>0</v>
      </c>
      <c r="T464" s="794">
        <v>0</v>
      </c>
      <c r="U464" s="794">
        <v>0</v>
      </c>
      <c r="V464" s="794">
        <v>0</v>
      </c>
      <c r="W464" s="794">
        <v>0</v>
      </c>
      <c r="X464" s="794">
        <v>0</v>
      </c>
      <c r="Y464" s="794">
        <v>0</v>
      </c>
      <c r="Z464" s="794">
        <v>0</v>
      </c>
      <c r="AA464" s="587">
        <f t="shared" si="334"/>
        <v>10.66</v>
      </c>
      <c r="AB464" s="1092">
        <f t="shared" si="313"/>
        <v>15.873015873015861</v>
      </c>
      <c r="AC464" s="1092">
        <f t="shared" si="314"/>
        <v>31.25</v>
      </c>
      <c r="AD464" s="1092">
        <f t="shared" si="315"/>
        <v>45.454545454545439</v>
      </c>
      <c r="AE464" s="1092">
        <f t="shared" si="316"/>
        <v>32.000000000000007</v>
      </c>
      <c r="AF464" s="1092">
        <f t="shared" si="317"/>
        <v>25</v>
      </c>
      <c r="AG464" s="1092">
        <f t="shared" si="318"/>
        <v>344.44444444444446</v>
      </c>
      <c r="AH464" s="1092" t="str">
        <f t="shared" si="319"/>
        <v>n/a</v>
      </c>
      <c r="AI464" s="1092" t="str">
        <f t="shared" si="320"/>
        <v>n/a</v>
      </c>
      <c r="AJ464" s="1092" t="str">
        <f t="shared" si="321"/>
        <v>n/a</v>
      </c>
      <c r="AK464" s="1092" t="str">
        <f t="shared" si="322"/>
        <v>n/a</v>
      </c>
      <c r="AL464" s="1092" t="str">
        <f t="shared" si="323"/>
        <v>n/a</v>
      </c>
      <c r="AM464" s="1092" t="str">
        <f t="shared" si="324"/>
        <v>n/a</v>
      </c>
      <c r="AN464" s="1092" t="str">
        <f t="shared" si="325"/>
        <v>n/a</v>
      </c>
      <c r="AO464" s="1092" t="str">
        <f t="shared" si="326"/>
        <v>n/a</v>
      </c>
      <c r="AP464" s="1092" t="str">
        <f t="shared" si="327"/>
        <v>n/a</v>
      </c>
      <c r="AQ464" s="1092" t="str">
        <f t="shared" si="328"/>
        <v>n/a</v>
      </c>
      <c r="AR464" s="1092" t="str">
        <f t="shared" si="329"/>
        <v>n/a</v>
      </c>
      <c r="AS464" s="1092" t="str">
        <f t="shared" si="330"/>
        <v>n/a</v>
      </c>
      <c r="AT464" s="1092" t="str">
        <f t="shared" si="331"/>
        <v>n/a</v>
      </c>
      <c r="AU464" s="1092" t="str">
        <f t="shared" si="332"/>
        <v>n/a</v>
      </c>
      <c r="AV464" s="1092" t="str">
        <f t="shared" si="333"/>
        <v>n/a</v>
      </c>
      <c r="AW464" s="1092">
        <f t="shared" si="335"/>
        <v>82.337000962000957</v>
      </c>
      <c r="AX464" s="1092">
        <f t="shared" si="336"/>
        <v>128.77058342612807</v>
      </c>
    </row>
    <row r="465" spans="1:50" ht="11.25" customHeight="1" x14ac:dyDescent="0.2">
      <c r="A465" s="829" t="s">
        <v>290</v>
      </c>
      <c r="B465" s="829" t="s">
        <v>291</v>
      </c>
      <c r="C465" s="584">
        <v>1.04125</v>
      </c>
      <c r="D465" s="584">
        <v>0.97619999999999996</v>
      </c>
      <c r="E465" s="460">
        <v>0.91125</v>
      </c>
      <c r="F465" s="589">
        <v>0.85750000000000004</v>
      </c>
      <c r="G465" s="584">
        <v>0.8075</v>
      </c>
      <c r="H465" s="584">
        <v>0.77625</v>
      </c>
      <c r="I465" s="584">
        <v>0.76249999999999996</v>
      </c>
      <c r="J465" s="584">
        <v>0.75249999999999995</v>
      </c>
      <c r="K465" s="897"/>
      <c r="L465" s="584">
        <v>0.74250000000000005</v>
      </c>
      <c r="M465" s="459">
        <v>0.73250000000000004</v>
      </c>
      <c r="N465" s="897"/>
      <c r="O465" s="472">
        <v>0.72250000000000003</v>
      </c>
      <c r="P465" s="472">
        <v>0.71250000000000002</v>
      </c>
      <c r="Q465" s="590">
        <v>0.70250000000000001</v>
      </c>
      <c r="R465" s="590">
        <v>0.6925</v>
      </c>
      <c r="S465" s="590">
        <v>0.6825</v>
      </c>
      <c r="T465" s="590">
        <v>0.67249999999999999</v>
      </c>
      <c r="U465" s="590">
        <v>0.66249999999999998</v>
      </c>
      <c r="V465" s="590">
        <v>0.64875000000000005</v>
      </c>
      <c r="W465" s="590">
        <v>0.63375000000000004</v>
      </c>
      <c r="X465" s="590">
        <v>0.62250000000000005</v>
      </c>
      <c r="Y465" s="590">
        <v>0.61250000000000004</v>
      </c>
      <c r="Z465" s="590">
        <v>0.59499999999999997</v>
      </c>
      <c r="AA465" s="587">
        <f t="shared" si="334"/>
        <v>16.319950000000002</v>
      </c>
      <c r="AB465" s="1092">
        <f t="shared" si="313"/>
        <v>6.6635935259168333</v>
      </c>
      <c r="AC465" s="1092">
        <f t="shared" si="314"/>
        <v>7.1275720164609035</v>
      </c>
      <c r="AD465" s="1092">
        <f t="shared" si="315"/>
        <v>6.2682215743440128</v>
      </c>
      <c r="AE465" s="1092">
        <f t="shared" si="316"/>
        <v>6.1919504643962897</v>
      </c>
      <c r="AF465" s="1092">
        <f t="shared" si="317"/>
        <v>4.0257648953301084</v>
      </c>
      <c r="AG465" s="1092">
        <f t="shared" si="318"/>
        <v>1.8032786885245899</v>
      </c>
      <c r="AH465" s="1092">
        <f t="shared" si="319"/>
        <v>1.3289036544850585</v>
      </c>
      <c r="AI465" s="1092">
        <f t="shared" si="320"/>
        <v>1.3468013468013407</v>
      </c>
      <c r="AJ465" s="1092">
        <f t="shared" si="321"/>
        <v>1.3651877133105783</v>
      </c>
      <c r="AK465" s="1092">
        <f t="shared" si="322"/>
        <v>1.384083044982698</v>
      </c>
      <c r="AL465" s="1092">
        <f t="shared" si="323"/>
        <v>1.4035087719298289</v>
      </c>
      <c r="AM465" s="1092">
        <f t="shared" si="324"/>
        <v>1.4234875444839812</v>
      </c>
      <c r="AN465" s="1092">
        <f t="shared" si="325"/>
        <v>1.4440433212996373</v>
      </c>
      <c r="AO465" s="1092">
        <f t="shared" si="326"/>
        <v>1.46520146520146</v>
      </c>
      <c r="AP465" s="1092">
        <f t="shared" si="327"/>
        <v>1.4869888475836479</v>
      </c>
      <c r="AQ465" s="1092">
        <f t="shared" si="328"/>
        <v>1.5094339622641506</v>
      </c>
      <c r="AR465" s="1092">
        <f t="shared" si="329"/>
        <v>2.1194605009633882</v>
      </c>
      <c r="AS465" s="1092">
        <f t="shared" si="330"/>
        <v>2.3668639053254559</v>
      </c>
      <c r="AT465" s="1092">
        <f t="shared" si="331"/>
        <v>1.8072289156626509</v>
      </c>
      <c r="AU465" s="1092">
        <f t="shared" si="332"/>
        <v>1.6326530612244872</v>
      </c>
      <c r="AV465" s="1092">
        <f t="shared" si="333"/>
        <v>2.941176470588247</v>
      </c>
      <c r="AW465" s="1092">
        <f t="shared" si="335"/>
        <v>2.719304937670445</v>
      </c>
      <c r="AX465" s="1092">
        <f t="shared" si="336"/>
        <v>2.0218995095613845</v>
      </c>
    </row>
    <row r="466" spans="1:50" ht="11.25" customHeight="1" x14ac:dyDescent="0.2">
      <c r="A466" s="447" t="s">
        <v>676</v>
      </c>
      <c r="B466" s="814" t="s">
        <v>677</v>
      </c>
      <c r="C466" s="584">
        <v>2.09</v>
      </c>
      <c r="D466" s="584">
        <v>1.89</v>
      </c>
      <c r="E466" s="460">
        <v>1.72</v>
      </c>
      <c r="F466" s="454">
        <v>1.5899999999999999</v>
      </c>
      <c r="G466" s="584">
        <v>1.47</v>
      </c>
      <c r="H466" s="584">
        <v>1.29</v>
      </c>
      <c r="I466" s="584">
        <v>1.1499999999999999</v>
      </c>
      <c r="J466" s="584">
        <v>0.97</v>
      </c>
      <c r="K466" s="897"/>
      <c r="L466" s="584">
        <v>0.83</v>
      </c>
      <c r="M466" s="459">
        <v>0.68</v>
      </c>
      <c r="N466" s="897"/>
      <c r="O466" s="472">
        <v>0.55000000000000004</v>
      </c>
      <c r="P466" s="585">
        <v>0.52</v>
      </c>
      <c r="Q466" s="590">
        <v>0.46</v>
      </c>
      <c r="R466" s="590">
        <v>0.41</v>
      </c>
      <c r="S466" s="590">
        <v>0.37</v>
      </c>
      <c r="T466" s="590">
        <v>0.32</v>
      </c>
      <c r="U466" s="586">
        <v>0.16</v>
      </c>
      <c r="V466" s="590">
        <v>0.24</v>
      </c>
      <c r="W466" s="586">
        <v>0</v>
      </c>
      <c r="X466" s="586">
        <v>0</v>
      </c>
      <c r="Y466" s="586">
        <v>0</v>
      </c>
      <c r="Z466" s="586">
        <v>0</v>
      </c>
      <c r="AA466" s="587">
        <f t="shared" si="334"/>
        <v>16.71</v>
      </c>
      <c r="AB466" s="1092">
        <f t="shared" si="313"/>
        <v>10.582010582010582</v>
      </c>
      <c r="AC466" s="1092">
        <f t="shared" si="314"/>
        <v>9.8837209302325526</v>
      </c>
      <c r="AD466" s="1092">
        <f t="shared" si="315"/>
        <v>8.1761006289308149</v>
      </c>
      <c r="AE466" s="1092">
        <f t="shared" si="316"/>
        <v>8.1632653061224367</v>
      </c>
      <c r="AF466" s="1092">
        <f t="shared" si="317"/>
        <v>13.953488372093027</v>
      </c>
      <c r="AG466" s="1092">
        <f t="shared" si="318"/>
        <v>12.173913043478279</v>
      </c>
      <c r="AH466" s="1092">
        <f t="shared" si="319"/>
        <v>18.556701030927837</v>
      </c>
      <c r="AI466" s="1092">
        <f t="shared" si="320"/>
        <v>16.867469879518083</v>
      </c>
      <c r="AJ466" s="1092">
        <f t="shared" si="321"/>
        <v>22.058823529411754</v>
      </c>
      <c r="AK466" s="1092">
        <f t="shared" si="322"/>
        <v>23.636363636363633</v>
      </c>
      <c r="AL466" s="1092">
        <f t="shared" si="323"/>
        <v>5.7692307692307709</v>
      </c>
      <c r="AM466" s="1092">
        <f t="shared" si="324"/>
        <v>13.043478260869556</v>
      </c>
      <c r="AN466" s="1092">
        <f t="shared" si="325"/>
        <v>12.195121951219523</v>
      </c>
      <c r="AO466" s="1092">
        <f t="shared" si="326"/>
        <v>10.810810810810811</v>
      </c>
      <c r="AP466" s="1092">
        <f t="shared" si="327"/>
        <v>15.625</v>
      </c>
      <c r="AQ466" s="1092">
        <f t="shared" si="328"/>
        <v>100</v>
      </c>
      <c r="AR466" s="1092">
        <f t="shared" si="329"/>
        <v>-33.333333333333329</v>
      </c>
      <c r="AS466" s="1092" t="str">
        <f t="shared" si="330"/>
        <v>n/a</v>
      </c>
      <c r="AT466" s="1092" t="str">
        <f t="shared" si="331"/>
        <v>n/a</v>
      </c>
      <c r="AU466" s="1092" t="str">
        <f t="shared" si="332"/>
        <v>n/a</v>
      </c>
      <c r="AV466" s="1092" t="str">
        <f t="shared" si="333"/>
        <v>n/a</v>
      </c>
      <c r="AW466" s="1092">
        <f t="shared" si="335"/>
        <v>15.774245023405078</v>
      </c>
      <c r="AX466" s="1092">
        <f t="shared" si="336"/>
        <v>24.942931729672726</v>
      </c>
    </row>
    <row r="467" spans="1:50" ht="11.25" customHeight="1" x14ac:dyDescent="0.2">
      <c r="A467" s="458" t="s">
        <v>1476</v>
      </c>
      <c r="B467" s="829" t="s">
        <v>1477</v>
      </c>
      <c r="C467" s="584">
        <v>2.56</v>
      </c>
      <c r="D467" s="584">
        <v>2.35</v>
      </c>
      <c r="E467" s="460">
        <v>2.08</v>
      </c>
      <c r="F467" s="460">
        <v>1.88</v>
      </c>
      <c r="G467" s="584">
        <v>1.64</v>
      </c>
      <c r="H467" s="584">
        <v>1.36</v>
      </c>
      <c r="I467" s="584">
        <v>1.27</v>
      </c>
      <c r="J467" s="584">
        <v>1.0900000000000001</v>
      </c>
      <c r="K467" s="897"/>
      <c r="L467" s="584">
        <v>0.92</v>
      </c>
      <c r="M467" s="459">
        <v>0.22</v>
      </c>
      <c r="N467" s="897"/>
      <c r="O467" s="585">
        <v>0</v>
      </c>
      <c r="P467" s="585">
        <v>0.20213</v>
      </c>
      <c r="Q467" s="586">
        <v>0.80852000000000002</v>
      </c>
      <c r="R467" s="590">
        <v>0.80852000000000002</v>
      </c>
      <c r="S467" s="590">
        <v>0.72765999999999997</v>
      </c>
      <c r="T467" s="590">
        <v>0.64680000000000004</v>
      </c>
      <c r="U467" s="586">
        <v>0.57887999999999995</v>
      </c>
      <c r="V467" s="586">
        <v>0.57887999999999995</v>
      </c>
      <c r="W467" s="586">
        <v>0.57887999999999995</v>
      </c>
      <c r="X467" s="586">
        <v>0.57887999999999995</v>
      </c>
      <c r="Y467" s="586">
        <v>0.57887999999999995</v>
      </c>
      <c r="Z467" s="586">
        <v>0.57887999999999995</v>
      </c>
      <c r="AA467" s="587">
        <f t="shared" si="334"/>
        <v>22.036910000000013</v>
      </c>
      <c r="AB467" s="1092">
        <f t="shared" si="313"/>
        <v>8.9361702127659584</v>
      </c>
      <c r="AC467" s="1092">
        <f t="shared" si="314"/>
        <v>12.98076923076923</v>
      </c>
      <c r="AD467" s="1092">
        <f t="shared" si="315"/>
        <v>10.638297872340431</v>
      </c>
      <c r="AE467" s="1092">
        <f t="shared" si="316"/>
        <v>14.634146341463406</v>
      </c>
      <c r="AF467" s="1092">
        <f t="shared" si="317"/>
        <v>20.588235294117641</v>
      </c>
      <c r="AG467" s="1092">
        <f t="shared" si="318"/>
        <v>7.0866141732283561</v>
      </c>
      <c r="AH467" s="1092">
        <f t="shared" si="319"/>
        <v>16.5137614678899</v>
      </c>
      <c r="AI467" s="1092">
        <f t="shared" si="320"/>
        <v>18.478260869565212</v>
      </c>
      <c r="AJ467" s="1092">
        <f t="shared" si="321"/>
        <v>318.18181818181819</v>
      </c>
      <c r="AK467" s="1092" t="str">
        <f t="shared" si="322"/>
        <v>n/a</v>
      </c>
      <c r="AL467" s="1092">
        <f t="shared" si="323"/>
        <v>-100</v>
      </c>
      <c r="AM467" s="1092">
        <f t="shared" si="324"/>
        <v>-75</v>
      </c>
      <c r="AN467" s="1092">
        <f t="shared" si="325"/>
        <v>0</v>
      </c>
      <c r="AO467" s="1092">
        <f t="shared" si="326"/>
        <v>11.112332682846393</v>
      </c>
      <c r="AP467" s="1092">
        <f t="shared" si="327"/>
        <v>12.501546072974623</v>
      </c>
      <c r="AQ467" s="1092">
        <f t="shared" si="328"/>
        <v>11.733001658374809</v>
      </c>
      <c r="AR467" s="1092">
        <f t="shared" si="329"/>
        <v>0</v>
      </c>
      <c r="AS467" s="1092">
        <f t="shared" si="330"/>
        <v>0</v>
      </c>
      <c r="AT467" s="1092">
        <f t="shared" si="331"/>
        <v>0</v>
      </c>
      <c r="AU467" s="1092">
        <f t="shared" si="332"/>
        <v>0</v>
      </c>
      <c r="AV467" s="1092">
        <f t="shared" si="333"/>
        <v>0</v>
      </c>
      <c r="AW467" s="1092">
        <f t="shared" si="335"/>
        <v>14.419247702907708</v>
      </c>
      <c r="AX467" s="1092">
        <f t="shared" si="336"/>
        <v>77.726830820685564</v>
      </c>
    </row>
    <row r="468" spans="1:50" ht="11.25" customHeight="1" x14ac:dyDescent="0.2">
      <c r="A468" s="838" t="s">
        <v>681</v>
      </c>
      <c r="B468" s="842" t="s">
        <v>682</v>
      </c>
      <c r="C468" s="490">
        <v>3</v>
      </c>
      <c r="D468" s="490">
        <v>2.76</v>
      </c>
      <c r="E468" s="460">
        <v>2.37</v>
      </c>
      <c r="F468" s="460">
        <v>1.83</v>
      </c>
      <c r="G468" s="584">
        <v>1.74</v>
      </c>
      <c r="H468" s="584">
        <v>1.63</v>
      </c>
      <c r="I468" s="584">
        <v>1.39</v>
      </c>
      <c r="J468" s="584">
        <v>1.23</v>
      </c>
      <c r="K468" s="897" t="s">
        <v>90</v>
      </c>
      <c r="L468" s="584">
        <v>1.05</v>
      </c>
      <c r="M468" s="459">
        <v>0.91</v>
      </c>
      <c r="N468" s="897"/>
      <c r="O468" s="472">
        <v>0.84</v>
      </c>
      <c r="P468" s="585">
        <v>0.8</v>
      </c>
      <c r="Q468" s="590">
        <v>0.76</v>
      </c>
      <c r="R468" s="590">
        <v>0.68</v>
      </c>
      <c r="S468" s="590">
        <v>0.56000000000000005</v>
      </c>
      <c r="T468" s="590">
        <v>0.46</v>
      </c>
      <c r="U468" s="590">
        <v>0.34</v>
      </c>
      <c r="V468" s="590">
        <v>0.1</v>
      </c>
      <c r="W468" s="586">
        <v>0</v>
      </c>
      <c r="X468" s="586">
        <v>0</v>
      </c>
      <c r="Y468" s="586">
        <v>0</v>
      </c>
      <c r="Z468" s="586">
        <v>0</v>
      </c>
      <c r="AA468" s="587">
        <f t="shared" si="334"/>
        <v>22.450000000000003</v>
      </c>
      <c r="AB468" s="1092">
        <f t="shared" si="313"/>
        <v>8.6956521739130608</v>
      </c>
      <c r="AC468" s="1092">
        <f t="shared" si="314"/>
        <v>16.455696202531623</v>
      </c>
      <c r="AD468" s="1092">
        <f t="shared" si="315"/>
        <v>29.508196721311485</v>
      </c>
      <c r="AE468" s="1092">
        <f t="shared" si="316"/>
        <v>5.1724137931034475</v>
      </c>
      <c r="AF468" s="1092">
        <f t="shared" si="317"/>
        <v>6.7484662576687171</v>
      </c>
      <c r="AG468" s="1092">
        <f t="shared" si="318"/>
        <v>17.266187050359715</v>
      </c>
      <c r="AH468" s="1092">
        <f t="shared" si="319"/>
        <v>13.008130081300816</v>
      </c>
      <c r="AI468" s="1092">
        <f t="shared" si="320"/>
        <v>17.142857142857125</v>
      </c>
      <c r="AJ468" s="1092">
        <f t="shared" si="321"/>
        <v>15.384615384615397</v>
      </c>
      <c r="AK468" s="1092">
        <f t="shared" si="322"/>
        <v>8.3333333333333481</v>
      </c>
      <c r="AL468" s="1092">
        <f t="shared" si="323"/>
        <v>4.9999999999999822</v>
      </c>
      <c r="AM468" s="1092">
        <f t="shared" si="324"/>
        <v>5.2631578947368363</v>
      </c>
      <c r="AN468" s="1092">
        <f t="shared" si="325"/>
        <v>11.764705882352944</v>
      </c>
      <c r="AO468" s="1092">
        <f t="shared" si="326"/>
        <v>21.42857142857142</v>
      </c>
      <c r="AP468" s="1092">
        <f t="shared" si="327"/>
        <v>21.739130434782616</v>
      </c>
      <c r="AQ468" s="1092">
        <f t="shared" si="328"/>
        <v>35.294117647058812</v>
      </c>
      <c r="AR468" s="1092">
        <f t="shared" si="329"/>
        <v>240</v>
      </c>
      <c r="AS468" s="1092" t="str">
        <f t="shared" si="330"/>
        <v>n/a</v>
      </c>
      <c r="AT468" s="1092" t="str">
        <f t="shared" si="331"/>
        <v>n/a</v>
      </c>
      <c r="AU468" s="1092" t="str">
        <f t="shared" si="332"/>
        <v>n/a</v>
      </c>
      <c r="AV468" s="1092" t="str">
        <f t="shared" si="333"/>
        <v>n/a</v>
      </c>
      <c r="AW468" s="1092">
        <f t="shared" si="335"/>
        <v>28.12971949579396</v>
      </c>
      <c r="AX468" s="1092">
        <f t="shared" si="336"/>
        <v>55.26840926829346</v>
      </c>
    </row>
    <row r="469" spans="1:50" ht="11.25" customHeight="1" x14ac:dyDescent="0.2">
      <c r="A469" s="458" t="s">
        <v>1448</v>
      </c>
      <c r="B469" s="829" t="s">
        <v>1449</v>
      </c>
      <c r="C469" s="584">
        <v>0.45500000000000002</v>
      </c>
      <c r="D469" s="584">
        <v>0.435</v>
      </c>
      <c r="E469" s="460">
        <v>0.41499999999999998</v>
      </c>
      <c r="F469" s="460">
        <v>0.39500000000000002</v>
      </c>
      <c r="G469" s="584">
        <v>0.375</v>
      </c>
      <c r="H469" s="584">
        <v>0.35499999999999998</v>
      </c>
      <c r="I469" s="584">
        <v>0.33500000000000002</v>
      </c>
      <c r="J469" s="584">
        <v>0.315</v>
      </c>
      <c r="K469" s="897"/>
      <c r="L469" s="584">
        <v>0.22500000000000001</v>
      </c>
      <c r="M469" s="588">
        <v>0</v>
      </c>
      <c r="N469" s="897"/>
      <c r="O469" s="464">
        <v>0</v>
      </c>
      <c r="P469" s="586">
        <v>0</v>
      </c>
      <c r="Q469" s="586">
        <v>0</v>
      </c>
      <c r="R469" s="586">
        <v>0</v>
      </c>
      <c r="S469" s="586">
        <v>0</v>
      </c>
      <c r="T469" s="590">
        <v>0</v>
      </c>
      <c r="U469" s="586">
        <v>0</v>
      </c>
      <c r="V469" s="586">
        <v>0</v>
      </c>
      <c r="W469" s="586">
        <v>0</v>
      </c>
      <c r="X469" s="586">
        <v>0.24</v>
      </c>
      <c r="Y469" s="586">
        <v>0.48</v>
      </c>
      <c r="Z469" s="586">
        <v>0.48</v>
      </c>
      <c r="AA469" s="587">
        <f t="shared" si="334"/>
        <v>4.5050000000000008</v>
      </c>
      <c r="AB469" s="1092">
        <f t="shared" si="313"/>
        <v>4.5977011494252817</v>
      </c>
      <c r="AC469" s="1092">
        <f t="shared" si="314"/>
        <v>4.8192771084337505</v>
      </c>
      <c r="AD469" s="1092">
        <f t="shared" si="315"/>
        <v>5.0632911392404889</v>
      </c>
      <c r="AE469" s="1092">
        <f t="shared" si="316"/>
        <v>5.3333333333333455</v>
      </c>
      <c r="AF469" s="1092">
        <f t="shared" si="317"/>
        <v>5.6338028169014231</v>
      </c>
      <c r="AG469" s="1092">
        <f t="shared" si="318"/>
        <v>5.9701492537313383</v>
      </c>
      <c r="AH469" s="1092">
        <f t="shared" si="319"/>
        <v>6.3492063492063489</v>
      </c>
      <c r="AI469" s="1092">
        <f t="shared" si="320"/>
        <v>39.999999999999993</v>
      </c>
      <c r="AJ469" s="1092" t="str">
        <f t="shared" si="321"/>
        <v>n/a</v>
      </c>
      <c r="AK469" s="1092" t="str">
        <f t="shared" si="322"/>
        <v>n/a</v>
      </c>
      <c r="AL469" s="1092" t="str">
        <f t="shared" si="323"/>
        <v>n/a</v>
      </c>
      <c r="AM469" s="1092" t="str">
        <f t="shared" si="324"/>
        <v>n/a</v>
      </c>
      <c r="AN469" s="1092" t="str">
        <f t="shared" si="325"/>
        <v>n/a</v>
      </c>
      <c r="AO469" s="1092" t="str">
        <f t="shared" si="326"/>
        <v>n/a</v>
      </c>
      <c r="AP469" s="1092" t="str">
        <f t="shared" si="327"/>
        <v>n/a</v>
      </c>
      <c r="AQ469" s="1092" t="str">
        <f t="shared" si="328"/>
        <v>n/a</v>
      </c>
      <c r="AR469" s="1092" t="str">
        <f t="shared" si="329"/>
        <v>n/a</v>
      </c>
      <c r="AS469" s="1092" t="str">
        <f t="shared" si="330"/>
        <v>n/a</v>
      </c>
      <c r="AT469" s="1092">
        <f t="shared" si="331"/>
        <v>-100</v>
      </c>
      <c r="AU469" s="1092">
        <f t="shared" si="332"/>
        <v>-50</v>
      </c>
      <c r="AV469" s="1092">
        <f t="shared" si="333"/>
        <v>0</v>
      </c>
      <c r="AW469" s="1092">
        <f t="shared" si="335"/>
        <v>-6.5666580772480021</v>
      </c>
      <c r="AX469" s="1092">
        <f t="shared" si="336"/>
        <v>37.191140753586012</v>
      </c>
    </row>
    <row r="470" spans="1:50" ht="11.25" customHeight="1" x14ac:dyDescent="0.2">
      <c r="A470" s="511" t="s">
        <v>4660</v>
      </c>
      <c r="B470" s="829" t="s">
        <v>4650</v>
      </c>
      <c r="C470" s="584">
        <v>0.36</v>
      </c>
      <c r="D470" s="584">
        <v>0.19500000000000001</v>
      </c>
      <c r="E470" s="460">
        <v>0.10999999999999999</v>
      </c>
      <c r="F470" s="460">
        <v>0.1</v>
      </c>
      <c r="G470" s="504">
        <v>0.08</v>
      </c>
      <c r="H470" s="504">
        <v>0.08</v>
      </c>
      <c r="I470" s="451">
        <v>0.08</v>
      </c>
      <c r="J470" s="451">
        <v>7.5000000000000011E-2</v>
      </c>
      <c r="K470" s="1162"/>
      <c r="L470" s="451">
        <v>7.0000000000000007E-2</v>
      </c>
      <c r="M470" s="449">
        <v>0.05</v>
      </c>
      <c r="N470" s="523"/>
      <c r="O470" s="1076">
        <v>4.1300000000000003E-2</v>
      </c>
      <c r="P470" s="1076">
        <v>4.1300000000000003E-2</v>
      </c>
      <c r="Q470" s="456">
        <v>4.1300000000000003E-2</v>
      </c>
      <c r="R470" s="505">
        <v>0</v>
      </c>
      <c r="S470" s="505">
        <v>0</v>
      </c>
      <c r="T470" s="505">
        <v>0</v>
      </c>
      <c r="U470" s="505">
        <v>0</v>
      </c>
      <c r="V470" s="505">
        <v>0</v>
      </c>
      <c r="W470" s="505">
        <v>0</v>
      </c>
      <c r="X470" s="505">
        <v>0</v>
      </c>
      <c r="Y470" s="505">
        <v>0</v>
      </c>
      <c r="Z470" s="505">
        <v>0</v>
      </c>
      <c r="AA470" s="587">
        <f t="shared" si="334"/>
        <v>1.3239000000000001</v>
      </c>
      <c r="AB470" s="1092">
        <f t="shared" si="313"/>
        <v>84.615384615384599</v>
      </c>
      <c r="AC470" s="1092">
        <f t="shared" si="314"/>
        <v>77.272727272727295</v>
      </c>
      <c r="AD470" s="1092">
        <f t="shared" si="315"/>
        <v>9.9999999999999858</v>
      </c>
      <c r="AE470" s="1092">
        <f t="shared" si="316"/>
        <v>25</v>
      </c>
      <c r="AF470" s="1092">
        <f t="shared" si="317"/>
        <v>0</v>
      </c>
      <c r="AG470" s="1092">
        <f t="shared" si="318"/>
        <v>0</v>
      </c>
      <c r="AH470" s="1092">
        <f t="shared" si="319"/>
        <v>6.666666666666643</v>
      </c>
      <c r="AI470" s="1092">
        <f t="shared" si="320"/>
        <v>7.1428571428571397</v>
      </c>
      <c r="AJ470" s="1092">
        <f t="shared" si="321"/>
        <v>40.000000000000014</v>
      </c>
      <c r="AK470" s="1092">
        <f t="shared" si="322"/>
        <v>21.065375302663437</v>
      </c>
      <c r="AL470" s="1092">
        <f t="shared" si="323"/>
        <v>0</v>
      </c>
      <c r="AM470" s="1092">
        <f t="shared" si="324"/>
        <v>0</v>
      </c>
      <c r="AN470" s="1092" t="str">
        <f t="shared" si="325"/>
        <v>n/a</v>
      </c>
      <c r="AO470" s="1092" t="str">
        <f t="shared" si="326"/>
        <v>n/a</v>
      </c>
      <c r="AP470" s="1092" t="str">
        <f t="shared" si="327"/>
        <v>n/a</v>
      </c>
      <c r="AQ470" s="1092" t="str">
        <f t="shared" si="328"/>
        <v>n/a</v>
      </c>
      <c r="AR470" s="1092" t="str">
        <f t="shared" si="329"/>
        <v>n/a</v>
      </c>
      <c r="AS470" s="1092" t="str">
        <f t="shared" si="330"/>
        <v>n/a</v>
      </c>
      <c r="AT470" s="1092" t="str">
        <f t="shared" si="331"/>
        <v>n/a</v>
      </c>
      <c r="AU470" s="1092" t="str">
        <f t="shared" si="332"/>
        <v>n/a</v>
      </c>
      <c r="AV470" s="1092" t="str">
        <f t="shared" si="333"/>
        <v>n/a</v>
      </c>
      <c r="AW470" s="1092">
        <f t="shared" si="335"/>
        <v>22.64691758335826</v>
      </c>
      <c r="AX470" s="1092">
        <f t="shared" si="336"/>
        <v>29.909648900245418</v>
      </c>
    </row>
    <row r="471" spans="1:50" ht="11.25" customHeight="1" x14ac:dyDescent="0.2">
      <c r="A471" s="1001" t="s">
        <v>4454</v>
      </c>
      <c r="B471" s="468" t="s">
        <v>3962</v>
      </c>
      <c r="C471" s="584">
        <v>0.21249999999999999</v>
      </c>
      <c r="D471" s="460">
        <v>0.20500000000000002</v>
      </c>
      <c r="E471" s="460">
        <v>0.2</v>
      </c>
      <c r="F471" s="471">
        <v>0.16</v>
      </c>
      <c r="G471" s="460">
        <v>0.11</v>
      </c>
      <c r="H471" s="460">
        <v>7.7499999999999999E-2</v>
      </c>
      <c r="I471" s="483">
        <v>7.0000000000000007E-2</v>
      </c>
      <c r="J471" s="483">
        <v>7.0000000000000007E-2</v>
      </c>
      <c r="K471" s="483"/>
      <c r="L471" s="483">
        <v>7.0000000000000007E-2</v>
      </c>
      <c r="M471" s="480">
        <v>7.0000000000000007E-2</v>
      </c>
      <c r="N471" s="483"/>
      <c r="O471" s="503">
        <v>7.0000000000000007E-2</v>
      </c>
      <c r="P471" s="503">
        <v>7.0000000000000007E-2</v>
      </c>
      <c r="Q471" s="500">
        <v>7.0000000000000007E-2</v>
      </c>
      <c r="R471" s="590">
        <v>7.0000000000000007E-2</v>
      </c>
      <c r="S471" s="590">
        <v>1.7500000000000002E-2</v>
      </c>
      <c r="T471" s="500">
        <v>0</v>
      </c>
      <c r="U471" s="500">
        <v>0</v>
      </c>
      <c r="V471" s="500">
        <v>0</v>
      </c>
      <c r="W471" s="500">
        <v>0</v>
      </c>
      <c r="X471" s="500">
        <v>0</v>
      </c>
      <c r="Y471" s="500">
        <v>0</v>
      </c>
      <c r="Z471" s="500">
        <v>0</v>
      </c>
      <c r="AA471" s="587">
        <f t="shared" si="334"/>
        <v>1.5425000000000004</v>
      </c>
      <c r="AB471" s="1092">
        <f t="shared" si="313"/>
        <v>3.6585365853658347</v>
      </c>
      <c r="AC471" s="1092">
        <f t="shared" si="314"/>
        <v>2.4999999999999911</v>
      </c>
      <c r="AD471" s="1092">
        <f t="shared" si="315"/>
        <v>25</v>
      </c>
      <c r="AE471" s="1092">
        <f t="shared" si="316"/>
        <v>45.45454545454546</v>
      </c>
      <c r="AF471" s="1092">
        <f t="shared" si="317"/>
        <v>41.935483870967751</v>
      </c>
      <c r="AG471" s="1092">
        <f t="shared" si="318"/>
        <v>10.714285714285698</v>
      </c>
      <c r="AH471" s="1092">
        <f t="shared" si="319"/>
        <v>0</v>
      </c>
      <c r="AI471" s="1092">
        <f t="shared" si="320"/>
        <v>0</v>
      </c>
      <c r="AJ471" s="1092">
        <f t="shared" si="321"/>
        <v>0</v>
      </c>
      <c r="AK471" s="1092">
        <f t="shared" si="322"/>
        <v>0</v>
      </c>
      <c r="AL471" s="1092">
        <f t="shared" si="323"/>
        <v>0</v>
      </c>
      <c r="AM471" s="1092">
        <f t="shared" si="324"/>
        <v>0</v>
      </c>
      <c r="AN471" s="1092">
        <f t="shared" si="325"/>
        <v>0</v>
      </c>
      <c r="AO471" s="1092">
        <f t="shared" si="326"/>
        <v>300</v>
      </c>
      <c r="AP471" s="1092" t="str">
        <f t="shared" si="327"/>
        <v>n/a</v>
      </c>
      <c r="AQ471" s="1092" t="str">
        <f t="shared" si="328"/>
        <v>n/a</v>
      </c>
      <c r="AR471" s="1092" t="str">
        <f t="shared" si="329"/>
        <v>n/a</v>
      </c>
      <c r="AS471" s="1092" t="str">
        <f t="shared" si="330"/>
        <v>n/a</v>
      </c>
      <c r="AT471" s="1092" t="str">
        <f t="shared" si="331"/>
        <v>n/a</v>
      </c>
      <c r="AU471" s="1092" t="str">
        <f t="shared" si="332"/>
        <v>n/a</v>
      </c>
      <c r="AV471" s="1092" t="str">
        <f t="shared" si="333"/>
        <v>n/a</v>
      </c>
      <c r="AW471" s="1092">
        <f t="shared" si="335"/>
        <v>30.661632258940337</v>
      </c>
      <c r="AX471" s="1092">
        <f t="shared" si="336"/>
        <v>79.140688562220276</v>
      </c>
    </row>
    <row r="472" spans="1:50" ht="11.25" customHeight="1" x14ac:dyDescent="0.2">
      <c r="A472" s="829" t="s">
        <v>683</v>
      </c>
      <c r="B472" s="829" t="s">
        <v>684</v>
      </c>
      <c r="C472" s="584">
        <v>1.41</v>
      </c>
      <c r="D472" s="584">
        <v>1.34</v>
      </c>
      <c r="E472" s="460">
        <v>1.3</v>
      </c>
      <c r="F472" s="589">
        <v>1.22</v>
      </c>
      <c r="G472" s="584">
        <v>1.08</v>
      </c>
      <c r="H472" s="584">
        <v>1</v>
      </c>
      <c r="I472" s="584">
        <v>0.88</v>
      </c>
      <c r="J472" s="463">
        <v>0.8</v>
      </c>
      <c r="K472" s="897"/>
      <c r="L472" s="584">
        <v>0.76</v>
      </c>
      <c r="M472" s="459">
        <v>0.67</v>
      </c>
      <c r="N472" s="897"/>
      <c r="O472" s="472">
        <v>0.60499999999999998</v>
      </c>
      <c r="P472" s="472">
        <v>0.57499999999999996</v>
      </c>
      <c r="Q472" s="590">
        <v>0.55000000000000004</v>
      </c>
      <c r="R472" s="590">
        <v>0.505</v>
      </c>
      <c r="S472" s="590">
        <v>0.48</v>
      </c>
      <c r="T472" s="590">
        <v>0.46</v>
      </c>
      <c r="U472" s="590">
        <v>0.36</v>
      </c>
      <c r="V472" s="590">
        <v>0.34</v>
      </c>
      <c r="W472" s="590">
        <v>0.32</v>
      </c>
      <c r="X472" s="590">
        <v>0.3</v>
      </c>
      <c r="Y472" s="590">
        <v>0.28000000000000003</v>
      </c>
      <c r="Z472" s="590">
        <v>0.26</v>
      </c>
      <c r="AA472" s="587">
        <f t="shared" si="334"/>
        <v>15.495000000000003</v>
      </c>
      <c r="AB472" s="1092">
        <f t="shared" si="313"/>
        <v>5.2238805970149071</v>
      </c>
      <c r="AC472" s="1092">
        <f t="shared" si="314"/>
        <v>3.0769230769230882</v>
      </c>
      <c r="AD472" s="1092">
        <f t="shared" si="315"/>
        <v>6.5573770491803351</v>
      </c>
      <c r="AE472" s="1092">
        <f t="shared" si="316"/>
        <v>12.962962962962955</v>
      </c>
      <c r="AF472" s="1092">
        <f t="shared" si="317"/>
        <v>8.0000000000000071</v>
      </c>
      <c r="AG472" s="1092">
        <f t="shared" si="318"/>
        <v>13.636363636363647</v>
      </c>
      <c r="AH472" s="1092">
        <f t="shared" si="319"/>
        <v>9.9999999999999858</v>
      </c>
      <c r="AI472" s="1092">
        <f t="shared" si="320"/>
        <v>5.2631578947368363</v>
      </c>
      <c r="AJ472" s="1092">
        <f t="shared" si="321"/>
        <v>13.432835820895516</v>
      </c>
      <c r="AK472" s="1092">
        <f t="shared" si="322"/>
        <v>10.743801652892571</v>
      </c>
      <c r="AL472" s="1092">
        <f t="shared" si="323"/>
        <v>5.2173913043478404</v>
      </c>
      <c r="AM472" s="1092">
        <f t="shared" si="324"/>
        <v>4.5454545454545192</v>
      </c>
      <c r="AN472" s="1092">
        <f t="shared" si="325"/>
        <v>8.9108910891089188</v>
      </c>
      <c r="AO472" s="1092">
        <f t="shared" si="326"/>
        <v>5.2083333333333481</v>
      </c>
      <c r="AP472" s="1092">
        <f t="shared" si="327"/>
        <v>4.3478260869565188</v>
      </c>
      <c r="AQ472" s="1092">
        <f t="shared" si="328"/>
        <v>27.777777777777789</v>
      </c>
      <c r="AR472" s="1092">
        <f t="shared" si="329"/>
        <v>5.8823529411764497</v>
      </c>
      <c r="AS472" s="1092">
        <f t="shared" si="330"/>
        <v>6.25</v>
      </c>
      <c r="AT472" s="1092">
        <f t="shared" si="331"/>
        <v>6.6666666666666652</v>
      </c>
      <c r="AU472" s="1092">
        <f t="shared" si="332"/>
        <v>7.1428571428571397</v>
      </c>
      <c r="AV472" s="1092">
        <f t="shared" si="333"/>
        <v>7.6923076923077094</v>
      </c>
      <c r="AW472" s="1092">
        <f t="shared" si="335"/>
        <v>8.5018648224265103</v>
      </c>
      <c r="AX472" s="1092">
        <f t="shared" si="336"/>
        <v>5.3694616578305432</v>
      </c>
    </row>
    <row r="473" spans="1:50" ht="11.25" customHeight="1" x14ac:dyDescent="0.2">
      <c r="A473" s="447" t="s">
        <v>2533</v>
      </c>
      <c r="B473" s="814" t="s">
        <v>2534</v>
      </c>
      <c r="C473" s="584">
        <v>1.04</v>
      </c>
      <c r="D473" s="584">
        <v>1</v>
      </c>
      <c r="E473" s="460">
        <v>0.92</v>
      </c>
      <c r="F473" s="454">
        <v>0.84</v>
      </c>
      <c r="G473" s="584">
        <v>0.8</v>
      </c>
      <c r="H473" s="584">
        <v>0.76</v>
      </c>
      <c r="I473" s="584">
        <v>0.6</v>
      </c>
      <c r="J473" s="499">
        <v>0.56000000000000005</v>
      </c>
      <c r="K473" s="897"/>
      <c r="L473" s="584">
        <v>0.56000000000000005</v>
      </c>
      <c r="M473" s="459">
        <v>0.4</v>
      </c>
      <c r="N473" s="897"/>
      <c r="O473" s="472">
        <v>0.34667999999999999</v>
      </c>
      <c r="P473" s="472">
        <v>0.32</v>
      </c>
      <c r="Q473" s="590">
        <v>0.29332000000000003</v>
      </c>
      <c r="R473" s="590">
        <v>0.22667999999999999</v>
      </c>
      <c r="S473" s="590">
        <v>0.16</v>
      </c>
      <c r="T473" s="590">
        <v>0.13331999999999999</v>
      </c>
      <c r="U473" s="590">
        <v>0.12222</v>
      </c>
      <c r="V473" s="590">
        <v>4.444E-2</v>
      </c>
      <c r="W473" s="586">
        <v>0</v>
      </c>
      <c r="X473" s="586">
        <v>0</v>
      </c>
      <c r="Y473" s="586">
        <v>0</v>
      </c>
      <c r="Z473" s="586">
        <v>0</v>
      </c>
      <c r="AA473" s="587">
        <f t="shared" si="334"/>
        <v>9.1266599999999993</v>
      </c>
      <c r="AB473" s="1092">
        <f t="shared" si="313"/>
        <v>4.0000000000000036</v>
      </c>
      <c r="AC473" s="1092">
        <f t="shared" si="314"/>
        <v>8.6956521739130377</v>
      </c>
      <c r="AD473" s="1092">
        <f t="shared" si="315"/>
        <v>9.5238095238095344</v>
      </c>
      <c r="AE473" s="1092">
        <f t="shared" si="316"/>
        <v>4.9999999999999822</v>
      </c>
      <c r="AF473" s="1092">
        <f t="shared" si="317"/>
        <v>5.2631578947368363</v>
      </c>
      <c r="AG473" s="1092">
        <f t="shared" si="318"/>
        <v>26.666666666666682</v>
      </c>
      <c r="AH473" s="1092">
        <f t="shared" si="319"/>
        <v>7.1428571428571397</v>
      </c>
      <c r="AI473" s="1092">
        <f t="shared" si="320"/>
        <v>0</v>
      </c>
      <c r="AJ473" s="1092">
        <f t="shared" si="321"/>
        <v>40.000000000000014</v>
      </c>
      <c r="AK473" s="1092">
        <f t="shared" si="322"/>
        <v>15.38017768547364</v>
      </c>
      <c r="AL473" s="1092">
        <f t="shared" si="323"/>
        <v>8.3374999999999986</v>
      </c>
      <c r="AM473" s="1092">
        <f t="shared" si="324"/>
        <v>9.0958679939997289</v>
      </c>
      <c r="AN473" s="1092">
        <f t="shared" si="325"/>
        <v>29.398270689959439</v>
      </c>
      <c r="AO473" s="1092">
        <f t="shared" si="326"/>
        <v>41.674999999999997</v>
      </c>
      <c r="AP473" s="1092">
        <f t="shared" si="327"/>
        <v>20.012001200120011</v>
      </c>
      <c r="AQ473" s="1092">
        <f t="shared" si="328"/>
        <v>9.0819833087874215</v>
      </c>
      <c r="AR473" s="1092">
        <f t="shared" si="329"/>
        <v>175.02250225022502</v>
      </c>
      <c r="AS473" s="1092" t="str">
        <f t="shared" si="330"/>
        <v>n/a</v>
      </c>
      <c r="AT473" s="1092" t="str">
        <f t="shared" si="331"/>
        <v>n/a</v>
      </c>
      <c r="AU473" s="1092" t="str">
        <f t="shared" si="332"/>
        <v>n/a</v>
      </c>
      <c r="AV473" s="1092" t="str">
        <f t="shared" si="333"/>
        <v>n/a</v>
      </c>
      <c r="AW473" s="1092">
        <f t="shared" si="335"/>
        <v>24.37032038414991</v>
      </c>
      <c r="AX473" s="1092">
        <f t="shared" si="336"/>
        <v>40.778623641120731</v>
      </c>
    </row>
    <row r="474" spans="1:50" ht="11.25" customHeight="1" x14ac:dyDescent="0.2">
      <c r="A474" s="1075" t="s">
        <v>4671</v>
      </c>
      <c r="B474" s="468" t="s">
        <v>4668</v>
      </c>
      <c r="C474" s="584">
        <v>0.8</v>
      </c>
      <c r="D474" s="584">
        <v>0.75000000000000011</v>
      </c>
      <c r="E474" s="460">
        <v>0.54</v>
      </c>
      <c r="F474" s="460">
        <v>0.34</v>
      </c>
      <c r="G474" s="474">
        <v>0.22000000000000003</v>
      </c>
      <c r="H474" s="497">
        <v>0.2</v>
      </c>
      <c r="I474" s="473">
        <v>0.2</v>
      </c>
      <c r="J474" s="474">
        <v>0.2</v>
      </c>
      <c r="K474" s="1161"/>
      <c r="L474" s="474">
        <v>0.05</v>
      </c>
      <c r="M474" s="1038">
        <v>0</v>
      </c>
      <c r="N474" s="1103"/>
      <c r="O474" s="1110">
        <v>0</v>
      </c>
      <c r="P474" s="1110">
        <v>0</v>
      </c>
      <c r="Q474" s="498">
        <v>0</v>
      </c>
      <c r="R474" s="498">
        <v>0</v>
      </c>
      <c r="S474" s="498">
        <v>0</v>
      </c>
      <c r="T474" s="498">
        <v>0</v>
      </c>
      <c r="U474" s="498">
        <v>0</v>
      </c>
      <c r="V474" s="498">
        <v>0</v>
      </c>
      <c r="W474" s="498">
        <v>0</v>
      </c>
      <c r="X474" s="498">
        <v>0</v>
      </c>
      <c r="Y474" s="498">
        <v>0</v>
      </c>
      <c r="Z474" s="498">
        <v>0</v>
      </c>
      <c r="AA474" s="587">
        <f t="shared" si="334"/>
        <v>3.3000000000000007</v>
      </c>
      <c r="AB474" s="1092">
        <f t="shared" si="313"/>
        <v>6.6666666666666652</v>
      </c>
      <c r="AC474" s="1092">
        <f t="shared" si="314"/>
        <v>38.888888888888907</v>
      </c>
      <c r="AD474" s="1092">
        <f t="shared" si="315"/>
        <v>58.823529411764696</v>
      </c>
      <c r="AE474" s="1092">
        <f t="shared" si="316"/>
        <v>54.54545454545454</v>
      </c>
      <c r="AF474" s="1092">
        <f t="shared" si="317"/>
        <v>10.000000000000009</v>
      </c>
      <c r="AG474" s="1092">
        <f t="shared" si="318"/>
        <v>0</v>
      </c>
      <c r="AH474" s="1092">
        <f t="shared" si="319"/>
        <v>0</v>
      </c>
      <c r="AI474" s="1092">
        <f t="shared" si="320"/>
        <v>300</v>
      </c>
      <c r="AJ474" s="1092" t="str">
        <f t="shared" si="321"/>
        <v>n/a</v>
      </c>
      <c r="AK474" s="1092" t="str">
        <f t="shared" si="322"/>
        <v>n/a</v>
      </c>
      <c r="AL474" s="1092" t="str">
        <f t="shared" si="323"/>
        <v>n/a</v>
      </c>
      <c r="AM474" s="1092" t="str">
        <f t="shared" si="324"/>
        <v>n/a</v>
      </c>
      <c r="AN474" s="1092" t="str">
        <f t="shared" si="325"/>
        <v>n/a</v>
      </c>
      <c r="AO474" s="1092" t="str">
        <f t="shared" si="326"/>
        <v>n/a</v>
      </c>
      <c r="AP474" s="1092" t="str">
        <f t="shared" si="327"/>
        <v>n/a</v>
      </c>
      <c r="AQ474" s="1092" t="str">
        <f t="shared" si="328"/>
        <v>n/a</v>
      </c>
      <c r="AR474" s="1092" t="str">
        <f t="shared" si="329"/>
        <v>n/a</v>
      </c>
      <c r="AS474" s="1092" t="str">
        <f t="shared" si="330"/>
        <v>n/a</v>
      </c>
      <c r="AT474" s="1092" t="str">
        <f t="shared" si="331"/>
        <v>n/a</v>
      </c>
      <c r="AU474" s="1092" t="str">
        <f t="shared" si="332"/>
        <v>n/a</v>
      </c>
      <c r="AV474" s="1092" t="str">
        <f t="shared" si="333"/>
        <v>n/a</v>
      </c>
      <c r="AW474" s="1092">
        <f t="shared" si="335"/>
        <v>58.61556743909685</v>
      </c>
      <c r="AX474" s="1092">
        <f t="shared" si="336"/>
        <v>100.43187198851716</v>
      </c>
    </row>
    <row r="475" spans="1:50" ht="11.25" customHeight="1" x14ac:dyDescent="0.2">
      <c r="A475" s="507" t="s">
        <v>4051</v>
      </c>
      <c r="B475" s="829" t="s">
        <v>4052</v>
      </c>
      <c r="C475" s="584">
        <v>1.08</v>
      </c>
      <c r="D475" s="584">
        <v>1.05</v>
      </c>
      <c r="E475" s="460">
        <v>0.99</v>
      </c>
      <c r="F475" s="483">
        <v>0.92</v>
      </c>
      <c r="G475" s="584">
        <v>0.9</v>
      </c>
      <c r="H475" s="584">
        <v>0.87</v>
      </c>
      <c r="I475" s="499">
        <v>0.84</v>
      </c>
      <c r="J475" s="584">
        <v>0.84</v>
      </c>
      <c r="K475" s="897"/>
      <c r="L475" s="463">
        <v>0.8</v>
      </c>
      <c r="M475" s="588">
        <v>0.8</v>
      </c>
      <c r="N475" s="897"/>
      <c r="O475" s="585">
        <v>0.8</v>
      </c>
      <c r="P475" s="503">
        <v>0.8</v>
      </c>
      <c r="Q475" s="500">
        <v>0.8</v>
      </c>
      <c r="R475" s="590">
        <v>0.79</v>
      </c>
      <c r="S475" s="500">
        <v>0.76</v>
      </c>
      <c r="T475" s="500">
        <v>0.76</v>
      </c>
      <c r="U475" s="590">
        <v>0.74</v>
      </c>
      <c r="V475" s="500">
        <v>0.68</v>
      </c>
      <c r="W475" s="500">
        <v>0.68</v>
      </c>
      <c r="X475" s="500">
        <v>0.68</v>
      </c>
      <c r="Y475" s="500">
        <v>0.68</v>
      </c>
      <c r="Z475" s="500">
        <v>0.68</v>
      </c>
      <c r="AA475" s="587">
        <f t="shared" si="334"/>
        <v>17.940000000000005</v>
      </c>
      <c r="AB475" s="1092">
        <f t="shared" si="313"/>
        <v>2.8571428571428692</v>
      </c>
      <c r="AC475" s="1092">
        <f t="shared" si="314"/>
        <v>6.0606060606060552</v>
      </c>
      <c r="AD475" s="1092">
        <f t="shared" si="315"/>
        <v>7.6086956521739024</v>
      </c>
      <c r="AE475" s="1092">
        <f t="shared" si="316"/>
        <v>2.2222222222222143</v>
      </c>
      <c r="AF475" s="1092">
        <f t="shared" si="317"/>
        <v>3.4482758620689724</v>
      </c>
      <c r="AG475" s="1092">
        <f t="shared" si="318"/>
        <v>3.5714285714285809</v>
      </c>
      <c r="AH475" s="1092">
        <f t="shared" si="319"/>
        <v>0</v>
      </c>
      <c r="AI475" s="1092">
        <f t="shared" si="320"/>
        <v>4.9999999999999822</v>
      </c>
      <c r="AJ475" s="1092">
        <f t="shared" si="321"/>
        <v>0</v>
      </c>
      <c r="AK475" s="1092">
        <f t="shared" si="322"/>
        <v>0</v>
      </c>
      <c r="AL475" s="1092">
        <f t="shared" si="323"/>
        <v>0</v>
      </c>
      <c r="AM475" s="1092">
        <f t="shared" si="324"/>
        <v>0</v>
      </c>
      <c r="AN475" s="1092">
        <f t="shared" si="325"/>
        <v>1.2658227848101333</v>
      </c>
      <c r="AO475" s="1092">
        <f t="shared" si="326"/>
        <v>3.9473684210526327</v>
      </c>
      <c r="AP475" s="1092">
        <f t="shared" si="327"/>
        <v>0</v>
      </c>
      <c r="AQ475" s="1092">
        <f t="shared" si="328"/>
        <v>2.7027027027026973</v>
      </c>
      <c r="AR475" s="1092">
        <f t="shared" si="329"/>
        <v>8.8235294117646959</v>
      </c>
      <c r="AS475" s="1092">
        <f t="shared" si="330"/>
        <v>0</v>
      </c>
      <c r="AT475" s="1092">
        <f t="shared" si="331"/>
        <v>0</v>
      </c>
      <c r="AU475" s="1092">
        <f t="shared" si="332"/>
        <v>0</v>
      </c>
      <c r="AV475" s="1092">
        <f t="shared" si="333"/>
        <v>0</v>
      </c>
      <c r="AW475" s="1092">
        <f t="shared" si="335"/>
        <v>2.2622759307606062</v>
      </c>
      <c r="AX475" s="1092">
        <f t="shared" si="336"/>
        <v>2.7589671849329451</v>
      </c>
    </row>
    <row r="476" spans="1:50" ht="11.25" customHeight="1" x14ac:dyDescent="0.2">
      <c r="A476" s="458" t="s">
        <v>295</v>
      </c>
      <c r="B476" s="485" t="s">
        <v>296</v>
      </c>
      <c r="C476" s="584">
        <v>0.76749999999999996</v>
      </c>
      <c r="D476" s="584">
        <v>0.73499999999999999</v>
      </c>
      <c r="E476" s="483">
        <v>0.66</v>
      </c>
      <c r="F476" s="460">
        <v>0.42122512500000003</v>
      </c>
      <c r="G476" s="584">
        <v>0.33585201000000003</v>
      </c>
      <c r="H476" s="584">
        <v>0.32954493000000001</v>
      </c>
      <c r="I476" s="584">
        <v>0.32244946499999999</v>
      </c>
      <c r="J476" s="463">
        <v>0.31535400000000002</v>
      </c>
      <c r="K476" s="897"/>
      <c r="L476" s="584">
        <v>0.24384016979012732</v>
      </c>
      <c r="M476" s="459">
        <v>0.21297019175346724</v>
      </c>
      <c r="N476" s="897"/>
      <c r="O476" s="472">
        <v>0.2094541744367826</v>
      </c>
      <c r="P476" s="472">
        <v>0.20769616577844033</v>
      </c>
      <c r="Q476" s="590">
        <v>0.20543586893200022</v>
      </c>
      <c r="R476" s="590">
        <v>0.19890612248672884</v>
      </c>
      <c r="S476" s="590">
        <v>0.1913717996652618</v>
      </c>
      <c r="T476" s="590">
        <v>0.18559548550213711</v>
      </c>
      <c r="U476" s="590">
        <v>0.16826654301276303</v>
      </c>
      <c r="V476" s="590">
        <v>0.12657662340064563</v>
      </c>
      <c r="W476" s="590">
        <v>9.7443908490973202E-2</v>
      </c>
      <c r="X476" s="590">
        <v>9.342560298619082E-2</v>
      </c>
      <c r="Y476" s="590">
        <v>8.940729748140841E-2</v>
      </c>
      <c r="Z476" s="590">
        <v>8.5388991976626E-2</v>
      </c>
      <c r="AA476" s="587">
        <f t="shared" si="334"/>
        <v>6.2027044756935537</v>
      </c>
      <c r="AB476" s="1092">
        <f t="shared" si="313"/>
        <v>4.421768707482987</v>
      </c>
      <c r="AC476" s="1092">
        <f t="shared" si="314"/>
        <v>11.363636363636353</v>
      </c>
      <c r="AD476" s="1092">
        <f t="shared" si="315"/>
        <v>56.685810230337033</v>
      </c>
      <c r="AE476" s="1092">
        <f t="shared" si="316"/>
        <v>25.419861265680677</v>
      </c>
      <c r="AF476" s="1092">
        <f t="shared" si="317"/>
        <v>1.9138755980861344</v>
      </c>
      <c r="AG476" s="1092">
        <f t="shared" si="318"/>
        <v>2.2004889975550279</v>
      </c>
      <c r="AH476" s="1092">
        <f t="shared" si="319"/>
        <v>2.2499999999999964</v>
      </c>
      <c r="AI476" s="1092">
        <f t="shared" si="320"/>
        <v>29.328157978000302</v>
      </c>
      <c r="AJ476" s="1092">
        <f t="shared" si="321"/>
        <v>14.494975931840703</v>
      </c>
      <c r="AK476" s="1092">
        <f t="shared" si="322"/>
        <v>1.6786570743405393</v>
      </c>
      <c r="AL476" s="1092">
        <f t="shared" si="323"/>
        <v>0.8464328899637108</v>
      </c>
      <c r="AM476" s="1092">
        <f t="shared" si="324"/>
        <v>1.1002444987775029</v>
      </c>
      <c r="AN476" s="1092">
        <f t="shared" si="325"/>
        <v>3.2828282828282651</v>
      </c>
      <c r="AO476" s="1092">
        <f t="shared" si="326"/>
        <v>3.9370078740157632</v>
      </c>
      <c r="AP476" s="1092">
        <f t="shared" si="327"/>
        <v>3.1123139377537079</v>
      </c>
      <c r="AQ476" s="1092">
        <f t="shared" si="328"/>
        <v>10.298507462686546</v>
      </c>
      <c r="AR476" s="1092">
        <f t="shared" si="329"/>
        <v>32.93650793650793</v>
      </c>
      <c r="AS476" s="1092">
        <f t="shared" si="330"/>
        <v>29.896907216494874</v>
      </c>
      <c r="AT476" s="1092">
        <f t="shared" si="331"/>
        <v>4.3010752688171783</v>
      </c>
      <c r="AU476" s="1092">
        <f t="shared" si="332"/>
        <v>4.4943820224719211</v>
      </c>
      <c r="AV476" s="1092">
        <f t="shared" si="333"/>
        <v>4.705882352941182</v>
      </c>
      <c r="AW476" s="1092">
        <f t="shared" si="335"/>
        <v>11.841396280486588</v>
      </c>
      <c r="AX476" s="1092">
        <f t="shared" si="336"/>
        <v>14.72006411321893</v>
      </c>
    </row>
    <row r="477" spans="1:50" ht="11.25" customHeight="1" x14ac:dyDescent="0.2">
      <c r="A477" s="447" t="s">
        <v>1480</v>
      </c>
      <c r="B477" s="814" t="s">
        <v>1481</v>
      </c>
      <c r="C477" s="584">
        <v>1.94</v>
      </c>
      <c r="D477" s="584">
        <v>1.85</v>
      </c>
      <c r="E477" s="460">
        <v>1.7</v>
      </c>
      <c r="F477" s="460">
        <v>1.4600000000000002</v>
      </c>
      <c r="G477" s="451">
        <v>1.21</v>
      </c>
      <c r="H477" s="451">
        <v>0.9</v>
      </c>
      <c r="I477" s="451">
        <v>0.57999999999999996</v>
      </c>
      <c r="J477" s="452">
        <v>0.52</v>
      </c>
      <c r="K477" s="963"/>
      <c r="L477" s="451">
        <v>0.39</v>
      </c>
      <c r="M477" s="453">
        <v>0</v>
      </c>
      <c r="N477" s="963"/>
      <c r="O477" s="495">
        <v>0</v>
      </c>
      <c r="P477" s="495">
        <v>0</v>
      </c>
      <c r="Q477" s="455">
        <v>0</v>
      </c>
      <c r="R477" s="455">
        <v>0</v>
      </c>
      <c r="S477" s="455">
        <v>0</v>
      </c>
      <c r="T477" s="455">
        <v>0</v>
      </c>
      <c r="U477" s="455">
        <v>0</v>
      </c>
      <c r="V477" s="455">
        <v>0</v>
      </c>
      <c r="W477" s="455">
        <v>0</v>
      </c>
      <c r="X477" s="455">
        <v>0</v>
      </c>
      <c r="Y477" s="455">
        <v>0</v>
      </c>
      <c r="Z477" s="455">
        <v>0</v>
      </c>
      <c r="AA477" s="587">
        <f t="shared" si="334"/>
        <v>10.55</v>
      </c>
      <c r="AB477" s="1092">
        <f t="shared" si="313"/>
        <v>4.8648648648648596</v>
      </c>
      <c r="AC477" s="1092">
        <f t="shared" si="314"/>
        <v>8.8235294117647189</v>
      </c>
      <c r="AD477" s="1092">
        <f t="shared" si="315"/>
        <v>16.438356164383539</v>
      </c>
      <c r="AE477" s="1092">
        <f t="shared" si="316"/>
        <v>20.661157024793408</v>
      </c>
      <c r="AF477" s="1092">
        <f t="shared" si="317"/>
        <v>34.444444444444436</v>
      </c>
      <c r="AG477" s="1092">
        <f t="shared" si="318"/>
        <v>55.172413793103473</v>
      </c>
      <c r="AH477" s="1092">
        <f t="shared" si="319"/>
        <v>11.538461538461519</v>
      </c>
      <c r="AI477" s="1092">
        <f t="shared" si="320"/>
        <v>33.333333333333329</v>
      </c>
      <c r="AJ477" s="1092" t="str">
        <f t="shared" si="321"/>
        <v>n/a</v>
      </c>
      <c r="AK477" s="1092" t="str">
        <f t="shared" si="322"/>
        <v>n/a</v>
      </c>
      <c r="AL477" s="1092" t="str">
        <f t="shared" si="323"/>
        <v>n/a</v>
      </c>
      <c r="AM477" s="1092" t="str">
        <f t="shared" si="324"/>
        <v>n/a</v>
      </c>
      <c r="AN477" s="1092" t="str">
        <f t="shared" si="325"/>
        <v>n/a</v>
      </c>
      <c r="AO477" s="1092" t="str">
        <f t="shared" si="326"/>
        <v>n/a</v>
      </c>
      <c r="AP477" s="1092" t="str">
        <f t="shared" si="327"/>
        <v>n/a</v>
      </c>
      <c r="AQ477" s="1092" t="str">
        <f t="shared" si="328"/>
        <v>n/a</v>
      </c>
      <c r="AR477" s="1092" t="str">
        <f t="shared" si="329"/>
        <v>n/a</v>
      </c>
      <c r="AS477" s="1092" t="str">
        <f t="shared" si="330"/>
        <v>n/a</v>
      </c>
      <c r="AT477" s="1092" t="str">
        <f t="shared" si="331"/>
        <v>n/a</v>
      </c>
      <c r="AU477" s="1092" t="str">
        <f t="shared" si="332"/>
        <v>n/a</v>
      </c>
      <c r="AV477" s="1092" t="str">
        <f t="shared" si="333"/>
        <v>n/a</v>
      </c>
      <c r="AW477" s="1092">
        <f t="shared" si="335"/>
        <v>23.159570071893661</v>
      </c>
      <c r="AX477" s="1092">
        <f t="shared" si="336"/>
        <v>16.828382740960791</v>
      </c>
    </row>
    <row r="478" spans="1:50" ht="11.25" customHeight="1" x14ac:dyDescent="0.2">
      <c r="A478" s="468" t="s">
        <v>301</v>
      </c>
      <c r="B478" s="468" t="s">
        <v>302</v>
      </c>
      <c r="C478" s="584">
        <v>1.53</v>
      </c>
      <c r="D478" s="584">
        <v>1.43</v>
      </c>
      <c r="E478" s="460">
        <v>1.25</v>
      </c>
      <c r="F478" s="471">
        <v>1.1400000000000001</v>
      </c>
      <c r="G478" s="584">
        <v>1.02</v>
      </c>
      <c r="H478" s="584">
        <v>0.9</v>
      </c>
      <c r="I478" s="584">
        <v>0.76</v>
      </c>
      <c r="J478" s="584">
        <v>0.63</v>
      </c>
      <c r="K478" s="897"/>
      <c r="L478" s="584">
        <v>0.52500000000000002</v>
      </c>
      <c r="M478" s="459">
        <v>0.44</v>
      </c>
      <c r="N478" s="897"/>
      <c r="O478" s="472">
        <v>0.39</v>
      </c>
      <c r="P478" s="472">
        <v>0.36875000000000002</v>
      </c>
      <c r="Q478" s="590">
        <v>0.36499999999999999</v>
      </c>
      <c r="R478" s="590">
        <v>0.35</v>
      </c>
      <c r="S478" s="590">
        <v>0.33500000000000002</v>
      </c>
      <c r="T478" s="590">
        <v>0.32250000000000001</v>
      </c>
      <c r="U478" s="590">
        <v>0.3125</v>
      </c>
      <c r="V478" s="590">
        <v>0.30249999999999999</v>
      </c>
      <c r="W478" s="590">
        <v>0.28499999999999998</v>
      </c>
      <c r="X478" s="590">
        <v>0.28000000000000003</v>
      </c>
      <c r="Y478" s="590">
        <v>0.26</v>
      </c>
      <c r="Z478" s="590">
        <v>0.24</v>
      </c>
      <c r="AA478" s="587">
        <f t="shared" si="334"/>
        <v>13.436250000000001</v>
      </c>
      <c r="AB478" s="1092">
        <f t="shared" si="313"/>
        <v>6.9930069930070005</v>
      </c>
      <c r="AC478" s="1092">
        <f t="shared" si="314"/>
        <v>14.399999999999991</v>
      </c>
      <c r="AD478" s="1092">
        <f t="shared" si="315"/>
        <v>9.6491228070175303</v>
      </c>
      <c r="AE478" s="1092">
        <f t="shared" si="316"/>
        <v>11.764705882352944</v>
      </c>
      <c r="AF478" s="1092">
        <f t="shared" si="317"/>
        <v>13.33333333333333</v>
      </c>
      <c r="AG478" s="1092">
        <f t="shared" si="318"/>
        <v>18.421052631578938</v>
      </c>
      <c r="AH478" s="1092">
        <f t="shared" si="319"/>
        <v>20.634920634920629</v>
      </c>
      <c r="AI478" s="1092">
        <f t="shared" si="320"/>
        <v>19.999999999999996</v>
      </c>
      <c r="AJ478" s="1092">
        <f t="shared" si="321"/>
        <v>19.318181818181813</v>
      </c>
      <c r="AK478" s="1092">
        <f t="shared" si="322"/>
        <v>12.820512820512819</v>
      </c>
      <c r="AL478" s="1092">
        <f t="shared" si="323"/>
        <v>5.7627118644067776</v>
      </c>
      <c r="AM478" s="1092">
        <f t="shared" si="324"/>
        <v>1.0273972602739878</v>
      </c>
      <c r="AN478" s="1092">
        <f t="shared" si="325"/>
        <v>4.2857142857142927</v>
      </c>
      <c r="AO478" s="1092">
        <f t="shared" si="326"/>
        <v>4.4776119402984982</v>
      </c>
      <c r="AP478" s="1092">
        <f t="shared" si="327"/>
        <v>3.8759689922480689</v>
      </c>
      <c r="AQ478" s="1092">
        <f t="shared" si="328"/>
        <v>3.2000000000000028</v>
      </c>
      <c r="AR478" s="1092">
        <f t="shared" si="329"/>
        <v>3.3057851239669533</v>
      </c>
      <c r="AS478" s="1092">
        <f t="shared" si="330"/>
        <v>6.1403508771929793</v>
      </c>
      <c r="AT478" s="1092">
        <f t="shared" si="331"/>
        <v>1.7857142857142572</v>
      </c>
      <c r="AU478" s="1092">
        <f t="shared" si="332"/>
        <v>7.6923076923077094</v>
      </c>
      <c r="AV478" s="1092">
        <f t="shared" si="333"/>
        <v>8.3333333333333481</v>
      </c>
      <c r="AW478" s="1092">
        <f t="shared" si="335"/>
        <v>9.3915110750648516</v>
      </c>
      <c r="AX478" s="1092">
        <f t="shared" si="336"/>
        <v>6.3024493964004478</v>
      </c>
    </row>
    <row r="479" spans="1:50" ht="11.25" customHeight="1" x14ac:dyDescent="0.2">
      <c r="A479" s="458" t="s">
        <v>696</v>
      </c>
      <c r="B479" s="829" t="s">
        <v>697</v>
      </c>
      <c r="C479" s="584">
        <v>1.4</v>
      </c>
      <c r="D479" s="584">
        <v>1.25</v>
      </c>
      <c r="E479" s="460">
        <v>1.1100000000000001</v>
      </c>
      <c r="F479" s="589">
        <v>0.98250000000000004</v>
      </c>
      <c r="G479" s="584">
        <v>0.87</v>
      </c>
      <c r="H479" s="584">
        <v>0.77</v>
      </c>
      <c r="I479" s="584">
        <v>0.72499999999999998</v>
      </c>
      <c r="J479" s="584">
        <v>0.66</v>
      </c>
      <c r="K479" s="897">
        <v>0</v>
      </c>
      <c r="L479" s="584">
        <v>0.6</v>
      </c>
      <c r="M479" s="459">
        <v>0.55000000000000004</v>
      </c>
      <c r="N479" s="897">
        <v>0</v>
      </c>
      <c r="O479" s="472">
        <v>0.5</v>
      </c>
      <c r="P479" s="472">
        <v>0.47249999999999998</v>
      </c>
      <c r="Q479" s="590">
        <v>0.44500000000000001</v>
      </c>
      <c r="R479" s="590">
        <v>0.41</v>
      </c>
      <c r="S479" s="590">
        <v>0.375</v>
      </c>
      <c r="T479" s="590">
        <v>0.35499999999999998</v>
      </c>
      <c r="U479" s="590">
        <v>0.32500000000000001</v>
      </c>
      <c r="V479" s="590">
        <v>0.3</v>
      </c>
      <c r="W479" s="590">
        <v>0.28999999999999998</v>
      </c>
      <c r="X479" s="590">
        <v>0.28000000000000003</v>
      </c>
      <c r="Y479" s="590">
        <v>0.27</v>
      </c>
      <c r="Z479" s="590">
        <v>0.26</v>
      </c>
      <c r="AA479" s="587">
        <f t="shared" si="334"/>
        <v>13.2</v>
      </c>
      <c r="AB479" s="1092">
        <f t="shared" si="313"/>
        <v>11.999999999999989</v>
      </c>
      <c r="AC479" s="1092">
        <f t="shared" si="314"/>
        <v>12.612612612612594</v>
      </c>
      <c r="AD479" s="1092">
        <f t="shared" si="315"/>
        <v>12.977099236641232</v>
      </c>
      <c r="AE479" s="1092">
        <f t="shared" si="316"/>
        <v>12.93103448275863</v>
      </c>
      <c r="AF479" s="1092">
        <f t="shared" si="317"/>
        <v>12.987012987012992</v>
      </c>
      <c r="AG479" s="1092">
        <f t="shared" si="318"/>
        <v>6.2068965517241503</v>
      </c>
      <c r="AH479" s="1092">
        <f t="shared" si="319"/>
        <v>9.8484848484848406</v>
      </c>
      <c r="AI479" s="1092">
        <f t="shared" si="320"/>
        <v>10.000000000000009</v>
      </c>
      <c r="AJ479" s="1092">
        <f t="shared" si="321"/>
        <v>9.0909090909090828</v>
      </c>
      <c r="AK479" s="1092">
        <f t="shared" si="322"/>
        <v>10.000000000000009</v>
      </c>
      <c r="AL479" s="1092">
        <f t="shared" si="323"/>
        <v>5.8201058201058364</v>
      </c>
      <c r="AM479" s="1092">
        <f t="shared" si="324"/>
        <v>6.1797752808988804</v>
      </c>
      <c r="AN479" s="1092">
        <f t="shared" si="325"/>
        <v>8.5365853658536661</v>
      </c>
      <c r="AO479" s="1092">
        <f t="shared" si="326"/>
        <v>9.3333333333333268</v>
      </c>
      <c r="AP479" s="1092">
        <f t="shared" si="327"/>
        <v>5.6338028169014231</v>
      </c>
      <c r="AQ479" s="1092">
        <f t="shared" si="328"/>
        <v>9.2307692307692193</v>
      </c>
      <c r="AR479" s="1092">
        <f t="shared" si="329"/>
        <v>8.3333333333333481</v>
      </c>
      <c r="AS479" s="1092">
        <f t="shared" si="330"/>
        <v>3.4482758620689724</v>
      </c>
      <c r="AT479" s="1092">
        <f t="shared" si="331"/>
        <v>3.5714285714285587</v>
      </c>
      <c r="AU479" s="1092">
        <f t="shared" si="332"/>
        <v>3.7037037037036979</v>
      </c>
      <c r="AV479" s="1092">
        <f t="shared" si="333"/>
        <v>3.8461538461538547</v>
      </c>
      <c r="AW479" s="1092">
        <f t="shared" si="335"/>
        <v>8.3948246178425876</v>
      </c>
      <c r="AX479" s="1092">
        <f t="shared" si="336"/>
        <v>3.2953025885748666</v>
      </c>
    </row>
    <row r="480" spans="1:50" ht="11.25" customHeight="1" x14ac:dyDescent="0.2">
      <c r="A480" s="458" t="s">
        <v>3860</v>
      </c>
      <c r="B480" s="829" t="s">
        <v>3861</v>
      </c>
      <c r="C480" s="584">
        <v>2.2625000000000002</v>
      </c>
      <c r="D480" s="584">
        <v>1.9675</v>
      </c>
      <c r="E480" s="460">
        <v>1.7124999999999999</v>
      </c>
      <c r="F480" s="589">
        <v>1.49</v>
      </c>
      <c r="G480" s="584">
        <v>1.2974999999999999</v>
      </c>
      <c r="H480" s="584">
        <v>0.90500000000000003</v>
      </c>
      <c r="I480" s="584">
        <v>0.1875</v>
      </c>
      <c r="J480" s="499">
        <v>0</v>
      </c>
      <c r="K480" s="897"/>
      <c r="L480" s="463">
        <v>0</v>
      </c>
      <c r="M480" s="588">
        <v>0</v>
      </c>
      <c r="N480" s="897"/>
      <c r="O480" s="585">
        <v>0</v>
      </c>
      <c r="P480" s="585">
        <v>0</v>
      </c>
      <c r="Q480" s="586">
        <v>0</v>
      </c>
      <c r="R480" s="586">
        <v>0</v>
      </c>
      <c r="S480" s="586">
        <v>0</v>
      </c>
      <c r="T480" s="586">
        <v>0</v>
      </c>
      <c r="U480" s="586">
        <v>0</v>
      </c>
      <c r="V480" s="586">
        <v>0</v>
      </c>
      <c r="W480" s="586">
        <v>0</v>
      </c>
      <c r="X480" s="586">
        <v>0</v>
      </c>
      <c r="Y480" s="586">
        <v>0</v>
      </c>
      <c r="Z480" s="586">
        <v>0</v>
      </c>
      <c r="AA480" s="587">
        <f t="shared" si="334"/>
        <v>9.8224999999999998</v>
      </c>
      <c r="AB480" s="1092">
        <f t="shared" si="313"/>
        <v>14.993646759847534</v>
      </c>
      <c r="AC480" s="1092">
        <f t="shared" si="314"/>
        <v>14.890510948905122</v>
      </c>
      <c r="AD480" s="1092">
        <f t="shared" si="315"/>
        <v>14.932885906040273</v>
      </c>
      <c r="AE480" s="1092">
        <f t="shared" si="316"/>
        <v>14.836223506743739</v>
      </c>
      <c r="AF480" s="1092">
        <f t="shared" si="317"/>
        <v>43.370165745856326</v>
      </c>
      <c r="AG480" s="1092">
        <f t="shared" si="318"/>
        <v>382.66666666666669</v>
      </c>
      <c r="AH480" s="1092" t="str">
        <f t="shared" si="319"/>
        <v>n/a</v>
      </c>
      <c r="AI480" s="1092" t="str">
        <f t="shared" si="320"/>
        <v>n/a</v>
      </c>
      <c r="AJ480" s="1092" t="str">
        <f t="shared" si="321"/>
        <v>n/a</v>
      </c>
      <c r="AK480" s="1092" t="str">
        <f t="shared" si="322"/>
        <v>n/a</v>
      </c>
      <c r="AL480" s="1092" t="str">
        <f t="shared" si="323"/>
        <v>n/a</v>
      </c>
      <c r="AM480" s="1092" t="str">
        <f t="shared" si="324"/>
        <v>n/a</v>
      </c>
      <c r="AN480" s="1092" t="str">
        <f t="shared" si="325"/>
        <v>n/a</v>
      </c>
      <c r="AO480" s="1092" t="str">
        <f t="shared" si="326"/>
        <v>n/a</v>
      </c>
      <c r="AP480" s="1092" t="str">
        <f t="shared" si="327"/>
        <v>n/a</v>
      </c>
      <c r="AQ480" s="1092" t="str">
        <f t="shared" si="328"/>
        <v>n/a</v>
      </c>
      <c r="AR480" s="1092" t="str">
        <f t="shared" si="329"/>
        <v>n/a</v>
      </c>
      <c r="AS480" s="1092" t="str">
        <f t="shared" si="330"/>
        <v>n/a</v>
      </c>
      <c r="AT480" s="1092" t="str">
        <f t="shared" si="331"/>
        <v>n/a</v>
      </c>
      <c r="AU480" s="1092" t="str">
        <f t="shared" si="332"/>
        <v>n/a</v>
      </c>
      <c r="AV480" s="1092" t="str">
        <f t="shared" si="333"/>
        <v>n/a</v>
      </c>
      <c r="AW480" s="1092">
        <f t="shared" si="335"/>
        <v>80.948349922343283</v>
      </c>
      <c r="AX480" s="1092">
        <f t="shared" si="336"/>
        <v>148.24883020961983</v>
      </c>
    </row>
    <row r="481" spans="1:50" ht="11.25" customHeight="1" x14ac:dyDescent="0.2">
      <c r="A481" s="458" t="s">
        <v>694</v>
      </c>
      <c r="B481" s="829" t="s">
        <v>695</v>
      </c>
      <c r="C481" s="584">
        <v>7.6</v>
      </c>
      <c r="D481" s="584">
        <v>7.15</v>
      </c>
      <c r="E481" s="483">
        <v>7</v>
      </c>
      <c r="F481" s="454">
        <v>6.85</v>
      </c>
      <c r="G481" s="584">
        <v>6.4</v>
      </c>
      <c r="H481" s="584">
        <v>5.6</v>
      </c>
      <c r="I481" s="584">
        <v>4.4000000000000004</v>
      </c>
      <c r="J481" s="584">
        <v>3.45</v>
      </c>
      <c r="K481" s="897"/>
      <c r="L481" s="584">
        <v>3</v>
      </c>
      <c r="M481" s="459">
        <v>2.08</v>
      </c>
      <c r="N481" s="897"/>
      <c r="O481" s="472">
        <v>1.5</v>
      </c>
      <c r="P481" s="472">
        <v>0.9</v>
      </c>
      <c r="Q481" s="590">
        <v>0.8</v>
      </c>
      <c r="R481" s="590">
        <v>0.5</v>
      </c>
      <c r="S481" s="590">
        <v>0.375</v>
      </c>
      <c r="T481" s="586">
        <v>0</v>
      </c>
      <c r="U481" s="586">
        <v>0</v>
      </c>
      <c r="V481" s="586">
        <v>0</v>
      </c>
      <c r="W481" s="586">
        <v>0</v>
      </c>
      <c r="X481" s="586">
        <v>0</v>
      </c>
      <c r="Y481" s="586">
        <v>0.1875</v>
      </c>
      <c r="Z481" s="586">
        <v>0.25</v>
      </c>
      <c r="AA481" s="587">
        <f t="shared" si="334"/>
        <v>58.042499999999997</v>
      </c>
      <c r="AB481" s="1092">
        <f t="shared" si="313"/>
        <v>6.2937062937062915</v>
      </c>
      <c r="AC481" s="1092">
        <f t="shared" si="314"/>
        <v>2.1428571428571574</v>
      </c>
      <c r="AD481" s="1092">
        <f t="shared" si="315"/>
        <v>2.1897810218978186</v>
      </c>
      <c r="AE481" s="1092">
        <f t="shared" si="316"/>
        <v>7.0312499999999778</v>
      </c>
      <c r="AF481" s="1092">
        <f t="shared" si="317"/>
        <v>14.285714285714302</v>
      </c>
      <c r="AG481" s="1092">
        <f t="shared" si="318"/>
        <v>27.272727272727249</v>
      </c>
      <c r="AH481" s="1092">
        <f t="shared" si="319"/>
        <v>27.536231884057983</v>
      </c>
      <c r="AI481" s="1092">
        <f t="shared" si="320"/>
        <v>15.000000000000014</v>
      </c>
      <c r="AJ481" s="1092">
        <f t="shared" si="321"/>
        <v>44.230769230769226</v>
      </c>
      <c r="AK481" s="1092">
        <f t="shared" si="322"/>
        <v>38.666666666666671</v>
      </c>
      <c r="AL481" s="1092">
        <f t="shared" si="323"/>
        <v>66.666666666666657</v>
      </c>
      <c r="AM481" s="1092">
        <f t="shared" si="324"/>
        <v>12.5</v>
      </c>
      <c r="AN481" s="1092">
        <f t="shared" si="325"/>
        <v>60.000000000000007</v>
      </c>
      <c r="AO481" s="1092">
        <f t="shared" si="326"/>
        <v>33.333333333333329</v>
      </c>
      <c r="AP481" s="1092" t="str">
        <f t="shared" si="327"/>
        <v>n/a</v>
      </c>
      <c r="AQ481" s="1092" t="str">
        <f t="shared" si="328"/>
        <v>n/a</v>
      </c>
      <c r="AR481" s="1092" t="str">
        <f t="shared" si="329"/>
        <v>n/a</v>
      </c>
      <c r="AS481" s="1092" t="str">
        <f t="shared" si="330"/>
        <v>n/a</v>
      </c>
      <c r="AT481" s="1092" t="str">
        <f t="shared" si="331"/>
        <v>n/a</v>
      </c>
      <c r="AU481" s="1092">
        <f t="shared" si="332"/>
        <v>-100</v>
      </c>
      <c r="AV481" s="1092">
        <f t="shared" si="333"/>
        <v>-25</v>
      </c>
      <c r="AW481" s="1092">
        <f t="shared" si="335"/>
        <v>14.509356487399796</v>
      </c>
      <c r="AX481" s="1092">
        <f t="shared" si="336"/>
        <v>38.34014288584725</v>
      </c>
    </row>
    <row r="482" spans="1:50" ht="11.25" customHeight="1" x14ac:dyDescent="0.2">
      <c r="A482" s="467" t="s">
        <v>1498</v>
      </c>
      <c r="B482" s="468" t="s">
        <v>1499</v>
      </c>
      <c r="C482" s="584">
        <v>0.44</v>
      </c>
      <c r="D482" s="584">
        <v>0.43</v>
      </c>
      <c r="E482" s="460">
        <v>0.4</v>
      </c>
      <c r="F482" s="460">
        <v>0.33999999999999997</v>
      </c>
      <c r="G482" s="474">
        <v>0.31</v>
      </c>
      <c r="H482" s="473">
        <v>0.28000000000000003</v>
      </c>
      <c r="I482" s="474">
        <v>0.26</v>
      </c>
      <c r="J482" s="474">
        <v>0.24</v>
      </c>
      <c r="K482" s="976"/>
      <c r="L482" s="473">
        <v>8.5599999999999996E-2</v>
      </c>
      <c r="M482" s="470">
        <v>0.16399999999999998</v>
      </c>
      <c r="N482" s="976"/>
      <c r="O482" s="487">
        <v>0.1353</v>
      </c>
      <c r="P482" s="487">
        <v>0.114</v>
      </c>
      <c r="Q482" s="476">
        <v>2.8500000000000001E-2</v>
      </c>
      <c r="R482" s="477">
        <v>0</v>
      </c>
      <c r="S482" s="477">
        <v>0</v>
      </c>
      <c r="T482" s="477">
        <v>0</v>
      </c>
      <c r="U482" s="477">
        <v>0</v>
      </c>
      <c r="V482" s="477">
        <v>0</v>
      </c>
      <c r="W482" s="477">
        <v>0</v>
      </c>
      <c r="X482" s="477">
        <v>0</v>
      </c>
      <c r="Y482" s="477">
        <v>0</v>
      </c>
      <c r="Z482" s="477">
        <v>0</v>
      </c>
      <c r="AA482" s="587">
        <f t="shared" si="334"/>
        <v>3.2274000000000003</v>
      </c>
      <c r="AB482" s="1092">
        <f t="shared" si="313"/>
        <v>2.3255813953488413</v>
      </c>
      <c r="AC482" s="1092">
        <f t="shared" si="314"/>
        <v>7.4999999999999956</v>
      </c>
      <c r="AD482" s="1092">
        <f t="shared" si="315"/>
        <v>17.647058823529438</v>
      </c>
      <c r="AE482" s="1092">
        <f t="shared" si="316"/>
        <v>9.6774193548387011</v>
      </c>
      <c r="AF482" s="1092">
        <f t="shared" si="317"/>
        <v>10.714285714285698</v>
      </c>
      <c r="AG482" s="1092">
        <f t="shared" si="318"/>
        <v>7.6923076923077094</v>
      </c>
      <c r="AH482" s="1092">
        <f t="shared" si="319"/>
        <v>8.3333333333333481</v>
      </c>
      <c r="AI482" s="1092">
        <f t="shared" si="320"/>
        <v>180.37383177570092</v>
      </c>
      <c r="AJ482" s="1092">
        <f t="shared" si="321"/>
        <v>-47.804878048780488</v>
      </c>
      <c r="AK482" s="1092">
        <f t="shared" si="322"/>
        <v>21.212121212121193</v>
      </c>
      <c r="AL482" s="1092">
        <f t="shared" si="323"/>
        <v>18.684210526315791</v>
      </c>
      <c r="AM482" s="1092">
        <f t="shared" si="324"/>
        <v>300</v>
      </c>
      <c r="AN482" s="1092" t="str">
        <f t="shared" si="325"/>
        <v>n/a</v>
      </c>
      <c r="AO482" s="1092" t="str">
        <f t="shared" si="326"/>
        <v>n/a</v>
      </c>
      <c r="AP482" s="1092" t="str">
        <f t="shared" si="327"/>
        <v>n/a</v>
      </c>
      <c r="AQ482" s="1092" t="str">
        <f t="shared" si="328"/>
        <v>n/a</v>
      </c>
      <c r="AR482" s="1092" t="str">
        <f t="shared" si="329"/>
        <v>n/a</v>
      </c>
      <c r="AS482" s="1092" t="str">
        <f t="shared" si="330"/>
        <v>n/a</v>
      </c>
      <c r="AT482" s="1092" t="str">
        <f t="shared" si="331"/>
        <v>n/a</v>
      </c>
      <c r="AU482" s="1092" t="str">
        <f t="shared" si="332"/>
        <v>n/a</v>
      </c>
      <c r="AV482" s="1092" t="str">
        <f t="shared" si="333"/>
        <v>n/a</v>
      </c>
      <c r="AW482" s="1092">
        <f t="shared" si="335"/>
        <v>44.696272648250094</v>
      </c>
      <c r="AX482" s="1092">
        <f t="shared" si="336"/>
        <v>96.462964782071282</v>
      </c>
    </row>
    <row r="483" spans="1:50" ht="11.25" customHeight="1" x14ac:dyDescent="0.2">
      <c r="A483" s="829" t="s">
        <v>297</v>
      </c>
      <c r="B483" s="829" t="s">
        <v>298</v>
      </c>
      <c r="C483" s="584">
        <v>1.76</v>
      </c>
      <c r="D483" s="584">
        <v>1.72</v>
      </c>
      <c r="E483" s="460">
        <v>1.68</v>
      </c>
      <c r="F483" s="460">
        <v>1.6400000000000001</v>
      </c>
      <c r="G483" s="584">
        <v>1.6</v>
      </c>
      <c r="H483" s="584">
        <v>1.56</v>
      </c>
      <c r="I483" s="584">
        <v>1.52</v>
      </c>
      <c r="J483" s="584">
        <v>1.48</v>
      </c>
      <c r="K483" s="897"/>
      <c r="L483" s="584">
        <v>1.44</v>
      </c>
      <c r="M483" s="459">
        <v>1.4</v>
      </c>
      <c r="N483" s="897"/>
      <c r="O483" s="472">
        <v>1.36</v>
      </c>
      <c r="P483" s="472">
        <v>1.32</v>
      </c>
      <c r="Q483" s="590">
        <v>1.27</v>
      </c>
      <c r="R483" s="590">
        <v>1.22</v>
      </c>
      <c r="S483" s="590">
        <v>1.18</v>
      </c>
      <c r="T483" s="590">
        <v>1.1399999999999999</v>
      </c>
      <c r="U483" s="590">
        <v>1.1000000000000001</v>
      </c>
      <c r="V483" s="590">
        <v>1.06</v>
      </c>
      <c r="W483" s="590">
        <v>1.0249999999999999</v>
      </c>
      <c r="X483" s="590">
        <v>0.98499999999999999</v>
      </c>
      <c r="Y483" s="590">
        <v>0.94499999999999995</v>
      </c>
      <c r="Z483" s="590">
        <v>0.91500000000000004</v>
      </c>
      <c r="AA483" s="587">
        <f t="shared" si="334"/>
        <v>29.319999999999997</v>
      </c>
      <c r="AB483" s="1092">
        <f t="shared" si="313"/>
        <v>2.3255813953488413</v>
      </c>
      <c r="AC483" s="1092">
        <f t="shared" si="314"/>
        <v>2.3809523809523725</v>
      </c>
      <c r="AD483" s="1092">
        <f t="shared" si="315"/>
        <v>2.4390243902438824</v>
      </c>
      <c r="AE483" s="1092">
        <f t="shared" si="316"/>
        <v>2.4999999999999911</v>
      </c>
      <c r="AF483" s="1092">
        <f t="shared" si="317"/>
        <v>2.5641025641025772</v>
      </c>
      <c r="AG483" s="1092">
        <f t="shared" si="318"/>
        <v>2.6315789473684292</v>
      </c>
      <c r="AH483" s="1092">
        <f t="shared" si="319"/>
        <v>2.7027027027026973</v>
      </c>
      <c r="AI483" s="1092">
        <f t="shared" si="320"/>
        <v>2.7777777777777901</v>
      </c>
      <c r="AJ483" s="1092">
        <f t="shared" si="321"/>
        <v>2.8571428571428692</v>
      </c>
      <c r="AK483" s="1092">
        <f t="shared" si="322"/>
        <v>2.9411764705882248</v>
      </c>
      <c r="AL483" s="1092">
        <f t="shared" si="323"/>
        <v>3.0303030303030276</v>
      </c>
      <c r="AM483" s="1092">
        <f t="shared" si="324"/>
        <v>3.937007874015741</v>
      </c>
      <c r="AN483" s="1092">
        <f t="shared" si="325"/>
        <v>4.0983606557376984</v>
      </c>
      <c r="AO483" s="1092">
        <f t="shared" si="326"/>
        <v>3.3898305084745894</v>
      </c>
      <c r="AP483" s="1092">
        <f t="shared" si="327"/>
        <v>3.5087719298245723</v>
      </c>
      <c r="AQ483" s="1092">
        <f t="shared" si="328"/>
        <v>3.6363636363636154</v>
      </c>
      <c r="AR483" s="1092">
        <f t="shared" si="329"/>
        <v>3.7735849056603765</v>
      </c>
      <c r="AS483" s="1092">
        <f t="shared" si="330"/>
        <v>3.4146341463414887</v>
      </c>
      <c r="AT483" s="1092">
        <f t="shared" si="331"/>
        <v>4.0609137055837463</v>
      </c>
      <c r="AU483" s="1092">
        <f t="shared" si="332"/>
        <v>4.2328042328042326</v>
      </c>
      <c r="AV483" s="1092">
        <f t="shared" si="333"/>
        <v>3.2786885245901454</v>
      </c>
      <c r="AW483" s="1092">
        <f t="shared" si="335"/>
        <v>3.1657763159965193</v>
      </c>
      <c r="AX483" s="1092">
        <f t="shared" si="336"/>
        <v>0.62078394051820118</v>
      </c>
    </row>
    <row r="484" spans="1:50" ht="11.25" customHeight="1" x14ac:dyDescent="0.2">
      <c r="A484" s="458" t="s">
        <v>690</v>
      </c>
      <c r="B484" s="829" t="s">
        <v>691</v>
      </c>
      <c r="C484" s="584">
        <v>2.08</v>
      </c>
      <c r="D484" s="584">
        <v>2.04</v>
      </c>
      <c r="E484" s="460">
        <v>1.96</v>
      </c>
      <c r="F484" s="460">
        <v>1.8599999999999999</v>
      </c>
      <c r="G484" s="584">
        <v>1.7</v>
      </c>
      <c r="H484" s="584">
        <v>1.48</v>
      </c>
      <c r="I484" s="584">
        <v>1.32</v>
      </c>
      <c r="J484" s="584">
        <v>1.24</v>
      </c>
      <c r="K484" s="897"/>
      <c r="L484" s="463">
        <v>1.2</v>
      </c>
      <c r="M484" s="459">
        <v>1.1599999999999999</v>
      </c>
      <c r="N484" s="897"/>
      <c r="O484" s="472">
        <v>1.08</v>
      </c>
      <c r="P484" s="472">
        <v>1</v>
      </c>
      <c r="Q484" s="590">
        <v>0.9</v>
      </c>
      <c r="R484" s="590">
        <v>0.78</v>
      </c>
      <c r="S484" s="590">
        <v>0.66</v>
      </c>
      <c r="T484" s="590">
        <v>0.55000000000000004</v>
      </c>
      <c r="U484" s="590">
        <v>0.375</v>
      </c>
      <c r="V484" s="586">
        <v>0</v>
      </c>
      <c r="W484" s="586">
        <v>0</v>
      </c>
      <c r="X484" s="586">
        <v>0</v>
      </c>
      <c r="Y484" s="586">
        <v>0</v>
      </c>
      <c r="Z484" s="586">
        <v>0</v>
      </c>
      <c r="AA484" s="587">
        <f t="shared" si="334"/>
        <v>21.384999999999998</v>
      </c>
      <c r="AB484" s="1092">
        <f t="shared" si="313"/>
        <v>1.9607843137254832</v>
      </c>
      <c r="AC484" s="1092">
        <f t="shared" si="314"/>
        <v>4.081632653061229</v>
      </c>
      <c r="AD484" s="1092">
        <f t="shared" si="315"/>
        <v>5.3763440860215006</v>
      </c>
      <c r="AE484" s="1092">
        <f t="shared" si="316"/>
        <v>9.4117647058823408</v>
      </c>
      <c r="AF484" s="1092">
        <f t="shared" si="317"/>
        <v>14.864864864864868</v>
      </c>
      <c r="AG484" s="1092">
        <f t="shared" si="318"/>
        <v>12.12121212121211</v>
      </c>
      <c r="AH484" s="1092">
        <f t="shared" si="319"/>
        <v>6.4516129032258229</v>
      </c>
      <c r="AI484" s="1092">
        <f t="shared" si="320"/>
        <v>3.3333333333333437</v>
      </c>
      <c r="AJ484" s="1092">
        <f t="shared" si="321"/>
        <v>3.4482758620689724</v>
      </c>
      <c r="AK484" s="1092">
        <f t="shared" si="322"/>
        <v>7.4074074074073959</v>
      </c>
      <c r="AL484" s="1092">
        <f t="shared" si="323"/>
        <v>8.0000000000000071</v>
      </c>
      <c r="AM484" s="1092">
        <f t="shared" si="324"/>
        <v>11.111111111111116</v>
      </c>
      <c r="AN484" s="1092">
        <f t="shared" si="325"/>
        <v>15.384615384615374</v>
      </c>
      <c r="AO484" s="1092">
        <f t="shared" si="326"/>
        <v>18.181818181818187</v>
      </c>
      <c r="AP484" s="1092">
        <f t="shared" si="327"/>
        <v>19.999999999999996</v>
      </c>
      <c r="AQ484" s="1092">
        <f t="shared" si="328"/>
        <v>46.666666666666679</v>
      </c>
      <c r="AR484" s="1092" t="str">
        <f t="shared" si="329"/>
        <v>n/a</v>
      </c>
      <c r="AS484" s="1092" t="str">
        <f t="shared" si="330"/>
        <v>n/a</v>
      </c>
      <c r="AT484" s="1092" t="str">
        <f t="shared" si="331"/>
        <v>n/a</v>
      </c>
      <c r="AU484" s="1092" t="str">
        <f t="shared" si="332"/>
        <v>n/a</v>
      </c>
      <c r="AV484" s="1092" t="str">
        <f t="shared" si="333"/>
        <v>n/a</v>
      </c>
      <c r="AW484" s="1092">
        <f t="shared" si="335"/>
        <v>11.737590224688402</v>
      </c>
      <c r="AX484" s="1092">
        <f t="shared" si="336"/>
        <v>10.812143096165769</v>
      </c>
    </row>
    <row r="485" spans="1:50" ht="11.25" customHeight="1" x14ac:dyDescent="0.2">
      <c r="A485" s="829" t="s">
        <v>687</v>
      </c>
      <c r="B485" s="829" t="s">
        <v>688</v>
      </c>
      <c r="C485" s="584">
        <v>4.3574999999999999</v>
      </c>
      <c r="D485" s="584">
        <v>4.1500000000000004</v>
      </c>
      <c r="E485" s="460">
        <v>3.95</v>
      </c>
      <c r="F485" s="460">
        <v>3.7499999999999996</v>
      </c>
      <c r="G485" s="584">
        <v>3.55</v>
      </c>
      <c r="H485" s="584">
        <v>3.32</v>
      </c>
      <c r="I485" s="584">
        <v>3.0449999999999999</v>
      </c>
      <c r="J485" s="584">
        <v>2.835</v>
      </c>
      <c r="K485" s="897"/>
      <c r="L485" s="584">
        <v>2.62</v>
      </c>
      <c r="M485" s="459">
        <v>2.4500000000000002</v>
      </c>
      <c r="N485" s="897"/>
      <c r="O485" s="472">
        <v>2.3050000000000002</v>
      </c>
      <c r="P485" s="472">
        <v>2.2000000000000002</v>
      </c>
      <c r="Q485" s="590">
        <v>2.15</v>
      </c>
      <c r="R485" s="590">
        <v>1.98</v>
      </c>
      <c r="S485" s="590">
        <v>1.89</v>
      </c>
      <c r="T485" s="590">
        <v>1.7749999999999999</v>
      </c>
      <c r="U485" s="590">
        <v>1.675</v>
      </c>
      <c r="V485" s="590">
        <v>1.55</v>
      </c>
      <c r="W485" s="590">
        <v>1.5</v>
      </c>
      <c r="X485" s="586">
        <v>0</v>
      </c>
      <c r="Y485" s="586">
        <v>2.02</v>
      </c>
      <c r="Z485" s="586">
        <v>2.96</v>
      </c>
      <c r="AA485" s="587">
        <f t="shared" si="334"/>
        <v>56.032499999999999</v>
      </c>
      <c r="AB485" s="1092">
        <f t="shared" si="313"/>
        <v>4.9999999999999822</v>
      </c>
      <c r="AC485" s="1092">
        <f t="shared" si="314"/>
        <v>5.0632911392405111</v>
      </c>
      <c r="AD485" s="1092">
        <f t="shared" si="315"/>
        <v>5.3333333333333455</v>
      </c>
      <c r="AE485" s="1092">
        <f t="shared" si="316"/>
        <v>5.6338028169014009</v>
      </c>
      <c r="AF485" s="1092">
        <f t="shared" si="317"/>
        <v>6.9277108433734913</v>
      </c>
      <c r="AG485" s="1092">
        <f t="shared" si="318"/>
        <v>9.0311986863711002</v>
      </c>
      <c r="AH485" s="1092">
        <f t="shared" si="319"/>
        <v>7.4074074074073959</v>
      </c>
      <c r="AI485" s="1092">
        <f t="shared" si="320"/>
        <v>8.2061068702290019</v>
      </c>
      <c r="AJ485" s="1092">
        <f t="shared" si="321"/>
        <v>6.938775510204076</v>
      </c>
      <c r="AK485" s="1092">
        <f t="shared" si="322"/>
        <v>6.2906724511930578</v>
      </c>
      <c r="AL485" s="1092">
        <f t="shared" si="323"/>
        <v>4.7727272727272618</v>
      </c>
      <c r="AM485" s="1092">
        <f t="shared" si="324"/>
        <v>2.3255813953488413</v>
      </c>
      <c r="AN485" s="1092">
        <f t="shared" si="325"/>
        <v>8.5858585858585847</v>
      </c>
      <c r="AO485" s="1092">
        <f t="shared" si="326"/>
        <v>4.7619047619047672</v>
      </c>
      <c r="AP485" s="1092">
        <f t="shared" si="327"/>
        <v>6.4788732394366111</v>
      </c>
      <c r="AQ485" s="1092">
        <f t="shared" si="328"/>
        <v>5.9701492537313383</v>
      </c>
      <c r="AR485" s="1092">
        <f t="shared" si="329"/>
        <v>8.0645161290322509</v>
      </c>
      <c r="AS485" s="1092">
        <f t="shared" si="330"/>
        <v>3.3333333333333437</v>
      </c>
      <c r="AT485" s="1092" t="str">
        <f t="shared" si="331"/>
        <v>n/a</v>
      </c>
      <c r="AU485" s="1092">
        <f t="shared" si="332"/>
        <v>-100</v>
      </c>
      <c r="AV485" s="1092">
        <f t="shared" si="333"/>
        <v>-31.756756756756754</v>
      </c>
      <c r="AW485" s="1092">
        <f t="shared" si="335"/>
        <v>-1.0815756863565189</v>
      </c>
      <c r="AX485" s="1092">
        <f t="shared" si="336"/>
        <v>24.829680154051712</v>
      </c>
    </row>
    <row r="486" spans="1:50" ht="11.25" customHeight="1" x14ac:dyDescent="0.2">
      <c r="A486" s="447" t="s">
        <v>1494</v>
      </c>
      <c r="B486" s="814" t="s">
        <v>1495</v>
      </c>
      <c r="C486" s="584">
        <v>0.84</v>
      </c>
      <c r="D486" s="584">
        <v>0.8</v>
      </c>
      <c r="E486" s="460">
        <v>0.78</v>
      </c>
      <c r="F486" s="460">
        <v>0.7</v>
      </c>
      <c r="G486" s="451">
        <v>0.64</v>
      </c>
      <c r="H486" s="451">
        <v>0.51432</v>
      </c>
      <c r="I486" s="451">
        <v>0.40078000000000003</v>
      </c>
      <c r="J486" s="451">
        <v>0.38505999999999996</v>
      </c>
      <c r="K486" s="963"/>
      <c r="L486" s="451">
        <v>0.36934</v>
      </c>
      <c r="M486" s="453">
        <v>0.36148000000000002</v>
      </c>
      <c r="N486" s="963"/>
      <c r="O486" s="1003">
        <v>0.36148000000000002</v>
      </c>
      <c r="P486" s="1003">
        <v>0.36148000000000002</v>
      </c>
      <c r="Q486" s="1144">
        <v>0.36148000000000002</v>
      </c>
      <c r="R486" s="1144">
        <v>0.36148000000000002</v>
      </c>
      <c r="S486" s="1144">
        <v>0.36148000000000002</v>
      </c>
      <c r="T486" s="1144">
        <v>0.36148000000000002</v>
      </c>
      <c r="U486" s="1144">
        <v>0.36148000000000002</v>
      </c>
      <c r="V486" s="455">
        <v>0.43221999999999999</v>
      </c>
      <c r="W486" s="455">
        <v>0.45579999999999998</v>
      </c>
      <c r="X486" s="456">
        <v>0.45579999999999998</v>
      </c>
      <c r="Y486" s="456">
        <v>0.42436000000000001</v>
      </c>
      <c r="Z486" s="456">
        <v>0.40079999999999999</v>
      </c>
      <c r="AA486" s="587">
        <f t="shared" si="334"/>
        <v>10.490320000000002</v>
      </c>
      <c r="AB486" s="1092">
        <f t="shared" si="313"/>
        <v>4.9999999999999822</v>
      </c>
      <c r="AC486" s="1092">
        <f t="shared" si="314"/>
        <v>2.5641025641025772</v>
      </c>
      <c r="AD486" s="1092">
        <f t="shared" si="315"/>
        <v>11.428571428571432</v>
      </c>
      <c r="AE486" s="1092">
        <f t="shared" si="316"/>
        <v>9.375</v>
      </c>
      <c r="AF486" s="1092">
        <f t="shared" si="317"/>
        <v>24.436148701197702</v>
      </c>
      <c r="AG486" s="1092">
        <f t="shared" si="318"/>
        <v>28.329756973900878</v>
      </c>
      <c r="AH486" s="1092">
        <f t="shared" si="319"/>
        <v>4.0824806523658719</v>
      </c>
      <c r="AI486" s="1092">
        <f t="shared" si="320"/>
        <v>4.2562408620782977</v>
      </c>
      <c r="AJ486" s="1092">
        <f t="shared" si="321"/>
        <v>2.1743941573530989</v>
      </c>
      <c r="AK486" s="1092">
        <f t="shared" si="322"/>
        <v>0</v>
      </c>
      <c r="AL486" s="1092">
        <f t="shared" si="323"/>
        <v>0</v>
      </c>
      <c r="AM486" s="1092">
        <f t="shared" si="324"/>
        <v>0</v>
      </c>
      <c r="AN486" s="1092">
        <f t="shared" si="325"/>
        <v>0</v>
      </c>
      <c r="AO486" s="1092">
        <f t="shared" si="326"/>
        <v>0</v>
      </c>
      <c r="AP486" s="1092">
        <f t="shared" si="327"/>
        <v>0</v>
      </c>
      <c r="AQ486" s="1092">
        <f t="shared" si="328"/>
        <v>0</v>
      </c>
      <c r="AR486" s="1092">
        <f t="shared" si="329"/>
        <v>-16.366665124242274</v>
      </c>
      <c r="AS486" s="1092">
        <f t="shared" si="330"/>
        <v>-5.1733216322948694</v>
      </c>
      <c r="AT486" s="1092">
        <f t="shared" si="331"/>
        <v>0</v>
      </c>
      <c r="AU486" s="1092">
        <f t="shared" si="332"/>
        <v>7.4088038457913008</v>
      </c>
      <c r="AV486" s="1092">
        <f t="shared" si="333"/>
        <v>5.8782435129740573</v>
      </c>
      <c r="AW486" s="1092">
        <f t="shared" si="335"/>
        <v>3.9711312353237167</v>
      </c>
      <c r="AX486" s="1092">
        <f t="shared" si="336"/>
        <v>9.3332624684005339</v>
      </c>
    </row>
    <row r="487" spans="1:50" ht="11.25" customHeight="1" x14ac:dyDescent="0.2">
      <c r="A487" s="468" t="s">
        <v>700</v>
      </c>
      <c r="B487" s="468" t="s">
        <v>701</v>
      </c>
      <c r="C487" s="584">
        <v>1.0900000000000001</v>
      </c>
      <c r="D487" s="584">
        <v>1.02</v>
      </c>
      <c r="E487" s="460">
        <v>0.97</v>
      </c>
      <c r="F487" s="471">
        <v>0.9</v>
      </c>
      <c r="G487" s="584">
        <v>0.85</v>
      </c>
      <c r="H487" s="584">
        <v>0.81</v>
      </c>
      <c r="I487" s="584">
        <v>0.78500000000000003</v>
      </c>
      <c r="J487" s="584">
        <v>0.76500000000000001</v>
      </c>
      <c r="K487" s="897"/>
      <c r="L487" s="584">
        <v>0.73</v>
      </c>
      <c r="M487" s="459">
        <v>0.70499999999999996</v>
      </c>
      <c r="N487" s="897"/>
      <c r="O487" s="472">
        <v>0.68500000000000005</v>
      </c>
      <c r="P487" s="472">
        <v>0.66500000000000004</v>
      </c>
      <c r="Q487" s="586">
        <v>0.66</v>
      </c>
      <c r="R487" s="590">
        <v>0.64500000000000002</v>
      </c>
      <c r="S487" s="586">
        <v>0.64</v>
      </c>
      <c r="T487" s="590">
        <v>0.61</v>
      </c>
      <c r="U487" s="590">
        <v>0.56999999999999995</v>
      </c>
      <c r="V487" s="590">
        <v>0.53</v>
      </c>
      <c r="W487" s="590">
        <v>0.49</v>
      </c>
      <c r="X487" s="590">
        <v>0.45</v>
      </c>
      <c r="Y487" s="590">
        <v>0.41</v>
      </c>
      <c r="Z487" s="590">
        <v>0.34545999999999999</v>
      </c>
      <c r="AA487" s="587">
        <f t="shared" si="334"/>
        <v>15.32546</v>
      </c>
      <c r="AB487" s="1092">
        <f t="shared" si="313"/>
        <v>6.8627450980392135</v>
      </c>
      <c r="AC487" s="1092">
        <f t="shared" si="314"/>
        <v>5.1546391752577359</v>
      </c>
      <c r="AD487" s="1092">
        <f t="shared" si="315"/>
        <v>7.7777777777777724</v>
      </c>
      <c r="AE487" s="1092">
        <f t="shared" si="316"/>
        <v>5.8823529411764719</v>
      </c>
      <c r="AF487" s="1092">
        <f t="shared" si="317"/>
        <v>4.9382716049382713</v>
      </c>
      <c r="AG487" s="1092">
        <f t="shared" si="318"/>
        <v>3.1847133757961776</v>
      </c>
      <c r="AH487" s="1092">
        <f t="shared" si="319"/>
        <v>2.6143790849673332</v>
      </c>
      <c r="AI487" s="1092">
        <f t="shared" si="320"/>
        <v>4.7945205479452024</v>
      </c>
      <c r="AJ487" s="1092">
        <f t="shared" si="321"/>
        <v>3.5460992907801359</v>
      </c>
      <c r="AK487" s="1092">
        <f t="shared" si="322"/>
        <v>2.9197080291970767</v>
      </c>
      <c r="AL487" s="1092">
        <f t="shared" si="323"/>
        <v>3.007518796992481</v>
      </c>
      <c r="AM487" s="1092">
        <f t="shared" si="324"/>
        <v>0.7575757575757569</v>
      </c>
      <c r="AN487" s="1092">
        <f t="shared" si="325"/>
        <v>2.3255813953488413</v>
      </c>
      <c r="AO487" s="1092">
        <f t="shared" si="326"/>
        <v>0.78125</v>
      </c>
      <c r="AP487" s="1092">
        <f t="shared" si="327"/>
        <v>4.9180327868852514</v>
      </c>
      <c r="AQ487" s="1092">
        <f t="shared" si="328"/>
        <v>7.0175438596491224</v>
      </c>
      <c r="AR487" s="1092">
        <f t="shared" si="329"/>
        <v>7.5471698113207308</v>
      </c>
      <c r="AS487" s="1092">
        <f t="shared" si="330"/>
        <v>8.163265306122458</v>
      </c>
      <c r="AT487" s="1092">
        <f t="shared" si="331"/>
        <v>8.8888888888888786</v>
      </c>
      <c r="AU487" s="1092">
        <f t="shared" si="332"/>
        <v>9.7560975609756184</v>
      </c>
      <c r="AV487" s="1092">
        <f t="shared" si="333"/>
        <v>18.682336594685346</v>
      </c>
      <c r="AW487" s="1092">
        <f t="shared" si="335"/>
        <v>5.6914508421104681</v>
      </c>
      <c r="AX487" s="1092">
        <f t="shared" si="336"/>
        <v>3.9361297991367832</v>
      </c>
    </row>
    <row r="488" spans="1:50" ht="11.25" customHeight="1" x14ac:dyDescent="0.2">
      <c r="A488" s="829" t="s">
        <v>692</v>
      </c>
      <c r="B488" s="829" t="s">
        <v>693</v>
      </c>
      <c r="C488" s="584">
        <v>1.27</v>
      </c>
      <c r="D488" s="584">
        <v>1.19</v>
      </c>
      <c r="E488" s="460">
        <v>1.1100000000000001</v>
      </c>
      <c r="F488" s="589">
        <v>1.0375000000000001</v>
      </c>
      <c r="G488" s="584">
        <v>0.97499999999999998</v>
      </c>
      <c r="H488" s="584">
        <v>0.91500000000000004</v>
      </c>
      <c r="I488" s="584">
        <v>0.85499999999999998</v>
      </c>
      <c r="J488" s="584">
        <v>0.81</v>
      </c>
      <c r="K488" s="897"/>
      <c r="L488" s="584">
        <v>0.77</v>
      </c>
      <c r="M488" s="459">
        <v>0.72</v>
      </c>
      <c r="N488" s="897"/>
      <c r="O488" s="472">
        <v>0.68</v>
      </c>
      <c r="P488" s="472">
        <v>0.62</v>
      </c>
      <c r="Q488" s="590">
        <v>0.54666499999999996</v>
      </c>
      <c r="R488" s="590">
        <v>0.50666500000000003</v>
      </c>
      <c r="S488" s="590">
        <v>0.48</v>
      </c>
      <c r="T488" s="590">
        <v>0.45333499999999999</v>
      </c>
      <c r="U488" s="590">
        <v>0.43333500000000003</v>
      </c>
      <c r="V488" s="590">
        <v>0.41333500000000001</v>
      </c>
      <c r="W488" s="590">
        <v>0.4</v>
      </c>
      <c r="X488" s="590">
        <v>0.3911</v>
      </c>
      <c r="Y488" s="590">
        <v>0.38222</v>
      </c>
      <c r="Z488" s="590">
        <v>0.37333499999999997</v>
      </c>
      <c r="AA488" s="587">
        <f t="shared" si="334"/>
        <v>15.332489999999996</v>
      </c>
      <c r="AB488" s="1092">
        <f t="shared" si="313"/>
        <v>6.7226890756302504</v>
      </c>
      <c r="AC488" s="1092">
        <f t="shared" si="314"/>
        <v>7.2072072072072002</v>
      </c>
      <c r="AD488" s="1092">
        <f t="shared" si="315"/>
        <v>6.9879518072289093</v>
      </c>
      <c r="AE488" s="1092">
        <f t="shared" si="316"/>
        <v>6.4102564102564319</v>
      </c>
      <c r="AF488" s="1092">
        <f t="shared" si="317"/>
        <v>6.5573770491803129</v>
      </c>
      <c r="AG488" s="1092">
        <f t="shared" si="318"/>
        <v>7.0175438596491224</v>
      </c>
      <c r="AH488" s="1092">
        <f t="shared" si="319"/>
        <v>5.5555555555555358</v>
      </c>
      <c r="AI488" s="1092">
        <f t="shared" si="320"/>
        <v>5.1948051948051965</v>
      </c>
      <c r="AJ488" s="1092">
        <f t="shared" si="321"/>
        <v>6.944444444444442</v>
      </c>
      <c r="AK488" s="1092">
        <f t="shared" si="322"/>
        <v>5.8823529411764497</v>
      </c>
      <c r="AL488" s="1092">
        <f t="shared" si="323"/>
        <v>9.6774193548387224</v>
      </c>
      <c r="AM488" s="1092">
        <f t="shared" si="324"/>
        <v>13.414979923719294</v>
      </c>
      <c r="AN488" s="1092">
        <f t="shared" si="325"/>
        <v>7.8947628117197688</v>
      </c>
      <c r="AO488" s="1092">
        <f t="shared" si="326"/>
        <v>5.5552083333333391</v>
      </c>
      <c r="AP488" s="1092">
        <f t="shared" si="327"/>
        <v>5.8819636692512223</v>
      </c>
      <c r="AQ488" s="1092">
        <f t="shared" si="328"/>
        <v>4.6153668639735912</v>
      </c>
      <c r="AR488" s="1092">
        <f t="shared" si="329"/>
        <v>4.838690166571924</v>
      </c>
      <c r="AS488" s="1092">
        <f t="shared" si="330"/>
        <v>3.333750000000002</v>
      </c>
      <c r="AT488" s="1092">
        <f t="shared" si="331"/>
        <v>2.2756328304781359</v>
      </c>
      <c r="AU488" s="1092">
        <f t="shared" si="332"/>
        <v>2.3232693213332656</v>
      </c>
      <c r="AV488" s="1092">
        <f t="shared" si="333"/>
        <v>2.3799000897317457</v>
      </c>
      <c r="AW488" s="1092">
        <f t="shared" si="335"/>
        <v>6.0319584242897557</v>
      </c>
      <c r="AX488" s="1092">
        <f t="shared" si="336"/>
        <v>2.5433899612783315</v>
      </c>
    </row>
    <row r="489" spans="1:50" ht="11.25" customHeight="1" x14ac:dyDescent="0.2">
      <c r="A489" s="458" t="s">
        <v>698</v>
      </c>
      <c r="B489" s="829" t="s">
        <v>699</v>
      </c>
      <c r="C489" s="584">
        <v>0.98</v>
      </c>
      <c r="D489" s="584">
        <v>0.88</v>
      </c>
      <c r="E489" s="460">
        <v>0.8</v>
      </c>
      <c r="F489" s="589">
        <v>0.72</v>
      </c>
      <c r="G489" s="584">
        <v>0.64</v>
      </c>
      <c r="H489" s="584">
        <v>0.56000000000000005</v>
      </c>
      <c r="I489" s="584">
        <v>0.48</v>
      </c>
      <c r="J489" s="584">
        <v>0.42</v>
      </c>
      <c r="K489" s="897"/>
      <c r="L489" s="584">
        <v>0.375</v>
      </c>
      <c r="M489" s="459">
        <v>0.31</v>
      </c>
      <c r="N489" s="897"/>
      <c r="O489" s="472">
        <v>0.28000000000000003</v>
      </c>
      <c r="P489" s="472">
        <v>0.255</v>
      </c>
      <c r="Q489" s="590">
        <v>0.23499999999999999</v>
      </c>
      <c r="R489" s="590">
        <v>0.19625000000000001</v>
      </c>
      <c r="S489" s="590">
        <v>0.16250000000000001</v>
      </c>
      <c r="T489" s="590">
        <v>0.13250000000000001</v>
      </c>
      <c r="U489" s="590">
        <v>0.10625</v>
      </c>
      <c r="V489" s="590">
        <v>7.7499999999999999E-2</v>
      </c>
      <c r="W489" s="590">
        <v>6.25E-2</v>
      </c>
      <c r="X489" s="586">
        <v>0.06</v>
      </c>
      <c r="Y489" s="586">
        <v>0.06</v>
      </c>
      <c r="Z489" s="586">
        <v>0.06</v>
      </c>
      <c r="AA489" s="587">
        <f t="shared" si="334"/>
        <v>7.8524999999999991</v>
      </c>
      <c r="AB489" s="1092">
        <f t="shared" si="313"/>
        <v>11.363636363636353</v>
      </c>
      <c r="AC489" s="1092">
        <f t="shared" si="314"/>
        <v>9.9999999999999858</v>
      </c>
      <c r="AD489" s="1092">
        <f t="shared" si="315"/>
        <v>11.111111111111116</v>
      </c>
      <c r="AE489" s="1092">
        <f t="shared" si="316"/>
        <v>12.5</v>
      </c>
      <c r="AF489" s="1092">
        <f t="shared" si="317"/>
        <v>14.285714285714279</v>
      </c>
      <c r="AG489" s="1092">
        <f t="shared" si="318"/>
        <v>16.666666666666675</v>
      </c>
      <c r="AH489" s="1092">
        <f t="shared" si="319"/>
        <v>14.285714285714279</v>
      </c>
      <c r="AI489" s="1092">
        <f t="shared" si="320"/>
        <v>11.999999999999989</v>
      </c>
      <c r="AJ489" s="1092">
        <f t="shared" si="321"/>
        <v>20.967741935483875</v>
      </c>
      <c r="AK489" s="1092">
        <f t="shared" si="322"/>
        <v>10.714285714285698</v>
      </c>
      <c r="AL489" s="1092">
        <f t="shared" si="323"/>
        <v>9.8039215686274606</v>
      </c>
      <c r="AM489" s="1092">
        <f t="shared" si="324"/>
        <v>8.5106382978723527</v>
      </c>
      <c r="AN489" s="1092">
        <f t="shared" si="325"/>
        <v>19.7452229299363</v>
      </c>
      <c r="AO489" s="1092">
        <f t="shared" si="326"/>
        <v>20.769230769230763</v>
      </c>
      <c r="AP489" s="1092">
        <f t="shared" si="327"/>
        <v>22.641509433962259</v>
      </c>
      <c r="AQ489" s="1092">
        <f t="shared" si="328"/>
        <v>24.705882352941178</v>
      </c>
      <c r="AR489" s="1092">
        <f t="shared" si="329"/>
        <v>37.096774193548377</v>
      </c>
      <c r="AS489" s="1092">
        <f t="shared" si="330"/>
        <v>24</v>
      </c>
      <c r="AT489" s="1092">
        <f t="shared" si="331"/>
        <v>4.1666666666666741</v>
      </c>
      <c r="AU489" s="1092">
        <f t="shared" si="332"/>
        <v>0</v>
      </c>
      <c r="AV489" s="1092">
        <f t="shared" si="333"/>
        <v>0</v>
      </c>
      <c r="AW489" s="1092">
        <f t="shared" si="335"/>
        <v>14.539748408352269</v>
      </c>
      <c r="AX489" s="1092">
        <f t="shared" si="336"/>
        <v>8.7637468645954666</v>
      </c>
    </row>
    <row r="490" spans="1:50" ht="12" customHeight="1" x14ac:dyDescent="0.2">
      <c r="A490" s="1127" t="s">
        <v>4452</v>
      </c>
      <c r="B490" s="814" t="s">
        <v>4428</v>
      </c>
      <c r="C490" s="584">
        <v>0.82</v>
      </c>
      <c r="D490" s="460">
        <v>0.74</v>
      </c>
      <c r="E490" s="460">
        <v>0.66</v>
      </c>
      <c r="F490" s="454">
        <v>0.58000000000000007</v>
      </c>
      <c r="G490" s="460">
        <v>0.5</v>
      </c>
      <c r="H490" s="460">
        <v>0.42000000000000004</v>
      </c>
      <c r="I490" s="483">
        <v>0.4</v>
      </c>
      <c r="J490" s="483">
        <v>0.4</v>
      </c>
      <c r="K490" s="460"/>
      <c r="L490" s="460">
        <v>0.4</v>
      </c>
      <c r="M490" s="589">
        <v>0.37000000000000005</v>
      </c>
      <c r="N490" s="460"/>
      <c r="O490" s="472">
        <v>0.28000000000000003</v>
      </c>
      <c r="P490" s="503">
        <v>7.0000000000000007E-2</v>
      </c>
      <c r="Q490" s="500">
        <v>7.0000000000000007E-2</v>
      </c>
      <c r="R490" s="590">
        <v>0.28000000000000003</v>
      </c>
      <c r="S490" s="500">
        <v>0</v>
      </c>
      <c r="T490" s="500">
        <v>0</v>
      </c>
      <c r="U490" s="500">
        <v>0</v>
      </c>
      <c r="V490" s="500">
        <v>0</v>
      </c>
      <c r="W490" s="500">
        <v>0</v>
      </c>
      <c r="X490" s="500">
        <v>0</v>
      </c>
      <c r="Y490" s="500">
        <v>0</v>
      </c>
      <c r="Z490" s="500">
        <v>0</v>
      </c>
      <c r="AA490" s="587">
        <f t="shared" si="334"/>
        <v>5.990000000000002</v>
      </c>
      <c r="AB490" s="1092">
        <f t="shared" si="313"/>
        <v>10.810810810810811</v>
      </c>
      <c r="AC490" s="1092">
        <f t="shared" si="314"/>
        <v>12.12121212121211</v>
      </c>
      <c r="AD490" s="1092">
        <f t="shared" si="315"/>
        <v>13.793103448275845</v>
      </c>
      <c r="AE490" s="1092">
        <f t="shared" si="316"/>
        <v>16.000000000000014</v>
      </c>
      <c r="AF490" s="1092">
        <f t="shared" si="317"/>
        <v>19.047619047619047</v>
      </c>
      <c r="AG490" s="1092">
        <f t="shared" si="318"/>
        <v>5.0000000000000044</v>
      </c>
      <c r="AH490" s="1092">
        <f t="shared" si="319"/>
        <v>0</v>
      </c>
      <c r="AI490" s="1092">
        <f t="shared" si="320"/>
        <v>0</v>
      </c>
      <c r="AJ490" s="1092">
        <f t="shared" si="321"/>
        <v>8.108108108108091</v>
      </c>
      <c r="AK490" s="1092">
        <f t="shared" si="322"/>
        <v>32.142857142857139</v>
      </c>
      <c r="AL490" s="1092">
        <f t="shared" si="323"/>
        <v>300</v>
      </c>
      <c r="AM490" s="1092">
        <f t="shared" si="324"/>
        <v>0</v>
      </c>
      <c r="AN490" s="1092">
        <f t="shared" si="325"/>
        <v>-75</v>
      </c>
      <c r="AO490" s="1092" t="str">
        <f t="shared" si="326"/>
        <v>n/a</v>
      </c>
      <c r="AP490" s="1092" t="str">
        <f t="shared" si="327"/>
        <v>n/a</v>
      </c>
      <c r="AQ490" s="1092" t="str">
        <f t="shared" si="328"/>
        <v>n/a</v>
      </c>
      <c r="AR490" s="1092" t="str">
        <f t="shared" si="329"/>
        <v>n/a</v>
      </c>
      <c r="AS490" s="1092" t="str">
        <f t="shared" si="330"/>
        <v>n/a</v>
      </c>
      <c r="AT490" s="1092" t="str">
        <f t="shared" si="331"/>
        <v>n/a</v>
      </c>
      <c r="AU490" s="1092" t="str">
        <f t="shared" si="332"/>
        <v>n/a</v>
      </c>
      <c r="AV490" s="1092" t="str">
        <f t="shared" si="333"/>
        <v>n/a</v>
      </c>
      <c r="AW490" s="1092">
        <f t="shared" si="335"/>
        <v>26.309516206067926</v>
      </c>
      <c r="AX490" s="1092">
        <f t="shared" si="336"/>
        <v>86.034530485936259</v>
      </c>
    </row>
    <row r="491" spans="1:50" ht="11.25" customHeight="1" x14ac:dyDescent="0.2">
      <c r="A491" s="458" t="s">
        <v>299</v>
      </c>
      <c r="B491" s="829" t="s">
        <v>300</v>
      </c>
      <c r="C491" s="584">
        <v>2.0699999999999998</v>
      </c>
      <c r="D491" s="584">
        <v>2.0299999999999998</v>
      </c>
      <c r="E491" s="460">
        <v>1.95</v>
      </c>
      <c r="F491" s="460">
        <v>1.8599999999999999</v>
      </c>
      <c r="G491" s="584">
        <v>1.78</v>
      </c>
      <c r="H491" s="584">
        <v>1.71</v>
      </c>
      <c r="I491" s="584">
        <v>1.65</v>
      </c>
      <c r="J491" s="584">
        <v>1.6</v>
      </c>
      <c r="K491" s="897"/>
      <c r="L491" s="584">
        <v>1.56</v>
      </c>
      <c r="M491" s="459">
        <v>1.53</v>
      </c>
      <c r="N491" s="897"/>
      <c r="O491" s="472">
        <v>1.51</v>
      </c>
      <c r="P491" s="585">
        <v>1.5</v>
      </c>
      <c r="Q491" s="590">
        <v>1.48</v>
      </c>
      <c r="R491" s="590">
        <v>1.4</v>
      </c>
      <c r="S491" s="590">
        <v>1.32</v>
      </c>
      <c r="T491" s="586">
        <v>1.3</v>
      </c>
      <c r="U491" s="590">
        <v>1.29</v>
      </c>
      <c r="V491" s="586">
        <v>1.28</v>
      </c>
      <c r="W491" s="590">
        <v>1.27</v>
      </c>
      <c r="X491" s="586">
        <v>1.26</v>
      </c>
      <c r="Y491" s="590">
        <v>1.2450000000000001</v>
      </c>
      <c r="Z491" s="586">
        <v>1.24</v>
      </c>
      <c r="AA491" s="587">
        <f t="shared" si="334"/>
        <v>33.835000000000001</v>
      </c>
      <c r="AB491" s="1092">
        <f t="shared" si="313"/>
        <v>1.9704433497536922</v>
      </c>
      <c r="AC491" s="1092">
        <f t="shared" si="314"/>
        <v>4.102564102564088</v>
      </c>
      <c r="AD491" s="1092">
        <f t="shared" si="315"/>
        <v>4.8387096774193505</v>
      </c>
      <c r="AE491" s="1092">
        <f t="shared" si="316"/>
        <v>4.4943820224718989</v>
      </c>
      <c r="AF491" s="1092">
        <f t="shared" si="317"/>
        <v>4.0935672514619936</v>
      </c>
      <c r="AG491" s="1092">
        <f t="shared" si="318"/>
        <v>3.6363636363636376</v>
      </c>
      <c r="AH491" s="1092">
        <f t="shared" si="319"/>
        <v>3.1249999999999778</v>
      </c>
      <c r="AI491" s="1092">
        <f t="shared" si="320"/>
        <v>2.5641025641025772</v>
      </c>
      <c r="AJ491" s="1092">
        <f t="shared" si="321"/>
        <v>1.9607843137254832</v>
      </c>
      <c r="AK491" s="1092">
        <f t="shared" si="322"/>
        <v>1.3245033112582849</v>
      </c>
      <c r="AL491" s="1092">
        <f t="shared" si="323"/>
        <v>0.66666666666665986</v>
      </c>
      <c r="AM491" s="1092">
        <f t="shared" si="324"/>
        <v>1.3513513513513598</v>
      </c>
      <c r="AN491" s="1092">
        <f t="shared" si="325"/>
        <v>5.7142857142857162</v>
      </c>
      <c r="AO491" s="1092">
        <f t="shared" si="326"/>
        <v>6.0606060606060552</v>
      </c>
      <c r="AP491" s="1092">
        <f t="shared" si="327"/>
        <v>1.538461538461533</v>
      </c>
      <c r="AQ491" s="1092">
        <f t="shared" si="328"/>
        <v>0.77519379844961378</v>
      </c>
      <c r="AR491" s="1092">
        <f t="shared" si="329"/>
        <v>0.78125</v>
      </c>
      <c r="AS491" s="1092">
        <f t="shared" si="330"/>
        <v>0.78740157480314821</v>
      </c>
      <c r="AT491" s="1092">
        <f t="shared" si="331"/>
        <v>0.79365079365079083</v>
      </c>
      <c r="AU491" s="1092">
        <f t="shared" si="332"/>
        <v>1.2048192771084265</v>
      </c>
      <c r="AV491" s="1092">
        <f t="shared" si="333"/>
        <v>0.40322580645162365</v>
      </c>
      <c r="AW491" s="1092">
        <f t="shared" si="335"/>
        <v>2.4851110862359955</v>
      </c>
      <c r="AX491" s="1092">
        <f t="shared" si="336"/>
        <v>1.7979350885538041</v>
      </c>
    </row>
    <row r="492" spans="1:50" ht="11.25" customHeight="1" x14ac:dyDescent="0.2">
      <c r="A492" s="458" t="s">
        <v>703</v>
      </c>
      <c r="B492" s="829" t="s">
        <v>704</v>
      </c>
      <c r="C492" s="584">
        <v>5.67</v>
      </c>
      <c r="D492" s="584">
        <v>5.16</v>
      </c>
      <c r="E492" s="460">
        <v>4.7</v>
      </c>
      <c r="F492" s="460">
        <v>3.9</v>
      </c>
      <c r="G492" s="584">
        <v>3.5</v>
      </c>
      <c r="H492" s="584">
        <v>3.1</v>
      </c>
      <c r="I492" s="584">
        <v>2.71</v>
      </c>
      <c r="J492" s="584">
        <v>2.38</v>
      </c>
      <c r="K492" s="897"/>
      <c r="L492" s="584">
        <v>2.15</v>
      </c>
      <c r="M492" s="459">
        <v>1.9246449999999999</v>
      </c>
      <c r="N492" s="897"/>
      <c r="O492" s="472">
        <v>1.6624399999999999</v>
      </c>
      <c r="P492" s="472">
        <v>1.5269149999999998</v>
      </c>
      <c r="Q492" s="590">
        <v>1.4184950000000001</v>
      </c>
      <c r="R492" s="590">
        <v>1.33718</v>
      </c>
      <c r="S492" s="590">
        <v>1.04806</v>
      </c>
      <c r="T492" s="590">
        <v>0.91253499999999999</v>
      </c>
      <c r="U492" s="590">
        <v>0.80411500000000002</v>
      </c>
      <c r="V492" s="586">
        <v>0.7228</v>
      </c>
      <c r="W492" s="586">
        <v>0.7228</v>
      </c>
      <c r="X492" s="586">
        <v>0.7228</v>
      </c>
      <c r="Y492" s="586">
        <v>0.7228</v>
      </c>
      <c r="Z492" s="586">
        <v>0.7228</v>
      </c>
      <c r="AA492" s="587">
        <f t="shared" si="334"/>
        <v>47.518384999999995</v>
      </c>
      <c r="AB492" s="1092">
        <f t="shared" si="313"/>
        <v>9.8837209302325526</v>
      </c>
      <c r="AC492" s="1092">
        <f t="shared" si="314"/>
        <v>9.7872340425531945</v>
      </c>
      <c r="AD492" s="1092">
        <f t="shared" si="315"/>
        <v>20.512820512820529</v>
      </c>
      <c r="AE492" s="1092">
        <f t="shared" si="316"/>
        <v>11.428571428571432</v>
      </c>
      <c r="AF492" s="1092">
        <f t="shared" si="317"/>
        <v>12.903225806451601</v>
      </c>
      <c r="AG492" s="1092">
        <f t="shared" si="318"/>
        <v>14.391143911439119</v>
      </c>
      <c r="AH492" s="1092">
        <f t="shared" si="319"/>
        <v>13.86554621848739</v>
      </c>
      <c r="AI492" s="1092">
        <f t="shared" si="320"/>
        <v>10.697674418604652</v>
      </c>
      <c r="AJ492" s="1092">
        <f t="shared" si="321"/>
        <v>11.70891255270452</v>
      </c>
      <c r="AK492" s="1092">
        <f t="shared" si="322"/>
        <v>15.772298549120567</v>
      </c>
      <c r="AL492" s="1092">
        <f t="shared" si="323"/>
        <v>8.875739644970416</v>
      </c>
      <c r="AM492" s="1092">
        <f t="shared" si="324"/>
        <v>7.6433121019108041</v>
      </c>
      <c r="AN492" s="1092">
        <f t="shared" si="325"/>
        <v>6.0810810810810745</v>
      </c>
      <c r="AO492" s="1092">
        <f t="shared" si="326"/>
        <v>27.586206896551737</v>
      </c>
      <c r="AP492" s="1092">
        <f t="shared" si="327"/>
        <v>14.851485148514843</v>
      </c>
      <c r="AQ492" s="1092">
        <f t="shared" si="328"/>
        <v>13.483146067415719</v>
      </c>
      <c r="AR492" s="1092">
        <f t="shared" si="329"/>
        <v>11.250000000000004</v>
      </c>
      <c r="AS492" s="1092">
        <f t="shared" si="330"/>
        <v>0</v>
      </c>
      <c r="AT492" s="1092">
        <f t="shared" si="331"/>
        <v>0</v>
      </c>
      <c r="AU492" s="1092">
        <f t="shared" si="332"/>
        <v>0</v>
      </c>
      <c r="AV492" s="1092">
        <f t="shared" si="333"/>
        <v>0</v>
      </c>
      <c r="AW492" s="1092">
        <f t="shared" si="335"/>
        <v>10.510577110068104</v>
      </c>
      <c r="AX492" s="1092">
        <f t="shared" si="336"/>
        <v>6.910885109964215</v>
      </c>
    </row>
    <row r="493" spans="1:50" ht="11.25" customHeight="1" x14ac:dyDescent="0.2">
      <c r="A493" s="829" t="s">
        <v>1484</v>
      </c>
      <c r="B493" s="829" t="s">
        <v>1485</v>
      </c>
      <c r="C493" s="584">
        <v>1.88</v>
      </c>
      <c r="D493" s="584">
        <v>1.8</v>
      </c>
      <c r="E493" s="460">
        <v>1.64</v>
      </c>
      <c r="F493" s="460">
        <v>1.48</v>
      </c>
      <c r="G493" s="584">
        <v>1.32</v>
      </c>
      <c r="H493" s="584">
        <v>1.2</v>
      </c>
      <c r="I493" s="584">
        <v>1.02</v>
      </c>
      <c r="J493" s="584">
        <v>0.7</v>
      </c>
      <c r="K493" s="897"/>
      <c r="L493" s="584">
        <v>0.48</v>
      </c>
      <c r="M493" s="459">
        <v>0.44</v>
      </c>
      <c r="N493" s="897"/>
      <c r="O493" s="585">
        <v>0.4</v>
      </c>
      <c r="P493" s="585">
        <v>0.4</v>
      </c>
      <c r="Q493" s="586">
        <v>0.4</v>
      </c>
      <c r="R493" s="586">
        <v>0.4</v>
      </c>
      <c r="S493" s="586">
        <v>0.4</v>
      </c>
      <c r="T493" s="590">
        <v>0.4</v>
      </c>
      <c r="U493" s="586">
        <v>0</v>
      </c>
      <c r="V493" s="586">
        <v>0</v>
      </c>
      <c r="W493" s="586">
        <v>0</v>
      </c>
      <c r="X493" s="586">
        <v>0</v>
      </c>
      <c r="Y493" s="586">
        <v>0</v>
      </c>
      <c r="Z493" s="586">
        <v>0</v>
      </c>
      <c r="AA493" s="587">
        <f t="shared" si="334"/>
        <v>14.36</v>
      </c>
      <c r="AB493" s="1092">
        <f t="shared" si="313"/>
        <v>4.4444444444444287</v>
      </c>
      <c r="AC493" s="1092">
        <f t="shared" si="314"/>
        <v>9.7560975609756184</v>
      </c>
      <c r="AD493" s="1092">
        <f t="shared" si="315"/>
        <v>10.810810810810811</v>
      </c>
      <c r="AE493" s="1092">
        <f t="shared" si="316"/>
        <v>12.12121212121211</v>
      </c>
      <c r="AF493" s="1092">
        <f t="shared" si="317"/>
        <v>10.000000000000009</v>
      </c>
      <c r="AG493" s="1092">
        <f t="shared" si="318"/>
        <v>17.647058823529417</v>
      </c>
      <c r="AH493" s="1092">
        <f t="shared" si="319"/>
        <v>45.71428571428573</v>
      </c>
      <c r="AI493" s="1092">
        <f t="shared" si="320"/>
        <v>45.833333333333329</v>
      </c>
      <c r="AJ493" s="1092">
        <f t="shared" si="321"/>
        <v>9.0909090909090828</v>
      </c>
      <c r="AK493" s="1092">
        <f t="shared" si="322"/>
        <v>9.9999999999999858</v>
      </c>
      <c r="AL493" s="1092">
        <f t="shared" si="323"/>
        <v>0</v>
      </c>
      <c r="AM493" s="1092">
        <f t="shared" si="324"/>
        <v>0</v>
      </c>
      <c r="AN493" s="1092">
        <f t="shared" si="325"/>
        <v>0</v>
      </c>
      <c r="AO493" s="1092">
        <f t="shared" si="326"/>
        <v>0</v>
      </c>
      <c r="AP493" s="1092">
        <f t="shared" si="327"/>
        <v>0</v>
      </c>
      <c r="AQ493" s="1092" t="str">
        <f t="shared" si="328"/>
        <v>n/a</v>
      </c>
      <c r="AR493" s="1092" t="str">
        <f t="shared" si="329"/>
        <v>n/a</v>
      </c>
      <c r="AS493" s="1092" t="str">
        <f t="shared" si="330"/>
        <v>n/a</v>
      </c>
      <c r="AT493" s="1092" t="str">
        <f t="shared" si="331"/>
        <v>n/a</v>
      </c>
      <c r="AU493" s="1092" t="str">
        <f t="shared" si="332"/>
        <v>n/a</v>
      </c>
      <c r="AV493" s="1092" t="str">
        <f t="shared" si="333"/>
        <v>n/a</v>
      </c>
      <c r="AW493" s="1092">
        <f t="shared" si="335"/>
        <v>11.694543459966701</v>
      </c>
      <c r="AX493" s="1092">
        <f t="shared" si="336"/>
        <v>14.908890958777189</v>
      </c>
    </row>
    <row r="494" spans="1:50" ht="11.25" customHeight="1" x14ac:dyDescent="0.2">
      <c r="A494" s="826" t="s">
        <v>4006</v>
      </c>
      <c r="B494" s="829" t="s">
        <v>4007</v>
      </c>
      <c r="C494" s="584">
        <v>1.04</v>
      </c>
      <c r="D494" s="584">
        <v>1</v>
      </c>
      <c r="E494" s="460">
        <v>0.96</v>
      </c>
      <c r="F494" s="460">
        <v>0.88</v>
      </c>
      <c r="G494" s="482">
        <v>0.84</v>
      </c>
      <c r="H494" s="482">
        <v>0.8</v>
      </c>
      <c r="I494" s="452">
        <v>0</v>
      </c>
      <c r="J494" s="452">
        <v>0</v>
      </c>
      <c r="K494" s="963"/>
      <c r="L494" s="452">
        <v>0</v>
      </c>
      <c r="M494" s="453">
        <v>0</v>
      </c>
      <c r="N494" s="963"/>
      <c r="O494" s="495">
        <v>0</v>
      </c>
      <c r="P494" s="495">
        <v>0</v>
      </c>
      <c r="Q494" s="455">
        <v>0</v>
      </c>
      <c r="R494" s="455">
        <v>0</v>
      </c>
      <c r="S494" s="455">
        <v>0</v>
      </c>
      <c r="T494" s="455">
        <v>0</v>
      </c>
      <c r="U494" s="455">
        <v>0</v>
      </c>
      <c r="V494" s="455">
        <v>0</v>
      </c>
      <c r="W494" s="455">
        <v>0</v>
      </c>
      <c r="X494" s="455">
        <v>0</v>
      </c>
      <c r="Y494" s="455">
        <v>0</v>
      </c>
      <c r="Z494" s="455">
        <v>0</v>
      </c>
      <c r="AA494" s="587">
        <f t="shared" si="334"/>
        <v>5.52</v>
      </c>
      <c r="AB494" s="1092">
        <f t="shared" si="313"/>
        <v>4.0000000000000036</v>
      </c>
      <c r="AC494" s="1092">
        <f t="shared" si="314"/>
        <v>4.1666666666666741</v>
      </c>
      <c r="AD494" s="1092">
        <f t="shared" si="315"/>
        <v>9.0909090909090828</v>
      </c>
      <c r="AE494" s="1092">
        <f t="shared" si="316"/>
        <v>4.7619047619047672</v>
      </c>
      <c r="AF494" s="1092">
        <f t="shared" si="317"/>
        <v>4.9999999999999822</v>
      </c>
      <c r="AG494" s="1092" t="str">
        <f t="shared" si="318"/>
        <v>n/a</v>
      </c>
      <c r="AH494" s="1092" t="str">
        <f t="shared" si="319"/>
        <v>n/a</v>
      </c>
      <c r="AI494" s="1092" t="str">
        <f t="shared" si="320"/>
        <v>n/a</v>
      </c>
      <c r="AJ494" s="1092" t="str">
        <f t="shared" si="321"/>
        <v>n/a</v>
      </c>
      <c r="AK494" s="1092" t="str">
        <f t="shared" si="322"/>
        <v>n/a</v>
      </c>
      <c r="AL494" s="1092" t="str">
        <f t="shared" si="323"/>
        <v>n/a</v>
      </c>
      <c r="AM494" s="1092" t="str">
        <f t="shared" si="324"/>
        <v>n/a</v>
      </c>
      <c r="AN494" s="1092" t="str">
        <f t="shared" si="325"/>
        <v>n/a</v>
      </c>
      <c r="AO494" s="1092" t="str">
        <f t="shared" si="326"/>
        <v>n/a</v>
      </c>
      <c r="AP494" s="1092" t="str">
        <f t="shared" si="327"/>
        <v>n/a</v>
      </c>
      <c r="AQ494" s="1092" t="str">
        <f t="shared" si="328"/>
        <v>n/a</v>
      </c>
      <c r="AR494" s="1092" t="str">
        <f t="shared" si="329"/>
        <v>n/a</v>
      </c>
      <c r="AS494" s="1092" t="str">
        <f t="shared" si="330"/>
        <v>n/a</v>
      </c>
      <c r="AT494" s="1092" t="str">
        <f t="shared" si="331"/>
        <v>n/a</v>
      </c>
      <c r="AU494" s="1092" t="str">
        <f t="shared" si="332"/>
        <v>n/a</v>
      </c>
      <c r="AV494" s="1092" t="str">
        <f t="shared" si="333"/>
        <v>n/a</v>
      </c>
      <c r="AW494" s="1092">
        <f t="shared" si="335"/>
        <v>5.403896103896102</v>
      </c>
      <c r="AX494" s="1092">
        <f t="shared" si="336"/>
        <v>2.1018450622737612</v>
      </c>
    </row>
    <row r="495" spans="1:50" ht="11.25" customHeight="1" x14ac:dyDescent="0.2">
      <c r="A495" s="467" t="s">
        <v>1500</v>
      </c>
      <c r="B495" s="468" t="s">
        <v>1501</v>
      </c>
      <c r="C495" s="584">
        <v>1.38</v>
      </c>
      <c r="D495" s="584">
        <v>1.26</v>
      </c>
      <c r="E495" s="460">
        <v>1.02</v>
      </c>
      <c r="F495" s="471">
        <v>0.86</v>
      </c>
      <c r="G495" s="584">
        <v>0.78</v>
      </c>
      <c r="H495" s="584">
        <v>0.74</v>
      </c>
      <c r="I495" s="584">
        <v>0.7</v>
      </c>
      <c r="J495" s="584">
        <v>0.64</v>
      </c>
      <c r="K495" s="897"/>
      <c r="L495" s="584">
        <v>0.56000000000000005</v>
      </c>
      <c r="M495" s="459">
        <v>0.5</v>
      </c>
      <c r="N495" s="897"/>
      <c r="O495" s="472">
        <v>0.44</v>
      </c>
      <c r="P495" s="585">
        <v>0.4</v>
      </c>
      <c r="Q495" s="590">
        <v>0.66</v>
      </c>
      <c r="R495" s="590">
        <v>0.55476999999999999</v>
      </c>
      <c r="S495" s="590">
        <v>0.43196999999999997</v>
      </c>
      <c r="T495" s="590">
        <v>0.38547999999999993</v>
      </c>
      <c r="U495" s="586">
        <v>0.34467999999999999</v>
      </c>
      <c r="V495" s="590">
        <v>0.34467999999999999</v>
      </c>
      <c r="W495" s="590">
        <v>0.18140000000000001</v>
      </c>
      <c r="X495" s="586">
        <v>0.16492000000000001</v>
      </c>
      <c r="Y495" s="590">
        <v>0.16492000000000001</v>
      </c>
      <c r="Z495" s="590">
        <v>0.15708</v>
      </c>
      <c r="AA495" s="587">
        <f t="shared" si="334"/>
        <v>12.6699</v>
      </c>
      <c r="AB495" s="1092">
        <f t="shared" si="313"/>
        <v>9.5238095238095113</v>
      </c>
      <c r="AC495" s="1092">
        <f t="shared" si="314"/>
        <v>23.529411764705888</v>
      </c>
      <c r="AD495" s="1092">
        <f t="shared" si="315"/>
        <v>18.604651162790709</v>
      </c>
      <c r="AE495" s="1092">
        <f t="shared" si="316"/>
        <v>10.256410256410241</v>
      </c>
      <c r="AF495" s="1092">
        <f t="shared" si="317"/>
        <v>5.4054054054054168</v>
      </c>
      <c r="AG495" s="1092">
        <f t="shared" si="318"/>
        <v>5.7142857142857162</v>
      </c>
      <c r="AH495" s="1092">
        <f t="shared" si="319"/>
        <v>9.375</v>
      </c>
      <c r="AI495" s="1092">
        <f t="shared" si="320"/>
        <v>14.285714285714279</v>
      </c>
      <c r="AJ495" s="1092">
        <f t="shared" si="321"/>
        <v>12.000000000000011</v>
      </c>
      <c r="AK495" s="1092">
        <f t="shared" si="322"/>
        <v>13.636363636363647</v>
      </c>
      <c r="AL495" s="1092">
        <f t="shared" si="323"/>
        <v>9.9999999999999858</v>
      </c>
      <c r="AM495" s="1092">
        <f t="shared" si="324"/>
        <v>-39.393939393939391</v>
      </c>
      <c r="AN495" s="1092">
        <f t="shared" si="325"/>
        <v>18.968221064585332</v>
      </c>
      <c r="AO495" s="1092">
        <f t="shared" si="326"/>
        <v>28.427900085654102</v>
      </c>
      <c r="AP495" s="1092">
        <f t="shared" si="327"/>
        <v>12.060288471516035</v>
      </c>
      <c r="AQ495" s="1092">
        <f t="shared" si="328"/>
        <v>11.837066264361141</v>
      </c>
      <c r="AR495" s="1092">
        <f t="shared" si="329"/>
        <v>0</v>
      </c>
      <c r="AS495" s="1092">
        <f t="shared" si="330"/>
        <v>90.011025358324133</v>
      </c>
      <c r="AT495" s="1092">
        <f t="shared" si="331"/>
        <v>9.9927237448459891</v>
      </c>
      <c r="AU495" s="1092">
        <f t="shared" si="332"/>
        <v>0</v>
      </c>
      <c r="AV495" s="1092">
        <f t="shared" si="333"/>
        <v>4.991087344028533</v>
      </c>
      <c r="AW495" s="1092">
        <f t="shared" si="335"/>
        <v>12.820258318517203</v>
      </c>
      <c r="AX495" s="1092">
        <f t="shared" si="336"/>
        <v>21.977324733113367</v>
      </c>
    </row>
    <row r="496" spans="1:50" ht="11.25" customHeight="1" x14ac:dyDescent="0.2">
      <c r="A496" s="511" t="s">
        <v>4397</v>
      </c>
      <c r="B496" s="829" t="s">
        <v>4396</v>
      </c>
      <c r="C496" s="584">
        <v>1.35</v>
      </c>
      <c r="D496" s="584">
        <v>1.27</v>
      </c>
      <c r="E496" s="460">
        <v>1.1599999999999999</v>
      </c>
      <c r="F496" s="454">
        <v>1.04</v>
      </c>
      <c r="G496" s="584">
        <v>0.87999999999999989</v>
      </c>
      <c r="H496" s="584">
        <v>0.54</v>
      </c>
      <c r="I496" s="463">
        <v>0</v>
      </c>
      <c r="J496" s="463">
        <v>0</v>
      </c>
      <c r="K496" s="897"/>
      <c r="L496" s="463">
        <v>0</v>
      </c>
      <c r="M496" s="588">
        <v>0</v>
      </c>
      <c r="N496" s="897"/>
      <c r="O496" s="493">
        <v>0</v>
      </c>
      <c r="P496" s="493">
        <v>0</v>
      </c>
      <c r="Q496" s="492">
        <v>0</v>
      </c>
      <c r="R496" s="492">
        <v>0</v>
      </c>
      <c r="S496" s="492">
        <v>0</v>
      </c>
      <c r="T496" s="492">
        <v>0</v>
      </c>
      <c r="U496" s="492">
        <v>0</v>
      </c>
      <c r="V496" s="492">
        <v>0</v>
      </c>
      <c r="W496" s="492">
        <v>0</v>
      </c>
      <c r="X496" s="492">
        <v>0</v>
      </c>
      <c r="Y496" s="492">
        <v>0</v>
      </c>
      <c r="Z496" s="492">
        <v>0</v>
      </c>
      <c r="AA496" s="587">
        <f t="shared" si="334"/>
        <v>6.24</v>
      </c>
      <c r="AB496" s="1092">
        <f t="shared" si="313"/>
        <v>6.2992125984252079</v>
      </c>
      <c r="AC496" s="1092">
        <f t="shared" si="314"/>
        <v>9.4827586206896584</v>
      </c>
      <c r="AD496" s="1092">
        <f t="shared" si="315"/>
        <v>11.538461538461519</v>
      </c>
      <c r="AE496" s="1092">
        <f t="shared" si="316"/>
        <v>18.181818181818208</v>
      </c>
      <c r="AF496" s="1092">
        <f t="shared" si="317"/>
        <v>62.962962962962933</v>
      </c>
      <c r="AG496" s="1092" t="str">
        <f t="shared" si="318"/>
        <v>n/a</v>
      </c>
      <c r="AH496" s="1092" t="str">
        <f t="shared" si="319"/>
        <v>n/a</v>
      </c>
      <c r="AI496" s="1092" t="str">
        <f t="shared" si="320"/>
        <v>n/a</v>
      </c>
      <c r="AJ496" s="1092" t="str">
        <f t="shared" si="321"/>
        <v>n/a</v>
      </c>
      <c r="AK496" s="1092" t="str">
        <f t="shared" si="322"/>
        <v>n/a</v>
      </c>
      <c r="AL496" s="1092" t="str">
        <f t="shared" si="323"/>
        <v>n/a</v>
      </c>
      <c r="AM496" s="1092" t="str">
        <f t="shared" si="324"/>
        <v>n/a</v>
      </c>
      <c r="AN496" s="1092" t="str">
        <f t="shared" si="325"/>
        <v>n/a</v>
      </c>
      <c r="AO496" s="1092" t="str">
        <f t="shared" si="326"/>
        <v>n/a</v>
      </c>
      <c r="AP496" s="1092" t="str">
        <f t="shared" si="327"/>
        <v>n/a</v>
      </c>
      <c r="AQ496" s="1092" t="str">
        <f t="shared" si="328"/>
        <v>n/a</v>
      </c>
      <c r="AR496" s="1092" t="str">
        <f t="shared" si="329"/>
        <v>n/a</v>
      </c>
      <c r="AS496" s="1092" t="str">
        <f t="shared" si="330"/>
        <v>n/a</v>
      </c>
      <c r="AT496" s="1092" t="str">
        <f t="shared" si="331"/>
        <v>n/a</v>
      </c>
      <c r="AU496" s="1092" t="str">
        <f t="shared" si="332"/>
        <v>n/a</v>
      </c>
      <c r="AV496" s="1092" t="str">
        <f t="shared" si="333"/>
        <v>n/a</v>
      </c>
      <c r="AW496" s="1092">
        <f t="shared" si="335"/>
        <v>21.693042780471508</v>
      </c>
      <c r="AX496" s="1092">
        <f t="shared" si="336"/>
        <v>23.477178158736841</v>
      </c>
    </row>
    <row r="497" spans="1:50" ht="11.25" customHeight="1" x14ac:dyDescent="0.2">
      <c r="A497" s="1075" t="s">
        <v>4630</v>
      </c>
      <c r="B497" s="468" t="s">
        <v>2581</v>
      </c>
      <c r="C497" s="584">
        <v>3.76</v>
      </c>
      <c r="D497" s="584">
        <v>3.5999999999999996</v>
      </c>
      <c r="E497" s="460">
        <v>3.04</v>
      </c>
      <c r="F497" s="460">
        <v>2.44</v>
      </c>
      <c r="G497" s="497">
        <v>2.36</v>
      </c>
      <c r="H497" s="474">
        <v>2.36</v>
      </c>
      <c r="I497" s="474">
        <v>2.2199999999999998</v>
      </c>
      <c r="J497" s="474">
        <v>2.04</v>
      </c>
      <c r="K497" s="1161"/>
      <c r="L497" s="474">
        <v>1.94</v>
      </c>
      <c r="M497" s="470">
        <v>1.6600000000000001</v>
      </c>
      <c r="N497" s="1161"/>
      <c r="O497" s="1169">
        <v>1.4000000000000001</v>
      </c>
      <c r="P497" s="1169">
        <v>1.36</v>
      </c>
      <c r="Q497" s="476">
        <v>1.22</v>
      </c>
      <c r="R497" s="476">
        <v>0.96</v>
      </c>
      <c r="S497" s="476">
        <v>0.68</v>
      </c>
      <c r="T497" s="476">
        <v>0.48</v>
      </c>
      <c r="U497" s="476">
        <v>0.36000000000000004</v>
      </c>
      <c r="V497" s="476">
        <v>0.30000000000000004</v>
      </c>
      <c r="W497" s="476">
        <v>0.26</v>
      </c>
      <c r="X497" s="498">
        <v>0.24</v>
      </c>
      <c r="Y497" s="477">
        <v>0.8</v>
      </c>
      <c r="Z497" s="498">
        <v>0.8</v>
      </c>
      <c r="AA497" s="587">
        <f t="shared" si="334"/>
        <v>34.279999999999987</v>
      </c>
      <c r="AB497" s="1092">
        <f t="shared" si="313"/>
        <v>4.4444444444444509</v>
      </c>
      <c r="AC497" s="1092">
        <f t="shared" si="314"/>
        <v>18.421052631578938</v>
      </c>
      <c r="AD497" s="1092">
        <f t="shared" si="315"/>
        <v>24.590163934426236</v>
      </c>
      <c r="AE497" s="1092">
        <f t="shared" si="316"/>
        <v>3.3898305084745894</v>
      </c>
      <c r="AF497" s="1092">
        <f t="shared" si="317"/>
        <v>0</v>
      </c>
      <c r="AG497" s="1092">
        <f t="shared" si="318"/>
        <v>6.3063063063063085</v>
      </c>
      <c r="AH497" s="1092">
        <f t="shared" si="319"/>
        <v>8.8235294117646959</v>
      </c>
      <c r="AI497" s="1092">
        <f t="shared" si="320"/>
        <v>5.1546391752577359</v>
      </c>
      <c r="AJ497" s="1092">
        <f t="shared" si="321"/>
        <v>16.867469879518062</v>
      </c>
      <c r="AK497" s="1092">
        <f t="shared" si="322"/>
        <v>18.571428571428573</v>
      </c>
      <c r="AL497" s="1092">
        <f t="shared" si="323"/>
        <v>2.941176470588247</v>
      </c>
      <c r="AM497" s="1092">
        <f t="shared" si="324"/>
        <v>11.475409836065587</v>
      </c>
      <c r="AN497" s="1092">
        <f t="shared" si="325"/>
        <v>27.083333333333325</v>
      </c>
      <c r="AO497" s="1092">
        <f t="shared" si="326"/>
        <v>41.176470588235283</v>
      </c>
      <c r="AP497" s="1092">
        <f t="shared" si="327"/>
        <v>41.666666666666671</v>
      </c>
      <c r="AQ497" s="1092">
        <f t="shared" si="328"/>
        <v>33.3333333333333</v>
      </c>
      <c r="AR497" s="1092">
        <f t="shared" si="329"/>
        <v>19.999999999999996</v>
      </c>
      <c r="AS497" s="1092">
        <f t="shared" si="330"/>
        <v>15.384615384615397</v>
      </c>
      <c r="AT497" s="1092">
        <f t="shared" si="331"/>
        <v>8.3333333333333481</v>
      </c>
      <c r="AU497" s="1092">
        <f t="shared" si="332"/>
        <v>-70</v>
      </c>
      <c r="AV497" s="1092">
        <f t="shared" si="333"/>
        <v>0</v>
      </c>
      <c r="AW497" s="1092">
        <f t="shared" si="335"/>
        <v>11.331581133779562</v>
      </c>
      <c r="AX497" s="1092">
        <f t="shared" si="336"/>
        <v>22.444439495556601</v>
      </c>
    </row>
    <row r="498" spans="1:50" ht="11.25" customHeight="1" x14ac:dyDescent="0.2">
      <c r="A498" s="829" t="s">
        <v>1319</v>
      </c>
      <c r="B498" s="829" t="s">
        <v>1320</v>
      </c>
      <c r="C498" s="584">
        <v>1.6</v>
      </c>
      <c r="D498" s="584">
        <v>1.2</v>
      </c>
      <c r="E498" s="460">
        <v>0.8</v>
      </c>
      <c r="F498" s="460">
        <v>0.57499999999999996</v>
      </c>
      <c r="G498" s="584">
        <v>0.48499999999999999</v>
      </c>
      <c r="H498" s="584">
        <v>0.42499999999999999</v>
      </c>
      <c r="I498" s="584">
        <v>0.37</v>
      </c>
      <c r="J498" s="463">
        <v>0.34</v>
      </c>
      <c r="K498" s="897"/>
      <c r="L498" s="584">
        <v>0.33</v>
      </c>
      <c r="M498" s="459">
        <v>0.3</v>
      </c>
      <c r="N498" s="897"/>
      <c r="O498" s="585">
        <v>0.26</v>
      </c>
      <c r="P498" s="472">
        <v>0.26</v>
      </c>
      <c r="Q498" s="590">
        <v>0.24</v>
      </c>
      <c r="R498" s="590">
        <v>0.22</v>
      </c>
      <c r="S498" s="590">
        <v>0.18</v>
      </c>
      <c r="T498" s="590">
        <v>0.14000000000000001</v>
      </c>
      <c r="U498" s="586">
        <v>0</v>
      </c>
      <c r="V498" s="586">
        <v>0</v>
      </c>
      <c r="W498" s="586">
        <v>0</v>
      </c>
      <c r="X498" s="586">
        <v>0</v>
      </c>
      <c r="Y498" s="586">
        <v>0</v>
      </c>
      <c r="Z498" s="586">
        <v>0</v>
      </c>
      <c r="AA498" s="587">
        <f t="shared" si="334"/>
        <v>7.7249999999999988</v>
      </c>
      <c r="AB498" s="1092">
        <f t="shared" si="313"/>
        <v>33.33333333333335</v>
      </c>
      <c r="AC498" s="1092">
        <f t="shared" si="314"/>
        <v>49.999999999999979</v>
      </c>
      <c r="AD498" s="1092">
        <f t="shared" si="315"/>
        <v>39.130434782608717</v>
      </c>
      <c r="AE498" s="1092">
        <f t="shared" si="316"/>
        <v>18.556701030927837</v>
      </c>
      <c r="AF498" s="1092">
        <f t="shared" si="317"/>
        <v>14.117647058823524</v>
      </c>
      <c r="AG498" s="1092">
        <f t="shared" si="318"/>
        <v>14.864864864864868</v>
      </c>
      <c r="AH498" s="1092">
        <f t="shared" si="319"/>
        <v>8.8235294117646959</v>
      </c>
      <c r="AI498" s="1092">
        <f t="shared" si="320"/>
        <v>3.0303030303030276</v>
      </c>
      <c r="AJ498" s="1092">
        <f t="shared" si="321"/>
        <v>10.000000000000009</v>
      </c>
      <c r="AK498" s="1092">
        <f t="shared" si="322"/>
        <v>15.384615384615374</v>
      </c>
      <c r="AL498" s="1092">
        <f t="shared" si="323"/>
        <v>0</v>
      </c>
      <c r="AM498" s="1092">
        <f t="shared" si="324"/>
        <v>8.3333333333333481</v>
      </c>
      <c r="AN498" s="1092">
        <f t="shared" si="325"/>
        <v>9.0909090909090828</v>
      </c>
      <c r="AO498" s="1092">
        <f t="shared" si="326"/>
        <v>22.222222222222232</v>
      </c>
      <c r="AP498" s="1092">
        <f t="shared" si="327"/>
        <v>28.571428571428559</v>
      </c>
      <c r="AQ498" s="1092" t="str">
        <f t="shared" si="328"/>
        <v>n/a</v>
      </c>
      <c r="AR498" s="1092" t="str">
        <f t="shared" si="329"/>
        <v>n/a</v>
      </c>
      <c r="AS498" s="1092" t="str">
        <f t="shared" si="330"/>
        <v>n/a</v>
      </c>
      <c r="AT498" s="1092" t="str">
        <f t="shared" si="331"/>
        <v>n/a</v>
      </c>
      <c r="AU498" s="1092" t="str">
        <f t="shared" si="332"/>
        <v>n/a</v>
      </c>
      <c r="AV498" s="1092" t="str">
        <f t="shared" si="333"/>
        <v>n/a</v>
      </c>
      <c r="AW498" s="1092">
        <f t="shared" si="335"/>
        <v>18.363954807675643</v>
      </c>
      <c r="AX498" s="1092">
        <f t="shared" si="336"/>
        <v>13.975410486455996</v>
      </c>
    </row>
    <row r="499" spans="1:50" ht="11.25" customHeight="1" x14ac:dyDescent="0.2">
      <c r="A499" s="458" t="s">
        <v>1486</v>
      </c>
      <c r="B499" s="829" t="s">
        <v>1487</v>
      </c>
      <c r="C499" s="584">
        <v>1.92</v>
      </c>
      <c r="D499" s="584">
        <v>1.76</v>
      </c>
      <c r="E499" s="460">
        <v>1.2</v>
      </c>
      <c r="F499" s="589">
        <v>0.78</v>
      </c>
      <c r="G499" s="584">
        <v>0.74</v>
      </c>
      <c r="H499" s="584">
        <v>0.69</v>
      </c>
      <c r="I499" s="584">
        <v>0.63</v>
      </c>
      <c r="J499" s="584">
        <v>0.3</v>
      </c>
      <c r="K499" s="897"/>
      <c r="L499" s="463">
        <v>0</v>
      </c>
      <c r="M499" s="588">
        <v>0</v>
      </c>
      <c r="N499" s="897"/>
      <c r="O499" s="585">
        <v>0</v>
      </c>
      <c r="P499" s="585">
        <v>0</v>
      </c>
      <c r="Q499" s="586">
        <v>0</v>
      </c>
      <c r="R499" s="586">
        <v>0</v>
      </c>
      <c r="S499" s="586">
        <v>0</v>
      </c>
      <c r="T499" s="586">
        <v>0</v>
      </c>
      <c r="U499" s="586">
        <v>0</v>
      </c>
      <c r="V499" s="586">
        <v>0</v>
      </c>
      <c r="W499" s="586">
        <v>0</v>
      </c>
      <c r="X499" s="586">
        <v>0</v>
      </c>
      <c r="Y499" s="586">
        <v>0</v>
      </c>
      <c r="Z499" s="586">
        <v>0</v>
      </c>
      <c r="AA499" s="587">
        <f t="shared" si="334"/>
        <v>8.02</v>
      </c>
      <c r="AB499" s="1092">
        <f t="shared" si="313"/>
        <v>9.0909090909090828</v>
      </c>
      <c r="AC499" s="1092">
        <f t="shared" si="314"/>
        <v>46.666666666666679</v>
      </c>
      <c r="AD499" s="1092">
        <f t="shared" si="315"/>
        <v>53.846153846153832</v>
      </c>
      <c r="AE499" s="1092">
        <f t="shared" si="316"/>
        <v>5.4054054054054168</v>
      </c>
      <c r="AF499" s="1092">
        <f t="shared" si="317"/>
        <v>7.2463768115942129</v>
      </c>
      <c r="AG499" s="1092">
        <f t="shared" si="318"/>
        <v>9.5238095238095113</v>
      </c>
      <c r="AH499" s="1092">
        <f t="shared" si="319"/>
        <v>110.00000000000001</v>
      </c>
      <c r="AI499" s="1092" t="str">
        <f t="shared" si="320"/>
        <v>n/a</v>
      </c>
      <c r="AJ499" s="1092" t="str">
        <f t="shared" si="321"/>
        <v>n/a</v>
      </c>
      <c r="AK499" s="1092" t="str">
        <f t="shared" si="322"/>
        <v>n/a</v>
      </c>
      <c r="AL499" s="1092" t="str">
        <f t="shared" si="323"/>
        <v>n/a</v>
      </c>
      <c r="AM499" s="1092" t="str">
        <f t="shared" si="324"/>
        <v>n/a</v>
      </c>
      <c r="AN499" s="1092" t="str">
        <f t="shared" si="325"/>
        <v>n/a</v>
      </c>
      <c r="AO499" s="1092" t="str">
        <f t="shared" si="326"/>
        <v>n/a</v>
      </c>
      <c r="AP499" s="1092" t="str">
        <f t="shared" si="327"/>
        <v>n/a</v>
      </c>
      <c r="AQ499" s="1092" t="str">
        <f t="shared" si="328"/>
        <v>n/a</v>
      </c>
      <c r="AR499" s="1092" t="str">
        <f t="shared" si="329"/>
        <v>n/a</v>
      </c>
      <c r="AS499" s="1092" t="str">
        <f t="shared" si="330"/>
        <v>n/a</v>
      </c>
      <c r="AT499" s="1092" t="str">
        <f t="shared" si="331"/>
        <v>n/a</v>
      </c>
      <c r="AU499" s="1092" t="str">
        <f t="shared" si="332"/>
        <v>n/a</v>
      </c>
      <c r="AV499" s="1092" t="str">
        <f t="shared" si="333"/>
        <v>n/a</v>
      </c>
      <c r="AW499" s="1092">
        <f t="shared" si="335"/>
        <v>34.539903049219824</v>
      </c>
      <c r="AX499" s="1092">
        <f t="shared" si="336"/>
        <v>38.904215075173823</v>
      </c>
    </row>
    <row r="500" spans="1:50" ht="11.25" customHeight="1" x14ac:dyDescent="0.2">
      <c r="A500" s="447" t="s">
        <v>1496</v>
      </c>
      <c r="B500" s="814" t="s">
        <v>1497</v>
      </c>
      <c r="C500" s="584">
        <v>2.8</v>
      </c>
      <c r="D500" s="584">
        <v>2.4500000000000002</v>
      </c>
      <c r="E500" s="460">
        <v>1.94</v>
      </c>
      <c r="F500" s="454">
        <v>1.56</v>
      </c>
      <c r="G500" s="584">
        <v>1.46</v>
      </c>
      <c r="H500" s="584">
        <v>1.38</v>
      </c>
      <c r="I500" s="584">
        <v>1.28</v>
      </c>
      <c r="J500" s="584">
        <v>1.22</v>
      </c>
      <c r="K500" s="897"/>
      <c r="L500" s="584">
        <v>1.1599999999999999</v>
      </c>
      <c r="M500" s="588">
        <v>1.1200000000000001</v>
      </c>
      <c r="N500" s="897"/>
      <c r="O500" s="585">
        <v>1.1200000000000001</v>
      </c>
      <c r="P500" s="585">
        <v>1.1200000000000001</v>
      </c>
      <c r="Q500" s="590">
        <v>1.1200000000000001</v>
      </c>
      <c r="R500" s="590">
        <v>1</v>
      </c>
      <c r="S500" s="590">
        <v>0.92</v>
      </c>
      <c r="T500" s="590">
        <v>0.84</v>
      </c>
      <c r="U500" s="590">
        <v>0.78</v>
      </c>
      <c r="V500" s="586">
        <v>0.68</v>
      </c>
      <c r="W500" s="590">
        <v>0.68</v>
      </c>
      <c r="X500" s="590">
        <v>0.62</v>
      </c>
      <c r="Y500" s="590">
        <v>0.54</v>
      </c>
      <c r="Z500" s="590">
        <v>0.45</v>
      </c>
      <c r="AA500" s="587">
        <f t="shared" si="334"/>
        <v>26.240000000000006</v>
      </c>
      <c r="AB500" s="1092">
        <f t="shared" si="313"/>
        <v>14.285714285714279</v>
      </c>
      <c r="AC500" s="1092">
        <f t="shared" si="314"/>
        <v>26.28865979381445</v>
      </c>
      <c r="AD500" s="1092">
        <f t="shared" si="315"/>
        <v>24.358974358974361</v>
      </c>
      <c r="AE500" s="1092">
        <f t="shared" si="316"/>
        <v>6.8493150684931559</v>
      </c>
      <c r="AF500" s="1092">
        <f t="shared" si="317"/>
        <v>5.7971014492753659</v>
      </c>
      <c r="AG500" s="1092">
        <f t="shared" si="318"/>
        <v>7.8125</v>
      </c>
      <c r="AH500" s="1092">
        <f t="shared" si="319"/>
        <v>4.9180327868852514</v>
      </c>
      <c r="AI500" s="1092">
        <f t="shared" si="320"/>
        <v>5.1724137931034475</v>
      </c>
      <c r="AJ500" s="1092">
        <f t="shared" si="321"/>
        <v>3.5714285714285587</v>
      </c>
      <c r="AK500" s="1092">
        <f t="shared" si="322"/>
        <v>0</v>
      </c>
      <c r="AL500" s="1092">
        <f t="shared" si="323"/>
        <v>0</v>
      </c>
      <c r="AM500" s="1092">
        <f t="shared" si="324"/>
        <v>0</v>
      </c>
      <c r="AN500" s="1092">
        <f t="shared" si="325"/>
        <v>12.000000000000011</v>
      </c>
      <c r="AO500" s="1092">
        <f t="shared" si="326"/>
        <v>8.6956521739130377</v>
      </c>
      <c r="AP500" s="1092">
        <f t="shared" si="327"/>
        <v>9.5238095238095344</v>
      </c>
      <c r="AQ500" s="1092">
        <f t="shared" si="328"/>
        <v>7.6923076923076872</v>
      </c>
      <c r="AR500" s="1092">
        <f t="shared" si="329"/>
        <v>14.705882352941169</v>
      </c>
      <c r="AS500" s="1092">
        <f t="shared" si="330"/>
        <v>0</v>
      </c>
      <c r="AT500" s="1092">
        <f t="shared" si="331"/>
        <v>9.6774193548387224</v>
      </c>
      <c r="AU500" s="1092">
        <f t="shared" si="332"/>
        <v>14.814814814814813</v>
      </c>
      <c r="AV500" s="1092">
        <f t="shared" si="333"/>
        <v>19.999999999999996</v>
      </c>
      <c r="AW500" s="1092">
        <f t="shared" si="335"/>
        <v>9.3411440962054186</v>
      </c>
      <c r="AX500" s="1092">
        <f t="shared" si="336"/>
        <v>7.6166666179730376</v>
      </c>
    </row>
    <row r="501" spans="1:50" ht="11.25" customHeight="1" x14ac:dyDescent="0.2">
      <c r="A501" s="468" t="s">
        <v>306</v>
      </c>
      <c r="B501" s="468" t="s">
        <v>307</v>
      </c>
      <c r="C501" s="584">
        <v>1.61</v>
      </c>
      <c r="D501" s="584">
        <v>1.6</v>
      </c>
      <c r="E501" s="460">
        <v>1.52</v>
      </c>
      <c r="F501" s="460">
        <v>1.51</v>
      </c>
      <c r="G501" s="474">
        <v>1.5</v>
      </c>
      <c r="H501" s="474">
        <v>1.49</v>
      </c>
      <c r="I501" s="474">
        <v>1.48</v>
      </c>
      <c r="J501" s="474">
        <v>1.47</v>
      </c>
      <c r="K501" s="976"/>
      <c r="L501" s="474">
        <v>1.46</v>
      </c>
      <c r="M501" s="470">
        <v>1.45</v>
      </c>
      <c r="N501" s="976"/>
      <c r="O501" s="487">
        <v>1.44</v>
      </c>
      <c r="P501" s="487">
        <v>1.41</v>
      </c>
      <c r="Q501" s="476">
        <v>1.31</v>
      </c>
      <c r="R501" s="476">
        <v>0.63</v>
      </c>
      <c r="S501" s="476">
        <v>0.4</v>
      </c>
      <c r="T501" s="476">
        <v>0.3</v>
      </c>
      <c r="U501" s="476">
        <v>0.23499999999999999</v>
      </c>
      <c r="V501" s="476">
        <v>0.2</v>
      </c>
      <c r="W501" s="476">
        <v>0.19</v>
      </c>
      <c r="X501" s="476">
        <v>0.17</v>
      </c>
      <c r="Y501" s="476">
        <v>0.15</v>
      </c>
      <c r="Z501" s="476">
        <v>0.13</v>
      </c>
      <c r="AA501" s="587">
        <f t="shared" si="334"/>
        <v>21.654999999999998</v>
      </c>
      <c r="AB501" s="1092">
        <f t="shared" ref="AB501:AB564" si="337">IF(ISERROR((C501/D501-1)*100),"n/a",(C501/D501-1)*100)</f>
        <v>0.62500000000000888</v>
      </c>
      <c r="AC501" s="1092">
        <f t="shared" ref="AC501:AC564" si="338">IF(ISERROR((D501/E501-1)*100),"n/a",(D501/E501-1)*100)</f>
        <v>5.2631578947368363</v>
      </c>
      <c r="AD501" s="1092">
        <f t="shared" si="315"/>
        <v>0.66225165562914245</v>
      </c>
      <c r="AE501" s="1092">
        <f t="shared" si="316"/>
        <v>0.66666666666665986</v>
      </c>
      <c r="AF501" s="1092">
        <f t="shared" si="317"/>
        <v>0.67114093959732557</v>
      </c>
      <c r="AG501" s="1092">
        <f t="shared" si="318"/>
        <v>0.67567567567567988</v>
      </c>
      <c r="AH501" s="1092">
        <f t="shared" si="319"/>
        <v>0.68027210884353817</v>
      </c>
      <c r="AI501" s="1092">
        <f t="shared" si="320"/>
        <v>0.68493150684931781</v>
      </c>
      <c r="AJ501" s="1092">
        <f t="shared" si="321"/>
        <v>0.68965517241379448</v>
      </c>
      <c r="AK501" s="1092">
        <f t="shared" si="322"/>
        <v>0.69444444444444198</v>
      </c>
      <c r="AL501" s="1092">
        <f t="shared" si="323"/>
        <v>2.1276595744680771</v>
      </c>
      <c r="AM501" s="1092">
        <f t="shared" si="324"/>
        <v>7.6335877862595325</v>
      </c>
      <c r="AN501" s="1092">
        <f t="shared" si="325"/>
        <v>107.93650793650795</v>
      </c>
      <c r="AO501" s="1092">
        <f t="shared" si="326"/>
        <v>57.499999999999993</v>
      </c>
      <c r="AP501" s="1092">
        <f t="shared" si="327"/>
        <v>33.33333333333335</v>
      </c>
      <c r="AQ501" s="1092">
        <f t="shared" si="328"/>
        <v>27.659574468085111</v>
      </c>
      <c r="AR501" s="1092">
        <f t="shared" si="329"/>
        <v>17.499999999999982</v>
      </c>
      <c r="AS501" s="1092">
        <f t="shared" si="330"/>
        <v>5.2631578947368363</v>
      </c>
      <c r="AT501" s="1092">
        <f t="shared" si="331"/>
        <v>11.764705882352944</v>
      </c>
      <c r="AU501" s="1092">
        <f t="shared" si="332"/>
        <v>13.333333333333353</v>
      </c>
      <c r="AV501" s="1092">
        <f t="shared" si="333"/>
        <v>15.384615384615374</v>
      </c>
      <c r="AW501" s="1092">
        <f t="shared" si="335"/>
        <v>14.797603412311869</v>
      </c>
      <c r="AX501" s="1092">
        <f t="shared" si="336"/>
        <v>25.705783046264806</v>
      </c>
    </row>
    <row r="502" spans="1:50" ht="11.25" customHeight="1" x14ac:dyDescent="0.2">
      <c r="A502" s="458" t="s">
        <v>710</v>
      </c>
      <c r="B502" s="829" t="s">
        <v>711</v>
      </c>
      <c r="C502" s="584">
        <v>1.5</v>
      </c>
      <c r="D502" s="584">
        <v>1.48</v>
      </c>
      <c r="E502" s="460">
        <v>1.46</v>
      </c>
      <c r="F502" s="460">
        <v>1.44</v>
      </c>
      <c r="G502" s="584">
        <v>1.42</v>
      </c>
      <c r="H502" s="584">
        <v>1.4</v>
      </c>
      <c r="I502" s="584">
        <v>1.38</v>
      </c>
      <c r="J502" s="584">
        <v>1.2</v>
      </c>
      <c r="K502" s="897"/>
      <c r="L502" s="584">
        <v>0.8</v>
      </c>
      <c r="M502" s="459">
        <v>0.59</v>
      </c>
      <c r="N502" s="897"/>
      <c r="O502" s="472">
        <v>0.5</v>
      </c>
      <c r="P502" s="472">
        <v>0.46</v>
      </c>
      <c r="Q502" s="590">
        <v>0.44</v>
      </c>
      <c r="R502" s="590">
        <v>0.42</v>
      </c>
      <c r="S502" s="590">
        <v>0.4</v>
      </c>
      <c r="T502" s="590">
        <v>0.36</v>
      </c>
      <c r="U502" s="590">
        <v>0.32</v>
      </c>
      <c r="V502" s="590">
        <v>0.28000000000000003</v>
      </c>
      <c r="W502" s="590">
        <v>0.24</v>
      </c>
      <c r="X502" s="590">
        <v>0.2</v>
      </c>
      <c r="Y502" s="586">
        <v>0</v>
      </c>
      <c r="Z502" s="586">
        <v>0</v>
      </c>
      <c r="AA502" s="587">
        <f t="shared" si="334"/>
        <v>16.289999999999996</v>
      </c>
      <c r="AB502" s="1092">
        <f t="shared" si="337"/>
        <v>1.3513513513513598</v>
      </c>
      <c r="AC502" s="1092">
        <f t="shared" si="338"/>
        <v>1.3698630136986356</v>
      </c>
      <c r="AD502" s="1092">
        <f t="shared" si="315"/>
        <v>1.388888888888884</v>
      </c>
      <c r="AE502" s="1092">
        <f t="shared" si="316"/>
        <v>1.4084507042253502</v>
      </c>
      <c r="AF502" s="1092">
        <f t="shared" si="317"/>
        <v>1.4285714285714235</v>
      </c>
      <c r="AG502" s="1092">
        <f t="shared" si="318"/>
        <v>1.449275362318847</v>
      </c>
      <c r="AH502" s="1092">
        <f t="shared" si="319"/>
        <v>14.999999999999991</v>
      </c>
      <c r="AI502" s="1092">
        <f t="shared" si="320"/>
        <v>49.999999999999979</v>
      </c>
      <c r="AJ502" s="1092">
        <f t="shared" si="321"/>
        <v>35.593220338983066</v>
      </c>
      <c r="AK502" s="1092">
        <f t="shared" si="322"/>
        <v>17.999999999999993</v>
      </c>
      <c r="AL502" s="1092">
        <f t="shared" si="323"/>
        <v>8.6956521739130377</v>
      </c>
      <c r="AM502" s="1092">
        <f t="shared" si="324"/>
        <v>4.5454545454545414</v>
      </c>
      <c r="AN502" s="1092">
        <f t="shared" si="325"/>
        <v>4.7619047619047672</v>
      </c>
      <c r="AO502" s="1092">
        <f t="shared" si="326"/>
        <v>4.9999999999999822</v>
      </c>
      <c r="AP502" s="1092">
        <f t="shared" si="327"/>
        <v>11.111111111111116</v>
      </c>
      <c r="AQ502" s="1092">
        <f t="shared" si="328"/>
        <v>12.5</v>
      </c>
      <c r="AR502" s="1092">
        <f t="shared" si="329"/>
        <v>14.285714285714279</v>
      </c>
      <c r="AS502" s="1092">
        <f t="shared" si="330"/>
        <v>16.666666666666675</v>
      </c>
      <c r="AT502" s="1092">
        <f t="shared" si="331"/>
        <v>19.999999999999996</v>
      </c>
      <c r="AU502" s="1092" t="str">
        <f t="shared" si="332"/>
        <v>n/a</v>
      </c>
      <c r="AV502" s="1092" t="str">
        <f t="shared" si="333"/>
        <v>n/a</v>
      </c>
      <c r="AW502" s="1092">
        <f t="shared" si="335"/>
        <v>11.818743401726415</v>
      </c>
      <c r="AX502" s="1092">
        <f t="shared" si="336"/>
        <v>12.865069450375648</v>
      </c>
    </row>
    <row r="503" spans="1:50" ht="11.25" customHeight="1" x14ac:dyDescent="0.2">
      <c r="A503" s="468" t="s">
        <v>1502</v>
      </c>
      <c r="B503" s="468" t="s">
        <v>1503</v>
      </c>
      <c r="C503" s="584">
        <v>0.76</v>
      </c>
      <c r="D503" s="584">
        <v>0.72</v>
      </c>
      <c r="E503" s="460">
        <v>0.68</v>
      </c>
      <c r="F503" s="471">
        <v>0.64</v>
      </c>
      <c r="G503" s="584">
        <v>0.6</v>
      </c>
      <c r="H503" s="584">
        <v>0.56000000000000005</v>
      </c>
      <c r="I503" s="463">
        <v>0.52</v>
      </c>
      <c r="J503" s="584">
        <v>0.5</v>
      </c>
      <c r="K503" s="897"/>
      <c r="L503" s="584">
        <v>0.48</v>
      </c>
      <c r="M503" s="459">
        <v>0.43</v>
      </c>
      <c r="N503" s="897"/>
      <c r="O503" s="472">
        <v>0.4</v>
      </c>
      <c r="P503" s="585">
        <v>0.39112000000000002</v>
      </c>
      <c r="Q503" s="586">
        <v>0.39112000000000002</v>
      </c>
      <c r="R503" s="590">
        <v>0.37334000000000001</v>
      </c>
      <c r="S503" s="590">
        <v>0.31111</v>
      </c>
      <c r="T503" s="590">
        <v>0.23999000000000001</v>
      </c>
      <c r="U503" s="590">
        <v>0.19553999999999999</v>
      </c>
      <c r="V503" s="590">
        <v>0.16</v>
      </c>
      <c r="W503" s="590">
        <v>0.12446</v>
      </c>
      <c r="X503" s="590">
        <v>8.8900000000000007E-2</v>
      </c>
      <c r="Y503" s="586">
        <v>7.1120000000000003E-2</v>
      </c>
      <c r="Z503" s="586">
        <v>7.1120000000000003E-2</v>
      </c>
      <c r="AA503" s="587">
        <f t="shared" si="334"/>
        <v>8.7078200000000017</v>
      </c>
      <c r="AB503" s="1092">
        <f t="shared" si="337"/>
        <v>5.555555555555558</v>
      </c>
      <c r="AC503" s="1092">
        <f t="shared" si="338"/>
        <v>5.8823529411764497</v>
      </c>
      <c r="AD503" s="1092">
        <f t="shared" si="315"/>
        <v>6.25</v>
      </c>
      <c r="AE503" s="1092">
        <f t="shared" si="316"/>
        <v>6.6666666666666652</v>
      </c>
      <c r="AF503" s="1092">
        <f t="shared" si="317"/>
        <v>7.1428571428571397</v>
      </c>
      <c r="AG503" s="1092">
        <f t="shared" si="318"/>
        <v>7.6923076923077094</v>
      </c>
      <c r="AH503" s="1092">
        <f t="shared" si="319"/>
        <v>4.0000000000000036</v>
      </c>
      <c r="AI503" s="1092">
        <f t="shared" si="320"/>
        <v>4.1666666666666741</v>
      </c>
      <c r="AJ503" s="1092">
        <f t="shared" si="321"/>
        <v>11.627906976744185</v>
      </c>
      <c r="AK503" s="1092">
        <f t="shared" si="322"/>
        <v>7.4999999999999956</v>
      </c>
      <c r="AL503" s="1092">
        <f t="shared" si="323"/>
        <v>2.2704029453876062</v>
      </c>
      <c r="AM503" s="1092">
        <f t="shared" si="324"/>
        <v>0</v>
      </c>
      <c r="AN503" s="1092">
        <f t="shared" si="325"/>
        <v>4.7624149568757712</v>
      </c>
      <c r="AO503" s="1092">
        <f t="shared" si="326"/>
        <v>20.002571437755144</v>
      </c>
      <c r="AP503" s="1092">
        <f t="shared" si="327"/>
        <v>29.634568107004444</v>
      </c>
      <c r="AQ503" s="1092">
        <f t="shared" si="328"/>
        <v>22.731921857420478</v>
      </c>
      <c r="AR503" s="1092">
        <f t="shared" si="329"/>
        <v>22.212499999999991</v>
      </c>
      <c r="AS503" s="1092">
        <f t="shared" si="330"/>
        <v>28.555359151534621</v>
      </c>
      <c r="AT503" s="1092">
        <f t="shared" si="331"/>
        <v>39.999999999999993</v>
      </c>
      <c r="AU503" s="1092">
        <f t="shared" si="332"/>
        <v>25</v>
      </c>
      <c r="AV503" s="1092">
        <f t="shared" si="333"/>
        <v>0</v>
      </c>
      <c r="AW503" s="1092">
        <f t="shared" si="335"/>
        <v>12.459716766569164</v>
      </c>
      <c r="AX503" s="1092">
        <f t="shared" si="336"/>
        <v>11.359002941111665</v>
      </c>
    </row>
    <row r="504" spans="1:50" ht="11.25" customHeight="1" x14ac:dyDescent="0.2">
      <c r="A504" s="458" t="s">
        <v>706</v>
      </c>
      <c r="B504" s="829" t="s">
        <v>707</v>
      </c>
      <c r="C504" s="584">
        <v>2.4</v>
      </c>
      <c r="D504" s="584">
        <v>2.2999999999999998</v>
      </c>
      <c r="E504" s="460">
        <v>2.2000000000000002</v>
      </c>
      <c r="F504" s="589">
        <v>2.1</v>
      </c>
      <c r="G504" s="584">
        <v>2</v>
      </c>
      <c r="H504" s="584">
        <v>1.92</v>
      </c>
      <c r="I504" s="584">
        <v>1.6</v>
      </c>
      <c r="J504" s="584">
        <v>1.52</v>
      </c>
      <c r="K504" s="897"/>
      <c r="L504" s="584">
        <v>1.48</v>
      </c>
      <c r="M504" s="459">
        <v>1.44</v>
      </c>
      <c r="N504" s="897"/>
      <c r="O504" s="472">
        <v>1.36</v>
      </c>
      <c r="P504" s="472">
        <v>1.34</v>
      </c>
      <c r="Q504" s="590">
        <v>1.32</v>
      </c>
      <c r="R504" s="590">
        <v>1.28</v>
      </c>
      <c r="S504" s="590">
        <v>1.24</v>
      </c>
      <c r="T504" s="590">
        <v>1</v>
      </c>
      <c r="U504" s="586">
        <v>0</v>
      </c>
      <c r="V504" s="586">
        <v>0</v>
      </c>
      <c r="W504" s="586">
        <v>0</v>
      </c>
      <c r="X504" s="586">
        <v>0</v>
      </c>
      <c r="Y504" s="586">
        <v>0</v>
      </c>
      <c r="Z504" s="586">
        <v>0</v>
      </c>
      <c r="AA504" s="587">
        <f t="shared" si="334"/>
        <v>26.5</v>
      </c>
      <c r="AB504" s="1092">
        <f t="shared" si="337"/>
        <v>4.3478260869565188</v>
      </c>
      <c r="AC504" s="1092">
        <f t="shared" si="338"/>
        <v>4.5454545454545192</v>
      </c>
      <c r="AD504" s="1092">
        <f t="shared" si="315"/>
        <v>4.7619047619047672</v>
      </c>
      <c r="AE504" s="1092">
        <f t="shared" si="316"/>
        <v>5.0000000000000044</v>
      </c>
      <c r="AF504" s="1092">
        <f t="shared" si="317"/>
        <v>4.1666666666666741</v>
      </c>
      <c r="AG504" s="1092">
        <f t="shared" si="318"/>
        <v>19.999999999999996</v>
      </c>
      <c r="AH504" s="1092">
        <f t="shared" si="319"/>
        <v>5.2631578947368363</v>
      </c>
      <c r="AI504" s="1092">
        <f t="shared" si="320"/>
        <v>2.7027027027026973</v>
      </c>
      <c r="AJ504" s="1092">
        <f t="shared" si="321"/>
        <v>2.7777777777777901</v>
      </c>
      <c r="AK504" s="1092">
        <f t="shared" si="322"/>
        <v>5.8823529411764497</v>
      </c>
      <c r="AL504" s="1092">
        <f t="shared" si="323"/>
        <v>1.4925373134328401</v>
      </c>
      <c r="AM504" s="1092">
        <f t="shared" si="324"/>
        <v>1.5151515151515138</v>
      </c>
      <c r="AN504" s="1092">
        <f t="shared" si="325"/>
        <v>3.125</v>
      </c>
      <c r="AO504" s="1092">
        <f t="shared" si="326"/>
        <v>3.2258064516129004</v>
      </c>
      <c r="AP504" s="1092">
        <f t="shared" si="327"/>
        <v>24</v>
      </c>
      <c r="AQ504" s="1092" t="str">
        <f t="shared" si="328"/>
        <v>n/a</v>
      </c>
      <c r="AR504" s="1092" t="str">
        <f t="shared" si="329"/>
        <v>n/a</v>
      </c>
      <c r="AS504" s="1092" t="str">
        <f t="shared" si="330"/>
        <v>n/a</v>
      </c>
      <c r="AT504" s="1092" t="str">
        <f t="shared" si="331"/>
        <v>n/a</v>
      </c>
      <c r="AU504" s="1092" t="str">
        <f t="shared" si="332"/>
        <v>n/a</v>
      </c>
      <c r="AV504" s="1092" t="str">
        <f t="shared" si="333"/>
        <v>n/a</v>
      </c>
      <c r="AW504" s="1092">
        <f t="shared" si="335"/>
        <v>6.1870892438382334</v>
      </c>
      <c r="AX504" s="1092">
        <f t="shared" si="336"/>
        <v>6.5923053606459945</v>
      </c>
    </row>
    <row r="505" spans="1:50" ht="11.25" customHeight="1" x14ac:dyDescent="0.2">
      <c r="A505" s="829" t="s">
        <v>708</v>
      </c>
      <c r="B505" s="829" t="s">
        <v>709</v>
      </c>
      <c r="C505" s="584">
        <v>1</v>
      </c>
      <c r="D505" s="584">
        <v>0.96</v>
      </c>
      <c r="E505" s="483">
        <v>0.88</v>
      </c>
      <c r="F505" s="589">
        <v>0.86666599999999994</v>
      </c>
      <c r="G505" s="584">
        <v>0.82666666666666666</v>
      </c>
      <c r="H505" s="584">
        <v>0.82</v>
      </c>
      <c r="I505" s="584">
        <v>0.8</v>
      </c>
      <c r="J505" s="584">
        <v>0.7624266666666667</v>
      </c>
      <c r="K505" s="897"/>
      <c r="L505" s="584">
        <v>0.72727272727272718</v>
      </c>
      <c r="M505" s="459">
        <v>0.70303030303030301</v>
      </c>
      <c r="N505" s="897"/>
      <c r="O505" s="472">
        <v>0.67878787878787883</v>
      </c>
      <c r="P505" s="472">
        <v>0.65454545454545454</v>
      </c>
      <c r="Q505" s="590">
        <v>0.60606060606060608</v>
      </c>
      <c r="R505" s="590">
        <v>0.5575757575757575</v>
      </c>
      <c r="S505" s="590">
        <v>0.49696969696969689</v>
      </c>
      <c r="T505" s="590">
        <v>0.41557575757575754</v>
      </c>
      <c r="U505" s="590">
        <v>0.39242424242424234</v>
      </c>
      <c r="V505" s="590">
        <v>0.36939393939393939</v>
      </c>
      <c r="W505" s="590">
        <v>0.33863636363636362</v>
      </c>
      <c r="X505" s="590">
        <v>0.30781818181818182</v>
      </c>
      <c r="Y505" s="590">
        <v>0.26163636363636361</v>
      </c>
      <c r="Z505" s="590">
        <v>0.21549090909090907</v>
      </c>
      <c r="AA505" s="587">
        <f t="shared" si="334"/>
        <v>13.64097751515151</v>
      </c>
      <c r="AB505" s="1092">
        <f t="shared" si="337"/>
        <v>4.1666666666666741</v>
      </c>
      <c r="AC505" s="1092">
        <f t="shared" si="338"/>
        <v>9.0909090909090828</v>
      </c>
      <c r="AD505" s="1092">
        <f t="shared" si="315"/>
        <v>1.5385396450305011</v>
      </c>
      <c r="AE505" s="1092">
        <f t="shared" si="316"/>
        <v>4.8386290322580683</v>
      </c>
      <c r="AF505" s="1092">
        <f t="shared" si="317"/>
        <v>0.81300813008131634</v>
      </c>
      <c r="AG505" s="1092">
        <f t="shared" si="318"/>
        <v>2.4999999999999911</v>
      </c>
      <c r="AH505" s="1092">
        <f t="shared" si="319"/>
        <v>4.9281242348991006</v>
      </c>
      <c r="AI505" s="1092">
        <f t="shared" si="320"/>
        <v>4.8336666666666916</v>
      </c>
      <c r="AJ505" s="1092">
        <f t="shared" si="321"/>
        <v>3.4482758620689502</v>
      </c>
      <c r="AK505" s="1092">
        <f t="shared" si="322"/>
        <v>3.5714285714285587</v>
      </c>
      <c r="AL505" s="1092">
        <f t="shared" si="323"/>
        <v>3.7037037037037202</v>
      </c>
      <c r="AM505" s="1092">
        <f t="shared" si="324"/>
        <v>8.0000000000000071</v>
      </c>
      <c r="AN505" s="1092">
        <f t="shared" si="325"/>
        <v>8.6956521739130608</v>
      </c>
      <c r="AO505" s="1092">
        <f t="shared" si="326"/>
        <v>12.195121951219523</v>
      </c>
      <c r="AP505" s="1092">
        <f t="shared" si="327"/>
        <v>19.585824704681333</v>
      </c>
      <c r="AQ505" s="1092">
        <f t="shared" si="328"/>
        <v>5.8996138996139091</v>
      </c>
      <c r="AR505" s="1092">
        <f t="shared" si="329"/>
        <v>6.2346185397866849</v>
      </c>
      <c r="AS505" s="1092">
        <f t="shared" si="330"/>
        <v>9.0827740492170008</v>
      </c>
      <c r="AT505" s="1092">
        <f t="shared" si="331"/>
        <v>10.011813349084452</v>
      </c>
      <c r="AU505" s="1092">
        <f t="shared" si="332"/>
        <v>17.651146629603897</v>
      </c>
      <c r="AV505" s="1092">
        <f t="shared" si="333"/>
        <v>21.414107323658449</v>
      </c>
      <c r="AW505" s="1092">
        <f t="shared" si="335"/>
        <v>7.7239821059281413</v>
      </c>
      <c r="AX505" s="1092">
        <f t="shared" si="336"/>
        <v>5.763367530504218</v>
      </c>
    </row>
    <row r="506" spans="1:50" ht="11.25" customHeight="1" x14ac:dyDescent="0.2">
      <c r="A506" s="829" t="s">
        <v>304</v>
      </c>
      <c r="B506" s="829" t="s">
        <v>305</v>
      </c>
      <c r="C506" s="584">
        <v>1.9125000000000001</v>
      </c>
      <c r="D506" s="584">
        <v>1.9025000000000001</v>
      </c>
      <c r="E506" s="460">
        <v>1.8925000000000001</v>
      </c>
      <c r="F506" s="589">
        <v>1.8824999999999998</v>
      </c>
      <c r="G506" s="584">
        <v>1.8725000000000001</v>
      </c>
      <c r="H506" s="584">
        <v>1.855</v>
      </c>
      <c r="I506" s="584">
        <v>1.845</v>
      </c>
      <c r="J506" s="584">
        <v>1.825</v>
      </c>
      <c r="K506" s="897"/>
      <c r="L506" s="584">
        <v>1.79</v>
      </c>
      <c r="M506" s="459">
        <v>1.75</v>
      </c>
      <c r="N506" s="897"/>
      <c r="O506" s="472">
        <v>1.68</v>
      </c>
      <c r="P506" s="472">
        <v>1.6</v>
      </c>
      <c r="Q506" s="590">
        <v>1.52</v>
      </c>
      <c r="R506" s="590">
        <v>1.44</v>
      </c>
      <c r="S506" s="590">
        <v>1.39</v>
      </c>
      <c r="T506" s="590">
        <v>1.32</v>
      </c>
      <c r="U506" s="590">
        <v>1.3</v>
      </c>
      <c r="V506" s="590">
        <v>1.27</v>
      </c>
      <c r="W506" s="586">
        <v>1.26</v>
      </c>
      <c r="X506" s="590">
        <v>1.2450000000000001</v>
      </c>
      <c r="Y506" s="590">
        <v>1.24</v>
      </c>
      <c r="Z506" s="590">
        <v>1.22</v>
      </c>
      <c r="AA506" s="587">
        <f t="shared" si="334"/>
        <v>35.012500000000003</v>
      </c>
      <c r="AB506" s="1092">
        <f t="shared" si="337"/>
        <v>0.52562417871222511</v>
      </c>
      <c r="AC506" s="1092">
        <f t="shared" si="338"/>
        <v>0.52840158520475189</v>
      </c>
      <c r="AD506" s="1092">
        <f t="shared" si="315"/>
        <v>0.53120849933601111</v>
      </c>
      <c r="AE506" s="1092">
        <f t="shared" si="316"/>
        <v>0.53404539385846217</v>
      </c>
      <c r="AF506" s="1092">
        <f t="shared" si="317"/>
        <v>0.94339622641510523</v>
      </c>
      <c r="AG506" s="1092">
        <f t="shared" si="318"/>
        <v>0.54200542005420349</v>
      </c>
      <c r="AH506" s="1092">
        <f t="shared" si="319"/>
        <v>1.0958904109588996</v>
      </c>
      <c r="AI506" s="1092">
        <f t="shared" si="320"/>
        <v>1.9553072625698276</v>
      </c>
      <c r="AJ506" s="1092">
        <f t="shared" si="321"/>
        <v>2.2857142857142909</v>
      </c>
      <c r="AK506" s="1092">
        <f t="shared" si="322"/>
        <v>4.1666666666666741</v>
      </c>
      <c r="AL506" s="1092">
        <f t="shared" si="323"/>
        <v>4.9999999999999822</v>
      </c>
      <c r="AM506" s="1092">
        <f t="shared" si="324"/>
        <v>5.2631578947368363</v>
      </c>
      <c r="AN506" s="1092">
        <f t="shared" si="325"/>
        <v>5.555555555555558</v>
      </c>
      <c r="AO506" s="1092">
        <f t="shared" si="326"/>
        <v>3.5971223021582732</v>
      </c>
      <c r="AP506" s="1092">
        <f t="shared" si="327"/>
        <v>5.3030303030302983</v>
      </c>
      <c r="AQ506" s="1092">
        <f t="shared" si="328"/>
        <v>1.538461538461533</v>
      </c>
      <c r="AR506" s="1092">
        <f t="shared" si="329"/>
        <v>2.3622047244094446</v>
      </c>
      <c r="AS506" s="1092">
        <f t="shared" si="330"/>
        <v>0.79365079365079083</v>
      </c>
      <c r="AT506" s="1092">
        <f t="shared" si="331"/>
        <v>1.2048192771084265</v>
      </c>
      <c r="AU506" s="1092">
        <f t="shared" si="332"/>
        <v>0.40322580645162365</v>
      </c>
      <c r="AV506" s="1092">
        <f t="shared" si="333"/>
        <v>1.6393442622950838</v>
      </c>
      <c r="AW506" s="1092">
        <f t="shared" si="335"/>
        <v>2.1794682089213473</v>
      </c>
      <c r="AX506" s="1092">
        <f t="shared" si="336"/>
        <v>1.8394233461921721</v>
      </c>
    </row>
    <row r="507" spans="1:50" ht="11.25" customHeight="1" x14ac:dyDescent="0.2">
      <c r="A507" s="1128" t="s">
        <v>4404</v>
      </c>
      <c r="B507" s="814" t="s">
        <v>4402</v>
      </c>
      <c r="C507" s="584">
        <v>1.2787500000000001</v>
      </c>
      <c r="D507" s="584">
        <v>1.1375</v>
      </c>
      <c r="E507" s="460">
        <v>1.0249999999999999</v>
      </c>
      <c r="F507" s="454">
        <v>0.90999999999999992</v>
      </c>
      <c r="G507" s="584">
        <v>0.83799999999999997</v>
      </c>
      <c r="H507" s="584">
        <v>0.61799999999999999</v>
      </c>
      <c r="I507" s="463">
        <v>0</v>
      </c>
      <c r="J507" s="463">
        <v>0</v>
      </c>
      <c r="K507" s="897"/>
      <c r="L507" s="463">
        <v>0</v>
      </c>
      <c r="M507" s="588">
        <v>0</v>
      </c>
      <c r="N507" s="897"/>
      <c r="O507" s="493">
        <v>0</v>
      </c>
      <c r="P507" s="493">
        <v>0</v>
      </c>
      <c r="Q507" s="492">
        <v>0</v>
      </c>
      <c r="R507" s="492">
        <v>0</v>
      </c>
      <c r="S507" s="492">
        <v>0</v>
      </c>
      <c r="T507" s="492">
        <v>0</v>
      </c>
      <c r="U507" s="492">
        <v>0</v>
      </c>
      <c r="V507" s="492">
        <v>0</v>
      </c>
      <c r="W507" s="492">
        <v>0</v>
      </c>
      <c r="X507" s="492">
        <v>0</v>
      </c>
      <c r="Y507" s="492">
        <v>0</v>
      </c>
      <c r="Z507" s="492">
        <v>0</v>
      </c>
      <c r="AA507" s="587">
        <f t="shared" si="334"/>
        <v>5.8072499999999998</v>
      </c>
      <c r="AB507" s="1092">
        <f t="shared" si="337"/>
        <v>12.417582417582418</v>
      </c>
      <c r="AC507" s="1092">
        <f t="shared" si="338"/>
        <v>10.975609756097571</v>
      </c>
      <c r="AD507" s="1092">
        <f t="shared" si="315"/>
        <v>12.637362637362637</v>
      </c>
      <c r="AE507" s="1092">
        <f t="shared" si="316"/>
        <v>8.591885441527447</v>
      </c>
      <c r="AF507" s="1092">
        <f t="shared" si="317"/>
        <v>35.59870550161812</v>
      </c>
      <c r="AG507" s="1092" t="str">
        <f t="shared" si="318"/>
        <v>n/a</v>
      </c>
      <c r="AH507" s="1092" t="str">
        <f t="shared" si="319"/>
        <v>n/a</v>
      </c>
      <c r="AI507" s="1092" t="str">
        <f t="shared" si="320"/>
        <v>n/a</v>
      </c>
      <c r="AJ507" s="1092" t="str">
        <f t="shared" si="321"/>
        <v>n/a</v>
      </c>
      <c r="AK507" s="1092" t="str">
        <f t="shared" si="322"/>
        <v>n/a</v>
      </c>
      <c r="AL507" s="1092" t="str">
        <f t="shared" si="323"/>
        <v>n/a</v>
      </c>
      <c r="AM507" s="1092" t="str">
        <f t="shared" si="324"/>
        <v>n/a</v>
      </c>
      <c r="AN507" s="1092" t="str">
        <f t="shared" si="325"/>
        <v>n/a</v>
      </c>
      <c r="AO507" s="1092" t="str">
        <f t="shared" si="326"/>
        <v>n/a</v>
      </c>
      <c r="AP507" s="1092" t="str">
        <f t="shared" si="327"/>
        <v>n/a</v>
      </c>
      <c r="AQ507" s="1092" t="str">
        <f t="shared" si="328"/>
        <v>n/a</v>
      </c>
      <c r="AR507" s="1092" t="str">
        <f t="shared" si="329"/>
        <v>n/a</v>
      </c>
      <c r="AS507" s="1092" t="str">
        <f t="shared" si="330"/>
        <v>n/a</v>
      </c>
      <c r="AT507" s="1092" t="str">
        <f t="shared" si="331"/>
        <v>n/a</v>
      </c>
      <c r="AU507" s="1092" t="str">
        <f t="shared" si="332"/>
        <v>n/a</v>
      </c>
      <c r="AV507" s="1092" t="str">
        <f t="shared" si="333"/>
        <v>n/a</v>
      </c>
      <c r="AW507" s="1092">
        <f t="shared" si="335"/>
        <v>16.044229150837641</v>
      </c>
      <c r="AX507" s="1092">
        <f t="shared" si="336"/>
        <v>11.049492982170396</v>
      </c>
    </row>
    <row r="508" spans="1:50" ht="11.25" customHeight="1" x14ac:dyDescent="0.2">
      <c r="A508" s="467" t="s">
        <v>1490</v>
      </c>
      <c r="B508" s="468" t="s">
        <v>1491</v>
      </c>
      <c r="C508" s="584">
        <v>2.2400000000000002</v>
      </c>
      <c r="D508" s="584">
        <v>1.8</v>
      </c>
      <c r="E508" s="460">
        <v>1.5</v>
      </c>
      <c r="F508" s="460">
        <v>1.2</v>
      </c>
      <c r="G508" s="474">
        <v>0.96</v>
      </c>
      <c r="H508" s="474">
        <v>0.76</v>
      </c>
      <c r="I508" s="474">
        <v>0.6</v>
      </c>
      <c r="J508" s="474">
        <v>0.48</v>
      </c>
      <c r="K508" s="976"/>
      <c r="L508" s="473">
        <v>0</v>
      </c>
      <c r="M508" s="475">
        <v>0</v>
      </c>
      <c r="N508" s="976"/>
      <c r="O508" s="496">
        <v>0</v>
      </c>
      <c r="P508" s="496">
        <v>0</v>
      </c>
      <c r="Q508" s="477">
        <v>0</v>
      </c>
      <c r="R508" s="477">
        <v>0</v>
      </c>
      <c r="S508" s="477">
        <v>0</v>
      </c>
      <c r="T508" s="477">
        <v>0</v>
      </c>
      <c r="U508" s="477">
        <v>0</v>
      </c>
      <c r="V508" s="477">
        <v>0</v>
      </c>
      <c r="W508" s="477">
        <v>0</v>
      </c>
      <c r="X508" s="477">
        <v>0</v>
      </c>
      <c r="Y508" s="477">
        <v>0</v>
      </c>
      <c r="Z508" s="477">
        <v>0</v>
      </c>
      <c r="AA508" s="587">
        <f t="shared" si="334"/>
        <v>9.5400000000000009</v>
      </c>
      <c r="AB508" s="1092">
        <f t="shared" si="337"/>
        <v>24.444444444444446</v>
      </c>
      <c r="AC508" s="1092">
        <f t="shared" si="338"/>
        <v>19.999999999999996</v>
      </c>
      <c r="AD508" s="1092">
        <f t="shared" si="315"/>
        <v>25</v>
      </c>
      <c r="AE508" s="1092">
        <f t="shared" si="316"/>
        <v>25</v>
      </c>
      <c r="AF508" s="1092">
        <f t="shared" si="317"/>
        <v>26.315789473684205</v>
      </c>
      <c r="AG508" s="1092">
        <f t="shared" si="318"/>
        <v>26.666666666666682</v>
      </c>
      <c r="AH508" s="1092">
        <f t="shared" si="319"/>
        <v>25</v>
      </c>
      <c r="AI508" s="1092" t="str">
        <f t="shared" si="320"/>
        <v>n/a</v>
      </c>
      <c r="AJ508" s="1092" t="str">
        <f t="shared" si="321"/>
        <v>n/a</v>
      </c>
      <c r="AK508" s="1092" t="str">
        <f t="shared" si="322"/>
        <v>n/a</v>
      </c>
      <c r="AL508" s="1092" t="str">
        <f t="shared" si="323"/>
        <v>n/a</v>
      </c>
      <c r="AM508" s="1092" t="str">
        <f t="shared" si="324"/>
        <v>n/a</v>
      </c>
      <c r="AN508" s="1092" t="str">
        <f t="shared" si="325"/>
        <v>n/a</v>
      </c>
      <c r="AO508" s="1092" t="str">
        <f t="shared" si="326"/>
        <v>n/a</v>
      </c>
      <c r="AP508" s="1092" t="str">
        <f t="shared" si="327"/>
        <v>n/a</v>
      </c>
      <c r="AQ508" s="1092" t="str">
        <f t="shared" si="328"/>
        <v>n/a</v>
      </c>
      <c r="AR508" s="1092" t="str">
        <f t="shared" si="329"/>
        <v>n/a</v>
      </c>
      <c r="AS508" s="1092" t="str">
        <f t="shared" si="330"/>
        <v>n/a</v>
      </c>
      <c r="AT508" s="1092" t="str">
        <f t="shared" si="331"/>
        <v>n/a</v>
      </c>
      <c r="AU508" s="1092" t="str">
        <f t="shared" si="332"/>
        <v>n/a</v>
      </c>
      <c r="AV508" s="1092" t="str">
        <f t="shared" si="333"/>
        <v>n/a</v>
      </c>
      <c r="AW508" s="1092">
        <f t="shared" si="335"/>
        <v>24.632414369256477</v>
      </c>
      <c r="AX508" s="1092">
        <f t="shared" si="336"/>
        <v>2.1936228527499457</v>
      </c>
    </row>
    <row r="509" spans="1:50" ht="11.25" customHeight="1" x14ac:dyDescent="0.2">
      <c r="A509" s="829" t="s">
        <v>748</v>
      </c>
      <c r="B509" s="829" t="s">
        <v>749</v>
      </c>
      <c r="C509" s="584">
        <v>2.794</v>
      </c>
      <c r="D509" s="584">
        <v>2.7105000000000001</v>
      </c>
      <c r="E509" s="460">
        <v>2.6305000000000001</v>
      </c>
      <c r="F509" s="460">
        <v>2.5350000000000001</v>
      </c>
      <c r="G509" s="584">
        <v>2.3914999999999997</v>
      </c>
      <c r="H509" s="584">
        <v>2.2714167000000001</v>
      </c>
      <c r="I509" s="584">
        <v>2.1916253999999999</v>
      </c>
      <c r="J509" s="584">
        <v>2.1474587000000001</v>
      </c>
      <c r="K509" s="897"/>
      <c r="L509" s="584">
        <v>1.7716250000000002</v>
      </c>
      <c r="M509" s="459">
        <v>1.7366250000000003</v>
      </c>
      <c r="N509" s="897"/>
      <c r="O509" s="472">
        <v>1.72725</v>
      </c>
      <c r="P509" s="472">
        <v>1.716</v>
      </c>
      <c r="Q509" s="590">
        <v>1.7010000000000001</v>
      </c>
      <c r="R509" s="590">
        <v>1.641</v>
      </c>
      <c r="S509" s="590">
        <v>1.518</v>
      </c>
      <c r="T509" s="590">
        <v>1.395</v>
      </c>
      <c r="U509" s="590">
        <v>1.32</v>
      </c>
      <c r="V509" s="590">
        <v>1.2</v>
      </c>
      <c r="W509" s="590">
        <v>1.17</v>
      </c>
      <c r="X509" s="590">
        <v>1.1399999999999999</v>
      </c>
      <c r="Y509" s="590">
        <v>1.1100000000000001</v>
      </c>
      <c r="Z509" s="590">
        <v>1.08</v>
      </c>
      <c r="AA509" s="587">
        <f t="shared" si="334"/>
        <v>39.898500800000008</v>
      </c>
      <c r="AB509" s="1092">
        <f t="shared" si="337"/>
        <v>3.0806124331304252</v>
      </c>
      <c r="AC509" s="1092">
        <f t="shared" si="338"/>
        <v>3.0412469112336193</v>
      </c>
      <c r="AD509" s="1092">
        <f t="shared" si="315"/>
        <v>3.7672583826430017</v>
      </c>
      <c r="AE509" s="1092">
        <f t="shared" si="316"/>
        <v>6.0004181476061236</v>
      </c>
      <c r="AF509" s="1092">
        <f t="shared" si="317"/>
        <v>5.2867137940827647</v>
      </c>
      <c r="AG509" s="1092">
        <f t="shared" si="318"/>
        <v>3.6407362316571046</v>
      </c>
      <c r="AH509" s="1092">
        <f t="shared" si="319"/>
        <v>2.0566961311060394</v>
      </c>
      <c r="AI509" s="1092">
        <f t="shared" si="320"/>
        <v>21.214066182177362</v>
      </c>
      <c r="AJ509" s="1092">
        <f t="shared" si="321"/>
        <v>2.0154034405815757</v>
      </c>
      <c r="AK509" s="1092">
        <f t="shared" si="322"/>
        <v>0.54277029960922984</v>
      </c>
      <c r="AL509" s="1092">
        <f t="shared" si="323"/>
        <v>0.65559440559439519</v>
      </c>
      <c r="AM509" s="1092">
        <f t="shared" si="324"/>
        <v>0.8818342151675429</v>
      </c>
      <c r="AN509" s="1092">
        <f t="shared" si="325"/>
        <v>3.6563071297988969</v>
      </c>
      <c r="AO509" s="1092">
        <f t="shared" si="326"/>
        <v>8.1027667984189691</v>
      </c>
      <c r="AP509" s="1092">
        <f t="shared" si="327"/>
        <v>8.8172043010752645</v>
      </c>
      <c r="AQ509" s="1092">
        <f t="shared" si="328"/>
        <v>5.6818181818181879</v>
      </c>
      <c r="AR509" s="1092">
        <f t="shared" si="329"/>
        <v>10.000000000000009</v>
      </c>
      <c r="AS509" s="1092">
        <f t="shared" si="330"/>
        <v>2.5641025641025772</v>
      </c>
      <c r="AT509" s="1092">
        <f t="shared" si="331"/>
        <v>2.6315789473684292</v>
      </c>
      <c r="AU509" s="1092">
        <f t="shared" si="332"/>
        <v>2.7027027027026751</v>
      </c>
      <c r="AV509" s="1092">
        <f t="shared" si="333"/>
        <v>2.7777777777777901</v>
      </c>
      <c r="AW509" s="1092">
        <f t="shared" si="335"/>
        <v>4.7198861417929523</v>
      </c>
      <c r="AX509" s="1092">
        <f t="shared" si="336"/>
        <v>4.5810348982401141</v>
      </c>
    </row>
    <row r="510" spans="1:50" ht="11.25" customHeight="1" x14ac:dyDescent="0.2">
      <c r="A510" s="829" t="s">
        <v>1818</v>
      </c>
      <c r="B510" s="829" t="s">
        <v>1819</v>
      </c>
      <c r="C510" s="584">
        <v>0.96</v>
      </c>
      <c r="D510" s="584">
        <v>0.88</v>
      </c>
      <c r="E510" s="460">
        <v>0.84</v>
      </c>
      <c r="F510" s="460">
        <v>0.8</v>
      </c>
      <c r="G510" s="584">
        <v>0.71</v>
      </c>
      <c r="H510" s="584">
        <v>0.67</v>
      </c>
      <c r="I510" s="584">
        <v>0.48</v>
      </c>
      <c r="J510" s="463">
        <v>0</v>
      </c>
      <c r="K510" s="897"/>
      <c r="L510" s="463">
        <v>0</v>
      </c>
      <c r="M510" s="1168">
        <v>0</v>
      </c>
      <c r="N510" s="897"/>
      <c r="O510" s="585">
        <v>0</v>
      </c>
      <c r="P510" s="585">
        <v>0</v>
      </c>
      <c r="Q510" s="1176">
        <v>0</v>
      </c>
      <c r="R510" s="1176">
        <v>0</v>
      </c>
      <c r="S510" s="1176">
        <v>0</v>
      </c>
      <c r="T510" s="586">
        <v>0</v>
      </c>
      <c r="U510" s="1179">
        <v>0</v>
      </c>
      <c r="V510" s="586">
        <v>0</v>
      </c>
      <c r="W510" s="586">
        <v>0</v>
      </c>
      <c r="X510" s="586">
        <v>0</v>
      </c>
      <c r="Y510" s="586">
        <v>0</v>
      </c>
      <c r="Z510" s="586">
        <v>0</v>
      </c>
      <c r="AA510" s="587">
        <f t="shared" si="334"/>
        <v>5.34</v>
      </c>
      <c r="AB510" s="1092">
        <f t="shared" si="337"/>
        <v>9.0909090909090828</v>
      </c>
      <c r="AC510" s="1092">
        <f t="shared" si="338"/>
        <v>4.7619047619047672</v>
      </c>
      <c r="AD510" s="1092">
        <f t="shared" si="315"/>
        <v>4.9999999999999822</v>
      </c>
      <c r="AE510" s="1092">
        <f t="shared" si="316"/>
        <v>12.676056338028175</v>
      </c>
      <c r="AF510" s="1092">
        <f t="shared" si="317"/>
        <v>5.9701492537313383</v>
      </c>
      <c r="AG510" s="1092">
        <f t="shared" si="318"/>
        <v>39.58333333333335</v>
      </c>
      <c r="AH510" s="1092" t="str">
        <f t="shared" si="319"/>
        <v>n/a</v>
      </c>
      <c r="AI510" s="1092" t="str">
        <f t="shared" si="320"/>
        <v>n/a</v>
      </c>
      <c r="AJ510" s="1092" t="str">
        <f t="shared" si="321"/>
        <v>n/a</v>
      </c>
      <c r="AK510" s="1092" t="str">
        <f t="shared" si="322"/>
        <v>n/a</v>
      </c>
      <c r="AL510" s="1092" t="str">
        <f t="shared" si="323"/>
        <v>n/a</v>
      </c>
      <c r="AM510" s="1092" t="str">
        <f t="shared" si="324"/>
        <v>n/a</v>
      </c>
      <c r="AN510" s="1092" t="str">
        <f t="shared" si="325"/>
        <v>n/a</v>
      </c>
      <c r="AO510" s="1092" t="str">
        <f t="shared" si="326"/>
        <v>n/a</v>
      </c>
      <c r="AP510" s="1092" t="str">
        <f t="shared" si="327"/>
        <v>n/a</v>
      </c>
      <c r="AQ510" s="1092" t="str">
        <f t="shared" si="328"/>
        <v>n/a</v>
      </c>
      <c r="AR510" s="1092" t="str">
        <f t="shared" si="329"/>
        <v>n/a</v>
      </c>
      <c r="AS510" s="1092" t="str">
        <f t="shared" si="330"/>
        <v>n/a</v>
      </c>
      <c r="AT510" s="1092" t="str">
        <f t="shared" si="331"/>
        <v>n/a</v>
      </c>
      <c r="AU510" s="1092" t="str">
        <f t="shared" si="332"/>
        <v>n/a</v>
      </c>
      <c r="AV510" s="1092" t="str">
        <f t="shared" si="333"/>
        <v>n/a</v>
      </c>
      <c r="AW510" s="1092">
        <f t="shared" si="335"/>
        <v>12.847058796317782</v>
      </c>
      <c r="AX510" s="1092">
        <f t="shared" si="336"/>
        <v>13.440269423927633</v>
      </c>
    </row>
    <row r="511" spans="1:50" ht="11.25" customHeight="1" x14ac:dyDescent="0.2">
      <c r="A511" s="458" t="s">
        <v>717</v>
      </c>
      <c r="B511" s="829" t="s">
        <v>718</v>
      </c>
      <c r="C511" s="584">
        <v>1.02</v>
      </c>
      <c r="D511" s="584">
        <v>0.98</v>
      </c>
      <c r="E511" s="460">
        <v>0.94</v>
      </c>
      <c r="F511" s="589">
        <v>0.9</v>
      </c>
      <c r="G511" s="584">
        <v>0.86</v>
      </c>
      <c r="H511" s="584">
        <v>0.82</v>
      </c>
      <c r="I511" s="584">
        <v>0.78</v>
      </c>
      <c r="J511" s="584">
        <v>0.74</v>
      </c>
      <c r="K511" s="897" t="s">
        <v>90</v>
      </c>
      <c r="L511" s="584">
        <v>0.7</v>
      </c>
      <c r="M511" s="459">
        <v>0.66</v>
      </c>
      <c r="N511" s="897"/>
      <c r="O511" s="472">
        <v>0.62</v>
      </c>
      <c r="P511" s="472">
        <v>0.57999999999999996</v>
      </c>
      <c r="Q511" s="590">
        <v>0.54</v>
      </c>
      <c r="R511" s="590">
        <v>0.5</v>
      </c>
      <c r="S511" s="590">
        <v>0.432</v>
      </c>
      <c r="T511" s="590">
        <v>0.36</v>
      </c>
      <c r="U511" s="590">
        <v>0.32799999999999996</v>
      </c>
      <c r="V511" s="590">
        <v>0.29599999999999999</v>
      </c>
      <c r="W511" s="586">
        <v>0.28799999999999998</v>
      </c>
      <c r="X511" s="586">
        <v>0.28799999999999998</v>
      </c>
      <c r="Y511" s="586">
        <v>0.28799999999999998</v>
      </c>
      <c r="Z511" s="586">
        <v>0.28799999999999998</v>
      </c>
      <c r="AA511" s="587">
        <f t="shared" si="334"/>
        <v>13.208</v>
      </c>
      <c r="AB511" s="1092">
        <f t="shared" si="337"/>
        <v>4.081632653061229</v>
      </c>
      <c r="AC511" s="1092">
        <f t="shared" si="338"/>
        <v>4.2553191489361764</v>
      </c>
      <c r="AD511" s="1092">
        <f t="shared" ref="AD511:AD574" si="339">IF(ISERROR((E511/F511-1)*100),"n/a",(E511/F511-1)*100)</f>
        <v>4.4444444444444287</v>
      </c>
      <c r="AE511" s="1092">
        <f t="shared" ref="AE511:AE574" si="340">IF(ISERROR((F511/G511-1)*100),"n/a",(F511/G511-1)*100)</f>
        <v>4.6511627906976827</v>
      </c>
      <c r="AF511" s="1092">
        <f t="shared" ref="AF511:AF574" si="341">IF(ISERROR((G511/H511-1)*100),"n/a",(G511/H511-1)*100)</f>
        <v>4.8780487804878092</v>
      </c>
      <c r="AG511" s="1092">
        <f t="shared" ref="AG511:AG574" si="342">IF(ISERROR((H511/I511-1)*100),"n/a",(H511/I511-1)*100)</f>
        <v>5.12820512820511</v>
      </c>
      <c r="AH511" s="1092">
        <f t="shared" ref="AH511:AH574" si="343">IF(ISERROR((I511/J511-1)*100),"n/a",(I511/J511-1)*100)</f>
        <v>5.4054054054054168</v>
      </c>
      <c r="AI511" s="1092">
        <f t="shared" ref="AI511:AI574" si="344">IF(ISERROR((J511/L511-1)*100),"n/a",(J511/L511-1)*100)</f>
        <v>5.7142857142857162</v>
      </c>
      <c r="AJ511" s="1092">
        <f t="shared" ref="AJ511:AJ574" si="345">IF(ISERROR((L511/M511-1)*100),"n/a",(L511/M511-1)*100)</f>
        <v>6.0606060606060552</v>
      </c>
      <c r="AK511" s="1092">
        <f t="shared" ref="AK511:AK574" si="346">IF(ISERROR((M511/O511-1)*100),"n/a",(M511/O511-1)*100)</f>
        <v>6.4516129032258229</v>
      </c>
      <c r="AL511" s="1092">
        <f t="shared" ref="AL511:AL574" si="347">IF(ISERROR((O511/P511-1)*100),"n/a",(O511/P511-1)*100)</f>
        <v>6.8965517241379448</v>
      </c>
      <c r="AM511" s="1092">
        <f t="shared" ref="AM511:AM574" si="348">IF(ISERROR((P511/Q511-1)*100),"n/a",(P511/Q511-1)*100)</f>
        <v>7.4074074074073959</v>
      </c>
      <c r="AN511" s="1092">
        <f t="shared" ref="AN511:AN574" si="349">IF(ISERROR((Q511/R511-1)*100),"n/a",(Q511/R511-1)*100)</f>
        <v>8.0000000000000071</v>
      </c>
      <c r="AO511" s="1092">
        <f t="shared" ref="AO511:AO574" si="350">IF(ISERROR((R511/S511-1)*100),"n/a",(R511/S511-1)*100)</f>
        <v>15.740740740740744</v>
      </c>
      <c r="AP511" s="1092">
        <f t="shared" ref="AP511:AP574" si="351">IF(ISERROR((S511/T511-1)*100),"n/a",(S511/T511-1)*100)</f>
        <v>19.999999999999996</v>
      </c>
      <c r="AQ511" s="1092">
        <f t="shared" ref="AQ511:AQ574" si="352">IF(ISERROR((T511/U511-1)*100),"n/a",(T511/U511-1)*100)</f>
        <v>9.7560975609756184</v>
      </c>
      <c r="AR511" s="1092">
        <f t="shared" ref="AR511:AR574" si="353">IF(ISERROR((U511/V511-1)*100),"n/a",(U511/V511-1)*100)</f>
        <v>10.810810810810811</v>
      </c>
      <c r="AS511" s="1092">
        <f t="shared" ref="AS511:AS574" si="354">IF(ISERROR((V511/W511-1)*100),"n/a",(V511/W511-1)*100)</f>
        <v>2.7777777777777901</v>
      </c>
      <c r="AT511" s="1092">
        <f t="shared" ref="AT511:AT574" si="355">IF(ISERROR((W511/X511-1)*100),"n/a",(W511/X511-1)*100)</f>
        <v>0</v>
      </c>
      <c r="AU511" s="1092">
        <f t="shared" ref="AU511:AU574" si="356">IF(ISERROR((X511/Y511-1)*100),"n/a",(X511/Y511-1)*100)</f>
        <v>0</v>
      </c>
      <c r="AV511" s="1092">
        <f t="shared" ref="AV511:AV574" si="357">IF(ISERROR((Y511/Z511-1)*100),"n/a",(Y511/Z511-1)*100)</f>
        <v>0</v>
      </c>
      <c r="AW511" s="1092">
        <f t="shared" si="335"/>
        <v>6.3076242405336078</v>
      </c>
      <c r="AX511" s="1092">
        <f t="shared" si="336"/>
        <v>4.8215090647088594</v>
      </c>
    </row>
    <row r="512" spans="1:50" ht="11.25" customHeight="1" x14ac:dyDescent="0.2">
      <c r="A512" s="511" t="s">
        <v>4654</v>
      </c>
      <c r="B512" s="829" t="s">
        <v>4644</v>
      </c>
      <c r="C512" s="584">
        <v>0.60329999999999995</v>
      </c>
      <c r="D512" s="584">
        <v>0.45319999999999999</v>
      </c>
      <c r="E512" s="460">
        <v>0.3468</v>
      </c>
      <c r="F512" s="589">
        <v>0.26679999999999998</v>
      </c>
      <c r="G512" s="499">
        <v>0</v>
      </c>
      <c r="H512" s="499">
        <v>0</v>
      </c>
      <c r="I512" s="499">
        <v>0</v>
      </c>
      <c r="J512" s="499">
        <v>0</v>
      </c>
      <c r="K512" s="1027"/>
      <c r="L512" s="499">
        <v>0</v>
      </c>
      <c r="M512" s="502">
        <v>0</v>
      </c>
      <c r="N512" s="1027"/>
      <c r="O512" s="999">
        <v>0</v>
      </c>
      <c r="P512" s="999">
        <v>0</v>
      </c>
      <c r="Q512" s="500">
        <v>0</v>
      </c>
      <c r="R512" s="500">
        <v>0</v>
      </c>
      <c r="S512" s="500">
        <v>0</v>
      </c>
      <c r="T512" s="500">
        <v>0</v>
      </c>
      <c r="U512" s="500">
        <v>0</v>
      </c>
      <c r="V512" s="500">
        <v>0</v>
      </c>
      <c r="W512" s="500">
        <v>0</v>
      </c>
      <c r="X512" s="500">
        <v>0</v>
      </c>
      <c r="Y512" s="500">
        <v>0</v>
      </c>
      <c r="Z512" s="500">
        <v>0</v>
      </c>
      <c r="AA512" s="587">
        <f t="shared" si="334"/>
        <v>1.6700999999999999</v>
      </c>
      <c r="AB512" s="1092">
        <f t="shared" si="337"/>
        <v>33.120035304501314</v>
      </c>
      <c r="AC512" s="1092">
        <f t="shared" si="338"/>
        <v>30.680507497116484</v>
      </c>
      <c r="AD512" s="1092">
        <f t="shared" si="339"/>
        <v>29.985007496251882</v>
      </c>
      <c r="AE512" s="1092" t="str">
        <f t="shared" si="340"/>
        <v>n/a</v>
      </c>
      <c r="AF512" s="1092" t="str">
        <f t="shared" si="341"/>
        <v>n/a</v>
      </c>
      <c r="AG512" s="1092" t="str">
        <f t="shared" si="342"/>
        <v>n/a</v>
      </c>
      <c r="AH512" s="1092" t="str">
        <f t="shared" si="343"/>
        <v>n/a</v>
      </c>
      <c r="AI512" s="1092" t="str">
        <f t="shared" si="344"/>
        <v>n/a</v>
      </c>
      <c r="AJ512" s="1092" t="str">
        <f t="shared" si="345"/>
        <v>n/a</v>
      </c>
      <c r="AK512" s="1092" t="str">
        <f t="shared" si="346"/>
        <v>n/a</v>
      </c>
      <c r="AL512" s="1092" t="str">
        <f t="shared" si="347"/>
        <v>n/a</v>
      </c>
      <c r="AM512" s="1092" t="str">
        <f t="shared" si="348"/>
        <v>n/a</v>
      </c>
      <c r="AN512" s="1092" t="str">
        <f t="shared" si="349"/>
        <v>n/a</v>
      </c>
      <c r="AO512" s="1092" t="str">
        <f t="shared" si="350"/>
        <v>n/a</v>
      </c>
      <c r="AP512" s="1092" t="str">
        <f t="shared" si="351"/>
        <v>n/a</v>
      </c>
      <c r="AQ512" s="1092" t="str">
        <f t="shared" si="352"/>
        <v>n/a</v>
      </c>
      <c r="AR512" s="1092" t="str">
        <f t="shared" si="353"/>
        <v>n/a</v>
      </c>
      <c r="AS512" s="1092" t="str">
        <f t="shared" si="354"/>
        <v>n/a</v>
      </c>
      <c r="AT512" s="1092" t="str">
        <f t="shared" si="355"/>
        <v>n/a</v>
      </c>
      <c r="AU512" s="1092" t="str">
        <f t="shared" si="356"/>
        <v>n/a</v>
      </c>
      <c r="AV512" s="1092" t="str">
        <f t="shared" si="357"/>
        <v>n/a</v>
      </c>
      <c r="AW512" s="1092">
        <f t="shared" si="335"/>
        <v>31.261850099289891</v>
      </c>
      <c r="AX512" s="1092">
        <f t="shared" si="336"/>
        <v>1.6463806532666203</v>
      </c>
    </row>
    <row r="513" spans="1:50" ht="11.25" customHeight="1" x14ac:dyDescent="0.2">
      <c r="A513" s="458" t="s">
        <v>714</v>
      </c>
      <c r="B513" s="829" t="s">
        <v>715</v>
      </c>
      <c r="C513" s="584">
        <v>1.5649999999999999</v>
      </c>
      <c r="D513" s="584">
        <v>1.4824999999999999</v>
      </c>
      <c r="E513" s="460">
        <v>1.3625</v>
      </c>
      <c r="F513" s="589">
        <v>1.24</v>
      </c>
      <c r="G513" s="584">
        <v>1.1274999999999999</v>
      </c>
      <c r="H513" s="584">
        <v>1.0249999999999999</v>
      </c>
      <c r="I513" s="584">
        <v>0.92500000000000004</v>
      </c>
      <c r="J513" s="584">
        <v>0.83499999999999996</v>
      </c>
      <c r="K513" s="897"/>
      <c r="L513" s="584">
        <v>0.78500000000000003</v>
      </c>
      <c r="M513" s="459">
        <v>0.75</v>
      </c>
      <c r="N513" s="897"/>
      <c r="O513" s="472">
        <v>0.72499999999999998</v>
      </c>
      <c r="P513" s="472">
        <v>0.71</v>
      </c>
      <c r="Q513" s="590">
        <v>0.69499999999999995</v>
      </c>
      <c r="R513" s="590">
        <v>0.68</v>
      </c>
      <c r="S513" s="586">
        <v>0.66500000000000004</v>
      </c>
      <c r="T513" s="586">
        <v>0.66500000000000004</v>
      </c>
      <c r="U513" s="586">
        <v>0.66500000000000004</v>
      </c>
      <c r="V513" s="586">
        <v>0.66500000000000004</v>
      </c>
      <c r="W513" s="586">
        <v>0.66500000000000004</v>
      </c>
      <c r="X513" s="586">
        <v>0.66500000000000004</v>
      </c>
      <c r="Y513" s="586">
        <v>0.66500000000000004</v>
      </c>
      <c r="Z513" s="586">
        <v>0.66500000000000004</v>
      </c>
      <c r="AA513" s="587">
        <f t="shared" si="334"/>
        <v>19.227499999999992</v>
      </c>
      <c r="AB513" s="1092">
        <f t="shared" si="337"/>
        <v>5.5649241146711548</v>
      </c>
      <c r="AC513" s="1092">
        <f t="shared" si="338"/>
        <v>8.8073394495412849</v>
      </c>
      <c r="AD513" s="1092">
        <f t="shared" si="339"/>
        <v>9.8790322580645231</v>
      </c>
      <c r="AE513" s="1092">
        <f t="shared" si="340"/>
        <v>9.9778270509977887</v>
      </c>
      <c r="AF513" s="1092">
        <f t="shared" si="341"/>
        <v>10.000000000000009</v>
      </c>
      <c r="AG513" s="1092">
        <f t="shared" si="342"/>
        <v>10.810810810810789</v>
      </c>
      <c r="AH513" s="1092">
        <f t="shared" si="343"/>
        <v>10.778443113772473</v>
      </c>
      <c r="AI513" s="1092">
        <f t="shared" si="344"/>
        <v>6.3694267515923553</v>
      </c>
      <c r="AJ513" s="1092">
        <f t="shared" si="345"/>
        <v>4.6666666666666634</v>
      </c>
      <c r="AK513" s="1092">
        <f t="shared" si="346"/>
        <v>3.4482758620689724</v>
      </c>
      <c r="AL513" s="1092">
        <f t="shared" si="347"/>
        <v>2.1126760563380254</v>
      </c>
      <c r="AM513" s="1092">
        <f t="shared" si="348"/>
        <v>2.1582733812949728</v>
      </c>
      <c r="AN513" s="1092">
        <f t="shared" si="349"/>
        <v>2.2058823529411686</v>
      </c>
      <c r="AO513" s="1092">
        <f t="shared" si="350"/>
        <v>2.2556390977443552</v>
      </c>
      <c r="AP513" s="1092">
        <f t="shared" si="351"/>
        <v>0</v>
      </c>
      <c r="AQ513" s="1092">
        <f t="shared" si="352"/>
        <v>0</v>
      </c>
      <c r="AR513" s="1092">
        <f t="shared" si="353"/>
        <v>0</v>
      </c>
      <c r="AS513" s="1092">
        <f t="shared" si="354"/>
        <v>0</v>
      </c>
      <c r="AT513" s="1092">
        <f t="shared" si="355"/>
        <v>0</v>
      </c>
      <c r="AU513" s="1092">
        <f t="shared" si="356"/>
        <v>0</v>
      </c>
      <c r="AV513" s="1092">
        <f t="shared" si="357"/>
        <v>0</v>
      </c>
      <c r="AW513" s="1092">
        <f t="shared" si="335"/>
        <v>4.2397722365002153</v>
      </c>
      <c r="AX513" s="1092">
        <f t="shared" si="336"/>
        <v>4.2104791599053044</v>
      </c>
    </row>
    <row r="514" spans="1:50" ht="11.25" customHeight="1" x14ac:dyDescent="0.2">
      <c r="A514" s="467" t="s">
        <v>3866</v>
      </c>
      <c r="B514" s="468" t="s">
        <v>3867</v>
      </c>
      <c r="C514" s="584">
        <v>2.16</v>
      </c>
      <c r="D514" s="584">
        <v>2</v>
      </c>
      <c r="E514" s="460">
        <v>1.84</v>
      </c>
      <c r="F514" s="460">
        <v>1.68</v>
      </c>
      <c r="G514" s="474">
        <v>1.4</v>
      </c>
      <c r="H514" s="474">
        <v>1.2</v>
      </c>
      <c r="I514" s="474">
        <v>0.84</v>
      </c>
      <c r="J514" s="474">
        <v>0</v>
      </c>
      <c r="K514" s="976"/>
      <c r="L514" s="474">
        <v>0</v>
      </c>
      <c r="M514" s="475">
        <v>0</v>
      </c>
      <c r="N514" s="976"/>
      <c r="O514" s="1106">
        <v>0</v>
      </c>
      <c r="P514" s="1106">
        <v>0</v>
      </c>
      <c r="Q514" s="1175">
        <v>0</v>
      </c>
      <c r="R514" s="1175">
        <v>0</v>
      </c>
      <c r="S514" s="1175">
        <v>0</v>
      </c>
      <c r="T514" s="1175">
        <v>0</v>
      </c>
      <c r="U514" s="1175">
        <v>0</v>
      </c>
      <c r="V514" s="477">
        <v>0</v>
      </c>
      <c r="W514" s="477">
        <v>0</v>
      </c>
      <c r="X514" s="498">
        <v>0</v>
      </c>
      <c r="Y514" s="498">
        <v>0</v>
      </c>
      <c r="Z514" s="498">
        <v>0</v>
      </c>
      <c r="AA514" s="587">
        <f t="shared" si="334"/>
        <v>11.12</v>
      </c>
      <c r="AB514" s="1092">
        <f t="shared" si="337"/>
        <v>8.0000000000000071</v>
      </c>
      <c r="AC514" s="1092">
        <f t="shared" si="338"/>
        <v>8.6956521739130377</v>
      </c>
      <c r="AD514" s="1092">
        <f t="shared" si="339"/>
        <v>9.5238095238095344</v>
      </c>
      <c r="AE514" s="1092">
        <f t="shared" si="340"/>
        <v>19.999999999999996</v>
      </c>
      <c r="AF514" s="1092">
        <f t="shared" si="341"/>
        <v>16.666666666666675</v>
      </c>
      <c r="AG514" s="1092">
        <f t="shared" si="342"/>
        <v>42.857142857142861</v>
      </c>
      <c r="AH514" s="1092" t="str">
        <f t="shared" si="343"/>
        <v>n/a</v>
      </c>
      <c r="AI514" s="1092" t="str">
        <f t="shared" si="344"/>
        <v>n/a</v>
      </c>
      <c r="AJ514" s="1092" t="str">
        <f t="shared" si="345"/>
        <v>n/a</v>
      </c>
      <c r="AK514" s="1092" t="str">
        <f t="shared" si="346"/>
        <v>n/a</v>
      </c>
      <c r="AL514" s="1092" t="str">
        <f t="shared" si="347"/>
        <v>n/a</v>
      </c>
      <c r="AM514" s="1092" t="str">
        <f t="shared" si="348"/>
        <v>n/a</v>
      </c>
      <c r="AN514" s="1092" t="str">
        <f t="shared" si="349"/>
        <v>n/a</v>
      </c>
      <c r="AO514" s="1092" t="str">
        <f t="shared" si="350"/>
        <v>n/a</v>
      </c>
      <c r="AP514" s="1092" t="str">
        <f t="shared" si="351"/>
        <v>n/a</v>
      </c>
      <c r="AQ514" s="1092" t="str">
        <f t="shared" si="352"/>
        <v>n/a</v>
      </c>
      <c r="AR514" s="1092" t="str">
        <f t="shared" si="353"/>
        <v>n/a</v>
      </c>
      <c r="AS514" s="1092" t="str">
        <f t="shared" si="354"/>
        <v>n/a</v>
      </c>
      <c r="AT514" s="1092" t="str">
        <f t="shared" si="355"/>
        <v>n/a</v>
      </c>
      <c r="AU514" s="1092" t="str">
        <f t="shared" si="356"/>
        <v>n/a</v>
      </c>
      <c r="AV514" s="1092" t="str">
        <f t="shared" si="357"/>
        <v>n/a</v>
      </c>
      <c r="AW514" s="1092">
        <f t="shared" si="335"/>
        <v>17.623878536922017</v>
      </c>
      <c r="AX514" s="1092">
        <f t="shared" si="336"/>
        <v>13.275716313071245</v>
      </c>
    </row>
    <row r="515" spans="1:50" ht="11.25" customHeight="1" x14ac:dyDescent="0.2">
      <c r="A515" s="458" t="s">
        <v>719</v>
      </c>
      <c r="B515" s="829" t="s">
        <v>720</v>
      </c>
      <c r="C515" s="584">
        <v>2.68</v>
      </c>
      <c r="D515" s="584">
        <v>2.65</v>
      </c>
      <c r="E515" s="460">
        <v>2.64</v>
      </c>
      <c r="F515" s="460">
        <v>2.54</v>
      </c>
      <c r="G515" s="584">
        <v>2.36</v>
      </c>
      <c r="H515" s="584">
        <v>2.1800000000000002</v>
      </c>
      <c r="I515" s="584">
        <v>2.02</v>
      </c>
      <c r="J515" s="584">
        <v>1.86</v>
      </c>
      <c r="K515" s="897"/>
      <c r="L515" s="584">
        <v>1.69</v>
      </c>
      <c r="M515" s="459">
        <v>1.55</v>
      </c>
      <c r="N515" s="897"/>
      <c r="O515" s="472">
        <v>1.37</v>
      </c>
      <c r="P515" s="585">
        <v>1.2</v>
      </c>
      <c r="Q515" s="590">
        <v>1.19</v>
      </c>
      <c r="R515" s="590">
        <v>1.08</v>
      </c>
      <c r="S515" s="590">
        <v>0.96</v>
      </c>
      <c r="T515" s="590">
        <v>0.85</v>
      </c>
      <c r="U515" s="590">
        <v>0.72</v>
      </c>
      <c r="V515" s="590">
        <v>0.15</v>
      </c>
      <c r="W515" s="586">
        <v>0</v>
      </c>
      <c r="X515" s="586">
        <v>0</v>
      </c>
      <c r="Y515" s="586">
        <v>1</v>
      </c>
      <c r="Z515" s="590">
        <v>2.8</v>
      </c>
      <c r="AA515" s="587">
        <f t="shared" si="334"/>
        <v>33.49</v>
      </c>
      <c r="AB515" s="1092">
        <f t="shared" si="337"/>
        <v>1.132075471698113</v>
      </c>
      <c r="AC515" s="1092">
        <f t="shared" si="338"/>
        <v>0.37878787878786735</v>
      </c>
      <c r="AD515" s="1092">
        <f t="shared" si="339"/>
        <v>3.937007874015741</v>
      </c>
      <c r="AE515" s="1092">
        <f t="shared" si="340"/>
        <v>7.6271186440677985</v>
      </c>
      <c r="AF515" s="1092">
        <f t="shared" si="341"/>
        <v>8.2568807339449499</v>
      </c>
      <c r="AG515" s="1092">
        <f t="shared" si="342"/>
        <v>7.9207920792079278</v>
      </c>
      <c r="AH515" s="1092">
        <f t="shared" si="343"/>
        <v>8.602150537634401</v>
      </c>
      <c r="AI515" s="1092">
        <f t="shared" si="344"/>
        <v>10.059171597633142</v>
      </c>
      <c r="AJ515" s="1092">
        <f t="shared" si="345"/>
        <v>9.0322580645161299</v>
      </c>
      <c r="AK515" s="1092">
        <f t="shared" si="346"/>
        <v>13.138686131386844</v>
      </c>
      <c r="AL515" s="1092">
        <f t="shared" si="347"/>
        <v>14.166666666666682</v>
      </c>
      <c r="AM515" s="1092">
        <f t="shared" si="348"/>
        <v>0.84033613445377853</v>
      </c>
      <c r="AN515" s="1092">
        <f t="shared" si="349"/>
        <v>10.185185185185164</v>
      </c>
      <c r="AO515" s="1092">
        <f t="shared" si="350"/>
        <v>12.500000000000021</v>
      </c>
      <c r="AP515" s="1092">
        <f t="shared" si="351"/>
        <v>12.941176470588234</v>
      </c>
      <c r="AQ515" s="1092">
        <f t="shared" si="352"/>
        <v>18.055555555555557</v>
      </c>
      <c r="AR515" s="1092">
        <f t="shared" si="353"/>
        <v>380</v>
      </c>
      <c r="AS515" s="1092" t="str">
        <f t="shared" si="354"/>
        <v>n/a</v>
      </c>
      <c r="AT515" s="1092" t="str">
        <f t="shared" si="355"/>
        <v>n/a</v>
      </c>
      <c r="AU515" s="1092">
        <f t="shared" si="356"/>
        <v>-100</v>
      </c>
      <c r="AV515" s="1092">
        <f t="shared" si="357"/>
        <v>-64.285714285714278</v>
      </c>
      <c r="AW515" s="1092">
        <f t="shared" si="335"/>
        <v>18.657270249454108</v>
      </c>
      <c r="AX515" s="1092">
        <f t="shared" si="336"/>
        <v>92.348717620347671</v>
      </c>
    </row>
    <row r="516" spans="1:50" ht="11.25" customHeight="1" x14ac:dyDescent="0.2">
      <c r="A516" s="458" t="s">
        <v>721</v>
      </c>
      <c r="B516" s="829" t="s">
        <v>722</v>
      </c>
      <c r="C516" s="584">
        <v>3.74</v>
      </c>
      <c r="D516" s="584">
        <v>3.53</v>
      </c>
      <c r="E516" s="460">
        <v>3.2450000000000001</v>
      </c>
      <c r="F516" s="460">
        <v>2.7199999999999998</v>
      </c>
      <c r="G516" s="463">
        <v>2.46</v>
      </c>
      <c r="H516" s="584">
        <v>2.4300000000000002</v>
      </c>
      <c r="I516" s="584">
        <v>2.125</v>
      </c>
      <c r="J516" s="584">
        <v>1.2923359999999999</v>
      </c>
      <c r="K516" s="897"/>
      <c r="L516" s="584">
        <v>1.1089640000000001</v>
      </c>
      <c r="M516" s="459">
        <v>0.94305600000000001</v>
      </c>
      <c r="N516" s="897"/>
      <c r="O516" s="472">
        <v>0.79461199999999999</v>
      </c>
      <c r="P516" s="472">
        <v>0.71602399999999988</v>
      </c>
      <c r="Q516" s="590">
        <v>0.68109600000000003</v>
      </c>
      <c r="R516" s="590">
        <v>0.61123999999999989</v>
      </c>
      <c r="S516" s="590">
        <v>0.53265200000000001</v>
      </c>
      <c r="T516" s="590">
        <v>0.47589400000000004</v>
      </c>
      <c r="U516" s="590">
        <v>0.38420799999999999</v>
      </c>
      <c r="V516" s="590">
        <v>0.30125399999999997</v>
      </c>
      <c r="W516" s="586">
        <v>0.27069199999999999</v>
      </c>
      <c r="X516" s="586">
        <v>0.27069199999999999</v>
      </c>
      <c r="Y516" s="586">
        <v>0.27069199999999999</v>
      </c>
      <c r="Z516" s="586">
        <v>0.27069199999999999</v>
      </c>
      <c r="AA516" s="587">
        <f t="shared" si="334"/>
        <v>29.174104</v>
      </c>
      <c r="AB516" s="1092">
        <f t="shared" si="337"/>
        <v>5.9490084985835745</v>
      </c>
      <c r="AC516" s="1092">
        <f t="shared" si="338"/>
        <v>8.7827426810477505</v>
      </c>
      <c r="AD516" s="1092">
        <f t="shared" si="339"/>
        <v>19.301470588235304</v>
      </c>
      <c r="AE516" s="1092">
        <f t="shared" si="340"/>
        <v>10.569105691056912</v>
      </c>
      <c r="AF516" s="1092">
        <f t="shared" si="341"/>
        <v>1.2345679012345512</v>
      </c>
      <c r="AG516" s="1092">
        <f t="shared" si="342"/>
        <v>14.352941176470591</v>
      </c>
      <c r="AH516" s="1092">
        <f t="shared" si="343"/>
        <v>64.430921989327871</v>
      </c>
      <c r="AI516" s="1092">
        <f t="shared" si="344"/>
        <v>16.535433070866134</v>
      </c>
      <c r="AJ516" s="1092">
        <f t="shared" si="345"/>
        <v>17.592592592592602</v>
      </c>
      <c r="AK516" s="1092">
        <f t="shared" si="346"/>
        <v>18.681318681318682</v>
      </c>
      <c r="AL516" s="1092">
        <f t="shared" si="347"/>
        <v>10.975609756097571</v>
      </c>
      <c r="AM516" s="1092">
        <f t="shared" si="348"/>
        <v>5.12820512820511</v>
      </c>
      <c r="AN516" s="1092">
        <f t="shared" si="349"/>
        <v>11.428571428571455</v>
      </c>
      <c r="AO516" s="1092">
        <f t="shared" si="350"/>
        <v>14.754098360655711</v>
      </c>
      <c r="AP516" s="1092">
        <f t="shared" si="351"/>
        <v>11.926605504587151</v>
      </c>
      <c r="AQ516" s="1092">
        <f t="shared" si="352"/>
        <v>23.863636363636374</v>
      </c>
      <c r="AR516" s="1092">
        <f t="shared" si="353"/>
        <v>27.536231884057983</v>
      </c>
      <c r="AS516" s="1092">
        <f t="shared" si="354"/>
        <v>11.290322580645151</v>
      </c>
      <c r="AT516" s="1092">
        <f t="shared" si="355"/>
        <v>0</v>
      </c>
      <c r="AU516" s="1092">
        <f t="shared" si="356"/>
        <v>0</v>
      </c>
      <c r="AV516" s="1092">
        <f t="shared" si="357"/>
        <v>0</v>
      </c>
      <c r="AW516" s="1092">
        <f t="shared" si="335"/>
        <v>14.015875422723354</v>
      </c>
      <c r="AX516" s="1092">
        <f t="shared" si="336"/>
        <v>13.882933727555606</v>
      </c>
    </row>
    <row r="517" spans="1:50" ht="11.25" customHeight="1" x14ac:dyDescent="0.2">
      <c r="A517" s="848" t="s">
        <v>4656</v>
      </c>
      <c r="B517" s="842" t="s">
        <v>4646</v>
      </c>
      <c r="C517" s="490">
        <v>0.6</v>
      </c>
      <c r="D517" s="584">
        <v>0.4</v>
      </c>
      <c r="E517" s="460">
        <v>0.24</v>
      </c>
      <c r="F517" s="460">
        <v>0.12</v>
      </c>
      <c r="G517" s="499">
        <v>0</v>
      </c>
      <c r="H517" s="499">
        <v>0</v>
      </c>
      <c r="I517" s="499">
        <v>0</v>
      </c>
      <c r="J517" s="499">
        <v>0</v>
      </c>
      <c r="K517" s="1027"/>
      <c r="L517" s="499">
        <v>0</v>
      </c>
      <c r="M517" s="502">
        <v>0</v>
      </c>
      <c r="N517" s="1027"/>
      <c r="O517" s="999">
        <v>0</v>
      </c>
      <c r="P517" s="999">
        <v>0</v>
      </c>
      <c r="Q517" s="500">
        <v>0</v>
      </c>
      <c r="R517" s="500">
        <v>0</v>
      </c>
      <c r="S517" s="500">
        <v>0</v>
      </c>
      <c r="T517" s="500">
        <v>0</v>
      </c>
      <c r="U517" s="500">
        <v>0</v>
      </c>
      <c r="V517" s="500">
        <v>0</v>
      </c>
      <c r="W517" s="500">
        <v>0</v>
      </c>
      <c r="X517" s="500">
        <v>0</v>
      </c>
      <c r="Y517" s="500">
        <v>0</v>
      </c>
      <c r="Z517" s="500">
        <v>0</v>
      </c>
      <c r="AA517" s="587">
        <f t="shared" si="334"/>
        <v>1.3599999999999999</v>
      </c>
      <c r="AB517" s="1092">
        <f t="shared" si="337"/>
        <v>49.999999999999979</v>
      </c>
      <c r="AC517" s="1092">
        <f t="shared" si="338"/>
        <v>66.666666666666671</v>
      </c>
      <c r="AD517" s="1092">
        <f t="shared" si="339"/>
        <v>100</v>
      </c>
      <c r="AE517" s="1092" t="str">
        <f t="shared" si="340"/>
        <v>n/a</v>
      </c>
      <c r="AF517" s="1092" t="str">
        <f t="shared" si="341"/>
        <v>n/a</v>
      </c>
      <c r="AG517" s="1092" t="str">
        <f t="shared" si="342"/>
        <v>n/a</v>
      </c>
      <c r="AH517" s="1092" t="str">
        <f t="shared" si="343"/>
        <v>n/a</v>
      </c>
      <c r="AI517" s="1092" t="str">
        <f t="shared" si="344"/>
        <v>n/a</v>
      </c>
      <c r="AJ517" s="1092" t="str">
        <f t="shared" si="345"/>
        <v>n/a</v>
      </c>
      <c r="AK517" s="1092" t="str">
        <f t="shared" si="346"/>
        <v>n/a</v>
      </c>
      <c r="AL517" s="1092" t="str">
        <f t="shared" si="347"/>
        <v>n/a</v>
      </c>
      <c r="AM517" s="1092" t="str">
        <f t="shared" si="348"/>
        <v>n/a</v>
      </c>
      <c r="AN517" s="1092" t="str">
        <f t="shared" si="349"/>
        <v>n/a</v>
      </c>
      <c r="AO517" s="1092" t="str">
        <f t="shared" si="350"/>
        <v>n/a</v>
      </c>
      <c r="AP517" s="1092" t="str">
        <f t="shared" si="351"/>
        <v>n/a</v>
      </c>
      <c r="AQ517" s="1092" t="str">
        <f t="shared" si="352"/>
        <v>n/a</v>
      </c>
      <c r="AR517" s="1092" t="str">
        <f t="shared" si="353"/>
        <v>n/a</v>
      </c>
      <c r="AS517" s="1092" t="str">
        <f t="shared" si="354"/>
        <v>n/a</v>
      </c>
      <c r="AT517" s="1092" t="str">
        <f t="shared" si="355"/>
        <v>n/a</v>
      </c>
      <c r="AU517" s="1092" t="str">
        <f t="shared" si="356"/>
        <v>n/a</v>
      </c>
      <c r="AV517" s="1092" t="str">
        <f t="shared" si="357"/>
        <v>n/a</v>
      </c>
      <c r="AW517" s="1092">
        <f t="shared" si="335"/>
        <v>72.222222222222214</v>
      </c>
      <c r="AX517" s="1092">
        <f t="shared" si="336"/>
        <v>25.458753860865809</v>
      </c>
    </row>
    <row r="518" spans="1:50" ht="11.25" customHeight="1" x14ac:dyDescent="0.2">
      <c r="A518" s="468" t="s">
        <v>1508</v>
      </c>
      <c r="B518" s="468" t="s">
        <v>1509</v>
      </c>
      <c r="C518" s="584">
        <v>2.6</v>
      </c>
      <c r="D518" s="584">
        <v>2.5499999999999998</v>
      </c>
      <c r="E518" s="460">
        <v>2.4</v>
      </c>
      <c r="F518" s="471">
        <v>2.2000000000000002</v>
      </c>
      <c r="G518" s="474">
        <v>2.1</v>
      </c>
      <c r="H518" s="473">
        <v>2</v>
      </c>
      <c r="I518" s="474">
        <v>1.8</v>
      </c>
      <c r="J518" s="474">
        <v>1.5</v>
      </c>
      <c r="K518" s="976"/>
      <c r="L518" s="474">
        <v>1.1499999999999999</v>
      </c>
      <c r="M518" s="470">
        <v>0.95</v>
      </c>
      <c r="N518" s="976"/>
      <c r="O518" s="487">
        <v>0.75</v>
      </c>
      <c r="P518" s="496">
        <v>0.6</v>
      </c>
      <c r="Q518" s="477">
        <v>0.6</v>
      </c>
      <c r="R518" s="476">
        <v>0.55000000000000004</v>
      </c>
      <c r="S518" s="476">
        <v>0.48749999999999999</v>
      </c>
      <c r="T518" s="477">
        <v>0.45</v>
      </c>
      <c r="U518" s="476">
        <v>0.4375</v>
      </c>
      <c r="V518" s="477">
        <v>0.4</v>
      </c>
      <c r="W518" s="477">
        <v>0.4</v>
      </c>
      <c r="X518" s="476">
        <v>0.375</v>
      </c>
      <c r="Y518" s="476">
        <v>0.35</v>
      </c>
      <c r="Z518" s="476">
        <v>0.3</v>
      </c>
      <c r="AA518" s="587">
        <f t="shared" si="334"/>
        <v>24.95</v>
      </c>
      <c r="AB518" s="1092">
        <f t="shared" si="337"/>
        <v>1.9607843137255054</v>
      </c>
      <c r="AC518" s="1092">
        <f t="shared" si="338"/>
        <v>6.25</v>
      </c>
      <c r="AD518" s="1092">
        <f t="shared" si="339"/>
        <v>9.0909090909090828</v>
      </c>
      <c r="AE518" s="1092">
        <f t="shared" si="340"/>
        <v>4.7619047619047672</v>
      </c>
      <c r="AF518" s="1092">
        <f t="shared" si="341"/>
        <v>5.0000000000000044</v>
      </c>
      <c r="AG518" s="1092">
        <f t="shared" si="342"/>
        <v>11.111111111111116</v>
      </c>
      <c r="AH518" s="1092">
        <f t="shared" si="343"/>
        <v>19.999999999999996</v>
      </c>
      <c r="AI518" s="1092">
        <f t="shared" si="344"/>
        <v>30.434782608695656</v>
      </c>
      <c r="AJ518" s="1092">
        <f t="shared" si="345"/>
        <v>21.052631578947366</v>
      </c>
      <c r="AK518" s="1092">
        <f t="shared" si="346"/>
        <v>26.666666666666661</v>
      </c>
      <c r="AL518" s="1092">
        <f t="shared" si="347"/>
        <v>25</v>
      </c>
      <c r="AM518" s="1092">
        <f t="shared" si="348"/>
        <v>0</v>
      </c>
      <c r="AN518" s="1092">
        <f t="shared" si="349"/>
        <v>9.0909090909090828</v>
      </c>
      <c r="AO518" s="1092">
        <f t="shared" si="350"/>
        <v>12.820512820512842</v>
      </c>
      <c r="AP518" s="1092">
        <f t="shared" si="351"/>
        <v>8.333333333333325</v>
      </c>
      <c r="AQ518" s="1092">
        <f t="shared" si="352"/>
        <v>2.8571428571428692</v>
      </c>
      <c r="AR518" s="1092">
        <f t="shared" si="353"/>
        <v>9.375</v>
      </c>
      <c r="AS518" s="1092">
        <f t="shared" si="354"/>
        <v>0</v>
      </c>
      <c r="AT518" s="1092">
        <f t="shared" si="355"/>
        <v>6.6666666666666652</v>
      </c>
      <c r="AU518" s="1092">
        <f t="shared" si="356"/>
        <v>7.1428571428571397</v>
      </c>
      <c r="AV518" s="1092">
        <f t="shared" si="357"/>
        <v>16.666666666666675</v>
      </c>
      <c r="AW518" s="1092">
        <f t="shared" si="335"/>
        <v>11.15627993857375</v>
      </c>
      <c r="AX518" s="1092">
        <f t="shared" si="336"/>
        <v>8.8722084315278469</v>
      </c>
    </row>
    <row r="519" spans="1:50" ht="11.25" customHeight="1" x14ac:dyDescent="0.2">
      <c r="A519" s="829" t="s">
        <v>1515</v>
      </c>
      <c r="B519" s="829" t="s">
        <v>1516</v>
      </c>
      <c r="C519" s="584">
        <v>0.96</v>
      </c>
      <c r="D519" s="584">
        <v>0.91</v>
      </c>
      <c r="E519" s="483">
        <v>0.76</v>
      </c>
      <c r="F519" s="589">
        <v>0.72000000000000008</v>
      </c>
      <c r="G519" s="463">
        <v>0.6</v>
      </c>
      <c r="H519" s="584">
        <v>0.56999999999999995</v>
      </c>
      <c r="I519" s="463">
        <v>0.48</v>
      </c>
      <c r="J519" s="584">
        <v>0.42</v>
      </c>
      <c r="K519" s="897" t="s">
        <v>90</v>
      </c>
      <c r="L519" s="463">
        <v>0.24</v>
      </c>
      <c r="M519" s="459">
        <v>0.23</v>
      </c>
      <c r="N519" s="897"/>
      <c r="O519" s="585">
        <v>0.2</v>
      </c>
      <c r="P519" s="472">
        <v>0.15</v>
      </c>
      <c r="Q519" s="586">
        <v>0</v>
      </c>
      <c r="R519" s="586">
        <v>0</v>
      </c>
      <c r="S519" s="586">
        <v>0</v>
      </c>
      <c r="T519" s="586">
        <v>0</v>
      </c>
      <c r="U519" s="586">
        <v>0</v>
      </c>
      <c r="V519" s="586">
        <v>0</v>
      </c>
      <c r="W519" s="586">
        <v>0</v>
      </c>
      <c r="X519" s="586">
        <v>0</v>
      </c>
      <c r="Y519" s="586">
        <v>0</v>
      </c>
      <c r="Z519" s="586">
        <v>0</v>
      </c>
      <c r="AA519" s="587">
        <f t="shared" ref="AA519:AA582" si="358">SUM(C519:Z519)</f>
        <v>6.2400000000000011</v>
      </c>
      <c r="AB519" s="1092">
        <f t="shared" si="337"/>
        <v>5.4945054945054972</v>
      </c>
      <c r="AC519" s="1092">
        <f t="shared" si="338"/>
        <v>19.736842105263165</v>
      </c>
      <c r="AD519" s="1092">
        <f t="shared" si="339"/>
        <v>5.5555555555555358</v>
      </c>
      <c r="AE519" s="1092">
        <f t="shared" si="340"/>
        <v>20.000000000000018</v>
      </c>
      <c r="AF519" s="1092">
        <f t="shared" si="341"/>
        <v>5.2631578947368363</v>
      </c>
      <c r="AG519" s="1092">
        <f t="shared" si="342"/>
        <v>18.75</v>
      </c>
      <c r="AH519" s="1092">
        <f t="shared" si="343"/>
        <v>14.285714285714279</v>
      </c>
      <c r="AI519" s="1092">
        <f t="shared" si="344"/>
        <v>75</v>
      </c>
      <c r="AJ519" s="1092">
        <f t="shared" si="345"/>
        <v>4.3478260869565188</v>
      </c>
      <c r="AK519" s="1092">
        <f t="shared" si="346"/>
        <v>14.999999999999991</v>
      </c>
      <c r="AL519" s="1092">
        <f t="shared" si="347"/>
        <v>33.33333333333335</v>
      </c>
      <c r="AM519" s="1092" t="str">
        <f t="shared" si="348"/>
        <v>n/a</v>
      </c>
      <c r="AN519" s="1092" t="str">
        <f t="shared" si="349"/>
        <v>n/a</v>
      </c>
      <c r="AO519" s="1092" t="str">
        <f t="shared" si="350"/>
        <v>n/a</v>
      </c>
      <c r="AP519" s="1092" t="str">
        <f t="shared" si="351"/>
        <v>n/a</v>
      </c>
      <c r="AQ519" s="1092" t="str">
        <f t="shared" si="352"/>
        <v>n/a</v>
      </c>
      <c r="AR519" s="1092" t="str">
        <f t="shared" si="353"/>
        <v>n/a</v>
      </c>
      <c r="AS519" s="1092" t="str">
        <f t="shared" si="354"/>
        <v>n/a</v>
      </c>
      <c r="AT519" s="1092" t="str">
        <f t="shared" si="355"/>
        <v>n/a</v>
      </c>
      <c r="AU519" s="1092" t="str">
        <f t="shared" si="356"/>
        <v>n/a</v>
      </c>
      <c r="AV519" s="1092" t="str">
        <f t="shared" si="357"/>
        <v>n/a</v>
      </c>
      <c r="AW519" s="1092">
        <f t="shared" ref="AW519:AW582" si="359">AVERAGE(AB519:AV519)</f>
        <v>19.706084977824109</v>
      </c>
      <c r="AX519" s="1092">
        <f t="shared" ref="AX519:AX582" si="360">STDEV(AB519:AV519)</f>
        <v>20.352711746187911</v>
      </c>
    </row>
    <row r="520" spans="1:50" ht="11.25" customHeight="1" x14ac:dyDescent="0.2">
      <c r="A520" s="458" t="s">
        <v>308</v>
      </c>
      <c r="B520" s="829" t="s">
        <v>309</v>
      </c>
      <c r="C520" s="584">
        <v>0.84</v>
      </c>
      <c r="D520" s="584">
        <v>0.8</v>
      </c>
      <c r="E520" s="460">
        <v>0.78</v>
      </c>
      <c r="F520" s="589">
        <v>0.76</v>
      </c>
      <c r="G520" s="584">
        <v>0.75</v>
      </c>
      <c r="H520" s="584">
        <v>0.74</v>
      </c>
      <c r="I520" s="584">
        <v>0.73</v>
      </c>
      <c r="J520" s="584">
        <v>0.72</v>
      </c>
      <c r="K520" s="897"/>
      <c r="L520" s="584">
        <v>0.71</v>
      </c>
      <c r="M520" s="459">
        <v>0.7</v>
      </c>
      <c r="N520" s="897"/>
      <c r="O520" s="472">
        <v>0.69</v>
      </c>
      <c r="P520" s="585">
        <v>0.68</v>
      </c>
      <c r="Q520" s="590">
        <v>0.67</v>
      </c>
      <c r="R520" s="590">
        <v>0.63</v>
      </c>
      <c r="S520" s="590">
        <v>0.59</v>
      </c>
      <c r="T520" s="590">
        <v>0.51200000000000001</v>
      </c>
      <c r="U520" s="590">
        <v>0.40266000000000002</v>
      </c>
      <c r="V520" s="590">
        <v>0.35731999999999997</v>
      </c>
      <c r="W520" s="590">
        <v>0.33602000000000004</v>
      </c>
      <c r="X520" s="590">
        <v>0.31466</v>
      </c>
      <c r="Y520" s="590">
        <v>0.29332000000000003</v>
      </c>
      <c r="Z520" s="590">
        <v>0.26135999999999998</v>
      </c>
      <c r="AA520" s="587">
        <f t="shared" si="358"/>
        <v>13.267339999999999</v>
      </c>
      <c r="AB520" s="1092">
        <f t="shared" si="337"/>
        <v>4.9999999999999822</v>
      </c>
      <c r="AC520" s="1092">
        <f t="shared" si="338"/>
        <v>2.5641025641025772</v>
      </c>
      <c r="AD520" s="1092">
        <f t="shared" si="339"/>
        <v>2.6315789473684292</v>
      </c>
      <c r="AE520" s="1092">
        <f t="shared" si="340"/>
        <v>1.3333333333333419</v>
      </c>
      <c r="AF520" s="1092">
        <f t="shared" si="341"/>
        <v>1.3513513513513598</v>
      </c>
      <c r="AG520" s="1092">
        <f t="shared" si="342"/>
        <v>1.3698630136986356</v>
      </c>
      <c r="AH520" s="1092">
        <f t="shared" si="343"/>
        <v>1.388888888888884</v>
      </c>
      <c r="AI520" s="1092">
        <f t="shared" si="344"/>
        <v>1.4084507042253502</v>
      </c>
      <c r="AJ520" s="1092">
        <f t="shared" si="345"/>
        <v>1.4285714285714235</v>
      </c>
      <c r="AK520" s="1092">
        <f t="shared" si="346"/>
        <v>1.449275362318847</v>
      </c>
      <c r="AL520" s="1092">
        <f t="shared" si="347"/>
        <v>1.4705882352941124</v>
      </c>
      <c r="AM520" s="1092">
        <f t="shared" si="348"/>
        <v>1.4925373134328401</v>
      </c>
      <c r="AN520" s="1092">
        <f t="shared" si="349"/>
        <v>6.3492063492063489</v>
      </c>
      <c r="AO520" s="1092">
        <f t="shared" si="350"/>
        <v>6.7796610169491567</v>
      </c>
      <c r="AP520" s="1092">
        <f t="shared" si="351"/>
        <v>15.234375</v>
      </c>
      <c r="AQ520" s="1092">
        <f t="shared" si="352"/>
        <v>27.154423086474932</v>
      </c>
      <c r="AR520" s="1092">
        <f t="shared" si="353"/>
        <v>12.68890630247399</v>
      </c>
      <c r="AS520" s="1092">
        <f t="shared" si="354"/>
        <v>6.3389083983095951</v>
      </c>
      <c r="AT520" s="1092">
        <f t="shared" si="355"/>
        <v>6.7882794126994384</v>
      </c>
      <c r="AU520" s="1092">
        <f t="shared" si="356"/>
        <v>7.2753306968498466</v>
      </c>
      <c r="AV520" s="1092">
        <f t="shared" si="357"/>
        <v>12.228344046525885</v>
      </c>
      <c r="AW520" s="1092">
        <f t="shared" si="359"/>
        <v>5.8917131167654757</v>
      </c>
      <c r="AX520" s="1092">
        <f t="shared" si="360"/>
        <v>6.4533919893765113</v>
      </c>
    </row>
    <row r="521" spans="1:50" ht="11.25" customHeight="1" x14ac:dyDescent="0.2">
      <c r="A521" s="826" t="s">
        <v>4067</v>
      </c>
      <c r="B521" s="816" t="s">
        <v>2618</v>
      </c>
      <c r="C521" s="962">
        <v>0.68</v>
      </c>
      <c r="D521" s="962">
        <v>0.6</v>
      </c>
      <c r="E521" s="820">
        <v>0.5</v>
      </c>
      <c r="F521" s="816">
        <v>0.42</v>
      </c>
      <c r="G521" s="812">
        <v>0.35</v>
      </c>
      <c r="H521" s="812">
        <v>0.22</v>
      </c>
      <c r="I521" s="463">
        <v>0</v>
      </c>
      <c r="J521" s="463">
        <v>0</v>
      </c>
      <c r="K521" s="812"/>
      <c r="L521" s="463">
        <v>0</v>
      </c>
      <c r="M521" s="1108">
        <v>0.69</v>
      </c>
      <c r="N521" s="812"/>
      <c r="O521" s="829">
        <v>0.89</v>
      </c>
      <c r="P521" s="461">
        <v>0.88</v>
      </c>
      <c r="Q521" s="831">
        <v>0.87</v>
      </c>
      <c r="R521" s="831">
        <v>0.84</v>
      </c>
      <c r="S521" s="831">
        <v>0.78</v>
      </c>
      <c r="T521" s="831">
        <v>0.59</v>
      </c>
      <c r="U521" s="831">
        <v>0.5</v>
      </c>
      <c r="V521" s="831">
        <v>0.42499999999999999</v>
      </c>
      <c r="W521" s="831">
        <v>0.36</v>
      </c>
      <c r="X521" s="831">
        <v>0.30499999999999999</v>
      </c>
      <c r="Y521" s="831">
        <v>0.28499999999999998</v>
      </c>
      <c r="Z521" s="831">
        <v>0.27</v>
      </c>
      <c r="AA521" s="587">
        <f t="shared" si="358"/>
        <v>10.455</v>
      </c>
      <c r="AB521" s="1092">
        <f t="shared" si="337"/>
        <v>13.333333333333353</v>
      </c>
      <c r="AC521" s="1092">
        <f t="shared" si="338"/>
        <v>19.999999999999996</v>
      </c>
      <c r="AD521" s="1092">
        <f t="shared" si="339"/>
        <v>19.047619047619047</v>
      </c>
      <c r="AE521" s="1092">
        <f t="shared" si="340"/>
        <v>19.999999999999996</v>
      </c>
      <c r="AF521" s="1092">
        <f t="shared" si="341"/>
        <v>59.090909090909079</v>
      </c>
      <c r="AG521" s="1092" t="str">
        <f t="shared" si="342"/>
        <v>n/a</v>
      </c>
      <c r="AH521" s="1092" t="str">
        <f t="shared" si="343"/>
        <v>n/a</v>
      </c>
      <c r="AI521" s="1092" t="str">
        <f t="shared" si="344"/>
        <v>n/a</v>
      </c>
      <c r="AJ521" s="1092">
        <f t="shared" si="345"/>
        <v>-100</v>
      </c>
      <c r="AK521" s="1092">
        <f t="shared" si="346"/>
        <v>-22.471910112359559</v>
      </c>
      <c r="AL521" s="1092">
        <f t="shared" si="347"/>
        <v>1.1363636363636465</v>
      </c>
      <c r="AM521" s="1092">
        <f t="shared" si="348"/>
        <v>1.1494252873563315</v>
      </c>
      <c r="AN521" s="1092">
        <f t="shared" si="349"/>
        <v>3.5714285714285809</v>
      </c>
      <c r="AO521" s="1092">
        <f t="shared" si="350"/>
        <v>7.6923076923076872</v>
      </c>
      <c r="AP521" s="1092">
        <f t="shared" si="351"/>
        <v>32.203389830508478</v>
      </c>
      <c r="AQ521" s="1092">
        <f t="shared" si="352"/>
        <v>17.999999999999993</v>
      </c>
      <c r="AR521" s="1092">
        <f t="shared" si="353"/>
        <v>17.647058823529417</v>
      </c>
      <c r="AS521" s="1092">
        <f t="shared" si="354"/>
        <v>18.055555555555557</v>
      </c>
      <c r="AT521" s="1092">
        <f t="shared" si="355"/>
        <v>18.032786885245898</v>
      </c>
      <c r="AU521" s="1092">
        <f t="shared" si="356"/>
        <v>7.0175438596491224</v>
      </c>
      <c r="AV521" s="1092">
        <f t="shared" si="357"/>
        <v>5.5555555555555358</v>
      </c>
      <c r="AW521" s="1092">
        <f t="shared" si="359"/>
        <v>7.7256315031667873</v>
      </c>
      <c r="AX521" s="1092">
        <f t="shared" si="360"/>
        <v>31.381228730711978</v>
      </c>
    </row>
    <row r="522" spans="1:50" ht="11.25" customHeight="1" x14ac:dyDescent="0.2">
      <c r="A522" s="458" t="s">
        <v>1517</v>
      </c>
      <c r="B522" s="829" t="s">
        <v>1518</v>
      </c>
      <c r="C522" s="584">
        <v>1.23</v>
      </c>
      <c r="D522" s="584">
        <v>1.1100000000000001</v>
      </c>
      <c r="E522" s="460">
        <v>0.99</v>
      </c>
      <c r="F522" s="454">
        <v>0.87</v>
      </c>
      <c r="G522" s="584">
        <v>0.78</v>
      </c>
      <c r="H522" s="584">
        <v>0.7</v>
      </c>
      <c r="I522" s="584">
        <v>0.62</v>
      </c>
      <c r="J522" s="584">
        <v>0.15</v>
      </c>
      <c r="K522" s="897"/>
      <c r="L522" s="463">
        <v>0</v>
      </c>
      <c r="M522" s="588">
        <v>0</v>
      </c>
      <c r="N522" s="897"/>
      <c r="O522" s="464">
        <v>0</v>
      </c>
      <c r="P522" s="585">
        <v>0.1</v>
      </c>
      <c r="Q522" s="586">
        <v>0.4</v>
      </c>
      <c r="R522" s="586">
        <v>0.4</v>
      </c>
      <c r="S522" s="590">
        <v>0.4</v>
      </c>
      <c r="T522" s="590">
        <v>0.24049999999999999</v>
      </c>
      <c r="U522" s="590">
        <v>0.14599999999999999</v>
      </c>
      <c r="V522" s="590">
        <v>0.111</v>
      </c>
      <c r="W522" s="586">
        <v>8.5999999999999993E-2</v>
      </c>
      <c r="X522" s="586">
        <v>8.5999999999999993E-2</v>
      </c>
      <c r="Y522" s="590">
        <v>8.5999999999999993E-2</v>
      </c>
      <c r="Z522" s="590">
        <v>8.4000000000000005E-2</v>
      </c>
      <c r="AA522" s="587">
        <f t="shared" si="358"/>
        <v>8.5895000000000028</v>
      </c>
      <c r="AB522" s="1092">
        <f t="shared" si="337"/>
        <v>10.810810810810789</v>
      </c>
      <c r="AC522" s="1092">
        <f t="shared" si="338"/>
        <v>12.121212121212132</v>
      </c>
      <c r="AD522" s="1092">
        <f t="shared" si="339"/>
        <v>13.793103448275868</v>
      </c>
      <c r="AE522" s="1092">
        <f t="shared" si="340"/>
        <v>11.538461538461542</v>
      </c>
      <c r="AF522" s="1092">
        <f t="shared" si="341"/>
        <v>11.428571428571432</v>
      </c>
      <c r="AG522" s="1092">
        <f t="shared" si="342"/>
        <v>12.903225806451601</v>
      </c>
      <c r="AH522" s="1092">
        <f t="shared" si="343"/>
        <v>313.33333333333337</v>
      </c>
      <c r="AI522" s="1092" t="str">
        <f t="shared" si="344"/>
        <v>n/a</v>
      </c>
      <c r="AJ522" s="1092" t="str">
        <f t="shared" si="345"/>
        <v>n/a</v>
      </c>
      <c r="AK522" s="1092" t="str">
        <f t="shared" si="346"/>
        <v>n/a</v>
      </c>
      <c r="AL522" s="1092">
        <f t="shared" si="347"/>
        <v>-100</v>
      </c>
      <c r="AM522" s="1092">
        <f t="shared" si="348"/>
        <v>-75</v>
      </c>
      <c r="AN522" s="1092">
        <f t="shared" si="349"/>
        <v>0</v>
      </c>
      <c r="AO522" s="1092">
        <f t="shared" si="350"/>
        <v>0</v>
      </c>
      <c r="AP522" s="1092">
        <f t="shared" si="351"/>
        <v>66.320166320166322</v>
      </c>
      <c r="AQ522" s="1092">
        <f t="shared" si="352"/>
        <v>64.726027397260282</v>
      </c>
      <c r="AR522" s="1092">
        <f t="shared" si="353"/>
        <v>31.53153153153152</v>
      </c>
      <c r="AS522" s="1092">
        <f t="shared" si="354"/>
        <v>29.069767441860471</v>
      </c>
      <c r="AT522" s="1092">
        <f t="shared" si="355"/>
        <v>0</v>
      </c>
      <c r="AU522" s="1092">
        <f t="shared" si="356"/>
        <v>0</v>
      </c>
      <c r="AV522" s="1092">
        <f t="shared" si="357"/>
        <v>2.3809523809523725</v>
      </c>
      <c r="AW522" s="1092">
        <f t="shared" si="359"/>
        <v>22.497620197715982</v>
      </c>
      <c r="AX522" s="1092">
        <f t="shared" si="360"/>
        <v>82.607959624087698</v>
      </c>
    </row>
    <row r="523" spans="1:50" ht="11.25" customHeight="1" x14ac:dyDescent="0.2">
      <c r="A523" s="467" t="s">
        <v>1513</v>
      </c>
      <c r="B523" s="468" t="s">
        <v>1514</v>
      </c>
      <c r="C523" s="584">
        <v>0.72460000000000002</v>
      </c>
      <c r="D523" s="584">
        <v>0.67559999999999998</v>
      </c>
      <c r="E523" s="460">
        <v>0.58740000000000003</v>
      </c>
      <c r="F523" s="460">
        <v>0.51100000000000001</v>
      </c>
      <c r="G523" s="474">
        <v>0.44500000000000001</v>
      </c>
      <c r="H523" s="474">
        <v>0.38650000000000001</v>
      </c>
      <c r="I523" s="474">
        <v>0.33449999999999996</v>
      </c>
      <c r="J523" s="474">
        <v>0.22500000000000001</v>
      </c>
      <c r="K523" s="976"/>
      <c r="L523" s="473">
        <v>0</v>
      </c>
      <c r="M523" s="475">
        <v>0</v>
      </c>
      <c r="N523" s="976"/>
      <c r="O523" s="496">
        <v>0</v>
      </c>
      <c r="P523" s="496">
        <v>0</v>
      </c>
      <c r="Q523" s="477">
        <v>0</v>
      </c>
      <c r="R523" s="477">
        <v>0</v>
      </c>
      <c r="S523" s="477">
        <v>0</v>
      </c>
      <c r="T523" s="477">
        <v>0</v>
      </c>
      <c r="U523" s="477">
        <v>0</v>
      </c>
      <c r="V523" s="477">
        <v>0</v>
      </c>
      <c r="W523" s="477">
        <v>0</v>
      </c>
      <c r="X523" s="477">
        <v>0</v>
      </c>
      <c r="Y523" s="477">
        <v>0</v>
      </c>
      <c r="Z523" s="477">
        <v>0</v>
      </c>
      <c r="AA523" s="587">
        <f t="shared" si="358"/>
        <v>3.8895999999999997</v>
      </c>
      <c r="AB523" s="1092">
        <f t="shared" si="337"/>
        <v>7.2528123149792734</v>
      </c>
      <c r="AC523" s="1092">
        <f t="shared" si="338"/>
        <v>15.015321756894773</v>
      </c>
      <c r="AD523" s="1092">
        <f t="shared" si="339"/>
        <v>14.95107632093935</v>
      </c>
      <c r="AE523" s="1092">
        <f t="shared" si="340"/>
        <v>14.831460674157304</v>
      </c>
      <c r="AF523" s="1092">
        <f t="shared" si="341"/>
        <v>15.13583441138422</v>
      </c>
      <c r="AG523" s="1092">
        <f t="shared" si="342"/>
        <v>15.545590433482825</v>
      </c>
      <c r="AH523" s="1092">
        <f t="shared" si="343"/>
        <v>48.666666666666657</v>
      </c>
      <c r="AI523" s="1092" t="str">
        <f t="shared" si="344"/>
        <v>n/a</v>
      </c>
      <c r="AJ523" s="1092" t="str">
        <f t="shared" si="345"/>
        <v>n/a</v>
      </c>
      <c r="AK523" s="1092" t="str">
        <f t="shared" si="346"/>
        <v>n/a</v>
      </c>
      <c r="AL523" s="1092" t="str">
        <f t="shared" si="347"/>
        <v>n/a</v>
      </c>
      <c r="AM523" s="1092" t="str">
        <f t="shared" si="348"/>
        <v>n/a</v>
      </c>
      <c r="AN523" s="1092" t="str">
        <f t="shared" si="349"/>
        <v>n/a</v>
      </c>
      <c r="AO523" s="1092" t="str">
        <f t="shared" si="350"/>
        <v>n/a</v>
      </c>
      <c r="AP523" s="1092" t="str">
        <f t="shared" si="351"/>
        <v>n/a</v>
      </c>
      <c r="AQ523" s="1092" t="str">
        <f t="shared" si="352"/>
        <v>n/a</v>
      </c>
      <c r="AR523" s="1092" t="str">
        <f t="shared" si="353"/>
        <v>n/a</v>
      </c>
      <c r="AS523" s="1092" t="str">
        <f t="shared" si="354"/>
        <v>n/a</v>
      </c>
      <c r="AT523" s="1092" t="str">
        <f t="shared" si="355"/>
        <v>n/a</v>
      </c>
      <c r="AU523" s="1092" t="str">
        <f t="shared" si="356"/>
        <v>n/a</v>
      </c>
      <c r="AV523" s="1092" t="str">
        <f t="shared" si="357"/>
        <v>n/a</v>
      </c>
      <c r="AW523" s="1092">
        <f t="shared" si="359"/>
        <v>18.771251796929199</v>
      </c>
      <c r="AX523" s="1092">
        <f t="shared" si="360"/>
        <v>13.504654348013228</v>
      </c>
    </row>
    <row r="524" spans="1:50" ht="11.25" customHeight="1" x14ac:dyDescent="0.2">
      <c r="A524" s="829" t="s">
        <v>2621</v>
      </c>
      <c r="B524" s="829" t="s">
        <v>2622</v>
      </c>
      <c r="C524" s="584">
        <v>1.48</v>
      </c>
      <c r="D524" s="584">
        <v>1.4</v>
      </c>
      <c r="E524" s="460">
        <v>1.34</v>
      </c>
      <c r="F524" s="460">
        <v>1.28</v>
      </c>
      <c r="G524" s="584">
        <v>1.25</v>
      </c>
      <c r="H524" s="584">
        <v>1.23</v>
      </c>
      <c r="I524" s="584">
        <v>1.21</v>
      </c>
      <c r="J524" s="499">
        <v>1.19</v>
      </c>
      <c r="K524" s="897"/>
      <c r="L524" s="499">
        <v>1.19</v>
      </c>
      <c r="M524" s="588">
        <v>1.19</v>
      </c>
      <c r="N524" s="897"/>
      <c r="O524" s="493">
        <v>1.19</v>
      </c>
      <c r="P524" s="493">
        <v>1.19</v>
      </c>
      <c r="Q524" s="490">
        <v>1.19</v>
      </c>
      <c r="R524" s="490">
        <v>1.17</v>
      </c>
      <c r="S524" s="490">
        <v>1.1499999999999999</v>
      </c>
      <c r="T524" s="490">
        <v>1.1200000000000001</v>
      </c>
      <c r="U524" s="490">
        <v>1.1000000000000001</v>
      </c>
      <c r="V524" s="590">
        <v>1.08</v>
      </c>
      <c r="W524" s="590">
        <v>1.06</v>
      </c>
      <c r="X524" s="590">
        <v>1.04</v>
      </c>
      <c r="Y524" s="590">
        <v>1.02</v>
      </c>
      <c r="Z524" s="590">
        <v>0.99</v>
      </c>
      <c r="AA524" s="587">
        <f t="shared" si="358"/>
        <v>26.06</v>
      </c>
      <c r="AB524" s="1092">
        <f t="shared" si="337"/>
        <v>5.7142857142857162</v>
      </c>
      <c r="AC524" s="1092">
        <f t="shared" si="338"/>
        <v>4.4776119402984982</v>
      </c>
      <c r="AD524" s="1092">
        <f t="shared" si="339"/>
        <v>4.6875</v>
      </c>
      <c r="AE524" s="1092">
        <f t="shared" si="340"/>
        <v>2.4000000000000021</v>
      </c>
      <c r="AF524" s="1092">
        <f t="shared" si="341"/>
        <v>1.6260162601626105</v>
      </c>
      <c r="AG524" s="1092">
        <f t="shared" si="342"/>
        <v>1.6528925619834656</v>
      </c>
      <c r="AH524" s="1092">
        <f t="shared" si="343"/>
        <v>1.6806722689075571</v>
      </c>
      <c r="AI524" s="1092">
        <f t="shared" si="344"/>
        <v>0</v>
      </c>
      <c r="AJ524" s="1092">
        <f t="shared" si="345"/>
        <v>0</v>
      </c>
      <c r="AK524" s="1092">
        <f t="shared" si="346"/>
        <v>0</v>
      </c>
      <c r="AL524" s="1092">
        <f t="shared" si="347"/>
        <v>0</v>
      </c>
      <c r="AM524" s="1092">
        <f t="shared" si="348"/>
        <v>0</v>
      </c>
      <c r="AN524" s="1092">
        <f t="shared" si="349"/>
        <v>1.7094017094017033</v>
      </c>
      <c r="AO524" s="1092">
        <f t="shared" si="350"/>
        <v>1.7391304347826209</v>
      </c>
      <c r="AP524" s="1092">
        <f t="shared" si="351"/>
        <v>2.6785714285714191</v>
      </c>
      <c r="AQ524" s="1092">
        <f t="shared" si="352"/>
        <v>1.8181818181818299</v>
      </c>
      <c r="AR524" s="1092">
        <f t="shared" si="353"/>
        <v>1.8518518518518601</v>
      </c>
      <c r="AS524" s="1092">
        <f t="shared" si="354"/>
        <v>1.8867924528301883</v>
      </c>
      <c r="AT524" s="1092">
        <f t="shared" si="355"/>
        <v>1.9230769230769162</v>
      </c>
      <c r="AU524" s="1092">
        <f t="shared" si="356"/>
        <v>1.9607843137254832</v>
      </c>
      <c r="AV524" s="1092">
        <f t="shared" si="357"/>
        <v>3.0303030303030276</v>
      </c>
      <c r="AW524" s="1092">
        <f t="shared" si="359"/>
        <v>1.9446225099220427</v>
      </c>
      <c r="AX524" s="1092">
        <f t="shared" si="360"/>
        <v>1.571063551843237</v>
      </c>
    </row>
    <row r="525" spans="1:50" ht="11.25" customHeight="1" x14ac:dyDescent="0.2">
      <c r="A525" s="458" t="s">
        <v>3862</v>
      </c>
      <c r="B525" s="829" t="s">
        <v>3863</v>
      </c>
      <c r="C525" s="584">
        <v>0.28000000000000003</v>
      </c>
      <c r="D525" s="584">
        <v>0.27</v>
      </c>
      <c r="E525" s="460">
        <v>0.26</v>
      </c>
      <c r="F525" s="460">
        <v>0.25</v>
      </c>
      <c r="G525" s="584">
        <v>0.24</v>
      </c>
      <c r="H525" s="584">
        <v>0.21</v>
      </c>
      <c r="I525" s="584">
        <v>0.16500000000000001</v>
      </c>
      <c r="J525" s="499">
        <v>0</v>
      </c>
      <c r="K525" s="897"/>
      <c r="L525" s="463">
        <v>0</v>
      </c>
      <c r="M525" s="588">
        <v>0</v>
      </c>
      <c r="N525" s="897"/>
      <c r="O525" s="585">
        <v>0</v>
      </c>
      <c r="P525" s="585">
        <v>2.5000000000000001E-2</v>
      </c>
      <c r="Q525" s="586">
        <v>7.4999999999999997E-2</v>
      </c>
      <c r="R525" s="586">
        <v>0.19</v>
      </c>
      <c r="S525" s="586">
        <v>0.19</v>
      </c>
      <c r="T525" s="586">
        <v>0.25</v>
      </c>
      <c r="U525" s="590">
        <v>0.28999999999999998</v>
      </c>
      <c r="V525" s="586">
        <v>0.27500000000000002</v>
      </c>
      <c r="W525" s="590">
        <v>0.375</v>
      </c>
      <c r="X525" s="590">
        <v>0.35</v>
      </c>
      <c r="Y525" s="586">
        <v>0.3</v>
      </c>
      <c r="Z525" s="590">
        <v>0.35</v>
      </c>
      <c r="AA525" s="587">
        <f t="shared" si="358"/>
        <v>4.3449999999999998</v>
      </c>
      <c r="AB525" s="1092">
        <f t="shared" si="337"/>
        <v>3.7037037037036979</v>
      </c>
      <c r="AC525" s="1092">
        <f t="shared" si="338"/>
        <v>3.8461538461538547</v>
      </c>
      <c r="AD525" s="1092">
        <f t="shared" si="339"/>
        <v>4.0000000000000036</v>
      </c>
      <c r="AE525" s="1092">
        <f t="shared" si="340"/>
        <v>4.1666666666666741</v>
      </c>
      <c r="AF525" s="1092">
        <f t="shared" si="341"/>
        <v>14.285714285714279</v>
      </c>
      <c r="AG525" s="1092">
        <f t="shared" si="342"/>
        <v>27.27272727272727</v>
      </c>
      <c r="AH525" s="1092" t="str">
        <f t="shared" si="343"/>
        <v>n/a</v>
      </c>
      <c r="AI525" s="1092" t="str">
        <f t="shared" si="344"/>
        <v>n/a</v>
      </c>
      <c r="AJ525" s="1092" t="str">
        <f t="shared" si="345"/>
        <v>n/a</v>
      </c>
      <c r="AK525" s="1092" t="str">
        <f t="shared" si="346"/>
        <v>n/a</v>
      </c>
      <c r="AL525" s="1092">
        <f t="shared" si="347"/>
        <v>-100</v>
      </c>
      <c r="AM525" s="1092">
        <f t="shared" si="348"/>
        <v>-66.666666666666657</v>
      </c>
      <c r="AN525" s="1092">
        <f t="shared" si="349"/>
        <v>-60.526315789473685</v>
      </c>
      <c r="AO525" s="1092">
        <f t="shared" si="350"/>
        <v>0</v>
      </c>
      <c r="AP525" s="1092">
        <f t="shared" si="351"/>
        <v>-24</v>
      </c>
      <c r="AQ525" s="1092">
        <f t="shared" si="352"/>
        <v>-13.793103448275856</v>
      </c>
      <c r="AR525" s="1092">
        <f t="shared" si="353"/>
        <v>5.4545454545454453</v>
      </c>
      <c r="AS525" s="1092">
        <f t="shared" si="354"/>
        <v>-26.666666666666661</v>
      </c>
      <c r="AT525" s="1092">
        <f t="shared" si="355"/>
        <v>7.1428571428571397</v>
      </c>
      <c r="AU525" s="1092">
        <f t="shared" si="356"/>
        <v>16.666666666666675</v>
      </c>
      <c r="AV525" s="1092">
        <f t="shared" si="357"/>
        <v>-14.285714285714279</v>
      </c>
      <c r="AW525" s="1092">
        <f t="shared" si="359"/>
        <v>-12.905848930456592</v>
      </c>
      <c r="AX525" s="1092">
        <f t="shared" si="360"/>
        <v>33.843473189790501</v>
      </c>
    </row>
    <row r="526" spans="1:50" ht="11.25" customHeight="1" x14ac:dyDescent="0.2">
      <c r="A526" s="829" t="s">
        <v>4316</v>
      </c>
      <c r="B526" s="829" t="s">
        <v>4118</v>
      </c>
      <c r="C526" s="584">
        <v>1.0774999999999999</v>
      </c>
      <c r="D526" s="584">
        <v>0.94</v>
      </c>
      <c r="E526" s="460">
        <v>0.79500000000000004</v>
      </c>
      <c r="F526" s="460">
        <v>0.71</v>
      </c>
      <c r="G526" s="584">
        <v>0.63</v>
      </c>
      <c r="H526" s="584">
        <v>0.55000000000000004</v>
      </c>
      <c r="I526" s="584">
        <v>0.47</v>
      </c>
      <c r="J526" s="584">
        <v>0.36</v>
      </c>
      <c r="K526" s="897"/>
      <c r="L526" s="584">
        <v>0.25</v>
      </c>
      <c r="M526" s="459">
        <v>0.185</v>
      </c>
      <c r="N526" s="897"/>
      <c r="O526" s="472">
        <v>0.15</v>
      </c>
      <c r="P526" s="472">
        <v>0.13</v>
      </c>
      <c r="Q526" s="590">
        <v>0.125</v>
      </c>
      <c r="R526" s="590">
        <v>0.1075</v>
      </c>
      <c r="S526" s="586">
        <v>0.1</v>
      </c>
      <c r="T526" s="590">
        <v>9.2499999999999999E-2</v>
      </c>
      <c r="U526" s="590">
        <v>7.4999999999999997E-2</v>
      </c>
      <c r="V526" s="590">
        <v>5.7500000000000002E-2</v>
      </c>
      <c r="W526" s="590">
        <v>3.875E-2</v>
      </c>
      <c r="X526" s="590">
        <v>2.8750000000000001E-2</v>
      </c>
      <c r="Y526" s="590">
        <v>2.6249999999999999E-2</v>
      </c>
      <c r="Z526" s="590">
        <v>2.5000000000000001E-2</v>
      </c>
      <c r="AA526" s="587">
        <f t="shared" si="358"/>
        <v>6.9237500000000001</v>
      </c>
      <c r="AB526" s="1092">
        <f t="shared" si="337"/>
        <v>14.627659574468076</v>
      </c>
      <c r="AC526" s="1092">
        <f t="shared" si="338"/>
        <v>18.238993710691819</v>
      </c>
      <c r="AD526" s="1092">
        <f t="shared" si="339"/>
        <v>11.971830985915499</v>
      </c>
      <c r="AE526" s="1092">
        <f t="shared" si="340"/>
        <v>12.698412698412698</v>
      </c>
      <c r="AF526" s="1092">
        <f t="shared" si="341"/>
        <v>14.545454545454529</v>
      </c>
      <c r="AG526" s="1092">
        <f t="shared" si="342"/>
        <v>17.021276595744705</v>
      </c>
      <c r="AH526" s="1092">
        <f t="shared" si="343"/>
        <v>30.555555555555557</v>
      </c>
      <c r="AI526" s="1092">
        <f t="shared" si="344"/>
        <v>43.999999999999993</v>
      </c>
      <c r="AJ526" s="1092">
        <f t="shared" si="345"/>
        <v>35.13513513513513</v>
      </c>
      <c r="AK526" s="1092">
        <f t="shared" si="346"/>
        <v>23.333333333333339</v>
      </c>
      <c r="AL526" s="1092">
        <f t="shared" si="347"/>
        <v>15.384615384615374</v>
      </c>
      <c r="AM526" s="1092">
        <f t="shared" si="348"/>
        <v>4.0000000000000036</v>
      </c>
      <c r="AN526" s="1092">
        <f t="shared" si="349"/>
        <v>16.279069767441868</v>
      </c>
      <c r="AO526" s="1092">
        <f t="shared" si="350"/>
        <v>7.4999999999999956</v>
      </c>
      <c r="AP526" s="1092">
        <f t="shared" si="351"/>
        <v>8.1081081081081141</v>
      </c>
      <c r="AQ526" s="1092">
        <f t="shared" si="352"/>
        <v>23.333333333333339</v>
      </c>
      <c r="AR526" s="1092">
        <f t="shared" si="353"/>
        <v>30.434782608695631</v>
      </c>
      <c r="AS526" s="1092">
        <f t="shared" si="354"/>
        <v>48.387096774193552</v>
      </c>
      <c r="AT526" s="1092">
        <f t="shared" si="355"/>
        <v>34.782608695652172</v>
      </c>
      <c r="AU526" s="1092">
        <f t="shared" si="356"/>
        <v>9.5238095238095344</v>
      </c>
      <c r="AV526" s="1092">
        <f t="shared" si="357"/>
        <v>4.9999999999999822</v>
      </c>
      <c r="AW526" s="1092">
        <f t="shared" si="359"/>
        <v>20.231479825264806</v>
      </c>
      <c r="AX526" s="1092">
        <f t="shared" si="360"/>
        <v>12.614959366670789</v>
      </c>
    </row>
    <row r="527" spans="1:50" ht="11.25" customHeight="1" x14ac:dyDescent="0.2">
      <c r="A527" s="468" t="s">
        <v>1533</v>
      </c>
      <c r="B527" s="468" t="s">
        <v>1534</v>
      </c>
      <c r="C527" s="584">
        <v>2.48</v>
      </c>
      <c r="D527" s="584">
        <v>2.42</v>
      </c>
      <c r="E527" s="460">
        <v>2.1800000000000002</v>
      </c>
      <c r="F527" s="471">
        <v>1.92</v>
      </c>
      <c r="G527" s="474">
        <v>1.76</v>
      </c>
      <c r="H527" s="474">
        <v>1.6</v>
      </c>
      <c r="I527" s="474">
        <v>1.46</v>
      </c>
      <c r="J527" s="474">
        <v>1.36</v>
      </c>
      <c r="K527" s="976" t="s">
        <v>90</v>
      </c>
      <c r="L527" s="474">
        <v>1.29</v>
      </c>
      <c r="M527" s="470">
        <v>1.25</v>
      </c>
      <c r="N527" s="976"/>
      <c r="O527" s="496">
        <v>1.24</v>
      </c>
      <c r="P527" s="487">
        <v>1.24</v>
      </c>
      <c r="Q527" s="476">
        <v>1.22</v>
      </c>
      <c r="R527" s="476">
        <v>1.02</v>
      </c>
      <c r="S527" s="476">
        <v>0.69</v>
      </c>
      <c r="T527" s="476">
        <v>0.55000000000000004</v>
      </c>
      <c r="U527" s="476">
        <v>0.49</v>
      </c>
      <c r="V527" s="476">
        <v>0.45</v>
      </c>
      <c r="W527" s="477">
        <v>0.44</v>
      </c>
      <c r="X527" s="476">
        <v>0.38</v>
      </c>
      <c r="Y527" s="476">
        <v>0.27</v>
      </c>
      <c r="Z527" s="476">
        <v>0.18</v>
      </c>
      <c r="AA527" s="587">
        <f t="shared" si="358"/>
        <v>25.889999999999993</v>
      </c>
      <c r="AB527" s="1092">
        <f t="shared" si="337"/>
        <v>2.4793388429751984</v>
      </c>
      <c r="AC527" s="1092">
        <f t="shared" si="338"/>
        <v>11.009174311926584</v>
      </c>
      <c r="AD527" s="1092">
        <f t="shared" si="339"/>
        <v>13.541666666666675</v>
      </c>
      <c r="AE527" s="1092">
        <f t="shared" si="340"/>
        <v>9.0909090909090828</v>
      </c>
      <c r="AF527" s="1092">
        <f t="shared" si="341"/>
        <v>9.9999999999999858</v>
      </c>
      <c r="AG527" s="1092">
        <f t="shared" si="342"/>
        <v>9.5890410958904262</v>
      </c>
      <c r="AH527" s="1092">
        <f t="shared" si="343"/>
        <v>7.3529411764705843</v>
      </c>
      <c r="AI527" s="1092">
        <f t="shared" si="344"/>
        <v>5.4263565891472965</v>
      </c>
      <c r="AJ527" s="1092">
        <f t="shared" si="345"/>
        <v>3.2000000000000028</v>
      </c>
      <c r="AK527" s="1092">
        <f t="shared" si="346"/>
        <v>0.80645161290322509</v>
      </c>
      <c r="AL527" s="1092">
        <f t="shared" si="347"/>
        <v>0</v>
      </c>
      <c r="AM527" s="1092">
        <f t="shared" si="348"/>
        <v>1.6393442622950838</v>
      </c>
      <c r="AN527" s="1092">
        <f t="shared" si="349"/>
        <v>19.6078431372549</v>
      </c>
      <c r="AO527" s="1092">
        <f t="shared" si="350"/>
        <v>47.826086956521749</v>
      </c>
      <c r="AP527" s="1092">
        <f t="shared" si="351"/>
        <v>25.454545454545439</v>
      </c>
      <c r="AQ527" s="1092">
        <f t="shared" si="352"/>
        <v>12.244897959183687</v>
      </c>
      <c r="AR527" s="1092">
        <f t="shared" si="353"/>
        <v>8.8888888888888786</v>
      </c>
      <c r="AS527" s="1092">
        <f t="shared" si="354"/>
        <v>2.2727272727272707</v>
      </c>
      <c r="AT527" s="1092">
        <f t="shared" si="355"/>
        <v>15.789473684210531</v>
      </c>
      <c r="AU527" s="1092">
        <f t="shared" si="356"/>
        <v>40.740740740740748</v>
      </c>
      <c r="AV527" s="1092">
        <f t="shared" si="357"/>
        <v>50.000000000000021</v>
      </c>
      <c r="AW527" s="1092">
        <f t="shared" si="359"/>
        <v>14.140972749678921</v>
      </c>
      <c r="AX527" s="1092">
        <f t="shared" si="360"/>
        <v>14.9098395150298</v>
      </c>
    </row>
    <row r="528" spans="1:50" ht="11.25" customHeight="1" x14ac:dyDescent="0.2">
      <c r="A528" s="829" t="s">
        <v>736</v>
      </c>
      <c r="B528" s="829" t="s">
        <v>737</v>
      </c>
      <c r="C528" s="584">
        <v>1.84</v>
      </c>
      <c r="D528" s="584">
        <v>1.64</v>
      </c>
      <c r="E528" s="460">
        <v>1.44</v>
      </c>
      <c r="F528" s="589">
        <v>1.36</v>
      </c>
      <c r="G528" s="584">
        <v>1.2</v>
      </c>
      <c r="H528" s="584">
        <v>1.0900000000000001</v>
      </c>
      <c r="I528" s="584">
        <v>0.96</v>
      </c>
      <c r="J528" s="584">
        <v>0.86</v>
      </c>
      <c r="K528" s="897" t="s">
        <v>90</v>
      </c>
      <c r="L528" s="584">
        <v>0.8</v>
      </c>
      <c r="M528" s="459">
        <v>0.7</v>
      </c>
      <c r="N528" s="897"/>
      <c r="O528" s="472">
        <v>0.62</v>
      </c>
      <c r="P528" s="472">
        <v>0.55000000000000004</v>
      </c>
      <c r="Q528" s="590">
        <v>0.5</v>
      </c>
      <c r="R528" s="590">
        <v>0.45</v>
      </c>
      <c r="S528" s="590">
        <v>0.4</v>
      </c>
      <c r="T528" s="590">
        <v>0.33</v>
      </c>
      <c r="U528" s="590">
        <v>0.28749999999999998</v>
      </c>
      <c r="V528" s="590">
        <v>0.24249999999999999</v>
      </c>
      <c r="W528" s="590">
        <v>0.23499999999999999</v>
      </c>
      <c r="X528" s="590">
        <v>0.19</v>
      </c>
      <c r="Y528" s="590">
        <v>0.16</v>
      </c>
      <c r="Z528" s="590">
        <v>2.5000000000000001E-2</v>
      </c>
      <c r="AA528" s="587">
        <f t="shared" si="358"/>
        <v>15.879999999999999</v>
      </c>
      <c r="AB528" s="1092">
        <f t="shared" si="337"/>
        <v>12.195121951219523</v>
      </c>
      <c r="AC528" s="1092">
        <f t="shared" si="338"/>
        <v>13.888888888888884</v>
      </c>
      <c r="AD528" s="1092">
        <f t="shared" si="339"/>
        <v>5.8823529411764497</v>
      </c>
      <c r="AE528" s="1092">
        <f t="shared" si="340"/>
        <v>13.333333333333353</v>
      </c>
      <c r="AF528" s="1092">
        <f t="shared" si="341"/>
        <v>10.091743119266038</v>
      </c>
      <c r="AG528" s="1092">
        <f t="shared" si="342"/>
        <v>13.541666666666675</v>
      </c>
      <c r="AH528" s="1092">
        <f t="shared" si="343"/>
        <v>11.627906976744185</v>
      </c>
      <c r="AI528" s="1092">
        <f t="shared" si="344"/>
        <v>7.4999999999999956</v>
      </c>
      <c r="AJ528" s="1092">
        <f t="shared" si="345"/>
        <v>14.285714285714302</v>
      </c>
      <c r="AK528" s="1092">
        <f t="shared" si="346"/>
        <v>12.903225806451601</v>
      </c>
      <c r="AL528" s="1092">
        <f t="shared" si="347"/>
        <v>12.72727272727272</v>
      </c>
      <c r="AM528" s="1092">
        <f t="shared" si="348"/>
        <v>10.000000000000009</v>
      </c>
      <c r="AN528" s="1092">
        <f t="shared" si="349"/>
        <v>11.111111111111116</v>
      </c>
      <c r="AO528" s="1092">
        <f t="shared" si="350"/>
        <v>12.5</v>
      </c>
      <c r="AP528" s="1092">
        <f t="shared" si="351"/>
        <v>21.212121212121215</v>
      </c>
      <c r="AQ528" s="1092">
        <f t="shared" si="352"/>
        <v>14.782608695652177</v>
      </c>
      <c r="AR528" s="1092">
        <f t="shared" si="353"/>
        <v>18.556701030927837</v>
      </c>
      <c r="AS528" s="1092">
        <f t="shared" si="354"/>
        <v>3.1914893617021267</v>
      </c>
      <c r="AT528" s="1092">
        <f t="shared" si="355"/>
        <v>23.684210526315773</v>
      </c>
      <c r="AU528" s="1092">
        <f t="shared" si="356"/>
        <v>18.75</v>
      </c>
      <c r="AV528" s="1092">
        <f t="shared" si="357"/>
        <v>540</v>
      </c>
      <c r="AW528" s="1092">
        <f t="shared" si="359"/>
        <v>38.179308030217335</v>
      </c>
      <c r="AX528" s="1092">
        <f t="shared" si="360"/>
        <v>115.07988863194615</v>
      </c>
    </row>
    <row r="529" spans="1:50" ht="11.25" customHeight="1" x14ac:dyDescent="0.2">
      <c r="A529" s="458" t="s">
        <v>314</v>
      </c>
      <c r="B529" s="829" t="s">
        <v>315</v>
      </c>
      <c r="C529" s="584">
        <v>0.71750000000000003</v>
      </c>
      <c r="D529" s="584">
        <v>0.70750000000000002</v>
      </c>
      <c r="E529" s="460">
        <v>0.69750000000000001</v>
      </c>
      <c r="F529" s="589">
        <v>0.6875</v>
      </c>
      <c r="G529" s="584">
        <v>0.67749999999999999</v>
      </c>
      <c r="H529" s="584">
        <v>0.66249999999999998</v>
      </c>
      <c r="I529" s="584">
        <v>0.65749999999999997</v>
      </c>
      <c r="J529" s="584">
        <v>0.64749999999999996</v>
      </c>
      <c r="K529" s="897"/>
      <c r="L529" s="584">
        <v>0.63749999999999996</v>
      </c>
      <c r="M529" s="459">
        <v>0.62749999999999995</v>
      </c>
      <c r="N529" s="897"/>
      <c r="O529" s="472">
        <v>0.61750000000000005</v>
      </c>
      <c r="P529" s="472">
        <v>0.60750000000000004</v>
      </c>
      <c r="Q529" s="590">
        <v>0.58333000000000002</v>
      </c>
      <c r="R529" s="590">
        <v>0.51890000000000003</v>
      </c>
      <c r="S529" s="590">
        <v>0.46179999999999999</v>
      </c>
      <c r="T529" s="590">
        <v>0.40629999999999999</v>
      </c>
      <c r="U529" s="590">
        <v>0.35809999999999997</v>
      </c>
      <c r="V529" s="590">
        <v>0.32340000000000002</v>
      </c>
      <c r="W529" s="590">
        <v>0.30050000000000004</v>
      </c>
      <c r="X529" s="590">
        <v>0.2833</v>
      </c>
      <c r="Y529" s="590">
        <v>0.25369999999999998</v>
      </c>
      <c r="Z529" s="590">
        <v>0.2177</v>
      </c>
      <c r="AA529" s="587">
        <f t="shared" si="358"/>
        <v>11.65203</v>
      </c>
      <c r="AB529" s="1092">
        <f t="shared" si="337"/>
        <v>1.4134275618374659</v>
      </c>
      <c r="AC529" s="1092">
        <f t="shared" si="338"/>
        <v>1.4336917562723928</v>
      </c>
      <c r="AD529" s="1092">
        <f t="shared" si="339"/>
        <v>1.4545454545454639</v>
      </c>
      <c r="AE529" s="1092">
        <f t="shared" si="340"/>
        <v>1.4760147601476037</v>
      </c>
      <c r="AF529" s="1092">
        <f t="shared" si="341"/>
        <v>2.2641509433962259</v>
      </c>
      <c r="AG529" s="1092">
        <f t="shared" si="342"/>
        <v>0.76045627376426506</v>
      </c>
      <c r="AH529" s="1092">
        <f t="shared" si="343"/>
        <v>1.5444015444015413</v>
      </c>
      <c r="AI529" s="1092">
        <f t="shared" si="344"/>
        <v>1.5686274509803866</v>
      </c>
      <c r="AJ529" s="1092">
        <f t="shared" si="345"/>
        <v>1.5936254980079667</v>
      </c>
      <c r="AK529" s="1092">
        <f t="shared" si="346"/>
        <v>1.6194331983805599</v>
      </c>
      <c r="AL529" s="1092">
        <f t="shared" si="347"/>
        <v>1.6460905349794164</v>
      </c>
      <c r="AM529" s="1092">
        <f t="shared" si="348"/>
        <v>4.1434522482985736</v>
      </c>
      <c r="AN529" s="1092">
        <f t="shared" si="349"/>
        <v>12.41665060705337</v>
      </c>
      <c r="AO529" s="1092">
        <f t="shared" si="350"/>
        <v>12.364660025985286</v>
      </c>
      <c r="AP529" s="1092">
        <f t="shared" si="351"/>
        <v>13.659857248338669</v>
      </c>
      <c r="AQ529" s="1092">
        <f t="shared" si="352"/>
        <v>13.459927394582527</v>
      </c>
      <c r="AR529" s="1092">
        <f t="shared" si="353"/>
        <v>10.729746444032152</v>
      </c>
      <c r="AS529" s="1092">
        <f t="shared" si="354"/>
        <v>7.6206322795340897</v>
      </c>
      <c r="AT529" s="1092">
        <f t="shared" si="355"/>
        <v>6.071302506177223</v>
      </c>
      <c r="AU529" s="1092">
        <f t="shared" si="356"/>
        <v>11.667323610563663</v>
      </c>
      <c r="AV529" s="1092">
        <f t="shared" si="357"/>
        <v>16.536518144235181</v>
      </c>
      <c r="AW529" s="1092">
        <f t="shared" si="359"/>
        <v>5.9735493088340013</v>
      </c>
      <c r="AX529" s="1092">
        <f t="shared" si="360"/>
        <v>5.4270312723670431</v>
      </c>
    </row>
    <row r="530" spans="1:50" ht="11.25" customHeight="1" x14ac:dyDescent="0.2">
      <c r="A530" s="458" t="s">
        <v>1539</v>
      </c>
      <c r="B530" s="829" t="s">
        <v>1540</v>
      </c>
      <c r="C530" s="584">
        <v>0.6</v>
      </c>
      <c r="D530" s="584">
        <v>0.56000000000000005</v>
      </c>
      <c r="E530" s="460">
        <v>0.52</v>
      </c>
      <c r="F530" s="589">
        <v>0.43636363636363629</v>
      </c>
      <c r="G530" s="584">
        <v>0.3454545454545454</v>
      </c>
      <c r="H530" s="584">
        <v>0.25454545454545457</v>
      </c>
      <c r="I530" s="584">
        <v>0.16363636363636361</v>
      </c>
      <c r="J530" s="584">
        <v>0.10909090909090907</v>
      </c>
      <c r="K530" s="897"/>
      <c r="L530" s="463">
        <v>7.2727272727272724E-2</v>
      </c>
      <c r="M530" s="588">
        <v>7.2727272727272724E-2</v>
      </c>
      <c r="N530" s="897"/>
      <c r="O530" s="585">
        <v>7.2727272727272724E-2</v>
      </c>
      <c r="P530" s="585">
        <v>0.23636363636363636</v>
      </c>
      <c r="Q530" s="590">
        <v>0.43636363636363629</v>
      </c>
      <c r="R530" s="590">
        <v>0.37272727272727268</v>
      </c>
      <c r="S530" s="590">
        <v>0.26663636363636362</v>
      </c>
      <c r="T530" s="590">
        <v>0.22090909090909092</v>
      </c>
      <c r="U530" s="586">
        <v>0.20036363636363635</v>
      </c>
      <c r="V530" s="586">
        <v>0.20036363636363635</v>
      </c>
      <c r="W530" s="586">
        <v>0.20036363636363635</v>
      </c>
      <c r="X530" s="590">
        <v>0.20036363636363635</v>
      </c>
      <c r="Y530" s="590">
        <v>0.19581818181818181</v>
      </c>
      <c r="Z530" s="590">
        <v>0.16854545454545455</v>
      </c>
      <c r="AA530" s="587">
        <f t="shared" si="358"/>
        <v>5.9060909090909099</v>
      </c>
      <c r="AB530" s="1092">
        <f t="shared" si="337"/>
        <v>7.1428571428571397</v>
      </c>
      <c r="AC530" s="1092">
        <f t="shared" si="338"/>
        <v>7.6923076923077094</v>
      </c>
      <c r="AD530" s="1092">
        <f t="shared" si="339"/>
        <v>19.166666666666686</v>
      </c>
      <c r="AE530" s="1092">
        <f t="shared" si="340"/>
        <v>26.315789473684205</v>
      </c>
      <c r="AF530" s="1092">
        <f t="shared" si="341"/>
        <v>35.71428571428568</v>
      </c>
      <c r="AG530" s="1092">
        <f t="shared" si="342"/>
        <v>55.5555555555556</v>
      </c>
      <c r="AH530" s="1092">
        <f t="shared" si="343"/>
        <v>50</v>
      </c>
      <c r="AI530" s="1092">
        <f t="shared" si="344"/>
        <v>49.999999999999979</v>
      </c>
      <c r="AJ530" s="1092">
        <f t="shared" si="345"/>
        <v>0</v>
      </c>
      <c r="AK530" s="1092">
        <f t="shared" si="346"/>
        <v>0</v>
      </c>
      <c r="AL530" s="1092">
        <f t="shared" si="347"/>
        <v>-69.230769230769226</v>
      </c>
      <c r="AM530" s="1092">
        <f t="shared" si="348"/>
        <v>-45.833333333333329</v>
      </c>
      <c r="AN530" s="1092">
        <f t="shared" si="349"/>
        <v>17.073170731707311</v>
      </c>
      <c r="AO530" s="1092">
        <f t="shared" si="350"/>
        <v>39.788612342311616</v>
      </c>
      <c r="AP530" s="1092">
        <f t="shared" si="351"/>
        <v>20.699588477366238</v>
      </c>
      <c r="AQ530" s="1092">
        <f t="shared" si="352"/>
        <v>10.254083484573506</v>
      </c>
      <c r="AR530" s="1092">
        <f t="shared" si="353"/>
        <v>0</v>
      </c>
      <c r="AS530" s="1092">
        <f t="shared" si="354"/>
        <v>0</v>
      </c>
      <c r="AT530" s="1092">
        <f t="shared" si="355"/>
        <v>0</v>
      </c>
      <c r="AU530" s="1092">
        <f t="shared" si="356"/>
        <v>2.3212627669452202</v>
      </c>
      <c r="AV530" s="1092">
        <f t="shared" si="357"/>
        <v>16.181229773462768</v>
      </c>
      <c r="AW530" s="1092">
        <f t="shared" si="359"/>
        <v>11.563871774172432</v>
      </c>
      <c r="AX530" s="1092">
        <f t="shared" si="360"/>
        <v>29.404828212254753</v>
      </c>
    </row>
    <row r="531" spans="1:50" ht="11.25" customHeight="1" x14ac:dyDescent="0.2">
      <c r="A531" s="511" t="s">
        <v>4555</v>
      </c>
      <c r="B531" s="829" t="s">
        <v>2651</v>
      </c>
      <c r="C531" s="584">
        <v>1.37</v>
      </c>
      <c r="D531" s="584">
        <v>1.32</v>
      </c>
      <c r="E531" s="460">
        <v>1.1200000000000001</v>
      </c>
      <c r="F531" s="454">
        <v>0.84</v>
      </c>
      <c r="G531" s="584">
        <v>0.64</v>
      </c>
      <c r="H531" s="499">
        <v>0.6</v>
      </c>
      <c r="I531" s="584">
        <v>0.6</v>
      </c>
      <c r="J531" s="584">
        <v>0.54</v>
      </c>
      <c r="K531" s="519"/>
      <c r="L531" s="584">
        <v>0.45</v>
      </c>
      <c r="M531" s="588">
        <v>0.4</v>
      </c>
      <c r="N531" s="519"/>
      <c r="O531" s="999">
        <v>0.4</v>
      </c>
      <c r="P531" s="999">
        <v>0.79</v>
      </c>
      <c r="Q531" s="590">
        <v>0.9</v>
      </c>
      <c r="R531" s="590">
        <v>0.87</v>
      </c>
      <c r="S531" s="590">
        <v>0.82</v>
      </c>
      <c r="T531" s="590">
        <v>0.76</v>
      </c>
      <c r="U531" s="590">
        <v>0.72</v>
      </c>
      <c r="V531" s="590">
        <v>0.63</v>
      </c>
      <c r="W531" s="590">
        <v>0.6</v>
      </c>
      <c r="X531" s="590">
        <v>0.57999999999999996</v>
      </c>
      <c r="Y531" s="586">
        <v>0.56000000000000005</v>
      </c>
      <c r="Z531" s="590">
        <v>0.56000000000000005</v>
      </c>
      <c r="AA531" s="587">
        <f t="shared" si="358"/>
        <v>16.07</v>
      </c>
      <c r="AB531" s="1092">
        <f t="shared" si="337"/>
        <v>3.7878787878787845</v>
      </c>
      <c r="AC531" s="1092">
        <f t="shared" si="338"/>
        <v>17.857142857142861</v>
      </c>
      <c r="AD531" s="1092">
        <f t="shared" si="339"/>
        <v>33.33333333333335</v>
      </c>
      <c r="AE531" s="1092">
        <f t="shared" si="340"/>
        <v>31.25</v>
      </c>
      <c r="AF531" s="1092">
        <f t="shared" si="341"/>
        <v>6.6666666666666652</v>
      </c>
      <c r="AG531" s="1092">
        <f t="shared" si="342"/>
        <v>0</v>
      </c>
      <c r="AH531" s="1092">
        <f t="shared" si="343"/>
        <v>11.111111111111093</v>
      </c>
      <c r="AI531" s="1092">
        <f t="shared" si="344"/>
        <v>19.999999999999996</v>
      </c>
      <c r="AJ531" s="1092">
        <f t="shared" si="345"/>
        <v>12.5</v>
      </c>
      <c r="AK531" s="1092">
        <f t="shared" si="346"/>
        <v>0</v>
      </c>
      <c r="AL531" s="1092">
        <f t="shared" si="347"/>
        <v>-49.367088607594937</v>
      </c>
      <c r="AM531" s="1092">
        <f t="shared" si="348"/>
        <v>-12.222222222222223</v>
      </c>
      <c r="AN531" s="1092">
        <f t="shared" si="349"/>
        <v>3.4482758620689724</v>
      </c>
      <c r="AO531" s="1092">
        <f t="shared" si="350"/>
        <v>6.0975609756097615</v>
      </c>
      <c r="AP531" s="1092">
        <f t="shared" si="351"/>
        <v>7.8947368421052655</v>
      </c>
      <c r="AQ531" s="1092">
        <f t="shared" si="352"/>
        <v>5.555555555555558</v>
      </c>
      <c r="AR531" s="1092">
        <f t="shared" si="353"/>
        <v>14.285714285714279</v>
      </c>
      <c r="AS531" s="1092">
        <f t="shared" si="354"/>
        <v>5.0000000000000044</v>
      </c>
      <c r="AT531" s="1092">
        <f t="shared" si="355"/>
        <v>3.4482758620689724</v>
      </c>
      <c r="AU531" s="1092">
        <f t="shared" si="356"/>
        <v>3.5714285714285587</v>
      </c>
      <c r="AV531" s="1092">
        <f t="shared" si="357"/>
        <v>0</v>
      </c>
      <c r="AW531" s="1092">
        <f t="shared" si="359"/>
        <v>5.9151604705174732</v>
      </c>
      <c r="AX531" s="1092">
        <f t="shared" si="360"/>
        <v>16.420658101219853</v>
      </c>
    </row>
    <row r="532" spans="1:50" ht="11.25" customHeight="1" x14ac:dyDescent="0.2">
      <c r="A532" s="838" t="s">
        <v>1581</v>
      </c>
      <c r="B532" s="842" t="s">
        <v>34</v>
      </c>
      <c r="C532" s="490">
        <v>1.96</v>
      </c>
      <c r="D532" s="584">
        <v>1.88</v>
      </c>
      <c r="E532" s="460">
        <v>1.8</v>
      </c>
      <c r="F532" s="460">
        <v>1.72</v>
      </c>
      <c r="G532" s="474">
        <v>1.64</v>
      </c>
      <c r="H532" s="474">
        <v>1.56</v>
      </c>
      <c r="I532" s="474">
        <v>1.48</v>
      </c>
      <c r="J532" s="474">
        <v>1.44</v>
      </c>
      <c r="K532" s="976"/>
      <c r="L532" s="474">
        <v>1.42</v>
      </c>
      <c r="M532" s="475">
        <v>1.37</v>
      </c>
      <c r="N532" s="976"/>
      <c r="O532" s="1169">
        <v>1.37</v>
      </c>
      <c r="P532" s="487">
        <v>1.33</v>
      </c>
      <c r="Q532" s="476">
        <v>1.29</v>
      </c>
      <c r="R532" s="476">
        <v>1.17</v>
      </c>
      <c r="S532" s="476">
        <v>1.1399999999999999</v>
      </c>
      <c r="T532" s="476">
        <v>1.1200000000000001</v>
      </c>
      <c r="U532" s="476">
        <v>1.1000000000000001</v>
      </c>
      <c r="V532" s="477">
        <v>1.08</v>
      </c>
      <c r="W532" s="477">
        <v>1.08</v>
      </c>
      <c r="X532" s="477">
        <v>1.08</v>
      </c>
      <c r="Y532" s="477">
        <v>1.08</v>
      </c>
      <c r="Z532" s="477">
        <v>1.08</v>
      </c>
      <c r="AA532" s="587">
        <f t="shared" si="358"/>
        <v>30.189999999999998</v>
      </c>
      <c r="AB532" s="1092">
        <f t="shared" si="337"/>
        <v>4.2553191489361764</v>
      </c>
      <c r="AC532" s="1092">
        <f t="shared" si="338"/>
        <v>4.4444444444444287</v>
      </c>
      <c r="AD532" s="1092">
        <f t="shared" si="339"/>
        <v>4.6511627906976827</v>
      </c>
      <c r="AE532" s="1092">
        <f t="shared" si="340"/>
        <v>4.8780487804878092</v>
      </c>
      <c r="AF532" s="1092">
        <f t="shared" si="341"/>
        <v>5.12820512820511</v>
      </c>
      <c r="AG532" s="1092">
        <f t="shared" si="342"/>
        <v>5.4054054054054168</v>
      </c>
      <c r="AH532" s="1092">
        <f t="shared" si="343"/>
        <v>2.7777777777777901</v>
      </c>
      <c r="AI532" s="1092">
        <f t="shared" si="344"/>
        <v>1.4084507042253502</v>
      </c>
      <c r="AJ532" s="1092">
        <f t="shared" si="345"/>
        <v>3.6496350364963348</v>
      </c>
      <c r="AK532" s="1092">
        <f t="shared" si="346"/>
        <v>0</v>
      </c>
      <c r="AL532" s="1092">
        <f t="shared" si="347"/>
        <v>3.007518796992481</v>
      </c>
      <c r="AM532" s="1092">
        <f t="shared" si="348"/>
        <v>3.1007751937984551</v>
      </c>
      <c r="AN532" s="1092">
        <f t="shared" si="349"/>
        <v>10.256410256410264</v>
      </c>
      <c r="AO532" s="1092">
        <f t="shared" si="350"/>
        <v>2.6315789473684292</v>
      </c>
      <c r="AP532" s="1092">
        <f t="shared" si="351"/>
        <v>1.7857142857142572</v>
      </c>
      <c r="AQ532" s="1092">
        <f t="shared" si="352"/>
        <v>1.8181818181818299</v>
      </c>
      <c r="AR532" s="1092">
        <f t="shared" si="353"/>
        <v>1.8518518518518601</v>
      </c>
      <c r="AS532" s="1092">
        <f t="shared" si="354"/>
        <v>0</v>
      </c>
      <c r="AT532" s="1092">
        <f t="shared" si="355"/>
        <v>0</v>
      </c>
      <c r="AU532" s="1092">
        <f t="shared" si="356"/>
        <v>0</v>
      </c>
      <c r="AV532" s="1092">
        <f t="shared" si="357"/>
        <v>0</v>
      </c>
      <c r="AW532" s="1092">
        <f t="shared" si="359"/>
        <v>2.9071657317616038</v>
      </c>
      <c r="AX532" s="1092">
        <f t="shared" si="360"/>
        <v>2.5004519941141634</v>
      </c>
    </row>
    <row r="533" spans="1:50" ht="11.25" customHeight="1" x14ac:dyDescent="0.2">
      <c r="A533" s="829" t="s">
        <v>316</v>
      </c>
      <c r="B533" s="829" t="s">
        <v>317</v>
      </c>
      <c r="C533" s="584">
        <v>3.9550000000000001</v>
      </c>
      <c r="D533" s="584">
        <v>3.7650000000000001</v>
      </c>
      <c r="E533" s="460">
        <v>3.4649999999999999</v>
      </c>
      <c r="F533" s="460">
        <v>3.1150000000000002</v>
      </c>
      <c r="G533" s="584">
        <v>2.91</v>
      </c>
      <c r="H533" s="584">
        <v>2.7149999999999999</v>
      </c>
      <c r="I533" s="584">
        <v>2.4449999999999998</v>
      </c>
      <c r="J533" s="584">
        <v>2.21</v>
      </c>
      <c r="K533" s="897"/>
      <c r="L533" s="584">
        <v>2.105</v>
      </c>
      <c r="M533" s="459">
        <v>1.99</v>
      </c>
      <c r="N533" s="897"/>
      <c r="O533" s="472">
        <v>1.86</v>
      </c>
      <c r="P533" s="472">
        <v>1.75</v>
      </c>
      <c r="Q533" s="590">
        <v>1.6</v>
      </c>
      <c r="R533" s="590">
        <v>1.35</v>
      </c>
      <c r="S533" s="590">
        <v>1.1200000000000001</v>
      </c>
      <c r="T533" s="590">
        <v>0.98</v>
      </c>
      <c r="U533" s="590">
        <v>0.78</v>
      </c>
      <c r="V533" s="590">
        <v>0.62</v>
      </c>
      <c r="W533" s="590">
        <v>0.59</v>
      </c>
      <c r="X533" s="590">
        <v>0.56999999999999995</v>
      </c>
      <c r="Y533" s="590">
        <v>0.55000000000000004</v>
      </c>
      <c r="Z533" s="590">
        <v>0.53</v>
      </c>
      <c r="AA533" s="587">
        <f t="shared" si="358"/>
        <v>40.974999999999994</v>
      </c>
      <c r="AB533" s="1092">
        <f t="shared" si="337"/>
        <v>5.0464807436918946</v>
      </c>
      <c r="AC533" s="1092">
        <f t="shared" si="338"/>
        <v>8.6580086580086757</v>
      </c>
      <c r="AD533" s="1092">
        <f t="shared" si="339"/>
        <v>11.235955056179758</v>
      </c>
      <c r="AE533" s="1092">
        <f t="shared" si="340"/>
        <v>7.0446735395188975</v>
      </c>
      <c r="AF533" s="1092">
        <f t="shared" si="341"/>
        <v>7.1823204419889652</v>
      </c>
      <c r="AG533" s="1092">
        <f t="shared" si="342"/>
        <v>11.042944785276077</v>
      </c>
      <c r="AH533" s="1092">
        <f t="shared" si="343"/>
        <v>10.633484162895911</v>
      </c>
      <c r="AI533" s="1092">
        <f t="shared" si="344"/>
        <v>4.9881235154394243</v>
      </c>
      <c r="AJ533" s="1092">
        <f t="shared" si="345"/>
        <v>5.7788944723618174</v>
      </c>
      <c r="AK533" s="1092">
        <f t="shared" si="346"/>
        <v>6.9892473118279508</v>
      </c>
      <c r="AL533" s="1092">
        <f t="shared" si="347"/>
        <v>6.2857142857142945</v>
      </c>
      <c r="AM533" s="1092">
        <f t="shared" si="348"/>
        <v>9.375</v>
      </c>
      <c r="AN533" s="1092">
        <f t="shared" si="349"/>
        <v>18.518518518518512</v>
      </c>
      <c r="AO533" s="1092">
        <f t="shared" si="350"/>
        <v>20.535714285714278</v>
      </c>
      <c r="AP533" s="1092">
        <f t="shared" si="351"/>
        <v>14.285714285714302</v>
      </c>
      <c r="AQ533" s="1092">
        <f t="shared" si="352"/>
        <v>25.641025641025639</v>
      </c>
      <c r="AR533" s="1092">
        <f t="shared" si="353"/>
        <v>25.806451612903224</v>
      </c>
      <c r="AS533" s="1092">
        <f t="shared" si="354"/>
        <v>5.0847457627118731</v>
      </c>
      <c r="AT533" s="1092">
        <f t="shared" si="355"/>
        <v>3.5087719298245723</v>
      </c>
      <c r="AU533" s="1092">
        <f t="shared" si="356"/>
        <v>3.6363636363636154</v>
      </c>
      <c r="AV533" s="1092">
        <f t="shared" si="357"/>
        <v>3.7735849056603765</v>
      </c>
      <c r="AW533" s="1092">
        <f t="shared" si="359"/>
        <v>10.240558931016194</v>
      </c>
      <c r="AX533" s="1092">
        <f t="shared" si="360"/>
        <v>6.9028255600291937</v>
      </c>
    </row>
    <row r="534" spans="1:50" ht="11.25" customHeight="1" x14ac:dyDescent="0.2">
      <c r="A534" s="829" t="s">
        <v>1543</v>
      </c>
      <c r="B534" s="829" t="s">
        <v>1544</v>
      </c>
      <c r="C534" s="584">
        <v>1.1100000000000001</v>
      </c>
      <c r="D534" s="584">
        <v>1.08</v>
      </c>
      <c r="E534" s="460">
        <v>1.04</v>
      </c>
      <c r="F534" s="460">
        <v>0.79</v>
      </c>
      <c r="G534" s="584">
        <v>0.75</v>
      </c>
      <c r="H534" s="584">
        <v>0.71</v>
      </c>
      <c r="I534" s="463">
        <v>0.68</v>
      </c>
      <c r="J534" s="584">
        <v>0.64</v>
      </c>
      <c r="K534" s="897"/>
      <c r="L534" s="584">
        <v>0.6</v>
      </c>
      <c r="M534" s="588">
        <v>0.5</v>
      </c>
      <c r="N534" s="897"/>
      <c r="O534" s="472">
        <v>0.45</v>
      </c>
      <c r="P534" s="472">
        <v>0.2</v>
      </c>
      <c r="Q534" s="586">
        <v>0</v>
      </c>
      <c r="R534" s="586">
        <v>0</v>
      </c>
      <c r="S534" s="586">
        <v>0</v>
      </c>
      <c r="T534" s="586">
        <v>0</v>
      </c>
      <c r="U534" s="586">
        <v>0</v>
      </c>
      <c r="V534" s="586">
        <v>0</v>
      </c>
      <c r="W534" s="586">
        <v>0</v>
      </c>
      <c r="X534" s="586">
        <v>0</v>
      </c>
      <c r="Y534" s="586">
        <v>0</v>
      </c>
      <c r="Z534" s="586">
        <v>0</v>
      </c>
      <c r="AA534" s="587">
        <f t="shared" si="358"/>
        <v>8.5499999999999989</v>
      </c>
      <c r="AB534" s="1092">
        <f t="shared" si="337"/>
        <v>2.7777777777777901</v>
      </c>
      <c r="AC534" s="1092">
        <f t="shared" si="338"/>
        <v>3.8461538461538547</v>
      </c>
      <c r="AD534" s="1092">
        <f t="shared" si="339"/>
        <v>31.645569620253156</v>
      </c>
      <c r="AE534" s="1092">
        <f t="shared" si="340"/>
        <v>5.3333333333333455</v>
      </c>
      <c r="AF534" s="1092">
        <f t="shared" si="341"/>
        <v>5.6338028169014231</v>
      </c>
      <c r="AG534" s="1092">
        <f t="shared" si="342"/>
        <v>4.4117647058823373</v>
      </c>
      <c r="AH534" s="1092">
        <f t="shared" si="343"/>
        <v>6.25</v>
      </c>
      <c r="AI534" s="1092">
        <f t="shared" si="344"/>
        <v>6.6666666666666652</v>
      </c>
      <c r="AJ534" s="1092">
        <f t="shared" si="345"/>
        <v>19.999999999999996</v>
      </c>
      <c r="AK534" s="1092">
        <f t="shared" si="346"/>
        <v>11.111111111111116</v>
      </c>
      <c r="AL534" s="1092">
        <f t="shared" si="347"/>
        <v>125</v>
      </c>
      <c r="AM534" s="1092" t="str">
        <f t="shared" si="348"/>
        <v>n/a</v>
      </c>
      <c r="AN534" s="1092" t="str">
        <f t="shared" si="349"/>
        <v>n/a</v>
      </c>
      <c r="AO534" s="1092" t="str">
        <f t="shared" si="350"/>
        <v>n/a</v>
      </c>
      <c r="AP534" s="1092" t="str">
        <f t="shared" si="351"/>
        <v>n/a</v>
      </c>
      <c r="AQ534" s="1092" t="str">
        <f t="shared" si="352"/>
        <v>n/a</v>
      </c>
      <c r="AR534" s="1092" t="str">
        <f t="shared" si="353"/>
        <v>n/a</v>
      </c>
      <c r="AS534" s="1092" t="str">
        <f t="shared" si="354"/>
        <v>n/a</v>
      </c>
      <c r="AT534" s="1092" t="str">
        <f t="shared" si="355"/>
        <v>n/a</v>
      </c>
      <c r="AU534" s="1092" t="str">
        <f t="shared" si="356"/>
        <v>n/a</v>
      </c>
      <c r="AV534" s="1092" t="str">
        <f t="shared" si="357"/>
        <v>n/a</v>
      </c>
      <c r="AW534" s="1092">
        <f t="shared" si="359"/>
        <v>20.243289079825427</v>
      </c>
      <c r="AX534" s="1092">
        <f t="shared" si="360"/>
        <v>35.816008049376833</v>
      </c>
    </row>
    <row r="535" spans="1:50" ht="11.25" customHeight="1" x14ac:dyDescent="0.2">
      <c r="A535" s="467" t="s">
        <v>4528</v>
      </c>
      <c r="B535" s="468" t="s">
        <v>4527</v>
      </c>
      <c r="C535" s="584">
        <v>0.88</v>
      </c>
      <c r="D535" s="584">
        <v>0.79</v>
      </c>
      <c r="E535" s="460">
        <v>0.64</v>
      </c>
      <c r="F535" s="471">
        <v>0.5</v>
      </c>
      <c r="G535" s="474">
        <v>0.44</v>
      </c>
      <c r="H535" s="474">
        <v>0.38750000000000001</v>
      </c>
      <c r="I535" s="474">
        <v>0.3125</v>
      </c>
      <c r="J535" s="474">
        <v>0.2</v>
      </c>
      <c r="K535" s="976">
        <v>0</v>
      </c>
      <c r="L535" s="474">
        <v>0.1</v>
      </c>
      <c r="M535" s="470">
        <v>2.5000000000000001E-2</v>
      </c>
      <c r="N535" s="976">
        <v>0</v>
      </c>
      <c r="O535" s="496">
        <v>0</v>
      </c>
      <c r="P535" s="496">
        <v>0.23250000000000001</v>
      </c>
      <c r="Q535" s="476">
        <v>0.52</v>
      </c>
      <c r="R535" s="476">
        <v>0.5</v>
      </c>
      <c r="S535" s="476">
        <v>0.48</v>
      </c>
      <c r="T535" s="477">
        <v>0.44</v>
      </c>
      <c r="U535" s="476">
        <v>0.4</v>
      </c>
      <c r="V535" s="476">
        <v>0.3</v>
      </c>
      <c r="W535" s="476">
        <v>0.26</v>
      </c>
      <c r="X535" s="476">
        <v>0.24</v>
      </c>
      <c r="Y535" s="476">
        <v>0.22</v>
      </c>
      <c r="Z535" s="476">
        <v>0.2</v>
      </c>
      <c r="AA535" s="587">
        <f t="shared" si="358"/>
        <v>8.0675000000000008</v>
      </c>
      <c r="AB535" s="1092">
        <f t="shared" si="337"/>
        <v>11.392405063291132</v>
      </c>
      <c r="AC535" s="1092">
        <f t="shared" si="338"/>
        <v>23.4375</v>
      </c>
      <c r="AD535" s="1092">
        <f t="shared" si="339"/>
        <v>28.000000000000004</v>
      </c>
      <c r="AE535" s="1092">
        <f t="shared" si="340"/>
        <v>13.636363636363647</v>
      </c>
      <c r="AF535" s="1092">
        <f t="shared" si="341"/>
        <v>13.548387096774196</v>
      </c>
      <c r="AG535" s="1092">
        <f t="shared" si="342"/>
        <v>24</v>
      </c>
      <c r="AH535" s="1092">
        <f t="shared" si="343"/>
        <v>56.25</v>
      </c>
      <c r="AI535" s="1092">
        <f t="shared" si="344"/>
        <v>100</v>
      </c>
      <c r="AJ535" s="1092">
        <f t="shared" si="345"/>
        <v>300</v>
      </c>
      <c r="AK535" s="1092" t="str">
        <f t="shared" si="346"/>
        <v>n/a</v>
      </c>
      <c r="AL535" s="1092">
        <f t="shared" si="347"/>
        <v>-100</v>
      </c>
      <c r="AM535" s="1092">
        <f t="shared" si="348"/>
        <v>-55.28846153846154</v>
      </c>
      <c r="AN535" s="1092">
        <f t="shared" si="349"/>
        <v>4.0000000000000036</v>
      </c>
      <c r="AO535" s="1092">
        <f t="shared" si="350"/>
        <v>4.1666666666666741</v>
      </c>
      <c r="AP535" s="1092">
        <f t="shared" si="351"/>
        <v>9.0909090909090828</v>
      </c>
      <c r="AQ535" s="1092">
        <f t="shared" si="352"/>
        <v>9.9999999999999858</v>
      </c>
      <c r="AR535" s="1092">
        <f t="shared" si="353"/>
        <v>33.33333333333335</v>
      </c>
      <c r="AS535" s="1092">
        <f t="shared" si="354"/>
        <v>15.384615384615374</v>
      </c>
      <c r="AT535" s="1092">
        <f t="shared" si="355"/>
        <v>8.3333333333333481</v>
      </c>
      <c r="AU535" s="1092">
        <f t="shared" si="356"/>
        <v>9.0909090909090828</v>
      </c>
      <c r="AV535" s="1092">
        <f t="shared" si="357"/>
        <v>9.9999999999999858</v>
      </c>
      <c r="AW535" s="1092">
        <f t="shared" si="359"/>
        <v>25.918798057886715</v>
      </c>
      <c r="AX535" s="1092">
        <f t="shared" si="360"/>
        <v>75.047248079880902</v>
      </c>
    </row>
    <row r="536" spans="1:50" ht="11.25" customHeight="1" x14ac:dyDescent="0.2">
      <c r="A536" s="829" t="s">
        <v>1545</v>
      </c>
      <c r="B536" s="829" t="s">
        <v>1546</v>
      </c>
      <c r="C536" s="584">
        <v>1.52</v>
      </c>
      <c r="D536" s="584">
        <v>1.44</v>
      </c>
      <c r="E536" s="460">
        <v>1.36</v>
      </c>
      <c r="F536" s="589">
        <v>1.28</v>
      </c>
      <c r="G536" s="584">
        <v>1.2</v>
      </c>
      <c r="H536" s="584">
        <v>1.1200000000000001</v>
      </c>
      <c r="I536" s="584">
        <v>1.04</v>
      </c>
      <c r="J536" s="584">
        <v>0.96</v>
      </c>
      <c r="K536" s="897"/>
      <c r="L536" s="584">
        <v>0.88</v>
      </c>
      <c r="M536" s="459">
        <v>0.8</v>
      </c>
      <c r="N536" s="897"/>
      <c r="O536" s="585">
        <v>0.72</v>
      </c>
      <c r="P536" s="585">
        <v>0.8</v>
      </c>
      <c r="Q536" s="590">
        <v>1.28</v>
      </c>
      <c r="R536" s="590">
        <v>1.1599999999999999</v>
      </c>
      <c r="S536" s="590">
        <v>0.96</v>
      </c>
      <c r="T536" s="590">
        <v>0.76</v>
      </c>
      <c r="U536" s="590">
        <v>0.68</v>
      </c>
      <c r="V536" s="590">
        <v>0.6</v>
      </c>
      <c r="W536" s="590">
        <v>0.52</v>
      </c>
      <c r="X536" s="590">
        <v>0.44</v>
      </c>
      <c r="Y536" s="590">
        <v>0.36</v>
      </c>
      <c r="Z536" s="590">
        <v>0.30667</v>
      </c>
      <c r="AA536" s="587">
        <f t="shared" si="358"/>
        <v>20.186670000000007</v>
      </c>
      <c r="AB536" s="1092">
        <f t="shared" si="337"/>
        <v>5.555555555555558</v>
      </c>
      <c r="AC536" s="1092">
        <f t="shared" si="338"/>
        <v>5.8823529411764497</v>
      </c>
      <c r="AD536" s="1092">
        <f t="shared" si="339"/>
        <v>6.25</v>
      </c>
      <c r="AE536" s="1092">
        <f t="shared" si="340"/>
        <v>6.6666666666666652</v>
      </c>
      <c r="AF536" s="1092">
        <f t="shared" si="341"/>
        <v>7.1428571428571397</v>
      </c>
      <c r="AG536" s="1092">
        <f t="shared" si="342"/>
        <v>7.6923076923077094</v>
      </c>
      <c r="AH536" s="1092">
        <f t="shared" si="343"/>
        <v>8.3333333333333481</v>
      </c>
      <c r="AI536" s="1092">
        <f t="shared" si="344"/>
        <v>9.0909090909090828</v>
      </c>
      <c r="AJ536" s="1092">
        <f t="shared" si="345"/>
        <v>9.9999999999999858</v>
      </c>
      <c r="AK536" s="1092">
        <f t="shared" si="346"/>
        <v>11.111111111111116</v>
      </c>
      <c r="AL536" s="1092">
        <f t="shared" si="347"/>
        <v>-10.000000000000009</v>
      </c>
      <c r="AM536" s="1092">
        <f t="shared" si="348"/>
        <v>-37.5</v>
      </c>
      <c r="AN536" s="1092">
        <f t="shared" si="349"/>
        <v>10.344827586206918</v>
      </c>
      <c r="AO536" s="1092">
        <f t="shared" si="350"/>
        <v>20.833333333333325</v>
      </c>
      <c r="AP536" s="1092">
        <f t="shared" si="351"/>
        <v>26.315789473684205</v>
      </c>
      <c r="AQ536" s="1092">
        <f t="shared" si="352"/>
        <v>11.764705882352944</v>
      </c>
      <c r="AR536" s="1092">
        <f t="shared" si="353"/>
        <v>13.333333333333353</v>
      </c>
      <c r="AS536" s="1092">
        <f t="shared" si="354"/>
        <v>15.384615384615374</v>
      </c>
      <c r="AT536" s="1092">
        <f t="shared" si="355"/>
        <v>18.181818181818187</v>
      </c>
      <c r="AU536" s="1092">
        <f t="shared" si="356"/>
        <v>22.222222222222232</v>
      </c>
      <c r="AV536" s="1092">
        <f t="shared" si="357"/>
        <v>17.39002836925685</v>
      </c>
      <c r="AW536" s="1092">
        <f t="shared" si="359"/>
        <v>8.8569413000352579</v>
      </c>
      <c r="AX536" s="1092">
        <f t="shared" si="360"/>
        <v>13.051556874752034</v>
      </c>
    </row>
    <row r="537" spans="1:50" ht="11.25" customHeight="1" x14ac:dyDescent="0.2">
      <c r="A537" s="458" t="s">
        <v>1573</v>
      </c>
      <c r="B537" s="829" t="s">
        <v>1574</v>
      </c>
      <c r="C537" s="584">
        <v>2.2400000000000002</v>
      </c>
      <c r="D537" s="584">
        <v>2.1800000000000002</v>
      </c>
      <c r="E537" s="460">
        <v>2.1</v>
      </c>
      <c r="F537" s="454">
        <v>1.8699999999999999</v>
      </c>
      <c r="G537" s="584">
        <v>1.61</v>
      </c>
      <c r="H537" s="584">
        <v>1.5</v>
      </c>
      <c r="I537" s="584">
        <v>1.32</v>
      </c>
      <c r="J537" s="584">
        <v>0.98</v>
      </c>
      <c r="K537" s="897"/>
      <c r="L537" s="584">
        <v>0.76</v>
      </c>
      <c r="M537" s="459">
        <v>0.7</v>
      </c>
      <c r="N537" s="897"/>
      <c r="O537" s="472">
        <v>0.55000000000000004</v>
      </c>
      <c r="P537" s="472">
        <v>0.5</v>
      </c>
      <c r="Q537" s="586">
        <v>0.45</v>
      </c>
      <c r="R537" s="590">
        <v>0.9</v>
      </c>
      <c r="S537" s="590">
        <v>0.8</v>
      </c>
      <c r="T537" s="590">
        <v>0.65</v>
      </c>
      <c r="U537" s="590">
        <v>0.55000000000000004</v>
      </c>
      <c r="V537" s="590">
        <v>0.45</v>
      </c>
      <c r="W537" s="590">
        <v>0.25</v>
      </c>
      <c r="X537" s="586">
        <v>0</v>
      </c>
      <c r="Y537" s="586">
        <v>0</v>
      </c>
      <c r="Z537" s="586">
        <v>0</v>
      </c>
      <c r="AA537" s="587">
        <f t="shared" si="358"/>
        <v>20.359999999999996</v>
      </c>
      <c r="AB537" s="1092">
        <f t="shared" si="337"/>
        <v>2.7522935779816571</v>
      </c>
      <c r="AC537" s="1092">
        <f t="shared" si="338"/>
        <v>3.8095238095238182</v>
      </c>
      <c r="AD537" s="1092">
        <f t="shared" si="339"/>
        <v>12.299465240641716</v>
      </c>
      <c r="AE537" s="1092">
        <f t="shared" si="340"/>
        <v>16.149068322981353</v>
      </c>
      <c r="AF537" s="1092">
        <f t="shared" si="341"/>
        <v>7.3333333333333472</v>
      </c>
      <c r="AG537" s="1092">
        <f t="shared" si="342"/>
        <v>13.636363636363624</v>
      </c>
      <c r="AH537" s="1092">
        <f t="shared" si="343"/>
        <v>34.693877551020421</v>
      </c>
      <c r="AI537" s="1092">
        <f t="shared" si="344"/>
        <v>28.947368421052634</v>
      </c>
      <c r="AJ537" s="1092">
        <f t="shared" si="345"/>
        <v>8.5714285714285854</v>
      </c>
      <c r="AK537" s="1092">
        <f t="shared" si="346"/>
        <v>27.272727272727249</v>
      </c>
      <c r="AL537" s="1092">
        <f t="shared" si="347"/>
        <v>10.000000000000009</v>
      </c>
      <c r="AM537" s="1092">
        <f t="shared" si="348"/>
        <v>11.111111111111116</v>
      </c>
      <c r="AN537" s="1092">
        <f t="shared" si="349"/>
        <v>-50</v>
      </c>
      <c r="AO537" s="1092">
        <f t="shared" si="350"/>
        <v>12.5</v>
      </c>
      <c r="AP537" s="1092">
        <f t="shared" si="351"/>
        <v>23.076923076923084</v>
      </c>
      <c r="AQ537" s="1092">
        <f t="shared" si="352"/>
        <v>18.181818181818166</v>
      </c>
      <c r="AR537" s="1092">
        <f t="shared" si="353"/>
        <v>22.222222222222232</v>
      </c>
      <c r="AS537" s="1092">
        <f t="shared" si="354"/>
        <v>80</v>
      </c>
      <c r="AT537" s="1092" t="str">
        <f t="shared" si="355"/>
        <v>n/a</v>
      </c>
      <c r="AU537" s="1092" t="str">
        <f t="shared" si="356"/>
        <v>n/a</v>
      </c>
      <c r="AV537" s="1092" t="str">
        <f t="shared" si="357"/>
        <v>n/a</v>
      </c>
      <c r="AW537" s="1092">
        <f t="shared" si="359"/>
        <v>15.697640240507168</v>
      </c>
      <c r="AX537" s="1092">
        <f t="shared" si="360"/>
        <v>23.928744505945534</v>
      </c>
    </row>
    <row r="538" spans="1:50" ht="11.25" customHeight="1" x14ac:dyDescent="0.2">
      <c r="A538" s="511" t="s">
        <v>4659</v>
      </c>
      <c r="B538" s="829" t="s">
        <v>4649</v>
      </c>
      <c r="C538" s="584">
        <v>1.44</v>
      </c>
      <c r="D538" s="584">
        <v>1.37</v>
      </c>
      <c r="E538" s="460">
        <v>1.31</v>
      </c>
      <c r="F538" s="460">
        <v>1.26</v>
      </c>
      <c r="G538" s="499">
        <v>1.24</v>
      </c>
      <c r="H538" s="499">
        <v>1.24</v>
      </c>
      <c r="I538" s="584">
        <v>1.24</v>
      </c>
      <c r="J538" s="584">
        <v>0.92</v>
      </c>
      <c r="K538" s="1083"/>
      <c r="L538" s="584">
        <v>0.86</v>
      </c>
      <c r="M538" s="459">
        <v>0.8</v>
      </c>
      <c r="N538" s="1083"/>
      <c r="O538" s="491">
        <v>0.79</v>
      </c>
      <c r="P538" s="999">
        <v>0.76</v>
      </c>
      <c r="Q538" s="500">
        <v>0.76</v>
      </c>
      <c r="R538" s="500">
        <v>0.76</v>
      </c>
      <c r="S538" s="500">
        <v>0.76</v>
      </c>
      <c r="T538" s="590">
        <v>0.76</v>
      </c>
      <c r="U538" s="590">
        <v>0.73</v>
      </c>
      <c r="V538" s="590">
        <v>0.65</v>
      </c>
      <c r="W538" s="590">
        <v>0.58666666666666667</v>
      </c>
      <c r="X538" s="590">
        <v>0.48000000000000004</v>
      </c>
      <c r="Y538" s="590">
        <v>0.41333333333333333</v>
      </c>
      <c r="Z538" s="590">
        <v>0.34666666666666668</v>
      </c>
      <c r="AA538" s="587">
        <f t="shared" si="358"/>
        <v>19.476666666666667</v>
      </c>
      <c r="AB538" s="1092">
        <f t="shared" si="337"/>
        <v>5.1094890510948732</v>
      </c>
      <c r="AC538" s="1092">
        <f t="shared" si="338"/>
        <v>4.5801526717557328</v>
      </c>
      <c r="AD538" s="1092">
        <f t="shared" si="339"/>
        <v>3.9682539682539764</v>
      </c>
      <c r="AE538" s="1092">
        <f t="shared" si="340"/>
        <v>1.6129032258064502</v>
      </c>
      <c r="AF538" s="1092">
        <f t="shared" si="341"/>
        <v>0</v>
      </c>
      <c r="AG538" s="1092">
        <f t="shared" si="342"/>
        <v>0</v>
      </c>
      <c r="AH538" s="1092">
        <f t="shared" si="343"/>
        <v>34.782608695652172</v>
      </c>
      <c r="AI538" s="1092">
        <f t="shared" si="344"/>
        <v>6.976744186046524</v>
      </c>
      <c r="AJ538" s="1092">
        <f t="shared" si="345"/>
        <v>7.4999999999999956</v>
      </c>
      <c r="AK538" s="1092">
        <f t="shared" si="346"/>
        <v>1.2658227848101333</v>
      </c>
      <c r="AL538" s="1092">
        <f t="shared" si="347"/>
        <v>3.9473684210526327</v>
      </c>
      <c r="AM538" s="1092">
        <f t="shared" si="348"/>
        <v>0</v>
      </c>
      <c r="AN538" s="1092">
        <f t="shared" si="349"/>
        <v>0</v>
      </c>
      <c r="AO538" s="1092">
        <f t="shared" si="350"/>
        <v>0</v>
      </c>
      <c r="AP538" s="1092">
        <f t="shared" si="351"/>
        <v>0</v>
      </c>
      <c r="AQ538" s="1092">
        <f t="shared" si="352"/>
        <v>4.1095890410958846</v>
      </c>
      <c r="AR538" s="1092">
        <f t="shared" si="353"/>
        <v>12.307692307692308</v>
      </c>
      <c r="AS538" s="1092">
        <f t="shared" si="354"/>
        <v>10.795454545454541</v>
      </c>
      <c r="AT538" s="1092">
        <f t="shared" si="355"/>
        <v>22.222222222222211</v>
      </c>
      <c r="AU538" s="1092">
        <f t="shared" si="356"/>
        <v>16.129032258064523</v>
      </c>
      <c r="AV538" s="1092">
        <f t="shared" si="357"/>
        <v>19.23076923076923</v>
      </c>
      <c r="AW538" s="1092">
        <f t="shared" si="359"/>
        <v>7.3589572671319612</v>
      </c>
      <c r="AX538" s="1092">
        <f t="shared" si="360"/>
        <v>9.1346535512378413</v>
      </c>
    </row>
    <row r="539" spans="1:50" ht="11.25" customHeight="1" x14ac:dyDescent="0.2">
      <c r="A539" s="829" t="s">
        <v>321</v>
      </c>
      <c r="B539" s="829" t="s">
        <v>322</v>
      </c>
      <c r="C539" s="584">
        <v>3.1179999999999999</v>
      </c>
      <c r="D539" s="584">
        <v>2.9548999999999999</v>
      </c>
      <c r="E539" s="460">
        <v>2.8412000000000002</v>
      </c>
      <c r="F539" s="460">
        <v>2.7382999999999997</v>
      </c>
      <c r="G539" s="584">
        <v>2.6713999999999998</v>
      </c>
      <c r="H539" s="584">
        <v>2.6322999999999999</v>
      </c>
      <c r="I539" s="584">
        <v>2.5322999999999998</v>
      </c>
      <c r="J539" s="584">
        <v>2.3665000000000003</v>
      </c>
      <c r="K539" s="897"/>
      <c r="L539" s="584">
        <v>2.2110000000000003</v>
      </c>
      <c r="M539" s="459">
        <v>2.0568</v>
      </c>
      <c r="N539" s="897"/>
      <c r="O539" s="472">
        <v>1.8854</v>
      </c>
      <c r="P539" s="472">
        <v>1.72</v>
      </c>
      <c r="Q539" s="590">
        <v>1.55</v>
      </c>
      <c r="R539" s="590">
        <v>1.36</v>
      </c>
      <c r="S539" s="590">
        <v>1.21</v>
      </c>
      <c r="T539" s="590">
        <v>1.0900000000000001</v>
      </c>
      <c r="U539" s="590">
        <v>0.97750000000000004</v>
      </c>
      <c r="V539" s="590">
        <v>0.86499999999999999</v>
      </c>
      <c r="W539" s="590">
        <v>0.79</v>
      </c>
      <c r="X539" s="590">
        <v>0.73</v>
      </c>
      <c r="Y539" s="590">
        <v>0.67</v>
      </c>
      <c r="Z539" s="590">
        <v>0.625</v>
      </c>
      <c r="AA539" s="587">
        <f t="shared" si="358"/>
        <v>39.595600000000005</v>
      </c>
      <c r="AB539" s="1092">
        <f t="shared" si="337"/>
        <v>5.5196453348675067</v>
      </c>
      <c r="AC539" s="1092">
        <f t="shared" si="338"/>
        <v>4.0018302125862215</v>
      </c>
      <c r="AD539" s="1092">
        <f t="shared" si="339"/>
        <v>3.7578059379907325</v>
      </c>
      <c r="AE539" s="1092">
        <f t="shared" si="340"/>
        <v>2.5043048588754946</v>
      </c>
      <c r="AF539" s="1092">
        <f t="shared" si="341"/>
        <v>1.4853930023173589</v>
      </c>
      <c r="AG539" s="1092">
        <f t="shared" si="342"/>
        <v>3.9489791888796866</v>
      </c>
      <c r="AH539" s="1092">
        <f t="shared" si="343"/>
        <v>7.0061271920557555</v>
      </c>
      <c r="AI539" s="1092">
        <f t="shared" si="344"/>
        <v>7.0330167345092676</v>
      </c>
      <c r="AJ539" s="1092">
        <f t="shared" si="345"/>
        <v>7.4970828471412121</v>
      </c>
      <c r="AK539" s="1092">
        <f t="shared" si="346"/>
        <v>9.0909090909090828</v>
      </c>
      <c r="AL539" s="1092">
        <f t="shared" si="347"/>
        <v>9.6162790697674296</v>
      </c>
      <c r="AM539" s="1092">
        <f t="shared" si="348"/>
        <v>10.967741935483865</v>
      </c>
      <c r="AN539" s="1092">
        <f t="shared" si="349"/>
        <v>13.970588235294112</v>
      </c>
      <c r="AO539" s="1092">
        <f t="shared" si="350"/>
        <v>12.396694214876035</v>
      </c>
      <c r="AP539" s="1092">
        <f t="shared" si="351"/>
        <v>11.009174311926584</v>
      </c>
      <c r="AQ539" s="1092">
        <f t="shared" si="352"/>
        <v>11.508951406649626</v>
      </c>
      <c r="AR539" s="1092">
        <f t="shared" si="353"/>
        <v>13.005780346820806</v>
      </c>
      <c r="AS539" s="1092">
        <f t="shared" si="354"/>
        <v>9.4936708860759325</v>
      </c>
      <c r="AT539" s="1092">
        <f t="shared" si="355"/>
        <v>8.2191780821917924</v>
      </c>
      <c r="AU539" s="1092">
        <f t="shared" si="356"/>
        <v>8.9552238805969964</v>
      </c>
      <c r="AV539" s="1092">
        <f t="shared" si="357"/>
        <v>7.2000000000000064</v>
      </c>
      <c r="AW539" s="1092">
        <f t="shared" si="359"/>
        <v>8.0089703223721678</v>
      </c>
      <c r="AX539" s="1092">
        <f t="shared" si="360"/>
        <v>3.5299247451667837</v>
      </c>
    </row>
    <row r="540" spans="1:50" ht="11.25" customHeight="1" x14ac:dyDescent="0.2">
      <c r="A540" s="829" t="s">
        <v>310</v>
      </c>
      <c r="B540" s="829" t="s">
        <v>311</v>
      </c>
      <c r="C540" s="584">
        <v>3.52</v>
      </c>
      <c r="D540" s="584">
        <v>3.4</v>
      </c>
      <c r="E540" s="460">
        <v>2.94</v>
      </c>
      <c r="F540" s="460">
        <v>2.64</v>
      </c>
      <c r="G540" s="463">
        <v>2.52</v>
      </c>
      <c r="H540" s="463">
        <v>2.52</v>
      </c>
      <c r="I540" s="584">
        <v>2.0699999999999998</v>
      </c>
      <c r="J540" s="584">
        <v>1.78</v>
      </c>
      <c r="K540" s="897"/>
      <c r="L540" s="584">
        <v>1.62</v>
      </c>
      <c r="M540" s="459">
        <v>1.43</v>
      </c>
      <c r="N540" s="897"/>
      <c r="O540" s="472">
        <v>1.07</v>
      </c>
      <c r="P540" s="585">
        <v>1</v>
      </c>
      <c r="Q540" s="590">
        <v>0.92</v>
      </c>
      <c r="R540" s="590">
        <v>0.76332999999999995</v>
      </c>
      <c r="S540" s="590">
        <v>0.65332999999999997</v>
      </c>
      <c r="T540" s="590">
        <v>0.57333000000000001</v>
      </c>
      <c r="U540" s="586">
        <v>0.50666</v>
      </c>
      <c r="V540" s="590">
        <v>0.50666</v>
      </c>
      <c r="W540" s="586">
        <v>0.48</v>
      </c>
      <c r="X540" s="590">
        <v>0.48</v>
      </c>
      <c r="Y540" s="586">
        <v>0.45333000000000001</v>
      </c>
      <c r="Z540" s="590">
        <v>0.45333000000000001</v>
      </c>
      <c r="AA540" s="587">
        <f t="shared" si="358"/>
        <v>32.299970000000002</v>
      </c>
      <c r="AB540" s="1092">
        <f t="shared" si="337"/>
        <v>3.529411764705892</v>
      </c>
      <c r="AC540" s="1092">
        <f t="shared" si="338"/>
        <v>15.646258503401356</v>
      </c>
      <c r="AD540" s="1092">
        <f t="shared" si="339"/>
        <v>11.363636363636353</v>
      </c>
      <c r="AE540" s="1092">
        <f t="shared" si="340"/>
        <v>4.7619047619047672</v>
      </c>
      <c r="AF540" s="1092">
        <f t="shared" si="341"/>
        <v>0</v>
      </c>
      <c r="AG540" s="1092">
        <f t="shared" si="342"/>
        <v>21.739130434782616</v>
      </c>
      <c r="AH540" s="1092">
        <f t="shared" si="343"/>
        <v>16.292134831460658</v>
      </c>
      <c r="AI540" s="1092">
        <f t="shared" si="344"/>
        <v>9.8765432098765427</v>
      </c>
      <c r="AJ540" s="1092">
        <f t="shared" si="345"/>
        <v>13.286713286713292</v>
      </c>
      <c r="AK540" s="1092">
        <f t="shared" si="346"/>
        <v>33.644859813084096</v>
      </c>
      <c r="AL540" s="1092">
        <f t="shared" si="347"/>
        <v>7.0000000000000062</v>
      </c>
      <c r="AM540" s="1092">
        <f t="shared" si="348"/>
        <v>8.6956521739130377</v>
      </c>
      <c r="AN540" s="1092">
        <f t="shared" si="349"/>
        <v>20.524543775300351</v>
      </c>
      <c r="AO540" s="1092">
        <f t="shared" si="350"/>
        <v>16.83682059602345</v>
      </c>
      <c r="AP540" s="1092">
        <f t="shared" si="351"/>
        <v>13.953569497497064</v>
      </c>
      <c r="AQ540" s="1092">
        <f t="shared" si="352"/>
        <v>13.158725772707536</v>
      </c>
      <c r="AR540" s="1092">
        <f t="shared" si="353"/>
        <v>0</v>
      </c>
      <c r="AS540" s="1092">
        <f t="shared" si="354"/>
        <v>5.55416666666666</v>
      </c>
      <c r="AT540" s="1092">
        <f t="shared" si="355"/>
        <v>0</v>
      </c>
      <c r="AU540" s="1092">
        <f t="shared" si="356"/>
        <v>5.8831314936139245</v>
      </c>
      <c r="AV540" s="1092">
        <f t="shared" si="357"/>
        <v>0</v>
      </c>
      <c r="AW540" s="1092">
        <f t="shared" si="359"/>
        <v>10.559390616442263</v>
      </c>
      <c r="AX540" s="1092">
        <f t="shared" si="360"/>
        <v>8.5857487875092033</v>
      </c>
    </row>
    <row r="541" spans="1:50" ht="11.25" customHeight="1" x14ac:dyDescent="0.2">
      <c r="A541" s="468" t="s">
        <v>730</v>
      </c>
      <c r="B541" s="468" t="s">
        <v>731</v>
      </c>
      <c r="C541" s="584">
        <v>2.48</v>
      </c>
      <c r="D541" s="584">
        <v>2.44</v>
      </c>
      <c r="E541" s="460">
        <v>2.4</v>
      </c>
      <c r="F541" s="471">
        <v>2.3199999999999998</v>
      </c>
      <c r="G541" s="474">
        <v>2.2000000000000002</v>
      </c>
      <c r="H541" s="474">
        <v>2.12</v>
      </c>
      <c r="I541" s="474">
        <v>1.92</v>
      </c>
      <c r="J541" s="474">
        <v>1.68</v>
      </c>
      <c r="K541" s="976"/>
      <c r="L541" s="474">
        <v>1.48</v>
      </c>
      <c r="M541" s="470">
        <v>0.9</v>
      </c>
      <c r="N541" s="976"/>
      <c r="O541" s="471">
        <v>0.8</v>
      </c>
      <c r="P541" s="487">
        <v>0.78</v>
      </c>
      <c r="Q541" s="476">
        <v>0.76</v>
      </c>
      <c r="R541" s="476">
        <v>0.68</v>
      </c>
      <c r="S541" s="476">
        <v>0.62</v>
      </c>
      <c r="T541" s="476">
        <v>0.56000000000000005</v>
      </c>
      <c r="U541" s="476">
        <v>0.46</v>
      </c>
      <c r="V541" s="476">
        <v>0.31</v>
      </c>
      <c r="W541" s="476">
        <v>0.28000000000000003</v>
      </c>
      <c r="X541" s="476">
        <v>0.25</v>
      </c>
      <c r="Y541" s="476">
        <v>0.22</v>
      </c>
      <c r="Z541" s="476">
        <v>0.2</v>
      </c>
      <c r="AA541" s="587">
        <f t="shared" si="358"/>
        <v>25.860000000000003</v>
      </c>
      <c r="AB541" s="1092">
        <f t="shared" si="337"/>
        <v>1.6393442622950838</v>
      </c>
      <c r="AC541" s="1092">
        <f t="shared" si="338"/>
        <v>1.6666666666666607</v>
      </c>
      <c r="AD541" s="1092">
        <f t="shared" si="339"/>
        <v>3.4482758620689724</v>
      </c>
      <c r="AE541" s="1092">
        <f t="shared" si="340"/>
        <v>5.4545454545454453</v>
      </c>
      <c r="AF541" s="1092">
        <f t="shared" si="341"/>
        <v>3.7735849056603765</v>
      </c>
      <c r="AG541" s="1092">
        <f t="shared" si="342"/>
        <v>10.416666666666675</v>
      </c>
      <c r="AH541" s="1092">
        <f t="shared" si="343"/>
        <v>14.285714285714279</v>
      </c>
      <c r="AI541" s="1092">
        <f t="shared" si="344"/>
        <v>13.513513513513509</v>
      </c>
      <c r="AJ541" s="1092">
        <f t="shared" si="345"/>
        <v>64.444444444444443</v>
      </c>
      <c r="AK541" s="1092">
        <f t="shared" si="346"/>
        <v>12.5</v>
      </c>
      <c r="AL541" s="1092">
        <f t="shared" si="347"/>
        <v>2.5641025641025772</v>
      </c>
      <c r="AM541" s="1092">
        <f t="shared" si="348"/>
        <v>2.6315789473684292</v>
      </c>
      <c r="AN541" s="1092">
        <f t="shared" si="349"/>
        <v>11.764705882352944</v>
      </c>
      <c r="AO541" s="1092">
        <f t="shared" si="350"/>
        <v>9.6774193548387224</v>
      </c>
      <c r="AP541" s="1092">
        <f t="shared" si="351"/>
        <v>10.714285714285698</v>
      </c>
      <c r="AQ541" s="1092">
        <f t="shared" si="352"/>
        <v>21.739130434782616</v>
      </c>
      <c r="AR541" s="1092">
        <f t="shared" si="353"/>
        <v>48.387096774193552</v>
      </c>
      <c r="AS541" s="1092">
        <f t="shared" si="354"/>
        <v>10.714285714285698</v>
      </c>
      <c r="AT541" s="1092">
        <f t="shared" si="355"/>
        <v>12.000000000000011</v>
      </c>
      <c r="AU541" s="1092">
        <f t="shared" si="356"/>
        <v>13.636363636363647</v>
      </c>
      <c r="AV541" s="1092">
        <f t="shared" si="357"/>
        <v>9.9999999999999858</v>
      </c>
      <c r="AW541" s="1092">
        <f t="shared" si="359"/>
        <v>13.570082146864255</v>
      </c>
      <c r="AX541" s="1092">
        <f t="shared" si="360"/>
        <v>15.358714015513444</v>
      </c>
    </row>
    <row r="542" spans="1:50" ht="11.25" customHeight="1" x14ac:dyDescent="0.2">
      <c r="A542" s="830" t="s">
        <v>3868</v>
      </c>
      <c r="B542" s="829" t="s">
        <v>3869</v>
      </c>
      <c r="C542" s="584">
        <v>0.62544999999999995</v>
      </c>
      <c r="D542" s="584">
        <v>0.54545454545454541</v>
      </c>
      <c r="E542" s="460">
        <v>0.47272727272727272</v>
      </c>
      <c r="F542" s="589">
        <v>0.4</v>
      </c>
      <c r="G542" s="584">
        <v>0.2818181818181818</v>
      </c>
      <c r="H542" s="584">
        <v>0.21818181818181817</v>
      </c>
      <c r="I542" s="584">
        <v>9.0909090909090912E-2</v>
      </c>
      <c r="J542" s="499">
        <v>0</v>
      </c>
      <c r="K542" s="897">
        <v>0</v>
      </c>
      <c r="L542" s="463">
        <v>0</v>
      </c>
      <c r="M542" s="588">
        <v>0</v>
      </c>
      <c r="N542" s="897">
        <v>0</v>
      </c>
      <c r="O542" s="585">
        <v>0</v>
      </c>
      <c r="P542" s="585">
        <v>0</v>
      </c>
      <c r="Q542" s="500">
        <v>0</v>
      </c>
      <c r="R542" s="500">
        <v>0</v>
      </c>
      <c r="S542" s="590">
        <v>9.816363636363637E-2</v>
      </c>
      <c r="T542" s="500">
        <v>0</v>
      </c>
      <c r="U542" s="500">
        <v>0</v>
      </c>
      <c r="V542" s="500">
        <v>0</v>
      </c>
      <c r="W542" s="500">
        <v>0</v>
      </c>
      <c r="X542" s="500">
        <v>0</v>
      </c>
      <c r="Y542" s="500">
        <v>0</v>
      </c>
      <c r="Z542" s="500">
        <v>0</v>
      </c>
      <c r="AA542" s="587">
        <f t="shared" si="358"/>
        <v>2.7327045454545451</v>
      </c>
      <c r="AB542" s="1092">
        <f t="shared" si="337"/>
        <v>14.665833333333333</v>
      </c>
      <c r="AC542" s="1092">
        <f t="shared" si="338"/>
        <v>15.384615384615374</v>
      </c>
      <c r="AD542" s="1092">
        <f t="shared" si="339"/>
        <v>18.181818181818166</v>
      </c>
      <c r="AE542" s="1092">
        <f t="shared" si="340"/>
        <v>41.935483870967751</v>
      </c>
      <c r="AF542" s="1092">
        <f t="shared" si="341"/>
        <v>29.166666666666675</v>
      </c>
      <c r="AG542" s="1092">
        <f t="shared" si="342"/>
        <v>140</v>
      </c>
      <c r="AH542" s="1092" t="str">
        <f t="shared" si="343"/>
        <v>n/a</v>
      </c>
      <c r="AI542" s="1092" t="str">
        <f t="shared" si="344"/>
        <v>n/a</v>
      </c>
      <c r="AJ542" s="1092" t="str">
        <f t="shared" si="345"/>
        <v>n/a</v>
      </c>
      <c r="AK542" s="1092" t="str">
        <f t="shared" si="346"/>
        <v>n/a</v>
      </c>
      <c r="AL542" s="1092" t="str">
        <f t="shared" si="347"/>
        <v>n/a</v>
      </c>
      <c r="AM542" s="1092" t="str">
        <f t="shared" si="348"/>
        <v>n/a</v>
      </c>
      <c r="AN542" s="1092" t="str">
        <f t="shared" si="349"/>
        <v>n/a</v>
      </c>
      <c r="AO542" s="1092">
        <f t="shared" si="350"/>
        <v>-100</v>
      </c>
      <c r="AP542" s="1092" t="str">
        <f t="shared" si="351"/>
        <v>n/a</v>
      </c>
      <c r="AQ542" s="1092" t="str">
        <f t="shared" si="352"/>
        <v>n/a</v>
      </c>
      <c r="AR542" s="1092" t="str">
        <f t="shared" si="353"/>
        <v>n/a</v>
      </c>
      <c r="AS542" s="1092" t="str">
        <f t="shared" si="354"/>
        <v>n/a</v>
      </c>
      <c r="AT542" s="1092" t="str">
        <f t="shared" si="355"/>
        <v>n/a</v>
      </c>
      <c r="AU542" s="1092" t="str">
        <f t="shared" si="356"/>
        <v>n/a</v>
      </c>
      <c r="AV542" s="1092" t="str">
        <f t="shared" si="357"/>
        <v>n/a</v>
      </c>
      <c r="AW542" s="1092">
        <f t="shared" si="359"/>
        <v>22.762059633914468</v>
      </c>
      <c r="AX542" s="1092">
        <f t="shared" si="360"/>
        <v>69.958143808496715</v>
      </c>
    </row>
    <row r="543" spans="1:50" ht="11.25" customHeight="1" x14ac:dyDescent="0.2">
      <c r="A543" s="829" t="s">
        <v>3874</v>
      </c>
      <c r="B543" s="829" t="s">
        <v>3875</v>
      </c>
      <c r="C543" s="584">
        <v>2.3199999999999998</v>
      </c>
      <c r="D543" s="584">
        <v>2.12</v>
      </c>
      <c r="E543" s="460">
        <v>1.92</v>
      </c>
      <c r="F543" s="589">
        <v>1.76</v>
      </c>
      <c r="G543" s="584">
        <v>1.68</v>
      </c>
      <c r="H543" s="584">
        <v>1.52</v>
      </c>
      <c r="I543" s="584">
        <v>1.32</v>
      </c>
      <c r="J543" s="499">
        <v>1.1200000000000001</v>
      </c>
      <c r="K543" s="897"/>
      <c r="L543" s="463">
        <v>1.1200000000000001</v>
      </c>
      <c r="M543" s="588">
        <v>1.1200000000000001</v>
      </c>
      <c r="N543" s="897"/>
      <c r="O543" s="585">
        <v>1.1200000000000001</v>
      </c>
      <c r="P543" s="585">
        <v>1.1200000000000001</v>
      </c>
      <c r="Q543" s="586">
        <v>1.56</v>
      </c>
      <c r="R543" s="590">
        <v>2</v>
      </c>
      <c r="S543" s="590">
        <v>1.84</v>
      </c>
      <c r="T543" s="590">
        <v>1.76</v>
      </c>
      <c r="U543" s="590">
        <v>1.7</v>
      </c>
      <c r="V543" s="590">
        <v>1.66</v>
      </c>
      <c r="W543" s="590">
        <v>1.64</v>
      </c>
      <c r="X543" s="590">
        <v>1.58</v>
      </c>
      <c r="Y543" s="590">
        <v>1.48</v>
      </c>
      <c r="Z543" s="590">
        <v>1.4</v>
      </c>
      <c r="AA543" s="587">
        <f t="shared" si="358"/>
        <v>34.86</v>
      </c>
      <c r="AB543" s="1092">
        <f t="shared" si="337"/>
        <v>9.4339622641509422</v>
      </c>
      <c r="AC543" s="1092">
        <f t="shared" si="338"/>
        <v>10.416666666666675</v>
      </c>
      <c r="AD543" s="1092">
        <f t="shared" si="339"/>
        <v>9.0909090909090828</v>
      </c>
      <c r="AE543" s="1092">
        <f t="shared" si="340"/>
        <v>4.7619047619047672</v>
      </c>
      <c r="AF543" s="1092">
        <f t="shared" si="341"/>
        <v>10.526315789473673</v>
      </c>
      <c r="AG543" s="1092">
        <f t="shared" si="342"/>
        <v>15.151515151515138</v>
      </c>
      <c r="AH543" s="1092">
        <f t="shared" si="343"/>
        <v>17.857142857142861</v>
      </c>
      <c r="AI543" s="1092">
        <f t="shared" si="344"/>
        <v>0</v>
      </c>
      <c r="AJ543" s="1092">
        <f t="shared" si="345"/>
        <v>0</v>
      </c>
      <c r="AK543" s="1092">
        <f t="shared" si="346"/>
        <v>0</v>
      </c>
      <c r="AL543" s="1092">
        <f t="shared" si="347"/>
        <v>0</v>
      </c>
      <c r="AM543" s="1092">
        <f t="shared" si="348"/>
        <v>-28.205128205128204</v>
      </c>
      <c r="AN543" s="1092">
        <f t="shared" si="349"/>
        <v>-21.999999999999996</v>
      </c>
      <c r="AO543" s="1092">
        <f t="shared" si="350"/>
        <v>8.6956521739130377</v>
      </c>
      <c r="AP543" s="1092">
        <f t="shared" si="351"/>
        <v>4.5454545454545414</v>
      </c>
      <c r="AQ543" s="1092">
        <f t="shared" si="352"/>
        <v>3.529411764705892</v>
      </c>
      <c r="AR543" s="1092">
        <f t="shared" si="353"/>
        <v>2.4096385542168752</v>
      </c>
      <c r="AS543" s="1092">
        <f t="shared" si="354"/>
        <v>1.2195121951219523</v>
      </c>
      <c r="AT543" s="1092">
        <f t="shared" si="355"/>
        <v>3.7974683544303778</v>
      </c>
      <c r="AU543" s="1092">
        <f t="shared" si="356"/>
        <v>6.7567567567567544</v>
      </c>
      <c r="AV543" s="1092">
        <f t="shared" si="357"/>
        <v>5.7142857142857162</v>
      </c>
      <c r="AW543" s="1092">
        <f t="shared" si="359"/>
        <v>3.0334032588342894</v>
      </c>
      <c r="AX543" s="1092">
        <f t="shared" si="360"/>
        <v>10.623386190967556</v>
      </c>
    </row>
    <row r="544" spans="1:50" ht="11.25" customHeight="1" x14ac:dyDescent="0.2">
      <c r="A544" s="479" t="s">
        <v>1116</v>
      </c>
      <c r="B544" s="468" t="s">
        <v>1117</v>
      </c>
      <c r="C544" s="584">
        <v>1.1200000000000001</v>
      </c>
      <c r="D544" s="584">
        <v>1.0900000000000001</v>
      </c>
      <c r="E544" s="460">
        <v>1.06</v>
      </c>
      <c r="F544" s="460">
        <v>0.96</v>
      </c>
      <c r="G544" s="474">
        <v>0.94</v>
      </c>
      <c r="H544" s="474">
        <v>0.89</v>
      </c>
      <c r="I544" s="474">
        <v>0.87</v>
      </c>
      <c r="J544" s="474">
        <v>0.83499999999999996</v>
      </c>
      <c r="K544" s="474"/>
      <c r="L544" s="474">
        <v>0.82250000000000001</v>
      </c>
      <c r="M544" s="470">
        <v>0.80500000000000005</v>
      </c>
      <c r="N544" s="474"/>
      <c r="O544" s="487">
        <v>0.38250000000000001</v>
      </c>
      <c r="P544" s="496">
        <v>0</v>
      </c>
      <c r="Q544" s="477">
        <v>0</v>
      </c>
      <c r="R544" s="477">
        <v>0</v>
      </c>
      <c r="S544" s="477">
        <v>0</v>
      </c>
      <c r="T544" s="477">
        <v>0</v>
      </c>
      <c r="U544" s="477">
        <v>0</v>
      </c>
      <c r="V544" s="477">
        <v>0</v>
      </c>
      <c r="W544" s="477">
        <v>0</v>
      </c>
      <c r="X544" s="477">
        <v>0</v>
      </c>
      <c r="Y544" s="477">
        <v>0</v>
      </c>
      <c r="Z544" s="477">
        <v>0</v>
      </c>
      <c r="AA544" s="587">
        <f t="shared" si="358"/>
        <v>9.7750000000000004</v>
      </c>
      <c r="AB544" s="1092">
        <f t="shared" si="337"/>
        <v>2.7522935779816571</v>
      </c>
      <c r="AC544" s="1092">
        <f t="shared" si="338"/>
        <v>2.8301886792452935</v>
      </c>
      <c r="AD544" s="1092">
        <f t="shared" si="339"/>
        <v>10.416666666666675</v>
      </c>
      <c r="AE544" s="1092">
        <f t="shared" si="340"/>
        <v>2.1276595744680771</v>
      </c>
      <c r="AF544" s="1092">
        <f t="shared" si="341"/>
        <v>5.6179775280898792</v>
      </c>
      <c r="AG544" s="1092">
        <f t="shared" si="342"/>
        <v>2.2988505747126409</v>
      </c>
      <c r="AH544" s="1092">
        <f t="shared" si="343"/>
        <v>4.1916167664670656</v>
      </c>
      <c r="AI544" s="1092">
        <f t="shared" si="344"/>
        <v>1.5197568389057725</v>
      </c>
      <c r="AJ544" s="1092">
        <f t="shared" si="345"/>
        <v>2.1739130434782483</v>
      </c>
      <c r="AK544" s="1092">
        <f t="shared" si="346"/>
        <v>110.45751633986929</v>
      </c>
      <c r="AL544" s="1092" t="str">
        <f t="shared" si="347"/>
        <v>n/a</v>
      </c>
      <c r="AM544" s="1092" t="str">
        <f t="shared" si="348"/>
        <v>n/a</v>
      </c>
      <c r="AN544" s="1092" t="str">
        <f t="shared" si="349"/>
        <v>n/a</v>
      </c>
      <c r="AO544" s="1092" t="str">
        <f t="shared" si="350"/>
        <v>n/a</v>
      </c>
      <c r="AP544" s="1092" t="str">
        <f t="shared" si="351"/>
        <v>n/a</v>
      </c>
      <c r="AQ544" s="1092" t="str">
        <f t="shared" si="352"/>
        <v>n/a</v>
      </c>
      <c r="AR544" s="1092" t="str">
        <f t="shared" si="353"/>
        <v>n/a</v>
      </c>
      <c r="AS544" s="1092" t="str">
        <f t="shared" si="354"/>
        <v>n/a</v>
      </c>
      <c r="AT544" s="1092" t="str">
        <f t="shared" si="355"/>
        <v>n/a</v>
      </c>
      <c r="AU544" s="1092" t="str">
        <f t="shared" si="356"/>
        <v>n/a</v>
      </c>
      <c r="AV544" s="1092" t="str">
        <f t="shared" si="357"/>
        <v>n/a</v>
      </c>
      <c r="AW544" s="1092">
        <f t="shared" si="359"/>
        <v>14.438643958988459</v>
      </c>
      <c r="AX544" s="1092">
        <f t="shared" si="360"/>
        <v>33.839800835365544</v>
      </c>
    </row>
    <row r="545" spans="1:50" ht="11.25" customHeight="1" x14ac:dyDescent="0.2">
      <c r="A545" s="461" t="s">
        <v>728</v>
      </c>
      <c r="B545" s="829" t="s">
        <v>729</v>
      </c>
      <c r="C545" s="584">
        <v>4.71</v>
      </c>
      <c r="D545" s="584">
        <v>4.59</v>
      </c>
      <c r="E545" s="460">
        <v>4.42</v>
      </c>
      <c r="F545" s="460">
        <v>4.1900000000000004</v>
      </c>
      <c r="G545" s="584">
        <v>4.0999999999999996</v>
      </c>
      <c r="H545" s="584">
        <v>4.0199999999999996</v>
      </c>
      <c r="I545" s="584">
        <v>3.88</v>
      </c>
      <c r="J545" s="584">
        <v>3.49</v>
      </c>
      <c r="K545" s="897"/>
      <c r="L545" s="584">
        <v>3.16</v>
      </c>
      <c r="M545" s="459">
        <v>2.69</v>
      </c>
      <c r="N545" s="897"/>
      <c r="O545" s="472">
        <v>2.38</v>
      </c>
      <c r="P545" s="472">
        <v>2.2000000000000002</v>
      </c>
      <c r="Q545" s="590">
        <v>1</v>
      </c>
      <c r="R545" s="586">
        <v>0</v>
      </c>
      <c r="S545" s="586">
        <v>0</v>
      </c>
      <c r="T545" s="586">
        <v>0</v>
      </c>
      <c r="U545" s="586">
        <v>0</v>
      </c>
      <c r="V545" s="586">
        <v>0</v>
      </c>
      <c r="W545" s="586">
        <v>0</v>
      </c>
      <c r="X545" s="586">
        <v>0</v>
      </c>
      <c r="Y545" s="586">
        <v>0</v>
      </c>
      <c r="Z545" s="586">
        <v>0</v>
      </c>
      <c r="AA545" s="587">
        <f t="shared" si="358"/>
        <v>44.830000000000005</v>
      </c>
      <c r="AB545" s="1092">
        <f t="shared" si="337"/>
        <v>2.6143790849673332</v>
      </c>
      <c r="AC545" s="1092">
        <f t="shared" si="338"/>
        <v>3.8461538461538547</v>
      </c>
      <c r="AD545" s="1092">
        <f t="shared" si="339"/>
        <v>5.4892601431980825</v>
      </c>
      <c r="AE545" s="1092">
        <f t="shared" si="340"/>
        <v>2.1951219512195363</v>
      </c>
      <c r="AF545" s="1092">
        <f t="shared" si="341"/>
        <v>1.990049751243772</v>
      </c>
      <c r="AG545" s="1092">
        <f t="shared" si="342"/>
        <v>3.6082474226803996</v>
      </c>
      <c r="AH545" s="1092">
        <f t="shared" si="343"/>
        <v>11.174785100286533</v>
      </c>
      <c r="AI545" s="1092">
        <f t="shared" si="344"/>
        <v>10.443037974683556</v>
      </c>
      <c r="AJ545" s="1092">
        <f t="shared" si="345"/>
        <v>17.472118959107807</v>
      </c>
      <c r="AK545" s="1092">
        <f t="shared" si="346"/>
        <v>13.025210084033612</v>
      </c>
      <c r="AL545" s="1092">
        <f t="shared" si="347"/>
        <v>8.1818181818181799</v>
      </c>
      <c r="AM545" s="1092">
        <f t="shared" si="348"/>
        <v>120.00000000000001</v>
      </c>
      <c r="AN545" s="1092" t="str">
        <f t="shared" si="349"/>
        <v>n/a</v>
      </c>
      <c r="AO545" s="1092" t="str">
        <f t="shared" si="350"/>
        <v>n/a</v>
      </c>
      <c r="AP545" s="1092" t="str">
        <f t="shared" si="351"/>
        <v>n/a</v>
      </c>
      <c r="AQ545" s="1092" t="str">
        <f t="shared" si="352"/>
        <v>n/a</v>
      </c>
      <c r="AR545" s="1092" t="str">
        <f t="shared" si="353"/>
        <v>n/a</v>
      </c>
      <c r="AS545" s="1092" t="str">
        <f t="shared" si="354"/>
        <v>n/a</v>
      </c>
      <c r="AT545" s="1092" t="str">
        <f t="shared" si="355"/>
        <v>n/a</v>
      </c>
      <c r="AU545" s="1092" t="str">
        <f t="shared" si="356"/>
        <v>n/a</v>
      </c>
      <c r="AV545" s="1092" t="str">
        <f t="shared" si="357"/>
        <v>n/a</v>
      </c>
      <c r="AW545" s="1092">
        <f t="shared" si="359"/>
        <v>16.670015208282724</v>
      </c>
      <c r="AX545" s="1092">
        <f t="shared" si="360"/>
        <v>32.911301359929169</v>
      </c>
    </row>
    <row r="546" spans="1:50" ht="11.25" customHeight="1" x14ac:dyDescent="0.2">
      <c r="A546" s="830" t="s">
        <v>1557</v>
      </c>
      <c r="B546" s="829" t="s">
        <v>1558</v>
      </c>
      <c r="C546" s="584">
        <v>0.92</v>
      </c>
      <c r="D546" s="584">
        <v>0.88</v>
      </c>
      <c r="E546" s="460">
        <v>0.84</v>
      </c>
      <c r="F546" s="460">
        <v>0.8</v>
      </c>
      <c r="G546" s="584">
        <v>0.76</v>
      </c>
      <c r="H546" s="584">
        <v>0.72</v>
      </c>
      <c r="I546" s="463">
        <v>0.68</v>
      </c>
      <c r="J546" s="584">
        <v>0.67</v>
      </c>
      <c r="K546" s="897"/>
      <c r="L546" s="584">
        <v>0.61</v>
      </c>
      <c r="M546" s="459">
        <v>0.59</v>
      </c>
      <c r="N546" s="897"/>
      <c r="O546" s="472">
        <v>0.57999999999999996</v>
      </c>
      <c r="P546" s="585">
        <v>0.56999999999999995</v>
      </c>
      <c r="Q546" s="590">
        <v>0.56999999999999995</v>
      </c>
      <c r="R546" s="590">
        <v>0.42</v>
      </c>
      <c r="S546" s="590">
        <v>0</v>
      </c>
      <c r="T546" s="590">
        <v>0</v>
      </c>
      <c r="U546" s="590">
        <v>0</v>
      </c>
      <c r="V546" s="590">
        <v>0</v>
      </c>
      <c r="W546" s="590">
        <v>0</v>
      </c>
      <c r="X546" s="590">
        <v>0</v>
      </c>
      <c r="Y546" s="590">
        <v>0</v>
      </c>
      <c r="Z546" s="590">
        <v>0</v>
      </c>
      <c r="AA546" s="587">
        <f t="shared" si="358"/>
        <v>9.61</v>
      </c>
      <c r="AB546" s="1092">
        <f t="shared" si="337"/>
        <v>4.5454545454545414</v>
      </c>
      <c r="AC546" s="1092">
        <f t="shared" si="338"/>
        <v>4.7619047619047672</v>
      </c>
      <c r="AD546" s="1092">
        <f t="shared" si="339"/>
        <v>4.9999999999999822</v>
      </c>
      <c r="AE546" s="1092">
        <f t="shared" si="340"/>
        <v>5.2631578947368363</v>
      </c>
      <c r="AF546" s="1092">
        <f t="shared" si="341"/>
        <v>5.555555555555558</v>
      </c>
      <c r="AG546" s="1092">
        <f t="shared" si="342"/>
        <v>5.8823529411764497</v>
      </c>
      <c r="AH546" s="1092">
        <f t="shared" si="343"/>
        <v>1.4925373134328401</v>
      </c>
      <c r="AI546" s="1092">
        <f t="shared" si="344"/>
        <v>9.8360655737705027</v>
      </c>
      <c r="AJ546" s="1092">
        <f t="shared" si="345"/>
        <v>3.3898305084745894</v>
      </c>
      <c r="AK546" s="1092">
        <f t="shared" si="346"/>
        <v>1.7241379310344751</v>
      </c>
      <c r="AL546" s="1092">
        <f t="shared" si="347"/>
        <v>1.7543859649122862</v>
      </c>
      <c r="AM546" s="1092">
        <f t="shared" si="348"/>
        <v>0</v>
      </c>
      <c r="AN546" s="1092">
        <f t="shared" si="349"/>
        <v>35.714285714285701</v>
      </c>
      <c r="AO546" s="1092" t="str">
        <f t="shared" si="350"/>
        <v>n/a</v>
      </c>
      <c r="AP546" s="1092" t="str">
        <f t="shared" si="351"/>
        <v>n/a</v>
      </c>
      <c r="AQ546" s="1092" t="str">
        <f t="shared" si="352"/>
        <v>n/a</v>
      </c>
      <c r="AR546" s="1092" t="str">
        <f t="shared" si="353"/>
        <v>n/a</v>
      </c>
      <c r="AS546" s="1092" t="str">
        <f t="shared" si="354"/>
        <v>n/a</v>
      </c>
      <c r="AT546" s="1092" t="str">
        <f t="shared" si="355"/>
        <v>n/a</v>
      </c>
      <c r="AU546" s="1092" t="str">
        <f t="shared" si="356"/>
        <v>n/a</v>
      </c>
      <c r="AV546" s="1092" t="str">
        <f t="shared" si="357"/>
        <v>n/a</v>
      </c>
      <c r="AW546" s="1092">
        <f t="shared" si="359"/>
        <v>6.5322822080568113</v>
      </c>
      <c r="AX546" s="1092">
        <f t="shared" si="360"/>
        <v>9.1232865421084064</v>
      </c>
    </row>
    <row r="547" spans="1:50" ht="11.25" customHeight="1" x14ac:dyDescent="0.2">
      <c r="A547" s="461" t="s">
        <v>1559</v>
      </c>
      <c r="B547" s="829" t="s">
        <v>1560</v>
      </c>
      <c r="C547" s="584">
        <v>4.5999999999999996</v>
      </c>
      <c r="D547" s="584">
        <v>4.2</v>
      </c>
      <c r="E547" s="460">
        <v>3.4</v>
      </c>
      <c r="F547" s="460">
        <v>2.6</v>
      </c>
      <c r="G547" s="584">
        <v>2.12</v>
      </c>
      <c r="H547" s="584">
        <v>2.0099999999999998</v>
      </c>
      <c r="I547" s="584">
        <v>1.88</v>
      </c>
      <c r="J547" s="584">
        <v>1.72</v>
      </c>
      <c r="K547" s="897"/>
      <c r="L547" s="584">
        <v>1.55</v>
      </c>
      <c r="M547" s="459">
        <v>1.06</v>
      </c>
      <c r="N547" s="897"/>
      <c r="O547" s="585">
        <v>0.4</v>
      </c>
      <c r="P547" s="585">
        <v>0.69</v>
      </c>
      <c r="Q547" s="590">
        <v>2.61</v>
      </c>
      <c r="R547" s="590">
        <v>2.44</v>
      </c>
      <c r="S547" s="590">
        <v>2.15</v>
      </c>
      <c r="T547" s="586">
        <v>2</v>
      </c>
      <c r="U547" s="586">
        <v>2</v>
      </c>
      <c r="V547" s="590">
        <v>1.94</v>
      </c>
      <c r="W547" s="586">
        <v>1.92</v>
      </c>
      <c r="X547" s="586">
        <v>1.92</v>
      </c>
      <c r="Y547" s="590">
        <v>1.83</v>
      </c>
      <c r="Z547" s="590">
        <v>1.68</v>
      </c>
      <c r="AA547" s="587">
        <f t="shared" si="358"/>
        <v>46.72</v>
      </c>
      <c r="AB547" s="1092">
        <f t="shared" si="337"/>
        <v>9.5238095238095113</v>
      </c>
      <c r="AC547" s="1092">
        <f t="shared" si="338"/>
        <v>23.529411764705888</v>
      </c>
      <c r="AD547" s="1092">
        <f t="shared" si="339"/>
        <v>30.76923076923077</v>
      </c>
      <c r="AE547" s="1092">
        <f t="shared" si="340"/>
        <v>22.641509433962259</v>
      </c>
      <c r="AF547" s="1092">
        <f t="shared" si="341"/>
        <v>5.4726368159204064</v>
      </c>
      <c r="AG547" s="1092">
        <f t="shared" si="342"/>
        <v>6.9148936170212671</v>
      </c>
      <c r="AH547" s="1092">
        <f t="shared" si="343"/>
        <v>9.302325581395344</v>
      </c>
      <c r="AI547" s="1092">
        <f t="shared" si="344"/>
        <v>10.967741935483865</v>
      </c>
      <c r="AJ547" s="1092">
        <f t="shared" si="345"/>
        <v>46.226415094339622</v>
      </c>
      <c r="AK547" s="1092">
        <f t="shared" si="346"/>
        <v>165</v>
      </c>
      <c r="AL547" s="1092">
        <f t="shared" si="347"/>
        <v>-42.028985507246361</v>
      </c>
      <c r="AM547" s="1092">
        <f t="shared" si="348"/>
        <v>-73.563218390804593</v>
      </c>
      <c r="AN547" s="1092">
        <f t="shared" si="349"/>
        <v>6.9672131147541005</v>
      </c>
      <c r="AO547" s="1092">
        <f t="shared" si="350"/>
        <v>13.488372093023248</v>
      </c>
      <c r="AP547" s="1092">
        <f t="shared" si="351"/>
        <v>7.4999999999999956</v>
      </c>
      <c r="AQ547" s="1092">
        <f t="shared" si="352"/>
        <v>0</v>
      </c>
      <c r="AR547" s="1092">
        <f t="shared" si="353"/>
        <v>3.0927835051546504</v>
      </c>
      <c r="AS547" s="1092">
        <f t="shared" si="354"/>
        <v>1.0416666666666741</v>
      </c>
      <c r="AT547" s="1092">
        <f t="shared" si="355"/>
        <v>0</v>
      </c>
      <c r="AU547" s="1092">
        <f t="shared" si="356"/>
        <v>4.9180327868852292</v>
      </c>
      <c r="AV547" s="1092">
        <f t="shared" si="357"/>
        <v>8.9285714285714413</v>
      </c>
      <c r="AW547" s="1092">
        <f t="shared" si="359"/>
        <v>12.413924296803492</v>
      </c>
      <c r="AX547" s="1092">
        <f t="shared" si="360"/>
        <v>42.481315418039159</v>
      </c>
    </row>
    <row r="548" spans="1:50" ht="11.25" customHeight="1" x14ac:dyDescent="0.2">
      <c r="A548" s="465" t="s">
        <v>1561</v>
      </c>
      <c r="B548" s="814" t="s">
        <v>1562</v>
      </c>
      <c r="C548" s="584">
        <v>1.23</v>
      </c>
      <c r="D548" s="584">
        <v>1.1599999999999999</v>
      </c>
      <c r="E548" s="460">
        <v>1.06</v>
      </c>
      <c r="F548" s="460">
        <v>0.97000000000000008</v>
      </c>
      <c r="G548" s="451">
        <v>0.88</v>
      </c>
      <c r="H548" s="451">
        <v>0.8</v>
      </c>
      <c r="I548" s="451">
        <v>0.74</v>
      </c>
      <c r="J548" s="451">
        <v>0.64</v>
      </c>
      <c r="K548" s="963"/>
      <c r="L548" s="451">
        <v>0.56000000000000005</v>
      </c>
      <c r="M548" s="453">
        <v>0.5</v>
      </c>
      <c r="N548" s="963"/>
      <c r="O548" s="495">
        <v>0.5</v>
      </c>
      <c r="P548" s="495">
        <v>0.5</v>
      </c>
      <c r="Q548" s="455">
        <v>0.71</v>
      </c>
      <c r="R548" s="456">
        <v>0.91</v>
      </c>
      <c r="S548" s="456">
        <v>0.86</v>
      </c>
      <c r="T548" s="456">
        <v>0.77</v>
      </c>
      <c r="U548" s="456">
        <v>0.63332999999999995</v>
      </c>
      <c r="V548" s="456">
        <v>0.60665999999999998</v>
      </c>
      <c r="W548" s="456">
        <v>0.57333999999999996</v>
      </c>
      <c r="X548" s="455">
        <v>0.53332000000000002</v>
      </c>
      <c r="Y548" s="456">
        <v>0.53332000000000002</v>
      </c>
      <c r="Z548" s="455">
        <v>0.51332</v>
      </c>
      <c r="AA548" s="587">
        <f t="shared" si="358"/>
        <v>16.18329</v>
      </c>
      <c r="AB548" s="1092">
        <f t="shared" si="337"/>
        <v>6.0344827586206851</v>
      </c>
      <c r="AC548" s="1092">
        <f t="shared" si="338"/>
        <v>9.4339622641509422</v>
      </c>
      <c r="AD548" s="1092">
        <f t="shared" si="339"/>
        <v>9.2783505154639059</v>
      </c>
      <c r="AE548" s="1092">
        <f t="shared" si="340"/>
        <v>10.22727272727273</v>
      </c>
      <c r="AF548" s="1092">
        <f t="shared" si="341"/>
        <v>9.9999999999999858</v>
      </c>
      <c r="AG548" s="1092">
        <f t="shared" si="342"/>
        <v>8.1081081081081141</v>
      </c>
      <c r="AH548" s="1092">
        <f t="shared" si="343"/>
        <v>15.625</v>
      </c>
      <c r="AI548" s="1092">
        <f t="shared" si="344"/>
        <v>14.285714285714279</v>
      </c>
      <c r="AJ548" s="1092">
        <f t="shared" si="345"/>
        <v>12.000000000000011</v>
      </c>
      <c r="AK548" s="1092">
        <f t="shared" si="346"/>
        <v>0</v>
      </c>
      <c r="AL548" s="1092">
        <f t="shared" si="347"/>
        <v>0</v>
      </c>
      <c r="AM548" s="1092">
        <f t="shared" si="348"/>
        <v>-29.577464788732389</v>
      </c>
      <c r="AN548" s="1092">
        <f t="shared" si="349"/>
        <v>-21.978021978021989</v>
      </c>
      <c r="AO548" s="1092">
        <f t="shared" si="350"/>
        <v>5.8139534883721034</v>
      </c>
      <c r="AP548" s="1092">
        <f t="shared" si="351"/>
        <v>11.688311688311682</v>
      </c>
      <c r="AQ548" s="1092">
        <f t="shared" si="352"/>
        <v>21.579587260985591</v>
      </c>
      <c r="AR548" s="1092">
        <f t="shared" si="353"/>
        <v>4.3962021560676412</v>
      </c>
      <c r="AS548" s="1092">
        <f t="shared" si="354"/>
        <v>5.8115603306938324</v>
      </c>
      <c r="AT548" s="1092">
        <f t="shared" si="355"/>
        <v>7.503937598439947</v>
      </c>
      <c r="AU548" s="1092">
        <f t="shared" si="356"/>
        <v>0</v>
      </c>
      <c r="AV548" s="1092">
        <f t="shared" si="357"/>
        <v>3.8962050962362715</v>
      </c>
      <c r="AW548" s="1092">
        <f t="shared" si="359"/>
        <v>4.9584362624611131</v>
      </c>
      <c r="AX548" s="1092">
        <f t="shared" si="360"/>
        <v>11.567849343408028</v>
      </c>
    </row>
    <row r="549" spans="1:50" ht="11.25" customHeight="1" x14ac:dyDescent="0.2">
      <c r="A549" s="467" t="s">
        <v>312</v>
      </c>
      <c r="B549" s="468" t="s">
        <v>313</v>
      </c>
      <c r="C549" s="584">
        <v>0.76</v>
      </c>
      <c r="D549" s="584">
        <v>0.72</v>
      </c>
      <c r="E549" s="460">
        <v>0.82</v>
      </c>
      <c r="F549" s="471">
        <v>0.92679650772330424</v>
      </c>
      <c r="G549" s="474">
        <v>0.91336467427803891</v>
      </c>
      <c r="H549" s="474">
        <v>0.85963734049697782</v>
      </c>
      <c r="I549" s="474">
        <v>0.73875083948959031</v>
      </c>
      <c r="J549" s="474">
        <v>0.64472800537273334</v>
      </c>
      <c r="K549" s="976">
        <v>0</v>
      </c>
      <c r="L549" s="474">
        <v>0.59100067159167224</v>
      </c>
      <c r="M549" s="470">
        <v>0.53727333781061115</v>
      </c>
      <c r="N549" s="976">
        <v>0</v>
      </c>
      <c r="O549" s="487">
        <v>0.5104096709200806</v>
      </c>
      <c r="P549" s="487">
        <v>0.48354600402955</v>
      </c>
      <c r="Q549" s="476">
        <v>0.45668233713901946</v>
      </c>
      <c r="R549" s="476">
        <v>0.40295500335795831</v>
      </c>
      <c r="S549" s="476">
        <v>0.37609133646742782</v>
      </c>
      <c r="T549" s="476">
        <v>0.34922766957689722</v>
      </c>
      <c r="U549" s="476">
        <v>0.28878441907320346</v>
      </c>
      <c r="V549" s="476">
        <v>0.26863666890530558</v>
      </c>
      <c r="W549" s="476">
        <v>0.25184687709872394</v>
      </c>
      <c r="X549" s="476">
        <v>0.23505708529214234</v>
      </c>
      <c r="Y549" s="476">
        <v>0.21826729348556076</v>
      </c>
      <c r="Z549" s="476">
        <v>0.21490933512424445</v>
      </c>
      <c r="AA549" s="587">
        <f t="shared" si="358"/>
        <v>11.567965077233044</v>
      </c>
      <c r="AB549" s="1092">
        <f t="shared" si="337"/>
        <v>5.555555555555558</v>
      </c>
      <c r="AC549" s="1092">
        <f t="shared" si="338"/>
        <v>-12.195121951219512</v>
      </c>
      <c r="AD549" s="1092">
        <f t="shared" si="339"/>
        <v>-11.523188405797102</v>
      </c>
      <c r="AE549" s="1092">
        <f t="shared" si="340"/>
        <v>1.4705882352941124</v>
      </c>
      <c r="AF549" s="1092">
        <f t="shared" si="341"/>
        <v>6.25</v>
      </c>
      <c r="AG549" s="1092">
        <f t="shared" si="342"/>
        <v>16.36363636363636</v>
      </c>
      <c r="AH549" s="1092">
        <f t="shared" si="343"/>
        <v>14.583333333333325</v>
      </c>
      <c r="AI549" s="1092">
        <f t="shared" si="344"/>
        <v>9.0909090909090828</v>
      </c>
      <c r="AJ549" s="1092">
        <f t="shared" si="345"/>
        <v>9.9999999999999858</v>
      </c>
      <c r="AK549" s="1092">
        <f t="shared" si="346"/>
        <v>5.2631578947368363</v>
      </c>
      <c r="AL549" s="1092">
        <f t="shared" si="347"/>
        <v>5.555555555555558</v>
      </c>
      <c r="AM549" s="1092">
        <f t="shared" si="348"/>
        <v>5.8823529411764719</v>
      </c>
      <c r="AN549" s="1092">
        <f t="shared" si="349"/>
        <v>13.333333333333353</v>
      </c>
      <c r="AO549" s="1092">
        <f t="shared" si="350"/>
        <v>7.1428571428571175</v>
      </c>
      <c r="AP549" s="1092">
        <f t="shared" si="351"/>
        <v>7.6923076923077094</v>
      </c>
      <c r="AQ549" s="1092">
        <f t="shared" si="352"/>
        <v>20.930232558139529</v>
      </c>
      <c r="AR549" s="1092">
        <f t="shared" si="353"/>
        <v>7.4999999999999956</v>
      </c>
      <c r="AS549" s="1092">
        <f t="shared" si="354"/>
        <v>6.6666666666666874</v>
      </c>
      <c r="AT549" s="1092">
        <f t="shared" si="355"/>
        <v>7.1428571428571397</v>
      </c>
      <c r="AU549" s="1092">
        <f t="shared" si="356"/>
        <v>7.6923076923076872</v>
      </c>
      <c r="AV549" s="1092">
        <f t="shared" si="357"/>
        <v>1.5625</v>
      </c>
      <c r="AW549" s="1092">
        <f t="shared" si="359"/>
        <v>6.474278135316661</v>
      </c>
      <c r="AX549" s="1092">
        <f t="shared" si="360"/>
        <v>7.6451899480059797</v>
      </c>
    </row>
    <row r="550" spans="1:50" ht="11.25" customHeight="1" x14ac:dyDescent="0.2">
      <c r="A550" s="458" t="s">
        <v>1555</v>
      </c>
      <c r="B550" s="829" t="s">
        <v>1556</v>
      </c>
      <c r="C550" s="584">
        <v>3.1775000000000002</v>
      </c>
      <c r="D550" s="584">
        <v>2.9950000000000001</v>
      </c>
      <c r="E550" s="460">
        <v>2.8224999999999998</v>
      </c>
      <c r="F550" s="589">
        <v>2.66</v>
      </c>
      <c r="G550" s="584">
        <v>2.5299999999999998</v>
      </c>
      <c r="H550" s="584">
        <v>2.41</v>
      </c>
      <c r="I550" s="584">
        <v>2.2974999999999999</v>
      </c>
      <c r="J550" s="584">
        <v>2.2025000000000001</v>
      </c>
      <c r="K550" s="897"/>
      <c r="L550" s="584">
        <v>2.12</v>
      </c>
      <c r="M550" s="588">
        <v>2.1</v>
      </c>
      <c r="N550" s="897"/>
      <c r="O550" s="493">
        <v>2.1</v>
      </c>
      <c r="P550" s="493">
        <v>2.1</v>
      </c>
      <c r="Q550" s="492">
        <v>2.1</v>
      </c>
      <c r="R550" s="490">
        <v>2.1</v>
      </c>
      <c r="S550" s="490">
        <v>2.0249999999999999</v>
      </c>
      <c r="T550" s="490">
        <v>1.925</v>
      </c>
      <c r="U550" s="490">
        <v>1.825</v>
      </c>
      <c r="V550" s="590">
        <v>1.7250000000000001</v>
      </c>
      <c r="W550" s="590">
        <v>1.625</v>
      </c>
      <c r="X550" s="590">
        <v>1.5249999999999999</v>
      </c>
      <c r="Y550" s="590">
        <v>1.425</v>
      </c>
      <c r="Z550" s="590">
        <v>1.325</v>
      </c>
      <c r="AA550" s="587">
        <f t="shared" si="358"/>
        <v>47.115000000000002</v>
      </c>
      <c r="AB550" s="1092">
        <f t="shared" si="337"/>
        <v>6.0934891485809661</v>
      </c>
      <c r="AC550" s="1092">
        <f t="shared" si="338"/>
        <v>6.111603188662551</v>
      </c>
      <c r="AD550" s="1092">
        <f t="shared" si="339"/>
        <v>6.1090225563909639</v>
      </c>
      <c r="AE550" s="1092">
        <f t="shared" si="340"/>
        <v>5.1383399209486313</v>
      </c>
      <c r="AF550" s="1092">
        <f t="shared" si="341"/>
        <v>4.9792531120331773</v>
      </c>
      <c r="AG550" s="1092">
        <f t="shared" si="342"/>
        <v>4.8966267682263531</v>
      </c>
      <c r="AH550" s="1092">
        <f t="shared" si="343"/>
        <v>4.3132803632236039</v>
      </c>
      <c r="AI550" s="1092">
        <f t="shared" si="344"/>
        <v>3.8915094339622591</v>
      </c>
      <c r="AJ550" s="1092">
        <f t="shared" si="345"/>
        <v>0.952380952380949</v>
      </c>
      <c r="AK550" s="1092">
        <f t="shared" si="346"/>
        <v>0</v>
      </c>
      <c r="AL550" s="1092">
        <f t="shared" si="347"/>
        <v>0</v>
      </c>
      <c r="AM550" s="1092">
        <f t="shared" si="348"/>
        <v>0</v>
      </c>
      <c r="AN550" s="1092">
        <f t="shared" si="349"/>
        <v>0</v>
      </c>
      <c r="AO550" s="1092">
        <f t="shared" si="350"/>
        <v>3.7037037037037202</v>
      </c>
      <c r="AP550" s="1092">
        <f t="shared" si="351"/>
        <v>5.1948051948051965</v>
      </c>
      <c r="AQ550" s="1092">
        <f t="shared" si="352"/>
        <v>5.4794520547945202</v>
      </c>
      <c r="AR550" s="1092">
        <f t="shared" si="353"/>
        <v>5.7971014492753437</v>
      </c>
      <c r="AS550" s="1092">
        <f t="shared" si="354"/>
        <v>6.1538461538461542</v>
      </c>
      <c r="AT550" s="1092">
        <f t="shared" si="355"/>
        <v>6.5573770491803351</v>
      </c>
      <c r="AU550" s="1092">
        <f t="shared" si="356"/>
        <v>7.0175438596491224</v>
      </c>
      <c r="AV550" s="1092">
        <f t="shared" si="357"/>
        <v>7.547169811320753</v>
      </c>
      <c r="AW550" s="1092">
        <f t="shared" si="359"/>
        <v>4.2826907009992672</v>
      </c>
      <c r="AX550" s="1092">
        <f t="shared" si="360"/>
        <v>2.5285258070492751</v>
      </c>
    </row>
    <row r="551" spans="1:50" ht="11.25" customHeight="1" x14ac:dyDescent="0.2">
      <c r="A551" s="468" t="s">
        <v>1565</v>
      </c>
      <c r="B551" s="829" t="s">
        <v>1566</v>
      </c>
      <c r="C551" s="584">
        <v>2.29</v>
      </c>
      <c r="D551" s="584">
        <v>2.1</v>
      </c>
      <c r="E551" s="460">
        <v>1.72</v>
      </c>
      <c r="F551" s="460">
        <v>1.42</v>
      </c>
      <c r="G551" s="584">
        <v>1.19</v>
      </c>
      <c r="H551" s="584">
        <v>1</v>
      </c>
      <c r="I551" s="584">
        <v>0.85</v>
      </c>
      <c r="J551" s="584">
        <v>0.73</v>
      </c>
      <c r="K551" s="897"/>
      <c r="L551" s="584">
        <v>0.62</v>
      </c>
      <c r="M551" s="459">
        <v>0.55000000000000004</v>
      </c>
      <c r="N551" s="897"/>
      <c r="O551" s="585">
        <v>0.52</v>
      </c>
      <c r="P551" s="472">
        <v>0.52</v>
      </c>
      <c r="Q551" s="590">
        <v>0.51</v>
      </c>
      <c r="R551" s="590">
        <v>0.46500000000000002</v>
      </c>
      <c r="S551" s="590">
        <v>0.40500000000000003</v>
      </c>
      <c r="T551" s="590">
        <v>0.34</v>
      </c>
      <c r="U551" s="590">
        <v>0.20333000000000001</v>
      </c>
      <c r="V551" s="586">
        <v>0</v>
      </c>
      <c r="W551" s="586">
        <v>0</v>
      </c>
      <c r="X551" s="586">
        <v>0</v>
      </c>
      <c r="Y551" s="586">
        <v>0</v>
      </c>
      <c r="Z551" s="586">
        <v>0</v>
      </c>
      <c r="AA551" s="587">
        <f t="shared" si="358"/>
        <v>15.433329999999998</v>
      </c>
      <c r="AB551" s="1092">
        <f t="shared" si="337"/>
        <v>9.0476190476190368</v>
      </c>
      <c r="AC551" s="1092">
        <f t="shared" si="338"/>
        <v>22.093023255813971</v>
      </c>
      <c r="AD551" s="1092">
        <f t="shared" si="339"/>
        <v>21.126760563380277</v>
      </c>
      <c r="AE551" s="1092">
        <f t="shared" si="340"/>
        <v>19.327731092436974</v>
      </c>
      <c r="AF551" s="1092">
        <f t="shared" si="341"/>
        <v>18.999999999999993</v>
      </c>
      <c r="AG551" s="1092">
        <f t="shared" si="342"/>
        <v>17.647058823529417</v>
      </c>
      <c r="AH551" s="1092">
        <f t="shared" si="343"/>
        <v>16.43835616438356</v>
      </c>
      <c r="AI551" s="1092">
        <f t="shared" si="344"/>
        <v>17.741935483870975</v>
      </c>
      <c r="AJ551" s="1092">
        <f t="shared" si="345"/>
        <v>12.72727272727272</v>
      </c>
      <c r="AK551" s="1092">
        <f t="shared" si="346"/>
        <v>5.7692307692307709</v>
      </c>
      <c r="AL551" s="1092">
        <f t="shared" si="347"/>
        <v>0</v>
      </c>
      <c r="AM551" s="1092">
        <f t="shared" si="348"/>
        <v>1.9607843137254832</v>
      </c>
      <c r="AN551" s="1092">
        <f t="shared" si="349"/>
        <v>9.6774193548387011</v>
      </c>
      <c r="AO551" s="1092">
        <f t="shared" si="350"/>
        <v>14.814814814814813</v>
      </c>
      <c r="AP551" s="1092">
        <f t="shared" si="351"/>
        <v>19.117647058823529</v>
      </c>
      <c r="AQ551" s="1092">
        <f t="shared" si="352"/>
        <v>67.215855997639309</v>
      </c>
      <c r="AR551" s="1092" t="str">
        <f t="shared" si="353"/>
        <v>n/a</v>
      </c>
      <c r="AS551" s="1092" t="str">
        <f t="shared" si="354"/>
        <v>n/a</v>
      </c>
      <c r="AT551" s="1092" t="str">
        <f t="shared" si="355"/>
        <v>n/a</v>
      </c>
      <c r="AU551" s="1092" t="str">
        <f t="shared" si="356"/>
        <v>n/a</v>
      </c>
      <c r="AV551" s="1092" t="str">
        <f t="shared" si="357"/>
        <v>n/a</v>
      </c>
      <c r="AW551" s="1092">
        <f t="shared" si="359"/>
        <v>17.106594341711222</v>
      </c>
      <c r="AX551" s="1092">
        <f t="shared" si="360"/>
        <v>14.968426240066577</v>
      </c>
    </row>
    <row r="552" spans="1:50" ht="11.25" customHeight="1" x14ac:dyDescent="0.2">
      <c r="A552" s="458" t="s">
        <v>732</v>
      </c>
      <c r="B552" s="829" t="s">
        <v>733</v>
      </c>
      <c r="C552" s="584">
        <v>1.5625</v>
      </c>
      <c r="D552" s="584">
        <v>1.4950000000000001</v>
      </c>
      <c r="E552" s="460">
        <v>1.405</v>
      </c>
      <c r="F552" s="460">
        <v>1.32</v>
      </c>
      <c r="G552" s="584">
        <v>1.24</v>
      </c>
      <c r="H552" s="584">
        <v>1.1599999999999999</v>
      </c>
      <c r="I552" s="584">
        <v>1.1100000000000001</v>
      </c>
      <c r="J552" s="584">
        <v>1.0900000000000001</v>
      </c>
      <c r="K552" s="897"/>
      <c r="L552" s="584">
        <v>1.07</v>
      </c>
      <c r="M552" s="459">
        <v>1.05</v>
      </c>
      <c r="N552" s="897"/>
      <c r="O552" s="472">
        <v>1.03</v>
      </c>
      <c r="P552" s="472">
        <v>1</v>
      </c>
      <c r="Q552" s="590">
        <v>0.96</v>
      </c>
      <c r="R552" s="590">
        <v>0.92</v>
      </c>
      <c r="S552" s="590">
        <v>0.45</v>
      </c>
      <c r="T552" s="586">
        <v>0</v>
      </c>
      <c r="U552" s="586">
        <v>0</v>
      </c>
      <c r="V552" s="586">
        <v>0</v>
      </c>
      <c r="W552" s="586">
        <v>0</v>
      </c>
      <c r="X552" s="586">
        <v>0</v>
      </c>
      <c r="Y552" s="586">
        <v>0</v>
      </c>
      <c r="Z552" s="586">
        <v>0</v>
      </c>
      <c r="AA552" s="587">
        <f t="shared" si="358"/>
        <v>16.862500000000001</v>
      </c>
      <c r="AB552" s="1092">
        <f t="shared" si="337"/>
        <v>4.5150501672240662</v>
      </c>
      <c r="AC552" s="1092">
        <f t="shared" si="338"/>
        <v>6.4056939501779375</v>
      </c>
      <c r="AD552" s="1092">
        <f t="shared" si="339"/>
        <v>6.4393939393939448</v>
      </c>
      <c r="AE552" s="1092">
        <f t="shared" si="340"/>
        <v>6.4516129032258229</v>
      </c>
      <c r="AF552" s="1092">
        <f t="shared" si="341"/>
        <v>6.8965517241379448</v>
      </c>
      <c r="AG552" s="1092">
        <f t="shared" si="342"/>
        <v>4.5045045045044807</v>
      </c>
      <c r="AH552" s="1092">
        <f t="shared" si="343"/>
        <v>1.8348623853211121</v>
      </c>
      <c r="AI552" s="1092">
        <f t="shared" si="344"/>
        <v>1.8691588785046731</v>
      </c>
      <c r="AJ552" s="1092">
        <f t="shared" si="345"/>
        <v>1.904761904761898</v>
      </c>
      <c r="AK552" s="1092">
        <f t="shared" si="346"/>
        <v>1.9417475728155331</v>
      </c>
      <c r="AL552" s="1092">
        <f t="shared" si="347"/>
        <v>3.0000000000000027</v>
      </c>
      <c r="AM552" s="1092">
        <f t="shared" si="348"/>
        <v>4.1666666666666741</v>
      </c>
      <c r="AN552" s="1092">
        <f t="shared" si="349"/>
        <v>4.3478260869565188</v>
      </c>
      <c r="AO552" s="1092">
        <f t="shared" si="350"/>
        <v>104.44444444444443</v>
      </c>
      <c r="AP552" s="1092" t="str">
        <f t="shared" si="351"/>
        <v>n/a</v>
      </c>
      <c r="AQ552" s="1092" t="str">
        <f t="shared" si="352"/>
        <v>n/a</v>
      </c>
      <c r="AR552" s="1092" t="str">
        <f t="shared" si="353"/>
        <v>n/a</v>
      </c>
      <c r="AS552" s="1092" t="str">
        <f t="shared" si="354"/>
        <v>n/a</v>
      </c>
      <c r="AT552" s="1092" t="str">
        <f t="shared" si="355"/>
        <v>n/a</v>
      </c>
      <c r="AU552" s="1092" t="str">
        <f t="shared" si="356"/>
        <v>n/a</v>
      </c>
      <c r="AV552" s="1092" t="str">
        <f t="shared" si="357"/>
        <v>n/a</v>
      </c>
      <c r="AW552" s="1092">
        <f t="shared" si="359"/>
        <v>11.337305366295359</v>
      </c>
      <c r="AX552" s="1092">
        <f t="shared" si="360"/>
        <v>26.862961970610939</v>
      </c>
    </row>
    <row r="553" spans="1:50" ht="11.25" customHeight="1" x14ac:dyDescent="0.2">
      <c r="A553" s="829" t="s">
        <v>1567</v>
      </c>
      <c r="B553" s="829" t="s">
        <v>1568</v>
      </c>
      <c r="C553" s="584">
        <v>0.42</v>
      </c>
      <c r="D553" s="584">
        <v>0.35</v>
      </c>
      <c r="E553" s="460">
        <v>0.32</v>
      </c>
      <c r="F553" s="460">
        <v>0.28000000000000003</v>
      </c>
      <c r="G553" s="584">
        <v>0.26</v>
      </c>
      <c r="H553" s="584">
        <v>0.24</v>
      </c>
      <c r="I553" s="584">
        <v>0.22</v>
      </c>
      <c r="J553" s="584">
        <v>0.16</v>
      </c>
      <c r="K553" s="897">
        <v>0</v>
      </c>
      <c r="L553" s="463">
        <v>0.1</v>
      </c>
      <c r="M553" s="588">
        <v>0.1</v>
      </c>
      <c r="N553" s="897">
        <v>0</v>
      </c>
      <c r="O553" s="472">
        <v>0.1</v>
      </c>
      <c r="P553" s="472">
        <v>0.05</v>
      </c>
      <c r="Q553" s="590">
        <v>1.2500000000000001E-2</v>
      </c>
      <c r="R553" s="586">
        <v>0</v>
      </c>
      <c r="S553" s="586">
        <v>0</v>
      </c>
      <c r="T553" s="586">
        <v>0</v>
      </c>
      <c r="U553" s="586">
        <v>0</v>
      </c>
      <c r="V553" s="586">
        <v>0</v>
      </c>
      <c r="W553" s="586">
        <v>0</v>
      </c>
      <c r="X553" s="586">
        <v>0</v>
      </c>
      <c r="Y553" s="586">
        <v>0</v>
      </c>
      <c r="Z553" s="586">
        <v>0</v>
      </c>
      <c r="AA553" s="587">
        <f t="shared" si="358"/>
        <v>2.6125000000000007</v>
      </c>
      <c r="AB553" s="1092">
        <f t="shared" si="337"/>
        <v>19.999999999999996</v>
      </c>
      <c r="AC553" s="1092">
        <f t="shared" si="338"/>
        <v>9.375</v>
      </c>
      <c r="AD553" s="1092">
        <f t="shared" si="339"/>
        <v>14.285714285714279</v>
      </c>
      <c r="AE553" s="1092">
        <f t="shared" si="340"/>
        <v>7.6923076923077094</v>
      </c>
      <c r="AF553" s="1092">
        <f t="shared" si="341"/>
        <v>8.3333333333333481</v>
      </c>
      <c r="AG553" s="1092">
        <f t="shared" si="342"/>
        <v>9.0909090909090828</v>
      </c>
      <c r="AH553" s="1092">
        <f t="shared" si="343"/>
        <v>37.5</v>
      </c>
      <c r="AI553" s="1092">
        <f t="shared" si="344"/>
        <v>59.999999999999986</v>
      </c>
      <c r="AJ553" s="1092">
        <f t="shared" si="345"/>
        <v>0</v>
      </c>
      <c r="AK553" s="1092">
        <f t="shared" si="346"/>
        <v>0</v>
      </c>
      <c r="AL553" s="1092">
        <f t="shared" si="347"/>
        <v>100</v>
      </c>
      <c r="AM553" s="1092">
        <f t="shared" si="348"/>
        <v>300</v>
      </c>
      <c r="AN553" s="1092" t="str">
        <f t="shared" si="349"/>
        <v>n/a</v>
      </c>
      <c r="AO553" s="1092" t="str">
        <f t="shared" si="350"/>
        <v>n/a</v>
      </c>
      <c r="AP553" s="1092" t="str">
        <f t="shared" si="351"/>
        <v>n/a</v>
      </c>
      <c r="AQ553" s="1092" t="str">
        <f t="shared" si="352"/>
        <v>n/a</v>
      </c>
      <c r="AR553" s="1092" t="str">
        <f t="shared" si="353"/>
        <v>n/a</v>
      </c>
      <c r="AS553" s="1092" t="str">
        <f t="shared" si="354"/>
        <v>n/a</v>
      </c>
      <c r="AT553" s="1092" t="str">
        <f t="shared" si="355"/>
        <v>n/a</v>
      </c>
      <c r="AU553" s="1092" t="str">
        <f t="shared" si="356"/>
        <v>n/a</v>
      </c>
      <c r="AV553" s="1092" t="str">
        <f t="shared" si="357"/>
        <v>n/a</v>
      </c>
      <c r="AW553" s="1092">
        <f t="shared" si="359"/>
        <v>47.189772033522026</v>
      </c>
      <c r="AX553" s="1092">
        <f t="shared" si="360"/>
        <v>84.845843050751583</v>
      </c>
    </row>
    <row r="554" spans="1:50" ht="11.25" customHeight="1" x14ac:dyDescent="0.2">
      <c r="A554" s="829" t="s">
        <v>1551</v>
      </c>
      <c r="B554" s="829" t="s">
        <v>1552</v>
      </c>
      <c r="C554" s="584">
        <v>0.56000000000000005</v>
      </c>
      <c r="D554" s="584">
        <v>0.54500000000000004</v>
      </c>
      <c r="E554" s="460">
        <v>0.44500000000000001</v>
      </c>
      <c r="F554" s="483">
        <v>0.4</v>
      </c>
      <c r="G554" s="584">
        <v>0.38</v>
      </c>
      <c r="H554" s="463">
        <v>0.34</v>
      </c>
      <c r="I554" s="584">
        <v>0.32</v>
      </c>
      <c r="J554" s="584">
        <v>0.22500000000000001</v>
      </c>
      <c r="K554" s="897"/>
      <c r="L554" s="584">
        <v>0.05</v>
      </c>
      <c r="M554" s="588">
        <v>0</v>
      </c>
      <c r="N554" s="897"/>
      <c r="O554" s="585">
        <v>0.05</v>
      </c>
      <c r="P554" s="585">
        <v>0.1</v>
      </c>
      <c r="Q554" s="586">
        <v>0.6</v>
      </c>
      <c r="R554" s="586">
        <v>0.6</v>
      </c>
      <c r="S554" s="590">
        <v>0.55000000000000004</v>
      </c>
      <c r="T554" s="590">
        <v>0.49</v>
      </c>
      <c r="U554" s="590">
        <v>0.45</v>
      </c>
      <c r="V554" s="586">
        <v>0.44</v>
      </c>
      <c r="W554" s="590">
        <v>0.41</v>
      </c>
      <c r="X554" s="586">
        <v>0.4</v>
      </c>
      <c r="Y554" s="590">
        <v>0.39</v>
      </c>
      <c r="Z554" s="590">
        <v>0.36</v>
      </c>
      <c r="AA554" s="587">
        <f t="shared" si="358"/>
        <v>8.1050000000000004</v>
      </c>
      <c r="AB554" s="1092">
        <f t="shared" si="337"/>
        <v>2.7522935779816571</v>
      </c>
      <c r="AC554" s="1092">
        <f t="shared" si="338"/>
        <v>22.471910112359559</v>
      </c>
      <c r="AD554" s="1092">
        <f t="shared" si="339"/>
        <v>11.250000000000004</v>
      </c>
      <c r="AE554" s="1092">
        <f t="shared" si="340"/>
        <v>5.2631578947368363</v>
      </c>
      <c r="AF554" s="1092">
        <f t="shared" si="341"/>
        <v>11.764705882352944</v>
      </c>
      <c r="AG554" s="1092">
        <f t="shared" si="342"/>
        <v>6.25</v>
      </c>
      <c r="AH554" s="1092">
        <f t="shared" si="343"/>
        <v>42.222222222222229</v>
      </c>
      <c r="AI554" s="1092">
        <f t="shared" si="344"/>
        <v>350</v>
      </c>
      <c r="AJ554" s="1092" t="str">
        <f t="shared" si="345"/>
        <v>n/a</v>
      </c>
      <c r="AK554" s="1092">
        <f t="shared" si="346"/>
        <v>-100</v>
      </c>
      <c r="AL554" s="1092">
        <f t="shared" si="347"/>
        <v>-50</v>
      </c>
      <c r="AM554" s="1092">
        <f t="shared" si="348"/>
        <v>-83.333333333333329</v>
      </c>
      <c r="AN554" s="1092">
        <f t="shared" si="349"/>
        <v>0</v>
      </c>
      <c r="AO554" s="1092">
        <f t="shared" si="350"/>
        <v>9.0909090909090828</v>
      </c>
      <c r="AP554" s="1092">
        <f t="shared" si="351"/>
        <v>12.244897959183687</v>
      </c>
      <c r="AQ554" s="1092">
        <f t="shared" si="352"/>
        <v>8.8888888888888786</v>
      </c>
      <c r="AR554" s="1092">
        <f t="shared" si="353"/>
        <v>2.2727272727272707</v>
      </c>
      <c r="AS554" s="1092">
        <f t="shared" si="354"/>
        <v>7.3170731707317138</v>
      </c>
      <c r="AT554" s="1092">
        <f t="shared" si="355"/>
        <v>2.4999999999999911</v>
      </c>
      <c r="AU554" s="1092">
        <f t="shared" si="356"/>
        <v>2.5641025641025772</v>
      </c>
      <c r="AV554" s="1092">
        <f t="shared" si="357"/>
        <v>8.3333333333333481</v>
      </c>
      <c r="AW554" s="1092">
        <f t="shared" si="359"/>
        <v>13.592644431809827</v>
      </c>
      <c r="AX554" s="1092">
        <f t="shared" si="360"/>
        <v>86.24592294121264</v>
      </c>
    </row>
    <row r="555" spans="1:50" ht="11.25" customHeight="1" x14ac:dyDescent="0.2">
      <c r="A555" s="468" t="s">
        <v>319</v>
      </c>
      <c r="B555" s="468" t="s">
        <v>320</v>
      </c>
      <c r="C555" s="584">
        <v>2.1</v>
      </c>
      <c r="D555" s="584">
        <v>1.98</v>
      </c>
      <c r="E555" s="460">
        <v>1.86</v>
      </c>
      <c r="F555" s="471">
        <v>1.7000000000000002</v>
      </c>
      <c r="G555" s="474">
        <v>1.56</v>
      </c>
      <c r="H555" s="474">
        <v>1.415</v>
      </c>
      <c r="I555" s="474">
        <v>1.31</v>
      </c>
      <c r="J555" s="474">
        <v>1.21</v>
      </c>
      <c r="K555" s="976"/>
      <c r="L555" s="474">
        <v>1.17</v>
      </c>
      <c r="M555" s="470">
        <v>1.1299999999999999</v>
      </c>
      <c r="N555" s="976"/>
      <c r="O555" s="487">
        <v>1.0900000000000001</v>
      </c>
      <c r="P555" s="487">
        <v>1.0649999999999999</v>
      </c>
      <c r="Q555" s="476">
        <v>1.0449999999999999</v>
      </c>
      <c r="R555" s="476">
        <v>1.02</v>
      </c>
      <c r="S555" s="476">
        <v>0.95499999999999996</v>
      </c>
      <c r="T555" s="476">
        <v>0.93</v>
      </c>
      <c r="U555" s="476">
        <v>0.89500000000000002</v>
      </c>
      <c r="V555" s="476">
        <v>0.86499999999999999</v>
      </c>
      <c r="W555" s="476">
        <v>0.84499999999999997</v>
      </c>
      <c r="X555" s="476">
        <v>0.84</v>
      </c>
      <c r="Y555" s="476">
        <v>0.8</v>
      </c>
      <c r="Z555" s="476">
        <v>0.76</v>
      </c>
      <c r="AA555" s="587">
        <f t="shared" si="358"/>
        <v>26.545000000000002</v>
      </c>
      <c r="AB555" s="1092">
        <f t="shared" si="337"/>
        <v>6.0606060606060552</v>
      </c>
      <c r="AC555" s="1092">
        <f t="shared" si="338"/>
        <v>6.4516129032258007</v>
      </c>
      <c r="AD555" s="1092">
        <f t="shared" si="339"/>
        <v>9.4117647058823408</v>
      </c>
      <c r="AE555" s="1092">
        <f t="shared" si="340"/>
        <v>8.9743589743589869</v>
      </c>
      <c r="AF555" s="1092">
        <f t="shared" si="341"/>
        <v>10.24734982332156</v>
      </c>
      <c r="AG555" s="1092">
        <f t="shared" si="342"/>
        <v>8.0152671755725269</v>
      </c>
      <c r="AH555" s="1092">
        <f t="shared" si="343"/>
        <v>8.2644628099173723</v>
      </c>
      <c r="AI555" s="1092">
        <f t="shared" si="344"/>
        <v>3.4188034188034289</v>
      </c>
      <c r="AJ555" s="1092">
        <f t="shared" si="345"/>
        <v>3.539823008849563</v>
      </c>
      <c r="AK555" s="1092">
        <f t="shared" si="346"/>
        <v>3.6697247706421798</v>
      </c>
      <c r="AL555" s="1092">
        <f t="shared" si="347"/>
        <v>2.3474178403755985</v>
      </c>
      <c r="AM555" s="1092">
        <f t="shared" si="348"/>
        <v>1.9138755980861344</v>
      </c>
      <c r="AN555" s="1092">
        <f t="shared" si="349"/>
        <v>2.450980392156854</v>
      </c>
      <c r="AO555" s="1092">
        <f t="shared" si="350"/>
        <v>6.8062827225130906</v>
      </c>
      <c r="AP555" s="1092">
        <f t="shared" si="351"/>
        <v>2.6881720430107503</v>
      </c>
      <c r="AQ555" s="1092">
        <f t="shared" si="352"/>
        <v>3.9106145251396773</v>
      </c>
      <c r="AR555" s="1092">
        <f t="shared" si="353"/>
        <v>3.4682080924855585</v>
      </c>
      <c r="AS555" s="1092">
        <f t="shared" si="354"/>
        <v>2.3668639053254559</v>
      </c>
      <c r="AT555" s="1092">
        <f t="shared" si="355"/>
        <v>0.59523809523809312</v>
      </c>
      <c r="AU555" s="1092">
        <f t="shared" si="356"/>
        <v>4.9999999999999822</v>
      </c>
      <c r="AV555" s="1092">
        <f t="shared" si="357"/>
        <v>5.2631578947368363</v>
      </c>
      <c r="AW555" s="1092">
        <f t="shared" si="359"/>
        <v>4.9935516552498962</v>
      </c>
      <c r="AX555" s="1092">
        <f t="shared" si="360"/>
        <v>2.7728897341876628</v>
      </c>
    </row>
    <row r="556" spans="1:50" ht="11.25" customHeight="1" x14ac:dyDescent="0.2">
      <c r="A556" s="458" t="s">
        <v>734</v>
      </c>
      <c r="B556" s="829" t="s">
        <v>735</v>
      </c>
      <c r="C556" s="584">
        <v>1.6575</v>
      </c>
      <c r="D556" s="584">
        <v>1.6475</v>
      </c>
      <c r="E556" s="460">
        <v>1.625</v>
      </c>
      <c r="F556" s="589">
        <v>1.5649999999999999</v>
      </c>
      <c r="G556" s="584">
        <v>1.5149999999999999</v>
      </c>
      <c r="H556" s="584">
        <v>1.4950000000000001</v>
      </c>
      <c r="I556" s="584">
        <v>1.3831290000000001</v>
      </c>
      <c r="J556" s="584">
        <v>1.3668295000000001</v>
      </c>
      <c r="K556" s="897"/>
      <c r="L556" s="584">
        <v>1.341216</v>
      </c>
      <c r="M556" s="588">
        <v>1.30396</v>
      </c>
      <c r="N556" s="897"/>
      <c r="O556" s="472">
        <v>1.2993030000000001</v>
      </c>
      <c r="P556" s="472">
        <v>1.2853319999999999</v>
      </c>
      <c r="Q556" s="590">
        <v>1.2480760000000002</v>
      </c>
      <c r="R556" s="590">
        <v>1.1363079999999999</v>
      </c>
      <c r="S556" s="590">
        <v>1.02454</v>
      </c>
      <c r="T556" s="590">
        <v>0.89414399999999994</v>
      </c>
      <c r="U556" s="590">
        <v>0.76374799999999998</v>
      </c>
      <c r="V556" s="590">
        <v>0.71717799999999998</v>
      </c>
      <c r="W556" s="590">
        <v>0.67060799999999998</v>
      </c>
      <c r="X556" s="586">
        <v>0.49364200000000003</v>
      </c>
      <c r="Y556" s="590">
        <v>0.49364200000000003</v>
      </c>
      <c r="Z556" s="590">
        <v>0.4657</v>
      </c>
      <c r="AA556" s="587">
        <f t="shared" si="358"/>
        <v>25.392355500000001</v>
      </c>
      <c r="AB556" s="1092">
        <f t="shared" si="337"/>
        <v>0.60698027314112224</v>
      </c>
      <c r="AC556" s="1092">
        <f t="shared" si="338"/>
        <v>1.3846153846153841</v>
      </c>
      <c r="AD556" s="1092">
        <f t="shared" si="339"/>
        <v>3.833865814696491</v>
      </c>
      <c r="AE556" s="1092">
        <f t="shared" si="340"/>
        <v>3.3003300330032959</v>
      </c>
      <c r="AF556" s="1092">
        <f t="shared" si="341"/>
        <v>1.3377926421404451</v>
      </c>
      <c r="AG556" s="1092">
        <f t="shared" si="342"/>
        <v>8.0882549639260013</v>
      </c>
      <c r="AH556" s="1092">
        <f t="shared" si="343"/>
        <v>1.1925042589437718</v>
      </c>
      <c r="AI556" s="1092">
        <f t="shared" si="344"/>
        <v>1.9097222222222321</v>
      </c>
      <c r="AJ556" s="1092">
        <f t="shared" si="345"/>
        <v>2.857142857142847</v>
      </c>
      <c r="AK556" s="1092">
        <f t="shared" si="346"/>
        <v>0.35842293906809264</v>
      </c>
      <c r="AL556" s="1092">
        <f t="shared" si="347"/>
        <v>1.0869565217391353</v>
      </c>
      <c r="AM556" s="1092">
        <f t="shared" si="348"/>
        <v>2.9850746268656581</v>
      </c>
      <c r="AN556" s="1092">
        <f t="shared" si="349"/>
        <v>9.8360655737705258</v>
      </c>
      <c r="AO556" s="1092">
        <f t="shared" si="350"/>
        <v>10.909090909090891</v>
      </c>
      <c r="AP556" s="1092">
        <f t="shared" si="351"/>
        <v>14.583333333333348</v>
      </c>
      <c r="AQ556" s="1092">
        <f t="shared" si="352"/>
        <v>17.073170731707311</v>
      </c>
      <c r="AR556" s="1092">
        <f t="shared" si="353"/>
        <v>6.4935064935064846</v>
      </c>
      <c r="AS556" s="1092">
        <f t="shared" si="354"/>
        <v>6.944444444444442</v>
      </c>
      <c r="AT556" s="1092">
        <f t="shared" si="355"/>
        <v>35.849056603773576</v>
      </c>
      <c r="AU556" s="1092">
        <f t="shared" si="356"/>
        <v>0</v>
      </c>
      <c r="AV556" s="1092">
        <f t="shared" si="357"/>
        <v>6.0000000000000053</v>
      </c>
      <c r="AW556" s="1092">
        <f t="shared" si="359"/>
        <v>6.5062062203395739</v>
      </c>
      <c r="AX556" s="1092">
        <f t="shared" si="360"/>
        <v>8.2494325210981128</v>
      </c>
    </row>
    <row r="557" spans="1:50" ht="11.25" customHeight="1" x14ac:dyDescent="0.2">
      <c r="A557" s="467" t="s">
        <v>1541</v>
      </c>
      <c r="B557" s="468" t="s">
        <v>1542</v>
      </c>
      <c r="C557" s="584">
        <v>2.21</v>
      </c>
      <c r="D557" s="584">
        <v>2.16</v>
      </c>
      <c r="E557" s="460">
        <v>2.04</v>
      </c>
      <c r="F557" s="460">
        <v>1.94</v>
      </c>
      <c r="G557" s="474">
        <v>1.88</v>
      </c>
      <c r="H557" s="474">
        <v>1.6380940000000002</v>
      </c>
      <c r="I557" s="474">
        <v>1.4149660000000002</v>
      </c>
      <c r="J557" s="474">
        <v>1.2784800000000001</v>
      </c>
      <c r="K557" s="976"/>
      <c r="L557" s="474">
        <v>1.085968</v>
      </c>
      <c r="M557" s="475">
        <v>0</v>
      </c>
      <c r="N557" s="976"/>
      <c r="O557" s="496">
        <v>0</v>
      </c>
      <c r="P557" s="496">
        <v>0</v>
      </c>
      <c r="Q557" s="477">
        <v>0</v>
      </c>
      <c r="R557" s="477">
        <v>0</v>
      </c>
      <c r="S557" s="477">
        <v>0</v>
      </c>
      <c r="T557" s="477">
        <v>0</v>
      </c>
      <c r="U557" s="477">
        <v>0</v>
      </c>
      <c r="V557" s="477">
        <v>0</v>
      </c>
      <c r="W557" s="477">
        <v>0</v>
      </c>
      <c r="X557" s="477">
        <v>0</v>
      </c>
      <c r="Y557" s="477">
        <v>0</v>
      </c>
      <c r="Z557" s="477">
        <v>0</v>
      </c>
      <c r="AA557" s="587">
        <f t="shared" si="358"/>
        <v>15.647508</v>
      </c>
      <c r="AB557" s="1092">
        <f t="shared" si="337"/>
        <v>2.314814814814814</v>
      </c>
      <c r="AC557" s="1092">
        <f t="shared" si="338"/>
        <v>5.8823529411764719</v>
      </c>
      <c r="AD557" s="1092">
        <f t="shared" si="339"/>
        <v>5.1546391752577359</v>
      </c>
      <c r="AE557" s="1092">
        <f t="shared" si="340"/>
        <v>3.1914893617021267</v>
      </c>
      <c r="AF557" s="1092">
        <f t="shared" si="341"/>
        <v>14.767528603364632</v>
      </c>
      <c r="AG557" s="1092">
        <f t="shared" si="342"/>
        <v>15.769142156065929</v>
      </c>
      <c r="AH557" s="1092">
        <f t="shared" si="343"/>
        <v>10.67564607971967</v>
      </c>
      <c r="AI557" s="1092">
        <f t="shared" si="344"/>
        <v>17.727225848275463</v>
      </c>
      <c r="AJ557" s="1092" t="str">
        <f t="shared" si="345"/>
        <v>n/a</v>
      </c>
      <c r="AK557" s="1092" t="str">
        <f t="shared" si="346"/>
        <v>n/a</v>
      </c>
      <c r="AL557" s="1092" t="str">
        <f t="shared" si="347"/>
        <v>n/a</v>
      </c>
      <c r="AM557" s="1092" t="str">
        <f t="shared" si="348"/>
        <v>n/a</v>
      </c>
      <c r="AN557" s="1092" t="str">
        <f t="shared" si="349"/>
        <v>n/a</v>
      </c>
      <c r="AO557" s="1092" t="str">
        <f t="shared" si="350"/>
        <v>n/a</v>
      </c>
      <c r="AP557" s="1092" t="str">
        <f t="shared" si="351"/>
        <v>n/a</v>
      </c>
      <c r="AQ557" s="1092" t="str">
        <f t="shared" si="352"/>
        <v>n/a</v>
      </c>
      <c r="AR557" s="1092" t="str">
        <f t="shared" si="353"/>
        <v>n/a</v>
      </c>
      <c r="AS557" s="1092" t="str">
        <f t="shared" si="354"/>
        <v>n/a</v>
      </c>
      <c r="AT557" s="1092" t="str">
        <f t="shared" si="355"/>
        <v>n/a</v>
      </c>
      <c r="AU557" s="1092" t="str">
        <f t="shared" si="356"/>
        <v>n/a</v>
      </c>
      <c r="AV557" s="1092" t="str">
        <f t="shared" si="357"/>
        <v>n/a</v>
      </c>
      <c r="AW557" s="1092">
        <f t="shared" si="359"/>
        <v>9.435354872547105</v>
      </c>
      <c r="AX557" s="1092">
        <f t="shared" si="360"/>
        <v>6.0883809886634994</v>
      </c>
    </row>
    <row r="558" spans="1:50" ht="11.25" customHeight="1" x14ac:dyDescent="0.2">
      <c r="A558" s="458" t="s">
        <v>725</v>
      </c>
      <c r="B558" s="829" t="s">
        <v>726</v>
      </c>
      <c r="C558" s="584">
        <v>0.9</v>
      </c>
      <c r="D558" s="584">
        <v>0.82</v>
      </c>
      <c r="E558" s="460">
        <v>0.76</v>
      </c>
      <c r="F558" s="460">
        <v>0.64</v>
      </c>
      <c r="G558" s="584">
        <v>0.57999999999999996</v>
      </c>
      <c r="H558" s="584">
        <v>0.5</v>
      </c>
      <c r="I558" s="584">
        <v>0.42</v>
      </c>
      <c r="J558" s="463">
        <v>0.36</v>
      </c>
      <c r="K558" s="897"/>
      <c r="L558" s="584">
        <v>0.33</v>
      </c>
      <c r="M558" s="459">
        <v>0.28999999999999998</v>
      </c>
      <c r="N558" s="897"/>
      <c r="O558" s="472">
        <v>0.25750000000000001</v>
      </c>
      <c r="P558" s="472">
        <v>0.22750000000000001</v>
      </c>
      <c r="Q558" s="590">
        <v>0.20499999999999999</v>
      </c>
      <c r="R558" s="590">
        <v>0.185</v>
      </c>
      <c r="S558" s="590">
        <v>0.17249999999999999</v>
      </c>
      <c r="T558" s="590">
        <v>0.16250000000000001</v>
      </c>
      <c r="U558" s="590">
        <v>0.14499999999999999</v>
      </c>
      <c r="V558" s="590">
        <v>0.11</v>
      </c>
      <c r="W558" s="586">
        <v>0</v>
      </c>
      <c r="X558" s="586">
        <v>0</v>
      </c>
      <c r="Y558" s="586">
        <v>0</v>
      </c>
      <c r="Z558" s="586">
        <v>0</v>
      </c>
      <c r="AA558" s="587">
        <f t="shared" si="358"/>
        <v>7.0650000000000004</v>
      </c>
      <c r="AB558" s="1092">
        <f t="shared" si="337"/>
        <v>9.7560975609756184</v>
      </c>
      <c r="AC558" s="1092">
        <f t="shared" si="338"/>
        <v>7.8947368421052655</v>
      </c>
      <c r="AD558" s="1092">
        <f t="shared" si="339"/>
        <v>18.75</v>
      </c>
      <c r="AE558" s="1092">
        <f t="shared" si="340"/>
        <v>10.344827586206918</v>
      </c>
      <c r="AF558" s="1092">
        <f t="shared" si="341"/>
        <v>15.999999999999993</v>
      </c>
      <c r="AG558" s="1092">
        <f t="shared" si="342"/>
        <v>19.047619047619047</v>
      </c>
      <c r="AH558" s="1092">
        <f t="shared" si="343"/>
        <v>16.666666666666675</v>
      </c>
      <c r="AI558" s="1092">
        <f t="shared" si="344"/>
        <v>9.0909090909090828</v>
      </c>
      <c r="AJ558" s="1092">
        <f t="shared" si="345"/>
        <v>13.793103448275868</v>
      </c>
      <c r="AK558" s="1092">
        <f t="shared" si="346"/>
        <v>12.621359223300965</v>
      </c>
      <c r="AL558" s="1092">
        <f t="shared" si="347"/>
        <v>13.186813186813184</v>
      </c>
      <c r="AM558" s="1092">
        <f t="shared" si="348"/>
        <v>10.975609756097571</v>
      </c>
      <c r="AN558" s="1092">
        <f t="shared" si="349"/>
        <v>10.810810810810811</v>
      </c>
      <c r="AO558" s="1092">
        <f t="shared" si="350"/>
        <v>7.2463768115942129</v>
      </c>
      <c r="AP558" s="1092">
        <f t="shared" si="351"/>
        <v>6.153846153846132</v>
      </c>
      <c r="AQ558" s="1092">
        <f t="shared" si="352"/>
        <v>12.068965517241391</v>
      </c>
      <c r="AR558" s="1092">
        <f t="shared" si="353"/>
        <v>31.818181818181813</v>
      </c>
      <c r="AS558" s="1092" t="str">
        <f t="shared" si="354"/>
        <v>n/a</v>
      </c>
      <c r="AT558" s="1092" t="str">
        <f t="shared" si="355"/>
        <v>n/a</v>
      </c>
      <c r="AU558" s="1092" t="str">
        <f t="shared" si="356"/>
        <v>n/a</v>
      </c>
      <c r="AV558" s="1092" t="str">
        <f t="shared" si="357"/>
        <v>n/a</v>
      </c>
      <c r="AW558" s="1092">
        <f t="shared" si="359"/>
        <v>13.30740726592027</v>
      </c>
      <c r="AX558" s="1092">
        <f t="shared" si="360"/>
        <v>6.0933082231423938</v>
      </c>
    </row>
    <row r="559" spans="1:50" ht="11.25" customHeight="1" x14ac:dyDescent="0.2">
      <c r="A559" s="511" t="s">
        <v>4554</v>
      </c>
      <c r="B559" s="829" t="s">
        <v>4552</v>
      </c>
      <c r="C559" s="584">
        <v>0.67</v>
      </c>
      <c r="D559" s="584">
        <v>0.63</v>
      </c>
      <c r="E559" s="460">
        <v>0.57500000000000007</v>
      </c>
      <c r="F559" s="460">
        <v>0.51500000000000001</v>
      </c>
      <c r="G559" s="584">
        <v>0.125</v>
      </c>
      <c r="H559" s="499">
        <v>0</v>
      </c>
      <c r="I559" s="499">
        <v>0</v>
      </c>
      <c r="J559" s="499">
        <v>0</v>
      </c>
      <c r="K559" s="1027"/>
      <c r="L559" s="499">
        <v>0</v>
      </c>
      <c r="M559" s="502">
        <v>0</v>
      </c>
      <c r="N559" s="1027"/>
      <c r="O559" s="999">
        <v>0</v>
      </c>
      <c r="P559" s="999">
        <v>0</v>
      </c>
      <c r="Q559" s="500">
        <v>0</v>
      </c>
      <c r="R559" s="500">
        <v>0</v>
      </c>
      <c r="S559" s="500">
        <v>0</v>
      </c>
      <c r="T559" s="500">
        <v>0</v>
      </c>
      <c r="U559" s="500">
        <v>0</v>
      </c>
      <c r="V559" s="500">
        <v>0</v>
      </c>
      <c r="W559" s="500">
        <v>0</v>
      </c>
      <c r="X559" s="500">
        <v>0</v>
      </c>
      <c r="Y559" s="500">
        <v>0</v>
      </c>
      <c r="Z559" s="500">
        <v>0</v>
      </c>
      <c r="AA559" s="587">
        <f t="shared" si="358"/>
        <v>2.5150000000000001</v>
      </c>
      <c r="AB559" s="1092">
        <f t="shared" si="337"/>
        <v>6.3492063492063489</v>
      </c>
      <c r="AC559" s="1092">
        <f t="shared" si="338"/>
        <v>9.565217391304337</v>
      </c>
      <c r="AD559" s="1092">
        <f t="shared" si="339"/>
        <v>11.65048543689322</v>
      </c>
      <c r="AE559" s="1092">
        <f t="shared" si="340"/>
        <v>312</v>
      </c>
      <c r="AF559" s="1092" t="str">
        <f t="shared" si="341"/>
        <v>n/a</v>
      </c>
      <c r="AG559" s="1092" t="str">
        <f t="shared" si="342"/>
        <v>n/a</v>
      </c>
      <c r="AH559" s="1092" t="str">
        <f t="shared" si="343"/>
        <v>n/a</v>
      </c>
      <c r="AI559" s="1092" t="str">
        <f t="shared" si="344"/>
        <v>n/a</v>
      </c>
      <c r="AJ559" s="1092" t="str">
        <f t="shared" si="345"/>
        <v>n/a</v>
      </c>
      <c r="AK559" s="1092" t="str">
        <f t="shared" si="346"/>
        <v>n/a</v>
      </c>
      <c r="AL559" s="1092" t="str">
        <f t="shared" si="347"/>
        <v>n/a</v>
      </c>
      <c r="AM559" s="1092" t="str">
        <f t="shared" si="348"/>
        <v>n/a</v>
      </c>
      <c r="AN559" s="1092" t="str">
        <f t="shared" si="349"/>
        <v>n/a</v>
      </c>
      <c r="AO559" s="1092" t="str">
        <f t="shared" si="350"/>
        <v>n/a</v>
      </c>
      <c r="AP559" s="1092" t="str">
        <f t="shared" si="351"/>
        <v>n/a</v>
      </c>
      <c r="AQ559" s="1092" t="str">
        <f t="shared" si="352"/>
        <v>n/a</v>
      </c>
      <c r="AR559" s="1092" t="str">
        <f t="shared" si="353"/>
        <v>n/a</v>
      </c>
      <c r="AS559" s="1092" t="str">
        <f t="shared" si="354"/>
        <v>n/a</v>
      </c>
      <c r="AT559" s="1092" t="str">
        <f t="shared" si="355"/>
        <v>n/a</v>
      </c>
      <c r="AU559" s="1092" t="str">
        <f t="shared" si="356"/>
        <v>n/a</v>
      </c>
      <c r="AV559" s="1092" t="str">
        <f t="shared" si="357"/>
        <v>n/a</v>
      </c>
      <c r="AW559" s="1092">
        <f t="shared" si="359"/>
        <v>84.891227294350983</v>
      </c>
      <c r="AX559" s="1092">
        <f t="shared" si="360"/>
        <v>151.42155034842116</v>
      </c>
    </row>
    <row r="560" spans="1:50" ht="11.25" customHeight="1" x14ac:dyDescent="0.2">
      <c r="A560" s="468" t="s">
        <v>1571</v>
      </c>
      <c r="B560" s="468" t="s">
        <v>1572</v>
      </c>
      <c r="C560" s="584">
        <v>1.6</v>
      </c>
      <c r="D560" s="584">
        <v>1.36</v>
      </c>
      <c r="E560" s="460">
        <v>1</v>
      </c>
      <c r="F560" s="471">
        <v>0.78</v>
      </c>
      <c r="G560" s="474">
        <v>0.7</v>
      </c>
      <c r="H560" s="474">
        <v>0.64</v>
      </c>
      <c r="I560" s="474">
        <v>0.48</v>
      </c>
      <c r="J560" s="474">
        <v>0.44</v>
      </c>
      <c r="K560" s="976"/>
      <c r="L560" s="474">
        <v>0.24</v>
      </c>
      <c r="M560" s="470">
        <v>0.1</v>
      </c>
      <c r="N560" s="976"/>
      <c r="O560" s="487">
        <v>0.02</v>
      </c>
      <c r="P560" s="496">
        <v>0</v>
      </c>
      <c r="Q560" s="477">
        <v>0</v>
      </c>
      <c r="R560" s="477">
        <v>0</v>
      </c>
      <c r="S560" s="477">
        <v>0</v>
      </c>
      <c r="T560" s="477">
        <v>0</v>
      </c>
      <c r="U560" s="477">
        <v>0</v>
      </c>
      <c r="V560" s="477">
        <v>0</v>
      </c>
      <c r="W560" s="477">
        <v>0</v>
      </c>
      <c r="X560" s="477">
        <v>0</v>
      </c>
      <c r="Y560" s="477">
        <v>0</v>
      </c>
      <c r="Z560" s="477">
        <v>0</v>
      </c>
      <c r="AA560" s="587">
        <f t="shared" si="358"/>
        <v>7.36</v>
      </c>
      <c r="AB560" s="1092">
        <f t="shared" si="337"/>
        <v>17.647058823529417</v>
      </c>
      <c r="AC560" s="1092">
        <f t="shared" si="338"/>
        <v>36.000000000000007</v>
      </c>
      <c r="AD560" s="1092">
        <f t="shared" si="339"/>
        <v>28.205128205128194</v>
      </c>
      <c r="AE560" s="1092">
        <f t="shared" si="340"/>
        <v>11.428571428571432</v>
      </c>
      <c r="AF560" s="1092">
        <f t="shared" si="341"/>
        <v>9.375</v>
      </c>
      <c r="AG560" s="1092">
        <f t="shared" si="342"/>
        <v>33.33333333333335</v>
      </c>
      <c r="AH560" s="1092">
        <f t="shared" si="343"/>
        <v>9.0909090909090828</v>
      </c>
      <c r="AI560" s="1092">
        <f t="shared" si="344"/>
        <v>83.333333333333343</v>
      </c>
      <c r="AJ560" s="1092">
        <f t="shared" si="345"/>
        <v>140</v>
      </c>
      <c r="AK560" s="1092">
        <f t="shared" si="346"/>
        <v>400</v>
      </c>
      <c r="AL560" s="1092" t="str">
        <f t="shared" si="347"/>
        <v>n/a</v>
      </c>
      <c r="AM560" s="1092" t="str">
        <f t="shared" si="348"/>
        <v>n/a</v>
      </c>
      <c r="AN560" s="1092" t="str">
        <f t="shared" si="349"/>
        <v>n/a</v>
      </c>
      <c r="AO560" s="1092" t="str">
        <f t="shared" si="350"/>
        <v>n/a</v>
      </c>
      <c r="AP560" s="1092" t="str">
        <f t="shared" si="351"/>
        <v>n/a</v>
      </c>
      <c r="AQ560" s="1092" t="str">
        <f t="shared" si="352"/>
        <v>n/a</v>
      </c>
      <c r="AR560" s="1092" t="str">
        <f t="shared" si="353"/>
        <v>n/a</v>
      </c>
      <c r="AS560" s="1092" t="str">
        <f t="shared" si="354"/>
        <v>n/a</v>
      </c>
      <c r="AT560" s="1092" t="str">
        <f t="shared" si="355"/>
        <v>n/a</v>
      </c>
      <c r="AU560" s="1092" t="str">
        <f t="shared" si="356"/>
        <v>n/a</v>
      </c>
      <c r="AV560" s="1092" t="str">
        <f t="shared" si="357"/>
        <v>n/a</v>
      </c>
      <c r="AW560" s="1092">
        <f t="shared" si="359"/>
        <v>76.841333421480471</v>
      </c>
      <c r="AX560" s="1092">
        <f t="shared" si="360"/>
        <v>120.79079516798647</v>
      </c>
    </row>
    <row r="561" spans="1:50" ht="11.25" customHeight="1" x14ac:dyDescent="0.2">
      <c r="A561" s="829" t="s">
        <v>1579</v>
      </c>
      <c r="B561" s="829" t="s">
        <v>1580</v>
      </c>
      <c r="C561" s="584">
        <v>4.4000000000000004</v>
      </c>
      <c r="D561" s="584">
        <v>4</v>
      </c>
      <c r="E561" s="460">
        <v>3.6</v>
      </c>
      <c r="F561" s="589">
        <v>3</v>
      </c>
      <c r="G561" s="463">
        <v>2.8</v>
      </c>
      <c r="H561" s="584">
        <v>2.44</v>
      </c>
      <c r="I561" s="584">
        <v>2.17</v>
      </c>
      <c r="J561" s="584">
        <v>1.73</v>
      </c>
      <c r="K561" s="897"/>
      <c r="L561" s="584">
        <v>1.6</v>
      </c>
      <c r="M561" s="459">
        <v>1.45</v>
      </c>
      <c r="N561" s="897"/>
      <c r="O561" s="472">
        <v>1.1499999999999999</v>
      </c>
      <c r="P561" s="472">
        <v>0.7</v>
      </c>
      <c r="Q561" s="586">
        <v>0.57999999999999996</v>
      </c>
      <c r="R561" s="590">
        <v>1.1499999999999999</v>
      </c>
      <c r="S561" s="590">
        <v>0.95</v>
      </c>
      <c r="T561" s="590">
        <v>0.78</v>
      </c>
      <c r="U561" s="590">
        <v>0.625</v>
      </c>
      <c r="V561" s="590">
        <v>0.5</v>
      </c>
      <c r="W561" s="590">
        <v>0.4</v>
      </c>
      <c r="X561" s="586">
        <v>0</v>
      </c>
      <c r="Y561" s="586">
        <v>0</v>
      </c>
      <c r="Z561" s="586">
        <v>0</v>
      </c>
      <c r="AA561" s="587">
        <f t="shared" si="358"/>
        <v>34.024999999999999</v>
      </c>
      <c r="AB561" s="1092">
        <f t="shared" si="337"/>
        <v>10.000000000000009</v>
      </c>
      <c r="AC561" s="1092">
        <f t="shared" si="338"/>
        <v>11.111111111111116</v>
      </c>
      <c r="AD561" s="1092">
        <f t="shared" si="339"/>
        <v>19.999999999999996</v>
      </c>
      <c r="AE561" s="1092">
        <f t="shared" si="340"/>
        <v>7.1428571428571397</v>
      </c>
      <c r="AF561" s="1092">
        <f t="shared" si="341"/>
        <v>14.754098360655732</v>
      </c>
      <c r="AG561" s="1092">
        <f t="shared" si="342"/>
        <v>12.442396313364057</v>
      </c>
      <c r="AH561" s="1092">
        <f t="shared" si="343"/>
        <v>25.43352601156068</v>
      </c>
      <c r="AI561" s="1092">
        <f t="shared" si="344"/>
        <v>8.1249999999999822</v>
      </c>
      <c r="AJ561" s="1092">
        <f t="shared" si="345"/>
        <v>10.344827586206895</v>
      </c>
      <c r="AK561" s="1092">
        <f t="shared" si="346"/>
        <v>26.086956521739136</v>
      </c>
      <c r="AL561" s="1092">
        <f t="shared" si="347"/>
        <v>64.285714285714278</v>
      </c>
      <c r="AM561" s="1092">
        <f t="shared" si="348"/>
        <v>20.68965517241379</v>
      </c>
      <c r="AN561" s="1092">
        <f t="shared" si="349"/>
        <v>-49.565217391304351</v>
      </c>
      <c r="AO561" s="1092">
        <f t="shared" si="350"/>
        <v>21.052631578947366</v>
      </c>
      <c r="AP561" s="1092">
        <f t="shared" si="351"/>
        <v>21.794871794871785</v>
      </c>
      <c r="AQ561" s="1092">
        <f t="shared" si="352"/>
        <v>24.8</v>
      </c>
      <c r="AR561" s="1092">
        <f t="shared" si="353"/>
        <v>25</v>
      </c>
      <c r="AS561" s="1092">
        <f t="shared" si="354"/>
        <v>25</v>
      </c>
      <c r="AT561" s="1092" t="str">
        <f t="shared" si="355"/>
        <v>n/a</v>
      </c>
      <c r="AU561" s="1092" t="str">
        <f t="shared" si="356"/>
        <v>n/a</v>
      </c>
      <c r="AV561" s="1092" t="str">
        <f t="shared" si="357"/>
        <v>n/a</v>
      </c>
      <c r="AW561" s="1092">
        <f t="shared" si="359"/>
        <v>16.583246027118758</v>
      </c>
      <c r="AX561" s="1092">
        <f t="shared" si="360"/>
        <v>20.860913342941931</v>
      </c>
    </row>
    <row r="562" spans="1:50" ht="11.25" customHeight="1" x14ac:dyDescent="0.2">
      <c r="A562" s="458" t="s">
        <v>738</v>
      </c>
      <c r="B562" s="829" t="s">
        <v>739</v>
      </c>
      <c r="C562" s="584">
        <v>0.41</v>
      </c>
      <c r="D562" s="584">
        <v>0.38</v>
      </c>
      <c r="E562" s="460">
        <v>0.3367</v>
      </c>
      <c r="F562" s="589">
        <v>0.32</v>
      </c>
      <c r="G562" s="584">
        <v>0.27999999999999997</v>
      </c>
      <c r="H562" s="584">
        <v>0.27333333333333332</v>
      </c>
      <c r="I562" s="584">
        <v>0.26333333333333336</v>
      </c>
      <c r="J562" s="584">
        <v>0.25666666666666665</v>
      </c>
      <c r="K562" s="897"/>
      <c r="L562" s="584">
        <v>0.22678730158730157</v>
      </c>
      <c r="M562" s="459">
        <v>0.22073015873015875</v>
      </c>
      <c r="N562" s="897"/>
      <c r="O562" s="472">
        <v>0.21466666666666664</v>
      </c>
      <c r="P562" s="472">
        <v>0.2086031746031746</v>
      </c>
      <c r="Q562" s="590">
        <v>0.20257142857142854</v>
      </c>
      <c r="R562" s="590">
        <v>0.19653968253968254</v>
      </c>
      <c r="S562" s="590">
        <v>0.19047619047619047</v>
      </c>
      <c r="T562" s="590">
        <v>0.18441269841269839</v>
      </c>
      <c r="U562" s="586">
        <v>0.17707936507936509</v>
      </c>
      <c r="V562" s="590">
        <v>0.19434920634920638</v>
      </c>
      <c r="W562" s="590">
        <v>0.15549206349206349</v>
      </c>
      <c r="X562" s="590">
        <v>0.14831746031746032</v>
      </c>
      <c r="Y562" s="590">
        <v>0.14396825396825397</v>
      </c>
      <c r="Z562" s="590">
        <v>0.13822222222222222</v>
      </c>
      <c r="AA562" s="587">
        <f t="shared" si="358"/>
        <v>5.1222492063492053</v>
      </c>
      <c r="AB562" s="1092">
        <f t="shared" si="337"/>
        <v>7.8947368421052655</v>
      </c>
      <c r="AC562" s="1092">
        <f t="shared" si="338"/>
        <v>12.86011286011286</v>
      </c>
      <c r="AD562" s="1092">
        <f t="shared" si="339"/>
        <v>5.2187500000000053</v>
      </c>
      <c r="AE562" s="1092">
        <f t="shared" si="340"/>
        <v>14.285714285714302</v>
      </c>
      <c r="AF562" s="1092">
        <f t="shared" si="341"/>
        <v>2.4390243902439046</v>
      </c>
      <c r="AG562" s="1092">
        <f t="shared" si="342"/>
        <v>3.7974683544303556</v>
      </c>
      <c r="AH562" s="1092">
        <f t="shared" si="343"/>
        <v>2.5974025974026205</v>
      </c>
      <c r="AI562" s="1092">
        <f t="shared" si="344"/>
        <v>13.175060891962275</v>
      </c>
      <c r="AJ562" s="1092">
        <f t="shared" si="345"/>
        <v>2.7441392204803572</v>
      </c>
      <c r="AK562" s="1092">
        <f t="shared" si="346"/>
        <v>2.8246081041112259</v>
      </c>
      <c r="AL562" s="1092">
        <f t="shared" si="347"/>
        <v>2.9067113072591688</v>
      </c>
      <c r="AM562" s="1092">
        <f t="shared" si="348"/>
        <v>2.977589719479723</v>
      </c>
      <c r="AN562" s="1092">
        <f t="shared" si="349"/>
        <v>3.0689710870618558</v>
      </c>
      <c r="AO562" s="1092">
        <f t="shared" si="350"/>
        <v>3.183333333333338</v>
      </c>
      <c r="AP562" s="1092">
        <f t="shared" si="351"/>
        <v>3.2880013771733552</v>
      </c>
      <c r="AQ562" s="1092">
        <f t="shared" si="352"/>
        <v>4.1412692721405353</v>
      </c>
      <c r="AR562" s="1092">
        <f t="shared" si="353"/>
        <v>-8.8859849722313093</v>
      </c>
      <c r="AS562" s="1092">
        <f t="shared" si="354"/>
        <v>24.989791751735435</v>
      </c>
      <c r="AT562" s="1092">
        <f t="shared" si="355"/>
        <v>4.8373287671232834</v>
      </c>
      <c r="AU562" s="1092">
        <f t="shared" si="356"/>
        <v>3.0209481808158856</v>
      </c>
      <c r="AV562" s="1092">
        <f t="shared" si="357"/>
        <v>4.1570969223702292</v>
      </c>
      <c r="AW562" s="1092">
        <f t="shared" si="359"/>
        <v>5.5010511568011742</v>
      </c>
      <c r="AX562" s="1092">
        <f t="shared" si="360"/>
        <v>6.5491472197401537</v>
      </c>
    </row>
    <row r="563" spans="1:50" ht="11.25" customHeight="1" x14ac:dyDescent="0.2">
      <c r="A563" s="447" t="s">
        <v>1547</v>
      </c>
      <c r="B563" s="814" t="s">
        <v>1548</v>
      </c>
      <c r="C563" s="584">
        <v>3.6</v>
      </c>
      <c r="D563" s="584">
        <v>3.5</v>
      </c>
      <c r="E563" s="460">
        <v>3.1</v>
      </c>
      <c r="F563" s="454">
        <v>2.7299999999999995</v>
      </c>
      <c r="G563" s="451">
        <v>2.4500000000000002</v>
      </c>
      <c r="H563" s="451">
        <v>2.1800000000000002</v>
      </c>
      <c r="I563" s="451">
        <v>1.89</v>
      </c>
      <c r="J563" s="451">
        <v>1.3274999999999999</v>
      </c>
      <c r="K563" s="963"/>
      <c r="L563" s="451">
        <v>0.45</v>
      </c>
      <c r="M563" s="453">
        <v>0</v>
      </c>
      <c r="N563" s="963"/>
      <c r="O563" s="495">
        <v>0</v>
      </c>
      <c r="P563" s="495">
        <v>0</v>
      </c>
      <c r="Q563" s="455">
        <v>0</v>
      </c>
      <c r="R563" s="455">
        <v>0</v>
      </c>
      <c r="S563" s="455">
        <v>0</v>
      </c>
      <c r="T563" s="455">
        <v>0</v>
      </c>
      <c r="U563" s="455">
        <v>0</v>
      </c>
      <c r="V563" s="455">
        <v>0</v>
      </c>
      <c r="W563" s="455">
        <v>0</v>
      </c>
      <c r="X563" s="455">
        <v>0</v>
      </c>
      <c r="Y563" s="455">
        <v>0</v>
      </c>
      <c r="Z563" s="455">
        <v>0</v>
      </c>
      <c r="AA563" s="587">
        <f t="shared" si="358"/>
        <v>21.227499999999999</v>
      </c>
      <c r="AB563" s="1092">
        <f t="shared" si="337"/>
        <v>2.8571428571428692</v>
      </c>
      <c r="AC563" s="1092">
        <f t="shared" si="338"/>
        <v>12.903225806451601</v>
      </c>
      <c r="AD563" s="1092">
        <f t="shared" si="339"/>
        <v>13.553113553113572</v>
      </c>
      <c r="AE563" s="1092">
        <f t="shared" si="340"/>
        <v>11.428571428571409</v>
      </c>
      <c r="AF563" s="1092">
        <f t="shared" si="341"/>
        <v>12.385321100917434</v>
      </c>
      <c r="AG563" s="1092">
        <f t="shared" si="342"/>
        <v>15.343915343915349</v>
      </c>
      <c r="AH563" s="1092">
        <f t="shared" si="343"/>
        <v>42.372881355932201</v>
      </c>
      <c r="AI563" s="1092">
        <f t="shared" si="344"/>
        <v>194.99999999999997</v>
      </c>
      <c r="AJ563" s="1092" t="str">
        <f t="shared" si="345"/>
        <v>n/a</v>
      </c>
      <c r="AK563" s="1092" t="str">
        <f t="shared" si="346"/>
        <v>n/a</v>
      </c>
      <c r="AL563" s="1092" t="str">
        <f t="shared" si="347"/>
        <v>n/a</v>
      </c>
      <c r="AM563" s="1092" t="str">
        <f t="shared" si="348"/>
        <v>n/a</v>
      </c>
      <c r="AN563" s="1092" t="str">
        <f t="shared" si="349"/>
        <v>n/a</v>
      </c>
      <c r="AO563" s="1092" t="str">
        <f t="shared" si="350"/>
        <v>n/a</v>
      </c>
      <c r="AP563" s="1092" t="str">
        <f t="shared" si="351"/>
        <v>n/a</v>
      </c>
      <c r="AQ563" s="1092" t="str">
        <f t="shared" si="352"/>
        <v>n/a</v>
      </c>
      <c r="AR563" s="1092" t="str">
        <f t="shared" si="353"/>
        <v>n/a</v>
      </c>
      <c r="AS563" s="1092" t="str">
        <f t="shared" si="354"/>
        <v>n/a</v>
      </c>
      <c r="AT563" s="1092" t="str">
        <f t="shared" si="355"/>
        <v>n/a</v>
      </c>
      <c r="AU563" s="1092" t="str">
        <f t="shared" si="356"/>
        <v>n/a</v>
      </c>
      <c r="AV563" s="1092" t="str">
        <f t="shared" si="357"/>
        <v>n/a</v>
      </c>
      <c r="AW563" s="1092">
        <f t="shared" si="359"/>
        <v>38.230521430755552</v>
      </c>
      <c r="AX563" s="1092">
        <f t="shared" si="360"/>
        <v>64.371318450864479</v>
      </c>
    </row>
    <row r="564" spans="1:50" ht="11.25" customHeight="1" x14ac:dyDescent="0.2">
      <c r="A564" s="467" t="s">
        <v>1549</v>
      </c>
      <c r="B564" s="468" t="s">
        <v>1550</v>
      </c>
      <c r="C564" s="584">
        <v>3.5</v>
      </c>
      <c r="D564" s="584">
        <v>3.4</v>
      </c>
      <c r="E564" s="460">
        <v>2.6360000000000001</v>
      </c>
      <c r="F564" s="460">
        <v>2.4050000000000002</v>
      </c>
      <c r="G564" s="474">
        <v>1.9750000000000001</v>
      </c>
      <c r="H564" s="474">
        <v>1.538</v>
      </c>
      <c r="I564" s="474">
        <v>1.1179999999999999</v>
      </c>
      <c r="J564" s="474">
        <v>0.155</v>
      </c>
      <c r="K564" s="976"/>
      <c r="L564" s="473">
        <v>0</v>
      </c>
      <c r="M564" s="475">
        <v>0</v>
      </c>
      <c r="N564" s="976"/>
      <c r="O564" s="496">
        <v>0</v>
      </c>
      <c r="P564" s="496">
        <v>0</v>
      </c>
      <c r="Q564" s="477">
        <v>0</v>
      </c>
      <c r="R564" s="477">
        <v>0</v>
      </c>
      <c r="S564" s="477">
        <v>0</v>
      </c>
      <c r="T564" s="477">
        <v>0</v>
      </c>
      <c r="U564" s="477">
        <v>0</v>
      </c>
      <c r="V564" s="477">
        <v>0</v>
      </c>
      <c r="W564" s="477">
        <v>0</v>
      </c>
      <c r="X564" s="477">
        <v>0</v>
      </c>
      <c r="Y564" s="477">
        <v>0</v>
      </c>
      <c r="Z564" s="477">
        <v>0</v>
      </c>
      <c r="AA564" s="587">
        <f t="shared" si="358"/>
        <v>16.727000000000004</v>
      </c>
      <c r="AB564" s="1092">
        <f t="shared" si="337"/>
        <v>2.941176470588247</v>
      </c>
      <c r="AC564" s="1092">
        <f t="shared" si="338"/>
        <v>28.983308042488609</v>
      </c>
      <c r="AD564" s="1092">
        <f t="shared" si="339"/>
        <v>9.6049896049895889</v>
      </c>
      <c r="AE564" s="1092">
        <f t="shared" si="340"/>
        <v>21.772151898734183</v>
      </c>
      <c r="AF564" s="1092">
        <f t="shared" si="341"/>
        <v>28.413524057217177</v>
      </c>
      <c r="AG564" s="1092">
        <f t="shared" si="342"/>
        <v>37.567084078712007</v>
      </c>
      <c r="AH564" s="1092">
        <f t="shared" si="343"/>
        <v>621.29032258064512</v>
      </c>
      <c r="AI564" s="1092" t="str">
        <f t="shared" si="344"/>
        <v>n/a</v>
      </c>
      <c r="AJ564" s="1092" t="str">
        <f t="shared" si="345"/>
        <v>n/a</v>
      </c>
      <c r="AK564" s="1092" t="str">
        <f t="shared" si="346"/>
        <v>n/a</v>
      </c>
      <c r="AL564" s="1092" t="str">
        <f t="shared" si="347"/>
        <v>n/a</v>
      </c>
      <c r="AM564" s="1092" t="str">
        <f t="shared" si="348"/>
        <v>n/a</v>
      </c>
      <c r="AN564" s="1092" t="str">
        <f t="shared" si="349"/>
        <v>n/a</v>
      </c>
      <c r="AO564" s="1092" t="str">
        <f t="shared" si="350"/>
        <v>n/a</v>
      </c>
      <c r="AP564" s="1092" t="str">
        <f t="shared" si="351"/>
        <v>n/a</v>
      </c>
      <c r="AQ564" s="1092" t="str">
        <f t="shared" si="352"/>
        <v>n/a</v>
      </c>
      <c r="AR564" s="1092" t="str">
        <f t="shared" si="353"/>
        <v>n/a</v>
      </c>
      <c r="AS564" s="1092" t="str">
        <f t="shared" si="354"/>
        <v>n/a</v>
      </c>
      <c r="AT564" s="1092" t="str">
        <f t="shared" si="355"/>
        <v>n/a</v>
      </c>
      <c r="AU564" s="1092" t="str">
        <f t="shared" si="356"/>
        <v>n/a</v>
      </c>
      <c r="AV564" s="1092" t="str">
        <f t="shared" si="357"/>
        <v>n/a</v>
      </c>
      <c r="AW564" s="1092">
        <f t="shared" si="359"/>
        <v>107.22465096191071</v>
      </c>
      <c r="AX564" s="1092">
        <f t="shared" si="360"/>
        <v>226.99315839847631</v>
      </c>
    </row>
    <row r="565" spans="1:50" ht="11.25" customHeight="1" x14ac:dyDescent="0.2">
      <c r="A565" s="458" t="s">
        <v>744</v>
      </c>
      <c r="B565" s="829" t="s">
        <v>745</v>
      </c>
      <c r="C565" s="584">
        <v>2.57</v>
      </c>
      <c r="D565" s="584">
        <v>2.48</v>
      </c>
      <c r="E565" s="460">
        <v>2.4300000000000002</v>
      </c>
      <c r="F565" s="460">
        <v>2.2400000000000002</v>
      </c>
      <c r="G565" s="584">
        <v>2.0699999999999998</v>
      </c>
      <c r="H565" s="584">
        <v>1.86</v>
      </c>
      <c r="I565" s="584">
        <v>1.61</v>
      </c>
      <c r="J565" s="584">
        <v>1.3</v>
      </c>
      <c r="K565" s="897"/>
      <c r="L565" s="584">
        <v>0.96499999999999997</v>
      </c>
      <c r="M565" s="459">
        <v>0.83499999999999996</v>
      </c>
      <c r="N565" s="897"/>
      <c r="O565" s="472">
        <v>0.74</v>
      </c>
      <c r="P565" s="472">
        <v>0.67</v>
      </c>
      <c r="Q565" s="590">
        <v>0.62</v>
      </c>
      <c r="R565" s="590">
        <v>0.54</v>
      </c>
      <c r="S565" s="590">
        <v>0.45</v>
      </c>
      <c r="T565" s="590">
        <v>0.34</v>
      </c>
      <c r="U565" s="590">
        <v>0.22500000000000001</v>
      </c>
      <c r="V565" s="590">
        <v>0.12</v>
      </c>
      <c r="W565" s="586">
        <v>0</v>
      </c>
      <c r="X565" s="586">
        <v>0</v>
      </c>
      <c r="Y565" s="586">
        <v>0</v>
      </c>
      <c r="Z565" s="586">
        <v>0</v>
      </c>
      <c r="AA565" s="587">
        <f t="shared" si="358"/>
        <v>22.065000000000001</v>
      </c>
      <c r="AB565" s="1092">
        <f t="shared" ref="AB565:AB628" si="361">IF(ISERROR((C565/D565-1)*100),"n/a",(C565/D565-1)*100)</f>
        <v>3.6290322580645018</v>
      </c>
      <c r="AC565" s="1092">
        <f t="shared" ref="AC565:AC628" si="362">IF(ISERROR((D565/E565-1)*100),"n/a",(D565/E565-1)*100)</f>
        <v>2.0576131687242816</v>
      </c>
      <c r="AD565" s="1092">
        <f t="shared" si="339"/>
        <v>8.4821428571428612</v>
      </c>
      <c r="AE565" s="1092">
        <f t="shared" si="340"/>
        <v>8.2125603864734451</v>
      </c>
      <c r="AF565" s="1092">
        <f t="shared" si="341"/>
        <v>11.290322580645151</v>
      </c>
      <c r="AG565" s="1092">
        <f t="shared" si="342"/>
        <v>15.527950310559003</v>
      </c>
      <c r="AH565" s="1092">
        <f t="shared" si="343"/>
        <v>23.84615384615385</v>
      </c>
      <c r="AI565" s="1092">
        <f t="shared" si="344"/>
        <v>34.715025906735761</v>
      </c>
      <c r="AJ565" s="1092">
        <f t="shared" si="345"/>
        <v>15.568862275449113</v>
      </c>
      <c r="AK565" s="1092">
        <f t="shared" si="346"/>
        <v>12.837837837837828</v>
      </c>
      <c r="AL565" s="1092">
        <f t="shared" si="347"/>
        <v>10.447761194029837</v>
      </c>
      <c r="AM565" s="1092">
        <f t="shared" si="348"/>
        <v>8.064516129032274</v>
      </c>
      <c r="AN565" s="1092">
        <f t="shared" si="349"/>
        <v>14.814814814814813</v>
      </c>
      <c r="AO565" s="1092">
        <f t="shared" si="350"/>
        <v>19.999999999999996</v>
      </c>
      <c r="AP565" s="1092">
        <f t="shared" si="351"/>
        <v>32.352941176470587</v>
      </c>
      <c r="AQ565" s="1092">
        <f t="shared" si="352"/>
        <v>51.111111111111107</v>
      </c>
      <c r="AR565" s="1092">
        <f t="shared" si="353"/>
        <v>87.500000000000028</v>
      </c>
      <c r="AS565" s="1092" t="str">
        <f t="shared" si="354"/>
        <v>n/a</v>
      </c>
      <c r="AT565" s="1092" t="str">
        <f t="shared" si="355"/>
        <v>n/a</v>
      </c>
      <c r="AU565" s="1092" t="str">
        <f t="shared" si="356"/>
        <v>n/a</v>
      </c>
      <c r="AV565" s="1092" t="str">
        <f t="shared" si="357"/>
        <v>n/a</v>
      </c>
      <c r="AW565" s="1092">
        <f t="shared" si="359"/>
        <v>21.203449756073201</v>
      </c>
      <c r="AX565" s="1092">
        <f t="shared" si="360"/>
        <v>21.172460539823838</v>
      </c>
    </row>
    <row r="566" spans="1:50" ht="11.25" customHeight="1" x14ac:dyDescent="0.2">
      <c r="A566" s="829" t="s">
        <v>1584</v>
      </c>
      <c r="B566" s="829" t="s">
        <v>1585</v>
      </c>
      <c r="C566" s="584">
        <v>1.36</v>
      </c>
      <c r="D566" s="584">
        <v>1.32</v>
      </c>
      <c r="E566" s="460">
        <v>1.28</v>
      </c>
      <c r="F566" s="460">
        <v>1.24</v>
      </c>
      <c r="G566" s="584">
        <v>1.2</v>
      </c>
      <c r="H566" s="584">
        <v>1.1599999999999999</v>
      </c>
      <c r="I566" s="584">
        <v>1.1200000000000001</v>
      </c>
      <c r="J566" s="584">
        <v>1.08</v>
      </c>
      <c r="K566" s="897"/>
      <c r="L566" s="584">
        <v>1.04</v>
      </c>
      <c r="M566" s="459">
        <v>1</v>
      </c>
      <c r="N566" s="897"/>
      <c r="O566" s="585">
        <v>0.96</v>
      </c>
      <c r="P566" s="472">
        <v>0.96</v>
      </c>
      <c r="Q566" s="590">
        <v>0.92</v>
      </c>
      <c r="R566" s="590">
        <v>0.88</v>
      </c>
      <c r="S566" s="590">
        <v>0.84</v>
      </c>
      <c r="T566" s="590">
        <v>0.78</v>
      </c>
      <c r="U566" s="590">
        <v>0.72</v>
      </c>
      <c r="V566" s="590">
        <v>0.66</v>
      </c>
      <c r="W566" s="590">
        <v>0.6</v>
      </c>
      <c r="X566" s="590">
        <v>0.5272</v>
      </c>
      <c r="Y566" s="590">
        <v>0.44640000000000002</v>
      </c>
      <c r="Z566" s="590">
        <v>0.38119999999999998</v>
      </c>
      <c r="AA566" s="587">
        <f t="shared" si="358"/>
        <v>20.474800000000005</v>
      </c>
      <c r="AB566" s="1092">
        <f t="shared" si="361"/>
        <v>3.0303030303030276</v>
      </c>
      <c r="AC566" s="1092">
        <f t="shared" si="362"/>
        <v>3.125</v>
      </c>
      <c r="AD566" s="1092">
        <f t="shared" si="339"/>
        <v>3.2258064516129004</v>
      </c>
      <c r="AE566" s="1092">
        <f t="shared" si="340"/>
        <v>3.3333333333333437</v>
      </c>
      <c r="AF566" s="1092">
        <f t="shared" si="341"/>
        <v>3.4482758620689724</v>
      </c>
      <c r="AG566" s="1092">
        <f t="shared" si="342"/>
        <v>3.5714285714285587</v>
      </c>
      <c r="AH566" s="1092">
        <f t="shared" si="343"/>
        <v>3.7037037037036979</v>
      </c>
      <c r="AI566" s="1092">
        <f t="shared" si="344"/>
        <v>3.8461538461538547</v>
      </c>
      <c r="AJ566" s="1092">
        <f t="shared" si="345"/>
        <v>4.0000000000000036</v>
      </c>
      <c r="AK566" s="1092">
        <f t="shared" si="346"/>
        <v>4.1666666666666741</v>
      </c>
      <c r="AL566" s="1092">
        <f t="shared" si="347"/>
        <v>0</v>
      </c>
      <c r="AM566" s="1092">
        <f t="shared" si="348"/>
        <v>4.3478260869565188</v>
      </c>
      <c r="AN566" s="1092">
        <f t="shared" si="349"/>
        <v>4.5454545454545414</v>
      </c>
      <c r="AO566" s="1092">
        <f t="shared" si="350"/>
        <v>4.7619047619047672</v>
      </c>
      <c r="AP566" s="1092">
        <f t="shared" si="351"/>
        <v>7.6923076923076872</v>
      </c>
      <c r="AQ566" s="1092">
        <f t="shared" si="352"/>
        <v>8.3333333333333481</v>
      </c>
      <c r="AR566" s="1092">
        <f t="shared" si="353"/>
        <v>9.0909090909090828</v>
      </c>
      <c r="AS566" s="1092">
        <f t="shared" si="354"/>
        <v>10.000000000000009</v>
      </c>
      <c r="AT566" s="1092">
        <f t="shared" si="355"/>
        <v>13.808801213960532</v>
      </c>
      <c r="AU566" s="1092">
        <f t="shared" si="356"/>
        <v>18.100358422939067</v>
      </c>
      <c r="AV566" s="1092">
        <f t="shared" si="357"/>
        <v>17.103882476390364</v>
      </c>
      <c r="AW566" s="1092">
        <f t="shared" si="359"/>
        <v>6.3445451947346161</v>
      </c>
      <c r="AX566" s="1092">
        <f t="shared" si="360"/>
        <v>4.8270800141716563</v>
      </c>
    </row>
    <row r="567" spans="1:50" ht="11.25" customHeight="1" x14ac:dyDescent="0.2">
      <c r="A567" s="458" t="s">
        <v>740</v>
      </c>
      <c r="B567" s="829" t="s">
        <v>741</v>
      </c>
      <c r="C567" s="584">
        <v>0.36</v>
      </c>
      <c r="D567" s="584">
        <v>0.34</v>
      </c>
      <c r="E567" s="460">
        <v>0.26</v>
      </c>
      <c r="F567" s="460">
        <v>0.19000000000000003</v>
      </c>
      <c r="G567" s="584">
        <v>0.1575</v>
      </c>
      <c r="H567" s="584">
        <v>0.13800000000000001</v>
      </c>
      <c r="I567" s="584">
        <v>0.115</v>
      </c>
      <c r="J567" s="584">
        <v>9.5000000000000001E-2</v>
      </c>
      <c r="K567" s="897"/>
      <c r="L567" s="584">
        <v>7.7499999999999999E-2</v>
      </c>
      <c r="M567" s="459">
        <v>6.7500000000000004E-2</v>
      </c>
      <c r="N567" s="897"/>
      <c r="O567" s="472">
        <v>5.7500000000000002E-2</v>
      </c>
      <c r="P567" s="585">
        <v>0.05</v>
      </c>
      <c r="Q567" s="590">
        <v>3.7499999999999999E-2</v>
      </c>
      <c r="R567" s="586">
        <v>0</v>
      </c>
      <c r="S567" s="586">
        <v>0</v>
      </c>
      <c r="T567" s="586">
        <v>0</v>
      </c>
      <c r="U567" s="586">
        <v>0</v>
      </c>
      <c r="V567" s="586">
        <v>0</v>
      </c>
      <c r="W567" s="586">
        <v>0</v>
      </c>
      <c r="X567" s="586">
        <v>0</v>
      </c>
      <c r="Y567" s="586">
        <v>0</v>
      </c>
      <c r="Z567" s="586">
        <v>0</v>
      </c>
      <c r="AA567" s="587">
        <f t="shared" si="358"/>
        <v>1.9455000000000002</v>
      </c>
      <c r="AB567" s="1092">
        <f t="shared" si="361"/>
        <v>5.8823529411764497</v>
      </c>
      <c r="AC567" s="1092">
        <f t="shared" si="362"/>
        <v>30.76923076923077</v>
      </c>
      <c r="AD567" s="1092">
        <f t="shared" si="339"/>
        <v>36.842105263157876</v>
      </c>
      <c r="AE567" s="1092">
        <f t="shared" si="340"/>
        <v>20.63492063492065</v>
      </c>
      <c r="AF567" s="1092">
        <f t="shared" si="341"/>
        <v>14.130434782608692</v>
      </c>
      <c r="AG567" s="1092">
        <f t="shared" si="342"/>
        <v>19.999999999999996</v>
      </c>
      <c r="AH567" s="1092">
        <f t="shared" si="343"/>
        <v>21.052631578947366</v>
      </c>
      <c r="AI567" s="1092">
        <f t="shared" si="344"/>
        <v>22.580645161290324</v>
      </c>
      <c r="AJ567" s="1092">
        <f t="shared" si="345"/>
        <v>14.814814814814813</v>
      </c>
      <c r="AK567" s="1092">
        <f t="shared" si="346"/>
        <v>17.391304347826097</v>
      </c>
      <c r="AL567" s="1092">
        <f t="shared" si="347"/>
        <v>14.999999999999991</v>
      </c>
      <c r="AM567" s="1092">
        <f t="shared" si="348"/>
        <v>33.33333333333335</v>
      </c>
      <c r="AN567" s="1092" t="str">
        <f t="shared" si="349"/>
        <v>n/a</v>
      </c>
      <c r="AO567" s="1092" t="str">
        <f t="shared" si="350"/>
        <v>n/a</v>
      </c>
      <c r="AP567" s="1092" t="str">
        <f t="shared" si="351"/>
        <v>n/a</v>
      </c>
      <c r="AQ567" s="1092" t="str">
        <f t="shared" si="352"/>
        <v>n/a</v>
      </c>
      <c r="AR567" s="1092" t="str">
        <f t="shared" si="353"/>
        <v>n/a</v>
      </c>
      <c r="AS567" s="1092" t="str">
        <f t="shared" si="354"/>
        <v>n/a</v>
      </c>
      <c r="AT567" s="1092" t="str">
        <f t="shared" si="355"/>
        <v>n/a</v>
      </c>
      <c r="AU567" s="1092" t="str">
        <f t="shared" si="356"/>
        <v>n/a</v>
      </c>
      <c r="AV567" s="1092" t="str">
        <f t="shared" si="357"/>
        <v>n/a</v>
      </c>
      <c r="AW567" s="1092">
        <f t="shared" si="359"/>
        <v>21.035981135608864</v>
      </c>
      <c r="AX567" s="1092">
        <f t="shared" si="360"/>
        <v>8.8685020540273314</v>
      </c>
    </row>
    <row r="568" spans="1:50" ht="11.25" customHeight="1" x14ac:dyDescent="0.2">
      <c r="A568" s="817" t="s">
        <v>3883</v>
      </c>
      <c r="B568" s="817" t="s">
        <v>3884</v>
      </c>
      <c r="C568" s="962">
        <v>2.06</v>
      </c>
      <c r="D568" s="962">
        <v>1.95</v>
      </c>
      <c r="E568" s="820">
        <v>1.8</v>
      </c>
      <c r="F568" s="817">
        <v>0.78</v>
      </c>
      <c r="G568" s="469">
        <v>0.62</v>
      </c>
      <c r="H568" s="469">
        <v>0.44</v>
      </c>
      <c r="I568" s="473">
        <v>0</v>
      </c>
      <c r="J568" s="473">
        <v>0</v>
      </c>
      <c r="K568" s="469"/>
      <c r="L568" s="473">
        <v>0</v>
      </c>
      <c r="M568" s="475">
        <v>0</v>
      </c>
      <c r="N568" s="976"/>
      <c r="O568" s="496">
        <v>0</v>
      </c>
      <c r="P568" s="496">
        <v>0</v>
      </c>
      <c r="Q568" s="477">
        <v>0</v>
      </c>
      <c r="R568" s="477">
        <v>0</v>
      </c>
      <c r="S568" s="477">
        <v>0</v>
      </c>
      <c r="T568" s="477">
        <v>0</v>
      </c>
      <c r="U568" s="477">
        <v>0</v>
      </c>
      <c r="V568" s="477">
        <v>0</v>
      </c>
      <c r="W568" s="477">
        <v>0</v>
      </c>
      <c r="X568" s="477">
        <v>0</v>
      </c>
      <c r="Y568" s="477">
        <v>0</v>
      </c>
      <c r="Z568" s="477">
        <v>0</v>
      </c>
      <c r="AA568" s="587">
        <f t="shared" si="358"/>
        <v>7.65</v>
      </c>
      <c r="AB568" s="1092">
        <f t="shared" si="361"/>
        <v>5.6410256410256432</v>
      </c>
      <c r="AC568" s="1092">
        <f t="shared" si="362"/>
        <v>8.333333333333325</v>
      </c>
      <c r="AD568" s="1092">
        <f t="shared" si="339"/>
        <v>130.76923076923075</v>
      </c>
      <c r="AE568" s="1092">
        <f t="shared" si="340"/>
        <v>25.806451612903224</v>
      </c>
      <c r="AF568" s="1092">
        <f t="shared" si="341"/>
        <v>40.909090909090921</v>
      </c>
      <c r="AG568" s="1092" t="str">
        <f t="shared" si="342"/>
        <v>n/a</v>
      </c>
      <c r="AH568" s="1092" t="str">
        <f t="shared" si="343"/>
        <v>n/a</v>
      </c>
      <c r="AI568" s="1092" t="str">
        <f t="shared" si="344"/>
        <v>n/a</v>
      </c>
      <c r="AJ568" s="1092" t="str">
        <f t="shared" si="345"/>
        <v>n/a</v>
      </c>
      <c r="AK568" s="1092" t="str">
        <f t="shared" si="346"/>
        <v>n/a</v>
      </c>
      <c r="AL568" s="1092" t="str">
        <f t="shared" si="347"/>
        <v>n/a</v>
      </c>
      <c r="AM568" s="1092" t="str">
        <f t="shared" si="348"/>
        <v>n/a</v>
      </c>
      <c r="AN568" s="1092" t="str">
        <f t="shared" si="349"/>
        <v>n/a</v>
      </c>
      <c r="AO568" s="1092" t="str">
        <f t="shared" si="350"/>
        <v>n/a</v>
      </c>
      <c r="AP568" s="1092" t="str">
        <f t="shared" si="351"/>
        <v>n/a</v>
      </c>
      <c r="AQ568" s="1092" t="str">
        <f t="shared" si="352"/>
        <v>n/a</v>
      </c>
      <c r="AR568" s="1092" t="str">
        <f t="shared" si="353"/>
        <v>n/a</v>
      </c>
      <c r="AS568" s="1092" t="str">
        <f t="shared" si="354"/>
        <v>n/a</v>
      </c>
      <c r="AT568" s="1092" t="str">
        <f t="shared" si="355"/>
        <v>n/a</v>
      </c>
      <c r="AU568" s="1092" t="str">
        <f t="shared" si="356"/>
        <v>n/a</v>
      </c>
      <c r="AV568" s="1092" t="str">
        <f t="shared" si="357"/>
        <v>n/a</v>
      </c>
      <c r="AW568" s="1092">
        <f t="shared" si="359"/>
        <v>42.291826453116776</v>
      </c>
      <c r="AX568" s="1092">
        <f t="shared" si="360"/>
        <v>51.474243731351017</v>
      </c>
    </row>
    <row r="569" spans="1:50" ht="11.25" customHeight="1" x14ac:dyDescent="0.2">
      <c r="A569" s="829" t="s">
        <v>3877</v>
      </c>
      <c r="B569" s="829" t="s">
        <v>3878</v>
      </c>
      <c r="C569" s="584">
        <v>1.85</v>
      </c>
      <c r="D569" s="584">
        <v>1.73</v>
      </c>
      <c r="E569" s="460">
        <v>1.62</v>
      </c>
      <c r="F569" s="589">
        <v>1.53</v>
      </c>
      <c r="G569" s="584">
        <v>1.4</v>
      </c>
      <c r="H569" s="584">
        <v>1.21</v>
      </c>
      <c r="I569" s="584">
        <v>1.1100000000000001</v>
      </c>
      <c r="J569" s="499">
        <v>0</v>
      </c>
      <c r="K569" s="897"/>
      <c r="L569" s="463">
        <v>0</v>
      </c>
      <c r="M569" s="588">
        <v>0</v>
      </c>
      <c r="N569" s="897"/>
      <c r="O569" s="585">
        <v>0</v>
      </c>
      <c r="P569" s="585">
        <v>0</v>
      </c>
      <c r="Q569" s="586">
        <v>0</v>
      </c>
      <c r="R569" s="586">
        <v>0</v>
      </c>
      <c r="S569" s="586">
        <v>0</v>
      </c>
      <c r="T569" s="586">
        <v>0</v>
      </c>
      <c r="U569" s="586">
        <v>0</v>
      </c>
      <c r="V569" s="586">
        <v>0</v>
      </c>
      <c r="W569" s="586">
        <v>0</v>
      </c>
      <c r="X569" s="586">
        <v>0</v>
      </c>
      <c r="Y569" s="586">
        <v>0</v>
      </c>
      <c r="Z569" s="586">
        <v>0</v>
      </c>
      <c r="AA569" s="587">
        <f t="shared" si="358"/>
        <v>10.45</v>
      </c>
      <c r="AB569" s="1092">
        <f t="shared" si="361"/>
        <v>6.9364161849710948</v>
      </c>
      <c r="AC569" s="1092">
        <f t="shared" si="362"/>
        <v>6.7901234567901092</v>
      </c>
      <c r="AD569" s="1092">
        <f t="shared" si="339"/>
        <v>5.8823529411764719</v>
      </c>
      <c r="AE569" s="1092">
        <f t="shared" si="340"/>
        <v>9.2857142857142971</v>
      </c>
      <c r="AF569" s="1092">
        <f t="shared" si="341"/>
        <v>15.702479338842966</v>
      </c>
      <c r="AG569" s="1092">
        <f t="shared" si="342"/>
        <v>9.0090090090090058</v>
      </c>
      <c r="AH569" s="1092" t="str">
        <f t="shared" si="343"/>
        <v>n/a</v>
      </c>
      <c r="AI569" s="1092" t="str">
        <f t="shared" si="344"/>
        <v>n/a</v>
      </c>
      <c r="AJ569" s="1092" t="str">
        <f t="shared" si="345"/>
        <v>n/a</v>
      </c>
      <c r="AK569" s="1092" t="str">
        <f t="shared" si="346"/>
        <v>n/a</v>
      </c>
      <c r="AL569" s="1092" t="str">
        <f t="shared" si="347"/>
        <v>n/a</v>
      </c>
      <c r="AM569" s="1092" t="str">
        <f t="shared" si="348"/>
        <v>n/a</v>
      </c>
      <c r="AN569" s="1092" t="str">
        <f t="shared" si="349"/>
        <v>n/a</v>
      </c>
      <c r="AO569" s="1092" t="str">
        <f t="shared" si="350"/>
        <v>n/a</v>
      </c>
      <c r="AP569" s="1092" t="str">
        <f t="shared" si="351"/>
        <v>n/a</v>
      </c>
      <c r="AQ569" s="1092" t="str">
        <f t="shared" si="352"/>
        <v>n/a</v>
      </c>
      <c r="AR569" s="1092" t="str">
        <f t="shared" si="353"/>
        <v>n/a</v>
      </c>
      <c r="AS569" s="1092" t="str">
        <f t="shared" si="354"/>
        <v>n/a</v>
      </c>
      <c r="AT569" s="1092" t="str">
        <f t="shared" si="355"/>
        <v>n/a</v>
      </c>
      <c r="AU569" s="1092" t="str">
        <f t="shared" si="356"/>
        <v>n/a</v>
      </c>
      <c r="AV569" s="1092" t="str">
        <f t="shared" si="357"/>
        <v>n/a</v>
      </c>
      <c r="AW569" s="1092">
        <f t="shared" si="359"/>
        <v>8.9343492027506581</v>
      </c>
      <c r="AX569" s="1092">
        <f t="shared" si="360"/>
        <v>3.5732545003431841</v>
      </c>
    </row>
    <row r="570" spans="1:50" ht="11.25" customHeight="1" x14ac:dyDescent="0.2">
      <c r="A570" s="458" t="s">
        <v>775</v>
      </c>
      <c r="B570" s="829" t="s">
        <v>776</v>
      </c>
      <c r="C570" s="584">
        <v>2.2400000000000002</v>
      </c>
      <c r="D570" s="584">
        <v>2.2000000000000002</v>
      </c>
      <c r="E570" s="460">
        <v>2.12</v>
      </c>
      <c r="F570" s="589">
        <v>1.8</v>
      </c>
      <c r="G570" s="584">
        <v>1.7</v>
      </c>
      <c r="H570" s="584">
        <v>1.56</v>
      </c>
      <c r="I570" s="584">
        <v>1.42</v>
      </c>
      <c r="J570" s="584">
        <v>1.3</v>
      </c>
      <c r="K570" s="897"/>
      <c r="L570" s="584">
        <v>1.2</v>
      </c>
      <c r="M570" s="584">
        <v>1.1200000000000001</v>
      </c>
      <c r="N570" s="897"/>
      <c r="O570" s="460">
        <v>1.02</v>
      </c>
      <c r="P570" s="590">
        <v>0.96</v>
      </c>
      <c r="Q570" s="590">
        <v>0.92</v>
      </c>
      <c r="R570" s="590">
        <v>0.84</v>
      </c>
      <c r="S570" s="590">
        <v>0.72</v>
      </c>
      <c r="T570" s="590">
        <v>0.64</v>
      </c>
      <c r="U570" s="586">
        <v>0.6</v>
      </c>
      <c r="V570" s="586">
        <v>0.6</v>
      </c>
      <c r="W570" s="586">
        <v>0.6</v>
      </c>
      <c r="X570" s="586">
        <v>0.6</v>
      </c>
      <c r="Y570" s="586">
        <v>0.6</v>
      </c>
      <c r="Z570" s="586">
        <v>0.6</v>
      </c>
      <c r="AA570" s="587">
        <f t="shared" si="358"/>
        <v>25.36000000000001</v>
      </c>
      <c r="AB570" s="1092">
        <f t="shared" si="361"/>
        <v>1.8181818181818299</v>
      </c>
      <c r="AC570" s="1092">
        <f t="shared" si="362"/>
        <v>3.7735849056603765</v>
      </c>
      <c r="AD570" s="1092">
        <f t="shared" si="339"/>
        <v>17.777777777777782</v>
      </c>
      <c r="AE570" s="1092">
        <f t="shared" si="340"/>
        <v>5.8823529411764719</v>
      </c>
      <c r="AF570" s="1092">
        <f t="shared" si="341"/>
        <v>8.9743589743589638</v>
      </c>
      <c r="AG570" s="1092">
        <f t="shared" si="342"/>
        <v>9.8591549295774747</v>
      </c>
      <c r="AH570" s="1092">
        <f t="shared" si="343"/>
        <v>9.2307692307692193</v>
      </c>
      <c r="AI570" s="1092">
        <f t="shared" si="344"/>
        <v>8.3333333333333481</v>
      </c>
      <c r="AJ570" s="1092">
        <f t="shared" si="345"/>
        <v>7.1428571428571397</v>
      </c>
      <c r="AK570" s="1092">
        <f t="shared" si="346"/>
        <v>9.8039215686274606</v>
      </c>
      <c r="AL570" s="1092">
        <f t="shared" si="347"/>
        <v>6.25</v>
      </c>
      <c r="AM570" s="1092">
        <f t="shared" si="348"/>
        <v>4.3478260869565188</v>
      </c>
      <c r="AN570" s="1092">
        <f t="shared" si="349"/>
        <v>9.5238095238095344</v>
      </c>
      <c r="AO570" s="1092">
        <f t="shared" si="350"/>
        <v>16.666666666666675</v>
      </c>
      <c r="AP570" s="1092">
        <f t="shared" si="351"/>
        <v>12.5</v>
      </c>
      <c r="AQ570" s="1092">
        <f t="shared" si="352"/>
        <v>6.6666666666666652</v>
      </c>
      <c r="AR570" s="1092">
        <f t="shared" si="353"/>
        <v>0</v>
      </c>
      <c r="AS570" s="1092">
        <f t="shared" si="354"/>
        <v>0</v>
      </c>
      <c r="AT570" s="1092">
        <f t="shared" si="355"/>
        <v>0</v>
      </c>
      <c r="AU570" s="1092">
        <f t="shared" si="356"/>
        <v>0</v>
      </c>
      <c r="AV570" s="1092">
        <f t="shared" si="357"/>
        <v>0</v>
      </c>
      <c r="AW570" s="1092">
        <f t="shared" si="359"/>
        <v>6.5976791222104492</v>
      </c>
      <c r="AX570" s="1092">
        <f t="shared" si="360"/>
        <v>5.2950569836965311</v>
      </c>
    </row>
    <row r="571" spans="1:50" ht="11.25" customHeight="1" x14ac:dyDescent="0.2">
      <c r="A571" s="467" t="s">
        <v>763</v>
      </c>
      <c r="B571" s="469" t="s">
        <v>764</v>
      </c>
      <c r="C571" s="584">
        <v>0.84</v>
      </c>
      <c r="D571" s="584">
        <v>0.76</v>
      </c>
      <c r="E571" s="460">
        <v>0.7</v>
      </c>
      <c r="F571" s="460">
        <v>0.68</v>
      </c>
      <c r="G571" s="474">
        <v>0.66</v>
      </c>
      <c r="H571" s="474">
        <v>0.6</v>
      </c>
      <c r="I571" s="474">
        <v>0.54</v>
      </c>
      <c r="J571" s="474">
        <v>0.505</v>
      </c>
      <c r="K571" s="976"/>
      <c r="L571" s="474">
        <v>0.47</v>
      </c>
      <c r="M571" s="470">
        <v>0.435</v>
      </c>
      <c r="N571" s="976"/>
      <c r="O571" s="487">
        <v>0.41</v>
      </c>
      <c r="P571" s="487">
        <v>0.38</v>
      </c>
      <c r="Q571" s="476">
        <v>0.34</v>
      </c>
      <c r="R571" s="476">
        <v>0.3</v>
      </c>
      <c r="S571" s="476">
        <v>0.26</v>
      </c>
      <c r="T571" s="476">
        <v>0.1933</v>
      </c>
      <c r="U571" s="476">
        <v>0.12330000000000001</v>
      </c>
      <c r="V571" s="476">
        <v>0.05</v>
      </c>
      <c r="W571" s="477">
        <v>0</v>
      </c>
      <c r="X571" s="477">
        <v>0</v>
      </c>
      <c r="Y571" s="477">
        <v>0</v>
      </c>
      <c r="Z571" s="477">
        <v>0</v>
      </c>
      <c r="AA571" s="587">
        <f t="shared" si="358"/>
        <v>8.2466000000000008</v>
      </c>
      <c r="AB571" s="1092">
        <f t="shared" si="361"/>
        <v>10.526315789473673</v>
      </c>
      <c r="AC571" s="1092">
        <f t="shared" si="362"/>
        <v>8.5714285714285854</v>
      </c>
      <c r="AD571" s="1092">
        <f t="shared" si="339"/>
        <v>2.9411764705882248</v>
      </c>
      <c r="AE571" s="1092">
        <f t="shared" si="340"/>
        <v>3.0303030303030276</v>
      </c>
      <c r="AF571" s="1092">
        <f t="shared" si="341"/>
        <v>10.000000000000009</v>
      </c>
      <c r="AG571" s="1092">
        <f t="shared" si="342"/>
        <v>11.111111111111093</v>
      </c>
      <c r="AH571" s="1092">
        <f t="shared" si="343"/>
        <v>6.9306930693069368</v>
      </c>
      <c r="AI571" s="1092">
        <f t="shared" si="344"/>
        <v>7.4468085106383031</v>
      </c>
      <c r="AJ571" s="1092">
        <f t="shared" si="345"/>
        <v>8.045977011494255</v>
      </c>
      <c r="AK571" s="1092">
        <f t="shared" si="346"/>
        <v>6.0975609756097615</v>
      </c>
      <c r="AL571" s="1092">
        <f t="shared" si="347"/>
        <v>7.8947368421052655</v>
      </c>
      <c r="AM571" s="1092">
        <f t="shared" si="348"/>
        <v>11.764705882352944</v>
      </c>
      <c r="AN571" s="1092">
        <f t="shared" si="349"/>
        <v>13.333333333333353</v>
      </c>
      <c r="AO571" s="1092">
        <f t="shared" si="350"/>
        <v>15.384615384615374</v>
      </c>
      <c r="AP571" s="1092">
        <f t="shared" si="351"/>
        <v>34.505949301603735</v>
      </c>
      <c r="AQ571" s="1092">
        <f t="shared" si="352"/>
        <v>56.772100567720997</v>
      </c>
      <c r="AR571" s="1092">
        <f t="shared" si="353"/>
        <v>146.60000000000002</v>
      </c>
      <c r="AS571" s="1092" t="str">
        <f t="shared" si="354"/>
        <v>n/a</v>
      </c>
      <c r="AT571" s="1092" t="str">
        <f t="shared" si="355"/>
        <v>n/a</v>
      </c>
      <c r="AU571" s="1092" t="str">
        <f t="shared" si="356"/>
        <v>n/a</v>
      </c>
      <c r="AV571" s="1092" t="str">
        <f t="shared" si="357"/>
        <v>n/a</v>
      </c>
      <c r="AW571" s="1092">
        <f t="shared" si="359"/>
        <v>21.232753873628564</v>
      </c>
      <c r="AX571" s="1092">
        <f t="shared" si="360"/>
        <v>34.899278528989832</v>
      </c>
    </row>
    <row r="572" spans="1:50" ht="11.25" customHeight="1" x14ac:dyDescent="0.2">
      <c r="A572" s="458" t="s">
        <v>751</v>
      </c>
      <c r="B572" s="812" t="s">
        <v>752</v>
      </c>
      <c r="C572" s="584">
        <v>1.2</v>
      </c>
      <c r="D572" s="584">
        <v>1.1599999999999999</v>
      </c>
      <c r="E572" s="460">
        <v>1.08</v>
      </c>
      <c r="F572" s="460">
        <v>1</v>
      </c>
      <c r="G572" s="584">
        <v>0.94</v>
      </c>
      <c r="H572" s="584">
        <v>0.9</v>
      </c>
      <c r="I572" s="584">
        <v>0.84</v>
      </c>
      <c r="J572" s="584">
        <v>0.78</v>
      </c>
      <c r="K572" s="897"/>
      <c r="L572" s="584">
        <v>0.74</v>
      </c>
      <c r="M572" s="459">
        <v>0.7</v>
      </c>
      <c r="N572" s="897"/>
      <c r="O572" s="472">
        <v>0.66</v>
      </c>
      <c r="P572" s="585">
        <v>0.64</v>
      </c>
      <c r="Q572" s="590">
        <v>0.62</v>
      </c>
      <c r="R572" s="590">
        <v>0.57999999999999996</v>
      </c>
      <c r="S572" s="590">
        <v>0.54</v>
      </c>
      <c r="T572" s="590">
        <v>0.5</v>
      </c>
      <c r="U572" s="586">
        <v>0.48</v>
      </c>
      <c r="V572" s="586">
        <v>0.48</v>
      </c>
      <c r="W572" s="586">
        <v>0.48</v>
      </c>
      <c r="X572" s="586">
        <v>0.48</v>
      </c>
      <c r="Y572" s="586">
        <v>0.48</v>
      </c>
      <c r="Z572" s="586">
        <v>0.48</v>
      </c>
      <c r="AA572" s="587">
        <f t="shared" si="358"/>
        <v>15.760000000000002</v>
      </c>
      <c r="AB572" s="1092">
        <f t="shared" si="361"/>
        <v>3.4482758620689724</v>
      </c>
      <c r="AC572" s="1092">
        <f t="shared" si="362"/>
        <v>7.4074074074073959</v>
      </c>
      <c r="AD572" s="1092">
        <f t="shared" si="339"/>
        <v>8.0000000000000071</v>
      </c>
      <c r="AE572" s="1092">
        <f t="shared" si="340"/>
        <v>6.3829787234042534</v>
      </c>
      <c r="AF572" s="1092">
        <f t="shared" si="341"/>
        <v>4.4444444444444287</v>
      </c>
      <c r="AG572" s="1092">
        <f t="shared" si="342"/>
        <v>7.1428571428571397</v>
      </c>
      <c r="AH572" s="1092">
        <f t="shared" si="343"/>
        <v>7.6923076923076872</v>
      </c>
      <c r="AI572" s="1092">
        <f t="shared" si="344"/>
        <v>5.4054054054054168</v>
      </c>
      <c r="AJ572" s="1092">
        <f t="shared" si="345"/>
        <v>5.7142857142857162</v>
      </c>
      <c r="AK572" s="1092">
        <f t="shared" si="346"/>
        <v>6.0606060606060552</v>
      </c>
      <c r="AL572" s="1092">
        <f t="shared" si="347"/>
        <v>3.125</v>
      </c>
      <c r="AM572" s="1092">
        <f t="shared" si="348"/>
        <v>3.2258064516129004</v>
      </c>
      <c r="AN572" s="1092">
        <f t="shared" si="349"/>
        <v>6.8965517241379448</v>
      </c>
      <c r="AO572" s="1092">
        <f t="shared" si="350"/>
        <v>7.4074074074073959</v>
      </c>
      <c r="AP572" s="1092">
        <f t="shared" si="351"/>
        <v>8.0000000000000071</v>
      </c>
      <c r="AQ572" s="1092">
        <f t="shared" si="352"/>
        <v>4.1666666666666741</v>
      </c>
      <c r="AR572" s="1092">
        <f t="shared" si="353"/>
        <v>0</v>
      </c>
      <c r="AS572" s="1092">
        <f t="shared" si="354"/>
        <v>0</v>
      </c>
      <c r="AT572" s="1092">
        <f t="shared" si="355"/>
        <v>0</v>
      </c>
      <c r="AU572" s="1092">
        <f t="shared" si="356"/>
        <v>0</v>
      </c>
      <c r="AV572" s="1092">
        <f t="shared" si="357"/>
        <v>0</v>
      </c>
      <c r="AW572" s="1092">
        <f t="shared" si="359"/>
        <v>4.5009524144100954</v>
      </c>
      <c r="AX572" s="1092">
        <f t="shared" si="360"/>
        <v>2.9881839246262545</v>
      </c>
    </row>
    <row r="573" spans="1:50" ht="11.25" customHeight="1" x14ac:dyDescent="0.2">
      <c r="A573" s="829" t="s">
        <v>756</v>
      </c>
      <c r="B573" s="812" t="s">
        <v>757</v>
      </c>
      <c r="C573" s="584">
        <v>1.1220000000000001</v>
      </c>
      <c r="D573" s="584">
        <v>1.034</v>
      </c>
      <c r="E573" s="460">
        <v>0.94599999999999995</v>
      </c>
      <c r="F573" s="460">
        <v>0.85799999999999998</v>
      </c>
      <c r="G573" s="584">
        <v>0.81400000000000006</v>
      </c>
      <c r="H573" s="584">
        <v>0.77</v>
      </c>
      <c r="I573" s="584">
        <v>0.72599999999999998</v>
      </c>
      <c r="J573" s="584">
        <v>0.68199999999999994</v>
      </c>
      <c r="K573" s="897"/>
      <c r="L573" s="584">
        <v>0.63800000000000001</v>
      </c>
      <c r="M573" s="584">
        <v>0.60499999999999998</v>
      </c>
      <c r="N573" s="897"/>
      <c r="O573" s="460">
        <v>0.56100000000000005</v>
      </c>
      <c r="P573" s="590">
        <v>0.51700000000000002</v>
      </c>
      <c r="Q573" s="590">
        <v>0.47299999999999998</v>
      </c>
      <c r="R573" s="590">
        <v>0.42429</v>
      </c>
      <c r="S573" s="590">
        <v>0.36268</v>
      </c>
      <c r="T573" s="590">
        <v>0.30597000000000002</v>
      </c>
      <c r="U573" s="590">
        <v>0.25385000000000002</v>
      </c>
      <c r="V573" s="590">
        <v>0.20815</v>
      </c>
      <c r="W573" s="590">
        <v>0.17194000000000001</v>
      </c>
      <c r="X573" s="590">
        <v>0.14477999999999999</v>
      </c>
      <c r="Y573" s="590">
        <v>0.12444</v>
      </c>
      <c r="Z573" s="590">
        <v>9.7290000000000001E-2</v>
      </c>
      <c r="AA573" s="587">
        <f t="shared" si="358"/>
        <v>11.839389999999998</v>
      </c>
      <c r="AB573" s="1092">
        <f t="shared" si="361"/>
        <v>8.5106382978723527</v>
      </c>
      <c r="AC573" s="1092">
        <f t="shared" si="362"/>
        <v>9.3023255813953654</v>
      </c>
      <c r="AD573" s="1092">
        <f t="shared" si="339"/>
        <v>10.256410256410241</v>
      </c>
      <c r="AE573" s="1092">
        <f t="shared" si="340"/>
        <v>5.4054054054053946</v>
      </c>
      <c r="AF573" s="1092">
        <f t="shared" si="341"/>
        <v>5.7142857142857162</v>
      </c>
      <c r="AG573" s="1092">
        <f t="shared" si="342"/>
        <v>6.0606060606060552</v>
      </c>
      <c r="AH573" s="1092">
        <f t="shared" si="343"/>
        <v>6.4516129032258229</v>
      </c>
      <c r="AI573" s="1092">
        <f t="shared" si="344"/>
        <v>6.8965517241379226</v>
      </c>
      <c r="AJ573" s="1092">
        <f t="shared" si="345"/>
        <v>5.4545454545454675</v>
      </c>
      <c r="AK573" s="1092">
        <f t="shared" si="346"/>
        <v>7.8431372549019551</v>
      </c>
      <c r="AL573" s="1092">
        <f t="shared" si="347"/>
        <v>8.5106382978723527</v>
      </c>
      <c r="AM573" s="1092">
        <f t="shared" si="348"/>
        <v>9.3023255813953654</v>
      </c>
      <c r="AN573" s="1092">
        <f t="shared" si="349"/>
        <v>11.480355417285338</v>
      </c>
      <c r="AO573" s="1092">
        <f t="shared" si="350"/>
        <v>16.987426932833351</v>
      </c>
      <c r="AP573" s="1092">
        <f t="shared" si="351"/>
        <v>18.534496846096005</v>
      </c>
      <c r="AQ573" s="1092">
        <f t="shared" si="352"/>
        <v>20.531810124089024</v>
      </c>
      <c r="AR573" s="1092">
        <f t="shared" si="353"/>
        <v>21.955320682200341</v>
      </c>
      <c r="AS573" s="1092">
        <f t="shared" si="354"/>
        <v>21.059671978597173</v>
      </c>
      <c r="AT573" s="1092">
        <f t="shared" si="355"/>
        <v>18.759497168117157</v>
      </c>
      <c r="AU573" s="1092">
        <f t="shared" si="356"/>
        <v>16.345226615236253</v>
      </c>
      <c r="AV573" s="1092">
        <f t="shared" si="357"/>
        <v>27.906259636139374</v>
      </c>
      <c r="AW573" s="1092">
        <f t="shared" si="359"/>
        <v>12.536597520602289</v>
      </c>
      <c r="AX573" s="1092">
        <f t="shared" si="360"/>
        <v>6.7473328552835268</v>
      </c>
    </row>
    <row r="574" spans="1:50" ht="11.25" customHeight="1" x14ac:dyDescent="0.2">
      <c r="A574" s="458" t="s">
        <v>1154</v>
      </c>
      <c r="B574" s="812" t="s">
        <v>1155</v>
      </c>
      <c r="C574" s="584">
        <v>6.2</v>
      </c>
      <c r="D574" s="584">
        <v>5.75</v>
      </c>
      <c r="E574" s="460">
        <v>5.3</v>
      </c>
      <c r="F574" s="460">
        <v>5.05</v>
      </c>
      <c r="G574" s="584">
        <v>4.7</v>
      </c>
      <c r="H574" s="584">
        <v>4</v>
      </c>
      <c r="I574" s="584">
        <v>3.2</v>
      </c>
      <c r="J574" s="584">
        <v>2.19</v>
      </c>
      <c r="K574" s="897"/>
      <c r="L574" s="463">
        <v>1.92</v>
      </c>
      <c r="M574" s="588">
        <v>1.92</v>
      </c>
      <c r="N574" s="897"/>
      <c r="O574" s="585">
        <v>1.92</v>
      </c>
      <c r="P574" s="585">
        <v>1.92</v>
      </c>
      <c r="Q574" s="586">
        <v>1.92</v>
      </c>
      <c r="R574" s="590">
        <v>1.92</v>
      </c>
      <c r="S574" s="590">
        <v>0.6</v>
      </c>
      <c r="T574" s="590">
        <v>0.44</v>
      </c>
      <c r="U574" s="590">
        <v>0.4</v>
      </c>
      <c r="V574" s="590">
        <v>0.36</v>
      </c>
      <c r="W574" s="590">
        <v>0.32</v>
      </c>
      <c r="X574" s="590">
        <v>0.28000000000000003</v>
      </c>
      <c r="Y574" s="586">
        <v>0.24</v>
      </c>
      <c r="Z574" s="590">
        <v>0.24</v>
      </c>
      <c r="AA574" s="587">
        <f t="shared" si="358"/>
        <v>50.790000000000013</v>
      </c>
      <c r="AB574" s="1092">
        <f t="shared" si="361"/>
        <v>7.8260869565217384</v>
      </c>
      <c r="AC574" s="1092">
        <f t="shared" si="362"/>
        <v>8.4905660377358583</v>
      </c>
      <c r="AD574" s="1092">
        <f t="shared" si="339"/>
        <v>4.9504950495049549</v>
      </c>
      <c r="AE574" s="1092">
        <f t="shared" si="340"/>
        <v>7.4468085106382809</v>
      </c>
      <c r="AF574" s="1092">
        <f t="shared" si="341"/>
        <v>17.500000000000004</v>
      </c>
      <c r="AG574" s="1092">
        <f t="shared" si="342"/>
        <v>25</v>
      </c>
      <c r="AH574" s="1092">
        <f t="shared" si="343"/>
        <v>46.118721461187228</v>
      </c>
      <c r="AI574" s="1092">
        <f t="shared" si="344"/>
        <v>14.0625</v>
      </c>
      <c r="AJ574" s="1092">
        <f t="shared" si="345"/>
        <v>0</v>
      </c>
      <c r="AK574" s="1092">
        <f t="shared" si="346"/>
        <v>0</v>
      </c>
      <c r="AL574" s="1092">
        <f t="shared" si="347"/>
        <v>0</v>
      </c>
      <c r="AM574" s="1092">
        <f t="shared" si="348"/>
        <v>0</v>
      </c>
      <c r="AN574" s="1092">
        <f t="shared" si="349"/>
        <v>0</v>
      </c>
      <c r="AO574" s="1092">
        <f t="shared" si="350"/>
        <v>220.00000000000003</v>
      </c>
      <c r="AP574" s="1092">
        <f t="shared" si="351"/>
        <v>36.363636363636353</v>
      </c>
      <c r="AQ574" s="1092">
        <f t="shared" si="352"/>
        <v>9.9999999999999858</v>
      </c>
      <c r="AR574" s="1092">
        <f t="shared" si="353"/>
        <v>11.111111111111116</v>
      </c>
      <c r="AS574" s="1092">
        <f t="shared" si="354"/>
        <v>12.5</v>
      </c>
      <c r="AT574" s="1092">
        <f t="shared" si="355"/>
        <v>14.285714285714279</v>
      </c>
      <c r="AU574" s="1092">
        <f t="shared" si="356"/>
        <v>16.666666666666675</v>
      </c>
      <c r="AV574" s="1092">
        <f t="shared" si="357"/>
        <v>0</v>
      </c>
      <c r="AW574" s="1092">
        <f t="shared" si="359"/>
        <v>21.539157449653171</v>
      </c>
      <c r="AX574" s="1092">
        <f t="shared" si="360"/>
        <v>47.069352532230141</v>
      </c>
    </row>
    <row r="575" spans="1:50" ht="11.25" customHeight="1" x14ac:dyDescent="0.2">
      <c r="A575" s="467" t="s">
        <v>3881</v>
      </c>
      <c r="B575" s="469" t="s">
        <v>3882</v>
      </c>
      <c r="C575" s="584">
        <v>2.38</v>
      </c>
      <c r="D575" s="584">
        <v>2.34</v>
      </c>
      <c r="E575" s="460">
        <v>2.2200000000000002</v>
      </c>
      <c r="F575" s="471">
        <v>2.1</v>
      </c>
      <c r="G575" s="474">
        <v>2</v>
      </c>
      <c r="H575" s="474">
        <v>1.94</v>
      </c>
      <c r="I575" s="474">
        <v>1.88</v>
      </c>
      <c r="J575" s="497">
        <v>1.85</v>
      </c>
      <c r="K575" s="976"/>
      <c r="L575" s="497">
        <v>1.85</v>
      </c>
      <c r="M575" s="1038">
        <v>1.85</v>
      </c>
      <c r="N575" s="976"/>
      <c r="O575" s="496">
        <v>1.85</v>
      </c>
      <c r="P575" s="496">
        <v>2.1124999999999998</v>
      </c>
      <c r="Q575" s="476">
        <v>2.9</v>
      </c>
      <c r="R575" s="476">
        <v>2.64</v>
      </c>
      <c r="S575" s="476">
        <v>2.38</v>
      </c>
      <c r="T575" s="476">
        <v>2.2000000000000002</v>
      </c>
      <c r="U575" s="476">
        <v>2.12</v>
      </c>
      <c r="V575" s="476">
        <v>2.08</v>
      </c>
      <c r="W575" s="476">
        <v>2.04</v>
      </c>
      <c r="X575" s="476">
        <v>2</v>
      </c>
      <c r="Y575" s="476">
        <v>1.92</v>
      </c>
      <c r="Z575" s="476">
        <v>1.84</v>
      </c>
      <c r="AA575" s="587">
        <f t="shared" si="358"/>
        <v>46.492500000000007</v>
      </c>
      <c r="AB575" s="1092">
        <f t="shared" si="361"/>
        <v>1.7094017094017033</v>
      </c>
      <c r="AC575" s="1092">
        <f t="shared" si="362"/>
        <v>5.4054054054053946</v>
      </c>
      <c r="AD575" s="1092">
        <f t="shared" ref="AD575:AD638" si="363">IF(ISERROR((E575/F575-1)*100),"n/a",(E575/F575-1)*100)</f>
        <v>5.7142857142857162</v>
      </c>
      <c r="AE575" s="1092">
        <f t="shared" ref="AE575:AE638" si="364">IF(ISERROR((F575/G575-1)*100),"n/a",(F575/G575-1)*100)</f>
        <v>5.0000000000000044</v>
      </c>
      <c r="AF575" s="1092">
        <f t="shared" ref="AF575:AF638" si="365">IF(ISERROR((G575/H575-1)*100),"n/a",(G575/H575-1)*100)</f>
        <v>3.0927835051546504</v>
      </c>
      <c r="AG575" s="1092">
        <f t="shared" ref="AG575:AG638" si="366">IF(ISERROR((H575/I575-1)*100),"n/a",(H575/I575-1)*100)</f>
        <v>3.1914893617021267</v>
      </c>
      <c r="AH575" s="1092">
        <f t="shared" ref="AH575:AH638" si="367">IF(ISERROR((I575/J575-1)*100),"n/a",(I575/J575-1)*100)</f>
        <v>1.6216216216216051</v>
      </c>
      <c r="AI575" s="1092">
        <f t="shared" ref="AI575:AI638" si="368">IF(ISERROR((J575/L575-1)*100),"n/a",(J575/L575-1)*100)</f>
        <v>0</v>
      </c>
      <c r="AJ575" s="1092">
        <f t="shared" ref="AJ575:AJ638" si="369">IF(ISERROR((L575/M575-1)*100),"n/a",(L575/M575-1)*100)</f>
        <v>0</v>
      </c>
      <c r="AK575" s="1092">
        <f t="shared" ref="AK575:AK638" si="370">IF(ISERROR((M575/O575-1)*100),"n/a",(M575/O575-1)*100)</f>
        <v>0</v>
      </c>
      <c r="AL575" s="1092">
        <f t="shared" ref="AL575:AL638" si="371">IF(ISERROR((O575/P575-1)*100),"n/a",(O575/P575-1)*100)</f>
        <v>-12.426035502958566</v>
      </c>
      <c r="AM575" s="1092">
        <f t="shared" ref="AM575:AM638" si="372">IF(ISERROR((P575/Q575-1)*100),"n/a",(P575/Q575-1)*100)</f>
        <v>-27.155172413793103</v>
      </c>
      <c r="AN575" s="1092">
        <f t="shared" ref="AN575:AN638" si="373">IF(ISERROR((Q575/R575-1)*100),"n/a",(Q575/R575-1)*100)</f>
        <v>9.8484848484848406</v>
      </c>
      <c r="AO575" s="1092">
        <f t="shared" ref="AO575:AO638" si="374">IF(ISERROR((R575/S575-1)*100),"n/a",(R575/S575-1)*100)</f>
        <v>10.924369747899165</v>
      </c>
      <c r="AP575" s="1092">
        <f t="shared" ref="AP575:AP638" si="375">IF(ISERROR((S575/T575-1)*100),"n/a",(S575/T575-1)*100)</f>
        <v>8.1818181818181799</v>
      </c>
      <c r="AQ575" s="1092">
        <f t="shared" ref="AQ575:AQ638" si="376">IF(ISERROR((T575/U575-1)*100),"n/a",(T575/U575-1)*100)</f>
        <v>3.7735849056603765</v>
      </c>
      <c r="AR575" s="1092">
        <f t="shared" ref="AR575:AR638" si="377">IF(ISERROR((U575/V575-1)*100),"n/a",(U575/V575-1)*100)</f>
        <v>1.9230769230769162</v>
      </c>
      <c r="AS575" s="1092">
        <f t="shared" ref="AS575:AS638" si="378">IF(ISERROR((V575/W575-1)*100),"n/a",(V575/W575-1)*100)</f>
        <v>1.9607843137254832</v>
      </c>
      <c r="AT575" s="1092">
        <f t="shared" ref="AT575:AT638" si="379">IF(ISERROR((W575/X575-1)*100),"n/a",(W575/X575-1)*100)</f>
        <v>2.0000000000000018</v>
      </c>
      <c r="AU575" s="1092">
        <f t="shared" ref="AU575:AU638" si="380">IF(ISERROR((X575/Y575-1)*100),"n/a",(X575/Y575-1)*100)</f>
        <v>4.1666666666666741</v>
      </c>
      <c r="AV575" s="1092">
        <f t="shared" ref="AV575:AV638" si="381">IF(ISERROR((Y575/Z575-1)*100),"n/a",(Y575/Z575-1)*100)</f>
        <v>4.3478260869565188</v>
      </c>
      <c r="AW575" s="1092">
        <f t="shared" si="359"/>
        <v>1.5847805273860807</v>
      </c>
      <c r="AX575" s="1092">
        <f t="shared" si="360"/>
        <v>8.0516021016300261</v>
      </c>
    </row>
    <row r="576" spans="1:50" ht="11.25" customHeight="1" x14ac:dyDescent="0.2">
      <c r="A576" s="554" t="s">
        <v>4053</v>
      </c>
      <c r="B576" s="820" t="s">
        <v>4054</v>
      </c>
      <c r="C576" s="962">
        <v>0.83</v>
      </c>
      <c r="D576" s="962">
        <v>0.71499999999999997</v>
      </c>
      <c r="E576" s="460">
        <v>0.625</v>
      </c>
      <c r="F576" s="816">
        <v>0.57999999999999996</v>
      </c>
      <c r="G576" s="820">
        <v>0.54</v>
      </c>
      <c r="H576" s="820">
        <v>0.51</v>
      </c>
      <c r="I576" s="820">
        <v>0.48</v>
      </c>
      <c r="J576" s="820">
        <v>0.21</v>
      </c>
      <c r="K576" s="820"/>
      <c r="L576" s="463">
        <v>0</v>
      </c>
      <c r="M576" s="588">
        <v>0</v>
      </c>
      <c r="N576" s="812"/>
      <c r="O576" s="585">
        <v>0</v>
      </c>
      <c r="P576" s="585">
        <v>0</v>
      </c>
      <c r="Q576" s="586">
        <v>0</v>
      </c>
      <c r="R576" s="586">
        <v>0</v>
      </c>
      <c r="S576" s="586">
        <v>0</v>
      </c>
      <c r="T576" s="586">
        <v>0</v>
      </c>
      <c r="U576" s="586">
        <v>0</v>
      </c>
      <c r="V576" s="586">
        <v>0</v>
      </c>
      <c r="W576" s="586">
        <v>0</v>
      </c>
      <c r="X576" s="586">
        <v>0</v>
      </c>
      <c r="Y576" s="586">
        <v>0</v>
      </c>
      <c r="Z576" s="586">
        <v>0</v>
      </c>
      <c r="AA576" s="587">
        <f t="shared" si="358"/>
        <v>4.4899999999999993</v>
      </c>
      <c r="AB576" s="1092">
        <f t="shared" si="361"/>
        <v>16.083916083916083</v>
      </c>
      <c r="AC576" s="1092">
        <f t="shared" si="362"/>
        <v>14.399999999999991</v>
      </c>
      <c r="AD576" s="1092">
        <f t="shared" si="363"/>
        <v>7.7586206896551824</v>
      </c>
      <c r="AE576" s="1092">
        <f t="shared" si="364"/>
        <v>7.4074074074073959</v>
      </c>
      <c r="AF576" s="1092">
        <f t="shared" si="365"/>
        <v>5.8823529411764719</v>
      </c>
      <c r="AG576" s="1092">
        <f t="shared" si="366"/>
        <v>6.25</v>
      </c>
      <c r="AH576" s="1092">
        <f t="shared" si="367"/>
        <v>128.57142857142856</v>
      </c>
      <c r="AI576" s="1092" t="str">
        <f t="shared" si="368"/>
        <v>n/a</v>
      </c>
      <c r="AJ576" s="1092" t="str">
        <f t="shared" si="369"/>
        <v>n/a</v>
      </c>
      <c r="AK576" s="1092" t="str">
        <f t="shared" si="370"/>
        <v>n/a</v>
      </c>
      <c r="AL576" s="1092" t="str">
        <f t="shared" si="371"/>
        <v>n/a</v>
      </c>
      <c r="AM576" s="1092" t="str">
        <f t="shared" si="372"/>
        <v>n/a</v>
      </c>
      <c r="AN576" s="1092" t="str">
        <f t="shared" si="373"/>
        <v>n/a</v>
      </c>
      <c r="AO576" s="1092" t="str">
        <f t="shared" si="374"/>
        <v>n/a</v>
      </c>
      <c r="AP576" s="1092" t="str">
        <f t="shared" si="375"/>
        <v>n/a</v>
      </c>
      <c r="AQ576" s="1092" t="str">
        <f t="shared" si="376"/>
        <v>n/a</v>
      </c>
      <c r="AR576" s="1092" t="str">
        <f t="shared" si="377"/>
        <v>n/a</v>
      </c>
      <c r="AS576" s="1092" t="str">
        <f t="shared" si="378"/>
        <v>n/a</v>
      </c>
      <c r="AT576" s="1092" t="str">
        <f t="shared" si="379"/>
        <v>n/a</v>
      </c>
      <c r="AU576" s="1092" t="str">
        <f t="shared" si="380"/>
        <v>n/a</v>
      </c>
      <c r="AV576" s="1092" t="str">
        <f t="shared" si="381"/>
        <v>n/a</v>
      </c>
      <c r="AW576" s="1092">
        <f t="shared" si="359"/>
        <v>26.621960813369096</v>
      </c>
      <c r="AX576" s="1092">
        <f t="shared" si="360"/>
        <v>45.13737083297741</v>
      </c>
    </row>
    <row r="577" spans="1:50" ht="11.25" customHeight="1" x14ac:dyDescent="0.2">
      <c r="A577" s="447" t="s">
        <v>1592</v>
      </c>
      <c r="B577" s="445" t="s">
        <v>1593</v>
      </c>
      <c r="C577" s="584">
        <v>0.62</v>
      </c>
      <c r="D577" s="584">
        <v>0.57499999999999996</v>
      </c>
      <c r="E577" s="460">
        <v>0.41</v>
      </c>
      <c r="F577" s="482">
        <v>0.315</v>
      </c>
      <c r="G577" s="451">
        <v>0.25</v>
      </c>
      <c r="H577" s="451">
        <v>0.22</v>
      </c>
      <c r="I577" s="451">
        <v>0.16</v>
      </c>
      <c r="J577" s="451">
        <v>0.08</v>
      </c>
      <c r="K577" s="963"/>
      <c r="L577" s="452">
        <v>0.04</v>
      </c>
      <c r="M577" s="453">
        <v>0.04</v>
      </c>
      <c r="N577" s="963"/>
      <c r="O577" s="495">
        <v>0.04</v>
      </c>
      <c r="P577" s="495">
        <v>0.22</v>
      </c>
      <c r="Q577" s="455">
        <v>1.24</v>
      </c>
      <c r="R577" s="456">
        <v>1.44</v>
      </c>
      <c r="S577" s="456">
        <v>1.4</v>
      </c>
      <c r="T577" s="456">
        <v>1.36</v>
      </c>
      <c r="U577" s="456">
        <v>1.2604199999999999</v>
      </c>
      <c r="V577" s="456">
        <v>0.98005999999999993</v>
      </c>
      <c r="W577" s="456">
        <v>0.93155999999999994</v>
      </c>
      <c r="X577" s="456">
        <v>0.89905999999999997</v>
      </c>
      <c r="Y577" s="456">
        <v>0.85855999999999999</v>
      </c>
      <c r="Z577" s="456">
        <v>0.79376999999999998</v>
      </c>
      <c r="AA577" s="587">
        <f t="shared" si="358"/>
        <v>14.133430000000001</v>
      </c>
      <c r="AB577" s="1092">
        <f t="shared" si="361"/>
        <v>7.8260869565217384</v>
      </c>
      <c r="AC577" s="1092">
        <f t="shared" si="362"/>
        <v>40.243902439024382</v>
      </c>
      <c r="AD577" s="1092">
        <f t="shared" si="363"/>
        <v>30.15873015873014</v>
      </c>
      <c r="AE577" s="1092">
        <f t="shared" si="364"/>
        <v>26</v>
      </c>
      <c r="AF577" s="1092">
        <f t="shared" si="365"/>
        <v>13.636363636363647</v>
      </c>
      <c r="AG577" s="1092">
        <f t="shared" si="366"/>
        <v>37.5</v>
      </c>
      <c r="AH577" s="1092">
        <f t="shared" si="367"/>
        <v>100</v>
      </c>
      <c r="AI577" s="1092">
        <f t="shared" si="368"/>
        <v>100</v>
      </c>
      <c r="AJ577" s="1092">
        <f t="shared" si="369"/>
        <v>0</v>
      </c>
      <c r="AK577" s="1092">
        <f t="shared" si="370"/>
        <v>0</v>
      </c>
      <c r="AL577" s="1092">
        <f t="shared" si="371"/>
        <v>-81.818181818181813</v>
      </c>
      <c r="AM577" s="1092">
        <f t="shared" si="372"/>
        <v>-82.258064516129025</v>
      </c>
      <c r="AN577" s="1092">
        <f t="shared" si="373"/>
        <v>-13.888888888888884</v>
      </c>
      <c r="AO577" s="1092">
        <f t="shared" si="374"/>
        <v>2.8571428571428692</v>
      </c>
      <c r="AP577" s="1092">
        <f t="shared" si="375"/>
        <v>2.9411764705882248</v>
      </c>
      <c r="AQ577" s="1092">
        <f t="shared" si="376"/>
        <v>7.9005410894781303</v>
      </c>
      <c r="AR577" s="1092">
        <f t="shared" si="377"/>
        <v>28.606411852335569</v>
      </c>
      <c r="AS577" s="1092">
        <f t="shared" si="378"/>
        <v>5.2063205805315871</v>
      </c>
      <c r="AT577" s="1092">
        <f t="shared" si="379"/>
        <v>3.6148866593998186</v>
      </c>
      <c r="AU577" s="1092">
        <f t="shared" si="380"/>
        <v>4.7172008945210564</v>
      </c>
      <c r="AV577" s="1092">
        <f t="shared" si="381"/>
        <v>8.162314020434124</v>
      </c>
      <c r="AW577" s="1092">
        <f t="shared" si="359"/>
        <v>11.495521066279599</v>
      </c>
      <c r="AX577" s="1092">
        <f t="shared" si="360"/>
        <v>42.873998296016794</v>
      </c>
    </row>
    <row r="578" spans="1:50" ht="11.25" customHeight="1" x14ac:dyDescent="0.2">
      <c r="A578" s="468" t="s">
        <v>1594</v>
      </c>
      <c r="B578" s="812" t="s">
        <v>1595</v>
      </c>
      <c r="C578" s="584">
        <v>2.8</v>
      </c>
      <c r="D578" s="584">
        <v>2.6</v>
      </c>
      <c r="E578" s="460">
        <v>2.2000000000000002</v>
      </c>
      <c r="F578" s="460">
        <v>1.8199999999999998</v>
      </c>
      <c r="G578" s="584">
        <v>1.56</v>
      </c>
      <c r="H578" s="584">
        <v>1.4</v>
      </c>
      <c r="I578" s="584">
        <v>1.26</v>
      </c>
      <c r="J578" s="584">
        <v>1.08</v>
      </c>
      <c r="K578" s="897"/>
      <c r="L578" s="584">
        <v>0.84</v>
      </c>
      <c r="M578" s="459">
        <v>0.6</v>
      </c>
      <c r="N578" s="897"/>
      <c r="O578" s="585">
        <v>0.48</v>
      </c>
      <c r="P578" s="472">
        <v>0.36</v>
      </c>
      <c r="Q578" s="590">
        <v>0.09</v>
      </c>
      <c r="R578" s="586">
        <v>0</v>
      </c>
      <c r="S578" s="586">
        <v>0</v>
      </c>
      <c r="T578" s="586">
        <v>0</v>
      </c>
      <c r="U578" s="586">
        <v>0</v>
      </c>
      <c r="V578" s="586">
        <v>0</v>
      </c>
      <c r="W578" s="586">
        <v>0</v>
      </c>
      <c r="X578" s="586">
        <v>0</v>
      </c>
      <c r="Y578" s="586">
        <v>0</v>
      </c>
      <c r="Z578" s="586">
        <v>0</v>
      </c>
      <c r="AA578" s="587">
        <f t="shared" si="358"/>
        <v>17.09</v>
      </c>
      <c r="AB578" s="1092">
        <f t="shared" si="361"/>
        <v>7.6923076923076872</v>
      </c>
      <c r="AC578" s="1092">
        <f t="shared" si="362"/>
        <v>18.181818181818166</v>
      </c>
      <c r="AD578" s="1092">
        <f t="shared" si="363"/>
        <v>20.879120879120894</v>
      </c>
      <c r="AE578" s="1092">
        <f t="shared" si="364"/>
        <v>16.66666666666665</v>
      </c>
      <c r="AF578" s="1092">
        <f t="shared" si="365"/>
        <v>11.428571428571432</v>
      </c>
      <c r="AG578" s="1092">
        <f t="shared" si="366"/>
        <v>11.111111111111093</v>
      </c>
      <c r="AH578" s="1092">
        <f t="shared" si="367"/>
        <v>16.66666666666665</v>
      </c>
      <c r="AI578" s="1092">
        <f t="shared" si="368"/>
        <v>28.57142857142858</v>
      </c>
      <c r="AJ578" s="1092">
        <f t="shared" si="369"/>
        <v>39.999999999999993</v>
      </c>
      <c r="AK578" s="1092">
        <f t="shared" si="370"/>
        <v>25</v>
      </c>
      <c r="AL578" s="1092">
        <f t="shared" si="371"/>
        <v>33.333333333333329</v>
      </c>
      <c r="AM578" s="1092">
        <f t="shared" si="372"/>
        <v>300</v>
      </c>
      <c r="AN578" s="1092" t="str">
        <f t="shared" si="373"/>
        <v>n/a</v>
      </c>
      <c r="AO578" s="1092" t="str">
        <f t="shared" si="374"/>
        <v>n/a</v>
      </c>
      <c r="AP578" s="1092" t="str">
        <f t="shared" si="375"/>
        <v>n/a</v>
      </c>
      <c r="AQ578" s="1092" t="str">
        <f t="shared" si="376"/>
        <v>n/a</v>
      </c>
      <c r="AR578" s="1092" t="str">
        <f t="shared" si="377"/>
        <v>n/a</v>
      </c>
      <c r="AS578" s="1092" t="str">
        <f t="shared" si="378"/>
        <v>n/a</v>
      </c>
      <c r="AT578" s="1092" t="str">
        <f t="shared" si="379"/>
        <v>n/a</v>
      </c>
      <c r="AU578" s="1092" t="str">
        <f t="shared" si="380"/>
        <v>n/a</v>
      </c>
      <c r="AV578" s="1092" t="str">
        <f t="shared" si="381"/>
        <v>n/a</v>
      </c>
      <c r="AW578" s="1092">
        <f t="shared" si="359"/>
        <v>44.127585377585376</v>
      </c>
      <c r="AX578" s="1092">
        <f t="shared" si="360"/>
        <v>81.140072229751425</v>
      </c>
    </row>
    <row r="579" spans="1:50" ht="11.25" customHeight="1" x14ac:dyDescent="0.2">
      <c r="A579" s="458" t="s">
        <v>761</v>
      </c>
      <c r="B579" s="812" t="s">
        <v>762</v>
      </c>
      <c r="C579" s="584">
        <v>0.7</v>
      </c>
      <c r="D579" s="584">
        <v>0.66</v>
      </c>
      <c r="E579" s="460">
        <v>0.62</v>
      </c>
      <c r="F579" s="589">
        <v>0.57999999999999996</v>
      </c>
      <c r="G579" s="584">
        <v>0.54</v>
      </c>
      <c r="H579" s="584">
        <v>0.51333333333333331</v>
      </c>
      <c r="I579" s="584">
        <v>0.49333333333333335</v>
      </c>
      <c r="J579" s="584">
        <v>0.48</v>
      </c>
      <c r="K579" s="897"/>
      <c r="L579" s="584">
        <v>0.46666666666666662</v>
      </c>
      <c r="M579" s="459">
        <v>0.45333333333333337</v>
      </c>
      <c r="N579" s="897"/>
      <c r="O579" s="472">
        <v>0.44</v>
      </c>
      <c r="P579" s="472">
        <v>0.42666666666666669</v>
      </c>
      <c r="Q579" s="590">
        <v>0.41666666666666669</v>
      </c>
      <c r="R579" s="590">
        <v>0.40666666666666668</v>
      </c>
      <c r="S579" s="590">
        <v>0.4</v>
      </c>
      <c r="T579" s="586">
        <v>0.39333333333333331</v>
      </c>
      <c r="U579" s="590">
        <v>0.39</v>
      </c>
      <c r="V579" s="586">
        <v>0.38</v>
      </c>
      <c r="W579" s="590">
        <v>0.38</v>
      </c>
      <c r="X579" s="590">
        <v>0.37333333333333335</v>
      </c>
      <c r="Y579" s="590">
        <v>0.3666666666666667</v>
      </c>
      <c r="Z579" s="590">
        <v>0.36</v>
      </c>
      <c r="AA579" s="587">
        <f t="shared" si="358"/>
        <v>10.240000000000002</v>
      </c>
      <c r="AB579" s="1092">
        <f t="shared" si="361"/>
        <v>6.0606060606060552</v>
      </c>
      <c r="AC579" s="1092">
        <f t="shared" si="362"/>
        <v>6.4516129032258229</v>
      </c>
      <c r="AD579" s="1092">
        <f t="shared" si="363"/>
        <v>6.8965517241379448</v>
      </c>
      <c r="AE579" s="1092">
        <f t="shared" si="364"/>
        <v>7.4074074074073959</v>
      </c>
      <c r="AF579" s="1092">
        <f t="shared" si="365"/>
        <v>5.1948051948051965</v>
      </c>
      <c r="AG579" s="1092">
        <f t="shared" si="366"/>
        <v>4.0540540540540571</v>
      </c>
      <c r="AH579" s="1092">
        <f t="shared" si="367"/>
        <v>2.7777777777777901</v>
      </c>
      <c r="AI579" s="1092">
        <f t="shared" si="368"/>
        <v>2.8571428571428692</v>
      </c>
      <c r="AJ579" s="1092">
        <f t="shared" si="369"/>
        <v>2.9411764705882248</v>
      </c>
      <c r="AK579" s="1092">
        <f t="shared" si="370"/>
        <v>3.0303030303030276</v>
      </c>
      <c r="AL579" s="1092">
        <f t="shared" si="371"/>
        <v>3.125</v>
      </c>
      <c r="AM579" s="1092">
        <f t="shared" si="372"/>
        <v>2.4000000000000021</v>
      </c>
      <c r="AN579" s="1092">
        <f t="shared" si="373"/>
        <v>2.4590163934426146</v>
      </c>
      <c r="AO579" s="1092">
        <f t="shared" si="374"/>
        <v>1.6666666666666607</v>
      </c>
      <c r="AP579" s="1092">
        <f t="shared" si="375"/>
        <v>1.6949152542373058</v>
      </c>
      <c r="AQ579" s="1092">
        <f t="shared" si="376"/>
        <v>0.85470085470085166</v>
      </c>
      <c r="AR579" s="1092">
        <f t="shared" si="377"/>
        <v>2.6315789473684292</v>
      </c>
      <c r="AS579" s="1092">
        <f t="shared" si="378"/>
        <v>0</v>
      </c>
      <c r="AT579" s="1092">
        <f t="shared" si="379"/>
        <v>1.7857142857142794</v>
      </c>
      <c r="AU579" s="1092">
        <f t="shared" si="380"/>
        <v>1.8181818181818077</v>
      </c>
      <c r="AV579" s="1092">
        <f t="shared" si="381"/>
        <v>1.8518518518518601</v>
      </c>
      <c r="AW579" s="1092">
        <f t="shared" si="359"/>
        <v>3.2361458834386769</v>
      </c>
      <c r="AX579" s="1092">
        <f t="shared" si="360"/>
        <v>2.034666878194094</v>
      </c>
    </row>
    <row r="580" spans="1:50" ht="11.25" customHeight="1" x14ac:dyDescent="0.2">
      <c r="A580" s="458" t="s">
        <v>773</v>
      </c>
      <c r="B580" s="812" t="s">
        <v>774</v>
      </c>
      <c r="C580" s="584">
        <v>1.1200000000000001</v>
      </c>
      <c r="D580" s="584">
        <v>1.06</v>
      </c>
      <c r="E580" s="460">
        <v>1</v>
      </c>
      <c r="F580" s="589">
        <v>0.96</v>
      </c>
      <c r="G580" s="584">
        <v>0.92</v>
      </c>
      <c r="H580" s="584">
        <v>0.88</v>
      </c>
      <c r="I580" s="584">
        <v>0.84</v>
      </c>
      <c r="J580" s="584">
        <v>0.8</v>
      </c>
      <c r="K580" s="897"/>
      <c r="L580" s="584">
        <v>0.6</v>
      </c>
      <c r="M580" s="459">
        <v>0.44</v>
      </c>
      <c r="N580" s="897"/>
      <c r="O580" s="472">
        <v>0.36</v>
      </c>
      <c r="P580" s="472">
        <v>0.32</v>
      </c>
      <c r="Q580" s="590">
        <v>0.28000000000000003</v>
      </c>
      <c r="R580" s="590">
        <v>0.26</v>
      </c>
      <c r="S580" s="590">
        <v>0.22</v>
      </c>
      <c r="T580" s="590">
        <v>0.2</v>
      </c>
      <c r="U580" s="590">
        <v>0.15</v>
      </c>
      <c r="V580" s="590">
        <v>0.1</v>
      </c>
      <c r="W580" s="590">
        <v>7.4999999999999997E-2</v>
      </c>
      <c r="X580" s="586">
        <v>0.05</v>
      </c>
      <c r="Y580" s="590">
        <v>0.05</v>
      </c>
      <c r="Z580" s="586">
        <v>0</v>
      </c>
      <c r="AA580" s="587">
        <f t="shared" si="358"/>
        <v>10.684999999999999</v>
      </c>
      <c r="AB580" s="1092">
        <f t="shared" si="361"/>
        <v>5.6603773584905648</v>
      </c>
      <c r="AC580" s="1092">
        <f t="shared" si="362"/>
        <v>6.0000000000000053</v>
      </c>
      <c r="AD580" s="1092">
        <f t="shared" si="363"/>
        <v>4.1666666666666741</v>
      </c>
      <c r="AE580" s="1092">
        <f t="shared" si="364"/>
        <v>4.3478260869565188</v>
      </c>
      <c r="AF580" s="1092">
        <f t="shared" si="365"/>
        <v>4.5454545454545414</v>
      </c>
      <c r="AG580" s="1092">
        <f t="shared" si="366"/>
        <v>4.7619047619047672</v>
      </c>
      <c r="AH580" s="1092">
        <f t="shared" si="367"/>
        <v>4.9999999999999822</v>
      </c>
      <c r="AI580" s="1092">
        <f t="shared" si="368"/>
        <v>33.33333333333335</v>
      </c>
      <c r="AJ580" s="1092">
        <f t="shared" si="369"/>
        <v>36.363636363636353</v>
      </c>
      <c r="AK580" s="1092">
        <f t="shared" si="370"/>
        <v>22.222222222222232</v>
      </c>
      <c r="AL580" s="1092">
        <f t="shared" si="371"/>
        <v>12.5</v>
      </c>
      <c r="AM580" s="1092">
        <f t="shared" si="372"/>
        <v>14.285714285714279</v>
      </c>
      <c r="AN580" s="1092">
        <f t="shared" si="373"/>
        <v>7.6923076923077094</v>
      </c>
      <c r="AO580" s="1092">
        <f t="shared" si="374"/>
        <v>18.181818181818187</v>
      </c>
      <c r="AP580" s="1092">
        <f t="shared" si="375"/>
        <v>9.9999999999999858</v>
      </c>
      <c r="AQ580" s="1092">
        <f t="shared" si="376"/>
        <v>33.33333333333335</v>
      </c>
      <c r="AR580" s="1092">
        <f t="shared" si="377"/>
        <v>49.999999999999979</v>
      </c>
      <c r="AS580" s="1092">
        <f t="shared" si="378"/>
        <v>33.33333333333335</v>
      </c>
      <c r="AT580" s="1092">
        <f t="shared" si="379"/>
        <v>49.999999999999979</v>
      </c>
      <c r="AU580" s="1092">
        <f t="shared" si="380"/>
        <v>0</v>
      </c>
      <c r="AV580" s="1092" t="str">
        <f t="shared" si="381"/>
        <v>n/a</v>
      </c>
      <c r="AW580" s="1092">
        <f t="shared" si="359"/>
        <v>17.786396408258589</v>
      </c>
      <c r="AX580" s="1092">
        <f t="shared" si="360"/>
        <v>15.968850947165258</v>
      </c>
    </row>
    <row r="581" spans="1:50" ht="11.25" customHeight="1" x14ac:dyDescent="0.2">
      <c r="A581" s="829" t="s">
        <v>1600</v>
      </c>
      <c r="B581" s="812" t="s">
        <v>4513</v>
      </c>
      <c r="C581" s="584">
        <v>0.56000000000000005</v>
      </c>
      <c r="D581" s="584">
        <v>0.54</v>
      </c>
      <c r="E581" s="460">
        <v>0.5</v>
      </c>
      <c r="F581" s="460">
        <v>0.45999999999999996</v>
      </c>
      <c r="G581" s="584">
        <v>0.42</v>
      </c>
      <c r="H581" s="584">
        <v>0.36</v>
      </c>
      <c r="I581" s="584">
        <v>0.3</v>
      </c>
      <c r="J581" s="584">
        <v>0.26</v>
      </c>
      <c r="K581" s="897"/>
      <c r="L581" s="584">
        <v>0.22</v>
      </c>
      <c r="M581" s="459">
        <v>0.18</v>
      </c>
      <c r="N581" s="897"/>
      <c r="O581" s="472">
        <v>0.08</v>
      </c>
      <c r="P581" s="585">
        <v>0</v>
      </c>
      <c r="Q581" s="586">
        <v>0</v>
      </c>
      <c r="R581" s="586">
        <v>0</v>
      </c>
      <c r="S581" s="586">
        <v>0</v>
      </c>
      <c r="T581" s="586">
        <v>0</v>
      </c>
      <c r="U581" s="586">
        <v>0</v>
      </c>
      <c r="V581" s="586">
        <v>0</v>
      </c>
      <c r="W581" s="586">
        <v>0</v>
      </c>
      <c r="X581" s="586">
        <v>0</v>
      </c>
      <c r="Y581" s="586">
        <v>0</v>
      </c>
      <c r="Z581" s="586">
        <v>0</v>
      </c>
      <c r="AA581" s="587">
        <f t="shared" si="358"/>
        <v>3.88</v>
      </c>
      <c r="AB581" s="1092">
        <f t="shared" si="361"/>
        <v>3.7037037037036979</v>
      </c>
      <c r="AC581" s="1092">
        <f t="shared" si="362"/>
        <v>8.0000000000000071</v>
      </c>
      <c r="AD581" s="1092">
        <f t="shared" si="363"/>
        <v>8.6956521739130608</v>
      </c>
      <c r="AE581" s="1092">
        <f t="shared" si="364"/>
        <v>9.5238095238095113</v>
      </c>
      <c r="AF581" s="1092">
        <f t="shared" si="365"/>
        <v>16.666666666666675</v>
      </c>
      <c r="AG581" s="1092">
        <f t="shared" si="366"/>
        <v>19.999999999999996</v>
      </c>
      <c r="AH581" s="1092">
        <f t="shared" si="367"/>
        <v>15.384615384615374</v>
      </c>
      <c r="AI581" s="1092">
        <f t="shared" si="368"/>
        <v>18.181818181818187</v>
      </c>
      <c r="AJ581" s="1092">
        <f t="shared" si="369"/>
        <v>22.222222222222232</v>
      </c>
      <c r="AK581" s="1092">
        <f t="shared" si="370"/>
        <v>125</v>
      </c>
      <c r="AL581" s="1092" t="str">
        <f t="shared" si="371"/>
        <v>n/a</v>
      </c>
      <c r="AM581" s="1092" t="str">
        <f t="shared" si="372"/>
        <v>n/a</v>
      </c>
      <c r="AN581" s="1092" t="str">
        <f t="shared" si="373"/>
        <v>n/a</v>
      </c>
      <c r="AO581" s="1092" t="str">
        <f t="shared" si="374"/>
        <v>n/a</v>
      </c>
      <c r="AP581" s="1092" t="str">
        <f t="shared" si="375"/>
        <v>n/a</v>
      </c>
      <c r="AQ581" s="1092" t="str">
        <f t="shared" si="376"/>
        <v>n/a</v>
      </c>
      <c r="AR581" s="1092" t="str">
        <f t="shared" si="377"/>
        <v>n/a</v>
      </c>
      <c r="AS581" s="1092" t="str">
        <f t="shared" si="378"/>
        <v>n/a</v>
      </c>
      <c r="AT581" s="1092" t="str">
        <f t="shared" si="379"/>
        <v>n/a</v>
      </c>
      <c r="AU581" s="1092" t="str">
        <f t="shared" si="380"/>
        <v>n/a</v>
      </c>
      <c r="AV581" s="1092" t="str">
        <f t="shared" si="381"/>
        <v>n/a</v>
      </c>
      <c r="AW581" s="1092">
        <f t="shared" si="359"/>
        <v>24.737848785674874</v>
      </c>
      <c r="AX581" s="1092">
        <f t="shared" si="360"/>
        <v>35.727818217853716</v>
      </c>
    </row>
    <row r="582" spans="1:50" ht="11.25" customHeight="1" x14ac:dyDescent="0.2">
      <c r="A582" s="458" t="s">
        <v>765</v>
      </c>
      <c r="B582" s="812" t="s">
        <v>766</v>
      </c>
      <c r="C582" s="584">
        <v>1.36</v>
      </c>
      <c r="D582" s="584">
        <v>1.24</v>
      </c>
      <c r="E582" s="460">
        <v>1.1200000000000001</v>
      </c>
      <c r="F582" s="460">
        <v>0.96</v>
      </c>
      <c r="G582" s="584">
        <v>0.88</v>
      </c>
      <c r="H582" s="584">
        <v>0.8</v>
      </c>
      <c r="I582" s="584">
        <v>0.72</v>
      </c>
      <c r="J582" s="584">
        <v>0.64</v>
      </c>
      <c r="K582" s="897"/>
      <c r="L582" s="584">
        <v>0.6</v>
      </c>
      <c r="M582" s="459">
        <v>0.56000000000000005</v>
      </c>
      <c r="N582" s="897"/>
      <c r="O582" s="472">
        <v>0.52</v>
      </c>
      <c r="P582" s="472">
        <v>0.48</v>
      </c>
      <c r="Q582" s="590">
        <v>0.44</v>
      </c>
      <c r="R582" s="590">
        <v>0.4</v>
      </c>
      <c r="S582" s="590">
        <v>0.32</v>
      </c>
      <c r="T582" s="590">
        <v>0.28000000000000003</v>
      </c>
      <c r="U582" s="590">
        <v>0.18</v>
      </c>
      <c r="V582" s="586">
        <v>0</v>
      </c>
      <c r="W582" s="586">
        <v>0</v>
      </c>
      <c r="X582" s="586">
        <v>0</v>
      </c>
      <c r="Y582" s="586">
        <v>0</v>
      </c>
      <c r="Z582" s="586">
        <v>0</v>
      </c>
      <c r="AA582" s="587">
        <f t="shared" si="358"/>
        <v>11.499999999999998</v>
      </c>
      <c r="AB582" s="1092">
        <f t="shared" si="361"/>
        <v>9.6774193548387224</v>
      </c>
      <c r="AC582" s="1092">
        <f t="shared" si="362"/>
        <v>10.714285714285698</v>
      </c>
      <c r="AD582" s="1092">
        <f t="shared" si="363"/>
        <v>16.666666666666675</v>
      </c>
      <c r="AE582" s="1092">
        <f t="shared" si="364"/>
        <v>9.0909090909090828</v>
      </c>
      <c r="AF582" s="1092">
        <f t="shared" si="365"/>
        <v>9.9999999999999858</v>
      </c>
      <c r="AG582" s="1092">
        <f t="shared" si="366"/>
        <v>11.111111111111116</v>
      </c>
      <c r="AH582" s="1092">
        <f t="shared" si="367"/>
        <v>12.5</v>
      </c>
      <c r="AI582" s="1092">
        <f t="shared" si="368"/>
        <v>6.6666666666666652</v>
      </c>
      <c r="AJ582" s="1092">
        <f t="shared" si="369"/>
        <v>7.1428571428571397</v>
      </c>
      <c r="AK582" s="1092">
        <f t="shared" si="370"/>
        <v>7.6923076923077094</v>
      </c>
      <c r="AL582" s="1092">
        <f t="shared" si="371"/>
        <v>8.3333333333333481</v>
      </c>
      <c r="AM582" s="1092">
        <f t="shared" si="372"/>
        <v>9.0909090909090828</v>
      </c>
      <c r="AN582" s="1092">
        <f t="shared" si="373"/>
        <v>9.9999999999999858</v>
      </c>
      <c r="AO582" s="1092">
        <f t="shared" si="374"/>
        <v>25</v>
      </c>
      <c r="AP582" s="1092">
        <f t="shared" si="375"/>
        <v>14.285714285714279</v>
      </c>
      <c r="AQ582" s="1092">
        <f t="shared" si="376"/>
        <v>55.555555555555578</v>
      </c>
      <c r="AR582" s="1092" t="str">
        <f t="shared" si="377"/>
        <v>n/a</v>
      </c>
      <c r="AS582" s="1092" t="str">
        <f t="shared" si="378"/>
        <v>n/a</v>
      </c>
      <c r="AT582" s="1092" t="str">
        <f t="shared" si="379"/>
        <v>n/a</v>
      </c>
      <c r="AU582" s="1092" t="str">
        <f t="shared" si="380"/>
        <v>n/a</v>
      </c>
      <c r="AV582" s="1092" t="str">
        <f t="shared" si="381"/>
        <v>n/a</v>
      </c>
      <c r="AW582" s="1092">
        <f t="shared" si="359"/>
        <v>13.97048348157219</v>
      </c>
      <c r="AX582" s="1092">
        <f t="shared" si="360"/>
        <v>11.966659040626185</v>
      </c>
    </row>
    <row r="583" spans="1:50" ht="11.25" customHeight="1" x14ac:dyDescent="0.2">
      <c r="A583" s="467" t="s">
        <v>1590</v>
      </c>
      <c r="B583" s="469" t="s">
        <v>1591</v>
      </c>
      <c r="C583" s="584">
        <v>1.48</v>
      </c>
      <c r="D583" s="584">
        <v>1.36</v>
      </c>
      <c r="E583" s="460">
        <v>1.1000000000000001</v>
      </c>
      <c r="F583" s="471">
        <v>0.88</v>
      </c>
      <c r="G583" s="474">
        <v>0.8</v>
      </c>
      <c r="H583" s="474">
        <v>0.72</v>
      </c>
      <c r="I583" s="474">
        <v>0.64</v>
      </c>
      <c r="J583" s="474">
        <v>0.56000000000000005</v>
      </c>
      <c r="K583" s="976"/>
      <c r="L583" s="473">
        <v>0.52</v>
      </c>
      <c r="M583" s="470">
        <v>0.52</v>
      </c>
      <c r="N583" s="976"/>
      <c r="O583" s="496">
        <v>0.44</v>
      </c>
      <c r="P583" s="496">
        <v>0.44</v>
      </c>
      <c r="Q583" s="476">
        <v>0.44</v>
      </c>
      <c r="R583" s="476">
        <v>0.4</v>
      </c>
      <c r="S583" s="476">
        <v>0.32</v>
      </c>
      <c r="T583" s="476">
        <v>0.21332999999999999</v>
      </c>
      <c r="U583" s="476">
        <v>0.18001000000000003</v>
      </c>
      <c r="V583" s="477">
        <v>0.16</v>
      </c>
      <c r="W583" s="477">
        <v>0.16</v>
      </c>
      <c r="X583" s="476">
        <v>0.16</v>
      </c>
      <c r="Y583" s="476">
        <v>0.13331999999999999</v>
      </c>
      <c r="Z583" s="476">
        <v>0.12444</v>
      </c>
      <c r="AA583" s="587">
        <f t="shared" ref="AA583:AA646" si="382">SUM(C583:Z583)</f>
        <v>11.751099999999996</v>
      </c>
      <c r="AB583" s="1092">
        <f t="shared" si="361"/>
        <v>8.8235294117646959</v>
      </c>
      <c r="AC583" s="1092">
        <f t="shared" si="362"/>
        <v>23.636363636363633</v>
      </c>
      <c r="AD583" s="1092">
        <f t="shared" si="363"/>
        <v>25</v>
      </c>
      <c r="AE583" s="1092">
        <f t="shared" si="364"/>
        <v>9.9999999999999858</v>
      </c>
      <c r="AF583" s="1092">
        <f t="shared" si="365"/>
        <v>11.111111111111116</v>
      </c>
      <c r="AG583" s="1092">
        <f t="shared" si="366"/>
        <v>12.5</v>
      </c>
      <c r="AH583" s="1092">
        <f t="shared" si="367"/>
        <v>14.285714285714279</v>
      </c>
      <c r="AI583" s="1092">
        <f t="shared" si="368"/>
        <v>7.6923076923077094</v>
      </c>
      <c r="AJ583" s="1092">
        <f t="shared" si="369"/>
        <v>0</v>
      </c>
      <c r="AK583" s="1092">
        <f t="shared" si="370"/>
        <v>18.181818181818187</v>
      </c>
      <c r="AL583" s="1092">
        <f t="shared" si="371"/>
        <v>0</v>
      </c>
      <c r="AM583" s="1092">
        <f t="shared" si="372"/>
        <v>0</v>
      </c>
      <c r="AN583" s="1092">
        <f t="shared" si="373"/>
        <v>9.9999999999999858</v>
      </c>
      <c r="AO583" s="1092">
        <f t="shared" si="374"/>
        <v>25</v>
      </c>
      <c r="AP583" s="1092">
        <f t="shared" si="375"/>
        <v>50.002343786621672</v>
      </c>
      <c r="AQ583" s="1092">
        <f t="shared" si="376"/>
        <v>18.510082773179249</v>
      </c>
      <c r="AR583" s="1092">
        <f t="shared" si="377"/>
        <v>12.506250000000009</v>
      </c>
      <c r="AS583" s="1092">
        <f t="shared" si="378"/>
        <v>0</v>
      </c>
      <c r="AT583" s="1092">
        <f t="shared" si="379"/>
        <v>0</v>
      </c>
      <c r="AU583" s="1092">
        <f t="shared" si="380"/>
        <v>20.012001200120011</v>
      </c>
      <c r="AV583" s="1092">
        <f t="shared" si="381"/>
        <v>7.1359691417550719</v>
      </c>
      <c r="AW583" s="1092">
        <f t="shared" ref="AW583:AW646" si="383">AVERAGE(AB583:AV583)</f>
        <v>13.066547200988364</v>
      </c>
      <c r="AX583" s="1092">
        <f t="shared" ref="AX583:AX646" si="384">STDEV(AB583:AV583)</f>
        <v>11.885514722303533</v>
      </c>
    </row>
    <row r="584" spans="1:50" ht="11.25" customHeight="1" x14ac:dyDescent="0.2">
      <c r="A584" s="829" t="s">
        <v>323</v>
      </c>
      <c r="B584" s="812" t="s">
        <v>324</v>
      </c>
      <c r="C584" s="584">
        <v>0.95</v>
      </c>
      <c r="D584" s="584">
        <v>0.91</v>
      </c>
      <c r="E584" s="460">
        <v>0.87</v>
      </c>
      <c r="F584" s="460">
        <v>0.83000000000000007</v>
      </c>
      <c r="G584" s="584">
        <v>0.79</v>
      </c>
      <c r="H584" s="584">
        <v>0.75</v>
      </c>
      <c r="I584" s="584">
        <v>0.71</v>
      </c>
      <c r="J584" s="584">
        <v>0.67</v>
      </c>
      <c r="K584" s="897"/>
      <c r="L584" s="584">
        <v>0.63</v>
      </c>
      <c r="M584" s="459">
        <v>0.59499999999999997</v>
      </c>
      <c r="N584" s="897"/>
      <c r="O584" s="472">
        <v>0.56999999999999995</v>
      </c>
      <c r="P584" s="472">
        <v>0.53</v>
      </c>
      <c r="Q584" s="590">
        <v>0.48</v>
      </c>
      <c r="R584" s="590">
        <v>0.42</v>
      </c>
      <c r="S584" s="590">
        <v>0.36</v>
      </c>
      <c r="T584" s="590">
        <v>0.3</v>
      </c>
      <c r="U584" s="590">
        <v>0.24</v>
      </c>
      <c r="V584" s="590">
        <v>0.19</v>
      </c>
      <c r="W584" s="590">
        <v>0.16750000000000001</v>
      </c>
      <c r="X584" s="590">
        <v>0.155</v>
      </c>
      <c r="Y584" s="590">
        <v>0.14499999999999999</v>
      </c>
      <c r="Z584" s="590">
        <v>0.13500000000000001</v>
      </c>
      <c r="AA584" s="587">
        <f t="shared" si="382"/>
        <v>11.397499999999997</v>
      </c>
      <c r="AB584" s="1092">
        <f t="shared" si="361"/>
        <v>4.39560439560438</v>
      </c>
      <c r="AC584" s="1092">
        <f t="shared" si="362"/>
        <v>4.5977011494252817</v>
      </c>
      <c r="AD584" s="1092">
        <f t="shared" si="363"/>
        <v>4.8192771084337283</v>
      </c>
      <c r="AE584" s="1092">
        <f t="shared" si="364"/>
        <v>5.0632911392405111</v>
      </c>
      <c r="AF584" s="1092">
        <f t="shared" si="365"/>
        <v>5.3333333333333455</v>
      </c>
      <c r="AG584" s="1092">
        <f t="shared" si="366"/>
        <v>5.6338028169014231</v>
      </c>
      <c r="AH584" s="1092">
        <f t="shared" si="367"/>
        <v>5.9701492537313383</v>
      </c>
      <c r="AI584" s="1092">
        <f t="shared" si="368"/>
        <v>6.3492063492063489</v>
      </c>
      <c r="AJ584" s="1092">
        <f t="shared" si="369"/>
        <v>5.8823529411764719</v>
      </c>
      <c r="AK584" s="1092">
        <f t="shared" si="370"/>
        <v>4.3859649122807154</v>
      </c>
      <c r="AL584" s="1092">
        <f t="shared" si="371"/>
        <v>7.5471698113207308</v>
      </c>
      <c r="AM584" s="1092">
        <f t="shared" si="372"/>
        <v>10.416666666666675</v>
      </c>
      <c r="AN584" s="1092">
        <f t="shared" si="373"/>
        <v>14.285714285714279</v>
      </c>
      <c r="AO584" s="1092">
        <f t="shared" si="374"/>
        <v>16.666666666666675</v>
      </c>
      <c r="AP584" s="1092">
        <f t="shared" si="375"/>
        <v>19.999999999999996</v>
      </c>
      <c r="AQ584" s="1092">
        <f t="shared" si="376"/>
        <v>25</v>
      </c>
      <c r="AR584" s="1092">
        <f t="shared" si="377"/>
        <v>26.315789473684205</v>
      </c>
      <c r="AS584" s="1092">
        <f t="shared" si="378"/>
        <v>13.432835820895516</v>
      </c>
      <c r="AT584" s="1092">
        <f t="shared" si="379"/>
        <v>8.064516129032274</v>
      </c>
      <c r="AU584" s="1092">
        <f t="shared" si="380"/>
        <v>6.8965517241379448</v>
      </c>
      <c r="AV584" s="1092">
        <f t="shared" si="381"/>
        <v>7.4074074074073959</v>
      </c>
      <c r="AW584" s="1092">
        <f t="shared" si="383"/>
        <v>9.9268572088028204</v>
      </c>
      <c r="AX584" s="1092">
        <f t="shared" si="384"/>
        <v>6.7921451902681893</v>
      </c>
    </row>
    <row r="585" spans="1:50" ht="11.25" customHeight="1" x14ac:dyDescent="0.2">
      <c r="A585" s="458" t="s">
        <v>3879</v>
      </c>
      <c r="B585" s="812" t="s">
        <v>3880</v>
      </c>
      <c r="C585" s="584">
        <v>0.88</v>
      </c>
      <c r="D585" s="584">
        <v>0.84</v>
      </c>
      <c r="E585" s="460">
        <v>0.8</v>
      </c>
      <c r="F585" s="589">
        <v>0.72</v>
      </c>
      <c r="G585" s="584">
        <v>0.6</v>
      </c>
      <c r="H585" s="584">
        <v>0.5</v>
      </c>
      <c r="I585" s="584">
        <v>0.25</v>
      </c>
      <c r="J585" s="499">
        <v>0</v>
      </c>
      <c r="K585" s="897"/>
      <c r="L585" s="463">
        <v>0</v>
      </c>
      <c r="M585" s="588">
        <v>0</v>
      </c>
      <c r="N585" s="897"/>
      <c r="O585" s="585">
        <v>0</v>
      </c>
      <c r="P585" s="585">
        <v>0</v>
      </c>
      <c r="Q585" s="586">
        <v>0</v>
      </c>
      <c r="R585" s="586">
        <v>0</v>
      </c>
      <c r="S585" s="586">
        <v>0</v>
      </c>
      <c r="T585" s="586">
        <v>0</v>
      </c>
      <c r="U585" s="586">
        <v>0</v>
      </c>
      <c r="V585" s="586">
        <v>0</v>
      </c>
      <c r="W585" s="586">
        <v>0</v>
      </c>
      <c r="X585" s="586">
        <v>0</v>
      </c>
      <c r="Y585" s="586">
        <v>0</v>
      </c>
      <c r="Z585" s="586">
        <v>0</v>
      </c>
      <c r="AA585" s="587">
        <f t="shared" si="382"/>
        <v>4.59</v>
      </c>
      <c r="AB585" s="1092">
        <f t="shared" si="361"/>
        <v>4.7619047619047672</v>
      </c>
      <c r="AC585" s="1092">
        <f t="shared" si="362"/>
        <v>4.9999999999999822</v>
      </c>
      <c r="AD585" s="1092">
        <f t="shared" si="363"/>
        <v>11.111111111111116</v>
      </c>
      <c r="AE585" s="1092">
        <f t="shared" si="364"/>
        <v>19.999999999999996</v>
      </c>
      <c r="AF585" s="1092">
        <f t="shared" si="365"/>
        <v>19.999999999999996</v>
      </c>
      <c r="AG585" s="1092">
        <f t="shared" si="366"/>
        <v>100</v>
      </c>
      <c r="AH585" s="1092" t="str">
        <f t="shared" si="367"/>
        <v>n/a</v>
      </c>
      <c r="AI585" s="1092" t="str">
        <f t="shared" si="368"/>
        <v>n/a</v>
      </c>
      <c r="AJ585" s="1092" t="str">
        <f t="shared" si="369"/>
        <v>n/a</v>
      </c>
      <c r="AK585" s="1092" t="str">
        <f t="shared" si="370"/>
        <v>n/a</v>
      </c>
      <c r="AL585" s="1092" t="str">
        <f t="shared" si="371"/>
        <v>n/a</v>
      </c>
      <c r="AM585" s="1092" t="str">
        <f t="shared" si="372"/>
        <v>n/a</v>
      </c>
      <c r="AN585" s="1092" t="str">
        <f t="shared" si="373"/>
        <v>n/a</v>
      </c>
      <c r="AO585" s="1092" t="str">
        <f t="shared" si="374"/>
        <v>n/a</v>
      </c>
      <c r="AP585" s="1092" t="str">
        <f t="shared" si="375"/>
        <v>n/a</v>
      </c>
      <c r="AQ585" s="1092" t="str">
        <f t="shared" si="376"/>
        <v>n/a</v>
      </c>
      <c r="AR585" s="1092" t="str">
        <f t="shared" si="377"/>
        <v>n/a</v>
      </c>
      <c r="AS585" s="1092" t="str">
        <f t="shared" si="378"/>
        <v>n/a</v>
      </c>
      <c r="AT585" s="1092" t="str">
        <f t="shared" si="379"/>
        <v>n/a</v>
      </c>
      <c r="AU585" s="1092" t="str">
        <f t="shared" si="380"/>
        <v>n/a</v>
      </c>
      <c r="AV585" s="1092" t="str">
        <f t="shared" si="381"/>
        <v>n/a</v>
      </c>
      <c r="AW585" s="1092">
        <f t="shared" si="383"/>
        <v>26.812169312169306</v>
      </c>
      <c r="AX585" s="1092">
        <f t="shared" si="384"/>
        <v>36.490486397794996</v>
      </c>
    </row>
    <row r="586" spans="1:50" ht="11.25" customHeight="1" x14ac:dyDescent="0.2">
      <c r="A586" s="447" t="s">
        <v>1598</v>
      </c>
      <c r="B586" s="445" t="s">
        <v>1599</v>
      </c>
      <c r="C586" s="584">
        <v>1.56</v>
      </c>
      <c r="D586" s="584">
        <v>1.52</v>
      </c>
      <c r="E586" s="460">
        <v>1.44</v>
      </c>
      <c r="F586" s="482">
        <v>1.3599999999999999</v>
      </c>
      <c r="G586" s="451">
        <v>1.26</v>
      </c>
      <c r="H586" s="451">
        <v>1.1599999999999999</v>
      </c>
      <c r="I586" s="451">
        <v>1.06</v>
      </c>
      <c r="J586" s="451">
        <v>0.84</v>
      </c>
      <c r="K586" s="963"/>
      <c r="L586" s="451">
        <v>0.34</v>
      </c>
      <c r="M586" s="453">
        <v>0</v>
      </c>
      <c r="N586" s="963"/>
      <c r="O586" s="495">
        <v>0</v>
      </c>
      <c r="P586" s="495">
        <v>0</v>
      </c>
      <c r="Q586" s="455">
        <v>0</v>
      </c>
      <c r="R586" s="455">
        <v>0</v>
      </c>
      <c r="S586" s="455">
        <v>0</v>
      </c>
      <c r="T586" s="455">
        <v>0</v>
      </c>
      <c r="U586" s="455">
        <v>0</v>
      </c>
      <c r="V586" s="455">
        <v>0</v>
      </c>
      <c r="W586" s="455">
        <v>0</v>
      </c>
      <c r="X586" s="455">
        <v>0</v>
      </c>
      <c r="Y586" s="455">
        <v>0</v>
      </c>
      <c r="Z586" s="455">
        <v>0</v>
      </c>
      <c r="AA586" s="587">
        <f t="shared" si="382"/>
        <v>10.54</v>
      </c>
      <c r="AB586" s="1092">
        <f t="shared" si="361"/>
        <v>2.6315789473684292</v>
      </c>
      <c r="AC586" s="1092">
        <f t="shared" si="362"/>
        <v>5.555555555555558</v>
      </c>
      <c r="AD586" s="1092">
        <f t="shared" si="363"/>
        <v>5.8823529411764719</v>
      </c>
      <c r="AE586" s="1092">
        <f t="shared" si="364"/>
        <v>7.9365079365079305</v>
      </c>
      <c r="AF586" s="1092">
        <f t="shared" si="365"/>
        <v>8.6206896551724199</v>
      </c>
      <c r="AG586" s="1092">
        <f t="shared" si="366"/>
        <v>9.4339622641509422</v>
      </c>
      <c r="AH586" s="1092">
        <f t="shared" si="367"/>
        <v>26.190476190476208</v>
      </c>
      <c r="AI586" s="1092">
        <f t="shared" si="368"/>
        <v>147.05882352941174</v>
      </c>
      <c r="AJ586" s="1092" t="str">
        <f t="shared" si="369"/>
        <v>n/a</v>
      </c>
      <c r="AK586" s="1092" t="str">
        <f t="shared" si="370"/>
        <v>n/a</v>
      </c>
      <c r="AL586" s="1092" t="str">
        <f t="shared" si="371"/>
        <v>n/a</v>
      </c>
      <c r="AM586" s="1092" t="str">
        <f t="shared" si="372"/>
        <v>n/a</v>
      </c>
      <c r="AN586" s="1092" t="str">
        <f t="shared" si="373"/>
        <v>n/a</v>
      </c>
      <c r="AO586" s="1092" t="str">
        <f t="shared" si="374"/>
        <v>n/a</v>
      </c>
      <c r="AP586" s="1092" t="str">
        <f t="shared" si="375"/>
        <v>n/a</v>
      </c>
      <c r="AQ586" s="1092" t="str">
        <f t="shared" si="376"/>
        <v>n/a</v>
      </c>
      <c r="AR586" s="1092" t="str">
        <f t="shared" si="377"/>
        <v>n/a</v>
      </c>
      <c r="AS586" s="1092" t="str">
        <f t="shared" si="378"/>
        <v>n/a</v>
      </c>
      <c r="AT586" s="1092" t="str">
        <f t="shared" si="379"/>
        <v>n/a</v>
      </c>
      <c r="AU586" s="1092" t="str">
        <f t="shared" si="380"/>
        <v>n/a</v>
      </c>
      <c r="AV586" s="1092" t="str">
        <f t="shared" si="381"/>
        <v>n/a</v>
      </c>
      <c r="AW586" s="1092">
        <f t="shared" si="383"/>
        <v>26.663743377477463</v>
      </c>
      <c r="AX586" s="1092">
        <f t="shared" si="384"/>
        <v>49.169230371833329</v>
      </c>
    </row>
    <row r="587" spans="1:50" ht="11.25" customHeight="1" x14ac:dyDescent="0.2">
      <c r="A587" s="468" t="s">
        <v>753</v>
      </c>
      <c r="B587" s="469" t="s">
        <v>754</v>
      </c>
      <c r="C587" s="584">
        <v>1.4</v>
      </c>
      <c r="D587" s="584">
        <v>1.36</v>
      </c>
      <c r="E587" s="460">
        <v>1.32</v>
      </c>
      <c r="F587" s="471">
        <v>1.28</v>
      </c>
      <c r="G587" s="474">
        <v>1.24</v>
      </c>
      <c r="H587" s="474">
        <v>1.2</v>
      </c>
      <c r="I587" s="474">
        <v>1.1599999999999999</v>
      </c>
      <c r="J587" s="474">
        <v>1.1200000000000001</v>
      </c>
      <c r="K587" s="976"/>
      <c r="L587" s="474">
        <v>1.08</v>
      </c>
      <c r="M587" s="470">
        <v>1.04</v>
      </c>
      <c r="N587" s="976"/>
      <c r="O587" s="487">
        <v>1</v>
      </c>
      <c r="P587" s="487">
        <v>0.96</v>
      </c>
      <c r="Q587" s="476">
        <v>0.92</v>
      </c>
      <c r="R587" s="476">
        <v>0.88</v>
      </c>
      <c r="S587" s="476">
        <v>0.84</v>
      </c>
      <c r="T587" s="476">
        <v>0.8</v>
      </c>
      <c r="U587" s="476">
        <v>0.72</v>
      </c>
      <c r="V587" s="476">
        <v>0.6</v>
      </c>
      <c r="W587" s="476">
        <v>0.56833999999999996</v>
      </c>
      <c r="X587" s="476">
        <v>0.53332000000000002</v>
      </c>
      <c r="Y587" s="476">
        <v>0.5</v>
      </c>
      <c r="Z587" s="476">
        <v>0.46667999999999998</v>
      </c>
      <c r="AA587" s="587">
        <f t="shared" si="382"/>
        <v>20.988340000000004</v>
      </c>
      <c r="AB587" s="1092">
        <f t="shared" si="361"/>
        <v>2.9411764705882248</v>
      </c>
      <c r="AC587" s="1092">
        <f t="shared" si="362"/>
        <v>3.0303030303030276</v>
      </c>
      <c r="AD587" s="1092">
        <f t="shared" si="363"/>
        <v>3.125</v>
      </c>
      <c r="AE587" s="1092">
        <f t="shared" si="364"/>
        <v>3.2258064516129004</v>
      </c>
      <c r="AF587" s="1092">
        <f t="shared" si="365"/>
        <v>3.3333333333333437</v>
      </c>
      <c r="AG587" s="1092">
        <f t="shared" si="366"/>
        <v>3.4482758620689724</v>
      </c>
      <c r="AH587" s="1092">
        <f t="shared" si="367"/>
        <v>3.5714285714285587</v>
      </c>
      <c r="AI587" s="1092">
        <f t="shared" si="368"/>
        <v>3.7037037037036979</v>
      </c>
      <c r="AJ587" s="1092">
        <f t="shared" si="369"/>
        <v>3.8461538461538547</v>
      </c>
      <c r="AK587" s="1092">
        <f t="shared" si="370"/>
        <v>4.0000000000000036</v>
      </c>
      <c r="AL587" s="1092">
        <f t="shared" si="371"/>
        <v>4.1666666666666741</v>
      </c>
      <c r="AM587" s="1092">
        <f t="shared" si="372"/>
        <v>4.3478260869565188</v>
      </c>
      <c r="AN587" s="1092">
        <f t="shared" si="373"/>
        <v>4.5454545454545414</v>
      </c>
      <c r="AO587" s="1092">
        <f t="shared" si="374"/>
        <v>4.7619047619047672</v>
      </c>
      <c r="AP587" s="1092">
        <f t="shared" si="375"/>
        <v>4.9999999999999822</v>
      </c>
      <c r="AQ587" s="1092">
        <f t="shared" si="376"/>
        <v>11.111111111111116</v>
      </c>
      <c r="AR587" s="1092">
        <f t="shared" si="377"/>
        <v>19.999999999999996</v>
      </c>
      <c r="AS587" s="1092">
        <f t="shared" si="378"/>
        <v>5.5706091424147619</v>
      </c>
      <c r="AT587" s="1092">
        <f t="shared" si="379"/>
        <v>6.5664141603539949</v>
      </c>
      <c r="AU587" s="1092">
        <f t="shared" si="380"/>
        <v>6.6640000000000033</v>
      </c>
      <c r="AV587" s="1092">
        <f t="shared" si="381"/>
        <v>7.1397960058284138</v>
      </c>
      <c r="AW587" s="1092">
        <f t="shared" si="383"/>
        <v>5.4332839880896833</v>
      </c>
      <c r="AX587" s="1092">
        <f t="shared" si="384"/>
        <v>3.8466428616840806</v>
      </c>
    </row>
    <row r="588" spans="1:50" ht="11.25" customHeight="1" x14ac:dyDescent="0.2">
      <c r="A588" s="829" t="s">
        <v>1604</v>
      </c>
      <c r="B588" s="812" t="s">
        <v>1605</v>
      </c>
      <c r="C588" s="584">
        <v>4.13</v>
      </c>
      <c r="D588" s="584">
        <v>3.93</v>
      </c>
      <c r="E588" s="460">
        <v>3.645</v>
      </c>
      <c r="F588" s="460">
        <v>3.1150000000000002</v>
      </c>
      <c r="G588" s="584">
        <v>2.9350000000000001</v>
      </c>
      <c r="H588" s="584">
        <v>2.6749999999999998</v>
      </c>
      <c r="I588" s="584">
        <v>2.39</v>
      </c>
      <c r="J588" s="584">
        <v>2.09</v>
      </c>
      <c r="K588" s="897"/>
      <c r="L588" s="584">
        <v>1.79</v>
      </c>
      <c r="M588" s="459">
        <v>1.55</v>
      </c>
      <c r="N588" s="897"/>
      <c r="O588" s="472">
        <v>1.28</v>
      </c>
      <c r="P588" s="585">
        <v>1.1599999999999999</v>
      </c>
      <c r="Q588" s="586">
        <v>1.1599999999999999</v>
      </c>
      <c r="R588" s="590">
        <v>1.1599999999999999</v>
      </c>
      <c r="S588" s="590">
        <v>0.96499999999999997</v>
      </c>
      <c r="T588" s="590">
        <v>0.84</v>
      </c>
      <c r="U588" s="586">
        <v>0.66</v>
      </c>
      <c r="V588" s="586">
        <v>0.66</v>
      </c>
      <c r="W588" s="586">
        <v>0.66</v>
      </c>
      <c r="X588" s="590">
        <v>0.84</v>
      </c>
      <c r="Y588" s="586">
        <v>1.02</v>
      </c>
      <c r="Z588" s="590">
        <v>1.0349999999999999</v>
      </c>
      <c r="AA588" s="587">
        <f t="shared" si="382"/>
        <v>39.69</v>
      </c>
      <c r="AB588" s="1092">
        <f t="shared" si="361"/>
        <v>5.0890585241730291</v>
      </c>
      <c r="AC588" s="1092">
        <f t="shared" si="362"/>
        <v>7.8189300411522611</v>
      </c>
      <c r="AD588" s="1092">
        <f t="shared" si="363"/>
        <v>17.014446227929358</v>
      </c>
      <c r="AE588" s="1092">
        <f t="shared" si="364"/>
        <v>6.1328790459965976</v>
      </c>
      <c r="AF588" s="1092">
        <f t="shared" si="365"/>
        <v>9.7196261682243055</v>
      </c>
      <c r="AG588" s="1092">
        <f t="shared" si="366"/>
        <v>11.924686192468602</v>
      </c>
      <c r="AH588" s="1092">
        <f t="shared" si="367"/>
        <v>14.354066985645941</v>
      </c>
      <c r="AI588" s="1092">
        <f t="shared" si="368"/>
        <v>16.759776536312842</v>
      </c>
      <c r="AJ588" s="1092">
        <f t="shared" si="369"/>
        <v>15.483870967741931</v>
      </c>
      <c r="AK588" s="1092">
        <f t="shared" si="370"/>
        <v>21.09375</v>
      </c>
      <c r="AL588" s="1092">
        <f t="shared" si="371"/>
        <v>10.344827586206918</v>
      </c>
      <c r="AM588" s="1092">
        <f t="shared" si="372"/>
        <v>0</v>
      </c>
      <c r="AN588" s="1092">
        <f t="shared" si="373"/>
        <v>0</v>
      </c>
      <c r="AO588" s="1092">
        <f t="shared" si="374"/>
        <v>20.207253886010367</v>
      </c>
      <c r="AP588" s="1092">
        <f t="shared" si="375"/>
        <v>14.880952380952372</v>
      </c>
      <c r="AQ588" s="1092">
        <f t="shared" si="376"/>
        <v>27.27272727272727</v>
      </c>
      <c r="AR588" s="1092">
        <f t="shared" si="377"/>
        <v>0</v>
      </c>
      <c r="AS588" s="1092">
        <f t="shared" si="378"/>
        <v>0</v>
      </c>
      <c r="AT588" s="1092">
        <f t="shared" si="379"/>
        <v>-21.42857142857142</v>
      </c>
      <c r="AU588" s="1092">
        <f t="shared" si="380"/>
        <v>-17.647058823529417</v>
      </c>
      <c r="AV588" s="1092">
        <f t="shared" si="381"/>
        <v>-1.4492753623188359</v>
      </c>
      <c r="AW588" s="1092">
        <f t="shared" si="383"/>
        <v>7.503426009577244</v>
      </c>
      <c r="AX588" s="1092">
        <f t="shared" si="384"/>
        <v>12.027882654751226</v>
      </c>
    </row>
    <row r="589" spans="1:50" ht="11.25" customHeight="1" x14ac:dyDescent="0.2">
      <c r="A589" s="458" t="s">
        <v>769</v>
      </c>
      <c r="B589" s="812" t="s">
        <v>770</v>
      </c>
      <c r="C589" s="584">
        <v>2.0499999999999998</v>
      </c>
      <c r="D589" s="584">
        <v>1.85</v>
      </c>
      <c r="E589" s="460">
        <v>1.65</v>
      </c>
      <c r="F589" s="589">
        <v>1.4</v>
      </c>
      <c r="G589" s="584">
        <v>1.2</v>
      </c>
      <c r="H589" s="584">
        <v>1</v>
      </c>
      <c r="I589" s="584">
        <v>0.8</v>
      </c>
      <c r="J589" s="584">
        <v>0.66</v>
      </c>
      <c r="K589" s="897" t="s">
        <v>90</v>
      </c>
      <c r="L589" s="584">
        <v>0.55000000000000004</v>
      </c>
      <c r="M589" s="459">
        <v>0.44</v>
      </c>
      <c r="N589" s="897"/>
      <c r="O589" s="472">
        <v>0.38</v>
      </c>
      <c r="P589" s="472">
        <v>0.33</v>
      </c>
      <c r="Q589" s="590">
        <v>0.28999999999999998</v>
      </c>
      <c r="R589" s="590">
        <v>0.26</v>
      </c>
      <c r="S589" s="590">
        <v>0.23499999999999999</v>
      </c>
      <c r="T589" s="590">
        <v>0.21</v>
      </c>
      <c r="U589" s="590">
        <v>0.19600000000000001</v>
      </c>
      <c r="V589" s="590">
        <v>0.17599999999999999</v>
      </c>
      <c r="W589" s="590">
        <v>0.16600000000000001</v>
      </c>
      <c r="X589" s="590">
        <v>0.15</v>
      </c>
      <c r="Y589" s="590">
        <v>0.14000000000000001</v>
      </c>
      <c r="Z589" s="590">
        <v>0.13</v>
      </c>
      <c r="AA589" s="587">
        <f t="shared" si="382"/>
        <v>14.263000000000002</v>
      </c>
      <c r="AB589" s="1092">
        <f t="shared" si="361"/>
        <v>10.810810810810789</v>
      </c>
      <c r="AC589" s="1092">
        <f t="shared" si="362"/>
        <v>12.121212121212132</v>
      </c>
      <c r="AD589" s="1092">
        <f t="shared" si="363"/>
        <v>17.857142857142861</v>
      </c>
      <c r="AE589" s="1092">
        <f t="shared" si="364"/>
        <v>16.666666666666675</v>
      </c>
      <c r="AF589" s="1092">
        <f t="shared" si="365"/>
        <v>19.999999999999996</v>
      </c>
      <c r="AG589" s="1092">
        <f t="shared" si="366"/>
        <v>25</v>
      </c>
      <c r="AH589" s="1092">
        <f t="shared" si="367"/>
        <v>21.212121212121215</v>
      </c>
      <c r="AI589" s="1092">
        <f t="shared" si="368"/>
        <v>19.999999999999996</v>
      </c>
      <c r="AJ589" s="1092">
        <f t="shared" si="369"/>
        <v>25</v>
      </c>
      <c r="AK589" s="1092">
        <f t="shared" si="370"/>
        <v>15.789473684210531</v>
      </c>
      <c r="AL589" s="1092">
        <f t="shared" si="371"/>
        <v>15.151515151515138</v>
      </c>
      <c r="AM589" s="1092">
        <f t="shared" si="372"/>
        <v>13.793103448275868</v>
      </c>
      <c r="AN589" s="1092">
        <f t="shared" si="373"/>
        <v>11.538461538461519</v>
      </c>
      <c r="AO589" s="1092">
        <f t="shared" si="374"/>
        <v>10.638297872340431</v>
      </c>
      <c r="AP589" s="1092">
        <f t="shared" si="375"/>
        <v>11.904761904761907</v>
      </c>
      <c r="AQ589" s="1092">
        <f t="shared" si="376"/>
        <v>7.1428571428571397</v>
      </c>
      <c r="AR589" s="1092">
        <f t="shared" si="377"/>
        <v>11.363636363636376</v>
      </c>
      <c r="AS589" s="1092">
        <f t="shared" si="378"/>
        <v>6.0240963855421548</v>
      </c>
      <c r="AT589" s="1092">
        <f t="shared" si="379"/>
        <v>10.666666666666668</v>
      </c>
      <c r="AU589" s="1092">
        <f t="shared" si="380"/>
        <v>7.1428571428571397</v>
      </c>
      <c r="AV589" s="1092">
        <f t="shared" si="381"/>
        <v>7.6923076923077094</v>
      </c>
      <c r="AW589" s="1092">
        <f t="shared" si="383"/>
        <v>14.167428031494586</v>
      </c>
      <c r="AX589" s="1092">
        <f t="shared" si="384"/>
        <v>5.6698371108264976</v>
      </c>
    </row>
    <row r="590" spans="1:50" ht="11.25" customHeight="1" x14ac:dyDescent="0.2">
      <c r="A590" s="468" t="s">
        <v>326</v>
      </c>
      <c r="B590" s="469" t="s">
        <v>327</v>
      </c>
      <c r="C590" s="584">
        <v>1.46</v>
      </c>
      <c r="D590" s="584">
        <v>1.41</v>
      </c>
      <c r="E590" s="460">
        <v>1.31</v>
      </c>
      <c r="F590" s="481">
        <v>1.22</v>
      </c>
      <c r="G590" s="474">
        <v>1.125</v>
      </c>
      <c r="H590" s="474">
        <v>1.0549999999999999</v>
      </c>
      <c r="I590" s="474">
        <v>0.98</v>
      </c>
      <c r="J590" s="474">
        <v>0.91500000000000004</v>
      </c>
      <c r="K590" s="976" t="s">
        <v>90</v>
      </c>
      <c r="L590" s="474">
        <v>0.87</v>
      </c>
      <c r="M590" s="470">
        <v>0.84499999999999997</v>
      </c>
      <c r="N590" s="976"/>
      <c r="O590" s="487">
        <v>0.82499999999999996</v>
      </c>
      <c r="P590" s="487">
        <v>0.80500000000000005</v>
      </c>
      <c r="Q590" s="476">
        <v>0.77</v>
      </c>
      <c r="R590" s="476">
        <v>0.71499999999999997</v>
      </c>
      <c r="S590" s="476">
        <v>0.65500000000000003</v>
      </c>
      <c r="T590" s="476">
        <v>0.61</v>
      </c>
      <c r="U590" s="476">
        <v>0.56999999999999995</v>
      </c>
      <c r="V590" s="476">
        <v>0.53</v>
      </c>
      <c r="W590" s="476">
        <v>0.505</v>
      </c>
      <c r="X590" s="477">
        <v>0.5</v>
      </c>
      <c r="Y590" s="476">
        <v>0.49249999999999999</v>
      </c>
      <c r="Z590" s="476">
        <v>0.47499999999999998</v>
      </c>
      <c r="AA590" s="587">
        <f t="shared" si="382"/>
        <v>18.642499999999995</v>
      </c>
      <c r="AB590" s="1092">
        <f t="shared" si="361"/>
        <v>3.5460992907801359</v>
      </c>
      <c r="AC590" s="1092">
        <f t="shared" si="362"/>
        <v>7.6335877862595325</v>
      </c>
      <c r="AD590" s="1092">
        <f t="shared" si="363"/>
        <v>7.3770491803278659</v>
      </c>
      <c r="AE590" s="1092">
        <f t="shared" si="364"/>
        <v>8.4444444444444322</v>
      </c>
      <c r="AF590" s="1092">
        <f t="shared" si="365"/>
        <v>6.6350710900473953</v>
      </c>
      <c r="AG590" s="1092">
        <f t="shared" si="366"/>
        <v>7.6530612244897878</v>
      </c>
      <c r="AH590" s="1092">
        <f t="shared" si="367"/>
        <v>7.1038251366120075</v>
      </c>
      <c r="AI590" s="1092">
        <f t="shared" si="368"/>
        <v>5.1724137931034475</v>
      </c>
      <c r="AJ590" s="1092">
        <f t="shared" si="369"/>
        <v>2.9585798816567976</v>
      </c>
      <c r="AK590" s="1092">
        <f t="shared" si="370"/>
        <v>2.4242424242424176</v>
      </c>
      <c r="AL590" s="1092">
        <f t="shared" si="371"/>
        <v>2.4844720496894235</v>
      </c>
      <c r="AM590" s="1092">
        <f t="shared" si="372"/>
        <v>4.5454545454545414</v>
      </c>
      <c r="AN590" s="1092">
        <f t="shared" si="373"/>
        <v>7.6923076923077094</v>
      </c>
      <c r="AO590" s="1092">
        <f t="shared" si="374"/>
        <v>9.1603053435114425</v>
      </c>
      <c r="AP590" s="1092">
        <f t="shared" si="375"/>
        <v>7.3770491803278659</v>
      </c>
      <c r="AQ590" s="1092">
        <f t="shared" si="376"/>
        <v>7.0175438596491224</v>
      </c>
      <c r="AR590" s="1092">
        <f t="shared" si="377"/>
        <v>7.5471698113207308</v>
      </c>
      <c r="AS590" s="1092">
        <f t="shared" si="378"/>
        <v>4.9504950495049549</v>
      </c>
      <c r="AT590" s="1092">
        <f t="shared" si="379"/>
        <v>1.0000000000000009</v>
      </c>
      <c r="AU590" s="1092">
        <f t="shared" si="380"/>
        <v>1.5228426395939021</v>
      </c>
      <c r="AV590" s="1092">
        <f t="shared" si="381"/>
        <v>3.6842105263158009</v>
      </c>
      <c r="AW590" s="1092">
        <f t="shared" si="383"/>
        <v>5.5204869023637757</v>
      </c>
      <c r="AX590" s="1092">
        <f t="shared" si="384"/>
        <v>2.4796119083306132</v>
      </c>
    </row>
    <row r="591" spans="1:50" ht="11.25" customHeight="1" x14ac:dyDescent="0.2">
      <c r="A591" s="829" t="s">
        <v>1596</v>
      </c>
      <c r="B591" s="812" t="s">
        <v>1597</v>
      </c>
      <c r="C591" s="584">
        <v>2.5</v>
      </c>
      <c r="D591" s="584">
        <v>2.2000000000000002</v>
      </c>
      <c r="E591" s="460">
        <v>2</v>
      </c>
      <c r="F591" s="589">
        <v>1.8</v>
      </c>
      <c r="G591" s="584">
        <v>1.65</v>
      </c>
      <c r="H591" s="584">
        <v>1.6</v>
      </c>
      <c r="I591" s="584">
        <v>1.4</v>
      </c>
      <c r="J591" s="584">
        <v>1.26</v>
      </c>
      <c r="K591" s="897"/>
      <c r="L591" s="584">
        <v>0.8</v>
      </c>
      <c r="M591" s="459">
        <v>0.48</v>
      </c>
      <c r="N591" s="897"/>
      <c r="O591" s="585">
        <v>0.4</v>
      </c>
      <c r="P591" s="585">
        <v>0.4</v>
      </c>
      <c r="Q591" s="590">
        <v>0.4</v>
      </c>
      <c r="R591" s="590">
        <v>0.32</v>
      </c>
      <c r="S591" s="590">
        <v>0.22</v>
      </c>
      <c r="T591" s="590">
        <v>0.19</v>
      </c>
      <c r="U591" s="590">
        <v>0.13</v>
      </c>
      <c r="V591" s="586">
        <v>0.12</v>
      </c>
      <c r="W591" s="586">
        <v>0.12</v>
      </c>
      <c r="X591" s="590">
        <v>0.12</v>
      </c>
      <c r="Y591" s="590">
        <v>0.11</v>
      </c>
      <c r="Z591" s="590">
        <v>0.09</v>
      </c>
      <c r="AA591" s="587">
        <f t="shared" si="382"/>
        <v>18.309999999999999</v>
      </c>
      <c r="AB591" s="1092">
        <f t="shared" si="361"/>
        <v>13.636363636363624</v>
      </c>
      <c r="AC591" s="1092">
        <f t="shared" si="362"/>
        <v>10.000000000000009</v>
      </c>
      <c r="AD591" s="1092">
        <f t="shared" si="363"/>
        <v>11.111111111111116</v>
      </c>
      <c r="AE591" s="1092">
        <f t="shared" si="364"/>
        <v>9.0909090909091042</v>
      </c>
      <c r="AF591" s="1092">
        <f t="shared" si="365"/>
        <v>3.1249999999999778</v>
      </c>
      <c r="AG591" s="1092">
        <f t="shared" si="366"/>
        <v>14.285714285714302</v>
      </c>
      <c r="AH591" s="1092">
        <f t="shared" si="367"/>
        <v>11.111111111111093</v>
      </c>
      <c r="AI591" s="1092">
        <f t="shared" si="368"/>
        <v>57.499999999999993</v>
      </c>
      <c r="AJ591" s="1092">
        <f t="shared" si="369"/>
        <v>66.666666666666671</v>
      </c>
      <c r="AK591" s="1092">
        <f t="shared" si="370"/>
        <v>19.999999999999996</v>
      </c>
      <c r="AL591" s="1092">
        <f t="shared" si="371"/>
        <v>0</v>
      </c>
      <c r="AM591" s="1092">
        <f t="shared" si="372"/>
        <v>0</v>
      </c>
      <c r="AN591" s="1092">
        <f t="shared" si="373"/>
        <v>25</v>
      </c>
      <c r="AO591" s="1092">
        <f t="shared" si="374"/>
        <v>45.45454545454546</v>
      </c>
      <c r="AP591" s="1092">
        <f t="shared" si="375"/>
        <v>15.789473684210531</v>
      </c>
      <c r="AQ591" s="1092">
        <f t="shared" si="376"/>
        <v>46.153846153846146</v>
      </c>
      <c r="AR591" s="1092">
        <f t="shared" si="377"/>
        <v>8.3333333333333481</v>
      </c>
      <c r="AS591" s="1092">
        <f t="shared" si="378"/>
        <v>0</v>
      </c>
      <c r="AT591" s="1092">
        <f t="shared" si="379"/>
        <v>0</v>
      </c>
      <c r="AU591" s="1092">
        <f t="shared" si="380"/>
        <v>9.0909090909090828</v>
      </c>
      <c r="AV591" s="1092">
        <f t="shared" si="381"/>
        <v>22.222222222222232</v>
      </c>
      <c r="AW591" s="1092">
        <f t="shared" si="383"/>
        <v>18.503390754330603</v>
      </c>
      <c r="AX591" s="1092">
        <f t="shared" si="384"/>
        <v>19.373541745953943</v>
      </c>
    </row>
    <row r="592" spans="1:50" ht="11.25" customHeight="1" x14ac:dyDescent="0.2">
      <c r="A592" s="458" t="s">
        <v>758</v>
      </c>
      <c r="B592" s="812" t="s">
        <v>759</v>
      </c>
      <c r="C592" s="584">
        <v>1.64</v>
      </c>
      <c r="D592" s="584">
        <v>1.53</v>
      </c>
      <c r="E592" s="460">
        <v>1.41</v>
      </c>
      <c r="F592" s="589">
        <v>1.3049999999999999</v>
      </c>
      <c r="G592" s="584">
        <v>1.22</v>
      </c>
      <c r="H592" s="584">
        <v>1.1399999999999999</v>
      </c>
      <c r="I592" s="584">
        <v>1.06</v>
      </c>
      <c r="J592" s="584">
        <v>0.96499999999999997</v>
      </c>
      <c r="K592" s="897"/>
      <c r="L592" s="584">
        <v>0.89500000000000002</v>
      </c>
      <c r="M592" s="459">
        <v>0.82</v>
      </c>
      <c r="N592" s="897"/>
      <c r="O592" s="472">
        <v>0.77</v>
      </c>
      <c r="P592" s="585">
        <v>0.76</v>
      </c>
      <c r="Q592" s="590">
        <v>0.7</v>
      </c>
      <c r="R592" s="590">
        <v>0.49001</v>
      </c>
      <c r="S592" s="590">
        <v>0.38666</v>
      </c>
      <c r="T592" s="590">
        <v>0.33333000000000002</v>
      </c>
      <c r="U592" s="590">
        <v>0.2</v>
      </c>
      <c r="V592" s="590">
        <v>0.04</v>
      </c>
      <c r="W592" s="586">
        <v>0</v>
      </c>
      <c r="X592" s="586">
        <v>0</v>
      </c>
      <c r="Y592" s="586">
        <v>0</v>
      </c>
      <c r="Z592" s="586">
        <v>0</v>
      </c>
      <c r="AA592" s="587">
        <f t="shared" si="382"/>
        <v>15.664999999999996</v>
      </c>
      <c r="AB592" s="1092">
        <f t="shared" si="361"/>
        <v>7.1895424836601274</v>
      </c>
      <c r="AC592" s="1092">
        <f t="shared" si="362"/>
        <v>8.5106382978723527</v>
      </c>
      <c r="AD592" s="1092">
        <f t="shared" si="363"/>
        <v>8.045977011494255</v>
      </c>
      <c r="AE592" s="1092">
        <f t="shared" si="364"/>
        <v>6.9672131147541005</v>
      </c>
      <c r="AF592" s="1092">
        <f t="shared" si="365"/>
        <v>7.0175438596491224</v>
      </c>
      <c r="AG592" s="1092">
        <f t="shared" si="366"/>
        <v>7.5471698113207308</v>
      </c>
      <c r="AH592" s="1092">
        <f t="shared" si="367"/>
        <v>9.8445595854922416</v>
      </c>
      <c r="AI592" s="1092">
        <f t="shared" si="368"/>
        <v>7.8212290502793325</v>
      </c>
      <c r="AJ592" s="1092">
        <f t="shared" si="369"/>
        <v>9.1463414634146432</v>
      </c>
      <c r="AK592" s="1092">
        <f t="shared" si="370"/>
        <v>6.4935064935064846</v>
      </c>
      <c r="AL592" s="1092">
        <f t="shared" si="371"/>
        <v>1.3157894736842035</v>
      </c>
      <c r="AM592" s="1092">
        <f t="shared" si="372"/>
        <v>8.5714285714285854</v>
      </c>
      <c r="AN592" s="1092">
        <f t="shared" si="373"/>
        <v>42.854227464745605</v>
      </c>
      <c r="AO592" s="1092">
        <f t="shared" si="374"/>
        <v>26.728909119122733</v>
      </c>
      <c r="AP592" s="1092">
        <f t="shared" si="375"/>
        <v>15.99915999159991</v>
      </c>
      <c r="AQ592" s="1092">
        <f t="shared" si="376"/>
        <v>66.664999999999992</v>
      </c>
      <c r="AR592" s="1092">
        <f t="shared" si="377"/>
        <v>400</v>
      </c>
      <c r="AS592" s="1092" t="str">
        <f t="shared" si="378"/>
        <v>n/a</v>
      </c>
      <c r="AT592" s="1092" t="str">
        <f t="shared" si="379"/>
        <v>n/a</v>
      </c>
      <c r="AU592" s="1092" t="str">
        <f t="shared" si="380"/>
        <v>n/a</v>
      </c>
      <c r="AV592" s="1092" t="str">
        <f t="shared" si="381"/>
        <v>n/a</v>
      </c>
      <c r="AW592" s="1092">
        <f t="shared" si="383"/>
        <v>37.689307987766142</v>
      </c>
      <c r="AX592" s="1092">
        <f t="shared" si="384"/>
        <v>94.804272931564768</v>
      </c>
    </row>
    <row r="593" spans="1:50" ht="11.25" customHeight="1" x14ac:dyDescent="0.2">
      <c r="A593" s="1075" t="s">
        <v>4336</v>
      </c>
      <c r="B593" s="469" t="s">
        <v>3918</v>
      </c>
      <c r="C593" s="584">
        <v>0.2</v>
      </c>
      <c r="D593" s="584">
        <v>0.17</v>
      </c>
      <c r="E593" s="460">
        <v>0.13</v>
      </c>
      <c r="F593" s="471">
        <v>8.5000000000000006E-2</v>
      </c>
      <c r="G593" s="474">
        <v>7.7499999999999999E-2</v>
      </c>
      <c r="H593" s="474">
        <v>3.8699999999999998E-2</v>
      </c>
      <c r="I593" s="1159">
        <v>0</v>
      </c>
      <c r="J593" s="1159">
        <v>0</v>
      </c>
      <c r="K593" s="976"/>
      <c r="L593" s="1159">
        <v>0</v>
      </c>
      <c r="M593" s="489">
        <v>0</v>
      </c>
      <c r="N593" s="976"/>
      <c r="O593" s="496">
        <v>0</v>
      </c>
      <c r="P593" s="496">
        <v>0</v>
      </c>
      <c r="Q593" s="477">
        <v>0</v>
      </c>
      <c r="R593" s="477">
        <v>0</v>
      </c>
      <c r="S593" s="477">
        <v>0</v>
      </c>
      <c r="T593" s="477">
        <v>0</v>
      </c>
      <c r="U593" s="477">
        <v>0</v>
      </c>
      <c r="V593" s="477">
        <v>0</v>
      </c>
      <c r="W593" s="477">
        <v>0</v>
      </c>
      <c r="X593" s="477">
        <v>0</v>
      </c>
      <c r="Y593" s="477">
        <v>0</v>
      </c>
      <c r="Z593" s="477">
        <v>0</v>
      </c>
      <c r="AA593" s="587">
        <f t="shared" si="382"/>
        <v>0.70119999999999993</v>
      </c>
      <c r="AB593" s="1092">
        <f t="shared" si="361"/>
        <v>17.647058823529417</v>
      </c>
      <c r="AC593" s="1092">
        <f t="shared" si="362"/>
        <v>30.76923076923077</v>
      </c>
      <c r="AD593" s="1092">
        <f t="shared" si="363"/>
        <v>52.941176470588225</v>
      </c>
      <c r="AE593" s="1092">
        <f t="shared" si="364"/>
        <v>9.6774193548387224</v>
      </c>
      <c r="AF593" s="1092">
        <f t="shared" si="365"/>
        <v>100.25839793281652</v>
      </c>
      <c r="AG593" s="1092" t="str">
        <f t="shared" si="366"/>
        <v>n/a</v>
      </c>
      <c r="AH593" s="1092" t="str">
        <f t="shared" si="367"/>
        <v>n/a</v>
      </c>
      <c r="AI593" s="1092" t="str">
        <f t="shared" si="368"/>
        <v>n/a</v>
      </c>
      <c r="AJ593" s="1092" t="str">
        <f t="shared" si="369"/>
        <v>n/a</v>
      </c>
      <c r="AK593" s="1092" t="str">
        <f t="shared" si="370"/>
        <v>n/a</v>
      </c>
      <c r="AL593" s="1092" t="str">
        <f t="shared" si="371"/>
        <v>n/a</v>
      </c>
      <c r="AM593" s="1092" t="str">
        <f t="shared" si="372"/>
        <v>n/a</v>
      </c>
      <c r="AN593" s="1092" t="str">
        <f t="shared" si="373"/>
        <v>n/a</v>
      </c>
      <c r="AO593" s="1092" t="str">
        <f t="shared" si="374"/>
        <v>n/a</v>
      </c>
      <c r="AP593" s="1092" t="str">
        <f t="shared" si="375"/>
        <v>n/a</v>
      </c>
      <c r="AQ593" s="1092" t="str">
        <f t="shared" si="376"/>
        <v>n/a</v>
      </c>
      <c r="AR593" s="1092" t="str">
        <f t="shared" si="377"/>
        <v>n/a</v>
      </c>
      <c r="AS593" s="1092" t="str">
        <f t="shared" si="378"/>
        <v>n/a</v>
      </c>
      <c r="AT593" s="1092" t="str">
        <f t="shared" si="379"/>
        <v>n/a</v>
      </c>
      <c r="AU593" s="1092" t="str">
        <f t="shared" si="380"/>
        <v>n/a</v>
      </c>
      <c r="AV593" s="1092" t="str">
        <f t="shared" si="381"/>
        <v>n/a</v>
      </c>
      <c r="AW593" s="1092">
        <f t="shared" si="383"/>
        <v>42.258656670200729</v>
      </c>
      <c r="AX593" s="1092">
        <f t="shared" si="384"/>
        <v>36.322723249076944</v>
      </c>
    </row>
    <row r="594" spans="1:50" ht="11.25" customHeight="1" x14ac:dyDescent="0.2">
      <c r="A594" s="511" t="s">
        <v>4604</v>
      </c>
      <c r="B594" s="812" t="s">
        <v>4596</v>
      </c>
      <c r="C594" s="584">
        <v>1.7337</v>
      </c>
      <c r="D594" s="584">
        <v>1.6742999999999999</v>
      </c>
      <c r="E594" s="460">
        <v>1.6546000000000001</v>
      </c>
      <c r="F594" s="589">
        <v>1.3721000000000001</v>
      </c>
      <c r="G594" s="584">
        <v>1.3051999999999999</v>
      </c>
      <c r="H594" s="499">
        <v>1.2214</v>
      </c>
      <c r="I594" s="1040">
        <v>1.3658999999999999</v>
      </c>
      <c r="J594" s="1040">
        <v>1.1107</v>
      </c>
      <c r="K594" s="1041"/>
      <c r="L594" s="1040">
        <v>0.94350000000000001</v>
      </c>
      <c r="M594" s="1137">
        <v>0.85</v>
      </c>
      <c r="N594" s="519"/>
      <c r="O594" s="999">
        <v>0.59730000000000005</v>
      </c>
      <c r="P594" s="999">
        <v>0.68049999999999999</v>
      </c>
      <c r="Q594" s="590">
        <v>0.77159999999999995</v>
      </c>
      <c r="R594" s="590">
        <v>0.61980000000000002</v>
      </c>
      <c r="S594" s="590">
        <v>0.46079999999999999</v>
      </c>
      <c r="T594" s="590">
        <v>0.34710000000000002</v>
      </c>
      <c r="U594" s="590">
        <v>0.23580000000000001</v>
      </c>
      <c r="V594" s="590">
        <v>0.1721</v>
      </c>
      <c r="W594" s="590">
        <v>0.13109999999999999</v>
      </c>
      <c r="X594" s="590">
        <v>0.12889999999999999</v>
      </c>
      <c r="Y594" s="586">
        <v>0.11890000000000001</v>
      </c>
      <c r="Z594" s="590">
        <v>0.14180000000000001</v>
      </c>
      <c r="AA594" s="587">
        <f t="shared" si="382"/>
        <v>17.637100000000004</v>
      </c>
      <c r="AB594" s="1092">
        <f t="shared" si="361"/>
        <v>3.5477512990503612</v>
      </c>
      <c r="AC594" s="1092">
        <f t="shared" si="362"/>
        <v>1.1906200894475916</v>
      </c>
      <c r="AD594" s="1092">
        <f t="shared" si="363"/>
        <v>20.588878361635455</v>
      </c>
      <c r="AE594" s="1092">
        <f t="shared" si="364"/>
        <v>5.1256512411891109</v>
      </c>
      <c r="AF594" s="1092">
        <f t="shared" si="365"/>
        <v>6.8609792041919082</v>
      </c>
      <c r="AG594" s="1092">
        <f t="shared" si="366"/>
        <v>-10.579105351782703</v>
      </c>
      <c r="AH594" s="1092">
        <f t="shared" si="367"/>
        <v>22.976501305483012</v>
      </c>
      <c r="AI594" s="1092">
        <f t="shared" si="368"/>
        <v>17.721250662427135</v>
      </c>
      <c r="AJ594" s="1092">
        <f t="shared" si="369"/>
        <v>11.000000000000011</v>
      </c>
      <c r="AK594" s="1092">
        <f t="shared" si="370"/>
        <v>42.307048384396431</v>
      </c>
      <c r="AL594" s="1092">
        <f t="shared" si="371"/>
        <v>-12.226304188096982</v>
      </c>
      <c r="AM594" s="1092">
        <f t="shared" si="372"/>
        <v>-11.806635562467594</v>
      </c>
      <c r="AN594" s="1092">
        <f t="shared" si="373"/>
        <v>24.491771539206187</v>
      </c>
      <c r="AO594" s="1092">
        <f t="shared" si="374"/>
        <v>34.50520833333335</v>
      </c>
      <c r="AP594" s="1092">
        <f t="shared" si="375"/>
        <v>32.757130509939493</v>
      </c>
      <c r="AQ594" s="1092">
        <f t="shared" si="376"/>
        <v>47.20101781170483</v>
      </c>
      <c r="AR594" s="1092">
        <f t="shared" si="377"/>
        <v>37.013364323067989</v>
      </c>
      <c r="AS594" s="1092">
        <f t="shared" si="378"/>
        <v>31.273836765827625</v>
      </c>
      <c r="AT594" s="1092">
        <f t="shared" si="379"/>
        <v>1.706749418153608</v>
      </c>
      <c r="AU594" s="1092">
        <f t="shared" si="380"/>
        <v>8.4104289318755132</v>
      </c>
      <c r="AV594" s="1092">
        <f t="shared" si="381"/>
        <v>-16.149506346967556</v>
      </c>
      <c r="AW594" s="1092">
        <f t="shared" si="383"/>
        <v>14.186506511029275</v>
      </c>
      <c r="AX594" s="1092">
        <f t="shared" si="384"/>
        <v>18.990022630478535</v>
      </c>
    </row>
    <row r="595" spans="1:50" ht="11.25" customHeight="1" x14ac:dyDescent="0.2">
      <c r="A595" s="458" t="s">
        <v>1618</v>
      </c>
      <c r="B595" s="812" t="s">
        <v>1619</v>
      </c>
      <c r="C595" s="584">
        <v>1.2</v>
      </c>
      <c r="D595" s="584">
        <v>1.18</v>
      </c>
      <c r="E595" s="460">
        <v>1.1000000000000001</v>
      </c>
      <c r="F595" s="483">
        <v>1.04</v>
      </c>
      <c r="G595" s="584">
        <v>0.98</v>
      </c>
      <c r="H595" s="584">
        <v>0.9</v>
      </c>
      <c r="I595" s="584">
        <v>0.76</v>
      </c>
      <c r="J595" s="584">
        <v>0.64</v>
      </c>
      <c r="K595" s="897"/>
      <c r="L595" s="584">
        <v>0.48</v>
      </c>
      <c r="M595" s="459">
        <v>0.34</v>
      </c>
      <c r="N595" s="897"/>
      <c r="O595" s="585">
        <v>0.04</v>
      </c>
      <c r="P595" s="585">
        <v>0.37</v>
      </c>
      <c r="Q595" s="590">
        <v>0.96</v>
      </c>
      <c r="R595" s="590">
        <v>0.92</v>
      </c>
      <c r="S595" s="590">
        <v>0.88</v>
      </c>
      <c r="T595" s="590">
        <v>0.84</v>
      </c>
      <c r="U595" s="590">
        <v>0.78</v>
      </c>
      <c r="V595" s="590">
        <v>0.74</v>
      </c>
      <c r="W595" s="590">
        <v>0.69</v>
      </c>
      <c r="X595" s="590">
        <v>0.60667000000000004</v>
      </c>
      <c r="Y595" s="590">
        <v>0.54</v>
      </c>
      <c r="Z595" s="590">
        <v>0.5</v>
      </c>
      <c r="AA595" s="587">
        <f t="shared" si="382"/>
        <v>16.486669999999997</v>
      </c>
      <c r="AB595" s="1092">
        <f t="shared" si="361"/>
        <v>1.6949152542372836</v>
      </c>
      <c r="AC595" s="1092">
        <f t="shared" si="362"/>
        <v>7.2727272727272529</v>
      </c>
      <c r="AD595" s="1092">
        <f t="shared" si="363"/>
        <v>5.7692307692307709</v>
      </c>
      <c r="AE595" s="1092">
        <f t="shared" si="364"/>
        <v>6.1224489795918435</v>
      </c>
      <c r="AF595" s="1092">
        <f t="shared" si="365"/>
        <v>8.8888888888888786</v>
      </c>
      <c r="AG595" s="1092">
        <f t="shared" si="366"/>
        <v>18.421052631578938</v>
      </c>
      <c r="AH595" s="1092">
        <f t="shared" si="367"/>
        <v>18.75</v>
      </c>
      <c r="AI595" s="1092">
        <f t="shared" si="368"/>
        <v>33.33333333333335</v>
      </c>
      <c r="AJ595" s="1092">
        <f t="shared" si="369"/>
        <v>41.176470588235283</v>
      </c>
      <c r="AK595" s="1092">
        <f t="shared" si="370"/>
        <v>750</v>
      </c>
      <c r="AL595" s="1092">
        <f t="shared" si="371"/>
        <v>-89.189189189189193</v>
      </c>
      <c r="AM595" s="1092">
        <f t="shared" si="372"/>
        <v>-61.458333333333329</v>
      </c>
      <c r="AN595" s="1092">
        <f t="shared" si="373"/>
        <v>4.3478260869565188</v>
      </c>
      <c r="AO595" s="1092">
        <f t="shared" si="374"/>
        <v>4.5454545454545414</v>
      </c>
      <c r="AP595" s="1092">
        <f t="shared" si="375"/>
        <v>4.7619047619047672</v>
      </c>
      <c r="AQ595" s="1092">
        <f t="shared" si="376"/>
        <v>7.6923076923076872</v>
      </c>
      <c r="AR595" s="1092">
        <f t="shared" si="377"/>
        <v>5.4054054054054168</v>
      </c>
      <c r="AS595" s="1092">
        <f t="shared" si="378"/>
        <v>7.2463768115942129</v>
      </c>
      <c r="AT595" s="1092">
        <f t="shared" si="379"/>
        <v>13.735638815171324</v>
      </c>
      <c r="AU595" s="1092">
        <f t="shared" si="380"/>
        <v>12.346296296296288</v>
      </c>
      <c r="AV595" s="1092">
        <f t="shared" si="381"/>
        <v>8.0000000000000071</v>
      </c>
      <c r="AW595" s="1092">
        <f t="shared" si="383"/>
        <v>38.517274076685325</v>
      </c>
      <c r="AX595" s="1092">
        <f t="shared" si="384"/>
        <v>165.43698885098021</v>
      </c>
    </row>
    <row r="596" spans="1:50" ht="11.25" customHeight="1" x14ac:dyDescent="0.2">
      <c r="A596" s="467" t="s">
        <v>1620</v>
      </c>
      <c r="B596" s="469" t="s">
        <v>1621</v>
      </c>
      <c r="C596" s="584">
        <v>0.4</v>
      </c>
      <c r="D596" s="584">
        <v>0.36</v>
      </c>
      <c r="E596" s="460">
        <v>0.32</v>
      </c>
      <c r="F596" s="1002">
        <v>0.28000000000000003</v>
      </c>
      <c r="G596" s="474">
        <v>0.24</v>
      </c>
      <c r="H596" s="474">
        <v>0.2</v>
      </c>
      <c r="I596" s="474">
        <v>0.16</v>
      </c>
      <c r="J596" s="474">
        <v>0.12</v>
      </c>
      <c r="K596" s="976"/>
      <c r="L596" s="473">
        <v>0</v>
      </c>
      <c r="M596" s="475">
        <v>0</v>
      </c>
      <c r="N596" s="976"/>
      <c r="O596" s="496">
        <v>0</v>
      </c>
      <c r="P596" s="496">
        <v>0.36</v>
      </c>
      <c r="Q596" s="476">
        <v>0.34</v>
      </c>
      <c r="R596" s="476">
        <v>0.26</v>
      </c>
      <c r="S596" s="476">
        <v>0.21</v>
      </c>
      <c r="T596" s="476">
        <v>0.2</v>
      </c>
      <c r="U596" s="477">
        <v>0</v>
      </c>
      <c r="V596" s="477">
        <v>0</v>
      </c>
      <c r="W596" s="477">
        <v>0.26</v>
      </c>
      <c r="X596" s="476">
        <v>0.49</v>
      </c>
      <c r="Y596" s="476">
        <v>0.44</v>
      </c>
      <c r="Z596" s="476">
        <v>0.4</v>
      </c>
      <c r="AA596" s="587">
        <f t="shared" si="382"/>
        <v>5.0400000000000009</v>
      </c>
      <c r="AB596" s="1092">
        <f t="shared" si="361"/>
        <v>11.111111111111116</v>
      </c>
      <c r="AC596" s="1092">
        <f t="shared" si="362"/>
        <v>12.5</v>
      </c>
      <c r="AD596" s="1092">
        <f t="shared" si="363"/>
        <v>14.285714285714279</v>
      </c>
      <c r="AE596" s="1092">
        <f t="shared" si="364"/>
        <v>16.666666666666675</v>
      </c>
      <c r="AF596" s="1092">
        <f t="shared" si="365"/>
        <v>19.999999999999996</v>
      </c>
      <c r="AG596" s="1092">
        <f t="shared" si="366"/>
        <v>25</v>
      </c>
      <c r="AH596" s="1092">
        <f t="shared" si="367"/>
        <v>33.33333333333335</v>
      </c>
      <c r="AI596" s="1092" t="str">
        <f t="shared" si="368"/>
        <v>n/a</v>
      </c>
      <c r="AJ596" s="1092" t="str">
        <f t="shared" si="369"/>
        <v>n/a</v>
      </c>
      <c r="AK596" s="1092" t="str">
        <f t="shared" si="370"/>
        <v>n/a</v>
      </c>
      <c r="AL596" s="1092">
        <f t="shared" si="371"/>
        <v>-100</v>
      </c>
      <c r="AM596" s="1092">
        <f t="shared" si="372"/>
        <v>5.8823529411764497</v>
      </c>
      <c r="AN596" s="1092">
        <f t="shared" si="373"/>
        <v>30.76923076923077</v>
      </c>
      <c r="AO596" s="1092">
        <f t="shared" si="374"/>
        <v>23.809523809523814</v>
      </c>
      <c r="AP596" s="1092">
        <f t="shared" si="375"/>
        <v>4.9999999999999822</v>
      </c>
      <c r="AQ596" s="1092" t="str">
        <f t="shared" si="376"/>
        <v>n/a</v>
      </c>
      <c r="AR596" s="1092" t="str">
        <f t="shared" si="377"/>
        <v>n/a</v>
      </c>
      <c r="AS596" s="1092">
        <f t="shared" si="378"/>
        <v>-100</v>
      </c>
      <c r="AT596" s="1092">
        <f t="shared" si="379"/>
        <v>-46.938775510204081</v>
      </c>
      <c r="AU596" s="1092">
        <f t="shared" si="380"/>
        <v>11.363636363636353</v>
      </c>
      <c r="AV596" s="1092">
        <f t="shared" si="381"/>
        <v>9.9999999999999858</v>
      </c>
      <c r="AW596" s="1092">
        <f t="shared" si="383"/>
        <v>-1.7010753893632065</v>
      </c>
      <c r="AX596" s="1092">
        <f t="shared" si="384"/>
        <v>42.313906880263346</v>
      </c>
    </row>
    <row r="597" spans="1:50" ht="11.25" customHeight="1" x14ac:dyDescent="0.2">
      <c r="A597" s="829" t="s">
        <v>790</v>
      </c>
      <c r="B597" s="812" t="s">
        <v>791</v>
      </c>
      <c r="C597" s="584">
        <v>1.25</v>
      </c>
      <c r="D597" s="584">
        <v>1.23</v>
      </c>
      <c r="E597" s="460">
        <v>1.2</v>
      </c>
      <c r="F597" s="589">
        <v>1.0770740000000001</v>
      </c>
      <c r="G597" s="584">
        <v>0.91475024390243909</v>
      </c>
      <c r="H597" s="584">
        <v>0.83579448039378368</v>
      </c>
      <c r="I597" s="584">
        <v>0.76101985509651016</v>
      </c>
      <c r="J597" s="584">
        <v>0.67825999931525072</v>
      </c>
      <c r="K597" s="897"/>
      <c r="L597" s="584">
        <v>0.61915384297995879</v>
      </c>
      <c r="M597" s="459">
        <v>0.52885722989304484</v>
      </c>
      <c r="N597" s="897"/>
      <c r="O597" s="472">
        <v>0.48920698379088012</v>
      </c>
      <c r="P597" s="472">
        <v>0.376998392594875</v>
      </c>
      <c r="Q597" s="590">
        <v>0.33309417272061559</v>
      </c>
      <c r="R597" s="590">
        <v>0.29223997177729194</v>
      </c>
      <c r="S597" s="590">
        <v>0.2604555639706983</v>
      </c>
      <c r="T597" s="590">
        <v>0.25106471620965914</v>
      </c>
      <c r="U597" s="590">
        <v>0.21221710666826687</v>
      </c>
      <c r="V597" s="590">
        <v>0.17987085326913244</v>
      </c>
      <c r="W597" s="590">
        <v>0.13323766908824627</v>
      </c>
      <c r="X597" s="590">
        <v>0.11333228238108656</v>
      </c>
      <c r="Y597" s="590">
        <v>8.5561057378355704E-2</v>
      </c>
      <c r="Z597" s="590">
        <v>8.1547874574492876E-2</v>
      </c>
      <c r="AA597" s="587">
        <f t="shared" si="382"/>
        <v>11.903736296004588</v>
      </c>
      <c r="AB597" s="1092">
        <f t="shared" si="361"/>
        <v>1.6260162601626105</v>
      </c>
      <c r="AC597" s="1092">
        <f t="shared" si="362"/>
        <v>2.5000000000000133</v>
      </c>
      <c r="AD597" s="1092">
        <f t="shared" si="363"/>
        <v>11.412957698356841</v>
      </c>
      <c r="AE597" s="1092">
        <f t="shared" si="364"/>
        <v>17.745144882942853</v>
      </c>
      <c r="AF597" s="1092">
        <f t="shared" si="365"/>
        <v>9.4467916887241756</v>
      </c>
      <c r="AG597" s="1092">
        <f t="shared" si="366"/>
        <v>9.8255813953488591</v>
      </c>
      <c r="AH597" s="1092">
        <f t="shared" si="367"/>
        <v>12.20178926441351</v>
      </c>
      <c r="AI597" s="1092">
        <f t="shared" si="368"/>
        <v>9.5462794918330438</v>
      </c>
      <c r="AJ597" s="1092">
        <f t="shared" si="369"/>
        <v>17.073911063894375</v>
      </c>
      <c r="AK597" s="1092">
        <f t="shared" si="370"/>
        <v>8.1050041017227024</v>
      </c>
      <c r="AL597" s="1092">
        <f t="shared" si="371"/>
        <v>29.763678944006866</v>
      </c>
      <c r="AM597" s="1092">
        <f t="shared" si="372"/>
        <v>13.180722891566244</v>
      </c>
      <c r="AN597" s="1092">
        <f t="shared" si="373"/>
        <v>13.979675913210631</v>
      </c>
      <c r="AO597" s="1092">
        <f t="shared" si="374"/>
        <v>12.20338983050846</v>
      </c>
      <c r="AP597" s="1092">
        <f t="shared" si="375"/>
        <v>3.7404092071611661</v>
      </c>
      <c r="AQ597" s="1092">
        <f t="shared" si="376"/>
        <v>18.305597579425115</v>
      </c>
      <c r="AR597" s="1092">
        <f t="shared" si="377"/>
        <v>17.98304328424809</v>
      </c>
      <c r="AS597" s="1092">
        <f t="shared" si="378"/>
        <v>34.999999999999964</v>
      </c>
      <c r="AT597" s="1092">
        <f t="shared" si="379"/>
        <v>17.563739376770581</v>
      </c>
      <c r="AU597" s="1092">
        <f t="shared" si="380"/>
        <v>32.45778611632273</v>
      </c>
      <c r="AV597" s="1092">
        <f t="shared" si="381"/>
        <v>4.9212598425196763</v>
      </c>
      <c r="AW597" s="1092">
        <f t="shared" si="383"/>
        <v>14.218227563482788</v>
      </c>
      <c r="AX597" s="1092">
        <f t="shared" si="384"/>
        <v>9.1634586831645244</v>
      </c>
    </row>
    <row r="598" spans="1:50" ht="11.25" customHeight="1" x14ac:dyDescent="0.2">
      <c r="A598" s="829" t="s">
        <v>1679</v>
      </c>
      <c r="B598" s="812" t="s">
        <v>1680</v>
      </c>
      <c r="C598" s="584">
        <v>1.68</v>
      </c>
      <c r="D598" s="584">
        <v>1.49</v>
      </c>
      <c r="E598" s="460">
        <v>1.32</v>
      </c>
      <c r="F598" s="589">
        <v>1.05</v>
      </c>
      <c r="G598" s="584">
        <v>0.85</v>
      </c>
      <c r="H598" s="584">
        <v>0.68</v>
      </c>
      <c r="I598" s="584">
        <v>0.55000000000000004</v>
      </c>
      <c r="J598" s="584">
        <v>0.44500000000000001</v>
      </c>
      <c r="K598" s="897"/>
      <c r="L598" s="584">
        <v>0.36</v>
      </c>
      <c r="M598" s="459">
        <v>0.28000000000000003</v>
      </c>
      <c r="N598" s="897"/>
      <c r="O598" s="472">
        <v>0.18</v>
      </c>
      <c r="P598" s="585">
        <v>0</v>
      </c>
      <c r="Q598" s="586">
        <v>0</v>
      </c>
      <c r="R598" s="586">
        <v>0</v>
      </c>
      <c r="S598" s="586">
        <v>0</v>
      </c>
      <c r="T598" s="586">
        <v>0</v>
      </c>
      <c r="U598" s="586">
        <v>0</v>
      </c>
      <c r="V598" s="586">
        <v>0</v>
      </c>
      <c r="W598" s="586">
        <v>0</v>
      </c>
      <c r="X598" s="586">
        <v>0</v>
      </c>
      <c r="Y598" s="586">
        <v>0</v>
      </c>
      <c r="Z598" s="586">
        <v>0</v>
      </c>
      <c r="AA598" s="587">
        <f t="shared" si="382"/>
        <v>8.884999999999998</v>
      </c>
      <c r="AB598" s="1092">
        <f t="shared" si="361"/>
        <v>12.751677852348987</v>
      </c>
      <c r="AC598" s="1092">
        <f t="shared" si="362"/>
        <v>12.878787878787868</v>
      </c>
      <c r="AD598" s="1092">
        <f t="shared" si="363"/>
        <v>25.714285714285712</v>
      </c>
      <c r="AE598" s="1092">
        <f t="shared" si="364"/>
        <v>23.529411764705888</v>
      </c>
      <c r="AF598" s="1092">
        <f t="shared" si="365"/>
        <v>24.999999999999979</v>
      </c>
      <c r="AG598" s="1092">
        <f t="shared" si="366"/>
        <v>23.636363636363633</v>
      </c>
      <c r="AH598" s="1092">
        <f t="shared" si="367"/>
        <v>23.59550561797754</v>
      </c>
      <c r="AI598" s="1092">
        <f t="shared" si="368"/>
        <v>23.611111111111114</v>
      </c>
      <c r="AJ598" s="1092">
        <f t="shared" si="369"/>
        <v>28.571428571428559</v>
      </c>
      <c r="AK598" s="1092">
        <f t="shared" si="370"/>
        <v>55.555555555555578</v>
      </c>
      <c r="AL598" s="1092" t="str">
        <f t="shared" si="371"/>
        <v>n/a</v>
      </c>
      <c r="AM598" s="1092" t="str">
        <f t="shared" si="372"/>
        <v>n/a</v>
      </c>
      <c r="AN598" s="1092" t="str">
        <f t="shared" si="373"/>
        <v>n/a</v>
      </c>
      <c r="AO598" s="1092" t="str">
        <f t="shared" si="374"/>
        <v>n/a</v>
      </c>
      <c r="AP598" s="1092" t="str">
        <f t="shared" si="375"/>
        <v>n/a</v>
      </c>
      <c r="AQ598" s="1092" t="str">
        <f t="shared" si="376"/>
        <v>n/a</v>
      </c>
      <c r="AR598" s="1092" t="str">
        <f t="shared" si="377"/>
        <v>n/a</v>
      </c>
      <c r="AS598" s="1092" t="str">
        <f t="shared" si="378"/>
        <v>n/a</v>
      </c>
      <c r="AT598" s="1092" t="str">
        <f t="shared" si="379"/>
        <v>n/a</v>
      </c>
      <c r="AU598" s="1092" t="str">
        <f t="shared" si="380"/>
        <v>n/a</v>
      </c>
      <c r="AV598" s="1092" t="str">
        <f t="shared" si="381"/>
        <v>n/a</v>
      </c>
      <c r="AW598" s="1092">
        <f t="shared" si="383"/>
        <v>25.484412770256487</v>
      </c>
      <c r="AX598" s="1092">
        <f t="shared" si="384"/>
        <v>11.782424073999666</v>
      </c>
    </row>
    <row r="599" spans="1:50" ht="11.25" customHeight="1" x14ac:dyDescent="0.2">
      <c r="A599" s="511" t="s">
        <v>4474</v>
      </c>
      <c r="B599" s="812" t="s">
        <v>2053</v>
      </c>
      <c r="C599" s="584">
        <v>0.72</v>
      </c>
      <c r="D599" s="584">
        <v>0.68</v>
      </c>
      <c r="E599" s="460">
        <v>0.45999999999999996</v>
      </c>
      <c r="F599" s="460">
        <v>0.32</v>
      </c>
      <c r="G599" s="584">
        <v>0.27</v>
      </c>
      <c r="H599" s="499">
        <v>0.24</v>
      </c>
      <c r="I599" s="463">
        <v>0.24</v>
      </c>
      <c r="J599" s="499">
        <v>0.24</v>
      </c>
      <c r="K599" s="1027"/>
      <c r="L599" s="499">
        <v>0.24</v>
      </c>
      <c r="M599" s="502">
        <v>0.24</v>
      </c>
      <c r="N599" s="1027"/>
      <c r="O599" s="999">
        <v>0.24</v>
      </c>
      <c r="P599" s="1111">
        <v>0.24</v>
      </c>
      <c r="Q599" s="1020">
        <v>0.21999999999999997</v>
      </c>
      <c r="R599" s="1020">
        <v>0.2</v>
      </c>
      <c r="S599" s="1020">
        <v>0.13500000000000001</v>
      </c>
      <c r="T599" s="590">
        <v>8.900000000000001E-2</v>
      </c>
      <c r="U599" s="590">
        <v>7.3999999999999996E-2</v>
      </c>
      <c r="V599" s="1020">
        <v>0.05</v>
      </c>
      <c r="W599" s="500">
        <v>4.3999999999999997E-2</v>
      </c>
      <c r="X599" s="590">
        <v>4.3999999999999997E-2</v>
      </c>
      <c r="Y599" s="590">
        <v>4.0666666666666663E-2</v>
      </c>
      <c r="Z599" s="590">
        <v>3.7333333333333336E-2</v>
      </c>
      <c r="AA599" s="587">
        <f t="shared" si="382"/>
        <v>5.0640000000000001</v>
      </c>
      <c r="AB599" s="1092">
        <f t="shared" si="361"/>
        <v>5.8823529411764497</v>
      </c>
      <c r="AC599" s="1092">
        <f t="shared" si="362"/>
        <v>47.826086956521749</v>
      </c>
      <c r="AD599" s="1092">
        <f t="shared" si="363"/>
        <v>43.749999999999979</v>
      </c>
      <c r="AE599" s="1092">
        <f t="shared" si="364"/>
        <v>18.518518518518512</v>
      </c>
      <c r="AF599" s="1092">
        <f t="shared" si="365"/>
        <v>12.500000000000021</v>
      </c>
      <c r="AG599" s="1092">
        <f t="shared" si="366"/>
        <v>0</v>
      </c>
      <c r="AH599" s="1092">
        <f t="shared" si="367"/>
        <v>0</v>
      </c>
      <c r="AI599" s="1092">
        <f t="shared" si="368"/>
        <v>0</v>
      </c>
      <c r="AJ599" s="1092">
        <f t="shared" si="369"/>
        <v>0</v>
      </c>
      <c r="AK599" s="1092">
        <f t="shared" si="370"/>
        <v>0</v>
      </c>
      <c r="AL599" s="1092">
        <f t="shared" si="371"/>
        <v>0</v>
      </c>
      <c r="AM599" s="1092">
        <f t="shared" si="372"/>
        <v>9.0909090909091042</v>
      </c>
      <c r="AN599" s="1092">
        <f t="shared" si="373"/>
        <v>9.9999999999999858</v>
      </c>
      <c r="AO599" s="1092">
        <f t="shared" si="374"/>
        <v>48.148148148148138</v>
      </c>
      <c r="AP599" s="1092">
        <f t="shared" si="375"/>
        <v>51.685393258426956</v>
      </c>
      <c r="AQ599" s="1092">
        <f t="shared" si="376"/>
        <v>20.270270270270284</v>
      </c>
      <c r="AR599" s="1092">
        <f t="shared" si="377"/>
        <v>47.999999999999979</v>
      </c>
      <c r="AS599" s="1092">
        <f t="shared" si="378"/>
        <v>13.636363636363647</v>
      </c>
      <c r="AT599" s="1092">
        <f t="shared" si="379"/>
        <v>0</v>
      </c>
      <c r="AU599" s="1092">
        <f t="shared" si="380"/>
        <v>8.196721311475418</v>
      </c>
      <c r="AV599" s="1092">
        <f t="shared" si="381"/>
        <v>8.9285714285714199</v>
      </c>
      <c r="AW599" s="1092">
        <f t="shared" si="383"/>
        <v>16.496825502875318</v>
      </c>
      <c r="AX599" s="1092">
        <f t="shared" si="384"/>
        <v>19.026485467945559</v>
      </c>
    </row>
    <row r="600" spans="1:50" ht="11.25" customHeight="1" x14ac:dyDescent="0.2">
      <c r="A600" s="467" t="s">
        <v>1630</v>
      </c>
      <c r="B600" s="469" t="s">
        <v>1631</v>
      </c>
      <c r="C600" s="584">
        <v>0.78</v>
      </c>
      <c r="D600" s="584">
        <v>0.72</v>
      </c>
      <c r="E600" s="460">
        <v>0.68</v>
      </c>
      <c r="F600" s="481">
        <v>0.57999999999999996</v>
      </c>
      <c r="G600" s="474">
        <v>0.51</v>
      </c>
      <c r="H600" s="474">
        <v>0.44</v>
      </c>
      <c r="I600" s="474">
        <v>0.34</v>
      </c>
      <c r="J600" s="474">
        <v>0.27</v>
      </c>
      <c r="K600" s="976"/>
      <c r="L600" s="474">
        <v>0.22</v>
      </c>
      <c r="M600" s="470">
        <v>0.19</v>
      </c>
      <c r="N600" s="976"/>
      <c r="O600" s="496">
        <v>0.16</v>
      </c>
      <c r="P600" s="496">
        <v>0.16</v>
      </c>
      <c r="Q600" s="476">
        <v>0.16</v>
      </c>
      <c r="R600" s="476">
        <v>0.12</v>
      </c>
      <c r="S600" s="476">
        <v>0.1</v>
      </c>
      <c r="T600" s="476">
        <v>7.4999999999999997E-2</v>
      </c>
      <c r="U600" s="477">
        <v>0</v>
      </c>
      <c r="V600" s="477">
        <v>0</v>
      </c>
      <c r="W600" s="477">
        <v>0</v>
      </c>
      <c r="X600" s="477">
        <v>0</v>
      </c>
      <c r="Y600" s="477">
        <v>0</v>
      </c>
      <c r="Z600" s="476">
        <v>0.36</v>
      </c>
      <c r="AA600" s="587">
        <f t="shared" si="382"/>
        <v>5.8650000000000011</v>
      </c>
      <c r="AB600" s="1092">
        <f t="shared" si="361"/>
        <v>8.3333333333333481</v>
      </c>
      <c r="AC600" s="1092">
        <f t="shared" si="362"/>
        <v>5.8823529411764497</v>
      </c>
      <c r="AD600" s="1092">
        <f t="shared" si="363"/>
        <v>17.24137931034484</v>
      </c>
      <c r="AE600" s="1092">
        <f t="shared" si="364"/>
        <v>13.725490196078427</v>
      </c>
      <c r="AF600" s="1092">
        <f t="shared" si="365"/>
        <v>15.909090909090917</v>
      </c>
      <c r="AG600" s="1092">
        <f t="shared" si="366"/>
        <v>29.411764705882337</v>
      </c>
      <c r="AH600" s="1092">
        <f t="shared" si="367"/>
        <v>25.925925925925931</v>
      </c>
      <c r="AI600" s="1092">
        <f t="shared" si="368"/>
        <v>22.72727272727273</v>
      </c>
      <c r="AJ600" s="1092">
        <f t="shared" si="369"/>
        <v>15.789473684210531</v>
      </c>
      <c r="AK600" s="1092">
        <f t="shared" si="370"/>
        <v>18.75</v>
      </c>
      <c r="AL600" s="1092">
        <f t="shared" si="371"/>
        <v>0</v>
      </c>
      <c r="AM600" s="1092">
        <f t="shared" si="372"/>
        <v>0</v>
      </c>
      <c r="AN600" s="1092">
        <f t="shared" si="373"/>
        <v>33.33333333333335</v>
      </c>
      <c r="AO600" s="1092">
        <f t="shared" si="374"/>
        <v>19.999999999999996</v>
      </c>
      <c r="AP600" s="1092">
        <f t="shared" si="375"/>
        <v>33.33333333333335</v>
      </c>
      <c r="AQ600" s="1092" t="str">
        <f t="shared" si="376"/>
        <v>n/a</v>
      </c>
      <c r="AR600" s="1092" t="str">
        <f t="shared" si="377"/>
        <v>n/a</v>
      </c>
      <c r="AS600" s="1092" t="str">
        <f t="shared" si="378"/>
        <v>n/a</v>
      </c>
      <c r="AT600" s="1092" t="str">
        <f t="shared" si="379"/>
        <v>n/a</v>
      </c>
      <c r="AU600" s="1092" t="str">
        <f t="shared" si="380"/>
        <v>n/a</v>
      </c>
      <c r="AV600" s="1092">
        <f t="shared" si="381"/>
        <v>-100</v>
      </c>
      <c r="AW600" s="1092">
        <f t="shared" si="383"/>
        <v>10.022671899998887</v>
      </c>
      <c r="AX600" s="1092">
        <f t="shared" si="384"/>
        <v>31.104515608750816</v>
      </c>
    </row>
    <row r="601" spans="1:50" ht="11.25" customHeight="1" x14ac:dyDescent="0.2">
      <c r="A601" s="829" t="s">
        <v>342</v>
      </c>
      <c r="B601" s="812" t="s">
        <v>343</v>
      </c>
      <c r="C601" s="584">
        <v>1.1299999999999999</v>
      </c>
      <c r="D601" s="584">
        <v>1.0249999999999999</v>
      </c>
      <c r="E601" s="460">
        <v>0.92500000000000004</v>
      </c>
      <c r="F601" s="460">
        <v>0.84</v>
      </c>
      <c r="G601" s="584">
        <v>0.78500000000000003</v>
      </c>
      <c r="H601" s="584">
        <v>0.73</v>
      </c>
      <c r="I601" s="584">
        <v>0.69</v>
      </c>
      <c r="J601" s="584">
        <v>0.65</v>
      </c>
      <c r="K601" s="897"/>
      <c r="L601" s="584">
        <v>0.57999999999999996</v>
      </c>
      <c r="M601" s="584">
        <v>0.53</v>
      </c>
      <c r="N601" s="897"/>
      <c r="O601" s="460">
        <v>0.49</v>
      </c>
      <c r="P601" s="590">
        <v>0.45</v>
      </c>
      <c r="Q601" s="590">
        <v>0.42499999999999999</v>
      </c>
      <c r="R601" s="590">
        <v>0.41249999999999998</v>
      </c>
      <c r="S601" s="590">
        <v>0.40250000000000002</v>
      </c>
      <c r="T601" s="590">
        <v>0.39250000000000002</v>
      </c>
      <c r="U601" s="590">
        <v>0.38624999999999998</v>
      </c>
      <c r="V601" s="590">
        <v>0.38124999999999998</v>
      </c>
      <c r="W601" s="590">
        <v>0.36875000000000002</v>
      </c>
      <c r="X601" s="590">
        <v>0.35375000000000001</v>
      </c>
      <c r="Y601" s="590">
        <v>0.32624999999999998</v>
      </c>
      <c r="Z601" s="590">
        <v>0.30625000000000002</v>
      </c>
      <c r="AA601" s="587">
        <f t="shared" si="382"/>
        <v>12.58</v>
      </c>
      <c r="AB601" s="1092">
        <f t="shared" si="361"/>
        <v>10.243902439024399</v>
      </c>
      <c r="AC601" s="1092">
        <f t="shared" si="362"/>
        <v>10.810810810810789</v>
      </c>
      <c r="AD601" s="1092">
        <f t="shared" si="363"/>
        <v>10.119047619047628</v>
      </c>
      <c r="AE601" s="1092">
        <f t="shared" si="364"/>
        <v>7.0063694267515908</v>
      </c>
      <c r="AF601" s="1092">
        <f t="shared" si="365"/>
        <v>7.5342465753424737</v>
      </c>
      <c r="AG601" s="1092">
        <f t="shared" si="366"/>
        <v>5.7971014492753659</v>
      </c>
      <c r="AH601" s="1092">
        <f t="shared" si="367"/>
        <v>6.153846153846132</v>
      </c>
      <c r="AI601" s="1092">
        <f t="shared" si="368"/>
        <v>12.068965517241391</v>
      </c>
      <c r="AJ601" s="1092">
        <f t="shared" si="369"/>
        <v>9.4339622641509422</v>
      </c>
      <c r="AK601" s="1092">
        <f t="shared" si="370"/>
        <v>8.163265306122458</v>
      </c>
      <c r="AL601" s="1092">
        <f t="shared" si="371"/>
        <v>8.8888888888888786</v>
      </c>
      <c r="AM601" s="1092">
        <f t="shared" si="372"/>
        <v>5.8823529411764719</v>
      </c>
      <c r="AN601" s="1092">
        <f t="shared" si="373"/>
        <v>3.0303030303030276</v>
      </c>
      <c r="AO601" s="1092">
        <f t="shared" si="374"/>
        <v>2.4844720496894235</v>
      </c>
      <c r="AP601" s="1092">
        <f t="shared" si="375"/>
        <v>2.5477707006369421</v>
      </c>
      <c r="AQ601" s="1092">
        <f t="shared" si="376"/>
        <v>1.6181229773462924</v>
      </c>
      <c r="AR601" s="1092">
        <f t="shared" si="377"/>
        <v>1.3114754098360715</v>
      </c>
      <c r="AS601" s="1092">
        <f t="shared" si="378"/>
        <v>3.3898305084745672</v>
      </c>
      <c r="AT601" s="1092">
        <f t="shared" si="379"/>
        <v>4.2402826855123754</v>
      </c>
      <c r="AU601" s="1092">
        <f t="shared" si="380"/>
        <v>8.4291187739463638</v>
      </c>
      <c r="AV601" s="1092">
        <f t="shared" si="381"/>
        <v>6.5306122448979487</v>
      </c>
      <c r="AW601" s="1092">
        <f t="shared" si="383"/>
        <v>6.4611784653486435</v>
      </c>
      <c r="AX601" s="1092">
        <f t="shared" si="384"/>
        <v>3.233579744908023</v>
      </c>
    </row>
    <row r="602" spans="1:50" ht="11.25" customHeight="1" x14ac:dyDescent="0.2">
      <c r="A602" s="458" t="s">
        <v>1634</v>
      </c>
      <c r="B602" s="812" t="s">
        <v>1635</v>
      </c>
      <c r="C602" s="584">
        <v>0.35</v>
      </c>
      <c r="D602" s="584">
        <v>0.33</v>
      </c>
      <c r="E602" s="460">
        <v>0.31</v>
      </c>
      <c r="F602" s="589">
        <v>0.29000000000000004</v>
      </c>
      <c r="G602" s="584">
        <v>0.27</v>
      </c>
      <c r="H602" s="584">
        <v>0.25</v>
      </c>
      <c r="I602" s="463">
        <v>0.24</v>
      </c>
      <c r="J602" s="584">
        <v>0.23</v>
      </c>
      <c r="K602" s="897"/>
      <c r="L602" s="584">
        <v>0.12</v>
      </c>
      <c r="M602" s="463">
        <v>0</v>
      </c>
      <c r="N602" s="897"/>
      <c r="O602" s="510">
        <v>0</v>
      </c>
      <c r="P602" s="586">
        <v>0</v>
      </c>
      <c r="Q602" s="586">
        <v>0</v>
      </c>
      <c r="R602" s="586">
        <v>0</v>
      </c>
      <c r="S602" s="586">
        <v>0</v>
      </c>
      <c r="T602" s="586">
        <v>0</v>
      </c>
      <c r="U602" s="586">
        <v>0</v>
      </c>
      <c r="V602" s="586">
        <v>0</v>
      </c>
      <c r="W602" s="586">
        <v>0</v>
      </c>
      <c r="X602" s="586">
        <v>0</v>
      </c>
      <c r="Y602" s="586">
        <v>0</v>
      </c>
      <c r="Z602" s="586">
        <v>0</v>
      </c>
      <c r="AA602" s="587">
        <f t="shared" si="382"/>
        <v>2.39</v>
      </c>
      <c r="AB602" s="1092">
        <f t="shared" si="361"/>
        <v>6.0606060606060552</v>
      </c>
      <c r="AC602" s="1092">
        <f t="shared" si="362"/>
        <v>6.4516129032258229</v>
      </c>
      <c r="AD602" s="1092">
        <f t="shared" si="363"/>
        <v>6.8965517241379226</v>
      </c>
      <c r="AE602" s="1092">
        <f t="shared" si="364"/>
        <v>7.4074074074074181</v>
      </c>
      <c r="AF602" s="1092">
        <f t="shared" si="365"/>
        <v>8.0000000000000071</v>
      </c>
      <c r="AG602" s="1092">
        <f t="shared" si="366"/>
        <v>4.1666666666666741</v>
      </c>
      <c r="AH602" s="1092">
        <f t="shared" si="367"/>
        <v>4.3478260869565188</v>
      </c>
      <c r="AI602" s="1092">
        <f t="shared" si="368"/>
        <v>91.666666666666671</v>
      </c>
      <c r="AJ602" s="1092" t="str">
        <f t="shared" si="369"/>
        <v>n/a</v>
      </c>
      <c r="AK602" s="1092" t="str">
        <f t="shared" si="370"/>
        <v>n/a</v>
      </c>
      <c r="AL602" s="1092" t="str">
        <f t="shared" si="371"/>
        <v>n/a</v>
      </c>
      <c r="AM602" s="1092" t="str">
        <f t="shared" si="372"/>
        <v>n/a</v>
      </c>
      <c r="AN602" s="1092" t="str">
        <f t="shared" si="373"/>
        <v>n/a</v>
      </c>
      <c r="AO602" s="1092" t="str">
        <f t="shared" si="374"/>
        <v>n/a</v>
      </c>
      <c r="AP602" s="1092" t="str">
        <f t="shared" si="375"/>
        <v>n/a</v>
      </c>
      <c r="AQ602" s="1092" t="str">
        <f t="shared" si="376"/>
        <v>n/a</v>
      </c>
      <c r="AR602" s="1092" t="str">
        <f t="shared" si="377"/>
        <v>n/a</v>
      </c>
      <c r="AS602" s="1092" t="str">
        <f t="shared" si="378"/>
        <v>n/a</v>
      </c>
      <c r="AT602" s="1092" t="str">
        <f t="shared" si="379"/>
        <v>n/a</v>
      </c>
      <c r="AU602" s="1092" t="str">
        <f t="shared" si="380"/>
        <v>n/a</v>
      </c>
      <c r="AV602" s="1092" t="str">
        <f t="shared" si="381"/>
        <v>n/a</v>
      </c>
      <c r="AW602" s="1092">
        <f t="shared" si="383"/>
        <v>16.874667189458386</v>
      </c>
      <c r="AX602" s="1092">
        <f t="shared" si="384"/>
        <v>30.250841082969181</v>
      </c>
    </row>
    <row r="603" spans="1:50" ht="11.25" customHeight="1" x14ac:dyDescent="0.2">
      <c r="A603" s="447" t="s">
        <v>330</v>
      </c>
      <c r="B603" s="445" t="s">
        <v>331</v>
      </c>
      <c r="C603" s="584">
        <v>0.7</v>
      </c>
      <c r="D603" s="584">
        <v>0.66</v>
      </c>
      <c r="E603" s="460">
        <v>0.6</v>
      </c>
      <c r="F603" s="454">
        <v>0.57999999999999996</v>
      </c>
      <c r="G603" s="451">
        <v>0.52</v>
      </c>
      <c r="H603" s="451">
        <v>0.48</v>
      </c>
      <c r="I603" s="451">
        <v>0.44</v>
      </c>
      <c r="J603" s="451">
        <v>0.35</v>
      </c>
      <c r="K603" s="963" t="s">
        <v>90</v>
      </c>
      <c r="L603" s="451">
        <v>0.3</v>
      </c>
      <c r="M603" s="449">
        <v>0.22</v>
      </c>
      <c r="N603" s="963"/>
      <c r="O603" s="488">
        <v>0.19</v>
      </c>
      <c r="P603" s="488">
        <v>0.16</v>
      </c>
      <c r="Q603" s="456">
        <v>0.15</v>
      </c>
      <c r="R603" s="456">
        <v>0.13</v>
      </c>
      <c r="S603" s="456">
        <v>0.115</v>
      </c>
      <c r="T603" s="456">
        <v>0.105</v>
      </c>
      <c r="U603" s="456">
        <v>9.5000000000000001E-2</v>
      </c>
      <c r="V603" s="456">
        <v>6.5000000000000002E-2</v>
      </c>
      <c r="W603" s="456">
        <v>5.5E-2</v>
      </c>
      <c r="X603" s="456">
        <v>4.4999999999999998E-2</v>
      </c>
      <c r="Y603" s="456">
        <v>3.6670000000000001E-2</v>
      </c>
      <c r="Z603" s="456">
        <v>1.4999999999999999E-2</v>
      </c>
      <c r="AA603" s="587">
        <f t="shared" si="382"/>
        <v>6.0116700000000005</v>
      </c>
      <c r="AB603" s="1092">
        <f t="shared" si="361"/>
        <v>6.0606060606060552</v>
      </c>
      <c r="AC603" s="1092">
        <f t="shared" si="362"/>
        <v>10.000000000000009</v>
      </c>
      <c r="AD603" s="1092">
        <f t="shared" si="363"/>
        <v>3.4482758620689724</v>
      </c>
      <c r="AE603" s="1092">
        <f t="shared" si="364"/>
        <v>11.538461538461519</v>
      </c>
      <c r="AF603" s="1092">
        <f t="shared" si="365"/>
        <v>8.3333333333333481</v>
      </c>
      <c r="AG603" s="1092">
        <f t="shared" si="366"/>
        <v>9.0909090909090828</v>
      </c>
      <c r="AH603" s="1092">
        <f t="shared" si="367"/>
        <v>25.714285714285733</v>
      </c>
      <c r="AI603" s="1092">
        <f t="shared" si="368"/>
        <v>16.666666666666675</v>
      </c>
      <c r="AJ603" s="1092">
        <f t="shared" si="369"/>
        <v>36.363636363636353</v>
      </c>
      <c r="AK603" s="1092">
        <f t="shared" si="370"/>
        <v>15.789473684210531</v>
      </c>
      <c r="AL603" s="1092">
        <f t="shared" si="371"/>
        <v>18.75</v>
      </c>
      <c r="AM603" s="1092">
        <f t="shared" si="372"/>
        <v>6.6666666666666652</v>
      </c>
      <c r="AN603" s="1092">
        <f t="shared" si="373"/>
        <v>15.384615384615374</v>
      </c>
      <c r="AO603" s="1092">
        <f t="shared" si="374"/>
        <v>13.043478260869556</v>
      </c>
      <c r="AP603" s="1092">
        <f t="shared" si="375"/>
        <v>9.5238095238095344</v>
      </c>
      <c r="AQ603" s="1092">
        <f t="shared" si="376"/>
        <v>10.526315789473673</v>
      </c>
      <c r="AR603" s="1092">
        <f t="shared" si="377"/>
        <v>46.153846153846146</v>
      </c>
      <c r="AS603" s="1092">
        <f t="shared" si="378"/>
        <v>18.181818181818187</v>
      </c>
      <c r="AT603" s="1092">
        <f t="shared" si="379"/>
        <v>22.222222222222232</v>
      </c>
      <c r="AU603" s="1092">
        <f t="shared" si="380"/>
        <v>22.716116716662114</v>
      </c>
      <c r="AV603" s="1092">
        <f t="shared" si="381"/>
        <v>144.4666666666667</v>
      </c>
      <c r="AW603" s="1092">
        <f t="shared" si="383"/>
        <v>22.411485899087069</v>
      </c>
      <c r="AX603" s="1092">
        <f t="shared" si="384"/>
        <v>29.784439450618983</v>
      </c>
    </row>
    <row r="604" spans="1:50" ht="11.25" customHeight="1" x14ac:dyDescent="0.2">
      <c r="A604" s="1075" t="s">
        <v>4658</v>
      </c>
      <c r="B604" s="812" t="s">
        <v>4648</v>
      </c>
      <c r="C604" s="584">
        <v>0.45333333333333337</v>
      </c>
      <c r="D604" s="584">
        <v>0.39999999999999997</v>
      </c>
      <c r="E604" s="460">
        <v>0.32</v>
      </c>
      <c r="F604" s="460">
        <v>0.13333333333333333</v>
      </c>
      <c r="G604" s="499">
        <v>0</v>
      </c>
      <c r="H604" s="499">
        <v>0</v>
      </c>
      <c r="I604" s="499">
        <v>0</v>
      </c>
      <c r="J604" s="499">
        <v>0</v>
      </c>
      <c r="K604" s="1027"/>
      <c r="L604" s="499">
        <v>0</v>
      </c>
      <c r="M604" s="502">
        <v>0</v>
      </c>
      <c r="N604" s="1027"/>
      <c r="O604" s="999">
        <v>0</v>
      </c>
      <c r="P604" s="999">
        <v>0</v>
      </c>
      <c r="Q604" s="500">
        <v>0</v>
      </c>
      <c r="R604" s="500">
        <v>0</v>
      </c>
      <c r="S604" s="500">
        <v>0</v>
      </c>
      <c r="T604" s="500">
        <v>0</v>
      </c>
      <c r="U604" s="500">
        <v>0</v>
      </c>
      <c r="V604" s="586">
        <v>0</v>
      </c>
      <c r="W604" s="500">
        <v>1.3333333333333334E-2</v>
      </c>
      <c r="X604" s="500">
        <v>2.6666666666666668E-2</v>
      </c>
      <c r="Y604" s="500">
        <v>2.6666666666666668E-2</v>
      </c>
      <c r="Z604" s="500">
        <v>2.6666666666666668E-2</v>
      </c>
      <c r="AA604" s="587">
        <f t="shared" si="382"/>
        <v>1.4</v>
      </c>
      <c r="AB604" s="1092">
        <f t="shared" si="361"/>
        <v>13.333333333333353</v>
      </c>
      <c r="AC604" s="1092">
        <f t="shared" si="362"/>
        <v>24.999999999999979</v>
      </c>
      <c r="AD604" s="1092">
        <f t="shared" si="363"/>
        <v>140</v>
      </c>
      <c r="AE604" s="1092" t="str">
        <f t="shared" si="364"/>
        <v>n/a</v>
      </c>
      <c r="AF604" s="1092" t="str">
        <f t="shared" si="365"/>
        <v>n/a</v>
      </c>
      <c r="AG604" s="1092" t="str">
        <f t="shared" si="366"/>
        <v>n/a</v>
      </c>
      <c r="AH604" s="1092" t="str">
        <f t="shared" si="367"/>
        <v>n/a</v>
      </c>
      <c r="AI604" s="1092" t="str">
        <f t="shared" si="368"/>
        <v>n/a</v>
      </c>
      <c r="AJ604" s="1092" t="str">
        <f t="shared" si="369"/>
        <v>n/a</v>
      </c>
      <c r="AK604" s="1092" t="str">
        <f t="shared" si="370"/>
        <v>n/a</v>
      </c>
      <c r="AL604" s="1092" t="str">
        <f t="shared" si="371"/>
        <v>n/a</v>
      </c>
      <c r="AM604" s="1092" t="str">
        <f t="shared" si="372"/>
        <v>n/a</v>
      </c>
      <c r="AN604" s="1092" t="str">
        <f t="shared" si="373"/>
        <v>n/a</v>
      </c>
      <c r="AO604" s="1092" t="str">
        <f t="shared" si="374"/>
        <v>n/a</v>
      </c>
      <c r="AP604" s="1092" t="str">
        <f t="shared" si="375"/>
        <v>n/a</v>
      </c>
      <c r="AQ604" s="1092" t="str">
        <f t="shared" si="376"/>
        <v>n/a</v>
      </c>
      <c r="AR604" s="1092" t="str">
        <f t="shared" si="377"/>
        <v>n/a</v>
      </c>
      <c r="AS604" s="1092">
        <f t="shared" si="378"/>
        <v>-100</v>
      </c>
      <c r="AT604" s="1092">
        <f t="shared" si="379"/>
        <v>-50</v>
      </c>
      <c r="AU604" s="1092">
        <f t="shared" si="380"/>
        <v>0</v>
      </c>
      <c r="AV604" s="1092">
        <f t="shared" si="381"/>
        <v>0</v>
      </c>
      <c r="AW604" s="1092">
        <f t="shared" si="383"/>
        <v>4.0476190476190448</v>
      </c>
      <c r="AX604" s="1092">
        <f t="shared" si="384"/>
        <v>73.923491122122613</v>
      </c>
    </row>
    <row r="605" spans="1:50" ht="11.25" customHeight="1" x14ac:dyDescent="0.2">
      <c r="A605" s="458" t="s">
        <v>1654</v>
      </c>
      <c r="B605" s="812" t="s">
        <v>1655</v>
      </c>
      <c r="C605" s="584">
        <v>0.6</v>
      </c>
      <c r="D605" s="584">
        <v>0.56000000000000005</v>
      </c>
      <c r="E605" s="460">
        <v>0.54</v>
      </c>
      <c r="F605" s="460">
        <v>0.4</v>
      </c>
      <c r="G605" s="584">
        <v>0.3</v>
      </c>
      <c r="H605" s="584">
        <v>0.23</v>
      </c>
      <c r="I605" s="463">
        <v>0.2</v>
      </c>
      <c r="J605" s="584">
        <v>0.15</v>
      </c>
      <c r="K605" s="897"/>
      <c r="L605" s="463">
        <v>0</v>
      </c>
      <c r="M605" s="588">
        <v>0</v>
      </c>
      <c r="N605" s="897"/>
      <c r="O605" s="585">
        <v>0.02</v>
      </c>
      <c r="P605" s="585">
        <v>0.12</v>
      </c>
      <c r="Q605" s="590">
        <v>0.12</v>
      </c>
      <c r="R605" s="586">
        <v>0</v>
      </c>
      <c r="S605" s="586">
        <v>0</v>
      </c>
      <c r="T605" s="586">
        <v>0</v>
      </c>
      <c r="U605" s="586">
        <v>0</v>
      </c>
      <c r="V605" s="586">
        <v>0</v>
      </c>
      <c r="W605" s="586">
        <v>0</v>
      </c>
      <c r="X605" s="586">
        <v>0</v>
      </c>
      <c r="Y605" s="586">
        <v>0</v>
      </c>
      <c r="Z605" s="586">
        <v>0</v>
      </c>
      <c r="AA605" s="587">
        <f t="shared" si="382"/>
        <v>3.24</v>
      </c>
      <c r="AB605" s="1092">
        <f t="shared" si="361"/>
        <v>7.1428571428571397</v>
      </c>
      <c r="AC605" s="1092">
        <f t="shared" si="362"/>
        <v>3.7037037037036979</v>
      </c>
      <c r="AD605" s="1092">
        <f t="shared" si="363"/>
        <v>35.000000000000007</v>
      </c>
      <c r="AE605" s="1092">
        <f t="shared" si="364"/>
        <v>33.33333333333335</v>
      </c>
      <c r="AF605" s="1092">
        <f t="shared" si="365"/>
        <v>30.434782608695631</v>
      </c>
      <c r="AG605" s="1092">
        <f t="shared" si="366"/>
        <v>14.999999999999991</v>
      </c>
      <c r="AH605" s="1092">
        <f t="shared" si="367"/>
        <v>33.33333333333335</v>
      </c>
      <c r="AI605" s="1092" t="str">
        <f t="shared" si="368"/>
        <v>n/a</v>
      </c>
      <c r="AJ605" s="1092" t="str">
        <f t="shared" si="369"/>
        <v>n/a</v>
      </c>
      <c r="AK605" s="1092">
        <f t="shared" si="370"/>
        <v>-100</v>
      </c>
      <c r="AL605" s="1092">
        <f t="shared" si="371"/>
        <v>-83.333333333333329</v>
      </c>
      <c r="AM605" s="1092">
        <f t="shared" si="372"/>
        <v>0</v>
      </c>
      <c r="AN605" s="1092" t="str">
        <f t="shared" si="373"/>
        <v>n/a</v>
      </c>
      <c r="AO605" s="1092" t="str">
        <f t="shared" si="374"/>
        <v>n/a</v>
      </c>
      <c r="AP605" s="1092" t="str">
        <f t="shared" si="375"/>
        <v>n/a</v>
      </c>
      <c r="AQ605" s="1092" t="str">
        <f t="shared" si="376"/>
        <v>n/a</v>
      </c>
      <c r="AR605" s="1092" t="str">
        <f t="shared" si="377"/>
        <v>n/a</v>
      </c>
      <c r="AS605" s="1092" t="str">
        <f t="shared" si="378"/>
        <v>n/a</v>
      </c>
      <c r="AT605" s="1092" t="str">
        <f t="shared" si="379"/>
        <v>n/a</v>
      </c>
      <c r="AU605" s="1092" t="str">
        <f t="shared" si="380"/>
        <v>n/a</v>
      </c>
      <c r="AV605" s="1092" t="str">
        <f t="shared" si="381"/>
        <v>n/a</v>
      </c>
      <c r="AW605" s="1092">
        <f t="shared" si="383"/>
        <v>-2.5385323211410151</v>
      </c>
      <c r="AX605" s="1092">
        <f t="shared" si="384"/>
        <v>48.925384260046151</v>
      </c>
    </row>
    <row r="606" spans="1:50" ht="11.25" customHeight="1" x14ac:dyDescent="0.2">
      <c r="A606" s="507" t="s">
        <v>4015</v>
      </c>
      <c r="B606" s="812" t="s">
        <v>4016</v>
      </c>
      <c r="C606" s="584">
        <v>0.7</v>
      </c>
      <c r="D606" s="584">
        <v>0.6</v>
      </c>
      <c r="E606" s="460">
        <v>0.38</v>
      </c>
      <c r="F606" s="460">
        <v>0.19</v>
      </c>
      <c r="G606" s="584">
        <v>0.15</v>
      </c>
      <c r="H606" s="584">
        <v>0.115</v>
      </c>
      <c r="I606" s="584">
        <v>0.05</v>
      </c>
      <c r="J606" s="499">
        <v>0</v>
      </c>
      <c r="K606" s="897"/>
      <c r="L606" s="463">
        <v>0</v>
      </c>
      <c r="M606" s="588">
        <v>0</v>
      </c>
      <c r="N606" s="897"/>
      <c r="O606" s="585">
        <v>0</v>
      </c>
      <c r="P606" s="585">
        <v>0</v>
      </c>
      <c r="Q606" s="500">
        <v>0</v>
      </c>
      <c r="R606" s="500">
        <v>0</v>
      </c>
      <c r="S606" s="500">
        <v>0</v>
      </c>
      <c r="T606" s="500">
        <v>0</v>
      </c>
      <c r="U606" s="500">
        <v>0</v>
      </c>
      <c r="V606" s="500">
        <v>0</v>
      </c>
      <c r="W606" s="500">
        <v>0</v>
      </c>
      <c r="X606" s="500">
        <v>0</v>
      </c>
      <c r="Y606" s="500">
        <v>0</v>
      </c>
      <c r="Z606" s="500">
        <v>0</v>
      </c>
      <c r="AA606" s="587">
        <f t="shared" si="382"/>
        <v>2.1849999999999996</v>
      </c>
      <c r="AB606" s="1092">
        <f t="shared" si="361"/>
        <v>16.666666666666675</v>
      </c>
      <c r="AC606" s="1092">
        <f t="shared" si="362"/>
        <v>57.894736842105267</v>
      </c>
      <c r="AD606" s="1092">
        <f t="shared" si="363"/>
        <v>100</v>
      </c>
      <c r="AE606" s="1092">
        <f t="shared" si="364"/>
        <v>26.666666666666682</v>
      </c>
      <c r="AF606" s="1092">
        <f t="shared" si="365"/>
        <v>30.434782608695631</v>
      </c>
      <c r="AG606" s="1092">
        <f t="shared" si="366"/>
        <v>129.99999999999997</v>
      </c>
      <c r="AH606" s="1092" t="str">
        <f t="shared" si="367"/>
        <v>n/a</v>
      </c>
      <c r="AI606" s="1092" t="str">
        <f t="shared" si="368"/>
        <v>n/a</v>
      </c>
      <c r="AJ606" s="1092" t="str">
        <f t="shared" si="369"/>
        <v>n/a</v>
      </c>
      <c r="AK606" s="1092" t="str">
        <f t="shared" si="370"/>
        <v>n/a</v>
      </c>
      <c r="AL606" s="1092" t="str">
        <f t="shared" si="371"/>
        <v>n/a</v>
      </c>
      <c r="AM606" s="1092" t="str">
        <f t="shared" si="372"/>
        <v>n/a</v>
      </c>
      <c r="AN606" s="1092" t="str">
        <f t="shared" si="373"/>
        <v>n/a</v>
      </c>
      <c r="AO606" s="1092" t="str">
        <f t="shared" si="374"/>
        <v>n/a</v>
      </c>
      <c r="AP606" s="1092" t="str">
        <f t="shared" si="375"/>
        <v>n/a</v>
      </c>
      <c r="AQ606" s="1092" t="str">
        <f t="shared" si="376"/>
        <v>n/a</v>
      </c>
      <c r="AR606" s="1092" t="str">
        <f t="shared" si="377"/>
        <v>n/a</v>
      </c>
      <c r="AS606" s="1092" t="str">
        <f t="shared" si="378"/>
        <v>n/a</v>
      </c>
      <c r="AT606" s="1092" t="str">
        <f t="shared" si="379"/>
        <v>n/a</v>
      </c>
      <c r="AU606" s="1092" t="str">
        <f t="shared" si="380"/>
        <v>n/a</v>
      </c>
      <c r="AV606" s="1092" t="str">
        <f t="shared" si="381"/>
        <v>n/a</v>
      </c>
      <c r="AW606" s="1092">
        <f t="shared" si="383"/>
        <v>60.277142130689036</v>
      </c>
      <c r="AX606" s="1092">
        <f t="shared" si="384"/>
        <v>45.534519333543741</v>
      </c>
    </row>
    <row r="607" spans="1:50" ht="11.25" customHeight="1" x14ac:dyDescent="0.2">
      <c r="A607" s="458" t="s">
        <v>1640</v>
      </c>
      <c r="B607" s="812" t="s">
        <v>1641</v>
      </c>
      <c r="C607" s="584">
        <v>0.67</v>
      </c>
      <c r="D607" s="584">
        <v>0.63</v>
      </c>
      <c r="E607" s="460">
        <v>0.57499999999999996</v>
      </c>
      <c r="F607" s="589">
        <v>0.495</v>
      </c>
      <c r="G607" s="584">
        <v>0.47499999999999998</v>
      </c>
      <c r="H607" s="584">
        <v>0.45500000000000002</v>
      </c>
      <c r="I607" s="584">
        <v>0.435</v>
      </c>
      <c r="J607" s="584">
        <v>0.41499999999999998</v>
      </c>
      <c r="K607" s="897"/>
      <c r="L607" s="584">
        <v>0.39500000000000002</v>
      </c>
      <c r="M607" s="588">
        <v>0.39</v>
      </c>
      <c r="N607" s="897"/>
      <c r="O607" s="585">
        <v>0.39</v>
      </c>
      <c r="P607" s="585">
        <v>0.39</v>
      </c>
      <c r="Q607" s="590">
        <v>0.39</v>
      </c>
      <c r="R607" s="590">
        <v>0.36</v>
      </c>
      <c r="S607" s="590">
        <v>0.33</v>
      </c>
      <c r="T607" s="590">
        <v>0.3</v>
      </c>
      <c r="U607" s="590">
        <v>0.28000000000000003</v>
      </c>
      <c r="V607" s="590">
        <v>0.255</v>
      </c>
      <c r="W607" s="590">
        <v>0.23499999999999999</v>
      </c>
      <c r="X607" s="590">
        <v>0.215</v>
      </c>
      <c r="Y607" s="590">
        <v>0.19500000000000001</v>
      </c>
      <c r="Z607" s="590">
        <v>0.17499999999999999</v>
      </c>
      <c r="AA607" s="587">
        <f t="shared" si="382"/>
        <v>8.4500000000000011</v>
      </c>
      <c r="AB607" s="1092">
        <f t="shared" si="361"/>
        <v>6.3492063492063489</v>
      </c>
      <c r="AC607" s="1092">
        <f t="shared" si="362"/>
        <v>9.5652173913043583</v>
      </c>
      <c r="AD607" s="1092">
        <f t="shared" si="363"/>
        <v>16.161616161616156</v>
      </c>
      <c r="AE607" s="1092">
        <f t="shared" si="364"/>
        <v>4.2105263157894868</v>
      </c>
      <c r="AF607" s="1092">
        <f t="shared" si="365"/>
        <v>4.39560439560438</v>
      </c>
      <c r="AG607" s="1092">
        <f t="shared" si="366"/>
        <v>4.5977011494252817</v>
      </c>
      <c r="AH607" s="1092">
        <f t="shared" si="367"/>
        <v>4.8192771084337505</v>
      </c>
      <c r="AI607" s="1092">
        <f t="shared" si="368"/>
        <v>5.0632911392404889</v>
      </c>
      <c r="AJ607" s="1092">
        <f t="shared" si="369"/>
        <v>1.2820512820512775</v>
      </c>
      <c r="AK607" s="1092">
        <f t="shared" si="370"/>
        <v>0</v>
      </c>
      <c r="AL607" s="1092">
        <f t="shared" si="371"/>
        <v>0</v>
      </c>
      <c r="AM607" s="1092">
        <f t="shared" si="372"/>
        <v>0</v>
      </c>
      <c r="AN607" s="1092">
        <f t="shared" si="373"/>
        <v>8.3333333333333481</v>
      </c>
      <c r="AO607" s="1092">
        <f t="shared" si="374"/>
        <v>9.0909090909090828</v>
      </c>
      <c r="AP607" s="1092">
        <f t="shared" si="375"/>
        <v>10.000000000000009</v>
      </c>
      <c r="AQ607" s="1092">
        <f t="shared" si="376"/>
        <v>7.1428571428571397</v>
      </c>
      <c r="AR607" s="1092">
        <f t="shared" si="377"/>
        <v>9.8039215686274606</v>
      </c>
      <c r="AS607" s="1092">
        <f t="shared" si="378"/>
        <v>8.5106382978723527</v>
      </c>
      <c r="AT607" s="1092">
        <f t="shared" si="379"/>
        <v>9.302325581395344</v>
      </c>
      <c r="AU607" s="1092">
        <f t="shared" si="380"/>
        <v>10.256410256410241</v>
      </c>
      <c r="AV607" s="1092">
        <f t="shared" si="381"/>
        <v>11.428571428571432</v>
      </c>
      <c r="AW607" s="1092">
        <f t="shared" si="383"/>
        <v>6.6815932377451404</v>
      </c>
      <c r="AX607" s="1092">
        <f t="shared" si="384"/>
        <v>4.2318890617972142</v>
      </c>
    </row>
    <row r="608" spans="1:50" ht="11.25" customHeight="1" x14ac:dyDescent="0.2">
      <c r="A608" s="458" t="s">
        <v>1677</v>
      </c>
      <c r="B608" s="812" t="s">
        <v>1678</v>
      </c>
      <c r="C608" s="584">
        <v>0.52249999999999996</v>
      </c>
      <c r="D608" s="584">
        <v>0.49249999999999999</v>
      </c>
      <c r="E608" s="460">
        <v>0.46250000000000002</v>
      </c>
      <c r="F608" s="589">
        <v>0.4325</v>
      </c>
      <c r="G608" s="584">
        <v>0.40250000000000002</v>
      </c>
      <c r="H608" s="584">
        <v>0.3725</v>
      </c>
      <c r="I608" s="584">
        <v>0.34499999999999997</v>
      </c>
      <c r="J608" s="584">
        <v>0.32500000000000001</v>
      </c>
      <c r="K608" s="897"/>
      <c r="L608" s="463">
        <v>0.31</v>
      </c>
      <c r="M608" s="459">
        <v>0.31</v>
      </c>
      <c r="N608" s="897"/>
      <c r="O608" s="472">
        <v>0.28999999999999998</v>
      </c>
      <c r="P608" s="472">
        <v>0.27</v>
      </c>
      <c r="Q608" s="586">
        <v>0</v>
      </c>
      <c r="R608" s="586">
        <v>0</v>
      </c>
      <c r="S608" s="586">
        <v>0</v>
      </c>
      <c r="T608" s="586">
        <v>0</v>
      </c>
      <c r="U608" s="586">
        <v>0</v>
      </c>
      <c r="V608" s="586">
        <v>0</v>
      </c>
      <c r="W608" s="586">
        <v>0</v>
      </c>
      <c r="X608" s="586">
        <v>0</v>
      </c>
      <c r="Y608" s="586">
        <v>0</v>
      </c>
      <c r="Z608" s="586">
        <v>0</v>
      </c>
      <c r="AA608" s="587">
        <f t="shared" si="382"/>
        <v>4.5350000000000001</v>
      </c>
      <c r="AB608" s="1092">
        <f t="shared" si="361"/>
        <v>6.0913705583756306</v>
      </c>
      <c r="AC608" s="1092">
        <f t="shared" si="362"/>
        <v>6.4864864864864868</v>
      </c>
      <c r="AD608" s="1092">
        <f t="shared" si="363"/>
        <v>6.9364161849710948</v>
      </c>
      <c r="AE608" s="1092">
        <f t="shared" si="364"/>
        <v>7.4534161490683148</v>
      </c>
      <c r="AF608" s="1092">
        <f t="shared" si="365"/>
        <v>8.0536912751677967</v>
      </c>
      <c r="AG608" s="1092">
        <f t="shared" si="366"/>
        <v>7.9710144927536364</v>
      </c>
      <c r="AH608" s="1092">
        <f t="shared" si="367"/>
        <v>6.153846153846132</v>
      </c>
      <c r="AI608" s="1092">
        <f t="shared" si="368"/>
        <v>4.8387096774193505</v>
      </c>
      <c r="AJ608" s="1092">
        <f t="shared" si="369"/>
        <v>0</v>
      </c>
      <c r="AK608" s="1092">
        <f t="shared" si="370"/>
        <v>6.8965517241379448</v>
      </c>
      <c r="AL608" s="1092">
        <f t="shared" si="371"/>
        <v>7.4074074074073959</v>
      </c>
      <c r="AM608" s="1092" t="str">
        <f t="shared" si="372"/>
        <v>n/a</v>
      </c>
      <c r="AN608" s="1092" t="str">
        <f t="shared" si="373"/>
        <v>n/a</v>
      </c>
      <c r="AO608" s="1092" t="str">
        <f t="shared" si="374"/>
        <v>n/a</v>
      </c>
      <c r="AP608" s="1092" t="str">
        <f t="shared" si="375"/>
        <v>n/a</v>
      </c>
      <c r="AQ608" s="1092" t="str">
        <f t="shared" si="376"/>
        <v>n/a</v>
      </c>
      <c r="AR608" s="1092" t="str">
        <f t="shared" si="377"/>
        <v>n/a</v>
      </c>
      <c r="AS608" s="1092" t="str">
        <f t="shared" si="378"/>
        <v>n/a</v>
      </c>
      <c r="AT608" s="1092" t="str">
        <f t="shared" si="379"/>
        <v>n/a</v>
      </c>
      <c r="AU608" s="1092" t="str">
        <f t="shared" si="380"/>
        <v>n/a</v>
      </c>
      <c r="AV608" s="1092" t="str">
        <f t="shared" si="381"/>
        <v>n/a</v>
      </c>
      <c r="AW608" s="1092">
        <f t="shared" si="383"/>
        <v>6.208082737239434</v>
      </c>
      <c r="AX608" s="1092">
        <f t="shared" si="384"/>
        <v>2.2587040358269723</v>
      </c>
    </row>
    <row r="609" spans="1:50" ht="11.25" customHeight="1" x14ac:dyDescent="0.2">
      <c r="A609" s="803" t="s">
        <v>4463</v>
      </c>
      <c r="B609" s="812" t="s">
        <v>4435</v>
      </c>
      <c r="C609" s="584">
        <v>0.48</v>
      </c>
      <c r="D609" s="460">
        <v>0.42000000000000004</v>
      </c>
      <c r="E609" s="460">
        <v>0.32</v>
      </c>
      <c r="F609" s="589">
        <v>0.22000000000000003</v>
      </c>
      <c r="G609" s="460">
        <v>0.14000000000000001</v>
      </c>
      <c r="H609" s="460">
        <v>0.04</v>
      </c>
      <c r="I609" s="483">
        <v>0</v>
      </c>
      <c r="J609" s="483">
        <v>0</v>
      </c>
      <c r="K609" s="483"/>
      <c r="L609" s="483">
        <v>0.01</v>
      </c>
      <c r="M609" s="480">
        <v>0.09</v>
      </c>
      <c r="N609" s="483"/>
      <c r="O609" s="503">
        <v>0.24</v>
      </c>
      <c r="P609" s="503">
        <v>0.64</v>
      </c>
      <c r="Q609" s="500">
        <v>0.64</v>
      </c>
      <c r="R609" s="590">
        <v>0.64</v>
      </c>
      <c r="S609" s="590">
        <v>0.5867</v>
      </c>
      <c r="T609" s="590">
        <v>0.5334000000000001</v>
      </c>
      <c r="U609" s="590">
        <v>0.48</v>
      </c>
      <c r="V609" s="590">
        <v>0.43989999999999996</v>
      </c>
      <c r="W609" s="500">
        <v>0.4</v>
      </c>
      <c r="X609" s="500">
        <v>0.4</v>
      </c>
      <c r="Y609" s="590">
        <v>0.4</v>
      </c>
      <c r="Z609" s="590">
        <v>0.36009999999999998</v>
      </c>
      <c r="AA609" s="587">
        <f t="shared" si="382"/>
        <v>7.4801000000000011</v>
      </c>
      <c r="AB609" s="1092">
        <f t="shared" si="361"/>
        <v>14.285714285714279</v>
      </c>
      <c r="AC609" s="1092">
        <f t="shared" si="362"/>
        <v>31.25</v>
      </c>
      <c r="AD609" s="1092">
        <f t="shared" si="363"/>
        <v>45.454545454545439</v>
      </c>
      <c r="AE609" s="1092">
        <f t="shared" si="364"/>
        <v>57.142857142857139</v>
      </c>
      <c r="AF609" s="1092">
        <f t="shared" si="365"/>
        <v>250.00000000000006</v>
      </c>
      <c r="AG609" s="1092" t="str">
        <f t="shared" si="366"/>
        <v>n/a</v>
      </c>
      <c r="AH609" s="1092" t="str">
        <f t="shared" si="367"/>
        <v>n/a</v>
      </c>
      <c r="AI609" s="1092">
        <f t="shared" si="368"/>
        <v>-100</v>
      </c>
      <c r="AJ609" s="1092">
        <f t="shared" si="369"/>
        <v>-88.888888888888886</v>
      </c>
      <c r="AK609" s="1092">
        <f t="shared" si="370"/>
        <v>-62.5</v>
      </c>
      <c r="AL609" s="1092">
        <f t="shared" si="371"/>
        <v>-62.5</v>
      </c>
      <c r="AM609" s="1092">
        <f t="shared" si="372"/>
        <v>0</v>
      </c>
      <c r="AN609" s="1092">
        <f t="shared" si="373"/>
        <v>0</v>
      </c>
      <c r="AO609" s="1092">
        <f t="shared" si="374"/>
        <v>9.0847110959604507</v>
      </c>
      <c r="AP609" s="1092">
        <f t="shared" si="375"/>
        <v>9.9925009373827969</v>
      </c>
      <c r="AQ609" s="1092">
        <f t="shared" si="376"/>
        <v>11.125000000000028</v>
      </c>
      <c r="AR609" s="1092">
        <f t="shared" si="377"/>
        <v>9.1157081154807926</v>
      </c>
      <c r="AS609" s="1092">
        <f t="shared" si="378"/>
        <v>9.9749999999999783</v>
      </c>
      <c r="AT609" s="1092">
        <f t="shared" si="379"/>
        <v>0</v>
      </c>
      <c r="AU609" s="1092">
        <f t="shared" si="380"/>
        <v>0</v>
      </c>
      <c r="AV609" s="1092">
        <f t="shared" si="381"/>
        <v>11.080255484587621</v>
      </c>
      <c r="AW609" s="1092">
        <f t="shared" si="383"/>
        <v>7.6114422961915631</v>
      </c>
      <c r="AX609" s="1092">
        <f t="shared" si="384"/>
        <v>72.355822156692668</v>
      </c>
    </row>
    <row r="610" spans="1:50" ht="11.25" customHeight="1" x14ac:dyDescent="0.2">
      <c r="A610" s="814" t="s">
        <v>1632</v>
      </c>
      <c r="B610" s="445" t="s">
        <v>1633</v>
      </c>
      <c r="C610" s="584">
        <v>0.34</v>
      </c>
      <c r="D610" s="584">
        <v>0.28999999999999998</v>
      </c>
      <c r="E610" s="460">
        <v>0.27</v>
      </c>
      <c r="F610" s="482">
        <v>0.26</v>
      </c>
      <c r="G610" s="451">
        <v>0.25</v>
      </c>
      <c r="H610" s="451">
        <v>0.24</v>
      </c>
      <c r="I610" s="451">
        <v>0.23499999999999999</v>
      </c>
      <c r="J610" s="451">
        <v>0.18</v>
      </c>
      <c r="K610" s="963"/>
      <c r="L610" s="452">
        <v>0.16500000000000001</v>
      </c>
      <c r="M610" s="453">
        <v>0.16500000000000001</v>
      </c>
      <c r="N610" s="963"/>
      <c r="O610" s="488">
        <v>0.16500000000000001</v>
      </c>
      <c r="P610" s="488">
        <v>0.16</v>
      </c>
      <c r="Q610" s="456">
        <v>0.15</v>
      </c>
      <c r="R610" s="456">
        <v>0.13500000000000001</v>
      </c>
      <c r="S610" s="456">
        <v>0.125</v>
      </c>
      <c r="T610" s="456">
        <v>7.6670000000000002E-2</v>
      </c>
      <c r="U610" s="456">
        <v>7.1669999999999998E-2</v>
      </c>
      <c r="V610" s="456">
        <v>6.5000000000000002E-2</v>
      </c>
      <c r="W610" s="456">
        <v>6.1670000000000003E-2</v>
      </c>
      <c r="X610" s="456">
        <v>5.833E-2</v>
      </c>
      <c r="Y610" s="455">
        <v>0</v>
      </c>
      <c r="Z610" s="455">
        <v>0</v>
      </c>
      <c r="AA610" s="587">
        <f t="shared" si="382"/>
        <v>3.463340000000001</v>
      </c>
      <c r="AB610" s="1092">
        <f t="shared" si="361"/>
        <v>17.24137931034484</v>
      </c>
      <c r="AC610" s="1092">
        <f t="shared" si="362"/>
        <v>7.4074074074073959</v>
      </c>
      <c r="AD610" s="1092">
        <f t="shared" si="363"/>
        <v>3.8461538461538547</v>
      </c>
      <c r="AE610" s="1092">
        <f t="shared" si="364"/>
        <v>4.0000000000000036</v>
      </c>
      <c r="AF610" s="1092">
        <f t="shared" si="365"/>
        <v>4.1666666666666741</v>
      </c>
      <c r="AG610" s="1092">
        <f t="shared" si="366"/>
        <v>2.1276595744680771</v>
      </c>
      <c r="AH610" s="1092">
        <f t="shared" si="367"/>
        <v>30.555555555555557</v>
      </c>
      <c r="AI610" s="1092">
        <f t="shared" si="368"/>
        <v>9.0909090909090828</v>
      </c>
      <c r="AJ610" s="1092">
        <f t="shared" si="369"/>
        <v>0</v>
      </c>
      <c r="AK610" s="1092">
        <f t="shared" si="370"/>
        <v>0</v>
      </c>
      <c r="AL610" s="1092">
        <f t="shared" si="371"/>
        <v>3.125</v>
      </c>
      <c r="AM610" s="1092">
        <f t="shared" si="372"/>
        <v>6.6666666666666652</v>
      </c>
      <c r="AN610" s="1092">
        <f t="shared" si="373"/>
        <v>11.111111111111093</v>
      </c>
      <c r="AO610" s="1092">
        <f t="shared" si="374"/>
        <v>8.0000000000000071</v>
      </c>
      <c r="AP610" s="1092">
        <f t="shared" si="375"/>
        <v>63.036389722185994</v>
      </c>
      <c r="AQ610" s="1092">
        <f t="shared" si="376"/>
        <v>6.9764197014092533</v>
      </c>
      <c r="AR610" s="1092">
        <f t="shared" si="377"/>
        <v>10.261538461538455</v>
      </c>
      <c r="AS610" s="1092">
        <f t="shared" si="378"/>
        <v>5.3997081238851941</v>
      </c>
      <c r="AT610" s="1092">
        <f t="shared" si="379"/>
        <v>5.726041488085043</v>
      </c>
      <c r="AU610" s="1092" t="str">
        <f t="shared" si="380"/>
        <v>n/a</v>
      </c>
      <c r="AV610" s="1092" t="str">
        <f t="shared" si="381"/>
        <v>n/a</v>
      </c>
      <c r="AW610" s="1092">
        <f t="shared" si="383"/>
        <v>10.459926669809851</v>
      </c>
      <c r="AX610" s="1092">
        <f t="shared" si="384"/>
        <v>14.478870491101917</v>
      </c>
    </row>
    <row r="611" spans="1:50" ht="11.25" customHeight="1" x14ac:dyDescent="0.2">
      <c r="A611" s="1075" t="s">
        <v>3966</v>
      </c>
      <c r="B611" s="469" t="s">
        <v>3967</v>
      </c>
      <c r="C611" s="584">
        <v>1.84</v>
      </c>
      <c r="D611" s="584">
        <v>1.69</v>
      </c>
      <c r="E611" s="460">
        <v>1.4279999999999999</v>
      </c>
      <c r="F611" s="481">
        <v>1.177</v>
      </c>
      <c r="G611" s="474">
        <v>0.96870000000000001</v>
      </c>
      <c r="H611" s="474">
        <v>0.67420000000000002</v>
      </c>
      <c r="I611" s="1159">
        <v>0</v>
      </c>
      <c r="J611" s="1159">
        <v>0</v>
      </c>
      <c r="K611" s="976"/>
      <c r="L611" s="1159">
        <v>0</v>
      </c>
      <c r="M611" s="489">
        <v>0</v>
      </c>
      <c r="N611" s="976"/>
      <c r="O611" s="496">
        <v>0</v>
      </c>
      <c r="P611" s="496">
        <v>0</v>
      </c>
      <c r="Q611" s="477">
        <v>0</v>
      </c>
      <c r="R611" s="477">
        <v>0</v>
      </c>
      <c r="S611" s="477">
        <v>0</v>
      </c>
      <c r="T611" s="477">
        <v>0</v>
      </c>
      <c r="U611" s="477">
        <v>0</v>
      </c>
      <c r="V611" s="477">
        <v>0</v>
      </c>
      <c r="W611" s="477">
        <v>0</v>
      </c>
      <c r="X611" s="477">
        <v>0</v>
      </c>
      <c r="Y611" s="477">
        <v>0</v>
      </c>
      <c r="Z611" s="477">
        <v>0</v>
      </c>
      <c r="AA611" s="587">
        <f t="shared" si="382"/>
        <v>7.7778999999999998</v>
      </c>
      <c r="AB611" s="1092">
        <f t="shared" si="361"/>
        <v>8.875739644970416</v>
      </c>
      <c r="AC611" s="1092">
        <f t="shared" si="362"/>
        <v>18.347338935574232</v>
      </c>
      <c r="AD611" s="1092">
        <f t="shared" si="363"/>
        <v>21.325403568394208</v>
      </c>
      <c r="AE611" s="1092">
        <f t="shared" si="364"/>
        <v>21.50304531846805</v>
      </c>
      <c r="AF611" s="1092">
        <f t="shared" si="365"/>
        <v>43.681400177988714</v>
      </c>
      <c r="AG611" s="1092" t="str">
        <f t="shared" si="366"/>
        <v>n/a</v>
      </c>
      <c r="AH611" s="1092" t="str">
        <f t="shared" si="367"/>
        <v>n/a</v>
      </c>
      <c r="AI611" s="1092" t="str">
        <f t="shared" si="368"/>
        <v>n/a</v>
      </c>
      <c r="AJ611" s="1092" t="str">
        <f t="shared" si="369"/>
        <v>n/a</v>
      </c>
      <c r="AK611" s="1092" t="str">
        <f t="shared" si="370"/>
        <v>n/a</v>
      </c>
      <c r="AL611" s="1092" t="str">
        <f t="shared" si="371"/>
        <v>n/a</v>
      </c>
      <c r="AM611" s="1092" t="str">
        <f t="shared" si="372"/>
        <v>n/a</v>
      </c>
      <c r="AN611" s="1092" t="str">
        <f t="shared" si="373"/>
        <v>n/a</v>
      </c>
      <c r="AO611" s="1092" t="str">
        <f t="shared" si="374"/>
        <v>n/a</v>
      </c>
      <c r="AP611" s="1092" t="str">
        <f t="shared" si="375"/>
        <v>n/a</v>
      </c>
      <c r="AQ611" s="1092" t="str">
        <f t="shared" si="376"/>
        <v>n/a</v>
      </c>
      <c r="AR611" s="1092" t="str">
        <f t="shared" si="377"/>
        <v>n/a</v>
      </c>
      <c r="AS611" s="1092" t="str">
        <f t="shared" si="378"/>
        <v>n/a</v>
      </c>
      <c r="AT611" s="1092" t="str">
        <f t="shared" si="379"/>
        <v>n/a</v>
      </c>
      <c r="AU611" s="1092" t="str">
        <f t="shared" si="380"/>
        <v>n/a</v>
      </c>
      <c r="AV611" s="1092" t="str">
        <f t="shared" si="381"/>
        <v>n/a</v>
      </c>
      <c r="AW611" s="1092">
        <f t="shared" si="383"/>
        <v>22.746585529079123</v>
      </c>
      <c r="AX611" s="1092">
        <f t="shared" si="384"/>
        <v>12.782667473341998</v>
      </c>
    </row>
    <row r="612" spans="1:50" ht="11.25" customHeight="1" x14ac:dyDescent="0.2">
      <c r="A612" s="829" t="s">
        <v>333</v>
      </c>
      <c r="B612" s="812" t="s">
        <v>334</v>
      </c>
      <c r="C612" s="584">
        <v>5.36</v>
      </c>
      <c r="D612" s="584">
        <v>4.5199999999999996</v>
      </c>
      <c r="E612" s="460">
        <v>3.44</v>
      </c>
      <c r="F612" s="589">
        <v>3.4</v>
      </c>
      <c r="G612" s="584">
        <v>3.36</v>
      </c>
      <c r="H612" s="584">
        <v>2.68</v>
      </c>
      <c r="I612" s="584">
        <v>2.2000000000000002</v>
      </c>
      <c r="J612" s="584">
        <v>2</v>
      </c>
      <c r="K612" s="897"/>
      <c r="L612" s="584">
        <v>1.56</v>
      </c>
      <c r="M612" s="459">
        <v>1.46</v>
      </c>
      <c r="N612" s="897"/>
      <c r="O612" s="472">
        <v>1.44</v>
      </c>
      <c r="P612" s="472">
        <v>1.42</v>
      </c>
      <c r="Q612" s="590">
        <v>1.4</v>
      </c>
      <c r="R612" s="590">
        <v>1.26</v>
      </c>
      <c r="S612" s="590">
        <v>1</v>
      </c>
      <c r="T612" s="590">
        <v>0.82</v>
      </c>
      <c r="U612" s="590">
        <v>0.68</v>
      </c>
      <c r="V612" s="590">
        <v>0.62</v>
      </c>
      <c r="W612" s="590">
        <v>0.59499999999999997</v>
      </c>
      <c r="X612" s="590">
        <v>0.57999999999999996</v>
      </c>
      <c r="Y612" s="590">
        <v>0.54</v>
      </c>
      <c r="Z612" s="590">
        <v>0.48</v>
      </c>
      <c r="AA612" s="587">
        <f t="shared" si="382"/>
        <v>40.814999999999984</v>
      </c>
      <c r="AB612" s="1092">
        <f t="shared" si="361"/>
        <v>18.584070796460207</v>
      </c>
      <c r="AC612" s="1092">
        <f t="shared" si="362"/>
        <v>31.395348837209291</v>
      </c>
      <c r="AD612" s="1092">
        <f t="shared" si="363"/>
        <v>1.1764705882352899</v>
      </c>
      <c r="AE612" s="1092">
        <f t="shared" si="364"/>
        <v>1.1904761904761862</v>
      </c>
      <c r="AF612" s="1092">
        <f t="shared" si="365"/>
        <v>25.373134328358194</v>
      </c>
      <c r="AG612" s="1092">
        <f t="shared" si="366"/>
        <v>21.818181818181827</v>
      </c>
      <c r="AH612" s="1092">
        <f t="shared" si="367"/>
        <v>10.000000000000009</v>
      </c>
      <c r="AI612" s="1092">
        <f t="shared" si="368"/>
        <v>28.205128205128194</v>
      </c>
      <c r="AJ612" s="1092">
        <f t="shared" si="369"/>
        <v>6.8493150684931559</v>
      </c>
      <c r="AK612" s="1092">
        <f t="shared" si="370"/>
        <v>1.388888888888884</v>
      </c>
      <c r="AL612" s="1092">
        <f t="shared" si="371"/>
        <v>1.4084507042253502</v>
      </c>
      <c r="AM612" s="1092">
        <f t="shared" si="372"/>
        <v>1.4285714285714235</v>
      </c>
      <c r="AN612" s="1092">
        <f t="shared" si="373"/>
        <v>11.111111111111093</v>
      </c>
      <c r="AO612" s="1092">
        <f t="shared" si="374"/>
        <v>26</v>
      </c>
      <c r="AP612" s="1092">
        <f t="shared" si="375"/>
        <v>21.95121951219512</v>
      </c>
      <c r="AQ612" s="1092">
        <f t="shared" si="376"/>
        <v>20.588235294117641</v>
      </c>
      <c r="AR612" s="1092">
        <f t="shared" si="377"/>
        <v>9.6774193548387224</v>
      </c>
      <c r="AS612" s="1092">
        <f t="shared" si="378"/>
        <v>4.2016806722689148</v>
      </c>
      <c r="AT612" s="1092">
        <f t="shared" si="379"/>
        <v>2.5862068965517349</v>
      </c>
      <c r="AU612" s="1092">
        <f t="shared" si="380"/>
        <v>7.4074074074073959</v>
      </c>
      <c r="AV612" s="1092">
        <f t="shared" si="381"/>
        <v>12.500000000000021</v>
      </c>
      <c r="AW612" s="1092">
        <f t="shared" si="383"/>
        <v>12.611491290605649</v>
      </c>
      <c r="AX612" s="1092">
        <f t="shared" si="384"/>
        <v>10.237970710188383</v>
      </c>
    </row>
    <row r="613" spans="1:50" ht="11.25" customHeight="1" x14ac:dyDescent="0.2">
      <c r="A613" s="1129" t="s">
        <v>3885</v>
      </c>
      <c r="B613" s="818" t="s">
        <v>3886</v>
      </c>
      <c r="C613" s="962">
        <v>0.94</v>
      </c>
      <c r="D613" s="962">
        <v>0.83</v>
      </c>
      <c r="E613" s="460">
        <v>0.74</v>
      </c>
      <c r="F613" s="818">
        <v>0.66</v>
      </c>
      <c r="G613" s="818">
        <v>0.61</v>
      </c>
      <c r="H613" s="818">
        <v>0.56999999999999995</v>
      </c>
      <c r="I613" s="818">
        <v>0.53</v>
      </c>
      <c r="J613" s="818">
        <v>0.52</v>
      </c>
      <c r="K613" s="818">
        <v>0.52</v>
      </c>
      <c r="L613" s="818">
        <v>0.52</v>
      </c>
      <c r="M613" s="822">
        <v>0.52</v>
      </c>
      <c r="N613" s="445"/>
      <c r="O613" s="33">
        <v>0.52</v>
      </c>
      <c r="P613" s="33">
        <v>0.52</v>
      </c>
      <c r="Q613" s="20">
        <v>0.49</v>
      </c>
      <c r="R613" s="20">
        <v>0.44</v>
      </c>
      <c r="S613" s="20">
        <v>0.39500000000000002</v>
      </c>
      <c r="T613" s="20">
        <v>0.35</v>
      </c>
      <c r="U613" s="20">
        <v>0.31</v>
      </c>
      <c r="V613" s="20">
        <v>0.3</v>
      </c>
      <c r="W613" s="20">
        <v>0.3</v>
      </c>
      <c r="X613" s="20">
        <v>0.3</v>
      </c>
      <c r="Y613" s="20">
        <v>0.29499999999999998</v>
      </c>
      <c r="Z613" s="20">
        <v>0.24175824175824201</v>
      </c>
      <c r="AA613" s="587">
        <f t="shared" si="382"/>
        <v>11.421758241758242</v>
      </c>
      <c r="AB613" s="1092">
        <f t="shared" si="361"/>
        <v>13.25301204819278</v>
      </c>
      <c r="AC613" s="1092">
        <f t="shared" si="362"/>
        <v>12.162162162162149</v>
      </c>
      <c r="AD613" s="1092">
        <f t="shared" si="363"/>
        <v>12.12121212121211</v>
      </c>
      <c r="AE613" s="1092">
        <f t="shared" si="364"/>
        <v>8.196721311475418</v>
      </c>
      <c r="AF613" s="1092">
        <f t="shared" si="365"/>
        <v>7.0175438596491224</v>
      </c>
      <c r="AG613" s="1092">
        <f t="shared" si="366"/>
        <v>7.5471698113207308</v>
      </c>
      <c r="AH613" s="1092">
        <f t="shared" si="367"/>
        <v>1.9230769230769162</v>
      </c>
      <c r="AI613" s="1092">
        <f t="shared" si="368"/>
        <v>0</v>
      </c>
      <c r="AJ613" s="1092">
        <f t="shared" si="369"/>
        <v>0</v>
      </c>
      <c r="AK613" s="1092">
        <f t="shared" si="370"/>
        <v>0</v>
      </c>
      <c r="AL613" s="1092">
        <f t="shared" si="371"/>
        <v>0</v>
      </c>
      <c r="AM613" s="1092">
        <f t="shared" si="372"/>
        <v>6.1224489795918435</v>
      </c>
      <c r="AN613" s="1092">
        <f t="shared" si="373"/>
        <v>11.363636363636353</v>
      </c>
      <c r="AO613" s="1092">
        <f t="shared" si="374"/>
        <v>11.392405063291132</v>
      </c>
      <c r="AP613" s="1092">
        <f t="shared" si="375"/>
        <v>12.857142857142879</v>
      </c>
      <c r="AQ613" s="1092">
        <f t="shared" si="376"/>
        <v>12.903225806451601</v>
      </c>
      <c r="AR613" s="1092">
        <f t="shared" si="377"/>
        <v>3.3333333333333437</v>
      </c>
      <c r="AS613" s="1092">
        <f t="shared" si="378"/>
        <v>0</v>
      </c>
      <c r="AT613" s="1092">
        <f t="shared" si="379"/>
        <v>0</v>
      </c>
      <c r="AU613" s="1092">
        <f t="shared" si="380"/>
        <v>1.6949152542372836</v>
      </c>
      <c r="AV613" s="1092">
        <f t="shared" si="381"/>
        <v>22.022727272727138</v>
      </c>
      <c r="AW613" s="1092">
        <f t="shared" si="383"/>
        <v>6.8528920555952766</v>
      </c>
      <c r="AX613" s="1092">
        <f t="shared" si="384"/>
        <v>6.2791598530751322</v>
      </c>
    </row>
    <row r="614" spans="1:50" ht="11.25" customHeight="1" x14ac:dyDescent="0.2">
      <c r="A614" s="468" t="s">
        <v>785</v>
      </c>
      <c r="B614" s="812" t="s">
        <v>786</v>
      </c>
      <c r="C614" s="584">
        <v>1.1875</v>
      </c>
      <c r="D614" s="584">
        <v>1.1575</v>
      </c>
      <c r="E614" s="460">
        <v>1.1274999999999999</v>
      </c>
      <c r="F614" s="589">
        <v>1.0975000000000001</v>
      </c>
      <c r="G614" s="584">
        <v>1.06375</v>
      </c>
      <c r="H614" s="584">
        <v>1.0049999999999999</v>
      </c>
      <c r="I614" s="584">
        <v>0.94499999999999995</v>
      </c>
      <c r="J614" s="584">
        <v>0.9</v>
      </c>
      <c r="K614" s="897"/>
      <c r="L614" s="584">
        <v>0.82499999999999996</v>
      </c>
      <c r="M614" s="459">
        <v>0.74875000000000003</v>
      </c>
      <c r="N614" s="897"/>
      <c r="O614" s="472">
        <v>0.67749999999999999</v>
      </c>
      <c r="P614" s="472">
        <v>0.59499999999999997</v>
      </c>
      <c r="Q614" s="590">
        <v>0.54</v>
      </c>
      <c r="R614" s="590">
        <v>0.49</v>
      </c>
      <c r="S614" s="590">
        <v>0.45</v>
      </c>
      <c r="T614" s="590">
        <v>0.42499999999999999</v>
      </c>
      <c r="U614" s="590">
        <v>0.40500000000000003</v>
      </c>
      <c r="V614" s="590">
        <v>0.38500000000000001</v>
      </c>
      <c r="W614" s="590">
        <v>0.375</v>
      </c>
      <c r="X614" s="590">
        <v>0.37</v>
      </c>
      <c r="Y614" s="590">
        <v>0.36499999999999999</v>
      </c>
      <c r="Z614" s="590">
        <v>0.36</v>
      </c>
      <c r="AA614" s="587">
        <f t="shared" si="382"/>
        <v>15.494999999999999</v>
      </c>
      <c r="AB614" s="1092">
        <f t="shared" si="361"/>
        <v>2.591792656587466</v>
      </c>
      <c r="AC614" s="1092">
        <f t="shared" si="362"/>
        <v>2.6607538802660757</v>
      </c>
      <c r="AD614" s="1092">
        <f t="shared" si="363"/>
        <v>2.7334851936218429</v>
      </c>
      <c r="AE614" s="1092">
        <f t="shared" si="364"/>
        <v>3.1727379553466717</v>
      </c>
      <c r="AF614" s="1092">
        <f t="shared" si="365"/>
        <v>5.845771144278622</v>
      </c>
      <c r="AG614" s="1092">
        <f t="shared" si="366"/>
        <v>6.3492063492063489</v>
      </c>
      <c r="AH614" s="1092">
        <f t="shared" si="367"/>
        <v>4.9999999999999822</v>
      </c>
      <c r="AI614" s="1092">
        <f t="shared" si="368"/>
        <v>9.0909090909091042</v>
      </c>
      <c r="AJ614" s="1092">
        <f t="shared" si="369"/>
        <v>10.183639398998313</v>
      </c>
      <c r="AK614" s="1092">
        <f t="shared" si="370"/>
        <v>10.516605166051662</v>
      </c>
      <c r="AL614" s="1092">
        <f t="shared" si="371"/>
        <v>13.86554621848739</v>
      </c>
      <c r="AM614" s="1092">
        <f t="shared" si="372"/>
        <v>10.185185185185164</v>
      </c>
      <c r="AN614" s="1092">
        <f t="shared" si="373"/>
        <v>10.204081632653072</v>
      </c>
      <c r="AO614" s="1092">
        <f t="shared" si="374"/>
        <v>8.8888888888888786</v>
      </c>
      <c r="AP614" s="1092">
        <f t="shared" si="375"/>
        <v>5.8823529411764719</v>
      </c>
      <c r="AQ614" s="1092">
        <f t="shared" si="376"/>
        <v>4.9382716049382713</v>
      </c>
      <c r="AR614" s="1092">
        <f t="shared" si="377"/>
        <v>5.1948051948051965</v>
      </c>
      <c r="AS614" s="1092">
        <f t="shared" si="378"/>
        <v>2.6666666666666616</v>
      </c>
      <c r="AT614" s="1092">
        <f t="shared" si="379"/>
        <v>1.3513513513513598</v>
      </c>
      <c r="AU614" s="1092">
        <f t="shared" si="380"/>
        <v>1.3698630136986356</v>
      </c>
      <c r="AV614" s="1092">
        <f t="shared" si="381"/>
        <v>1.388888888888884</v>
      </c>
      <c r="AW614" s="1092">
        <f t="shared" si="383"/>
        <v>5.9086096391431457</v>
      </c>
      <c r="AX614" s="1092">
        <f t="shared" si="384"/>
        <v>3.6910037042078776</v>
      </c>
    </row>
    <row r="615" spans="1:50" ht="11.25" customHeight="1" x14ac:dyDescent="0.2">
      <c r="A615" s="829" t="s">
        <v>634</v>
      </c>
      <c r="B615" s="812" t="s">
        <v>635</v>
      </c>
      <c r="C615" s="584">
        <v>3.56</v>
      </c>
      <c r="D615" s="584">
        <v>3.46</v>
      </c>
      <c r="E615" s="460">
        <v>3.26</v>
      </c>
      <c r="F615" s="589">
        <v>3.06</v>
      </c>
      <c r="G615" s="584">
        <v>2.84</v>
      </c>
      <c r="H615" s="584">
        <v>2.62</v>
      </c>
      <c r="I615" s="584">
        <v>2.44</v>
      </c>
      <c r="J615" s="584">
        <v>2.2000000000000002</v>
      </c>
      <c r="K615" s="897"/>
      <c r="L615" s="584">
        <v>2</v>
      </c>
      <c r="M615" s="459">
        <v>1.84</v>
      </c>
      <c r="N615" s="897"/>
      <c r="O615" s="472">
        <v>1.55</v>
      </c>
      <c r="P615" s="472">
        <v>1.37</v>
      </c>
      <c r="Q615" s="590">
        <v>1.26</v>
      </c>
      <c r="R615" s="590">
        <v>1.18</v>
      </c>
      <c r="S615" s="590">
        <v>1.1100000000000001</v>
      </c>
      <c r="T615" s="590">
        <v>1.06</v>
      </c>
      <c r="U615" s="590">
        <v>0.98</v>
      </c>
      <c r="V615" s="590">
        <v>0.89</v>
      </c>
      <c r="W615" s="590">
        <v>0.72</v>
      </c>
      <c r="X615" s="586">
        <v>0.64</v>
      </c>
      <c r="Y615" s="590">
        <v>0.63</v>
      </c>
      <c r="Z615" s="590">
        <v>0.59</v>
      </c>
      <c r="AA615" s="587">
        <f t="shared" si="382"/>
        <v>39.260000000000012</v>
      </c>
      <c r="AB615" s="1092">
        <f t="shared" si="361"/>
        <v>2.8901734104046284</v>
      </c>
      <c r="AC615" s="1092">
        <f t="shared" si="362"/>
        <v>6.1349693251533832</v>
      </c>
      <c r="AD615" s="1092">
        <f t="shared" si="363"/>
        <v>6.5359477124182996</v>
      </c>
      <c r="AE615" s="1092">
        <f t="shared" si="364"/>
        <v>7.7464788732394485</v>
      </c>
      <c r="AF615" s="1092">
        <f t="shared" si="365"/>
        <v>8.3969465648854769</v>
      </c>
      <c r="AG615" s="1092">
        <f t="shared" si="366"/>
        <v>7.3770491803278659</v>
      </c>
      <c r="AH615" s="1092">
        <f t="shared" si="367"/>
        <v>10.909090909090891</v>
      </c>
      <c r="AI615" s="1092">
        <f t="shared" si="368"/>
        <v>10.000000000000009</v>
      </c>
      <c r="AJ615" s="1092">
        <f t="shared" si="369"/>
        <v>8.6956521739130377</v>
      </c>
      <c r="AK615" s="1092">
        <f t="shared" si="370"/>
        <v>18.709677419354833</v>
      </c>
      <c r="AL615" s="1092">
        <f t="shared" si="371"/>
        <v>13.138686131386844</v>
      </c>
      <c r="AM615" s="1092">
        <f t="shared" si="372"/>
        <v>8.7301587301587436</v>
      </c>
      <c r="AN615" s="1092">
        <f t="shared" si="373"/>
        <v>6.7796610169491567</v>
      </c>
      <c r="AO615" s="1092">
        <f t="shared" si="374"/>
        <v>6.3063063063062863</v>
      </c>
      <c r="AP615" s="1092">
        <f t="shared" si="375"/>
        <v>4.7169811320754818</v>
      </c>
      <c r="AQ615" s="1092">
        <f t="shared" si="376"/>
        <v>8.163265306122458</v>
      </c>
      <c r="AR615" s="1092">
        <f t="shared" si="377"/>
        <v>10.1123595505618</v>
      </c>
      <c r="AS615" s="1092">
        <f t="shared" si="378"/>
        <v>23.611111111111114</v>
      </c>
      <c r="AT615" s="1092">
        <f t="shared" si="379"/>
        <v>12.5</v>
      </c>
      <c r="AU615" s="1092">
        <f t="shared" si="380"/>
        <v>1.5873015873015817</v>
      </c>
      <c r="AV615" s="1092">
        <f t="shared" si="381"/>
        <v>6.7796610169491567</v>
      </c>
      <c r="AW615" s="1092">
        <f t="shared" si="383"/>
        <v>9.0391179741766905</v>
      </c>
      <c r="AX615" s="1092">
        <f t="shared" si="384"/>
        <v>4.9519873207343466</v>
      </c>
    </row>
    <row r="616" spans="1:50" ht="11.25" customHeight="1" x14ac:dyDescent="0.2">
      <c r="A616" s="829" t="s">
        <v>335</v>
      </c>
      <c r="B616" s="812" t="s">
        <v>336</v>
      </c>
      <c r="C616" s="584">
        <v>1.28</v>
      </c>
      <c r="D616" s="584">
        <v>1.2</v>
      </c>
      <c r="E616" s="460">
        <v>1.1200000000000001</v>
      </c>
      <c r="F616" s="460">
        <v>0.87</v>
      </c>
      <c r="G616" s="584">
        <v>0.81</v>
      </c>
      <c r="H616" s="584">
        <v>0.78</v>
      </c>
      <c r="I616" s="584">
        <v>0.75</v>
      </c>
      <c r="J616" s="584">
        <v>0.73</v>
      </c>
      <c r="K616" s="897"/>
      <c r="L616" s="584">
        <v>0.71</v>
      </c>
      <c r="M616" s="459">
        <v>0.69</v>
      </c>
      <c r="N616" s="897"/>
      <c r="O616" s="472">
        <v>0.68</v>
      </c>
      <c r="P616" s="472">
        <v>0.66</v>
      </c>
      <c r="Q616" s="590">
        <v>0.64400000000000002</v>
      </c>
      <c r="R616" s="590">
        <v>0.60399999999999998</v>
      </c>
      <c r="S616" s="590">
        <v>0.56599999999999995</v>
      </c>
      <c r="T616" s="590">
        <v>0.53600000000000003</v>
      </c>
      <c r="U616" s="590">
        <v>0.51</v>
      </c>
      <c r="V616" s="590">
        <v>0.48531999999999997</v>
      </c>
      <c r="W616" s="590">
        <v>0.46</v>
      </c>
      <c r="X616" s="590">
        <v>0.42902000000000001</v>
      </c>
      <c r="Y616" s="590">
        <v>0.41</v>
      </c>
      <c r="Z616" s="590">
        <v>0.4</v>
      </c>
      <c r="AA616" s="587">
        <f t="shared" si="382"/>
        <v>15.324339999999999</v>
      </c>
      <c r="AB616" s="1092">
        <f t="shared" si="361"/>
        <v>6.6666666666666652</v>
      </c>
      <c r="AC616" s="1092">
        <f t="shared" si="362"/>
        <v>7.1428571428571397</v>
      </c>
      <c r="AD616" s="1092">
        <f t="shared" si="363"/>
        <v>28.735632183908066</v>
      </c>
      <c r="AE616" s="1092">
        <f t="shared" si="364"/>
        <v>7.4074074074073959</v>
      </c>
      <c r="AF616" s="1092">
        <f t="shared" si="365"/>
        <v>3.8461538461538547</v>
      </c>
      <c r="AG616" s="1092">
        <f t="shared" si="366"/>
        <v>4.0000000000000036</v>
      </c>
      <c r="AH616" s="1092">
        <f t="shared" si="367"/>
        <v>2.7397260273972712</v>
      </c>
      <c r="AI616" s="1092">
        <f t="shared" si="368"/>
        <v>2.8169014084507005</v>
      </c>
      <c r="AJ616" s="1092">
        <f t="shared" si="369"/>
        <v>2.898550724637694</v>
      </c>
      <c r="AK616" s="1092">
        <f t="shared" si="370"/>
        <v>1.4705882352941124</v>
      </c>
      <c r="AL616" s="1092">
        <f t="shared" si="371"/>
        <v>3.0303030303030276</v>
      </c>
      <c r="AM616" s="1092">
        <f t="shared" si="372"/>
        <v>2.4844720496894457</v>
      </c>
      <c r="AN616" s="1092">
        <f t="shared" si="373"/>
        <v>6.6225165562914023</v>
      </c>
      <c r="AO616" s="1092">
        <f t="shared" si="374"/>
        <v>6.7137809187279185</v>
      </c>
      <c r="AP616" s="1092">
        <f t="shared" si="375"/>
        <v>5.5970149253731227</v>
      </c>
      <c r="AQ616" s="1092">
        <f t="shared" si="376"/>
        <v>5.0980392156862786</v>
      </c>
      <c r="AR616" s="1092">
        <f t="shared" si="377"/>
        <v>5.0853045413335574</v>
      </c>
      <c r="AS616" s="1092">
        <f t="shared" si="378"/>
        <v>5.5043478260869527</v>
      </c>
      <c r="AT616" s="1092">
        <f t="shared" si="379"/>
        <v>7.2211085730268909</v>
      </c>
      <c r="AU616" s="1092">
        <f t="shared" si="380"/>
        <v>4.6390243902439066</v>
      </c>
      <c r="AV616" s="1092">
        <f t="shared" si="381"/>
        <v>2.4999999999999911</v>
      </c>
      <c r="AW616" s="1092">
        <f t="shared" si="383"/>
        <v>5.8200188414064469</v>
      </c>
      <c r="AX616" s="1092">
        <f t="shared" si="384"/>
        <v>5.5642693470194642</v>
      </c>
    </row>
    <row r="617" spans="1:50" x14ac:dyDescent="0.2">
      <c r="A617" s="830" t="s">
        <v>1648</v>
      </c>
      <c r="B617" s="553" t="s">
        <v>1649</v>
      </c>
      <c r="C617" s="490">
        <v>3.54</v>
      </c>
      <c r="D617" s="490">
        <v>3.4</v>
      </c>
      <c r="E617" s="460">
        <v>3.25</v>
      </c>
      <c r="F617" s="590">
        <v>3.1</v>
      </c>
      <c r="G617" s="490">
        <v>2.88</v>
      </c>
      <c r="H617" s="490">
        <v>2.4</v>
      </c>
      <c r="I617" s="490">
        <v>2</v>
      </c>
      <c r="J617" s="490">
        <v>1.32</v>
      </c>
      <c r="K617" s="971"/>
      <c r="L617" s="490">
        <v>1</v>
      </c>
      <c r="M617" s="492">
        <v>0.4</v>
      </c>
      <c r="N617" s="971"/>
      <c r="O617" s="586">
        <v>0.4</v>
      </c>
      <c r="P617" s="586">
        <v>0.95</v>
      </c>
      <c r="Q617" s="590">
        <v>3.15</v>
      </c>
      <c r="R617" s="590">
        <v>2.8</v>
      </c>
      <c r="S617" s="590">
        <v>2.4</v>
      </c>
      <c r="T617" s="590">
        <v>2.16</v>
      </c>
      <c r="U617" s="590">
        <v>2</v>
      </c>
      <c r="V617" s="590">
        <v>1.86</v>
      </c>
      <c r="W617" s="590">
        <v>1.77</v>
      </c>
      <c r="X617" s="590">
        <v>1.55</v>
      </c>
      <c r="Y617" s="590">
        <v>1.45</v>
      </c>
      <c r="Z617" s="586">
        <v>1.4</v>
      </c>
      <c r="AA617" s="587">
        <f t="shared" si="382"/>
        <v>45.179999999999993</v>
      </c>
      <c r="AB617" s="1092">
        <f t="shared" si="361"/>
        <v>4.117647058823537</v>
      </c>
      <c r="AC617" s="1092">
        <f t="shared" si="362"/>
        <v>4.6153846153846212</v>
      </c>
      <c r="AD617" s="1092">
        <f t="shared" si="363"/>
        <v>4.8387096774193505</v>
      </c>
      <c r="AE617" s="1092">
        <f t="shared" si="364"/>
        <v>7.6388888888889062</v>
      </c>
      <c r="AF617" s="1092">
        <f t="shared" si="365"/>
        <v>19.999999999999996</v>
      </c>
      <c r="AG617" s="1092">
        <f t="shared" si="366"/>
        <v>19.999999999999996</v>
      </c>
      <c r="AH617" s="1092">
        <f t="shared" si="367"/>
        <v>51.515151515151516</v>
      </c>
      <c r="AI617" s="1092">
        <f t="shared" si="368"/>
        <v>32.000000000000007</v>
      </c>
      <c r="AJ617" s="1092">
        <f t="shared" si="369"/>
        <v>150</v>
      </c>
      <c r="AK617" s="1092">
        <f t="shared" si="370"/>
        <v>0</v>
      </c>
      <c r="AL617" s="1092">
        <f t="shared" si="371"/>
        <v>-57.894736842105267</v>
      </c>
      <c r="AM617" s="1092">
        <f t="shared" si="372"/>
        <v>-69.841269841269835</v>
      </c>
      <c r="AN617" s="1092">
        <f t="shared" si="373"/>
        <v>12.5</v>
      </c>
      <c r="AO617" s="1092">
        <f t="shared" si="374"/>
        <v>16.666666666666675</v>
      </c>
      <c r="AP617" s="1092">
        <f t="shared" si="375"/>
        <v>11.111111111111093</v>
      </c>
      <c r="AQ617" s="1092">
        <f t="shared" si="376"/>
        <v>8.0000000000000071</v>
      </c>
      <c r="AR617" s="1092">
        <f t="shared" si="377"/>
        <v>7.5268817204301008</v>
      </c>
      <c r="AS617" s="1092">
        <f t="shared" si="378"/>
        <v>5.0847457627118731</v>
      </c>
      <c r="AT617" s="1092">
        <f t="shared" si="379"/>
        <v>14.193548387096765</v>
      </c>
      <c r="AU617" s="1092">
        <f t="shared" si="380"/>
        <v>6.8965517241379448</v>
      </c>
      <c r="AV617" s="1092">
        <f t="shared" si="381"/>
        <v>3.5714285714285809</v>
      </c>
      <c r="AW617" s="1092">
        <f t="shared" si="383"/>
        <v>12.025748048375041</v>
      </c>
      <c r="AX617" s="1092">
        <f t="shared" si="384"/>
        <v>40.777575608843691</v>
      </c>
    </row>
    <row r="618" spans="1:50" x14ac:dyDescent="0.2">
      <c r="A618" s="830" t="s">
        <v>783</v>
      </c>
      <c r="B618" s="842" t="s">
        <v>784</v>
      </c>
      <c r="C618" s="490">
        <v>0.48</v>
      </c>
      <c r="D618" s="490">
        <v>0.44</v>
      </c>
      <c r="E618" s="460">
        <v>0.4</v>
      </c>
      <c r="F618" s="590">
        <v>0.36</v>
      </c>
      <c r="G618" s="490">
        <v>0.34</v>
      </c>
      <c r="H618" s="490">
        <v>0.32</v>
      </c>
      <c r="I618" s="490">
        <v>0.3</v>
      </c>
      <c r="J618" s="490">
        <v>0.28000000000000003</v>
      </c>
      <c r="K618" s="971"/>
      <c r="L618" s="490">
        <v>0.24</v>
      </c>
      <c r="M618" s="490">
        <v>0.22</v>
      </c>
      <c r="N618" s="971"/>
      <c r="O618" s="590">
        <v>0.21</v>
      </c>
      <c r="P618" s="590">
        <v>0.19</v>
      </c>
      <c r="Q618" s="590">
        <v>0.17</v>
      </c>
      <c r="R618" s="590">
        <v>0.16</v>
      </c>
      <c r="S618" s="590">
        <v>0.12</v>
      </c>
      <c r="T618" s="590">
        <v>0.1</v>
      </c>
      <c r="U618" s="590">
        <v>5.6250000000000001E-2</v>
      </c>
      <c r="V618" s="586">
        <v>0</v>
      </c>
      <c r="W618" s="586">
        <v>0</v>
      </c>
      <c r="X618" s="586">
        <v>0</v>
      </c>
      <c r="Y618" s="586">
        <v>0</v>
      </c>
      <c r="Z618" s="586">
        <v>0</v>
      </c>
      <c r="AA618" s="587">
        <f t="shared" si="382"/>
        <v>4.3862499999999995</v>
      </c>
      <c r="AB618" s="1092">
        <f t="shared" si="361"/>
        <v>9.0909090909090828</v>
      </c>
      <c r="AC618" s="1092">
        <f t="shared" si="362"/>
        <v>9.9999999999999858</v>
      </c>
      <c r="AD618" s="1092">
        <f t="shared" si="363"/>
        <v>11.111111111111116</v>
      </c>
      <c r="AE618" s="1092">
        <f t="shared" si="364"/>
        <v>5.8823529411764497</v>
      </c>
      <c r="AF618" s="1092">
        <f t="shared" si="365"/>
        <v>6.25</v>
      </c>
      <c r="AG618" s="1092">
        <f t="shared" si="366"/>
        <v>6.6666666666666652</v>
      </c>
      <c r="AH618" s="1092">
        <f t="shared" si="367"/>
        <v>7.1428571428571397</v>
      </c>
      <c r="AI618" s="1092">
        <f t="shared" si="368"/>
        <v>16.666666666666675</v>
      </c>
      <c r="AJ618" s="1092">
        <f t="shared" si="369"/>
        <v>9.0909090909090828</v>
      </c>
      <c r="AK618" s="1092">
        <f t="shared" si="370"/>
        <v>4.7619047619047672</v>
      </c>
      <c r="AL618" s="1092">
        <f t="shared" si="371"/>
        <v>10.526315789473673</v>
      </c>
      <c r="AM618" s="1092">
        <f t="shared" si="372"/>
        <v>11.764705882352944</v>
      </c>
      <c r="AN618" s="1092">
        <f t="shared" si="373"/>
        <v>6.25</v>
      </c>
      <c r="AO618" s="1092">
        <f t="shared" si="374"/>
        <v>33.33333333333335</v>
      </c>
      <c r="AP618" s="1092">
        <f t="shared" si="375"/>
        <v>19.999999999999996</v>
      </c>
      <c r="AQ618" s="1092">
        <f t="shared" si="376"/>
        <v>77.777777777777786</v>
      </c>
      <c r="AR618" s="1092" t="str">
        <f t="shared" si="377"/>
        <v>n/a</v>
      </c>
      <c r="AS618" s="1092" t="str">
        <f t="shared" si="378"/>
        <v>n/a</v>
      </c>
      <c r="AT618" s="1092" t="str">
        <f t="shared" si="379"/>
        <v>n/a</v>
      </c>
      <c r="AU618" s="1092" t="str">
        <f t="shared" si="380"/>
        <v>n/a</v>
      </c>
      <c r="AV618" s="1092" t="str">
        <f t="shared" si="381"/>
        <v>n/a</v>
      </c>
      <c r="AW618" s="1092">
        <f t="shared" si="383"/>
        <v>15.394719390946168</v>
      </c>
      <c r="AX618" s="1092">
        <f t="shared" si="384"/>
        <v>18.10182087256457</v>
      </c>
    </row>
    <row r="619" spans="1:50" x14ac:dyDescent="0.2">
      <c r="A619" s="591" t="s">
        <v>1660</v>
      </c>
      <c r="B619" s="842" t="s">
        <v>1661</v>
      </c>
      <c r="C619" s="490">
        <v>0.6</v>
      </c>
      <c r="D619" s="490">
        <v>0.56000000000000005</v>
      </c>
      <c r="E619" s="460">
        <v>0.48</v>
      </c>
      <c r="F619" s="590">
        <v>0.42000000000000004</v>
      </c>
      <c r="G619" s="490">
        <v>0.38</v>
      </c>
      <c r="H619" s="490">
        <v>0.35</v>
      </c>
      <c r="I619" s="490">
        <v>0.33</v>
      </c>
      <c r="J619" s="490">
        <v>0.31</v>
      </c>
      <c r="K619" s="971"/>
      <c r="L619" s="490">
        <v>0.27</v>
      </c>
      <c r="M619" s="492">
        <v>0.24</v>
      </c>
      <c r="N619" s="971"/>
      <c r="O619" s="586">
        <v>0.24</v>
      </c>
      <c r="P619" s="590">
        <v>0.24</v>
      </c>
      <c r="Q619" s="590">
        <v>0.22</v>
      </c>
      <c r="R619" s="590">
        <v>0.19</v>
      </c>
      <c r="S619" s="586">
        <v>0.18</v>
      </c>
      <c r="T619" s="586">
        <v>0.18</v>
      </c>
      <c r="U619" s="590">
        <v>0.18</v>
      </c>
      <c r="V619" s="590">
        <v>0.16</v>
      </c>
      <c r="W619" s="590">
        <v>0.14333000000000001</v>
      </c>
      <c r="X619" s="586">
        <v>0.125</v>
      </c>
      <c r="Y619" s="586">
        <v>0.125</v>
      </c>
      <c r="Z619" s="586">
        <v>0.125</v>
      </c>
      <c r="AA619" s="587">
        <f t="shared" si="382"/>
        <v>6.04833</v>
      </c>
      <c r="AB619" s="1092">
        <f t="shared" si="361"/>
        <v>7.1428571428571397</v>
      </c>
      <c r="AC619" s="1092">
        <f t="shared" si="362"/>
        <v>16.666666666666675</v>
      </c>
      <c r="AD619" s="1092">
        <f t="shared" si="363"/>
        <v>14.285714285714279</v>
      </c>
      <c r="AE619" s="1092">
        <f t="shared" si="364"/>
        <v>10.526315789473696</v>
      </c>
      <c r="AF619" s="1092">
        <f t="shared" si="365"/>
        <v>8.5714285714285854</v>
      </c>
      <c r="AG619" s="1092">
        <f t="shared" si="366"/>
        <v>6.0606060606060552</v>
      </c>
      <c r="AH619" s="1092">
        <f t="shared" si="367"/>
        <v>6.4516129032258229</v>
      </c>
      <c r="AI619" s="1092">
        <f t="shared" si="368"/>
        <v>14.814814814814813</v>
      </c>
      <c r="AJ619" s="1092">
        <f t="shared" si="369"/>
        <v>12.500000000000021</v>
      </c>
      <c r="AK619" s="1092">
        <f t="shared" si="370"/>
        <v>0</v>
      </c>
      <c r="AL619" s="1092">
        <f t="shared" si="371"/>
        <v>0</v>
      </c>
      <c r="AM619" s="1092">
        <f t="shared" si="372"/>
        <v>9.0909090909090828</v>
      </c>
      <c r="AN619" s="1092">
        <f t="shared" si="373"/>
        <v>15.789473684210531</v>
      </c>
      <c r="AO619" s="1092">
        <f t="shared" si="374"/>
        <v>5.555555555555558</v>
      </c>
      <c r="AP619" s="1092">
        <f t="shared" si="375"/>
        <v>0</v>
      </c>
      <c r="AQ619" s="1092">
        <f t="shared" si="376"/>
        <v>0</v>
      </c>
      <c r="AR619" s="1092">
        <f t="shared" si="377"/>
        <v>12.5</v>
      </c>
      <c r="AS619" s="1092">
        <f t="shared" si="378"/>
        <v>11.630503034954298</v>
      </c>
      <c r="AT619" s="1092">
        <f t="shared" si="379"/>
        <v>14.66400000000001</v>
      </c>
      <c r="AU619" s="1092">
        <f t="shared" si="380"/>
        <v>0</v>
      </c>
      <c r="AV619" s="1092">
        <f t="shared" si="381"/>
        <v>0</v>
      </c>
      <c r="AW619" s="1092">
        <f t="shared" si="383"/>
        <v>7.9166884571626941</v>
      </c>
      <c r="AX619" s="1092">
        <f t="shared" si="384"/>
        <v>6.0185141286632113</v>
      </c>
    </row>
    <row r="620" spans="1:50" x14ac:dyDescent="0.2">
      <c r="A620" s="830" t="s">
        <v>1624</v>
      </c>
      <c r="B620" s="842" t="s">
        <v>1625</v>
      </c>
      <c r="C620" s="490">
        <v>2.4</v>
      </c>
      <c r="D620" s="490">
        <v>2.2599999999999998</v>
      </c>
      <c r="E620" s="460">
        <v>2.16</v>
      </c>
      <c r="F620" s="590">
        <v>2.06</v>
      </c>
      <c r="G620" s="490">
        <v>1.94</v>
      </c>
      <c r="H620" s="490">
        <v>1.84</v>
      </c>
      <c r="I620" s="490">
        <v>1.7749999999999999</v>
      </c>
      <c r="J620" s="490">
        <v>1.5249999999999999</v>
      </c>
      <c r="K620" s="971"/>
      <c r="L620" s="490">
        <v>1.25</v>
      </c>
      <c r="M620" s="490">
        <v>1.1000000000000001</v>
      </c>
      <c r="N620" s="971"/>
      <c r="O620" s="590">
        <v>0.75</v>
      </c>
      <c r="P620" s="586">
        <v>0.5</v>
      </c>
      <c r="Q620" s="586">
        <v>0.5</v>
      </c>
      <c r="R620" s="586">
        <v>0.5</v>
      </c>
      <c r="S620" s="590">
        <v>0.5</v>
      </c>
      <c r="T620" s="590">
        <v>0.25</v>
      </c>
      <c r="U620" s="586">
        <v>0</v>
      </c>
      <c r="V620" s="586">
        <v>0</v>
      </c>
      <c r="W620" s="586">
        <v>0</v>
      </c>
      <c r="X620" s="586">
        <v>0</v>
      </c>
      <c r="Y620" s="586">
        <v>0</v>
      </c>
      <c r="Z620" s="586">
        <v>0</v>
      </c>
      <c r="AA620" s="587">
        <f t="shared" si="382"/>
        <v>21.310000000000002</v>
      </c>
      <c r="AB620" s="1092">
        <f t="shared" si="361"/>
        <v>6.1946902654867353</v>
      </c>
      <c r="AC620" s="1092">
        <f t="shared" si="362"/>
        <v>4.6296296296296058</v>
      </c>
      <c r="AD620" s="1092">
        <f t="shared" si="363"/>
        <v>4.8543689320388328</v>
      </c>
      <c r="AE620" s="1092">
        <f t="shared" si="364"/>
        <v>6.1855670103092786</v>
      </c>
      <c r="AF620" s="1092">
        <f t="shared" si="365"/>
        <v>5.4347826086956541</v>
      </c>
      <c r="AG620" s="1092">
        <f t="shared" si="366"/>
        <v>3.6619718309859328</v>
      </c>
      <c r="AH620" s="1092">
        <f t="shared" si="367"/>
        <v>16.393442622950815</v>
      </c>
      <c r="AI620" s="1092">
        <f t="shared" si="368"/>
        <v>21.999999999999996</v>
      </c>
      <c r="AJ620" s="1092">
        <f t="shared" si="369"/>
        <v>13.636363636363624</v>
      </c>
      <c r="AK620" s="1092">
        <f t="shared" si="370"/>
        <v>46.666666666666679</v>
      </c>
      <c r="AL620" s="1092">
        <f t="shared" si="371"/>
        <v>50</v>
      </c>
      <c r="AM620" s="1092">
        <f t="shared" si="372"/>
        <v>0</v>
      </c>
      <c r="AN620" s="1092">
        <f t="shared" si="373"/>
        <v>0</v>
      </c>
      <c r="AO620" s="1092">
        <f t="shared" si="374"/>
        <v>0</v>
      </c>
      <c r="AP620" s="1092">
        <f t="shared" si="375"/>
        <v>100</v>
      </c>
      <c r="AQ620" s="1092" t="str">
        <f t="shared" si="376"/>
        <v>n/a</v>
      </c>
      <c r="AR620" s="1092" t="str">
        <f t="shared" si="377"/>
        <v>n/a</v>
      </c>
      <c r="AS620" s="1092" t="str">
        <f t="shared" si="378"/>
        <v>n/a</v>
      </c>
      <c r="AT620" s="1092" t="str">
        <f t="shared" si="379"/>
        <v>n/a</v>
      </c>
      <c r="AU620" s="1092" t="str">
        <f t="shared" si="380"/>
        <v>n/a</v>
      </c>
      <c r="AV620" s="1092" t="str">
        <f t="shared" si="381"/>
        <v>n/a</v>
      </c>
      <c r="AW620" s="1092">
        <f t="shared" si="383"/>
        <v>18.643832213541813</v>
      </c>
      <c r="AX620" s="1092">
        <f t="shared" si="384"/>
        <v>27.473580364451117</v>
      </c>
    </row>
    <row r="621" spans="1:50" x14ac:dyDescent="0.2">
      <c r="A621" s="802" t="s">
        <v>4460</v>
      </c>
      <c r="B621" s="842" t="s">
        <v>4020</v>
      </c>
      <c r="C621" s="490">
        <v>0.68</v>
      </c>
      <c r="D621" s="590">
        <v>0.59</v>
      </c>
      <c r="E621" s="460">
        <v>0.53</v>
      </c>
      <c r="F621" s="590">
        <v>0.44</v>
      </c>
      <c r="G621" s="590">
        <v>0.4</v>
      </c>
      <c r="H621" s="590">
        <v>0.32</v>
      </c>
      <c r="I621" s="500">
        <v>0</v>
      </c>
      <c r="J621" s="500">
        <v>0</v>
      </c>
      <c r="K621" s="500"/>
      <c r="L621" s="500">
        <v>0</v>
      </c>
      <c r="M621" s="500">
        <v>0</v>
      </c>
      <c r="N621" s="500"/>
      <c r="O621" s="500">
        <v>0</v>
      </c>
      <c r="P621" s="500">
        <v>0.06</v>
      </c>
      <c r="Q621" s="590">
        <v>0.36</v>
      </c>
      <c r="R621" s="590">
        <v>0.34</v>
      </c>
      <c r="S621" s="590">
        <v>0.32</v>
      </c>
      <c r="T621" s="590">
        <v>0.30000000000000004</v>
      </c>
      <c r="U621" s="590">
        <v>0.26</v>
      </c>
      <c r="V621" s="590">
        <v>0.21500000000000002</v>
      </c>
      <c r="W621" s="500">
        <v>0.1875</v>
      </c>
      <c r="X621" s="500">
        <v>0.26249999999999996</v>
      </c>
      <c r="Y621" s="590">
        <v>0.3</v>
      </c>
      <c r="Z621" s="590">
        <v>0.12</v>
      </c>
      <c r="AA621" s="587">
        <f t="shared" si="382"/>
        <v>5.6849999999999996</v>
      </c>
      <c r="AB621" s="1092">
        <f t="shared" si="361"/>
        <v>15.254237288135597</v>
      </c>
      <c r="AC621" s="1092">
        <f t="shared" si="362"/>
        <v>11.32075471698113</v>
      </c>
      <c r="AD621" s="1092">
        <f t="shared" si="363"/>
        <v>20.45454545454546</v>
      </c>
      <c r="AE621" s="1092">
        <f t="shared" si="364"/>
        <v>9.9999999999999858</v>
      </c>
      <c r="AF621" s="1092">
        <f t="shared" si="365"/>
        <v>25</v>
      </c>
      <c r="AG621" s="1092" t="str">
        <f t="shared" si="366"/>
        <v>n/a</v>
      </c>
      <c r="AH621" s="1092" t="str">
        <f t="shared" si="367"/>
        <v>n/a</v>
      </c>
      <c r="AI621" s="1092" t="str">
        <f t="shared" si="368"/>
        <v>n/a</v>
      </c>
      <c r="AJ621" s="1092" t="str">
        <f t="shared" si="369"/>
        <v>n/a</v>
      </c>
      <c r="AK621" s="1092" t="str">
        <f t="shared" si="370"/>
        <v>n/a</v>
      </c>
      <c r="AL621" s="1092">
        <f t="shared" si="371"/>
        <v>-100</v>
      </c>
      <c r="AM621" s="1092">
        <f t="shared" si="372"/>
        <v>-83.333333333333343</v>
      </c>
      <c r="AN621" s="1092">
        <f t="shared" si="373"/>
        <v>5.8823529411764497</v>
      </c>
      <c r="AO621" s="1092">
        <f t="shared" si="374"/>
        <v>6.25</v>
      </c>
      <c r="AP621" s="1092">
        <f t="shared" si="375"/>
        <v>6.666666666666643</v>
      </c>
      <c r="AQ621" s="1092">
        <f t="shared" si="376"/>
        <v>15.384615384615397</v>
      </c>
      <c r="AR621" s="1092">
        <f t="shared" si="377"/>
        <v>20.930232558139529</v>
      </c>
      <c r="AS621" s="1092">
        <f t="shared" si="378"/>
        <v>14.666666666666671</v>
      </c>
      <c r="AT621" s="1092">
        <f t="shared" si="379"/>
        <v>-28.571428571428559</v>
      </c>
      <c r="AU621" s="1092">
        <f t="shared" si="380"/>
        <v>-12.500000000000011</v>
      </c>
      <c r="AV621" s="1092">
        <f t="shared" si="381"/>
        <v>150</v>
      </c>
      <c r="AW621" s="1092">
        <f t="shared" si="383"/>
        <v>4.8378318607603097</v>
      </c>
      <c r="AX621" s="1092">
        <f t="shared" si="384"/>
        <v>53.263350708691632</v>
      </c>
    </row>
    <row r="622" spans="1:50" x14ac:dyDescent="0.2">
      <c r="A622" s="461" t="s">
        <v>1650</v>
      </c>
      <c r="B622" s="842" t="s">
        <v>1651</v>
      </c>
      <c r="C622" s="490">
        <v>4.47</v>
      </c>
      <c r="D622" s="490">
        <v>3.93</v>
      </c>
      <c r="E622" s="460">
        <v>3.41</v>
      </c>
      <c r="F622" s="590">
        <v>2.9499999999999997</v>
      </c>
      <c r="G622" s="490">
        <v>2.54</v>
      </c>
      <c r="H622" s="490">
        <v>2.2000000000000002</v>
      </c>
      <c r="I622" s="490">
        <v>1.85</v>
      </c>
      <c r="J622" s="490">
        <v>1.58</v>
      </c>
      <c r="K622" s="971"/>
      <c r="L622" s="490">
        <v>1.4</v>
      </c>
      <c r="M622" s="490">
        <v>1.3</v>
      </c>
      <c r="N622" s="971"/>
      <c r="O622" s="590">
        <v>1.22</v>
      </c>
      <c r="P622" s="586">
        <v>1.2</v>
      </c>
      <c r="Q622" s="586">
        <v>1.2</v>
      </c>
      <c r="R622" s="590">
        <v>1.1100000000000001</v>
      </c>
      <c r="S622" s="590">
        <v>1.08</v>
      </c>
      <c r="T622" s="586">
        <v>1</v>
      </c>
      <c r="U622" s="586">
        <v>1</v>
      </c>
      <c r="V622" s="590">
        <v>1</v>
      </c>
      <c r="W622" s="590">
        <v>0.97</v>
      </c>
      <c r="X622" s="590">
        <v>0.96</v>
      </c>
      <c r="Y622" s="590">
        <v>0.94</v>
      </c>
      <c r="Z622" s="590">
        <v>0.9</v>
      </c>
      <c r="AA622" s="587">
        <f t="shared" si="382"/>
        <v>38.209999999999994</v>
      </c>
      <c r="AB622" s="1092">
        <f t="shared" si="361"/>
        <v>13.740458015267155</v>
      </c>
      <c r="AC622" s="1092">
        <f t="shared" si="362"/>
        <v>15.249266862170096</v>
      </c>
      <c r="AD622" s="1092">
        <f t="shared" si="363"/>
        <v>15.593220338983071</v>
      </c>
      <c r="AE622" s="1092">
        <f t="shared" si="364"/>
        <v>16.14173228346456</v>
      </c>
      <c r="AF622" s="1092">
        <f t="shared" si="365"/>
        <v>15.454545454545453</v>
      </c>
      <c r="AG622" s="1092">
        <f t="shared" si="366"/>
        <v>18.918918918918926</v>
      </c>
      <c r="AH622" s="1092">
        <f t="shared" si="367"/>
        <v>17.088607594936711</v>
      </c>
      <c r="AI622" s="1092">
        <f t="shared" si="368"/>
        <v>12.857142857142879</v>
      </c>
      <c r="AJ622" s="1092">
        <f t="shared" si="369"/>
        <v>7.6923076923076872</v>
      </c>
      <c r="AK622" s="1092">
        <f t="shared" si="370"/>
        <v>6.5573770491803351</v>
      </c>
      <c r="AL622" s="1092">
        <f t="shared" si="371"/>
        <v>1.6666666666666607</v>
      </c>
      <c r="AM622" s="1092">
        <f t="shared" si="372"/>
        <v>0</v>
      </c>
      <c r="AN622" s="1092">
        <f t="shared" si="373"/>
        <v>8.108108108108091</v>
      </c>
      <c r="AO622" s="1092">
        <f t="shared" si="374"/>
        <v>2.7777777777777901</v>
      </c>
      <c r="AP622" s="1092">
        <f t="shared" si="375"/>
        <v>8.0000000000000071</v>
      </c>
      <c r="AQ622" s="1092">
        <f t="shared" si="376"/>
        <v>0</v>
      </c>
      <c r="AR622" s="1092">
        <f t="shared" si="377"/>
        <v>0</v>
      </c>
      <c r="AS622" s="1092">
        <f t="shared" si="378"/>
        <v>3.0927835051546504</v>
      </c>
      <c r="AT622" s="1092">
        <f t="shared" si="379"/>
        <v>1.0416666666666741</v>
      </c>
      <c r="AU622" s="1092">
        <f t="shared" si="380"/>
        <v>2.1276595744680771</v>
      </c>
      <c r="AV622" s="1092">
        <f t="shared" si="381"/>
        <v>4.4444444444444287</v>
      </c>
      <c r="AW622" s="1092">
        <f t="shared" si="383"/>
        <v>8.1215563719144406</v>
      </c>
      <c r="AX622" s="1092">
        <f t="shared" si="384"/>
        <v>6.6004646383739312</v>
      </c>
    </row>
    <row r="623" spans="1:50" x14ac:dyDescent="0.2">
      <c r="A623" s="1039" t="s">
        <v>4606</v>
      </c>
      <c r="B623" s="842" t="s">
        <v>4597</v>
      </c>
      <c r="C623" s="490">
        <v>0.4667</v>
      </c>
      <c r="D623" s="490">
        <v>0.36659999999999998</v>
      </c>
      <c r="E623" s="460">
        <v>0.26929999999999998</v>
      </c>
      <c r="F623" s="590">
        <v>0.20240000000000002</v>
      </c>
      <c r="G623" s="490">
        <v>0.17799999999999999</v>
      </c>
      <c r="H623" s="541">
        <v>8.09E-2</v>
      </c>
      <c r="I623" s="541">
        <v>0.12189999999999999</v>
      </c>
      <c r="J623" s="541">
        <v>0.24580000000000002</v>
      </c>
      <c r="K623" s="1135"/>
      <c r="L623" s="541">
        <v>0.30879999999999996</v>
      </c>
      <c r="M623" s="1024">
        <v>0.31640000000000001</v>
      </c>
      <c r="N623" s="1139"/>
      <c r="O623" s="1024">
        <v>0.28390000000000004</v>
      </c>
      <c r="P623" s="1024">
        <v>0.27390000000000003</v>
      </c>
      <c r="Q623" s="586">
        <v>0.21260000000000001</v>
      </c>
      <c r="R623" s="500">
        <v>0.21429999999999999</v>
      </c>
      <c r="S623" s="500">
        <v>0.2175</v>
      </c>
      <c r="T623" s="500">
        <v>0.21779999999999999</v>
      </c>
      <c r="U623" s="590">
        <v>0.23330000000000001</v>
      </c>
      <c r="V623" s="590">
        <v>0.21829999999999999</v>
      </c>
      <c r="W623" s="590">
        <v>0.20219999999999999</v>
      </c>
      <c r="X623" s="500">
        <v>0.20019999999999999</v>
      </c>
      <c r="Y623" s="590">
        <v>0.22650000000000001</v>
      </c>
      <c r="Z623" s="590">
        <v>0.22189999999999999</v>
      </c>
      <c r="AA623" s="587">
        <f t="shared" si="382"/>
        <v>5.2791999999999994</v>
      </c>
      <c r="AB623" s="1092">
        <f t="shared" si="361"/>
        <v>27.304964539007102</v>
      </c>
      <c r="AC623" s="1092">
        <f t="shared" si="362"/>
        <v>36.130709246193838</v>
      </c>
      <c r="AD623" s="1092">
        <f t="shared" si="363"/>
        <v>33.05335968379444</v>
      </c>
      <c r="AE623" s="1092">
        <f t="shared" si="364"/>
        <v>13.707865168539346</v>
      </c>
      <c r="AF623" s="1092">
        <f t="shared" si="365"/>
        <v>120.02472187886278</v>
      </c>
      <c r="AG623" s="1092">
        <f t="shared" si="366"/>
        <v>-33.634126333059875</v>
      </c>
      <c r="AH623" s="1092">
        <f t="shared" si="367"/>
        <v>-50.406834825061033</v>
      </c>
      <c r="AI623" s="1092">
        <f t="shared" si="368"/>
        <v>-20.40155440414506</v>
      </c>
      <c r="AJ623" s="1092">
        <f t="shared" si="369"/>
        <v>-2.4020227560050733</v>
      </c>
      <c r="AK623" s="1092">
        <f t="shared" si="370"/>
        <v>11.447692849594926</v>
      </c>
      <c r="AL623" s="1092">
        <f t="shared" si="371"/>
        <v>3.6509675063892022</v>
      </c>
      <c r="AM623" s="1092">
        <f t="shared" si="372"/>
        <v>28.833490122295391</v>
      </c>
      <c r="AN623" s="1092">
        <f t="shared" si="373"/>
        <v>-0.79328044797012387</v>
      </c>
      <c r="AO623" s="1092">
        <f t="shared" si="374"/>
        <v>-1.4712643678160942</v>
      </c>
      <c r="AP623" s="1092">
        <f t="shared" si="375"/>
        <v>-0.13774104683195176</v>
      </c>
      <c r="AQ623" s="1092">
        <f t="shared" si="376"/>
        <v>-6.6438062580368662</v>
      </c>
      <c r="AR623" s="1092">
        <f t="shared" si="377"/>
        <v>6.8712780577187438</v>
      </c>
      <c r="AS623" s="1092">
        <f t="shared" si="378"/>
        <v>7.9624134520277057</v>
      </c>
      <c r="AT623" s="1092">
        <f t="shared" si="379"/>
        <v>0.99900099900100958</v>
      </c>
      <c r="AU623" s="1092">
        <f t="shared" si="380"/>
        <v>-11.61147902869758</v>
      </c>
      <c r="AV623" s="1092">
        <f t="shared" si="381"/>
        <v>2.0730058584948363</v>
      </c>
      <c r="AW623" s="1092">
        <f t="shared" si="383"/>
        <v>7.8360647568712212</v>
      </c>
      <c r="AX623" s="1092">
        <f t="shared" si="384"/>
        <v>33.02681216822662</v>
      </c>
    </row>
    <row r="624" spans="1:50" x14ac:dyDescent="0.2">
      <c r="A624" s="444" t="s">
        <v>2833</v>
      </c>
      <c r="B624" s="842" t="s">
        <v>2834</v>
      </c>
      <c r="C624" s="490">
        <v>1.29</v>
      </c>
      <c r="D624" s="490">
        <v>1.1499999999999999</v>
      </c>
      <c r="E624" s="460">
        <v>0.9</v>
      </c>
      <c r="F624" s="590">
        <v>0.56999999999999995</v>
      </c>
      <c r="G624" s="490">
        <v>0.48</v>
      </c>
      <c r="H624" s="490">
        <v>0.4</v>
      </c>
      <c r="I624" s="490">
        <v>0.16</v>
      </c>
      <c r="J624" s="541">
        <v>0.04</v>
      </c>
      <c r="K624" s="971"/>
      <c r="L624" s="492">
        <v>0.04</v>
      </c>
      <c r="M624" s="492">
        <v>0.04</v>
      </c>
      <c r="N624" s="971"/>
      <c r="O624" s="586">
        <v>0.04</v>
      </c>
      <c r="P624" s="586">
        <v>0.09</v>
      </c>
      <c r="Q624" s="586">
        <v>1.3828</v>
      </c>
      <c r="R624" s="590">
        <v>2.4948000000000001</v>
      </c>
      <c r="S624" s="590">
        <v>2.36382</v>
      </c>
      <c r="T624" s="590">
        <v>2.2237600000000004</v>
      </c>
      <c r="U624" s="590">
        <v>2.1067200000000001</v>
      </c>
      <c r="V624" s="590">
        <v>1.98044</v>
      </c>
      <c r="W624" s="590">
        <v>1.76176</v>
      </c>
      <c r="X624" s="590">
        <v>1.52152</v>
      </c>
      <c r="Y624" s="590">
        <v>1.2936000000000001</v>
      </c>
      <c r="Z624" s="590">
        <v>1.0533600000000001</v>
      </c>
      <c r="AA624" s="587">
        <f t="shared" si="382"/>
        <v>23.382580000000004</v>
      </c>
      <c r="AB624" s="1092">
        <f t="shared" si="361"/>
        <v>12.173913043478279</v>
      </c>
      <c r="AC624" s="1092">
        <f t="shared" si="362"/>
        <v>27.777777777777768</v>
      </c>
      <c r="AD624" s="1092">
        <f t="shared" si="363"/>
        <v>57.894736842105289</v>
      </c>
      <c r="AE624" s="1092">
        <f t="shared" si="364"/>
        <v>18.75</v>
      </c>
      <c r="AF624" s="1092">
        <f t="shared" si="365"/>
        <v>19.999999999999996</v>
      </c>
      <c r="AG624" s="1092">
        <f t="shared" si="366"/>
        <v>150</v>
      </c>
      <c r="AH624" s="1092">
        <f t="shared" si="367"/>
        <v>300</v>
      </c>
      <c r="AI624" s="1092">
        <f t="shared" si="368"/>
        <v>0</v>
      </c>
      <c r="AJ624" s="1092">
        <f t="shared" si="369"/>
        <v>0</v>
      </c>
      <c r="AK624" s="1092">
        <f t="shared" si="370"/>
        <v>0</v>
      </c>
      <c r="AL624" s="1092">
        <f t="shared" si="371"/>
        <v>-55.555555555555557</v>
      </c>
      <c r="AM624" s="1092">
        <f t="shared" si="372"/>
        <v>-93.4914665895285</v>
      </c>
      <c r="AN624" s="1092">
        <f t="shared" si="373"/>
        <v>-44.572711239377902</v>
      </c>
      <c r="AO624" s="1092">
        <f t="shared" si="374"/>
        <v>5.5410310429728105</v>
      </c>
      <c r="AP624" s="1092">
        <f t="shared" si="375"/>
        <v>6.2983415476490112</v>
      </c>
      <c r="AQ624" s="1092">
        <f t="shared" si="376"/>
        <v>5.555555555555558</v>
      </c>
      <c r="AR624" s="1092">
        <f t="shared" si="377"/>
        <v>6.3763608087091805</v>
      </c>
      <c r="AS624" s="1092">
        <f t="shared" si="378"/>
        <v>12.412587412587417</v>
      </c>
      <c r="AT624" s="1092">
        <f t="shared" si="379"/>
        <v>15.789473684210531</v>
      </c>
      <c r="AU624" s="1092">
        <f t="shared" si="380"/>
        <v>17.619047619047599</v>
      </c>
      <c r="AV624" s="1092">
        <f t="shared" si="381"/>
        <v>22.807017543859654</v>
      </c>
      <c r="AW624" s="1092">
        <f t="shared" si="383"/>
        <v>23.113148071118623</v>
      </c>
      <c r="AX624" s="1092">
        <f t="shared" si="384"/>
        <v>77.940447755725515</v>
      </c>
    </row>
    <row r="625" spans="1:50" x14ac:dyDescent="0.2">
      <c r="A625" s="465" t="s">
        <v>787</v>
      </c>
      <c r="B625" s="842" t="s">
        <v>788</v>
      </c>
      <c r="C625" s="490">
        <v>2.54</v>
      </c>
      <c r="D625" s="490">
        <v>2.46</v>
      </c>
      <c r="E625" s="460">
        <v>2.38</v>
      </c>
      <c r="F625" s="590">
        <v>2.2999999999999998</v>
      </c>
      <c r="G625" s="490">
        <v>2.2225000000000001</v>
      </c>
      <c r="H625" s="490">
        <v>2.1524999999999999</v>
      </c>
      <c r="I625" s="490">
        <v>2.0825</v>
      </c>
      <c r="J625" s="490">
        <v>2.0125000000000002</v>
      </c>
      <c r="K625" s="971"/>
      <c r="L625" s="490">
        <v>1.9424999999999999</v>
      </c>
      <c r="M625" s="490">
        <v>1.8725000000000001</v>
      </c>
      <c r="N625" s="971"/>
      <c r="O625" s="590">
        <v>1.8025</v>
      </c>
      <c r="P625" s="590">
        <v>1.7324999999999999</v>
      </c>
      <c r="Q625" s="590">
        <v>1.6625000000000001</v>
      </c>
      <c r="R625" s="590">
        <v>1.595</v>
      </c>
      <c r="S625" s="590">
        <v>1.5349999999999999</v>
      </c>
      <c r="T625" s="590">
        <v>1.4750000000000001</v>
      </c>
      <c r="U625" s="590">
        <v>1.415</v>
      </c>
      <c r="V625" s="590">
        <v>1.385</v>
      </c>
      <c r="W625" s="590">
        <v>1.355</v>
      </c>
      <c r="X625" s="590">
        <v>1.2096515000000001</v>
      </c>
      <c r="Y625" s="586">
        <v>0.81860600000000006</v>
      </c>
      <c r="Z625" s="586">
        <v>0.81860600000000006</v>
      </c>
      <c r="AA625" s="587">
        <f t="shared" si="382"/>
        <v>38.769363499999997</v>
      </c>
      <c r="AB625" s="1092">
        <f t="shared" si="361"/>
        <v>3.2520325203251987</v>
      </c>
      <c r="AC625" s="1092">
        <f t="shared" si="362"/>
        <v>3.3613445378151363</v>
      </c>
      <c r="AD625" s="1092">
        <f t="shared" si="363"/>
        <v>3.4782608695652195</v>
      </c>
      <c r="AE625" s="1092">
        <f t="shared" si="364"/>
        <v>3.4870641169853611</v>
      </c>
      <c r="AF625" s="1092">
        <f t="shared" si="365"/>
        <v>3.2520325203252209</v>
      </c>
      <c r="AG625" s="1092">
        <f t="shared" si="366"/>
        <v>3.3613445378151141</v>
      </c>
      <c r="AH625" s="1092">
        <f t="shared" si="367"/>
        <v>3.4782608695652195</v>
      </c>
      <c r="AI625" s="1092">
        <f t="shared" si="368"/>
        <v>3.6036036036036112</v>
      </c>
      <c r="AJ625" s="1092">
        <f t="shared" si="369"/>
        <v>3.7383177570093462</v>
      </c>
      <c r="AK625" s="1092">
        <f t="shared" si="370"/>
        <v>3.8834951456310662</v>
      </c>
      <c r="AL625" s="1092">
        <f t="shared" si="371"/>
        <v>4.0404040404040442</v>
      </c>
      <c r="AM625" s="1092">
        <f t="shared" si="372"/>
        <v>4.2105263157894646</v>
      </c>
      <c r="AN625" s="1092">
        <f t="shared" si="373"/>
        <v>4.2319749216300995</v>
      </c>
      <c r="AO625" s="1092">
        <f t="shared" si="374"/>
        <v>3.9087947882736174</v>
      </c>
      <c r="AP625" s="1092">
        <f t="shared" si="375"/>
        <v>4.0677966101694718</v>
      </c>
      <c r="AQ625" s="1092">
        <f t="shared" si="376"/>
        <v>4.2402826855123754</v>
      </c>
      <c r="AR625" s="1092">
        <f t="shared" si="377"/>
        <v>2.1660649819494671</v>
      </c>
      <c r="AS625" s="1092">
        <f t="shared" si="378"/>
        <v>2.2140221402213944</v>
      </c>
      <c r="AT625" s="1092">
        <f t="shared" si="379"/>
        <v>12.01573345711553</v>
      </c>
      <c r="AU625" s="1092">
        <f t="shared" si="380"/>
        <v>47.769684072679652</v>
      </c>
      <c r="AV625" s="1092">
        <f t="shared" si="381"/>
        <v>0</v>
      </c>
      <c r="AW625" s="1092">
        <f t="shared" si="383"/>
        <v>5.8933828805897912</v>
      </c>
      <c r="AX625" s="1092">
        <f t="shared" si="384"/>
        <v>9.824609876790122</v>
      </c>
    </row>
    <row r="626" spans="1:50" x14ac:dyDescent="0.2">
      <c r="A626" s="591" t="s">
        <v>1658</v>
      </c>
      <c r="B626" s="842" t="s">
        <v>1659</v>
      </c>
      <c r="C626" s="490">
        <v>0.92</v>
      </c>
      <c r="D626" s="490">
        <v>0.9</v>
      </c>
      <c r="E626" s="460">
        <v>0.86</v>
      </c>
      <c r="F626" s="590">
        <v>0.82</v>
      </c>
      <c r="G626" s="490">
        <v>0.7</v>
      </c>
      <c r="H626" s="490">
        <v>0.62</v>
      </c>
      <c r="I626" s="490">
        <v>0.56000000000000005</v>
      </c>
      <c r="J626" s="490">
        <v>0.49</v>
      </c>
      <c r="K626" s="971"/>
      <c r="L626" s="490">
        <v>0.32</v>
      </c>
      <c r="M626" s="492">
        <v>0.2</v>
      </c>
      <c r="N626" s="971"/>
      <c r="O626" s="586">
        <v>0.2</v>
      </c>
      <c r="P626" s="586">
        <v>0.35</v>
      </c>
      <c r="Q626" s="586">
        <v>0.8</v>
      </c>
      <c r="R626" s="590">
        <v>0.8</v>
      </c>
      <c r="S626" s="590">
        <v>0.75143000000000004</v>
      </c>
      <c r="T626" s="590">
        <v>0.66666000000000003</v>
      </c>
      <c r="U626" s="590">
        <v>0.62856000000000001</v>
      </c>
      <c r="V626" s="586">
        <v>0.60951999999999995</v>
      </c>
      <c r="W626" s="590">
        <v>0.60951999999999995</v>
      </c>
      <c r="X626" s="590">
        <v>0.57143999999999995</v>
      </c>
      <c r="Y626" s="586">
        <v>0</v>
      </c>
      <c r="Z626" s="586">
        <v>0</v>
      </c>
      <c r="AA626" s="587">
        <f t="shared" si="382"/>
        <v>12.377130000000001</v>
      </c>
      <c r="AB626" s="1092">
        <f t="shared" si="361"/>
        <v>2.2222222222222143</v>
      </c>
      <c r="AC626" s="1092">
        <f t="shared" si="362"/>
        <v>4.6511627906976827</v>
      </c>
      <c r="AD626" s="1092">
        <f t="shared" si="363"/>
        <v>4.8780487804878092</v>
      </c>
      <c r="AE626" s="1092">
        <f t="shared" si="364"/>
        <v>17.142857142857149</v>
      </c>
      <c r="AF626" s="1092">
        <f t="shared" si="365"/>
        <v>12.903225806451601</v>
      </c>
      <c r="AG626" s="1092">
        <f t="shared" si="366"/>
        <v>10.714285714285698</v>
      </c>
      <c r="AH626" s="1092">
        <f t="shared" si="367"/>
        <v>14.285714285714302</v>
      </c>
      <c r="AI626" s="1092">
        <f t="shared" si="368"/>
        <v>53.125</v>
      </c>
      <c r="AJ626" s="1092">
        <f t="shared" si="369"/>
        <v>59.999999999999986</v>
      </c>
      <c r="AK626" s="1092">
        <f t="shared" si="370"/>
        <v>0</v>
      </c>
      <c r="AL626" s="1092">
        <f t="shared" si="371"/>
        <v>-42.857142857142847</v>
      </c>
      <c r="AM626" s="1092">
        <f t="shared" si="372"/>
        <v>-56.25</v>
      </c>
      <c r="AN626" s="1092">
        <f t="shared" si="373"/>
        <v>0</v>
      </c>
      <c r="AO626" s="1092">
        <f t="shared" si="374"/>
        <v>6.4636759245704889</v>
      </c>
      <c r="AP626" s="1092">
        <f t="shared" si="375"/>
        <v>12.715627156271569</v>
      </c>
      <c r="AQ626" s="1092">
        <f t="shared" si="376"/>
        <v>6.0614738449789929</v>
      </c>
      <c r="AR626" s="1092">
        <f t="shared" si="377"/>
        <v>3.1237695235595275</v>
      </c>
      <c r="AS626" s="1092">
        <f t="shared" si="378"/>
        <v>0</v>
      </c>
      <c r="AT626" s="1092">
        <f t="shared" si="379"/>
        <v>6.6638667226655457</v>
      </c>
      <c r="AU626" s="1092" t="str">
        <f t="shared" si="380"/>
        <v>n/a</v>
      </c>
      <c r="AV626" s="1092" t="str">
        <f t="shared" si="381"/>
        <v>n/a</v>
      </c>
      <c r="AW626" s="1092">
        <f t="shared" si="383"/>
        <v>6.0970414240852486</v>
      </c>
      <c r="AX626" s="1092">
        <f t="shared" si="384"/>
        <v>25.647987290401854</v>
      </c>
    </row>
    <row r="627" spans="1:50" s="518" customFormat="1" x14ac:dyDescent="0.2">
      <c r="A627" s="862" t="s">
        <v>337</v>
      </c>
      <c r="B627" s="831" t="s">
        <v>338</v>
      </c>
      <c r="C627" s="490">
        <v>1.72</v>
      </c>
      <c r="D627" s="490">
        <v>1.7</v>
      </c>
      <c r="E627" s="460">
        <v>1.62</v>
      </c>
      <c r="F627" s="481">
        <v>1.54</v>
      </c>
      <c r="G627" s="474">
        <v>1.46</v>
      </c>
      <c r="H627" s="474">
        <v>1.37</v>
      </c>
      <c r="I627" s="474">
        <v>1.27</v>
      </c>
      <c r="J627" s="474">
        <v>1.23</v>
      </c>
      <c r="K627" s="976"/>
      <c r="L627" s="474">
        <v>1.19</v>
      </c>
      <c r="M627" s="470">
        <v>1.1499999999999999</v>
      </c>
      <c r="N627" s="976"/>
      <c r="O627" s="487">
        <v>1.1100000000000001</v>
      </c>
      <c r="P627" s="496">
        <v>1.08</v>
      </c>
      <c r="Q627" s="476">
        <v>1.07</v>
      </c>
      <c r="R627" s="476">
        <v>1.02</v>
      </c>
      <c r="S627" s="476">
        <v>0.96</v>
      </c>
      <c r="T627" s="476">
        <v>0.92</v>
      </c>
      <c r="U627" s="476">
        <v>0.88</v>
      </c>
      <c r="V627" s="477">
        <v>0.84</v>
      </c>
      <c r="W627" s="476">
        <v>0.83</v>
      </c>
      <c r="X627" s="477">
        <v>0.8</v>
      </c>
      <c r="Y627" s="476">
        <v>0.79</v>
      </c>
      <c r="Z627" s="476">
        <v>0.75</v>
      </c>
      <c r="AA627" s="587">
        <f t="shared" si="382"/>
        <v>25.299999999999997</v>
      </c>
      <c r="AB627" s="1092">
        <f t="shared" si="361"/>
        <v>1.1764705882352899</v>
      </c>
      <c r="AC627" s="1092">
        <f t="shared" si="362"/>
        <v>4.9382716049382713</v>
      </c>
      <c r="AD627" s="1092">
        <f t="shared" si="363"/>
        <v>5.1948051948051965</v>
      </c>
      <c r="AE627" s="1092">
        <f t="shared" si="364"/>
        <v>5.4794520547945202</v>
      </c>
      <c r="AF627" s="1092">
        <f t="shared" si="365"/>
        <v>6.5693430656934115</v>
      </c>
      <c r="AG627" s="1092">
        <f t="shared" si="366"/>
        <v>7.8740157480315043</v>
      </c>
      <c r="AH627" s="1092">
        <f t="shared" si="367"/>
        <v>3.2520325203251987</v>
      </c>
      <c r="AI627" s="1092">
        <f t="shared" si="368"/>
        <v>3.3613445378151363</v>
      </c>
      <c r="AJ627" s="1092">
        <f t="shared" si="369"/>
        <v>3.4782608695652195</v>
      </c>
      <c r="AK627" s="1092">
        <f t="shared" si="370"/>
        <v>3.603603603603589</v>
      </c>
      <c r="AL627" s="1092">
        <f t="shared" si="371"/>
        <v>2.7777777777777901</v>
      </c>
      <c r="AM627" s="1092">
        <f t="shared" si="372"/>
        <v>0.93457943925234765</v>
      </c>
      <c r="AN627" s="1092">
        <f t="shared" si="373"/>
        <v>4.9019607843137303</v>
      </c>
      <c r="AO627" s="1092">
        <f t="shared" si="374"/>
        <v>6.25</v>
      </c>
      <c r="AP627" s="1092">
        <f t="shared" si="375"/>
        <v>4.3478260869565188</v>
      </c>
      <c r="AQ627" s="1092">
        <f t="shared" si="376"/>
        <v>4.5454545454545414</v>
      </c>
      <c r="AR627" s="1092">
        <f t="shared" si="377"/>
        <v>4.7619047619047672</v>
      </c>
      <c r="AS627" s="1092">
        <f t="shared" si="378"/>
        <v>1.2048192771084265</v>
      </c>
      <c r="AT627" s="1092">
        <f t="shared" si="379"/>
        <v>3.7499999999999867</v>
      </c>
      <c r="AU627" s="1092">
        <f t="shared" si="380"/>
        <v>1.2658227848101333</v>
      </c>
      <c r="AV627" s="1092">
        <f t="shared" si="381"/>
        <v>5.3333333333333455</v>
      </c>
      <c r="AW627" s="1092">
        <f t="shared" si="383"/>
        <v>4.0476704085104256</v>
      </c>
      <c r="AX627" s="1092">
        <f t="shared" si="384"/>
        <v>1.8751292218704763</v>
      </c>
    </row>
    <row r="628" spans="1:50" s="566" customFormat="1" ht="12" x14ac:dyDescent="0.2">
      <c r="A628" s="863" t="s">
        <v>328</v>
      </c>
      <c r="B628" s="838" t="s">
        <v>329</v>
      </c>
      <c r="C628" s="490">
        <v>2.68</v>
      </c>
      <c r="D628" s="490">
        <v>2.2799999999999998</v>
      </c>
      <c r="E628" s="460">
        <v>2</v>
      </c>
      <c r="F628" s="590">
        <v>1.64</v>
      </c>
      <c r="G628" s="490">
        <v>1.44</v>
      </c>
      <c r="H628" s="490">
        <v>1.32</v>
      </c>
      <c r="I628" s="490">
        <v>1.2</v>
      </c>
      <c r="J628" s="490">
        <v>1.1200000000000001</v>
      </c>
      <c r="K628" s="971"/>
      <c r="L628" s="490">
        <v>1.02</v>
      </c>
      <c r="M628" s="490">
        <v>1</v>
      </c>
      <c r="N628" s="971"/>
      <c r="O628" s="590">
        <v>0.94</v>
      </c>
      <c r="P628" s="590">
        <v>0.9</v>
      </c>
      <c r="Q628" s="590">
        <v>0.88</v>
      </c>
      <c r="R628" s="590">
        <v>0.82</v>
      </c>
      <c r="S628" s="590">
        <v>0.72599999999999998</v>
      </c>
      <c r="T628" s="590">
        <v>0.66</v>
      </c>
      <c r="U628" s="590">
        <v>0.6</v>
      </c>
      <c r="V628" s="590">
        <v>0.54</v>
      </c>
      <c r="W628" s="590">
        <v>0.51</v>
      </c>
      <c r="X628" s="590">
        <v>0.49</v>
      </c>
      <c r="Y628" s="590">
        <v>0.47</v>
      </c>
      <c r="Z628" s="590">
        <v>0.43</v>
      </c>
      <c r="AA628" s="587">
        <f t="shared" si="382"/>
        <v>23.665999999999997</v>
      </c>
      <c r="AB628" s="1092">
        <f t="shared" si="361"/>
        <v>17.543859649122815</v>
      </c>
      <c r="AC628" s="1092">
        <f t="shared" si="362"/>
        <v>13.999999999999989</v>
      </c>
      <c r="AD628" s="1092">
        <f t="shared" si="363"/>
        <v>21.95121951219512</v>
      </c>
      <c r="AE628" s="1092">
        <f t="shared" si="364"/>
        <v>13.888888888888884</v>
      </c>
      <c r="AF628" s="1092">
        <f t="shared" si="365"/>
        <v>9.0909090909090828</v>
      </c>
      <c r="AG628" s="1092">
        <f t="shared" si="366"/>
        <v>10.000000000000009</v>
      </c>
      <c r="AH628" s="1092">
        <f t="shared" si="367"/>
        <v>7.1428571428571397</v>
      </c>
      <c r="AI628" s="1092">
        <f t="shared" si="368"/>
        <v>9.8039215686274606</v>
      </c>
      <c r="AJ628" s="1092">
        <f t="shared" si="369"/>
        <v>2.0000000000000018</v>
      </c>
      <c r="AK628" s="1092">
        <f t="shared" si="370"/>
        <v>6.3829787234042534</v>
      </c>
      <c r="AL628" s="1092">
        <f t="shared" si="371"/>
        <v>4.4444444444444287</v>
      </c>
      <c r="AM628" s="1092">
        <f t="shared" si="372"/>
        <v>2.2727272727272707</v>
      </c>
      <c r="AN628" s="1092">
        <f t="shared" si="373"/>
        <v>7.3170731707317138</v>
      </c>
      <c r="AO628" s="1092">
        <f t="shared" si="374"/>
        <v>12.947658402203842</v>
      </c>
      <c r="AP628" s="1092">
        <f t="shared" si="375"/>
        <v>9.9999999999999858</v>
      </c>
      <c r="AQ628" s="1092">
        <f t="shared" si="376"/>
        <v>10.000000000000009</v>
      </c>
      <c r="AR628" s="1092">
        <f t="shared" si="377"/>
        <v>11.111111111111093</v>
      </c>
      <c r="AS628" s="1092">
        <f t="shared" si="378"/>
        <v>5.8823529411764719</v>
      </c>
      <c r="AT628" s="1092">
        <f t="shared" si="379"/>
        <v>4.081632653061229</v>
      </c>
      <c r="AU628" s="1092">
        <f t="shared" si="380"/>
        <v>4.2553191489361764</v>
      </c>
      <c r="AV628" s="1092">
        <f t="shared" si="381"/>
        <v>9.302325581395344</v>
      </c>
      <c r="AW628" s="1092">
        <f t="shared" si="383"/>
        <v>9.2104418715139182</v>
      </c>
      <c r="AX628" s="1092">
        <f t="shared" si="384"/>
        <v>4.9852330645873035</v>
      </c>
    </row>
    <row r="629" spans="1:50" s="566" customFormat="1" ht="12" x14ac:dyDescent="0.2">
      <c r="A629" s="863" t="s">
        <v>1666</v>
      </c>
      <c r="B629" s="831" t="s">
        <v>1667</v>
      </c>
      <c r="C629" s="490">
        <v>0.77</v>
      </c>
      <c r="D629" s="490">
        <v>0.76</v>
      </c>
      <c r="E629" s="460">
        <v>0.72</v>
      </c>
      <c r="F629" s="590">
        <v>0.66</v>
      </c>
      <c r="G629" s="490">
        <v>0.6</v>
      </c>
      <c r="H629" s="490">
        <v>0.54</v>
      </c>
      <c r="I629" s="490">
        <v>0.48</v>
      </c>
      <c r="J629" s="490">
        <v>0.35</v>
      </c>
      <c r="K629" s="971"/>
      <c r="L629" s="490">
        <v>0.30499999999999999</v>
      </c>
      <c r="M629" s="490">
        <v>0.245</v>
      </c>
      <c r="N629" s="971"/>
      <c r="O629" s="586">
        <v>0.2</v>
      </c>
      <c r="P629" s="586">
        <v>0.2</v>
      </c>
      <c r="Q629" s="586">
        <v>0.2</v>
      </c>
      <c r="R629" s="586">
        <v>0.2</v>
      </c>
      <c r="S629" s="590">
        <v>0.2</v>
      </c>
      <c r="T629" s="586">
        <v>0</v>
      </c>
      <c r="U629" s="586">
        <v>0</v>
      </c>
      <c r="V629" s="586">
        <v>0</v>
      </c>
      <c r="W629" s="586">
        <v>0</v>
      </c>
      <c r="X629" s="586">
        <v>0</v>
      </c>
      <c r="Y629" s="586">
        <v>0</v>
      </c>
      <c r="Z629" s="586">
        <v>0</v>
      </c>
      <c r="AA629" s="587">
        <f t="shared" si="382"/>
        <v>6.4300000000000015</v>
      </c>
      <c r="AB629" s="1092">
        <f t="shared" ref="AB629:AB692" si="385">IF(ISERROR((C629/D629-1)*100),"n/a",(C629/D629-1)*100)</f>
        <v>1.3157894736842035</v>
      </c>
      <c r="AC629" s="1092">
        <f t="shared" ref="AC629:AC692" si="386">IF(ISERROR((D629/E629-1)*100),"n/a",(D629/E629-1)*100)</f>
        <v>5.555555555555558</v>
      </c>
      <c r="AD629" s="1092">
        <f t="shared" si="363"/>
        <v>9.0909090909090828</v>
      </c>
      <c r="AE629" s="1092">
        <f t="shared" si="364"/>
        <v>10.000000000000009</v>
      </c>
      <c r="AF629" s="1092">
        <f t="shared" si="365"/>
        <v>11.111111111111093</v>
      </c>
      <c r="AG629" s="1092">
        <f t="shared" si="366"/>
        <v>12.500000000000021</v>
      </c>
      <c r="AH629" s="1092">
        <f t="shared" si="367"/>
        <v>37.142857142857146</v>
      </c>
      <c r="AI629" s="1092">
        <f t="shared" si="368"/>
        <v>14.754098360655732</v>
      </c>
      <c r="AJ629" s="1092">
        <f t="shared" si="369"/>
        <v>24.489795918367353</v>
      </c>
      <c r="AK629" s="1092">
        <f t="shared" si="370"/>
        <v>22.499999999999986</v>
      </c>
      <c r="AL629" s="1092">
        <f t="shared" si="371"/>
        <v>0</v>
      </c>
      <c r="AM629" s="1092">
        <f t="shared" si="372"/>
        <v>0</v>
      </c>
      <c r="AN629" s="1092">
        <f t="shared" si="373"/>
        <v>0</v>
      </c>
      <c r="AO629" s="1092">
        <f t="shared" si="374"/>
        <v>0</v>
      </c>
      <c r="AP629" s="1092" t="str">
        <f t="shared" si="375"/>
        <v>n/a</v>
      </c>
      <c r="AQ629" s="1092" t="str">
        <f t="shared" si="376"/>
        <v>n/a</v>
      </c>
      <c r="AR629" s="1092" t="str">
        <f t="shared" si="377"/>
        <v>n/a</v>
      </c>
      <c r="AS629" s="1092" t="str">
        <f t="shared" si="378"/>
        <v>n/a</v>
      </c>
      <c r="AT629" s="1092" t="str">
        <f t="shared" si="379"/>
        <v>n/a</v>
      </c>
      <c r="AU629" s="1092" t="str">
        <f t="shared" si="380"/>
        <v>n/a</v>
      </c>
      <c r="AV629" s="1092" t="str">
        <f t="shared" si="381"/>
        <v>n/a</v>
      </c>
      <c r="AW629" s="1092">
        <f t="shared" si="383"/>
        <v>10.604294046652869</v>
      </c>
      <c r="AX629" s="1092">
        <f t="shared" si="384"/>
        <v>11.176581098942654</v>
      </c>
    </row>
    <row r="630" spans="1:50" s="566" customFormat="1" ht="12" x14ac:dyDescent="0.2">
      <c r="A630" s="863" t="s">
        <v>797</v>
      </c>
      <c r="B630" s="831" t="s">
        <v>798</v>
      </c>
      <c r="C630" s="490">
        <v>2.4900000000000002</v>
      </c>
      <c r="D630" s="490">
        <v>2.37</v>
      </c>
      <c r="E630" s="460">
        <v>2.25</v>
      </c>
      <c r="F630" s="590">
        <v>2.1</v>
      </c>
      <c r="G630" s="490">
        <v>1.96</v>
      </c>
      <c r="H630" s="490">
        <v>1.84</v>
      </c>
      <c r="I630" s="490">
        <v>1.76</v>
      </c>
      <c r="J630" s="490">
        <v>1.7</v>
      </c>
      <c r="K630" s="971"/>
      <c r="L630" s="490">
        <v>1.66</v>
      </c>
      <c r="M630" s="490">
        <v>1.62</v>
      </c>
      <c r="N630" s="971"/>
      <c r="O630" s="590">
        <v>1.58</v>
      </c>
      <c r="P630" s="590">
        <v>1.54</v>
      </c>
      <c r="Q630" s="590">
        <v>1.5</v>
      </c>
      <c r="R630" s="590">
        <v>1.46</v>
      </c>
      <c r="S630" s="590">
        <v>1.42</v>
      </c>
      <c r="T630" s="590">
        <v>1.38</v>
      </c>
      <c r="U630" s="590">
        <v>1.36</v>
      </c>
      <c r="V630" s="586">
        <v>1.34</v>
      </c>
      <c r="W630" s="586">
        <v>1.34</v>
      </c>
      <c r="X630" s="586">
        <v>1.34</v>
      </c>
      <c r="Y630" s="586">
        <v>1.34</v>
      </c>
      <c r="Z630" s="586">
        <v>1.34</v>
      </c>
      <c r="AA630" s="587">
        <f t="shared" si="382"/>
        <v>36.690000000000019</v>
      </c>
      <c r="AB630" s="1092">
        <f t="shared" si="385"/>
        <v>5.0632911392405111</v>
      </c>
      <c r="AC630" s="1092">
        <f t="shared" si="386"/>
        <v>5.3333333333333455</v>
      </c>
      <c r="AD630" s="1092">
        <f t="shared" si="363"/>
        <v>7.1428571428571397</v>
      </c>
      <c r="AE630" s="1092">
        <f t="shared" si="364"/>
        <v>7.1428571428571397</v>
      </c>
      <c r="AF630" s="1092">
        <f t="shared" si="365"/>
        <v>6.5217391304347672</v>
      </c>
      <c r="AG630" s="1092">
        <f t="shared" si="366"/>
        <v>4.5454545454545414</v>
      </c>
      <c r="AH630" s="1092">
        <f t="shared" si="367"/>
        <v>3.529411764705892</v>
      </c>
      <c r="AI630" s="1092">
        <f t="shared" si="368"/>
        <v>2.4096385542168752</v>
      </c>
      <c r="AJ630" s="1092">
        <f t="shared" si="369"/>
        <v>2.4691358024691246</v>
      </c>
      <c r="AK630" s="1092">
        <f t="shared" si="370"/>
        <v>2.5316455696202445</v>
      </c>
      <c r="AL630" s="1092">
        <f t="shared" si="371"/>
        <v>2.5974025974025983</v>
      </c>
      <c r="AM630" s="1092">
        <f t="shared" si="372"/>
        <v>2.6666666666666616</v>
      </c>
      <c r="AN630" s="1092">
        <f t="shared" si="373"/>
        <v>2.7397260273972712</v>
      </c>
      <c r="AO630" s="1092">
        <f t="shared" si="374"/>
        <v>2.8169014084507005</v>
      </c>
      <c r="AP630" s="1092">
        <f t="shared" si="375"/>
        <v>2.898550724637694</v>
      </c>
      <c r="AQ630" s="1092">
        <f t="shared" si="376"/>
        <v>1.4705882352941124</v>
      </c>
      <c r="AR630" s="1092">
        <f t="shared" si="377"/>
        <v>1.4925373134328401</v>
      </c>
      <c r="AS630" s="1092">
        <f t="shared" si="378"/>
        <v>0</v>
      </c>
      <c r="AT630" s="1092">
        <f t="shared" si="379"/>
        <v>0</v>
      </c>
      <c r="AU630" s="1092">
        <f t="shared" si="380"/>
        <v>0</v>
      </c>
      <c r="AV630" s="1092">
        <f t="shared" si="381"/>
        <v>0</v>
      </c>
      <c r="AW630" s="1092">
        <f t="shared" si="383"/>
        <v>3.0177017665938792</v>
      </c>
      <c r="AX630" s="1092">
        <f t="shared" si="384"/>
        <v>2.2465408612250535</v>
      </c>
    </row>
    <row r="631" spans="1:50" s="566" customFormat="1" ht="12" x14ac:dyDescent="0.2">
      <c r="A631" s="863" t="s">
        <v>104</v>
      </c>
      <c r="B631" s="862" t="s">
        <v>105</v>
      </c>
      <c r="C631" s="490">
        <v>1.1299999999999999</v>
      </c>
      <c r="D631" s="490">
        <v>1.1000000000000001</v>
      </c>
      <c r="E631" s="460">
        <v>0.96</v>
      </c>
      <c r="F631" s="590">
        <v>0.76</v>
      </c>
      <c r="G631" s="492">
        <v>0.72</v>
      </c>
      <c r="H631" s="490">
        <v>0.6709090909090909</v>
      </c>
      <c r="I631" s="490">
        <v>0.64545454545454539</v>
      </c>
      <c r="J631" s="492">
        <v>0.61818181818181817</v>
      </c>
      <c r="K631" s="971"/>
      <c r="L631" s="490">
        <v>0.6</v>
      </c>
      <c r="M631" s="492">
        <v>0.58181818181818179</v>
      </c>
      <c r="N631" s="971"/>
      <c r="O631" s="590">
        <v>0.55454545454545445</v>
      </c>
      <c r="P631" s="590">
        <v>0.53636363636363626</v>
      </c>
      <c r="Q631" s="590">
        <v>0.52727272727272723</v>
      </c>
      <c r="R631" s="586">
        <v>0.50909090909090915</v>
      </c>
      <c r="S631" s="590">
        <v>0.48594545454545451</v>
      </c>
      <c r="T631" s="590">
        <v>0.40495454545454546</v>
      </c>
      <c r="U631" s="590">
        <v>0.34710909090909087</v>
      </c>
      <c r="V631" s="590">
        <v>0.30579090909090906</v>
      </c>
      <c r="W631" s="586">
        <v>0.2975272727272727</v>
      </c>
      <c r="X631" s="590">
        <v>0.29398181818181818</v>
      </c>
      <c r="Y631" s="590">
        <v>0.27659999999999996</v>
      </c>
      <c r="Z631" s="586">
        <v>0.23985454545454546</v>
      </c>
      <c r="AA631" s="587">
        <f t="shared" si="382"/>
        <v>12.5654</v>
      </c>
      <c r="AB631" s="1092">
        <f t="shared" si="385"/>
        <v>2.7272727272727115</v>
      </c>
      <c r="AC631" s="1092">
        <f t="shared" si="386"/>
        <v>14.583333333333348</v>
      </c>
      <c r="AD631" s="1092">
        <f t="shared" si="363"/>
        <v>26.315789473684205</v>
      </c>
      <c r="AE631" s="1092">
        <f t="shared" si="364"/>
        <v>5.555555555555558</v>
      </c>
      <c r="AF631" s="1092">
        <f t="shared" si="365"/>
        <v>7.3170731707317138</v>
      </c>
      <c r="AG631" s="1092">
        <f t="shared" si="366"/>
        <v>3.9436619718310029</v>
      </c>
      <c r="AH631" s="1092">
        <f t="shared" si="367"/>
        <v>4.4117647058823373</v>
      </c>
      <c r="AI631" s="1092">
        <f t="shared" si="368"/>
        <v>3.0303030303030276</v>
      </c>
      <c r="AJ631" s="1092">
        <f t="shared" si="369"/>
        <v>3.125</v>
      </c>
      <c r="AK631" s="1092">
        <f t="shared" si="370"/>
        <v>4.9180327868852514</v>
      </c>
      <c r="AL631" s="1092">
        <f t="shared" si="371"/>
        <v>3.3898305084745672</v>
      </c>
      <c r="AM631" s="1092">
        <f t="shared" si="372"/>
        <v>1.7241379310344751</v>
      </c>
      <c r="AN631" s="1092">
        <f t="shared" si="373"/>
        <v>3.5714285714285587</v>
      </c>
      <c r="AO631" s="1092">
        <f t="shared" si="374"/>
        <v>4.7629737718412279</v>
      </c>
      <c r="AP631" s="1092">
        <f t="shared" si="375"/>
        <v>19.999999999999996</v>
      </c>
      <c r="AQ631" s="1092">
        <f t="shared" si="376"/>
        <v>16.664920643235035</v>
      </c>
      <c r="AR631" s="1092">
        <f t="shared" si="377"/>
        <v>13.511906531498052</v>
      </c>
      <c r="AS631" s="1092">
        <f t="shared" si="378"/>
        <v>2.7774382791493579</v>
      </c>
      <c r="AT631" s="1092">
        <f t="shared" si="379"/>
        <v>1.2060115034943308</v>
      </c>
      <c r="AU631" s="1092">
        <f t="shared" si="380"/>
        <v>6.2840991257477219</v>
      </c>
      <c r="AV631" s="1092">
        <f t="shared" si="381"/>
        <v>15.319890842935102</v>
      </c>
      <c r="AW631" s="1092">
        <f t="shared" si="383"/>
        <v>7.8638297363960756</v>
      </c>
      <c r="AX631" s="1092">
        <f t="shared" si="384"/>
        <v>6.9645708114368921</v>
      </c>
    </row>
    <row r="632" spans="1:50" s="566" customFormat="1" ht="12" x14ac:dyDescent="0.2">
      <c r="A632" s="863" t="s">
        <v>777</v>
      </c>
      <c r="B632" s="831" t="s">
        <v>778</v>
      </c>
      <c r="C632" s="490">
        <v>4.1025</v>
      </c>
      <c r="D632" s="490">
        <v>3.7974999999999999</v>
      </c>
      <c r="E632" s="460">
        <v>3.5074999999999998</v>
      </c>
      <c r="F632" s="590">
        <v>3.2225000000000001</v>
      </c>
      <c r="G632" s="490">
        <v>2.9649999999999999</v>
      </c>
      <c r="H632" s="490">
        <v>2.76</v>
      </c>
      <c r="I632" s="490">
        <v>2.61</v>
      </c>
      <c r="J632" s="490">
        <v>2.4900000000000002</v>
      </c>
      <c r="K632" s="971"/>
      <c r="L632" s="490">
        <v>2.2799999999999998</v>
      </c>
      <c r="M632" s="490">
        <v>1.83</v>
      </c>
      <c r="N632" s="971"/>
      <c r="O632" s="586">
        <v>1.56</v>
      </c>
      <c r="P632" s="590">
        <v>1.52</v>
      </c>
      <c r="Q632" s="590">
        <v>1.33</v>
      </c>
      <c r="R632" s="590">
        <v>1.23</v>
      </c>
      <c r="S632" s="590">
        <v>1.19</v>
      </c>
      <c r="T632" s="590">
        <v>1.1200000000000001</v>
      </c>
      <c r="U632" s="586">
        <v>1</v>
      </c>
      <c r="V632" s="586">
        <v>1</v>
      </c>
      <c r="W632" s="586">
        <v>1</v>
      </c>
      <c r="X632" s="586">
        <v>1</v>
      </c>
      <c r="Y632" s="586">
        <v>1.1399999999999999</v>
      </c>
      <c r="Z632" s="586">
        <v>1.56</v>
      </c>
      <c r="AA632" s="587">
        <f t="shared" si="382"/>
        <v>44.214999999999989</v>
      </c>
      <c r="AB632" s="1092">
        <f t="shared" si="385"/>
        <v>8.0315997366688698</v>
      </c>
      <c r="AC632" s="1092">
        <f t="shared" si="386"/>
        <v>8.2679971489665114</v>
      </c>
      <c r="AD632" s="1092">
        <f t="shared" si="363"/>
        <v>8.8440651667959678</v>
      </c>
      <c r="AE632" s="1092">
        <f t="shared" si="364"/>
        <v>8.6846543001686491</v>
      </c>
      <c r="AF632" s="1092">
        <f t="shared" si="365"/>
        <v>7.4275362318840576</v>
      </c>
      <c r="AG632" s="1092">
        <f t="shared" si="366"/>
        <v>5.7471264367816133</v>
      </c>
      <c r="AH632" s="1092">
        <f t="shared" si="367"/>
        <v>4.8192771084337283</v>
      </c>
      <c r="AI632" s="1092">
        <f t="shared" si="368"/>
        <v>9.2105263157894903</v>
      </c>
      <c r="AJ632" s="1092">
        <f t="shared" si="369"/>
        <v>24.590163934426212</v>
      </c>
      <c r="AK632" s="1092">
        <f t="shared" si="370"/>
        <v>17.307692307692314</v>
      </c>
      <c r="AL632" s="1092">
        <f t="shared" si="371"/>
        <v>2.6315789473684292</v>
      </c>
      <c r="AM632" s="1092">
        <f t="shared" si="372"/>
        <v>14.285714285714279</v>
      </c>
      <c r="AN632" s="1092">
        <f t="shared" si="373"/>
        <v>8.1300813008130071</v>
      </c>
      <c r="AO632" s="1092">
        <f t="shared" si="374"/>
        <v>3.3613445378151363</v>
      </c>
      <c r="AP632" s="1092">
        <f t="shared" si="375"/>
        <v>6.2499999999999778</v>
      </c>
      <c r="AQ632" s="1092">
        <f t="shared" si="376"/>
        <v>12.000000000000011</v>
      </c>
      <c r="AR632" s="1092">
        <f t="shared" si="377"/>
        <v>0</v>
      </c>
      <c r="AS632" s="1092">
        <f t="shared" si="378"/>
        <v>0</v>
      </c>
      <c r="AT632" s="1092">
        <f t="shared" si="379"/>
        <v>0</v>
      </c>
      <c r="AU632" s="1092">
        <f t="shared" si="380"/>
        <v>-12.280701754385959</v>
      </c>
      <c r="AV632" s="1092">
        <f t="shared" si="381"/>
        <v>-26.923076923076927</v>
      </c>
      <c r="AW632" s="1092">
        <f t="shared" si="383"/>
        <v>5.256456146755017</v>
      </c>
      <c r="AX632" s="1092">
        <f t="shared" si="384"/>
        <v>10.377604226188899</v>
      </c>
    </row>
    <row r="633" spans="1:50" s="566" customFormat="1" ht="12" x14ac:dyDescent="0.2">
      <c r="A633" s="862" t="s">
        <v>1656</v>
      </c>
      <c r="B633" s="831" t="s">
        <v>1657</v>
      </c>
      <c r="C633" s="490">
        <v>1.88</v>
      </c>
      <c r="D633" s="490">
        <v>1.67</v>
      </c>
      <c r="E633" s="460">
        <v>1.38</v>
      </c>
      <c r="F633" s="590">
        <v>1.32</v>
      </c>
      <c r="G633" s="490">
        <v>1.21</v>
      </c>
      <c r="H633" s="490">
        <v>0.98</v>
      </c>
      <c r="I633" s="490">
        <v>0.82</v>
      </c>
      <c r="J633" s="490">
        <v>0.74</v>
      </c>
      <c r="K633" s="971"/>
      <c r="L633" s="490">
        <v>0.69</v>
      </c>
      <c r="M633" s="492">
        <v>0.68</v>
      </c>
      <c r="N633" s="492"/>
      <c r="O633" s="586">
        <v>0.68</v>
      </c>
      <c r="P633" s="586">
        <v>0.68</v>
      </c>
      <c r="Q633" s="590">
        <v>0.68</v>
      </c>
      <c r="R633" s="590">
        <v>0.67190000000000005</v>
      </c>
      <c r="S633" s="586">
        <v>0.64759999999999995</v>
      </c>
      <c r="T633" s="590">
        <v>0.64759999999999995</v>
      </c>
      <c r="U633" s="590">
        <v>0.61680000000000001</v>
      </c>
      <c r="V633" s="590">
        <v>0.59864000000000006</v>
      </c>
      <c r="W633" s="590">
        <v>0.51947999999999994</v>
      </c>
      <c r="X633" s="590">
        <v>0.47001000000000004</v>
      </c>
      <c r="Y633" s="590">
        <v>0.44525999999999999</v>
      </c>
      <c r="Z633" s="590">
        <v>0.42875999999999997</v>
      </c>
      <c r="AA633" s="587">
        <f t="shared" si="382"/>
        <v>18.456050000000001</v>
      </c>
      <c r="AB633" s="1092">
        <f t="shared" si="385"/>
        <v>12.574850299401197</v>
      </c>
      <c r="AC633" s="1092">
        <f t="shared" si="386"/>
        <v>21.014492753623195</v>
      </c>
      <c r="AD633" s="1092">
        <f t="shared" si="363"/>
        <v>4.5454545454545414</v>
      </c>
      <c r="AE633" s="1092">
        <f t="shared" si="364"/>
        <v>9.0909090909091042</v>
      </c>
      <c r="AF633" s="1092">
        <f t="shared" si="365"/>
        <v>23.469387755102034</v>
      </c>
      <c r="AG633" s="1092">
        <f t="shared" si="366"/>
        <v>19.512195121951216</v>
      </c>
      <c r="AH633" s="1092">
        <f t="shared" si="367"/>
        <v>10.810810810810811</v>
      </c>
      <c r="AI633" s="1092">
        <f t="shared" si="368"/>
        <v>7.2463768115942129</v>
      </c>
      <c r="AJ633" s="1092">
        <f t="shared" si="369"/>
        <v>1.4705882352941124</v>
      </c>
      <c r="AK633" s="1092">
        <f t="shared" si="370"/>
        <v>0</v>
      </c>
      <c r="AL633" s="1092">
        <f t="shared" si="371"/>
        <v>0</v>
      </c>
      <c r="AM633" s="1092">
        <f t="shared" si="372"/>
        <v>0</v>
      </c>
      <c r="AN633" s="1092">
        <f t="shared" si="373"/>
        <v>1.2055365381753225</v>
      </c>
      <c r="AO633" s="1092">
        <f t="shared" si="374"/>
        <v>3.7523162445954439</v>
      </c>
      <c r="AP633" s="1092">
        <f t="shared" si="375"/>
        <v>0</v>
      </c>
      <c r="AQ633" s="1092">
        <f t="shared" si="376"/>
        <v>4.9935149156938863</v>
      </c>
      <c r="AR633" s="1092">
        <f t="shared" si="377"/>
        <v>3.0335426967793566</v>
      </c>
      <c r="AS633" s="1092">
        <f t="shared" si="378"/>
        <v>15.23831523831527</v>
      </c>
      <c r="AT633" s="1092">
        <f t="shared" si="379"/>
        <v>10.525307972170793</v>
      </c>
      <c r="AU633" s="1092">
        <f t="shared" si="380"/>
        <v>5.558550060638745</v>
      </c>
      <c r="AV633" s="1092">
        <f t="shared" si="381"/>
        <v>3.8483067450321817</v>
      </c>
      <c r="AW633" s="1092">
        <f t="shared" si="383"/>
        <v>7.5185931350257817</v>
      </c>
      <c r="AX633" s="1092">
        <f t="shared" si="384"/>
        <v>7.2710992342862033</v>
      </c>
    </row>
    <row r="634" spans="1:50" x14ac:dyDescent="0.2">
      <c r="A634" s="862" t="s">
        <v>4125</v>
      </c>
      <c r="B634" s="831" t="s">
        <v>3887</v>
      </c>
      <c r="C634" s="490">
        <v>0.92</v>
      </c>
      <c r="D634" s="490">
        <v>0.9</v>
      </c>
      <c r="E634" s="460">
        <v>0.86</v>
      </c>
      <c r="F634" s="806">
        <v>0.78</v>
      </c>
      <c r="G634" s="806">
        <v>0.68</v>
      </c>
      <c r="H634" s="806">
        <v>0.6</v>
      </c>
      <c r="I634" s="806">
        <v>0.53</v>
      </c>
      <c r="J634" s="977">
        <v>0.5</v>
      </c>
      <c r="K634" s="590"/>
      <c r="L634" s="806">
        <v>0.5</v>
      </c>
      <c r="M634" s="806">
        <v>0.47499999999999998</v>
      </c>
      <c r="N634" s="590"/>
      <c r="O634" s="977">
        <v>0.4</v>
      </c>
      <c r="P634" s="977">
        <v>0.4</v>
      </c>
      <c r="Q634" s="806">
        <v>0.4</v>
      </c>
      <c r="R634" s="806">
        <v>0.38</v>
      </c>
      <c r="S634" s="806">
        <v>0.32</v>
      </c>
      <c r="T634" s="806">
        <v>0.2</v>
      </c>
      <c r="U634" s="806">
        <v>0.15</v>
      </c>
      <c r="V634" s="500">
        <v>0</v>
      </c>
      <c r="W634" s="500">
        <v>0</v>
      </c>
      <c r="X634" s="500">
        <v>0</v>
      </c>
      <c r="Y634" s="500">
        <v>0</v>
      </c>
      <c r="Z634" s="500">
        <v>0</v>
      </c>
      <c r="AA634" s="587">
        <f t="shared" si="382"/>
        <v>8.995000000000001</v>
      </c>
      <c r="AB634" s="1092">
        <f t="shared" si="385"/>
        <v>2.2222222222222143</v>
      </c>
      <c r="AC634" s="1092">
        <f t="shared" si="386"/>
        <v>4.6511627906976827</v>
      </c>
      <c r="AD634" s="1092">
        <f t="shared" si="363"/>
        <v>10.256410256410241</v>
      </c>
      <c r="AE634" s="1092">
        <f t="shared" si="364"/>
        <v>14.705882352941169</v>
      </c>
      <c r="AF634" s="1092">
        <f t="shared" si="365"/>
        <v>13.333333333333353</v>
      </c>
      <c r="AG634" s="1092">
        <f t="shared" si="366"/>
        <v>13.207547169811317</v>
      </c>
      <c r="AH634" s="1092">
        <f t="shared" si="367"/>
        <v>6.0000000000000053</v>
      </c>
      <c r="AI634" s="1092">
        <f t="shared" si="368"/>
        <v>0</v>
      </c>
      <c r="AJ634" s="1092">
        <f t="shared" si="369"/>
        <v>5.2631578947368363</v>
      </c>
      <c r="AK634" s="1092">
        <f t="shared" si="370"/>
        <v>18.749999999999979</v>
      </c>
      <c r="AL634" s="1092">
        <f t="shared" si="371"/>
        <v>0</v>
      </c>
      <c r="AM634" s="1092">
        <f t="shared" si="372"/>
        <v>0</v>
      </c>
      <c r="AN634" s="1092">
        <f t="shared" si="373"/>
        <v>5.2631578947368363</v>
      </c>
      <c r="AO634" s="1092">
        <f t="shared" si="374"/>
        <v>18.75</v>
      </c>
      <c r="AP634" s="1092">
        <f t="shared" si="375"/>
        <v>59.999999999999986</v>
      </c>
      <c r="AQ634" s="1092">
        <f t="shared" si="376"/>
        <v>33.33333333333335</v>
      </c>
      <c r="AR634" s="1092" t="str">
        <f t="shared" si="377"/>
        <v>n/a</v>
      </c>
      <c r="AS634" s="1092" t="str">
        <f t="shared" si="378"/>
        <v>n/a</v>
      </c>
      <c r="AT634" s="1092" t="str">
        <f t="shared" si="379"/>
        <v>n/a</v>
      </c>
      <c r="AU634" s="1092" t="str">
        <f t="shared" si="380"/>
        <v>n/a</v>
      </c>
      <c r="AV634" s="1092" t="str">
        <f t="shared" si="381"/>
        <v>n/a</v>
      </c>
      <c r="AW634" s="1092">
        <f t="shared" si="383"/>
        <v>12.858512953013935</v>
      </c>
      <c r="AX634" s="1092">
        <f t="shared" si="384"/>
        <v>15.406539047675304</v>
      </c>
    </row>
    <row r="635" spans="1:50" x14ac:dyDescent="0.2">
      <c r="A635" s="862" t="s">
        <v>1671</v>
      </c>
      <c r="B635" s="831" t="s">
        <v>1672</v>
      </c>
      <c r="C635" s="490">
        <v>1.4392</v>
      </c>
      <c r="D635" s="490">
        <v>1.4295</v>
      </c>
      <c r="E635" s="460">
        <v>1.42</v>
      </c>
      <c r="F635" s="590">
        <v>1.403335</v>
      </c>
      <c r="G635" s="490">
        <v>1.3908</v>
      </c>
      <c r="H635" s="490">
        <v>1.36</v>
      </c>
      <c r="I635" s="490">
        <v>1.28</v>
      </c>
      <c r="J635" s="490">
        <v>1.17</v>
      </c>
      <c r="K635" s="971"/>
      <c r="L635" s="490">
        <v>1.06</v>
      </c>
      <c r="M635" s="490">
        <v>0.46600000000000003</v>
      </c>
      <c r="N635" s="971"/>
      <c r="O635" s="586">
        <v>0</v>
      </c>
      <c r="P635" s="586">
        <v>0</v>
      </c>
      <c r="Q635" s="586">
        <v>0</v>
      </c>
      <c r="R635" s="586">
        <v>0</v>
      </c>
      <c r="S635" s="586">
        <v>0</v>
      </c>
      <c r="T635" s="586">
        <v>0</v>
      </c>
      <c r="U635" s="586">
        <v>0</v>
      </c>
      <c r="V635" s="586">
        <v>0</v>
      </c>
      <c r="W635" s="586">
        <v>0</v>
      </c>
      <c r="X635" s="586">
        <v>0</v>
      </c>
      <c r="Y635" s="586">
        <v>0</v>
      </c>
      <c r="Z635" s="586">
        <v>0</v>
      </c>
      <c r="AA635" s="587">
        <f t="shared" si="382"/>
        <v>12.418835</v>
      </c>
      <c r="AB635" s="1092">
        <f t="shared" si="385"/>
        <v>0.67855893669115375</v>
      </c>
      <c r="AC635" s="1092">
        <f t="shared" si="386"/>
        <v>0.66901408450703581</v>
      </c>
      <c r="AD635" s="1092">
        <f t="shared" si="363"/>
        <v>1.1875282808452736</v>
      </c>
      <c r="AE635" s="1092">
        <f t="shared" si="364"/>
        <v>0.90127983894161545</v>
      </c>
      <c r="AF635" s="1092">
        <f t="shared" si="365"/>
        <v>2.2647058823529465</v>
      </c>
      <c r="AG635" s="1092">
        <f t="shared" si="366"/>
        <v>6.25</v>
      </c>
      <c r="AH635" s="1092">
        <f t="shared" si="367"/>
        <v>9.4017094017094127</v>
      </c>
      <c r="AI635" s="1092">
        <f t="shared" si="368"/>
        <v>10.377358490566024</v>
      </c>
      <c r="AJ635" s="1092">
        <f t="shared" si="369"/>
        <v>127.46781115879826</v>
      </c>
      <c r="AK635" s="1092" t="str">
        <f t="shared" si="370"/>
        <v>n/a</v>
      </c>
      <c r="AL635" s="1092" t="str">
        <f t="shared" si="371"/>
        <v>n/a</v>
      </c>
      <c r="AM635" s="1092" t="str">
        <f t="shared" si="372"/>
        <v>n/a</v>
      </c>
      <c r="AN635" s="1092" t="str">
        <f t="shared" si="373"/>
        <v>n/a</v>
      </c>
      <c r="AO635" s="1092" t="str">
        <f t="shared" si="374"/>
        <v>n/a</v>
      </c>
      <c r="AP635" s="1092" t="str">
        <f t="shared" si="375"/>
        <v>n/a</v>
      </c>
      <c r="AQ635" s="1092" t="str">
        <f t="shared" si="376"/>
        <v>n/a</v>
      </c>
      <c r="AR635" s="1092" t="str">
        <f t="shared" si="377"/>
        <v>n/a</v>
      </c>
      <c r="AS635" s="1092" t="str">
        <f t="shared" si="378"/>
        <v>n/a</v>
      </c>
      <c r="AT635" s="1092" t="str">
        <f t="shared" si="379"/>
        <v>n/a</v>
      </c>
      <c r="AU635" s="1092" t="str">
        <f t="shared" si="380"/>
        <v>n/a</v>
      </c>
      <c r="AV635" s="1092" t="str">
        <f t="shared" si="381"/>
        <v>n/a</v>
      </c>
      <c r="AW635" s="1092">
        <f t="shared" si="383"/>
        <v>17.688662897156856</v>
      </c>
      <c r="AX635" s="1092">
        <f t="shared" si="384"/>
        <v>41.345264810953523</v>
      </c>
    </row>
    <row r="636" spans="1:50" x14ac:dyDescent="0.2">
      <c r="A636" s="863" t="s">
        <v>1612</v>
      </c>
      <c r="B636" s="831" t="s">
        <v>1613</v>
      </c>
      <c r="C636" s="490">
        <v>1.1200000000000001</v>
      </c>
      <c r="D636" s="490">
        <v>1.0900000000000001</v>
      </c>
      <c r="E636" s="460">
        <v>0.99</v>
      </c>
      <c r="F636" s="590">
        <v>0.82000000000000006</v>
      </c>
      <c r="G636" s="490">
        <v>0.77</v>
      </c>
      <c r="H636" s="490">
        <v>0.73</v>
      </c>
      <c r="I636" s="490">
        <v>0.68</v>
      </c>
      <c r="J636" s="490">
        <v>0.61</v>
      </c>
      <c r="K636" s="971"/>
      <c r="L636" s="492">
        <v>0.6</v>
      </c>
      <c r="M636" s="492">
        <v>0.6</v>
      </c>
      <c r="N636" s="971"/>
      <c r="O636" s="586">
        <v>0.6</v>
      </c>
      <c r="P636" s="586">
        <v>0.92</v>
      </c>
      <c r="Q636" s="590">
        <v>1.24</v>
      </c>
      <c r="R636" s="590">
        <v>1.2</v>
      </c>
      <c r="S636" s="590">
        <v>1.1599999999999999</v>
      </c>
      <c r="T636" s="590">
        <v>1.1100000000000001</v>
      </c>
      <c r="U636" s="590">
        <v>1.06</v>
      </c>
      <c r="V636" s="590">
        <v>1.01</v>
      </c>
      <c r="W636" s="590">
        <v>0.96</v>
      </c>
      <c r="X636" s="590">
        <v>0.9</v>
      </c>
      <c r="Y636" s="590">
        <v>0.82</v>
      </c>
      <c r="Z636" s="590">
        <v>0.74</v>
      </c>
      <c r="AA636" s="587">
        <f t="shared" si="382"/>
        <v>19.73</v>
      </c>
      <c r="AB636" s="1092">
        <f t="shared" si="385"/>
        <v>2.7522935779816571</v>
      </c>
      <c r="AC636" s="1092">
        <f t="shared" si="386"/>
        <v>10.1010101010101</v>
      </c>
      <c r="AD636" s="1092">
        <f t="shared" si="363"/>
        <v>20.731707317073166</v>
      </c>
      <c r="AE636" s="1092">
        <f t="shared" si="364"/>
        <v>6.4935064935065068</v>
      </c>
      <c r="AF636" s="1092">
        <f t="shared" si="365"/>
        <v>5.4794520547945202</v>
      </c>
      <c r="AG636" s="1092">
        <f t="shared" si="366"/>
        <v>7.3529411764705843</v>
      </c>
      <c r="AH636" s="1092">
        <f t="shared" si="367"/>
        <v>11.475409836065587</v>
      </c>
      <c r="AI636" s="1092">
        <f t="shared" si="368"/>
        <v>1.6666666666666607</v>
      </c>
      <c r="AJ636" s="1092">
        <f t="shared" si="369"/>
        <v>0</v>
      </c>
      <c r="AK636" s="1092">
        <f t="shared" si="370"/>
        <v>0</v>
      </c>
      <c r="AL636" s="1092">
        <f t="shared" si="371"/>
        <v>-34.782608695652186</v>
      </c>
      <c r="AM636" s="1092">
        <f t="shared" si="372"/>
        <v>-25.806451612903224</v>
      </c>
      <c r="AN636" s="1092">
        <f t="shared" si="373"/>
        <v>3.3333333333333437</v>
      </c>
      <c r="AO636" s="1092">
        <f t="shared" si="374"/>
        <v>3.4482758620689724</v>
      </c>
      <c r="AP636" s="1092">
        <f t="shared" si="375"/>
        <v>4.5045045045044807</v>
      </c>
      <c r="AQ636" s="1092">
        <f t="shared" si="376"/>
        <v>4.7169811320754818</v>
      </c>
      <c r="AR636" s="1092">
        <f t="shared" si="377"/>
        <v>4.9504950495049549</v>
      </c>
      <c r="AS636" s="1092">
        <f t="shared" si="378"/>
        <v>5.2083333333333481</v>
      </c>
      <c r="AT636" s="1092">
        <f t="shared" si="379"/>
        <v>6.6666666666666652</v>
      </c>
      <c r="AU636" s="1092">
        <f t="shared" si="380"/>
        <v>9.7560975609756184</v>
      </c>
      <c r="AV636" s="1092">
        <f t="shared" si="381"/>
        <v>10.810810810810811</v>
      </c>
      <c r="AW636" s="1092">
        <f t="shared" si="383"/>
        <v>2.8028297699184308</v>
      </c>
      <c r="AX636" s="1092">
        <f t="shared" si="384"/>
        <v>12.009649228627863</v>
      </c>
    </row>
    <row r="637" spans="1:50" x14ac:dyDescent="0.2">
      <c r="A637" s="939" t="s">
        <v>3964</v>
      </c>
      <c r="B637" s="831" t="s">
        <v>3965</v>
      </c>
      <c r="C637" s="490">
        <v>0.64</v>
      </c>
      <c r="D637" s="490">
        <v>0.6</v>
      </c>
      <c r="E637" s="460">
        <v>0.56999999999999995</v>
      </c>
      <c r="F637" s="500">
        <v>0.48</v>
      </c>
      <c r="G637" s="490">
        <v>0.42</v>
      </c>
      <c r="H637" s="490">
        <v>0.14000000000000001</v>
      </c>
      <c r="I637" s="490">
        <v>0.09</v>
      </c>
      <c r="J637" s="541">
        <v>0</v>
      </c>
      <c r="K637" s="971"/>
      <c r="L637" s="541">
        <v>0</v>
      </c>
      <c r="M637" s="492">
        <v>0.03</v>
      </c>
      <c r="N637" s="971"/>
      <c r="O637" s="586">
        <v>0.12</v>
      </c>
      <c r="P637" s="586">
        <v>0.39</v>
      </c>
      <c r="Q637" s="500">
        <v>0.48</v>
      </c>
      <c r="R637" s="590">
        <v>0.48</v>
      </c>
      <c r="S637" s="590">
        <v>0.4</v>
      </c>
      <c r="T637" s="590">
        <v>0.38</v>
      </c>
      <c r="U637" s="590">
        <v>0.36</v>
      </c>
      <c r="V637" s="590">
        <v>0.35</v>
      </c>
      <c r="W637" s="590">
        <v>0.28000000000000003</v>
      </c>
      <c r="X637" s="590">
        <v>0.26</v>
      </c>
      <c r="Y637" s="590">
        <v>0.22</v>
      </c>
      <c r="Z637" s="590">
        <v>0.15</v>
      </c>
      <c r="AA637" s="587">
        <f t="shared" si="382"/>
        <v>6.84</v>
      </c>
      <c r="AB637" s="1092">
        <f t="shared" si="385"/>
        <v>6.6666666666666652</v>
      </c>
      <c r="AC637" s="1092">
        <f t="shared" si="386"/>
        <v>5.2631578947368363</v>
      </c>
      <c r="AD637" s="1092">
        <f t="shared" si="363"/>
        <v>18.75</v>
      </c>
      <c r="AE637" s="1092">
        <f t="shared" si="364"/>
        <v>14.285714285714279</v>
      </c>
      <c r="AF637" s="1092">
        <f t="shared" si="365"/>
        <v>199.99999999999994</v>
      </c>
      <c r="AG637" s="1092">
        <f t="shared" si="366"/>
        <v>55.555555555555578</v>
      </c>
      <c r="AH637" s="1092" t="str">
        <f t="shared" si="367"/>
        <v>n/a</v>
      </c>
      <c r="AI637" s="1092" t="str">
        <f t="shared" si="368"/>
        <v>n/a</v>
      </c>
      <c r="AJ637" s="1092">
        <f t="shared" si="369"/>
        <v>-100</v>
      </c>
      <c r="AK637" s="1092">
        <f t="shared" si="370"/>
        <v>-75</v>
      </c>
      <c r="AL637" s="1092">
        <f t="shared" si="371"/>
        <v>-69.230769230769226</v>
      </c>
      <c r="AM637" s="1092">
        <f t="shared" si="372"/>
        <v>-18.749999999999989</v>
      </c>
      <c r="AN637" s="1092">
        <f t="shared" si="373"/>
        <v>0</v>
      </c>
      <c r="AO637" s="1092">
        <f t="shared" si="374"/>
        <v>19.999999999999996</v>
      </c>
      <c r="AP637" s="1092">
        <f t="shared" si="375"/>
        <v>5.2631578947368363</v>
      </c>
      <c r="AQ637" s="1092">
        <f t="shared" si="376"/>
        <v>5.555555555555558</v>
      </c>
      <c r="AR637" s="1092">
        <f t="shared" si="377"/>
        <v>2.8571428571428692</v>
      </c>
      <c r="AS637" s="1092">
        <f t="shared" si="378"/>
        <v>24.999999999999979</v>
      </c>
      <c r="AT637" s="1092">
        <f t="shared" si="379"/>
        <v>7.6923076923077094</v>
      </c>
      <c r="AU637" s="1092">
        <f t="shared" si="380"/>
        <v>18.181818181818187</v>
      </c>
      <c r="AV637" s="1092">
        <f t="shared" si="381"/>
        <v>46.666666666666679</v>
      </c>
      <c r="AW637" s="1092">
        <f t="shared" si="383"/>
        <v>8.8819460010595748</v>
      </c>
      <c r="AX637" s="1092">
        <f t="shared" si="384"/>
        <v>60.847732049679806</v>
      </c>
    </row>
    <row r="638" spans="1:50" x14ac:dyDescent="0.2">
      <c r="A638" s="863" t="s">
        <v>799</v>
      </c>
      <c r="B638" s="831" t="s">
        <v>800</v>
      </c>
      <c r="C638" s="490">
        <v>1.54</v>
      </c>
      <c r="D638" s="490">
        <v>1.42</v>
      </c>
      <c r="E638" s="460">
        <v>1.3</v>
      </c>
      <c r="F638" s="590">
        <v>1.1800000000000002</v>
      </c>
      <c r="G638" s="490">
        <v>1.06</v>
      </c>
      <c r="H638" s="490">
        <v>0.96</v>
      </c>
      <c r="I638" s="490">
        <v>0.88</v>
      </c>
      <c r="J638" s="490">
        <v>0.8</v>
      </c>
      <c r="K638" s="971"/>
      <c r="L638" s="490">
        <v>0.72</v>
      </c>
      <c r="M638" s="490">
        <v>0.64</v>
      </c>
      <c r="N638" s="971"/>
      <c r="O638" s="590">
        <v>0.52</v>
      </c>
      <c r="P638" s="590">
        <v>0.41</v>
      </c>
      <c r="Q638" s="590">
        <v>0.28000000000000003</v>
      </c>
      <c r="R638" s="590">
        <v>0.22</v>
      </c>
      <c r="S638" s="590">
        <v>0.17</v>
      </c>
      <c r="T638" s="590">
        <v>0.12</v>
      </c>
      <c r="U638" s="586">
        <v>0</v>
      </c>
      <c r="V638" s="586">
        <v>0</v>
      </c>
      <c r="W638" s="586">
        <v>0</v>
      </c>
      <c r="X638" s="586">
        <v>0</v>
      </c>
      <c r="Y638" s="586">
        <v>0</v>
      </c>
      <c r="Z638" s="586">
        <v>0</v>
      </c>
      <c r="AA638" s="587">
        <f t="shared" si="382"/>
        <v>12.22</v>
      </c>
      <c r="AB638" s="1092">
        <f t="shared" si="385"/>
        <v>8.4507042253521227</v>
      </c>
      <c r="AC638" s="1092">
        <f t="shared" si="386"/>
        <v>9.2307692307692193</v>
      </c>
      <c r="AD638" s="1092">
        <f t="shared" si="363"/>
        <v>10.169491525423723</v>
      </c>
      <c r="AE638" s="1092">
        <f t="shared" si="364"/>
        <v>11.320754716981153</v>
      </c>
      <c r="AF638" s="1092">
        <f t="shared" si="365"/>
        <v>10.416666666666675</v>
      </c>
      <c r="AG638" s="1092">
        <f t="shared" si="366"/>
        <v>9.0909090909090828</v>
      </c>
      <c r="AH638" s="1092">
        <f t="shared" si="367"/>
        <v>9.9999999999999858</v>
      </c>
      <c r="AI638" s="1092">
        <f t="shared" si="368"/>
        <v>11.111111111111116</v>
      </c>
      <c r="AJ638" s="1092">
        <f t="shared" si="369"/>
        <v>12.5</v>
      </c>
      <c r="AK638" s="1092">
        <f t="shared" si="370"/>
        <v>23.076923076923084</v>
      </c>
      <c r="AL638" s="1092">
        <f t="shared" si="371"/>
        <v>26.829268292682929</v>
      </c>
      <c r="AM638" s="1092">
        <f t="shared" si="372"/>
        <v>46.428571428571395</v>
      </c>
      <c r="AN638" s="1092">
        <f t="shared" si="373"/>
        <v>27.272727272727295</v>
      </c>
      <c r="AO638" s="1092">
        <f t="shared" si="374"/>
        <v>29.411764705882337</v>
      </c>
      <c r="AP638" s="1092">
        <f t="shared" si="375"/>
        <v>41.666666666666671</v>
      </c>
      <c r="AQ638" s="1092" t="str">
        <f t="shared" si="376"/>
        <v>n/a</v>
      </c>
      <c r="AR638" s="1092" t="str">
        <f t="shared" si="377"/>
        <v>n/a</v>
      </c>
      <c r="AS638" s="1092" t="str">
        <f t="shared" si="378"/>
        <v>n/a</v>
      </c>
      <c r="AT638" s="1092" t="str">
        <f t="shared" si="379"/>
        <v>n/a</v>
      </c>
      <c r="AU638" s="1092" t="str">
        <f t="shared" si="380"/>
        <v>n/a</v>
      </c>
      <c r="AV638" s="1092" t="str">
        <f t="shared" si="381"/>
        <v>n/a</v>
      </c>
      <c r="AW638" s="1092">
        <f t="shared" si="383"/>
        <v>19.131755200711115</v>
      </c>
      <c r="AX638" s="1092">
        <f t="shared" si="384"/>
        <v>12.597131142635613</v>
      </c>
    </row>
    <row r="639" spans="1:50" x14ac:dyDescent="0.2">
      <c r="A639" s="1051" t="s">
        <v>1683</v>
      </c>
      <c r="B639" s="862" t="s">
        <v>1684</v>
      </c>
      <c r="C639" s="490">
        <v>0.99</v>
      </c>
      <c r="D639" s="490">
        <v>0.90749999999999997</v>
      </c>
      <c r="E639" s="460">
        <v>0.71750000000000003</v>
      </c>
      <c r="F639" s="590">
        <v>0.60499999999999998</v>
      </c>
      <c r="G639" s="490">
        <v>0.5575</v>
      </c>
      <c r="H639" s="490">
        <v>0.52750000000000008</v>
      </c>
      <c r="I639" s="490">
        <v>0.45500000000000002</v>
      </c>
      <c r="J639" s="490">
        <v>0.43</v>
      </c>
      <c r="K639" s="971"/>
      <c r="L639" s="492">
        <v>0.4</v>
      </c>
      <c r="M639" s="490">
        <v>0.375</v>
      </c>
      <c r="N639" s="971"/>
      <c r="O639" s="586">
        <v>0.3</v>
      </c>
      <c r="P639" s="586">
        <v>0.35</v>
      </c>
      <c r="Q639" s="590">
        <v>0.375</v>
      </c>
      <c r="R639" s="590">
        <v>0.3</v>
      </c>
      <c r="S639" s="590">
        <v>0.2</v>
      </c>
      <c r="T639" s="586">
        <v>0.1</v>
      </c>
      <c r="U639" s="590">
        <v>0.375</v>
      </c>
      <c r="V639" s="586">
        <v>0</v>
      </c>
      <c r="W639" s="586">
        <v>0</v>
      </c>
      <c r="X639" s="586">
        <v>0</v>
      </c>
      <c r="Y639" s="586">
        <v>0</v>
      </c>
      <c r="Z639" s="586">
        <v>0</v>
      </c>
      <c r="AA639" s="587">
        <f t="shared" si="382"/>
        <v>7.9649999999999999</v>
      </c>
      <c r="AB639" s="1092">
        <f t="shared" si="385"/>
        <v>9.0909090909090828</v>
      </c>
      <c r="AC639" s="1092">
        <f t="shared" si="386"/>
        <v>26.480836236933779</v>
      </c>
      <c r="AD639" s="1092">
        <f t="shared" ref="AD639:AD702" si="387">IF(ISERROR((E639/F639-1)*100),"n/a",(E639/F639-1)*100)</f>
        <v>18.595041322314067</v>
      </c>
      <c r="AE639" s="1092">
        <f t="shared" ref="AE639:AE702" si="388">IF(ISERROR((F639/G639-1)*100),"n/a",(F639/G639-1)*100)</f>
        <v>8.5201793721973118</v>
      </c>
      <c r="AF639" s="1092">
        <f t="shared" ref="AF639:AF702" si="389">IF(ISERROR((G639/H639-1)*100),"n/a",(G639/H639-1)*100)</f>
        <v>5.6872037914691864</v>
      </c>
      <c r="AG639" s="1092">
        <f t="shared" ref="AG639:AG702" si="390">IF(ISERROR((H639/I639-1)*100),"n/a",(H639/I639-1)*100)</f>
        <v>15.934065934065945</v>
      </c>
      <c r="AH639" s="1092">
        <f t="shared" ref="AH639:AH702" si="391">IF(ISERROR((I639/J639-1)*100),"n/a",(I639/J639-1)*100)</f>
        <v>5.8139534883721034</v>
      </c>
      <c r="AI639" s="1092">
        <f t="shared" ref="AI639:AI702" si="392">IF(ISERROR((J639/L639-1)*100),"n/a",(J639/L639-1)*100)</f>
        <v>7.4999999999999956</v>
      </c>
      <c r="AJ639" s="1092">
        <f t="shared" ref="AJ639:AJ702" si="393">IF(ISERROR((L639/M639-1)*100),"n/a",(L639/M639-1)*100)</f>
        <v>6.6666666666666652</v>
      </c>
      <c r="AK639" s="1092">
        <f t="shared" ref="AK639:AK702" si="394">IF(ISERROR((M639/O639-1)*100),"n/a",(M639/O639-1)*100)</f>
        <v>25</v>
      </c>
      <c r="AL639" s="1092">
        <f t="shared" ref="AL639:AL702" si="395">IF(ISERROR((O639/P639-1)*100),"n/a",(O639/P639-1)*100)</f>
        <v>-14.285714285714279</v>
      </c>
      <c r="AM639" s="1092">
        <f t="shared" ref="AM639:AM702" si="396">IF(ISERROR((P639/Q639-1)*100),"n/a",(P639/Q639-1)*100)</f>
        <v>-6.6666666666666767</v>
      </c>
      <c r="AN639" s="1092">
        <f t="shared" ref="AN639:AN702" si="397">IF(ISERROR((Q639/R639-1)*100),"n/a",(Q639/R639-1)*100)</f>
        <v>25</v>
      </c>
      <c r="AO639" s="1092">
        <f t="shared" ref="AO639:AO702" si="398">IF(ISERROR((R639/S639-1)*100),"n/a",(R639/S639-1)*100)</f>
        <v>49.999999999999979</v>
      </c>
      <c r="AP639" s="1092">
        <f t="shared" ref="AP639:AP702" si="399">IF(ISERROR((S639/T639-1)*100),"n/a",(S639/T639-1)*100)</f>
        <v>100</v>
      </c>
      <c r="AQ639" s="1092">
        <f t="shared" ref="AQ639:AQ702" si="400">IF(ISERROR((T639/U639-1)*100),"n/a",(T639/U639-1)*100)</f>
        <v>-73.333333333333343</v>
      </c>
      <c r="AR639" s="1092" t="str">
        <f t="shared" ref="AR639:AR702" si="401">IF(ISERROR((U639/V639-1)*100),"n/a",(U639/V639-1)*100)</f>
        <v>n/a</v>
      </c>
      <c r="AS639" s="1092" t="str">
        <f t="shared" ref="AS639:AS702" si="402">IF(ISERROR((V639/W639-1)*100),"n/a",(V639/W639-1)*100)</f>
        <v>n/a</v>
      </c>
      <c r="AT639" s="1092" t="str">
        <f t="shared" ref="AT639:AT702" si="403">IF(ISERROR((W639/X639-1)*100),"n/a",(W639/X639-1)*100)</f>
        <v>n/a</v>
      </c>
      <c r="AU639" s="1092" t="str">
        <f t="shared" ref="AU639:AU702" si="404">IF(ISERROR((X639/Y639-1)*100),"n/a",(X639/Y639-1)*100)</f>
        <v>n/a</v>
      </c>
      <c r="AV639" s="1092" t="str">
        <f t="shared" ref="AV639:AV702" si="405">IF(ISERROR((Y639/Z639-1)*100),"n/a",(Y639/Z639-1)*100)</f>
        <v>n/a</v>
      </c>
      <c r="AW639" s="1092">
        <f t="shared" si="383"/>
        <v>13.125196351075866</v>
      </c>
      <c r="AX639" s="1092">
        <f t="shared" si="384"/>
        <v>34.874016081501409</v>
      </c>
    </row>
    <row r="640" spans="1:50" x14ac:dyDescent="0.2">
      <c r="A640" s="1051" t="s">
        <v>4398</v>
      </c>
      <c r="B640" s="831" t="s">
        <v>4395</v>
      </c>
      <c r="C640" s="490">
        <v>1.41</v>
      </c>
      <c r="D640" s="490">
        <v>1.34</v>
      </c>
      <c r="E640" s="460">
        <v>1.26</v>
      </c>
      <c r="F640" s="590">
        <v>1.18</v>
      </c>
      <c r="G640" s="490">
        <v>1.1000000000000001</v>
      </c>
      <c r="H640" s="490">
        <v>0.88390000000000002</v>
      </c>
      <c r="I640" s="492">
        <v>0</v>
      </c>
      <c r="J640" s="492">
        <v>0</v>
      </c>
      <c r="K640" s="971"/>
      <c r="L640" s="492">
        <v>0</v>
      </c>
      <c r="M640" s="492">
        <v>0</v>
      </c>
      <c r="N640" s="971"/>
      <c r="O640" s="492">
        <v>0</v>
      </c>
      <c r="P640" s="492">
        <v>0</v>
      </c>
      <c r="Q640" s="492">
        <v>0</v>
      </c>
      <c r="R640" s="492">
        <v>0</v>
      </c>
      <c r="S640" s="492">
        <v>0</v>
      </c>
      <c r="T640" s="492">
        <v>0</v>
      </c>
      <c r="U640" s="492">
        <v>0</v>
      </c>
      <c r="V640" s="492">
        <v>0</v>
      </c>
      <c r="W640" s="492">
        <v>0</v>
      </c>
      <c r="X640" s="492">
        <v>0</v>
      </c>
      <c r="Y640" s="492">
        <v>0</v>
      </c>
      <c r="Z640" s="492">
        <v>0</v>
      </c>
      <c r="AA640" s="587">
        <f t="shared" si="382"/>
        <v>7.1738999999999988</v>
      </c>
      <c r="AB640" s="1092">
        <f t="shared" si="385"/>
        <v>5.2238805970149071</v>
      </c>
      <c r="AC640" s="1092">
        <f t="shared" si="386"/>
        <v>6.3492063492063489</v>
      </c>
      <c r="AD640" s="1092">
        <f t="shared" si="387"/>
        <v>6.7796610169491567</v>
      </c>
      <c r="AE640" s="1092">
        <f t="shared" si="388"/>
        <v>7.2727272727272529</v>
      </c>
      <c r="AF640" s="1092">
        <f t="shared" si="389"/>
        <v>24.44846702115624</v>
      </c>
      <c r="AG640" s="1092" t="str">
        <f t="shared" si="390"/>
        <v>n/a</v>
      </c>
      <c r="AH640" s="1092" t="str">
        <f t="shared" si="391"/>
        <v>n/a</v>
      </c>
      <c r="AI640" s="1092" t="str">
        <f t="shared" si="392"/>
        <v>n/a</v>
      </c>
      <c r="AJ640" s="1092" t="str">
        <f t="shared" si="393"/>
        <v>n/a</v>
      </c>
      <c r="AK640" s="1092" t="str">
        <f t="shared" si="394"/>
        <v>n/a</v>
      </c>
      <c r="AL640" s="1092" t="str">
        <f t="shared" si="395"/>
        <v>n/a</v>
      </c>
      <c r="AM640" s="1092" t="str">
        <f t="shared" si="396"/>
        <v>n/a</v>
      </c>
      <c r="AN640" s="1092" t="str">
        <f t="shared" si="397"/>
        <v>n/a</v>
      </c>
      <c r="AO640" s="1092" t="str">
        <f t="shared" si="398"/>
        <v>n/a</v>
      </c>
      <c r="AP640" s="1092" t="str">
        <f t="shared" si="399"/>
        <v>n/a</v>
      </c>
      <c r="AQ640" s="1092" t="str">
        <f t="shared" si="400"/>
        <v>n/a</v>
      </c>
      <c r="AR640" s="1092" t="str">
        <f t="shared" si="401"/>
        <v>n/a</v>
      </c>
      <c r="AS640" s="1092" t="str">
        <f t="shared" si="402"/>
        <v>n/a</v>
      </c>
      <c r="AT640" s="1092" t="str">
        <f t="shared" si="403"/>
        <v>n/a</v>
      </c>
      <c r="AU640" s="1092" t="str">
        <f t="shared" si="404"/>
        <v>n/a</v>
      </c>
      <c r="AV640" s="1092" t="str">
        <f t="shared" si="405"/>
        <v>n/a</v>
      </c>
      <c r="AW640" s="1092">
        <f t="shared" si="383"/>
        <v>10.01478845141078</v>
      </c>
      <c r="AX640" s="1092">
        <f t="shared" si="384"/>
        <v>8.1040933530052026</v>
      </c>
    </row>
    <row r="641" spans="1:50" x14ac:dyDescent="0.2">
      <c r="A641" s="862" t="s">
        <v>1681</v>
      </c>
      <c r="B641" s="831" t="s">
        <v>1682</v>
      </c>
      <c r="C641" s="490">
        <v>2.08</v>
      </c>
      <c r="D641" s="490">
        <v>1.93</v>
      </c>
      <c r="E641" s="460">
        <v>1.78</v>
      </c>
      <c r="F641" s="590">
        <v>1.56</v>
      </c>
      <c r="G641" s="490">
        <v>1.4</v>
      </c>
      <c r="H641" s="490">
        <v>1.28</v>
      </c>
      <c r="I641" s="490">
        <v>1.1200000000000001</v>
      </c>
      <c r="J641" s="490">
        <v>1.02</v>
      </c>
      <c r="K641" s="971"/>
      <c r="L641" s="490">
        <v>0.9</v>
      </c>
      <c r="M641" s="490">
        <v>0.55000000000000004</v>
      </c>
      <c r="N641" s="971"/>
      <c r="O641" s="586">
        <v>0.04</v>
      </c>
      <c r="P641" s="586">
        <v>0.27</v>
      </c>
      <c r="Q641" s="590">
        <v>0.94</v>
      </c>
      <c r="R641" s="590">
        <v>0.86</v>
      </c>
      <c r="S641" s="590">
        <v>0.78</v>
      </c>
      <c r="T641" s="590">
        <v>0.7</v>
      </c>
      <c r="U641" s="590">
        <v>0.62</v>
      </c>
      <c r="V641" s="590">
        <v>0.54</v>
      </c>
      <c r="W641" s="590">
        <v>0.46</v>
      </c>
      <c r="X641" s="590">
        <v>0.39</v>
      </c>
      <c r="Y641" s="590">
        <v>0.33</v>
      </c>
      <c r="Z641" s="590">
        <v>0.28999999999999998</v>
      </c>
      <c r="AA641" s="587">
        <f t="shared" si="382"/>
        <v>19.839999999999996</v>
      </c>
      <c r="AB641" s="1092">
        <f t="shared" si="385"/>
        <v>7.7720207253886064</v>
      </c>
      <c r="AC641" s="1092">
        <f t="shared" si="386"/>
        <v>8.4269662921348178</v>
      </c>
      <c r="AD641" s="1092">
        <f t="shared" si="387"/>
        <v>14.102564102564097</v>
      </c>
      <c r="AE641" s="1092">
        <f t="shared" si="388"/>
        <v>11.428571428571432</v>
      </c>
      <c r="AF641" s="1092">
        <f t="shared" si="389"/>
        <v>9.375</v>
      </c>
      <c r="AG641" s="1092">
        <f t="shared" si="390"/>
        <v>14.285714285714279</v>
      </c>
      <c r="AH641" s="1092">
        <f t="shared" si="391"/>
        <v>9.8039215686274606</v>
      </c>
      <c r="AI641" s="1092">
        <f t="shared" si="392"/>
        <v>13.33333333333333</v>
      </c>
      <c r="AJ641" s="1092">
        <f t="shared" si="393"/>
        <v>63.636363636363626</v>
      </c>
      <c r="AK641" s="1092">
        <f t="shared" si="394"/>
        <v>1275</v>
      </c>
      <c r="AL641" s="1092">
        <f t="shared" si="395"/>
        <v>-85.18518518518519</v>
      </c>
      <c r="AM641" s="1092">
        <f t="shared" si="396"/>
        <v>-71.276595744680847</v>
      </c>
      <c r="AN641" s="1092">
        <f t="shared" si="397"/>
        <v>9.302325581395344</v>
      </c>
      <c r="AO641" s="1092">
        <f t="shared" si="398"/>
        <v>10.256410256410241</v>
      </c>
      <c r="AP641" s="1092">
        <f t="shared" si="399"/>
        <v>11.428571428571432</v>
      </c>
      <c r="AQ641" s="1092">
        <f t="shared" si="400"/>
        <v>12.903225806451601</v>
      </c>
      <c r="AR641" s="1092">
        <f t="shared" si="401"/>
        <v>14.814814814814813</v>
      </c>
      <c r="AS641" s="1092">
        <f t="shared" si="402"/>
        <v>17.391304347826097</v>
      </c>
      <c r="AT641" s="1092">
        <f t="shared" si="403"/>
        <v>17.948717948717952</v>
      </c>
      <c r="AU641" s="1092">
        <f t="shared" si="404"/>
        <v>18.181818181818187</v>
      </c>
      <c r="AV641" s="1092">
        <f t="shared" si="405"/>
        <v>13.793103448275868</v>
      </c>
      <c r="AW641" s="1092">
        <f t="shared" si="383"/>
        <v>66.510617440814897</v>
      </c>
      <c r="AX641" s="1092">
        <f t="shared" si="384"/>
        <v>278.5673241698326</v>
      </c>
    </row>
    <row r="642" spans="1:50" x14ac:dyDescent="0.2">
      <c r="A642" s="848" t="s">
        <v>4056</v>
      </c>
      <c r="B642" s="842" t="s">
        <v>4057</v>
      </c>
      <c r="C642" s="490">
        <v>3</v>
      </c>
      <c r="D642" s="490">
        <v>2.99</v>
      </c>
      <c r="E642" s="460">
        <v>2.74</v>
      </c>
      <c r="F642" s="590">
        <v>1.96</v>
      </c>
      <c r="G642" s="490">
        <v>1.51</v>
      </c>
      <c r="H642" s="490">
        <v>0.93</v>
      </c>
      <c r="I642" s="586">
        <v>0</v>
      </c>
      <c r="J642" s="586">
        <v>0</v>
      </c>
      <c r="K642" s="971"/>
      <c r="L642" s="586">
        <v>0</v>
      </c>
      <c r="M642" s="586">
        <v>0</v>
      </c>
      <c r="N642" s="971"/>
      <c r="O642" s="586">
        <v>0</v>
      </c>
      <c r="P642" s="586">
        <v>0</v>
      </c>
      <c r="Q642" s="586">
        <v>0</v>
      </c>
      <c r="R642" s="586">
        <v>0</v>
      </c>
      <c r="S642" s="586">
        <v>0</v>
      </c>
      <c r="T642" s="586">
        <v>0</v>
      </c>
      <c r="U642" s="586">
        <v>0</v>
      </c>
      <c r="V642" s="586">
        <v>0</v>
      </c>
      <c r="W642" s="586">
        <v>0</v>
      </c>
      <c r="X642" s="586">
        <v>0</v>
      </c>
      <c r="Y642" s="586">
        <v>0</v>
      </c>
      <c r="Z642" s="586">
        <v>0</v>
      </c>
      <c r="AA642" s="587">
        <f t="shared" si="382"/>
        <v>13.13</v>
      </c>
      <c r="AB642" s="1092">
        <f t="shared" si="385"/>
        <v>0.33444816053511683</v>
      </c>
      <c r="AC642" s="1092">
        <f t="shared" si="386"/>
        <v>9.1240875912408814</v>
      </c>
      <c r="AD642" s="1092">
        <f t="shared" si="387"/>
        <v>39.79591836734695</v>
      </c>
      <c r="AE642" s="1092">
        <f t="shared" si="388"/>
        <v>29.801324503311257</v>
      </c>
      <c r="AF642" s="1092">
        <f t="shared" si="389"/>
        <v>62.36559139784945</v>
      </c>
      <c r="AG642" s="1092" t="str">
        <f t="shared" si="390"/>
        <v>n/a</v>
      </c>
      <c r="AH642" s="1092" t="str">
        <f t="shared" si="391"/>
        <v>n/a</v>
      </c>
      <c r="AI642" s="1092" t="str">
        <f t="shared" si="392"/>
        <v>n/a</v>
      </c>
      <c r="AJ642" s="1092" t="str">
        <f t="shared" si="393"/>
        <v>n/a</v>
      </c>
      <c r="AK642" s="1092" t="str">
        <f t="shared" si="394"/>
        <v>n/a</v>
      </c>
      <c r="AL642" s="1092" t="str">
        <f t="shared" si="395"/>
        <v>n/a</v>
      </c>
      <c r="AM642" s="1092" t="str">
        <f t="shared" si="396"/>
        <v>n/a</v>
      </c>
      <c r="AN642" s="1092" t="str">
        <f t="shared" si="397"/>
        <v>n/a</v>
      </c>
      <c r="AO642" s="1092" t="str">
        <f t="shared" si="398"/>
        <v>n/a</v>
      </c>
      <c r="AP642" s="1092" t="str">
        <f t="shared" si="399"/>
        <v>n/a</v>
      </c>
      <c r="AQ642" s="1092" t="str">
        <f t="shared" si="400"/>
        <v>n/a</v>
      </c>
      <c r="AR642" s="1092" t="str">
        <f t="shared" si="401"/>
        <v>n/a</v>
      </c>
      <c r="AS642" s="1092" t="str">
        <f t="shared" si="402"/>
        <v>n/a</v>
      </c>
      <c r="AT642" s="1092" t="str">
        <f t="shared" si="403"/>
        <v>n/a</v>
      </c>
      <c r="AU642" s="1092" t="str">
        <f t="shared" si="404"/>
        <v>n/a</v>
      </c>
      <c r="AV642" s="1092" t="str">
        <f t="shared" si="405"/>
        <v>n/a</v>
      </c>
      <c r="AW642" s="1092">
        <f t="shared" si="383"/>
        <v>28.284274004056734</v>
      </c>
      <c r="AX642" s="1092">
        <f t="shared" si="384"/>
        <v>24.721757125645617</v>
      </c>
    </row>
    <row r="643" spans="1:50" x14ac:dyDescent="0.2">
      <c r="A643" s="848" t="s">
        <v>4669</v>
      </c>
      <c r="B643" s="842" t="s">
        <v>4666</v>
      </c>
      <c r="C643" s="490">
        <v>3.12</v>
      </c>
      <c r="D643" s="490">
        <v>2.96</v>
      </c>
      <c r="E643" s="460">
        <v>2.8</v>
      </c>
      <c r="F643" s="590">
        <v>2.66</v>
      </c>
      <c r="G643" s="541">
        <v>2.6</v>
      </c>
      <c r="H643" s="490">
        <v>2.6</v>
      </c>
      <c r="I643" s="490">
        <v>2.58</v>
      </c>
      <c r="J643" s="541">
        <v>2.52</v>
      </c>
      <c r="K643" s="1080"/>
      <c r="L643" s="541">
        <v>2.52</v>
      </c>
      <c r="M643" s="541">
        <v>2.52</v>
      </c>
      <c r="N643" s="1080"/>
      <c r="O643" s="541">
        <v>2.52</v>
      </c>
      <c r="P643" s="541">
        <v>2.52</v>
      </c>
      <c r="Q643" s="500">
        <v>2.52</v>
      </c>
      <c r="R643" s="586">
        <v>2.52</v>
      </c>
      <c r="S643" s="590">
        <v>2.52</v>
      </c>
      <c r="T643" s="590">
        <v>2.5</v>
      </c>
      <c r="U643" s="590">
        <v>2.44</v>
      </c>
      <c r="V643" s="590">
        <v>2.41</v>
      </c>
      <c r="W643" s="590">
        <v>2.29</v>
      </c>
      <c r="X643" s="590">
        <v>2.1800000000000002</v>
      </c>
      <c r="Y643" s="590">
        <v>2.1</v>
      </c>
      <c r="Z643" s="590">
        <v>2.02</v>
      </c>
      <c r="AA643" s="587">
        <f t="shared" si="382"/>
        <v>55.42</v>
      </c>
      <c r="AB643" s="1092">
        <f t="shared" si="385"/>
        <v>5.4054054054054168</v>
      </c>
      <c r="AC643" s="1092">
        <f t="shared" si="386"/>
        <v>5.7142857142857162</v>
      </c>
      <c r="AD643" s="1092">
        <f t="shared" si="387"/>
        <v>5.2631578947368363</v>
      </c>
      <c r="AE643" s="1092">
        <f t="shared" si="388"/>
        <v>2.3076923076922995</v>
      </c>
      <c r="AF643" s="1092">
        <f t="shared" si="389"/>
        <v>0</v>
      </c>
      <c r="AG643" s="1092">
        <f t="shared" si="390"/>
        <v>0.77519379844961378</v>
      </c>
      <c r="AH643" s="1092">
        <f t="shared" si="391"/>
        <v>2.3809523809523725</v>
      </c>
      <c r="AI643" s="1092">
        <f t="shared" si="392"/>
        <v>0</v>
      </c>
      <c r="AJ643" s="1092">
        <f t="shared" si="393"/>
        <v>0</v>
      </c>
      <c r="AK643" s="1092">
        <f t="shared" si="394"/>
        <v>0</v>
      </c>
      <c r="AL643" s="1092">
        <f t="shared" si="395"/>
        <v>0</v>
      </c>
      <c r="AM643" s="1092">
        <f t="shared" si="396"/>
        <v>0</v>
      </c>
      <c r="AN643" s="1092">
        <f t="shared" si="397"/>
        <v>0</v>
      </c>
      <c r="AO643" s="1092">
        <f t="shared" si="398"/>
        <v>0</v>
      </c>
      <c r="AP643" s="1092">
        <f t="shared" si="399"/>
        <v>0.80000000000000071</v>
      </c>
      <c r="AQ643" s="1092">
        <f t="shared" si="400"/>
        <v>2.4590163934426146</v>
      </c>
      <c r="AR643" s="1092">
        <f t="shared" si="401"/>
        <v>1.2448132780082943</v>
      </c>
      <c r="AS643" s="1092">
        <f t="shared" si="402"/>
        <v>5.2401746724890952</v>
      </c>
      <c r="AT643" s="1092">
        <f t="shared" si="403"/>
        <v>5.0458715596330306</v>
      </c>
      <c r="AU643" s="1092">
        <f t="shared" si="404"/>
        <v>3.8095238095238182</v>
      </c>
      <c r="AV643" s="1092">
        <f t="shared" si="405"/>
        <v>3.9603960396039639</v>
      </c>
      <c r="AW643" s="1092">
        <f t="shared" si="383"/>
        <v>2.1145944406772892</v>
      </c>
      <c r="AX643" s="1092">
        <f t="shared" si="384"/>
        <v>2.2205819196774934</v>
      </c>
    </row>
    <row r="644" spans="1:50" x14ac:dyDescent="0.2">
      <c r="A644" s="838" t="s">
        <v>339</v>
      </c>
      <c r="B644" s="842" t="s">
        <v>340</v>
      </c>
      <c r="C644" s="490">
        <v>2.78</v>
      </c>
      <c r="D644" s="490">
        <v>2.7</v>
      </c>
      <c r="E644" s="460">
        <v>2.58</v>
      </c>
      <c r="F644" s="590">
        <v>2.42</v>
      </c>
      <c r="G644" s="490">
        <v>2.2599999999999998</v>
      </c>
      <c r="H644" s="490">
        <v>2.14</v>
      </c>
      <c r="I644" s="490">
        <v>2.04</v>
      </c>
      <c r="J644" s="490">
        <v>1.98</v>
      </c>
      <c r="K644" s="971"/>
      <c r="L644" s="490">
        <v>1.8</v>
      </c>
      <c r="M644" s="490">
        <v>1.64</v>
      </c>
      <c r="N644" s="971"/>
      <c r="O644" s="590">
        <v>1.34</v>
      </c>
      <c r="P644" s="590">
        <v>1.3</v>
      </c>
      <c r="Q644" s="590">
        <v>1.26</v>
      </c>
      <c r="R644" s="590">
        <v>1.22</v>
      </c>
      <c r="S644" s="590">
        <v>1.18</v>
      </c>
      <c r="T644" s="590">
        <v>1.1399999999999999</v>
      </c>
      <c r="U644" s="590">
        <v>1.08</v>
      </c>
      <c r="V644" s="590">
        <v>1.03</v>
      </c>
      <c r="W644" s="590">
        <v>0.99</v>
      </c>
      <c r="X644" s="590">
        <v>0.94</v>
      </c>
      <c r="Y644" s="590">
        <v>0.9</v>
      </c>
      <c r="Z644" s="590">
        <v>0.87</v>
      </c>
      <c r="AA644" s="587">
        <f t="shared" si="382"/>
        <v>35.590000000000003</v>
      </c>
      <c r="AB644" s="1092">
        <f t="shared" si="385"/>
        <v>2.962962962962945</v>
      </c>
      <c r="AC644" s="1092">
        <f t="shared" si="386"/>
        <v>4.6511627906976827</v>
      </c>
      <c r="AD644" s="1092">
        <f t="shared" si="387"/>
        <v>6.6115702479338845</v>
      </c>
      <c r="AE644" s="1092">
        <f t="shared" si="388"/>
        <v>7.079646017699126</v>
      </c>
      <c r="AF644" s="1092">
        <f t="shared" si="389"/>
        <v>5.6074766355139971</v>
      </c>
      <c r="AG644" s="1092">
        <f t="shared" si="390"/>
        <v>4.9019607843137303</v>
      </c>
      <c r="AH644" s="1092">
        <f t="shared" si="391"/>
        <v>3.0303030303030276</v>
      </c>
      <c r="AI644" s="1092">
        <f t="shared" si="392"/>
        <v>9.9999999999999858</v>
      </c>
      <c r="AJ644" s="1092">
        <f t="shared" si="393"/>
        <v>9.7560975609756184</v>
      </c>
      <c r="AK644" s="1092">
        <f t="shared" si="394"/>
        <v>22.388059701492512</v>
      </c>
      <c r="AL644" s="1092">
        <f t="shared" si="395"/>
        <v>3.0769230769230882</v>
      </c>
      <c r="AM644" s="1092">
        <f t="shared" si="396"/>
        <v>3.1746031746031855</v>
      </c>
      <c r="AN644" s="1092">
        <f t="shared" si="397"/>
        <v>3.2786885245901676</v>
      </c>
      <c r="AO644" s="1092">
        <f t="shared" si="398"/>
        <v>3.3898305084745894</v>
      </c>
      <c r="AP644" s="1092">
        <f t="shared" si="399"/>
        <v>3.5087719298245723</v>
      </c>
      <c r="AQ644" s="1092">
        <f t="shared" si="400"/>
        <v>5.5555555555555358</v>
      </c>
      <c r="AR644" s="1092">
        <f t="shared" si="401"/>
        <v>4.8543689320388328</v>
      </c>
      <c r="AS644" s="1092">
        <f t="shared" si="402"/>
        <v>4.0404040404040442</v>
      </c>
      <c r="AT644" s="1092">
        <f t="shared" si="403"/>
        <v>5.319148936170226</v>
      </c>
      <c r="AU644" s="1092">
        <f t="shared" si="404"/>
        <v>4.4444444444444287</v>
      </c>
      <c r="AV644" s="1092">
        <f t="shared" si="405"/>
        <v>3.4482758620689724</v>
      </c>
      <c r="AW644" s="1092">
        <f t="shared" si="383"/>
        <v>5.76572641509477</v>
      </c>
      <c r="AX644" s="1092">
        <f t="shared" si="384"/>
        <v>4.3126690505008902</v>
      </c>
    </row>
    <row r="645" spans="1:50" x14ac:dyDescent="0.2">
      <c r="A645" s="831" t="s">
        <v>3888</v>
      </c>
      <c r="B645" s="842" t="s">
        <v>4121</v>
      </c>
      <c r="C645" s="490">
        <v>1.88</v>
      </c>
      <c r="D645" s="490">
        <v>1.64</v>
      </c>
      <c r="E645" s="460">
        <v>1.4</v>
      </c>
      <c r="F645" s="806">
        <v>1.2</v>
      </c>
      <c r="G645" s="806">
        <v>1.08</v>
      </c>
      <c r="H645" s="806">
        <v>0.78</v>
      </c>
      <c r="I645" s="806">
        <v>0.35</v>
      </c>
      <c r="J645" s="500">
        <v>0</v>
      </c>
      <c r="K645" s="590"/>
      <c r="L645" s="500">
        <v>0</v>
      </c>
      <c r="M645" s="500">
        <v>0</v>
      </c>
      <c r="N645" s="500"/>
      <c r="O645" s="500">
        <v>0</v>
      </c>
      <c r="P645" s="500">
        <v>0</v>
      </c>
      <c r="Q645" s="500">
        <v>0</v>
      </c>
      <c r="R645" s="500">
        <v>0</v>
      </c>
      <c r="S645" s="500">
        <v>0</v>
      </c>
      <c r="T645" s="500">
        <v>0</v>
      </c>
      <c r="U645" s="500">
        <v>0</v>
      </c>
      <c r="V645" s="500">
        <v>0</v>
      </c>
      <c r="W645" s="500">
        <v>0</v>
      </c>
      <c r="X645" s="500">
        <v>0</v>
      </c>
      <c r="Y645" s="500">
        <v>0</v>
      </c>
      <c r="Z645" s="500">
        <v>0</v>
      </c>
      <c r="AA645" s="587">
        <f t="shared" si="382"/>
        <v>8.33</v>
      </c>
      <c r="AB645" s="1092">
        <f t="shared" si="385"/>
        <v>14.634146341463406</v>
      </c>
      <c r="AC645" s="1092">
        <f t="shared" si="386"/>
        <v>17.142857142857149</v>
      </c>
      <c r="AD645" s="1092">
        <f t="shared" si="387"/>
        <v>16.666666666666675</v>
      </c>
      <c r="AE645" s="1092">
        <f t="shared" si="388"/>
        <v>11.111111111111093</v>
      </c>
      <c r="AF645" s="1092">
        <f t="shared" si="389"/>
        <v>38.46153846153846</v>
      </c>
      <c r="AG645" s="1092">
        <f t="shared" si="390"/>
        <v>122.85714285714286</v>
      </c>
      <c r="AH645" s="1092" t="str">
        <f t="shared" si="391"/>
        <v>n/a</v>
      </c>
      <c r="AI645" s="1092" t="str">
        <f t="shared" si="392"/>
        <v>n/a</v>
      </c>
      <c r="AJ645" s="1092" t="str">
        <f t="shared" si="393"/>
        <v>n/a</v>
      </c>
      <c r="AK645" s="1092" t="str">
        <f t="shared" si="394"/>
        <v>n/a</v>
      </c>
      <c r="AL645" s="1092" t="str">
        <f t="shared" si="395"/>
        <v>n/a</v>
      </c>
      <c r="AM645" s="1092" t="str">
        <f t="shared" si="396"/>
        <v>n/a</v>
      </c>
      <c r="AN645" s="1092" t="str">
        <f t="shared" si="397"/>
        <v>n/a</v>
      </c>
      <c r="AO645" s="1092" t="str">
        <f t="shared" si="398"/>
        <v>n/a</v>
      </c>
      <c r="AP645" s="1092" t="str">
        <f t="shared" si="399"/>
        <v>n/a</v>
      </c>
      <c r="AQ645" s="1092" t="str">
        <f t="shared" si="400"/>
        <v>n/a</v>
      </c>
      <c r="AR645" s="1092" t="str">
        <f t="shared" si="401"/>
        <v>n/a</v>
      </c>
      <c r="AS645" s="1092" t="str">
        <f t="shared" si="402"/>
        <v>n/a</v>
      </c>
      <c r="AT645" s="1092" t="str">
        <f t="shared" si="403"/>
        <v>n/a</v>
      </c>
      <c r="AU645" s="1092" t="str">
        <f t="shared" si="404"/>
        <v>n/a</v>
      </c>
      <c r="AV645" s="1092" t="str">
        <f t="shared" si="405"/>
        <v>n/a</v>
      </c>
      <c r="AW645" s="1092">
        <f t="shared" si="383"/>
        <v>36.812243763463272</v>
      </c>
      <c r="AX645" s="1092">
        <f t="shared" si="384"/>
        <v>43.247173559690523</v>
      </c>
    </row>
    <row r="646" spans="1:50" x14ac:dyDescent="0.2">
      <c r="A646" s="838" t="s">
        <v>792</v>
      </c>
      <c r="B646" s="842" t="s">
        <v>793</v>
      </c>
      <c r="C646" s="490">
        <v>2.2549999999999999</v>
      </c>
      <c r="D646" s="490">
        <v>2.1549999999999998</v>
      </c>
      <c r="E646" s="460">
        <v>2.0550000000000002</v>
      </c>
      <c r="F646" s="590">
        <v>1.9349999999999998</v>
      </c>
      <c r="G646" s="490">
        <v>1.7549999999999999</v>
      </c>
      <c r="H646" s="490">
        <v>1.58</v>
      </c>
      <c r="I646" s="490">
        <v>1.425</v>
      </c>
      <c r="J646" s="490">
        <v>1.2849999999999999</v>
      </c>
      <c r="K646" s="971"/>
      <c r="L646" s="490">
        <v>1.1499999999999999</v>
      </c>
      <c r="M646" s="490">
        <v>1.0549999999999999</v>
      </c>
      <c r="N646" s="971"/>
      <c r="O646" s="590">
        <v>0.98750000000000004</v>
      </c>
      <c r="P646" s="590">
        <v>0.9375</v>
      </c>
      <c r="Q646" s="590">
        <v>0.89</v>
      </c>
      <c r="R646" s="590">
        <v>0.85</v>
      </c>
      <c r="S646" s="590">
        <v>0.82</v>
      </c>
      <c r="T646" s="590">
        <v>0.82</v>
      </c>
      <c r="U646" s="590">
        <v>0.82</v>
      </c>
      <c r="V646" s="586">
        <v>0.83</v>
      </c>
      <c r="W646" s="586">
        <v>0.82</v>
      </c>
      <c r="X646" s="586">
        <v>0.82</v>
      </c>
      <c r="Y646" s="586">
        <v>0.82</v>
      </c>
      <c r="Z646" s="586">
        <v>0.82</v>
      </c>
      <c r="AA646" s="587">
        <f t="shared" si="382"/>
        <v>26.885000000000005</v>
      </c>
      <c r="AB646" s="1092">
        <f t="shared" si="385"/>
        <v>4.6403712296983812</v>
      </c>
      <c r="AC646" s="1092">
        <f t="shared" si="386"/>
        <v>4.8661800486617723</v>
      </c>
      <c r="AD646" s="1092">
        <f t="shared" si="387"/>
        <v>6.2015503875969102</v>
      </c>
      <c r="AE646" s="1092">
        <f t="shared" si="388"/>
        <v>10.256410256410264</v>
      </c>
      <c r="AF646" s="1092">
        <f t="shared" si="389"/>
        <v>11.075949367088601</v>
      </c>
      <c r="AG646" s="1092">
        <f t="shared" si="390"/>
        <v>10.877192982456151</v>
      </c>
      <c r="AH646" s="1092">
        <f t="shared" si="391"/>
        <v>10.894941634241251</v>
      </c>
      <c r="AI646" s="1092">
        <f t="shared" si="392"/>
        <v>11.739130434782608</v>
      </c>
      <c r="AJ646" s="1092">
        <f t="shared" si="393"/>
        <v>9.004739336492884</v>
      </c>
      <c r="AK646" s="1092">
        <f t="shared" si="394"/>
        <v>6.8354430379746756</v>
      </c>
      <c r="AL646" s="1092">
        <f t="shared" si="395"/>
        <v>5.3333333333333455</v>
      </c>
      <c r="AM646" s="1092">
        <f t="shared" si="396"/>
        <v>5.3370786516854007</v>
      </c>
      <c r="AN646" s="1092">
        <f t="shared" si="397"/>
        <v>4.705882352941182</v>
      </c>
      <c r="AO646" s="1092">
        <f t="shared" si="398"/>
        <v>3.6585365853658569</v>
      </c>
      <c r="AP646" s="1092">
        <f t="shared" si="399"/>
        <v>0</v>
      </c>
      <c r="AQ646" s="1092">
        <f t="shared" si="400"/>
        <v>0</v>
      </c>
      <c r="AR646" s="1092">
        <f t="shared" si="401"/>
        <v>-1.2048192771084376</v>
      </c>
      <c r="AS646" s="1092">
        <f t="shared" si="402"/>
        <v>1.2195121951219523</v>
      </c>
      <c r="AT646" s="1092">
        <f t="shared" si="403"/>
        <v>0</v>
      </c>
      <c r="AU646" s="1092">
        <f t="shared" si="404"/>
        <v>0</v>
      </c>
      <c r="AV646" s="1092">
        <f t="shared" si="405"/>
        <v>0</v>
      </c>
      <c r="AW646" s="1092">
        <f t="shared" si="383"/>
        <v>5.021020597940133</v>
      </c>
      <c r="AX646" s="1092">
        <f t="shared" si="384"/>
        <v>4.3597346739261518</v>
      </c>
    </row>
    <row r="647" spans="1:50" x14ac:dyDescent="0.2">
      <c r="A647" s="838" t="s">
        <v>1675</v>
      </c>
      <c r="B647" s="842" t="s">
        <v>1676</v>
      </c>
      <c r="C647" s="490">
        <v>0.9</v>
      </c>
      <c r="D647" s="490">
        <v>0.82</v>
      </c>
      <c r="E647" s="460">
        <v>0.74</v>
      </c>
      <c r="F647" s="590">
        <v>0.65999999999999992</v>
      </c>
      <c r="G647" s="490">
        <v>0.57999999999999996</v>
      </c>
      <c r="H647" s="490">
        <v>0.5</v>
      </c>
      <c r="I647" s="490">
        <v>0.42</v>
      </c>
      <c r="J647" s="490">
        <v>0.34</v>
      </c>
      <c r="K647" s="971"/>
      <c r="L647" s="490">
        <v>0.28999999999999998</v>
      </c>
      <c r="M647" s="490">
        <v>0.25</v>
      </c>
      <c r="N647" s="971"/>
      <c r="O647" s="586">
        <v>0.21</v>
      </c>
      <c r="P647" s="586">
        <v>0.36</v>
      </c>
      <c r="Q647" s="586">
        <v>0.84</v>
      </c>
      <c r="R647" s="586">
        <v>0.84</v>
      </c>
      <c r="S647" s="586">
        <v>0.84</v>
      </c>
      <c r="T647" s="586">
        <v>0.84</v>
      </c>
      <c r="U647" s="586">
        <v>0.84</v>
      </c>
      <c r="V647" s="586">
        <v>0.84</v>
      </c>
      <c r="W647" s="586">
        <v>0.84</v>
      </c>
      <c r="X647" s="590">
        <v>0.84</v>
      </c>
      <c r="Y647" s="590">
        <v>0.81</v>
      </c>
      <c r="Z647" s="590">
        <v>0.77</v>
      </c>
      <c r="AA647" s="587">
        <f t="shared" ref="AA647:AA710" si="406">SUM(C647:Z647)</f>
        <v>14.37</v>
      </c>
      <c r="AB647" s="1092">
        <f t="shared" si="385"/>
        <v>9.7560975609756184</v>
      </c>
      <c r="AC647" s="1092">
        <f t="shared" si="386"/>
        <v>10.810810810810811</v>
      </c>
      <c r="AD647" s="1092">
        <f t="shared" si="387"/>
        <v>12.121212121212132</v>
      </c>
      <c r="AE647" s="1092">
        <f t="shared" si="388"/>
        <v>13.793103448275845</v>
      </c>
      <c r="AF647" s="1092">
        <f t="shared" si="389"/>
        <v>15.999999999999993</v>
      </c>
      <c r="AG647" s="1092">
        <f t="shared" si="390"/>
        <v>19.047619047619047</v>
      </c>
      <c r="AH647" s="1092">
        <f t="shared" si="391"/>
        <v>23.529411764705866</v>
      </c>
      <c r="AI647" s="1092">
        <f t="shared" si="392"/>
        <v>17.24137931034484</v>
      </c>
      <c r="AJ647" s="1092">
        <f t="shared" si="393"/>
        <v>15.999999999999993</v>
      </c>
      <c r="AK647" s="1092">
        <f t="shared" si="394"/>
        <v>19.047619047619047</v>
      </c>
      <c r="AL647" s="1092">
        <f t="shared" si="395"/>
        <v>-41.666666666666664</v>
      </c>
      <c r="AM647" s="1092">
        <f t="shared" si="396"/>
        <v>-57.142857142857139</v>
      </c>
      <c r="AN647" s="1092">
        <f t="shared" si="397"/>
        <v>0</v>
      </c>
      <c r="AO647" s="1092">
        <f t="shared" si="398"/>
        <v>0</v>
      </c>
      <c r="AP647" s="1092">
        <f t="shared" si="399"/>
        <v>0</v>
      </c>
      <c r="AQ647" s="1092">
        <f t="shared" si="400"/>
        <v>0</v>
      </c>
      <c r="AR647" s="1092">
        <f t="shared" si="401"/>
        <v>0</v>
      </c>
      <c r="AS647" s="1092">
        <f t="shared" si="402"/>
        <v>0</v>
      </c>
      <c r="AT647" s="1092">
        <f t="shared" si="403"/>
        <v>0</v>
      </c>
      <c r="AU647" s="1092">
        <f t="shared" si="404"/>
        <v>3.7037037037036979</v>
      </c>
      <c r="AV647" s="1092">
        <f t="shared" si="405"/>
        <v>5.1948051948051965</v>
      </c>
      <c r="AW647" s="1092">
        <f t="shared" ref="AW647:AW710" si="407">AVERAGE(AB647:AV647)</f>
        <v>3.2112494381213472</v>
      </c>
      <c r="AX647" s="1092">
        <f t="shared" ref="AX647:AX710" si="408">STDEV(AB647:AV647)</f>
        <v>19.3175006030513</v>
      </c>
    </row>
    <row r="648" spans="1:50" x14ac:dyDescent="0.2">
      <c r="A648" s="838" t="s">
        <v>779</v>
      </c>
      <c r="B648" s="842" t="s">
        <v>780</v>
      </c>
      <c r="C648" s="490">
        <v>1.56</v>
      </c>
      <c r="D648" s="490">
        <v>1.47</v>
      </c>
      <c r="E648" s="460">
        <v>1.35</v>
      </c>
      <c r="F648" s="590">
        <v>1.23</v>
      </c>
      <c r="G648" s="490">
        <v>1.1100000000000001</v>
      </c>
      <c r="H648" s="490">
        <v>1.04</v>
      </c>
      <c r="I648" s="490">
        <v>0.98</v>
      </c>
      <c r="J648" s="490">
        <v>0.91</v>
      </c>
      <c r="K648" s="971"/>
      <c r="L648" s="490">
        <v>0.87</v>
      </c>
      <c r="M648" s="490">
        <v>0.84</v>
      </c>
      <c r="N648" s="971"/>
      <c r="O648" s="590">
        <v>0.79</v>
      </c>
      <c r="P648" s="586">
        <v>0.76</v>
      </c>
      <c r="Q648" s="590">
        <v>0.74</v>
      </c>
      <c r="R648" s="590">
        <v>0.68</v>
      </c>
      <c r="S648" s="590">
        <v>0.61</v>
      </c>
      <c r="T648" s="586">
        <v>0.6</v>
      </c>
      <c r="U648" s="590">
        <v>0.6</v>
      </c>
      <c r="V648" s="590">
        <v>0.59</v>
      </c>
      <c r="W648" s="590">
        <v>0.54</v>
      </c>
      <c r="X648" s="586">
        <v>0.53200000000000003</v>
      </c>
      <c r="Y648" s="590">
        <v>0.53200000000000003</v>
      </c>
      <c r="Z648" s="590">
        <v>0.53</v>
      </c>
      <c r="AA648" s="587">
        <f t="shared" si="406"/>
        <v>18.864000000000001</v>
      </c>
      <c r="AB648" s="1092">
        <f t="shared" si="385"/>
        <v>6.1224489795918435</v>
      </c>
      <c r="AC648" s="1092">
        <f t="shared" si="386"/>
        <v>8.8888888888888786</v>
      </c>
      <c r="AD648" s="1092">
        <f t="shared" si="387"/>
        <v>9.7560975609756184</v>
      </c>
      <c r="AE648" s="1092">
        <f t="shared" si="388"/>
        <v>10.810810810810789</v>
      </c>
      <c r="AF648" s="1092">
        <f t="shared" si="389"/>
        <v>6.7307692307692291</v>
      </c>
      <c r="AG648" s="1092">
        <f t="shared" si="390"/>
        <v>6.1224489795918435</v>
      </c>
      <c r="AH648" s="1092">
        <f t="shared" si="391"/>
        <v>7.6923076923076872</v>
      </c>
      <c r="AI648" s="1092">
        <f t="shared" si="392"/>
        <v>4.5977011494252817</v>
      </c>
      <c r="AJ648" s="1092">
        <f t="shared" si="393"/>
        <v>3.5714285714285809</v>
      </c>
      <c r="AK648" s="1092">
        <f t="shared" si="394"/>
        <v>6.3291139240506222</v>
      </c>
      <c r="AL648" s="1092">
        <f t="shared" si="395"/>
        <v>3.9473684210526327</v>
      </c>
      <c r="AM648" s="1092">
        <f t="shared" si="396"/>
        <v>2.7027027027026973</v>
      </c>
      <c r="AN648" s="1092">
        <f t="shared" si="397"/>
        <v>8.8235294117646959</v>
      </c>
      <c r="AO648" s="1092">
        <f t="shared" si="398"/>
        <v>11.475409836065587</v>
      </c>
      <c r="AP648" s="1092">
        <f t="shared" si="399"/>
        <v>1.6666666666666607</v>
      </c>
      <c r="AQ648" s="1092">
        <f t="shared" si="400"/>
        <v>0</v>
      </c>
      <c r="AR648" s="1092">
        <f t="shared" si="401"/>
        <v>1.6949152542372836</v>
      </c>
      <c r="AS648" s="1092">
        <f t="shared" si="402"/>
        <v>9.259259259259256</v>
      </c>
      <c r="AT648" s="1092">
        <f t="shared" si="403"/>
        <v>1.5037593984962516</v>
      </c>
      <c r="AU648" s="1092">
        <f t="shared" si="404"/>
        <v>0</v>
      </c>
      <c r="AV648" s="1092">
        <f t="shared" si="405"/>
        <v>0.37735849056603765</v>
      </c>
      <c r="AW648" s="1092">
        <f t="shared" si="407"/>
        <v>5.3368088204119744</v>
      </c>
      <c r="AX648" s="1092">
        <f t="shared" si="408"/>
        <v>3.691643851051793</v>
      </c>
    </row>
    <row r="649" spans="1:50" x14ac:dyDescent="0.2">
      <c r="A649" s="831" t="s">
        <v>1687</v>
      </c>
      <c r="B649" s="842" t="s">
        <v>1688</v>
      </c>
      <c r="C649" s="490">
        <v>1.08</v>
      </c>
      <c r="D649" s="490">
        <v>1.04</v>
      </c>
      <c r="E649" s="460">
        <v>0.96</v>
      </c>
      <c r="F649" s="590">
        <v>0.8</v>
      </c>
      <c r="G649" s="490">
        <v>0.71666700000000005</v>
      </c>
      <c r="H649" s="490">
        <v>0.64</v>
      </c>
      <c r="I649" s="490">
        <v>0.58666666666666667</v>
      </c>
      <c r="J649" s="490">
        <v>0.54</v>
      </c>
      <c r="K649" s="971"/>
      <c r="L649" s="490">
        <v>0.51333333333333331</v>
      </c>
      <c r="M649" s="492">
        <v>0.48</v>
      </c>
      <c r="N649" s="971"/>
      <c r="O649" s="590">
        <v>0.46</v>
      </c>
      <c r="P649" s="586">
        <v>0.45333333333333337</v>
      </c>
      <c r="Q649" s="590">
        <v>0.45333333333333337</v>
      </c>
      <c r="R649" s="590">
        <v>0.42</v>
      </c>
      <c r="S649" s="590">
        <v>0.38222</v>
      </c>
      <c r="T649" s="590">
        <v>0.29841333333333336</v>
      </c>
      <c r="U649" s="590">
        <v>0.24761999999999998</v>
      </c>
      <c r="V649" s="590">
        <v>0.19365333333333332</v>
      </c>
      <c r="W649" s="590">
        <v>0.16507333333333332</v>
      </c>
      <c r="X649" s="590">
        <v>0.14460000000000001</v>
      </c>
      <c r="Y649" s="590">
        <v>0.12381333333333334</v>
      </c>
      <c r="Z649" s="590">
        <v>0.10477333333333334</v>
      </c>
      <c r="AA649" s="587">
        <f t="shared" si="406"/>
        <v>10.803500333333334</v>
      </c>
      <c r="AB649" s="1092">
        <f t="shared" si="385"/>
        <v>3.8461538461538547</v>
      </c>
      <c r="AC649" s="1092">
        <f t="shared" si="386"/>
        <v>8.3333333333333481</v>
      </c>
      <c r="AD649" s="1092">
        <f t="shared" si="387"/>
        <v>19.999999999999996</v>
      </c>
      <c r="AE649" s="1092">
        <f t="shared" si="388"/>
        <v>11.627855056811608</v>
      </c>
      <c r="AF649" s="1092">
        <f t="shared" si="389"/>
        <v>11.979218750000008</v>
      </c>
      <c r="AG649" s="1092">
        <f t="shared" si="390"/>
        <v>9.0909090909090828</v>
      </c>
      <c r="AH649" s="1092">
        <f t="shared" si="391"/>
        <v>8.6419753086419693</v>
      </c>
      <c r="AI649" s="1092">
        <f t="shared" si="392"/>
        <v>5.1948051948051965</v>
      </c>
      <c r="AJ649" s="1092">
        <f t="shared" si="393"/>
        <v>6.944444444444442</v>
      </c>
      <c r="AK649" s="1092">
        <f t="shared" si="394"/>
        <v>4.3478260869565188</v>
      </c>
      <c r="AL649" s="1092">
        <f t="shared" si="395"/>
        <v>1.4705882352941124</v>
      </c>
      <c r="AM649" s="1092">
        <f t="shared" si="396"/>
        <v>0</v>
      </c>
      <c r="AN649" s="1092">
        <f t="shared" si="397"/>
        <v>7.9365079365079527</v>
      </c>
      <c r="AO649" s="1092">
        <f t="shared" si="398"/>
        <v>9.8843597927894766</v>
      </c>
      <c r="AP649" s="1092">
        <f t="shared" si="399"/>
        <v>28.084089182788951</v>
      </c>
      <c r="AQ649" s="1092">
        <f t="shared" si="400"/>
        <v>20.512613413025349</v>
      </c>
      <c r="AR649" s="1092">
        <f t="shared" si="401"/>
        <v>27.867667309281185</v>
      </c>
      <c r="AS649" s="1092">
        <f t="shared" si="402"/>
        <v>17.31351722466783</v>
      </c>
      <c r="AT649" s="1092">
        <f t="shared" si="403"/>
        <v>14.158598432457348</v>
      </c>
      <c r="AU649" s="1092">
        <f t="shared" si="404"/>
        <v>16.788714193409437</v>
      </c>
      <c r="AV649" s="1092">
        <f t="shared" si="405"/>
        <v>18.172562993128018</v>
      </c>
      <c r="AW649" s="1092">
        <f t="shared" si="407"/>
        <v>12.009320944066939</v>
      </c>
      <c r="AX649" s="1092">
        <f t="shared" si="408"/>
        <v>7.896068944738162</v>
      </c>
    </row>
    <row r="650" spans="1:50" x14ac:dyDescent="0.2">
      <c r="A650" s="831" t="s">
        <v>344</v>
      </c>
      <c r="B650" s="831" t="s">
        <v>345</v>
      </c>
      <c r="C650" s="490">
        <v>2.2999999999999998</v>
      </c>
      <c r="D650" s="490">
        <v>2.08</v>
      </c>
      <c r="E650" s="590">
        <v>1.88</v>
      </c>
      <c r="F650" s="590">
        <v>1.7</v>
      </c>
      <c r="G650" s="490">
        <v>1.52</v>
      </c>
      <c r="H650" s="490">
        <v>1.38</v>
      </c>
      <c r="I650" s="490">
        <v>1.22</v>
      </c>
      <c r="J650" s="490">
        <v>1.06</v>
      </c>
      <c r="K650" s="971"/>
      <c r="L650" s="490">
        <v>0.85</v>
      </c>
      <c r="M650" s="490">
        <v>0.72</v>
      </c>
      <c r="N650" s="971"/>
      <c r="O650" s="590">
        <v>0.6</v>
      </c>
      <c r="P650" s="590">
        <v>0.5</v>
      </c>
      <c r="Q650" s="590">
        <v>0.33</v>
      </c>
      <c r="R650" s="590">
        <v>0.22</v>
      </c>
      <c r="S650" s="590">
        <v>0.11</v>
      </c>
      <c r="T650" s="590">
        <v>0.09</v>
      </c>
      <c r="U650" s="590">
        <v>7.0000000000000007E-2</v>
      </c>
      <c r="V650" s="590">
        <v>0.06</v>
      </c>
      <c r="W650" s="590">
        <v>0.05</v>
      </c>
      <c r="X650" s="590">
        <v>0.04</v>
      </c>
      <c r="Y650" s="590">
        <v>3.2500000000000001E-2</v>
      </c>
      <c r="Z650" s="590">
        <v>0.03</v>
      </c>
      <c r="AA650" s="587">
        <f t="shared" si="406"/>
        <v>16.842499999999998</v>
      </c>
      <c r="AB650" s="1092">
        <f t="shared" si="385"/>
        <v>10.576923076923062</v>
      </c>
      <c r="AC650" s="1092">
        <f t="shared" si="386"/>
        <v>10.638297872340431</v>
      </c>
      <c r="AD650" s="1092">
        <f t="shared" si="387"/>
        <v>10.588235294117654</v>
      </c>
      <c r="AE650" s="1092">
        <f t="shared" si="388"/>
        <v>11.842105263157897</v>
      </c>
      <c r="AF650" s="1092">
        <f t="shared" si="389"/>
        <v>10.144927536231885</v>
      </c>
      <c r="AG650" s="1092">
        <f t="shared" si="390"/>
        <v>13.114754098360649</v>
      </c>
      <c r="AH650" s="1092">
        <f t="shared" si="391"/>
        <v>15.094339622641506</v>
      </c>
      <c r="AI650" s="1092">
        <f t="shared" si="392"/>
        <v>24.705882352941178</v>
      </c>
      <c r="AJ650" s="1092">
        <f t="shared" si="393"/>
        <v>18.055555555555557</v>
      </c>
      <c r="AK650" s="1092">
        <f t="shared" si="394"/>
        <v>19.999999999999996</v>
      </c>
      <c r="AL650" s="1092">
        <f t="shared" si="395"/>
        <v>19.999999999999996</v>
      </c>
      <c r="AM650" s="1092">
        <f t="shared" si="396"/>
        <v>51.515151515151516</v>
      </c>
      <c r="AN650" s="1092">
        <f t="shared" si="397"/>
        <v>50</v>
      </c>
      <c r="AO650" s="1092">
        <f t="shared" si="398"/>
        <v>100</v>
      </c>
      <c r="AP650" s="1092">
        <f t="shared" si="399"/>
        <v>22.222222222222232</v>
      </c>
      <c r="AQ650" s="1092">
        <f t="shared" si="400"/>
        <v>28.571428571428559</v>
      </c>
      <c r="AR650" s="1092">
        <f t="shared" si="401"/>
        <v>16.666666666666675</v>
      </c>
      <c r="AS650" s="1092">
        <f t="shared" si="402"/>
        <v>19.999999999999996</v>
      </c>
      <c r="AT650" s="1092">
        <f t="shared" si="403"/>
        <v>25</v>
      </c>
      <c r="AU650" s="1092">
        <f t="shared" si="404"/>
        <v>23.076923076923084</v>
      </c>
      <c r="AV650" s="1092">
        <f t="shared" si="405"/>
        <v>8.3333333333333481</v>
      </c>
      <c r="AW650" s="1092">
        <f t="shared" si="407"/>
        <v>24.292702193237869</v>
      </c>
      <c r="AX650" s="1092">
        <f t="shared" si="408"/>
        <v>20.847563581386492</v>
      </c>
    </row>
    <row r="651" spans="1:50" x14ac:dyDescent="0.2">
      <c r="A651" s="848" t="s">
        <v>4506</v>
      </c>
      <c r="B651" s="831" t="s">
        <v>4500</v>
      </c>
      <c r="C651" s="490">
        <v>0.56000000000000005</v>
      </c>
      <c r="D651" s="490">
        <v>0.48</v>
      </c>
      <c r="E651" s="590">
        <v>0.44</v>
      </c>
      <c r="F651" s="590">
        <v>0.35</v>
      </c>
      <c r="G651" s="490">
        <v>0.1</v>
      </c>
      <c r="H651" s="541">
        <v>0</v>
      </c>
      <c r="I651" s="541">
        <v>0</v>
      </c>
      <c r="J651" s="541">
        <v>0</v>
      </c>
      <c r="K651" s="832"/>
      <c r="L651" s="1024">
        <v>0.25</v>
      </c>
      <c r="M651" s="492">
        <v>0</v>
      </c>
      <c r="N651" s="832"/>
      <c r="O651" s="492">
        <v>0</v>
      </c>
      <c r="P651" s="541">
        <v>0.75</v>
      </c>
      <c r="Q651" s="586">
        <v>1</v>
      </c>
      <c r="R651" s="590">
        <v>1</v>
      </c>
      <c r="S651" s="500">
        <v>0</v>
      </c>
      <c r="T651" s="500">
        <v>0</v>
      </c>
      <c r="U651" s="500">
        <v>0</v>
      </c>
      <c r="V651" s="500">
        <v>0</v>
      </c>
      <c r="W651" s="500">
        <v>0</v>
      </c>
      <c r="X651" s="500">
        <v>0</v>
      </c>
      <c r="Y651" s="500">
        <v>0</v>
      </c>
      <c r="Z651" s="500">
        <v>0</v>
      </c>
      <c r="AA651" s="587">
        <f t="shared" si="406"/>
        <v>4.93</v>
      </c>
      <c r="AB651" s="1092">
        <f t="shared" si="385"/>
        <v>16.666666666666675</v>
      </c>
      <c r="AC651" s="1092">
        <f t="shared" si="386"/>
        <v>9.0909090909090828</v>
      </c>
      <c r="AD651" s="1092">
        <f t="shared" si="387"/>
        <v>25.714285714285733</v>
      </c>
      <c r="AE651" s="1092">
        <f t="shared" si="388"/>
        <v>249.99999999999994</v>
      </c>
      <c r="AF651" s="1092" t="str">
        <f t="shared" si="389"/>
        <v>n/a</v>
      </c>
      <c r="AG651" s="1092" t="str">
        <f t="shared" si="390"/>
        <v>n/a</v>
      </c>
      <c r="AH651" s="1092" t="str">
        <f t="shared" si="391"/>
        <v>n/a</v>
      </c>
      <c r="AI651" s="1092">
        <f t="shared" si="392"/>
        <v>-100</v>
      </c>
      <c r="AJ651" s="1092" t="str">
        <f t="shared" si="393"/>
        <v>n/a</v>
      </c>
      <c r="AK651" s="1092" t="str">
        <f t="shared" si="394"/>
        <v>n/a</v>
      </c>
      <c r="AL651" s="1092">
        <f t="shared" si="395"/>
        <v>-100</v>
      </c>
      <c r="AM651" s="1092">
        <f t="shared" si="396"/>
        <v>-25</v>
      </c>
      <c r="AN651" s="1092">
        <f t="shared" si="397"/>
        <v>0</v>
      </c>
      <c r="AO651" s="1092" t="str">
        <f t="shared" si="398"/>
        <v>n/a</v>
      </c>
      <c r="AP651" s="1092" t="str">
        <f t="shared" si="399"/>
        <v>n/a</v>
      </c>
      <c r="AQ651" s="1092" t="str">
        <f t="shared" si="400"/>
        <v>n/a</v>
      </c>
      <c r="AR651" s="1092" t="str">
        <f t="shared" si="401"/>
        <v>n/a</v>
      </c>
      <c r="AS651" s="1092" t="str">
        <f t="shared" si="402"/>
        <v>n/a</v>
      </c>
      <c r="AT651" s="1092" t="str">
        <f t="shared" si="403"/>
        <v>n/a</v>
      </c>
      <c r="AU651" s="1092" t="str">
        <f t="shared" si="404"/>
        <v>n/a</v>
      </c>
      <c r="AV651" s="1092" t="str">
        <f t="shared" si="405"/>
        <v>n/a</v>
      </c>
      <c r="AW651" s="1092">
        <f t="shared" si="407"/>
        <v>9.558982683982677</v>
      </c>
      <c r="AX651" s="1092">
        <f t="shared" si="408"/>
        <v>109.16282314313226</v>
      </c>
    </row>
    <row r="652" spans="1:50" x14ac:dyDescent="0.2">
      <c r="A652" s="831" t="s">
        <v>346</v>
      </c>
      <c r="B652" s="831" t="s">
        <v>347</v>
      </c>
      <c r="C652" s="490">
        <v>1.8</v>
      </c>
      <c r="D652" s="490">
        <v>1.56</v>
      </c>
      <c r="E652" s="590">
        <v>1.44</v>
      </c>
      <c r="F652" s="590">
        <v>1.32</v>
      </c>
      <c r="G652" s="490">
        <v>1.24</v>
      </c>
      <c r="H652" s="490">
        <v>1.2</v>
      </c>
      <c r="I652" s="490">
        <v>1.1599999999999999</v>
      </c>
      <c r="J652" s="490">
        <v>1.1200000000000001</v>
      </c>
      <c r="K652" s="971"/>
      <c r="L652" s="490">
        <v>1.08</v>
      </c>
      <c r="M652" s="490">
        <v>1.04</v>
      </c>
      <c r="N652" s="971"/>
      <c r="O652" s="590">
        <v>1</v>
      </c>
      <c r="P652" s="590">
        <v>0.96</v>
      </c>
      <c r="Q652" s="590">
        <v>0.88</v>
      </c>
      <c r="R652" s="590">
        <v>0.76</v>
      </c>
      <c r="S652" s="590">
        <v>0.68</v>
      </c>
      <c r="T652" s="590">
        <v>0.6</v>
      </c>
      <c r="U652" s="590">
        <v>0.52</v>
      </c>
      <c r="V652" s="590">
        <v>0.44</v>
      </c>
      <c r="W652" s="590">
        <v>0.36</v>
      </c>
      <c r="X652" s="590">
        <v>0.28000000000000003</v>
      </c>
      <c r="Y652" s="590">
        <v>0.24</v>
      </c>
      <c r="Z652" s="590">
        <v>0.2</v>
      </c>
      <c r="AA652" s="587">
        <f t="shared" si="406"/>
        <v>19.880000000000003</v>
      </c>
      <c r="AB652" s="1092">
        <f t="shared" si="385"/>
        <v>15.384615384615374</v>
      </c>
      <c r="AC652" s="1092">
        <f t="shared" si="386"/>
        <v>8.3333333333333481</v>
      </c>
      <c r="AD652" s="1092">
        <f t="shared" si="387"/>
        <v>9.0909090909090828</v>
      </c>
      <c r="AE652" s="1092">
        <f t="shared" si="388"/>
        <v>6.4516129032258229</v>
      </c>
      <c r="AF652" s="1092">
        <f t="shared" si="389"/>
        <v>3.3333333333333437</v>
      </c>
      <c r="AG652" s="1092">
        <f t="shared" si="390"/>
        <v>3.4482758620689724</v>
      </c>
      <c r="AH652" s="1092">
        <f t="shared" si="391"/>
        <v>3.5714285714285587</v>
      </c>
      <c r="AI652" s="1092">
        <f t="shared" si="392"/>
        <v>3.7037037037036979</v>
      </c>
      <c r="AJ652" s="1092">
        <f t="shared" si="393"/>
        <v>3.8461538461538547</v>
      </c>
      <c r="AK652" s="1092">
        <f t="shared" si="394"/>
        <v>4.0000000000000036</v>
      </c>
      <c r="AL652" s="1092">
        <f t="shared" si="395"/>
        <v>4.1666666666666741</v>
      </c>
      <c r="AM652" s="1092">
        <f t="shared" si="396"/>
        <v>9.0909090909090828</v>
      </c>
      <c r="AN652" s="1092">
        <f t="shared" si="397"/>
        <v>15.789473684210531</v>
      </c>
      <c r="AO652" s="1092">
        <f t="shared" si="398"/>
        <v>11.764705882352944</v>
      </c>
      <c r="AP652" s="1092">
        <f t="shared" si="399"/>
        <v>13.333333333333353</v>
      </c>
      <c r="AQ652" s="1092">
        <f t="shared" si="400"/>
        <v>15.384615384615374</v>
      </c>
      <c r="AR652" s="1092">
        <f t="shared" si="401"/>
        <v>18.181818181818187</v>
      </c>
      <c r="AS652" s="1092">
        <f t="shared" si="402"/>
        <v>22.222222222222232</v>
      </c>
      <c r="AT652" s="1092">
        <f t="shared" si="403"/>
        <v>28.571428571428559</v>
      </c>
      <c r="AU652" s="1092">
        <f t="shared" si="404"/>
        <v>16.666666666666675</v>
      </c>
      <c r="AV652" s="1092">
        <f t="shared" si="405"/>
        <v>19.999999999999996</v>
      </c>
      <c r="AW652" s="1092">
        <f t="shared" si="407"/>
        <v>11.254057414904556</v>
      </c>
      <c r="AX652" s="1092">
        <f t="shared" si="408"/>
        <v>7.3199440247233598</v>
      </c>
    </row>
    <row r="653" spans="1:50" x14ac:dyDescent="0.2">
      <c r="A653" s="831" t="s">
        <v>137</v>
      </c>
      <c r="B653" s="831" t="s">
        <v>138</v>
      </c>
      <c r="C653" s="490">
        <v>2.08</v>
      </c>
      <c r="D653" s="490">
        <v>2.04</v>
      </c>
      <c r="E653" s="590">
        <v>2</v>
      </c>
      <c r="F653" s="590">
        <v>1.96</v>
      </c>
      <c r="G653" s="490">
        <v>1.92</v>
      </c>
      <c r="H653" s="490">
        <v>1.88</v>
      </c>
      <c r="I653" s="490">
        <v>1.84</v>
      </c>
      <c r="J653" s="490">
        <v>1.8</v>
      </c>
      <c r="K653" s="971"/>
      <c r="L653" s="490">
        <v>1.76</v>
      </c>
      <c r="M653" s="490">
        <v>1.72</v>
      </c>
      <c r="N653" s="971"/>
      <c r="O653" s="590">
        <v>1.68</v>
      </c>
      <c r="P653" s="590">
        <v>1.64</v>
      </c>
      <c r="Q653" s="590">
        <v>1.6</v>
      </c>
      <c r="R653" s="590">
        <v>1.42</v>
      </c>
      <c r="S653" s="590">
        <v>1.33</v>
      </c>
      <c r="T653" s="590">
        <v>1.29</v>
      </c>
      <c r="U653" s="590">
        <v>1.25</v>
      </c>
      <c r="V653" s="590">
        <v>1.1174999999999999</v>
      </c>
      <c r="W653" s="590">
        <v>1.0625</v>
      </c>
      <c r="X653" s="590">
        <v>1.0225</v>
      </c>
      <c r="Y653" s="590">
        <v>1.0049999999999999</v>
      </c>
      <c r="Z653" s="590">
        <v>0.96499999999999997</v>
      </c>
      <c r="AA653" s="587">
        <f t="shared" si="406"/>
        <v>34.382500000000007</v>
      </c>
      <c r="AB653" s="1092">
        <f t="shared" si="385"/>
        <v>1.9607843137254832</v>
      </c>
      <c r="AC653" s="1092">
        <f t="shared" si="386"/>
        <v>2.0000000000000018</v>
      </c>
      <c r="AD653" s="1092">
        <f t="shared" si="387"/>
        <v>2.0408163265306145</v>
      </c>
      <c r="AE653" s="1092">
        <f t="shared" si="388"/>
        <v>2.0833333333333259</v>
      </c>
      <c r="AF653" s="1092">
        <f t="shared" si="389"/>
        <v>2.1276595744680771</v>
      </c>
      <c r="AG653" s="1092">
        <f t="shared" si="390"/>
        <v>2.1739130434782483</v>
      </c>
      <c r="AH653" s="1092">
        <f t="shared" si="391"/>
        <v>2.2222222222222143</v>
      </c>
      <c r="AI653" s="1092">
        <f t="shared" si="392"/>
        <v>2.2727272727272707</v>
      </c>
      <c r="AJ653" s="1092">
        <f t="shared" si="393"/>
        <v>2.3255813953488413</v>
      </c>
      <c r="AK653" s="1092">
        <f t="shared" si="394"/>
        <v>2.3809523809523725</v>
      </c>
      <c r="AL653" s="1092">
        <f t="shared" si="395"/>
        <v>2.4390243902439046</v>
      </c>
      <c r="AM653" s="1092">
        <f t="shared" si="396"/>
        <v>2.4999999999999911</v>
      </c>
      <c r="AN653" s="1092">
        <f t="shared" si="397"/>
        <v>12.676056338028175</v>
      </c>
      <c r="AO653" s="1092">
        <f t="shared" si="398"/>
        <v>6.7669172932330657</v>
      </c>
      <c r="AP653" s="1092">
        <f t="shared" si="399"/>
        <v>3.1007751937984551</v>
      </c>
      <c r="AQ653" s="1092">
        <f t="shared" si="400"/>
        <v>3.2000000000000028</v>
      </c>
      <c r="AR653" s="1092">
        <f t="shared" si="401"/>
        <v>11.856823266219241</v>
      </c>
      <c r="AS653" s="1092">
        <f t="shared" si="402"/>
        <v>5.1764705882352935</v>
      </c>
      <c r="AT653" s="1092">
        <f t="shared" si="403"/>
        <v>3.9119804400977953</v>
      </c>
      <c r="AU653" s="1092">
        <f t="shared" si="404"/>
        <v>1.7412935323383172</v>
      </c>
      <c r="AV653" s="1092">
        <f t="shared" si="405"/>
        <v>4.1450777202072464</v>
      </c>
      <c r="AW653" s="1092">
        <f t="shared" si="407"/>
        <v>3.7667813631041867</v>
      </c>
      <c r="AX653" s="1092">
        <f t="shared" si="408"/>
        <v>3.0842077797947591</v>
      </c>
    </row>
    <row r="654" spans="1:50" x14ac:dyDescent="0.2">
      <c r="A654" s="848" t="s">
        <v>4562</v>
      </c>
      <c r="B654" s="831" t="s">
        <v>4559</v>
      </c>
      <c r="C654" s="490">
        <v>0.14499999999999999</v>
      </c>
      <c r="D654" s="490">
        <v>0.125</v>
      </c>
      <c r="E654" s="590">
        <v>0.10500000000000001</v>
      </c>
      <c r="F654" s="590">
        <v>0.1</v>
      </c>
      <c r="G654" s="490">
        <v>7.5000000000000011E-2</v>
      </c>
      <c r="H654" s="541">
        <v>0</v>
      </c>
      <c r="I654" s="541">
        <v>0</v>
      </c>
      <c r="J654" s="541">
        <v>0</v>
      </c>
      <c r="K654" s="1080"/>
      <c r="L654" s="541">
        <v>0</v>
      </c>
      <c r="M654" s="541">
        <v>0</v>
      </c>
      <c r="N654" s="1080"/>
      <c r="O654" s="541">
        <v>0</v>
      </c>
      <c r="P654" s="541">
        <v>0.05</v>
      </c>
      <c r="Q654" s="500">
        <v>0.05</v>
      </c>
      <c r="R654" s="590">
        <v>0.1</v>
      </c>
      <c r="S654" s="500">
        <v>0</v>
      </c>
      <c r="T654" s="500">
        <v>0</v>
      </c>
      <c r="U654" s="500">
        <v>0</v>
      </c>
      <c r="V654" s="500">
        <v>0</v>
      </c>
      <c r="W654" s="500">
        <v>0</v>
      </c>
      <c r="X654" s="500">
        <v>0</v>
      </c>
      <c r="Y654" s="500">
        <v>0</v>
      </c>
      <c r="Z654" s="500">
        <v>0</v>
      </c>
      <c r="AA654" s="587">
        <f t="shared" si="406"/>
        <v>0.75000000000000011</v>
      </c>
      <c r="AB654" s="1092">
        <f t="shared" si="385"/>
        <v>15.999999999999993</v>
      </c>
      <c r="AC654" s="1092">
        <f t="shared" si="386"/>
        <v>19.047619047619047</v>
      </c>
      <c r="AD654" s="1092">
        <f t="shared" si="387"/>
        <v>5.0000000000000044</v>
      </c>
      <c r="AE654" s="1092">
        <f t="shared" si="388"/>
        <v>33.333333333333329</v>
      </c>
      <c r="AF654" s="1092" t="str">
        <f t="shared" si="389"/>
        <v>n/a</v>
      </c>
      <c r="AG654" s="1092" t="str">
        <f t="shared" si="390"/>
        <v>n/a</v>
      </c>
      <c r="AH654" s="1092" t="str">
        <f t="shared" si="391"/>
        <v>n/a</v>
      </c>
      <c r="AI654" s="1092" t="str">
        <f t="shared" si="392"/>
        <v>n/a</v>
      </c>
      <c r="AJ654" s="1092" t="str">
        <f t="shared" si="393"/>
        <v>n/a</v>
      </c>
      <c r="AK654" s="1092" t="str">
        <f t="shared" si="394"/>
        <v>n/a</v>
      </c>
      <c r="AL654" s="1092">
        <f t="shared" si="395"/>
        <v>-100</v>
      </c>
      <c r="AM654" s="1092">
        <f t="shared" si="396"/>
        <v>0</v>
      </c>
      <c r="AN654" s="1092">
        <f t="shared" si="397"/>
        <v>-50</v>
      </c>
      <c r="AO654" s="1092" t="str">
        <f t="shared" si="398"/>
        <v>n/a</v>
      </c>
      <c r="AP654" s="1092" t="str">
        <f t="shared" si="399"/>
        <v>n/a</v>
      </c>
      <c r="AQ654" s="1092" t="str">
        <f t="shared" si="400"/>
        <v>n/a</v>
      </c>
      <c r="AR654" s="1092" t="str">
        <f t="shared" si="401"/>
        <v>n/a</v>
      </c>
      <c r="AS654" s="1092" t="str">
        <f t="shared" si="402"/>
        <v>n/a</v>
      </c>
      <c r="AT654" s="1092" t="str">
        <f t="shared" si="403"/>
        <v>n/a</v>
      </c>
      <c r="AU654" s="1092" t="str">
        <f t="shared" si="404"/>
        <v>n/a</v>
      </c>
      <c r="AV654" s="1092" t="str">
        <f t="shared" si="405"/>
        <v>n/a</v>
      </c>
      <c r="AW654" s="1092">
        <f t="shared" si="407"/>
        <v>-10.945578231292517</v>
      </c>
      <c r="AX654" s="1092">
        <f t="shared" si="408"/>
        <v>47.286860618239601</v>
      </c>
    </row>
    <row r="655" spans="1:50" x14ac:dyDescent="0.2">
      <c r="A655" s="838" t="s">
        <v>1706</v>
      </c>
      <c r="B655" s="831" t="s">
        <v>1707</v>
      </c>
      <c r="C655" s="490">
        <v>0.92</v>
      </c>
      <c r="D655" s="490">
        <v>0.89</v>
      </c>
      <c r="E655" s="590">
        <v>0.84</v>
      </c>
      <c r="F655" s="590">
        <v>0.8</v>
      </c>
      <c r="G655" s="490">
        <v>0.72</v>
      </c>
      <c r="H655" s="490">
        <v>0.66</v>
      </c>
      <c r="I655" s="490">
        <v>0.6</v>
      </c>
      <c r="J655" s="490">
        <v>0.52</v>
      </c>
      <c r="K655" s="971"/>
      <c r="L655" s="490">
        <v>0.44</v>
      </c>
      <c r="M655" s="490">
        <v>0.34</v>
      </c>
      <c r="N655" s="971"/>
      <c r="O655" s="590">
        <v>0.24</v>
      </c>
      <c r="P655" s="586">
        <v>0</v>
      </c>
      <c r="Q655" s="586">
        <v>0</v>
      </c>
      <c r="R655" s="586">
        <v>0</v>
      </c>
      <c r="S655" s="586">
        <v>0</v>
      </c>
      <c r="T655" s="586">
        <v>0</v>
      </c>
      <c r="U655" s="586">
        <v>0</v>
      </c>
      <c r="V655" s="586">
        <v>0</v>
      </c>
      <c r="W655" s="586">
        <v>0</v>
      </c>
      <c r="X655" s="586">
        <v>0</v>
      </c>
      <c r="Y655" s="586">
        <v>0</v>
      </c>
      <c r="Z655" s="586">
        <v>0</v>
      </c>
      <c r="AA655" s="587">
        <f t="shared" si="406"/>
        <v>6.97</v>
      </c>
      <c r="AB655" s="1092">
        <f t="shared" si="385"/>
        <v>3.3707865168539408</v>
      </c>
      <c r="AC655" s="1092">
        <f t="shared" si="386"/>
        <v>5.9523809523809534</v>
      </c>
      <c r="AD655" s="1092">
        <f t="shared" si="387"/>
        <v>4.9999999999999822</v>
      </c>
      <c r="AE655" s="1092">
        <f t="shared" si="388"/>
        <v>11.111111111111116</v>
      </c>
      <c r="AF655" s="1092">
        <f t="shared" si="389"/>
        <v>9.0909090909090828</v>
      </c>
      <c r="AG655" s="1092">
        <f t="shared" si="390"/>
        <v>10.000000000000009</v>
      </c>
      <c r="AH655" s="1092">
        <f t="shared" si="391"/>
        <v>15.384615384615374</v>
      </c>
      <c r="AI655" s="1092">
        <f t="shared" si="392"/>
        <v>18.181818181818187</v>
      </c>
      <c r="AJ655" s="1092">
        <f t="shared" si="393"/>
        <v>29.411764705882337</v>
      </c>
      <c r="AK655" s="1092">
        <f t="shared" si="394"/>
        <v>41.666666666666671</v>
      </c>
      <c r="AL655" s="1092" t="str">
        <f t="shared" si="395"/>
        <v>n/a</v>
      </c>
      <c r="AM655" s="1092" t="str">
        <f t="shared" si="396"/>
        <v>n/a</v>
      </c>
      <c r="AN655" s="1092" t="str">
        <f t="shared" si="397"/>
        <v>n/a</v>
      </c>
      <c r="AO655" s="1092" t="str">
        <f t="shared" si="398"/>
        <v>n/a</v>
      </c>
      <c r="AP655" s="1092" t="str">
        <f t="shared" si="399"/>
        <v>n/a</v>
      </c>
      <c r="AQ655" s="1092" t="str">
        <f t="shared" si="400"/>
        <v>n/a</v>
      </c>
      <c r="AR655" s="1092" t="str">
        <f t="shared" si="401"/>
        <v>n/a</v>
      </c>
      <c r="AS655" s="1092" t="str">
        <f t="shared" si="402"/>
        <v>n/a</v>
      </c>
      <c r="AT655" s="1092" t="str">
        <f t="shared" si="403"/>
        <v>n/a</v>
      </c>
      <c r="AU655" s="1092" t="str">
        <f t="shared" si="404"/>
        <v>n/a</v>
      </c>
      <c r="AV655" s="1092" t="str">
        <f t="shared" si="405"/>
        <v>n/a</v>
      </c>
      <c r="AW655" s="1092">
        <f t="shared" si="407"/>
        <v>14.917005261023764</v>
      </c>
      <c r="AX655" s="1092">
        <f t="shared" si="408"/>
        <v>12.115884507297444</v>
      </c>
    </row>
    <row r="656" spans="1:50" x14ac:dyDescent="0.2">
      <c r="A656" s="847" t="s">
        <v>1720</v>
      </c>
      <c r="B656" s="831" t="s">
        <v>1721</v>
      </c>
      <c r="C656" s="490">
        <v>0.88</v>
      </c>
      <c r="D656" s="490">
        <v>0.82</v>
      </c>
      <c r="E656" s="590">
        <v>0.7</v>
      </c>
      <c r="F656" s="590">
        <v>0.66</v>
      </c>
      <c r="G656" s="492">
        <v>0.6</v>
      </c>
      <c r="H656" s="490">
        <v>0.52</v>
      </c>
      <c r="I656" s="492">
        <v>0.44</v>
      </c>
      <c r="J656" s="490">
        <v>0.42</v>
      </c>
      <c r="K656" s="971"/>
      <c r="L656" s="492">
        <v>0.36</v>
      </c>
      <c r="M656" s="492">
        <v>0.36</v>
      </c>
      <c r="N656" s="971"/>
      <c r="O656" s="586">
        <v>0.4</v>
      </c>
      <c r="P656" s="586">
        <v>0.52</v>
      </c>
      <c r="Q656" s="586">
        <v>0.52</v>
      </c>
      <c r="R656" s="590">
        <v>0.52</v>
      </c>
      <c r="S656" s="590">
        <v>0.48</v>
      </c>
      <c r="T656" s="590">
        <v>0.45</v>
      </c>
      <c r="U656" s="590">
        <v>0.43</v>
      </c>
      <c r="V656" s="586">
        <v>0.4</v>
      </c>
      <c r="W656" s="586">
        <v>0.4</v>
      </c>
      <c r="X656" s="590">
        <v>0.4</v>
      </c>
      <c r="Y656" s="590">
        <v>0.39500000000000002</v>
      </c>
      <c r="Z656" s="590">
        <v>0.35</v>
      </c>
      <c r="AA656" s="587">
        <f t="shared" si="406"/>
        <v>11.025</v>
      </c>
      <c r="AB656" s="1092">
        <f t="shared" si="385"/>
        <v>7.3170731707317138</v>
      </c>
      <c r="AC656" s="1092">
        <f t="shared" si="386"/>
        <v>17.142857142857149</v>
      </c>
      <c r="AD656" s="1092">
        <f t="shared" si="387"/>
        <v>6.0606060606060552</v>
      </c>
      <c r="AE656" s="1092">
        <f t="shared" si="388"/>
        <v>10.000000000000009</v>
      </c>
      <c r="AF656" s="1092">
        <f t="shared" si="389"/>
        <v>15.384615384615374</v>
      </c>
      <c r="AG656" s="1092">
        <f t="shared" si="390"/>
        <v>18.181818181818187</v>
      </c>
      <c r="AH656" s="1092">
        <f t="shared" si="391"/>
        <v>4.7619047619047672</v>
      </c>
      <c r="AI656" s="1092">
        <f t="shared" si="392"/>
        <v>16.666666666666675</v>
      </c>
      <c r="AJ656" s="1092">
        <f t="shared" si="393"/>
        <v>0</v>
      </c>
      <c r="AK656" s="1092">
        <f t="shared" si="394"/>
        <v>-10.000000000000009</v>
      </c>
      <c r="AL656" s="1092">
        <f t="shared" si="395"/>
        <v>-23.076923076923073</v>
      </c>
      <c r="AM656" s="1092">
        <f t="shared" si="396"/>
        <v>0</v>
      </c>
      <c r="AN656" s="1092">
        <f t="shared" si="397"/>
        <v>0</v>
      </c>
      <c r="AO656" s="1092">
        <f t="shared" si="398"/>
        <v>8.3333333333333481</v>
      </c>
      <c r="AP656" s="1092">
        <f t="shared" si="399"/>
        <v>6.6666666666666652</v>
      </c>
      <c r="AQ656" s="1092">
        <f t="shared" si="400"/>
        <v>4.6511627906976827</v>
      </c>
      <c r="AR656" s="1092">
        <f t="shared" si="401"/>
        <v>7.4999999999999956</v>
      </c>
      <c r="AS656" s="1092">
        <f t="shared" si="402"/>
        <v>0</v>
      </c>
      <c r="AT656" s="1092">
        <f t="shared" si="403"/>
        <v>0</v>
      </c>
      <c r="AU656" s="1092">
        <f t="shared" si="404"/>
        <v>1.2658227848101333</v>
      </c>
      <c r="AV656" s="1092">
        <f t="shared" si="405"/>
        <v>12.857142857142879</v>
      </c>
      <c r="AW656" s="1092">
        <f t="shared" si="407"/>
        <v>4.9387022249965504</v>
      </c>
      <c r="AX656" s="1092">
        <f t="shared" si="408"/>
        <v>9.5678762375719497</v>
      </c>
    </row>
    <row r="657" spans="1:50" x14ac:dyDescent="0.2">
      <c r="A657" s="838" t="s">
        <v>4387</v>
      </c>
      <c r="B657" s="831" t="s">
        <v>4388</v>
      </c>
      <c r="C657" s="490">
        <v>1.4</v>
      </c>
      <c r="D657" s="490">
        <v>1.38</v>
      </c>
      <c r="E657" s="590">
        <v>1.24</v>
      </c>
      <c r="F657" s="590">
        <v>1.1000000000000001</v>
      </c>
      <c r="G657" s="490">
        <v>1.06</v>
      </c>
      <c r="H657" s="490">
        <v>1</v>
      </c>
      <c r="I657" s="490">
        <v>0.94</v>
      </c>
      <c r="J657" s="490">
        <v>0.87</v>
      </c>
      <c r="K657" s="971"/>
      <c r="L657" s="490">
        <v>0.82</v>
      </c>
      <c r="M657" s="492">
        <v>0.8</v>
      </c>
      <c r="N657" s="971"/>
      <c r="O657" s="586">
        <v>0.8</v>
      </c>
      <c r="P657" s="586">
        <v>1.18</v>
      </c>
      <c r="Q657" s="590">
        <v>1.18</v>
      </c>
      <c r="R657" s="590">
        <v>1.1399999999999999</v>
      </c>
      <c r="S657" s="590">
        <v>1.1000000000000001</v>
      </c>
      <c r="T657" s="586">
        <v>1.06</v>
      </c>
      <c r="U657" s="590">
        <v>1.06</v>
      </c>
      <c r="V657" s="590">
        <v>1</v>
      </c>
      <c r="W657" s="586">
        <v>0.96</v>
      </c>
      <c r="X657" s="590">
        <v>0.96</v>
      </c>
      <c r="Y657" s="590">
        <v>0.88</v>
      </c>
      <c r="Z657" s="590">
        <v>0.84</v>
      </c>
      <c r="AA657" s="587">
        <f t="shared" si="406"/>
        <v>22.77</v>
      </c>
      <c r="AB657" s="1092">
        <f t="shared" si="385"/>
        <v>1.449275362318847</v>
      </c>
      <c r="AC657" s="1092">
        <f t="shared" si="386"/>
        <v>11.290322580645151</v>
      </c>
      <c r="AD657" s="1092">
        <f t="shared" si="387"/>
        <v>12.72727272727272</v>
      </c>
      <c r="AE657" s="1092">
        <f t="shared" si="388"/>
        <v>3.7735849056603765</v>
      </c>
      <c r="AF657" s="1092">
        <f t="shared" si="389"/>
        <v>6.0000000000000053</v>
      </c>
      <c r="AG657" s="1092">
        <f t="shared" si="390"/>
        <v>6.3829787234042534</v>
      </c>
      <c r="AH657" s="1092">
        <f t="shared" si="391"/>
        <v>8.045977011494255</v>
      </c>
      <c r="AI657" s="1092">
        <f t="shared" si="392"/>
        <v>6.0975609756097615</v>
      </c>
      <c r="AJ657" s="1092">
        <f t="shared" si="393"/>
        <v>2.4999999999999911</v>
      </c>
      <c r="AK657" s="1092">
        <f t="shared" si="394"/>
        <v>0</v>
      </c>
      <c r="AL657" s="1092">
        <f t="shared" si="395"/>
        <v>-32.203389830508463</v>
      </c>
      <c r="AM657" s="1092">
        <f t="shared" si="396"/>
        <v>0</v>
      </c>
      <c r="AN657" s="1092">
        <f t="shared" si="397"/>
        <v>3.5087719298245723</v>
      </c>
      <c r="AO657" s="1092">
        <f t="shared" si="398"/>
        <v>3.6363636363636154</v>
      </c>
      <c r="AP657" s="1092">
        <f t="shared" si="399"/>
        <v>3.7735849056603765</v>
      </c>
      <c r="AQ657" s="1092">
        <f t="shared" si="400"/>
        <v>0</v>
      </c>
      <c r="AR657" s="1092">
        <f t="shared" si="401"/>
        <v>6.0000000000000053</v>
      </c>
      <c r="AS657" s="1092">
        <f t="shared" si="402"/>
        <v>4.1666666666666741</v>
      </c>
      <c r="AT657" s="1092">
        <f t="shared" si="403"/>
        <v>0</v>
      </c>
      <c r="AU657" s="1092">
        <f t="shared" si="404"/>
        <v>9.0909090909090828</v>
      </c>
      <c r="AV657" s="1092">
        <f t="shared" si="405"/>
        <v>4.7619047619047672</v>
      </c>
      <c r="AW657" s="1092">
        <f t="shared" si="407"/>
        <v>2.9048468308202855</v>
      </c>
      <c r="AX657" s="1092">
        <f t="shared" si="408"/>
        <v>8.8006225060720986</v>
      </c>
    </row>
    <row r="658" spans="1:50" x14ac:dyDescent="0.2">
      <c r="A658" s="831" t="s">
        <v>352</v>
      </c>
      <c r="B658" s="831" t="s">
        <v>353</v>
      </c>
      <c r="C658" s="490">
        <v>0.68</v>
      </c>
      <c r="D658" s="490">
        <v>0.66</v>
      </c>
      <c r="E658" s="590">
        <v>0.64</v>
      </c>
      <c r="F658" s="590">
        <v>0.62</v>
      </c>
      <c r="G658" s="490">
        <v>0.59199999999999997</v>
      </c>
      <c r="H658" s="490">
        <v>0.56399999999999995</v>
      </c>
      <c r="I658" s="490">
        <v>0.53600000000000003</v>
      </c>
      <c r="J658" s="490">
        <v>0.51</v>
      </c>
      <c r="K658" s="971"/>
      <c r="L658" s="490">
        <v>0.49</v>
      </c>
      <c r="M658" s="490">
        <v>0.47</v>
      </c>
      <c r="N658" s="971"/>
      <c r="O658" s="590">
        <v>0.44500000000000001</v>
      </c>
      <c r="P658" s="590">
        <v>0.43</v>
      </c>
      <c r="Q658" s="590">
        <v>0.41</v>
      </c>
      <c r="R658" s="590">
        <v>0.39</v>
      </c>
      <c r="S658" s="590">
        <v>0.37</v>
      </c>
      <c r="T658" s="590">
        <v>0.35</v>
      </c>
      <c r="U658" s="590">
        <v>0.33</v>
      </c>
      <c r="V658" s="590">
        <v>0.31</v>
      </c>
      <c r="W658" s="590">
        <v>0.28999999999999998</v>
      </c>
      <c r="X658" s="590">
        <v>0.27</v>
      </c>
      <c r="Y658" s="590">
        <v>0.25</v>
      </c>
      <c r="Z658" s="590">
        <v>0.23</v>
      </c>
      <c r="AA658" s="587">
        <f t="shared" si="406"/>
        <v>9.8369999999999997</v>
      </c>
      <c r="AB658" s="1092">
        <f t="shared" si="385"/>
        <v>3.0303030303030276</v>
      </c>
      <c r="AC658" s="1092">
        <f t="shared" si="386"/>
        <v>3.125</v>
      </c>
      <c r="AD658" s="1092">
        <f t="shared" si="387"/>
        <v>3.2258064516129004</v>
      </c>
      <c r="AE658" s="1092">
        <f t="shared" si="388"/>
        <v>4.7297297297297369</v>
      </c>
      <c r="AF658" s="1092">
        <f t="shared" si="389"/>
        <v>4.9645390070921946</v>
      </c>
      <c r="AG658" s="1092">
        <f t="shared" si="390"/>
        <v>5.2238805970149071</v>
      </c>
      <c r="AH658" s="1092">
        <f t="shared" si="391"/>
        <v>5.0980392156862786</v>
      </c>
      <c r="AI658" s="1092">
        <f t="shared" si="392"/>
        <v>4.081632653061229</v>
      </c>
      <c r="AJ658" s="1092">
        <f t="shared" si="393"/>
        <v>4.2553191489361764</v>
      </c>
      <c r="AK658" s="1092">
        <f t="shared" si="394"/>
        <v>5.6179775280898792</v>
      </c>
      <c r="AL658" s="1092">
        <f t="shared" si="395"/>
        <v>3.488372093023262</v>
      </c>
      <c r="AM658" s="1092">
        <f t="shared" si="396"/>
        <v>4.8780487804878092</v>
      </c>
      <c r="AN658" s="1092">
        <f t="shared" si="397"/>
        <v>5.12820512820511</v>
      </c>
      <c r="AO658" s="1092">
        <f t="shared" si="398"/>
        <v>5.4054054054054168</v>
      </c>
      <c r="AP658" s="1092">
        <f t="shared" si="399"/>
        <v>5.7142857142857162</v>
      </c>
      <c r="AQ658" s="1092">
        <f t="shared" si="400"/>
        <v>6.0606060606060552</v>
      </c>
      <c r="AR658" s="1092">
        <f t="shared" si="401"/>
        <v>6.4516129032258229</v>
      </c>
      <c r="AS658" s="1092">
        <f t="shared" si="402"/>
        <v>6.8965517241379448</v>
      </c>
      <c r="AT658" s="1092">
        <f t="shared" si="403"/>
        <v>7.4074074074073959</v>
      </c>
      <c r="AU658" s="1092">
        <f t="shared" si="404"/>
        <v>8.0000000000000071</v>
      </c>
      <c r="AV658" s="1092">
        <f t="shared" si="405"/>
        <v>8.6956521739130377</v>
      </c>
      <c r="AW658" s="1092">
        <f t="shared" si="407"/>
        <v>5.3084940358201864</v>
      </c>
      <c r="AX658" s="1092">
        <f t="shared" si="408"/>
        <v>1.5609572434793348</v>
      </c>
    </row>
    <row r="659" spans="1:50" x14ac:dyDescent="0.2">
      <c r="A659" s="831" t="s">
        <v>1699</v>
      </c>
      <c r="B659" s="831" t="s">
        <v>1700</v>
      </c>
      <c r="C659" s="490">
        <v>1.9</v>
      </c>
      <c r="D659" s="490">
        <v>1.82</v>
      </c>
      <c r="E659" s="590">
        <v>1.72</v>
      </c>
      <c r="F659" s="590">
        <v>1.5700000000000003</v>
      </c>
      <c r="G659" s="490">
        <v>1.44</v>
      </c>
      <c r="H659" s="490">
        <v>1.28</v>
      </c>
      <c r="I659" s="490">
        <v>1.1200000000000001</v>
      </c>
      <c r="J659" s="490">
        <v>0.96</v>
      </c>
      <c r="K659" s="971"/>
      <c r="L659" s="490">
        <v>0.81</v>
      </c>
      <c r="M659" s="490">
        <v>0.7</v>
      </c>
      <c r="N659" s="971"/>
      <c r="O659" s="586">
        <v>0.64</v>
      </c>
      <c r="P659" s="586">
        <v>0.64</v>
      </c>
      <c r="Q659" s="590">
        <v>0.57999999999999996</v>
      </c>
      <c r="R659" s="586">
        <v>0</v>
      </c>
      <c r="S659" s="586">
        <v>0</v>
      </c>
      <c r="T659" s="586">
        <v>0</v>
      </c>
      <c r="U659" s="586">
        <v>0</v>
      </c>
      <c r="V659" s="586">
        <v>0</v>
      </c>
      <c r="W659" s="586">
        <v>0</v>
      </c>
      <c r="X659" s="586">
        <v>0</v>
      </c>
      <c r="Y659" s="586">
        <v>0</v>
      </c>
      <c r="Z659" s="586">
        <v>0</v>
      </c>
      <c r="AA659" s="587">
        <f t="shared" si="406"/>
        <v>15.18</v>
      </c>
      <c r="AB659" s="1092">
        <f t="shared" si="385"/>
        <v>4.39560439560438</v>
      </c>
      <c r="AC659" s="1092">
        <f t="shared" si="386"/>
        <v>5.8139534883721034</v>
      </c>
      <c r="AD659" s="1092">
        <f t="shared" si="387"/>
        <v>9.5541401273885107</v>
      </c>
      <c r="AE659" s="1092">
        <f t="shared" si="388"/>
        <v>9.0277777777778123</v>
      </c>
      <c r="AF659" s="1092">
        <f t="shared" si="389"/>
        <v>12.5</v>
      </c>
      <c r="AG659" s="1092">
        <f t="shared" si="390"/>
        <v>14.285714285714279</v>
      </c>
      <c r="AH659" s="1092">
        <f t="shared" si="391"/>
        <v>16.666666666666675</v>
      </c>
      <c r="AI659" s="1092">
        <f t="shared" si="392"/>
        <v>18.518518518518512</v>
      </c>
      <c r="AJ659" s="1092">
        <f t="shared" si="393"/>
        <v>15.714285714285726</v>
      </c>
      <c r="AK659" s="1092">
        <f t="shared" si="394"/>
        <v>9.375</v>
      </c>
      <c r="AL659" s="1092">
        <f t="shared" si="395"/>
        <v>0</v>
      </c>
      <c r="AM659" s="1092">
        <f t="shared" si="396"/>
        <v>10.344827586206918</v>
      </c>
      <c r="AN659" s="1092" t="str">
        <f t="shared" si="397"/>
        <v>n/a</v>
      </c>
      <c r="AO659" s="1092" t="str">
        <f t="shared" si="398"/>
        <v>n/a</v>
      </c>
      <c r="AP659" s="1092" t="str">
        <f t="shared" si="399"/>
        <v>n/a</v>
      </c>
      <c r="AQ659" s="1092" t="str">
        <f t="shared" si="400"/>
        <v>n/a</v>
      </c>
      <c r="AR659" s="1092" t="str">
        <f t="shared" si="401"/>
        <v>n/a</v>
      </c>
      <c r="AS659" s="1092" t="str">
        <f t="shared" si="402"/>
        <v>n/a</v>
      </c>
      <c r="AT659" s="1092" t="str">
        <f t="shared" si="403"/>
        <v>n/a</v>
      </c>
      <c r="AU659" s="1092" t="str">
        <f t="shared" si="404"/>
        <v>n/a</v>
      </c>
      <c r="AV659" s="1092" t="str">
        <f t="shared" si="405"/>
        <v>n/a</v>
      </c>
      <c r="AW659" s="1092">
        <f t="shared" si="407"/>
        <v>10.516374046711242</v>
      </c>
      <c r="AX659" s="1092">
        <f t="shared" si="408"/>
        <v>5.407621541628477</v>
      </c>
    </row>
    <row r="660" spans="1:50" x14ac:dyDescent="0.2">
      <c r="A660" s="831" t="s">
        <v>4415</v>
      </c>
      <c r="B660" s="831" t="s">
        <v>4416</v>
      </c>
      <c r="C660" s="490">
        <v>1.8</v>
      </c>
      <c r="D660" s="490">
        <v>1.71</v>
      </c>
      <c r="E660" s="590">
        <v>1.5149999999999999</v>
      </c>
      <c r="F660" s="590">
        <v>1.26</v>
      </c>
      <c r="G660" s="490">
        <v>1.1499999999999999</v>
      </c>
      <c r="H660" s="490">
        <v>1.05</v>
      </c>
      <c r="I660" s="490">
        <v>0.95</v>
      </c>
      <c r="J660" s="490">
        <v>0.92</v>
      </c>
      <c r="K660" s="971" t="s">
        <v>90</v>
      </c>
      <c r="L660" s="490">
        <v>0.76</v>
      </c>
      <c r="M660" s="490">
        <v>0.64</v>
      </c>
      <c r="N660" s="971"/>
      <c r="O660" s="586">
        <v>0.6</v>
      </c>
      <c r="P660" s="586">
        <v>1.24</v>
      </c>
      <c r="Q660" s="590">
        <v>1.86</v>
      </c>
      <c r="R660" s="590">
        <v>1.76</v>
      </c>
      <c r="S660" s="590">
        <v>1.6</v>
      </c>
      <c r="T660" s="590">
        <v>1.46</v>
      </c>
      <c r="U660" s="590">
        <v>1.34</v>
      </c>
      <c r="V660" s="590">
        <v>1.22</v>
      </c>
      <c r="W660" s="590">
        <v>1.1000000000000001</v>
      </c>
      <c r="X660" s="590">
        <v>0.98</v>
      </c>
      <c r="Y660" s="590">
        <v>0.86</v>
      </c>
      <c r="Z660" s="590">
        <v>0.75</v>
      </c>
      <c r="AA660" s="587">
        <f t="shared" si="406"/>
        <v>26.525000000000002</v>
      </c>
      <c r="AB660" s="1092">
        <f t="shared" si="385"/>
        <v>5.2631578947368363</v>
      </c>
      <c r="AC660" s="1092">
        <f t="shared" si="386"/>
        <v>12.871287128712883</v>
      </c>
      <c r="AD660" s="1092">
        <f t="shared" si="387"/>
        <v>20.238095238095234</v>
      </c>
      <c r="AE660" s="1092">
        <f t="shared" si="388"/>
        <v>9.5652173913043583</v>
      </c>
      <c r="AF660" s="1092">
        <f t="shared" si="389"/>
        <v>9.5238095238095113</v>
      </c>
      <c r="AG660" s="1092">
        <f t="shared" si="390"/>
        <v>10.526315789473696</v>
      </c>
      <c r="AH660" s="1092">
        <f t="shared" si="391"/>
        <v>3.2608695652173836</v>
      </c>
      <c r="AI660" s="1092">
        <f t="shared" si="392"/>
        <v>21.052631578947366</v>
      </c>
      <c r="AJ660" s="1092">
        <f t="shared" si="393"/>
        <v>18.75</v>
      </c>
      <c r="AK660" s="1092">
        <f t="shared" si="394"/>
        <v>6.6666666666666652</v>
      </c>
      <c r="AL660" s="1092">
        <f t="shared" si="395"/>
        <v>-51.612903225806448</v>
      </c>
      <c r="AM660" s="1092">
        <f t="shared" si="396"/>
        <v>-33.333333333333336</v>
      </c>
      <c r="AN660" s="1092">
        <f t="shared" si="397"/>
        <v>5.6818181818181879</v>
      </c>
      <c r="AO660" s="1092">
        <f t="shared" si="398"/>
        <v>9.9999999999999858</v>
      </c>
      <c r="AP660" s="1092">
        <f t="shared" si="399"/>
        <v>9.5890410958904262</v>
      </c>
      <c r="AQ660" s="1092">
        <f t="shared" si="400"/>
        <v>8.9552238805969964</v>
      </c>
      <c r="AR660" s="1092">
        <f t="shared" si="401"/>
        <v>9.8360655737705027</v>
      </c>
      <c r="AS660" s="1092">
        <f t="shared" si="402"/>
        <v>10.909090909090891</v>
      </c>
      <c r="AT660" s="1092">
        <f t="shared" si="403"/>
        <v>12.244897959183687</v>
      </c>
      <c r="AU660" s="1092">
        <f t="shared" si="404"/>
        <v>13.953488372093027</v>
      </c>
      <c r="AV660" s="1092">
        <f t="shared" si="405"/>
        <v>14.666666666666671</v>
      </c>
      <c r="AW660" s="1092">
        <f t="shared" si="407"/>
        <v>6.1241955646159321</v>
      </c>
      <c r="AX660" s="1092">
        <f t="shared" si="408"/>
        <v>17.048636234436248</v>
      </c>
    </row>
    <row r="661" spans="1:50" x14ac:dyDescent="0.2">
      <c r="A661" s="832" t="s">
        <v>4145</v>
      </c>
      <c r="B661" s="832" t="s">
        <v>3896</v>
      </c>
      <c r="C661" s="1090">
        <v>1.1200000000000001</v>
      </c>
      <c r="D661" s="490">
        <v>1.04</v>
      </c>
      <c r="E661" s="590">
        <v>0.84</v>
      </c>
      <c r="F661" s="866">
        <v>0.59</v>
      </c>
      <c r="G661" s="866">
        <v>0.45</v>
      </c>
      <c r="H661" s="866">
        <v>0.34</v>
      </c>
      <c r="I661" s="866">
        <v>0.14000000000000001</v>
      </c>
      <c r="J661" s="866">
        <v>0</v>
      </c>
      <c r="K661" s="866"/>
      <c r="L661" s="866">
        <v>0</v>
      </c>
      <c r="M661" s="866">
        <v>0</v>
      </c>
      <c r="N661" s="866"/>
      <c r="O661" s="866">
        <v>0.14000000000000001</v>
      </c>
      <c r="P661" s="866">
        <v>0.28000000000000003</v>
      </c>
      <c r="Q661" s="866">
        <v>0.2</v>
      </c>
      <c r="R661" s="794">
        <v>0</v>
      </c>
      <c r="S661" s="794">
        <v>0</v>
      </c>
      <c r="T661" s="794">
        <v>0</v>
      </c>
      <c r="U661" s="794">
        <v>0</v>
      </c>
      <c r="V661" s="794">
        <v>0</v>
      </c>
      <c r="W661" s="794">
        <v>0</v>
      </c>
      <c r="X661" s="794">
        <v>0</v>
      </c>
      <c r="Y661" s="794">
        <v>0</v>
      </c>
      <c r="Z661" s="794">
        <v>0</v>
      </c>
      <c r="AA661" s="587">
        <f t="shared" si="406"/>
        <v>5.14</v>
      </c>
      <c r="AB661" s="1092">
        <f t="shared" si="385"/>
        <v>7.6923076923077094</v>
      </c>
      <c r="AC661" s="1092">
        <f t="shared" si="386"/>
        <v>23.809523809523814</v>
      </c>
      <c r="AD661" s="1092">
        <f t="shared" si="387"/>
        <v>42.372881355932201</v>
      </c>
      <c r="AE661" s="1092">
        <f t="shared" si="388"/>
        <v>31.111111111111111</v>
      </c>
      <c r="AF661" s="1092">
        <f t="shared" si="389"/>
        <v>32.352941176470587</v>
      </c>
      <c r="AG661" s="1092">
        <f t="shared" si="390"/>
        <v>142.85714285714283</v>
      </c>
      <c r="AH661" s="1092" t="str">
        <f t="shared" si="391"/>
        <v>n/a</v>
      </c>
      <c r="AI661" s="1092" t="str">
        <f t="shared" si="392"/>
        <v>n/a</v>
      </c>
      <c r="AJ661" s="1092" t="str">
        <f t="shared" si="393"/>
        <v>n/a</v>
      </c>
      <c r="AK661" s="1092">
        <f t="shared" si="394"/>
        <v>-100</v>
      </c>
      <c r="AL661" s="1092">
        <f t="shared" si="395"/>
        <v>-50</v>
      </c>
      <c r="AM661" s="1092">
        <f t="shared" si="396"/>
        <v>40.000000000000014</v>
      </c>
      <c r="AN661" s="1092" t="str">
        <f t="shared" si="397"/>
        <v>n/a</v>
      </c>
      <c r="AO661" s="1092" t="str">
        <f t="shared" si="398"/>
        <v>n/a</v>
      </c>
      <c r="AP661" s="1092" t="str">
        <f t="shared" si="399"/>
        <v>n/a</v>
      </c>
      <c r="AQ661" s="1092" t="str">
        <f t="shared" si="400"/>
        <v>n/a</v>
      </c>
      <c r="AR661" s="1092" t="str">
        <f t="shared" si="401"/>
        <v>n/a</v>
      </c>
      <c r="AS661" s="1092" t="str">
        <f t="shared" si="402"/>
        <v>n/a</v>
      </c>
      <c r="AT661" s="1092" t="str">
        <f t="shared" si="403"/>
        <v>n/a</v>
      </c>
      <c r="AU661" s="1092" t="str">
        <f t="shared" si="404"/>
        <v>n/a</v>
      </c>
      <c r="AV661" s="1092" t="str">
        <f t="shared" si="405"/>
        <v>n/a</v>
      </c>
      <c r="AW661" s="1092">
        <f t="shared" si="407"/>
        <v>18.910656444720921</v>
      </c>
      <c r="AX661" s="1092">
        <f t="shared" si="408"/>
        <v>66.82606813043013</v>
      </c>
    </row>
    <row r="662" spans="1:50" x14ac:dyDescent="0.2">
      <c r="A662" s="831" t="s">
        <v>350</v>
      </c>
      <c r="B662" s="831" t="s">
        <v>351</v>
      </c>
      <c r="C662" s="490">
        <v>2.68</v>
      </c>
      <c r="D662" s="490">
        <v>2.6</v>
      </c>
      <c r="E662" s="590">
        <v>2.52</v>
      </c>
      <c r="F662" s="590">
        <v>2.44</v>
      </c>
      <c r="G662" s="490">
        <v>2.3199999999999998</v>
      </c>
      <c r="H662" s="490">
        <v>2.16</v>
      </c>
      <c r="I662" s="490">
        <v>1.9</v>
      </c>
      <c r="J662" s="490">
        <v>1.58</v>
      </c>
      <c r="K662" s="971"/>
      <c r="L662" s="490">
        <v>1.32</v>
      </c>
      <c r="M662" s="490">
        <v>1.1000000000000001</v>
      </c>
      <c r="N662" s="971"/>
      <c r="O662" s="590">
        <v>0.84</v>
      </c>
      <c r="P662" s="590">
        <v>0.66</v>
      </c>
      <c r="Q662" s="590">
        <v>0.6</v>
      </c>
      <c r="R662" s="590">
        <v>0.52</v>
      </c>
      <c r="S662" s="590">
        <v>0.44</v>
      </c>
      <c r="T662" s="590">
        <v>0.36</v>
      </c>
      <c r="U662" s="590">
        <v>0.3</v>
      </c>
      <c r="V662" s="590">
        <v>0.26</v>
      </c>
      <c r="W662" s="590">
        <v>0.24</v>
      </c>
      <c r="X662" s="590">
        <v>0.22</v>
      </c>
      <c r="Y662" s="590">
        <v>0.21</v>
      </c>
      <c r="Z662" s="590">
        <v>0.2</v>
      </c>
      <c r="AA662" s="587">
        <f t="shared" si="406"/>
        <v>25.470000000000006</v>
      </c>
      <c r="AB662" s="1092">
        <f t="shared" si="385"/>
        <v>3.0769230769230882</v>
      </c>
      <c r="AC662" s="1092">
        <f t="shared" si="386"/>
        <v>3.1746031746031855</v>
      </c>
      <c r="AD662" s="1092">
        <f t="shared" si="387"/>
        <v>3.2786885245901676</v>
      </c>
      <c r="AE662" s="1092">
        <f t="shared" si="388"/>
        <v>5.1724137931034475</v>
      </c>
      <c r="AF662" s="1092">
        <f t="shared" si="389"/>
        <v>7.4074074074073959</v>
      </c>
      <c r="AG662" s="1092">
        <f t="shared" si="390"/>
        <v>13.684210526315809</v>
      </c>
      <c r="AH662" s="1092">
        <f t="shared" si="391"/>
        <v>20.253164556962023</v>
      </c>
      <c r="AI662" s="1092">
        <f t="shared" si="392"/>
        <v>19.696969696969703</v>
      </c>
      <c r="AJ662" s="1092">
        <f t="shared" si="393"/>
        <v>19.999999999999996</v>
      </c>
      <c r="AK662" s="1092">
        <f t="shared" si="394"/>
        <v>30.952380952380977</v>
      </c>
      <c r="AL662" s="1092">
        <f t="shared" si="395"/>
        <v>27.27272727272727</v>
      </c>
      <c r="AM662" s="1092">
        <f t="shared" si="396"/>
        <v>10.000000000000009</v>
      </c>
      <c r="AN662" s="1092">
        <f t="shared" si="397"/>
        <v>15.384615384615374</v>
      </c>
      <c r="AO662" s="1092">
        <f t="shared" si="398"/>
        <v>18.181818181818187</v>
      </c>
      <c r="AP662" s="1092">
        <f t="shared" si="399"/>
        <v>22.222222222222232</v>
      </c>
      <c r="AQ662" s="1092">
        <f t="shared" si="400"/>
        <v>19.999999999999996</v>
      </c>
      <c r="AR662" s="1092">
        <f t="shared" si="401"/>
        <v>15.384615384615374</v>
      </c>
      <c r="AS662" s="1092">
        <f t="shared" si="402"/>
        <v>8.3333333333333481</v>
      </c>
      <c r="AT662" s="1092">
        <f t="shared" si="403"/>
        <v>9.0909090909090828</v>
      </c>
      <c r="AU662" s="1092">
        <f t="shared" si="404"/>
        <v>4.7619047619047672</v>
      </c>
      <c r="AV662" s="1092">
        <f t="shared" si="405"/>
        <v>4.9999999999999822</v>
      </c>
      <c r="AW662" s="1092">
        <f t="shared" si="407"/>
        <v>13.444233682923876</v>
      </c>
      <c r="AX662" s="1092">
        <f t="shared" si="408"/>
        <v>8.3696977636609908</v>
      </c>
    </row>
    <row r="663" spans="1:50" x14ac:dyDescent="0.2">
      <c r="A663" s="838" t="s">
        <v>232</v>
      </c>
      <c r="B663" s="831" t="s">
        <v>233</v>
      </c>
      <c r="C663" s="490">
        <v>1.04</v>
      </c>
      <c r="D663" s="490">
        <v>1.03</v>
      </c>
      <c r="E663" s="590">
        <v>1.02</v>
      </c>
      <c r="F663" s="500">
        <v>1</v>
      </c>
      <c r="G663" s="490">
        <v>0.99</v>
      </c>
      <c r="H663" s="492">
        <v>0.98</v>
      </c>
      <c r="I663" s="490">
        <v>0.97</v>
      </c>
      <c r="J663" s="490">
        <v>0.96</v>
      </c>
      <c r="K663" s="971"/>
      <c r="L663" s="492">
        <v>0.94</v>
      </c>
      <c r="M663" s="490">
        <v>0.93</v>
      </c>
      <c r="N663" s="971"/>
      <c r="O663" s="590">
        <v>0.91</v>
      </c>
      <c r="P663" s="586">
        <v>0.9</v>
      </c>
      <c r="Q663" s="590">
        <v>0.88</v>
      </c>
      <c r="R663" s="590">
        <v>0.86</v>
      </c>
      <c r="S663" s="590">
        <v>0.84</v>
      </c>
      <c r="T663" s="590">
        <v>0.8</v>
      </c>
      <c r="U663" s="590">
        <v>0.75</v>
      </c>
      <c r="V663" s="590">
        <v>0.65</v>
      </c>
      <c r="W663" s="590">
        <v>0.6</v>
      </c>
      <c r="X663" s="590">
        <v>0.56000000000000005</v>
      </c>
      <c r="Y663" s="590">
        <v>0.51</v>
      </c>
      <c r="Z663" s="590">
        <v>0.19500000000000001</v>
      </c>
      <c r="AA663" s="587">
        <f t="shared" si="406"/>
        <v>18.315000000000001</v>
      </c>
      <c r="AB663" s="1092">
        <f t="shared" si="385"/>
        <v>0.97087378640776656</v>
      </c>
      <c r="AC663" s="1092">
        <f t="shared" si="386"/>
        <v>0.98039215686274161</v>
      </c>
      <c r="AD663" s="1092">
        <f t="shared" si="387"/>
        <v>2.0000000000000018</v>
      </c>
      <c r="AE663" s="1092">
        <f t="shared" si="388"/>
        <v>1.0101010101010166</v>
      </c>
      <c r="AF663" s="1092">
        <f t="shared" si="389"/>
        <v>1.0204081632652962</v>
      </c>
      <c r="AG663" s="1092">
        <f t="shared" si="390"/>
        <v>1.0309278350515427</v>
      </c>
      <c r="AH663" s="1092">
        <f t="shared" si="391"/>
        <v>1.0416666666666741</v>
      </c>
      <c r="AI663" s="1092">
        <f t="shared" si="392"/>
        <v>2.1276595744680771</v>
      </c>
      <c r="AJ663" s="1092">
        <f t="shared" si="393"/>
        <v>1.0752688172043001</v>
      </c>
      <c r="AK663" s="1092">
        <f t="shared" si="394"/>
        <v>2.19780219780219</v>
      </c>
      <c r="AL663" s="1092">
        <f t="shared" si="395"/>
        <v>1.1111111111111072</v>
      </c>
      <c r="AM663" s="1092">
        <f t="shared" si="396"/>
        <v>2.2727272727272707</v>
      </c>
      <c r="AN663" s="1092">
        <f t="shared" si="397"/>
        <v>2.3255813953488413</v>
      </c>
      <c r="AO663" s="1092">
        <f t="shared" si="398"/>
        <v>2.3809523809523725</v>
      </c>
      <c r="AP663" s="1092">
        <f t="shared" si="399"/>
        <v>4.9999999999999822</v>
      </c>
      <c r="AQ663" s="1092">
        <f t="shared" si="400"/>
        <v>6.6666666666666652</v>
      </c>
      <c r="AR663" s="1092">
        <f t="shared" si="401"/>
        <v>15.384615384615374</v>
      </c>
      <c r="AS663" s="1092">
        <f t="shared" si="402"/>
        <v>8.3333333333333481</v>
      </c>
      <c r="AT663" s="1092">
        <f t="shared" si="403"/>
        <v>7.1428571428571397</v>
      </c>
      <c r="AU663" s="1092">
        <f t="shared" si="404"/>
        <v>9.8039215686274606</v>
      </c>
      <c r="AV663" s="1092">
        <f t="shared" si="405"/>
        <v>161.53846153846155</v>
      </c>
      <c r="AW663" s="1092">
        <f t="shared" si="407"/>
        <v>11.210253714406225</v>
      </c>
      <c r="AX663" s="1092">
        <f t="shared" si="408"/>
        <v>34.65286809412612</v>
      </c>
    </row>
    <row r="664" spans="1:50" x14ac:dyDescent="0.2">
      <c r="A664" s="838" t="s">
        <v>601</v>
      </c>
      <c r="B664" s="831" t="s">
        <v>602</v>
      </c>
      <c r="C664" s="490">
        <v>2.65</v>
      </c>
      <c r="D664" s="490">
        <v>2.4500000000000002</v>
      </c>
      <c r="E664" s="590">
        <v>2.2200000000000002</v>
      </c>
      <c r="F664" s="590">
        <v>2.04</v>
      </c>
      <c r="G664" s="490">
        <v>1.88</v>
      </c>
      <c r="H664" s="490">
        <v>1.69</v>
      </c>
      <c r="I664" s="490">
        <v>1.52</v>
      </c>
      <c r="J664" s="490">
        <v>1.36</v>
      </c>
      <c r="K664" s="971"/>
      <c r="L664" s="490">
        <v>1.23</v>
      </c>
      <c r="M664" s="490">
        <v>1.125</v>
      </c>
      <c r="N664" s="971"/>
      <c r="O664" s="590">
        <v>1</v>
      </c>
      <c r="P664" s="590">
        <v>0.75</v>
      </c>
      <c r="Q664" s="590">
        <v>0.45</v>
      </c>
      <c r="R664" s="590">
        <v>0.4</v>
      </c>
      <c r="S664" s="590">
        <v>0.3</v>
      </c>
      <c r="T664" s="590">
        <v>0.25</v>
      </c>
      <c r="U664" s="586">
        <v>0</v>
      </c>
      <c r="V664" s="586">
        <v>0</v>
      </c>
      <c r="W664" s="586">
        <v>0</v>
      </c>
      <c r="X664" s="586">
        <v>0.25</v>
      </c>
      <c r="Y664" s="586">
        <v>0.25</v>
      </c>
      <c r="Z664" s="590">
        <v>0.25</v>
      </c>
      <c r="AA664" s="587">
        <f t="shared" si="406"/>
        <v>22.064999999999994</v>
      </c>
      <c r="AB664" s="1092">
        <f t="shared" si="385"/>
        <v>8.1632653061224367</v>
      </c>
      <c r="AC664" s="1092">
        <f t="shared" si="386"/>
        <v>10.360360360360366</v>
      </c>
      <c r="AD664" s="1092">
        <f t="shared" si="387"/>
        <v>8.8235294117647189</v>
      </c>
      <c r="AE664" s="1092">
        <f t="shared" si="388"/>
        <v>8.5106382978723527</v>
      </c>
      <c r="AF664" s="1092">
        <f t="shared" si="389"/>
        <v>11.242603550295849</v>
      </c>
      <c r="AG664" s="1092">
        <f t="shared" si="390"/>
        <v>11.184210526315773</v>
      </c>
      <c r="AH664" s="1092">
        <f t="shared" si="391"/>
        <v>11.764705882352944</v>
      </c>
      <c r="AI664" s="1092">
        <f t="shared" si="392"/>
        <v>10.569105691056912</v>
      </c>
      <c r="AJ664" s="1092">
        <f t="shared" si="393"/>
        <v>9.3333333333333268</v>
      </c>
      <c r="AK664" s="1092">
        <f t="shared" si="394"/>
        <v>12.5</v>
      </c>
      <c r="AL664" s="1092">
        <f t="shared" si="395"/>
        <v>33.333333333333329</v>
      </c>
      <c r="AM664" s="1092">
        <f t="shared" si="396"/>
        <v>66.666666666666657</v>
      </c>
      <c r="AN664" s="1092">
        <f t="shared" si="397"/>
        <v>12.5</v>
      </c>
      <c r="AO664" s="1092">
        <f t="shared" si="398"/>
        <v>33.33333333333335</v>
      </c>
      <c r="AP664" s="1092">
        <f t="shared" si="399"/>
        <v>19.999999999999996</v>
      </c>
      <c r="AQ664" s="1092" t="str">
        <f t="shared" si="400"/>
        <v>n/a</v>
      </c>
      <c r="AR664" s="1092" t="str">
        <f t="shared" si="401"/>
        <v>n/a</v>
      </c>
      <c r="AS664" s="1092" t="str">
        <f t="shared" si="402"/>
        <v>n/a</v>
      </c>
      <c r="AT664" s="1092">
        <f t="shared" si="403"/>
        <v>-100</v>
      </c>
      <c r="AU664" s="1092">
        <f t="shared" si="404"/>
        <v>0</v>
      </c>
      <c r="AV664" s="1092">
        <f t="shared" si="405"/>
        <v>0</v>
      </c>
      <c r="AW664" s="1092">
        <f t="shared" si="407"/>
        <v>9.34917142737822</v>
      </c>
      <c r="AX664" s="1092">
        <f t="shared" si="408"/>
        <v>31.360156685748578</v>
      </c>
    </row>
    <row r="665" spans="1:50" x14ac:dyDescent="0.2">
      <c r="A665" s="831" t="s">
        <v>1710</v>
      </c>
      <c r="B665" s="831" t="s">
        <v>1711</v>
      </c>
      <c r="C665" s="490">
        <v>1.61</v>
      </c>
      <c r="D665" s="490">
        <v>1.57</v>
      </c>
      <c r="E665" s="590">
        <v>1.5</v>
      </c>
      <c r="F665" s="590">
        <v>1.3599999999999999</v>
      </c>
      <c r="G665" s="490">
        <v>1.26</v>
      </c>
      <c r="H665" s="490">
        <v>1.1100000000000001</v>
      </c>
      <c r="I665" s="490">
        <v>0.96</v>
      </c>
      <c r="J665" s="490">
        <v>0.77</v>
      </c>
      <c r="K665" s="971"/>
      <c r="L665" s="490">
        <v>0.63</v>
      </c>
      <c r="M665" s="490">
        <v>0.45</v>
      </c>
      <c r="N665" s="971"/>
      <c r="O665" s="590">
        <v>0.31</v>
      </c>
      <c r="P665" s="586">
        <v>0.28000000000000003</v>
      </c>
      <c r="Q665" s="586">
        <v>0.28000000000000003</v>
      </c>
      <c r="R665" s="590">
        <v>0.28000000000000003</v>
      </c>
      <c r="S665" s="590">
        <v>0.26</v>
      </c>
      <c r="T665" s="590">
        <v>0.14000000000000001</v>
      </c>
      <c r="U665" s="590">
        <v>0.105</v>
      </c>
      <c r="V665" s="590">
        <v>3.5000000000000003E-2</v>
      </c>
      <c r="W665" s="586">
        <v>0.02</v>
      </c>
      <c r="X665" s="586">
        <v>0.02</v>
      </c>
      <c r="Y665" s="586">
        <v>0.02</v>
      </c>
      <c r="Z665" s="586">
        <v>0.02</v>
      </c>
      <c r="AA665" s="587">
        <f t="shared" si="406"/>
        <v>12.989999999999995</v>
      </c>
      <c r="AB665" s="1092">
        <f t="shared" si="385"/>
        <v>2.5477707006369421</v>
      </c>
      <c r="AC665" s="1092">
        <f t="shared" si="386"/>
        <v>4.6666666666666634</v>
      </c>
      <c r="AD665" s="1092">
        <f t="shared" si="387"/>
        <v>10.294117647058831</v>
      </c>
      <c r="AE665" s="1092">
        <f t="shared" si="388"/>
        <v>7.9365079365079305</v>
      </c>
      <c r="AF665" s="1092">
        <f t="shared" si="389"/>
        <v>13.513513513513509</v>
      </c>
      <c r="AG665" s="1092">
        <f t="shared" si="390"/>
        <v>15.625000000000021</v>
      </c>
      <c r="AH665" s="1092">
        <f t="shared" si="391"/>
        <v>24.675324675324674</v>
      </c>
      <c r="AI665" s="1092">
        <f t="shared" si="392"/>
        <v>22.222222222222232</v>
      </c>
      <c r="AJ665" s="1092">
        <f t="shared" si="393"/>
        <v>39.999999999999993</v>
      </c>
      <c r="AK665" s="1092">
        <f t="shared" si="394"/>
        <v>45.161290322580648</v>
      </c>
      <c r="AL665" s="1092">
        <f t="shared" si="395"/>
        <v>10.714285714285698</v>
      </c>
      <c r="AM665" s="1092">
        <f t="shared" si="396"/>
        <v>0</v>
      </c>
      <c r="AN665" s="1092">
        <f t="shared" si="397"/>
        <v>0</v>
      </c>
      <c r="AO665" s="1092">
        <f t="shared" si="398"/>
        <v>7.6923076923077094</v>
      </c>
      <c r="AP665" s="1092">
        <f t="shared" si="399"/>
        <v>85.714285714285694</v>
      </c>
      <c r="AQ665" s="1092">
        <f t="shared" si="400"/>
        <v>33.33333333333335</v>
      </c>
      <c r="AR665" s="1092">
        <f t="shared" si="401"/>
        <v>199.99999999999994</v>
      </c>
      <c r="AS665" s="1092">
        <f t="shared" si="402"/>
        <v>75.000000000000028</v>
      </c>
      <c r="AT665" s="1092">
        <f t="shared" si="403"/>
        <v>0</v>
      </c>
      <c r="AU665" s="1092">
        <f t="shared" si="404"/>
        <v>0</v>
      </c>
      <c r="AV665" s="1092">
        <f t="shared" si="405"/>
        <v>0</v>
      </c>
      <c r="AW665" s="1092">
        <f t="shared" si="407"/>
        <v>28.52841076851066</v>
      </c>
      <c r="AX665" s="1092">
        <f t="shared" si="408"/>
        <v>46.115054654739808</v>
      </c>
    </row>
    <row r="666" spans="1:50" x14ac:dyDescent="0.2">
      <c r="A666" s="676" t="s">
        <v>4104</v>
      </c>
      <c r="B666" s="10" t="s">
        <v>3897</v>
      </c>
      <c r="C666" s="1009">
        <v>1.1299999999999999</v>
      </c>
      <c r="D666" s="1009">
        <v>1.1200000000000001</v>
      </c>
      <c r="E666" s="590">
        <v>1.1100000000000001</v>
      </c>
      <c r="F666" s="10">
        <v>1.07</v>
      </c>
      <c r="G666" s="10">
        <v>1.04</v>
      </c>
      <c r="H666" s="10">
        <v>1.03</v>
      </c>
      <c r="I666" s="10">
        <v>1</v>
      </c>
      <c r="J666" s="10">
        <v>0.92</v>
      </c>
      <c r="K666" s="10"/>
      <c r="L666" s="10">
        <v>0.92</v>
      </c>
      <c r="M666" s="831">
        <v>0.78</v>
      </c>
      <c r="N666" s="831"/>
      <c r="O666" s="831">
        <v>0.53</v>
      </c>
      <c r="P666" s="831">
        <v>0.45</v>
      </c>
      <c r="Q666" s="831">
        <v>0.7</v>
      </c>
      <c r="R666" s="831">
        <v>0.66</v>
      </c>
      <c r="S666" s="831">
        <v>0.62</v>
      </c>
      <c r="T666" s="831">
        <v>0.6</v>
      </c>
      <c r="U666" s="831">
        <v>0.52</v>
      </c>
      <c r="V666" s="831">
        <v>0.52</v>
      </c>
      <c r="W666" s="831">
        <v>0.52</v>
      </c>
      <c r="X666" s="831">
        <v>0.67</v>
      </c>
      <c r="Y666" s="831">
        <v>0.72</v>
      </c>
      <c r="Z666" s="831">
        <v>0</v>
      </c>
      <c r="AA666" s="587">
        <f t="shared" si="406"/>
        <v>16.629999999999995</v>
      </c>
      <c r="AB666" s="1092">
        <f t="shared" si="385"/>
        <v>0.89285714285711748</v>
      </c>
      <c r="AC666" s="1092">
        <f t="shared" si="386"/>
        <v>0.9009009009008917</v>
      </c>
      <c r="AD666" s="1092">
        <f t="shared" si="387"/>
        <v>3.7383177570093462</v>
      </c>
      <c r="AE666" s="1092">
        <f t="shared" si="388"/>
        <v>2.8846153846153966</v>
      </c>
      <c r="AF666" s="1092">
        <f t="shared" si="389"/>
        <v>0.97087378640776656</v>
      </c>
      <c r="AG666" s="1092">
        <f t="shared" si="390"/>
        <v>3.0000000000000027</v>
      </c>
      <c r="AH666" s="1092">
        <f t="shared" si="391"/>
        <v>8.6956521739130377</v>
      </c>
      <c r="AI666" s="1092">
        <f t="shared" si="392"/>
        <v>0</v>
      </c>
      <c r="AJ666" s="1092">
        <f t="shared" si="393"/>
        <v>17.948717948717952</v>
      </c>
      <c r="AK666" s="1092">
        <f t="shared" si="394"/>
        <v>47.169811320754704</v>
      </c>
      <c r="AL666" s="1092">
        <f t="shared" si="395"/>
        <v>17.777777777777782</v>
      </c>
      <c r="AM666" s="1092">
        <f t="shared" si="396"/>
        <v>-35.714285714285708</v>
      </c>
      <c r="AN666" s="1092">
        <f t="shared" si="397"/>
        <v>6.0606060606060552</v>
      </c>
      <c r="AO666" s="1092">
        <f t="shared" si="398"/>
        <v>6.4516129032258229</v>
      </c>
      <c r="AP666" s="1092">
        <f t="shared" si="399"/>
        <v>3.3333333333333437</v>
      </c>
      <c r="AQ666" s="1092">
        <f t="shared" si="400"/>
        <v>15.384615384615374</v>
      </c>
      <c r="AR666" s="1092">
        <f t="shared" si="401"/>
        <v>0</v>
      </c>
      <c r="AS666" s="1092">
        <f t="shared" si="402"/>
        <v>0</v>
      </c>
      <c r="AT666" s="1092">
        <f t="shared" si="403"/>
        <v>-22.388059701492537</v>
      </c>
      <c r="AU666" s="1092">
        <f t="shared" si="404"/>
        <v>-6.9444444444444304</v>
      </c>
      <c r="AV666" s="1092" t="str">
        <f t="shared" si="405"/>
        <v>n/a</v>
      </c>
      <c r="AW666" s="1092">
        <f t="shared" si="407"/>
        <v>3.5081451007255966</v>
      </c>
      <c r="AX666" s="1092">
        <f t="shared" si="408"/>
        <v>16.022401437655471</v>
      </c>
    </row>
    <row r="667" spans="1:50" x14ac:dyDescent="0.2">
      <c r="A667" s="831" t="s">
        <v>357</v>
      </c>
      <c r="B667" s="831" t="s">
        <v>358</v>
      </c>
      <c r="C667" s="490">
        <v>2.1</v>
      </c>
      <c r="D667" s="490">
        <v>2.02</v>
      </c>
      <c r="E667" s="590">
        <v>1.94</v>
      </c>
      <c r="F667" s="590">
        <v>1.82</v>
      </c>
      <c r="G667" s="490">
        <v>1.77</v>
      </c>
      <c r="H667" s="490">
        <v>1.7</v>
      </c>
      <c r="I667" s="490">
        <v>1.62</v>
      </c>
      <c r="J667" s="490">
        <v>1.54</v>
      </c>
      <c r="K667" s="971"/>
      <c r="L667" s="490">
        <v>1.46</v>
      </c>
      <c r="M667" s="490">
        <v>1.4</v>
      </c>
      <c r="N667" s="971"/>
      <c r="O667" s="590">
        <v>1.3290899999999999</v>
      </c>
      <c r="P667" s="586">
        <v>1.2363999999999999</v>
      </c>
      <c r="Q667" s="590">
        <v>1.2</v>
      </c>
      <c r="R667" s="590">
        <v>1.1272</v>
      </c>
      <c r="S667" s="590">
        <v>1.0411999999999999</v>
      </c>
      <c r="T667" s="590">
        <v>0.96910000000000007</v>
      </c>
      <c r="U667" s="586">
        <v>0.90159999999999996</v>
      </c>
      <c r="V667" s="590">
        <v>0.84009999999999996</v>
      </c>
      <c r="W667" s="590">
        <v>0.79239999999999999</v>
      </c>
      <c r="X667" s="590">
        <v>0.75159999999999993</v>
      </c>
      <c r="Y667" s="586">
        <v>0.73799999999999999</v>
      </c>
      <c r="Z667" s="590">
        <v>0.7034999999999999</v>
      </c>
      <c r="AA667" s="587">
        <f t="shared" si="406"/>
        <v>29.000189999999993</v>
      </c>
      <c r="AB667" s="1092">
        <f t="shared" si="385"/>
        <v>3.9603960396039639</v>
      </c>
      <c r="AC667" s="1092">
        <f t="shared" si="386"/>
        <v>4.1237113402061931</v>
      </c>
      <c r="AD667" s="1092">
        <f t="shared" si="387"/>
        <v>6.5934065934065922</v>
      </c>
      <c r="AE667" s="1092">
        <f t="shared" si="388"/>
        <v>2.8248587570621542</v>
      </c>
      <c r="AF667" s="1092">
        <f t="shared" si="389"/>
        <v>4.117647058823537</v>
      </c>
      <c r="AG667" s="1092">
        <f t="shared" si="390"/>
        <v>4.9382716049382713</v>
      </c>
      <c r="AH667" s="1092">
        <f t="shared" si="391"/>
        <v>5.1948051948051965</v>
      </c>
      <c r="AI667" s="1092">
        <f t="shared" si="392"/>
        <v>5.4794520547945202</v>
      </c>
      <c r="AJ667" s="1092">
        <f t="shared" si="393"/>
        <v>4.2857142857142927</v>
      </c>
      <c r="AK667" s="1092">
        <f t="shared" si="394"/>
        <v>5.3352293674619578</v>
      </c>
      <c r="AL667" s="1092">
        <f t="shared" si="395"/>
        <v>7.4967648010352494</v>
      </c>
      <c r="AM667" s="1092">
        <f t="shared" si="396"/>
        <v>3.0333333333333323</v>
      </c>
      <c r="AN667" s="1092">
        <f t="shared" si="397"/>
        <v>6.4584811923349861</v>
      </c>
      <c r="AO667" s="1092">
        <f t="shared" si="398"/>
        <v>8.2597003457549167</v>
      </c>
      <c r="AP667" s="1092">
        <f t="shared" si="399"/>
        <v>7.4398926839335244</v>
      </c>
      <c r="AQ667" s="1092">
        <f t="shared" si="400"/>
        <v>7.4866903283052455</v>
      </c>
      <c r="AR667" s="1092">
        <f t="shared" si="401"/>
        <v>7.3205570765385142</v>
      </c>
      <c r="AS667" s="1092">
        <f t="shared" si="402"/>
        <v>6.0196870267541502</v>
      </c>
      <c r="AT667" s="1092">
        <f t="shared" si="403"/>
        <v>5.4284193720063989</v>
      </c>
      <c r="AU667" s="1092">
        <f t="shared" si="404"/>
        <v>1.8428184281842785</v>
      </c>
      <c r="AV667" s="1092">
        <f t="shared" si="405"/>
        <v>4.9040511727079128</v>
      </c>
      <c r="AW667" s="1092">
        <f t="shared" si="407"/>
        <v>5.3592327646526279</v>
      </c>
      <c r="AX667" s="1092">
        <f t="shared" si="408"/>
        <v>1.7271076453297227</v>
      </c>
    </row>
    <row r="668" spans="1:50" x14ac:dyDescent="0.2">
      <c r="A668" s="831" t="s">
        <v>355</v>
      </c>
      <c r="B668" s="831" t="s">
        <v>356</v>
      </c>
      <c r="C668" s="490">
        <v>0.89</v>
      </c>
      <c r="D668" s="490">
        <v>0.88</v>
      </c>
      <c r="E668" s="590">
        <v>0.85</v>
      </c>
      <c r="F668" s="500">
        <v>0.84</v>
      </c>
      <c r="G668" s="490">
        <v>0.81</v>
      </c>
      <c r="H668" s="492">
        <v>0.8</v>
      </c>
      <c r="I668" s="490">
        <v>0.78</v>
      </c>
      <c r="J668" s="492">
        <v>0.72</v>
      </c>
      <c r="K668" s="971"/>
      <c r="L668" s="490">
        <v>0.69</v>
      </c>
      <c r="M668" s="492">
        <v>0.68</v>
      </c>
      <c r="N668" s="971"/>
      <c r="O668" s="590">
        <v>0.59</v>
      </c>
      <c r="P668" s="590">
        <v>0.53</v>
      </c>
      <c r="Q668" s="590">
        <v>0.52</v>
      </c>
      <c r="R668" s="590">
        <v>0.48</v>
      </c>
      <c r="S668" s="590">
        <v>0.46</v>
      </c>
      <c r="T668" s="590">
        <v>0.44</v>
      </c>
      <c r="U668" s="590">
        <v>0.43</v>
      </c>
      <c r="V668" s="590">
        <v>0.42</v>
      </c>
      <c r="W668" s="590">
        <v>0.41</v>
      </c>
      <c r="X668" s="590">
        <v>0.4</v>
      </c>
      <c r="Y668" s="590">
        <v>0.39</v>
      </c>
      <c r="Z668" s="590">
        <v>0.38</v>
      </c>
      <c r="AA668" s="587">
        <f t="shared" si="406"/>
        <v>13.39</v>
      </c>
      <c r="AB668" s="1092">
        <f t="shared" si="385"/>
        <v>1.1363636363636465</v>
      </c>
      <c r="AC668" s="1092">
        <f t="shared" si="386"/>
        <v>3.529411764705892</v>
      </c>
      <c r="AD668" s="1092">
        <f t="shared" si="387"/>
        <v>1.1904761904761862</v>
      </c>
      <c r="AE668" s="1092">
        <f t="shared" si="388"/>
        <v>3.7037037037036979</v>
      </c>
      <c r="AF668" s="1092">
        <f t="shared" si="389"/>
        <v>1.2499999999999956</v>
      </c>
      <c r="AG668" s="1092">
        <f t="shared" si="390"/>
        <v>2.5641025641025772</v>
      </c>
      <c r="AH668" s="1092">
        <f t="shared" si="391"/>
        <v>8.3333333333333481</v>
      </c>
      <c r="AI668" s="1092">
        <f t="shared" si="392"/>
        <v>4.3478260869565188</v>
      </c>
      <c r="AJ668" s="1092">
        <f t="shared" si="393"/>
        <v>1.4705882352941124</v>
      </c>
      <c r="AK668" s="1092">
        <f t="shared" si="394"/>
        <v>15.254237288135597</v>
      </c>
      <c r="AL668" s="1092">
        <f t="shared" si="395"/>
        <v>11.32075471698113</v>
      </c>
      <c r="AM668" s="1092">
        <f t="shared" si="396"/>
        <v>1.9230769230769162</v>
      </c>
      <c r="AN668" s="1092">
        <f t="shared" si="397"/>
        <v>8.3333333333333481</v>
      </c>
      <c r="AO668" s="1092">
        <f t="shared" si="398"/>
        <v>4.3478260869565188</v>
      </c>
      <c r="AP668" s="1092">
        <f t="shared" si="399"/>
        <v>4.5454545454545414</v>
      </c>
      <c r="AQ668" s="1092">
        <f t="shared" si="400"/>
        <v>2.3255813953488413</v>
      </c>
      <c r="AR668" s="1092">
        <f t="shared" si="401"/>
        <v>2.3809523809523725</v>
      </c>
      <c r="AS668" s="1092">
        <f t="shared" si="402"/>
        <v>2.4390243902439046</v>
      </c>
      <c r="AT668" s="1092">
        <f t="shared" si="403"/>
        <v>2.4999999999999911</v>
      </c>
      <c r="AU668" s="1092">
        <f t="shared" si="404"/>
        <v>2.5641025641025772</v>
      </c>
      <c r="AV668" s="1092">
        <f t="shared" si="405"/>
        <v>2.6315789473684292</v>
      </c>
      <c r="AW668" s="1092">
        <f t="shared" si="407"/>
        <v>4.1948441946138164</v>
      </c>
      <c r="AX668" s="1092">
        <f t="shared" si="408"/>
        <v>3.6628815941541593</v>
      </c>
    </row>
    <row r="669" spans="1:50" x14ac:dyDescent="0.2">
      <c r="A669" s="847" t="s">
        <v>1716</v>
      </c>
      <c r="B669" s="831" t="s">
        <v>1717</v>
      </c>
      <c r="C669" s="490">
        <v>0.72</v>
      </c>
      <c r="D669" s="490">
        <v>0.68</v>
      </c>
      <c r="E669" s="590">
        <v>0.6</v>
      </c>
      <c r="F669" s="590">
        <v>0.54</v>
      </c>
      <c r="G669" s="490">
        <v>0.5</v>
      </c>
      <c r="H669" s="490">
        <v>0.46</v>
      </c>
      <c r="I669" s="490">
        <v>0.42</v>
      </c>
      <c r="J669" s="490">
        <v>0.37</v>
      </c>
      <c r="K669" s="971"/>
      <c r="L669" s="490">
        <v>0.31534000000000001</v>
      </c>
      <c r="M669" s="492">
        <v>0.31068000000000001</v>
      </c>
      <c r="N669" s="971"/>
      <c r="O669" s="492">
        <v>0.31068000000000001</v>
      </c>
      <c r="P669" s="492">
        <v>0.31068000000000001</v>
      </c>
      <c r="Q669" s="492">
        <v>0.31068000000000001</v>
      </c>
      <c r="R669" s="492">
        <v>0.31068000000000001</v>
      </c>
      <c r="S669" s="590">
        <v>0.51456000000000002</v>
      </c>
      <c r="T669" s="590">
        <v>0.12254</v>
      </c>
      <c r="U669" s="590">
        <v>6.2839999999999993E-2</v>
      </c>
      <c r="V669" s="590">
        <v>3.1419999999999997E-2</v>
      </c>
      <c r="W669" s="586">
        <v>0</v>
      </c>
      <c r="X669" s="586">
        <v>0</v>
      </c>
      <c r="Y669" s="586">
        <v>0</v>
      </c>
      <c r="Z669" s="586">
        <v>0</v>
      </c>
      <c r="AA669" s="587">
        <f t="shared" si="406"/>
        <v>6.8900999999999977</v>
      </c>
      <c r="AB669" s="1092">
        <f t="shared" si="385"/>
        <v>5.8823529411764497</v>
      </c>
      <c r="AC669" s="1092">
        <f t="shared" si="386"/>
        <v>13.333333333333353</v>
      </c>
      <c r="AD669" s="1092">
        <f t="shared" si="387"/>
        <v>11.111111111111093</v>
      </c>
      <c r="AE669" s="1092">
        <f t="shared" si="388"/>
        <v>8.0000000000000071</v>
      </c>
      <c r="AF669" s="1092">
        <f t="shared" si="389"/>
        <v>8.6956521739130377</v>
      </c>
      <c r="AG669" s="1092">
        <f t="shared" si="390"/>
        <v>9.5238095238095344</v>
      </c>
      <c r="AH669" s="1092">
        <f t="shared" si="391"/>
        <v>13.513513513513509</v>
      </c>
      <c r="AI669" s="1092">
        <f t="shared" si="392"/>
        <v>17.333671592566759</v>
      </c>
      <c r="AJ669" s="1092">
        <f t="shared" si="393"/>
        <v>1.4999356250804619</v>
      </c>
      <c r="AK669" s="1092">
        <f t="shared" si="394"/>
        <v>0</v>
      </c>
      <c r="AL669" s="1092">
        <f t="shared" si="395"/>
        <v>0</v>
      </c>
      <c r="AM669" s="1092">
        <f t="shared" si="396"/>
        <v>0</v>
      </c>
      <c r="AN669" s="1092">
        <f t="shared" si="397"/>
        <v>0</v>
      </c>
      <c r="AO669" s="1092">
        <f t="shared" si="398"/>
        <v>-39.622201492537314</v>
      </c>
      <c r="AP669" s="1092">
        <f t="shared" si="399"/>
        <v>319.91186551330185</v>
      </c>
      <c r="AQ669" s="1092">
        <f t="shared" si="400"/>
        <v>95.003182686187145</v>
      </c>
      <c r="AR669" s="1092">
        <f t="shared" si="401"/>
        <v>100</v>
      </c>
      <c r="AS669" s="1092" t="str">
        <f t="shared" si="402"/>
        <v>n/a</v>
      </c>
      <c r="AT669" s="1092" t="str">
        <f t="shared" si="403"/>
        <v>n/a</v>
      </c>
      <c r="AU669" s="1092" t="str">
        <f t="shared" si="404"/>
        <v>n/a</v>
      </c>
      <c r="AV669" s="1092" t="str">
        <f t="shared" si="405"/>
        <v>n/a</v>
      </c>
      <c r="AW669" s="1092">
        <f t="shared" si="407"/>
        <v>33.187425089497403</v>
      </c>
      <c r="AX669" s="1092">
        <f t="shared" si="408"/>
        <v>81.11207991201654</v>
      </c>
    </row>
    <row r="670" spans="1:50" x14ac:dyDescent="0.2">
      <c r="A670" s="838" t="s">
        <v>809</v>
      </c>
      <c r="B670" s="831" t="s">
        <v>810</v>
      </c>
      <c r="C670" s="490">
        <v>10</v>
      </c>
      <c r="D670" s="490">
        <v>1.75</v>
      </c>
      <c r="E670" s="590">
        <v>1.05</v>
      </c>
      <c r="F670" s="590">
        <v>0.35</v>
      </c>
      <c r="G670" s="490">
        <v>0.31</v>
      </c>
      <c r="H670" s="490">
        <v>0.28999999999999998</v>
      </c>
      <c r="I670" s="490">
        <v>0.27</v>
      </c>
      <c r="J670" s="490">
        <v>0.25</v>
      </c>
      <c r="K670" s="971" t="s">
        <v>90</v>
      </c>
      <c r="L670" s="490">
        <v>0.23</v>
      </c>
      <c r="M670" s="490">
        <v>0.21</v>
      </c>
      <c r="N670" s="971"/>
      <c r="O670" s="590">
        <v>0.2</v>
      </c>
      <c r="P670" s="590">
        <v>0.19</v>
      </c>
      <c r="Q670" s="590">
        <v>0.18</v>
      </c>
      <c r="R670" s="590">
        <v>0.16</v>
      </c>
      <c r="S670" s="590">
        <v>0.13</v>
      </c>
      <c r="T670" s="590">
        <v>0.11</v>
      </c>
      <c r="U670" s="590">
        <v>0.1</v>
      </c>
      <c r="V670" s="586">
        <v>0.08</v>
      </c>
      <c r="W670" s="586">
        <v>0.08</v>
      </c>
      <c r="X670" s="586">
        <v>0.08</v>
      </c>
      <c r="Y670" s="586">
        <v>0.08</v>
      </c>
      <c r="Z670" s="586">
        <v>0.08</v>
      </c>
      <c r="AA670" s="587">
        <f t="shared" si="406"/>
        <v>16.179999999999996</v>
      </c>
      <c r="AB670" s="1092">
        <f t="shared" si="385"/>
        <v>471.42857142857144</v>
      </c>
      <c r="AC670" s="1092">
        <f t="shared" si="386"/>
        <v>66.666666666666657</v>
      </c>
      <c r="AD670" s="1092">
        <f t="shared" si="387"/>
        <v>200.00000000000006</v>
      </c>
      <c r="AE670" s="1092">
        <f t="shared" si="388"/>
        <v>12.903225806451601</v>
      </c>
      <c r="AF670" s="1092">
        <f t="shared" si="389"/>
        <v>6.8965517241379448</v>
      </c>
      <c r="AG670" s="1092">
        <f t="shared" si="390"/>
        <v>7.4074074074073959</v>
      </c>
      <c r="AH670" s="1092">
        <f t="shared" si="391"/>
        <v>8.0000000000000071</v>
      </c>
      <c r="AI670" s="1092">
        <f t="shared" si="392"/>
        <v>8.6956521739130377</v>
      </c>
      <c r="AJ670" s="1092">
        <f t="shared" si="393"/>
        <v>9.5238095238095344</v>
      </c>
      <c r="AK670" s="1092">
        <f t="shared" si="394"/>
        <v>4.9999999999999822</v>
      </c>
      <c r="AL670" s="1092">
        <f t="shared" si="395"/>
        <v>5.2631578947368363</v>
      </c>
      <c r="AM670" s="1092">
        <f t="shared" si="396"/>
        <v>5.555555555555558</v>
      </c>
      <c r="AN670" s="1092">
        <f t="shared" si="397"/>
        <v>12.5</v>
      </c>
      <c r="AO670" s="1092">
        <f t="shared" si="398"/>
        <v>23.076923076923084</v>
      </c>
      <c r="AP670" s="1092">
        <f t="shared" si="399"/>
        <v>18.181818181818187</v>
      </c>
      <c r="AQ670" s="1092">
        <f t="shared" si="400"/>
        <v>9.9999999999999858</v>
      </c>
      <c r="AR670" s="1092">
        <f t="shared" si="401"/>
        <v>25</v>
      </c>
      <c r="AS670" s="1092">
        <f t="shared" si="402"/>
        <v>0</v>
      </c>
      <c r="AT670" s="1092">
        <f t="shared" si="403"/>
        <v>0</v>
      </c>
      <c r="AU670" s="1092">
        <f t="shared" si="404"/>
        <v>0</v>
      </c>
      <c r="AV670" s="1092">
        <f t="shared" si="405"/>
        <v>0</v>
      </c>
      <c r="AW670" s="1092">
        <f t="shared" si="407"/>
        <v>42.67139711619005</v>
      </c>
      <c r="AX670" s="1092">
        <f t="shared" si="408"/>
        <v>107.41943776976545</v>
      </c>
    </row>
    <row r="671" spans="1:50" x14ac:dyDescent="0.2">
      <c r="A671" s="831" t="s">
        <v>359</v>
      </c>
      <c r="B671" s="831" t="s">
        <v>360</v>
      </c>
      <c r="C671" s="490">
        <v>0.36</v>
      </c>
      <c r="D671" s="490">
        <v>0.357379</v>
      </c>
      <c r="E671" s="590">
        <v>0.34696955415213493</v>
      </c>
      <c r="F671" s="590">
        <v>0.3393345272881515</v>
      </c>
      <c r="G671" s="490">
        <v>0.32465316730839261</v>
      </c>
      <c r="H671" s="490">
        <v>0.29794507412629018</v>
      </c>
      <c r="I671" s="490">
        <v>0.26604362382069652</v>
      </c>
      <c r="J671" s="490">
        <v>0.25829478040844323</v>
      </c>
      <c r="K671" s="971">
        <v>0</v>
      </c>
      <c r="L671" s="490">
        <v>0.25077163146450798</v>
      </c>
      <c r="M671" s="490">
        <v>0.24525335434996057</v>
      </c>
      <c r="N671" s="971">
        <v>0</v>
      </c>
      <c r="O671" s="590">
        <v>0.23811005276695199</v>
      </c>
      <c r="P671" s="590">
        <v>0.23117480851160388</v>
      </c>
      <c r="Q671" s="590">
        <v>0.22444156166175097</v>
      </c>
      <c r="R671" s="590">
        <v>0.21790442879781646</v>
      </c>
      <c r="S671" s="590">
        <v>0.21155769786195808</v>
      </c>
      <c r="T671" s="590">
        <v>0.20539582316694924</v>
      </c>
      <c r="U671" s="590">
        <v>0.19941342055043609</v>
      </c>
      <c r="V671" s="590">
        <v>0.19360526267032641</v>
      </c>
      <c r="W671" s="590">
        <v>0.18796627443721026</v>
      </c>
      <c r="X671" s="590">
        <v>0.18249152857981557</v>
      </c>
      <c r="Y671" s="590">
        <v>0.17717624133962662</v>
      </c>
      <c r="Z671" s="590">
        <v>0.17201576829089935</v>
      </c>
      <c r="AA671" s="587">
        <f t="shared" si="406"/>
        <v>5.4878975815539226</v>
      </c>
      <c r="AB671" s="1092">
        <f t="shared" si="385"/>
        <v>0.73339507917364877</v>
      </c>
      <c r="AC671" s="1092">
        <f t="shared" si="386"/>
        <v>3.0001035316490343</v>
      </c>
      <c r="AD671" s="1092">
        <f t="shared" si="387"/>
        <v>2.2499999999999964</v>
      </c>
      <c r="AE671" s="1092">
        <f t="shared" si="388"/>
        <v>4.5221674876847473</v>
      </c>
      <c r="AF671" s="1092">
        <f t="shared" si="389"/>
        <v>8.9640995946728363</v>
      </c>
      <c r="AG671" s="1092">
        <f t="shared" si="390"/>
        <v>11.991059904932744</v>
      </c>
      <c r="AH671" s="1092">
        <f t="shared" si="391"/>
        <v>3.0000000000000027</v>
      </c>
      <c r="AI671" s="1092">
        <f t="shared" si="392"/>
        <v>3.0000000000000027</v>
      </c>
      <c r="AJ671" s="1092">
        <f t="shared" si="393"/>
        <v>2.2500312500000286</v>
      </c>
      <c r="AK671" s="1092">
        <f t="shared" si="394"/>
        <v>3.0000000000000027</v>
      </c>
      <c r="AL671" s="1092">
        <f t="shared" si="395"/>
        <v>3.0000000000000027</v>
      </c>
      <c r="AM671" s="1092">
        <f t="shared" si="396"/>
        <v>3.0000000000001581</v>
      </c>
      <c r="AN671" s="1092">
        <f t="shared" si="397"/>
        <v>3.0000000000000027</v>
      </c>
      <c r="AO671" s="1092">
        <f t="shared" si="398"/>
        <v>2.999999999999825</v>
      </c>
      <c r="AP671" s="1092">
        <f t="shared" si="399"/>
        <v>3.0000000000001803</v>
      </c>
      <c r="AQ671" s="1092">
        <f t="shared" si="400"/>
        <v>3.0000000000000249</v>
      </c>
      <c r="AR671" s="1092">
        <f t="shared" si="401"/>
        <v>2.9999999999999361</v>
      </c>
      <c r="AS671" s="1092">
        <f t="shared" si="402"/>
        <v>2.9999999999999138</v>
      </c>
      <c r="AT671" s="1092">
        <f t="shared" si="403"/>
        <v>3.0000000000001137</v>
      </c>
      <c r="AU671" s="1092">
        <f t="shared" si="404"/>
        <v>3.0000000000000915</v>
      </c>
      <c r="AV671" s="1092">
        <f t="shared" si="405"/>
        <v>3.0000000000001581</v>
      </c>
      <c r="AW671" s="1092">
        <f t="shared" si="407"/>
        <v>3.6052788975292107</v>
      </c>
      <c r="AX671" s="1092">
        <f t="shared" si="408"/>
        <v>2.4217294815272252</v>
      </c>
    </row>
    <row r="672" spans="1:50" x14ac:dyDescent="0.2">
      <c r="A672" s="831" t="s">
        <v>813</v>
      </c>
      <c r="B672" s="831" t="s">
        <v>814</v>
      </c>
      <c r="C672" s="490">
        <v>1.52</v>
      </c>
      <c r="D672" s="490">
        <v>1.44</v>
      </c>
      <c r="E672" s="590">
        <v>1.385</v>
      </c>
      <c r="F672" s="590">
        <v>1.38</v>
      </c>
      <c r="G672" s="490">
        <v>1.36</v>
      </c>
      <c r="H672" s="490">
        <v>1.34</v>
      </c>
      <c r="I672" s="490">
        <v>1.32</v>
      </c>
      <c r="J672" s="490">
        <v>1.3</v>
      </c>
      <c r="K672" s="971"/>
      <c r="L672" s="490">
        <v>1.28</v>
      </c>
      <c r="M672" s="490">
        <v>1.24</v>
      </c>
      <c r="N672" s="971"/>
      <c r="O672" s="590">
        <v>1.1599999999999999</v>
      </c>
      <c r="P672" s="590">
        <v>1.1200000000000001</v>
      </c>
      <c r="Q672" s="590">
        <v>1.08</v>
      </c>
      <c r="R672" s="590">
        <v>0.98</v>
      </c>
      <c r="S672" s="590">
        <v>0.88</v>
      </c>
      <c r="T672" s="590">
        <v>0.79</v>
      </c>
      <c r="U672" s="590">
        <v>0.755</v>
      </c>
      <c r="V672" s="590">
        <v>0.72499999999999998</v>
      </c>
      <c r="W672" s="590">
        <v>0.70499999999999996</v>
      </c>
      <c r="X672" s="586">
        <v>0.7</v>
      </c>
      <c r="Y672" s="590">
        <v>0.68500000000000005</v>
      </c>
      <c r="Z672" s="590">
        <v>0.65749999999999997</v>
      </c>
      <c r="AA672" s="587">
        <f t="shared" si="406"/>
        <v>23.802499999999998</v>
      </c>
      <c r="AB672" s="1092">
        <f t="shared" si="385"/>
        <v>5.555555555555558</v>
      </c>
      <c r="AC672" s="1092">
        <f t="shared" si="386"/>
        <v>3.971119133573997</v>
      </c>
      <c r="AD672" s="1092">
        <f t="shared" si="387"/>
        <v>0.36231884057971175</v>
      </c>
      <c r="AE672" s="1092">
        <f t="shared" si="388"/>
        <v>1.4705882352941124</v>
      </c>
      <c r="AF672" s="1092">
        <f t="shared" si="389"/>
        <v>1.4925373134328401</v>
      </c>
      <c r="AG672" s="1092">
        <f t="shared" si="390"/>
        <v>1.5151515151515138</v>
      </c>
      <c r="AH672" s="1092">
        <f t="shared" si="391"/>
        <v>1.538461538461533</v>
      </c>
      <c r="AI672" s="1092">
        <f t="shared" si="392"/>
        <v>1.5625</v>
      </c>
      <c r="AJ672" s="1092">
        <f t="shared" si="393"/>
        <v>3.2258064516129004</v>
      </c>
      <c r="AK672" s="1092">
        <f t="shared" si="394"/>
        <v>6.8965517241379448</v>
      </c>
      <c r="AL672" s="1092">
        <f t="shared" si="395"/>
        <v>3.5714285714285587</v>
      </c>
      <c r="AM672" s="1092">
        <f t="shared" si="396"/>
        <v>3.7037037037036979</v>
      </c>
      <c r="AN672" s="1092">
        <f t="shared" si="397"/>
        <v>10.204081632653072</v>
      </c>
      <c r="AO672" s="1092">
        <f t="shared" si="398"/>
        <v>11.363636363636353</v>
      </c>
      <c r="AP672" s="1092">
        <f t="shared" si="399"/>
        <v>11.392405063291132</v>
      </c>
      <c r="AQ672" s="1092">
        <f t="shared" si="400"/>
        <v>4.635761589403975</v>
      </c>
      <c r="AR672" s="1092">
        <f t="shared" si="401"/>
        <v>4.1379310344827669</v>
      </c>
      <c r="AS672" s="1092">
        <f t="shared" si="402"/>
        <v>2.8368794326241176</v>
      </c>
      <c r="AT672" s="1092">
        <f t="shared" si="403"/>
        <v>0.71428571428571175</v>
      </c>
      <c r="AU672" s="1092">
        <f t="shared" si="404"/>
        <v>2.1897810218977964</v>
      </c>
      <c r="AV672" s="1092">
        <f t="shared" si="405"/>
        <v>4.1825095057034245</v>
      </c>
      <c r="AW672" s="1092">
        <f t="shared" si="407"/>
        <v>4.1201425686147957</v>
      </c>
      <c r="AX672" s="1092">
        <f t="shared" si="408"/>
        <v>3.3069245369426037</v>
      </c>
    </row>
    <row r="673" spans="1:50" x14ac:dyDescent="0.2">
      <c r="A673" s="847" t="s">
        <v>1724</v>
      </c>
      <c r="B673" s="831" t="s">
        <v>1725</v>
      </c>
      <c r="C673" s="490">
        <v>0.76</v>
      </c>
      <c r="D673" s="490">
        <v>0.64</v>
      </c>
      <c r="E673" s="590">
        <v>0.52</v>
      </c>
      <c r="F673" s="590">
        <v>0.48</v>
      </c>
      <c r="G673" s="492">
        <v>0.44</v>
      </c>
      <c r="H673" s="490">
        <v>0.42</v>
      </c>
      <c r="I673" s="490">
        <v>0.35</v>
      </c>
      <c r="J673" s="490">
        <v>0.25</v>
      </c>
      <c r="K673" s="971"/>
      <c r="L673" s="490">
        <v>0.2</v>
      </c>
      <c r="M673" s="490">
        <v>0.17</v>
      </c>
      <c r="N673" s="971"/>
      <c r="O673" s="586">
        <v>0.16</v>
      </c>
      <c r="P673" s="590">
        <v>0.16</v>
      </c>
      <c r="Q673" s="590">
        <v>0.15</v>
      </c>
      <c r="R673" s="590">
        <v>0.125</v>
      </c>
      <c r="S673" s="590">
        <v>0.10668</v>
      </c>
      <c r="T673" s="590">
        <v>8.3339999999999997E-2</v>
      </c>
      <c r="U673" s="586">
        <v>0.08</v>
      </c>
      <c r="V673" s="586">
        <v>0.08</v>
      </c>
      <c r="W673" s="586">
        <v>0.12</v>
      </c>
      <c r="X673" s="586">
        <v>0.24</v>
      </c>
      <c r="Y673" s="590">
        <v>0.24</v>
      </c>
      <c r="Z673" s="590">
        <v>0.23000999999999999</v>
      </c>
      <c r="AA673" s="587">
        <f t="shared" si="406"/>
        <v>6.0050300000000005</v>
      </c>
      <c r="AB673" s="1092">
        <f t="shared" si="385"/>
        <v>18.75</v>
      </c>
      <c r="AC673" s="1092">
        <f t="shared" si="386"/>
        <v>23.076923076923084</v>
      </c>
      <c r="AD673" s="1092">
        <f t="shared" si="387"/>
        <v>8.3333333333333481</v>
      </c>
      <c r="AE673" s="1092">
        <f t="shared" si="388"/>
        <v>9.0909090909090828</v>
      </c>
      <c r="AF673" s="1092">
        <f t="shared" si="389"/>
        <v>4.7619047619047672</v>
      </c>
      <c r="AG673" s="1092">
        <f t="shared" si="390"/>
        <v>19.999999999999996</v>
      </c>
      <c r="AH673" s="1092">
        <f t="shared" si="391"/>
        <v>39.999999999999993</v>
      </c>
      <c r="AI673" s="1092">
        <f t="shared" si="392"/>
        <v>25</v>
      </c>
      <c r="AJ673" s="1092">
        <f t="shared" si="393"/>
        <v>17.647058823529417</v>
      </c>
      <c r="AK673" s="1092">
        <f t="shared" si="394"/>
        <v>6.25</v>
      </c>
      <c r="AL673" s="1092">
        <f t="shared" si="395"/>
        <v>0</v>
      </c>
      <c r="AM673" s="1092">
        <f t="shared" si="396"/>
        <v>6.6666666666666652</v>
      </c>
      <c r="AN673" s="1092">
        <f t="shared" si="397"/>
        <v>19.999999999999996</v>
      </c>
      <c r="AO673" s="1092">
        <f t="shared" si="398"/>
        <v>17.172853393325838</v>
      </c>
      <c r="AP673" s="1092">
        <f t="shared" si="399"/>
        <v>28.005759539236852</v>
      </c>
      <c r="AQ673" s="1092">
        <f t="shared" si="400"/>
        <v>4.1749999999999954</v>
      </c>
      <c r="AR673" s="1092">
        <f t="shared" si="401"/>
        <v>0</v>
      </c>
      <c r="AS673" s="1092">
        <f t="shared" si="402"/>
        <v>-33.333333333333329</v>
      </c>
      <c r="AT673" s="1092">
        <f t="shared" si="403"/>
        <v>-50</v>
      </c>
      <c r="AU673" s="1092">
        <f t="shared" si="404"/>
        <v>0</v>
      </c>
      <c r="AV673" s="1092">
        <f t="shared" si="405"/>
        <v>4.343289422199037</v>
      </c>
      <c r="AW673" s="1092">
        <f t="shared" si="407"/>
        <v>8.0923983226045131</v>
      </c>
      <c r="AX673" s="1092">
        <f t="shared" si="408"/>
        <v>19.786621180835326</v>
      </c>
    </row>
    <row r="674" spans="1:50" x14ac:dyDescent="0.2">
      <c r="A674" s="838" t="s">
        <v>1704</v>
      </c>
      <c r="B674" s="831" t="s">
        <v>1705</v>
      </c>
      <c r="C674" s="490">
        <v>1.1000000000000001</v>
      </c>
      <c r="D674" s="490">
        <v>0.99</v>
      </c>
      <c r="E674" s="590">
        <v>0.9</v>
      </c>
      <c r="F674" s="590">
        <v>0.82000000000000006</v>
      </c>
      <c r="G674" s="490">
        <v>0.76</v>
      </c>
      <c r="H674" s="490">
        <v>0.64</v>
      </c>
      <c r="I674" s="490">
        <v>0.54</v>
      </c>
      <c r="J674" s="490">
        <v>0.5</v>
      </c>
      <c r="K674" s="971"/>
      <c r="L674" s="490">
        <v>0.44</v>
      </c>
      <c r="M674" s="490">
        <v>0.3</v>
      </c>
      <c r="N674" s="971"/>
      <c r="O674" s="586">
        <v>0</v>
      </c>
      <c r="P674" s="586">
        <v>0</v>
      </c>
      <c r="Q674" s="586">
        <v>0</v>
      </c>
      <c r="R674" s="586">
        <v>0</v>
      </c>
      <c r="S674" s="586">
        <v>0</v>
      </c>
      <c r="T674" s="586">
        <v>0</v>
      </c>
      <c r="U674" s="586">
        <v>0</v>
      </c>
      <c r="V674" s="586">
        <v>0</v>
      </c>
      <c r="W674" s="586">
        <v>0</v>
      </c>
      <c r="X674" s="586">
        <v>0</v>
      </c>
      <c r="Y674" s="586">
        <v>0</v>
      </c>
      <c r="Z674" s="586">
        <v>0</v>
      </c>
      <c r="AA674" s="587">
        <f t="shared" si="406"/>
        <v>6.9899999999999993</v>
      </c>
      <c r="AB674" s="1092">
        <f t="shared" si="385"/>
        <v>11.111111111111116</v>
      </c>
      <c r="AC674" s="1092">
        <f t="shared" si="386"/>
        <v>9.9999999999999858</v>
      </c>
      <c r="AD674" s="1092">
        <f t="shared" si="387"/>
        <v>9.7560975609755971</v>
      </c>
      <c r="AE674" s="1092">
        <f t="shared" si="388"/>
        <v>7.8947368421052655</v>
      </c>
      <c r="AF674" s="1092">
        <f t="shared" si="389"/>
        <v>18.75</v>
      </c>
      <c r="AG674" s="1092">
        <f t="shared" si="390"/>
        <v>18.518518518518512</v>
      </c>
      <c r="AH674" s="1092">
        <f t="shared" si="391"/>
        <v>8.0000000000000071</v>
      </c>
      <c r="AI674" s="1092">
        <f t="shared" si="392"/>
        <v>13.636363636363647</v>
      </c>
      <c r="AJ674" s="1092">
        <f t="shared" si="393"/>
        <v>46.666666666666679</v>
      </c>
      <c r="AK674" s="1092" t="str">
        <f t="shared" si="394"/>
        <v>n/a</v>
      </c>
      <c r="AL674" s="1092" t="str">
        <f t="shared" si="395"/>
        <v>n/a</v>
      </c>
      <c r="AM674" s="1092" t="str">
        <f t="shared" si="396"/>
        <v>n/a</v>
      </c>
      <c r="AN674" s="1092" t="str">
        <f t="shared" si="397"/>
        <v>n/a</v>
      </c>
      <c r="AO674" s="1092" t="str">
        <f t="shared" si="398"/>
        <v>n/a</v>
      </c>
      <c r="AP674" s="1092" t="str">
        <f t="shared" si="399"/>
        <v>n/a</v>
      </c>
      <c r="AQ674" s="1092" t="str">
        <f t="shared" si="400"/>
        <v>n/a</v>
      </c>
      <c r="AR674" s="1092" t="str">
        <f t="shared" si="401"/>
        <v>n/a</v>
      </c>
      <c r="AS674" s="1092" t="str">
        <f t="shared" si="402"/>
        <v>n/a</v>
      </c>
      <c r="AT674" s="1092" t="str">
        <f t="shared" si="403"/>
        <v>n/a</v>
      </c>
      <c r="AU674" s="1092" t="str">
        <f t="shared" si="404"/>
        <v>n/a</v>
      </c>
      <c r="AV674" s="1092" t="str">
        <f t="shared" si="405"/>
        <v>n/a</v>
      </c>
      <c r="AW674" s="1092">
        <f t="shared" si="407"/>
        <v>16.037054926193424</v>
      </c>
      <c r="AX674" s="1092">
        <f t="shared" si="408"/>
        <v>12.188658367098666</v>
      </c>
    </row>
    <row r="675" spans="1:50" x14ac:dyDescent="0.2">
      <c r="A675" s="838" t="s">
        <v>348</v>
      </c>
      <c r="B675" s="831" t="s">
        <v>349</v>
      </c>
      <c r="C675" s="490">
        <v>3.6</v>
      </c>
      <c r="D675" s="490">
        <v>3.04</v>
      </c>
      <c r="E675" s="590">
        <v>2.8</v>
      </c>
      <c r="F675" s="590">
        <v>2.2799999999999998</v>
      </c>
      <c r="G675" s="490">
        <v>2.16</v>
      </c>
      <c r="H675" s="490">
        <v>2.08</v>
      </c>
      <c r="I675" s="490">
        <v>1.76</v>
      </c>
      <c r="J675" s="490">
        <v>1.52</v>
      </c>
      <c r="K675" s="971"/>
      <c r="L675" s="490">
        <v>1.36</v>
      </c>
      <c r="M675" s="490">
        <v>1.24</v>
      </c>
      <c r="N675" s="971"/>
      <c r="O675" s="590">
        <v>1.08</v>
      </c>
      <c r="P675" s="590">
        <v>1</v>
      </c>
      <c r="Q675" s="590">
        <v>0.96</v>
      </c>
      <c r="R675" s="590">
        <v>0.68</v>
      </c>
      <c r="S675" s="590">
        <v>0.56000000000000005</v>
      </c>
      <c r="T675" s="590">
        <v>0.46</v>
      </c>
      <c r="U675" s="590">
        <v>0.38</v>
      </c>
      <c r="V675" s="590">
        <v>0.34</v>
      </c>
      <c r="W675" s="590">
        <v>0.32</v>
      </c>
      <c r="X675" s="590">
        <v>0.3</v>
      </c>
      <c r="Y675" s="590">
        <v>0.26</v>
      </c>
      <c r="Z675" s="590">
        <v>0.2</v>
      </c>
      <c r="AA675" s="587">
        <f t="shared" si="406"/>
        <v>28.380000000000003</v>
      </c>
      <c r="AB675" s="1092">
        <f t="shared" si="385"/>
        <v>18.421052631578938</v>
      </c>
      <c r="AC675" s="1092">
        <f t="shared" si="386"/>
        <v>8.5714285714285854</v>
      </c>
      <c r="AD675" s="1092">
        <f t="shared" si="387"/>
        <v>22.807017543859654</v>
      </c>
      <c r="AE675" s="1092">
        <f t="shared" si="388"/>
        <v>5.5555555555555358</v>
      </c>
      <c r="AF675" s="1092">
        <f t="shared" si="389"/>
        <v>3.8461538461538547</v>
      </c>
      <c r="AG675" s="1092">
        <f t="shared" si="390"/>
        <v>18.181818181818187</v>
      </c>
      <c r="AH675" s="1092">
        <f t="shared" si="391"/>
        <v>15.789473684210531</v>
      </c>
      <c r="AI675" s="1092">
        <f t="shared" si="392"/>
        <v>11.764705882352944</v>
      </c>
      <c r="AJ675" s="1092">
        <f t="shared" si="393"/>
        <v>9.6774193548387224</v>
      </c>
      <c r="AK675" s="1092">
        <f t="shared" si="394"/>
        <v>14.814814814814813</v>
      </c>
      <c r="AL675" s="1092">
        <f t="shared" si="395"/>
        <v>8.0000000000000071</v>
      </c>
      <c r="AM675" s="1092">
        <f t="shared" si="396"/>
        <v>4.1666666666666741</v>
      </c>
      <c r="AN675" s="1092">
        <f t="shared" si="397"/>
        <v>41.176470588235283</v>
      </c>
      <c r="AO675" s="1092">
        <f t="shared" si="398"/>
        <v>21.42857142857142</v>
      </c>
      <c r="AP675" s="1092">
        <f t="shared" si="399"/>
        <v>21.739130434782616</v>
      </c>
      <c r="AQ675" s="1092">
        <f t="shared" si="400"/>
        <v>21.052631578947366</v>
      </c>
      <c r="AR675" s="1092">
        <f t="shared" si="401"/>
        <v>11.764705882352944</v>
      </c>
      <c r="AS675" s="1092">
        <f t="shared" si="402"/>
        <v>6.25</v>
      </c>
      <c r="AT675" s="1092">
        <f t="shared" si="403"/>
        <v>6.6666666666666652</v>
      </c>
      <c r="AU675" s="1092">
        <f t="shared" si="404"/>
        <v>15.384615384615374</v>
      </c>
      <c r="AV675" s="1092">
        <f t="shared" si="405"/>
        <v>30.000000000000004</v>
      </c>
      <c r="AW675" s="1092">
        <f t="shared" si="407"/>
        <v>15.098042795116672</v>
      </c>
      <c r="AX675" s="1092">
        <f t="shared" si="408"/>
        <v>9.3100204484035949</v>
      </c>
    </row>
    <row r="676" spans="1:50" x14ac:dyDescent="0.2">
      <c r="A676" s="838" t="s">
        <v>1726</v>
      </c>
      <c r="B676" s="831" t="s">
        <v>1727</v>
      </c>
      <c r="C676" s="490">
        <v>1.1200000000000001</v>
      </c>
      <c r="D676" s="490">
        <v>1</v>
      </c>
      <c r="E676" s="590">
        <v>0.88</v>
      </c>
      <c r="F676" s="590">
        <v>0.8</v>
      </c>
      <c r="G676" s="490">
        <v>0.72</v>
      </c>
      <c r="H676" s="490">
        <v>0.6</v>
      </c>
      <c r="I676" s="490">
        <v>0.4</v>
      </c>
      <c r="J676" s="490">
        <v>0.1</v>
      </c>
      <c r="K676" s="971"/>
      <c r="L676" s="492">
        <v>0</v>
      </c>
      <c r="M676" s="492">
        <v>0</v>
      </c>
      <c r="N676" s="971"/>
      <c r="O676" s="586">
        <v>0</v>
      </c>
      <c r="P676" s="586">
        <v>0</v>
      </c>
      <c r="Q676" s="586">
        <v>0</v>
      </c>
      <c r="R676" s="586">
        <v>0</v>
      </c>
      <c r="S676" s="586">
        <v>0</v>
      </c>
      <c r="T676" s="586">
        <v>0</v>
      </c>
      <c r="U676" s="586">
        <v>0</v>
      </c>
      <c r="V676" s="586">
        <v>0</v>
      </c>
      <c r="W676" s="586">
        <v>0</v>
      </c>
      <c r="X676" s="586">
        <v>0</v>
      </c>
      <c r="Y676" s="586">
        <v>0</v>
      </c>
      <c r="Z676" s="586">
        <v>0</v>
      </c>
      <c r="AA676" s="587">
        <f t="shared" si="406"/>
        <v>5.6199999999999992</v>
      </c>
      <c r="AB676" s="1092">
        <f t="shared" si="385"/>
        <v>12.000000000000011</v>
      </c>
      <c r="AC676" s="1092">
        <f t="shared" si="386"/>
        <v>13.636363636363647</v>
      </c>
      <c r="AD676" s="1092">
        <f t="shared" si="387"/>
        <v>9.9999999999999858</v>
      </c>
      <c r="AE676" s="1092">
        <f t="shared" si="388"/>
        <v>11.111111111111116</v>
      </c>
      <c r="AF676" s="1092">
        <f t="shared" si="389"/>
        <v>19.999999999999996</v>
      </c>
      <c r="AG676" s="1092">
        <f t="shared" si="390"/>
        <v>49.999999999999979</v>
      </c>
      <c r="AH676" s="1092">
        <f t="shared" si="391"/>
        <v>300</v>
      </c>
      <c r="AI676" s="1092" t="str">
        <f t="shared" si="392"/>
        <v>n/a</v>
      </c>
      <c r="AJ676" s="1092" t="str">
        <f t="shared" si="393"/>
        <v>n/a</v>
      </c>
      <c r="AK676" s="1092" t="str">
        <f t="shared" si="394"/>
        <v>n/a</v>
      </c>
      <c r="AL676" s="1092" t="str">
        <f t="shared" si="395"/>
        <v>n/a</v>
      </c>
      <c r="AM676" s="1092" t="str">
        <f t="shared" si="396"/>
        <v>n/a</v>
      </c>
      <c r="AN676" s="1092" t="str">
        <f t="shared" si="397"/>
        <v>n/a</v>
      </c>
      <c r="AO676" s="1092" t="str">
        <f t="shared" si="398"/>
        <v>n/a</v>
      </c>
      <c r="AP676" s="1092" t="str">
        <f t="shared" si="399"/>
        <v>n/a</v>
      </c>
      <c r="AQ676" s="1092" t="str">
        <f t="shared" si="400"/>
        <v>n/a</v>
      </c>
      <c r="AR676" s="1092" t="str">
        <f t="shared" si="401"/>
        <v>n/a</v>
      </c>
      <c r="AS676" s="1092" t="str">
        <f t="shared" si="402"/>
        <v>n/a</v>
      </c>
      <c r="AT676" s="1092" t="str">
        <f t="shared" si="403"/>
        <v>n/a</v>
      </c>
      <c r="AU676" s="1092" t="str">
        <f t="shared" si="404"/>
        <v>n/a</v>
      </c>
      <c r="AV676" s="1092" t="str">
        <f t="shared" si="405"/>
        <v>n/a</v>
      </c>
      <c r="AW676" s="1092">
        <f t="shared" si="407"/>
        <v>59.535353535353529</v>
      </c>
      <c r="AX676" s="1092">
        <f t="shared" si="408"/>
        <v>106.95964890188719</v>
      </c>
    </row>
    <row r="677" spans="1:50" x14ac:dyDescent="0.2">
      <c r="A677" s="838" t="s">
        <v>824</v>
      </c>
      <c r="B677" s="831" t="s">
        <v>825</v>
      </c>
      <c r="C677" s="490">
        <v>3.37</v>
      </c>
      <c r="D677" s="490">
        <v>3.23</v>
      </c>
      <c r="E677" s="590">
        <v>3.03</v>
      </c>
      <c r="F677" s="590">
        <v>2.83</v>
      </c>
      <c r="G677" s="490">
        <v>2.62</v>
      </c>
      <c r="H677" s="490">
        <v>2.38</v>
      </c>
      <c r="I677" s="490">
        <v>2.15</v>
      </c>
      <c r="J677" s="490">
        <v>1.96</v>
      </c>
      <c r="K677" s="971"/>
      <c r="L677" s="490">
        <v>1.79</v>
      </c>
      <c r="M677" s="490">
        <v>1.59</v>
      </c>
      <c r="N677" s="971"/>
      <c r="O677" s="590">
        <v>1.41</v>
      </c>
      <c r="P677" s="590">
        <v>1.23</v>
      </c>
      <c r="Q677" s="590">
        <v>1.19</v>
      </c>
      <c r="R677" s="590">
        <v>1.1299999999999999</v>
      </c>
      <c r="S677" s="590">
        <v>1.01</v>
      </c>
      <c r="T677" s="590">
        <v>0.91</v>
      </c>
      <c r="U677" s="586">
        <v>0.87</v>
      </c>
      <c r="V677" s="586">
        <v>1.1599999999999999</v>
      </c>
      <c r="W677" s="590">
        <v>1.1599999999999999</v>
      </c>
      <c r="X677" s="590">
        <v>1.1200000000000001</v>
      </c>
      <c r="Y677" s="590">
        <v>1.08</v>
      </c>
      <c r="Z677" s="590">
        <v>1.04</v>
      </c>
      <c r="AA677" s="587">
        <f t="shared" si="406"/>
        <v>38.259999999999984</v>
      </c>
      <c r="AB677" s="1092">
        <f t="shared" si="385"/>
        <v>4.334365325077405</v>
      </c>
      <c r="AC677" s="1092">
        <f t="shared" si="386"/>
        <v>6.6006600660066139</v>
      </c>
      <c r="AD677" s="1092">
        <f t="shared" si="387"/>
        <v>7.0671378091872628</v>
      </c>
      <c r="AE677" s="1092">
        <f t="shared" si="388"/>
        <v>8.0152671755725269</v>
      </c>
      <c r="AF677" s="1092">
        <f t="shared" si="389"/>
        <v>10.084033613445387</v>
      </c>
      <c r="AG677" s="1092">
        <f t="shared" si="390"/>
        <v>10.697674418604652</v>
      </c>
      <c r="AH677" s="1092">
        <f t="shared" si="391"/>
        <v>9.6938775510204032</v>
      </c>
      <c r="AI677" s="1092">
        <f t="shared" si="392"/>
        <v>9.4972067039106101</v>
      </c>
      <c r="AJ677" s="1092">
        <f t="shared" si="393"/>
        <v>12.578616352201255</v>
      </c>
      <c r="AK677" s="1092">
        <f t="shared" si="394"/>
        <v>12.765957446808528</v>
      </c>
      <c r="AL677" s="1092">
        <f t="shared" si="395"/>
        <v>14.634146341463406</v>
      </c>
      <c r="AM677" s="1092">
        <f t="shared" si="396"/>
        <v>3.3613445378151363</v>
      </c>
      <c r="AN677" s="1092">
        <f t="shared" si="397"/>
        <v>5.3097345132743445</v>
      </c>
      <c r="AO677" s="1092">
        <f t="shared" si="398"/>
        <v>11.88118811881187</v>
      </c>
      <c r="AP677" s="1092">
        <f t="shared" si="399"/>
        <v>10.989010989010994</v>
      </c>
      <c r="AQ677" s="1092">
        <f t="shared" si="400"/>
        <v>4.5977011494252817</v>
      </c>
      <c r="AR677" s="1092">
        <f t="shared" si="401"/>
        <v>-25</v>
      </c>
      <c r="AS677" s="1092">
        <f t="shared" si="402"/>
        <v>0</v>
      </c>
      <c r="AT677" s="1092">
        <f t="shared" si="403"/>
        <v>3.5714285714285587</v>
      </c>
      <c r="AU677" s="1092">
        <f t="shared" si="404"/>
        <v>3.7037037037036979</v>
      </c>
      <c r="AV677" s="1092">
        <f t="shared" si="405"/>
        <v>3.8461538461538547</v>
      </c>
      <c r="AW677" s="1092">
        <f t="shared" si="407"/>
        <v>6.1061527729962775</v>
      </c>
      <c r="AX677" s="1092">
        <f t="shared" si="408"/>
        <v>8.1179434038828671</v>
      </c>
    </row>
    <row r="678" spans="1:50" x14ac:dyDescent="0.2">
      <c r="A678" s="838" t="s">
        <v>1712</v>
      </c>
      <c r="B678" s="831" t="s">
        <v>1713</v>
      </c>
      <c r="C678" s="490">
        <v>0.8</v>
      </c>
      <c r="D678" s="490">
        <v>0.6</v>
      </c>
      <c r="E678" s="590">
        <v>0.52</v>
      </c>
      <c r="F678" s="590">
        <v>0.44</v>
      </c>
      <c r="G678" s="490">
        <v>0.34</v>
      </c>
      <c r="H678" s="490">
        <v>0.26</v>
      </c>
      <c r="I678" s="490">
        <v>0.18</v>
      </c>
      <c r="J678" s="490">
        <v>0.12</v>
      </c>
      <c r="K678" s="971"/>
      <c r="L678" s="492">
        <v>0</v>
      </c>
      <c r="M678" s="492">
        <v>0</v>
      </c>
      <c r="N678" s="971"/>
      <c r="O678" s="586">
        <v>0.01</v>
      </c>
      <c r="P678" s="586">
        <v>0.31</v>
      </c>
      <c r="Q678" s="590">
        <v>0.44</v>
      </c>
      <c r="R678" s="590">
        <v>0.38</v>
      </c>
      <c r="S678" s="590">
        <v>0.34</v>
      </c>
      <c r="T678" s="590">
        <v>0.31</v>
      </c>
      <c r="U678" s="590">
        <v>0.28999999999999998</v>
      </c>
      <c r="V678" s="590">
        <v>0.26</v>
      </c>
      <c r="W678" s="590">
        <v>0.23</v>
      </c>
      <c r="X678" s="590">
        <v>0.21</v>
      </c>
      <c r="Y678" s="590">
        <v>0.185</v>
      </c>
      <c r="Z678" s="590">
        <v>0.14499999999999999</v>
      </c>
      <c r="AA678" s="587">
        <f t="shared" si="406"/>
        <v>6.3699999999999992</v>
      </c>
      <c r="AB678" s="1092">
        <f t="shared" si="385"/>
        <v>33.33333333333335</v>
      </c>
      <c r="AC678" s="1092">
        <f t="shared" si="386"/>
        <v>15.384615384615374</v>
      </c>
      <c r="AD678" s="1092">
        <f t="shared" si="387"/>
        <v>18.181818181818187</v>
      </c>
      <c r="AE678" s="1092">
        <f t="shared" si="388"/>
        <v>29.411764705882337</v>
      </c>
      <c r="AF678" s="1092">
        <f t="shared" si="389"/>
        <v>30.76923076923077</v>
      </c>
      <c r="AG678" s="1092">
        <f t="shared" si="390"/>
        <v>44.444444444444464</v>
      </c>
      <c r="AH678" s="1092">
        <f t="shared" si="391"/>
        <v>50</v>
      </c>
      <c r="AI678" s="1092" t="str">
        <f t="shared" si="392"/>
        <v>n/a</v>
      </c>
      <c r="AJ678" s="1092" t="str">
        <f t="shared" si="393"/>
        <v>n/a</v>
      </c>
      <c r="AK678" s="1092">
        <f t="shared" si="394"/>
        <v>-100</v>
      </c>
      <c r="AL678" s="1092">
        <f t="shared" si="395"/>
        <v>-96.774193548387103</v>
      </c>
      <c r="AM678" s="1092">
        <f t="shared" si="396"/>
        <v>-29.54545454545454</v>
      </c>
      <c r="AN678" s="1092">
        <f t="shared" si="397"/>
        <v>15.789473684210531</v>
      </c>
      <c r="AO678" s="1092">
        <f t="shared" si="398"/>
        <v>11.764705882352944</v>
      </c>
      <c r="AP678" s="1092">
        <f t="shared" si="399"/>
        <v>9.6774193548387224</v>
      </c>
      <c r="AQ678" s="1092">
        <f t="shared" si="400"/>
        <v>6.8965517241379448</v>
      </c>
      <c r="AR678" s="1092">
        <f t="shared" si="401"/>
        <v>11.538461538461519</v>
      </c>
      <c r="AS678" s="1092">
        <f t="shared" si="402"/>
        <v>13.043478260869556</v>
      </c>
      <c r="AT678" s="1092">
        <f t="shared" si="403"/>
        <v>9.5238095238095344</v>
      </c>
      <c r="AU678" s="1092">
        <f t="shared" si="404"/>
        <v>13.513513513513509</v>
      </c>
      <c r="AV678" s="1092">
        <f t="shared" si="405"/>
        <v>27.586206896551737</v>
      </c>
      <c r="AW678" s="1092">
        <f t="shared" si="407"/>
        <v>6.0283778475909919</v>
      </c>
      <c r="AX678" s="1092">
        <f t="shared" si="408"/>
        <v>40.400557596098579</v>
      </c>
    </row>
    <row r="679" spans="1:50" x14ac:dyDescent="0.2">
      <c r="A679" s="831" t="s">
        <v>1718</v>
      </c>
      <c r="B679" s="831" t="s">
        <v>1719</v>
      </c>
      <c r="C679" s="490">
        <v>1.5</v>
      </c>
      <c r="D679" s="490">
        <v>1.36</v>
      </c>
      <c r="E679" s="590">
        <v>1.2</v>
      </c>
      <c r="F679" s="590">
        <v>1.05</v>
      </c>
      <c r="G679" s="490">
        <v>0.92</v>
      </c>
      <c r="H679" s="490">
        <v>0.76</v>
      </c>
      <c r="I679" s="490">
        <v>0.61</v>
      </c>
      <c r="J679" s="490">
        <v>0.49</v>
      </c>
      <c r="K679" s="971"/>
      <c r="L679" s="490">
        <v>0.36</v>
      </c>
      <c r="M679" s="490">
        <v>0.215</v>
      </c>
      <c r="N679" s="971"/>
      <c r="O679" s="590">
        <v>0.14000000000000001</v>
      </c>
      <c r="P679" s="586">
        <v>0</v>
      </c>
      <c r="Q679" s="586">
        <v>0</v>
      </c>
      <c r="R679" s="586">
        <v>0</v>
      </c>
      <c r="S679" s="586">
        <v>0</v>
      </c>
      <c r="T679" s="586">
        <v>0</v>
      </c>
      <c r="U679" s="586">
        <v>0</v>
      </c>
      <c r="V679" s="586">
        <v>0</v>
      </c>
      <c r="W679" s="586">
        <v>0</v>
      </c>
      <c r="X679" s="586">
        <v>0</v>
      </c>
      <c r="Y679" s="586">
        <v>0</v>
      </c>
      <c r="Z679" s="586">
        <v>0</v>
      </c>
      <c r="AA679" s="587">
        <f t="shared" si="406"/>
        <v>8.6050000000000004</v>
      </c>
      <c r="AB679" s="1092">
        <f t="shared" si="385"/>
        <v>10.294117647058808</v>
      </c>
      <c r="AC679" s="1092">
        <f t="shared" si="386"/>
        <v>13.333333333333353</v>
      </c>
      <c r="AD679" s="1092">
        <f t="shared" si="387"/>
        <v>14.285714285714279</v>
      </c>
      <c r="AE679" s="1092">
        <f t="shared" si="388"/>
        <v>14.130434782608692</v>
      </c>
      <c r="AF679" s="1092">
        <f t="shared" si="389"/>
        <v>21.052631578947366</v>
      </c>
      <c r="AG679" s="1092">
        <f t="shared" si="390"/>
        <v>24.590163934426236</v>
      </c>
      <c r="AH679" s="1092">
        <f t="shared" si="391"/>
        <v>24.489795918367353</v>
      </c>
      <c r="AI679" s="1092">
        <f t="shared" si="392"/>
        <v>36.111111111111114</v>
      </c>
      <c r="AJ679" s="1092">
        <f t="shared" si="393"/>
        <v>67.441860465116264</v>
      </c>
      <c r="AK679" s="1092">
        <f t="shared" si="394"/>
        <v>53.571428571428555</v>
      </c>
      <c r="AL679" s="1092" t="str">
        <f t="shared" si="395"/>
        <v>n/a</v>
      </c>
      <c r="AM679" s="1092" t="str">
        <f t="shared" si="396"/>
        <v>n/a</v>
      </c>
      <c r="AN679" s="1092" t="str">
        <f t="shared" si="397"/>
        <v>n/a</v>
      </c>
      <c r="AO679" s="1092" t="str">
        <f t="shared" si="398"/>
        <v>n/a</v>
      </c>
      <c r="AP679" s="1092" t="str">
        <f t="shared" si="399"/>
        <v>n/a</v>
      </c>
      <c r="AQ679" s="1092" t="str">
        <f t="shared" si="400"/>
        <v>n/a</v>
      </c>
      <c r="AR679" s="1092" t="str">
        <f t="shared" si="401"/>
        <v>n/a</v>
      </c>
      <c r="AS679" s="1092" t="str">
        <f t="shared" si="402"/>
        <v>n/a</v>
      </c>
      <c r="AT679" s="1092" t="str">
        <f t="shared" si="403"/>
        <v>n/a</v>
      </c>
      <c r="AU679" s="1092" t="str">
        <f t="shared" si="404"/>
        <v>n/a</v>
      </c>
      <c r="AV679" s="1092" t="str">
        <f t="shared" si="405"/>
        <v>n/a</v>
      </c>
      <c r="AW679" s="1092">
        <f t="shared" si="407"/>
        <v>27.930059162811197</v>
      </c>
      <c r="AX679" s="1092">
        <f t="shared" si="408"/>
        <v>19.022121093405303</v>
      </c>
    </row>
    <row r="680" spans="1:50" x14ac:dyDescent="0.2">
      <c r="A680" s="838" t="s">
        <v>1732</v>
      </c>
      <c r="B680" s="831" t="s">
        <v>1733</v>
      </c>
      <c r="C680" s="490">
        <v>1.7050000000000001</v>
      </c>
      <c r="D680" s="490">
        <v>1.5449999999999999</v>
      </c>
      <c r="E680" s="590">
        <v>1.2749999999999999</v>
      </c>
      <c r="F680" s="590">
        <v>0.97499999999999998</v>
      </c>
      <c r="G680" s="490">
        <v>0.6</v>
      </c>
      <c r="H680" s="490">
        <v>0.45</v>
      </c>
      <c r="I680" s="490">
        <v>0.32500000000000001</v>
      </c>
      <c r="J680" s="490">
        <v>0.22500000000000001</v>
      </c>
      <c r="K680" s="971"/>
      <c r="L680" s="490">
        <v>0.17</v>
      </c>
      <c r="M680" s="492">
        <v>0.16</v>
      </c>
      <c r="N680" s="971"/>
      <c r="O680" s="586">
        <v>0.16</v>
      </c>
      <c r="P680" s="586">
        <v>0.16</v>
      </c>
      <c r="Q680" s="586">
        <v>0.16</v>
      </c>
      <c r="R680" s="586">
        <v>0.16</v>
      </c>
      <c r="S680" s="586">
        <v>0.16</v>
      </c>
      <c r="T680" s="586">
        <v>0.16</v>
      </c>
      <c r="U680" s="586">
        <v>0.16</v>
      </c>
      <c r="V680" s="586">
        <v>0.16</v>
      </c>
      <c r="W680" s="586">
        <v>0.16</v>
      </c>
      <c r="X680" s="586">
        <v>0.16</v>
      </c>
      <c r="Y680" s="590">
        <v>0.16</v>
      </c>
      <c r="Z680" s="590">
        <v>0.13</v>
      </c>
      <c r="AA680" s="587">
        <f t="shared" si="406"/>
        <v>9.3200000000000021</v>
      </c>
      <c r="AB680" s="1092">
        <f t="shared" si="385"/>
        <v>10.355987055016191</v>
      </c>
      <c r="AC680" s="1092">
        <f t="shared" si="386"/>
        <v>21.176470588235308</v>
      </c>
      <c r="AD680" s="1092">
        <f t="shared" si="387"/>
        <v>30.76923076923077</v>
      </c>
      <c r="AE680" s="1092">
        <f t="shared" si="388"/>
        <v>62.5</v>
      </c>
      <c r="AF680" s="1092">
        <f t="shared" si="389"/>
        <v>33.333333333333329</v>
      </c>
      <c r="AG680" s="1092">
        <f t="shared" si="390"/>
        <v>38.46153846153846</v>
      </c>
      <c r="AH680" s="1092">
        <f t="shared" si="391"/>
        <v>44.444444444444443</v>
      </c>
      <c r="AI680" s="1092">
        <f t="shared" si="392"/>
        <v>32.352941176470587</v>
      </c>
      <c r="AJ680" s="1092">
        <f t="shared" si="393"/>
        <v>6.25</v>
      </c>
      <c r="AK680" s="1092">
        <f t="shared" si="394"/>
        <v>0</v>
      </c>
      <c r="AL680" s="1092">
        <f t="shared" si="395"/>
        <v>0</v>
      </c>
      <c r="AM680" s="1092">
        <f t="shared" si="396"/>
        <v>0</v>
      </c>
      <c r="AN680" s="1092">
        <f t="shared" si="397"/>
        <v>0</v>
      </c>
      <c r="AO680" s="1092">
        <f t="shared" si="398"/>
        <v>0</v>
      </c>
      <c r="AP680" s="1092">
        <f t="shared" si="399"/>
        <v>0</v>
      </c>
      <c r="AQ680" s="1092">
        <f t="shared" si="400"/>
        <v>0</v>
      </c>
      <c r="AR680" s="1092">
        <f t="shared" si="401"/>
        <v>0</v>
      </c>
      <c r="AS680" s="1092">
        <f t="shared" si="402"/>
        <v>0</v>
      </c>
      <c r="AT680" s="1092">
        <f t="shared" si="403"/>
        <v>0</v>
      </c>
      <c r="AU680" s="1092">
        <f t="shared" si="404"/>
        <v>0</v>
      </c>
      <c r="AV680" s="1092">
        <f t="shared" si="405"/>
        <v>23.076923076923084</v>
      </c>
      <c r="AW680" s="1092">
        <f t="shared" si="407"/>
        <v>14.41527947167582</v>
      </c>
      <c r="AX680" s="1092">
        <f t="shared" si="408"/>
        <v>19.011717945510032</v>
      </c>
    </row>
    <row r="681" spans="1:50" x14ac:dyDescent="0.2">
      <c r="A681" s="831" t="s">
        <v>1714</v>
      </c>
      <c r="B681" s="831" t="s">
        <v>1715</v>
      </c>
      <c r="C681" s="490">
        <v>1</v>
      </c>
      <c r="D681" s="490">
        <v>0.9</v>
      </c>
      <c r="E681" s="590">
        <v>0.8</v>
      </c>
      <c r="F681" s="590">
        <v>0.70000000000000007</v>
      </c>
      <c r="G681" s="490">
        <v>0.6</v>
      </c>
      <c r="H681" s="490">
        <v>0.5</v>
      </c>
      <c r="I681" s="490">
        <v>0.4</v>
      </c>
      <c r="J681" s="490">
        <v>0.28000000000000003</v>
      </c>
      <c r="K681" s="971"/>
      <c r="L681" s="490">
        <v>0.22</v>
      </c>
      <c r="M681" s="490">
        <v>0.2</v>
      </c>
      <c r="N681" s="971"/>
      <c r="O681" s="590">
        <v>0.18</v>
      </c>
      <c r="P681" s="586">
        <v>0.15</v>
      </c>
      <c r="Q681" s="590">
        <v>0.15</v>
      </c>
      <c r="R681" s="590">
        <v>0.12</v>
      </c>
      <c r="S681" s="590">
        <v>0.09</v>
      </c>
      <c r="T681" s="590">
        <v>0.06</v>
      </c>
      <c r="U681" s="586">
        <v>0.03</v>
      </c>
      <c r="V681" s="586">
        <v>0.03</v>
      </c>
      <c r="W681" s="586">
        <v>0.03</v>
      </c>
      <c r="X681" s="586">
        <v>0.03</v>
      </c>
      <c r="Y681" s="586">
        <v>0.03</v>
      </c>
      <c r="Z681" s="586">
        <v>0.03</v>
      </c>
      <c r="AA681" s="587">
        <f t="shared" si="406"/>
        <v>6.530000000000002</v>
      </c>
      <c r="AB681" s="1092">
        <f t="shared" si="385"/>
        <v>11.111111111111116</v>
      </c>
      <c r="AC681" s="1092">
        <f t="shared" si="386"/>
        <v>12.5</v>
      </c>
      <c r="AD681" s="1092">
        <f t="shared" si="387"/>
        <v>14.285714285714279</v>
      </c>
      <c r="AE681" s="1092">
        <f t="shared" si="388"/>
        <v>16.666666666666675</v>
      </c>
      <c r="AF681" s="1092">
        <f t="shared" si="389"/>
        <v>19.999999999999996</v>
      </c>
      <c r="AG681" s="1092">
        <f t="shared" si="390"/>
        <v>25</v>
      </c>
      <c r="AH681" s="1092">
        <f t="shared" si="391"/>
        <v>42.857142857142861</v>
      </c>
      <c r="AI681" s="1092">
        <f t="shared" si="392"/>
        <v>27.272727272727295</v>
      </c>
      <c r="AJ681" s="1092">
        <f t="shared" si="393"/>
        <v>9.9999999999999858</v>
      </c>
      <c r="AK681" s="1092">
        <f t="shared" si="394"/>
        <v>11.111111111111116</v>
      </c>
      <c r="AL681" s="1092">
        <f t="shared" si="395"/>
        <v>19.999999999999996</v>
      </c>
      <c r="AM681" s="1092">
        <f t="shared" si="396"/>
        <v>0</v>
      </c>
      <c r="AN681" s="1092">
        <f t="shared" si="397"/>
        <v>25</v>
      </c>
      <c r="AO681" s="1092">
        <f t="shared" si="398"/>
        <v>33.333333333333329</v>
      </c>
      <c r="AP681" s="1092">
        <f t="shared" si="399"/>
        <v>50</v>
      </c>
      <c r="AQ681" s="1092">
        <f t="shared" si="400"/>
        <v>100</v>
      </c>
      <c r="AR681" s="1092">
        <f t="shared" si="401"/>
        <v>0</v>
      </c>
      <c r="AS681" s="1092">
        <f t="shared" si="402"/>
        <v>0</v>
      </c>
      <c r="AT681" s="1092">
        <f t="shared" si="403"/>
        <v>0</v>
      </c>
      <c r="AU681" s="1092">
        <f t="shared" si="404"/>
        <v>0</v>
      </c>
      <c r="AV681" s="1092">
        <f t="shared" si="405"/>
        <v>0</v>
      </c>
      <c r="AW681" s="1092">
        <f t="shared" si="407"/>
        <v>19.958943173228892</v>
      </c>
      <c r="AX681" s="1092">
        <f t="shared" si="408"/>
        <v>23.303564946294372</v>
      </c>
    </row>
    <row r="682" spans="1:50" x14ac:dyDescent="0.2">
      <c r="A682" s="831" t="s">
        <v>4036</v>
      </c>
      <c r="B682" s="10" t="s">
        <v>4037</v>
      </c>
      <c r="C682" s="1009">
        <v>0.74</v>
      </c>
      <c r="D682" s="1009">
        <v>0.62</v>
      </c>
      <c r="E682" s="806">
        <v>0.55000000000000004</v>
      </c>
      <c r="F682" s="590">
        <v>0.47</v>
      </c>
      <c r="G682" s="590">
        <v>0.38500000000000001</v>
      </c>
      <c r="H682" s="590">
        <v>0.36</v>
      </c>
      <c r="I682" s="492">
        <v>0</v>
      </c>
      <c r="J682" s="492">
        <v>0</v>
      </c>
      <c r="K682" s="971"/>
      <c r="L682" s="492">
        <v>0</v>
      </c>
      <c r="M682" s="492">
        <v>0</v>
      </c>
      <c r="N682" s="971"/>
      <c r="O682" s="586">
        <v>0</v>
      </c>
      <c r="P682" s="586">
        <v>0</v>
      </c>
      <c r="Q682" s="586">
        <v>0</v>
      </c>
      <c r="R682" s="586">
        <v>0</v>
      </c>
      <c r="S682" s="586">
        <v>0</v>
      </c>
      <c r="T682" s="586">
        <v>0</v>
      </c>
      <c r="U682" s="586">
        <v>0</v>
      </c>
      <c r="V682" s="586">
        <v>0</v>
      </c>
      <c r="W682" s="586">
        <v>0</v>
      </c>
      <c r="X682" s="586">
        <v>0</v>
      </c>
      <c r="Y682" s="586">
        <v>0</v>
      </c>
      <c r="Z682" s="586">
        <v>0</v>
      </c>
      <c r="AA682" s="587">
        <f t="shared" si="406"/>
        <v>3.1249999999999996</v>
      </c>
      <c r="AB682" s="1092">
        <f t="shared" si="385"/>
        <v>19.354838709677423</v>
      </c>
      <c r="AC682" s="1092">
        <f t="shared" si="386"/>
        <v>12.72727272727272</v>
      </c>
      <c r="AD682" s="1092">
        <f t="shared" si="387"/>
        <v>17.021276595744705</v>
      </c>
      <c r="AE682" s="1092">
        <f t="shared" si="388"/>
        <v>22.077922077922075</v>
      </c>
      <c r="AF682" s="1092">
        <f t="shared" si="389"/>
        <v>6.944444444444442</v>
      </c>
      <c r="AG682" s="1092" t="str">
        <f t="shared" si="390"/>
        <v>n/a</v>
      </c>
      <c r="AH682" s="1092" t="str">
        <f t="shared" si="391"/>
        <v>n/a</v>
      </c>
      <c r="AI682" s="1092" t="str">
        <f t="shared" si="392"/>
        <v>n/a</v>
      </c>
      <c r="AJ682" s="1092" t="str">
        <f t="shared" si="393"/>
        <v>n/a</v>
      </c>
      <c r="AK682" s="1092" t="str">
        <f t="shared" si="394"/>
        <v>n/a</v>
      </c>
      <c r="AL682" s="1092" t="str">
        <f t="shared" si="395"/>
        <v>n/a</v>
      </c>
      <c r="AM682" s="1092" t="str">
        <f t="shared" si="396"/>
        <v>n/a</v>
      </c>
      <c r="AN682" s="1092" t="str">
        <f t="shared" si="397"/>
        <v>n/a</v>
      </c>
      <c r="AO682" s="1092" t="str">
        <f t="shared" si="398"/>
        <v>n/a</v>
      </c>
      <c r="AP682" s="1092" t="str">
        <f t="shared" si="399"/>
        <v>n/a</v>
      </c>
      <c r="AQ682" s="1092" t="str">
        <f t="shared" si="400"/>
        <v>n/a</v>
      </c>
      <c r="AR682" s="1092" t="str">
        <f t="shared" si="401"/>
        <v>n/a</v>
      </c>
      <c r="AS682" s="1092" t="str">
        <f t="shared" si="402"/>
        <v>n/a</v>
      </c>
      <c r="AT682" s="1092" t="str">
        <f t="shared" si="403"/>
        <v>n/a</v>
      </c>
      <c r="AU682" s="1092" t="str">
        <f t="shared" si="404"/>
        <v>n/a</v>
      </c>
      <c r="AV682" s="1092" t="str">
        <f t="shared" si="405"/>
        <v>n/a</v>
      </c>
      <c r="AW682" s="1092">
        <f t="shared" si="407"/>
        <v>15.625150911012273</v>
      </c>
      <c r="AX682" s="1092">
        <f t="shared" si="408"/>
        <v>5.9424396602340472</v>
      </c>
    </row>
    <row r="683" spans="1:50" x14ac:dyDescent="0.2">
      <c r="A683" s="676" t="s">
        <v>3894</v>
      </c>
      <c r="B683" s="10" t="s">
        <v>3895</v>
      </c>
      <c r="C683" s="1009">
        <v>0.66</v>
      </c>
      <c r="D683" s="1009">
        <v>0.56999999999999995</v>
      </c>
      <c r="E683" s="590">
        <v>0.46</v>
      </c>
      <c r="F683" s="10">
        <v>0.39</v>
      </c>
      <c r="G683" s="10">
        <v>0.35</v>
      </c>
      <c r="H683" s="10">
        <v>0.31</v>
      </c>
      <c r="I683" s="10">
        <v>0.21</v>
      </c>
      <c r="J683" s="492">
        <v>0</v>
      </c>
      <c r="K683" s="10"/>
      <c r="L683" s="492">
        <v>0</v>
      </c>
      <c r="M683" s="492">
        <v>0</v>
      </c>
      <c r="N683" s="831"/>
      <c r="O683" s="586">
        <v>0</v>
      </c>
      <c r="P683" s="586">
        <v>0</v>
      </c>
      <c r="Q683" s="586">
        <v>0</v>
      </c>
      <c r="R683" s="586">
        <v>0</v>
      </c>
      <c r="S683" s="586">
        <v>0</v>
      </c>
      <c r="T683" s="586">
        <v>0</v>
      </c>
      <c r="U683" s="586">
        <v>0</v>
      </c>
      <c r="V683" s="586">
        <v>0</v>
      </c>
      <c r="W683" s="586">
        <v>0</v>
      </c>
      <c r="X683" s="586">
        <v>0</v>
      </c>
      <c r="Y683" s="586">
        <v>0</v>
      </c>
      <c r="Z683" s="586">
        <v>0</v>
      </c>
      <c r="AA683" s="587">
        <f t="shared" si="406"/>
        <v>2.95</v>
      </c>
      <c r="AB683" s="1092">
        <f t="shared" si="385"/>
        <v>15.789473684210531</v>
      </c>
      <c r="AC683" s="1092">
        <f t="shared" si="386"/>
        <v>23.913043478260843</v>
      </c>
      <c r="AD683" s="1092">
        <f t="shared" si="387"/>
        <v>17.948717948717952</v>
      </c>
      <c r="AE683" s="1092">
        <f t="shared" si="388"/>
        <v>11.428571428571432</v>
      </c>
      <c r="AF683" s="1092">
        <f t="shared" si="389"/>
        <v>12.903225806451601</v>
      </c>
      <c r="AG683" s="1092">
        <f t="shared" si="390"/>
        <v>47.619047619047628</v>
      </c>
      <c r="AH683" s="1092" t="str">
        <f t="shared" si="391"/>
        <v>n/a</v>
      </c>
      <c r="AI683" s="1092" t="str">
        <f t="shared" si="392"/>
        <v>n/a</v>
      </c>
      <c r="AJ683" s="1092" t="str">
        <f t="shared" si="393"/>
        <v>n/a</v>
      </c>
      <c r="AK683" s="1092" t="str">
        <f t="shared" si="394"/>
        <v>n/a</v>
      </c>
      <c r="AL683" s="1092" t="str">
        <f t="shared" si="395"/>
        <v>n/a</v>
      </c>
      <c r="AM683" s="1092" t="str">
        <f t="shared" si="396"/>
        <v>n/a</v>
      </c>
      <c r="AN683" s="1092" t="str">
        <f t="shared" si="397"/>
        <v>n/a</v>
      </c>
      <c r="AO683" s="1092" t="str">
        <f t="shared" si="398"/>
        <v>n/a</v>
      </c>
      <c r="AP683" s="1092" t="str">
        <f t="shared" si="399"/>
        <v>n/a</v>
      </c>
      <c r="AQ683" s="1092" t="str">
        <f t="shared" si="400"/>
        <v>n/a</v>
      </c>
      <c r="AR683" s="1092" t="str">
        <f t="shared" si="401"/>
        <v>n/a</v>
      </c>
      <c r="AS683" s="1092" t="str">
        <f t="shared" si="402"/>
        <v>n/a</v>
      </c>
      <c r="AT683" s="1092" t="str">
        <f t="shared" si="403"/>
        <v>n/a</v>
      </c>
      <c r="AU683" s="1092" t="str">
        <f t="shared" si="404"/>
        <v>n/a</v>
      </c>
      <c r="AV683" s="1092" t="str">
        <f t="shared" si="405"/>
        <v>n/a</v>
      </c>
      <c r="AW683" s="1092">
        <f t="shared" si="407"/>
        <v>21.600346660876664</v>
      </c>
      <c r="AX683" s="1092">
        <f t="shared" si="408"/>
        <v>13.479813987257321</v>
      </c>
    </row>
    <row r="684" spans="1:50" x14ac:dyDescent="0.2">
      <c r="A684" s="838" t="s">
        <v>806</v>
      </c>
      <c r="B684" s="831" t="s">
        <v>807</v>
      </c>
      <c r="C684" s="490">
        <v>3.72</v>
      </c>
      <c r="D684" s="490">
        <v>3.21</v>
      </c>
      <c r="E684" s="590">
        <v>2.63</v>
      </c>
      <c r="F684" s="590">
        <v>2.12</v>
      </c>
      <c r="G684" s="490">
        <v>1.64</v>
      </c>
      <c r="H684" s="490">
        <v>1.4</v>
      </c>
      <c r="I684" s="490">
        <v>1.24</v>
      </c>
      <c r="J684" s="490">
        <v>1.07</v>
      </c>
      <c r="K684" s="971"/>
      <c r="L684" s="490">
        <v>0.71</v>
      </c>
      <c r="M684" s="490">
        <v>0.56000000000000005</v>
      </c>
      <c r="N684" s="971"/>
      <c r="O684" s="590">
        <v>0.49</v>
      </c>
      <c r="P684" s="590">
        <v>0.45</v>
      </c>
      <c r="Q684" s="590">
        <v>0.41</v>
      </c>
      <c r="R684" s="590">
        <v>0.3</v>
      </c>
      <c r="S684" s="590">
        <v>0.13</v>
      </c>
      <c r="T684" s="590">
        <v>0.105</v>
      </c>
      <c r="U684" s="590">
        <v>8.8999999999999996E-2</v>
      </c>
      <c r="V684" s="586">
        <v>8.5000000000000006E-2</v>
      </c>
      <c r="W684" s="586">
        <v>8.5000000000000006E-2</v>
      </c>
      <c r="X684" s="586">
        <v>8.5000000000000006E-2</v>
      </c>
      <c r="Y684" s="586">
        <v>8.5000000000000006E-2</v>
      </c>
      <c r="Z684" s="586">
        <v>8.5000000000000006E-2</v>
      </c>
      <c r="AA684" s="587">
        <f t="shared" si="406"/>
        <v>20.699000000000002</v>
      </c>
      <c r="AB684" s="1092">
        <f t="shared" si="385"/>
        <v>15.887850467289732</v>
      </c>
      <c r="AC684" s="1092">
        <f t="shared" si="386"/>
        <v>22.05323193916351</v>
      </c>
      <c r="AD684" s="1092">
        <f t="shared" si="387"/>
        <v>24.056603773584897</v>
      </c>
      <c r="AE684" s="1092">
        <f t="shared" si="388"/>
        <v>29.268292682926834</v>
      </c>
      <c r="AF684" s="1092">
        <f t="shared" si="389"/>
        <v>17.142857142857149</v>
      </c>
      <c r="AG684" s="1092">
        <f t="shared" si="390"/>
        <v>12.903225806451601</v>
      </c>
      <c r="AH684" s="1092">
        <f t="shared" si="391"/>
        <v>15.887850467289709</v>
      </c>
      <c r="AI684" s="1092">
        <f t="shared" si="392"/>
        <v>50.704225352112701</v>
      </c>
      <c r="AJ684" s="1092">
        <f t="shared" si="393"/>
        <v>26.785714285714256</v>
      </c>
      <c r="AK684" s="1092">
        <f t="shared" si="394"/>
        <v>14.285714285714302</v>
      </c>
      <c r="AL684" s="1092">
        <f t="shared" si="395"/>
        <v>8.8888888888888786</v>
      </c>
      <c r="AM684" s="1092">
        <f t="shared" si="396"/>
        <v>9.7560975609756184</v>
      </c>
      <c r="AN684" s="1092">
        <f t="shared" si="397"/>
        <v>36.666666666666671</v>
      </c>
      <c r="AO684" s="1092">
        <f t="shared" si="398"/>
        <v>130.76923076923075</v>
      </c>
      <c r="AP684" s="1092">
        <f t="shared" si="399"/>
        <v>23.809523809523814</v>
      </c>
      <c r="AQ684" s="1092">
        <f t="shared" si="400"/>
        <v>17.977528089887642</v>
      </c>
      <c r="AR684" s="1092">
        <f t="shared" si="401"/>
        <v>4.7058823529411598</v>
      </c>
      <c r="AS684" s="1092">
        <f t="shared" si="402"/>
        <v>0</v>
      </c>
      <c r="AT684" s="1092">
        <f t="shared" si="403"/>
        <v>0</v>
      </c>
      <c r="AU684" s="1092">
        <f t="shared" si="404"/>
        <v>0</v>
      </c>
      <c r="AV684" s="1092">
        <f t="shared" si="405"/>
        <v>0</v>
      </c>
      <c r="AW684" s="1092">
        <f t="shared" si="407"/>
        <v>21.978542111486632</v>
      </c>
      <c r="AX684" s="1092">
        <f t="shared" si="408"/>
        <v>28.077276201815074</v>
      </c>
    </row>
    <row r="685" spans="1:50" x14ac:dyDescent="0.2">
      <c r="A685" s="838" t="s">
        <v>1722</v>
      </c>
      <c r="B685" s="831" t="s">
        <v>1723</v>
      </c>
      <c r="C685" s="490">
        <v>1.31</v>
      </c>
      <c r="D685" s="490">
        <v>1.22</v>
      </c>
      <c r="E685" s="590">
        <v>1.1100000000000001</v>
      </c>
      <c r="F685" s="590">
        <v>1</v>
      </c>
      <c r="G685" s="490">
        <v>0.9</v>
      </c>
      <c r="H685" s="490">
        <v>0.8</v>
      </c>
      <c r="I685" s="490">
        <v>0.65</v>
      </c>
      <c r="J685" s="490">
        <v>0.53</v>
      </c>
      <c r="K685" s="971"/>
      <c r="L685" s="490">
        <v>0.4</v>
      </c>
      <c r="M685" s="492">
        <v>0</v>
      </c>
      <c r="N685" s="971"/>
      <c r="O685" s="586">
        <v>0</v>
      </c>
      <c r="P685" s="586">
        <v>0</v>
      </c>
      <c r="Q685" s="586">
        <v>0</v>
      </c>
      <c r="R685" s="586">
        <v>0</v>
      </c>
      <c r="S685" s="586">
        <v>0</v>
      </c>
      <c r="T685" s="586">
        <v>0</v>
      </c>
      <c r="U685" s="586">
        <v>0</v>
      </c>
      <c r="V685" s="586">
        <v>0</v>
      </c>
      <c r="W685" s="586">
        <v>0</v>
      </c>
      <c r="X685" s="586">
        <v>0</v>
      </c>
      <c r="Y685" s="586">
        <v>0</v>
      </c>
      <c r="Z685" s="586">
        <v>0</v>
      </c>
      <c r="AA685" s="587">
        <f t="shared" si="406"/>
        <v>7.9200000000000017</v>
      </c>
      <c r="AB685" s="1092">
        <f t="shared" si="385"/>
        <v>7.3770491803278659</v>
      </c>
      <c r="AC685" s="1092">
        <f t="shared" si="386"/>
        <v>9.9099099099098975</v>
      </c>
      <c r="AD685" s="1092">
        <f t="shared" si="387"/>
        <v>11.000000000000011</v>
      </c>
      <c r="AE685" s="1092">
        <f t="shared" si="388"/>
        <v>11.111111111111116</v>
      </c>
      <c r="AF685" s="1092">
        <f t="shared" si="389"/>
        <v>12.5</v>
      </c>
      <c r="AG685" s="1092">
        <f t="shared" si="390"/>
        <v>23.076923076923084</v>
      </c>
      <c r="AH685" s="1092">
        <f t="shared" si="391"/>
        <v>22.641509433962259</v>
      </c>
      <c r="AI685" s="1092">
        <f t="shared" si="392"/>
        <v>32.499999999999993</v>
      </c>
      <c r="AJ685" s="1092" t="str">
        <f t="shared" si="393"/>
        <v>n/a</v>
      </c>
      <c r="AK685" s="1092" t="str">
        <f t="shared" si="394"/>
        <v>n/a</v>
      </c>
      <c r="AL685" s="1092" t="str">
        <f t="shared" si="395"/>
        <v>n/a</v>
      </c>
      <c r="AM685" s="1092" t="str">
        <f t="shared" si="396"/>
        <v>n/a</v>
      </c>
      <c r="AN685" s="1092" t="str">
        <f t="shared" si="397"/>
        <v>n/a</v>
      </c>
      <c r="AO685" s="1092" t="str">
        <f t="shared" si="398"/>
        <v>n/a</v>
      </c>
      <c r="AP685" s="1092" t="str">
        <f t="shared" si="399"/>
        <v>n/a</v>
      </c>
      <c r="AQ685" s="1092" t="str">
        <f t="shared" si="400"/>
        <v>n/a</v>
      </c>
      <c r="AR685" s="1092" t="str">
        <f t="shared" si="401"/>
        <v>n/a</v>
      </c>
      <c r="AS685" s="1092" t="str">
        <f t="shared" si="402"/>
        <v>n/a</v>
      </c>
      <c r="AT685" s="1092" t="str">
        <f t="shared" si="403"/>
        <v>n/a</v>
      </c>
      <c r="AU685" s="1092" t="str">
        <f t="shared" si="404"/>
        <v>n/a</v>
      </c>
      <c r="AV685" s="1092" t="str">
        <f t="shared" si="405"/>
        <v>n/a</v>
      </c>
      <c r="AW685" s="1092">
        <f t="shared" si="407"/>
        <v>16.264562839029278</v>
      </c>
      <c r="AX685" s="1092">
        <f t="shared" si="408"/>
        <v>8.7707163133393049</v>
      </c>
    </row>
    <row r="686" spans="1:50" x14ac:dyDescent="0.2">
      <c r="A686" s="838" t="s">
        <v>169</v>
      </c>
      <c r="B686" s="831" t="s">
        <v>170</v>
      </c>
      <c r="C686" s="490">
        <v>1.1200000000000001</v>
      </c>
      <c r="D686" s="490">
        <v>1</v>
      </c>
      <c r="E686" s="590">
        <v>0.99</v>
      </c>
      <c r="F686" s="590">
        <v>0.98</v>
      </c>
      <c r="G686" s="490">
        <v>0.97</v>
      </c>
      <c r="H686" s="490">
        <v>0.96</v>
      </c>
      <c r="I686" s="490">
        <v>0.95</v>
      </c>
      <c r="J686" s="490">
        <v>0.94</v>
      </c>
      <c r="K686" s="971"/>
      <c r="L686" s="490">
        <v>0.93</v>
      </c>
      <c r="M686" s="492">
        <v>0.92</v>
      </c>
      <c r="N686" s="971"/>
      <c r="O686" s="586">
        <v>0.91</v>
      </c>
      <c r="P686" s="586">
        <v>0.9</v>
      </c>
      <c r="Q686" s="586">
        <v>0.85</v>
      </c>
      <c r="R686" s="586">
        <v>0.8</v>
      </c>
      <c r="S686" s="586">
        <v>0.75</v>
      </c>
      <c r="T686" s="586">
        <v>0.7</v>
      </c>
      <c r="U686" s="586">
        <v>0.65</v>
      </c>
      <c r="V686" s="586">
        <v>0.6</v>
      </c>
      <c r="W686" s="586">
        <v>0.4</v>
      </c>
      <c r="X686" s="586">
        <v>0.37</v>
      </c>
      <c r="Y686" s="586">
        <v>0.34</v>
      </c>
      <c r="Z686" s="586">
        <v>0.3</v>
      </c>
      <c r="AA686" s="587">
        <f t="shared" si="406"/>
        <v>17.330000000000002</v>
      </c>
      <c r="AB686" s="1092">
        <f t="shared" si="385"/>
        <v>12.000000000000011</v>
      </c>
      <c r="AC686" s="1092">
        <f t="shared" si="386"/>
        <v>1.0101010101010166</v>
      </c>
      <c r="AD686" s="1092">
        <f t="shared" si="387"/>
        <v>1.0204081632652962</v>
      </c>
      <c r="AE686" s="1092">
        <f t="shared" si="388"/>
        <v>1.0309278350515427</v>
      </c>
      <c r="AF686" s="1092">
        <f t="shared" si="389"/>
        <v>1.0416666666666741</v>
      </c>
      <c r="AG686" s="1092">
        <f t="shared" si="390"/>
        <v>1.0526315789473717</v>
      </c>
      <c r="AH686" s="1092">
        <f t="shared" si="391"/>
        <v>1.0638297872340496</v>
      </c>
      <c r="AI686" s="1092">
        <f t="shared" si="392"/>
        <v>1.0752688172043001</v>
      </c>
      <c r="AJ686" s="1092">
        <f t="shared" si="393"/>
        <v>1.0869565217391353</v>
      </c>
      <c r="AK686" s="1092">
        <f t="shared" si="394"/>
        <v>1.098901098901095</v>
      </c>
      <c r="AL686" s="1092">
        <f t="shared" si="395"/>
        <v>1.1111111111111072</v>
      </c>
      <c r="AM686" s="1092">
        <f t="shared" si="396"/>
        <v>5.8823529411764719</v>
      </c>
      <c r="AN686" s="1092">
        <f t="shared" si="397"/>
        <v>6.25</v>
      </c>
      <c r="AO686" s="1092">
        <f t="shared" si="398"/>
        <v>6.6666666666666652</v>
      </c>
      <c r="AP686" s="1092">
        <f t="shared" si="399"/>
        <v>7.1428571428571397</v>
      </c>
      <c r="AQ686" s="1092">
        <f t="shared" si="400"/>
        <v>7.6923076923076872</v>
      </c>
      <c r="AR686" s="1092">
        <f t="shared" si="401"/>
        <v>8.3333333333333481</v>
      </c>
      <c r="AS686" s="1092">
        <f t="shared" si="402"/>
        <v>49.999999999999979</v>
      </c>
      <c r="AT686" s="1092">
        <f t="shared" si="403"/>
        <v>8.1081081081081141</v>
      </c>
      <c r="AU686" s="1092">
        <f t="shared" si="404"/>
        <v>8.8235294117646959</v>
      </c>
      <c r="AV686" s="1092">
        <f t="shared" si="405"/>
        <v>13.333333333333353</v>
      </c>
      <c r="AW686" s="1092">
        <f t="shared" si="407"/>
        <v>6.8963948199890019</v>
      </c>
      <c r="AX686" s="1092">
        <f t="shared" si="408"/>
        <v>10.666730660780949</v>
      </c>
    </row>
    <row r="687" spans="1:50" x14ac:dyDescent="0.2">
      <c r="A687" s="838" t="s">
        <v>2909</v>
      </c>
      <c r="B687" s="831" t="s">
        <v>2910</v>
      </c>
      <c r="C687" s="490">
        <v>0.56999999999999995</v>
      </c>
      <c r="D687" s="490">
        <v>0.54500000000000004</v>
      </c>
      <c r="E687" s="590">
        <v>0.52</v>
      </c>
      <c r="F687" s="590">
        <v>0.46</v>
      </c>
      <c r="G687" s="490">
        <v>0.42</v>
      </c>
      <c r="H687" s="490">
        <v>0.37</v>
      </c>
      <c r="I687" s="490">
        <v>0.33</v>
      </c>
      <c r="J687" s="541">
        <v>0.28999999999999998</v>
      </c>
      <c r="K687" s="971"/>
      <c r="L687" s="492">
        <v>0.42</v>
      </c>
      <c r="M687" s="492">
        <v>0.56000000000000005</v>
      </c>
      <c r="N687" s="971"/>
      <c r="O687" s="586">
        <v>0.56000000000000005</v>
      </c>
      <c r="P687" s="590">
        <v>0.56000000000000005</v>
      </c>
      <c r="Q687" s="590">
        <v>0.54</v>
      </c>
      <c r="R687" s="500">
        <v>0.52</v>
      </c>
      <c r="S687" s="500">
        <v>0.52</v>
      </c>
      <c r="T687" s="500">
        <v>0.52</v>
      </c>
      <c r="U687" s="500">
        <v>0.52</v>
      </c>
      <c r="V687" s="500">
        <v>0.52</v>
      </c>
      <c r="W687" s="500">
        <v>0.52</v>
      </c>
      <c r="X687" s="500">
        <v>0.52</v>
      </c>
      <c r="Y687" s="500">
        <v>0.52</v>
      </c>
      <c r="Z687" s="590">
        <v>0.52</v>
      </c>
      <c r="AA687" s="587">
        <f t="shared" si="406"/>
        <v>10.824999999999998</v>
      </c>
      <c r="AB687" s="1092">
        <f t="shared" si="385"/>
        <v>4.5871559633027248</v>
      </c>
      <c r="AC687" s="1092">
        <f t="shared" si="386"/>
        <v>4.8076923076923128</v>
      </c>
      <c r="AD687" s="1092">
        <f t="shared" si="387"/>
        <v>13.043478260869556</v>
      </c>
      <c r="AE687" s="1092">
        <f t="shared" si="388"/>
        <v>9.5238095238095344</v>
      </c>
      <c r="AF687" s="1092">
        <f t="shared" si="389"/>
        <v>13.513513513513509</v>
      </c>
      <c r="AG687" s="1092">
        <f t="shared" si="390"/>
        <v>12.12121212121211</v>
      </c>
      <c r="AH687" s="1092">
        <f t="shared" si="391"/>
        <v>13.793103448275868</v>
      </c>
      <c r="AI687" s="1092">
        <f t="shared" si="392"/>
        <v>-30.952380952380953</v>
      </c>
      <c r="AJ687" s="1092">
        <f t="shared" si="393"/>
        <v>-25.000000000000011</v>
      </c>
      <c r="AK687" s="1092">
        <f t="shared" si="394"/>
        <v>0</v>
      </c>
      <c r="AL687" s="1092">
        <f t="shared" si="395"/>
        <v>0</v>
      </c>
      <c r="AM687" s="1092">
        <f t="shared" si="396"/>
        <v>3.7037037037036979</v>
      </c>
      <c r="AN687" s="1092">
        <f t="shared" si="397"/>
        <v>3.8461538461538547</v>
      </c>
      <c r="AO687" s="1092">
        <f t="shared" si="398"/>
        <v>0</v>
      </c>
      <c r="AP687" s="1092">
        <f t="shared" si="399"/>
        <v>0</v>
      </c>
      <c r="AQ687" s="1092">
        <f t="shared" si="400"/>
        <v>0</v>
      </c>
      <c r="AR687" s="1092">
        <f t="shared" si="401"/>
        <v>0</v>
      </c>
      <c r="AS687" s="1092">
        <f t="shared" si="402"/>
        <v>0</v>
      </c>
      <c r="AT687" s="1092">
        <f t="shared" si="403"/>
        <v>0</v>
      </c>
      <c r="AU687" s="1092">
        <f t="shared" si="404"/>
        <v>0</v>
      </c>
      <c r="AV687" s="1092">
        <f t="shared" si="405"/>
        <v>0</v>
      </c>
      <c r="AW687" s="1092">
        <f t="shared" si="407"/>
        <v>1.0946400826739149</v>
      </c>
      <c r="AX687" s="1092">
        <f t="shared" si="408"/>
        <v>10.979929288658386</v>
      </c>
    </row>
    <row r="688" spans="1:50" x14ac:dyDescent="0.2">
      <c r="A688" s="831" t="s">
        <v>366</v>
      </c>
      <c r="B688" s="831" t="s">
        <v>367</v>
      </c>
      <c r="C688" s="490">
        <v>1.4</v>
      </c>
      <c r="D688" s="490">
        <v>1.36</v>
      </c>
      <c r="E688" s="590">
        <v>1.36</v>
      </c>
      <c r="F688" s="500">
        <v>1.32</v>
      </c>
      <c r="G688" s="490">
        <v>1.32</v>
      </c>
      <c r="H688" s="492">
        <v>1.28</v>
      </c>
      <c r="I688" s="490">
        <v>1.28</v>
      </c>
      <c r="J688" s="490">
        <v>1.25</v>
      </c>
      <c r="K688" s="971"/>
      <c r="L688" s="490">
        <v>1.24</v>
      </c>
      <c r="M688" s="492">
        <v>1.2</v>
      </c>
      <c r="N688" s="971"/>
      <c r="O688" s="590">
        <v>1.2</v>
      </c>
      <c r="P688" s="586">
        <v>1.1599999999999999</v>
      </c>
      <c r="Q688" s="590">
        <v>1.1599999999999999</v>
      </c>
      <c r="R688" s="590">
        <v>1.1200000000000001</v>
      </c>
      <c r="S688" s="590">
        <v>1.08</v>
      </c>
      <c r="T688" s="586">
        <v>1.04</v>
      </c>
      <c r="U688" s="590">
        <v>1.01</v>
      </c>
      <c r="V688" s="590">
        <v>1</v>
      </c>
      <c r="W688" s="590">
        <v>0.93</v>
      </c>
      <c r="X688" s="590">
        <v>0.89</v>
      </c>
      <c r="Y688" s="590">
        <v>0.84</v>
      </c>
      <c r="Z688" s="590">
        <v>0.81</v>
      </c>
      <c r="AA688" s="587">
        <f t="shared" si="406"/>
        <v>25.249999999999996</v>
      </c>
      <c r="AB688" s="1092">
        <f t="shared" si="385"/>
        <v>2.9411764705882248</v>
      </c>
      <c r="AC688" s="1092">
        <f t="shared" si="386"/>
        <v>0</v>
      </c>
      <c r="AD688" s="1092">
        <f t="shared" si="387"/>
        <v>3.0303030303030276</v>
      </c>
      <c r="AE688" s="1092">
        <f t="shared" si="388"/>
        <v>0</v>
      </c>
      <c r="AF688" s="1092">
        <f t="shared" si="389"/>
        <v>3.125</v>
      </c>
      <c r="AG688" s="1092">
        <f t="shared" si="390"/>
        <v>0</v>
      </c>
      <c r="AH688" s="1092">
        <f t="shared" si="391"/>
        <v>2.4000000000000021</v>
      </c>
      <c r="AI688" s="1092">
        <f t="shared" si="392"/>
        <v>0.80645161290322509</v>
      </c>
      <c r="AJ688" s="1092">
        <f t="shared" si="393"/>
        <v>3.3333333333333437</v>
      </c>
      <c r="AK688" s="1092">
        <f t="shared" si="394"/>
        <v>0</v>
      </c>
      <c r="AL688" s="1092">
        <f t="shared" si="395"/>
        <v>3.4482758620689724</v>
      </c>
      <c r="AM688" s="1092">
        <f t="shared" si="396"/>
        <v>0</v>
      </c>
      <c r="AN688" s="1092">
        <f t="shared" si="397"/>
        <v>3.5714285714285587</v>
      </c>
      <c r="AO688" s="1092">
        <f t="shared" si="398"/>
        <v>3.7037037037036979</v>
      </c>
      <c r="AP688" s="1092">
        <f t="shared" si="399"/>
        <v>3.8461538461538547</v>
      </c>
      <c r="AQ688" s="1092">
        <f t="shared" si="400"/>
        <v>2.9702970297029729</v>
      </c>
      <c r="AR688" s="1092">
        <f t="shared" si="401"/>
        <v>1.0000000000000009</v>
      </c>
      <c r="AS688" s="1092">
        <f t="shared" si="402"/>
        <v>7.5268817204301008</v>
      </c>
      <c r="AT688" s="1092">
        <f t="shared" si="403"/>
        <v>4.4943820224719211</v>
      </c>
      <c r="AU688" s="1092">
        <f t="shared" si="404"/>
        <v>5.9523809523809534</v>
      </c>
      <c r="AV688" s="1092">
        <f t="shared" si="405"/>
        <v>3.7037037037036979</v>
      </c>
      <c r="AW688" s="1092">
        <f t="shared" si="407"/>
        <v>2.6596891361510737</v>
      </c>
      <c r="AX688" s="1092">
        <f t="shared" si="408"/>
        <v>2.0681858626026366</v>
      </c>
    </row>
    <row r="689" spans="1:50" x14ac:dyDescent="0.2">
      <c r="A689" s="838" t="s">
        <v>3898</v>
      </c>
      <c r="B689" s="831" t="s">
        <v>3899</v>
      </c>
      <c r="C689" s="490">
        <v>0.72</v>
      </c>
      <c r="D689" s="490">
        <v>0.66</v>
      </c>
      <c r="E689" s="590">
        <v>0.52</v>
      </c>
      <c r="F689" s="590">
        <v>0.36</v>
      </c>
      <c r="G689" s="490">
        <v>0.28000000000000003</v>
      </c>
      <c r="H689" s="490">
        <v>0.21</v>
      </c>
      <c r="I689" s="490">
        <v>0.06</v>
      </c>
      <c r="J689" s="541">
        <v>0</v>
      </c>
      <c r="K689" s="971"/>
      <c r="L689" s="492">
        <v>0</v>
      </c>
      <c r="M689" s="492">
        <v>0</v>
      </c>
      <c r="N689" s="971"/>
      <c r="O689" s="586">
        <v>0</v>
      </c>
      <c r="P689" s="586">
        <v>0</v>
      </c>
      <c r="Q689" s="586">
        <v>0.27</v>
      </c>
      <c r="R689" s="590">
        <v>0.35</v>
      </c>
      <c r="S689" s="590">
        <v>0.31</v>
      </c>
      <c r="T689" s="590">
        <v>0.27</v>
      </c>
      <c r="U689" s="590">
        <v>0.23</v>
      </c>
      <c r="V689" s="590">
        <v>0.19166666666666665</v>
      </c>
      <c r="W689" s="590">
        <v>0.16666666666666666</v>
      </c>
      <c r="X689" s="500">
        <v>0</v>
      </c>
      <c r="Y689" s="500">
        <v>0</v>
      </c>
      <c r="Z689" s="500">
        <v>0</v>
      </c>
      <c r="AA689" s="587">
        <f t="shared" si="406"/>
        <v>4.5983333333333336</v>
      </c>
      <c r="AB689" s="1092">
        <f t="shared" si="385"/>
        <v>9.0909090909090828</v>
      </c>
      <c r="AC689" s="1092">
        <f t="shared" si="386"/>
        <v>26.923076923076916</v>
      </c>
      <c r="AD689" s="1092">
        <f t="shared" si="387"/>
        <v>44.444444444444464</v>
      </c>
      <c r="AE689" s="1092">
        <f t="shared" si="388"/>
        <v>28.571428571428559</v>
      </c>
      <c r="AF689" s="1092">
        <f t="shared" si="389"/>
        <v>33.33333333333335</v>
      </c>
      <c r="AG689" s="1092">
        <f t="shared" si="390"/>
        <v>250</v>
      </c>
      <c r="AH689" s="1092" t="str">
        <f t="shared" si="391"/>
        <v>n/a</v>
      </c>
      <c r="AI689" s="1092" t="str">
        <f t="shared" si="392"/>
        <v>n/a</v>
      </c>
      <c r="AJ689" s="1092" t="str">
        <f t="shared" si="393"/>
        <v>n/a</v>
      </c>
      <c r="AK689" s="1092" t="str">
        <f t="shared" si="394"/>
        <v>n/a</v>
      </c>
      <c r="AL689" s="1092" t="str">
        <f t="shared" si="395"/>
        <v>n/a</v>
      </c>
      <c r="AM689" s="1092">
        <f t="shared" si="396"/>
        <v>-100</v>
      </c>
      <c r="AN689" s="1092">
        <f t="shared" si="397"/>
        <v>-22.857142857142843</v>
      </c>
      <c r="AO689" s="1092">
        <f t="shared" si="398"/>
        <v>12.903225806451601</v>
      </c>
      <c r="AP689" s="1092">
        <f t="shared" si="399"/>
        <v>14.814814814814813</v>
      </c>
      <c r="AQ689" s="1092">
        <f t="shared" si="400"/>
        <v>17.391304347826097</v>
      </c>
      <c r="AR689" s="1092">
        <f t="shared" si="401"/>
        <v>20.000000000000018</v>
      </c>
      <c r="AS689" s="1092">
        <f t="shared" si="402"/>
        <v>14.999999999999991</v>
      </c>
      <c r="AT689" s="1092" t="str">
        <f t="shared" si="403"/>
        <v>n/a</v>
      </c>
      <c r="AU689" s="1092" t="str">
        <f t="shared" si="404"/>
        <v>n/a</v>
      </c>
      <c r="AV689" s="1092" t="str">
        <f t="shared" si="405"/>
        <v>n/a</v>
      </c>
      <c r="AW689" s="1092">
        <f t="shared" si="407"/>
        <v>26.893491882703238</v>
      </c>
      <c r="AX689" s="1092">
        <f t="shared" si="408"/>
        <v>76.181659335946534</v>
      </c>
    </row>
    <row r="690" spans="1:50" x14ac:dyDescent="0.2">
      <c r="A690" s="831" t="s">
        <v>1736</v>
      </c>
      <c r="B690" s="831" t="s">
        <v>1737</v>
      </c>
      <c r="C690" s="490">
        <v>1.4225000000000001</v>
      </c>
      <c r="D690" s="490">
        <v>1.35</v>
      </c>
      <c r="E690" s="590">
        <v>1.2775000000000001</v>
      </c>
      <c r="F690" s="590">
        <v>1.2249999999999999</v>
      </c>
      <c r="G690" s="490">
        <v>1.1625000000000001</v>
      </c>
      <c r="H690" s="490">
        <v>1.0925</v>
      </c>
      <c r="I690" s="490">
        <v>1.0149999999999999</v>
      </c>
      <c r="J690" s="490">
        <v>0.92500000000000004</v>
      </c>
      <c r="K690" s="971"/>
      <c r="L690" s="490">
        <v>0.875</v>
      </c>
      <c r="M690" s="490">
        <v>0.77</v>
      </c>
      <c r="N690" s="971"/>
      <c r="O690" s="586">
        <v>0.72499999999999998</v>
      </c>
      <c r="P690" s="586">
        <v>0.96499999999999997</v>
      </c>
      <c r="Q690" s="590">
        <v>1.32</v>
      </c>
      <c r="R690" s="590">
        <v>1.3025</v>
      </c>
      <c r="S690" s="590">
        <v>1.2375</v>
      </c>
      <c r="T690" s="590">
        <v>1.1924999999999999</v>
      </c>
      <c r="U690" s="590">
        <v>1.1625000000000001</v>
      </c>
      <c r="V690" s="590">
        <v>1.1325000000000001</v>
      </c>
      <c r="W690" s="590">
        <v>1.1025</v>
      </c>
      <c r="X690" s="590">
        <v>1.0774999999999999</v>
      </c>
      <c r="Y690" s="590">
        <v>1.0674999999999999</v>
      </c>
      <c r="Z690" s="590">
        <v>1.0565</v>
      </c>
      <c r="AA690" s="587">
        <f t="shared" si="406"/>
        <v>24.456499999999998</v>
      </c>
      <c r="AB690" s="1092">
        <f t="shared" si="385"/>
        <v>5.3703703703703809</v>
      </c>
      <c r="AC690" s="1092">
        <f t="shared" si="386"/>
        <v>5.6751467710371761</v>
      </c>
      <c r="AD690" s="1092">
        <f t="shared" si="387"/>
        <v>4.2857142857142927</v>
      </c>
      <c r="AE690" s="1092">
        <f t="shared" si="388"/>
        <v>5.3763440860214784</v>
      </c>
      <c r="AF690" s="1092">
        <f t="shared" si="389"/>
        <v>6.4073226544622441</v>
      </c>
      <c r="AG690" s="1092">
        <f t="shared" si="390"/>
        <v>7.6354679802955738</v>
      </c>
      <c r="AH690" s="1092">
        <f t="shared" si="391"/>
        <v>9.7297297297297192</v>
      </c>
      <c r="AI690" s="1092">
        <f t="shared" si="392"/>
        <v>5.7142857142857162</v>
      </c>
      <c r="AJ690" s="1092">
        <f t="shared" si="393"/>
        <v>13.636363636363624</v>
      </c>
      <c r="AK690" s="1092">
        <f t="shared" si="394"/>
        <v>6.2068965517241503</v>
      </c>
      <c r="AL690" s="1092">
        <f t="shared" si="395"/>
        <v>-24.870466321243523</v>
      </c>
      <c r="AM690" s="1092">
        <f t="shared" si="396"/>
        <v>-26.893939393939405</v>
      </c>
      <c r="AN690" s="1092">
        <f t="shared" si="397"/>
        <v>1.343570057581589</v>
      </c>
      <c r="AO690" s="1092">
        <f t="shared" si="398"/>
        <v>5.2525252525252419</v>
      </c>
      <c r="AP690" s="1092">
        <f t="shared" si="399"/>
        <v>3.7735849056603987</v>
      </c>
      <c r="AQ690" s="1092">
        <f t="shared" si="400"/>
        <v>2.580645161290307</v>
      </c>
      <c r="AR690" s="1092">
        <f t="shared" si="401"/>
        <v>2.6490066225165476</v>
      </c>
      <c r="AS690" s="1092">
        <f t="shared" si="402"/>
        <v>2.7210884353741527</v>
      </c>
      <c r="AT690" s="1092">
        <f t="shared" si="403"/>
        <v>2.3201856148491906</v>
      </c>
      <c r="AU690" s="1092">
        <f t="shared" si="404"/>
        <v>0.93676814988290502</v>
      </c>
      <c r="AV690" s="1092">
        <f t="shared" si="405"/>
        <v>1.0411736867013577</v>
      </c>
      <c r="AW690" s="1092">
        <f t="shared" si="407"/>
        <v>1.9472278072001488</v>
      </c>
      <c r="AX690" s="1092">
        <f t="shared" si="408"/>
        <v>9.7306992296043422</v>
      </c>
    </row>
    <row r="691" spans="1:50" x14ac:dyDescent="0.2">
      <c r="A691" s="831" t="s">
        <v>1750</v>
      </c>
      <c r="B691" s="831" t="s">
        <v>1751</v>
      </c>
      <c r="C691" s="490">
        <v>0.5</v>
      </c>
      <c r="D691" s="490">
        <v>0.4</v>
      </c>
      <c r="E691" s="590">
        <v>0.36</v>
      </c>
      <c r="F691" s="590">
        <v>0.32</v>
      </c>
      <c r="G691" s="490">
        <v>0.28999999999999998</v>
      </c>
      <c r="H691" s="490">
        <v>0.27333333333333332</v>
      </c>
      <c r="I691" s="490">
        <v>0.20333333333333334</v>
      </c>
      <c r="J691" s="490">
        <v>0.13666666666666666</v>
      </c>
      <c r="K691" s="971"/>
      <c r="L691" s="492">
        <v>0.13333333333333333</v>
      </c>
      <c r="M691" s="492">
        <v>0.13333333333333333</v>
      </c>
      <c r="N691" s="971"/>
      <c r="O691" s="590">
        <v>0.13333333333333333</v>
      </c>
      <c r="P691" s="590">
        <v>8.666666666666667E-2</v>
      </c>
      <c r="Q691" s="590">
        <v>0.04</v>
      </c>
      <c r="R691" s="590">
        <v>3.8333333333333337E-2</v>
      </c>
      <c r="S691" s="590">
        <v>3.6666666666666667E-2</v>
      </c>
      <c r="T691" s="590">
        <v>3.5000000000000003E-2</v>
      </c>
      <c r="U691" s="590">
        <v>3.3333333333333333E-2</v>
      </c>
      <c r="V691" s="590">
        <v>3.1666666666666669E-2</v>
      </c>
      <c r="W691" s="590">
        <v>0.03</v>
      </c>
      <c r="X691" s="590">
        <v>2.8333333333333335E-2</v>
      </c>
      <c r="Y691" s="590">
        <v>2.6666666666666668E-2</v>
      </c>
      <c r="Z691" s="590">
        <v>1.2666666666666666E-2</v>
      </c>
      <c r="AA691" s="587">
        <f t="shared" si="406"/>
        <v>3.2826666666666666</v>
      </c>
      <c r="AB691" s="1092">
        <f t="shared" si="385"/>
        <v>25</v>
      </c>
      <c r="AC691" s="1092">
        <f t="shared" si="386"/>
        <v>11.111111111111116</v>
      </c>
      <c r="AD691" s="1092">
        <f t="shared" si="387"/>
        <v>12.5</v>
      </c>
      <c r="AE691" s="1092">
        <f t="shared" si="388"/>
        <v>10.344827586206918</v>
      </c>
      <c r="AF691" s="1092">
        <f t="shared" si="389"/>
        <v>6.0975609756097615</v>
      </c>
      <c r="AG691" s="1092">
        <f t="shared" si="390"/>
        <v>34.426229508196712</v>
      </c>
      <c r="AH691" s="1092">
        <f t="shared" si="391"/>
        <v>48.780487804878071</v>
      </c>
      <c r="AI691" s="1092">
        <f t="shared" si="392"/>
        <v>2.4999999999999911</v>
      </c>
      <c r="AJ691" s="1092">
        <f t="shared" si="393"/>
        <v>0</v>
      </c>
      <c r="AK691" s="1092">
        <f t="shared" si="394"/>
        <v>0</v>
      </c>
      <c r="AL691" s="1092">
        <f t="shared" si="395"/>
        <v>53.846153846153832</v>
      </c>
      <c r="AM691" s="1092">
        <f t="shared" si="396"/>
        <v>116.66666666666666</v>
      </c>
      <c r="AN691" s="1092">
        <f t="shared" si="397"/>
        <v>4.3478260869565188</v>
      </c>
      <c r="AO691" s="1092">
        <f t="shared" si="398"/>
        <v>4.5454545454545636</v>
      </c>
      <c r="AP691" s="1092">
        <f t="shared" si="399"/>
        <v>4.761904761904745</v>
      </c>
      <c r="AQ691" s="1092">
        <f t="shared" si="400"/>
        <v>5.0000000000000044</v>
      </c>
      <c r="AR691" s="1092">
        <f t="shared" si="401"/>
        <v>5.2631578947368363</v>
      </c>
      <c r="AS691" s="1092">
        <f t="shared" si="402"/>
        <v>5.555555555555558</v>
      </c>
      <c r="AT691" s="1092">
        <f t="shared" si="403"/>
        <v>5.8823529411764497</v>
      </c>
      <c r="AU691" s="1092">
        <f t="shared" si="404"/>
        <v>6.25</v>
      </c>
      <c r="AV691" s="1092">
        <f t="shared" si="405"/>
        <v>110.52631578947371</v>
      </c>
      <c r="AW691" s="1092">
        <f t="shared" si="407"/>
        <v>22.543124051146737</v>
      </c>
      <c r="AX691" s="1092">
        <f t="shared" si="408"/>
        <v>33.833318232314312</v>
      </c>
    </row>
    <row r="692" spans="1:50" x14ac:dyDescent="0.2">
      <c r="A692" s="838" t="s">
        <v>362</v>
      </c>
      <c r="B692" s="831" t="s">
        <v>363</v>
      </c>
      <c r="C692" s="490">
        <v>1.31</v>
      </c>
      <c r="D692" s="490">
        <v>1.145</v>
      </c>
      <c r="E692" s="590">
        <v>1.02</v>
      </c>
      <c r="F692" s="590">
        <v>0.97499999999999998</v>
      </c>
      <c r="G692" s="490">
        <v>0.93</v>
      </c>
      <c r="H692" s="490">
        <v>0.88833333333333342</v>
      </c>
      <c r="I692" s="490">
        <v>0.80666666666666664</v>
      </c>
      <c r="J692" s="490">
        <v>0.73666666666666669</v>
      </c>
      <c r="K692" s="971"/>
      <c r="L692" s="490">
        <v>0.70666666666666667</v>
      </c>
      <c r="M692" s="490">
        <v>0.68</v>
      </c>
      <c r="N692" s="971"/>
      <c r="O692" s="590">
        <v>0.6</v>
      </c>
      <c r="P692" s="590">
        <v>0.52333333333333332</v>
      </c>
      <c r="Q692" s="590">
        <v>0.5033333333333333</v>
      </c>
      <c r="R692" s="590">
        <v>0.48166666666666669</v>
      </c>
      <c r="S692" s="590">
        <v>0.46</v>
      </c>
      <c r="T692" s="590">
        <v>0.43333333333333335</v>
      </c>
      <c r="U692" s="590">
        <v>0.39833333333333337</v>
      </c>
      <c r="V692" s="590">
        <v>0.37666666666666665</v>
      </c>
      <c r="W692" s="590">
        <v>0.36110666666666669</v>
      </c>
      <c r="X692" s="590">
        <v>0.35</v>
      </c>
      <c r="Y692" s="590">
        <v>0.33889333333333332</v>
      </c>
      <c r="Z692" s="590">
        <v>0.32667333333333332</v>
      </c>
      <c r="AA692" s="587">
        <f t="shared" si="406"/>
        <v>14.351673333333334</v>
      </c>
      <c r="AB692" s="1092">
        <f t="shared" si="385"/>
        <v>14.410480349344979</v>
      </c>
      <c r="AC692" s="1092">
        <f t="shared" si="386"/>
        <v>12.254901960784315</v>
      </c>
      <c r="AD692" s="1092">
        <f t="shared" si="387"/>
        <v>4.6153846153846212</v>
      </c>
      <c r="AE692" s="1092">
        <f t="shared" si="388"/>
        <v>4.8387096774193505</v>
      </c>
      <c r="AF692" s="1092">
        <f t="shared" si="389"/>
        <v>4.6904315196998114</v>
      </c>
      <c r="AG692" s="1092">
        <f t="shared" si="390"/>
        <v>10.123966942148765</v>
      </c>
      <c r="AH692" s="1092">
        <f t="shared" si="391"/>
        <v>9.5022624434389016</v>
      </c>
      <c r="AI692" s="1092">
        <f t="shared" si="392"/>
        <v>4.2452830188679291</v>
      </c>
      <c r="AJ692" s="1092">
        <f t="shared" si="393"/>
        <v>3.9215686274509665</v>
      </c>
      <c r="AK692" s="1092">
        <f t="shared" si="394"/>
        <v>13.333333333333353</v>
      </c>
      <c r="AL692" s="1092">
        <f t="shared" si="395"/>
        <v>14.649681528662416</v>
      </c>
      <c r="AM692" s="1092">
        <f t="shared" si="396"/>
        <v>3.9735099337748325</v>
      </c>
      <c r="AN692" s="1092">
        <f t="shared" si="397"/>
        <v>4.4982698961937517</v>
      </c>
      <c r="AO692" s="1092">
        <f t="shared" si="398"/>
        <v>4.7101449275362306</v>
      </c>
      <c r="AP692" s="1092">
        <f t="shared" si="399"/>
        <v>6.1538461538461542</v>
      </c>
      <c r="AQ692" s="1092">
        <f t="shared" si="400"/>
        <v>8.786610878661083</v>
      </c>
      <c r="AR692" s="1092">
        <f t="shared" si="401"/>
        <v>5.752212389380551</v>
      </c>
      <c r="AS692" s="1092">
        <f t="shared" si="402"/>
        <v>4.3089761104752045</v>
      </c>
      <c r="AT692" s="1092">
        <f t="shared" si="403"/>
        <v>3.1733333333333391</v>
      </c>
      <c r="AU692" s="1092">
        <f t="shared" si="404"/>
        <v>3.2773340677499263</v>
      </c>
      <c r="AV692" s="1092">
        <f t="shared" si="405"/>
        <v>3.7407399848982781</v>
      </c>
      <c r="AW692" s="1092">
        <f t="shared" si="407"/>
        <v>6.9029038901135618</v>
      </c>
      <c r="AX692" s="1092">
        <f t="shared" si="408"/>
        <v>3.8873512962018446</v>
      </c>
    </row>
    <row r="693" spans="1:50" x14ac:dyDescent="0.2">
      <c r="A693" s="838" t="s">
        <v>371</v>
      </c>
      <c r="B693" s="831" t="s">
        <v>372</v>
      </c>
      <c r="C693" s="490">
        <v>2.76</v>
      </c>
      <c r="D693" s="490">
        <v>2.72</v>
      </c>
      <c r="E693" s="590">
        <v>2.68</v>
      </c>
      <c r="F693" s="590">
        <v>2.645</v>
      </c>
      <c r="G693" s="490">
        <v>2.6124999999999998</v>
      </c>
      <c r="H693" s="490">
        <v>2.56</v>
      </c>
      <c r="I693" s="490">
        <v>2.52</v>
      </c>
      <c r="J693" s="490">
        <v>2.4900000000000002</v>
      </c>
      <c r="K693" s="971"/>
      <c r="L693" s="490">
        <v>2.4500000000000002</v>
      </c>
      <c r="M693" s="490">
        <v>2.4249999999999998</v>
      </c>
      <c r="N693" s="971"/>
      <c r="O693" s="590">
        <v>2.415</v>
      </c>
      <c r="P693" s="590">
        <v>2.38</v>
      </c>
      <c r="Q693" s="590">
        <v>2.34</v>
      </c>
      <c r="R693" s="590">
        <v>2.2999999999999998</v>
      </c>
      <c r="S693" s="590">
        <v>2.2599999999999998</v>
      </c>
      <c r="T693" s="590">
        <v>2.1749999999999998</v>
      </c>
      <c r="U693" s="590">
        <v>2</v>
      </c>
      <c r="V693" s="590">
        <v>1.96</v>
      </c>
      <c r="W693" s="590">
        <v>1.92</v>
      </c>
      <c r="X693" s="590">
        <v>1.88</v>
      </c>
      <c r="Y693" s="590">
        <v>1.84</v>
      </c>
      <c r="Z693" s="590">
        <v>1.81</v>
      </c>
      <c r="AA693" s="587">
        <f t="shared" si="406"/>
        <v>51.142500000000005</v>
      </c>
      <c r="AB693" s="1092">
        <f t="shared" ref="AB693:AB751" si="409">IF(ISERROR((C693/D693-1)*100),"n/a",(C693/D693-1)*100)</f>
        <v>1.4705882352941124</v>
      </c>
      <c r="AC693" s="1092">
        <f t="shared" ref="AC693:AC751" si="410">IF(ISERROR((D693/E693-1)*100),"n/a",(D693/E693-1)*100)</f>
        <v>1.4925373134328401</v>
      </c>
      <c r="AD693" s="1092">
        <f t="shared" si="387"/>
        <v>1.3232514177693888</v>
      </c>
      <c r="AE693" s="1092">
        <f t="shared" si="388"/>
        <v>1.2440191387559807</v>
      </c>
      <c r="AF693" s="1092">
        <f t="shared" si="389"/>
        <v>2.05078125</v>
      </c>
      <c r="AG693" s="1092">
        <f t="shared" si="390"/>
        <v>1.5873015873015817</v>
      </c>
      <c r="AH693" s="1092">
        <f t="shared" si="391"/>
        <v>1.2048192771084265</v>
      </c>
      <c r="AI693" s="1092">
        <f t="shared" si="392"/>
        <v>1.6326530612244872</v>
      </c>
      <c r="AJ693" s="1092">
        <f t="shared" si="393"/>
        <v>1.0309278350515649</v>
      </c>
      <c r="AK693" s="1092">
        <f t="shared" si="394"/>
        <v>0.41407867494822614</v>
      </c>
      <c r="AL693" s="1092">
        <f t="shared" si="395"/>
        <v>1.4705882352941346</v>
      </c>
      <c r="AM693" s="1092">
        <f t="shared" si="396"/>
        <v>1.7094017094017033</v>
      </c>
      <c r="AN693" s="1092">
        <f t="shared" si="397"/>
        <v>1.7391304347826209</v>
      </c>
      <c r="AO693" s="1092">
        <f t="shared" si="398"/>
        <v>1.7699115044247815</v>
      </c>
      <c r="AP693" s="1092">
        <f t="shared" si="399"/>
        <v>3.9080459770114873</v>
      </c>
      <c r="AQ693" s="1092">
        <f t="shared" si="400"/>
        <v>8.7499999999999911</v>
      </c>
      <c r="AR693" s="1092">
        <f t="shared" si="401"/>
        <v>2.0408163265306145</v>
      </c>
      <c r="AS693" s="1092">
        <f t="shared" si="402"/>
        <v>2.0833333333333259</v>
      </c>
      <c r="AT693" s="1092">
        <f t="shared" si="403"/>
        <v>2.1276595744680771</v>
      </c>
      <c r="AU693" s="1092">
        <f t="shared" si="404"/>
        <v>2.1739130434782483</v>
      </c>
      <c r="AV693" s="1092">
        <f t="shared" si="405"/>
        <v>1.6574585635359185</v>
      </c>
      <c r="AW693" s="1092">
        <f t="shared" si="407"/>
        <v>2.0419626901498815</v>
      </c>
      <c r="AX693" s="1092">
        <f t="shared" si="408"/>
        <v>1.6701206530186334</v>
      </c>
    </row>
    <row r="694" spans="1:50" x14ac:dyDescent="0.2">
      <c r="A694" s="838" t="s">
        <v>364</v>
      </c>
      <c r="B694" s="831" t="s">
        <v>365</v>
      </c>
      <c r="C694" s="490">
        <v>1.24</v>
      </c>
      <c r="D694" s="490">
        <v>1.2</v>
      </c>
      <c r="E694" s="590">
        <v>1.145</v>
      </c>
      <c r="F694" s="590">
        <v>1.02</v>
      </c>
      <c r="G694" s="490">
        <v>0.98</v>
      </c>
      <c r="H694" s="490">
        <v>0.94</v>
      </c>
      <c r="I694" s="490">
        <v>0.9</v>
      </c>
      <c r="J694" s="490">
        <v>0.86</v>
      </c>
      <c r="K694" s="971" t="s">
        <v>90</v>
      </c>
      <c r="L694" s="490">
        <v>0.82</v>
      </c>
      <c r="M694" s="490">
        <v>0.78</v>
      </c>
      <c r="N694" s="971"/>
      <c r="O694" s="590">
        <v>0.74</v>
      </c>
      <c r="P694" s="590">
        <v>0.7</v>
      </c>
      <c r="Q694" s="590">
        <v>0.63</v>
      </c>
      <c r="R694" s="590">
        <v>0.55000000000000004</v>
      </c>
      <c r="S694" s="590">
        <v>0.51</v>
      </c>
      <c r="T694" s="590">
        <v>0.44</v>
      </c>
      <c r="U694" s="590">
        <v>0.42</v>
      </c>
      <c r="V694" s="590">
        <v>0.4</v>
      </c>
      <c r="W694" s="590">
        <v>0.39529999999999998</v>
      </c>
      <c r="X694" s="586">
        <v>0.38119999999999998</v>
      </c>
      <c r="Y694" s="590">
        <v>0.3725</v>
      </c>
      <c r="Z694" s="586">
        <v>0.34639999999999999</v>
      </c>
      <c r="AA694" s="587">
        <f t="shared" si="406"/>
        <v>15.7704</v>
      </c>
      <c r="AB694" s="1092">
        <f t="shared" si="409"/>
        <v>3.3333333333333437</v>
      </c>
      <c r="AC694" s="1092">
        <f t="shared" si="410"/>
        <v>4.8034934497816595</v>
      </c>
      <c r="AD694" s="1092">
        <f t="shared" si="387"/>
        <v>12.254901960784315</v>
      </c>
      <c r="AE694" s="1092">
        <f t="shared" si="388"/>
        <v>4.081632653061229</v>
      </c>
      <c r="AF694" s="1092">
        <f t="shared" si="389"/>
        <v>4.2553191489361764</v>
      </c>
      <c r="AG694" s="1092">
        <f t="shared" si="390"/>
        <v>4.4444444444444287</v>
      </c>
      <c r="AH694" s="1092">
        <f t="shared" si="391"/>
        <v>4.6511627906976827</v>
      </c>
      <c r="AI694" s="1092">
        <f t="shared" si="392"/>
        <v>4.8780487804878092</v>
      </c>
      <c r="AJ694" s="1092">
        <f t="shared" si="393"/>
        <v>5.12820512820511</v>
      </c>
      <c r="AK694" s="1092">
        <f t="shared" si="394"/>
        <v>5.4054054054054168</v>
      </c>
      <c r="AL694" s="1092">
        <f t="shared" si="395"/>
        <v>5.7142857142857162</v>
      </c>
      <c r="AM694" s="1092">
        <f t="shared" si="396"/>
        <v>11.111111111111093</v>
      </c>
      <c r="AN694" s="1092">
        <f t="shared" si="397"/>
        <v>14.545454545454529</v>
      </c>
      <c r="AO694" s="1092">
        <f t="shared" si="398"/>
        <v>7.8431372549019773</v>
      </c>
      <c r="AP694" s="1092">
        <f t="shared" si="399"/>
        <v>15.909090909090917</v>
      </c>
      <c r="AQ694" s="1092">
        <f t="shared" si="400"/>
        <v>4.7619047619047672</v>
      </c>
      <c r="AR694" s="1092">
        <f t="shared" si="401"/>
        <v>4.9999999999999822</v>
      </c>
      <c r="AS694" s="1092">
        <f t="shared" si="402"/>
        <v>1.1889704022261638</v>
      </c>
      <c r="AT694" s="1092">
        <f t="shared" si="403"/>
        <v>3.6988457502623362</v>
      </c>
      <c r="AU694" s="1092">
        <f t="shared" si="404"/>
        <v>2.3355704697986646</v>
      </c>
      <c r="AV694" s="1092">
        <f t="shared" si="405"/>
        <v>7.5346420323325614</v>
      </c>
      <c r="AW694" s="1092">
        <f t="shared" si="407"/>
        <v>6.3275695260240896</v>
      </c>
      <c r="AX694" s="1092">
        <f t="shared" si="408"/>
        <v>3.9135865249917385</v>
      </c>
    </row>
    <row r="695" spans="1:50" x14ac:dyDescent="0.2">
      <c r="A695" s="847" t="s">
        <v>1740</v>
      </c>
      <c r="B695" s="831" t="s">
        <v>1741</v>
      </c>
      <c r="C695" s="490">
        <v>1.28</v>
      </c>
      <c r="D695" s="490">
        <v>1.24</v>
      </c>
      <c r="E695" s="590">
        <v>1.2</v>
      </c>
      <c r="F695" s="590">
        <v>1.1599999999999999</v>
      </c>
      <c r="G695" s="490">
        <v>1.1100000000000001</v>
      </c>
      <c r="H695" s="490">
        <v>1.08</v>
      </c>
      <c r="I695" s="490">
        <v>1.04</v>
      </c>
      <c r="J695" s="490">
        <v>1.01</v>
      </c>
      <c r="K695" s="971"/>
      <c r="L695" s="492">
        <v>1</v>
      </c>
      <c r="M695" s="492">
        <v>1</v>
      </c>
      <c r="N695" s="971"/>
      <c r="O695" s="586">
        <v>1</v>
      </c>
      <c r="P695" s="586">
        <v>1.03</v>
      </c>
      <c r="Q695" s="586">
        <v>1.1200000000000001</v>
      </c>
      <c r="R695" s="590">
        <v>1.1200000000000001</v>
      </c>
      <c r="S695" s="590">
        <v>1.06</v>
      </c>
      <c r="T695" s="590">
        <v>0.98</v>
      </c>
      <c r="U695" s="590">
        <v>0.9</v>
      </c>
      <c r="V695" s="590">
        <v>0.82</v>
      </c>
      <c r="W695" s="590">
        <v>0.76001000000000007</v>
      </c>
      <c r="X695" s="590">
        <v>0.70666000000000007</v>
      </c>
      <c r="Y695" s="590">
        <v>0.17333000000000001</v>
      </c>
      <c r="Z695" s="586">
        <v>0</v>
      </c>
      <c r="AA695" s="587">
        <f t="shared" si="406"/>
        <v>20.79</v>
      </c>
      <c r="AB695" s="1092">
        <f t="shared" si="409"/>
        <v>3.2258064516129004</v>
      </c>
      <c r="AC695" s="1092">
        <f t="shared" si="410"/>
        <v>3.3333333333333437</v>
      </c>
      <c r="AD695" s="1092">
        <f t="shared" si="387"/>
        <v>3.4482758620689724</v>
      </c>
      <c r="AE695" s="1092">
        <f t="shared" si="388"/>
        <v>4.5045045045044807</v>
      </c>
      <c r="AF695" s="1092">
        <f t="shared" si="389"/>
        <v>2.7777777777777901</v>
      </c>
      <c r="AG695" s="1092">
        <f t="shared" si="390"/>
        <v>3.8461538461538547</v>
      </c>
      <c r="AH695" s="1092">
        <f t="shared" si="391"/>
        <v>2.9702970297029729</v>
      </c>
      <c r="AI695" s="1092">
        <f t="shared" si="392"/>
        <v>1.0000000000000009</v>
      </c>
      <c r="AJ695" s="1092">
        <f t="shared" si="393"/>
        <v>0</v>
      </c>
      <c r="AK695" s="1092">
        <f t="shared" si="394"/>
        <v>0</v>
      </c>
      <c r="AL695" s="1092">
        <f t="shared" si="395"/>
        <v>-2.9126213592232997</v>
      </c>
      <c r="AM695" s="1092">
        <f t="shared" si="396"/>
        <v>-8.03571428571429</v>
      </c>
      <c r="AN695" s="1092">
        <f t="shared" si="397"/>
        <v>0</v>
      </c>
      <c r="AO695" s="1092">
        <f t="shared" si="398"/>
        <v>5.6603773584905648</v>
      </c>
      <c r="AP695" s="1092">
        <f t="shared" si="399"/>
        <v>8.163265306122458</v>
      </c>
      <c r="AQ695" s="1092">
        <f t="shared" si="400"/>
        <v>8.8888888888888786</v>
      </c>
      <c r="AR695" s="1092">
        <f t="shared" si="401"/>
        <v>9.7560975609756184</v>
      </c>
      <c r="AS695" s="1092">
        <f t="shared" si="402"/>
        <v>7.8933171931948154</v>
      </c>
      <c r="AT695" s="1092">
        <f t="shared" si="403"/>
        <v>7.549599524523809</v>
      </c>
      <c r="AU695" s="1092">
        <f t="shared" si="404"/>
        <v>307.69630185195871</v>
      </c>
      <c r="AV695" s="1092" t="str">
        <f t="shared" si="405"/>
        <v>n/a</v>
      </c>
      <c r="AW695" s="1092">
        <f t="shared" si="407"/>
        <v>18.488283042218576</v>
      </c>
      <c r="AX695" s="1092">
        <f t="shared" si="408"/>
        <v>68.207092249461269</v>
      </c>
    </row>
    <row r="696" spans="1:50" x14ac:dyDescent="0.2">
      <c r="A696" s="831" t="s">
        <v>1748</v>
      </c>
      <c r="B696" s="831" t="s">
        <v>1749</v>
      </c>
      <c r="C696" s="490">
        <v>4.83</v>
      </c>
      <c r="D696" s="490">
        <v>3.98</v>
      </c>
      <c r="E696" s="590">
        <v>3.45</v>
      </c>
      <c r="F696" s="590">
        <v>2.875</v>
      </c>
      <c r="G696" s="490">
        <v>2.375</v>
      </c>
      <c r="H696" s="490">
        <v>1.875</v>
      </c>
      <c r="I696" s="490">
        <v>1.405</v>
      </c>
      <c r="J696" s="490">
        <v>1.0525</v>
      </c>
      <c r="K696" s="971"/>
      <c r="L696" s="490">
        <v>0.8</v>
      </c>
      <c r="M696" s="490">
        <v>0.61250000000000004</v>
      </c>
      <c r="N696" s="971"/>
      <c r="O696" s="590">
        <v>0.40500000000000003</v>
      </c>
      <c r="P696" s="586">
        <v>0.03</v>
      </c>
      <c r="Q696" s="586">
        <v>0.03</v>
      </c>
      <c r="R696" s="586">
        <v>0.03</v>
      </c>
      <c r="S696" s="590">
        <v>0.03</v>
      </c>
      <c r="T696" s="586">
        <v>1.4999999999999999E-2</v>
      </c>
      <c r="U696" s="590">
        <v>1.4999999999999999E-2</v>
      </c>
      <c r="V696" s="586">
        <v>7.4999999999999997E-3</v>
      </c>
      <c r="W696" s="586">
        <v>7.4999999999999997E-3</v>
      </c>
      <c r="X696" s="590">
        <v>7.4999999999999997E-3</v>
      </c>
      <c r="Y696" s="586">
        <v>3.7499999999999999E-3</v>
      </c>
      <c r="Z696" s="590">
        <v>0.01</v>
      </c>
      <c r="AA696" s="587">
        <f t="shared" si="406"/>
        <v>23.846250000000012</v>
      </c>
      <c r="AB696" s="1092">
        <f t="shared" si="409"/>
        <v>21.356783919597987</v>
      </c>
      <c r="AC696" s="1092">
        <f t="shared" si="410"/>
        <v>15.362318840579704</v>
      </c>
      <c r="AD696" s="1092">
        <f t="shared" si="387"/>
        <v>19.999999999999996</v>
      </c>
      <c r="AE696" s="1092">
        <f t="shared" si="388"/>
        <v>21.052631578947366</v>
      </c>
      <c r="AF696" s="1092">
        <f t="shared" si="389"/>
        <v>26.666666666666661</v>
      </c>
      <c r="AG696" s="1092">
        <f t="shared" si="390"/>
        <v>33.451957295373667</v>
      </c>
      <c r="AH696" s="1092">
        <f t="shared" si="391"/>
        <v>33.4916864608076</v>
      </c>
      <c r="AI696" s="1092">
        <f t="shared" si="392"/>
        <v>31.562499999999982</v>
      </c>
      <c r="AJ696" s="1092">
        <f t="shared" si="393"/>
        <v>30.612244897959172</v>
      </c>
      <c r="AK696" s="1092">
        <f t="shared" si="394"/>
        <v>51.23456790123457</v>
      </c>
      <c r="AL696" s="1092">
        <f t="shared" si="395"/>
        <v>1250.0000000000002</v>
      </c>
      <c r="AM696" s="1092">
        <f t="shared" si="396"/>
        <v>0</v>
      </c>
      <c r="AN696" s="1092">
        <f t="shared" si="397"/>
        <v>0</v>
      </c>
      <c r="AO696" s="1092">
        <f t="shared" si="398"/>
        <v>0</v>
      </c>
      <c r="AP696" s="1092">
        <f t="shared" si="399"/>
        <v>100</v>
      </c>
      <c r="AQ696" s="1092">
        <f t="shared" si="400"/>
        <v>0</v>
      </c>
      <c r="AR696" s="1092">
        <f t="shared" si="401"/>
        <v>100</v>
      </c>
      <c r="AS696" s="1092">
        <f t="shared" si="402"/>
        <v>0</v>
      </c>
      <c r="AT696" s="1092">
        <f t="shared" si="403"/>
        <v>0</v>
      </c>
      <c r="AU696" s="1092">
        <f t="shared" si="404"/>
        <v>100</v>
      </c>
      <c r="AV696" s="1092">
        <f t="shared" si="405"/>
        <v>-62.5</v>
      </c>
      <c r="AW696" s="1092">
        <f t="shared" si="407"/>
        <v>84.394826550531761</v>
      </c>
      <c r="AX696" s="1092">
        <f t="shared" si="408"/>
        <v>269.80358357048624</v>
      </c>
    </row>
    <row r="697" spans="1:50" x14ac:dyDescent="0.2">
      <c r="A697" s="831" t="s">
        <v>1752</v>
      </c>
      <c r="B697" s="831" t="s">
        <v>1753</v>
      </c>
      <c r="C697" s="490">
        <v>1.1399999999999999</v>
      </c>
      <c r="D697" s="490">
        <v>1.0900000000000001</v>
      </c>
      <c r="E697" s="590">
        <v>0.98</v>
      </c>
      <c r="F697" s="590">
        <v>0.8600000000000001</v>
      </c>
      <c r="G697" s="490">
        <v>0.77</v>
      </c>
      <c r="H697" s="490">
        <v>0.7</v>
      </c>
      <c r="I697" s="490">
        <v>0.62</v>
      </c>
      <c r="J697" s="490">
        <v>0.55000000000000004</v>
      </c>
      <c r="K697" s="971"/>
      <c r="L697" s="490">
        <v>0.47</v>
      </c>
      <c r="M697" s="490">
        <v>0.39500000000000002</v>
      </c>
      <c r="N697" s="971"/>
      <c r="O697" s="590">
        <v>0.35</v>
      </c>
      <c r="P697" s="590">
        <v>0.315</v>
      </c>
      <c r="Q697" s="586">
        <v>0.3</v>
      </c>
      <c r="R697" s="586">
        <v>0.3</v>
      </c>
      <c r="S697" s="586">
        <v>0.3</v>
      </c>
      <c r="T697" s="586">
        <v>0.3</v>
      </c>
      <c r="U697" s="586">
        <v>0.3</v>
      </c>
      <c r="V697" s="586">
        <v>0.3725</v>
      </c>
      <c r="W697" s="586">
        <v>0.59</v>
      </c>
      <c r="X697" s="586">
        <v>0.59</v>
      </c>
      <c r="Y697" s="586">
        <v>0.59</v>
      </c>
      <c r="Z697" s="586">
        <v>0.59</v>
      </c>
      <c r="AA697" s="587">
        <f t="shared" si="406"/>
        <v>12.472500000000002</v>
      </c>
      <c r="AB697" s="1092">
        <f t="shared" si="409"/>
        <v>4.5871559633027248</v>
      </c>
      <c r="AC697" s="1092">
        <f t="shared" si="410"/>
        <v>11.22448979591837</v>
      </c>
      <c r="AD697" s="1092">
        <f t="shared" si="387"/>
        <v>13.953488372093004</v>
      </c>
      <c r="AE697" s="1092">
        <f t="shared" si="388"/>
        <v>11.688311688311703</v>
      </c>
      <c r="AF697" s="1092">
        <f t="shared" si="389"/>
        <v>10.000000000000009</v>
      </c>
      <c r="AG697" s="1092">
        <f t="shared" si="390"/>
        <v>12.903225806451601</v>
      </c>
      <c r="AH697" s="1092">
        <f t="shared" si="391"/>
        <v>12.72727272727272</v>
      </c>
      <c r="AI697" s="1092">
        <f t="shared" si="392"/>
        <v>17.021276595744705</v>
      </c>
      <c r="AJ697" s="1092">
        <f t="shared" si="393"/>
        <v>18.98734177215189</v>
      </c>
      <c r="AK697" s="1092">
        <f t="shared" si="394"/>
        <v>12.857142857142879</v>
      </c>
      <c r="AL697" s="1092">
        <f t="shared" si="395"/>
        <v>11.111111111111093</v>
      </c>
      <c r="AM697" s="1092">
        <f t="shared" si="396"/>
        <v>5.0000000000000044</v>
      </c>
      <c r="AN697" s="1092">
        <f t="shared" si="397"/>
        <v>0</v>
      </c>
      <c r="AO697" s="1092">
        <f t="shared" si="398"/>
        <v>0</v>
      </c>
      <c r="AP697" s="1092">
        <f t="shared" si="399"/>
        <v>0</v>
      </c>
      <c r="AQ697" s="1092">
        <f t="shared" si="400"/>
        <v>0</v>
      </c>
      <c r="AR697" s="1092">
        <f t="shared" si="401"/>
        <v>-19.463087248322154</v>
      </c>
      <c r="AS697" s="1092">
        <f t="shared" si="402"/>
        <v>-36.864406779661017</v>
      </c>
      <c r="AT697" s="1092">
        <f t="shared" si="403"/>
        <v>0</v>
      </c>
      <c r="AU697" s="1092">
        <f t="shared" si="404"/>
        <v>0</v>
      </c>
      <c r="AV697" s="1092">
        <f t="shared" si="405"/>
        <v>0</v>
      </c>
      <c r="AW697" s="1092">
        <f t="shared" si="407"/>
        <v>4.0825391743579775</v>
      </c>
      <c r="AX697" s="1092">
        <f t="shared" si="408"/>
        <v>12.7644366648173</v>
      </c>
    </row>
    <row r="698" spans="1:50" x14ac:dyDescent="0.2">
      <c r="A698" s="838" t="s">
        <v>826</v>
      </c>
      <c r="B698" s="831" t="s">
        <v>827</v>
      </c>
      <c r="C698" s="490">
        <v>3.88</v>
      </c>
      <c r="D698" s="490">
        <v>3.7</v>
      </c>
      <c r="E698" s="590">
        <v>3.06</v>
      </c>
      <c r="F698" s="590">
        <v>2.48</v>
      </c>
      <c r="G698" s="490">
        <v>2.2549999999999999</v>
      </c>
      <c r="H698" s="490">
        <v>2.2000000000000002</v>
      </c>
      <c r="I698" s="490">
        <v>1.8049999999999999</v>
      </c>
      <c r="J698" s="490">
        <v>1.48</v>
      </c>
      <c r="K698" s="971"/>
      <c r="L698" s="490">
        <v>1.2450000000000001</v>
      </c>
      <c r="M698" s="490">
        <v>0.96499999999999997</v>
      </c>
      <c r="N698" s="971"/>
      <c r="O698" s="590">
        <v>0.6</v>
      </c>
      <c r="P698" s="586">
        <v>0.54</v>
      </c>
      <c r="Q698" s="590">
        <v>0.46500000000000002</v>
      </c>
      <c r="R698" s="590">
        <v>0.33750000000000002</v>
      </c>
      <c r="S698" s="586">
        <v>0.3</v>
      </c>
      <c r="T698" s="586">
        <v>0.3</v>
      </c>
      <c r="U698" s="590">
        <v>0.3</v>
      </c>
      <c r="V698" s="590">
        <v>0.23</v>
      </c>
      <c r="W698" s="586">
        <v>0.2</v>
      </c>
      <c r="X698" s="586">
        <v>0.2</v>
      </c>
      <c r="Y698" s="586">
        <v>0.2</v>
      </c>
      <c r="Z698" s="586">
        <v>0.2</v>
      </c>
      <c r="AA698" s="587">
        <f t="shared" si="406"/>
        <v>26.942499999999999</v>
      </c>
      <c r="AB698" s="1092">
        <f t="shared" si="409"/>
        <v>4.8648648648648596</v>
      </c>
      <c r="AC698" s="1092">
        <f t="shared" si="410"/>
        <v>20.915032679738577</v>
      </c>
      <c r="AD698" s="1092">
        <f t="shared" si="387"/>
        <v>23.387096774193552</v>
      </c>
      <c r="AE698" s="1092">
        <f t="shared" si="388"/>
        <v>9.9778270509977887</v>
      </c>
      <c r="AF698" s="1092">
        <f t="shared" si="389"/>
        <v>2.4999999999999911</v>
      </c>
      <c r="AG698" s="1092">
        <f t="shared" si="390"/>
        <v>21.883656509695303</v>
      </c>
      <c r="AH698" s="1092">
        <f t="shared" si="391"/>
        <v>21.959459459459453</v>
      </c>
      <c r="AI698" s="1092">
        <f t="shared" si="392"/>
        <v>18.875502008032118</v>
      </c>
      <c r="AJ698" s="1092">
        <f t="shared" si="393"/>
        <v>29.015544041450791</v>
      </c>
      <c r="AK698" s="1092">
        <f t="shared" si="394"/>
        <v>60.833333333333343</v>
      </c>
      <c r="AL698" s="1092">
        <f t="shared" si="395"/>
        <v>11.111111111111093</v>
      </c>
      <c r="AM698" s="1092">
        <f t="shared" si="396"/>
        <v>16.129032258064523</v>
      </c>
      <c r="AN698" s="1092">
        <f t="shared" si="397"/>
        <v>37.777777777777779</v>
      </c>
      <c r="AO698" s="1092">
        <f t="shared" si="398"/>
        <v>12.500000000000021</v>
      </c>
      <c r="AP698" s="1092">
        <f t="shared" si="399"/>
        <v>0</v>
      </c>
      <c r="AQ698" s="1092">
        <f t="shared" si="400"/>
        <v>0</v>
      </c>
      <c r="AR698" s="1092">
        <f t="shared" si="401"/>
        <v>30.434782608695631</v>
      </c>
      <c r="AS698" s="1092">
        <f t="shared" si="402"/>
        <v>14.999999999999991</v>
      </c>
      <c r="AT698" s="1092">
        <f t="shared" si="403"/>
        <v>0</v>
      </c>
      <c r="AU698" s="1092">
        <f t="shared" si="404"/>
        <v>0</v>
      </c>
      <c r="AV698" s="1092">
        <f t="shared" si="405"/>
        <v>0</v>
      </c>
      <c r="AW698" s="1092">
        <f t="shared" si="407"/>
        <v>16.055477165591178</v>
      </c>
      <c r="AX698" s="1092">
        <f t="shared" si="408"/>
        <v>15.295106406134792</v>
      </c>
    </row>
    <row r="699" spans="1:50" x14ac:dyDescent="0.2">
      <c r="A699" s="838" t="s">
        <v>3900</v>
      </c>
      <c r="B699" s="831" t="s">
        <v>3901</v>
      </c>
      <c r="C699" s="490">
        <v>0.32</v>
      </c>
      <c r="D699" s="490">
        <v>0.31</v>
      </c>
      <c r="E699" s="590">
        <v>0.27</v>
      </c>
      <c r="F699" s="590">
        <v>0.23</v>
      </c>
      <c r="G699" s="490">
        <v>0.18</v>
      </c>
      <c r="H699" s="490">
        <v>0.14000000000000001</v>
      </c>
      <c r="I699" s="490">
        <v>0.1</v>
      </c>
      <c r="J699" s="490">
        <v>0.03</v>
      </c>
      <c r="K699" s="971"/>
      <c r="L699" s="492">
        <v>0</v>
      </c>
      <c r="M699" s="492">
        <v>0</v>
      </c>
      <c r="N699" s="971"/>
      <c r="O699" s="586">
        <v>0</v>
      </c>
      <c r="P699" s="500">
        <v>0</v>
      </c>
      <c r="Q699" s="500">
        <v>0.15</v>
      </c>
      <c r="R699" s="590">
        <v>0.2</v>
      </c>
      <c r="S699" s="590">
        <v>0.19996</v>
      </c>
      <c r="T699" s="590">
        <v>0.18</v>
      </c>
      <c r="U699" s="590">
        <v>0.15004000000000001</v>
      </c>
      <c r="V699" s="590">
        <v>2.998E-2</v>
      </c>
      <c r="W699" s="500">
        <v>0</v>
      </c>
      <c r="X699" s="500">
        <v>0</v>
      </c>
      <c r="Y699" s="500">
        <v>0</v>
      </c>
      <c r="Z699" s="590">
        <v>0.2296</v>
      </c>
      <c r="AA699" s="587">
        <f t="shared" si="406"/>
        <v>2.7195800000000006</v>
      </c>
      <c r="AB699" s="1092">
        <f t="shared" si="409"/>
        <v>3.2258064516129004</v>
      </c>
      <c r="AC699" s="1092">
        <f t="shared" si="410"/>
        <v>14.814814814814813</v>
      </c>
      <c r="AD699" s="1092">
        <f t="shared" si="387"/>
        <v>17.391304347826097</v>
      </c>
      <c r="AE699" s="1092">
        <f t="shared" si="388"/>
        <v>27.777777777777789</v>
      </c>
      <c r="AF699" s="1092">
        <f t="shared" si="389"/>
        <v>28.571428571428559</v>
      </c>
      <c r="AG699" s="1092">
        <f t="shared" si="390"/>
        <v>40.000000000000014</v>
      </c>
      <c r="AH699" s="1092">
        <f t="shared" si="391"/>
        <v>233.33333333333334</v>
      </c>
      <c r="AI699" s="1092" t="str">
        <f t="shared" si="392"/>
        <v>n/a</v>
      </c>
      <c r="AJ699" s="1092" t="str">
        <f t="shared" si="393"/>
        <v>n/a</v>
      </c>
      <c r="AK699" s="1092" t="str">
        <f t="shared" si="394"/>
        <v>n/a</v>
      </c>
      <c r="AL699" s="1092" t="str">
        <f t="shared" si="395"/>
        <v>n/a</v>
      </c>
      <c r="AM699" s="1092">
        <f t="shared" si="396"/>
        <v>-100</v>
      </c>
      <c r="AN699" s="1092">
        <f t="shared" si="397"/>
        <v>-25.000000000000011</v>
      </c>
      <c r="AO699" s="1092">
        <f t="shared" si="398"/>
        <v>2.000400080015563E-2</v>
      </c>
      <c r="AP699" s="1092">
        <f t="shared" si="399"/>
        <v>11.088888888888881</v>
      </c>
      <c r="AQ699" s="1092">
        <f t="shared" si="400"/>
        <v>19.968008531058381</v>
      </c>
      <c r="AR699" s="1092">
        <f t="shared" si="401"/>
        <v>400.46697798532358</v>
      </c>
      <c r="AS699" s="1092" t="str">
        <f t="shared" si="402"/>
        <v>n/a</v>
      </c>
      <c r="AT699" s="1092" t="str">
        <f t="shared" si="403"/>
        <v>n/a</v>
      </c>
      <c r="AU699" s="1092" t="str">
        <f t="shared" si="404"/>
        <v>n/a</v>
      </c>
      <c r="AV699" s="1092">
        <f t="shared" si="405"/>
        <v>-100</v>
      </c>
      <c r="AW699" s="1092">
        <f t="shared" si="407"/>
        <v>40.832738907347462</v>
      </c>
      <c r="AX699" s="1092">
        <f t="shared" si="408"/>
        <v>129.00293010697121</v>
      </c>
    </row>
    <row r="700" spans="1:50" x14ac:dyDescent="0.2">
      <c r="A700" s="831" t="s">
        <v>1746</v>
      </c>
      <c r="B700" s="831" t="s">
        <v>1747</v>
      </c>
      <c r="C700" s="490">
        <v>4.04</v>
      </c>
      <c r="D700" s="490">
        <v>3.84</v>
      </c>
      <c r="E700" s="590">
        <v>3.64</v>
      </c>
      <c r="F700" s="590">
        <v>3.32</v>
      </c>
      <c r="G700" s="490">
        <v>3.12</v>
      </c>
      <c r="H700" s="490">
        <v>2.92</v>
      </c>
      <c r="I700" s="490">
        <v>2.68</v>
      </c>
      <c r="J700" s="490">
        <v>2.48</v>
      </c>
      <c r="K700" s="971"/>
      <c r="L700" s="490">
        <v>2.2799999999999998</v>
      </c>
      <c r="M700" s="490">
        <v>2.08</v>
      </c>
      <c r="N700" s="971"/>
      <c r="O700" s="590">
        <v>1.88</v>
      </c>
      <c r="P700" s="586">
        <v>1.8</v>
      </c>
      <c r="Q700" s="590">
        <v>1.8</v>
      </c>
      <c r="R700" s="590">
        <v>1.68</v>
      </c>
      <c r="S700" s="590">
        <v>1.52</v>
      </c>
      <c r="T700" s="590">
        <v>1.32</v>
      </c>
      <c r="U700" s="590">
        <v>1.1200000000000001</v>
      </c>
      <c r="V700" s="590">
        <v>0.92</v>
      </c>
      <c r="W700" s="586">
        <v>0.76</v>
      </c>
      <c r="X700" s="590">
        <v>0.76</v>
      </c>
      <c r="Y700" s="590">
        <v>0.68</v>
      </c>
      <c r="Z700" s="590">
        <v>0.3</v>
      </c>
      <c r="AA700" s="587">
        <f t="shared" si="406"/>
        <v>44.94</v>
      </c>
      <c r="AB700" s="1092">
        <f t="shared" si="409"/>
        <v>5.2083333333333481</v>
      </c>
      <c r="AC700" s="1092">
        <f t="shared" si="410"/>
        <v>5.4945054945054972</v>
      </c>
      <c r="AD700" s="1092">
        <f t="shared" si="387"/>
        <v>9.6385542168674796</v>
      </c>
      <c r="AE700" s="1092">
        <f t="shared" si="388"/>
        <v>6.4102564102564097</v>
      </c>
      <c r="AF700" s="1092">
        <f t="shared" si="389"/>
        <v>6.8493150684931559</v>
      </c>
      <c r="AG700" s="1092">
        <f t="shared" si="390"/>
        <v>8.9552238805969964</v>
      </c>
      <c r="AH700" s="1092">
        <f t="shared" si="391"/>
        <v>8.064516129032274</v>
      </c>
      <c r="AI700" s="1092">
        <f t="shared" si="392"/>
        <v>8.7719298245614077</v>
      </c>
      <c r="AJ700" s="1092">
        <f t="shared" si="393"/>
        <v>9.6153846153846025</v>
      </c>
      <c r="AK700" s="1092">
        <f t="shared" si="394"/>
        <v>10.638297872340431</v>
      </c>
      <c r="AL700" s="1092">
        <f t="shared" si="395"/>
        <v>4.4444444444444287</v>
      </c>
      <c r="AM700" s="1092">
        <f t="shared" si="396"/>
        <v>0</v>
      </c>
      <c r="AN700" s="1092">
        <f t="shared" si="397"/>
        <v>7.1428571428571397</v>
      </c>
      <c r="AO700" s="1092">
        <f t="shared" si="398"/>
        <v>10.526315789473673</v>
      </c>
      <c r="AP700" s="1092">
        <f t="shared" si="399"/>
        <v>15.151515151515138</v>
      </c>
      <c r="AQ700" s="1092">
        <f t="shared" si="400"/>
        <v>17.857142857142861</v>
      </c>
      <c r="AR700" s="1092">
        <f t="shared" si="401"/>
        <v>21.739130434782616</v>
      </c>
      <c r="AS700" s="1092">
        <f t="shared" si="402"/>
        <v>21.052631578947366</v>
      </c>
      <c r="AT700" s="1092">
        <f t="shared" si="403"/>
        <v>0</v>
      </c>
      <c r="AU700" s="1092">
        <f t="shared" si="404"/>
        <v>11.764705882352944</v>
      </c>
      <c r="AV700" s="1092">
        <f t="shared" si="405"/>
        <v>126.6666666666667</v>
      </c>
      <c r="AW700" s="1092">
        <f t="shared" si="407"/>
        <v>15.047225085407357</v>
      </c>
      <c r="AX700" s="1092">
        <f t="shared" si="408"/>
        <v>26.210599716053473</v>
      </c>
    </row>
    <row r="701" spans="1:50" x14ac:dyDescent="0.2">
      <c r="A701" s="838" t="s">
        <v>1734</v>
      </c>
      <c r="B701" s="831" t="s">
        <v>1735</v>
      </c>
      <c r="C701" s="490">
        <v>1.68</v>
      </c>
      <c r="D701" s="490">
        <v>1.53</v>
      </c>
      <c r="E701" s="590">
        <v>1.27</v>
      </c>
      <c r="F701" s="590">
        <v>1.1400000000000001</v>
      </c>
      <c r="G701" s="490">
        <v>1.0449999999999999</v>
      </c>
      <c r="H701" s="490">
        <v>1</v>
      </c>
      <c r="I701" s="490">
        <v>0.95</v>
      </c>
      <c r="J701" s="490">
        <v>0.85</v>
      </c>
      <c r="K701" s="971"/>
      <c r="L701" s="490">
        <v>0.71</v>
      </c>
      <c r="M701" s="490">
        <v>0.42499999999999999</v>
      </c>
      <c r="N701" s="971"/>
      <c r="O701" s="586">
        <v>0.2</v>
      </c>
      <c r="P701" s="586">
        <v>0.57499999999999996</v>
      </c>
      <c r="Q701" s="590">
        <v>1.7</v>
      </c>
      <c r="R701" s="590">
        <v>1.6</v>
      </c>
      <c r="S701" s="590">
        <v>1.32</v>
      </c>
      <c r="T701" s="590">
        <v>1.2</v>
      </c>
      <c r="U701" s="590">
        <v>0.96</v>
      </c>
      <c r="V701" s="590">
        <v>0.81</v>
      </c>
      <c r="W701" s="590">
        <v>0.76249999999999996</v>
      </c>
      <c r="X701" s="590">
        <v>0.73250000000000004</v>
      </c>
      <c r="Y701" s="590">
        <v>0.66415000000000002</v>
      </c>
      <c r="Z701" s="590">
        <v>0.60079000000000005</v>
      </c>
      <c r="AA701" s="587">
        <f t="shared" si="406"/>
        <v>21.72494</v>
      </c>
      <c r="AB701" s="1092">
        <f t="shared" si="409"/>
        <v>9.8039215686274375</v>
      </c>
      <c r="AC701" s="1092">
        <f t="shared" si="410"/>
        <v>20.472440944881896</v>
      </c>
      <c r="AD701" s="1092">
        <f t="shared" si="387"/>
        <v>11.403508771929815</v>
      </c>
      <c r="AE701" s="1092">
        <f t="shared" si="388"/>
        <v>9.0909090909091042</v>
      </c>
      <c r="AF701" s="1092">
        <f t="shared" si="389"/>
        <v>4.4999999999999929</v>
      </c>
      <c r="AG701" s="1092">
        <f t="shared" si="390"/>
        <v>5.2631578947368363</v>
      </c>
      <c r="AH701" s="1092">
        <f t="shared" si="391"/>
        <v>11.764705882352944</v>
      </c>
      <c r="AI701" s="1092">
        <f t="shared" si="392"/>
        <v>19.718309859154925</v>
      </c>
      <c r="AJ701" s="1092">
        <f t="shared" si="393"/>
        <v>67.058823529411768</v>
      </c>
      <c r="AK701" s="1092">
        <f t="shared" si="394"/>
        <v>112.5</v>
      </c>
      <c r="AL701" s="1092">
        <f t="shared" si="395"/>
        <v>-65.217391304347828</v>
      </c>
      <c r="AM701" s="1092">
        <f t="shared" si="396"/>
        <v>-66.176470588235304</v>
      </c>
      <c r="AN701" s="1092">
        <f t="shared" si="397"/>
        <v>6.25</v>
      </c>
      <c r="AO701" s="1092">
        <f t="shared" si="398"/>
        <v>21.212121212121215</v>
      </c>
      <c r="AP701" s="1092">
        <f t="shared" si="399"/>
        <v>10.000000000000009</v>
      </c>
      <c r="AQ701" s="1092">
        <f t="shared" si="400"/>
        <v>25</v>
      </c>
      <c r="AR701" s="1092">
        <f t="shared" si="401"/>
        <v>18.518518518518512</v>
      </c>
      <c r="AS701" s="1092">
        <f t="shared" si="402"/>
        <v>6.2295081967213228</v>
      </c>
      <c r="AT701" s="1092">
        <f t="shared" si="403"/>
        <v>4.0955631399317349</v>
      </c>
      <c r="AU701" s="1092">
        <f t="shared" si="404"/>
        <v>10.291349845667398</v>
      </c>
      <c r="AV701" s="1092">
        <f t="shared" si="405"/>
        <v>10.546114282860897</v>
      </c>
      <c r="AW701" s="1092">
        <f t="shared" si="407"/>
        <v>12.015480516440126</v>
      </c>
      <c r="AX701" s="1092">
        <f t="shared" si="408"/>
        <v>35.976881574635861</v>
      </c>
    </row>
    <row r="702" spans="1:50" x14ac:dyDescent="0.2">
      <c r="A702" s="847" t="s">
        <v>3979</v>
      </c>
      <c r="B702" s="831" t="s">
        <v>3980</v>
      </c>
      <c r="C702" s="490">
        <v>1.5</v>
      </c>
      <c r="D702" s="490">
        <v>1.48</v>
      </c>
      <c r="E702" s="590">
        <v>1.46</v>
      </c>
      <c r="F702" s="590">
        <v>1.44</v>
      </c>
      <c r="G702" s="490">
        <v>1.42</v>
      </c>
      <c r="H702" s="490">
        <v>1.4</v>
      </c>
      <c r="I702" s="541">
        <v>1.38</v>
      </c>
      <c r="J702" s="541">
        <v>1.38</v>
      </c>
      <c r="K702" s="971"/>
      <c r="L702" s="492">
        <v>1.38</v>
      </c>
      <c r="M702" s="492">
        <v>1.38</v>
      </c>
      <c r="N702" s="971"/>
      <c r="O702" s="586">
        <v>1.38</v>
      </c>
      <c r="P702" s="586">
        <v>1.38</v>
      </c>
      <c r="Q702" s="586">
        <v>1.38</v>
      </c>
      <c r="R702" s="586">
        <v>1.38</v>
      </c>
      <c r="S702" s="586">
        <v>1.38</v>
      </c>
      <c r="T702" s="586">
        <v>1.38</v>
      </c>
      <c r="U702" s="586">
        <v>1.38</v>
      </c>
      <c r="V702" s="586">
        <v>1.38</v>
      </c>
      <c r="W702" s="586">
        <v>1.38</v>
      </c>
      <c r="X702" s="586">
        <v>1.38</v>
      </c>
      <c r="Y702" s="586">
        <v>1.38</v>
      </c>
      <c r="Z702" s="586">
        <v>1.38</v>
      </c>
      <c r="AA702" s="587">
        <f t="shared" si="406"/>
        <v>30.779999999999983</v>
      </c>
      <c r="AB702" s="1092">
        <f t="shared" si="409"/>
        <v>1.3513513513513598</v>
      </c>
      <c r="AC702" s="1092">
        <f t="shared" si="410"/>
        <v>1.3698630136986356</v>
      </c>
      <c r="AD702" s="1092">
        <f t="shared" si="387"/>
        <v>1.388888888888884</v>
      </c>
      <c r="AE702" s="1092">
        <f t="shared" si="388"/>
        <v>1.4084507042253502</v>
      </c>
      <c r="AF702" s="1092">
        <f t="shared" si="389"/>
        <v>1.4285714285714235</v>
      </c>
      <c r="AG702" s="1092">
        <f t="shared" si="390"/>
        <v>1.449275362318847</v>
      </c>
      <c r="AH702" s="1092">
        <f t="shared" si="391"/>
        <v>0</v>
      </c>
      <c r="AI702" s="1092">
        <f t="shared" si="392"/>
        <v>0</v>
      </c>
      <c r="AJ702" s="1092">
        <f t="shared" si="393"/>
        <v>0</v>
      </c>
      <c r="AK702" s="1092">
        <f t="shared" si="394"/>
        <v>0</v>
      </c>
      <c r="AL702" s="1092">
        <f t="shared" si="395"/>
        <v>0</v>
      </c>
      <c r="AM702" s="1092">
        <f t="shared" si="396"/>
        <v>0</v>
      </c>
      <c r="AN702" s="1092">
        <f t="shared" si="397"/>
        <v>0</v>
      </c>
      <c r="AO702" s="1092">
        <f t="shared" si="398"/>
        <v>0</v>
      </c>
      <c r="AP702" s="1092">
        <f t="shared" si="399"/>
        <v>0</v>
      </c>
      <c r="AQ702" s="1092">
        <f t="shared" si="400"/>
        <v>0</v>
      </c>
      <c r="AR702" s="1092">
        <f t="shared" si="401"/>
        <v>0</v>
      </c>
      <c r="AS702" s="1092">
        <f t="shared" si="402"/>
        <v>0</v>
      </c>
      <c r="AT702" s="1092">
        <f t="shared" si="403"/>
        <v>0</v>
      </c>
      <c r="AU702" s="1092">
        <f t="shared" si="404"/>
        <v>0</v>
      </c>
      <c r="AV702" s="1092">
        <f t="shared" si="405"/>
        <v>0</v>
      </c>
      <c r="AW702" s="1092">
        <f t="shared" si="407"/>
        <v>0.39982860709783336</v>
      </c>
      <c r="AX702" s="1092">
        <f t="shared" si="408"/>
        <v>0.64805536296044552</v>
      </c>
    </row>
    <row r="703" spans="1:50" x14ac:dyDescent="0.2">
      <c r="A703" s="838" t="s">
        <v>832</v>
      </c>
      <c r="B703" s="831" t="s">
        <v>833</v>
      </c>
      <c r="C703" s="490">
        <v>1.1200000000000001</v>
      </c>
      <c r="D703" s="490">
        <v>1.1000000000000001</v>
      </c>
      <c r="E703" s="590">
        <v>1.08</v>
      </c>
      <c r="F703" s="590">
        <v>1.06</v>
      </c>
      <c r="G703" s="490">
        <v>1.0449999999999999</v>
      </c>
      <c r="H703" s="490">
        <v>1.0249999999999999</v>
      </c>
      <c r="I703" s="490">
        <v>1.0049999999999999</v>
      </c>
      <c r="J703" s="490">
        <v>0.98499999999999999</v>
      </c>
      <c r="K703" s="971"/>
      <c r="L703" s="490">
        <v>0.96499999999999997</v>
      </c>
      <c r="M703" s="490">
        <v>0.94499999999999995</v>
      </c>
      <c r="N703" s="971"/>
      <c r="O703" s="586">
        <v>0.94</v>
      </c>
      <c r="P703" s="590">
        <v>0.92500000000000004</v>
      </c>
      <c r="Q703" s="590">
        <v>0.90500000000000003</v>
      </c>
      <c r="R703" s="590">
        <v>0.88500000000000001</v>
      </c>
      <c r="S703" s="590">
        <v>0.78</v>
      </c>
      <c r="T703" s="590">
        <v>0.63</v>
      </c>
      <c r="U703" s="590">
        <v>0.45</v>
      </c>
      <c r="V703" s="586">
        <v>0</v>
      </c>
      <c r="W703" s="586">
        <v>0</v>
      </c>
      <c r="X703" s="586">
        <v>0</v>
      </c>
      <c r="Y703" s="586">
        <v>0</v>
      </c>
      <c r="Z703" s="586">
        <v>0</v>
      </c>
      <c r="AA703" s="587">
        <f t="shared" si="406"/>
        <v>15.844999999999999</v>
      </c>
      <c r="AB703" s="1092">
        <f t="shared" si="409"/>
        <v>1.8181818181818299</v>
      </c>
      <c r="AC703" s="1092">
        <f t="shared" si="410"/>
        <v>1.8518518518518601</v>
      </c>
      <c r="AD703" s="1092">
        <f t="shared" ref="AD703:AD751" si="411">IF(ISERROR((E703/F703-1)*100),"n/a",(E703/F703-1)*100)</f>
        <v>1.8867924528301883</v>
      </c>
      <c r="AE703" s="1092">
        <f t="shared" ref="AE703:AE751" si="412">IF(ISERROR((F703/G703-1)*100),"n/a",(F703/G703-1)*100)</f>
        <v>1.4354066985646119</v>
      </c>
      <c r="AF703" s="1092">
        <f t="shared" ref="AF703:AF751" si="413">IF(ISERROR((G703/H703-1)*100),"n/a",(G703/H703-1)*100)</f>
        <v>1.9512195121951237</v>
      </c>
      <c r="AG703" s="1092">
        <f t="shared" ref="AG703:AG751" si="414">IF(ISERROR((H703/I703-1)*100),"n/a",(H703/I703-1)*100)</f>
        <v>1.990049751243772</v>
      </c>
      <c r="AH703" s="1092">
        <f t="shared" ref="AH703:AH751" si="415">IF(ISERROR((I703/J703-1)*100),"n/a",(I703/J703-1)*100)</f>
        <v>2.0304568527918621</v>
      </c>
      <c r="AI703" s="1092">
        <f t="shared" ref="AI703:AI751" si="416">IF(ISERROR((J703/L703-1)*100),"n/a",(J703/L703-1)*100)</f>
        <v>2.0725388601036343</v>
      </c>
      <c r="AJ703" s="1092">
        <f t="shared" ref="AJ703:AJ751" si="417">IF(ISERROR((L703/M703-1)*100),"n/a",(L703/M703-1)*100)</f>
        <v>2.1164021164021163</v>
      </c>
      <c r="AK703" s="1092">
        <f t="shared" ref="AK703:AK751" si="418">IF(ISERROR((M703/O703-1)*100),"n/a",(M703/O703-1)*100)</f>
        <v>0.53191489361701372</v>
      </c>
      <c r="AL703" s="1092">
        <f t="shared" ref="AL703:AL751" si="419">IF(ISERROR((O703/P703-1)*100),"n/a",(O703/P703-1)*100)</f>
        <v>1.6216216216216051</v>
      </c>
      <c r="AM703" s="1092">
        <f t="shared" ref="AM703:AM751" si="420">IF(ISERROR((P703/Q703-1)*100),"n/a",(P703/Q703-1)*100)</f>
        <v>2.2099447513812098</v>
      </c>
      <c r="AN703" s="1092">
        <f t="shared" ref="AN703:AN751" si="421">IF(ISERROR((Q703/R703-1)*100),"n/a",(Q703/R703-1)*100)</f>
        <v>2.2598870056497189</v>
      </c>
      <c r="AO703" s="1092">
        <f t="shared" ref="AO703:AO751" si="422">IF(ISERROR((R703/S703-1)*100),"n/a",(R703/S703-1)*100)</f>
        <v>13.461538461538458</v>
      </c>
      <c r="AP703" s="1092">
        <f t="shared" ref="AP703:AP751" si="423">IF(ISERROR((S703/T703-1)*100),"n/a",(S703/T703-1)*100)</f>
        <v>23.809523809523814</v>
      </c>
      <c r="AQ703" s="1092">
        <f t="shared" ref="AQ703:AQ751" si="424">IF(ISERROR((T703/U703-1)*100),"n/a",(T703/U703-1)*100)</f>
        <v>39.999999999999993</v>
      </c>
      <c r="AR703" s="1092" t="str">
        <f t="shared" ref="AR703:AR751" si="425">IF(ISERROR((U703/V703-1)*100),"n/a",(U703/V703-1)*100)</f>
        <v>n/a</v>
      </c>
      <c r="AS703" s="1092" t="str">
        <f t="shared" ref="AS703:AS751" si="426">IF(ISERROR((V703/W703-1)*100),"n/a",(V703/W703-1)*100)</f>
        <v>n/a</v>
      </c>
      <c r="AT703" s="1092" t="str">
        <f t="shared" ref="AT703:AT751" si="427">IF(ISERROR((W703/X703-1)*100),"n/a",(W703/X703-1)*100)</f>
        <v>n/a</v>
      </c>
      <c r="AU703" s="1092" t="str">
        <f t="shared" ref="AU703:AU751" si="428">IF(ISERROR((X703/Y703-1)*100),"n/a",(X703/Y703-1)*100)</f>
        <v>n/a</v>
      </c>
      <c r="AV703" s="1092" t="str">
        <f t="shared" ref="AV703:AV751" si="429">IF(ISERROR((Y703/Z703-1)*100),"n/a",(Y703/Z703-1)*100)</f>
        <v>n/a</v>
      </c>
      <c r="AW703" s="1092">
        <f t="shared" si="407"/>
        <v>6.3154581535935499</v>
      </c>
      <c r="AX703" s="1092">
        <f t="shared" si="408"/>
        <v>10.819335144083597</v>
      </c>
    </row>
    <row r="704" spans="1:50" x14ac:dyDescent="0.2">
      <c r="A704" s="831" t="s">
        <v>369</v>
      </c>
      <c r="B704" s="831" t="s">
        <v>370</v>
      </c>
      <c r="C704" s="490">
        <v>3.06</v>
      </c>
      <c r="D704" s="490">
        <v>3.02</v>
      </c>
      <c r="E704" s="590">
        <v>2.6</v>
      </c>
      <c r="F704" s="590">
        <v>2.16</v>
      </c>
      <c r="G704" s="490">
        <v>2.12</v>
      </c>
      <c r="H704" s="490">
        <v>2.08</v>
      </c>
      <c r="I704" s="490">
        <v>2.04</v>
      </c>
      <c r="J704" s="490">
        <v>2</v>
      </c>
      <c r="K704" s="971"/>
      <c r="L704" s="490">
        <v>1.96</v>
      </c>
      <c r="M704" s="490">
        <v>1.92</v>
      </c>
      <c r="N704" s="971"/>
      <c r="O704" s="590">
        <v>1.88</v>
      </c>
      <c r="P704" s="590">
        <v>1.84</v>
      </c>
      <c r="Q704" s="590">
        <v>1.8</v>
      </c>
      <c r="R704" s="590">
        <v>1.76</v>
      </c>
      <c r="S704" s="590">
        <v>1.72</v>
      </c>
      <c r="T704" s="590">
        <v>1.68</v>
      </c>
      <c r="U704" s="590">
        <v>1.56</v>
      </c>
      <c r="V704" s="590">
        <v>1.44</v>
      </c>
      <c r="W704" s="590">
        <v>1.36</v>
      </c>
      <c r="X704" s="590">
        <v>1.28</v>
      </c>
      <c r="Y704" s="590">
        <v>1.24</v>
      </c>
      <c r="Z704" s="590">
        <v>1.2</v>
      </c>
      <c r="AA704" s="587">
        <f t="shared" si="406"/>
        <v>41.720000000000006</v>
      </c>
      <c r="AB704" s="1092">
        <f t="shared" si="409"/>
        <v>1.3245033112582849</v>
      </c>
      <c r="AC704" s="1092">
        <f t="shared" si="410"/>
        <v>16.153846153846139</v>
      </c>
      <c r="AD704" s="1092">
        <f t="shared" si="411"/>
        <v>20.370370370370374</v>
      </c>
      <c r="AE704" s="1092">
        <f t="shared" si="412"/>
        <v>1.8867924528301883</v>
      </c>
      <c r="AF704" s="1092">
        <f t="shared" si="413"/>
        <v>1.9230769230769162</v>
      </c>
      <c r="AG704" s="1092">
        <f t="shared" si="414"/>
        <v>1.9607843137254832</v>
      </c>
      <c r="AH704" s="1092">
        <f t="shared" si="415"/>
        <v>2.0000000000000018</v>
      </c>
      <c r="AI704" s="1092">
        <f t="shared" si="416"/>
        <v>2.0408163265306145</v>
      </c>
      <c r="AJ704" s="1092">
        <f t="shared" si="417"/>
        <v>2.0833333333333259</v>
      </c>
      <c r="AK704" s="1092">
        <f t="shared" si="418"/>
        <v>2.1276595744680771</v>
      </c>
      <c r="AL704" s="1092">
        <f t="shared" si="419"/>
        <v>2.1739130434782483</v>
      </c>
      <c r="AM704" s="1092">
        <f t="shared" si="420"/>
        <v>2.2222222222222143</v>
      </c>
      <c r="AN704" s="1092">
        <f t="shared" si="421"/>
        <v>2.2727272727272707</v>
      </c>
      <c r="AO704" s="1092">
        <f t="shared" si="422"/>
        <v>2.3255813953488413</v>
      </c>
      <c r="AP704" s="1092">
        <f t="shared" si="423"/>
        <v>2.3809523809523725</v>
      </c>
      <c r="AQ704" s="1092">
        <f t="shared" si="424"/>
        <v>7.6923076923076872</v>
      </c>
      <c r="AR704" s="1092">
        <f t="shared" si="425"/>
        <v>8.3333333333333481</v>
      </c>
      <c r="AS704" s="1092">
        <f t="shared" si="426"/>
        <v>5.8823529411764497</v>
      </c>
      <c r="AT704" s="1092">
        <f t="shared" si="427"/>
        <v>6.25</v>
      </c>
      <c r="AU704" s="1092">
        <f t="shared" si="428"/>
        <v>3.2258064516129004</v>
      </c>
      <c r="AV704" s="1092">
        <f t="shared" si="429"/>
        <v>3.3333333333333437</v>
      </c>
      <c r="AW704" s="1092">
        <f t="shared" si="407"/>
        <v>4.6649387059967653</v>
      </c>
      <c r="AX704" s="1092">
        <f t="shared" si="408"/>
        <v>4.9924825305063685</v>
      </c>
    </row>
    <row r="705" spans="1:50" x14ac:dyDescent="0.2">
      <c r="A705" s="831" t="s">
        <v>838</v>
      </c>
      <c r="B705" s="831" t="s">
        <v>839</v>
      </c>
      <c r="C705" s="490">
        <v>1.22</v>
      </c>
      <c r="D705" s="490">
        <v>1.05</v>
      </c>
      <c r="E705" s="590">
        <v>0.88</v>
      </c>
      <c r="F705" s="590">
        <v>0.69</v>
      </c>
      <c r="G705" s="490">
        <v>0.58499999999999996</v>
      </c>
      <c r="H705" s="490">
        <v>0.5</v>
      </c>
      <c r="I705" s="490">
        <v>0.42</v>
      </c>
      <c r="J705" s="490">
        <v>0.34749999999999998</v>
      </c>
      <c r="K705" s="971"/>
      <c r="L705" s="490">
        <v>0.2475</v>
      </c>
      <c r="M705" s="490">
        <v>0.16750000000000001</v>
      </c>
      <c r="N705" s="971"/>
      <c r="O705" s="590">
        <v>0.13125000000000001</v>
      </c>
      <c r="P705" s="590">
        <v>0.11</v>
      </c>
      <c r="Q705" s="590">
        <v>5.2499999999999998E-2</v>
      </c>
      <c r="R705" s="586">
        <v>0</v>
      </c>
      <c r="S705" s="586">
        <v>0</v>
      </c>
      <c r="T705" s="586">
        <v>0</v>
      </c>
      <c r="U705" s="586">
        <v>0</v>
      </c>
      <c r="V705" s="586">
        <v>0</v>
      </c>
      <c r="W705" s="586">
        <v>0</v>
      </c>
      <c r="X705" s="586">
        <v>0</v>
      </c>
      <c r="Y705" s="586">
        <v>0</v>
      </c>
      <c r="Z705" s="586">
        <v>0</v>
      </c>
      <c r="AA705" s="587">
        <f t="shared" si="406"/>
        <v>6.4012500000000001</v>
      </c>
      <c r="AB705" s="1092">
        <f t="shared" si="409"/>
        <v>16.190476190476176</v>
      </c>
      <c r="AC705" s="1092">
        <f t="shared" si="410"/>
        <v>19.318181818181813</v>
      </c>
      <c r="AD705" s="1092">
        <f t="shared" si="411"/>
        <v>27.536231884057983</v>
      </c>
      <c r="AE705" s="1092">
        <f t="shared" si="412"/>
        <v>17.948717948717952</v>
      </c>
      <c r="AF705" s="1092">
        <f t="shared" si="413"/>
        <v>16.999999999999993</v>
      </c>
      <c r="AG705" s="1092">
        <f t="shared" si="414"/>
        <v>19.047619047619047</v>
      </c>
      <c r="AH705" s="1092">
        <f t="shared" si="415"/>
        <v>20.863309352517987</v>
      </c>
      <c r="AI705" s="1092">
        <f t="shared" si="416"/>
        <v>40.404040404040401</v>
      </c>
      <c r="AJ705" s="1092">
        <f t="shared" si="417"/>
        <v>47.761194029850728</v>
      </c>
      <c r="AK705" s="1092">
        <f t="shared" si="418"/>
        <v>27.619047619047631</v>
      </c>
      <c r="AL705" s="1092">
        <f t="shared" si="419"/>
        <v>19.318181818181813</v>
      </c>
      <c r="AM705" s="1092">
        <f t="shared" si="420"/>
        <v>109.52380952380953</v>
      </c>
      <c r="AN705" s="1092" t="str">
        <f t="shared" si="421"/>
        <v>n/a</v>
      </c>
      <c r="AO705" s="1092" t="str">
        <f t="shared" si="422"/>
        <v>n/a</v>
      </c>
      <c r="AP705" s="1092" t="str">
        <f t="shared" si="423"/>
        <v>n/a</v>
      </c>
      <c r="AQ705" s="1092" t="str">
        <f t="shared" si="424"/>
        <v>n/a</v>
      </c>
      <c r="AR705" s="1092" t="str">
        <f t="shared" si="425"/>
        <v>n/a</v>
      </c>
      <c r="AS705" s="1092" t="str">
        <f t="shared" si="426"/>
        <v>n/a</v>
      </c>
      <c r="AT705" s="1092" t="str">
        <f t="shared" si="427"/>
        <v>n/a</v>
      </c>
      <c r="AU705" s="1092" t="str">
        <f t="shared" si="428"/>
        <v>n/a</v>
      </c>
      <c r="AV705" s="1092" t="str">
        <f t="shared" si="429"/>
        <v>n/a</v>
      </c>
      <c r="AW705" s="1092">
        <f t="shared" si="407"/>
        <v>31.877567469708424</v>
      </c>
      <c r="AX705" s="1092">
        <f t="shared" si="408"/>
        <v>26.377933123216874</v>
      </c>
    </row>
    <row r="706" spans="1:50" x14ac:dyDescent="0.2">
      <c r="A706" s="831" t="s">
        <v>4073</v>
      </c>
      <c r="B706" s="831" t="s">
        <v>4074</v>
      </c>
      <c r="C706" s="490">
        <v>0.83</v>
      </c>
      <c r="D706" s="490">
        <v>0.79</v>
      </c>
      <c r="E706" s="590">
        <v>0.75</v>
      </c>
      <c r="F706" s="961">
        <v>0.71000000000000008</v>
      </c>
      <c r="G706" s="961">
        <v>0.67</v>
      </c>
      <c r="H706" s="961">
        <v>0.62</v>
      </c>
      <c r="I706" s="996">
        <v>0.6</v>
      </c>
      <c r="J706" s="996">
        <v>0.6</v>
      </c>
      <c r="K706" s="996"/>
      <c r="L706" s="996">
        <v>0.6</v>
      </c>
      <c r="M706" s="961">
        <v>0.8</v>
      </c>
      <c r="N706" s="961"/>
      <c r="O706" s="996">
        <v>0.4</v>
      </c>
      <c r="P706" s="996">
        <v>1.1000000000000001</v>
      </c>
      <c r="Q706" s="961">
        <v>1.4</v>
      </c>
      <c r="R706" s="961">
        <v>1.2</v>
      </c>
      <c r="S706" s="961">
        <v>1.05</v>
      </c>
      <c r="T706" s="961">
        <v>1</v>
      </c>
      <c r="U706" s="961">
        <v>1</v>
      </c>
      <c r="V706" s="961">
        <v>1</v>
      </c>
      <c r="W706" s="961">
        <v>1</v>
      </c>
      <c r="X706" s="961">
        <v>1</v>
      </c>
      <c r="Y706" s="961">
        <v>1</v>
      </c>
      <c r="Z706" s="961">
        <v>1</v>
      </c>
      <c r="AA706" s="587">
        <f t="shared" si="406"/>
        <v>19.119999999999997</v>
      </c>
      <c r="AB706" s="1092">
        <f t="shared" si="409"/>
        <v>5.0632911392404889</v>
      </c>
      <c r="AC706" s="1092">
        <f t="shared" si="410"/>
        <v>5.3333333333333455</v>
      </c>
      <c r="AD706" s="1092">
        <f t="shared" si="411"/>
        <v>5.6338028169014009</v>
      </c>
      <c r="AE706" s="1092">
        <f t="shared" si="412"/>
        <v>5.9701492537313383</v>
      </c>
      <c r="AF706" s="1092">
        <f t="shared" si="413"/>
        <v>8.064516129032274</v>
      </c>
      <c r="AG706" s="1092">
        <f t="shared" si="414"/>
        <v>3.3333333333333437</v>
      </c>
      <c r="AH706" s="1092">
        <f t="shared" si="415"/>
        <v>0</v>
      </c>
      <c r="AI706" s="1092">
        <f t="shared" si="416"/>
        <v>0</v>
      </c>
      <c r="AJ706" s="1092">
        <f t="shared" si="417"/>
        <v>-25.000000000000011</v>
      </c>
      <c r="AK706" s="1092">
        <f t="shared" si="418"/>
        <v>100</v>
      </c>
      <c r="AL706" s="1092">
        <f t="shared" si="419"/>
        <v>-63.636363636363633</v>
      </c>
      <c r="AM706" s="1092">
        <f t="shared" si="420"/>
        <v>-21.42857142857142</v>
      </c>
      <c r="AN706" s="1092">
        <f t="shared" si="421"/>
        <v>16.666666666666675</v>
      </c>
      <c r="AO706" s="1092">
        <f t="shared" si="422"/>
        <v>14.285714285714279</v>
      </c>
      <c r="AP706" s="1092">
        <f t="shared" si="423"/>
        <v>5.0000000000000044</v>
      </c>
      <c r="AQ706" s="1092">
        <f t="shared" si="424"/>
        <v>0</v>
      </c>
      <c r="AR706" s="1092">
        <f t="shared" si="425"/>
        <v>0</v>
      </c>
      <c r="AS706" s="1092">
        <f t="shared" si="426"/>
        <v>0</v>
      </c>
      <c r="AT706" s="1092">
        <f t="shared" si="427"/>
        <v>0</v>
      </c>
      <c r="AU706" s="1092">
        <f t="shared" si="428"/>
        <v>0</v>
      </c>
      <c r="AV706" s="1092">
        <f t="shared" si="429"/>
        <v>0</v>
      </c>
      <c r="AW706" s="1092">
        <f t="shared" si="407"/>
        <v>2.8231367568103849</v>
      </c>
      <c r="AX706" s="1092">
        <f t="shared" si="408"/>
        <v>27.991846175325986</v>
      </c>
    </row>
    <row r="707" spans="1:50" x14ac:dyDescent="0.2">
      <c r="A707" s="831" t="s">
        <v>375</v>
      </c>
      <c r="B707" s="831" t="s">
        <v>376</v>
      </c>
      <c r="C707" s="490">
        <v>1.93</v>
      </c>
      <c r="D707" s="490">
        <v>1.9</v>
      </c>
      <c r="E707" s="590">
        <v>1.7788235294117647</v>
      </c>
      <c r="F707" s="590">
        <v>1.6188235294117648</v>
      </c>
      <c r="G707" s="490">
        <v>1.44</v>
      </c>
      <c r="H707" s="490">
        <v>1.2517647058823531</v>
      </c>
      <c r="I707" s="490">
        <v>1.0423529411764705</v>
      </c>
      <c r="J707" s="490">
        <v>0.86117647058823532</v>
      </c>
      <c r="K707" s="971">
        <v>0</v>
      </c>
      <c r="L707" s="490">
        <v>0.71294117647058819</v>
      </c>
      <c r="M707" s="490">
        <v>0.61411764705882355</v>
      </c>
      <c r="N707" s="971">
        <v>0</v>
      </c>
      <c r="O707" s="590">
        <v>0.57176470588235295</v>
      </c>
      <c r="P707" s="590">
        <v>0.55764705882352938</v>
      </c>
      <c r="Q707" s="590">
        <v>0.54823529411764704</v>
      </c>
      <c r="R707" s="590">
        <v>0.52470588235294113</v>
      </c>
      <c r="S707" s="590">
        <v>0.45647058823529413</v>
      </c>
      <c r="T707" s="590">
        <v>0.25882352941176473</v>
      </c>
      <c r="U707" s="590">
        <v>0.24705882352941178</v>
      </c>
      <c r="V707" s="590">
        <v>0.23764705882352941</v>
      </c>
      <c r="W707" s="590">
        <v>0.22823529411764706</v>
      </c>
      <c r="X707" s="590">
        <v>0.21882352941176472</v>
      </c>
      <c r="Y707" s="590">
        <v>0.20941176470588235</v>
      </c>
      <c r="Z707" s="590">
        <v>0.19999999999999998</v>
      </c>
      <c r="AA707" s="587">
        <f t="shared" si="406"/>
        <v>17.408823529411766</v>
      </c>
      <c r="AB707" s="1092">
        <f t="shared" si="409"/>
        <v>1.5789473684210575</v>
      </c>
      <c r="AC707" s="1092">
        <f t="shared" si="410"/>
        <v>6.8121693121693028</v>
      </c>
      <c r="AD707" s="1092">
        <f t="shared" si="411"/>
        <v>9.8837209302325526</v>
      </c>
      <c r="AE707" s="1092">
        <f t="shared" si="412"/>
        <v>12.418300653594772</v>
      </c>
      <c r="AF707" s="1092">
        <f t="shared" si="413"/>
        <v>15.037593984962383</v>
      </c>
      <c r="AG707" s="1092">
        <f t="shared" si="414"/>
        <v>20.090293453724641</v>
      </c>
      <c r="AH707" s="1092">
        <f t="shared" si="415"/>
        <v>21.038251366120207</v>
      </c>
      <c r="AI707" s="1092">
        <f t="shared" si="416"/>
        <v>20.792079207920811</v>
      </c>
      <c r="AJ707" s="1092">
        <f t="shared" si="417"/>
        <v>16.091954022988485</v>
      </c>
      <c r="AK707" s="1092">
        <f t="shared" si="418"/>
        <v>7.4074074074074181</v>
      </c>
      <c r="AL707" s="1092">
        <f t="shared" si="419"/>
        <v>2.5316455696202667</v>
      </c>
      <c r="AM707" s="1092">
        <f t="shared" si="420"/>
        <v>1.716738197424883</v>
      </c>
      <c r="AN707" s="1092">
        <f t="shared" si="421"/>
        <v>4.484304932735439</v>
      </c>
      <c r="AO707" s="1092">
        <f t="shared" si="422"/>
        <v>14.948453608247414</v>
      </c>
      <c r="AP707" s="1092">
        <f t="shared" si="423"/>
        <v>76.363636363636346</v>
      </c>
      <c r="AQ707" s="1092">
        <f t="shared" si="424"/>
        <v>4.7619047619047672</v>
      </c>
      <c r="AR707" s="1092">
        <f t="shared" si="425"/>
        <v>3.9603960396039639</v>
      </c>
      <c r="AS707" s="1092">
        <f t="shared" si="426"/>
        <v>4.1237113402061709</v>
      </c>
      <c r="AT707" s="1092">
        <f t="shared" si="427"/>
        <v>4.3010752688172005</v>
      </c>
      <c r="AU707" s="1092">
        <f t="shared" si="428"/>
        <v>4.4943820224719211</v>
      </c>
      <c r="AV707" s="1092">
        <f t="shared" si="429"/>
        <v>4.705882352941182</v>
      </c>
      <c r="AW707" s="1092">
        <f t="shared" si="407"/>
        <v>12.263945150721483</v>
      </c>
      <c r="AX707" s="1092">
        <f t="shared" si="408"/>
        <v>16.064454570852785</v>
      </c>
    </row>
    <row r="708" spans="1:50" x14ac:dyDescent="0.2">
      <c r="A708" s="831" t="s">
        <v>1758</v>
      </c>
      <c r="B708" s="831" t="s">
        <v>1759</v>
      </c>
      <c r="C708" s="490">
        <v>3.92</v>
      </c>
      <c r="D708" s="490">
        <v>3.6</v>
      </c>
      <c r="E708" s="590">
        <v>3.2</v>
      </c>
      <c r="F708" s="590">
        <v>2.8</v>
      </c>
      <c r="G708" s="490">
        <v>2.4</v>
      </c>
      <c r="H708" s="490">
        <v>1.7</v>
      </c>
      <c r="I708" s="490">
        <v>1.05</v>
      </c>
      <c r="J708" s="490">
        <v>0.83282</v>
      </c>
      <c r="K708" s="971"/>
      <c r="L708" s="490">
        <v>0.59414</v>
      </c>
      <c r="M708" s="490">
        <v>0.27421000000000001</v>
      </c>
      <c r="N708" s="971"/>
      <c r="O708" s="586">
        <v>0.18279999999999999</v>
      </c>
      <c r="P708" s="590">
        <v>0.54844000000000004</v>
      </c>
      <c r="Q708" s="590">
        <v>0.52102000000000004</v>
      </c>
      <c r="R708" s="590">
        <v>0.43875999999999998</v>
      </c>
      <c r="S708" s="590">
        <v>0.27422999999999997</v>
      </c>
      <c r="T708" s="590">
        <v>0.17366000000000001</v>
      </c>
      <c r="U708" s="590">
        <v>0.13253999999999999</v>
      </c>
      <c r="V708" s="590">
        <v>9.597E-2</v>
      </c>
      <c r="W708" s="590">
        <v>9.1399999999999995E-2</v>
      </c>
      <c r="X708" s="590">
        <v>7.7689999999999995E-2</v>
      </c>
      <c r="Y708" s="586">
        <v>7.3120000000000004E-2</v>
      </c>
      <c r="Z708" s="586">
        <v>7.3120000000000004E-2</v>
      </c>
      <c r="AA708" s="587">
        <f t="shared" si="406"/>
        <v>23.053920000000002</v>
      </c>
      <c r="AB708" s="1092">
        <f t="shared" si="409"/>
        <v>8.8888888888888786</v>
      </c>
      <c r="AC708" s="1092">
        <f t="shared" si="410"/>
        <v>12.5</v>
      </c>
      <c r="AD708" s="1092">
        <f t="shared" si="411"/>
        <v>14.285714285714302</v>
      </c>
      <c r="AE708" s="1092">
        <f t="shared" si="412"/>
        <v>16.666666666666675</v>
      </c>
      <c r="AF708" s="1092">
        <f t="shared" si="413"/>
        <v>41.176470588235304</v>
      </c>
      <c r="AG708" s="1092">
        <f t="shared" si="414"/>
        <v>61.904761904761884</v>
      </c>
      <c r="AH708" s="1092">
        <f t="shared" si="415"/>
        <v>26.077663840926025</v>
      </c>
      <c r="AI708" s="1092">
        <f t="shared" si="416"/>
        <v>40.172349951189943</v>
      </c>
      <c r="AJ708" s="1092">
        <f t="shared" si="417"/>
        <v>116.67335254002404</v>
      </c>
      <c r="AK708" s="1092">
        <f t="shared" si="418"/>
        <v>50.005470459518619</v>
      </c>
      <c r="AL708" s="1092">
        <f t="shared" si="419"/>
        <v>-66.66909780468238</v>
      </c>
      <c r="AM708" s="1092">
        <f t="shared" si="420"/>
        <v>5.2627538290276776</v>
      </c>
      <c r="AN708" s="1092">
        <f t="shared" si="421"/>
        <v>18.748290637250452</v>
      </c>
      <c r="AO708" s="1092">
        <f t="shared" si="422"/>
        <v>59.997082740765052</v>
      </c>
      <c r="AP708" s="1092">
        <f t="shared" si="423"/>
        <v>57.912011977427127</v>
      </c>
      <c r="AQ708" s="1092">
        <f t="shared" si="424"/>
        <v>31.024596348272237</v>
      </c>
      <c r="AR708" s="1092">
        <f t="shared" si="425"/>
        <v>38.105658018130661</v>
      </c>
      <c r="AS708" s="1092">
        <f t="shared" si="426"/>
        <v>5.0000000000000044</v>
      </c>
      <c r="AT708" s="1092">
        <f t="shared" si="427"/>
        <v>17.647058823529417</v>
      </c>
      <c r="AU708" s="1092">
        <f t="shared" si="428"/>
        <v>6.2499999999999778</v>
      </c>
      <c r="AV708" s="1092">
        <f t="shared" si="429"/>
        <v>0</v>
      </c>
      <c r="AW708" s="1092">
        <f t="shared" si="407"/>
        <v>26.74427112836409</v>
      </c>
      <c r="AX708" s="1092">
        <f t="shared" si="408"/>
        <v>34.784327892536041</v>
      </c>
    </row>
    <row r="709" spans="1:50" x14ac:dyDescent="0.2">
      <c r="A709" s="831" t="s">
        <v>2942</v>
      </c>
      <c r="B709" s="831" t="s">
        <v>2943</v>
      </c>
      <c r="C709" s="490">
        <v>1.36</v>
      </c>
      <c r="D709" s="490">
        <v>1.24</v>
      </c>
      <c r="E709" s="590">
        <v>1.1200000000000001</v>
      </c>
      <c r="F709" s="590">
        <v>1</v>
      </c>
      <c r="G709" s="490">
        <v>0.8</v>
      </c>
      <c r="H709" s="490">
        <v>0.4</v>
      </c>
      <c r="I709" s="490">
        <v>0.22</v>
      </c>
      <c r="J709" s="541">
        <v>0.04</v>
      </c>
      <c r="K709" s="971"/>
      <c r="L709" s="492">
        <v>0.04</v>
      </c>
      <c r="M709" s="492">
        <v>0.76</v>
      </c>
      <c r="N709" s="971"/>
      <c r="O709" s="500">
        <v>1</v>
      </c>
      <c r="P709" s="500">
        <v>1.48</v>
      </c>
      <c r="Q709" s="590">
        <v>1.96</v>
      </c>
      <c r="R709" s="590">
        <v>1.84</v>
      </c>
      <c r="S709" s="590">
        <v>1.48</v>
      </c>
      <c r="T709" s="590">
        <v>1.1599999999999999</v>
      </c>
      <c r="U709" s="590">
        <v>1.04</v>
      </c>
      <c r="V709" s="590">
        <v>0.98</v>
      </c>
      <c r="W709" s="590">
        <v>0.94</v>
      </c>
      <c r="X709" s="590">
        <v>0.9</v>
      </c>
      <c r="Y709" s="590">
        <v>0.84</v>
      </c>
      <c r="Z709" s="590">
        <v>0.78</v>
      </c>
      <c r="AA709" s="587">
        <f t="shared" si="406"/>
        <v>21.380000000000003</v>
      </c>
      <c r="AB709" s="1092">
        <f t="shared" si="409"/>
        <v>9.6774193548387224</v>
      </c>
      <c r="AC709" s="1092">
        <f t="shared" si="410"/>
        <v>10.714285714285698</v>
      </c>
      <c r="AD709" s="1092">
        <f t="shared" si="411"/>
        <v>12.000000000000011</v>
      </c>
      <c r="AE709" s="1092">
        <f t="shared" si="412"/>
        <v>25</v>
      </c>
      <c r="AF709" s="1092">
        <f t="shared" si="413"/>
        <v>100</v>
      </c>
      <c r="AG709" s="1092">
        <f t="shared" si="414"/>
        <v>81.818181818181841</v>
      </c>
      <c r="AH709" s="1092">
        <f t="shared" si="415"/>
        <v>450</v>
      </c>
      <c r="AI709" s="1092">
        <f t="shared" si="416"/>
        <v>0</v>
      </c>
      <c r="AJ709" s="1092">
        <f t="shared" si="417"/>
        <v>-94.736842105263165</v>
      </c>
      <c r="AK709" s="1092">
        <f t="shared" si="418"/>
        <v>-24</v>
      </c>
      <c r="AL709" s="1092">
        <f t="shared" si="419"/>
        <v>-32.432432432432435</v>
      </c>
      <c r="AM709" s="1092">
        <f t="shared" si="420"/>
        <v>-24.489795918367353</v>
      </c>
      <c r="AN709" s="1092">
        <f t="shared" si="421"/>
        <v>6.5217391304347672</v>
      </c>
      <c r="AO709" s="1092">
        <f t="shared" si="422"/>
        <v>24.324324324324319</v>
      </c>
      <c r="AP709" s="1092">
        <f t="shared" si="423"/>
        <v>27.586206896551737</v>
      </c>
      <c r="AQ709" s="1092">
        <f t="shared" si="424"/>
        <v>11.538461538461519</v>
      </c>
      <c r="AR709" s="1092">
        <f t="shared" si="425"/>
        <v>6.1224489795918435</v>
      </c>
      <c r="AS709" s="1092">
        <f t="shared" si="426"/>
        <v>4.2553191489361764</v>
      </c>
      <c r="AT709" s="1092">
        <f t="shared" si="427"/>
        <v>4.4444444444444287</v>
      </c>
      <c r="AU709" s="1092">
        <f t="shared" si="428"/>
        <v>7.1428571428571397</v>
      </c>
      <c r="AV709" s="1092">
        <f t="shared" si="429"/>
        <v>7.6923076923076872</v>
      </c>
      <c r="AW709" s="1092">
        <f t="shared" si="407"/>
        <v>29.198996463293003</v>
      </c>
      <c r="AX709" s="1092">
        <f t="shared" si="408"/>
        <v>103.72656697809896</v>
      </c>
    </row>
    <row r="710" spans="1:50" x14ac:dyDescent="0.2">
      <c r="A710" s="838" t="s">
        <v>840</v>
      </c>
      <c r="B710" s="831" t="s">
        <v>841</v>
      </c>
      <c r="C710" s="490">
        <v>0.36</v>
      </c>
      <c r="D710" s="490">
        <v>0.34</v>
      </c>
      <c r="E710" s="590">
        <v>0.3</v>
      </c>
      <c r="F710" s="590">
        <v>0.26</v>
      </c>
      <c r="G710" s="490">
        <v>0.23</v>
      </c>
      <c r="H710" s="490">
        <v>0.21</v>
      </c>
      <c r="I710" s="490">
        <v>0.19</v>
      </c>
      <c r="J710" s="490">
        <v>0.17</v>
      </c>
      <c r="K710" s="971"/>
      <c r="L710" s="490">
        <v>0.15</v>
      </c>
      <c r="M710" s="490">
        <v>0.13</v>
      </c>
      <c r="N710" s="971"/>
      <c r="O710" s="590">
        <v>0.11</v>
      </c>
      <c r="P710" s="590">
        <v>9.5000000000000001E-2</v>
      </c>
      <c r="Q710" s="590">
        <v>8.5000000000000006E-2</v>
      </c>
      <c r="R710" s="590">
        <v>7.4999999999999997E-2</v>
      </c>
      <c r="S710" s="590">
        <v>6.5000000000000002E-2</v>
      </c>
      <c r="T710" s="590">
        <v>5.5E-2</v>
      </c>
      <c r="U710" s="590">
        <v>4.4999999999999998E-2</v>
      </c>
      <c r="V710" s="586">
        <v>0.04</v>
      </c>
      <c r="W710" s="586">
        <v>0.04</v>
      </c>
      <c r="X710" s="590">
        <v>0.04</v>
      </c>
      <c r="Y710" s="590">
        <v>3.875E-2</v>
      </c>
      <c r="Z710" s="590">
        <v>3.5000000000000003E-2</v>
      </c>
      <c r="AA710" s="587">
        <f t="shared" si="406"/>
        <v>3.0637500000000002</v>
      </c>
      <c r="AB710" s="1092">
        <f t="shared" si="409"/>
        <v>5.8823529411764497</v>
      </c>
      <c r="AC710" s="1092">
        <f t="shared" si="410"/>
        <v>13.333333333333353</v>
      </c>
      <c r="AD710" s="1092">
        <f t="shared" si="411"/>
        <v>15.384615384615374</v>
      </c>
      <c r="AE710" s="1092">
        <f t="shared" si="412"/>
        <v>13.043478260869556</v>
      </c>
      <c r="AF710" s="1092">
        <f t="shared" si="413"/>
        <v>9.5238095238095344</v>
      </c>
      <c r="AG710" s="1092">
        <f t="shared" si="414"/>
        <v>10.526315789473673</v>
      </c>
      <c r="AH710" s="1092">
        <f t="shared" si="415"/>
        <v>11.764705882352944</v>
      </c>
      <c r="AI710" s="1092">
        <f t="shared" si="416"/>
        <v>13.333333333333353</v>
      </c>
      <c r="AJ710" s="1092">
        <f t="shared" si="417"/>
        <v>15.384615384615374</v>
      </c>
      <c r="AK710" s="1092">
        <f t="shared" si="418"/>
        <v>18.181818181818187</v>
      </c>
      <c r="AL710" s="1092">
        <f t="shared" si="419"/>
        <v>15.789473684210531</v>
      </c>
      <c r="AM710" s="1092">
        <f t="shared" si="420"/>
        <v>11.764705882352944</v>
      </c>
      <c r="AN710" s="1092">
        <f t="shared" si="421"/>
        <v>13.333333333333353</v>
      </c>
      <c r="AO710" s="1092">
        <f t="shared" si="422"/>
        <v>15.384615384615374</v>
      </c>
      <c r="AP710" s="1092">
        <f t="shared" si="423"/>
        <v>18.181818181818187</v>
      </c>
      <c r="AQ710" s="1092">
        <f t="shared" si="424"/>
        <v>22.222222222222232</v>
      </c>
      <c r="AR710" s="1092">
        <f t="shared" si="425"/>
        <v>12.5</v>
      </c>
      <c r="AS710" s="1092">
        <f t="shared" si="426"/>
        <v>0</v>
      </c>
      <c r="AT710" s="1092">
        <f t="shared" si="427"/>
        <v>0</v>
      </c>
      <c r="AU710" s="1092">
        <f t="shared" si="428"/>
        <v>3.2258064516129004</v>
      </c>
      <c r="AV710" s="1092">
        <f t="shared" si="429"/>
        <v>10.714285714285698</v>
      </c>
      <c r="AW710" s="1092">
        <f t="shared" si="407"/>
        <v>11.879744708088049</v>
      </c>
      <c r="AX710" s="1092">
        <f t="shared" si="408"/>
        <v>5.6942873845869419</v>
      </c>
    </row>
    <row r="711" spans="1:50" x14ac:dyDescent="0.2">
      <c r="A711" s="848" t="s">
        <v>4561</v>
      </c>
      <c r="B711" s="831" t="s">
        <v>4558</v>
      </c>
      <c r="C711" s="490">
        <v>0.46400000000000002</v>
      </c>
      <c r="D711" s="490">
        <v>0.43099999999999999</v>
      </c>
      <c r="E711" s="590">
        <v>0.32950000000000002</v>
      </c>
      <c r="F711" s="590">
        <v>0.22149999999999997</v>
      </c>
      <c r="G711" s="490">
        <v>4.9000000000000002E-2</v>
      </c>
      <c r="H711" s="541">
        <v>0</v>
      </c>
      <c r="I711" s="541">
        <v>0</v>
      </c>
      <c r="J711" s="541">
        <v>0</v>
      </c>
      <c r="K711" s="1080"/>
      <c r="L711" s="541">
        <v>0</v>
      </c>
      <c r="M711" s="541">
        <v>0</v>
      </c>
      <c r="N711" s="1080"/>
      <c r="O711" s="541">
        <v>0</v>
      </c>
      <c r="P711" s="541">
        <v>0</v>
      </c>
      <c r="Q711" s="500">
        <v>0</v>
      </c>
      <c r="R711" s="500">
        <v>0</v>
      </c>
      <c r="S711" s="500">
        <v>0</v>
      </c>
      <c r="T711" s="500">
        <v>0</v>
      </c>
      <c r="U711" s="500">
        <v>0</v>
      </c>
      <c r="V711" s="500">
        <v>0</v>
      </c>
      <c r="W711" s="500">
        <v>0</v>
      </c>
      <c r="X711" s="500">
        <v>0</v>
      </c>
      <c r="Y711" s="500">
        <v>0</v>
      </c>
      <c r="Z711" s="500">
        <v>0</v>
      </c>
      <c r="AA711" s="587">
        <f t="shared" ref="AA711:AA774" si="430">SUM(C711:Z711)</f>
        <v>1.4949999999999999</v>
      </c>
      <c r="AB711" s="1092">
        <f t="shared" si="409"/>
        <v>7.6566125290023379</v>
      </c>
      <c r="AC711" s="1092">
        <f t="shared" si="410"/>
        <v>30.804248861911976</v>
      </c>
      <c r="AD711" s="1092">
        <f t="shared" si="411"/>
        <v>48.75846501128671</v>
      </c>
      <c r="AE711" s="1092">
        <f t="shared" si="412"/>
        <v>352.04081632653049</v>
      </c>
      <c r="AF711" s="1092" t="str">
        <f t="shared" si="413"/>
        <v>n/a</v>
      </c>
      <c r="AG711" s="1092" t="str">
        <f t="shared" si="414"/>
        <v>n/a</v>
      </c>
      <c r="AH711" s="1092" t="str">
        <f t="shared" si="415"/>
        <v>n/a</v>
      </c>
      <c r="AI711" s="1092" t="str">
        <f t="shared" si="416"/>
        <v>n/a</v>
      </c>
      <c r="AJ711" s="1092" t="str">
        <f t="shared" si="417"/>
        <v>n/a</v>
      </c>
      <c r="AK711" s="1092" t="str">
        <f t="shared" si="418"/>
        <v>n/a</v>
      </c>
      <c r="AL711" s="1092" t="str">
        <f t="shared" si="419"/>
        <v>n/a</v>
      </c>
      <c r="AM711" s="1092" t="str">
        <f t="shared" si="420"/>
        <v>n/a</v>
      </c>
      <c r="AN711" s="1092" t="str">
        <f t="shared" si="421"/>
        <v>n/a</v>
      </c>
      <c r="AO711" s="1092" t="str">
        <f t="shared" si="422"/>
        <v>n/a</v>
      </c>
      <c r="AP711" s="1092" t="str">
        <f t="shared" si="423"/>
        <v>n/a</v>
      </c>
      <c r="AQ711" s="1092" t="str">
        <f t="shared" si="424"/>
        <v>n/a</v>
      </c>
      <c r="AR711" s="1092" t="str">
        <f t="shared" si="425"/>
        <v>n/a</v>
      </c>
      <c r="AS711" s="1092" t="str">
        <f t="shared" si="426"/>
        <v>n/a</v>
      </c>
      <c r="AT711" s="1092" t="str">
        <f t="shared" si="427"/>
        <v>n/a</v>
      </c>
      <c r="AU711" s="1092" t="str">
        <f t="shared" si="428"/>
        <v>n/a</v>
      </c>
      <c r="AV711" s="1092" t="str">
        <f t="shared" si="429"/>
        <v>n/a</v>
      </c>
      <c r="AW711" s="1092">
        <f t="shared" ref="AW711:AW774" si="431">AVERAGE(AB711:AV711)</f>
        <v>109.81503568218288</v>
      </c>
      <c r="AX711" s="1092">
        <f t="shared" ref="AX711:AX751" si="432">STDEV(AB711:AV711)</f>
        <v>162.3579188972688</v>
      </c>
    </row>
    <row r="712" spans="1:50" x14ac:dyDescent="0.2">
      <c r="A712" s="838" t="s">
        <v>836</v>
      </c>
      <c r="B712" s="831" t="s">
        <v>837</v>
      </c>
      <c r="C712" s="490">
        <v>2.4725000000000001</v>
      </c>
      <c r="D712" s="490">
        <v>2.4224999999999999</v>
      </c>
      <c r="E712" s="590">
        <v>2.3725000000000001</v>
      </c>
      <c r="F712" s="590">
        <v>2.3224999999999998</v>
      </c>
      <c r="G712" s="490">
        <v>2.2725</v>
      </c>
      <c r="H712" s="490">
        <v>2.2149999999999999</v>
      </c>
      <c r="I712" s="490">
        <v>2.14</v>
      </c>
      <c r="J712" s="490">
        <v>2.0750000000000002</v>
      </c>
      <c r="K712" s="971"/>
      <c r="L712" s="490">
        <v>2.0150000000000001</v>
      </c>
      <c r="M712" s="490">
        <v>1.9624999999999999</v>
      </c>
      <c r="N712" s="971"/>
      <c r="O712" s="590">
        <v>1.9125000000000001</v>
      </c>
      <c r="P712" s="590">
        <v>1.855</v>
      </c>
      <c r="Q712" s="590">
        <v>1.75</v>
      </c>
      <c r="R712" s="590">
        <v>1.645</v>
      </c>
      <c r="S712" s="586">
        <v>1.62</v>
      </c>
      <c r="T712" s="590">
        <v>1.6</v>
      </c>
      <c r="U712" s="586">
        <v>1.54</v>
      </c>
      <c r="V712" s="586">
        <v>1.54</v>
      </c>
      <c r="W712" s="586">
        <v>1.54</v>
      </c>
      <c r="X712" s="586">
        <v>1.54</v>
      </c>
      <c r="Y712" s="586">
        <v>1.54</v>
      </c>
      <c r="Z712" s="586">
        <v>1.54</v>
      </c>
      <c r="AA712" s="587">
        <f t="shared" si="430"/>
        <v>41.892499999999998</v>
      </c>
      <c r="AB712" s="1092">
        <f t="shared" si="409"/>
        <v>2.063983488132104</v>
      </c>
      <c r="AC712" s="1092">
        <f t="shared" si="410"/>
        <v>2.1074815595363505</v>
      </c>
      <c r="AD712" s="1092">
        <f t="shared" si="411"/>
        <v>2.1528525296017342</v>
      </c>
      <c r="AE712" s="1092">
        <f t="shared" si="412"/>
        <v>2.2002200220021972</v>
      </c>
      <c r="AF712" s="1092">
        <f t="shared" si="413"/>
        <v>2.5959367945823875</v>
      </c>
      <c r="AG712" s="1092">
        <f t="shared" si="414"/>
        <v>3.5046728971962482</v>
      </c>
      <c r="AH712" s="1092">
        <f t="shared" si="415"/>
        <v>3.1325301204819356</v>
      </c>
      <c r="AI712" s="1092">
        <f t="shared" si="416"/>
        <v>2.977667493796532</v>
      </c>
      <c r="AJ712" s="1092">
        <f t="shared" si="417"/>
        <v>2.6751592356688114</v>
      </c>
      <c r="AK712" s="1092">
        <f t="shared" si="418"/>
        <v>2.614379084967311</v>
      </c>
      <c r="AL712" s="1092">
        <f t="shared" si="419"/>
        <v>3.0997304582210283</v>
      </c>
      <c r="AM712" s="1092">
        <f t="shared" si="420"/>
        <v>6.0000000000000053</v>
      </c>
      <c r="AN712" s="1092">
        <f t="shared" si="421"/>
        <v>6.3829787234042534</v>
      </c>
      <c r="AO712" s="1092">
        <f t="shared" si="422"/>
        <v>1.5432098765431945</v>
      </c>
      <c r="AP712" s="1092">
        <f t="shared" si="423"/>
        <v>1.2499999999999956</v>
      </c>
      <c r="AQ712" s="1092">
        <f t="shared" si="424"/>
        <v>3.8961038961039085</v>
      </c>
      <c r="AR712" s="1092">
        <f t="shared" si="425"/>
        <v>0</v>
      </c>
      <c r="AS712" s="1092">
        <f t="shared" si="426"/>
        <v>0</v>
      </c>
      <c r="AT712" s="1092">
        <f t="shared" si="427"/>
        <v>0</v>
      </c>
      <c r="AU712" s="1092">
        <f t="shared" si="428"/>
        <v>0</v>
      </c>
      <c r="AV712" s="1092">
        <f t="shared" si="429"/>
        <v>0</v>
      </c>
      <c r="AW712" s="1092">
        <f t="shared" si="431"/>
        <v>2.2950907704875232</v>
      </c>
      <c r="AX712" s="1092">
        <f t="shared" si="432"/>
        <v>1.7989950823276297</v>
      </c>
    </row>
    <row r="713" spans="1:50" x14ac:dyDescent="0.2">
      <c r="A713" s="831" t="s">
        <v>386</v>
      </c>
      <c r="B713" s="831" t="s">
        <v>387</v>
      </c>
      <c r="C713" s="490">
        <v>1.64</v>
      </c>
      <c r="D713" s="490">
        <v>1.63</v>
      </c>
      <c r="E713" s="590">
        <v>1.6</v>
      </c>
      <c r="F713" s="590">
        <v>1.5699999999999998</v>
      </c>
      <c r="G713" s="492">
        <v>1.56</v>
      </c>
      <c r="H713" s="490">
        <v>1.53</v>
      </c>
      <c r="I713" s="492">
        <v>1.52</v>
      </c>
      <c r="J713" s="490">
        <v>1.49</v>
      </c>
      <c r="K713" s="971"/>
      <c r="L713" s="492">
        <v>1.48</v>
      </c>
      <c r="M713" s="490">
        <v>1.45</v>
      </c>
      <c r="N713" s="971"/>
      <c r="O713" s="590">
        <v>1.44</v>
      </c>
      <c r="P713" s="590">
        <v>1.41</v>
      </c>
      <c r="Q713" s="590">
        <v>1.39</v>
      </c>
      <c r="R713" s="586">
        <v>1.36</v>
      </c>
      <c r="S713" s="590">
        <v>1.3</v>
      </c>
      <c r="T713" s="590">
        <v>1.22</v>
      </c>
      <c r="U713" s="590">
        <v>1.1000000000000001</v>
      </c>
      <c r="V713" s="590">
        <v>1</v>
      </c>
      <c r="W713" s="590">
        <v>0.9</v>
      </c>
      <c r="X713" s="590">
        <v>0.82</v>
      </c>
      <c r="Y713" s="590">
        <v>0.74</v>
      </c>
      <c r="Z713" s="590">
        <v>0.66</v>
      </c>
      <c r="AA713" s="587">
        <f t="shared" si="430"/>
        <v>28.81</v>
      </c>
      <c r="AB713" s="1092">
        <f t="shared" si="409"/>
        <v>0.61349693251533388</v>
      </c>
      <c r="AC713" s="1092">
        <f t="shared" si="410"/>
        <v>1.8749999999999822</v>
      </c>
      <c r="AD713" s="1092">
        <f t="shared" si="411"/>
        <v>1.9108280254777288</v>
      </c>
      <c r="AE713" s="1092">
        <f t="shared" si="412"/>
        <v>0.64102564102561654</v>
      </c>
      <c r="AF713" s="1092">
        <f t="shared" si="413"/>
        <v>1.9607843137254832</v>
      </c>
      <c r="AG713" s="1092">
        <f t="shared" si="414"/>
        <v>0.65789473684210176</v>
      </c>
      <c r="AH713" s="1092">
        <f t="shared" si="415"/>
        <v>2.0134228187919545</v>
      </c>
      <c r="AI713" s="1092">
        <f t="shared" si="416"/>
        <v>0.67567567567567988</v>
      </c>
      <c r="AJ713" s="1092">
        <f t="shared" si="417"/>
        <v>2.0689655172413834</v>
      </c>
      <c r="AK713" s="1092">
        <f t="shared" si="418"/>
        <v>0.69444444444444198</v>
      </c>
      <c r="AL713" s="1092">
        <f t="shared" si="419"/>
        <v>2.1276595744680771</v>
      </c>
      <c r="AM713" s="1092">
        <f t="shared" si="420"/>
        <v>1.4388489208633004</v>
      </c>
      <c r="AN713" s="1092">
        <f t="shared" si="421"/>
        <v>2.2058823529411686</v>
      </c>
      <c r="AO713" s="1092">
        <f t="shared" si="422"/>
        <v>4.6153846153846212</v>
      </c>
      <c r="AP713" s="1092">
        <f t="shared" si="423"/>
        <v>6.5573770491803351</v>
      </c>
      <c r="AQ713" s="1092">
        <f t="shared" si="424"/>
        <v>10.909090909090891</v>
      </c>
      <c r="AR713" s="1092">
        <f t="shared" si="425"/>
        <v>10.000000000000009</v>
      </c>
      <c r="AS713" s="1092">
        <f t="shared" si="426"/>
        <v>11.111111111111116</v>
      </c>
      <c r="AT713" s="1092">
        <f t="shared" si="427"/>
        <v>9.7560975609756184</v>
      </c>
      <c r="AU713" s="1092">
        <f t="shared" si="428"/>
        <v>10.810810810810811</v>
      </c>
      <c r="AV713" s="1092">
        <f t="shared" si="429"/>
        <v>12.12121212121211</v>
      </c>
      <c r="AW713" s="1092">
        <f t="shared" si="431"/>
        <v>4.5126196729417982</v>
      </c>
      <c r="AX713" s="1092">
        <f t="shared" si="432"/>
        <v>4.3074035963688475</v>
      </c>
    </row>
    <row r="714" spans="1:50" x14ac:dyDescent="0.2">
      <c r="A714" s="831" t="s">
        <v>1767</v>
      </c>
      <c r="B714" s="831" t="s">
        <v>1768</v>
      </c>
      <c r="C714" s="490">
        <v>0.88</v>
      </c>
      <c r="D714" s="490">
        <v>0.82</v>
      </c>
      <c r="E714" s="590">
        <v>0.7</v>
      </c>
      <c r="F714" s="590">
        <v>0.6</v>
      </c>
      <c r="G714" s="490">
        <v>0.56000000000000005</v>
      </c>
      <c r="H714" s="490">
        <v>0.52</v>
      </c>
      <c r="I714" s="490">
        <v>0.42</v>
      </c>
      <c r="J714" s="490">
        <v>0.36</v>
      </c>
      <c r="K714" s="971"/>
      <c r="L714" s="490">
        <v>0.32</v>
      </c>
      <c r="M714" s="490">
        <v>0.24</v>
      </c>
      <c r="N714" s="971"/>
      <c r="O714" s="586">
        <v>0.2</v>
      </c>
      <c r="P714" s="586">
        <v>0.2</v>
      </c>
      <c r="Q714" s="590">
        <v>0.84</v>
      </c>
      <c r="R714" s="590">
        <v>0.83</v>
      </c>
      <c r="S714" s="590">
        <v>0.81</v>
      </c>
      <c r="T714" s="590">
        <v>0.77272999999999992</v>
      </c>
      <c r="U714" s="590">
        <v>0.74546000000000001</v>
      </c>
      <c r="V714" s="590">
        <v>0.70924000000000009</v>
      </c>
      <c r="W714" s="590">
        <v>0.67344000000000004</v>
      </c>
      <c r="X714" s="590">
        <v>0.64066000000000001</v>
      </c>
      <c r="Y714" s="590">
        <v>0.60850000000000004</v>
      </c>
      <c r="Z714" s="590">
        <v>0.55769000000000002</v>
      </c>
      <c r="AA714" s="587">
        <f t="shared" si="430"/>
        <v>13.007719999999999</v>
      </c>
      <c r="AB714" s="1092">
        <f t="shared" si="409"/>
        <v>7.3170731707317138</v>
      </c>
      <c r="AC714" s="1092">
        <f t="shared" si="410"/>
        <v>17.142857142857149</v>
      </c>
      <c r="AD714" s="1092">
        <f t="shared" si="411"/>
        <v>16.666666666666675</v>
      </c>
      <c r="AE714" s="1092">
        <f t="shared" si="412"/>
        <v>7.1428571428571397</v>
      </c>
      <c r="AF714" s="1092">
        <f t="shared" si="413"/>
        <v>7.6923076923077094</v>
      </c>
      <c r="AG714" s="1092">
        <f t="shared" si="414"/>
        <v>23.809523809523814</v>
      </c>
      <c r="AH714" s="1092">
        <f t="shared" si="415"/>
        <v>16.666666666666675</v>
      </c>
      <c r="AI714" s="1092">
        <f t="shared" si="416"/>
        <v>12.5</v>
      </c>
      <c r="AJ714" s="1092">
        <f t="shared" si="417"/>
        <v>33.33333333333335</v>
      </c>
      <c r="AK714" s="1092">
        <f t="shared" si="418"/>
        <v>19.999999999999996</v>
      </c>
      <c r="AL714" s="1092">
        <f t="shared" si="419"/>
        <v>0</v>
      </c>
      <c r="AM714" s="1092">
        <f t="shared" si="420"/>
        <v>-76.19047619047619</v>
      </c>
      <c r="AN714" s="1092">
        <f t="shared" si="421"/>
        <v>1.2048192771084265</v>
      </c>
      <c r="AO714" s="1092">
        <f t="shared" si="422"/>
        <v>2.4691358024691246</v>
      </c>
      <c r="AP714" s="1092">
        <f t="shared" si="423"/>
        <v>4.8231594476725537</v>
      </c>
      <c r="AQ714" s="1092">
        <f t="shared" si="424"/>
        <v>3.6581439648002423</v>
      </c>
      <c r="AR714" s="1092">
        <f t="shared" si="425"/>
        <v>5.1068749647509959</v>
      </c>
      <c r="AS714" s="1092">
        <f t="shared" si="426"/>
        <v>5.3159895462105089</v>
      </c>
      <c r="AT714" s="1092">
        <f t="shared" si="427"/>
        <v>5.1165985077888498</v>
      </c>
      <c r="AU714" s="1092">
        <f t="shared" si="428"/>
        <v>5.2851273623664596</v>
      </c>
      <c r="AV714" s="1092">
        <f t="shared" si="429"/>
        <v>9.1107963205365081</v>
      </c>
      <c r="AW714" s="1092">
        <f t="shared" si="431"/>
        <v>6.1034026013415099</v>
      </c>
      <c r="AX714" s="1092">
        <f t="shared" si="432"/>
        <v>20.622533383595087</v>
      </c>
    </row>
    <row r="715" spans="1:50" x14ac:dyDescent="0.2">
      <c r="A715" s="838" t="s">
        <v>1769</v>
      </c>
      <c r="B715" s="831" t="s">
        <v>1770</v>
      </c>
      <c r="C715" s="490">
        <v>2.04</v>
      </c>
      <c r="D715" s="490">
        <v>1.96</v>
      </c>
      <c r="E715" s="590">
        <v>1.68</v>
      </c>
      <c r="F715" s="590">
        <v>1.54</v>
      </c>
      <c r="G715" s="490">
        <v>1.46</v>
      </c>
      <c r="H715" s="490">
        <v>1.34</v>
      </c>
      <c r="I715" s="490">
        <v>1.17</v>
      </c>
      <c r="J715" s="490">
        <v>1</v>
      </c>
      <c r="K715" s="971"/>
      <c r="L715" s="490">
        <v>0.92</v>
      </c>
      <c r="M715" s="490">
        <v>0.87</v>
      </c>
      <c r="N715" s="971"/>
      <c r="O715" s="586">
        <v>0.84</v>
      </c>
      <c r="P715" s="590">
        <v>0.84</v>
      </c>
      <c r="Q715" s="590">
        <v>0.82</v>
      </c>
      <c r="R715" s="590">
        <v>0.79</v>
      </c>
      <c r="S715" s="590">
        <v>0.75</v>
      </c>
      <c r="T715" s="590">
        <v>0.71</v>
      </c>
      <c r="U715" s="590">
        <v>0.67</v>
      </c>
      <c r="V715" s="590">
        <v>0.6</v>
      </c>
      <c r="W715" s="590">
        <v>0.55000000000000004</v>
      </c>
      <c r="X715" s="590">
        <v>0.51</v>
      </c>
      <c r="Y715" s="590">
        <v>0.47</v>
      </c>
      <c r="Z715" s="590">
        <v>0.43</v>
      </c>
      <c r="AA715" s="587">
        <f t="shared" si="430"/>
        <v>21.96</v>
      </c>
      <c r="AB715" s="1092">
        <f t="shared" si="409"/>
        <v>4.081632653061229</v>
      </c>
      <c r="AC715" s="1092">
        <f t="shared" si="410"/>
        <v>16.666666666666675</v>
      </c>
      <c r="AD715" s="1092">
        <f t="shared" si="411"/>
        <v>9.0909090909090828</v>
      </c>
      <c r="AE715" s="1092">
        <f t="shared" si="412"/>
        <v>5.4794520547945202</v>
      </c>
      <c r="AF715" s="1092">
        <f t="shared" si="413"/>
        <v>8.9552238805969964</v>
      </c>
      <c r="AG715" s="1092">
        <f t="shared" si="414"/>
        <v>14.529914529914546</v>
      </c>
      <c r="AH715" s="1092">
        <f t="shared" si="415"/>
        <v>16.999999999999993</v>
      </c>
      <c r="AI715" s="1092">
        <f t="shared" si="416"/>
        <v>8.6956521739130377</v>
      </c>
      <c r="AJ715" s="1092">
        <f t="shared" si="417"/>
        <v>5.7471264367816133</v>
      </c>
      <c r="AK715" s="1092">
        <f t="shared" si="418"/>
        <v>3.5714285714285809</v>
      </c>
      <c r="AL715" s="1092">
        <f t="shared" si="419"/>
        <v>0</v>
      </c>
      <c r="AM715" s="1092">
        <f t="shared" si="420"/>
        <v>2.4390243902439046</v>
      </c>
      <c r="AN715" s="1092">
        <f t="shared" si="421"/>
        <v>3.7974683544303778</v>
      </c>
      <c r="AO715" s="1092">
        <f t="shared" si="422"/>
        <v>5.3333333333333455</v>
      </c>
      <c r="AP715" s="1092">
        <f t="shared" si="423"/>
        <v>5.6338028169014231</v>
      </c>
      <c r="AQ715" s="1092">
        <f t="shared" si="424"/>
        <v>5.9701492537313383</v>
      </c>
      <c r="AR715" s="1092">
        <f t="shared" si="425"/>
        <v>11.66666666666667</v>
      </c>
      <c r="AS715" s="1092">
        <f t="shared" si="426"/>
        <v>9.0909090909090828</v>
      </c>
      <c r="AT715" s="1092">
        <f t="shared" si="427"/>
        <v>7.8431372549019773</v>
      </c>
      <c r="AU715" s="1092">
        <f t="shared" si="428"/>
        <v>8.5106382978723527</v>
      </c>
      <c r="AV715" s="1092">
        <f t="shared" si="429"/>
        <v>9.302325581395344</v>
      </c>
      <c r="AW715" s="1092">
        <f t="shared" si="431"/>
        <v>7.7812124332596238</v>
      </c>
      <c r="AX715" s="1092">
        <f t="shared" si="432"/>
        <v>4.4314700471947335</v>
      </c>
    </row>
    <row r="716" spans="1:50" x14ac:dyDescent="0.2">
      <c r="A716" s="838" t="s">
        <v>382</v>
      </c>
      <c r="B716" s="831" t="s">
        <v>383</v>
      </c>
      <c r="C716" s="490">
        <v>1.85</v>
      </c>
      <c r="D716" s="490">
        <v>1.7949999999999999</v>
      </c>
      <c r="E716" s="590">
        <v>1.68</v>
      </c>
      <c r="F716" s="590">
        <v>1.55</v>
      </c>
      <c r="G716" s="490">
        <v>1.47</v>
      </c>
      <c r="H716" s="490">
        <v>1.395</v>
      </c>
      <c r="I716" s="490">
        <v>1.3049999999999999</v>
      </c>
      <c r="J716" s="490">
        <v>1.18</v>
      </c>
      <c r="K716" s="971"/>
      <c r="L716" s="490">
        <v>1</v>
      </c>
      <c r="M716" s="490">
        <v>0.8</v>
      </c>
      <c r="N716" s="971"/>
      <c r="O716" s="590">
        <v>0.625</v>
      </c>
      <c r="P716" s="590">
        <v>0.5</v>
      </c>
      <c r="Q716" s="590">
        <v>0.41499999999999998</v>
      </c>
      <c r="R716" s="590">
        <v>0.34499999999999997</v>
      </c>
      <c r="S716" s="590">
        <v>0.28499999999999998</v>
      </c>
      <c r="T716" s="590">
        <v>0.23499999999999999</v>
      </c>
      <c r="U716" s="590">
        <v>0.19125</v>
      </c>
      <c r="V716" s="590">
        <v>0.16125</v>
      </c>
      <c r="W716" s="590">
        <v>0.14624999999999999</v>
      </c>
      <c r="X716" s="590">
        <v>0.14124999999999999</v>
      </c>
      <c r="Y716" s="590">
        <v>0.13625000000000001</v>
      </c>
      <c r="Z716" s="590">
        <v>0.13125000000000001</v>
      </c>
      <c r="AA716" s="587">
        <f t="shared" si="430"/>
        <v>17.337499999999999</v>
      </c>
      <c r="AB716" s="1092">
        <f t="shared" si="409"/>
        <v>3.0640668523676862</v>
      </c>
      <c r="AC716" s="1092">
        <f t="shared" si="410"/>
        <v>6.8452380952380931</v>
      </c>
      <c r="AD716" s="1092">
        <f t="shared" si="411"/>
        <v>8.3870967741935374</v>
      </c>
      <c r="AE716" s="1092">
        <f t="shared" si="412"/>
        <v>5.4421768707483054</v>
      </c>
      <c r="AF716" s="1092">
        <f t="shared" si="413"/>
        <v>5.3763440860215006</v>
      </c>
      <c r="AG716" s="1092">
        <f t="shared" si="414"/>
        <v>6.8965517241379448</v>
      </c>
      <c r="AH716" s="1092">
        <f t="shared" si="415"/>
        <v>10.593220338983045</v>
      </c>
      <c r="AI716" s="1092">
        <f t="shared" si="416"/>
        <v>17.999999999999993</v>
      </c>
      <c r="AJ716" s="1092">
        <f t="shared" si="417"/>
        <v>25</v>
      </c>
      <c r="AK716" s="1092">
        <f t="shared" si="418"/>
        <v>28.000000000000004</v>
      </c>
      <c r="AL716" s="1092">
        <f t="shared" si="419"/>
        <v>25</v>
      </c>
      <c r="AM716" s="1092">
        <f t="shared" si="420"/>
        <v>20.481927710843383</v>
      </c>
      <c r="AN716" s="1092">
        <f t="shared" si="421"/>
        <v>20.289855072463769</v>
      </c>
      <c r="AO716" s="1092">
        <f t="shared" si="422"/>
        <v>21.052631578947366</v>
      </c>
      <c r="AP716" s="1092">
        <f t="shared" si="423"/>
        <v>21.276595744680836</v>
      </c>
      <c r="AQ716" s="1092">
        <f t="shared" si="424"/>
        <v>22.875816993464039</v>
      </c>
      <c r="AR716" s="1092">
        <f t="shared" si="425"/>
        <v>18.604651162790688</v>
      </c>
      <c r="AS716" s="1092">
        <f t="shared" si="426"/>
        <v>10.256410256410264</v>
      </c>
      <c r="AT716" s="1092">
        <f t="shared" si="427"/>
        <v>3.539823008849563</v>
      </c>
      <c r="AU716" s="1092">
        <f t="shared" si="428"/>
        <v>3.6697247706421798</v>
      </c>
      <c r="AV716" s="1092">
        <f t="shared" si="429"/>
        <v>3.8095238095238182</v>
      </c>
      <c r="AW716" s="1092">
        <f t="shared" si="431"/>
        <v>13.736269278586002</v>
      </c>
      <c r="AX716" s="1092">
        <f t="shared" si="432"/>
        <v>8.6102770715453953</v>
      </c>
    </row>
    <row r="717" spans="1:50" x14ac:dyDescent="0.2">
      <c r="A717" s="831" t="s">
        <v>1777</v>
      </c>
      <c r="B717" s="831" t="s">
        <v>1778</v>
      </c>
      <c r="C717" s="490">
        <v>1.6</v>
      </c>
      <c r="D717" s="490">
        <v>1.53</v>
      </c>
      <c r="E717" s="590">
        <v>1.25</v>
      </c>
      <c r="F717" s="590">
        <v>1.03</v>
      </c>
      <c r="G717" s="490">
        <v>0.98</v>
      </c>
      <c r="H717" s="490">
        <v>0.89</v>
      </c>
      <c r="I717" s="490">
        <v>0.75</v>
      </c>
      <c r="J717" s="490">
        <v>0.55000000000000004</v>
      </c>
      <c r="K717" s="971"/>
      <c r="L717" s="490">
        <v>0.35</v>
      </c>
      <c r="M717" s="490">
        <v>0.16</v>
      </c>
      <c r="N717" s="971"/>
      <c r="O717" s="586">
        <v>0.04</v>
      </c>
      <c r="P717" s="586">
        <v>0.04</v>
      </c>
      <c r="Q717" s="590">
        <v>1.2</v>
      </c>
      <c r="R717" s="590">
        <v>1.17</v>
      </c>
      <c r="S717" s="590">
        <v>1.06</v>
      </c>
      <c r="T717" s="590">
        <v>0.98</v>
      </c>
      <c r="U717" s="590">
        <v>0.9</v>
      </c>
      <c r="V717" s="590">
        <v>0.82</v>
      </c>
      <c r="W717" s="590">
        <v>0.74</v>
      </c>
      <c r="X717" s="590">
        <v>0.67</v>
      </c>
      <c r="Y717" s="590">
        <v>0.62</v>
      </c>
      <c r="Z717" s="590">
        <v>0.47</v>
      </c>
      <c r="AA717" s="587">
        <f t="shared" si="430"/>
        <v>17.8</v>
      </c>
      <c r="AB717" s="1092">
        <f t="shared" si="409"/>
        <v>4.5751633986928164</v>
      </c>
      <c r="AC717" s="1092">
        <f t="shared" si="410"/>
        <v>22.4</v>
      </c>
      <c r="AD717" s="1092">
        <f t="shared" si="411"/>
        <v>21.359223300970864</v>
      </c>
      <c r="AE717" s="1092">
        <f t="shared" si="412"/>
        <v>5.1020408163265252</v>
      </c>
      <c r="AF717" s="1092">
        <f t="shared" si="413"/>
        <v>10.1123595505618</v>
      </c>
      <c r="AG717" s="1092">
        <f t="shared" si="414"/>
        <v>18.666666666666675</v>
      </c>
      <c r="AH717" s="1092">
        <f t="shared" si="415"/>
        <v>36.363636363636353</v>
      </c>
      <c r="AI717" s="1092">
        <f t="shared" si="416"/>
        <v>57.14285714285716</v>
      </c>
      <c r="AJ717" s="1092">
        <f t="shared" si="417"/>
        <v>118.75</v>
      </c>
      <c r="AK717" s="1092">
        <f t="shared" si="418"/>
        <v>300</v>
      </c>
      <c r="AL717" s="1092">
        <f t="shared" si="419"/>
        <v>0</v>
      </c>
      <c r="AM717" s="1092">
        <f t="shared" si="420"/>
        <v>-96.666666666666671</v>
      </c>
      <c r="AN717" s="1092">
        <f t="shared" si="421"/>
        <v>2.5641025641025772</v>
      </c>
      <c r="AO717" s="1092">
        <f t="shared" si="422"/>
        <v>10.377358490566024</v>
      </c>
      <c r="AP717" s="1092">
        <f t="shared" si="423"/>
        <v>8.163265306122458</v>
      </c>
      <c r="AQ717" s="1092">
        <f t="shared" si="424"/>
        <v>8.8888888888888786</v>
      </c>
      <c r="AR717" s="1092">
        <f t="shared" si="425"/>
        <v>9.7560975609756184</v>
      </c>
      <c r="AS717" s="1092">
        <f t="shared" si="426"/>
        <v>10.810810810810811</v>
      </c>
      <c r="AT717" s="1092">
        <f t="shared" si="427"/>
        <v>10.447761194029837</v>
      </c>
      <c r="AU717" s="1092">
        <f t="shared" si="428"/>
        <v>8.064516129032274</v>
      </c>
      <c r="AV717" s="1092">
        <f t="shared" si="429"/>
        <v>31.914893617021288</v>
      </c>
      <c r="AW717" s="1092">
        <f t="shared" si="431"/>
        <v>28.513951196885493</v>
      </c>
      <c r="AX717" s="1092">
        <f t="shared" si="432"/>
        <v>72.138769099392363</v>
      </c>
    </row>
    <row r="718" spans="1:50" x14ac:dyDescent="0.2">
      <c r="A718" s="838" t="s">
        <v>1771</v>
      </c>
      <c r="B718" s="831" t="s">
        <v>1772</v>
      </c>
      <c r="C718" s="490">
        <v>0.76</v>
      </c>
      <c r="D718" s="490">
        <v>0.66500000000000004</v>
      </c>
      <c r="E718" s="590">
        <v>0.57999999999999996</v>
      </c>
      <c r="F718" s="590">
        <v>0.5</v>
      </c>
      <c r="G718" s="490">
        <v>0.41</v>
      </c>
      <c r="H718" s="490">
        <v>0.35666666666666669</v>
      </c>
      <c r="I718" s="490">
        <v>0.31666666666666665</v>
      </c>
      <c r="J718" s="490">
        <v>0.27666666666666667</v>
      </c>
      <c r="K718" s="971"/>
      <c r="L718" s="490">
        <v>0.24666666666666667</v>
      </c>
      <c r="M718" s="490">
        <v>0.21</v>
      </c>
      <c r="N718" s="971"/>
      <c r="O718" s="590">
        <v>5.0219999999999994E-2</v>
      </c>
      <c r="P718" s="586">
        <v>0</v>
      </c>
      <c r="Q718" s="586">
        <v>0</v>
      </c>
      <c r="R718" s="586">
        <v>0</v>
      </c>
      <c r="S718" s="586">
        <v>0</v>
      </c>
      <c r="T718" s="586">
        <v>0</v>
      </c>
      <c r="U718" s="586">
        <v>0</v>
      </c>
      <c r="V718" s="586">
        <v>0</v>
      </c>
      <c r="W718" s="586">
        <v>0</v>
      </c>
      <c r="X718" s="586">
        <v>0</v>
      </c>
      <c r="Y718" s="586">
        <v>0</v>
      </c>
      <c r="Z718" s="586">
        <v>0</v>
      </c>
      <c r="AA718" s="587">
        <f t="shared" si="430"/>
        <v>4.3718866666666667</v>
      </c>
      <c r="AB718" s="1092">
        <f t="shared" si="409"/>
        <v>14.285714285714279</v>
      </c>
      <c r="AC718" s="1092">
        <f t="shared" si="410"/>
        <v>14.655172413793128</v>
      </c>
      <c r="AD718" s="1092">
        <f t="shared" si="411"/>
        <v>15.999999999999993</v>
      </c>
      <c r="AE718" s="1092">
        <f t="shared" si="412"/>
        <v>21.95121951219512</v>
      </c>
      <c r="AF718" s="1092">
        <f t="shared" si="413"/>
        <v>14.953271028037364</v>
      </c>
      <c r="AG718" s="1092">
        <f t="shared" si="414"/>
        <v>12.631578947368439</v>
      </c>
      <c r="AH718" s="1092">
        <f t="shared" si="415"/>
        <v>14.457831325301207</v>
      </c>
      <c r="AI718" s="1092">
        <f t="shared" si="416"/>
        <v>12.162162162162172</v>
      </c>
      <c r="AJ718" s="1092">
        <f t="shared" si="417"/>
        <v>17.460317460317466</v>
      </c>
      <c r="AK718" s="1092">
        <f t="shared" si="418"/>
        <v>318.16009557945046</v>
      </c>
      <c r="AL718" s="1092" t="str">
        <f t="shared" si="419"/>
        <v>n/a</v>
      </c>
      <c r="AM718" s="1092" t="str">
        <f t="shared" si="420"/>
        <v>n/a</v>
      </c>
      <c r="AN718" s="1092" t="str">
        <f t="shared" si="421"/>
        <v>n/a</v>
      </c>
      <c r="AO718" s="1092" t="str">
        <f t="shared" si="422"/>
        <v>n/a</v>
      </c>
      <c r="AP718" s="1092" t="str">
        <f t="shared" si="423"/>
        <v>n/a</v>
      </c>
      <c r="AQ718" s="1092" t="str">
        <f t="shared" si="424"/>
        <v>n/a</v>
      </c>
      <c r="AR718" s="1092" t="str">
        <f t="shared" si="425"/>
        <v>n/a</v>
      </c>
      <c r="AS718" s="1092" t="str">
        <f t="shared" si="426"/>
        <v>n/a</v>
      </c>
      <c r="AT718" s="1092" t="str">
        <f t="shared" si="427"/>
        <v>n/a</v>
      </c>
      <c r="AU718" s="1092" t="str">
        <f t="shared" si="428"/>
        <v>n/a</v>
      </c>
      <c r="AV718" s="1092" t="str">
        <f t="shared" si="429"/>
        <v>n/a</v>
      </c>
      <c r="AW718" s="1092">
        <f t="shared" si="431"/>
        <v>45.671736271433964</v>
      </c>
      <c r="AX718" s="1092">
        <f t="shared" si="432"/>
        <v>95.782421311069342</v>
      </c>
    </row>
    <row r="719" spans="1:50" x14ac:dyDescent="0.2">
      <c r="A719" s="831" t="s">
        <v>1775</v>
      </c>
      <c r="B719" s="831" t="s">
        <v>1776</v>
      </c>
      <c r="C719" s="490">
        <v>2.68</v>
      </c>
      <c r="D719" s="490">
        <v>2.44</v>
      </c>
      <c r="E719" s="590">
        <v>2.16</v>
      </c>
      <c r="F719" s="590">
        <v>1.96</v>
      </c>
      <c r="G719" s="490">
        <v>1.68</v>
      </c>
      <c r="H719" s="490">
        <v>1.52</v>
      </c>
      <c r="I719" s="490">
        <v>1.36</v>
      </c>
      <c r="J719" s="490">
        <v>1.24</v>
      </c>
      <c r="K719" s="971"/>
      <c r="L719" s="490">
        <v>1.1599999999999999</v>
      </c>
      <c r="M719" s="492">
        <v>1.08</v>
      </c>
      <c r="N719" s="971"/>
      <c r="O719" s="590">
        <v>1.02</v>
      </c>
      <c r="P719" s="586">
        <v>1</v>
      </c>
      <c r="Q719" s="586">
        <v>1</v>
      </c>
      <c r="R719" s="590">
        <v>1</v>
      </c>
      <c r="S719" s="586">
        <v>0.88</v>
      </c>
      <c r="T719" s="590">
        <v>0.86</v>
      </c>
      <c r="U719" s="586">
        <v>0.8</v>
      </c>
      <c r="V719" s="586">
        <v>0.8</v>
      </c>
      <c r="W719" s="586">
        <v>0.94</v>
      </c>
      <c r="X719" s="586">
        <v>1.1299999999999999</v>
      </c>
      <c r="Y719" s="586">
        <v>1.28</v>
      </c>
      <c r="Z719" s="586">
        <v>1.28</v>
      </c>
      <c r="AA719" s="587">
        <f t="shared" si="430"/>
        <v>29.270000000000003</v>
      </c>
      <c r="AB719" s="1092">
        <f t="shared" si="409"/>
        <v>9.8360655737705027</v>
      </c>
      <c r="AC719" s="1092">
        <f t="shared" si="410"/>
        <v>12.962962962962955</v>
      </c>
      <c r="AD719" s="1092">
        <f t="shared" si="411"/>
        <v>10.204081632653072</v>
      </c>
      <c r="AE719" s="1092">
        <f t="shared" si="412"/>
        <v>16.666666666666675</v>
      </c>
      <c r="AF719" s="1092">
        <f t="shared" si="413"/>
        <v>10.526315789473673</v>
      </c>
      <c r="AG719" s="1092">
        <f t="shared" si="414"/>
        <v>11.764705882352944</v>
      </c>
      <c r="AH719" s="1092">
        <f t="shared" si="415"/>
        <v>9.6774193548387224</v>
      </c>
      <c r="AI719" s="1092">
        <f t="shared" si="416"/>
        <v>6.8965517241379448</v>
      </c>
      <c r="AJ719" s="1092">
        <f t="shared" si="417"/>
        <v>7.4074074074073959</v>
      </c>
      <c r="AK719" s="1092">
        <f t="shared" si="418"/>
        <v>5.8823529411764719</v>
      </c>
      <c r="AL719" s="1092">
        <f t="shared" si="419"/>
        <v>2.0000000000000018</v>
      </c>
      <c r="AM719" s="1092">
        <f t="shared" si="420"/>
        <v>0</v>
      </c>
      <c r="AN719" s="1092">
        <f t="shared" si="421"/>
        <v>0</v>
      </c>
      <c r="AO719" s="1092">
        <f t="shared" si="422"/>
        <v>13.636363636363647</v>
      </c>
      <c r="AP719" s="1092">
        <f t="shared" si="423"/>
        <v>2.3255813953488413</v>
      </c>
      <c r="AQ719" s="1092">
        <f t="shared" si="424"/>
        <v>7.4999999999999956</v>
      </c>
      <c r="AR719" s="1092">
        <f t="shared" si="425"/>
        <v>0</v>
      </c>
      <c r="AS719" s="1092">
        <f t="shared" si="426"/>
        <v>-14.893617021276583</v>
      </c>
      <c r="AT719" s="1092">
        <f t="shared" si="427"/>
        <v>-16.814159292035392</v>
      </c>
      <c r="AU719" s="1092">
        <f t="shared" si="428"/>
        <v>-11.718750000000011</v>
      </c>
      <c r="AV719" s="1092">
        <f t="shared" si="429"/>
        <v>0</v>
      </c>
      <c r="AW719" s="1092">
        <f t="shared" si="431"/>
        <v>3.9933308882781366</v>
      </c>
      <c r="AX719" s="1092">
        <f t="shared" si="432"/>
        <v>9.1792674430123</v>
      </c>
    </row>
    <row r="720" spans="1:50" x14ac:dyDescent="0.2">
      <c r="A720" s="847" t="s">
        <v>3976</v>
      </c>
      <c r="B720" s="831" t="s">
        <v>3975</v>
      </c>
      <c r="C720" s="490">
        <v>1.04</v>
      </c>
      <c r="D720" s="490">
        <v>1.02</v>
      </c>
      <c r="E720" s="590">
        <v>0.94</v>
      </c>
      <c r="F720" s="590">
        <v>0.82</v>
      </c>
      <c r="G720" s="541">
        <v>0.8</v>
      </c>
      <c r="H720" s="490">
        <v>0.76500000000000001</v>
      </c>
      <c r="I720" s="541">
        <v>0.76</v>
      </c>
      <c r="J720" s="490">
        <v>0.745</v>
      </c>
      <c r="K720" s="971"/>
      <c r="L720" s="490">
        <v>0.65500000000000003</v>
      </c>
      <c r="M720" s="490">
        <v>0.56999999999999995</v>
      </c>
      <c r="N720" s="971"/>
      <c r="O720" s="586">
        <v>0.5</v>
      </c>
      <c r="P720" s="586">
        <v>0.5</v>
      </c>
      <c r="Q720" s="586">
        <v>0.5</v>
      </c>
      <c r="R720" s="590">
        <v>0.25</v>
      </c>
      <c r="S720" s="500">
        <v>0</v>
      </c>
      <c r="T720" s="500">
        <v>0</v>
      </c>
      <c r="U720" s="500">
        <v>0</v>
      </c>
      <c r="V720" s="500">
        <v>0</v>
      </c>
      <c r="W720" s="500">
        <v>0</v>
      </c>
      <c r="X720" s="500">
        <v>0</v>
      </c>
      <c r="Y720" s="586">
        <v>0</v>
      </c>
      <c r="Z720" s="586">
        <v>0</v>
      </c>
      <c r="AA720" s="587">
        <f t="shared" si="430"/>
        <v>9.8650000000000002</v>
      </c>
      <c r="AB720" s="1092">
        <f t="shared" si="409"/>
        <v>1.9607843137254832</v>
      </c>
      <c r="AC720" s="1092">
        <f t="shared" si="410"/>
        <v>8.5106382978723527</v>
      </c>
      <c r="AD720" s="1092">
        <f t="shared" si="411"/>
        <v>14.634146341463406</v>
      </c>
      <c r="AE720" s="1092">
        <f t="shared" si="412"/>
        <v>2.4999999999999911</v>
      </c>
      <c r="AF720" s="1092">
        <f t="shared" si="413"/>
        <v>4.5751633986928164</v>
      </c>
      <c r="AG720" s="1092">
        <f t="shared" si="414"/>
        <v>0.65789473684210176</v>
      </c>
      <c r="AH720" s="1092">
        <f t="shared" si="415"/>
        <v>2.0134228187919545</v>
      </c>
      <c r="AI720" s="1092">
        <f t="shared" si="416"/>
        <v>13.740458015267176</v>
      </c>
      <c r="AJ720" s="1092">
        <f t="shared" si="417"/>
        <v>14.91228070175441</v>
      </c>
      <c r="AK720" s="1092">
        <f t="shared" si="418"/>
        <v>13.999999999999989</v>
      </c>
      <c r="AL720" s="1092">
        <f t="shared" si="419"/>
        <v>0</v>
      </c>
      <c r="AM720" s="1092">
        <f t="shared" si="420"/>
        <v>0</v>
      </c>
      <c r="AN720" s="1092">
        <f t="shared" si="421"/>
        <v>100</v>
      </c>
      <c r="AO720" s="1092" t="str">
        <f t="shared" si="422"/>
        <v>n/a</v>
      </c>
      <c r="AP720" s="1092" t="str">
        <f t="shared" si="423"/>
        <v>n/a</v>
      </c>
      <c r="AQ720" s="1092" t="str">
        <f t="shared" si="424"/>
        <v>n/a</v>
      </c>
      <c r="AR720" s="1092" t="str">
        <f t="shared" si="425"/>
        <v>n/a</v>
      </c>
      <c r="AS720" s="1092" t="str">
        <f t="shared" si="426"/>
        <v>n/a</v>
      </c>
      <c r="AT720" s="1092" t="str">
        <f t="shared" si="427"/>
        <v>n/a</v>
      </c>
      <c r="AU720" s="1092" t="str">
        <f t="shared" si="428"/>
        <v>n/a</v>
      </c>
      <c r="AV720" s="1092" t="str">
        <f t="shared" si="429"/>
        <v>n/a</v>
      </c>
      <c r="AW720" s="1092">
        <f t="shared" si="431"/>
        <v>13.654214509569975</v>
      </c>
      <c r="AX720" s="1092">
        <f t="shared" si="432"/>
        <v>26.623283258277795</v>
      </c>
    </row>
    <row r="721" spans="1:50" x14ac:dyDescent="0.2">
      <c r="A721" s="838" t="s">
        <v>847</v>
      </c>
      <c r="B721" s="831" t="s">
        <v>848</v>
      </c>
      <c r="C721" s="490">
        <v>2.5299999999999998</v>
      </c>
      <c r="D721" s="490">
        <v>2.36</v>
      </c>
      <c r="E721" s="590">
        <v>2.21</v>
      </c>
      <c r="F721" s="590">
        <v>2.08</v>
      </c>
      <c r="G721" s="490">
        <v>1.98</v>
      </c>
      <c r="H721" s="490">
        <v>1.7428805999999999</v>
      </c>
      <c r="I721" s="490">
        <v>1.56</v>
      </c>
      <c r="J721" s="490">
        <v>1.4450000000000001</v>
      </c>
      <c r="K721" s="971"/>
      <c r="L721" s="490">
        <v>1.2</v>
      </c>
      <c r="M721" s="490">
        <v>1.04</v>
      </c>
      <c r="N721" s="971"/>
      <c r="O721" s="590">
        <v>0.8</v>
      </c>
      <c r="P721" s="590">
        <v>0.67500000000000004</v>
      </c>
      <c r="Q721" s="590">
        <v>0.54</v>
      </c>
      <c r="R721" s="590">
        <v>0.5</v>
      </c>
      <c r="S721" s="590">
        <v>0.46</v>
      </c>
      <c r="T721" s="590">
        <v>0.44</v>
      </c>
      <c r="U721" s="590">
        <v>0.41499999999999998</v>
      </c>
      <c r="V721" s="586">
        <v>0.4</v>
      </c>
      <c r="W721" s="586">
        <v>0.4</v>
      </c>
      <c r="X721" s="586">
        <v>0.4</v>
      </c>
      <c r="Y721" s="586">
        <v>0.68500000000000005</v>
      </c>
      <c r="Z721" s="586">
        <v>0.78</v>
      </c>
      <c r="AA721" s="587">
        <f t="shared" si="430"/>
        <v>24.642880599999998</v>
      </c>
      <c r="AB721" s="1092">
        <f t="shared" si="409"/>
        <v>7.2033898305084776</v>
      </c>
      <c r="AC721" s="1092">
        <f t="shared" si="410"/>
        <v>6.7873303167420795</v>
      </c>
      <c r="AD721" s="1092">
        <f t="shared" si="411"/>
        <v>6.25</v>
      </c>
      <c r="AE721" s="1092">
        <f t="shared" si="412"/>
        <v>5.0505050505050608</v>
      </c>
      <c r="AF721" s="1092">
        <f t="shared" si="413"/>
        <v>13.605028365110039</v>
      </c>
      <c r="AG721" s="1092">
        <f t="shared" si="414"/>
        <v>11.723115384615369</v>
      </c>
      <c r="AH721" s="1092">
        <f t="shared" si="415"/>
        <v>7.9584775086505077</v>
      </c>
      <c r="AI721" s="1092">
        <f t="shared" si="416"/>
        <v>20.416666666666682</v>
      </c>
      <c r="AJ721" s="1092">
        <f t="shared" si="417"/>
        <v>15.384615384615374</v>
      </c>
      <c r="AK721" s="1092">
        <f t="shared" si="418"/>
        <v>30.000000000000004</v>
      </c>
      <c r="AL721" s="1092">
        <f t="shared" si="419"/>
        <v>18.518518518518512</v>
      </c>
      <c r="AM721" s="1092">
        <f t="shared" si="420"/>
        <v>25</v>
      </c>
      <c r="AN721" s="1092">
        <f t="shared" si="421"/>
        <v>8.0000000000000071</v>
      </c>
      <c r="AO721" s="1092">
        <f t="shared" si="422"/>
        <v>8.6956521739130377</v>
      </c>
      <c r="AP721" s="1092">
        <f t="shared" si="423"/>
        <v>4.5454545454545414</v>
      </c>
      <c r="AQ721" s="1092">
        <f t="shared" si="424"/>
        <v>6.024096385542177</v>
      </c>
      <c r="AR721" s="1092">
        <f t="shared" si="425"/>
        <v>3.7499999999999867</v>
      </c>
      <c r="AS721" s="1092">
        <f t="shared" si="426"/>
        <v>0</v>
      </c>
      <c r="AT721" s="1092">
        <f t="shared" si="427"/>
        <v>0</v>
      </c>
      <c r="AU721" s="1092">
        <f t="shared" si="428"/>
        <v>-41.605839416058402</v>
      </c>
      <c r="AV721" s="1092">
        <f t="shared" si="429"/>
        <v>-12.179487179487181</v>
      </c>
      <c r="AW721" s="1092">
        <f t="shared" si="431"/>
        <v>6.9108344540617255</v>
      </c>
      <c r="AX721" s="1092">
        <f t="shared" si="432"/>
        <v>14.416857881615067</v>
      </c>
    </row>
    <row r="722" spans="1:50" x14ac:dyDescent="0.2">
      <c r="A722" s="831" t="s">
        <v>388</v>
      </c>
      <c r="B722" s="831" t="s">
        <v>389</v>
      </c>
      <c r="C722" s="490">
        <v>0.96</v>
      </c>
      <c r="D722" s="490">
        <v>0.94</v>
      </c>
      <c r="E722" s="590">
        <v>0.9</v>
      </c>
      <c r="F722" s="590">
        <v>0.87</v>
      </c>
      <c r="G722" s="490">
        <v>0.83</v>
      </c>
      <c r="H722" s="490">
        <v>0.79</v>
      </c>
      <c r="I722" s="490">
        <v>0.75</v>
      </c>
      <c r="J722" s="490">
        <v>0.7</v>
      </c>
      <c r="K722" s="971" t="s">
        <v>90</v>
      </c>
      <c r="L722" s="490">
        <v>0.66</v>
      </c>
      <c r="M722" s="492">
        <v>0.64</v>
      </c>
      <c r="N722" s="971"/>
      <c r="O722" s="590">
        <v>0.62</v>
      </c>
      <c r="P722" s="590">
        <v>0.57999999999999996</v>
      </c>
      <c r="Q722" s="590">
        <v>0.5</v>
      </c>
      <c r="R722" s="590">
        <v>0.4</v>
      </c>
      <c r="S722" s="590">
        <v>0.34</v>
      </c>
      <c r="T722" s="590">
        <v>0.25</v>
      </c>
      <c r="U722" s="590">
        <v>0.21</v>
      </c>
      <c r="V722" s="590">
        <v>0.18</v>
      </c>
      <c r="W722" s="590">
        <v>0.16667000000000001</v>
      </c>
      <c r="X722" s="590">
        <v>0.15332999999999999</v>
      </c>
      <c r="Y722" s="590">
        <v>0.14000000000000001</v>
      </c>
      <c r="Z722" s="590">
        <v>0.12667</v>
      </c>
      <c r="AA722" s="587">
        <f t="shared" si="430"/>
        <v>11.706670000000003</v>
      </c>
      <c r="AB722" s="1092">
        <f t="shared" si="409"/>
        <v>2.1276595744680771</v>
      </c>
      <c r="AC722" s="1092">
        <f t="shared" si="410"/>
        <v>4.4444444444444287</v>
      </c>
      <c r="AD722" s="1092">
        <f t="shared" si="411"/>
        <v>3.4482758620689724</v>
      </c>
      <c r="AE722" s="1092">
        <f t="shared" si="412"/>
        <v>4.8192771084337505</v>
      </c>
      <c r="AF722" s="1092">
        <f t="shared" si="413"/>
        <v>5.0632911392404889</v>
      </c>
      <c r="AG722" s="1092">
        <f t="shared" si="414"/>
        <v>5.3333333333333455</v>
      </c>
      <c r="AH722" s="1092">
        <f t="shared" si="415"/>
        <v>7.1428571428571397</v>
      </c>
      <c r="AI722" s="1092">
        <f t="shared" si="416"/>
        <v>6.0606060606060552</v>
      </c>
      <c r="AJ722" s="1092">
        <f t="shared" si="417"/>
        <v>3.125</v>
      </c>
      <c r="AK722" s="1092">
        <f t="shared" si="418"/>
        <v>3.2258064516129004</v>
      </c>
      <c r="AL722" s="1092">
        <f t="shared" si="419"/>
        <v>6.8965517241379448</v>
      </c>
      <c r="AM722" s="1092">
        <f t="shared" si="420"/>
        <v>15.999999999999993</v>
      </c>
      <c r="AN722" s="1092">
        <f t="shared" si="421"/>
        <v>25</v>
      </c>
      <c r="AO722" s="1092">
        <f t="shared" si="422"/>
        <v>17.647058823529417</v>
      </c>
      <c r="AP722" s="1092">
        <f t="shared" si="423"/>
        <v>36.000000000000007</v>
      </c>
      <c r="AQ722" s="1092">
        <f t="shared" si="424"/>
        <v>19.047619047619047</v>
      </c>
      <c r="AR722" s="1092">
        <f t="shared" si="425"/>
        <v>16.666666666666675</v>
      </c>
      <c r="AS722" s="1092">
        <f t="shared" si="426"/>
        <v>7.9978400431991226</v>
      </c>
      <c r="AT722" s="1092">
        <f t="shared" si="427"/>
        <v>8.7001891345464202</v>
      </c>
      <c r="AU722" s="1092">
        <f t="shared" si="428"/>
        <v>9.5214285714285474</v>
      </c>
      <c r="AV722" s="1092">
        <f t="shared" si="429"/>
        <v>10.523407278755826</v>
      </c>
      <c r="AW722" s="1092">
        <f t="shared" si="431"/>
        <v>10.418633924140389</v>
      </c>
      <c r="AX722" s="1092">
        <f t="shared" si="432"/>
        <v>8.5426072049210386</v>
      </c>
    </row>
    <row r="723" spans="1:50" x14ac:dyDescent="0.2">
      <c r="A723" s="831" t="s">
        <v>1796</v>
      </c>
      <c r="B723" s="831" t="s">
        <v>1797</v>
      </c>
      <c r="C723" s="490">
        <v>4.8499999999999996</v>
      </c>
      <c r="D723" s="490">
        <v>4.75</v>
      </c>
      <c r="E723" s="590">
        <v>4.55</v>
      </c>
      <c r="F723" s="590">
        <v>4.3000000000000007</v>
      </c>
      <c r="G723" s="490">
        <v>3.9</v>
      </c>
      <c r="H723" s="490">
        <v>3.45</v>
      </c>
      <c r="I723" s="490">
        <v>2.875</v>
      </c>
      <c r="J723" s="490">
        <v>2.375</v>
      </c>
      <c r="K723" s="971"/>
      <c r="L723" s="492">
        <v>2</v>
      </c>
      <c r="M723" s="490">
        <v>1.93</v>
      </c>
      <c r="N723" s="971"/>
      <c r="O723" s="586">
        <v>1.72</v>
      </c>
      <c r="P723" s="586">
        <v>1.72</v>
      </c>
      <c r="Q723" s="586">
        <v>1.72</v>
      </c>
      <c r="R723" s="586">
        <v>1.72</v>
      </c>
      <c r="S723" s="586">
        <v>1.72</v>
      </c>
      <c r="T723" s="586">
        <v>1.72</v>
      </c>
      <c r="U723" s="590">
        <v>1.72</v>
      </c>
      <c r="V723" s="586">
        <v>1.36</v>
      </c>
      <c r="W723" s="586">
        <v>1.36</v>
      </c>
      <c r="X723" s="586">
        <v>1.36</v>
      </c>
      <c r="Y723" s="586">
        <v>1.36</v>
      </c>
      <c r="Z723" s="586">
        <v>1.36</v>
      </c>
      <c r="AA723" s="587">
        <f t="shared" si="430"/>
        <v>53.819999999999986</v>
      </c>
      <c r="AB723" s="1092">
        <f t="shared" si="409"/>
        <v>2.1052631578947212</v>
      </c>
      <c r="AC723" s="1092">
        <f t="shared" si="410"/>
        <v>4.3956043956044022</v>
      </c>
      <c r="AD723" s="1092">
        <f t="shared" si="411"/>
        <v>5.8139534883720811</v>
      </c>
      <c r="AE723" s="1092">
        <f t="shared" si="412"/>
        <v>10.256410256410287</v>
      </c>
      <c r="AF723" s="1092">
        <f t="shared" si="413"/>
        <v>13.043478260869556</v>
      </c>
      <c r="AG723" s="1092">
        <f t="shared" si="414"/>
        <v>19.999999999999996</v>
      </c>
      <c r="AH723" s="1092">
        <f t="shared" si="415"/>
        <v>21.052631578947366</v>
      </c>
      <c r="AI723" s="1092">
        <f t="shared" si="416"/>
        <v>18.75</v>
      </c>
      <c r="AJ723" s="1092">
        <f t="shared" si="417"/>
        <v>3.62694300518136</v>
      </c>
      <c r="AK723" s="1092">
        <f t="shared" si="418"/>
        <v>12.209302325581394</v>
      </c>
      <c r="AL723" s="1092">
        <f t="shared" si="419"/>
        <v>0</v>
      </c>
      <c r="AM723" s="1092">
        <f t="shared" si="420"/>
        <v>0</v>
      </c>
      <c r="AN723" s="1092">
        <f t="shared" si="421"/>
        <v>0</v>
      </c>
      <c r="AO723" s="1092">
        <f t="shared" si="422"/>
        <v>0</v>
      </c>
      <c r="AP723" s="1092">
        <f t="shared" si="423"/>
        <v>0</v>
      </c>
      <c r="AQ723" s="1092">
        <f t="shared" si="424"/>
        <v>0</v>
      </c>
      <c r="AR723" s="1092">
        <f t="shared" si="425"/>
        <v>26.470588235294112</v>
      </c>
      <c r="AS723" s="1092">
        <f t="shared" si="426"/>
        <v>0</v>
      </c>
      <c r="AT723" s="1092">
        <f t="shared" si="427"/>
        <v>0</v>
      </c>
      <c r="AU723" s="1092">
        <f t="shared" si="428"/>
        <v>0</v>
      </c>
      <c r="AV723" s="1092">
        <f t="shared" si="429"/>
        <v>0</v>
      </c>
      <c r="AW723" s="1092">
        <f t="shared" si="431"/>
        <v>6.5582940335312037</v>
      </c>
      <c r="AX723" s="1092">
        <f t="shared" si="432"/>
        <v>8.6236181100149842</v>
      </c>
    </row>
    <row r="724" spans="1:50" x14ac:dyDescent="0.2">
      <c r="A724" s="838" t="s">
        <v>853</v>
      </c>
      <c r="B724" s="831" t="s">
        <v>854</v>
      </c>
      <c r="C724" s="490">
        <v>1.0649999999999999</v>
      </c>
      <c r="D724" s="490">
        <v>1.0249999999999999</v>
      </c>
      <c r="E724" s="590">
        <v>0.92</v>
      </c>
      <c r="F724" s="590">
        <v>0.80119999999999991</v>
      </c>
      <c r="G724" s="490">
        <v>0.74419999999999997</v>
      </c>
      <c r="H724" s="490">
        <v>0.69300000000000006</v>
      </c>
      <c r="I724" s="490">
        <v>0.58200000000000007</v>
      </c>
      <c r="J724" s="490">
        <v>0.41249999999999998</v>
      </c>
      <c r="K724" s="971"/>
      <c r="L724" s="490">
        <v>0.26124999999999998</v>
      </c>
      <c r="M724" s="490">
        <v>0.13724999999999998</v>
      </c>
      <c r="N724" s="971"/>
      <c r="O724" s="590">
        <v>0.121</v>
      </c>
      <c r="P724" s="590">
        <v>0.11</v>
      </c>
      <c r="Q724" s="590">
        <v>0.10249999999999999</v>
      </c>
      <c r="R724" s="590">
        <v>0.09</v>
      </c>
      <c r="S724" s="590">
        <v>6.7500000000000004E-2</v>
      </c>
      <c r="T724" s="590">
        <v>4.8500000000000001E-2</v>
      </c>
      <c r="U724" s="590">
        <v>0.01</v>
      </c>
      <c r="V724" s="586">
        <v>0</v>
      </c>
      <c r="W724" s="586">
        <v>0</v>
      </c>
      <c r="X724" s="586">
        <v>0</v>
      </c>
      <c r="Y724" s="586">
        <v>0</v>
      </c>
      <c r="Z724" s="586">
        <v>0</v>
      </c>
      <c r="AA724" s="587">
        <f t="shared" si="430"/>
        <v>7.1908999999999992</v>
      </c>
      <c r="AB724" s="1092">
        <f t="shared" si="409"/>
        <v>3.9024390243902474</v>
      </c>
      <c r="AC724" s="1092">
        <f t="shared" si="410"/>
        <v>11.413043478260864</v>
      </c>
      <c r="AD724" s="1092">
        <f t="shared" si="411"/>
        <v>14.827758362456333</v>
      </c>
      <c r="AE724" s="1092">
        <f t="shared" si="412"/>
        <v>7.6592313894114472</v>
      </c>
      <c r="AF724" s="1092">
        <f t="shared" si="413"/>
        <v>7.388167388167366</v>
      </c>
      <c r="AG724" s="1092">
        <f t="shared" si="414"/>
        <v>19.072164948453608</v>
      </c>
      <c r="AH724" s="1092">
        <f t="shared" si="415"/>
        <v>41.090909090909108</v>
      </c>
      <c r="AI724" s="1092">
        <f t="shared" si="416"/>
        <v>57.894736842105267</v>
      </c>
      <c r="AJ724" s="1092">
        <f t="shared" si="417"/>
        <v>90.34608378870675</v>
      </c>
      <c r="AK724" s="1092">
        <f t="shared" si="418"/>
        <v>13.429752066115697</v>
      </c>
      <c r="AL724" s="1092">
        <f t="shared" si="419"/>
        <v>9.9999999999999858</v>
      </c>
      <c r="AM724" s="1092">
        <f t="shared" si="420"/>
        <v>7.3170731707317138</v>
      </c>
      <c r="AN724" s="1092">
        <f t="shared" si="421"/>
        <v>13.888888888888884</v>
      </c>
      <c r="AO724" s="1092">
        <f t="shared" si="422"/>
        <v>33.333333333333329</v>
      </c>
      <c r="AP724" s="1092">
        <f t="shared" si="423"/>
        <v>39.175257731958759</v>
      </c>
      <c r="AQ724" s="1092">
        <f t="shared" si="424"/>
        <v>384.99999999999994</v>
      </c>
      <c r="AR724" s="1092" t="str">
        <f t="shared" si="425"/>
        <v>n/a</v>
      </c>
      <c r="AS724" s="1092" t="str">
        <f t="shared" si="426"/>
        <v>n/a</v>
      </c>
      <c r="AT724" s="1092" t="str">
        <f t="shared" si="427"/>
        <v>n/a</v>
      </c>
      <c r="AU724" s="1092" t="str">
        <f t="shared" si="428"/>
        <v>n/a</v>
      </c>
      <c r="AV724" s="1092" t="str">
        <f t="shared" si="429"/>
        <v>n/a</v>
      </c>
      <c r="AW724" s="1092">
        <f t="shared" si="431"/>
        <v>47.233677468993079</v>
      </c>
      <c r="AX724" s="1092">
        <f t="shared" si="432"/>
        <v>93.004053645291535</v>
      </c>
    </row>
    <row r="725" spans="1:50" x14ac:dyDescent="0.2">
      <c r="A725" s="838" t="s">
        <v>3906</v>
      </c>
      <c r="B725" s="831" t="s">
        <v>3907</v>
      </c>
      <c r="C725" s="490">
        <v>1.8855999999999999</v>
      </c>
      <c r="D725" s="490">
        <v>1.8005</v>
      </c>
      <c r="E725" s="590">
        <v>1.6133999999999999</v>
      </c>
      <c r="F725" s="590">
        <v>1.4404999999999999</v>
      </c>
      <c r="G725" s="490">
        <v>1.286</v>
      </c>
      <c r="H725" s="490">
        <v>1.1483000000000001</v>
      </c>
      <c r="I725" s="490">
        <v>0.1704</v>
      </c>
      <c r="J725" s="541">
        <v>0</v>
      </c>
      <c r="K725" s="971"/>
      <c r="L725" s="492">
        <v>0</v>
      </c>
      <c r="M725" s="541">
        <v>0</v>
      </c>
      <c r="N725" s="971"/>
      <c r="O725" s="500">
        <v>0</v>
      </c>
      <c r="P725" s="500">
        <v>0</v>
      </c>
      <c r="Q725" s="586">
        <v>0</v>
      </c>
      <c r="R725" s="586">
        <v>0</v>
      </c>
      <c r="S725" s="586">
        <v>0</v>
      </c>
      <c r="T725" s="586">
        <v>0</v>
      </c>
      <c r="U725" s="586">
        <v>0</v>
      </c>
      <c r="V725" s="586">
        <v>0</v>
      </c>
      <c r="W725" s="586">
        <v>0</v>
      </c>
      <c r="X725" s="586">
        <v>0</v>
      </c>
      <c r="Y725" s="586">
        <v>0</v>
      </c>
      <c r="Z725" s="586">
        <v>0</v>
      </c>
      <c r="AA725" s="587">
        <f t="shared" si="430"/>
        <v>9.3447000000000013</v>
      </c>
      <c r="AB725" s="1092">
        <f t="shared" si="409"/>
        <v>4.726464870869207</v>
      </c>
      <c r="AC725" s="1092">
        <f t="shared" si="410"/>
        <v>11.596628238502538</v>
      </c>
      <c r="AD725" s="1092">
        <f t="shared" si="411"/>
        <v>12.002776813606397</v>
      </c>
      <c r="AE725" s="1092">
        <f t="shared" si="412"/>
        <v>12.013996889580092</v>
      </c>
      <c r="AF725" s="1092">
        <f t="shared" si="413"/>
        <v>11.991639815379251</v>
      </c>
      <c r="AG725" s="1092">
        <f t="shared" si="414"/>
        <v>573.88497652582168</v>
      </c>
      <c r="AH725" s="1092" t="str">
        <f t="shared" si="415"/>
        <v>n/a</v>
      </c>
      <c r="AI725" s="1092" t="str">
        <f t="shared" si="416"/>
        <v>n/a</v>
      </c>
      <c r="AJ725" s="1092" t="str">
        <f t="shared" si="417"/>
        <v>n/a</v>
      </c>
      <c r="AK725" s="1092" t="str">
        <f t="shared" si="418"/>
        <v>n/a</v>
      </c>
      <c r="AL725" s="1092" t="str">
        <f t="shared" si="419"/>
        <v>n/a</v>
      </c>
      <c r="AM725" s="1092" t="str">
        <f t="shared" si="420"/>
        <v>n/a</v>
      </c>
      <c r="AN725" s="1092" t="str">
        <f t="shared" si="421"/>
        <v>n/a</v>
      </c>
      <c r="AO725" s="1092" t="str">
        <f t="shared" si="422"/>
        <v>n/a</v>
      </c>
      <c r="AP725" s="1092" t="str">
        <f t="shared" si="423"/>
        <v>n/a</v>
      </c>
      <c r="AQ725" s="1092" t="str">
        <f t="shared" si="424"/>
        <v>n/a</v>
      </c>
      <c r="AR725" s="1092" t="str">
        <f t="shared" si="425"/>
        <v>n/a</v>
      </c>
      <c r="AS725" s="1092" t="str">
        <f t="shared" si="426"/>
        <v>n/a</v>
      </c>
      <c r="AT725" s="1092" t="str">
        <f t="shared" si="427"/>
        <v>n/a</v>
      </c>
      <c r="AU725" s="1092" t="str">
        <f t="shared" si="428"/>
        <v>n/a</v>
      </c>
      <c r="AV725" s="1092" t="str">
        <f t="shared" si="429"/>
        <v>n/a</v>
      </c>
      <c r="AW725" s="1092">
        <f t="shared" si="431"/>
        <v>104.36941385895987</v>
      </c>
      <c r="AX725" s="1092">
        <f t="shared" si="432"/>
        <v>230.03266830652785</v>
      </c>
    </row>
    <row r="726" spans="1:50" x14ac:dyDescent="0.2">
      <c r="A726" s="848" t="s">
        <v>1801</v>
      </c>
      <c r="B726" s="831" t="s">
        <v>1802</v>
      </c>
      <c r="C726" s="490">
        <v>2.69</v>
      </c>
      <c r="D726" s="490">
        <v>2.5499999999999998</v>
      </c>
      <c r="E726" s="590">
        <v>2.33</v>
      </c>
      <c r="F726" s="590">
        <v>2.0700000000000003</v>
      </c>
      <c r="G726" s="490">
        <v>1.75</v>
      </c>
      <c r="H726" s="490">
        <v>1.23</v>
      </c>
      <c r="I726" s="490">
        <v>1.18</v>
      </c>
      <c r="J726" s="490">
        <v>1.1100000000000001</v>
      </c>
      <c r="K726" s="971"/>
      <c r="L726" s="490">
        <v>1.07</v>
      </c>
      <c r="M726" s="492">
        <v>1.04</v>
      </c>
      <c r="N726" s="971"/>
      <c r="O726" s="586">
        <v>1.04</v>
      </c>
      <c r="P726" s="586">
        <v>1.04</v>
      </c>
      <c r="Q726" s="590">
        <v>1.03</v>
      </c>
      <c r="R726" s="590">
        <v>0.98499999999999999</v>
      </c>
      <c r="S726" s="590">
        <v>0.92</v>
      </c>
      <c r="T726" s="590">
        <v>0.83250000000000002</v>
      </c>
      <c r="U726" s="590">
        <v>0.7</v>
      </c>
      <c r="V726" s="590">
        <v>0.41249999999999998</v>
      </c>
      <c r="W726" s="586">
        <v>0</v>
      </c>
      <c r="X726" s="586">
        <v>0</v>
      </c>
      <c r="Y726" s="586">
        <v>0</v>
      </c>
      <c r="Z726" s="586">
        <v>0</v>
      </c>
      <c r="AA726" s="587">
        <f t="shared" si="430"/>
        <v>23.98</v>
      </c>
      <c r="AB726" s="1092">
        <f t="shared" si="409"/>
        <v>5.4901960784313752</v>
      </c>
      <c r="AC726" s="1092">
        <f t="shared" si="410"/>
        <v>9.4420600858368999</v>
      </c>
      <c r="AD726" s="1092">
        <f t="shared" si="411"/>
        <v>12.56038647342994</v>
      </c>
      <c r="AE726" s="1092">
        <f t="shared" si="412"/>
        <v>18.285714285714306</v>
      </c>
      <c r="AF726" s="1092">
        <f t="shared" si="413"/>
        <v>42.276422764227647</v>
      </c>
      <c r="AG726" s="1092">
        <f t="shared" si="414"/>
        <v>4.2372881355932313</v>
      </c>
      <c r="AH726" s="1092">
        <f t="shared" si="415"/>
        <v>6.3063063063062863</v>
      </c>
      <c r="AI726" s="1092">
        <f t="shared" si="416"/>
        <v>3.7383177570093462</v>
      </c>
      <c r="AJ726" s="1092">
        <f t="shared" si="417"/>
        <v>2.8846153846153966</v>
      </c>
      <c r="AK726" s="1092">
        <f t="shared" si="418"/>
        <v>0</v>
      </c>
      <c r="AL726" s="1092">
        <f t="shared" si="419"/>
        <v>0</v>
      </c>
      <c r="AM726" s="1092">
        <f t="shared" si="420"/>
        <v>0.97087378640776656</v>
      </c>
      <c r="AN726" s="1092">
        <f t="shared" si="421"/>
        <v>4.5685279187817285</v>
      </c>
      <c r="AO726" s="1092">
        <f t="shared" si="422"/>
        <v>7.0652173913043459</v>
      </c>
      <c r="AP726" s="1092">
        <f t="shared" si="423"/>
        <v>10.510510510510507</v>
      </c>
      <c r="AQ726" s="1092">
        <f t="shared" si="424"/>
        <v>18.928571428571427</v>
      </c>
      <c r="AR726" s="1092">
        <f t="shared" si="425"/>
        <v>69.696969696969703</v>
      </c>
      <c r="AS726" s="1092" t="str">
        <f t="shared" si="426"/>
        <v>n/a</v>
      </c>
      <c r="AT726" s="1092" t="str">
        <f t="shared" si="427"/>
        <v>n/a</v>
      </c>
      <c r="AU726" s="1092" t="str">
        <f t="shared" si="428"/>
        <v>n/a</v>
      </c>
      <c r="AV726" s="1092" t="str">
        <f t="shared" si="429"/>
        <v>n/a</v>
      </c>
      <c r="AW726" s="1092">
        <f t="shared" si="431"/>
        <v>12.762469294335874</v>
      </c>
      <c r="AX726" s="1092">
        <f t="shared" si="432"/>
        <v>17.867448500021961</v>
      </c>
    </row>
    <row r="727" spans="1:50" x14ac:dyDescent="0.2">
      <c r="A727" s="838" t="s">
        <v>760</v>
      </c>
      <c r="B727" s="831" t="s">
        <v>846</v>
      </c>
      <c r="C727" s="490">
        <v>2.1800000000000002</v>
      </c>
      <c r="D727" s="490">
        <v>2.0499999999999998</v>
      </c>
      <c r="E727" s="590">
        <v>1.86</v>
      </c>
      <c r="F727" s="590">
        <v>1.7</v>
      </c>
      <c r="G727" s="490">
        <v>1.64</v>
      </c>
      <c r="H727" s="490">
        <v>1.54</v>
      </c>
      <c r="I727" s="490">
        <v>1.5</v>
      </c>
      <c r="J727" s="490">
        <v>1.46</v>
      </c>
      <c r="K727" s="971"/>
      <c r="L727" s="490">
        <v>1.42</v>
      </c>
      <c r="M727" s="490">
        <v>1.36</v>
      </c>
      <c r="N727" s="971"/>
      <c r="O727" s="590">
        <v>1.26</v>
      </c>
      <c r="P727" s="590">
        <v>1.1599999999999999</v>
      </c>
      <c r="Q727" s="590">
        <v>1.08</v>
      </c>
      <c r="R727" s="590">
        <v>0.96</v>
      </c>
      <c r="S727" s="590">
        <v>0.88</v>
      </c>
      <c r="T727" s="590">
        <v>0.8</v>
      </c>
      <c r="U727" s="590">
        <v>0.75</v>
      </c>
      <c r="V727" s="586">
        <v>0.01</v>
      </c>
      <c r="W727" s="586">
        <v>0.01</v>
      </c>
      <c r="X727" s="586">
        <v>0.01</v>
      </c>
      <c r="Y727" s="586">
        <v>0.01</v>
      </c>
      <c r="Z727" s="586">
        <v>0.01</v>
      </c>
      <c r="AA727" s="587">
        <f t="shared" si="430"/>
        <v>23.650000000000016</v>
      </c>
      <c r="AB727" s="1092">
        <f t="shared" si="409"/>
        <v>6.3414634146341742</v>
      </c>
      <c r="AC727" s="1092">
        <f t="shared" si="410"/>
        <v>10.215053763440851</v>
      </c>
      <c r="AD727" s="1092">
        <f t="shared" si="411"/>
        <v>9.4117647058823639</v>
      </c>
      <c r="AE727" s="1092">
        <f t="shared" si="412"/>
        <v>3.6585365853658569</v>
      </c>
      <c r="AF727" s="1092">
        <f t="shared" si="413"/>
        <v>6.4935064935064846</v>
      </c>
      <c r="AG727" s="1092">
        <f t="shared" si="414"/>
        <v>2.6666666666666616</v>
      </c>
      <c r="AH727" s="1092">
        <f t="shared" si="415"/>
        <v>2.7397260273972712</v>
      </c>
      <c r="AI727" s="1092">
        <f t="shared" si="416"/>
        <v>2.8169014084507005</v>
      </c>
      <c r="AJ727" s="1092">
        <f t="shared" si="417"/>
        <v>4.4117647058823373</v>
      </c>
      <c r="AK727" s="1092">
        <f t="shared" si="418"/>
        <v>7.9365079365079527</v>
      </c>
      <c r="AL727" s="1092">
        <f t="shared" si="419"/>
        <v>8.6206896551724199</v>
      </c>
      <c r="AM727" s="1092">
        <f t="shared" si="420"/>
        <v>7.4074074074073959</v>
      </c>
      <c r="AN727" s="1092">
        <f t="shared" si="421"/>
        <v>12.500000000000021</v>
      </c>
      <c r="AO727" s="1092">
        <f t="shared" si="422"/>
        <v>9.0909090909090828</v>
      </c>
      <c r="AP727" s="1092">
        <f t="shared" si="423"/>
        <v>9.9999999999999858</v>
      </c>
      <c r="AQ727" s="1092">
        <f t="shared" si="424"/>
        <v>6.6666666666666652</v>
      </c>
      <c r="AR727" s="1092">
        <f t="shared" si="425"/>
        <v>7400</v>
      </c>
      <c r="AS727" s="1092">
        <f t="shared" si="426"/>
        <v>0</v>
      </c>
      <c r="AT727" s="1092">
        <f t="shared" si="427"/>
        <v>0</v>
      </c>
      <c r="AU727" s="1092">
        <f t="shared" si="428"/>
        <v>0</v>
      </c>
      <c r="AV727" s="1092">
        <f t="shared" si="429"/>
        <v>0</v>
      </c>
      <c r="AW727" s="1092">
        <f t="shared" si="431"/>
        <v>357.66559831085192</v>
      </c>
      <c r="AX727" s="1092">
        <f t="shared" si="432"/>
        <v>1613.6060228230026</v>
      </c>
    </row>
    <row r="728" spans="1:50" x14ac:dyDescent="0.2">
      <c r="A728" s="831" t="s">
        <v>1798</v>
      </c>
      <c r="B728" s="831" t="s">
        <v>1799</v>
      </c>
      <c r="C728" s="490">
        <v>0.42</v>
      </c>
      <c r="D728" s="490">
        <v>0.4</v>
      </c>
      <c r="E728" s="590">
        <v>0.32</v>
      </c>
      <c r="F728" s="590">
        <v>0.31</v>
      </c>
      <c r="G728" s="490">
        <v>0.28000000000000003</v>
      </c>
      <c r="H728" s="490">
        <v>0.27</v>
      </c>
      <c r="I728" s="490">
        <v>0.26</v>
      </c>
      <c r="J728" s="490">
        <v>0.25</v>
      </c>
      <c r="K728" s="971"/>
      <c r="L728" s="490">
        <v>0.2</v>
      </c>
      <c r="M728" s="490">
        <v>0.15</v>
      </c>
      <c r="N728" s="971"/>
      <c r="O728" s="586">
        <v>0</v>
      </c>
      <c r="P728" s="586">
        <v>0</v>
      </c>
      <c r="Q728" s="586">
        <v>0</v>
      </c>
      <c r="R728" s="586">
        <v>0</v>
      </c>
      <c r="S728" s="586">
        <v>0</v>
      </c>
      <c r="T728" s="586">
        <v>0</v>
      </c>
      <c r="U728" s="586">
        <v>0</v>
      </c>
      <c r="V728" s="586">
        <v>0</v>
      </c>
      <c r="W728" s="586">
        <v>0</v>
      </c>
      <c r="X728" s="586">
        <v>0</v>
      </c>
      <c r="Y728" s="586">
        <v>0</v>
      </c>
      <c r="Z728" s="586">
        <v>0</v>
      </c>
      <c r="AA728" s="587">
        <f t="shared" si="430"/>
        <v>2.86</v>
      </c>
      <c r="AB728" s="1092">
        <f t="shared" si="409"/>
        <v>4.9999999999999822</v>
      </c>
      <c r="AC728" s="1092">
        <f t="shared" si="410"/>
        <v>25</v>
      </c>
      <c r="AD728" s="1092">
        <f t="shared" si="411"/>
        <v>3.2258064516129004</v>
      </c>
      <c r="AE728" s="1092">
        <f t="shared" si="412"/>
        <v>10.714285714285698</v>
      </c>
      <c r="AF728" s="1092">
        <f t="shared" si="413"/>
        <v>3.7037037037036979</v>
      </c>
      <c r="AG728" s="1092">
        <f t="shared" si="414"/>
        <v>3.8461538461538547</v>
      </c>
      <c r="AH728" s="1092">
        <f t="shared" si="415"/>
        <v>4.0000000000000036</v>
      </c>
      <c r="AI728" s="1092">
        <f t="shared" si="416"/>
        <v>25</v>
      </c>
      <c r="AJ728" s="1092">
        <f t="shared" si="417"/>
        <v>33.33333333333335</v>
      </c>
      <c r="AK728" s="1092" t="str">
        <f t="shared" si="418"/>
        <v>n/a</v>
      </c>
      <c r="AL728" s="1092" t="str">
        <f t="shared" si="419"/>
        <v>n/a</v>
      </c>
      <c r="AM728" s="1092" t="str">
        <f t="shared" si="420"/>
        <v>n/a</v>
      </c>
      <c r="AN728" s="1092" t="str">
        <f t="shared" si="421"/>
        <v>n/a</v>
      </c>
      <c r="AO728" s="1092" t="str">
        <f t="shared" si="422"/>
        <v>n/a</v>
      </c>
      <c r="AP728" s="1092" t="str">
        <f t="shared" si="423"/>
        <v>n/a</v>
      </c>
      <c r="AQ728" s="1092" t="str">
        <f t="shared" si="424"/>
        <v>n/a</v>
      </c>
      <c r="AR728" s="1092" t="str">
        <f t="shared" si="425"/>
        <v>n/a</v>
      </c>
      <c r="AS728" s="1092" t="str">
        <f t="shared" si="426"/>
        <v>n/a</v>
      </c>
      <c r="AT728" s="1092" t="str">
        <f t="shared" si="427"/>
        <v>n/a</v>
      </c>
      <c r="AU728" s="1092" t="str">
        <f t="shared" si="428"/>
        <v>n/a</v>
      </c>
      <c r="AV728" s="1092" t="str">
        <f t="shared" si="429"/>
        <v>n/a</v>
      </c>
      <c r="AW728" s="1092">
        <f t="shared" si="431"/>
        <v>12.647031449898829</v>
      </c>
      <c r="AX728" s="1092">
        <f t="shared" si="432"/>
        <v>11.812580882380592</v>
      </c>
    </row>
    <row r="729" spans="1:50" x14ac:dyDescent="0.2">
      <c r="A729" s="676" t="s">
        <v>3778</v>
      </c>
      <c r="B729" s="10" t="s">
        <v>3779</v>
      </c>
      <c r="C729" s="1009">
        <v>0.36</v>
      </c>
      <c r="D729" s="1009">
        <v>0.35</v>
      </c>
      <c r="E729" s="590">
        <v>0.31</v>
      </c>
      <c r="F729" s="10">
        <v>0.27</v>
      </c>
      <c r="G729" s="10">
        <v>0.22</v>
      </c>
      <c r="H729" s="10">
        <v>0.19</v>
      </c>
      <c r="I729" s="10">
        <v>0.04</v>
      </c>
      <c r="J729" s="492">
        <v>0</v>
      </c>
      <c r="K729" s="10"/>
      <c r="L729" s="492">
        <v>0</v>
      </c>
      <c r="M729" s="492">
        <v>0</v>
      </c>
      <c r="N729" s="831"/>
      <c r="O729" s="586">
        <v>0</v>
      </c>
      <c r="P729" s="586">
        <v>0</v>
      </c>
      <c r="Q729" s="586">
        <v>0</v>
      </c>
      <c r="R729" s="586">
        <v>0</v>
      </c>
      <c r="S729" s="586">
        <v>0</v>
      </c>
      <c r="T729" s="586">
        <v>0</v>
      </c>
      <c r="U729" s="586">
        <v>0</v>
      </c>
      <c r="V729" s="586">
        <v>0</v>
      </c>
      <c r="W729" s="586">
        <v>0</v>
      </c>
      <c r="X729" s="586">
        <v>0</v>
      </c>
      <c r="Y729" s="586">
        <v>0</v>
      </c>
      <c r="Z729" s="586">
        <v>0</v>
      </c>
      <c r="AA729" s="587">
        <f t="shared" si="430"/>
        <v>1.74</v>
      </c>
      <c r="AB729" s="1092">
        <f t="shared" si="409"/>
        <v>2.8571428571428692</v>
      </c>
      <c r="AC729" s="1092">
        <f t="shared" si="410"/>
        <v>12.903225806451601</v>
      </c>
      <c r="AD729" s="1092">
        <f t="shared" si="411"/>
        <v>14.814814814814813</v>
      </c>
      <c r="AE729" s="1092">
        <f t="shared" si="412"/>
        <v>22.72727272727273</v>
      </c>
      <c r="AF729" s="1092">
        <f t="shared" si="413"/>
        <v>15.789473684210531</v>
      </c>
      <c r="AG729" s="1092">
        <f t="shared" si="414"/>
        <v>375</v>
      </c>
      <c r="AH729" s="1092" t="str">
        <f t="shared" si="415"/>
        <v>n/a</v>
      </c>
      <c r="AI729" s="1092" t="str">
        <f t="shared" si="416"/>
        <v>n/a</v>
      </c>
      <c r="AJ729" s="1092" t="str">
        <f t="shared" si="417"/>
        <v>n/a</v>
      </c>
      <c r="AK729" s="1092" t="str">
        <f t="shared" si="418"/>
        <v>n/a</v>
      </c>
      <c r="AL729" s="1092" t="str">
        <f t="shared" si="419"/>
        <v>n/a</v>
      </c>
      <c r="AM729" s="1092" t="str">
        <f t="shared" si="420"/>
        <v>n/a</v>
      </c>
      <c r="AN729" s="1092" t="str">
        <f t="shared" si="421"/>
        <v>n/a</v>
      </c>
      <c r="AO729" s="1092" t="str">
        <f t="shared" si="422"/>
        <v>n/a</v>
      </c>
      <c r="AP729" s="1092" t="str">
        <f t="shared" si="423"/>
        <v>n/a</v>
      </c>
      <c r="AQ729" s="1092" t="str">
        <f t="shared" si="424"/>
        <v>n/a</v>
      </c>
      <c r="AR729" s="1092" t="str">
        <f t="shared" si="425"/>
        <v>n/a</v>
      </c>
      <c r="AS729" s="1092" t="str">
        <f t="shared" si="426"/>
        <v>n/a</v>
      </c>
      <c r="AT729" s="1092" t="str">
        <f t="shared" si="427"/>
        <v>n/a</v>
      </c>
      <c r="AU729" s="1092" t="str">
        <f t="shared" si="428"/>
        <v>n/a</v>
      </c>
      <c r="AV729" s="1092" t="str">
        <f t="shared" si="429"/>
        <v>n/a</v>
      </c>
      <c r="AW729" s="1092">
        <f t="shared" si="431"/>
        <v>74.015321648315421</v>
      </c>
      <c r="AX729" s="1092">
        <f t="shared" si="432"/>
        <v>147.59089715300081</v>
      </c>
    </row>
    <row r="730" spans="1:50" x14ac:dyDescent="0.2">
      <c r="A730" s="831" t="s">
        <v>3990</v>
      </c>
      <c r="B730" s="831" t="s">
        <v>381</v>
      </c>
      <c r="C730" s="490">
        <v>2.15</v>
      </c>
      <c r="D730" s="490">
        <v>2.11</v>
      </c>
      <c r="E730" s="590">
        <v>2.0699999999999998</v>
      </c>
      <c r="F730" s="590">
        <v>2.0300000000000002</v>
      </c>
      <c r="G730" s="490">
        <v>1.99</v>
      </c>
      <c r="H730" s="490">
        <v>1.95</v>
      </c>
      <c r="I730" s="490">
        <v>1.91</v>
      </c>
      <c r="J730" s="490">
        <v>1.8075000000000001</v>
      </c>
      <c r="K730" s="971"/>
      <c r="L730" s="490">
        <v>1.5575000000000001</v>
      </c>
      <c r="M730" s="490">
        <v>1.3975</v>
      </c>
      <c r="N730" s="971"/>
      <c r="O730" s="590">
        <v>1.18</v>
      </c>
      <c r="P730" s="590">
        <v>1.0549999999999999</v>
      </c>
      <c r="Q730" s="590">
        <v>0.9325</v>
      </c>
      <c r="R730" s="590">
        <v>0.82750000000000001</v>
      </c>
      <c r="S730" s="590">
        <v>0.65249999999999997</v>
      </c>
      <c r="T730" s="590">
        <v>0.57999999999999996</v>
      </c>
      <c r="U730" s="590">
        <v>0.48</v>
      </c>
      <c r="V730" s="590">
        <v>0.34499999999999997</v>
      </c>
      <c r="W730" s="590">
        <v>0.29499999999999998</v>
      </c>
      <c r="X730" s="590">
        <v>0.27</v>
      </c>
      <c r="Y730" s="590">
        <v>0.23</v>
      </c>
      <c r="Z730" s="590">
        <v>0.2</v>
      </c>
      <c r="AA730" s="587">
        <f t="shared" si="430"/>
        <v>26.02</v>
      </c>
      <c r="AB730" s="1092">
        <f t="shared" si="409"/>
        <v>1.8957345971563955</v>
      </c>
      <c r="AC730" s="1092">
        <f t="shared" si="410"/>
        <v>1.9323671497584627</v>
      </c>
      <c r="AD730" s="1092">
        <f t="shared" si="411"/>
        <v>1.97044334975367</v>
      </c>
      <c r="AE730" s="1092">
        <f t="shared" si="412"/>
        <v>2.0100502512562901</v>
      </c>
      <c r="AF730" s="1092">
        <f t="shared" si="413"/>
        <v>2.051282051282044</v>
      </c>
      <c r="AG730" s="1092">
        <f t="shared" si="414"/>
        <v>2.0942408376963373</v>
      </c>
      <c r="AH730" s="1092">
        <f t="shared" si="415"/>
        <v>5.6708160442600075</v>
      </c>
      <c r="AI730" s="1092">
        <f t="shared" si="416"/>
        <v>16.0513643659711</v>
      </c>
      <c r="AJ730" s="1092">
        <f t="shared" si="417"/>
        <v>11.449016100178898</v>
      </c>
      <c r="AK730" s="1092">
        <f t="shared" si="418"/>
        <v>18.432203389830516</v>
      </c>
      <c r="AL730" s="1092">
        <f t="shared" si="419"/>
        <v>11.848341232227488</v>
      </c>
      <c r="AM730" s="1092">
        <f t="shared" si="420"/>
        <v>13.136729222520094</v>
      </c>
      <c r="AN730" s="1092">
        <f t="shared" si="421"/>
        <v>12.688821752265866</v>
      </c>
      <c r="AO730" s="1092">
        <f t="shared" si="422"/>
        <v>26.819923371647512</v>
      </c>
      <c r="AP730" s="1092">
        <f t="shared" si="423"/>
        <v>12.5</v>
      </c>
      <c r="AQ730" s="1092">
        <f t="shared" si="424"/>
        <v>20.833333333333325</v>
      </c>
      <c r="AR730" s="1092">
        <f t="shared" si="425"/>
        <v>39.130434782608688</v>
      </c>
      <c r="AS730" s="1092">
        <f t="shared" si="426"/>
        <v>16.949152542372879</v>
      </c>
      <c r="AT730" s="1092">
        <f t="shared" si="427"/>
        <v>9.259259259259256</v>
      </c>
      <c r="AU730" s="1092">
        <f t="shared" si="428"/>
        <v>17.391304347826097</v>
      </c>
      <c r="AV730" s="1092">
        <f t="shared" si="429"/>
        <v>14.999999999999991</v>
      </c>
      <c r="AW730" s="1092">
        <f t="shared" si="431"/>
        <v>12.338800856247852</v>
      </c>
      <c r="AX730" s="1092">
        <f t="shared" si="432"/>
        <v>9.4934555536225496</v>
      </c>
    </row>
    <row r="731" spans="1:50" x14ac:dyDescent="0.2">
      <c r="A731" s="847" t="s">
        <v>1805</v>
      </c>
      <c r="B731" s="831" t="s">
        <v>1806</v>
      </c>
      <c r="C731" s="490">
        <v>0.98</v>
      </c>
      <c r="D731" s="490">
        <v>0.9</v>
      </c>
      <c r="E731" s="590">
        <v>0.88</v>
      </c>
      <c r="F731" s="590">
        <v>0.82000000000000006</v>
      </c>
      <c r="G731" s="490">
        <v>0.78</v>
      </c>
      <c r="H731" s="490">
        <v>0.74</v>
      </c>
      <c r="I731" s="490">
        <v>0.66</v>
      </c>
      <c r="J731" s="490">
        <v>0.56000000000000005</v>
      </c>
      <c r="K731" s="971"/>
      <c r="L731" s="490">
        <v>0.5</v>
      </c>
      <c r="M731" s="490">
        <v>0.44</v>
      </c>
      <c r="N731" s="971"/>
      <c r="O731" s="586">
        <v>0.4</v>
      </c>
      <c r="P731" s="586">
        <v>0.47</v>
      </c>
      <c r="Q731" s="586">
        <v>0.68</v>
      </c>
      <c r="R731" s="586">
        <v>0.68</v>
      </c>
      <c r="S731" s="586">
        <v>0.68</v>
      </c>
      <c r="T731" s="590">
        <v>0.68</v>
      </c>
      <c r="U731" s="586">
        <v>0.64</v>
      </c>
      <c r="V731" s="586">
        <v>0.64</v>
      </c>
      <c r="W731" s="586">
        <v>0.64</v>
      </c>
      <c r="X731" s="590">
        <v>0.64</v>
      </c>
      <c r="Y731" s="590">
        <v>0.63</v>
      </c>
      <c r="Z731" s="590">
        <v>0.59</v>
      </c>
      <c r="AA731" s="587">
        <f t="shared" si="430"/>
        <v>14.630000000000003</v>
      </c>
      <c r="AB731" s="1092">
        <f t="shared" si="409"/>
        <v>8.8888888888888786</v>
      </c>
      <c r="AC731" s="1092">
        <f t="shared" si="410"/>
        <v>2.2727272727272707</v>
      </c>
      <c r="AD731" s="1092">
        <f t="shared" si="411"/>
        <v>7.3170731707316916</v>
      </c>
      <c r="AE731" s="1092">
        <f t="shared" si="412"/>
        <v>5.1282051282051322</v>
      </c>
      <c r="AF731" s="1092">
        <f t="shared" si="413"/>
        <v>5.4054054054054168</v>
      </c>
      <c r="AG731" s="1092">
        <f t="shared" si="414"/>
        <v>12.12121212121211</v>
      </c>
      <c r="AH731" s="1092">
        <f t="shared" si="415"/>
        <v>17.857142857142861</v>
      </c>
      <c r="AI731" s="1092">
        <f t="shared" si="416"/>
        <v>12.000000000000011</v>
      </c>
      <c r="AJ731" s="1092">
        <f t="shared" si="417"/>
        <v>13.636363636363647</v>
      </c>
      <c r="AK731" s="1092">
        <f t="shared" si="418"/>
        <v>9.9999999999999858</v>
      </c>
      <c r="AL731" s="1092">
        <f t="shared" si="419"/>
        <v>-14.893617021276583</v>
      </c>
      <c r="AM731" s="1092">
        <f t="shared" si="420"/>
        <v>-30.882352941176482</v>
      </c>
      <c r="AN731" s="1092">
        <f t="shared" si="421"/>
        <v>0</v>
      </c>
      <c r="AO731" s="1092">
        <f t="shared" si="422"/>
        <v>0</v>
      </c>
      <c r="AP731" s="1092">
        <f t="shared" si="423"/>
        <v>0</v>
      </c>
      <c r="AQ731" s="1092">
        <f t="shared" si="424"/>
        <v>6.25</v>
      </c>
      <c r="AR731" s="1092">
        <f t="shared" si="425"/>
        <v>0</v>
      </c>
      <c r="AS731" s="1092">
        <f t="shared" si="426"/>
        <v>0</v>
      </c>
      <c r="AT731" s="1092">
        <f t="shared" si="427"/>
        <v>0</v>
      </c>
      <c r="AU731" s="1092">
        <f t="shared" si="428"/>
        <v>1.5873015873015817</v>
      </c>
      <c r="AV731" s="1092">
        <f t="shared" si="429"/>
        <v>6.7796610169491567</v>
      </c>
      <c r="AW731" s="1092">
        <f t="shared" si="431"/>
        <v>3.0222862439273652</v>
      </c>
      <c r="AX731" s="1092">
        <f t="shared" si="432"/>
        <v>10.392912781637575</v>
      </c>
    </row>
    <row r="732" spans="1:50" x14ac:dyDescent="0.2">
      <c r="A732" s="838" t="s">
        <v>842</v>
      </c>
      <c r="B732" s="831" t="s">
        <v>843</v>
      </c>
      <c r="C732" s="490">
        <v>4.1639999999999997</v>
      </c>
      <c r="D732" s="490">
        <v>4.1319999999999997</v>
      </c>
      <c r="E732" s="590">
        <v>4.07</v>
      </c>
      <c r="F732" s="590">
        <v>4.0199999999999996</v>
      </c>
      <c r="G732" s="490">
        <v>3.94</v>
      </c>
      <c r="H732" s="490">
        <v>3.8269999999999995</v>
      </c>
      <c r="I732" s="490">
        <v>3.6150000000000002</v>
      </c>
      <c r="J732" s="490">
        <v>3.18</v>
      </c>
      <c r="K732" s="971"/>
      <c r="L732" s="490">
        <v>2.3450000000000002</v>
      </c>
      <c r="M732" s="490">
        <v>2.1320000000000001</v>
      </c>
      <c r="N732" s="971"/>
      <c r="O732" s="590">
        <v>2.02</v>
      </c>
      <c r="P732" s="590">
        <v>1.988</v>
      </c>
      <c r="Q732" s="590">
        <v>1.9379999999999999</v>
      </c>
      <c r="R732" s="590">
        <v>1.859</v>
      </c>
      <c r="S732" s="590">
        <v>1.8120000000000001</v>
      </c>
      <c r="T732" s="590">
        <v>1.78</v>
      </c>
      <c r="U732" s="590">
        <v>1.7489999999999999</v>
      </c>
      <c r="V732" s="590">
        <v>1.73</v>
      </c>
      <c r="W732" s="590">
        <v>1.714</v>
      </c>
      <c r="X732" s="590">
        <v>1.696</v>
      </c>
      <c r="Y732" s="590">
        <v>1.6850000000000001</v>
      </c>
      <c r="Z732" s="590">
        <v>1.665</v>
      </c>
      <c r="AA732" s="587">
        <f t="shared" si="430"/>
        <v>57.061</v>
      </c>
      <c r="AB732" s="1092">
        <f t="shared" si="409"/>
        <v>0.77444336882865894</v>
      </c>
      <c r="AC732" s="1092">
        <f t="shared" si="410"/>
        <v>1.5233415233415037</v>
      </c>
      <c r="AD732" s="1092">
        <f t="shared" si="411"/>
        <v>1.2437810945273853</v>
      </c>
      <c r="AE732" s="1092">
        <f t="shared" si="412"/>
        <v>2.0304568527918621</v>
      </c>
      <c r="AF732" s="1092">
        <f t="shared" si="413"/>
        <v>2.9527044682519099</v>
      </c>
      <c r="AG732" s="1092">
        <f t="shared" si="414"/>
        <v>5.86445366528352</v>
      </c>
      <c r="AH732" s="1092">
        <f t="shared" si="415"/>
        <v>13.67924528301887</v>
      </c>
      <c r="AI732" s="1092">
        <f t="shared" si="416"/>
        <v>35.607675906183367</v>
      </c>
      <c r="AJ732" s="1092">
        <f t="shared" si="417"/>
        <v>9.9906191369605999</v>
      </c>
      <c r="AK732" s="1092">
        <f t="shared" si="418"/>
        <v>5.5445544554455495</v>
      </c>
      <c r="AL732" s="1092">
        <f t="shared" si="419"/>
        <v>1.6096579476861272</v>
      </c>
      <c r="AM732" s="1092">
        <f t="shared" si="420"/>
        <v>2.5799793601651189</v>
      </c>
      <c r="AN732" s="1092">
        <f t="shared" si="421"/>
        <v>4.2495965572888705</v>
      </c>
      <c r="AO732" s="1092">
        <f t="shared" si="422"/>
        <v>2.5938189845474469</v>
      </c>
      <c r="AP732" s="1092">
        <f t="shared" si="423"/>
        <v>1.7977528089887729</v>
      </c>
      <c r="AQ732" s="1092">
        <f t="shared" si="424"/>
        <v>1.7724413950829021</v>
      </c>
      <c r="AR732" s="1092">
        <f t="shared" si="425"/>
        <v>1.0982658959537428</v>
      </c>
      <c r="AS732" s="1092">
        <f t="shared" si="426"/>
        <v>0.9334889148191472</v>
      </c>
      <c r="AT732" s="1092">
        <f t="shared" si="427"/>
        <v>1.0613207547169878</v>
      </c>
      <c r="AU732" s="1092">
        <f t="shared" si="428"/>
        <v>0.65281899109792541</v>
      </c>
      <c r="AV732" s="1092">
        <f t="shared" si="429"/>
        <v>1.2012012012011963</v>
      </c>
      <c r="AW732" s="1092">
        <f t="shared" si="431"/>
        <v>4.702934217437214</v>
      </c>
      <c r="AX732" s="1092">
        <f t="shared" si="432"/>
        <v>7.8047889953787291</v>
      </c>
    </row>
    <row r="733" spans="1:50" x14ac:dyDescent="0.2">
      <c r="A733" s="831" t="s">
        <v>844</v>
      </c>
      <c r="B733" s="831" t="s">
        <v>845</v>
      </c>
      <c r="C733" s="490">
        <v>0.47</v>
      </c>
      <c r="D733" s="490">
        <v>0.43</v>
      </c>
      <c r="E733" s="590">
        <v>0.39333333333333331</v>
      </c>
      <c r="F733" s="590">
        <v>0.3666666666666667</v>
      </c>
      <c r="G733" s="490">
        <v>0.34</v>
      </c>
      <c r="H733" s="490">
        <v>0.3133333333333333</v>
      </c>
      <c r="I733" s="490">
        <v>0.28666666666666668</v>
      </c>
      <c r="J733" s="490">
        <v>0.25333333333333335</v>
      </c>
      <c r="K733" s="971">
        <v>0</v>
      </c>
      <c r="L733" s="490">
        <v>0.22666666666666668</v>
      </c>
      <c r="M733" s="490">
        <v>0.19999999999999998</v>
      </c>
      <c r="N733" s="971">
        <v>0</v>
      </c>
      <c r="O733" s="590">
        <v>0.18000000000000002</v>
      </c>
      <c r="P733" s="586">
        <v>0.16</v>
      </c>
      <c r="Q733" s="590">
        <v>0.15333333333333335</v>
      </c>
      <c r="R733" s="590">
        <v>0.13333333333333333</v>
      </c>
      <c r="S733" s="590">
        <v>0.10666666666666667</v>
      </c>
      <c r="T733" s="590">
        <v>8.8880000000000001E-2</v>
      </c>
      <c r="U733" s="590">
        <v>8.2959999999999992E-2</v>
      </c>
      <c r="V733" s="590">
        <v>8.0986666666666665E-2</v>
      </c>
      <c r="W733" s="590">
        <v>6.9800000000000015E-2</v>
      </c>
      <c r="X733" s="586">
        <v>6.8479999999999999E-2</v>
      </c>
      <c r="Y733" s="586">
        <v>6.8479999999999999E-2</v>
      </c>
      <c r="Z733" s="590">
        <v>6.8479999999999999E-2</v>
      </c>
      <c r="AA733" s="587">
        <f t="shared" si="430"/>
        <v>4.5414000000000003</v>
      </c>
      <c r="AB733" s="1092">
        <f t="shared" si="409"/>
        <v>9.302325581395344</v>
      </c>
      <c r="AC733" s="1092">
        <f t="shared" si="410"/>
        <v>9.322033898305083</v>
      </c>
      <c r="AD733" s="1092">
        <f t="shared" si="411"/>
        <v>7.2727272727272529</v>
      </c>
      <c r="AE733" s="1092">
        <f t="shared" si="412"/>
        <v>7.8431372549019551</v>
      </c>
      <c r="AF733" s="1092">
        <f t="shared" si="413"/>
        <v>8.5106382978723527</v>
      </c>
      <c r="AG733" s="1092">
        <f t="shared" si="414"/>
        <v>9.302325581395321</v>
      </c>
      <c r="AH733" s="1092">
        <f t="shared" si="415"/>
        <v>13.157894736842103</v>
      </c>
      <c r="AI733" s="1092">
        <f t="shared" si="416"/>
        <v>11.764705882352944</v>
      </c>
      <c r="AJ733" s="1092">
        <f t="shared" si="417"/>
        <v>13.333333333333353</v>
      </c>
      <c r="AK733" s="1092">
        <f t="shared" si="418"/>
        <v>11.111111111111093</v>
      </c>
      <c r="AL733" s="1092">
        <f t="shared" si="419"/>
        <v>12.5</v>
      </c>
      <c r="AM733" s="1092">
        <f t="shared" si="420"/>
        <v>4.3478260869565188</v>
      </c>
      <c r="AN733" s="1092">
        <f t="shared" si="421"/>
        <v>15.000000000000014</v>
      </c>
      <c r="AO733" s="1092">
        <f t="shared" si="422"/>
        <v>25</v>
      </c>
      <c r="AP733" s="1092">
        <f t="shared" si="423"/>
        <v>20.012001200120011</v>
      </c>
      <c r="AQ733" s="1092">
        <f t="shared" si="424"/>
        <v>7.1359691417550719</v>
      </c>
      <c r="AR733" s="1092">
        <f t="shared" si="425"/>
        <v>2.4366150806717002</v>
      </c>
      <c r="AS733" s="1092">
        <f t="shared" si="426"/>
        <v>16.026743075453641</v>
      </c>
      <c r="AT733" s="1092">
        <f t="shared" si="427"/>
        <v>1.9275700934579643</v>
      </c>
      <c r="AU733" s="1092">
        <f t="shared" si="428"/>
        <v>0</v>
      </c>
      <c r="AV733" s="1092">
        <f t="shared" si="429"/>
        <v>0</v>
      </c>
      <c r="AW733" s="1092">
        <f t="shared" si="431"/>
        <v>9.77652179184056</v>
      </c>
      <c r="AX733" s="1092">
        <f t="shared" si="432"/>
        <v>6.3065649926453835</v>
      </c>
    </row>
    <row r="734" spans="1:50" x14ac:dyDescent="0.2">
      <c r="A734" s="831" t="s">
        <v>1785</v>
      </c>
      <c r="B734" s="831" t="s">
        <v>1786</v>
      </c>
      <c r="C734" s="490">
        <v>1.27</v>
      </c>
      <c r="D734" s="490">
        <v>1.22</v>
      </c>
      <c r="E734" s="590">
        <v>1.1299999999999999</v>
      </c>
      <c r="F734" s="590">
        <v>1.02</v>
      </c>
      <c r="G734" s="490">
        <v>0.95</v>
      </c>
      <c r="H734" s="490">
        <v>0.91</v>
      </c>
      <c r="I734" s="490">
        <v>0.86</v>
      </c>
      <c r="J734" s="490">
        <v>0.76</v>
      </c>
      <c r="K734" s="971"/>
      <c r="L734" s="490">
        <v>0.68</v>
      </c>
      <c r="M734" s="490">
        <v>0.6</v>
      </c>
      <c r="N734" s="971"/>
      <c r="O734" s="586">
        <v>0.56000000000000005</v>
      </c>
      <c r="P734" s="586">
        <v>0.98</v>
      </c>
      <c r="Q734" s="590">
        <v>1.115</v>
      </c>
      <c r="R734" s="590">
        <v>1.0900000000000001</v>
      </c>
      <c r="S734" s="590">
        <v>1.0549999999999999</v>
      </c>
      <c r="T734" s="590">
        <v>1.03</v>
      </c>
      <c r="U734" s="590">
        <v>0.99</v>
      </c>
      <c r="V734" s="590">
        <v>0.95499999999999996</v>
      </c>
      <c r="W734" s="590">
        <v>0.93</v>
      </c>
      <c r="X734" s="590">
        <v>0.91500000000000004</v>
      </c>
      <c r="Y734" s="590">
        <v>0.89</v>
      </c>
      <c r="Z734" s="590">
        <v>0.87</v>
      </c>
      <c r="AA734" s="587">
        <f t="shared" si="430"/>
        <v>20.779999999999998</v>
      </c>
      <c r="AB734" s="1092">
        <f t="shared" si="409"/>
        <v>4.0983606557376984</v>
      </c>
      <c r="AC734" s="1092">
        <f t="shared" si="410"/>
        <v>7.9646017699115168</v>
      </c>
      <c r="AD734" s="1092">
        <f t="shared" si="411"/>
        <v>10.784313725490179</v>
      </c>
      <c r="AE734" s="1092">
        <f t="shared" si="412"/>
        <v>7.3684210526315796</v>
      </c>
      <c r="AF734" s="1092">
        <f t="shared" si="413"/>
        <v>4.39560439560438</v>
      </c>
      <c r="AG734" s="1092">
        <f t="shared" si="414"/>
        <v>5.8139534883721034</v>
      </c>
      <c r="AH734" s="1092">
        <f t="shared" si="415"/>
        <v>13.157894736842103</v>
      </c>
      <c r="AI734" s="1092">
        <f t="shared" si="416"/>
        <v>11.764705882352944</v>
      </c>
      <c r="AJ734" s="1092">
        <f t="shared" si="417"/>
        <v>13.333333333333353</v>
      </c>
      <c r="AK734" s="1092">
        <f t="shared" si="418"/>
        <v>7.1428571428571397</v>
      </c>
      <c r="AL734" s="1092">
        <f t="shared" si="419"/>
        <v>-42.857142857142847</v>
      </c>
      <c r="AM734" s="1092">
        <f t="shared" si="420"/>
        <v>-12.107623318385652</v>
      </c>
      <c r="AN734" s="1092">
        <f t="shared" si="421"/>
        <v>2.2935779816513735</v>
      </c>
      <c r="AO734" s="1092">
        <f t="shared" si="422"/>
        <v>3.3175355450237198</v>
      </c>
      <c r="AP734" s="1092">
        <f t="shared" si="423"/>
        <v>2.4271844660194164</v>
      </c>
      <c r="AQ734" s="1092">
        <f t="shared" si="424"/>
        <v>4.0404040404040442</v>
      </c>
      <c r="AR734" s="1092">
        <f t="shared" si="425"/>
        <v>3.6649214659685958</v>
      </c>
      <c r="AS734" s="1092">
        <f t="shared" si="426"/>
        <v>2.6881720430107503</v>
      </c>
      <c r="AT734" s="1092">
        <f t="shared" si="427"/>
        <v>1.6393442622950838</v>
      </c>
      <c r="AU734" s="1092">
        <f t="shared" si="428"/>
        <v>2.8089887640449396</v>
      </c>
      <c r="AV734" s="1092">
        <f t="shared" si="429"/>
        <v>2.2988505747126409</v>
      </c>
      <c r="AW734" s="1092">
        <f t="shared" si="431"/>
        <v>2.6684885309873843</v>
      </c>
      <c r="AX734" s="1092">
        <f t="shared" si="432"/>
        <v>11.732607309875474</v>
      </c>
    </row>
    <row r="735" spans="1:50" x14ac:dyDescent="0.2">
      <c r="A735" s="831" t="s">
        <v>2996</v>
      </c>
      <c r="B735" s="831" t="s">
        <v>2997</v>
      </c>
      <c r="C735" s="490">
        <v>0.48</v>
      </c>
      <c r="D735" s="490">
        <v>0.47</v>
      </c>
      <c r="E735" s="590">
        <v>0.42</v>
      </c>
      <c r="F735" s="590">
        <v>0.3</v>
      </c>
      <c r="G735" s="490">
        <v>0.25</v>
      </c>
      <c r="H735" s="490">
        <v>0.21</v>
      </c>
      <c r="I735" s="490">
        <v>0.17</v>
      </c>
      <c r="J735" s="541">
        <v>0.16</v>
      </c>
      <c r="K735" s="971"/>
      <c r="L735" s="492">
        <v>0.16</v>
      </c>
      <c r="M735" s="492">
        <v>0.16</v>
      </c>
      <c r="N735" s="971"/>
      <c r="O735" s="586">
        <v>0.16</v>
      </c>
      <c r="P735" s="590">
        <v>0.16</v>
      </c>
      <c r="Q735" s="590">
        <v>0.14000000000000001</v>
      </c>
      <c r="R735" s="590">
        <v>0.12666666666666668</v>
      </c>
      <c r="S735" s="590">
        <v>0.10333333333333333</v>
      </c>
      <c r="T735" s="590">
        <v>9.0000000000000011E-2</v>
      </c>
      <c r="U735" s="590">
        <v>7.6666666666666675E-2</v>
      </c>
      <c r="V735" s="590">
        <v>6.6666666666666666E-2</v>
      </c>
      <c r="W735" s="590">
        <v>6.3333333333333339E-2</v>
      </c>
      <c r="X735" s="590">
        <v>5.3333333333333337E-2</v>
      </c>
      <c r="Y735" s="590">
        <v>4.9999999999999996E-2</v>
      </c>
      <c r="Z735" s="590">
        <v>0.04</v>
      </c>
      <c r="AA735" s="587">
        <f t="shared" si="430"/>
        <v>3.9100000000000006</v>
      </c>
      <c r="AB735" s="1092">
        <f t="shared" si="409"/>
        <v>2.1276595744680771</v>
      </c>
      <c r="AC735" s="1092">
        <f t="shared" si="410"/>
        <v>11.904761904761907</v>
      </c>
      <c r="AD735" s="1092">
        <f t="shared" si="411"/>
        <v>39.999999999999993</v>
      </c>
      <c r="AE735" s="1092">
        <f t="shared" si="412"/>
        <v>19.999999999999996</v>
      </c>
      <c r="AF735" s="1092">
        <f t="shared" si="413"/>
        <v>19.047619047619047</v>
      </c>
      <c r="AG735" s="1092">
        <f t="shared" si="414"/>
        <v>23.529411764705866</v>
      </c>
      <c r="AH735" s="1092">
        <f t="shared" si="415"/>
        <v>6.25</v>
      </c>
      <c r="AI735" s="1092">
        <f t="shared" si="416"/>
        <v>0</v>
      </c>
      <c r="AJ735" s="1092">
        <f t="shared" si="417"/>
        <v>0</v>
      </c>
      <c r="AK735" s="1092">
        <f t="shared" si="418"/>
        <v>0</v>
      </c>
      <c r="AL735" s="1092">
        <f t="shared" si="419"/>
        <v>0</v>
      </c>
      <c r="AM735" s="1092">
        <f t="shared" si="420"/>
        <v>14.285714285714279</v>
      </c>
      <c r="AN735" s="1092">
        <f t="shared" si="421"/>
        <v>10.526315789473696</v>
      </c>
      <c r="AO735" s="1092">
        <f t="shared" si="422"/>
        <v>22.580645161290324</v>
      </c>
      <c r="AP735" s="1092">
        <f t="shared" si="423"/>
        <v>14.814814814814792</v>
      </c>
      <c r="AQ735" s="1092">
        <f t="shared" si="424"/>
        <v>17.391304347826097</v>
      </c>
      <c r="AR735" s="1092">
        <f t="shared" si="425"/>
        <v>15.000000000000014</v>
      </c>
      <c r="AS735" s="1092">
        <f t="shared" si="426"/>
        <v>5.2631578947368363</v>
      </c>
      <c r="AT735" s="1092">
        <f t="shared" si="427"/>
        <v>18.75</v>
      </c>
      <c r="AU735" s="1092">
        <f t="shared" si="428"/>
        <v>6.6666666666666874</v>
      </c>
      <c r="AV735" s="1092">
        <f t="shared" si="429"/>
        <v>24.999999999999979</v>
      </c>
      <c r="AW735" s="1092">
        <f t="shared" si="431"/>
        <v>13.006574821527506</v>
      </c>
      <c r="AX735" s="1092">
        <f t="shared" si="432"/>
        <v>10.415328879446312</v>
      </c>
    </row>
    <row r="736" spans="1:50" x14ac:dyDescent="0.2">
      <c r="A736" s="831" t="s">
        <v>857</v>
      </c>
      <c r="B736" s="831" t="s">
        <v>858</v>
      </c>
      <c r="C736" s="490">
        <v>1.97</v>
      </c>
      <c r="D736" s="490">
        <v>1.87</v>
      </c>
      <c r="E736" s="590">
        <v>1.68</v>
      </c>
      <c r="F736" s="590">
        <v>1.54</v>
      </c>
      <c r="G736" s="490">
        <v>1.46</v>
      </c>
      <c r="H736" s="490">
        <v>1.38</v>
      </c>
      <c r="I736" s="490">
        <v>1.3</v>
      </c>
      <c r="J736" s="490">
        <v>1.1499999999999999</v>
      </c>
      <c r="K736" s="971"/>
      <c r="L736" s="490">
        <v>0.88</v>
      </c>
      <c r="M736" s="490">
        <v>0.66</v>
      </c>
      <c r="N736" s="971"/>
      <c r="O736" s="590">
        <v>0.55000000000000004</v>
      </c>
      <c r="P736" s="590">
        <v>0.48</v>
      </c>
      <c r="Q736" s="590">
        <v>0.47499999999999998</v>
      </c>
      <c r="R736" s="590">
        <v>0.44500000000000001</v>
      </c>
      <c r="S736" s="590">
        <v>0.3</v>
      </c>
      <c r="T736" s="586">
        <v>0</v>
      </c>
      <c r="U736" s="586">
        <v>0</v>
      </c>
      <c r="V736" s="586">
        <v>0</v>
      </c>
      <c r="W736" s="586">
        <v>0</v>
      </c>
      <c r="X736" s="586">
        <v>0</v>
      </c>
      <c r="Y736" s="586">
        <v>0</v>
      </c>
      <c r="Z736" s="586">
        <v>0</v>
      </c>
      <c r="AA736" s="587">
        <f t="shared" si="430"/>
        <v>16.14</v>
      </c>
      <c r="AB736" s="1092">
        <f t="shared" si="409"/>
        <v>5.3475935828876997</v>
      </c>
      <c r="AC736" s="1092">
        <f t="shared" si="410"/>
        <v>11.309523809523814</v>
      </c>
      <c r="AD736" s="1092">
        <f t="shared" si="411"/>
        <v>9.0909090909090828</v>
      </c>
      <c r="AE736" s="1092">
        <f t="shared" si="412"/>
        <v>5.4794520547945202</v>
      </c>
      <c r="AF736" s="1092">
        <f t="shared" si="413"/>
        <v>5.7971014492753659</v>
      </c>
      <c r="AG736" s="1092">
        <f t="shared" si="414"/>
        <v>6.153846153846132</v>
      </c>
      <c r="AH736" s="1092">
        <f t="shared" si="415"/>
        <v>13.043478260869579</v>
      </c>
      <c r="AI736" s="1092">
        <f t="shared" si="416"/>
        <v>30.681818181818166</v>
      </c>
      <c r="AJ736" s="1092">
        <f t="shared" si="417"/>
        <v>33.333333333333329</v>
      </c>
      <c r="AK736" s="1092">
        <f t="shared" si="418"/>
        <v>19.999999999999996</v>
      </c>
      <c r="AL736" s="1092">
        <f t="shared" si="419"/>
        <v>14.583333333333348</v>
      </c>
      <c r="AM736" s="1092">
        <f t="shared" si="420"/>
        <v>1.0526315789473717</v>
      </c>
      <c r="AN736" s="1092">
        <f t="shared" si="421"/>
        <v>6.7415730337078594</v>
      </c>
      <c r="AO736" s="1092">
        <f t="shared" si="422"/>
        <v>48.333333333333343</v>
      </c>
      <c r="AP736" s="1092" t="str">
        <f t="shared" si="423"/>
        <v>n/a</v>
      </c>
      <c r="AQ736" s="1092" t="str">
        <f t="shared" si="424"/>
        <v>n/a</v>
      </c>
      <c r="AR736" s="1092" t="str">
        <f t="shared" si="425"/>
        <v>n/a</v>
      </c>
      <c r="AS736" s="1092" t="str">
        <f t="shared" si="426"/>
        <v>n/a</v>
      </c>
      <c r="AT736" s="1092" t="str">
        <f t="shared" si="427"/>
        <v>n/a</v>
      </c>
      <c r="AU736" s="1092" t="str">
        <f t="shared" si="428"/>
        <v>n/a</v>
      </c>
      <c r="AV736" s="1092" t="str">
        <f t="shared" si="429"/>
        <v>n/a</v>
      </c>
      <c r="AW736" s="1092">
        <f t="shared" si="431"/>
        <v>15.06770908546997</v>
      </c>
      <c r="AX736" s="1092">
        <f t="shared" si="432"/>
        <v>13.53088854604219</v>
      </c>
    </row>
    <row r="737" spans="1:50" x14ac:dyDescent="0.2">
      <c r="A737" s="838" t="s">
        <v>2958</v>
      </c>
      <c r="B737" s="831" t="s">
        <v>2959</v>
      </c>
      <c r="C737" s="490">
        <v>6.9249999999999998</v>
      </c>
      <c r="D737" s="490">
        <v>6.4</v>
      </c>
      <c r="E737" s="590">
        <v>5.6</v>
      </c>
      <c r="F737" s="590">
        <v>4.5999999999999996</v>
      </c>
      <c r="G737" s="490">
        <v>3.8</v>
      </c>
      <c r="H737" s="490">
        <v>2.8</v>
      </c>
      <c r="I737" s="490">
        <v>2</v>
      </c>
      <c r="J737" s="541">
        <v>1.1499999999999999</v>
      </c>
      <c r="K737" s="971"/>
      <c r="L737" s="490">
        <v>2.48</v>
      </c>
      <c r="M737" s="490">
        <v>2.23</v>
      </c>
      <c r="N737" s="971"/>
      <c r="O737" s="590">
        <v>2.12</v>
      </c>
      <c r="P737" s="590">
        <v>1.89</v>
      </c>
      <c r="Q737" s="590">
        <v>1.75</v>
      </c>
      <c r="R737" s="590">
        <v>1.31</v>
      </c>
      <c r="S737" s="590">
        <v>0.95</v>
      </c>
      <c r="T737" s="590">
        <v>0.62</v>
      </c>
      <c r="U737" s="590">
        <v>0.38</v>
      </c>
      <c r="V737" s="590">
        <v>0.2</v>
      </c>
      <c r="W737" s="590">
        <v>0.115</v>
      </c>
      <c r="X737" s="586">
        <v>0.1</v>
      </c>
      <c r="Y737" s="586">
        <v>0.1</v>
      </c>
      <c r="Z737" s="590">
        <v>0.1</v>
      </c>
      <c r="AA737" s="587">
        <f t="shared" si="430"/>
        <v>47.620000000000005</v>
      </c>
      <c r="AB737" s="1092">
        <f t="shared" si="409"/>
        <v>8.203125</v>
      </c>
      <c r="AC737" s="1092">
        <f t="shared" si="410"/>
        <v>14.285714285714302</v>
      </c>
      <c r="AD737" s="1092">
        <f t="shared" si="411"/>
        <v>21.739130434782616</v>
      </c>
      <c r="AE737" s="1092">
        <f t="shared" si="412"/>
        <v>21.052631578947366</v>
      </c>
      <c r="AF737" s="1092">
        <f t="shared" si="413"/>
        <v>35.714285714285722</v>
      </c>
      <c r="AG737" s="1092">
        <f t="shared" si="414"/>
        <v>39.999999999999993</v>
      </c>
      <c r="AH737" s="1092">
        <f t="shared" si="415"/>
        <v>73.913043478260889</v>
      </c>
      <c r="AI737" s="1092">
        <f t="shared" si="416"/>
        <v>-53.629032258064527</v>
      </c>
      <c r="AJ737" s="1092">
        <f t="shared" si="417"/>
        <v>11.210762331838575</v>
      </c>
      <c r="AK737" s="1092">
        <f t="shared" si="418"/>
        <v>5.1886792452830122</v>
      </c>
      <c r="AL737" s="1092">
        <f t="shared" si="419"/>
        <v>12.169312169312185</v>
      </c>
      <c r="AM737" s="1092">
        <f t="shared" si="420"/>
        <v>7.9999999999999849</v>
      </c>
      <c r="AN737" s="1092">
        <f t="shared" si="421"/>
        <v>33.587786259541971</v>
      </c>
      <c r="AO737" s="1092">
        <f t="shared" si="422"/>
        <v>37.894736842105267</v>
      </c>
      <c r="AP737" s="1092">
        <f t="shared" si="423"/>
        <v>53.225806451612897</v>
      </c>
      <c r="AQ737" s="1092">
        <f t="shared" si="424"/>
        <v>63.157894736842103</v>
      </c>
      <c r="AR737" s="1092">
        <f t="shared" si="425"/>
        <v>89.999999999999986</v>
      </c>
      <c r="AS737" s="1092">
        <f t="shared" si="426"/>
        <v>73.91304347826086</v>
      </c>
      <c r="AT737" s="1092">
        <f t="shared" si="427"/>
        <v>14.999999999999991</v>
      </c>
      <c r="AU737" s="1092">
        <f t="shared" si="428"/>
        <v>0</v>
      </c>
      <c r="AV737" s="1092">
        <f t="shared" si="429"/>
        <v>0</v>
      </c>
      <c r="AW737" s="1092">
        <f t="shared" si="431"/>
        <v>26.886996178510632</v>
      </c>
      <c r="AX737" s="1092">
        <f t="shared" si="432"/>
        <v>32.21774805443102</v>
      </c>
    </row>
    <row r="738" spans="1:50" x14ac:dyDescent="0.2">
      <c r="A738" s="838" t="s">
        <v>384</v>
      </c>
      <c r="B738" s="831" t="s">
        <v>385</v>
      </c>
      <c r="C738" s="490">
        <v>0.65</v>
      </c>
      <c r="D738" s="490">
        <v>0.61</v>
      </c>
      <c r="E738" s="590">
        <v>0.56999999999999995</v>
      </c>
      <c r="F738" s="590">
        <v>0.53</v>
      </c>
      <c r="G738" s="490">
        <v>0.49</v>
      </c>
      <c r="H738" s="490">
        <v>0.45</v>
      </c>
      <c r="I738" s="490">
        <v>0.41</v>
      </c>
      <c r="J738" s="490">
        <v>0.38500000000000001</v>
      </c>
      <c r="K738" s="971"/>
      <c r="L738" s="490">
        <v>0.36499999999999999</v>
      </c>
      <c r="M738" s="490">
        <v>0.34499999999999997</v>
      </c>
      <c r="N738" s="971"/>
      <c r="O738" s="590">
        <v>0.32500000000000001</v>
      </c>
      <c r="P738" s="590">
        <v>0.30499999999999999</v>
      </c>
      <c r="Q738" s="590">
        <v>0.28499999999999998</v>
      </c>
      <c r="R738" s="590">
        <v>0.26500000000000001</v>
      </c>
      <c r="S738" s="590">
        <v>0.245</v>
      </c>
      <c r="T738" s="590">
        <v>0.22500000000000001</v>
      </c>
      <c r="U738" s="590">
        <v>0.21249999999999999</v>
      </c>
      <c r="V738" s="590">
        <v>0.20250000000000001</v>
      </c>
      <c r="W738" s="586">
        <v>0.19</v>
      </c>
      <c r="X738" s="590">
        <v>0.1825</v>
      </c>
      <c r="Y738" s="590">
        <v>0.17249999999999999</v>
      </c>
      <c r="Z738" s="590">
        <v>0.16250000000000001</v>
      </c>
      <c r="AA738" s="587">
        <f t="shared" si="430"/>
        <v>7.5775000000000006</v>
      </c>
      <c r="AB738" s="1092">
        <f t="shared" si="409"/>
        <v>6.5573770491803351</v>
      </c>
      <c r="AC738" s="1092">
        <f t="shared" si="410"/>
        <v>7.0175438596491224</v>
      </c>
      <c r="AD738" s="1092">
        <f t="shared" si="411"/>
        <v>7.5471698113207308</v>
      </c>
      <c r="AE738" s="1092">
        <f t="shared" si="412"/>
        <v>8.163265306122458</v>
      </c>
      <c r="AF738" s="1092">
        <f t="shared" si="413"/>
        <v>8.8888888888888786</v>
      </c>
      <c r="AG738" s="1092">
        <f t="shared" si="414"/>
        <v>9.7560975609756184</v>
      </c>
      <c r="AH738" s="1092">
        <f t="shared" si="415"/>
        <v>6.4935064935064846</v>
      </c>
      <c r="AI738" s="1092">
        <f t="shared" si="416"/>
        <v>5.4794520547945202</v>
      </c>
      <c r="AJ738" s="1092">
        <f t="shared" si="417"/>
        <v>5.7971014492753659</v>
      </c>
      <c r="AK738" s="1092">
        <f t="shared" si="418"/>
        <v>6.153846153846132</v>
      </c>
      <c r="AL738" s="1092">
        <f t="shared" si="419"/>
        <v>6.5573770491803351</v>
      </c>
      <c r="AM738" s="1092">
        <f t="shared" si="420"/>
        <v>7.0175438596491224</v>
      </c>
      <c r="AN738" s="1092">
        <f t="shared" si="421"/>
        <v>7.5471698113207308</v>
      </c>
      <c r="AO738" s="1092">
        <f t="shared" si="422"/>
        <v>8.163265306122458</v>
      </c>
      <c r="AP738" s="1092">
        <f t="shared" si="423"/>
        <v>8.8888888888888786</v>
      </c>
      <c r="AQ738" s="1092">
        <f t="shared" si="424"/>
        <v>5.8823529411764719</v>
      </c>
      <c r="AR738" s="1092">
        <f t="shared" si="425"/>
        <v>4.9382716049382713</v>
      </c>
      <c r="AS738" s="1092">
        <f t="shared" si="426"/>
        <v>6.578947368421062</v>
      </c>
      <c r="AT738" s="1092">
        <f t="shared" si="427"/>
        <v>4.1095890410958846</v>
      </c>
      <c r="AU738" s="1092">
        <f t="shared" si="428"/>
        <v>5.7971014492753659</v>
      </c>
      <c r="AV738" s="1092">
        <f t="shared" si="429"/>
        <v>6.153846153846132</v>
      </c>
      <c r="AW738" s="1092">
        <f t="shared" si="431"/>
        <v>6.8327905762606838</v>
      </c>
      <c r="AX738" s="1092">
        <f t="shared" si="432"/>
        <v>1.3922724065483587</v>
      </c>
    </row>
    <row r="739" spans="1:50" x14ac:dyDescent="0.2">
      <c r="A739" s="831" t="s">
        <v>1787</v>
      </c>
      <c r="B739" s="831" t="s">
        <v>1788</v>
      </c>
      <c r="C739" s="490">
        <v>0.84</v>
      </c>
      <c r="D739" s="490">
        <v>0.83</v>
      </c>
      <c r="E739" s="590">
        <v>0.78</v>
      </c>
      <c r="F739" s="590">
        <v>0.71000000000000008</v>
      </c>
      <c r="G739" s="490">
        <v>0.67</v>
      </c>
      <c r="H739" s="490">
        <v>0.62</v>
      </c>
      <c r="I739" s="490">
        <v>0.49</v>
      </c>
      <c r="J739" s="490">
        <v>0.42</v>
      </c>
      <c r="K739" s="971"/>
      <c r="L739" s="490">
        <v>0.36</v>
      </c>
      <c r="M739" s="490">
        <v>0.22</v>
      </c>
      <c r="N739" s="971"/>
      <c r="O739" s="586">
        <v>0.05</v>
      </c>
      <c r="P739" s="586">
        <v>0.09</v>
      </c>
      <c r="Q739" s="586">
        <v>0.64</v>
      </c>
      <c r="R739" s="586">
        <v>0.64</v>
      </c>
      <c r="S739" s="586">
        <v>0.64</v>
      </c>
      <c r="T739" s="590">
        <v>0.64</v>
      </c>
      <c r="U739" s="590">
        <v>0.62475999999999998</v>
      </c>
      <c r="V739" s="590">
        <v>0.60951999999999995</v>
      </c>
      <c r="W739" s="590">
        <v>0.6</v>
      </c>
      <c r="X739" s="590">
        <v>0.14285999999999999</v>
      </c>
      <c r="Y739" s="586">
        <v>0</v>
      </c>
      <c r="Z739" s="586">
        <v>0</v>
      </c>
      <c r="AA739" s="587">
        <f t="shared" si="430"/>
        <v>10.617139999999999</v>
      </c>
      <c r="AB739" s="1092">
        <f t="shared" si="409"/>
        <v>1.2048192771084265</v>
      </c>
      <c r="AC739" s="1092">
        <f t="shared" si="410"/>
        <v>6.4102564102564097</v>
      </c>
      <c r="AD739" s="1092">
        <f t="shared" si="411"/>
        <v>9.8591549295774517</v>
      </c>
      <c r="AE739" s="1092">
        <f t="shared" si="412"/>
        <v>5.9701492537313383</v>
      </c>
      <c r="AF739" s="1092">
        <f t="shared" si="413"/>
        <v>8.064516129032274</v>
      </c>
      <c r="AG739" s="1092">
        <f t="shared" si="414"/>
        <v>26.530612244897966</v>
      </c>
      <c r="AH739" s="1092">
        <f t="shared" si="415"/>
        <v>16.666666666666675</v>
      </c>
      <c r="AI739" s="1092">
        <f t="shared" si="416"/>
        <v>16.666666666666675</v>
      </c>
      <c r="AJ739" s="1092">
        <f t="shared" si="417"/>
        <v>63.636363636363626</v>
      </c>
      <c r="AK739" s="1092">
        <f t="shared" si="418"/>
        <v>339.99999999999994</v>
      </c>
      <c r="AL739" s="1092">
        <f t="shared" si="419"/>
        <v>-44.444444444444443</v>
      </c>
      <c r="AM739" s="1092">
        <f t="shared" si="420"/>
        <v>-85.9375</v>
      </c>
      <c r="AN739" s="1092">
        <f t="shared" si="421"/>
        <v>0</v>
      </c>
      <c r="AO739" s="1092">
        <f t="shared" si="422"/>
        <v>0</v>
      </c>
      <c r="AP739" s="1092">
        <f t="shared" si="423"/>
        <v>0</v>
      </c>
      <c r="AQ739" s="1092">
        <f t="shared" si="424"/>
        <v>2.4393367052948367</v>
      </c>
      <c r="AR739" s="1092">
        <f t="shared" si="425"/>
        <v>2.5003281270508104</v>
      </c>
      <c r="AS739" s="1092">
        <f t="shared" si="426"/>
        <v>1.5866666666666696</v>
      </c>
      <c r="AT739" s="1092">
        <f t="shared" si="427"/>
        <v>319.99160016799664</v>
      </c>
      <c r="AU739" s="1092" t="str">
        <f t="shared" si="428"/>
        <v>n/a</v>
      </c>
      <c r="AV739" s="1092" t="str">
        <f t="shared" si="429"/>
        <v>n/a</v>
      </c>
      <c r="AW739" s="1092">
        <f t="shared" si="431"/>
        <v>36.376062759835015</v>
      </c>
      <c r="AX739" s="1092">
        <f t="shared" si="432"/>
        <v>107.4394418780353</v>
      </c>
    </row>
    <row r="740" spans="1:50" x14ac:dyDescent="0.2">
      <c r="A740" s="838" t="s">
        <v>1762</v>
      </c>
      <c r="B740" s="831" t="s">
        <v>1763</v>
      </c>
      <c r="C740" s="490">
        <v>7.4</v>
      </c>
      <c r="D740" s="490">
        <v>7</v>
      </c>
      <c r="E740" s="590">
        <v>4.5999999999999996</v>
      </c>
      <c r="F740" s="590">
        <v>3.36</v>
      </c>
      <c r="G740" s="490">
        <v>3</v>
      </c>
      <c r="H740" s="490">
        <v>2.72</v>
      </c>
      <c r="I740" s="490">
        <v>2.4</v>
      </c>
      <c r="J740" s="490">
        <v>1.6</v>
      </c>
      <c r="K740" s="971"/>
      <c r="L740" s="490">
        <v>0.4</v>
      </c>
      <c r="M740" s="492">
        <v>0</v>
      </c>
      <c r="N740" s="971"/>
      <c r="O740" s="586">
        <v>0</v>
      </c>
      <c r="P740" s="586">
        <v>0</v>
      </c>
      <c r="Q740" s="586">
        <v>0</v>
      </c>
      <c r="R740" s="586">
        <v>0</v>
      </c>
      <c r="S740" s="586">
        <v>0</v>
      </c>
      <c r="T740" s="586">
        <v>0</v>
      </c>
      <c r="U740" s="586">
        <v>0</v>
      </c>
      <c r="V740" s="586">
        <v>0</v>
      </c>
      <c r="W740" s="586">
        <v>0</v>
      </c>
      <c r="X740" s="586">
        <v>0</v>
      </c>
      <c r="Y740" s="586">
        <v>0</v>
      </c>
      <c r="Z740" s="586">
        <v>0</v>
      </c>
      <c r="AA740" s="587">
        <f t="shared" si="430"/>
        <v>32.479999999999997</v>
      </c>
      <c r="AB740" s="1092">
        <f t="shared" si="409"/>
        <v>5.7142857142857162</v>
      </c>
      <c r="AC740" s="1092">
        <f t="shared" si="410"/>
        <v>52.173913043478272</v>
      </c>
      <c r="AD740" s="1092">
        <f t="shared" si="411"/>
        <v>36.904761904761905</v>
      </c>
      <c r="AE740" s="1092">
        <f t="shared" si="412"/>
        <v>11.999999999999989</v>
      </c>
      <c r="AF740" s="1092">
        <f t="shared" si="413"/>
        <v>10.294117647058808</v>
      </c>
      <c r="AG740" s="1092">
        <f t="shared" si="414"/>
        <v>13.333333333333353</v>
      </c>
      <c r="AH740" s="1092">
        <f t="shared" si="415"/>
        <v>49.999999999999979</v>
      </c>
      <c r="AI740" s="1092">
        <f t="shared" si="416"/>
        <v>300</v>
      </c>
      <c r="AJ740" s="1092" t="str">
        <f t="shared" si="417"/>
        <v>n/a</v>
      </c>
      <c r="AK740" s="1092" t="str">
        <f t="shared" si="418"/>
        <v>n/a</v>
      </c>
      <c r="AL740" s="1092" t="str">
        <f t="shared" si="419"/>
        <v>n/a</v>
      </c>
      <c r="AM740" s="1092" t="str">
        <f t="shared" si="420"/>
        <v>n/a</v>
      </c>
      <c r="AN740" s="1092" t="str">
        <f t="shared" si="421"/>
        <v>n/a</v>
      </c>
      <c r="AO740" s="1092" t="str">
        <f t="shared" si="422"/>
        <v>n/a</v>
      </c>
      <c r="AP740" s="1092" t="str">
        <f t="shared" si="423"/>
        <v>n/a</v>
      </c>
      <c r="AQ740" s="1092" t="str">
        <f t="shared" si="424"/>
        <v>n/a</v>
      </c>
      <c r="AR740" s="1092" t="str">
        <f t="shared" si="425"/>
        <v>n/a</v>
      </c>
      <c r="AS740" s="1092" t="str">
        <f t="shared" si="426"/>
        <v>n/a</v>
      </c>
      <c r="AT740" s="1092" t="str">
        <f t="shared" si="427"/>
        <v>n/a</v>
      </c>
      <c r="AU740" s="1092" t="str">
        <f t="shared" si="428"/>
        <v>n/a</v>
      </c>
      <c r="AV740" s="1092" t="str">
        <f t="shared" si="429"/>
        <v>n/a</v>
      </c>
      <c r="AW740" s="1092">
        <f t="shared" si="431"/>
        <v>60.05255145536475</v>
      </c>
      <c r="AX740" s="1092">
        <f t="shared" si="432"/>
        <v>98.701575367551769</v>
      </c>
    </row>
    <row r="741" spans="1:50" x14ac:dyDescent="0.2">
      <c r="A741" s="838" t="s">
        <v>3908</v>
      </c>
      <c r="B741" s="831" t="s">
        <v>3909</v>
      </c>
      <c r="C741" s="490">
        <v>1.1200000000000001</v>
      </c>
      <c r="D741" s="490">
        <v>1</v>
      </c>
      <c r="E741" s="590">
        <v>0.76</v>
      </c>
      <c r="F741" s="590">
        <v>0.56000000000000005</v>
      </c>
      <c r="G741" s="490">
        <v>0.48</v>
      </c>
      <c r="H741" s="490">
        <v>0.44</v>
      </c>
      <c r="I741" s="490">
        <v>0.4</v>
      </c>
      <c r="J741" s="541">
        <v>0.18</v>
      </c>
      <c r="K741" s="971"/>
      <c r="L741" s="492">
        <v>0.18</v>
      </c>
      <c r="M741" s="492">
        <v>0.18</v>
      </c>
      <c r="N741" s="971"/>
      <c r="O741" s="586">
        <v>0.18</v>
      </c>
      <c r="P741" s="586">
        <v>0.27</v>
      </c>
      <c r="Q741" s="590">
        <v>0.36</v>
      </c>
      <c r="R741" s="590">
        <v>0.32</v>
      </c>
      <c r="S741" s="590">
        <v>0.28000000000000003</v>
      </c>
      <c r="T741" s="590">
        <v>0.24</v>
      </c>
      <c r="U741" s="590">
        <v>0.2</v>
      </c>
      <c r="V741" s="590">
        <v>0.16</v>
      </c>
      <c r="W741" s="590">
        <v>0.12</v>
      </c>
      <c r="X741" s="590">
        <v>9.3340000000000006E-2</v>
      </c>
      <c r="Y741" s="590">
        <v>0.05</v>
      </c>
      <c r="Z741" s="500">
        <v>0</v>
      </c>
      <c r="AA741" s="587">
        <f t="shared" si="430"/>
        <v>7.5733400000000017</v>
      </c>
      <c r="AB741" s="1092">
        <f t="shared" si="409"/>
        <v>12.000000000000011</v>
      </c>
      <c r="AC741" s="1092">
        <f t="shared" si="410"/>
        <v>31.578947368421062</v>
      </c>
      <c r="AD741" s="1092">
        <f t="shared" si="411"/>
        <v>35.714285714285701</v>
      </c>
      <c r="AE741" s="1092">
        <f t="shared" si="412"/>
        <v>16.666666666666675</v>
      </c>
      <c r="AF741" s="1092">
        <f t="shared" si="413"/>
        <v>9.0909090909090828</v>
      </c>
      <c r="AG741" s="1092">
        <f t="shared" si="414"/>
        <v>9.9999999999999858</v>
      </c>
      <c r="AH741" s="1092">
        <f t="shared" si="415"/>
        <v>122.22222222222223</v>
      </c>
      <c r="AI741" s="1092">
        <f t="shared" si="416"/>
        <v>0</v>
      </c>
      <c r="AJ741" s="1092">
        <f t="shared" si="417"/>
        <v>0</v>
      </c>
      <c r="AK741" s="1092">
        <f t="shared" si="418"/>
        <v>0</v>
      </c>
      <c r="AL741" s="1092">
        <f t="shared" si="419"/>
        <v>-33.333333333333336</v>
      </c>
      <c r="AM741" s="1092">
        <f t="shared" si="420"/>
        <v>-24.999999999999989</v>
      </c>
      <c r="AN741" s="1092">
        <f t="shared" si="421"/>
        <v>12.5</v>
      </c>
      <c r="AO741" s="1092">
        <f t="shared" si="422"/>
        <v>14.285714285714279</v>
      </c>
      <c r="AP741" s="1092">
        <f t="shared" si="423"/>
        <v>16.666666666666675</v>
      </c>
      <c r="AQ741" s="1092">
        <f t="shared" si="424"/>
        <v>19.999999999999996</v>
      </c>
      <c r="AR741" s="1092">
        <f t="shared" si="425"/>
        <v>25</v>
      </c>
      <c r="AS741" s="1092">
        <f t="shared" si="426"/>
        <v>33.33333333333335</v>
      </c>
      <c r="AT741" s="1092">
        <f t="shared" si="427"/>
        <v>28.562245553888999</v>
      </c>
      <c r="AU741" s="1092">
        <f t="shared" si="428"/>
        <v>86.68</v>
      </c>
      <c r="AV741" s="1092" t="str">
        <f t="shared" si="429"/>
        <v>n/a</v>
      </c>
      <c r="AW741" s="1092">
        <f t="shared" si="431"/>
        <v>20.798382878438737</v>
      </c>
      <c r="AX741" s="1092">
        <f t="shared" si="432"/>
        <v>34.03058641897362</v>
      </c>
    </row>
    <row r="742" spans="1:50" x14ac:dyDescent="0.2">
      <c r="A742" s="838" t="s">
        <v>4481</v>
      </c>
      <c r="B742" s="831" t="s">
        <v>4480</v>
      </c>
      <c r="C742" s="490">
        <v>0.97</v>
      </c>
      <c r="D742" s="490">
        <v>0.90659999999999996</v>
      </c>
      <c r="E742" s="590">
        <v>0.84799999999999998</v>
      </c>
      <c r="F742" s="590">
        <v>0.79200000000000004</v>
      </c>
      <c r="G742" s="490">
        <v>0.73859999999999992</v>
      </c>
      <c r="H742" s="490">
        <v>0.68599999999999994</v>
      </c>
      <c r="I742" s="490">
        <v>0.63400000000000012</v>
      </c>
      <c r="J742" s="490">
        <v>0.58399999999999996</v>
      </c>
      <c r="K742" s="971"/>
      <c r="L742" s="490">
        <v>0.53600000000000003</v>
      </c>
      <c r="M742" s="490">
        <v>0.504</v>
      </c>
      <c r="N742" s="971"/>
      <c r="O742" s="590">
        <v>0.47199999999999998</v>
      </c>
      <c r="P742" s="590">
        <v>0.44</v>
      </c>
      <c r="Q742" s="590">
        <v>0.40800000000000003</v>
      </c>
      <c r="R742" s="590">
        <v>0.38400000000000001</v>
      </c>
      <c r="S742" s="590">
        <v>0.35504000000000002</v>
      </c>
      <c r="T742" s="590">
        <v>0.31952000000000003</v>
      </c>
      <c r="U742" s="590">
        <v>0.29399999999999998</v>
      </c>
      <c r="V742" s="590">
        <v>0.27360000000000001</v>
      </c>
      <c r="W742" s="590">
        <v>0.25800000000000001</v>
      </c>
      <c r="X742" s="590">
        <v>0.24216000000000004</v>
      </c>
      <c r="Y742" s="590">
        <v>0.22544</v>
      </c>
      <c r="Z742" s="590">
        <v>0.20432000000000003</v>
      </c>
      <c r="AA742" s="587">
        <f t="shared" si="430"/>
        <v>11.075279999999999</v>
      </c>
      <c r="AB742" s="1092">
        <f t="shared" si="409"/>
        <v>6.9931612618574945</v>
      </c>
      <c r="AC742" s="1092">
        <f t="shared" si="410"/>
        <v>6.9103773584905603</v>
      </c>
      <c r="AD742" s="1092">
        <f t="shared" si="411"/>
        <v>7.0707070707070718</v>
      </c>
      <c r="AE742" s="1092">
        <f t="shared" si="412"/>
        <v>7.2298943948009953</v>
      </c>
      <c r="AF742" s="1092">
        <f t="shared" si="413"/>
        <v>7.6676384839650114</v>
      </c>
      <c r="AG742" s="1092">
        <f t="shared" si="414"/>
        <v>8.2018927444794656</v>
      </c>
      <c r="AH742" s="1092">
        <f t="shared" si="415"/>
        <v>8.5616438356164615</v>
      </c>
      <c r="AI742" s="1092">
        <f t="shared" si="416"/>
        <v>8.9552238805969964</v>
      </c>
      <c r="AJ742" s="1092">
        <f t="shared" si="417"/>
        <v>6.3492063492063489</v>
      </c>
      <c r="AK742" s="1092">
        <f t="shared" si="418"/>
        <v>6.7796610169491567</v>
      </c>
      <c r="AL742" s="1092">
        <f t="shared" si="419"/>
        <v>7.2727272727272751</v>
      </c>
      <c r="AM742" s="1092">
        <f t="shared" si="420"/>
        <v>7.8431372549019551</v>
      </c>
      <c r="AN742" s="1092">
        <f t="shared" si="421"/>
        <v>6.25</v>
      </c>
      <c r="AO742" s="1092">
        <f t="shared" si="422"/>
        <v>8.1568273997296039</v>
      </c>
      <c r="AP742" s="1092">
        <f t="shared" si="423"/>
        <v>11.116675012518783</v>
      </c>
      <c r="AQ742" s="1092">
        <f t="shared" si="424"/>
        <v>8.6802721088435462</v>
      </c>
      <c r="AR742" s="1092">
        <f t="shared" si="425"/>
        <v>7.4561403508771829</v>
      </c>
      <c r="AS742" s="1092">
        <f t="shared" si="426"/>
        <v>6.0465116279069697</v>
      </c>
      <c r="AT742" s="1092">
        <f t="shared" si="427"/>
        <v>6.5411298315163346</v>
      </c>
      <c r="AU742" s="1092">
        <f t="shared" si="428"/>
        <v>7.4166075230660322</v>
      </c>
      <c r="AV742" s="1092">
        <f t="shared" si="429"/>
        <v>10.33672670321064</v>
      </c>
      <c r="AW742" s="1092">
        <f t="shared" si="431"/>
        <v>7.7064838800937094</v>
      </c>
      <c r="AX742" s="1092">
        <f t="shared" si="432"/>
        <v>1.2903455433338653</v>
      </c>
    </row>
    <row r="743" spans="1:50" x14ac:dyDescent="0.2">
      <c r="A743" s="838" t="s">
        <v>1773</v>
      </c>
      <c r="B743" s="831" t="s">
        <v>1774</v>
      </c>
      <c r="C743" s="490">
        <v>0.92</v>
      </c>
      <c r="D743" s="490">
        <v>0.9</v>
      </c>
      <c r="E743" s="590">
        <v>0.82</v>
      </c>
      <c r="F743" s="590">
        <v>0.75</v>
      </c>
      <c r="G743" s="490">
        <v>0.71</v>
      </c>
      <c r="H743" s="490">
        <v>0.66</v>
      </c>
      <c r="I743" s="490">
        <v>0.57999999999999996</v>
      </c>
      <c r="J743" s="490">
        <v>0.5</v>
      </c>
      <c r="K743" s="971"/>
      <c r="L743" s="492">
        <v>0.44</v>
      </c>
      <c r="M743" s="492">
        <v>0.44</v>
      </c>
      <c r="N743" s="971"/>
      <c r="O743" s="586">
        <v>0.44</v>
      </c>
      <c r="P743" s="586">
        <v>0.44</v>
      </c>
      <c r="Q743" s="590">
        <v>0.44</v>
      </c>
      <c r="R743" s="590">
        <v>0.4</v>
      </c>
      <c r="S743" s="590">
        <v>0.36</v>
      </c>
      <c r="T743" s="590">
        <v>0.32</v>
      </c>
      <c r="U743" s="590">
        <v>0.28000000000000003</v>
      </c>
      <c r="V743" s="586">
        <v>0.24</v>
      </c>
      <c r="W743" s="586">
        <v>0.24</v>
      </c>
      <c r="X743" s="586">
        <v>0.24</v>
      </c>
      <c r="Y743" s="586">
        <v>0.26800000000000002</v>
      </c>
      <c r="Z743" s="586">
        <v>0.35199999999999998</v>
      </c>
      <c r="AA743" s="587">
        <f t="shared" si="430"/>
        <v>10.740000000000002</v>
      </c>
      <c r="AB743" s="1092">
        <f t="shared" si="409"/>
        <v>2.2222222222222143</v>
      </c>
      <c r="AC743" s="1092">
        <f t="shared" si="410"/>
        <v>9.7560975609756184</v>
      </c>
      <c r="AD743" s="1092">
        <f t="shared" si="411"/>
        <v>9.3333333333333268</v>
      </c>
      <c r="AE743" s="1092">
        <f t="shared" si="412"/>
        <v>5.6338028169014231</v>
      </c>
      <c r="AF743" s="1092">
        <f t="shared" si="413"/>
        <v>7.575757575757569</v>
      </c>
      <c r="AG743" s="1092">
        <f t="shared" si="414"/>
        <v>13.793103448275868</v>
      </c>
      <c r="AH743" s="1092">
        <f t="shared" si="415"/>
        <v>15.999999999999993</v>
      </c>
      <c r="AI743" s="1092">
        <f t="shared" si="416"/>
        <v>13.636363636363647</v>
      </c>
      <c r="AJ743" s="1092">
        <f t="shared" si="417"/>
        <v>0</v>
      </c>
      <c r="AK743" s="1092">
        <f t="shared" si="418"/>
        <v>0</v>
      </c>
      <c r="AL743" s="1092">
        <f t="shared" si="419"/>
        <v>0</v>
      </c>
      <c r="AM743" s="1092">
        <f t="shared" si="420"/>
        <v>0</v>
      </c>
      <c r="AN743" s="1092">
        <f t="shared" si="421"/>
        <v>9.9999999999999858</v>
      </c>
      <c r="AO743" s="1092">
        <f t="shared" si="422"/>
        <v>11.111111111111116</v>
      </c>
      <c r="AP743" s="1092">
        <f t="shared" si="423"/>
        <v>12.5</v>
      </c>
      <c r="AQ743" s="1092">
        <f t="shared" si="424"/>
        <v>14.285714285714279</v>
      </c>
      <c r="AR743" s="1092">
        <f t="shared" si="425"/>
        <v>16.666666666666675</v>
      </c>
      <c r="AS743" s="1092">
        <f t="shared" si="426"/>
        <v>0</v>
      </c>
      <c r="AT743" s="1092">
        <f t="shared" si="427"/>
        <v>0</v>
      </c>
      <c r="AU743" s="1092">
        <f t="shared" si="428"/>
        <v>-10.447761194029859</v>
      </c>
      <c r="AV743" s="1092">
        <f t="shared" si="429"/>
        <v>-23.863636363636353</v>
      </c>
      <c r="AW743" s="1092">
        <f t="shared" si="431"/>
        <v>5.1525130999835964</v>
      </c>
      <c r="AX743" s="1092">
        <f t="shared" si="432"/>
        <v>9.7243036104951077</v>
      </c>
    </row>
    <row r="744" spans="1:50" x14ac:dyDescent="0.2">
      <c r="A744" s="566" t="s">
        <v>2971</v>
      </c>
      <c r="B744" s="566" t="s">
        <v>2972</v>
      </c>
      <c r="C744" s="1010">
        <v>0.9</v>
      </c>
      <c r="D744" s="1010">
        <v>0.8</v>
      </c>
      <c r="E744" s="961">
        <v>0.76</v>
      </c>
      <c r="F744" s="961">
        <v>0.7</v>
      </c>
      <c r="G744" s="961">
        <v>0.64</v>
      </c>
      <c r="H744" s="961">
        <v>0.62</v>
      </c>
      <c r="I744" s="996">
        <v>0.5</v>
      </c>
      <c r="J744" s="961">
        <v>0.5</v>
      </c>
      <c r="K744" s="961"/>
      <c r="L744" s="961">
        <v>0.42499999999999999</v>
      </c>
      <c r="M744" s="961">
        <v>0.31</v>
      </c>
      <c r="N744" s="961"/>
      <c r="O744" s="961">
        <v>0.25</v>
      </c>
      <c r="P744" s="961">
        <v>0.06</v>
      </c>
      <c r="Q744" s="996">
        <v>0.04</v>
      </c>
      <c r="R744" s="961">
        <v>0.04</v>
      </c>
      <c r="S744" s="961">
        <v>0.01</v>
      </c>
      <c r="T744" s="586">
        <v>0</v>
      </c>
      <c r="U744" s="586">
        <v>0</v>
      </c>
      <c r="V744" s="586">
        <v>0</v>
      </c>
      <c r="W744" s="586">
        <v>0</v>
      </c>
      <c r="X744" s="586">
        <v>0</v>
      </c>
      <c r="Y744" s="586">
        <v>0</v>
      </c>
      <c r="Z744" s="586">
        <v>0</v>
      </c>
      <c r="AA744" s="587">
        <f t="shared" si="430"/>
        <v>6.5549999999999988</v>
      </c>
      <c r="AB744" s="1092">
        <f t="shared" si="409"/>
        <v>12.5</v>
      </c>
      <c r="AC744" s="1092">
        <f t="shared" si="410"/>
        <v>5.2631578947368363</v>
      </c>
      <c r="AD744" s="1092">
        <f t="shared" si="411"/>
        <v>8.5714285714285854</v>
      </c>
      <c r="AE744" s="1092">
        <f t="shared" si="412"/>
        <v>9.375</v>
      </c>
      <c r="AF744" s="1092">
        <f t="shared" si="413"/>
        <v>3.2258064516129004</v>
      </c>
      <c r="AG744" s="1092">
        <f t="shared" si="414"/>
        <v>24</v>
      </c>
      <c r="AH744" s="1092">
        <f t="shared" si="415"/>
        <v>0</v>
      </c>
      <c r="AI744" s="1092">
        <f t="shared" si="416"/>
        <v>17.647058823529417</v>
      </c>
      <c r="AJ744" s="1092">
        <f t="shared" si="417"/>
        <v>37.096774193548377</v>
      </c>
      <c r="AK744" s="1092">
        <f t="shared" si="418"/>
        <v>24</v>
      </c>
      <c r="AL744" s="1092">
        <f t="shared" si="419"/>
        <v>316.66666666666669</v>
      </c>
      <c r="AM744" s="1092">
        <f t="shared" si="420"/>
        <v>50</v>
      </c>
      <c r="AN744" s="1092">
        <f t="shared" si="421"/>
        <v>0</v>
      </c>
      <c r="AO744" s="1092">
        <f t="shared" si="422"/>
        <v>300</v>
      </c>
      <c r="AP744" s="1092" t="str">
        <f t="shared" si="423"/>
        <v>n/a</v>
      </c>
      <c r="AQ744" s="1092" t="str">
        <f t="shared" si="424"/>
        <v>n/a</v>
      </c>
      <c r="AR744" s="1092" t="str">
        <f t="shared" si="425"/>
        <v>n/a</v>
      </c>
      <c r="AS744" s="1092" t="str">
        <f t="shared" si="426"/>
        <v>n/a</v>
      </c>
      <c r="AT744" s="1092" t="str">
        <f t="shared" si="427"/>
        <v>n/a</v>
      </c>
      <c r="AU744" s="1092" t="str">
        <f t="shared" si="428"/>
        <v>n/a</v>
      </c>
      <c r="AV744" s="1092" t="str">
        <f t="shared" si="429"/>
        <v>n/a</v>
      </c>
      <c r="AW744" s="1092">
        <f t="shared" si="431"/>
        <v>57.738992328680197</v>
      </c>
      <c r="AX744" s="1092">
        <f t="shared" si="432"/>
        <v>107.16630013411931</v>
      </c>
    </row>
    <row r="745" spans="1:50" x14ac:dyDescent="0.2">
      <c r="A745" s="831" t="s">
        <v>859</v>
      </c>
      <c r="B745" s="831" t="s">
        <v>860</v>
      </c>
      <c r="C745" s="490">
        <v>1.6950000000000001</v>
      </c>
      <c r="D745" s="490">
        <v>1.595</v>
      </c>
      <c r="E745" s="590">
        <v>1.5</v>
      </c>
      <c r="F745" s="590">
        <v>1.4200000000000002</v>
      </c>
      <c r="G745" s="490">
        <v>1.34</v>
      </c>
      <c r="H745" s="490">
        <v>1.26</v>
      </c>
      <c r="I745" s="490">
        <v>1.18</v>
      </c>
      <c r="J745" s="490">
        <v>1.1000000000000001</v>
      </c>
      <c r="K745" s="971"/>
      <c r="L745" s="490">
        <v>1.06</v>
      </c>
      <c r="M745" s="490">
        <v>1.0249999999999999</v>
      </c>
      <c r="N745" s="971"/>
      <c r="O745" s="590">
        <v>0.995</v>
      </c>
      <c r="P745" s="590">
        <v>0.96499999999999997</v>
      </c>
      <c r="Q745" s="590">
        <v>0.93500000000000005</v>
      </c>
      <c r="R745" s="590">
        <v>0.90500000000000003</v>
      </c>
      <c r="S745" s="590">
        <v>0.875</v>
      </c>
      <c r="T745" s="590">
        <v>0.84499999999999997</v>
      </c>
      <c r="U745" s="590">
        <v>0.79</v>
      </c>
      <c r="V745" s="586">
        <v>0.75</v>
      </c>
      <c r="W745" s="586">
        <v>1.3125</v>
      </c>
      <c r="X745" s="590">
        <v>1.5</v>
      </c>
      <c r="Y745" s="586">
        <v>1.3105</v>
      </c>
      <c r="Z745" s="590">
        <v>1.44</v>
      </c>
      <c r="AA745" s="587">
        <f t="shared" si="430"/>
        <v>25.798000000000002</v>
      </c>
      <c r="AB745" s="1092">
        <f t="shared" si="409"/>
        <v>6.2695924764890387</v>
      </c>
      <c r="AC745" s="1092">
        <f t="shared" si="410"/>
        <v>6.3333333333333242</v>
      </c>
      <c r="AD745" s="1092">
        <f t="shared" si="411"/>
        <v>5.6338028169014009</v>
      </c>
      <c r="AE745" s="1092">
        <f t="shared" si="412"/>
        <v>5.9701492537313383</v>
      </c>
      <c r="AF745" s="1092">
        <f t="shared" si="413"/>
        <v>6.3492063492063489</v>
      </c>
      <c r="AG745" s="1092">
        <f t="shared" si="414"/>
        <v>6.7796610169491567</v>
      </c>
      <c r="AH745" s="1092">
        <f t="shared" si="415"/>
        <v>7.2727272727272529</v>
      </c>
      <c r="AI745" s="1092">
        <f t="shared" si="416"/>
        <v>3.7735849056603765</v>
      </c>
      <c r="AJ745" s="1092">
        <f t="shared" si="417"/>
        <v>3.4146341463414887</v>
      </c>
      <c r="AK745" s="1092">
        <f t="shared" si="418"/>
        <v>3.015075376884413</v>
      </c>
      <c r="AL745" s="1092">
        <f t="shared" si="419"/>
        <v>3.1088082901554515</v>
      </c>
      <c r="AM745" s="1092">
        <f t="shared" si="420"/>
        <v>3.2085561497326109</v>
      </c>
      <c r="AN745" s="1092">
        <f t="shared" si="421"/>
        <v>3.3149171270718369</v>
      </c>
      <c r="AO745" s="1092">
        <f t="shared" si="422"/>
        <v>3.4285714285714253</v>
      </c>
      <c r="AP745" s="1092">
        <f t="shared" si="423"/>
        <v>3.5502958579881616</v>
      </c>
      <c r="AQ745" s="1092">
        <f t="shared" si="424"/>
        <v>6.9620253164556889</v>
      </c>
      <c r="AR745" s="1092">
        <f t="shared" si="425"/>
        <v>5.3333333333333455</v>
      </c>
      <c r="AS745" s="1092">
        <f t="shared" si="426"/>
        <v>-42.857142857142861</v>
      </c>
      <c r="AT745" s="1092">
        <f t="shared" si="427"/>
        <v>-12.5</v>
      </c>
      <c r="AU745" s="1092">
        <f t="shared" si="428"/>
        <v>14.460129721480342</v>
      </c>
      <c r="AV745" s="1092">
        <f t="shared" si="429"/>
        <v>-8.9930555555555518</v>
      </c>
      <c r="AW745" s="1092">
        <f t="shared" si="431"/>
        <v>1.6108669409673617</v>
      </c>
      <c r="AX745" s="1092">
        <f t="shared" si="432"/>
        <v>11.579388906617517</v>
      </c>
    </row>
    <row r="746" spans="1:50" x14ac:dyDescent="0.2">
      <c r="A746" s="831" t="s">
        <v>224</v>
      </c>
      <c r="B746" s="831" t="s">
        <v>225</v>
      </c>
      <c r="C746" s="490">
        <v>3.48</v>
      </c>
      <c r="D746" s="490">
        <v>3.43</v>
      </c>
      <c r="E746" s="590">
        <v>3.23</v>
      </c>
      <c r="F746" s="590">
        <v>3.06</v>
      </c>
      <c r="G746" s="490">
        <v>2.98</v>
      </c>
      <c r="H746" s="490">
        <v>2.88</v>
      </c>
      <c r="I746" s="490">
        <v>2.7</v>
      </c>
      <c r="J746" s="490">
        <v>2.46</v>
      </c>
      <c r="K746" s="971"/>
      <c r="L746" s="490">
        <v>2.1800000000000002</v>
      </c>
      <c r="M746" s="490">
        <v>1.85</v>
      </c>
      <c r="N746" s="971"/>
      <c r="O746" s="590">
        <v>1.74</v>
      </c>
      <c r="P746" s="590">
        <v>1.66</v>
      </c>
      <c r="Q746" s="590">
        <v>1.55</v>
      </c>
      <c r="R746" s="590">
        <v>1.37</v>
      </c>
      <c r="S746" s="590">
        <v>1.28</v>
      </c>
      <c r="T746" s="590">
        <v>1.1399999999999999</v>
      </c>
      <c r="U746" s="590">
        <v>1.06</v>
      </c>
      <c r="V746" s="590">
        <v>0.98</v>
      </c>
      <c r="W746" s="586">
        <v>0.92</v>
      </c>
      <c r="X746" s="590">
        <v>0.91</v>
      </c>
      <c r="Y746" s="586">
        <v>0.88</v>
      </c>
      <c r="Z746" s="590">
        <v>0.83499999999999996</v>
      </c>
      <c r="AA746" s="587">
        <f t="shared" si="430"/>
        <v>42.574999999999996</v>
      </c>
      <c r="AB746" s="1092">
        <f t="shared" si="409"/>
        <v>1.4577259475218707</v>
      </c>
      <c r="AC746" s="1092">
        <f t="shared" si="410"/>
        <v>6.1919504643962897</v>
      </c>
      <c r="AD746" s="1092">
        <f t="shared" si="411"/>
        <v>5.555555555555558</v>
      </c>
      <c r="AE746" s="1092">
        <f t="shared" si="412"/>
        <v>2.6845637583892579</v>
      </c>
      <c r="AF746" s="1092">
        <f t="shared" si="413"/>
        <v>3.4722222222222321</v>
      </c>
      <c r="AG746" s="1092">
        <f t="shared" si="414"/>
        <v>6.6666666666666652</v>
      </c>
      <c r="AH746" s="1092">
        <f t="shared" si="415"/>
        <v>9.7560975609756184</v>
      </c>
      <c r="AI746" s="1092">
        <f t="shared" si="416"/>
        <v>12.844036697247695</v>
      </c>
      <c r="AJ746" s="1092">
        <f t="shared" si="417"/>
        <v>17.837837837837832</v>
      </c>
      <c r="AK746" s="1092">
        <f t="shared" si="418"/>
        <v>6.321839080459779</v>
      </c>
      <c r="AL746" s="1092">
        <f t="shared" si="419"/>
        <v>4.8192771084337505</v>
      </c>
      <c r="AM746" s="1092">
        <f t="shared" si="420"/>
        <v>7.0967741935483719</v>
      </c>
      <c r="AN746" s="1092">
        <f t="shared" si="421"/>
        <v>13.138686131386844</v>
      </c>
      <c r="AO746" s="1092">
        <f t="shared" si="422"/>
        <v>7.03125</v>
      </c>
      <c r="AP746" s="1092">
        <f t="shared" si="423"/>
        <v>12.28070175438598</v>
      </c>
      <c r="AQ746" s="1092">
        <f t="shared" si="424"/>
        <v>7.5471698113207308</v>
      </c>
      <c r="AR746" s="1092">
        <f t="shared" si="425"/>
        <v>8.163265306122458</v>
      </c>
      <c r="AS746" s="1092">
        <f t="shared" si="426"/>
        <v>6.5217391304347672</v>
      </c>
      <c r="AT746" s="1092">
        <f t="shared" si="427"/>
        <v>1.098901098901095</v>
      </c>
      <c r="AU746" s="1092">
        <f t="shared" si="428"/>
        <v>3.4090909090909172</v>
      </c>
      <c r="AV746" s="1092">
        <f t="shared" si="429"/>
        <v>5.3892215568862367</v>
      </c>
      <c r="AW746" s="1092">
        <f t="shared" si="431"/>
        <v>7.1087891805611392</v>
      </c>
      <c r="AX746" s="1092">
        <f t="shared" si="432"/>
        <v>4.1628302046220842</v>
      </c>
    </row>
    <row r="747" spans="1:50" x14ac:dyDescent="0.2">
      <c r="A747" s="838" t="s">
        <v>1106</v>
      </c>
      <c r="B747" s="831" t="s">
        <v>1107</v>
      </c>
      <c r="C747" s="490">
        <v>0.4</v>
      </c>
      <c r="D747" s="490">
        <v>0.375</v>
      </c>
      <c r="E747" s="500">
        <v>0.35</v>
      </c>
      <c r="F747" s="590">
        <v>0.33999999999999997</v>
      </c>
      <c r="G747" s="490">
        <v>0.30499999999999999</v>
      </c>
      <c r="H747" s="490">
        <v>0.28375</v>
      </c>
      <c r="I747" s="490">
        <v>0.26124999999999998</v>
      </c>
      <c r="J747" s="490">
        <v>0.24249999999999999</v>
      </c>
      <c r="K747" s="971"/>
      <c r="L747" s="490">
        <v>0.22</v>
      </c>
      <c r="M747" s="492">
        <v>0.2</v>
      </c>
      <c r="N747" s="971"/>
      <c r="O747" s="586">
        <v>0.2</v>
      </c>
      <c r="P747" s="590">
        <v>0.2</v>
      </c>
      <c r="Q747" s="590">
        <v>0.18</v>
      </c>
      <c r="R747" s="586">
        <v>0.16</v>
      </c>
      <c r="S747" s="590">
        <v>0.245</v>
      </c>
      <c r="T747" s="590">
        <v>0.24</v>
      </c>
      <c r="U747" s="590">
        <v>0.21</v>
      </c>
      <c r="V747" s="586">
        <v>0.184</v>
      </c>
      <c r="W747" s="586">
        <v>0.20669999999999999</v>
      </c>
      <c r="X747" s="590">
        <v>0.27479999999999999</v>
      </c>
      <c r="Y747" s="590">
        <v>0.25</v>
      </c>
      <c r="Z747" s="590">
        <v>0.2248</v>
      </c>
      <c r="AA747" s="587">
        <f t="shared" si="430"/>
        <v>5.5528000000000013</v>
      </c>
      <c r="AB747" s="1092">
        <f t="shared" si="409"/>
        <v>6.6666666666666652</v>
      </c>
      <c r="AC747" s="1092">
        <f t="shared" si="410"/>
        <v>7.1428571428571397</v>
      </c>
      <c r="AD747" s="1092">
        <f t="shared" si="411"/>
        <v>2.941176470588247</v>
      </c>
      <c r="AE747" s="1092">
        <f t="shared" si="412"/>
        <v>11.475409836065564</v>
      </c>
      <c r="AF747" s="1092">
        <f t="shared" si="413"/>
        <v>7.4889867841409608</v>
      </c>
      <c r="AG747" s="1092">
        <f t="shared" si="414"/>
        <v>8.6124401913875595</v>
      </c>
      <c r="AH747" s="1092">
        <f t="shared" si="415"/>
        <v>7.7319587628865927</v>
      </c>
      <c r="AI747" s="1092">
        <f t="shared" si="416"/>
        <v>10.22727272727273</v>
      </c>
      <c r="AJ747" s="1092">
        <f t="shared" si="417"/>
        <v>9.9999999999999858</v>
      </c>
      <c r="AK747" s="1092">
        <f t="shared" si="418"/>
        <v>0</v>
      </c>
      <c r="AL747" s="1092">
        <f t="shared" si="419"/>
        <v>0</v>
      </c>
      <c r="AM747" s="1092">
        <f t="shared" si="420"/>
        <v>11.111111111111116</v>
      </c>
      <c r="AN747" s="1092">
        <f t="shared" si="421"/>
        <v>12.5</v>
      </c>
      <c r="AO747" s="1092">
        <f t="shared" si="422"/>
        <v>-34.6938775510204</v>
      </c>
      <c r="AP747" s="1092">
        <f t="shared" si="423"/>
        <v>2.0833333333333259</v>
      </c>
      <c r="AQ747" s="1092">
        <f t="shared" si="424"/>
        <v>14.285714285714279</v>
      </c>
      <c r="AR747" s="1092">
        <f t="shared" si="425"/>
        <v>14.130434782608692</v>
      </c>
      <c r="AS747" s="1092">
        <f t="shared" si="426"/>
        <v>-10.982099661344947</v>
      </c>
      <c r="AT747" s="1092">
        <f t="shared" si="427"/>
        <v>-24.781659388646283</v>
      </c>
      <c r="AU747" s="1092">
        <f t="shared" si="428"/>
        <v>9.9199999999999946</v>
      </c>
      <c r="AV747" s="1092">
        <f t="shared" si="429"/>
        <v>11.209964412811392</v>
      </c>
      <c r="AW747" s="1092">
        <f t="shared" si="431"/>
        <v>3.6699852336396481</v>
      </c>
      <c r="AX747" s="1092">
        <f t="shared" si="432"/>
        <v>12.644890283958834</v>
      </c>
    </row>
    <row r="748" spans="1:50" x14ac:dyDescent="0.2">
      <c r="A748" s="847" t="s">
        <v>1812</v>
      </c>
      <c r="B748" s="831" t="s">
        <v>1813</v>
      </c>
      <c r="C748" s="490">
        <v>1.04</v>
      </c>
      <c r="D748" s="490">
        <v>0.96</v>
      </c>
      <c r="E748" s="590">
        <v>0.84</v>
      </c>
      <c r="F748" s="590">
        <v>0.72</v>
      </c>
      <c r="G748" s="490">
        <v>0.61960000000000004</v>
      </c>
      <c r="H748" s="490">
        <v>0.56320000000000003</v>
      </c>
      <c r="I748" s="490">
        <v>0.51200000000000001</v>
      </c>
      <c r="J748" s="490">
        <v>0.46400000000000002</v>
      </c>
      <c r="K748" s="971"/>
      <c r="L748" s="490">
        <v>0.40400000000000003</v>
      </c>
      <c r="M748" s="490">
        <v>0.10100000000000001</v>
      </c>
      <c r="N748" s="971"/>
      <c r="O748" s="586">
        <v>0</v>
      </c>
      <c r="P748" s="586">
        <v>0</v>
      </c>
      <c r="Q748" s="586">
        <v>0</v>
      </c>
      <c r="R748" s="586">
        <v>0</v>
      </c>
      <c r="S748" s="586">
        <v>0</v>
      </c>
      <c r="T748" s="586">
        <v>0</v>
      </c>
      <c r="U748" s="586">
        <v>0</v>
      </c>
      <c r="V748" s="586">
        <v>0</v>
      </c>
      <c r="W748" s="586">
        <v>0</v>
      </c>
      <c r="X748" s="586">
        <v>0</v>
      </c>
      <c r="Y748" s="586">
        <v>0</v>
      </c>
      <c r="Z748" s="586">
        <v>0</v>
      </c>
      <c r="AA748" s="587">
        <f t="shared" si="430"/>
        <v>6.2237999999999998</v>
      </c>
      <c r="AB748" s="1092">
        <f t="shared" si="409"/>
        <v>8.3333333333333481</v>
      </c>
      <c r="AC748" s="1092">
        <f t="shared" si="410"/>
        <v>14.285714285714279</v>
      </c>
      <c r="AD748" s="1092">
        <f t="shared" si="411"/>
        <v>16.666666666666675</v>
      </c>
      <c r="AE748" s="1092">
        <f t="shared" si="412"/>
        <v>16.204002582311162</v>
      </c>
      <c r="AF748" s="1092">
        <f t="shared" si="413"/>
        <v>10.014204545454541</v>
      </c>
      <c r="AG748" s="1092">
        <f t="shared" si="414"/>
        <v>10.000000000000009</v>
      </c>
      <c r="AH748" s="1092">
        <f t="shared" si="415"/>
        <v>10.344827586206895</v>
      </c>
      <c r="AI748" s="1092">
        <f t="shared" si="416"/>
        <v>14.851485148514843</v>
      </c>
      <c r="AJ748" s="1092">
        <f t="shared" si="417"/>
        <v>300</v>
      </c>
      <c r="AK748" s="1092" t="str">
        <f t="shared" si="418"/>
        <v>n/a</v>
      </c>
      <c r="AL748" s="1092" t="str">
        <f t="shared" si="419"/>
        <v>n/a</v>
      </c>
      <c r="AM748" s="1092" t="str">
        <f t="shared" si="420"/>
        <v>n/a</v>
      </c>
      <c r="AN748" s="1092" t="str">
        <f t="shared" si="421"/>
        <v>n/a</v>
      </c>
      <c r="AO748" s="1092" t="str">
        <f t="shared" si="422"/>
        <v>n/a</v>
      </c>
      <c r="AP748" s="1092" t="str">
        <f t="shared" si="423"/>
        <v>n/a</v>
      </c>
      <c r="AQ748" s="1092" t="str">
        <f t="shared" si="424"/>
        <v>n/a</v>
      </c>
      <c r="AR748" s="1092" t="str">
        <f t="shared" si="425"/>
        <v>n/a</v>
      </c>
      <c r="AS748" s="1092" t="str">
        <f t="shared" si="426"/>
        <v>n/a</v>
      </c>
      <c r="AT748" s="1092" t="str">
        <f t="shared" si="427"/>
        <v>n/a</v>
      </c>
      <c r="AU748" s="1092" t="str">
        <f t="shared" si="428"/>
        <v>n/a</v>
      </c>
      <c r="AV748" s="1092" t="str">
        <f t="shared" si="429"/>
        <v>n/a</v>
      </c>
      <c r="AW748" s="1092">
        <f t="shared" si="431"/>
        <v>44.52224823868908</v>
      </c>
      <c r="AX748" s="1092">
        <f t="shared" si="432"/>
        <v>95.852532975202877</v>
      </c>
    </row>
    <row r="749" spans="1:50" x14ac:dyDescent="0.2">
      <c r="A749" s="838" t="s">
        <v>863</v>
      </c>
      <c r="B749" s="831" t="s">
        <v>864</v>
      </c>
      <c r="C749" s="490">
        <v>0.7208</v>
      </c>
      <c r="D749" s="490">
        <v>0.69320000000000004</v>
      </c>
      <c r="E749" s="590">
        <v>0.66639999999999999</v>
      </c>
      <c r="F749" s="590">
        <v>0.64080000000000004</v>
      </c>
      <c r="G749" s="490">
        <v>0.622</v>
      </c>
      <c r="H749" s="490">
        <v>0.59799999999999998</v>
      </c>
      <c r="I749" s="490">
        <v>0.57240000000000002</v>
      </c>
      <c r="J749" s="490">
        <v>0.55320000000000003</v>
      </c>
      <c r="K749" s="971"/>
      <c r="L749" s="490">
        <v>0.53439999999999999</v>
      </c>
      <c r="M749" s="490">
        <v>0.52400000000000002</v>
      </c>
      <c r="N749" s="490"/>
      <c r="O749" s="590">
        <v>0.51200000000000001</v>
      </c>
      <c r="P749" s="590">
        <v>0.504</v>
      </c>
      <c r="Q749" s="590">
        <v>0.48399999999999999</v>
      </c>
      <c r="R749" s="590">
        <v>0.47199999999999998</v>
      </c>
      <c r="S749" s="590">
        <v>0.44800000000000001</v>
      </c>
      <c r="T749" s="590">
        <v>0.41599999999999998</v>
      </c>
      <c r="U749" s="590">
        <v>0.38667000000000001</v>
      </c>
      <c r="V749" s="590">
        <v>0.36</v>
      </c>
      <c r="W749" s="590">
        <v>0.34666999999999998</v>
      </c>
      <c r="X749" s="590">
        <v>0.33333000000000002</v>
      </c>
      <c r="Y749" s="590">
        <v>0.32</v>
      </c>
      <c r="Z749" s="590">
        <v>0.30667</v>
      </c>
      <c r="AA749" s="587">
        <f t="shared" si="430"/>
        <v>11.01454</v>
      </c>
      <c r="AB749" s="1092">
        <f t="shared" si="409"/>
        <v>3.9815349105597253</v>
      </c>
      <c r="AC749" s="1092">
        <f t="shared" si="410"/>
        <v>4.0216086434573972</v>
      </c>
      <c r="AD749" s="1092">
        <f t="shared" si="411"/>
        <v>3.995006242197241</v>
      </c>
      <c r="AE749" s="1092">
        <f t="shared" si="412"/>
        <v>3.0225080385852143</v>
      </c>
      <c r="AF749" s="1092">
        <f t="shared" si="413"/>
        <v>4.013377926421402</v>
      </c>
      <c r="AG749" s="1092">
        <f t="shared" si="414"/>
        <v>4.4723969252270956</v>
      </c>
      <c r="AH749" s="1092">
        <f t="shared" si="415"/>
        <v>3.4707158351410028</v>
      </c>
      <c r="AI749" s="1092">
        <f t="shared" si="416"/>
        <v>3.5179640718562943</v>
      </c>
      <c r="AJ749" s="1092">
        <f t="shared" si="417"/>
        <v>1.984732824427482</v>
      </c>
      <c r="AK749" s="1092">
        <f t="shared" si="418"/>
        <v>2.34375</v>
      </c>
      <c r="AL749" s="1092">
        <f t="shared" si="419"/>
        <v>1.5873015873015817</v>
      </c>
      <c r="AM749" s="1092">
        <f t="shared" si="420"/>
        <v>4.1322314049586861</v>
      </c>
      <c r="AN749" s="1092">
        <f t="shared" si="421"/>
        <v>2.5423728813559254</v>
      </c>
      <c r="AO749" s="1092">
        <f t="shared" si="422"/>
        <v>5.3571428571428603</v>
      </c>
      <c r="AP749" s="1092">
        <f t="shared" si="423"/>
        <v>7.6923076923077094</v>
      </c>
      <c r="AQ749" s="1092">
        <f t="shared" si="424"/>
        <v>7.5852794372462284</v>
      </c>
      <c r="AR749" s="1092">
        <f t="shared" si="425"/>
        <v>7.4083333333333501</v>
      </c>
      <c r="AS749" s="1092">
        <f t="shared" si="426"/>
        <v>3.8451553350448586</v>
      </c>
      <c r="AT749" s="1092">
        <f t="shared" si="427"/>
        <v>4.0020400204001882</v>
      </c>
      <c r="AU749" s="1092">
        <f t="shared" si="428"/>
        <v>4.165624999999995</v>
      </c>
      <c r="AV749" s="1092">
        <f t="shared" si="429"/>
        <v>4.3466918837838708</v>
      </c>
      <c r="AW749" s="1092">
        <f t="shared" si="431"/>
        <v>4.1660988976546722</v>
      </c>
      <c r="AX749" s="1092">
        <f t="shared" si="432"/>
        <v>1.6732914090870656</v>
      </c>
    </row>
    <row r="750" spans="1:50" x14ac:dyDescent="0.2">
      <c r="A750" s="848" t="s">
        <v>1822</v>
      </c>
      <c r="B750" s="831" t="s">
        <v>1823</v>
      </c>
      <c r="C750" s="490">
        <v>1.36</v>
      </c>
      <c r="D750" s="490">
        <v>1.28</v>
      </c>
      <c r="E750" s="590">
        <v>1.04</v>
      </c>
      <c r="F750" s="590">
        <v>0.44</v>
      </c>
      <c r="G750" s="490">
        <v>0.28000000000000003</v>
      </c>
      <c r="H750" s="490">
        <v>0.22</v>
      </c>
      <c r="I750" s="492">
        <v>0.16</v>
      </c>
      <c r="J750" s="490">
        <v>0.13</v>
      </c>
      <c r="K750" s="971"/>
      <c r="L750" s="492">
        <v>0.04</v>
      </c>
      <c r="M750" s="492">
        <v>0.04</v>
      </c>
      <c r="N750" s="971"/>
      <c r="O750" s="586">
        <v>0.04</v>
      </c>
      <c r="P750" s="586">
        <v>0.1</v>
      </c>
      <c r="Q750" s="586">
        <v>1.61</v>
      </c>
      <c r="R750" s="590">
        <v>1.68</v>
      </c>
      <c r="S750" s="590">
        <v>1.47</v>
      </c>
      <c r="T750" s="586">
        <v>1.44</v>
      </c>
      <c r="U750" s="590">
        <v>1.26</v>
      </c>
      <c r="V750" s="590">
        <v>1.04</v>
      </c>
      <c r="W750" s="586">
        <v>0.8</v>
      </c>
      <c r="X750" s="590">
        <v>0.8</v>
      </c>
      <c r="Y750" s="590">
        <v>0.745</v>
      </c>
      <c r="Z750" s="590">
        <v>0.57499999999999996</v>
      </c>
      <c r="AA750" s="587">
        <f t="shared" si="430"/>
        <v>16.55</v>
      </c>
      <c r="AB750" s="1092">
        <f t="shared" si="409"/>
        <v>6.25</v>
      </c>
      <c r="AC750" s="1092">
        <f t="shared" si="410"/>
        <v>23.076923076923084</v>
      </c>
      <c r="AD750" s="1092">
        <f t="shared" si="411"/>
        <v>136.36363636363637</v>
      </c>
      <c r="AE750" s="1092">
        <f t="shared" si="412"/>
        <v>57.142857142857139</v>
      </c>
      <c r="AF750" s="1092">
        <f t="shared" si="413"/>
        <v>27.272727272727295</v>
      </c>
      <c r="AG750" s="1092">
        <f t="shared" si="414"/>
        <v>37.5</v>
      </c>
      <c r="AH750" s="1092">
        <f t="shared" si="415"/>
        <v>23.076923076923084</v>
      </c>
      <c r="AI750" s="1092">
        <f t="shared" si="416"/>
        <v>225</v>
      </c>
      <c r="AJ750" s="1092">
        <f t="shared" si="417"/>
        <v>0</v>
      </c>
      <c r="AK750" s="1092">
        <f t="shared" si="418"/>
        <v>0</v>
      </c>
      <c r="AL750" s="1092">
        <f t="shared" si="419"/>
        <v>-60.000000000000007</v>
      </c>
      <c r="AM750" s="1092">
        <f t="shared" si="420"/>
        <v>-93.788819875776397</v>
      </c>
      <c r="AN750" s="1092">
        <f t="shared" si="421"/>
        <v>-4.1666666666666519</v>
      </c>
      <c r="AO750" s="1092">
        <f t="shared" si="422"/>
        <v>14.285714285714279</v>
      </c>
      <c r="AP750" s="1092">
        <f t="shared" si="423"/>
        <v>2.0833333333333259</v>
      </c>
      <c r="AQ750" s="1092">
        <f t="shared" si="424"/>
        <v>14.285714285714279</v>
      </c>
      <c r="AR750" s="1092">
        <f t="shared" si="425"/>
        <v>21.153846153846146</v>
      </c>
      <c r="AS750" s="1092">
        <f t="shared" si="426"/>
        <v>30.000000000000004</v>
      </c>
      <c r="AT750" s="1092">
        <f t="shared" si="427"/>
        <v>0</v>
      </c>
      <c r="AU750" s="1092">
        <f t="shared" si="428"/>
        <v>7.3825503355704702</v>
      </c>
      <c r="AV750" s="1092">
        <f t="shared" si="429"/>
        <v>29.565217391304355</v>
      </c>
      <c r="AW750" s="1092">
        <f t="shared" si="431"/>
        <v>23.642093151243181</v>
      </c>
      <c r="AX750" s="1092">
        <f t="shared" si="432"/>
        <v>62.890351858960678</v>
      </c>
    </row>
    <row r="751" spans="1:50" x14ac:dyDescent="0.2">
      <c r="A751" s="847" t="s">
        <v>1824</v>
      </c>
      <c r="B751" s="831" t="s">
        <v>1825</v>
      </c>
      <c r="C751" s="490">
        <v>0.8</v>
      </c>
      <c r="D751" s="490">
        <v>0.65600000000000003</v>
      </c>
      <c r="E751" s="590">
        <v>0.504</v>
      </c>
      <c r="F751" s="590">
        <v>0.42</v>
      </c>
      <c r="G751" s="490">
        <v>0.38</v>
      </c>
      <c r="H751" s="490">
        <v>0.33200000000000002</v>
      </c>
      <c r="I751" s="490">
        <v>0.28799999999999998</v>
      </c>
      <c r="J751" s="490">
        <v>0.13</v>
      </c>
      <c r="K751" s="971"/>
      <c r="L751" s="492">
        <v>0</v>
      </c>
      <c r="M751" s="492">
        <v>0</v>
      </c>
      <c r="N751" s="971"/>
      <c r="O751" s="586">
        <v>0</v>
      </c>
      <c r="P751" s="586">
        <v>0</v>
      </c>
      <c r="Q751" s="586">
        <v>0</v>
      </c>
      <c r="R751" s="586">
        <v>0</v>
      </c>
      <c r="S751" s="586">
        <v>0</v>
      </c>
      <c r="T751" s="586">
        <v>0</v>
      </c>
      <c r="U751" s="586">
        <v>0</v>
      </c>
      <c r="V751" s="586">
        <v>0</v>
      </c>
      <c r="W751" s="586">
        <v>0</v>
      </c>
      <c r="X751" s="586">
        <v>0</v>
      </c>
      <c r="Y751" s="586">
        <v>0</v>
      </c>
      <c r="Z751" s="586">
        <v>0</v>
      </c>
      <c r="AA751" s="587">
        <f t="shared" si="430"/>
        <v>3.5099999999999993</v>
      </c>
      <c r="AB751" s="1092">
        <f t="shared" si="409"/>
        <v>21.95121951219512</v>
      </c>
      <c r="AC751" s="1092">
        <f t="shared" si="410"/>
        <v>30.158730158730162</v>
      </c>
      <c r="AD751" s="1092">
        <f t="shared" si="411"/>
        <v>19.999999999999996</v>
      </c>
      <c r="AE751" s="1092">
        <f t="shared" si="412"/>
        <v>10.526315789473673</v>
      </c>
      <c r="AF751" s="1092">
        <f t="shared" si="413"/>
        <v>14.457831325301207</v>
      </c>
      <c r="AG751" s="1092">
        <f t="shared" si="414"/>
        <v>15.277777777777789</v>
      </c>
      <c r="AH751" s="1092">
        <f t="shared" si="415"/>
        <v>121.5384615384615</v>
      </c>
      <c r="AI751" s="1092" t="str">
        <f t="shared" si="416"/>
        <v>n/a</v>
      </c>
      <c r="AJ751" s="1092" t="str">
        <f t="shared" si="417"/>
        <v>n/a</v>
      </c>
      <c r="AK751" s="1092" t="str">
        <f t="shared" si="418"/>
        <v>n/a</v>
      </c>
      <c r="AL751" s="1092" t="str">
        <f t="shared" si="419"/>
        <v>n/a</v>
      </c>
      <c r="AM751" s="1092" t="str">
        <f t="shared" si="420"/>
        <v>n/a</v>
      </c>
      <c r="AN751" s="1092" t="str">
        <f t="shared" si="421"/>
        <v>n/a</v>
      </c>
      <c r="AO751" s="1092" t="str">
        <f t="shared" si="422"/>
        <v>n/a</v>
      </c>
      <c r="AP751" s="1092" t="str">
        <f t="shared" si="423"/>
        <v>n/a</v>
      </c>
      <c r="AQ751" s="1092" t="str">
        <f t="shared" si="424"/>
        <v>n/a</v>
      </c>
      <c r="AR751" s="1092" t="str">
        <f t="shared" si="425"/>
        <v>n/a</v>
      </c>
      <c r="AS751" s="1092" t="str">
        <f t="shared" si="426"/>
        <v>n/a</v>
      </c>
      <c r="AT751" s="1092" t="str">
        <f t="shared" si="427"/>
        <v>n/a</v>
      </c>
      <c r="AU751" s="1092" t="str">
        <f t="shared" si="428"/>
        <v>n/a</v>
      </c>
      <c r="AV751" s="1092" t="str">
        <f t="shared" si="429"/>
        <v>n/a</v>
      </c>
      <c r="AW751" s="1092">
        <f t="shared" si="431"/>
        <v>33.415762300277059</v>
      </c>
      <c r="AX751" s="1092">
        <f t="shared" si="432"/>
        <v>39.369940288230872</v>
      </c>
    </row>
    <row r="753" spans="4:26" x14ac:dyDescent="0.2">
      <c r="D753" s="490"/>
      <c r="E753" s="590"/>
      <c r="F753" s="590"/>
      <c r="G753" s="490"/>
      <c r="H753" s="490"/>
      <c r="I753" s="490"/>
      <c r="J753" s="490"/>
      <c r="K753" s="971"/>
      <c r="L753" s="490"/>
      <c r="M753" s="490"/>
      <c r="N753" s="971"/>
      <c r="O753" s="590"/>
      <c r="P753" s="590"/>
      <c r="Q753" s="590"/>
      <c r="R753" s="590"/>
      <c r="S753" s="590"/>
      <c r="T753" s="590"/>
      <c r="U753" s="590"/>
      <c r="V753" s="590"/>
      <c r="W753" s="590"/>
      <c r="X753" s="590"/>
      <c r="Y753" s="590"/>
      <c r="Z753" s="590"/>
    </row>
    <row r="754" spans="4:26" x14ac:dyDescent="0.2">
      <c r="D754" s="1088"/>
      <c r="E754" s="1088"/>
      <c r="F754" s="1088"/>
      <c r="G754" s="1088"/>
      <c r="H754" s="1088"/>
      <c r="I754" s="1088"/>
      <c r="J754" s="1088"/>
      <c r="K754" s="1088"/>
      <c r="L754" s="1088"/>
      <c r="M754" s="1088"/>
      <c r="N754" s="1088"/>
      <c r="O754" s="1088"/>
      <c r="P754" s="1088"/>
      <c r="Q754" s="1088"/>
      <c r="R754" s="1088"/>
      <c r="S754" s="1088"/>
      <c r="T754" s="1088"/>
      <c r="U754" s="1088"/>
      <c r="V754" s="1088"/>
      <c r="W754" s="1088"/>
      <c r="X754" s="1088"/>
      <c r="Y754" s="1088"/>
      <c r="Z754" s="1088"/>
    </row>
    <row r="755" spans="4:26" x14ac:dyDescent="0.2">
      <c r="D755" s="1088"/>
      <c r="E755" s="1088"/>
      <c r="F755" s="1088"/>
      <c r="G755" s="1088"/>
      <c r="H755" s="1088"/>
      <c r="I755" s="1088"/>
      <c r="J755" s="1088"/>
      <c r="K755" s="1088"/>
      <c r="L755" s="1088"/>
      <c r="M755" s="1088"/>
      <c r="N755" s="1088"/>
      <c r="O755" s="1088"/>
      <c r="P755" s="1088"/>
      <c r="Q755" s="1088"/>
      <c r="R755" s="1088"/>
      <c r="S755" s="1088"/>
      <c r="T755" s="1088"/>
      <c r="U755" s="1088"/>
      <c r="V755" s="1088"/>
      <c r="W755" s="1088"/>
      <c r="X755" s="1088"/>
      <c r="Y755" s="1088"/>
      <c r="Z755" s="1088"/>
    </row>
  </sheetData>
  <sheetProtection selectLockedCells="1" selectUnlockedCells="1"/>
  <conditionalFormatting sqref="A378 A396 A431 A457 A502 A519 A539 A571 A568:A569">
    <cfRule type="cellIs" dxfId="4" priority="78" stopIfTrue="1" operator="lessThan">
      <formula>2</formula>
    </cfRule>
  </conditionalFormatting>
  <pageMargins left="0.2" right="0.2" top="0.44027777777777777" bottom="0.45" header="0.51180555555555551" footer="0.51180555555555551"/>
  <pageSetup firstPageNumber="0" orientation="landscape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06"/>
  <sheetViews>
    <sheetView workbookViewId="0">
      <pane xSplit="2" ySplit="5" topLeftCell="C6" activePane="bottomRight" state="frozen"/>
      <selection pane="topRight" activeCell="C1" sqref="C1"/>
      <selection pane="bottomLeft" activeCell="A19" sqref="A19"/>
      <selection pane="bottomRight"/>
    </sheetView>
  </sheetViews>
  <sheetFormatPr defaultColWidth="8.85546875" defaultRowHeight="12.75" x14ac:dyDescent="0.2"/>
  <cols>
    <col min="1" max="1" width="19.5703125" customWidth="1"/>
    <col min="2" max="2" width="6" customWidth="1"/>
    <col min="4" max="4" width="15.7109375" customWidth="1"/>
    <col min="5" max="5" width="3.7109375" bestFit="1" customWidth="1"/>
    <col min="6" max="6" width="4.42578125" bestFit="1" customWidth="1"/>
    <col min="7" max="7" width="3.140625" customWidth="1"/>
    <col min="8" max="8" width="4.5703125" customWidth="1"/>
    <col min="9" max="9" width="7" customWidth="1"/>
    <col min="10" max="10" width="5.140625" customWidth="1"/>
    <col min="11" max="11" width="8.28515625" customWidth="1"/>
    <col min="12" max="12" width="7.85546875" customWidth="1"/>
    <col min="13" max="13" width="8.7109375" bestFit="1" customWidth="1"/>
    <col min="14" max="14" width="4.85546875" customWidth="1"/>
    <col min="15" max="15" width="7.85546875" bestFit="1" customWidth="1"/>
    <col min="16" max="17" width="8.85546875" style="423"/>
    <col min="18" max="18" width="6" customWidth="1"/>
    <col min="19" max="20" width="6.5703125" customWidth="1"/>
    <col min="21" max="21" width="5.85546875" customWidth="1"/>
    <col min="22" max="22" width="7.7109375" customWidth="1"/>
    <col min="23" max="23" width="8.42578125" customWidth="1"/>
    <col min="25" max="25" width="12.42578125" customWidth="1"/>
    <col min="26" max="26" width="6.85546875" customWidth="1"/>
    <col min="27" max="27" width="6.28515625" customWidth="1"/>
    <col min="28" max="28" width="5.7109375" bestFit="1" customWidth="1"/>
    <col min="29" max="29" width="5" bestFit="1" customWidth="1"/>
    <col min="30" max="30" width="7.140625" bestFit="1" customWidth="1"/>
    <col min="31" max="31" width="6.5703125" bestFit="1" customWidth="1"/>
    <col min="32" max="32" width="6" bestFit="1" customWidth="1"/>
    <col min="33" max="33" width="6.5703125" bestFit="1" customWidth="1"/>
    <col min="34" max="34" width="7.28515625" bestFit="1" customWidth="1"/>
    <col min="35" max="35" width="6.85546875" bestFit="1" customWidth="1"/>
    <col min="36" max="36" width="6" bestFit="1" customWidth="1"/>
    <col min="37" max="37" width="5.7109375" bestFit="1" customWidth="1"/>
    <col min="38" max="38" width="7.7109375" customWidth="1"/>
    <col min="39" max="39" width="7" customWidth="1"/>
    <col min="40" max="40" width="6.7109375" customWidth="1"/>
    <col min="41" max="42" width="8.85546875" style="773"/>
    <col min="43" max="43" width="7.85546875" style="773" customWidth="1"/>
    <col min="44" max="50" width="6.28515625" style="765" customWidth="1"/>
  </cols>
  <sheetData>
    <row r="1" spans="1:59" x14ac:dyDescent="0.2">
      <c r="A1" s="124" t="s">
        <v>1828</v>
      </c>
      <c r="B1" s="125"/>
      <c r="F1" s="815"/>
    </row>
    <row r="2" spans="1:59" ht="76.5" x14ac:dyDescent="0.2">
      <c r="A2" s="552" t="s">
        <v>4096</v>
      </c>
      <c r="B2" s="126"/>
    </row>
    <row r="3" spans="1:59" s="607" customFormat="1" ht="12.75" customHeight="1" x14ac:dyDescent="0.2">
      <c r="A3" s="756"/>
      <c r="B3" s="757"/>
      <c r="C3" s="25"/>
      <c r="D3" s="757"/>
      <c r="E3" s="758"/>
      <c r="F3" s="758"/>
      <c r="G3" s="757"/>
      <c r="H3" s="757"/>
      <c r="I3" s="757"/>
      <c r="J3" s="757"/>
      <c r="K3" s="10"/>
      <c r="L3" s="759"/>
      <c r="M3" s="755"/>
      <c r="N3" s="10"/>
      <c r="O3" s="200"/>
      <c r="P3" s="791"/>
      <c r="Q3" s="791"/>
      <c r="R3" s="10"/>
      <c r="S3" s="546" t="s">
        <v>4327</v>
      </c>
      <c r="T3" s="548"/>
      <c r="U3" s="548"/>
      <c r="V3" s="9"/>
      <c r="W3" s="9"/>
      <c r="Y3" s="10"/>
      <c r="Z3" s="760"/>
      <c r="AA3" s="10"/>
      <c r="AB3" s="10"/>
      <c r="AC3" s="544"/>
      <c r="AD3" s="544"/>
      <c r="AE3" s="544"/>
      <c r="AF3" s="544"/>
      <c r="AG3" s="544"/>
      <c r="AH3" s="544"/>
      <c r="AI3" s="544"/>
      <c r="AJ3" s="544"/>
      <c r="AK3" s="544"/>
      <c r="AM3" s="547"/>
      <c r="AN3" s="547"/>
      <c r="AO3" s="774"/>
      <c r="AP3" s="775"/>
      <c r="AQ3" s="776"/>
      <c r="AR3" s="217" t="s">
        <v>5</v>
      </c>
      <c r="AS3" s="766"/>
      <c r="AU3" s="766"/>
      <c r="AV3" s="767"/>
      <c r="AW3" s="1206" t="s">
        <v>19</v>
      </c>
      <c r="AX3" s="1206"/>
      <c r="AY3" s="10"/>
      <c r="AZ3" s="1202" t="s">
        <v>20</v>
      </c>
      <c r="BA3" s="1203"/>
      <c r="BB3" s="1203"/>
      <c r="BC3" s="1204"/>
    </row>
    <row r="4" spans="1:59" s="518" customFormat="1" ht="12.75" customHeight="1" x14ac:dyDescent="0.2">
      <c r="A4" s="592" t="s">
        <v>21</v>
      </c>
      <c r="B4" s="486" t="s">
        <v>22</v>
      </c>
      <c r="C4" s="531"/>
      <c r="D4" s="592"/>
      <c r="E4" s="668" t="s">
        <v>23</v>
      </c>
      <c r="F4" s="668" t="s">
        <v>24</v>
      </c>
      <c r="G4" s="667" t="s">
        <v>25</v>
      </c>
      <c r="H4" s="531"/>
      <c r="I4" s="669">
        <f>'All CCC'!I5</f>
        <v>44286</v>
      </c>
      <c r="J4" s="486" t="s">
        <v>26</v>
      </c>
      <c r="K4" s="486" t="s">
        <v>4131</v>
      </c>
      <c r="L4" s="574" t="s">
        <v>4089</v>
      </c>
      <c r="M4" s="531"/>
      <c r="N4" s="592" t="s">
        <v>28</v>
      </c>
      <c r="O4" s="486" t="s">
        <v>4132</v>
      </c>
      <c r="P4" s="1201" t="s">
        <v>4136</v>
      </c>
      <c r="Q4" s="1201"/>
      <c r="R4" s="486" t="s">
        <v>27</v>
      </c>
      <c r="S4" s="621" t="s">
        <v>42</v>
      </c>
      <c r="T4" s="621" t="s">
        <v>42</v>
      </c>
      <c r="U4" s="621" t="s">
        <v>42</v>
      </c>
      <c r="V4" s="621" t="s">
        <v>42</v>
      </c>
      <c r="W4" s="621" t="s">
        <v>41</v>
      </c>
      <c r="X4" s="621" t="s">
        <v>36</v>
      </c>
      <c r="Y4" s="670" t="s">
        <v>29</v>
      </c>
      <c r="Z4" s="486" t="s">
        <v>30</v>
      </c>
      <c r="AA4" s="486" t="s">
        <v>32</v>
      </c>
      <c r="AB4" s="486" t="s">
        <v>33</v>
      </c>
      <c r="AC4" s="654" t="s">
        <v>32</v>
      </c>
      <c r="AD4" s="654"/>
      <c r="AE4" s="654" t="s">
        <v>32</v>
      </c>
      <c r="AF4" s="654" t="s">
        <v>35</v>
      </c>
      <c r="AG4" s="654" t="s">
        <v>32</v>
      </c>
      <c r="AH4" s="654" t="s">
        <v>32</v>
      </c>
      <c r="AI4" s="654" t="s">
        <v>4110</v>
      </c>
      <c r="AJ4" s="654" t="s">
        <v>36</v>
      </c>
      <c r="AK4" s="654" t="s">
        <v>4111</v>
      </c>
      <c r="AL4" s="654" t="s">
        <v>38</v>
      </c>
      <c r="AM4" s="654" t="s">
        <v>39</v>
      </c>
      <c r="AN4" s="654" t="s">
        <v>40</v>
      </c>
      <c r="AO4" s="602" t="s">
        <v>47</v>
      </c>
      <c r="AP4" s="602" t="s">
        <v>48</v>
      </c>
      <c r="AQ4" s="713" t="s">
        <v>31</v>
      </c>
      <c r="AR4" s="768" t="s">
        <v>49</v>
      </c>
      <c r="AS4" s="769"/>
      <c r="AT4" s="770"/>
      <c r="AU4" s="770"/>
      <c r="AV4" s="770"/>
      <c r="AW4" s="1205" t="s">
        <v>50</v>
      </c>
      <c r="AX4" s="1205"/>
      <c r="AY4" s="671" t="s">
        <v>51</v>
      </c>
      <c r="AZ4" s="722" t="s">
        <v>52</v>
      </c>
      <c r="BA4" s="672" t="s">
        <v>52</v>
      </c>
      <c r="BB4" s="672" t="s">
        <v>53</v>
      </c>
      <c r="BC4" s="723" t="s">
        <v>54</v>
      </c>
      <c r="BD4" s="579"/>
      <c r="BE4" s="531" t="s">
        <v>4201</v>
      </c>
      <c r="BF4" s="531" t="s">
        <v>4203</v>
      </c>
      <c r="BG4" s="597" t="s">
        <v>32</v>
      </c>
    </row>
    <row r="5" spans="1:59" s="567" customFormat="1" ht="12.75" customHeight="1" thickBot="1" x14ac:dyDescent="0.25">
      <c r="A5" s="605" t="s">
        <v>55</v>
      </c>
      <c r="B5" s="614" t="s">
        <v>56</v>
      </c>
      <c r="C5" s="614" t="s">
        <v>95</v>
      </c>
      <c r="D5" s="614" t="s">
        <v>57</v>
      </c>
      <c r="E5" s="761" t="s">
        <v>58</v>
      </c>
      <c r="F5" s="761" t="s">
        <v>59</v>
      </c>
      <c r="G5" s="564" t="s">
        <v>60</v>
      </c>
      <c r="H5" s="564" t="s">
        <v>61</v>
      </c>
      <c r="I5" s="614" t="s">
        <v>62</v>
      </c>
      <c r="J5" s="614" t="s">
        <v>63</v>
      </c>
      <c r="K5" s="614" t="s">
        <v>71</v>
      </c>
      <c r="L5" s="612" t="s">
        <v>4090</v>
      </c>
      <c r="M5" s="564" t="s">
        <v>4133</v>
      </c>
      <c r="N5" s="762" t="s">
        <v>69</v>
      </c>
      <c r="O5" s="614" t="s">
        <v>72</v>
      </c>
      <c r="P5" s="792" t="s">
        <v>67</v>
      </c>
      <c r="Q5" s="792" t="s">
        <v>68</v>
      </c>
      <c r="R5" s="614" t="s">
        <v>66</v>
      </c>
      <c r="S5" s="684" t="s">
        <v>87</v>
      </c>
      <c r="T5" s="684" t="s">
        <v>88</v>
      </c>
      <c r="U5" s="684" t="s">
        <v>51</v>
      </c>
      <c r="V5" s="684" t="s">
        <v>89</v>
      </c>
      <c r="W5" s="684" t="s">
        <v>86</v>
      </c>
      <c r="X5" s="684" t="s">
        <v>85</v>
      </c>
      <c r="Y5" s="605" t="s">
        <v>1845</v>
      </c>
      <c r="Z5" s="614" t="s">
        <v>72</v>
      </c>
      <c r="AA5" s="614" t="s">
        <v>74</v>
      </c>
      <c r="AB5" s="614" t="s">
        <v>75</v>
      </c>
      <c r="AC5" s="655" t="s">
        <v>76</v>
      </c>
      <c r="AD5" s="655" t="s">
        <v>34</v>
      </c>
      <c r="AE5" s="655" t="s">
        <v>77</v>
      </c>
      <c r="AF5" s="655" t="s">
        <v>78</v>
      </c>
      <c r="AG5" s="655" t="s">
        <v>79</v>
      </c>
      <c r="AH5" s="655" t="s">
        <v>80</v>
      </c>
      <c r="AI5" s="655" t="s">
        <v>80</v>
      </c>
      <c r="AJ5" s="655" t="s">
        <v>80</v>
      </c>
      <c r="AK5" s="655" t="s">
        <v>80</v>
      </c>
      <c r="AL5" s="655" t="s">
        <v>82</v>
      </c>
      <c r="AM5" s="655" t="s">
        <v>83</v>
      </c>
      <c r="AN5" s="655" t="s">
        <v>84</v>
      </c>
      <c r="AO5" s="777" t="s">
        <v>96</v>
      </c>
      <c r="AP5" s="777" t="s">
        <v>97</v>
      </c>
      <c r="AQ5" s="778" t="s">
        <v>73</v>
      </c>
      <c r="AR5" s="772">
        <v>2019</v>
      </c>
      <c r="AS5" s="772">
        <v>2020</v>
      </c>
      <c r="AT5" s="772">
        <v>2021</v>
      </c>
      <c r="AU5" s="772">
        <v>2022</v>
      </c>
      <c r="AV5" s="772">
        <v>2023</v>
      </c>
      <c r="AW5" s="771" t="s">
        <v>98</v>
      </c>
      <c r="AX5" s="771" t="s">
        <v>99</v>
      </c>
      <c r="AY5" s="763" t="s">
        <v>100</v>
      </c>
      <c r="AZ5" s="779" t="s">
        <v>101</v>
      </c>
      <c r="BA5" s="764" t="s">
        <v>102</v>
      </c>
      <c r="BB5" s="764" t="s">
        <v>103</v>
      </c>
      <c r="BC5" s="780" t="s">
        <v>103</v>
      </c>
      <c r="BD5" s="864" t="s">
        <v>4199</v>
      </c>
      <c r="BE5" s="682" t="s">
        <v>4202</v>
      </c>
      <c r="BF5" s="682" t="s">
        <v>4204</v>
      </c>
      <c r="BG5" s="783" t="s">
        <v>4319</v>
      </c>
    </row>
    <row r="6" spans="1:59" ht="11.25" customHeight="1" x14ac:dyDescent="0.2">
      <c r="A6" s="550" t="str">
        <f>IF($B6="","",INDEX('All CCC'!A$7:A$846,MATCH(WatchList!$B6,'All CCC'!$B$7:$B$846,0)))</f>
        <v>3M Company</v>
      </c>
      <c r="B6" s="31" t="s">
        <v>110</v>
      </c>
      <c r="C6" s="856" t="str">
        <f>IF($B6="","",INDEX('All CCC'!C$7:C$846,MATCH(WatchList!$B6,'All CCC'!$B$7:$B$846,0)))</f>
        <v>Industrials</v>
      </c>
      <c r="D6" s="856" t="str">
        <f>IF($B6="","",INDEX('All CCC'!D$7:D$846,MATCH(WatchList!$B6,'All CCC'!$B$7:$B$846,0)))</f>
        <v>Industrial Conglomerates</v>
      </c>
      <c r="E6" s="856">
        <f>IF($B6="","",INDEX('All CCC'!E$7:E$846,MATCH(WatchList!$B6,'All CCC'!$B$7:$B$846,0)))</f>
        <v>63</v>
      </c>
      <c r="F6" s="856">
        <f>IF($B6="","",INDEX('All CCC'!F$7:F$846,MATCH(WatchList!$B6,'All CCC'!$B$7:$B$846,0)))</f>
        <v>8</v>
      </c>
      <c r="G6" s="856" t="str">
        <f>IF($B6="","",INDEX('All CCC'!G$7:G$846,MATCH(WatchList!$B6,'All CCC'!$B$7:$B$846,0)))</f>
        <v>N</v>
      </c>
      <c r="H6" s="856" t="str">
        <f>IF($B6="","",INDEX('All CCC'!H$7:H$846,MATCH(WatchList!$B6,'All CCC'!$B$7:$B$846,0)))</f>
        <v>N</v>
      </c>
      <c r="I6" s="856">
        <f>IF($B6="","",INDEX('All CCC'!I$7:I$846,MATCH(WatchList!$B6,'All CCC'!$B$7:$B$846,0)))</f>
        <v>192.68</v>
      </c>
      <c r="J6" s="856">
        <f>IF($B6="","",INDEX('All CCC'!J$7:J$846,MATCH(WatchList!$B6,'All CCC'!$B$7:$B$846,0)))</f>
        <v>3.0724517334440522</v>
      </c>
      <c r="K6" s="856">
        <f>IF($B6="","",INDEX('All CCC'!K$7:K$846,MATCH(WatchList!$B6,'All CCC'!$B$7:$B$846,0)))</f>
        <v>1.48</v>
      </c>
      <c r="L6" s="856">
        <f>IF($B6="","",INDEX('All CCC'!L$7:L$846,MATCH(WatchList!$B6,'All CCC'!$B$7:$B$846,0)))</f>
        <v>4</v>
      </c>
      <c r="M6" s="856">
        <f>IF($B6="","",INDEX('All CCC'!M$7:M$846,MATCH(WatchList!$B6,'All CCC'!$B$7:$B$846,0)))</f>
        <v>5.92</v>
      </c>
      <c r="N6" s="856" t="str">
        <f>IF($B6="","",INDEX('All CCC'!N$7:N$846,MATCH(WatchList!$B6,'All CCC'!$B$7:$B$846,0)))</f>
        <v>C12</v>
      </c>
      <c r="O6" s="856">
        <f>IF($B6="","",INDEX('All CCC'!O$7:O$846,MATCH(WatchList!$B6,'All CCC'!$B$7:$B$846,0)))</f>
        <v>1.47</v>
      </c>
      <c r="P6" s="857">
        <f>IF($B6="","",INDEX('All CCC'!P$7:P$846,MATCH(WatchList!$B6,'All CCC'!$B$7:$B$846,0)))</f>
        <v>44238</v>
      </c>
      <c r="Q6" s="857">
        <f>IF($B6="","",INDEX('All CCC'!Q$7:Q$846,MATCH(WatchList!$B6,'All CCC'!$B$7:$B$846,0)))</f>
        <v>44267</v>
      </c>
      <c r="R6" s="856">
        <f>IF($B6="","",INDEX('All CCC'!R$7:R$846,MATCH(WatchList!$B6,'All CCC'!$B$7:$B$846,0)))</f>
        <v>0.68027210884353795</v>
      </c>
      <c r="S6" s="856">
        <f>IF($B6="","",INDEX('All CCC'!S$7:S$846,MATCH(WatchList!$B6,'All CCC'!$B$7:$B$846,0)))</f>
        <v>2.0833333333333259</v>
      </c>
      <c r="T6" s="856">
        <f>IF($B6="","",INDEX('All CCC'!T$7:T$846,MATCH(WatchList!$B6,'All CCC'!$B$7:$B$846,0)))</f>
        <v>7.7522851936750348</v>
      </c>
      <c r="U6" s="856">
        <f>IF($B6="","",INDEX('All CCC'!U$7:U$846,MATCH(WatchList!$B6,'All CCC'!$B$7:$B$846,0)))</f>
        <v>7.4777816228882132</v>
      </c>
      <c r="V6" s="856">
        <f>IF($B6="","",INDEX('All CCC'!V$7:V$846,MATCH(WatchList!$B6,'All CCC'!$B$7:$B$846,0)))</f>
        <v>10.8449222600272</v>
      </c>
      <c r="W6" s="856">
        <f>IF($B6="","",INDEX('All CCC'!W$7:W$846,MATCH(WatchList!$B6,'All CCC'!$B$7:$B$846,0)))</f>
        <v>0.68951915408838149</v>
      </c>
      <c r="X6" s="856">
        <f>IF($B6="","",INDEX('All CCC'!X$7:X$846,MATCH(WatchList!$B6,'All CCC'!$B$7:$B$846,0)))</f>
        <v>1.8694454057220533</v>
      </c>
      <c r="Y6" s="856">
        <f>IF($B6="","",INDEX('All CCC'!Y$7:Y$846,MATCH(WatchList!$B6,'All CCC'!$B$7:$B$846,0)))</f>
        <v>0</v>
      </c>
      <c r="Z6" s="856">
        <f>IF($B6="","",INDEX('All CCC'!Z$7:Z$846,MATCH(WatchList!$B6,'All CCC'!$B$7:$B$846,0)))</f>
        <v>64</v>
      </c>
      <c r="AA6" s="856">
        <f>IF($B6="","",INDEX('All CCC'!AA$7:AA$846,MATCH(WatchList!$B6,'All CCC'!$B$7:$B$846,0)))</f>
        <v>20.830270270270272</v>
      </c>
      <c r="AB6" s="856">
        <f>IF($B6="","",INDEX('All CCC'!AB$7:AB$846,MATCH(WatchList!$B6,'All CCC'!$B$7:$B$846,0)))</f>
        <v>12</v>
      </c>
      <c r="AC6" s="856">
        <f>IF($B6="","",INDEX('All CCC'!AC$7:AC$846,MATCH(WatchList!$B6,'All CCC'!$B$7:$B$846,0)))</f>
        <v>9.25</v>
      </c>
      <c r="AD6" s="856">
        <f>IF($B6="","",INDEX('All CCC'!AD$7:AD$846,MATCH(WatchList!$B6,'All CCC'!$B$7:$B$846,0)))</f>
        <v>2.94</v>
      </c>
      <c r="AE6" s="856">
        <f>IF($B6="","",INDEX('All CCC'!AE$7:AE$846,MATCH(WatchList!$B6,'All CCC'!$B$7:$B$846,0)))</f>
        <v>3.47</v>
      </c>
      <c r="AF6" s="856">
        <f>IF($B6="","",INDEX('All CCC'!AF$7:AF$846,MATCH(WatchList!$B6,'All CCC'!$B$7:$B$846,0)))</f>
        <v>8.76</v>
      </c>
      <c r="AG6" s="856">
        <f>IF($B6="","",INDEX('All CCC'!AG$7:AG$846,MATCH(WatchList!$B6,'All CCC'!$B$7:$B$846,0)))</f>
        <v>47.099999999999994</v>
      </c>
      <c r="AH6" s="856">
        <f>IF($B6="","",INDEX('All CCC'!AH$7:AH$846,MATCH(WatchList!$B6,'All CCC'!$B$7:$B$846,0)))</f>
        <v>18.399999999999999</v>
      </c>
      <c r="AI6" s="856">
        <f>IF($B6="","",INDEX('All CCC'!AI$7:AI$846,MATCH(WatchList!$B6,'All CCC'!$B$7:$B$846,0)))</f>
        <v>8.6499999999999986</v>
      </c>
      <c r="AJ6" s="856">
        <f>IF($B6="","",INDEX('All CCC'!AJ$7:AJ$846,MATCH(WatchList!$B6,'All CCC'!$B$7:$B$846,0)))</f>
        <v>4</v>
      </c>
      <c r="AK6" s="856">
        <f>IF($B6="","",INDEX('All CCC'!AK$7:AK$846,MATCH(WatchList!$B6,'All CCC'!$B$7:$B$846,0)))</f>
        <v>7.16</v>
      </c>
      <c r="AL6" s="856">
        <f>IF($B6="","",INDEX('All CCC'!AL$7:AL$846,MATCH(WatchList!$B6,'All CCC'!$B$7:$B$846,0)))</f>
        <v>111750</v>
      </c>
      <c r="AM6" s="856">
        <f>IF($B6="","",INDEX('All CCC'!AM$7:AM$846,MATCH(WatchList!$B6,'All CCC'!$B$7:$B$846,0)))</f>
        <v>0.19</v>
      </c>
      <c r="AN6" s="856">
        <f>IF($B6="","",INDEX('All CCC'!AN$7:AN$846,MATCH(WatchList!$B6,'All CCC'!$B$7:$B$846,0)))</f>
        <v>1.46</v>
      </c>
      <c r="AO6" s="856">
        <f>IF($B6="","",INDEX('All CCC'!AO$7:AO$846,MATCH(WatchList!$B6,'All CCC'!$B$7:$B$846,0)))</f>
        <v>-10.280036913938007</v>
      </c>
      <c r="AP6" s="856">
        <f>IF($B6="","",INDEX('All CCC'!AP$7:AP$846,MATCH(WatchList!$B6,'All CCC'!$B$7:$B$846,0)))</f>
        <v>10.550233356332265</v>
      </c>
      <c r="AQ6" s="856">
        <f>IF($B6="","",INDEX('All CCC'!AQ$7:AQ$846,MATCH(WatchList!$B6,'All CCC'!$B$7:$B$846,0)))</f>
        <v>184.77918741647107</v>
      </c>
      <c r="AR6" s="856">
        <f>IF($B6="","",INDEX('All CCC'!AR$7:AR$846,MATCH(WatchList!$B6,'All CCC'!$B$7:$B$846,0)))</f>
        <v>6.468</v>
      </c>
      <c r="AS6" s="856">
        <f>IF($B6="","",INDEX('All CCC'!AS$7:AS$846,MATCH(WatchList!$B6,'All CCC'!$B$7:$B$846,0)))</f>
        <v>7.027482</v>
      </c>
      <c r="AT6" s="856">
        <f>IF($B6="","",INDEX('All CCC'!AT$7:AT$846,MATCH(WatchList!$B6,'All CCC'!$B$7:$B$846,0)))</f>
        <v>7.5306497112000006</v>
      </c>
      <c r="AU6" s="856">
        <f>IF($B6="","",INDEX('All CCC'!AU$7:AU$846,MATCH(WatchList!$B6,'All CCC'!$B$7:$B$846,0)))</f>
        <v>8.0698442305219213</v>
      </c>
      <c r="AV6" s="856">
        <f>IF($B6="","",INDEX('All CCC'!AV$7:AV$846,MATCH(WatchList!$B6,'All CCC'!$B$7:$B$846,0)))</f>
        <v>8.6476450774272919</v>
      </c>
      <c r="AW6" s="856">
        <f>IF($B6="","",INDEX('All CCC'!AW$7:AW$846,MATCH(WatchList!$B6,'All CCC'!$B$7:$B$846,0)))</f>
        <v>37.743621019149217</v>
      </c>
      <c r="AX6" s="856">
        <f>IF($B6="","",INDEX('All CCC'!AX$7:AX$846,MATCH(WatchList!$B6,'All CCC'!$B$7:$B$846,0)))</f>
        <v>19.588759092354792</v>
      </c>
      <c r="AY6" s="856">
        <f>IF($B6="","",INDEX('All CCC'!AY$7:AY$846,MATCH(WatchList!$B6,'All CCC'!$B$7:$B$846,0)))</f>
        <v>0.95</v>
      </c>
      <c r="AZ6" s="856">
        <f>IF($B6="","",INDEX('All CCC'!AZ$7:AZ$846,MATCH(WatchList!$B6,'All CCC'!$B$7:$B$846,0)))</f>
        <v>47.07</v>
      </c>
      <c r="BA6" s="856">
        <f>IF($B6="","",INDEX('All CCC'!BA$7:BA$846,MATCH(WatchList!$B6,'All CCC'!$B$7:$B$846,0)))</f>
        <v>-2.0500000000000003</v>
      </c>
      <c r="BB6" s="856">
        <f>IF($B6="","",INDEX('All CCC'!BB$7:BB$846,MATCH(WatchList!$B6,'All CCC'!$B$7:$B$846,0)))</f>
        <v>6.52</v>
      </c>
      <c r="BC6" s="856">
        <f>IF($B6="","",INDEX('All CCC'!BC$7:BC$846,MATCH(WatchList!$B6,'All CCC'!$B$7:$B$846,0)))</f>
        <v>14.11</v>
      </c>
      <c r="BD6" s="856">
        <f>IF($B6="","",INDEX('All CCC'!BD$7:BD$846,MATCH(WatchList!$B6,'All CCC'!$B$7:$B$846,0)))</f>
        <v>0</v>
      </c>
      <c r="BE6" s="856">
        <f>IF($B6="","",INDEX('All CCC'!BE$7:BE$846,MATCH(WatchList!$B6,'All CCC'!$B$7:$B$846,0)))</f>
        <v>1959</v>
      </c>
      <c r="BF6" s="856">
        <f>IF($B6="","",INDEX('All CCC'!BF$7:BF$846,MATCH(WatchList!$B6,'All CCC'!$B$7:$B$846,0)))</f>
        <v>7</v>
      </c>
      <c r="BG6" s="856">
        <f>IF($B6="","",INDEX('All CCC'!BG$7:BG$846,MATCH(WatchList!$B6,'All CCC'!$B$7:$B$846,0)))</f>
        <v>11.700000000000001</v>
      </c>
    </row>
    <row r="7" spans="1:59" ht="11.25" customHeight="1" x14ac:dyDescent="0.2">
      <c r="A7" s="550" t="str">
        <f>IF($B7="","",INDEX('All CCC'!A$7:A$846,MATCH(WatchList!$B7,'All CCC'!$B$7:$B$846,0)))</f>
        <v/>
      </c>
      <c r="B7" s="31"/>
      <c r="C7" s="856" t="str">
        <f>IF($B7="","",INDEX('All CCC'!C$7:C$846,MATCH(WatchList!$B7,'All CCC'!$B$7:$B$846,0)))</f>
        <v/>
      </c>
      <c r="D7" s="856" t="str">
        <f>IF($B7="","",INDEX('All CCC'!D$7:D$846,MATCH(WatchList!$B7,'All CCC'!$B$7:$B$846,0)))</f>
        <v/>
      </c>
      <c r="E7" s="856" t="str">
        <f>IF($B7="","",INDEX('All CCC'!E$7:E$846,MATCH(WatchList!$B7,'All CCC'!$B$7:$B$846,0)))</f>
        <v/>
      </c>
      <c r="F7" s="856" t="str">
        <f>IF($B7="","",INDEX('All CCC'!F$7:F$846,MATCH(WatchList!$B7,'All CCC'!$B$7:$B$846,0)))</f>
        <v/>
      </c>
      <c r="G7" s="856" t="str">
        <f>IF($B7="","",INDEX('All CCC'!G$7:G$846,MATCH(WatchList!$B7,'All CCC'!$B$7:$B$846,0)))</f>
        <v/>
      </c>
      <c r="H7" s="856" t="str">
        <f>IF($B7="","",INDEX('All CCC'!H$7:H$846,MATCH(WatchList!$B7,'All CCC'!$B$7:$B$846,0)))</f>
        <v/>
      </c>
      <c r="I7" s="856" t="str">
        <f>IF($B7="","",INDEX('All CCC'!I$7:I$846,MATCH(WatchList!$B7,'All CCC'!$B$7:$B$846,0)))</f>
        <v/>
      </c>
      <c r="J7" s="856" t="str">
        <f>IF($B7="","",INDEX('All CCC'!J$7:J$846,MATCH(WatchList!$B7,'All CCC'!$B$7:$B$846,0)))</f>
        <v/>
      </c>
      <c r="K7" s="856" t="str">
        <f>IF($B7="","",INDEX('All CCC'!K$7:K$846,MATCH(WatchList!$B7,'All CCC'!$B$7:$B$846,0)))</f>
        <v/>
      </c>
      <c r="L7" s="856" t="str">
        <f>IF($B7="","",INDEX('All CCC'!L$7:L$846,MATCH(WatchList!$B7,'All CCC'!$B$7:$B$846,0)))</f>
        <v/>
      </c>
      <c r="M7" s="856" t="str">
        <f>IF($B7="","",INDEX('All CCC'!M$7:M$846,MATCH(WatchList!$B7,'All CCC'!$B$7:$B$846,0)))</f>
        <v/>
      </c>
      <c r="N7" s="856" t="str">
        <f>IF($B7="","",INDEX('All CCC'!N$7:N$846,MATCH(WatchList!$B7,'All CCC'!$B$7:$B$846,0)))</f>
        <v/>
      </c>
      <c r="O7" s="856" t="str">
        <f>IF($B7="","",INDEX('All CCC'!O$7:O$846,MATCH(WatchList!$B7,'All CCC'!$B$7:$B$846,0)))</f>
        <v/>
      </c>
      <c r="P7" s="857" t="str">
        <f>IF($B7="","",INDEX('All CCC'!P$7:P$846,MATCH(WatchList!$B7,'All CCC'!$B$7:$B$846,0)))</f>
        <v/>
      </c>
      <c r="Q7" s="857" t="str">
        <f>IF($B7="","",INDEX('All CCC'!Q$7:Q$846,MATCH(WatchList!$B7,'All CCC'!$B$7:$B$846,0)))</f>
        <v/>
      </c>
      <c r="R7" s="856" t="str">
        <f>IF($B7="","",INDEX('All CCC'!R$7:R$846,MATCH(WatchList!$B7,'All CCC'!$B$7:$B$846,0)))</f>
        <v/>
      </c>
      <c r="S7" s="856" t="str">
        <f>IF($B7="","",INDEX('All CCC'!S$7:S$846,MATCH(WatchList!$B7,'All CCC'!$B$7:$B$846,0)))</f>
        <v/>
      </c>
      <c r="T7" s="856" t="str">
        <f>IF($B7="","",INDEX('All CCC'!T$7:T$846,MATCH(WatchList!$B7,'All CCC'!$B$7:$B$846,0)))</f>
        <v/>
      </c>
      <c r="U7" s="856" t="str">
        <f>IF($B7="","",INDEX('All CCC'!U$7:U$846,MATCH(WatchList!$B7,'All CCC'!$B$7:$B$846,0)))</f>
        <v/>
      </c>
      <c r="V7" s="856" t="str">
        <f>IF($B7="","",INDEX('All CCC'!V$7:V$846,MATCH(WatchList!$B7,'All CCC'!$B$7:$B$846,0)))</f>
        <v/>
      </c>
      <c r="W7" s="856" t="str">
        <f>IF($B7="","",INDEX('All CCC'!W$7:W$846,MATCH(WatchList!$B7,'All CCC'!$B$7:$B$846,0)))</f>
        <v/>
      </c>
      <c r="X7" s="856" t="str">
        <f>IF($B7="","",INDEX('All CCC'!X$7:X$846,MATCH(WatchList!$B7,'All CCC'!$B$7:$B$846,0)))</f>
        <v/>
      </c>
      <c r="Y7" s="856" t="str">
        <f>IF($B7="","",INDEX('All CCC'!Y$7:Y$846,MATCH(WatchList!$B7,'All CCC'!$B$7:$B$846,0)))</f>
        <v/>
      </c>
      <c r="Z7" s="856" t="str">
        <f>IF($B7="","",INDEX('All CCC'!Z$7:Z$846,MATCH(WatchList!$B7,'All CCC'!$B$7:$B$846,0)))</f>
        <v/>
      </c>
      <c r="AA7" s="856" t="str">
        <f>IF($B7="","",INDEX('All CCC'!AA$7:AA$846,MATCH(WatchList!$B7,'All CCC'!$B$7:$B$846,0)))</f>
        <v/>
      </c>
      <c r="AB7" s="856" t="str">
        <f>IF($B7="","",INDEX('All CCC'!AB$7:AB$846,MATCH(WatchList!$B7,'All CCC'!$B$7:$B$846,0)))</f>
        <v/>
      </c>
      <c r="AC7" s="856" t="str">
        <f>IF($B7="","",INDEX('All CCC'!AC$7:AC$846,MATCH(WatchList!$B7,'All CCC'!$B$7:$B$846,0)))</f>
        <v/>
      </c>
      <c r="AD7" s="856" t="str">
        <f>IF($B7="","",INDEX('All CCC'!AD$7:AD$846,MATCH(WatchList!$B7,'All CCC'!$B$7:$B$846,0)))</f>
        <v/>
      </c>
      <c r="AE7" s="856" t="str">
        <f>IF($B7="","",INDEX('All CCC'!AE$7:AE$846,MATCH(WatchList!$B7,'All CCC'!$B$7:$B$846,0)))</f>
        <v/>
      </c>
      <c r="AF7" s="856" t="str">
        <f>IF($B7="","",INDEX('All CCC'!AF$7:AF$846,MATCH(WatchList!$B7,'All CCC'!$B$7:$B$846,0)))</f>
        <v/>
      </c>
      <c r="AG7" s="856" t="str">
        <f>IF($B7="","",INDEX('All CCC'!AG$7:AG$846,MATCH(WatchList!$B7,'All CCC'!$B$7:$B$846,0)))</f>
        <v/>
      </c>
      <c r="AH7" s="856" t="str">
        <f>IF($B7="","",INDEX('All CCC'!AH$7:AH$846,MATCH(WatchList!$B7,'All CCC'!$B$7:$B$846,0)))</f>
        <v/>
      </c>
      <c r="AI7" s="856" t="str">
        <f>IF($B7="","",INDEX('All CCC'!AI$7:AI$846,MATCH(WatchList!$B7,'All CCC'!$B$7:$B$846,0)))</f>
        <v/>
      </c>
      <c r="AJ7" s="856" t="str">
        <f>IF($B7="","",INDEX('All CCC'!AJ$7:AJ$846,MATCH(WatchList!$B7,'All CCC'!$B$7:$B$846,0)))</f>
        <v/>
      </c>
      <c r="AK7" s="856" t="str">
        <f>IF($B7="","",INDEX('All CCC'!AK$7:AK$846,MATCH(WatchList!$B7,'All CCC'!$B$7:$B$846,0)))</f>
        <v/>
      </c>
      <c r="AL7" s="856" t="str">
        <f>IF($B7="","",INDEX('All CCC'!AL$7:AL$846,MATCH(WatchList!$B7,'All CCC'!$B$7:$B$846,0)))</f>
        <v/>
      </c>
      <c r="AM7" s="856" t="str">
        <f>IF($B7="","",INDEX('All CCC'!AM$7:AM$846,MATCH(WatchList!$B7,'All CCC'!$B$7:$B$846,0)))</f>
        <v/>
      </c>
      <c r="AN7" s="856" t="str">
        <f>IF($B7="","",INDEX('All CCC'!AN$7:AN$846,MATCH(WatchList!$B7,'All CCC'!$B$7:$B$846,0)))</f>
        <v/>
      </c>
      <c r="AO7" s="856" t="str">
        <f>IF($B7="","",INDEX('All CCC'!AO$7:AO$846,MATCH(WatchList!$B7,'All CCC'!$B$7:$B$846,0)))</f>
        <v/>
      </c>
      <c r="AP7" s="856" t="str">
        <f>IF($B7="","",INDEX('All CCC'!AP$7:AP$846,MATCH(WatchList!$B7,'All CCC'!$B$7:$B$846,0)))</f>
        <v/>
      </c>
      <c r="AQ7" s="856" t="str">
        <f>IF($B7="","",INDEX('All CCC'!AQ$7:AQ$846,MATCH(WatchList!$B7,'All CCC'!$B$7:$B$846,0)))</f>
        <v/>
      </c>
      <c r="AR7" s="856" t="str">
        <f>IF($B7="","",INDEX('All CCC'!AR$7:AR$846,MATCH(WatchList!$B7,'All CCC'!$B$7:$B$846,0)))</f>
        <v/>
      </c>
      <c r="AS7" s="856" t="str">
        <f>IF($B7="","",INDEX('All CCC'!AS$7:AS$846,MATCH(WatchList!$B7,'All CCC'!$B$7:$B$846,0)))</f>
        <v/>
      </c>
      <c r="AT7" s="856" t="str">
        <f>IF($B7="","",INDEX('All CCC'!AT$7:AT$846,MATCH(WatchList!$B7,'All CCC'!$B$7:$B$846,0)))</f>
        <v/>
      </c>
      <c r="AU7" s="856" t="str">
        <f>IF($B7="","",INDEX('All CCC'!AU$7:AU$846,MATCH(WatchList!$B7,'All CCC'!$B$7:$B$846,0)))</f>
        <v/>
      </c>
      <c r="AV7" s="856" t="str">
        <f>IF($B7="","",INDEX('All CCC'!AV$7:AV$846,MATCH(WatchList!$B7,'All CCC'!$B$7:$B$846,0)))</f>
        <v/>
      </c>
      <c r="AW7" s="856" t="str">
        <f>IF($B7="","",INDEX('All CCC'!AW$7:AW$846,MATCH(WatchList!$B7,'All CCC'!$B$7:$B$846,0)))</f>
        <v/>
      </c>
      <c r="AX7" s="856" t="str">
        <f>IF($B7="","",INDEX('All CCC'!AX$7:AX$846,MATCH(WatchList!$B7,'All CCC'!$B$7:$B$846,0)))</f>
        <v/>
      </c>
      <c r="AY7" s="856" t="str">
        <f>IF($B7="","",INDEX('All CCC'!AY$7:AY$846,MATCH(WatchList!$B7,'All CCC'!$B$7:$B$846,0)))</f>
        <v/>
      </c>
      <c r="AZ7" s="856" t="str">
        <f>IF($B7="","",INDEX('All CCC'!AZ$7:AZ$846,MATCH(WatchList!$B7,'All CCC'!$B$7:$B$846,0)))</f>
        <v/>
      </c>
      <c r="BA7" s="856" t="str">
        <f>IF($B7="","",INDEX('All CCC'!BA$7:BA$846,MATCH(WatchList!$B7,'All CCC'!$B$7:$B$846,0)))</f>
        <v/>
      </c>
      <c r="BB7" s="856" t="str">
        <f>IF($B7="","",INDEX('All CCC'!BB$7:BB$846,MATCH(WatchList!$B7,'All CCC'!$B$7:$B$846,0)))</f>
        <v/>
      </c>
      <c r="BC7" s="856" t="str">
        <f>IF($B7="","",INDEX('All CCC'!BC$7:BC$846,MATCH(WatchList!$B7,'All CCC'!$B$7:$B$846,0)))</f>
        <v/>
      </c>
      <c r="BD7" s="856" t="str">
        <f>IF($B7="","",INDEX('All CCC'!BD$7:BD$846,MATCH(WatchList!$B7,'All CCC'!$B$7:$B$846,0)))</f>
        <v/>
      </c>
      <c r="BE7" s="856" t="str">
        <f>IF($B7="","",INDEX('All CCC'!BE$7:BE$846,MATCH(WatchList!$B7,'All CCC'!$B$7:$B$846,0)))</f>
        <v/>
      </c>
      <c r="BF7" s="856" t="str">
        <f>IF($B7="","",INDEX('All CCC'!BF$7:BF$846,MATCH(WatchList!$B7,'All CCC'!$B$7:$B$846,0)))</f>
        <v/>
      </c>
      <c r="BG7" s="856" t="str">
        <f>IF($B7="","",INDEX('All CCC'!BG$7:BG$846,MATCH(WatchList!$B7,'All CCC'!$B$7:$B$846,0)))</f>
        <v/>
      </c>
    </row>
    <row r="8" spans="1:59" s="832" customFormat="1" ht="11.25" customHeight="1" x14ac:dyDescent="0.2">
      <c r="A8" s="550" t="str">
        <f>IF($B8="","",INDEX('All CCC'!A$7:A$846,MATCH(WatchList!$B8,'All CCC'!$B$7:$B$846,0)))</f>
        <v/>
      </c>
      <c r="B8" s="31"/>
      <c r="C8" s="856" t="str">
        <f>IF($B8="","",INDEX('All CCC'!C$7:C$846,MATCH(WatchList!$B8,'All CCC'!$B$7:$B$846,0)))</f>
        <v/>
      </c>
      <c r="D8" s="856" t="str">
        <f>IF($B8="","",INDEX('All CCC'!D$7:D$846,MATCH(WatchList!$B8,'All CCC'!$B$7:$B$846,0)))</f>
        <v/>
      </c>
      <c r="E8" s="856" t="str">
        <f>IF($B8="","",INDEX('All CCC'!E$7:E$846,MATCH(WatchList!$B8,'All CCC'!$B$7:$B$846,0)))</f>
        <v/>
      </c>
      <c r="F8" s="856" t="str">
        <f>IF($B8="","",INDEX('All CCC'!F$7:F$846,MATCH(WatchList!$B8,'All CCC'!$B$7:$B$846,0)))</f>
        <v/>
      </c>
      <c r="G8" s="856" t="str">
        <f>IF($B8="","",INDEX('All CCC'!G$7:G$846,MATCH(WatchList!$B8,'All CCC'!$B$7:$B$846,0)))</f>
        <v/>
      </c>
      <c r="H8" s="856" t="str">
        <f>IF($B8="","",INDEX('All CCC'!H$7:H$846,MATCH(WatchList!$B8,'All CCC'!$B$7:$B$846,0)))</f>
        <v/>
      </c>
      <c r="I8" s="856" t="str">
        <f>IF($B8="","",INDEX('All CCC'!I$7:I$846,MATCH(WatchList!$B8,'All CCC'!$B$7:$B$846,0)))</f>
        <v/>
      </c>
      <c r="J8" s="856" t="str">
        <f>IF($B8="","",INDEX('All CCC'!J$7:J$846,MATCH(WatchList!$B8,'All CCC'!$B$7:$B$846,0)))</f>
        <v/>
      </c>
      <c r="K8" s="856" t="str">
        <f>IF($B8="","",INDEX('All CCC'!K$7:K$846,MATCH(WatchList!$B8,'All CCC'!$B$7:$B$846,0)))</f>
        <v/>
      </c>
      <c r="L8" s="856" t="str">
        <f>IF($B8="","",INDEX('All CCC'!L$7:L$846,MATCH(WatchList!$B8,'All CCC'!$B$7:$B$846,0)))</f>
        <v/>
      </c>
      <c r="M8" s="856" t="str">
        <f>IF($B8="","",INDEX('All CCC'!M$7:M$846,MATCH(WatchList!$B8,'All CCC'!$B$7:$B$846,0)))</f>
        <v/>
      </c>
      <c r="N8" s="856" t="str">
        <f>IF($B8="","",INDEX('All CCC'!N$7:N$846,MATCH(WatchList!$B8,'All CCC'!$B$7:$B$846,0)))</f>
        <v/>
      </c>
      <c r="O8" s="856" t="str">
        <f>IF($B8="","",INDEX('All CCC'!O$7:O$846,MATCH(WatchList!$B8,'All CCC'!$B$7:$B$846,0)))</f>
        <v/>
      </c>
      <c r="P8" s="857" t="str">
        <f>IF($B8="","",INDEX('All CCC'!P$7:P$846,MATCH(WatchList!$B8,'All CCC'!$B$7:$B$846,0)))</f>
        <v/>
      </c>
      <c r="Q8" s="857" t="str">
        <f>IF($B8="","",INDEX('All CCC'!Q$7:Q$846,MATCH(WatchList!$B8,'All CCC'!$B$7:$B$846,0)))</f>
        <v/>
      </c>
      <c r="R8" s="856" t="str">
        <f>IF($B8="","",INDEX('All CCC'!R$7:R$846,MATCH(WatchList!$B8,'All CCC'!$B$7:$B$846,0)))</f>
        <v/>
      </c>
      <c r="S8" s="856" t="str">
        <f>IF($B8="","",INDEX('All CCC'!S$7:S$846,MATCH(WatchList!$B8,'All CCC'!$B$7:$B$846,0)))</f>
        <v/>
      </c>
      <c r="T8" s="856" t="str">
        <f>IF($B8="","",INDEX('All CCC'!T$7:T$846,MATCH(WatchList!$B8,'All CCC'!$B$7:$B$846,0)))</f>
        <v/>
      </c>
      <c r="U8" s="856" t="str">
        <f>IF($B8="","",INDEX('All CCC'!U$7:U$846,MATCH(WatchList!$B8,'All CCC'!$B$7:$B$846,0)))</f>
        <v/>
      </c>
      <c r="V8" s="856" t="str">
        <f>IF($B8="","",INDEX('All CCC'!V$7:V$846,MATCH(WatchList!$B8,'All CCC'!$B$7:$B$846,0)))</f>
        <v/>
      </c>
      <c r="W8" s="856" t="str">
        <f>IF($B8="","",INDEX('All CCC'!W$7:W$846,MATCH(WatchList!$B8,'All CCC'!$B$7:$B$846,0)))</f>
        <v/>
      </c>
      <c r="X8" s="856" t="str">
        <f>IF($B8="","",INDEX('All CCC'!X$7:X$846,MATCH(WatchList!$B8,'All CCC'!$B$7:$B$846,0)))</f>
        <v/>
      </c>
      <c r="Y8" s="856" t="str">
        <f>IF($B8="","",INDEX('All CCC'!Y$7:Y$846,MATCH(WatchList!$B8,'All CCC'!$B$7:$B$846,0)))</f>
        <v/>
      </c>
      <c r="Z8" s="856" t="str">
        <f>IF($B8="","",INDEX('All CCC'!Z$7:Z$846,MATCH(WatchList!$B8,'All CCC'!$B$7:$B$846,0)))</f>
        <v/>
      </c>
      <c r="AA8" s="856" t="str">
        <f>IF($B8="","",INDEX('All CCC'!AA$7:AA$846,MATCH(WatchList!$B8,'All CCC'!$B$7:$B$846,0)))</f>
        <v/>
      </c>
      <c r="AB8" s="856" t="str">
        <f>IF($B8="","",INDEX('All CCC'!AB$7:AB$846,MATCH(WatchList!$B8,'All CCC'!$B$7:$B$846,0)))</f>
        <v/>
      </c>
      <c r="AC8" s="856" t="str">
        <f>IF($B8="","",INDEX('All CCC'!AC$7:AC$846,MATCH(WatchList!$B8,'All CCC'!$B$7:$B$846,0)))</f>
        <v/>
      </c>
      <c r="AD8" s="856" t="str">
        <f>IF($B8="","",INDEX('All CCC'!AD$7:AD$846,MATCH(WatchList!$B8,'All CCC'!$B$7:$B$846,0)))</f>
        <v/>
      </c>
      <c r="AE8" s="856" t="str">
        <f>IF($B8="","",INDEX('All CCC'!AE$7:AE$846,MATCH(WatchList!$B8,'All CCC'!$B$7:$B$846,0)))</f>
        <v/>
      </c>
      <c r="AF8" s="856" t="str">
        <f>IF($B8="","",INDEX('All CCC'!AF$7:AF$846,MATCH(WatchList!$B8,'All CCC'!$B$7:$B$846,0)))</f>
        <v/>
      </c>
      <c r="AG8" s="856" t="str">
        <f>IF($B8="","",INDEX('All CCC'!AG$7:AG$846,MATCH(WatchList!$B8,'All CCC'!$B$7:$B$846,0)))</f>
        <v/>
      </c>
      <c r="AH8" s="856" t="str">
        <f>IF($B8="","",INDEX('All CCC'!AH$7:AH$846,MATCH(WatchList!$B8,'All CCC'!$B$7:$B$846,0)))</f>
        <v/>
      </c>
      <c r="AI8" s="856" t="str">
        <f>IF($B8="","",INDEX('All CCC'!AI$7:AI$846,MATCH(WatchList!$B8,'All CCC'!$B$7:$B$846,0)))</f>
        <v/>
      </c>
      <c r="AJ8" s="856" t="str">
        <f>IF($B8="","",INDEX('All CCC'!AJ$7:AJ$846,MATCH(WatchList!$B8,'All CCC'!$B$7:$B$846,0)))</f>
        <v/>
      </c>
      <c r="AK8" s="856" t="str">
        <f>IF($B8="","",INDEX('All CCC'!AK$7:AK$846,MATCH(WatchList!$B8,'All CCC'!$B$7:$B$846,0)))</f>
        <v/>
      </c>
      <c r="AL8" s="856" t="str">
        <f>IF($B8="","",INDEX('All CCC'!AL$7:AL$846,MATCH(WatchList!$B8,'All CCC'!$B$7:$B$846,0)))</f>
        <v/>
      </c>
      <c r="AM8" s="856" t="str">
        <f>IF($B8="","",INDEX('All CCC'!AM$7:AM$846,MATCH(WatchList!$B8,'All CCC'!$B$7:$B$846,0)))</f>
        <v/>
      </c>
      <c r="AN8" s="856" t="str">
        <f>IF($B8="","",INDEX('All CCC'!AN$7:AN$846,MATCH(WatchList!$B8,'All CCC'!$B$7:$B$846,0)))</f>
        <v/>
      </c>
      <c r="AO8" s="856" t="str">
        <f>IF($B8="","",INDEX('All CCC'!AO$7:AO$846,MATCH(WatchList!$B8,'All CCC'!$B$7:$B$846,0)))</f>
        <v/>
      </c>
      <c r="AP8" s="856" t="str">
        <f>IF($B8="","",INDEX('All CCC'!AP$7:AP$846,MATCH(WatchList!$B8,'All CCC'!$B$7:$B$846,0)))</f>
        <v/>
      </c>
      <c r="AQ8" s="856" t="str">
        <f>IF($B8="","",INDEX('All CCC'!AQ$7:AQ$846,MATCH(WatchList!$B8,'All CCC'!$B$7:$B$846,0)))</f>
        <v/>
      </c>
      <c r="AR8" s="856" t="str">
        <f>IF($B8="","",INDEX('All CCC'!AR$7:AR$846,MATCH(WatchList!$B8,'All CCC'!$B$7:$B$846,0)))</f>
        <v/>
      </c>
      <c r="AS8" s="856" t="str">
        <f>IF($B8="","",INDEX('All CCC'!AS$7:AS$846,MATCH(WatchList!$B8,'All CCC'!$B$7:$B$846,0)))</f>
        <v/>
      </c>
      <c r="AT8" s="856" t="str">
        <f>IF($B8="","",INDEX('All CCC'!AT$7:AT$846,MATCH(WatchList!$B8,'All CCC'!$B$7:$B$846,0)))</f>
        <v/>
      </c>
      <c r="AU8" s="856" t="str">
        <f>IF($B8="","",INDEX('All CCC'!AU$7:AU$846,MATCH(WatchList!$B8,'All CCC'!$B$7:$B$846,0)))</f>
        <v/>
      </c>
      <c r="AV8" s="856" t="str">
        <f>IF($B8="","",INDEX('All CCC'!AV$7:AV$846,MATCH(WatchList!$B8,'All CCC'!$B$7:$B$846,0)))</f>
        <v/>
      </c>
      <c r="AW8" s="856" t="str">
        <f>IF($B8="","",INDEX('All CCC'!AW$7:AW$846,MATCH(WatchList!$B8,'All CCC'!$B$7:$B$846,0)))</f>
        <v/>
      </c>
      <c r="AX8" s="856" t="str">
        <f>IF($B8="","",INDEX('All CCC'!AX$7:AX$846,MATCH(WatchList!$B8,'All CCC'!$B$7:$B$846,0)))</f>
        <v/>
      </c>
      <c r="AY8" s="856" t="str">
        <f>IF($B8="","",INDEX('All CCC'!AY$7:AY$846,MATCH(WatchList!$B8,'All CCC'!$B$7:$B$846,0)))</f>
        <v/>
      </c>
      <c r="AZ8" s="856" t="str">
        <f>IF($B8="","",INDEX('All CCC'!AZ$7:AZ$846,MATCH(WatchList!$B8,'All CCC'!$B$7:$B$846,0)))</f>
        <v/>
      </c>
      <c r="BA8" s="856" t="str">
        <f>IF($B8="","",INDEX('All CCC'!BA$7:BA$846,MATCH(WatchList!$B8,'All CCC'!$B$7:$B$846,0)))</f>
        <v/>
      </c>
      <c r="BB8" s="856" t="str">
        <f>IF($B8="","",INDEX('All CCC'!BB$7:BB$846,MATCH(WatchList!$B8,'All CCC'!$B$7:$B$846,0)))</f>
        <v/>
      </c>
      <c r="BC8" s="856" t="str">
        <f>IF($B8="","",INDEX('All CCC'!BC$7:BC$846,MATCH(WatchList!$B8,'All CCC'!$B$7:$B$846,0)))</f>
        <v/>
      </c>
      <c r="BD8" s="856" t="str">
        <f>IF($B8="","",INDEX('All CCC'!BD$7:BD$846,MATCH(WatchList!$B8,'All CCC'!$B$7:$B$846,0)))</f>
        <v/>
      </c>
      <c r="BE8" s="856" t="str">
        <f>IF($B8="","",INDEX('All CCC'!BE$7:BE$846,MATCH(WatchList!$B8,'All CCC'!$B$7:$B$846,0)))</f>
        <v/>
      </c>
      <c r="BF8" s="856" t="str">
        <f>IF($B8="","",INDEX('All CCC'!BF$7:BF$846,MATCH(WatchList!$B8,'All CCC'!$B$7:$B$846,0)))</f>
        <v/>
      </c>
      <c r="BG8" s="856" t="str">
        <f>IF($B8="","",INDEX('All CCC'!BG$7:BG$846,MATCH(WatchList!$B8,'All CCC'!$B$7:$B$846,0)))</f>
        <v/>
      </c>
    </row>
    <row r="9" spans="1:59" ht="11.25" customHeight="1" x14ac:dyDescent="0.2">
      <c r="A9" s="550" t="str">
        <f>IF($B9="","",INDEX('All CCC'!A$7:A$846,MATCH(WatchList!$B9,'All CCC'!$B$7:$B$846,0)))</f>
        <v/>
      </c>
      <c r="B9" s="31"/>
      <c r="C9" s="856" t="str">
        <f>IF($B9="","",INDEX('All CCC'!C$7:C$846,MATCH(WatchList!$B9,'All CCC'!$B$7:$B$846,0)))</f>
        <v/>
      </c>
      <c r="D9" s="856" t="str">
        <f>IF($B9="","",INDEX('All CCC'!D$7:D$846,MATCH(WatchList!$B9,'All CCC'!$B$7:$B$846,0)))</f>
        <v/>
      </c>
      <c r="E9" s="856" t="str">
        <f>IF($B9="","",INDEX('All CCC'!E$7:E$846,MATCH(WatchList!$B9,'All CCC'!$B$7:$B$846,0)))</f>
        <v/>
      </c>
      <c r="F9" s="856" t="str">
        <f>IF($B9="","",INDEX('All CCC'!F$7:F$846,MATCH(WatchList!$B9,'All CCC'!$B$7:$B$846,0)))</f>
        <v/>
      </c>
      <c r="G9" s="856" t="str">
        <f>IF($B9="","",INDEX('All CCC'!G$7:G$846,MATCH(WatchList!$B9,'All CCC'!$B$7:$B$846,0)))</f>
        <v/>
      </c>
      <c r="H9" s="856" t="str">
        <f>IF($B9="","",INDEX('All CCC'!H$7:H$846,MATCH(WatchList!$B9,'All CCC'!$B$7:$B$846,0)))</f>
        <v/>
      </c>
      <c r="I9" s="856" t="str">
        <f>IF($B9="","",INDEX('All CCC'!I$7:I$846,MATCH(WatchList!$B9,'All CCC'!$B$7:$B$846,0)))</f>
        <v/>
      </c>
      <c r="J9" s="856" t="str">
        <f>IF($B9="","",INDEX('All CCC'!J$7:J$846,MATCH(WatchList!$B9,'All CCC'!$B$7:$B$846,0)))</f>
        <v/>
      </c>
      <c r="K9" s="856" t="str">
        <f>IF($B9="","",INDEX('All CCC'!K$7:K$846,MATCH(WatchList!$B9,'All CCC'!$B$7:$B$846,0)))</f>
        <v/>
      </c>
      <c r="L9" s="856" t="str">
        <f>IF($B9="","",INDEX('All CCC'!L$7:L$846,MATCH(WatchList!$B9,'All CCC'!$B$7:$B$846,0)))</f>
        <v/>
      </c>
      <c r="M9" s="856" t="str">
        <f>IF($B9="","",INDEX('All CCC'!M$7:M$846,MATCH(WatchList!$B9,'All CCC'!$B$7:$B$846,0)))</f>
        <v/>
      </c>
      <c r="N9" s="856" t="str">
        <f>IF($B9="","",INDEX('All CCC'!N$7:N$846,MATCH(WatchList!$B9,'All CCC'!$B$7:$B$846,0)))</f>
        <v/>
      </c>
      <c r="O9" s="856" t="str">
        <f>IF($B9="","",INDEX('All CCC'!O$7:O$846,MATCH(WatchList!$B9,'All CCC'!$B$7:$B$846,0)))</f>
        <v/>
      </c>
      <c r="P9" s="857" t="str">
        <f>IF($B9="","",INDEX('All CCC'!P$7:P$846,MATCH(WatchList!$B9,'All CCC'!$B$7:$B$846,0)))</f>
        <v/>
      </c>
      <c r="Q9" s="857" t="str">
        <f>IF($B9="","",INDEX('All CCC'!Q$7:Q$846,MATCH(WatchList!$B9,'All CCC'!$B$7:$B$846,0)))</f>
        <v/>
      </c>
      <c r="R9" s="856" t="str">
        <f>IF($B9="","",INDEX('All CCC'!R$7:R$846,MATCH(WatchList!$B9,'All CCC'!$B$7:$B$846,0)))</f>
        <v/>
      </c>
      <c r="S9" s="856" t="str">
        <f>IF($B9="","",INDEX('All CCC'!S$7:S$846,MATCH(WatchList!$B9,'All CCC'!$B$7:$B$846,0)))</f>
        <v/>
      </c>
      <c r="T9" s="856" t="str">
        <f>IF($B9="","",INDEX('All CCC'!T$7:T$846,MATCH(WatchList!$B9,'All CCC'!$B$7:$B$846,0)))</f>
        <v/>
      </c>
      <c r="U9" s="856" t="str">
        <f>IF($B9="","",INDEX('All CCC'!U$7:U$846,MATCH(WatchList!$B9,'All CCC'!$B$7:$B$846,0)))</f>
        <v/>
      </c>
      <c r="V9" s="856" t="str">
        <f>IF($B9="","",INDEX('All CCC'!V$7:V$846,MATCH(WatchList!$B9,'All CCC'!$B$7:$B$846,0)))</f>
        <v/>
      </c>
      <c r="W9" s="856" t="str">
        <f>IF($B9="","",INDEX('All CCC'!W$7:W$846,MATCH(WatchList!$B9,'All CCC'!$B$7:$B$846,0)))</f>
        <v/>
      </c>
      <c r="X9" s="856" t="str">
        <f>IF($B9="","",INDEX('All CCC'!X$7:X$846,MATCH(WatchList!$B9,'All CCC'!$B$7:$B$846,0)))</f>
        <v/>
      </c>
      <c r="Y9" s="856" t="str">
        <f>IF($B9="","",INDEX('All CCC'!Y$7:Y$846,MATCH(WatchList!$B9,'All CCC'!$B$7:$B$846,0)))</f>
        <v/>
      </c>
      <c r="Z9" s="856" t="str">
        <f>IF($B9="","",INDEX('All CCC'!Z$7:Z$846,MATCH(WatchList!$B9,'All CCC'!$B$7:$B$846,0)))</f>
        <v/>
      </c>
      <c r="AA9" s="856" t="str">
        <f>IF($B9="","",INDEX('All CCC'!AA$7:AA$846,MATCH(WatchList!$B9,'All CCC'!$B$7:$B$846,0)))</f>
        <v/>
      </c>
      <c r="AB9" s="856" t="str">
        <f>IF($B9="","",INDEX('All CCC'!AB$7:AB$846,MATCH(WatchList!$B9,'All CCC'!$B$7:$B$846,0)))</f>
        <v/>
      </c>
      <c r="AC9" s="856" t="str">
        <f>IF($B9="","",INDEX('All CCC'!AC$7:AC$846,MATCH(WatchList!$B9,'All CCC'!$B$7:$B$846,0)))</f>
        <v/>
      </c>
      <c r="AD9" s="856" t="str">
        <f>IF($B9="","",INDEX('All CCC'!AD$7:AD$846,MATCH(WatchList!$B9,'All CCC'!$B$7:$B$846,0)))</f>
        <v/>
      </c>
      <c r="AE9" s="856" t="str">
        <f>IF($B9="","",INDEX('All CCC'!AE$7:AE$846,MATCH(WatchList!$B9,'All CCC'!$B$7:$B$846,0)))</f>
        <v/>
      </c>
      <c r="AF9" s="856" t="str">
        <f>IF($B9="","",INDEX('All CCC'!AF$7:AF$846,MATCH(WatchList!$B9,'All CCC'!$B$7:$B$846,0)))</f>
        <v/>
      </c>
      <c r="AG9" s="856" t="str">
        <f>IF($B9="","",INDEX('All CCC'!AG$7:AG$846,MATCH(WatchList!$B9,'All CCC'!$B$7:$B$846,0)))</f>
        <v/>
      </c>
      <c r="AH9" s="856" t="str">
        <f>IF($B9="","",INDEX('All CCC'!AH$7:AH$846,MATCH(WatchList!$B9,'All CCC'!$B$7:$B$846,0)))</f>
        <v/>
      </c>
      <c r="AI9" s="856" t="str">
        <f>IF($B9="","",INDEX('All CCC'!AI$7:AI$846,MATCH(WatchList!$B9,'All CCC'!$B$7:$B$846,0)))</f>
        <v/>
      </c>
      <c r="AJ9" s="856" t="str">
        <f>IF($B9="","",INDEX('All CCC'!AJ$7:AJ$846,MATCH(WatchList!$B9,'All CCC'!$B$7:$B$846,0)))</f>
        <v/>
      </c>
      <c r="AK9" s="856" t="str">
        <f>IF($B9="","",INDEX('All CCC'!AK$7:AK$846,MATCH(WatchList!$B9,'All CCC'!$B$7:$B$846,0)))</f>
        <v/>
      </c>
      <c r="AL9" s="856" t="str">
        <f>IF($B9="","",INDEX('All CCC'!AL$7:AL$846,MATCH(WatchList!$B9,'All CCC'!$B$7:$B$846,0)))</f>
        <v/>
      </c>
      <c r="AM9" s="856" t="str">
        <f>IF($B9="","",INDEX('All CCC'!AM$7:AM$846,MATCH(WatchList!$B9,'All CCC'!$B$7:$B$846,0)))</f>
        <v/>
      </c>
      <c r="AN9" s="856" t="str">
        <f>IF($B9="","",INDEX('All CCC'!AN$7:AN$846,MATCH(WatchList!$B9,'All CCC'!$B$7:$B$846,0)))</f>
        <v/>
      </c>
      <c r="AO9" s="856" t="str">
        <f>IF($B9="","",INDEX('All CCC'!AO$7:AO$846,MATCH(WatchList!$B9,'All CCC'!$B$7:$B$846,0)))</f>
        <v/>
      </c>
      <c r="AP9" s="856" t="str">
        <f>IF($B9="","",INDEX('All CCC'!AP$7:AP$846,MATCH(WatchList!$B9,'All CCC'!$B$7:$B$846,0)))</f>
        <v/>
      </c>
      <c r="AQ9" s="856" t="str">
        <f>IF($B9="","",INDEX('All CCC'!AQ$7:AQ$846,MATCH(WatchList!$B9,'All CCC'!$B$7:$B$846,0)))</f>
        <v/>
      </c>
      <c r="AR9" s="856" t="str">
        <f>IF($B9="","",INDEX('All CCC'!AR$7:AR$846,MATCH(WatchList!$B9,'All CCC'!$B$7:$B$846,0)))</f>
        <v/>
      </c>
      <c r="AS9" s="856" t="str">
        <f>IF($B9="","",INDEX('All CCC'!AS$7:AS$846,MATCH(WatchList!$B9,'All CCC'!$B$7:$B$846,0)))</f>
        <v/>
      </c>
      <c r="AT9" s="856" t="str">
        <f>IF($B9="","",INDEX('All CCC'!AT$7:AT$846,MATCH(WatchList!$B9,'All CCC'!$B$7:$B$846,0)))</f>
        <v/>
      </c>
      <c r="AU9" s="856" t="str">
        <f>IF($B9="","",INDEX('All CCC'!AU$7:AU$846,MATCH(WatchList!$B9,'All CCC'!$B$7:$B$846,0)))</f>
        <v/>
      </c>
      <c r="AV9" s="856" t="str">
        <f>IF($B9="","",INDEX('All CCC'!AV$7:AV$846,MATCH(WatchList!$B9,'All CCC'!$B$7:$B$846,0)))</f>
        <v/>
      </c>
      <c r="AW9" s="856" t="str">
        <f>IF($B9="","",INDEX('All CCC'!AW$7:AW$846,MATCH(WatchList!$B9,'All CCC'!$B$7:$B$846,0)))</f>
        <v/>
      </c>
      <c r="AX9" s="856" t="str">
        <f>IF($B9="","",INDEX('All CCC'!AX$7:AX$846,MATCH(WatchList!$B9,'All CCC'!$B$7:$B$846,0)))</f>
        <v/>
      </c>
      <c r="AY9" s="856" t="str">
        <f>IF($B9="","",INDEX('All CCC'!AY$7:AY$846,MATCH(WatchList!$B9,'All CCC'!$B$7:$B$846,0)))</f>
        <v/>
      </c>
      <c r="AZ9" s="856" t="str">
        <f>IF($B9="","",INDEX('All CCC'!AZ$7:AZ$846,MATCH(WatchList!$B9,'All CCC'!$B$7:$B$846,0)))</f>
        <v/>
      </c>
      <c r="BA9" s="856" t="str">
        <f>IF($B9="","",INDEX('All CCC'!BA$7:BA$846,MATCH(WatchList!$B9,'All CCC'!$B$7:$B$846,0)))</f>
        <v/>
      </c>
      <c r="BB9" s="856" t="str">
        <f>IF($B9="","",INDEX('All CCC'!BB$7:BB$846,MATCH(WatchList!$B9,'All CCC'!$B$7:$B$846,0)))</f>
        <v/>
      </c>
      <c r="BC9" s="856" t="str">
        <f>IF($B9="","",INDEX('All CCC'!BC$7:BC$846,MATCH(WatchList!$B9,'All CCC'!$B$7:$B$846,0)))</f>
        <v/>
      </c>
      <c r="BD9" s="856" t="str">
        <f>IF($B9="","",INDEX('All CCC'!BD$7:BD$846,MATCH(WatchList!$B9,'All CCC'!$B$7:$B$846,0)))</f>
        <v/>
      </c>
      <c r="BE9" s="856" t="str">
        <f>IF($B9="","",INDEX('All CCC'!BE$7:BE$846,MATCH(WatchList!$B9,'All CCC'!$B$7:$B$846,0)))</f>
        <v/>
      </c>
      <c r="BF9" s="856" t="str">
        <f>IF($B9="","",INDEX('All CCC'!BF$7:BF$846,MATCH(WatchList!$B9,'All CCC'!$B$7:$B$846,0)))</f>
        <v/>
      </c>
      <c r="BG9" s="856" t="str">
        <f>IF($B9="","",INDEX('All CCC'!BG$7:BG$846,MATCH(WatchList!$B9,'All CCC'!$B$7:$B$846,0)))</f>
        <v/>
      </c>
    </row>
    <row r="10" spans="1:59" ht="11.25" customHeight="1" x14ac:dyDescent="0.2">
      <c r="A10" s="550" t="str">
        <f>IF($B10="","",INDEX('All CCC'!A$7:A$846,MATCH(WatchList!$B10,'All CCC'!$B$7:$B$846,0)))</f>
        <v/>
      </c>
      <c r="B10" s="31"/>
      <c r="C10" s="856" t="str">
        <f>IF($B10="","",INDEX('All CCC'!C$7:C$846,MATCH(WatchList!$B10,'All CCC'!$B$7:$B$846,0)))</f>
        <v/>
      </c>
      <c r="D10" s="856" t="str">
        <f>IF($B10="","",INDEX('All CCC'!D$7:D$846,MATCH(WatchList!$B10,'All CCC'!$B$7:$B$846,0)))</f>
        <v/>
      </c>
      <c r="E10" s="856" t="str">
        <f>IF($B10="","",INDEX('All CCC'!E$7:E$846,MATCH(WatchList!$B10,'All CCC'!$B$7:$B$846,0)))</f>
        <v/>
      </c>
      <c r="F10" s="856" t="str">
        <f>IF($B10="","",INDEX('All CCC'!F$7:F$846,MATCH(WatchList!$B10,'All CCC'!$B$7:$B$846,0)))</f>
        <v/>
      </c>
      <c r="G10" s="856" t="str">
        <f>IF($B10="","",INDEX('All CCC'!G$7:G$846,MATCH(WatchList!$B10,'All CCC'!$B$7:$B$846,0)))</f>
        <v/>
      </c>
      <c r="H10" s="856" t="str">
        <f>IF($B10="","",INDEX('All CCC'!H$7:H$846,MATCH(WatchList!$B10,'All CCC'!$B$7:$B$846,0)))</f>
        <v/>
      </c>
      <c r="I10" s="856" t="str">
        <f>IF($B10="","",INDEX('All CCC'!I$7:I$846,MATCH(WatchList!$B10,'All CCC'!$B$7:$B$846,0)))</f>
        <v/>
      </c>
      <c r="J10" s="856" t="str">
        <f>IF($B10="","",INDEX('All CCC'!J$7:J$846,MATCH(WatchList!$B10,'All CCC'!$B$7:$B$846,0)))</f>
        <v/>
      </c>
      <c r="K10" s="856" t="str">
        <f>IF($B10="","",INDEX('All CCC'!K$7:K$846,MATCH(WatchList!$B10,'All CCC'!$B$7:$B$846,0)))</f>
        <v/>
      </c>
      <c r="L10" s="856" t="str">
        <f>IF($B10="","",INDEX('All CCC'!L$7:L$846,MATCH(WatchList!$B10,'All CCC'!$B$7:$B$846,0)))</f>
        <v/>
      </c>
      <c r="M10" s="856" t="str">
        <f>IF($B10="","",INDEX('All CCC'!M$7:M$846,MATCH(WatchList!$B10,'All CCC'!$B$7:$B$846,0)))</f>
        <v/>
      </c>
      <c r="N10" s="856" t="str">
        <f>IF($B10="","",INDEX('All CCC'!N$7:N$846,MATCH(WatchList!$B10,'All CCC'!$B$7:$B$846,0)))</f>
        <v/>
      </c>
      <c r="O10" s="856" t="str">
        <f>IF($B10="","",INDEX('All CCC'!O$7:O$846,MATCH(WatchList!$B10,'All CCC'!$B$7:$B$846,0)))</f>
        <v/>
      </c>
      <c r="P10" s="857" t="str">
        <f>IF($B10="","",INDEX('All CCC'!P$7:P$846,MATCH(WatchList!$B10,'All CCC'!$B$7:$B$846,0)))</f>
        <v/>
      </c>
      <c r="Q10" s="857" t="str">
        <f>IF($B10="","",INDEX('All CCC'!Q$7:Q$846,MATCH(WatchList!$B10,'All CCC'!$B$7:$B$846,0)))</f>
        <v/>
      </c>
      <c r="R10" s="856" t="str">
        <f>IF($B10="","",INDEX('All CCC'!R$7:R$846,MATCH(WatchList!$B10,'All CCC'!$B$7:$B$846,0)))</f>
        <v/>
      </c>
      <c r="S10" s="856" t="str">
        <f>IF($B10="","",INDEX('All CCC'!S$7:S$846,MATCH(WatchList!$B10,'All CCC'!$B$7:$B$846,0)))</f>
        <v/>
      </c>
      <c r="T10" s="856" t="str">
        <f>IF($B10="","",INDEX('All CCC'!T$7:T$846,MATCH(WatchList!$B10,'All CCC'!$B$7:$B$846,0)))</f>
        <v/>
      </c>
      <c r="U10" s="856" t="str">
        <f>IF($B10="","",INDEX('All CCC'!U$7:U$846,MATCH(WatchList!$B10,'All CCC'!$B$7:$B$846,0)))</f>
        <v/>
      </c>
      <c r="V10" s="856" t="str">
        <f>IF($B10="","",INDEX('All CCC'!V$7:V$846,MATCH(WatchList!$B10,'All CCC'!$B$7:$B$846,0)))</f>
        <v/>
      </c>
      <c r="W10" s="856" t="str">
        <f>IF($B10="","",INDEX('All CCC'!W$7:W$846,MATCH(WatchList!$B10,'All CCC'!$B$7:$B$846,0)))</f>
        <v/>
      </c>
      <c r="X10" s="856" t="str">
        <f>IF($B10="","",INDEX('All CCC'!X$7:X$846,MATCH(WatchList!$B10,'All CCC'!$B$7:$B$846,0)))</f>
        <v/>
      </c>
      <c r="Y10" s="856" t="str">
        <f>IF($B10="","",INDEX('All CCC'!Y$7:Y$846,MATCH(WatchList!$B10,'All CCC'!$B$7:$B$846,0)))</f>
        <v/>
      </c>
      <c r="Z10" s="856" t="str">
        <f>IF($B10="","",INDEX('All CCC'!Z$7:Z$846,MATCH(WatchList!$B10,'All CCC'!$B$7:$B$846,0)))</f>
        <v/>
      </c>
      <c r="AA10" s="856" t="str">
        <f>IF($B10="","",INDEX('All CCC'!AA$7:AA$846,MATCH(WatchList!$B10,'All CCC'!$B$7:$B$846,0)))</f>
        <v/>
      </c>
      <c r="AB10" s="856" t="str">
        <f>IF($B10="","",INDEX('All CCC'!AB$7:AB$846,MATCH(WatchList!$B10,'All CCC'!$B$7:$B$846,0)))</f>
        <v/>
      </c>
      <c r="AC10" s="856" t="str">
        <f>IF($B10="","",INDEX('All CCC'!AC$7:AC$846,MATCH(WatchList!$B10,'All CCC'!$B$7:$B$846,0)))</f>
        <v/>
      </c>
      <c r="AD10" s="856" t="str">
        <f>IF($B10="","",INDEX('All CCC'!AD$7:AD$846,MATCH(WatchList!$B10,'All CCC'!$B$7:$B$846,0)))</f>
        <v/>
      </c>
      <c r="AE10" s="856" t="str">
        <f>IF($B10="","",INDEX('All CCC'!AE$7:AE$846,MATCH(WatchList!$B10,'All CCC'!$B$7:$B$846,0)))</f>
        <v/>
      </c>
      <c r="AF10" s="856" t="str">
        <f>IF($B10="","",INDEX('All CCC'!AF$7:AF$846,MATCH(WatchList!$B10,'All CCC'!$B$7:$B$846,0)))</f>
        <v/>
      </c>
      <c r="AG10" s="856" t="str">
        <f>IF($B10="","",INDEX('All CCC'!AG$7:AG$846,MATCH(WatchList!$B10,'All CCC'!$B$7:$B$846,0)))</f>
        <v/>
      </c>
      <c r="AH10" s="856" t="str">
        <f>IF($B10="","",INDEX('All CCC'!AH$7:AH$846,MATCH(WatchList!$B10,'All CCC'!$B$7:$B$846,0)))</f>
        <v/>
      </c>
      <c r="AI10" s="856" t="str">
        <f>IF($B10="","",INDEX('All CCC'!AI$7:AI$846,MATCH(WatchList!$B10,'All CCC'!$B$7:$B$846,0)))</f>
        <v/>
      </c>
      <c r="AJ10" s="856" t="str">
        <f>IF($B10="","",INDEX('All CCC'!AJ$7:AJ$846,MATCH(WatchList!$B10,'All CCC'!$B$7:$B$846,0)))</f>
        <v/>
      </c>
      <c r="AK10" s="856" t="str">
        <f>IF($B10="","",INDEX('All CCC'!AK$7:AK$846,MATCH(WatchList!$B10,'All CCC'!$B$7:$B$846,0)))</f>
        <v/>
      </c>
      <c r="AL10" s="856" t="str">
        <f>IF($B10="","",INDEX('All CCC'!AL$7:AL$846,MATCH(WatchList!$B10,'All CCC'!$B$7:$B$846,0)))</f>
        <v/>
      </c>
      <c r="AM10" s="856" t="str">
        <f>IF($B10="","",INDEX('All CCC'!AM$7:AM$846,MATCH(WatchList!$B10,'All CCC'!$B$7:$B$846,0)))</f>
        <v/>
      </c>
      <c r="AN10" s="856" t="str">
        <f>IF($B10="","",INDEX('All CCC'!AN$7:AN$846,MATCH(WatchList!$B10,'All CCC'!$B$7:$B$846,0)))</f>
        <v/>
      </c>
      <c r="AO10" s="856" t="str">
        <f>IF($B10="","",INDEX('All CCC'!AO$7:AO$846,MATCH(WatchList!$B10,'All CCC'!$B$7:$B$846,0)))</f>
        <v/>
      </c>
      <c r="AP10" s="856" t="str">
        <f>IF($B10="","",INDEX('All CCC'!AP$7:AP$846,MATCH(WatchList!$B10,'All CCC'!$B$7:$B$846,0)))</f>
        <v/>
      </c>
      <c r="AQ10" s="856" t="str">
        <f>IF($B10="","",INDEX('All CCC'!AQ$7:AQ$846,MATCH(WatchList!$B10,'All CCC'!$B$7:$B$846,0)))</f>
        <v/>
      </c>
      <c r="AR10" s="856" t="str">
        <f>IF($B10="","",INDEX('All CCC'!AR$7:AR$846,MATCH(WatchList!$B10,'All CCC'!$B$7:$B$846,0)))</f>
        <v/>
      </c>
      <c r="AS10" s="856" t="str">
        <f>IF($B10="","",INDEX('All CCC'!AS$7:AS$846,MATCH(WatchList!$B10,'All CCC'!$B$7:$B$846,0)))</f>
        <v/>
      </c>
      <c r="AT10" s="856" t="str">
        <f>IF($B10="","",INDEX('All CCC'!AT$7:AT$846,MATCH(WatchList!$B10,'All CCC'!$B$7:$B$846,0)))</f>
        <v/>
      </c>
      <c r="AU10" s="856" t="str">
        <f>IF($B10="","",INDEX('All CCC'!AU$7:AU$846,MATCH(WatchList!$B10,'All CCC'!$B$7:$B$846,0)))</f>
        <v/>
      </c>
      <c r="AV10" s="856" t="str">
        <f>IF($B10="","",INDEX('All CCC'!AV$7:AV$846,MATCH(WatchList!$B10,'All CCC'!$B$7:$B$846,0)))</f>
        <v/>
      </c>
      <c r="AW10" s="856" t="str">
        <f>IF($B10="","",INDEX('All CCC'!AW$7:AW$846,MATCH(WatchList!$B10,'All CCC'!$B$7:$B$846,0)))</f>
        <v/>
      </c>
      <c r="AX10" s="856" t="str">
        <f>IF($B10="","",INDEX('All CCC'!AX$7:AX$846,MATCH(WatchList!$B10,'All CCC'!$B$7:$B$846,0)))</f>
        <v/>
      </c>
      <c r="AY10" s="856" t="str">
        <f>IF($B10="","",INDEX('All CCC'!AY$7:AY$846,MATCH(WatchList!$B10,'All CCC'!$B$7:$B$846,0)))</f>
        <v/>
      </c>
      <c r="AZ10" s="856" t="str">
        <f>IF($B10="","",INDEX('All CCC'!AZ$7:AZ$846,MATCH(WatchList!$B10,'All CCC'!$B$7:$B$846,0)))</f>
        <v/>
      </c>
      <c r="BA10" s="856" t="str">
        <f>IF($B10="","",INDEX('All CCC'!BA$7:BA$846,MATCH(WatchList!$B10,'All CCC'!$B$7:$B$846,0)))</f>
        <v/>
      </c>
      <c r="BB10" s="856" t="str">
        <f>IF($B10="","",INDEX('All CCC'!BB$7:BB$846,MATCH(WatchList!$B10,'All CCC'!$B$7:$B$846,0)))</f>
        <v/>
      </c>
      <c r="BC10" s="856" t="str">
        <f>IF($B10="","",INDEX('All CCC'!BC$7:BC$846,MATCH(WatchList!$B10,'All CCC'!$B$7:$B$846,0)))</f>
        <v/>
      </c>
      <c r="BD10" s="856" t="str">
        <f>IF($B10="","",INDEX('All CCC'!BD$7:BD$846,MATCH(WatchList!$B10,'All CCC'!$B$7:$B$846,0)))</f>
        <v/>
      </c>
      <c r="BE10" s="856" t="str">
        <f>IF($B10="","",INDEX('All CCC'!BE$7:BE$846,MATCH(WatchList!$B10,'All CCC'!$B$7:$B$846,0)))</f>
        <v/>
      </c>
      <c r="BF10" s="856" t="str">
        <f>IF($B10="","",INDEX('All CCC'!BF$7:BF$846,MATCH(WatchList!$B10,'All CCC'!$B$7:$B$846,0)))</f>
        <v/>
      </c>
      <c r="BG10" s="856" t="str">
        <f>IF($B10="","",INDEX('All CCC'!BG$7:BG$846,MATCH(WatchList!$B10,'All CCC'!$B$7:$B$846,0)))</f>
        <v/>
      </c>
    </row>
    <row r="11" spans="1:59" ht="11.25" customHeight="1" x14ac:dyDescent="0.2">
      <c r="A11" s="550" t="str">
        <f>IF($B11="","",INDEX('All CCC'!A$7:A$846,MATCH(WatchList!$B11,'All CCC'!$B$7:$B$846,0)))</f>
        <v/>
      </c>
      <c r="B11" s="31"/>
      <c r="C11" s="856" t="str">
        <f>IF($B11="","",INDEX('All CCC'!C$7:C$846,MATCH(WatchList!$B11,'All CCC'!$B$7:$B$846,0)))</f>
        <v/>
      </c>
      <c r="D11" s="856" t="str">
        <f>IF($B11="","",INDEX('All CCC'!D$7:D$846,MATCH(WatchList!$B11,'All CCC'!$B$7:$B$846,0)))</f>
        <v/>
      </c>
      <c r="E11" s="856" t="str">
        <f>IF($B11="","",INDEX('All CCC'!E$7:E$846,MATCH(WatchList!$B11,'All CCC'!$B$7:$B$846,0)))</f>
        <v/>
      </c>
      <c r="F11" s="856" t="str">
        <f>IF($B11="","",INDEX('All CCC'!F$7:F$846,MATCH(WatchList!$B11,'All CCC'!$B$7:$B$846,0)))</f>
        <v/>
      </c>
      <c r="G11" s="856" t="str">
        <f>IF($B11="","",INDEX('All CCC'!G$7:G$846,MATCH(WatchList!$B11,'All CCC'!$B$7:$B$846,0)))</f>
        <v/>
      </c>
      <c r="H11" s="856" t="str">
        <f>IF($B11="","",INDEX('All CCC'!H$7:H$846,MATCH(WatchList!$B11,'All CCC'!$B$7:$B$846,0)))</f>
        <v/>
      </c>
      <c r="I11" s="856" t="str">
        <f>IF($B11="","",INDEX('All CCC'!I$7:I$846,MATCH(WatchList!$B11,'All CCC'!$B$7:$B$846,0)))</f>
        <v/>
      </c>
      <c r="J11" s="856" t="str">
        <f>IF($B11="","",INDEX('All CCC'!J$7:J$846,MATCH(WatchList!$B11,'All CCC'!$B$7:$B$846,0)))</f>
        <v/>
      </c>
      <c r="K11" s="856" t="str">
        <f>IF($B11="","",INDEX('All CCC'!K$7:K$846,MATCH(WatchList!$B11,'All CCC'!$B$7:$B$846,0)))</f>
        <v/>
      </c>
      <c r="L11" s="856" t="str">
        <f>IF($B11="","",INDEX('All CCC'!L$7:L$846,MATCH(WatchList!$B11,'All CCC'!$B$7:$B$846,0)))</f>
        <v/>
      </c>
      <c r="M11" s="856" t="str">
        <f>IF($B11="","",INDEX('All CCC'!M$7:M$846,MATCH(WatchList!$B11,'All CCC'!$B$7:$B$846,0)))</f>
        <v/>
      </c>
      <c r="N11" s="856" t="str">
        <f>IF($B11="","",INDEX('All CCC'!N$7:N$846,MATCH(WatchList!$B11,'All CCC'!$B$7:$B$846,0)))</f>
        <v/>
      </c>
      <c r="O11" s="856" t="str">
        <f>IF($B11="","",INDEX('All CCC'!O$7:O$846,MATCH(WatchList!$B11,'All CCC'!$B$7:$B$846,0)))</f>
        <v/>
      </c>
      <c r="P11" s="857" t="str">
        <f>IF($B11="","",INDEX('All CCC'!P$7:P$846,MATCH(WatchList!$B11,'All CCC'!$B$7:$B$846,0)))</f>
        <v/>
      </c>
      <c r="Q11" s="857" t="str">
        <f>IF($B11="","",INDEX('All CCC'!Q$7:Q$846,MATCH(WatchList!$B11,'All CCC'!$B$7:$B$846,0)))</f>
        <v/>
      </c>
      <c r="R11" s="856" t="str">
        <f>IF($B11="","",INDEX('All CCC'!R$7:R$846,MATCH(WatchList!$B11,'All CCC'!$B$7:$B$846,0)))</f>
        <v/>
      </c>
      <c r="S11" s="856" t="str">
        <f>IF($B11="","",INDEX('All CCC'!S$7:S$846,MATCH(WatchList!$B11,'All CCC'!$B$7:$B$846,0)))</f>
        <v/>
      </c>
      <c r="T11" s="856" t="str">
        <f>IF($B11="","",INDEX('All CCC'!T$7:T$846,MATCH(WatchList!$B11,'All CCC'!$B$7:$B$846,0)))</f>
        <v/>
      </c>
      <c r="U11" s="856" t="str">
        <f>IF($B11="","",INDEX('All CCC'!U$7:U$846,MATCH(WatchList!$B11,'All CCC'!$B$7:$B$846,0)))</f>
        <v/>
      </c>
      <c r="V11" s="856" t="str">
        <f>IF($B11="","",INDEX('All CCC'!V$7:V$846,MATCH(WatchList!$B11,'All CCC'!$B$7:$B$846,0)))</f>
        <v/>
      </c>
      <c r="W11" s="856" t="str">
        <f>IF($B11="","",INDEX('All CCC'!W$7:W$846,MATCH(WatchList!$B11,'All CCC'!$B$7:$B$846,0)))</f>
        <v/>
      </c>
      <c r="X11" s="856" t="str">
        <f>IF($B11="","",INDEX('All CCC'!X$7:X$846,MATCH(WatchList!$B11,'All CCC'!$B$7:$B$846,0)))</f>
        <v/>
      </c>
      <c r="Y11" s="856" t="str">
        <f>IF($B11="","",INDEX('All CCC'!Y$7:Y$846,MATCH(WatchList!$B11,'All CCC'!$B$7:$B$846,0)))</f>
        <v/>
      </c>
      <c r="Z11" s="856" t="str">
        <f>IF($B11="","",INDEX('All CCC'!Z$7:Z$846,MATCH(WatchList!$B11,'All CCC'!$B$7:$B$846,0)))</f>
        <v/>
      </c>
      <c r="AA11" s="856" t="str">
        <f>IF($B11="","",INDEX('All CCC'!AA$7:AA$846,MATCH(WatchList!$B11,'All CCC'!$B$7:$B$846,0)))</f>
        <v/>
      </c>
      <c r="AB11" s="856" t="str">
        <f>IF($B11="","",INDEX('All CCC'!AB$7:AB$846,MATCH(WatchList!$B11,'All CCC'!$B$7:$B$846,0)))</f>
        <v/>
      </c>
      <c r="AC11" s="856" t="str">
        <f>IF($B11="","",INDEX('All CCC'!AC$7:AC$846,MATCH(WatchList!$B11,'All CCC'!$B$7:$B$846,0)))</f>
        <v/>
      </c>
      <c r="AD11" s="856" t="str">
        <f>IF($B11="","",INDEX('All CCC'!AD$7:AD$846,MATCH(WatchList!$B11,'All CCC'!$B$7:$B$846,0)))</f>
        <v/>
      </c>
      <c r="AE11" s="856" t="str">
        <f>IF($B11="","",INDEX('All CCC'!AE$7:AE$846,MATCH(WatchList!$B11,'All CCC'!$B$7:$B$846,0)))</f>
        <v/>
      </c>
      <c r="AF11" s="856" t="str">
        <f>IF($B11="","",INDEX('All CCC'!AF$7:AF$846,MATCH(WatchList!$B11,'All CCC'!$B$7:$B$846,0)))</f>
        <v/>
      </c>
      <c r="AG11" s="856" t="str">
        <f>IF($B11="","",INDEX('All CCC'!AG$7:AG$846,MATCH(WatchList!$B11,'All CCC'!$B$7:$B$846,0)))</f>
        <v/>
      </c>
      <c r="AH11" s="856" t="str">
        <f>IF($B11="","",INDEX('All CCC'!AH$7:AH$846,MATCH(WatchList!$B11,'All CCC'!$B$7:$B$846,0)))</f>
        <v/>
      </c>
      <c r="AI11" s="856" t="str">
        <f>IF($B11="","",INDEX('All CCC'!AI$7:AI$846,MATCH(WatchList!$B11,'All CCC'!$B$7:$B$846,0)))</f>
        <v/>
      </c>
      <c r="AJ11" s="856" t="str">
        <f>IF($B11="","",INDEX('All CCC'!AJ$7:AJ$846,MATCH(WatchList!$B11,'All CCC'!$B$7:$B$846,0)))</f>
        <v/>
      </c>
      <c r="AK11" s="856" t="str">
        <f>IF($B11="","",INDEX('All CCC'!AK$7:AK$846,MATCH(WatchList!$B11,'All CCC'!$B$7:$B$846,0)))</f>
        <v/>
      </c>
      <c r="AL11" s="856" t="str">
        <f>IF($B11="","",INDEX('All CCC'!AL$7:AL$846,MATCH(WatchList!$B11,'All CCC'!$B$7:$B$846,0)))</f>
        <v/>
      </c>
      <c r="AM11" s="856" t="str">
        <f>IF($B11="","",INDEX('All CCC'!AM$7:AM$846,MATCH(WatchList!$B11,'All CCC'!$B$7:$B$846,0)))</f>
        <v/>
      </c>
      <c r="AN11" s="856" t="str">
        <f>IF($B11="","",INDEX('All CCC'!AN$7:AN$846,MATCH(WatchList!$B11,'All CCC'!$B$7:$B$846,0)))</f>
        <v/>
      </c>
      <c r="AO11" s="856" t="str">
        <f>IF($B11="","",INDEX('All CCC'!AO$7:AO$846,MATCH(WatchList!$B11,'All CCC'!$B$7:$B$846,0)))</f>
        <v/>
      </c>
      <c r="AP11" s="856" t="str">
        <f>IF($B11="","",INDEX('All CCC'!AP$7:AP$846,MATCH(WatchList!$B11,'All CCC'!$B$7:$B$846,0)))</f>
        <v/>
      </c>
      <c r="AQ11" s="856" t="str">
        <f>IF($B11="","",INDEX('All CCC'!AQ$7:AQ$846,MATCH(WatchList!$B11,'All CCC'!$B$7:$B$846,0)))</f>
        <v/>
      </c>
      <c r="AR11" s="856" t="str">
        <f>IF($B11="","",INDEX('All CCC'!AR$7:AR$846,MATCH(WatchList!$B11,'All CCC'!$B$7:$B$846,0)))</f>
        <v/>
      </c>
      <c r="AS11" s="856" t="str">
        <f>IF($B11="","",INDEX('All CCC'!AS$7:AS$846,MATCH(WatchList!$B11,'All CCC'!$B$7:$B$846,0)))</f>
        <v/>
      </c>
      <c r="AT11" s="856" t="str">
        <f>IF($B11="","",INDEX('All CCC'!AT$7:AT$846,MATCH(WatchList!$B11,'All CCC'!$B$7:$B$846,0)))</f>
        <v/>
      </c>
      <c r="AU11" s="856" t="str">
        <f>IF($B11="","",INDEX('All CCC'!AU$7:AU$846,MATCH(WatchList!$B11,'All CCC'!$B$7:$B$846,0)))</f>
        <v/>
      </c>
      <c r="AV11" s="856" t="str">
        <f>IF($B11="","",INDEX('All CCC'!AV$7:AV$846,MATCH(WatchList!$B11,'All CCC'!$B$7:$B$846,0)))</f>
        <v/>
      </c>
      <c r="AW11" s="856" t="str">
        <f>IF($B11="","",INDEX('All CCC'!AW$7:AW$846,MATCH(WatchList!$B11,'All CCC'!$B$7:$B$846,0)))</f>
        <v/>
      </c>
      <c r="AX11" s="856" t="str">
        <f>IF($B11="","",INDEX('All CCC'!AX$7:AX$846,MATCH(WatchList!$B11,'All CCC'!$B$7:$B$846,0)))</f>
        <v/>
      </c>
      <c r="AY11" s="856" t="str">
        <f>IF($B11="","",INDEX('All CCC'!AY$7:AY$846,MATCH(WatchList!$B11,'All CCC'!$B$7:$B$846,0)))</f>
        <v/>
      </c>
      <c r="AZ11" s="856" t="str">
        <f>IF($B11="","",INDEX('All CCC'!AZ$7:AZ$846,MATCH(WatchList!$B11,'All CCC'!$B$7:$B$846,0)))</f>
        <v/>
      </c>
      <c r="BA11" s="856" t="str">
        <f>IF($B11="","",INDEX('All CCC'!BA$7:BA$846,MATCH(WatchList!$B11,'All CCC'!$B$7:$B$846,0)))</f>
        <v/>
      </c>
      <c r="BB11" s="856" t="str">
        <f>IF($B11="","",INDEX('All CCC'!BB$7:BB$846,MATCH(WatchList!$B11,'All CCC'!$B$7:$B$846,0)))</f>
        <v/>
      </c>
      <c r="BC11" s="856" t="str">
        <f>IF($B11="","",INDEX('All CCC'!BC$7:BC$846,MATCH(WatchList!$B11,'All CCC'!$B$7:$B$846,0)))</f>
        <v/>
      </c>
      <c r="BD11" s="856" t="str">
        <f>IF($B11="","",INDEX('All CCC'!BD$7:BD$846,MATCH(WatchList!$B11,'All CCC'!$B$7:$B$846,0)))</f>
        <v/>
      </c>
      <c r="BE11" s="856" t="str">
        <f>IF($B11="","",INDEX('All CCC'!BE$7:BE$846,MATCH(WatchList!$B11,'All CCC'!$B$7:$B$846,0)))</f>
        <v/>
      </c>
      <c r="BF11" s="856" t="str">
        <f>IF($B11="","",INDEX('All CCC'!BF$7:BF$846,MATCH(WatchList!$B11,'All CCC'!$B$7:$B$846,0)))</f>
        <v/>
      </c>
      <c r="BG11" s="856" t="str">
        <f>IF($B11="","",INDEX('All CCC'!BG$7:BG$846,MATCH(WatchList!$B11,'All CCC'!$B$7:$B$846,0)))</f>
        <v/>
      </c>
    </row>
    <row r="12" spans="1:59" ht="11.25" customHeight="1" x14ac:dyDescent="0.2">
      <c r="A12" s="550" t="str">
        <f>IF($B12="","",INDEX('All CCC'!A$7:A$846,MATCH(WatchList!$B12,'All CCC'!$B$7:$B$846,0)))</f>
        <v/>
      </c>
      <c r="B12" s="31"/>
      <c r="C12" s="856" t="str">
        <f>IF($B12="","",INDEX('All CCC'!C$7:C$846,MATCH(WatchList!$B12,'All CCC'!$B$7:$B$846,0)))</f>
        <v/>
      </c>
      <c r="D12" s="856" t="str">
        <f>IF($B12="","",INDEX('All CCC'!D$7:D$846,MATCH(WatchList!$B12,'All CCC'!$B$7:$B$846,0)))</f>
        <v/>
      </c>
      <c r="E12" s="856" t="str">
        <f>IF($B12="","",INDEX('All CCC'!E$7:E$846,MATCH(WatchList!$B12,'All CCC'!$B$7:$B$846,0)))</f>
        <v/>
      </c>
      <c r="F12" s="856" t="str">
        <f>IF($B12="","",INDEX('All CCC'!F$7:F$846,MATCH(WatchList!$B12,'All CCC'!$B$7:$B$846,0)))</f>
        <v/>
      </c>
      <c r="G12" s="856" t="str">
        <f>IF($B12="","",INDEX('All CCC'!G$7:G$846,MATCH(WatchList!$B12,'All CCC'!$B$7:$B$846,0)))</f>
        <v/>
      </c>
      <c r="H12" s="856" t="str">
        <f>IF($B12="","",INDEX('All CCC'!H$7:H$846,MATCH(WatchList!$B12,'All CCC'!$B$7:$B$846,0)))</f>
        <v/>
      </c>
      <c r="I12" s="856" t="str">
        <f>IF($B12="","",INDEX('All CCC'!I$7:I$846,MATCH(WatchList!$B12,'All CCC'!$B$7:$B$846,0)))</f>
        <v/>
      </c>
      <c r="J12" s="856" t="str">
        <f>IF($B12="","",INDEX('All CCC'!J$7:J$846,MATCH(WatchList!$B12,'All CCC'!$B$7:$B$846,0)))</f>
        <v/>
      </c>
      <c r="K12" s="856" t="str">
        <f>IF($B12="","",INDEX('All CCC'!K$7:K$846,MATCH(WatchList!$B12,'All CCC'!$B$7:$B$846,0)))</f>
        <v/>
      </c>
      <c r="L12" s="856" t="str">
        <f>IF($B12="","",INDEX('All CCC'!L$7:L$846,MATCH(WatchList!$B12,'All CCC'!$B$7:$B$846,0)))</f>
        <v/>
      </c>
      <c r="M12" s="856" t="str">
        <f>IF($B12="","",INDEX('All CCC'!M$7:M$846,MATCH(WatchList!$B12,'All CCC'!$B$7:$B$846,0)))</f>
        <v/>
      </c>
      <c r="N12" s="856" t="str">
        <f>IF($B12="","",INDEX('All CCC'!N$7:N$846,MATCH(WatchList!$B12,'All CCC'!$B$7:$B$846,0)))</f>
        <v/>
      </c>
      <c r="O12" s="856" t="str">
        <f>IF($B12="","",INDEX('All CCC'!O$7:O$846,MATCH(WatchList!$B12,'All CCC'!$B$7:$B$846,0)))</f>
        <v/>
      </c>
      <c r="P12" s="857" t="str">
        <f>IF($B12="","",INDEX('All CCC'!P$7:P$846,MATCH(WatchList!$B12,'All CCC'!$B$7:$B$846,0)))</f>
        <v/>
      </c>
      <c r="Q12" s="857" t="str">
        <f>IF($B12="","",INDEX('All CCC'!Q$7:Q$846,MATCH(WatchList!$B12,'All CCC'!$B$7:$B$846,0)))</f>
        <v/>
      </c>
      <c r="R12" s="856" t="str">
        <f>IF($B12="","",INDEX('All CCC'!R$7:R$846,MATCH(WatchList!$B12,'All CCC'!$B$7:$B$846,0)))</f>
        <v/>
      </c>
      <c r="S12" s="856" t="str">
        <f>IF($B12="","",INDEX('All CCC'!S$7:S$846,MATCH(WatchList!$B12,'All CCC'!$B$7:$B$846,0)))</f>
        <v/>
      </c>
      <c r="T12" s="856" t="str">
        <f>IF($B12="","",INDEX('All CCC'!T$7:T$846,MATCH(WatchList!$B12,'All CCC'!$B$7:$B$846,0)))</f>
        <v/>
      </c>
      <c r="U12" s="856" t="str">
        <f>IF($B12="","",INDEX('All CCC'!U$7:U$846,MATCH(WatchList!$B12,'All CCC'!$B$7:$B$846,0)))</f>
        <v/>
      </c>
      <c r="V12" s="856" t="str">
        <f>IF($B12="","",INDEX('All CCC'!V$7:V$846,MATCH(WatchList!$B12,'All CCC'!$B$7:$B$846,0)))</f>
        <v/>
      </c>
      <c r="W12" s="856" t="str">
        <f>IF($B12="","",INDEX('All CCC'!W$7:W$846,MATCH(WatchList!$B12,'All CCC'!$B$7:$B$846,0)))</f>
        <v/>
      </c>
      <c r="X12" s="856" t="str">
        <f>IF($B12="","",INDEX('All CCC'!X$7:X$846,MATCH(WatchList!$B12,'All CCC'!$B$7:$B$846,0)))</f>
        <v/>
      </c>
      <c r="Y12" s="856" t="str">
        <f>IF($B12="","",INDEX('All CCC'!Y$7:Y$846,MATCH(WatchList!$B12,'All CCC'!$B$7:$B$846,0)))</f>
        <v/>
      </c>
      <c r="Z12" s="856" t="str">
        <f>IF($B12="","",INDEX('All CCC'!Z$7:Z$846,MATCH(WatchList!$B12,'All CCC'!$B$7:$B$846,0)))</f>
        <v/>
      </c>
      <c r="AA12" s="856" t="str">
        <f>IF($B12="","",INDEX('All CCC'!AA$7:AA$846,MATCH(WatchList!$B12,'All CCC'!$B$7:$B$846,0)))</f>
        <v/>
      </c>
      <c r="AB12" s="856" t="str">
        <f>IF($B12="","",INDEX('All CCC'!AB$7:AB$846,MATCH(WatchList!$B12,'All CCC'!$B$7:$B$846,0)))</f>
        <v/>
      </c>
      <c r="AC12" s="856" t="str">
        <f>IF($B12="","",INDEX('All CCC'!AC$7:AC$846,MATCH(WatchList!$B12,'All CCC'!$B$7:$B$846,0)))</f>
        <v/>
      </c>
      <c r="AD12" s="856" t="str">
        <f>IF($B12="","",INDEX('All CCC'!AD$7:AD$846,MATCH(WatchList!$B12,'All CCC'!$B$7:$B$846,0)))</f>
        <v/>
      </c>
      <c r="AE12" s="856" t="str">
        <f>IF($B12="","",INDEX('All CCC'!AE$7:AE$846,MATCH(WatchList!$B12,'All CCC'!$B$7:$B$846,0)))</f>
        <v/>
      </c>
      <c r="AF12" s="856" t="str">
        <f>IF($B12="","",INDEX('All CCC'!AF$7:AF$846,MATCH(WatchList!$B12,'All CCC'!$B$7:$B$846,0)))</f>
        <v/>
      </c>
      <c r="AG12" s="856" t="str">
        <f>IF($B12="","",INDEX('All CCC'!AG$7:AG$846,MATCH(WatchList!$B12,'All CCC'!$B$7:$B$846,0)))</f>
        <v/>
      </c>
      <c r="AH12" s="856" t="str">
        <f>IF($B12="","",INDEX('All CCC'!AH$7:AH$846,MATCH(WatchList!$B12,'All CCC'!$B$7:$B$846,0)))</f>
        <v/>
      </c>
      <c r="AI12" s="856" t="str">
        <f>IF($B12="","",INDEX('All CCC'!AI$7:AI$846,MATCH(WatchList!$B12,'All CCC'!$B$7:$B$846,0)))</f>
        <v/>
      </c>
      <c r="AJ12" s="856" t="str">
        <f>IF($B12="","",INDEX('All CCC'!AJ$7:AJ$846,MATCH(WatchList!$B12,'All CCC'!$B$7:$B$846,0)))</f>
        <v/>
      </c>
      <c r="AK12" s="856" t="str">
        <f>IF($B12="","",INDEX('All CCC'!AK$7:AK$846,MATCH(WatchList!$B12,'All CCC'!$B$7:$B$846,0)))</f>
        <v/>
      </c>
      <c r="AL12" s="856" t="str">
        <f>IF($B12="","",INDEX('All CCC'!AL$7:AL$846,MATCH(WatchList!$B12,'All CCC'!$B$7:$B$846,0)))</f>
        <v/>
      </c>
      <c r="AM12" s="856" t="str">
        <f>IF($B12="","",INDEX('All CCC'!AM$7:AM$846,MATCH(WatchList!$B12,'All CCC'!$B$7:$B$846,0)))</f>
        <v/>
      </c>
      <c r="AN12" s="856" t="str">
        <f>IF($B12="","",INDEX('All CCC'!AN$7:AN$846,MATCH(WatchList!$B12,'All CCC'!$B$7:$B$846,0)))</f>
        <v/>
      </c>
      <c r="AO12" s="856" t="str">
        <f>IF($B12="","",INDEX('All CCC'!AO$7:AO$846,MATCH(WatchList!$B12,'All CCC'!$B$7:$B$846,0)))</f>
        <v/>
      </c>
      <c r="AP12" s="856" t="str">
        <f>IF($B12="","",INDEX('All CCC'!AP$7:AP$846,MATCH(WatchList!$B12,'All CCC'!$B$7:$B$846,0)))</f>
        <v/>
      </c>
      <c r="AQ12" s="856" t="str">
        <f>IF($B12="","",INDEX('All CCC'!AQ$7:AQ$846,MATCH(WatchList!$B12,'All CCC'!$B$7:$B$846,0)))</f>
        <v/>
      </c>
      <c r="AR12" s="856" t="str">
        <f>IF($B12="","",INDEX('All CCC'!AR$7:AR$846,MATCH(WatchList!$B12,'All CCC'!$B$7:$B$846,0)))</f>
        <v/>
      </c>
      <c r="AS12" s="856" t="str">
        <f>IF($B12="","",INDEX('All CCC'!AS$7:AS$846,MATCH(WatchList!$B12,'All CCC'!$B$7:$B$846,0)))</f>
        <v/>
      </c>
      <c r="AT12" s="856" t="str">
        <f>IF($B12="","",INDEX('All CCC'!AT$7:AT$846,MATCH(WatchList!$B12,'All CCC'!$B$7:$B$846,0)))</f>
        <v/>
      </c>
      <c r="AU12" s="856" t="str">
        <f>IF($B12="","",INDEX('All CCC'!AU$7:AU$846,MATCH(WatchList!$B12,'All CCC'!$B$7:$B$846,0)))</f>
        <v/>
      </c>
      <c r="AV12" s="856" t="str">
        <f>IF($B12="","",INDEX('All CCC'!AV$7:AV$846,MATCH(WatchList!$B12,'All CCC'!$B$7:$B$846,0)))</f>
        <v/>
      </c>
      <c r="AW12" s="856" t="str">
        <f>IF($B12="","",INDEX('All CCC'!AW$7:AW$846,MATCH(WatchList!$B12,'All CCC'!$B$7:$B$846,0)))</f>
        <v/>
      </c>
      <c r="AX12" s="856" t="str">
        <f>IF($B12="","",INDEX('All CCC'!AX$7:AX$846,MATCH(WatchList!$B12,'All CCC'!$B$7:$B$846,0)))</f>
        <v/>
      </c>
      <c r="AY12" s="856" t="str">
        <f>IF($B12="","",INDEX('All CCC'!AY$7:AY$846,MATCH(WatchList!$B12,'All CCC'!$B$7:$B$846,0)))</f>
        <v/>
      </c>
      <c r="AZ12" s="856" t="str">
        <f>IF($B12="","",INDEX('All CCC'!AZ$7:AZ$846,MATCH(WatchList!$B12,'All CCC'!$B$7:$B$846,0)))</f>
        <v/>
      </c>
      <c r="BA12" s="856" t="str">
        <f>IF($B12="","",INDEX('All CCC'!BA$7:BA$846,MATCH(WatchList!$B12,'All CCC'!$B$7:$B$846,0)))</f>
        <v/>
      </c>
      <c r="BB12" s="856" t="str">
        <f>IF($B12="","",INDEX('All CCC'!BB$7:BB$846,MATCH(WatchList!$B12,'All CCC'!$B$7:$B$846,0)))</f>
        <v/>
      </c>
      <c r="BC12" s="856" t="str">
        <f>IF($B12="","",INDEX('All CCC'!BC$7:BC$846,MATCH(WatchList!$B12,'All CCC'!$B$7:$B$846,0)))</f>
        <v/>
      </c>
      <c r="BD12" s="856" t="str">
        <f>IF($B12="","",INDEX('All CCC'!BD$7:BD$846,MATCH(WatchList!$B12,'All CCC'!$B$7:$B$846,0)))</f>
        <v/>
      </c>
      <c r="BE12" s="856" t="str">
        <f>IF($B12="","",INDEX('All CCC'!BE$7:BE$846,MATCH(WatchList!$B12,'All CCC'!$B$7:$B$846,0)))</f>
        <v/>
      </c>
      <c r="BF12" s="856" t="str">
        <f>IF($B12="","",INDEX('All CCC'!BF$7:BF$846,MATCH(WatchList!$B12,'All CCC'!$B$7:$B$846,0)))</f>
        <v/>
      </c>
      <c r="BG12" s="856" t="str">
        <f>IF($B12="","",INDEX('All CCC'!BG$7:BG$846,MATCH(WatchList!$B12,'All CCC'!$B$7:$B$846,0)))</f>
        <v/>
      </c>
    </row>
    <row r="13" spans="1:59" ht="11.25" customHeight="1" x14ac:dyDescent="0.2">
      <c r="A13" s="550" t="str">
        <f>IF($B13="","",INDEX('All CCC'!A$7:A$846,MATCH(WatchList!$B13,'All CCC'!$B$7:$B$846,0)))</f>
        <v/>
      </c>
      <c r="B13" s="31"/>
      <c r="C13" s="856" t="str">
        <f>IF($B13="","",INDEX('All CCC'!C$7:C$846,MATCH(WatchList!$B13,'All CCC'!$B$7:$B$846,0)))</f>
        <v/>
      </c>
      <c r="D13" s="856" t="str">
        <f>IF($B13="","",INDEX('All CCC'!D$7:D$846,MATCH(WatchList!$B13,'All CCC'!$B$7:$B$846,0)))</f>
        <v/>
      </c>
      <c r="E13" s="856" t="str">
        <f>IF($B13="","",INDEX('All CCC'!E$7:E$846,MATCH(WatchList!$B13,'All CCC'!$B$7:$B$846,0)))</f>
        <v/>
      </c>
      <c r="F13" s="856" t="str">
        <f>IF($B13="","",INDEX('All CCC'!F$7:F$846,MATCH(WatchList!$B13,'All CCC'!$B$7:$B$846,0)))</f>
        <v/>
      </c>
      <c r="G13" s="856" t="str">
        <f>IF($B13="","",INDEX('All CCC'!G$7:G$846,MATCH(WatchList!$B13,'All CCC'!$B$7:$B$846,0)))</f>
        <v/>
      </c>
      <c r="H13" s="856" t="str">
        <f>IF($B13="","",INDEX('All CCC'!H$7:H$846,MATCH(WatchList!$B13,'All CCC'!$B$7:$B$846,0)))</f>
        <v/>
      </c>
      <c r="I13" s="856" t="str">
        <f>IF($B13="","",INDEX('All CCC'!I$7:I$846,MATCH(WatchList!$B13,'All CCC'!$B$7:$B$846,0)))</f>
        <v/>
      </c>
      <c r="J13" s="856" t="str">
        <f>IF($B13="","",INDEX('All CCC'!J$7:J$846,MATCH(WatchList!$B13,'All CCC'!$B$7:$B$846,0)))</f>
        <v/>
      </c>
      <c r="K13" s="856" t="str">
        <f>IF($B13="","",INDEX('All CCC'!K$7:K$846,MATCH(WatchList!$B13,'All CCC'!$B$7:$B$846,0)))</f>
        <v/>
      </c>
      <c r="L13" s="856" t="str">
        <f>IF($B13="","",INDEX('All CCC'!L$7:L$846,MATCH(WatchList!$B13,'All CCC'!$B$7:$B$846,0)))</f>
        <v/>
      </c>
      <c r="M13" s="856" t="str">
        <f>IF($B13="","",INDEX('All CCC'!M$7:M$846,MATCH(WatchList!$B13,'All CCC'!$B$7:$B$846,0)))</f>
        <v/>
      </c>
      <c r="N13" s="856" t="str">
        <f>IF($B13="","",INDEX('All CCC'!N$7:N$846,MATCH(WatchList!$B13,'All CCC'!$B$7:$B$846,0)))</f>
        <v/>
      </c>
      <c r="O13" s="856" t="str">
        <f>IF($B13="","",INDEX('All CCC'!O$7:O$846,MATCH(WatchList!$B13,'All CCC'!$B$7:$B$846,0)))</f>
        <v/>
      </c>
      <c r="P13" s="857" t="str">
        <f>IF($B13="","",INDEX('All CCC'!P$7:P$846,MATCH(WatchList!$B13,'All CCC'!$B$7:$B$846,0)))</f>
        <v/>
      </c>
      <c r="Q13" s="857" t="str">
        <f>IF($B13="","",INDEX('All CCC'!Q$7:Q$846,MATCH(WatchList!$B13,'All CCC'!$B$7:$B$846,0)))</f>
        <v/>
      </c>
      <c r="R13" s="856" t="str">
        <f>IF($B13="","",INDEX('All CCC'!R$7:R$846,MATCH(WatchList!$B13,'All CCC'!$B$7:$B$846,0)))</f>
        <v/>
      </c>
      <c r="S13" s="856" t="str">
        <f>IF($B13="","",INDEX('All CCC'!S$7:S$846,MATCH(WatchList!$B13,'All CCC'!$B$7:$B$846,0)))</f>
        <v/>
      </c>
      <c r="T13" s="856" t="str">
        <f>IF($B13="","",INDEX('All CCC'!T$7:T$846,MATCH(WatchList!$B13,'All CCC'!$B$7:$B$846,0)))</f>
        <v/>
      </c>
      <c r="U13" s="856" t="str">
        <f>IF($B13="","",INDEX('All CCC'!U$7:U$846,MATCH(WatchList!$B13,'All CCC'!$B$7:$B$846,0)))</f>
        <v/>
      </c>
      <c r="V13" s="856" t="str">
        <f>IF($B13="","",INDEX('All CCC'!V$7:V$846,MATCH(WatchList!$B13,'All CCC'!$B$7:$B$846,0)))</f>
        <v/>
      </c>
      <c r="W13" s="856" t="str">
        <f>IF($B13="","",INDEX('All CCC'!W$7:W$846,MATCH(WatchList!$B13,'All CCC'!$B$7:$B$846,0)))</f>
        <v/>
      </c>
      <c r="X13" s="856" t="str">
        <f>IF($B13="","",INDEX('All CCC'!X$7:X$846,MATCH(WatchList!$B13,'All CCC'!$B$7:$B$846,0)))</f>
        <v/>
      </c>
      <c r="Y13" s="856" t="str">
        <f>IF($B13="","",INDEX('All CCC'!Y$7:Y$846,MATCH(WatchList!$B13,'All CCC'!$B$7:$B$846,0)))</f>
        <v/>
      </c>
      <c r="Z13" s="856" t="str">
        <f>IF($B13="","",INDEX('All CCC'!Z$7:Z$846,MATCH(WatchList!$B13,'All CCC'!$B$7:$B$846,0)))</f>
        <v/>
      </c>
      <c r="AA13" s="856" t="str">
        <f>IF($B13="","",INDEX('All CCC'!AA$7:AA$846,MATCH(WatchList!$B13,'All CCC'!$B$7:$B$846,0)))</f>
        <v/>
      </c>
      <c r="AB13" s="856" t="str">
        <f>IF($B13="","",INDEX('All CCC'!AB$7:AB$846,MATCH(WatchList!$B13,'All CCC'!$B$7:$B$846,0)))</f>
        <v/>
      </c>
      <c r="AC13" s="856" t="str">
        <f>IF($B13="","",INDEX('All CCC'!AC$7:AC$846,MATCH(WatchList!$B13,'All CCC'!$B$7:$B$846,0)))</f>
        <v/>
      </c>
      <c r="AD13" s="856" t="str">
        <f>IF($B13="","",INDEX('All CCC'!AD$7:AD$846,MATCH(WatchList!$B13,'All CCC'!$B$7:$B$846,0)))</f>
        <v/>
      </c>
      <c r="AE13" s="856" t="str">
        <f>IF($B13="","",INDEX('All CCC'!AE$7:AE$846,MATCH(WatchList!$B13,'All CCC'!$B$7:$B$846,0)))</f>
        <v/>
      </c>
      <c r="AF13" s="856" t="str">
        <f>IF($B13="","",INDEX('All CCC'!AF$7:AF$846,MATCH(WatchList!$B13,'All CCC'!$B$7:$B$846,0)))</f>
        <v/>
      </c>
      <c r="AG13" s="856" t="str">
        <f>IF($B13="","",INDEX('All CCC'!AG$7:AG$846,MATCH(WatchList!$B13,'All CCC'!$B$7:$B$846,0)))</f>
        <v/>
      </c>
      <c r="AH13" s="856" t="str">
        <f>IF($B13="","",INDEX('All CCC'!AH$7:AH$846,MATCH(WatchList!$B13,'All CCC'!$B$7:$B$846,0)))</f>
        <v/>
      </c>
      <c r="AI13" s="856" t="str">
        <f>IF($B13="","",INDEX('All CCC'!AI$7:AI$846,MATCH(WatchList!$B13,'All CCC'!$B$7:$B$846,0)))</f>
        <v/>
      </c>
      <c r="AJ13" s="856" t="str">
        <f>IF($B13="","",INDEX('All CCC'!AJ$7:AJ$846,MATCH(WatchList!$B13,'All CCC'!$B$7:$B$846,0)))</f>
        <v/>
      </c>
      <c r="AK13" s="856" t="str">
        <f>IF($B13="","",INDEX('All CCC'!AK$7:AK$846,MATCH(WatchList!$B13,'All CCC'!$B$7:$B$846,0)))</f>
        <v/>
      </c>
      <c r="AL13" s="856" t="str">
        <f>IF($B13="","",INDEX('All CCC'!AL$7:AL$846,MATCH(WatchList!$B13,'All CCC'!$B$7:$B$846,0)))</f>
        <v/>
      </c>
      <c r="AM13" s="856" t="str">
        <f>IF($B13="","",INDEX('All CCC'!AM$7:AM$846,MATCH(WatchList!$B13,'All CCC'!$B$7:$B$846,0)))</f>
        <v/>
      </c>
      <c r="AN13" s="856" t="str">
        <f>IF($B13="","",INDEX('All CCC'!AN$7:AN$846,MATCH(WatchList!$B13,'All CCC'!$B$7:$B$846,0)))</f>
        <v/>
      </c>
      <c r="AO13" s="856" t="str">
        <f>IF($B13="","",INDEX('All CCC'!AO$7:AO$846,MATCH(WatchList!$B13,'All CCC'!$B$7:$B$846,0)))</f>
        <v/>
      </c>
      <c r="AP13" s="856" t="str">
        <f>IF($B13="","",INDEX('All CCC'!AP$7:AP$846,MATCH(WatchList!$B13,'All CCC'!$B$7:$B$846,0)))</f>
        <v/>
      </c>
      <c r="AQ13" s="856" t="str">
        <f>IF($B13="","",INDEX('All CCC'!AQ$7:AQ$846,MATCH(WatchList!$B13,'All CCC'!$B$7:$B$846,0)))</f>
        <v/>
      </c>
      <c r="AR13" s="856" t="str">
        <f>IF($B13="","",INDEX('All CCC'!AR$7:AR$846,MATCH(WatchList!$B13,'All CCC'!$B$7:$B$846,0)))</f>
        <v/>
      </c>
      <c r="AS13" s="856" t="str">
        <f>IF($B13="","",INDEX('All CCC'!AS$7:AS$846,MATCH(WatchList!$B13,'All CCC'!$B$7:$B$846,0)))</f>
        <v/>
      </c>
      <c r="AT13" s="856" t="str">
        <f>IF($B13="","",INDEX('All CCC'!AT$7:AT$846,MATCH(WatchList!$B13,'All CCC'!$B$7:$B$846,0)))</f>
        <v/>
      </c>
      <c r="AU13" s="856" t="str">
        <f>IF($B13="","",INDEX('All CCC'!AU$7:AU$846,MATCH(WatchList!$B13,'All CCC'!$B$7:$B$846,0)))</f>
        <v/>
      </c>
      <c r="AV13" s="856" t="str">
        <f>IF($B13="","",INDEX('All CCC'!AV$7:AV$846,MATCH(WatchList!$B13,'All CCC'!$B$7:$B$846,0)))</f>
        <v/>
      </c>
      <c r="AW13" s="856" t="str">
        <f>IF($B13="","",INDEX('All CCC'!AW$7:AW$846,MATCH(WatchList!$B13,'All CCC'!$B$7:$B$846,0)))</f>
        <v/>
      </c>
      <c r="AX13" s="856" t="str">
        <f>IF($B13="","",INDEX('All CCC'!AX$7:AX$846,MATCH(WatchList!$B13,'All CCC'!$B$7:$B$846,0)))</f>
        <v/>
      </c>
      <c r="AY13" s="856" t="str">
        <f>IF($B13="","",INDEX('All CCC'!AY$7:AY$846,MATCH(WatchList!$B13,'All CCC'!$B$7:$B$846,0)))</f>
        <v/>
      </c>
      <c r="AZ13" s="856" t="str">
        <f>IF($B13="","",INDEX('All CCC'!AZ$7:AZ$846,MATCH(WatchList!$B13,'All CCC'!$B$7:$B$846,0)))</f>
        <v/>
      </c>
      <c r="BA13" s="856" t="str">
        <f>IF($B13="","",INDEX('All CCC'!BA$7:BA$846,MATCH(WatchList!$B13,'All CCC'!$B$7:$B$846,0)))</f>
        <v/>
      </c>
      <c r="BB13" s="856" t="str">
        <f>IF($B13="","",INDEX('All CCC'!BB$7:BB$846,MATCH(WatchList!$B13,'All CCC'!$B$7:$B$846,0)))</f>
        <v/>
      </c>
      <c r="BC13" s="856" t="str">
        <f>IF($B13="","",INDEX('All CCC'!BC$7:BC$846,MATCH(WatchList!$B13,'All CCC'!$B$7:$B$846,0)))</f>
        <v/>
      </c>
      <c r="BD13" s="856" t="str">
        <f>IF($B13="","",INDEX('All CCC'!BD$7:BD$846,MATCH(WatchList!$B13,'All CCC'!$B$7:$B$846,0)))</f>
        <v/>
      </c>
      <c r="BE13" s="856" t="str">
        <f>IF($B13="","",INDEX('All CCC'!BE$7:BE$846,MATCH(WatchList!$B13,'All CCC'!$B$7:$B$846,0)))</f>
        <v/>
      </c>
      <c r="BF13" s="856" t="str">
        <f>IF($B13="","",INDEX('All CCC'!BF$7:BF$846,MATCH(WatchList!$B13,'All CCC'!$B$7:$B$846,0)))</f>
        <v/>
      </c>
      <c r="BG13" s="856" t="str">
        <f>IF($B13="","",INDEX('All CCC'!BG$7:BG$846,MATCH(WatchList!$B13,'All CCC'!$B$7:$B$846,0)))</f>
        <v/>
      </c>
    </row>
    <row r="14" spans="1:59" ht="11.25" customHeight="1" x14ac:dyDescent="0.2">
      <c r="A14" s="550" t="str">
        <f>IF($B14="","",INDEX('All CCC'!A$7:A$846,MATCH(WatchList!$B14,'All CCC'!$B$7:$B$846,0)))</f>
        <v/>
      </c>
      <c r="B14" s="31"/>
      <c r="C14" s="856" t="str">
        <f>IF($B14="","",INDEX('All CCC'!C$7:C$846,MATCH(WatchList!$B14,'All CCC'!$B$7:$B$846,0)))</f>
        <v/>
      </c>
      <c r="D14" s="856" t="str">
        <f>IF($B14="","",INDEX('All CCC'!D$7:D$846,MATCH(WatchList!$B14,'All CCC'!$B$7:$B$846,0)))</f>
        <v/>
      </c>
      <c r="E14" s="856" t="str">
        <f>IF($B14="","",INDEX('All CCC'!E$7:E$846,MATCH(WatchList!$B14,'All CCC'!$B$7:$B$846,0)))</f>
        <v/>
      </c>
      <c r="F14" s="856" t="str">
        <f>IF($B14="","",INDEX('All CCC'!F$7:F$846,MATCH(WatchList!$B14,'All CCC'!$B$7:$B$846,0)))</f>
        <v/>
      </c>
      <c r="G14" s="856" t="str">
        <f>IF($B14="","",INDEX('All CCC'!G$7:G$846,MATCH(WatchList!$B14,'All CCC'!$B$7:$B$846,0)))</f>
        <v/>
      </c>
      <c r="H14" s="856" t="str">
        <f>IF($B14="","",INDEX('All CCC'!H$7:H$846,MATCH(WatchList!$B14,'All CCC'!$B$7:$B$846,0)))</f>
        <v/>
      </c>
      <c r="I14" s="856" t="str">
        <f>IF($B14="","",INDEX('All CCC'!I$7:I$846,MATCH(WatchList!$B14,'All CCC'!$B$7:$B$846,0)))</f>
        <v/>
      </c>
      <c r="J14" s="856" t="str">
        <f>IF($B14="","",INDEX('All CCC'!J$7:J$846,MATCH(WatchList!$B14,'All CCC'!$B$7:$B$846,0)))</f>
        <v/>
      </c>
      <c r="K14" s="856" t="str">
        <f>IF($B14="","",INDEX('All CCC'!K$7:K$846,MATCH(WatchList!$B14,'All CCC'!$B$7:$B$846,0)))</f>
        <v/>
      </c>
      <c r="L14" s="856" t="str">
        <f>IF($B14="","",INDEX('All CCC'!L$7:L$846,MATCH(WatchList!$B14,'All CCC'!$B$7:$B$846,0)))</f>
        <v/>
      </c>
      <c r="M14" s="856" t="str">
        <f>IF($B14="","",INDEX('All CCC'!M$7:M$846,MATCH(WatchList!$B14,'All CCC'!$B$7:$B$846,0)))</f>
        <v/>
      </c>
      <c r="N14" s="856" t="str">
        <f>IF($B14="","",INDEX('All CCC'!N$7:N$846,MATCH(WatchList!$B14,'All CCC'!$B$7:$B$846,0)))</f>
        <v/>
      </c>
      <c r="O14" s="856" t="str">
        <f>IF($B14="","",INDEX('All CCC'!O$7:O$846,MATCH(WatchList!$B14,'All CCC'!$B$7:$B$846,0)))</f>
        <v/>
      </c>
      <c r="P14" s="857" t="str">
        <f>IF($B14="","",INDEX('All CCC'!P$7:P$846,MATCH(WatchList!$B14,'All CCC'!$B$7:$B$846,0)))</f>
        <v/>
      </c>
      <c r="Q14" s="857" t="str">
        <f>IF($B14="","",INDEX('All CCC'!Q$7:Q$846,MATCH(WatchList!$B14,'All CCC'!$B$7:$B$846,0)))</f>
        <v/>
      </c>
      <c r="R14" s="856" t="str">
        <f>IF($B14="","",INDEX('All CCC'!R$7:R$846,MATCH(WatchList!$B14,'All CCC'!$B$7:$B$846,0)))</f>
        <v/>
      </c>
      <c r="S14" s="856" t="str">
        <f>IF($B14="","",INDEX('All CCC'!S$7:S$846,MATCH(WatchList!$B14,'All CCC'!$B$7:$B$846,0)))</f>
        <v/>
      </c>
      <c r="T14" s="856" t="str">
        <f>IF($B14="","",INDEX('All CCC'!T$7:T$846,MATCH(WatchList!$B14,'All CCC'!$B$7:$B$846,0)))</f>
        <v/>
      </c>
      <c r="U14" s="856" t="str">
        <f>IF($B14="","",INDEX('All CCC'!U$7:U$846,MATCH(WatchList!$B14,'All CCC'!$B$7:$B$846,0)))</f>
        <v/>
      </c>
      <c r="V14" s="856" t="str">
        <f>IF($B14="","",INDEX('All CCC'!V$7:V$846,MATCH(WatchList!$B14,'All CCC'!$B$7:$B$846,0)))</f>
        <v/>
      </c>
      <c r="W14" s="856" t="str">
        <f>IF($B14="","",INDEX('All CCC'!W$7:W$846,MATCH(WatchList!$B14,'All CCC'!$B$7:$B$846,0)))</f>
        <v/>
      </c>
      <c r="X14" s="856" t="str">
        <f>IF($B14="","",INDEX('All CCC'!X$7:X$846,MATCH(WatchList!$B14,'All CCC'!$B$7:$B$846,0)))</f>
        <v/>
      </c>
      <c r="Y14" s="856" t="str">
        <f>IF($B14="","",INDEX('All CCC'!Y$7:Y$846,MATCH(WatchList!$B14,'All CCC'!$B$7:$B$846,0)))</f>
        <v/>
      </c>
      <c r="Z14" s="856" t="str">
        <f>IF($B14="","",INDEX('All CCC'!Z$7:Z$846,MATCH(WatchList!$B14,'All CCC'!$B$7:$B$846,0)))</f>
        <v/>
      </c>
      <c r="AA14" s="856" t="str">
        <f>IF($B14="","",INDEX('All CCC'!AA$7:AA$846,MATCH(WatchList!$B14,'All CCC'!$B$7:$B$846,0)))</f>
        <v/>
      </c>
      <c r="AB14" s="856" t="str">
        <f>IF($B14="","",INDEX('All CCC'!AB$7:AB$846,MATCH(WatchList!$B14,'All CCC'!$B$7:$B$846,0)))</f>
        <v/>
      </c>
      <c r="AC14" s="856" t="str">
        <f>IF($B14="","",INDEX('All CCC'!AC$7:AC$846,MATCH(WatchList!$B14,'All CCC'!$B$7:$B$846,0)))</f>
        <v/>
      </c>
      <c r="AD14" s="856" t="str">
        <f>IF($B14="","",INDEX('All CCC'!AD$7:AD$846,MATCH(WatchList!$B14,'All CCC'!$B$7:$B$846,0)))</f>
        <v/>
      </c>
      <c r="AE14" s="856" t="str">
        <f>IF($B14="","",INDEX('All CCC'!AE$7:AE$846,MATCH(WatchList!$B14,'All CCC'!$B$7:$B$846,0)))</f>
        <v/>
      </c>
      <c r="AF14" s="856" t="str">
        <f>IF($B14="","",INDEX('All CCC'!AF$7:AF$846,MATCH(WatchList!$B14,'All CCC'!$B$7:$B$846,0)))</f>
        <v/>
      </c>
      <c r="AG14" s="856" t="str">
        <f>IF($B14="","",INDEX('All CCC'!AG$7:AG$846,MATCH(WatchList!$B14,'All CCC'!$B$7:$B$846,0)))</f>
        <v/>
      </c>
      <c r="AH14" s="856" t="str">
        <f>IF($B14="","",INDEX('All CCC'!AH$7:AH$846,MATCH(WatchList!$B14,'All CCC'!$B$7:$B$846,0)))</f>
        <v/>
      </c>
      <c r="AI14" s="856" t="str">
        <f>IF($B14="","",INDEX('All CCC'!AI$7:AI$846,MATCH(WatchList!$B14,'All CCC'!$B$7:$B$846,0)))</f>
        <v/>
      </c>
      <c r="AJ14" s="856" t="str">
        <f>IF($B14="","",INDEX('All CCC'!AJ$7:AJ$846,MATCH(WatchList!$B14,'All CCC'!$B$7:$B$846,0)))</f>
        <v/>
      </c>
      <c r="AK14" s="856" t="str">
        <f>IF($B14="","",INDEX('All CCC'!AK$7:AK$846,MATCH(WatchList!$B14,'All CCC'!$B$7:$B$846,0)))</f>
        <v/>
      </c>
      <c r="AL14" s="856" t="str">
        <f>IF($B14="","",INDEX('All CCC'!AL$7:AL$846,MATCH(WatchList!$B14,'All CCC'!$B$7:$B$846,0)))</f>
        <v/>
      </c>
      <c r="AM14" s="856" t="str">
        <f>IF($B14="","",INDEX('All CCC'!AM$7:AM$846,MATCH(WatchList!$B14,'All CCC'!$B$7:$B$846,0)))</f>
        <v/>
      </c>
      <c r="AN14" s="856" t="str">
        <f>IF($B14="","",INDEX('All CCC'!AN$7:AN$846,MATCH(WatchList!$B14,'All CCC'!$B$7:$B$846,0)))</f>
        <v/>
      </c>
      <c r="AO14" s="856" t="str">
        <f>IF($B14="","",INDEX('All CCC'!AO$7:AO$846,MATCH(WatchList!$B14,'All CCC'!$B$7:$B$846,0)))</f>
        <v/>
      </c>
      <c r="AP14" s="856" t="str">
        <f>IF($B14="","",INDEX('All CCC'!AP$7:AP$846,MATCH(WatchList!$B14,'All CCC'!$B$7:$B$846,0)))</f>
        <v/>
      </c>
      <c r="AQ14" s="856" t="str">
        <f>IF($B14="","",INDEX('All CCC'!AQ$7:AQ$846,MATCH(WatchList!$B14,'All CCC'!$B$7:$B$846,0)))</f>
        <v/>
      </c>
      <c r="AR14" s="856" t="str">
        <f>IF($B14="","",INDEX('All CCC'!AR$7:AR$846,MATCH(WatchList!$B14,'All CCC'!$B$7:$B$846,0)))</f>
        <v/>
      </c>
      <c r="AS14" s="856" t="str">
        <f>IF($B14="","",INDEX('All CCC'!AS$7:AS$846,MATCH(WatchList!$B14,'All CCC'!$B$7:$B$846,0)))</f>
        <v/>
      </c>
      <c r="AT14" s="856" t="str">
        <f>IF($B14="","",INDEX('All CCC'!AT$7:AT$846,MATCH(WatchList!$B14,'All CCC'!$B$7:$B$846,0)))</f>
        <v/>
      </c>
      <c r="AU14" s="856" t="str">
        <f>IF($B14="","",INDEX('All CCC'!AU$7:AU$846,MATCH(WatchList!$B14,'All CCC'!$B$7:$B$846,0)))</f>
        <v/>
      </c>
      <c r="AV14" s="856" t="str">
        <f>IF($B14="","",INDEX('All CCC'!AV$7:AV$846,MATCH(WatchList!$B14,'All CCC'!$B$7:$B$846,0)))</f>
        <v/>
      </c>
      <c r="AW14" s="856" t="str">
        <f>IF($B14="","",INDEX('All CCC'!AW$7:AW$846,MATCH(WatchList!$B14,'All CCC'!$B$7:$B$846,0)))</f>
        <v/>
      </c>
      <c r="AX14" s="856" t="str">
        <f>IF($B14="","",INDEX('All CCC'!AX$7:AX$846,MATCH(WatchList!$B14,'All CCC'!$B$7:$B$846,0)))</f>
        <v/>
      </c>
      <c r="AY14" s="856" t="str">
        <f>IF($B14="","",INDEX('All CCC'!AY$7:AY$846,MATCH(WatchList!$B14,'All CCC'!$B$7:$B$846,0)))</f>
        <v/>
      </c>
      <c r="AZ14" s="856" t="str">
        <f>IF($B14="","",INDEX('All CCC'!AZ$7:AZ$846,MATCH(WatchList!$B14,'All CCC'!$B$7:$B$846,0)))</f>
        <v/>
      </c>
      <c r="BA14" s="856" t="str">
        <f>IF($B14="","",INDEX('All CCC'!BA$7:BA$846,MATCH(WatchList!$B14,'All CCC'!$B$7:$B$846,0)))</f>
        <v/>
      </c>
      <c r="BB14" s="856" t="str">
        <f>IF($B14="","",INDEX('All CCC'!BB$7:BB$846,MATCH(WatchList!$B14,'All CCC'!$B$7:$B$846,0)))</f>
        <v/>
      </c>
      <c r="BC14" s="856" t="str">
        <f>IF($B14="","",INDEX('All CCC'!BC$7:BC$846,MATCH(WatchList!$B14,'All CCC'!$B$7:$B$846,0)))</f>
        <v/>
      </c>
      <c r="BD14" s="856" t="str">
        <f>IF($B14="","",INDEX('All CCC'!BD$7:BD$846,MATCH(WatchList!$B14,'All CCC'!$B$7:$B$846,0)))</f>
        <v/>
      </c>
      <c r="BE14" s="856" t="str">
        <f>IF($B14="","",INDEX('All CCC'!BE$7:BE$846,MATCH(WatchList!$B14,'All CCC'!$B$7:$B$846,0)))</f>
        <v/>
      </c>
      <c r="BF14" s="856" t="str">
        <f>IF($B14="","",INDEX('All CCC'!BF$7:BF$846,MATCH(WatchList!$B14,'All CCC'!$B$7:$B$846,0)))</f>
        <v/>
      </c>
      <c r="BG14" s="856" t="str">
        <f>IF($B14="","",INDEX('All CCC'!BG$7:BG$846,MATCH(WatchList!$B14,'All CCC'!$B$7:$B$846,0)))</f>
        <v/>
      </c>
    </row>
    <row r="15" spans="1:59" ht="11.25" customHeight="1" x14ac:dyDescent="0.2">
      <c r="A15" s="550" t="str">
        <f>IF($B15="","",INDEX('All CCC'!A$7:A$846,MATCH(WatchList!$B15,'All CCC'!$B$7:$B$846,0)))</f>
        <v/>
      </c>
      <c r="B15" s="31"/>
      <c r="C15" s="856" t="str">
        <f>IF($B15="","",INDEX('All CCC'!C$7:C$846,MATCH(WatchList!$B15,'All CCC'!$B$7:$B$846,0)))</f>
        <v/>
      </c>
      <c r="D15" s="856" t="str">
        <f>IF($B15="","",INDEX('All CCC'!D$7:D$846,MATCH(WatchList!$B15,'All CCC'!$B$7:$B$846,0)))</f>
        <v/>
      </c>
      <c r="E15" s="856" t="str">
        <f>IF($B15="","",INDEX('All CCC'!E$7:E$846,MATCH(WatchList!$B15,'All CCC'!$B$7:$B$846,0)))</f>
        <v/>
      </c>
      <c r="F15" s="856" t="str">
        <f>IF($B15="","",INDEX('All CCC'!F$7:F$846,MATCH(WatchList!$B15,'All CCC'!$B$7:$B$846,0)))</f>
        <v/>
      </c>
      <c r="G15" s="856" t="str">
        <f>IF($B15="","",INDEX('All CCC'!G$7:G$846,MATCH(WatchList!$B15,'All CCC'!$B$7:$B$846,0)))</f>
        <v/>
      </c>
      <c r="H15" s="856" t="str">
        <f>IF($B15="","",INDEX('All CCC'!H$7:H$846,MATCH(WatchList!$B15,'All CCC'!$B$7:$B$846,0)))</f>
        <v/>
      </c>
      <c r="I15" s="856" t="str">
        <f>IF($B15="","",INDEX('All CCC'!I$7:I$846,MATCH(WatchList!$B15,'All CCC'!$B$7:$B$846,0)))</f>
        <v/>
      </c>
      <c r="J15" s="856" t="str">
        <f>IF($B15="","",INDEX('All CCC'!J$7:J$846,MATCH(WatchList!$B15,'All CCC'!$B$7:$B$846,0)))</f>
        <v/>
      </c>
      <c r="K15" s="856" t="str">
        <f>IF($B15="","",INDEX('All CCC'!K$7:K$846,MATCH(WatchList!$B15,'All CCC'!$B$7:$B$846,0)))</f>
        <v/>
      </c>
      <c r="L15" s="856" t="str">
        <f>IF($B15="","",INDEX('All CCC'!L$7:L$846,MATCH(WatchList!$B15,'All CCC'!$B$7:$B$846,0)))</f>
        <v/>
      </c>
      <c r="M15" s="856" t="str">
        <f>IF($B15="","",INDEX('All CCC'!M$7:M$846,MATCH(WatchList!$B15,'All CCC'!$B$7:$B$846,0)))</f>
        <v/>
      </c>
      <c r="N15" s="856" t="str">
        <f>IF($B15="","",INDEX('All CCC'!N$7:N$846,MATCH(WatchList!$B15,'All CCC'!$B$7:$B$846,0)))</f>
        <v/>
      </c>
      <c r="O15" s="856" t="str">
        <f>IF($B15="","",INDEX('All CCC'!O$7:O$846,MATCH(WatchList!$B15,'All CCC'!$B$7:$B$846,0)))</f>
        <v/>
      </c>
      <c r="P15" s="857" t="str">
        <f>IF($B15="","",INDEX('All CCC'!P$7:P$846,MATCH(WatchList!$B15,'All CCC'!$B$7:$B$846,0)))</f>
        <v/>
      </c>
      <c r="Q15" s="857" t="str">
        <f>IF($B15="","",INDEX('All CCC'!Q$7:Q$846,MATCH(WatchList!$B15,'All CCC'!$B$7:$B$846,0)))</f>
        <v/>
      </c>
      <c r="R15" s="856" t="str">
        <f>IF($B15="","",INDEX('All CCC'!R$7:R$846,MATCH(WatchList!$B15,'All CCC'!$B$7:$B$846,0)))</f>
        <v/>
      </c>
      <c r="S15" s="856" t="str">
        <f>IF($B15="","",INDEX('All CCC'!S$7:S$846,MATCH(WatchList!$B15,'All CCC'!$B$7:$B$846,0)))</f>
        <v/>
      </c>
      <c r="T15" s="856" t="str">
        <f>IF($B15="","",INDEX('All CCC'!T$7:T$846,MATCH(WatchList!$B15,'All CCC'!$B$7:$B$846,0)))</f>
        <v/>
      </c>
      <c r="U15" s="856" t="str">
        <f>IF($B15="","",INDEX('All CCC'!U$7:U$846,MATCH(WatchList!$B15,'All CCC'!$B$7:$B$846,0)))</f>
        <v/>
      </c>
      <c r="V15" s="856" t="str">
        <f>IF($B15="","",INDEX('All CCC'!V$7:V$846,MATCH(WatchList!$B15,'All CCC'!$B$7:$B$846,0)))</f>
        <v/>
      </c>
      <c r="W15" s="856" t="str">
        <f>IF($B15="","",INDEX('All CCC'!W$7:W$846,MATCH(WatchList!$B15,'All CCC'!$B$7:$B$846,0)))</f>
        <v/>
      </c>
      <c r="X15" s="856" t="str">
        <f>IF($B15="","",INDEX('All CCC'!X$7:X$846,MATCH(WatchList!$B15,'All CCC'!$B$7:$B$846,0)))</f>
        <v/>
      </c>
      <c r="Y15" s="856" t="str">
        <f>IF($B15="","",INDEX('All CCC'!Y$7:Y$846,MATCH(WatchList!$B15,'All CCC'!$B$7:$B$846,0)))</f>
        <v/>
      </c>
      <c r="Z15" s="856" t="str">
        <f>IF($B15="","",INDEX('All CCC'!Z$7:Z$846,MATCH(WatchList!$B15,'All CCC'!$B$7:$B$846,0)))</f>
        <v/>
      </c>
      <c r="AA15" s="856" t="str">
        <f>IF($B15="","",INDEX('All CCC'!AA$7:AA$846,MATCH(WatchList!$B15,'All CCC'!$B$7:$B$846,0)))</f>
        <v/>
      </c>
      <c r="AB15" s="856" t="str">
        <f>IF($B15="","",INDEX('All CCC'!AB$7:AB$846,MATCH(WatchList!$B15,'All CCC'!$B$7:$B$846,0)))</f>
        <v/>
      </c>
      <c r="AC15" s="856" t="str">
        <f>IF($B15="","",INDEX('All CCC'!AC$7:AC$846,MATCH(WatchList!$B15,'All CCC'!$B$7:$B$846,0)))</f>
        <v/>
      </c>
      <c r="AD15" s="856" t="str">
        <f>IF($B15="","",INDEX('All CCC'!AD$7:AD$846,MATCH(WatchList!$B15,'All CCC'!$B$7:$B$846,0)))</f>
        <v/>
      </c>
      <c r="AE15" s="856" t="str">
        <f>IF($B15="","",INDEX('All CCC'!AE$7:AE$846,MATCH(WatchList!$B15,'All CCC'!$B$7:$B$846,0)))</f>
        <v/>
      </c>
      <c r="AF15" s="856" t="str">
        <f>IF($B15="","",INDEX('All CCC'!AF$7:AF$846,MATCH(WatchList!$B15,'All CCC'!$B$7:$B$846,0)))</f>
        <v/>
      </c>
      <c r="AG15" s="856" t="str">
        <f>IF($B15="","",INDEX('All CCC'!AG$7:AG$846,MATCH(WatchList!$B15,'All CCC'!$B$7:$B$846,0)))</f>
        <v/>
      </c>
      <c r="AH15" s="856" t="str">
        <f>IF($B15="","",INDEX('All CCC'!AH$7:AH$846,MATCH(WatchList!$B15,'All CCC'!$B$7:$B$846,0)))</f>
        <v/>
      </c>
      <c r="AI15" s="856" t="str">
        <f>IF($B15="","",INDEX('All CCC'!AI$7:AI$846,MATCH(WatchList!$B15,'All CCC'!$B$7:$B$846,0)))</f>
        <v/>
      </c>
      <c r="AJ15" s="856" t="str">
        <f>IF($B15="","",INDEX('All CCC'!AJ$7:AJ$846,MATCH(WatchList!$B15,'All CCC'!$B$7:$B$846,0)))</f>
        <v/>
      </c>
      <c r="AK15" s="856" t="str">
        <f>IF($B15="","",INDEX('All CCC'!AK$7:AK$846,MATCH(WatchList!$B15,'All CCC'!$B$7:$B$846,0)))</f>
        <v/>
      </c>
      <c r="AL15" s="856" t="str">
        <f>IF($B15="","",INDEX('All CCC'!AL$7:AL$846,MATCH(WatchList!$B15,'All CCC'!$B$7:$B$846,0)))</f>
        <v/>
      </c>
      <c r="AM15" s="856" t="str">
        <f>IF($B15="","",INDEX('All CCC'!AM$7:AM$846,MATCH(WatchList!$B15,'All CCC'!$B$7:$B$846,0)))</f>
        <v/>
      </c>
      <c r="AN15" s="856" t="str">
        <f>IF($B15="","",INDEX('All CCC'!AN$7:AN$846,MATCH(WatchList!$B15,'All CCC'!$B$7:$B$846,0)))</f>
        <v/>
      </c>
      <c r="AO15" s="856" t="str">
        <f>IF($B15="","",INDEX('All CCC'!AO$7:AO$846,MATCH(WatchList!$B15,'All CCC'!$B$7:$B$846,0)))</f>
        <v/>
      </c>
      <c r="AP15" s="856" t="str">
        <f>IF($B15="","",INDEX('All CCC'!AP$7:AP$846,MATCH(WatchList!$B15,'All CCC'!$B$7:$B$846,0)))</f>
        <v/>
      </c>
      <c r="AQ15" s="856" t="str">
        <f>IF($B15="","",INDEX('All CCC'!AQ$7:AQ$846,MATCH(WatchList!$B15,'All CCC'!$B$7:$B$846,0)))</f>
        <v/>
      </c>
      <c r="AR15" s="856" t="str">
        <f>IF($B15="","",INDEX('All CCC'!AR$7:AR$846,MATCH(WatchList!$B15,'All CCC'!$B$7:$B$846,0)))</f>
        <v/>
      </c>
      <c r="AS15" s="856" t="str">
        <f>IF($B15="","",INDEX('All CCC'!AS$7:AS$846,MATCH(WatchList!$B15,'All CCC'!$B$7:$B$846,0)))</f>
        <v/>
      </c>
      <c r="AT15" s="856" t="str">
        <f>IF($B15="","",INDEX('All CCC'!AT$7:AT$846,MATCH(WatchList!$B15,'All CCC'!$B$7:$B$846,0)))</f>
        <v/>
      </c>
      <c r="AU15" s="856" t="str">
        <f>IF($B15="","",INDEX('All CCC'!AU$7:AU$846,MATCH(WatchList!$B15,'All CCC'!$B$7:$B$846,0)))</f>
        <v/>
      </c>
      <c r="AV15" s="856" t="str">
        <f>IF($B15="","",INDEX('All CCC'!AV$7:AV$846,MATCH(WatchList!$B15,'All CCC'!$B$7:$B$846,0)))</f>
        <v/>
      </c>
      <c r="AW15" s="856" t="str">
        <f>IF($B15="","",INDEX('All CCC'!AW$7:AW$846,MATCH(WatchList!$B15,'All CCC'!$B$7:$B$846,0)))</f>
        <v/>
      </c>
      <c r="AX15" s="856" t="str">
        <f>IF($B15="","",INDEX('All CCC'!AX$7:AX$846,MATCH(WatchList!$B15,'All CCC'!$B$7:$B$846,0)))</f>
        <v/>
      </c>
      <c r="AY15" s="856" t="str">
        <f>IF($B15="","",INDEX('All CCC'!AY$7:AY$846,MATCH(WatchList!$B15,'All CCC'!$B$7:$B$846,0)))</f>
        <v/>
      </c>
      <c r="AZ15" s="856" t="str">
        <f>IF($B15="","",INDEX('All CCC'!AZ$7:AZ$846,MATCH(WatchList!$B15,'All CCC'!$B$7:$B$846,0)))</f>
        <v/>
      </c>
      <c r="BA15" s="856" t="str">
        <f>IF($B15="","",INDEX('All CCC'!BA$7:BA$846,MATCH(WatchList!$B15,'All CCC'!$B$7:$B$846,0)))</f>
        <v/>
      </c>
      <c r="BB15" s="856" t="str">
        <f>IF($B15="","",INDEX('All CCC'!BB$7:BB$846,MATCH(WatchList!$B15,'All CCC'!$B$7:$B$846,0)))</f>
        <v/>
      </c>
      <c r="BC15" s="856" t="str">
        <f>IF($B15="","",INDEX('All CCC'!BC$7:BC$846,MATCH(WatchList!$B15,'All CCC'!$B$7:$B$846,0)))</f>
        <v/>
      </c>
      <c r="BD15" s="856" t="str">
        <f>IF($B15="","",INDEX('All CCC'!BD$7:BD$846,MATCH(WatchList!$B15,'All CCC'!$B$7:$B$846,0)))</f>
        <v/>
      </c>
      <c r="BE15" s="856" t="str">
        <f>IF($B15="","",INDEX('All CCC'!BE$7:BE$846,MATCH(WatchList!$B15,'All CCC'!$B$7:$B$846,0)))</f>
        <v/>
      </c>
      <c r="BF15" s="856" t="str">
        <f>IF($B15="","",INDEX('All CCC'!BF$7:BF$846,MATCH(WatchList!$B15,'All CCC'!$B$7:$B$846,0)))</f>
        <v/>
      </c>
      <c r="BG15" s="856" t="str">
        <f>IF($B15="","",INDEX('All CCC'!BG$7:BG$846,MATCH(WatchList!$B15,'All CCC'!$B$7:$B$846,0)))</f>
        <v/>
      </c>
    </row>
    <row r="16" spans="1:59" ht="11.25" customHeight="1" x14ac:dyDescent="0.2">
      <c r="A16" s="550" t="str">
        <f>IF($B16="","",INDEX('All CCC'!A$7:A$846,MATCH(WatchList!$B16,'All CCC'!$B$7:$B$846,0)))</f>
        <v/>
      </c>
      <c r="B16" s="31"/>
      <c r="C16" s="856" t="str">
        <f>IF($B16="","",INDEX('All CCC'!C$7:C$846,MATCH(WatchList!$B16,'All CCC'!$B$7:$B$846,0)))</f>
        <v/>
      </c>
      <c r="D16" s="856" t="str">
        <f>IF($B16="","",INDEX('All CCC'!D$7:D$846,MATCH(WatchList!$B16,'All CCC'!$B$7:$B$846,0)))</f>
        <v/>
      </c>
      <c r="E16" s="856" t="str">
        <f>IF($B16="","",INDEX('All CCC'!E$7:E$846,MATCH(WatchList!$B16,'All CCC'!$B$7:$B$846,0)))</f>
        <v/>
      </c>
      <c r="F16" s="856" t="str">
        <f>IF($B16="","",INDEX('All CCC'!F$7:F$846,MATCH(WatchList!$B16,'All CCC'!$B$7:$B$846,0)))</f>
        <v/>
      </c>
      <c r="G16" s="856" t="str">
        <f>IF($B16="","",INDEX('All CCC'!G$7:G$846,MATCH(WatchList!$B16,'All CCC'!$B$7:$B$846,0)))</f>
        <v/>
      </c>
      <c r="H16" s="856" t="str">
        <f>IF($B16="","",INDEX('All CCC'!H$7:H$846,MATCH(WatchList!$B16,'All CCC'!$B$7:$B$846,0)))</f>
        <v/>
      </c>
      <c r="I16" s="856" t="str">
        <f>IF($B16="","",INDEX('All CCC'!I$7:I$846,MATCH(WatchList!$B16,'All CCC'!$B$7:$B$846,0)))</f>
        <v/>
      </c>
      <c r="J16" s="856" t="str">
        <f>IF($B16="","",INDEX('All CCC'!J$7:J$846,MATCH(WatchList!$B16,'All CCC'!$B$7:$B$846,0)))</f>
        <v/>
      </c>
      <c r="K16" s="856" t="str">
        <f>IF($B16="","",INDEX('All CCC'!K$7:K$846,MATCH(WatchList!$B16,'All CCC'!$B$7:$B$846,0)))</f>
        <v/>
      </c>
      <c r="L16" s="856" t="str">
        <f>IF($B16="","",INDEX('All CCC'!L$7:L$846,MATCH(WatchList!$B16,'All CCC'!$B$7:$B$846,0)))</f>
        <v/>
      </c>
      <c r="M16" s="856" t="str">
        <f>IF($B16="","",INDEX('All CCC'!M$7:M$846,MATCH(WatchList!$B16,'All CCC'!$B$7:$B$846,0)))</f>
        <v/>
      </c>
      <c r="N16" s="856" t="str">
        <f>IF($B16="","",INDEX('All CCC'!N$7:N$846,MATCH(WatchList!$B16,'All CCC'!$B$7:$B$846,0)))</f>
        <v/>
      </c>
      <c r="O16" s="856" t="str">
        <f>IF($B16="","",INDEX('All CCC'!O$7:O$846,MATCH(WatchList!$B16,'All CCC'!$B$7:$B$846,0)))</f>
        <v/>
      </c>
      <c r="P16" s="857" t="str">
        <f>IF($B16="","",INDEX('All CCC'!P$7:P$846,MATCH(WatchList!$B16,'All CCC'!$B$7:$B$846,0)))</f>
        <v/>
      </c>
      <c r="Q16" s="857" t="str">
        <f>IF($B16="","",INDEX('All CCC'!Q$7:Q$846,MATCH(WatchList!$B16,'All CCC'!$B$7:$B$846,0)))</f>
        <v/>
      </c>
      <c r="R16" s="856" t="str">
        <f>IF($B16="","",INDEX('All CCC'!R$7:R$846,MATCH(WatchList!$B16,'All CCC'!$B$7:$B$846,0)))</f>
        <v/>
      </c>
      <c r="S16" s="856" t="str">
        <f>IF($B16="","",INDEX('All CCC'!S$7:S$846,MATCH(WatchList!$B16,'All CCC'!$B$7:$B$846,0)))</f>
        <v/>
      </c>
      <c r="T16" s="856" t="str">
        <f>IF($B16="","",INDEX('All CCC'!T$7:T$846,MATCH(WatchList!$B16,'All CCC'!$B$7:$B$846,0)))</f>
        <v/>
      </c>
      <c r="U16" s="856" t="str">
        <f>IF($B16="","",INDEX('All CCC'!U$7:U$846,MATCH(WatchList!$B16,'All CCC'!$B$7:$B$846,0)))</f>
        <v/>
      </c>
      <c r="V16" s="856" t="str">
        <f>IF($B16="","",INDEX('All CCC'!V$7:V$846,MATCH(WatchList!$B16,'All CCC'!$B$7:$B$846,0)))</f>
        <v/>
      </c>
      <c r="W16" s="856" t="str">
        <f>IF($B16="","",INDEX('All CCC'!W$7:W$846,MATCH(WatchList!$B16,'All CCC'!$B$7:$B$846,0)))</f>
        <v/>
      </c>
      <c r="X16" s="856" t="str">
        <f>IF($B16="","",INDEX('All CCC'!X$7:X$846,MATCH(WatchList!$B16,'All CCC'!$B$7:$B$846,0)))</f>
        <v/>
      </c>
      <c r="Y16" s="856" t="str">
        <f>IF($B16="","",INDEX('All CCC'!Y$7:Y$846,MATCH(WatchList!$B16,'All CCC'!$B$7:$B$846,0)))</f>
        <v/>
      </c>
      <c r="Z16" s="856" t="str">
        <f>IF($B16="","",INDEX('All CCC'!Z$7:Z$846,MATCH(WatchList!$B16,'All CCC'!$B$7:$B$846,0)))</f>
        <v/>
      </c>
      <c r="AA16" s="856" t="str">
        <f>IF($B16="","",INDEX('All CCC'!AA$7:AA$846,MATCH(WatchList!$B16,'All CCC'!$B$7:$B$846,0)))</f>
        <v/>
      </c>
      <c r="AB16" s="856" t="str">
        <f>IF($B16="","",INDEX('All CCC'!AB$7:AB$846,MATCH(WatchList!$B16,'All CCC'!$B$7:$B$846,0)))</f>
        <v/>
      </c>
      <c r="AC16" s="856" t="str">
        <f>IF($B16="","",INDEX('All CCC'!AC$7:AC$846,MATCH(WatchList!$B16,'All CCC'!$B$7:$B$846,0)))</f>
        <v/>
      </c>
      <c r="AD16" s="856" t="str">
        <f>IF($B16="","",INDEX('All CCC'!AD$7:AD$846,MATCH(WatchList!$B16,'All CCC'!$B$7:$B$846,0)))</f>
        <v/>
      </c>
      <c r="AE16" s="856" t="str">
        <f>IF($B16="","",INDEX('All CCC'!AE$7:AE$846,MATCH(WatchList!$B16,'All CCC'!$B$7:$B$846,0)))</f>
        <v/>
      </c>
      <c r="AF16" s="856" t="str">
        <f>IF($B16="","",INDEX('All CCC'!AF$7:AF$846,MATCH(WatchList!$B16,'All CCC'!$B$7:$B$846,0)))</f>
        <v/>
      </c>
      <c r="AG16" s="856" t="str">
        <f>IF($B16="","",INDEX('All CCC'!AG$7:AG$846,MATCH(WatchList!$B16,'All CCC'!$B$7:$B$846,0)))</f>
        <v/>
      </c>
      <c r="AH16" s="856" t="str">
        <f>IF($B16="","",INDEX('All CCC'!AH$7:AH$846,MATCH(WatchList!$B16,'All CCC'!$B$7:$B$846,0)))</f>
        <v/>
      </c>
      <c r="AI16" s="856" t="str">
        <f>IF($B16="","",INDEX('All CCC'!AI$7:AI$846,MATCH(WatchList!$B16,'All CCC'!$B$7:$B$846,0)))</f>
        <v/>
      </c>
      <c r="AJ16" s="856" t="str">
        <f>IF($B16="","",INDEX('All CCC'!AJ$7:AJ$846,MATCH(WatchList!$B16,'All CCC'!$B$7:$B$846,0)))</f>
        <v/>
      </c>
      <c r="AK16" s="856" t="str">
        <f>IF($B16="","",INDEX('All CCC'!AK$7:AK$846,MATCH(WatchList!$B16,'All CCC'!$B$7:$B$846,0)))</f>
        <v/>
      </c>
      <c r="AL16" s="856" t="str">
        <f>IF($B16="","",INDEX('All CCC'!AL$7:AL$846,MATCH(WatchList!$B16,'All CCC'!$B$7:$B$846,0)))</f>
        <v/>
      </c>
      <c r="AM16" s="856" t="str">
        <f>IF($B16="","",INDEX('All CCC'!AM$7:AM$846,MATCH(WatchList!$B16,'All CCC'!$B$7:$B$846,0)))</f>
        <v/>
      </c>
      <c r="AN16" s="856" t="str">
        <f>IF($B16="","",INDEX('All CCC'!AN$7:AN$846,MATCH(WatchList!$B16,'All CCC'!$B$7:$B$846,0)))</f>
        <v/>
      </c>
      <c r="AO16" s="856" t="str">
        <f>IF($B16="","",INDEX('All CCC'!AO$7:AO$846,MATCH(WatchList!$B16,'All CCC'!$B$7:$B$846,0)))</f>
        <v/>
      </c>
      <c r="AP16" s="856" t="str">
        <f>IF($B16="","",INDEX('All CCC'!AP$7:AP$846,MATCH(WatchList!$B16,'All CCC'!$B$7:$B$846,0)))</f>
        <v/>
      </c>
      <c r="AQ16" s="856" t="str">
        <f>IF($B16="","",INDEX('All CCC'!AQ$7:AQ$846,MATCH(WatchList!$B16,'All CCC'!$B$7:$B$846,0)))</f>
        <v/>
      </c>
      <c r="AR16" s="856" t="str">
        <f>IF($B16="","",INDEX('All CCC'!AR$7:AR$846,MATCH(WatchList!$B16,'All CCC'!$B$7:$B$846,0)))</f>
        <v/>
      </c>
      <c r="AS16" s="856" t="str">
        <f>IF($B16="","",INDEX('All CCC'!AS$7:AS$846,MATCH(WatchList!$B16,'All CCC'!$B$7:$B$846,0)))</f>
        <v/>
      </c>
      <c r="AT16" s="856" t="str">
        <f>IF($B16="","",INDEX('All CCC'!AT$7:AT$846,MATCH(WatchList!$B16,'All CCC'!$B$7:$B$846,0)))</f>
        <v/>
      </c>
      <c r="AU16" s="856" t="str">
        <f>IF($B16="","",INDEX('All CCC'!AU$7:AU$846,MATCH(WatchList!$B16,'All CCC'!$B$7:$B$846,0)))</f>
        <v/>
      </c>
      <c r="AV16" s="856" t="str">
        <f>IF($B16="","",INDEX('All CCC'!AV$7:AV$846,MATCH(WatchList!$B16,'All CCC'!$B$7:$B$846,0)))</f>
        <v/>
      </c>
      <c r="AW16" s="856" t="str">
        <f>IF($B16="","",INDEX('All CCC'!AW$7:AW$846,MATCH(WatchList!$B16,'All CCC'!$B$7:$B$846,0)))</f>
        <v/>
      </c>
      <c r="AX16" s="856" t="str">
        <f>IF($B16="","",INDEX('All CCC'!AX$7:AX$846,MATCH(WatchList!$B16,'All CCC'!$B$7:$B$846,0)))</f>
        <v/>
      </c>
      <c r="AY16" s="856" t="str">
        <f>IF($B16="","",INDEX('All CCC'!AY$7:AY$846,MATCH(WatchList!$B16,'All CCC'!$B$7:$B$846,0)))</f>
        <v/>
      </c>
      <c r="AZ16" s="856" t="str">
        <f>IF($B16="","",INDEX('All CCC'!AZ$7:AZ$846,MATCH(WatchList!$B16,'All CCC'!$B$7:$B$846,0)))</f>
        <v/>
      </c>
      <c r="BA16" s="856" t="str">
        <f>IF($B16="","",INDEX('All CCC'!BA$7:BA$846,MATCH(WatchList!$B16,'All CCC'!$B$7:$B$846,0)))</f>
        <v/>
      </c>
      <c r="BB16" s="856" t="str">
        <f>IF($B16="","",INDEX('All CCC'!BB$7:BB$846,MATCH(WatchList!$B16,'All CCC'!$B$7:$B$846,0)))</f>
        <v/>
      </c>
      <c r="BC16" s="856" t="str">
        <f>IF($B16="","",INDEX('All CCC'!BC$7:BC$846,MATCH(WatchList!$B16,'All CCC'!$B$7:$B$846,0)))</f>
        <v/>
      </c>
      <c r="BD16" s="856" t="str">
        <f>IF($B16="","",INDEX('All CCC'!BD$7:BD$846,MATCH(WatchList!$B16,'All CCC'!$B$7:$B$846,0)))</f>
        <v/>
      </c>
      <c r="BE16" s="856" t="str">
        <f>IF($B16="","",INDEX('All CCC'!BE$7:BE$846,MATCH(WatchList!$B16,'All CCC'!$B$7:$B$846,0)))</f>
        <v/>
      </c>
      <c r="BF16" s="856" t="str">
        <f>IF($B16="","",INDEX('All CCC'!BF$7:BF$846,MATCH(WatchList!$B16,'All CCC'!$B$7:$B$846,0)))</f>
        <v/>
      </c>
      <c r="BG16" s="856" t="str">
        <f>IF($B16="","",INDEX('All CCC'!BG$7:BG$846,MATCH(WatchList!$B16,'All CCC'!$B$7:$B$846,0)))</f>
        <v/>
      </c>
    </row>
    <row r="17" spans="1:59" ht="11.25" customHeight="1" x14ac:dyDescent="0.2">
      <c r="A17" s="550" t="str">
        <f>IF($B17="","",INDEX('All CCC'!A$7:A$846,MATCH(WatchList!$B17,'All CCC'!$B$7:$B$846,0)))</f>
        <v/>
      </c>
      <c r="B17" s="31"/>
      <c r="C17" s="856" t="str">
        <f>IF($B17="","",INDEX('All CCC'!C$7:C$846,MATCH(WatchList!$B17,'All CCC'!$B$7:$B$846,0)))</f>
        <v/>
      </c>
      <c r="D17" s="856" t="str">
        <f>IF($B17="","",INDEX('All CCC'!D$7:D$846,MATCH(WatchList!$B17,'All CCC'!$B$7:$B$846,0)))</f>
        <v/>
      </c>
      <c r="E17" s="856" t="str">
        <f>IF($B17="","",INDEX('All CCC'!E$7:E$846,MATCH(WatchList!$B17,'All CCC'!$B$7:$B$846,0)))</f>
        <v/>
      </c>
      <c r="F17" s="856" t="str">
        <f>IF($B17="","",INDEX('All CCC'!F$7:F$846,MATCH(WatchList!$B17,'All CCC'!$B$7:$B$846,0)))</f>
        <v/>
      </c>
      <c r="G17" s="856" t="str">
        <f>IF($B17="","",INDEX('All CCC'!G$7:G$846,MATCH(WatchList!$B17,'All CCC'!$B$7:$B$846,0)))</f>
        <v/>
      </c>
      <c r="H17" s="856" t="str">
        <f>IF($B17="","",INDEX('All CCC'!H$7:H$846,MATCH(WatchList!$B17,'All CCC'!$B$7:$B$846,0)))</f>
        <v/>
      </c>
      <c r="I17" s="856" t="str">
        <f>IF($B17="","",INDEX('All CCC'!I$7:I$846,MATCH(WatchList!$B17,'All CCC'!$B$7:$B$846,0)))</f>
        <v/>
      </c>
      <c r="J17" s="856" t="str">
        <f>IF($B17="","",INDEX('All CCC'!J$7:J$846,MATCH(WatchList!$B17,'All CCC'!$B$7:$B$846,0)))</f>
        <v/>
      </c>
      <c r="K17" s="856" t="str">
        <f>IF($B17="","",INDEX('All CCC'!K$7:K$846,MATCH(WatchList!$B17,'All CCC'!$B$7:$B$846,0)))</f>
        <v/>
      </c>
      <c r="L17" s="856" t="str">
        <f>IF($B17="","",INDEX('All CCC'!L$7:L$846,MATCH(WatchList!$B17,'All CCC'!$B$7:$B$846,0)))</f>
        <v/>
      </c>
      <c r="M17" s="856" t="str">
        <f>IF($B17="","",INDEX('All CCC'!M$7:M$846,MATCH(WatchList!$B17,'All CCC'!$B$7:$B$846,0)))</f>
        <v/>
      </c>
      <c r="N17" s="856" t="str">
        <f>IF($B17="","",INDEX('All CCC'!N$7:N$846,MATCH(WatchList!$B17,'All CCC'!$B$7:$B$846,0)))</f>
        <v/>
      </c>
      <c r="O17" s="856" t="str">
        <f>IF($B17="","",INDEX('All CCC'!O$7:O$846,MATCH(WatchList!$B17,'All CCC'!$B$7:$B$846,0)))</f>
        <v/>
      </c>
      <c r="P17" s="857" t="str">
        <f>IF($B17="","",INDEX('All CCC'!P$7:P$846,MATCH(WatchList!$B17,'All CCC'!$B$7:$B$846,0)))</f>
        <v/>
      </c>
      <c r="Q17" s="857" t="str">
        <f>IF($B17="","",INDEX('All CCC'!Q$7:Q$846,MATCH(WatchList!$B17,'All CCC'!$B$7:$B$846,0)))</f>
        <v/>
      </c>
      <c r="R17" s="856" t="str">
        <f>IF($B17="","",INDEX('All CCC'!R$7:R$846,MATCH(WatchList!$B17,'All CCC'!$B$7:$B$846,0)))</f>
        <v/>
      </c>
      <c r="S17" s="856" t="str">
        <f>IF($B17="","",INDEX('All CCC'!S$7:S$846,MATCH(WatchList!$B17,'All CCC'!$B$7:$B$846,0)))</f>
        <v/>
      </c>
      <c r="T17" s="856" t="str">
        <f>IF($B17="","",INDEX('All CCC'!T$7:T$846,MATCH(WatchList!$B17,'All CCC'!$B$7:$B$846,0)))</f>
        <v/>
      </c>
      <c r="U17" s="856" t="str">
        <f>IF($B17="","",INDEX('All CCC'!U$7:U$846,MATCH(WatchList!$B17,'All CCC'!$B$7:$B$846,0)))</f>
        <v/>
      </c>
      <c r="V17" s="856" t="str">
        <f>IF($B17="","",INDEX('All CCC'!V$7:V$846,MATCH(WatchList!$B17,'All CCC'!$B$7:$B$846,0)))</f>
        <v/>
      </c>
      <c r="W17" s="856" t="str">
        <f>IF($B17="","",INDEX('All CCC'!W$7:W$846,MATCH(WatchList!$B17,'All CCC'!$B$7:$B$846,0)))</f>
        <v/>
      </c>
      <c r="X17" s="856" t="str">
        <f>IF($B17="","",INDEX('All CCC'!X$7:X$846,MATCH(WatchList!$B17,'All CCC'!$B$7:$B$846,0)))</f>
        <v/>
      </c>
      <c r="Y17" s="856" t="str">
        <f>IF($B17="","",INDEX('All CCC'!Y$7:Y$846,MATCH(WatchList!$B17,'All CCC'!$B$7:$B$846,0)))</f>
        <v/>
      </c>
      <c r="Z17" s="856" t="str">
        <f>IF($B17="","",INDEX('All CCC'!Z$7:Z$846,MATCH(WatchList!$B17,'All CCC'!$B$7:$B$846,0)))</f>
        <v/>
      </c>
      <c r="AA17" s="856" t="str">
        <f>IF($B17="","",INDEX('All CCC'!AA$7:AA$846,MATCH(WatchList!$B17,'All CCC'!$B$7:$B$846,0)))</f>
        <v/>
      </c>
      <c r="AB17" s="856" t="str">
        <f>IF($B17="","",INDEX('All CCC'!AB$7:AB$846,MATCH(WatchList!$B17,'All CCC'!$B$7:$B$846,0)))</f>
        <v/>
      </c>
      <c r="AC17" s="856" t="str">
        <f>IF($B17="","",INDEX('All CCC'!AC$7:AC$846,MATCH(WatchList!$B17,'All CCC'!$B$7:$B$846,0)))</f>
        <v/>
      </c>
      <c r="AD17" s="856" t="str">
        <f>IF($B17="","",INDEX('All CCC'!AD$7:AD$846,MATCH(WatchList!$B17,'All CCC'!$B$7:$B$846,0)))</f>
        <v/>
      </c>
      <c r="AE17" s="856" t="str">
        <f>IF($B17="","",INDEX('All CCC'!AE$7:AE$846,MATCH(WatchList!$B17,'All CCC'!$B$7:$B$846,0)))</f>
        <v/>
      </c>
      <c r="AF17" s="856" t="str">
        <f>IF($B17="","",INDEX('All CCC'!AF$7:AF$846,MATCH(WatchList!$B17,'All CCC'!$B$7:$B$846,0)))</f>
        <v/>
      </c>
      <c r="AG17" s="856" t="str">
        <f>IF($B17="","",INDEX('All CCC'!AG$7:AG$846,MATCH(WatchList!$B17,'All CCC'!$B$7:$B$846,0)))</f>
        <v/>
      </c>
      <c r="AH17" s="856" t="str">
        <f>IF($B17="","",INDEX('All CCC'!AH$7:AH$846,MATCH(WatchList!$B17,'All CCC'!$B$7:$B$846,0)))</f>
        <v/>
      </c>
      <c r="AI17" s="856" t="str">
        <f>IF($B17="","",INDEX('All CCC'!AI$7:AI$846,MATCH(WatchList!$B17,'All CCC'!$B$7:$B$846,0)))</f>
        <v/>
      </c>
      <c r="AJ17" s="856" t="str">
        <f>IF($B17="","",INDEX('All CCC'!AJ$7:AJ$846,MATCH(WatchList!$B17,'All CCC'!$B$7:$B$846,0)))</f>
        <v/>
      </c>
      <c r="AK17" s="856" t="str">
        <f>IF($B17="","",INDEX('All CCC'!AK$7:AK$846,MATCH(WatchList!$B17,'All CCC'!$B$7:$B$846,0)))</f>
        <v/>
      </c>
      <c r="AL17" s="856" t="str">
        <f>IF($B17="","",INDEX('All CCC'!AL$7:AL$846,MATCH(WatchList!$B17,'All CCC'!$B$7:$B$846,0)))</f>
        <v/>
      </c>
      <c r="AM17" s="856" t="str">
        <f>IF($B17="","",INDEX('All CCC'!AM$7:AM$846,MATCH(WatchList!$B17,'All CCC'!$B$7:$B$846,0)))</f>
        <v/>
      </c>
      <c r="AN17" s="856" t="str">
        <f>IF($B17="","",INDEX('All CCC'!AN$7:AN$846,MATCH(WatchList!$B17,'All CCC'!$B$7:$B$846,0)))</f>
        <v/>
      </c>
      <c r="AO17" s="856" t="str">
        <f>IF($B17="","",INDEX('All CCC'!AO$7:AO$846,MATCH(WatchList!$B17,'All CCC'!$B$7:$B$846,0)))</f>
        <v/>
      </c>
      <c r="AP17" s="856" t="str">
        <f>IF($B17="","",INDEX('All CCC'!AP$7:AP$846,MATCH(WatchList!$B17,'All CCC'!$B$7:$B$846,0)))</f>
        <v/>
      </c>
      <c r="AQ17" s="856" t="str">
        <f>IF($B17="","",INDEX('All CCC'!AQ$7:AQ$846,MATCH(WatchList!$B17,'All CCC'!$B$7:$B$846,0)))</f>
        <v/>
      </c>
      <c r="AR17" s="856" t="str">
        <f>IF($B17="","",INDEX('All CCC'!AR$7:AR$846,MATCH(WatchList!$B17,'All CCC'!$B$7:$B$846,0)))</f>
        <v/>
      </c>
      <c r="AS17" s="856" t="str">
        <f>IF($B17="","",INDEX('All CCC'!AS$7:AS$846,MATCH(WatchList!$B17,'All CCC'!$B$7:$B$846,0)))</f>
        <v/>
      </c>
      <c r="AT17" s="856" t="str">
        <f>IF($B17="","",INDEX('All CCC'!AT$7:AT$846,MATCH(WatchList!$B17,'All CCC'!$B$7:$B$846,0)))</f>
        <v/>
      </c>
      <c r="AU17" s="856" t="str">
        <f>IF($B17="","",INDEX('All CCC'!AU$7:AU$846,MATCH(WatchList!$B17,'All CCC'!$B$7:$B$846,0)))</f>
        <v/>
      </c>
      <c r="AV17" s="856" t="str">
        <f>IF($B17="","",INDEX('All CCC'!AV$7:AV$846,MATCH(WatchList!$B17,'All CCC'!$B$7:$B$846,0)))</f>
        <v/>
      </c>
      <c r="AW17" s="856" t="str">
        <f>IF($B17="","",INDEX('All CCC'!AW$7:AW$846,MATCH(WatchList!$B17,'All CCC'!$B$7:$B$846,0)))</f>
        <v/>
      </c>
      <c r="AX17" s="856" t="str">
        <f>IF($B17="","",INDEX('All CCC'!AX$7:AX$846,MATCH(WatchList!$B17,'All CCC'!$B$7:$B$846,0)))</f>
        <v/>
      </c>
      <c r="AY17" s="856" t="str">
        <f>IF($B17="","",INDEX('All CCC'!AY$7:AY$846,MATCH(WatchList!$B17,'All CCC'!$B$7:$B$846,0)))</f>
        <v/>
      </c>
      <c r="AZ17" s="856" t="str">
        <f>IF($B17="","",INDEX('All CCC'!AZ$7:AZ$846,MATCH(WatchList!$B17,'All CCC'!$B$7:$B$846,0)))</f>
        <v/>
      </c>
      <c r="BA17" s="856" t="str">
        <f>IF($B17="","",INDEX('All CCC'!BA$7:BA$846,MATCH(WatchList!$B17,'All CCC'!$B$7:$B$846,0)))</f>
        <v/>
      </c>
      <c r="BB17" s="856" t="str">
        <f>IF($B17="","",INDEX('All CCC'!BB$7:BB$846,MATCH(WatchList!$B17,'All CCC'!$B$7:$B$846,0)))</f>
        <v/>
      </c>
      <c r="BC17" s="856" t="str">
        <f>IF($B17="","",INDEX('All CCC'!BC$7:BC$846,MATCH(WatchList!$B17,'All CCC'!$B$7:$B$846,0)))</f>
        <v/>
      </c>
      <c r="BD17" s="856" t="str">
        <f>IF($B17="","",INDEX('All CCC'!BD$7:BD$846,MATCH(WatchList!$B17,'All CCC'!$B$7:$B$846,0)))</f>
        <v/>
      </c>
      <c r="BE17" s="856" t="str">
        <f>IF($B17="","",INDEX('All CCC'!BE$7:BE$846,MATCH(WatchList!$B17,'All CCC'!$B$7:$B$846,0)))</f>
        <v/>
      </c>
      <c r="BF17" s="856" t="str">
        <f>IF($B17="","",INDEX('All CCC'!BF$7:BF$846,MATCH(WatchList!$B17,'All CCC'!$B$7:$B$846,0)))</f>
        <v/>
      </c>
      <c r="BG17" s="856" t="str">
        <f>IF($B17="","",INDEX('All CCC'!BG$7:BG$846,MATCH(WatchList!$B17,'All CCC'!$B$7:$B$846,0)))</f>
        <v/>
      </c>
    </row>
    <row r="18" spans="1:59" ht="11.25" customHeight="1" x14ac:dyDescent="0.2">
      <c r="A18" s="550" t="str">
        <f>IF($B18="","",INDEX('All CCC'!A$7:A$846,MATCH(WatchList!$B18,'All CCC'!$B$7:$B$846,0)))</f>
        <v/>
      </c>
      <c r="B18" s="31"/>
      <c r="C18" s="856" t="str">
        <f>IF($B18="","",INDEX('All CCC'!C$7:C$846,MATCH(WatchList!$B18,'All CCC'!$B$7:$B$846,0)))</f>
        <v/>
      </c>
      <c r="D18" s="856" t="str">
        <f>IF($B18="","",INDEX('All CCC'!D$7:D$846,MATCH(WatchList!$B18,'All CCC'!$B$7:$B$846,0)))</f>
        <v/>
      </c>
      <c r="E18" s="856" t="str">
        <f>IF($B18="","",INDEX('All CCC'!E$7:E$846,MATCH(WatchList!$B18,'All CCC'!$B$7:$B$846,0)))</f>
        <v/>
      </c>
      <c r="F18" s="856" t="str">
        <f>IF($B18="","",INDEX('All CCC'!F$7:F$846,MATCH(WatchList!$B18,'All CCC'!$B$7:$B$846,0)))</f>
        <v/>
      </c>
      <c r="G18" s="856" t="str">
        <f>IF($B18="","",INDEX('All CCC'!G$7:G$846,MATCH(WatchList!$B18,'All CCC'!$B$7:$B$846,0)))</f>
        <v/>
      </c>
      <c r="H18" s="856" t="str">
        <f>IF($B18="","",INDEX('All CCC'!H$7:H$846,MATCH(WatchList!$B18,'All CCC'!$B$7:$B$846,0)))</f>
        <v/>
      </c>
      <c r="I18" s="856" t="str">
        <f>IF($B18="","",INDEX('All CCC'!I$7:I$846,MATCH(WatchList!$B18,'All CCC'!$B$7:$B$846,0)))</f>
        <v/>
      </c>
      <c r="J18" s="856" t="str">
        <f>IF($B18="","",INDEX('All CCC'!J$7:J$846,MATCH(WatchList!$B18,'All CCC'!$B$7:$B$846,0)))</f>
        <v/>
      </c>
      <c r="K18" s="856" t="str">
        <f>IF($B18="","",INDEX('All CCC'!K$7:K$846,MATCH(WatchList!$B18,'All CCC'!$B$7:$B$846,0)))</f>
        <v/>
      </c>
      <c r="L18" s="856" t="str">
        <f>IF($B18="","",INDEX('All CCC'!L$7:L$846,MATCH(WatchList!$B18,'All CCC'!$B$7:$B$846,0)))</f>
        <v/>
      </c>
      <c r="M18" s="856" t="str">
        <f>IF($B18="","",INDEX('All CCC'!M$7:M$846,MATCH(WatchList!$B18,'All CCC'!$B$7:$B$846,0)))</f>
        <v/>
      </c>
      <c r="N18" s="856" t="str">
        <f>IF($B18="","",INDEX('All CCC'!N$7:N$846,MATCH(WatchList!$B18,'All CCC'!$B$7:$B$846,0)))</f>
        <v/>
      </c>
      <c r="O18" s="856" t="str">
        <f>IF($B18="","",INDEX('All CCC'!O$7:O$846,MATCH(WatchList!$B18,'All CCC'!$B$7:$B$846,0)))</f>
        <v/>
      </c>
      <c r="P18" s="857" t="str">
        <f>IF($B18="","",INDEX('All CCC'!P$7:P$846,MATCH(WatchList!$B18,'All CCC'!$B$7:$B$846,0)))</f>
        <v/>
      </c>
      <c r="Q18" s="857" t="str">
        <f>IF($B18="","",INDEX('All CCC'!Q$7:Q$846,MATCH(WatchList!$B18,'All CCC'!$B$7:$B$846,0)))</f>
        <v/>
      </c>
      <c r="R18" s="856" t="str">
        <f>IF($B18="","",INDEX('All CCC'!R$7:R$846,MATCH(WatchList!$B18,'All CCC'!$B$7:$B$846,0)))</f>
        <v/>
      </c>
      <c r="S18" s="856" t="str">
        <f>IF($B18="","",INDEX('All CCC'!S$7:S$846,MATCH(WatchList!$B18,'All CCC'!$B$7:$B$846,0)))</f>
        <v/>
      </c>
      <c r="T18" s="856" t="str">
        <f>IF($B18="","",INDEX('All CCC'!T$7:T$846,MATCH(WatchList!$B18,'All CCC'!$B$7:$B$846,0)))</f>
        <v/>
      </c>
      <c r="U18" s="856" t="str">
        <f>IF($B18="","",INDEX('All CCC'!U$7:U$846,MATCH(WatchList!$B18,'All CCC'!$B$7:$B$846,0)))</f>
        <v/>
      </c>
      <c r="V18" s="856" t="str">
        <f>IF($B18="","",INDEX('All CCC'!V$7:V$846,MATCH(WatchList!$B18,'All CCC'!$B$7:$B$846,0)))</f>
        <v/>
      </c>
      <c r="W18" s="856" t="str">
        <f>IF($B18="","",INDEX('All CCC'!W$7:W$846,MATCH(WatchList!$B18,'All CCC'!$B$7:$B$846,0)))</f>
        <v/>
      </c>
      <c r="X18" s="856" t="str">
        <f>IF($B18="","",INDEX('All CCC'!X$7:X$846,MATCH(WatchList!$B18,'All CCC'!$B$7:$B$846,0)))</f>
        <v/>
      </c>
      <c r="Y18" s="856" t="str">
        <f>IF($B18="","",INDEX('All CCC'!Y$7:Y$846,MATCH(WatchList!$B18,'All CCC'!$B$7:$B$846,0)))</f>
        <v/>
      </c>
      <c r="Z18" s="856" t="str">
        <f>IF($B18="","",INDEX('All CCC'!Z$7:Z$846,MATCH(WatchList!$B18,'All CCC'!$B$7:$B$846,0)))</f>
        <v/>
      </c>
      <c r="AA18" s="856" t="str">
        <f>IF($B18="","",INDEX('All CCC'!AA$7:AA$846,MATCH(WatchList!$B18,'All CCC'!$B$7:$B$846,0)))</f>
        <v/>
      </c>
      <c r="AB18" s="856" t="str">
        <f>IF($B18="","",INDEX('All CCC'!AB$7:AB$846,MATCH(WatchList!$B18,'All CCC'!$B$7:$B$846,0)))</f>
        <v/>
      </c>
      <c r="AC18" s="856" t="str">
        <f>IF($B18="","",INDEX('All CCC'!AC$7:AC$846,MATCH(WatchList!$B18,'All CCC'!$B$7:$B$846,0)))</f>
        <v/>
      </c>
      <c r="AD18" s="856" t="str">
        <f>IF($B18="","",INDEX('All CCC'!AD$7:AD$846,MATCH(WatchList!$B18,'All CCC'!$B$7:$B$846,0)))</f>
        <v/>
      </c>
      <c r="AE18" s="856" t="str">
        <f>IF($B18="","",INDEX('All CCC'!AE$7:AE$846,MATCH(WatchList!$B18,'All CCC'!$B$7:$B$846,0)))</f>
        <v/>
      </c>
      <c r="AF18" s="856" t="str">
        <f>IF($B18="","",INDEX('All CCC'!AF$7:AF$846,MATCH(WatchList!$B18,'All CCC'!$B$7:$B$846,0)))</f>
        <v/>
      </c>
      <c r="AG18" s="856" t="str">
        <f>IF($B18="","",INDEX('All CCC'!AG$7:AG$846,MATCH(WatchList!$B18,'All CCC'!$B$7:$B$846,0)))</f>
        <v/>
      </c>
      <c r="AH18" s="856" t="str">
        <f>IF($B18="","",INDEX('All CCC'!AH$7:AH$846,MATCH(WatchList!$B18,'All CCC'!$B$7:$B$846,0)))</f>
        <v/>
      </c>
      <c r="AI18" s="856" t="str">
        <f>IF($B18="","",INDEX('All CCC'!AI$7:AI$846,MATCH(WatchList!$B18,'All CCC'!$B$7:$B$846,0)))</f>
        <v/>
      </c>
      <c r="AJ18" s="856" t="str">
        <f>IF($B18="","",INDEX('All CCC'!AJ$7:AJ$846,MATCH(WatchList!$B18,'All CCC'!$B$7:$B$846,0)))</f>
        <v/>
      </c>
      <c r="AK18" s="856" t="str">
        <f>IF($B18="","",INDEX('All CCC'!AK$7:AK$846,MATCH(WatchList!$B18,'All CCC'!$B$7:$B$846,0)))</f>
        <v/>
      </c>
      <c r="AL18" s="856" t="str">
        <f>IF($B18="","",INDEX('All CCC'!AL$7:AL$846,MATCH(WatchList!$B18,'All CCC'!$B$7:$B$846,0)))</f>
        <v/>
      </c>
      <c r="AM18" s="856" t="str">
        <f>IF($B18="","",INDEX('All CCC'!AM$7:AM$846,MATCH(WatchList!$B18,'All CCC'!$B$7:$B$846,0)))</f>
        <v/>
      </c>
      <c r="AN18" s="856" t="str">
        <f>IF($B18="","",INDEX('All CCC'!AN$7:AN$846,MATCH(WatchList!$B18,'All CCC'!$B$7:$B$846,0)))</f>
        <v/>
      </c>
      <c r="AO18" s="856" t="str">
        <f>IF($B18="","",INDEX('All CCC'!AO$7:AO$846,MATCH(WatchList!$B18,'All CCC'!$B$7:$B$846,0)))</f>
        <v/>
      </c>
      <c r="AP18" s="856" t="str">
        <f>IF($B18="","",INDEX('All CCC'!AP$7:AP$846,MATCH(WatchList!$B18,'All CCC'!$B$7:$B$846,0)))</f>
        <v/>
      </c>
      <c r="AQ18" s="856" t="str">
        <f>IF($B18="","",INDEX('All CCC'!AQ$7:AQ$846,MATCH(WatchList!$B18,'All CCC'!$B$7:$B$846,0)))</f>
        <v/>
      </c>
      <c r="AR18" s="856" t="str">
        <f>IF($B18="","",INDEX('All CCC'!AR$7:AR$846,MATCH(WatchList!$B18,'All CCC'!$B$7:$B$846,0)))</f>
        <v/>
      </c>
      <c r="AS18" s="856" t="str">
        <f>IF($B18="","",INDEX('All CCC'!AS$7:AS$846,MATCH(WatchList!$B18,'All CCC'!$B$7:$B$846,0)))</f>
        <v/>
      </c>
      <c r="AT18" s="856" t="str">
        <f>IF($B18="","",INDEX('All CCC'!AT$7:AT$846,MATCH(WatchList!$B18,'All CCC'!$B$7:$B$846,0)))</f>
        <v/>
      </c>
      <c r="AU18" s="856" t="str">
        <f>IF($B18="","",INDEX('All CCC'!AU$7:AU$846,MATCH(WatchList!$B18,'All CCC'!$B$7:$B$846,0)))</f>
        <v/>
      </c>
      <c r="AV18" s="856" t="str">
        <f>IF($B18="","",INDEX('All CCC'!AV$7:AV$846,MATCH(WatchList!$B18,'All CCC'!$B$7:$B$846,0)))</f>
        <v/>
      </c>
      <c r="AW18" s="856" t="str">
        <f>IF($B18="","",INDEX('All CCC'!AW$7:AW$846,MATCH(WatchList!$B18,'All CCC'!$B$7:$B$846,0)))</f>
        <v/>
      </c>
      <c r="AX18" s="856" t="str">
        <f>IF($B18="","",INDEX('All CCC'!AX$7:AX$846,MATCH(WatchList!$B18,'All CCC'!$B$7:$B$846,0)))</f>
        <v/>
      </c>
      <c r="AY18" s="856" t="str">
        <f>IF($B18="","",INDEX('All CCC'!AY$7:AY$846,MATCH(WatchList!$B18,'All CCC'!$B$7:$B$846,0)))</f>
        <v/>
      </c>
      <c r="AZ18" s="856" t="str">
        <f>IF($B18="","",INDEX('All CCC'!AZ$7:AZ$846,MATCH(WatchList!$B18,'All CCC'!$B$7:$B$846,0)))</f>
        <v/>
      </c>
      <c r="BA18" s="856" t="str">
        <f>IF($B18="","",INDEX('All CCC'!BA$7:BA$846,MATCH(WatchList!$B18,'All CCC'!$B$7:$B$846,0)))</f>
        <v/>
      </c>
      <c r="BB18" s="856" t="str">
        <f>IF($B18="","",INDEX('All CCC'!BB$7:BB$846,MATCH(WatchList!$B18,'All CCC'!$B$7:$B$846,0)))</f>
        <v/>
      </c>
      <c r="BC18" s="856" t="str">
        <f>IF($B18="","",INDEX('All CCC'!BC$7:BC$846,MATCH(WatchList!$B18,'All CCC'!$B$7:$B$846,0)))</f>
        <v/>
      </c>
      <c r="BD18" s="856" t="str">
        <f>IF($B18="","",INDEX('All CCC'!BD$7:BD$846,MATCH(WatchList!$B18,'All CCC'!$B$7:$B$846,0)))</f>
        <v/>
      </c>
      <c r="BE18" s="856" t="str">
        <f>IF($B18="","",INDEX('All CCC'!BE$7:BE$846,MATCH(WatchList!$B18,'All CCC'!$B$7:$B$846,0)))</f>
        <v/>
      </c>
      <c r="BF18" s="856" t="str">
        <f>IF($B18="","",INDEX('All CCC'!BF$7:BF$846,MATCH(WatchList!$B18,'All CCC'!$B$7:$B$846,0)))</f>
        <v/>
      </c>
      <c r="BG18" s="856" t="str">
        <f>IF($B18="","",INDEX('All CCC'!BG$7:BG$846,MATCH(WatchList!$B18,'All CCC'!$B$7:$B$846,0)))</f>
        <v/>
      </c>
    </row>
    <row r="19" spans="1:59" ht="11.25" customHeight="1" x14ac:dyDescent="0.2">
      <c r="A19" s="550" t="str">
        <f>IF($B19="","",INDEX('All CCC'!A$7:A$846,MATCH(WatchList!$B19,'All CCC'!$B$7:$B$846,0)))</f>
        <v/>
      </c>
      <c r="B19" s="31"/>
      <c r="C19" s="856" t="str">
        <f>IF($B19="","",INDEX('All CCC'!C$7:C$846,MATCH(WatchList!$B19,'All CCC'!$B$7:$B$846,0)))</f>
        <v/>
      </c>
      <c r="D19" s="856" t="str">
        <f>IF($B19="","",INDEX('All CCC'!D$7:D$846,MATCH(WatchList!$B19,'All CCC'!$B$7:$B$846,0)))</f>
        <v/>
      </c>
      <c r="E19" s="856" t="str">
        <f>IF($B19="","",INDEX('All CCC'!E$7:E$846,MATCH(WatchList!$B19,'All CCC'!$B$7:$B$846,0)))</f>
        <v/>
      </c>
      <c r="F19" s="856" t="str">
        <f>IF($B19="","",INDEX('All CCC'!F$7:F$846,MATCH(WatchList!$B19,'All CCC'!$B$7:$B$846,0)))</f>
        <v/>
      </c>
      <c r="G19" s="856" t="str">
        <f>IF($B19="","",INDEX('All CCC'!G$7:G$846,MATCH(WatchList!$B19,'All CCC'!$B$7:$B$846,0)))</f>
        <v/>
      </c>
      <c r="H19" s="856" t="str">
        <f>IF($B19="","",INDEX('All CCC'!H$7:H$846,MATCH(WatchList!$B19,'All CCC'!$B$7:$B$846,0)))</f>
        <v/>
      </c>
      <c r="I19" s="856" t="str">
        <f>IF($B19="","",INDEX('All CCC'!I$7:I$846,MATCH(WatchList!$B19,'All CCC'!$B$7:$B$846,0)))</f>
        <v/>
      </c>
      <c r="J19" s="856" t="str">
        <f>IF($B19="","",INDEX('All CCC'!J$7:J$846,MATCH(WatchList!$B19,'All CCC'!$B$7:$B$846,0)))</f>
        <v/>
      </c>
      <c r="K19" s="856" t="str">
        <f>IF($B19="","",INDEX('All CCC'!K$7:K$846,MATCH(WatchList!$B19,'All CCC'!$B$7:$B$846,0)))</f>
        <v/>
      </c>
      <c r="L19" s="856" t="str">
        <f>IF($B19="","",INDEX('All CCC'!L$7:L$846,MATCH(WatchList!$B19,'All CCC'!$B$7:$B$846,0)))</f>
        <v/>
      </c>
      <c r="M19" s="856" t="str">
        <f>IF($B19="","",INDEX('All CCC'!M$7:M$846,MATCH(WatchList!$B19,'All CCC'!$B$7:$B$846,0)))</f>
        <v/>
      </c>
      <c r="N19" s="856" t="str">
        <f>IF($B19="","",INDEX('All CCC'!N$7:N$846,MATCH(WatchList!$B19,'All CCC'!$B$7:$B$846,0)))</f>
        <v/>
      </c>
      <c r="O19" s="856" t="str">
        <f>IF($B19="","",INDEX('All CCC'!O$7:O$846,MATCH(WatchList!$B19,'All CCC'!$B$7:$B$846,0)))</f>
        <v/>
      </c>
      <c r="P19" s="857" t="str">
        <f>IF($B19="","",INDEX('All CCC'!P$7:P$846,MATCH(WatchList!$B19,'All CCC'!$B$7:$B$846,0)))</f>
        <v/>
      </c>
      <c r="Q19" s="857" t="str">
        <f>IF($B19="","",INDEX('All CCC'!Q$7:Q$846,MATCH(WatchList!$B19,'All CCC'!$B$7:$B$846,0)))</f>
        <v/>
      </c>
      <c r="R19" s="856" t="str">
        <f>IF($B19="","",INDEX('All CCC'!R$7:R$846,MATCH(WatchList!$B19,'All CCC'!$B$7:$B$846,0)))</f>
        <v/>
      </c>
      <c r="S19" s="856" t="str">
        <f>IF($B19="","",INDEX('All CCC'!S$7:S$846,MATCH(WatchList!$B19,'All CCC'!$B$7:$B$846,0)))</f>
        <v/>
      </c>
      <c r="T19" s="856" t="str">
        <f>IF($B19="","",INDEX('All CCC'!T$7:T$846,MATCH(WatchList!$B19,'All CCC'!$B$7:$B$846,0)))</f>
        <v/>
      </c>
      <c r="U19" s="856" t="str">
        <f>IF($B19="","",INDEX('All CCC'!U$7:U$846,MATCH(WatchList!$B19,'All CCC'!$B$7:$B$846,0)))</f>
        <v/>
      </c>
      <c r="V19" s="856" t="str">
        <f>IF($B19="","",INDEX('All CCC'!V$7:V$846,MATCH(WatchList!$B19,'All CCC'!$B$7:$B$846,0)))</f>
        <v/>
      </c>
      <c r="W19" s="856" t="str">
        <f>IF($B19="","",INDEX('All CCC'!W$7:W$846,MATCH(WatchList!$B19,'All CCC'!$B$7:$B$846,0)))</f>
        <v/>
      </c>
      <c r="X19" s="856" t="str">
        <f>IF($B19="","",INDEX('All CCC'!X$7:X$846,MATCH(WatchList!$B19,'All CCC'!$B$7:$B$846,0)))</f>
        <v/>
      </c>
      <c r="Y19" s="856" t="str">
        <f>IF($B19="","",INDEX('All CCC'!Y$7:Y$846,MATCH(WatchList!$B19,'All CCC'!$B$7:$B$846,0)))</f>
        <v/>
      </c>
      <c r="Z19" s="856" t="str">
        <f>IF($B19="","",INDEX('All CCC'!Z$7:Z$846,MATCH(WatchList!$B19,'All CCC'!$B$7:$B$846,0)))</f>
        <v/>
      </c>
      <c r="AA19" s="856" t="str">
        <f>IF($B19="","",INDEX('All CCC'!AA$7:AA$846,MATCH(WatchList!$B19,'All CCC'!$B$7:$B$846,0)))</f>
        <v/>
      </c>
      <c r="AB19" s="856" t="str">
        <f>IF($B19="","",INDEX('All CCC'!AB$7:AB$846,MATCH(WatchList!$B19,'All CCC'!$B$7:$B$846,0)))</f>
        <v/>
      </c>
      <c r="AC19" s="856" t="str">
        <f>IF($B19="","",INDEX('All CCC'!AC$7:AC$846,MATCH(WatchList!$B19,'All CCC'!$B$7:$B$846,0)))</f>
        <v/>
      </c>
      <c r="AD19" s="856" t="str">
        <f>IF($B19="","",INDEX('All CCC'!AD$7:AD$846,MATCH(WatchList!$B19,'All CCC'!$B$7:$B$846,0)))</f>
        <v/>
      </c>
      <c r="AE19" s="856" t="str">
        <f>IF($B19="","",INDEX('All CCC'!AE$7:AE$846,MATCH(WatchList!$B19,'All CCC'!$B$7:$B$846,0)))</f>
        <v/>
      </c>
      <c r="AF19" s="856" t="str">
        <f>IF($B19="","",INDEX('All CCC'!AF$7:AF$846,MATCH(WatchList!$B19,'All CCC'!$B$7:$B$846,0)))</f>
        <v/>
      </c>
      <c r="AG19" s="856" t="str">
        <f>IF($B19="","",INDEX('All CCC'!AG$7:AG$846,MATCH(WatchList!$B19,'All CCC'!$B$7:$B$846,0)))</f>
        <v/>
      </c>
      <c r="AH19" s="856" t="str">
        <f>IF($B19="","",INDEX('All CCC'!AH$7:AH$846,MATCH(WatchList!$B19,'All CCC'!$B$7:$B$846,0)))</f>
        <v/>
      </c>
      <c r="AI19" s="856" t="str">
        <f>IF($B19="","",INDEX('All CCC'!AI$7:AI$846,MATCH(WatchList!$B19,'All CCC'!$B$7:$B$846,0)))</f>
        <v/>
      </c>
      <c r="AJ19" s="856" t="str">
        <f>IF($B19="","",INDEX('All CCC'!AJ$7:AJ$846,MATCH(WatchList!$B19,'All CCC'!$B$7:$B$846,0)))</f>
        <v/>
      </c>
      <c r="AK19" s="856" t="str">
        <f>IF($B19="","",INDEX('All CCC'!AK$7:AK$846,MATCH(WatchList!$B19,'All CCC'!$B$7:$B$846,0)))</f>
        <v/>
      </c>
      <c r="AL19" s="856" t="str">
        <f>IF($B19="","",INDEX('All CCC'!AL$7:AL$846,MATCH(WatchList!$B19,'All CCC'!$B$7:$B$846,0)))</f>
        <v/>
      </c>
      <c r="AM19" s="856" t="str">
        <f>IF($B19="","",INDEX('All CCC'!AM$7:AM$846,MATCH(WatchList!$B19,'All CCC'!$B$7:$B$846,0)))</f>
        <v/>
      </c>
      <c r="AN19" s="856" t="str">
        <f>IF($B19="","",INDEX('All CCC'!AN$7:AN$846,MATCH(WatchList!$B19,'All CCC'!$B$7:$B$846,0)))</f>
        <v/>
      </c>
      <c r="AO19" s="856" t="str">
        <f>IF($B19="","",INDEX('All CCC'!AO$7:AO$846,MATCH(WatchList!$B19,'All CCC'!$B$7:$B$846,0)))</f>
        <v/>
      </c>
      <c r="AP19" s="856" t="str">
        <f>IF($B19="","",INDEX('All CCC'!AP$7:AP$846,MATCH(WatchList!$B19,'All CCC'!$B$7:$B$846,0)))</f>
        <v/>
      </c>
      <c r="AQ19" s="856" t="str">
        <f>IF($B19="","",INDEX('All CCC'!AQ$7:AQ$846,MATCH(WatchList!$B19,'All CCC'!$B$7:$B$846,0)))</f>
        <v/>
      </c>
      <c r="AR19" s="856" t="str">
        <f>IF($B19="","",INDEX('All CCC'!AR$7:AR$846,MATCH(WatchList!$B19,'All CCC'!$B$7:$B$846,0)))</f>
        <v/>
      </c>
      <c r="AS19" s="856" t="str">
        <f>IF($B19="","",INDEX('All CCC'!AS$7:AS$846,MATCH(WatchList!$B19,'All CCC'!$B$7:$B$846,0)))</f>
        <v/>
      </c>
      <c r="AT19" s="856" t="str">
        <f>IF($B19="","",INDEX('All CCC'!AT$7:AT$846,MATCH(WatchList!$B19,'All CCC'!$B$7:$B$846,0)))</f>
        <v/>
      </c>
      <c r="AU19" s="856" t="str">
        <f>IF($B19="","",INDEX('All CCC'!AU$7:AU$846,MATCH(WatchList!$B19,'All CCC'!$B$7:$B$846,0)))</f>
        <v/>
      </c>
      <c r="AV19" s="856" t="str">
        <f>IF($B19="","",INDEX('All CCC'!AV$7:AV$846,MATCH(WatchList!$B19,'All CCC'!$B$7:$B$846,0)))</f>
        <v/>
      </c>
      <c r="AW19" s="856" t="str">
        <f>IF($B19="","",INDEX('All CCC'!AW$7:AW$846,MATCH(WatchList!$B19,'All CCC'!$B$7:$B$846,0)))</f>
        <v/>
      </c>
      <c r="AX19" s="856" t="str">
        <f>IF($B19="","",INDEX('All CCC'!AX$7:AX$846,MATCH(WatchList!$B19,'All CCC'!$B$7:$B$846,0)))</f>
        <v/>
      </c>
      <c r="AY19" s="856" t="str">
        <f>IF($B19="","",INDEX('All CCC'!AY$7:AY$846,MATCH(WatchList!$B19,'All CCC'!$B$7:$B$846,0)))</f>
        <v/>
      </c>
      <c r="AZ19" s="856" t="str">
        <f>IF($B19="","",INDEX('All CCC'!AZ$7:AZ$846,MATCH(WatchList!$B19,'All CCC'!$B$7:$B$846,0)))</f>
        <v/>
      </c>
      <c r="BA19" s="856" t="str">
        <f>IF($B19="","",INDEX('All CCC'!BA$7:BA$846,MATCH(WatchList!$B19,'All CCC'!$B$7:$B$846,0)))</f>
        <v/>
      </c>
      <c r="BB19" s="856" t="str">
        <f>IF($B19="","",INDEX('All CCC'!BB$7:BB$846,MATCH(WatchList!$B19,'All CCC'!$B$7:$B$846,0)))</f>
        <v/>
      </c>
      <c r="BC19" s="856" t="str">
        <f>IF($B19="","",INDEX('All CCC'!BC$7:BC$846,MATCH(WatchList!$B19,'All CCC'!$B$7:$B$846,0)))</f>
        <v/>
      </c>
      <c r="BD19" s="856" t="str">
        <f>IF($B19="","",INDEX('All CCC'!BD$7:BD$846,MATCH(WatchList!$B19,'All CCC'!$B$7:$B$846,0)))</f>
        <v/>
      </c>
      <c r="BE19" s="856" t="str">
        <f>IF($B19="","",INDEX('All CCC'!BE$7:BE$846,MATCH(WatchList!$B19,'All CCC'!$B$7:$B$846,0)))</f>
        <v/>
      </c>
      <c r="BF19" s="856" t="str">
        <f>IF($B19="","",INDEX('All CCC'!BF$7:BF$846,MATCH(WatchList!$B19,'All CCC'!$B$7:$B$846,0)))</f>
        <v/>
      </c>
      <c r="BG19" s="856" t="str">
        <f>IF($B19="","",INDEX('All CCC'!BG$7:BG$846,MATCH(WatchList!$B19,'All CCC'!$B$7:$B$846,0)))</f>
        <v/>
      </c>
    </row>
    <row r="20" spans="1:59" ht="11.25" customHeight="1" x14ac:dyDescent="0.2">
      <c r="A20" s="550" t="str">
        <f>IF($B20="","",INDEX('All CCC'!A$7:A$846,MATCH(WatchList!$B20,'All CCC'!$B$7:$B$846,0)))</f>
        <v/>
      </c>
      <c r="B20" s="31"/>
      <c r="C20" s="856" t="str">
        <f>IF($B20="","",INDEX('All CCC'!C$7:C$846,MATCH(WatchList!$B20,'All CCC'!$B$7:$B$846,0)))</f>
        <v/>
      </c>
      <c r="D20" s="856" t="str">
        <f>IF($B20="","",INDEX('All CCC'!D$7:D$846,MATCH(WatchList!$B20,'All CCC'!$B$7:$B$846,0)))</f>
        <v/>
      </c>
      <c r="E20" s="856" t="str">
        <f>IF($B20="","",INDEX('All CCC'!E$7:E$846,MATCH(WatchList!$B20,'All CCC'!$B$7:$B$846,0)))</f>
        <v/>
      </c>
      <c r="F20" s="856" t="str">
        <f>IF($B20="","",INDEX('All CCC'!F$7:F$846,MATCH(WatchList!$B20,'All CCC'!$B$7:$B$846,0)))</f>
        <v/>
      </c>
      <c r="G20" s="856" t="str">
        <f>IF($B20="","",INDEX('All CCC'!G$7:G$846,MATCH(WatchList!$B20,'All CCC'!$B$7:$B$846,0)))</f>
        <v/>
      </c>
      <c r="H20" s="856" t="str">
        <f>IF($B20="","",INDEX('All CCC'!H$7:H$846,MATCH(WatchList!$B20,'All CCC'!$B$7:$B$846,0)))</f>
        <v/>
      </c>
      <c r="I20" s="856" t="str">
        <f>IF($B20="","",INDEX('All CCC'!I$7:I$846,MATCH(WatchList!$B20,'All CCC'!$B$7:$B$846,0)))</f>
        <v/>
      </c>
      <c r="J20" s="856" t="str">
        <f>IF($B20="","",INDEX('All CCC'!J$7:J$846,MATCH(WatchList!$B20,'All CCC'!$B$7:$B$846,0)))</f>
        <v/>
      </c>
      <c r="K20" s="856" t="str">
        <f>IF($B20="","",INDEX('All CCC'!K$7:K$846,MATCH(WatchList!$B20,'All CCC'!$B$7:$B$846,0)))</f>
        <v/>
      </c>
      <c r="L20" s="856" t="str">
        <f>IF($B20="","",INDEX('All CCC'!L$7:L$846,MATCH(WatchList!$B20,'All CCC'!$B$7:$B$846,0)))</f>
        <v/>
      </c>
      <c r="M20" s="856" t="str">
        <f>IF($B20="","",INDEX('All CCC'!M$7:M$846,MATCH(WatchList!$B20,'All CCC'!$B$7:$B$846,0)))</f>
        <v/>
      </c>
      <c r="N20" s="856" t="str">
        <f>IF($B20="","",INDEX('All CCC'!N$7:N$846,MATCH(WatchList!$B20,'All CCC'!$B$7:$B$846,0)))</f>
        <v/>
      </c>
      <c r="O20" s="856" t="str">
        <f>IF($B20="","",INDEX('All CCC'!O$7:O$846,MATCH(WatchList!$B20,'All CCC'!$B$7:$B$846,0)))</f>
        <v/>
      </c>
      <c r="P20" s="857" t="str">
        <f>IF($B20="","",INDEX('All CCC'!P$7:P$846,MATCH(WatchList!$B20,'All CCC'!$B$7:$B$846,0)))</f>
        <v/>
      </c>
      <c r="Q20" s="857" t="str">
        <f>IF($B20="","",INDEX('All CCC'!Q$7:Q$846,MATCH(WatchList!$B20,'All CCC'!$B$7:$B$846,0)))</f>
        <v/>
      </c>
      <c r="R20" s="856" t="str">
        <f>IF($B20="","",INDEX('All CCC'!R$7:R$846,MATCH(WatchList!$B20,'All CCC'!$B$7:$B$846,0)))</f>
        <v/>
      </c>
      <c r="S20" s="856" t="str">
        <f>IF($B20="","",INDEX('All CCC'!S$7:S$846,MATCH(WatchList!$B20,'All CCC'!$B$7:$B$846,0)))</f>
        <v/>
      </c>
      <c r="T20" s="856" t="str">
        <f>IF($B20="","",INDEX('All CCC'!T$7:T$846,MATCH(WatchList!$B20,'All CCC'!$B$7:$B$846,0)))</f>
        <v/>
      </c>
      <c r="U20" s="856" t="str">
        <f>IF($B20="","",INDEX('All CCC'!U$7:U$846,MATCH(WatchList!$B20,'All CCC'!$B$7:$B$846,0)))</f>
        <v/>
      </c>
      <c r="V20" s="856" t="str">
        <f>IF($B20="","",INDEX('All CCC'!V$7:V$846,MATCH(WatchList!$B20,'All CCC'!$B$7:$B$846,0)))</f>
        <v/>
      </c>
      <c r="W20" s="856" t="str">
        <f>IF($B20="","",INDEX('All CCC'!W$7:W$846,MATCH(WatchList!$B20,'All CCC'!$B$7:$B$846,0)))</f>
        <v/>
      </c>
      <c r="X20" s="856" t="str">
        <f>IF($B20="","",INDEX('All CCC'!X$7:X$846,MATCH(WatchList!$B20,'All CCC'!$B$7:$B$846,0)))</f>
        <v/>
      </c>
      <c r="Y20" s="856" t="str">
        <f>IF($B20="","",INDEX('All CCC'!Y$7:Y$846,MATCH(WatchList!$B20,'All CCC'!$B$7:$B$846,0)))</f>
        <v/>
      </c>
      <c r="Z20" s="856" t="str">
        <f>IF($B20="","",INDEX('All CCC'!Z$7:Z$846,MATCH(WatchList!$B20,'All CCC'!$B$7:$B$846,0)))</f>
        <v/>
      </c>
      <c r="AA20" s="856" t="str">
        <f>IF($B20="","",INDEX('All CCC'!AA$7:AA$846,MATCH(WatchList!$B20,'All CCC'!$B$7:$B$846,0)))</f>
        <v/>
      </c>
      <c r="AB20" s="856" t="str">
        <f>IF($B20="","",INDEX('All CCC'!AB$7:AB$846,MATCH(WatchList!$B20,'All CCC'!$B$7:$B$846,0)))</f>
        <v/>
      </c>
      <c r="AC20" s="856" t="str">
        <f>IF($B20="","",INDEX('All CCC'!AC$7:AC$846,MATCH(WatchList!$B20,'All CCC'!$B$7:$B$846,0)))</f>
        <v/>
      </c>
      <c r="AD20" s="856" t="str">
        <f>IF($B20="","",INDEX('All CCC'!AD$7:AD$846,MATCH(WatchList!$B20,'All CCC'!$B$7:$B$846,0)))</f>
        <v/>
      </c>
      <c r="AE20" s="856" t="str">
        <f>IF($B20="","",INDEX('All CCC'!AE$7:AE$846,MATCH(WatchList!$B20,'All CCC'!$B$7:$B$846,0)))</f>
        <v/>
      </c>
      <c r="AF20" s="856" t="str">
        <f>IF($B20="","",INDEX('All CCC'!AF$7:AF$846,MATCH(WatchList!$B20,'All CCC'!$B$7:$B$846,0)))</f>
        <v/>
      </c>
      <c r="AG20" s="856" t="str">
        <f>IF($B20="","",INDEX('All CCC'!AG$7:AG$846,MATCH(WatchList!$B20,'All CCC'!$B$7:$B$846,0)))</f>
        <v/>
      </c>
      <c r="AH20" s="856" t="str">
        <f>IF($B20="","",INDEX('All CCC'!AH$7:AH$846,MATCH(WatchList!$B20,'All CCC'!$B$7:$B$846,0)))</f>
        <v/>
      </c>
      <c r="AI20" s="856" t="str">
        <f>IF($B20="","",INDEX('All CCC'!AI$7:AI$846,MATCH(WatchList!$B20,'All CCC'!$B$7:$B$846,0)))</f>
        <v/>
      </c>
      <c r="AJ20" s="856" t="str">
        <f>IF($B20="","",INDEX('All CCC'!AJ$7:AJ$846,MATCH(WatchList!$B20,'All CCC'!$B$7:$B$846,0)))</f>
        <v/>
      </c>
      <c r="AK20" s="856" t="str">
        <f>IF($B20="","",INDEX('All CCC'!AK$7:AK$846,MATCH(WatchList!$B20,'All CCC'!$B$7:$B$846,0)))</f>
        <v/>
      </c>
      <c r="AL20" s="856" t="str">
        <f>IF($B20="","",INDEX('All CCC'!AL$7:AL$846,MATCH(WatchList!$B20,'All CCC'!$B$7:$B$846,0)))</f>
        <v/>
      </c>
      <c r="AM20" s="856" t="str">
        <f>IF($B20="","",INDEX('All CCC'!AM$7:AM$846,MATCH(WatchList!$B20,'All CCC'!$B$7:$B$846,0)))</f>
        <v/>
      </c>
      <c r="AN20" s="856" t="str">
        <f>IF($B20="","",INDEX('All CCC'!AN$7:AN$846,MATCH(WatchList!$B20,'All CCC'!$B$7:$B$846,0)))</f>
        <v/>
      </c>
      <c r="AO20" s="856" t="str">
        <f>IF($B20="","",INDEX('All CCC'!AO$7:AO$846,MATCH(WatchList!$B20,'All CCC'!$B$7:$B$846,0)))</f>
        <v/>
      </c>
      <c r="AP20" s="856" t="str">
        <f>IF($B20="","",INDEX('All CCC'!AP$7:AP$846,MATCH(WatchList!$B20,'All CCC'!$B$7:$B$846,0)))</f>
        <v/>
      </c>
      <c r="AQ20" s="856" t="str">
        <f>IF($B20="","",INDEX('All CCC'!AQ$7:AQ$846,MATCH(WatchList!$B20,'All CCC'!$B$7:$B$846,0)))</f>
        <v/>
      </c>
      <c r="AR20" s="856" t="str">
        <f>IF($B20="","",INDEX('All CCC'!AR$7:AR$846,MATCH(WatchList!$B20,'All CCC'!$B$7:$B$846,0)))</f>
        <v/>
      </c>
      <c r="AS20" s="856" t="str">
        <f>IF($B20="","",INDEX('All CCC'!AS$7:AS$846,MATCH(WatchList!$B20,'All CCC'!$B$7:$B$846,0)))</f>
        <v/>
      </c>
      <c r="AT20" s="856" t="str">
        <f>IF($B20="","",INDEX('All CCC'!AT$7:AT$846,MATCH(WatchList!$B20,'All CCC'!$B$7:$B$846,0)))</f>
        <v/>
      </c>
      <c r="AU20" s="856" t="str">
        <f>IF($B20="","",INDEX('All CCC'!AU$7:AU$846,MATCH(WatchList!$B20,'All CCC'!$B$7:$B$846,0)))</f>
        <v/>
      </c>
      <c r="AV20" s="856" t="str">
        <f>IF($B20="","",INDEX('All CCC'!AV$7:AV$846,MATCH(WatchList!$B20,'All CCC'!$B$7:$B$846,0)))</f>
        <v/>
      </c>
      <c r="AW20" s="856" t="str">
        <f>IF($B20="","",INDEX('All CCC'!AW$7:AW$846,MATCH(WatchList!$B20,'All CCC'!$B$7:$B$846,0)))</f>
        <v/>
      </c>
      <c r="AX20" s="856" t="str">
        <f>IF($B20="","",INDEX('All CCC'!AX$7:AX$846,MATCH(WatchList!$B20,'All CCC'!$B$7:$B$846,0)))</f>
        <v/>
      </c>
      <c r="AY20" s="856" t="str">
        <f>IF($B20="","",INDEX('All CCC'!AY$7:AY$846,MATCH(WatchList!$B20,'All CCC'!$B$7:$B$846,0)))</f>
        <v/>
      </c>
      <c r="AZ20" s="856" t="str">
        <f>IF($B20="","",INDEX('All CCC'!AZ$7:AZ$846,MATCH(WatchList!$B20,'All CCC'!$B$7:$B$846,0)))</f>
        <v/>
      </c>
      <c r="BA20" s="856" t="str">
        <f>IF($B20="","",INDEX('All CCC'!BA$7:BA$846,MATCH(WatchList!$B20,'All CCC'!$B$7:$B$846,0)))</f>
        <v/>
      </c>
      <c r="BB20" s="856" t="str">
        <f>IF($B20="","",INDEX('All CCC'!BB$7:BB$846,MATCH(WatchList!$B20,'All CCC'!$B$7:$B$846,0)))</f>
        <v/>
      </c>
      <c r="BC20" s="856" t="str">
        <f>IF($B20="","",INDEX('All CCC'!BC$7:BC$846,MATCH(WatchList!$B20,'All CCC'!$B$7:$B$846,0)))</f>
        <v/>
      </c>
      <c r="BD20" s="856" t="str">
        <f>IF($B20="","",INDEX('All CCC'!BD$7:BD$846,MATCH(WatchList!$B20,'All CCC'!$B$7:$B$846,0)))</f>
        <v/>
      </c>
      <c r="BE20" s="856" t="str">
        <f>IF($B20="","",INDEX('All CCC'!BE$7:BE$846,MATCH(WatchList!$B20,'All CCC'!$B$7:$B$846,0)))</f>
        <v/>
      </c>
      <c r="BF20" s="856" t="str">
        <f>IF($B20="","",INDEX('All CCC'!BF$7:BF$846,MATCH(WatchList!$B20,'All CCC'!$B$7:$B$846,0)))</f>
        <v/>
      </c>
      <c r="BG20" s="856" t="str">
        <f>IF($B20="","",INDEX('All CCC'!BG$7:BG$846,MATCH(WatchList!$B20,'All CCC'!$B$7:$B$846,0)))</f>
        <v/>
      </c>
    </row>
    <row r="21" spans="1:59" ht="11.45" customHeight="1" x14ac:dyDescent="0.2">
      <c r="A21" s="550" t="str">
        <f>IF($B21="","",INDEX('All CCC'!A$7:A$846,MATCH(WatchList!$B21,'All CCC'!$B$7:$B$846,0)))</f>
        <v/>
      </c>
      <c r="B21" s="31"/>
      <c r="C21" s="856" t="str">
        <f>IF($B21="","",INDEX('All CCC'!C$7:C$846,MATCH(WatchList!$B21,'All CCC'!$B$7:$B$846,0)))</f>
        <v/>
      </c>
      <c r="D21" s="856" t="str">
        <f>IF($B21="","",INDEX('All CCC'!D$7:D$846,MATCH(WatchList!$B21,'All CCC'!$B$7:$B$846,0)))</f>
        <v/>
      </c>
      <c r="E21" s="856" t="str">
        <f>IF($B21="","",INDEX('All CCC'!E$7:E$846,MATCH(WatchList!$B21,'All CCC'!$B$7:$B$846,0)))</f>
        <v/>
      </c>
      <c r="F21" s="856" t="str">
        <f>IF($B21="","",INDEX('All CCC'!F$7:F$846,MATCH(WatchList!$B21,'All CCC'!$B$7:$B$846,0)))</f>
        <v/>
      </c>
      <c r="G21" s="856" t="str">
        <f>IF($B21="","",INDEX('All CCC'!G$7:G$846,MATCH(WatchList!$B21,'All CCC'!$B$7:$B$846,0)))</f>
        <v/>
      </c>
      <c r="H21" s="856" t="str">
        <f>IF($B21="","",INDEX('All CCC'!H$7:H$846,MATCH(WatchList!$B21,'All CCC'!$B$7:$B$846,0)))</f>
        <v/>
      </c>
      <c r="I21" s="856" t="str">
        <f>IF($B21="","",INDEX('All CCC'!I$7:I$846,MATCH(WatchList!$B21,'All CCC'!$B$7:$B$846,0)))</f>
        <v/>
      </c>
      <c r="J21" s="856" t="str">
        <f>IF($B21="","",INDEX('All CCC'!J$7:J$846,MATCH(WatchList!$B21,'All CCC'!$B$7:$B$846,0)))</f>
        <v/>
      </c>
      <c r="K21" s="856" t="str">
        <f>IF($B21="","",INDEX('All CCC'!K$7:K$846,MATCH(WatchList!$B21,'All CCC'!$B$7:$B$846,0)))</f>
        <v/>
      </c>
      <c r="L21" s="856" t="str">
        <f>IF($B21="","",INDEX('All CCC'!L$7:L$846,MATCH(WatchList!$B21,'All CCC'!$B$7:$B$846,0)))</f>
        <v/>
      </c>
      <c r="M21" s="856" t="str">
        <f>IF($B21="","",INDEX('All CCC'!M$7:M$846,MATCH(WatchList!$B21,'All CCC'!$B$7:$B$846,0)))</f>
        <v/>
      </c>
      <c r="N21" s="856" t="str">
        <f>IF($B21="","",INDEX('All CCC'!N$7:N$846,MATCH(WatchList!$B21,'All CCC'!$B$7:$B$846,0)))</f>
        <v/>
      </c>
      <c r="O21" s="856" t="str">
        <f>IF($B21="","",INDEX('All CCC'!O$7:O$846,MATCH(WatchList!$B21,'All CCC'!$B$7:$B$846,0)))</f>
        <v/>
      </c>
      <c r="P21" s="857" t="str">
        <f>IF($B21="","",INDEX('All CCC'!P$7:P$846,MATCH(WatchList!$B21,'All CCC'!$B$7:$B$846,0)))</f>
        <v/>
      </c>
      <c r="Q21" s="857" t="str">
        <f>IF($B21="","",INDEX('All CCC'!Q$7:Q$846,MATCH(WatchList!$B21,'All CCC'!$B$7:$B$846,0)))</f>
        <v/>
      </c>
      <c r="R21" s="856" t="str">
        <f>IF($B21="","",INDEX('All CCC'!R$7:R$846,MATCH(WatchList!$B21,'All CCC'!$B$7:$B$846,0)))</f>
        <v/>
      </c>
      <c r="S21" s="856" t="str">
        <f>IF($B21="","",INDEX('All CCC'!S$7:S$846,MATCH(WatchList!$B21,'All CCC'!$B$7:$B$846,0)))</f>
        <v/>
      </c>
      <c r="T21" s="856" t="str">
        <f>IF($B21="","",INDEX('All CCC'!T$7:T$846,MATCH(WatchList!$B21,'All CCC'!$B$7:$B$846,0)))</f>
        <v/>
      </c>
      <c r="U21" s="856" t="str">
        <f>IF($B21="","",INDEX('All CCC'!U$7:U$846,MATCH(WatchList!$B21,'All CCC'!$B$7:$B$846,0)))</f>
        <v/>
      </c>
      <c r="V21" s="856" t="str">
        <f>IF($B21="","",INDEX('All CCC'!V$7:V$846,MATCH(WatchList!$B21,'All CCC'!$B$7:$B$846,0)))</f>
        <v/>
      </c>
      <c r="W21" s="856" t="str">
        <f>IF($B21="","",INDEX('All CCC'!W$7:W$846,MATCH(WatchList!$B21,'All CCC'!$B$7:$B$846,0)))</f>
        <v/>
      </c>
      <c r="X21" s="856" t="str">
        <f>IF($B21="","",INDEX('All CCC'!X$7:X$846,MATCH(WatchList!$B21,'All CCC'!$B$7:$B$846,0)))</f>
        <v/>
      </c>
      <c r="Y21" s="856" t="str">
        <f>IF($B21="","",INDEX('All CCC'!Y$7:Y$846,MATCH(WatchList!$B21,'All CCC'!$B$7:$B$846,0)))</f>
        <v/>
      </c>
      <c r="Z21" s="856" t="str">
        <f>IF($B21="","",INDEX('All CCC'!Z$7:Z$846,MATCH(WatchList!$B21,'All CCC'!$B$7:$B$846,0)))</f>
        <v/>
      </c>
      <c r="AA21" s="856" t="str">
        <f>IF($B21="","",INDEX('All CCC'!AA$7:AA$846,MATCH(WatchList!$B21,'All CCC'!$B$7:$B$846,0)))</f>
        <v/>
      </c>
      <c r="AB21" s="856" t="str">
        <f>IF($B21="","",INDEX('All CCC'!AB$7:AB$846,MATCH(WatchList!$B21,'All CCC'!$B$7:$B$846,0)))</f>
        <v/>
      </c>
      <c r="AC21" s="856" t="str">
        <f>IF($B21="","",INDEX('All CCC'!AC$7:AC$846,MATCH(WatchList!$B21,'All CCC'!$B$7:$B$846,0)))</f>
        <v/>
      </c>
      <c r="AD21" s="856" t="str">
        <f>IF($B21="","",INDEX('All CCC'!AD$7:AD$846,MATCH(WatchList!$B21,'All CCC'!$B$7:$B$846,0)))</f>
        <v/>
      </c>
      <c r="AE21" s="856" t="str">
        <f>IF($B21="","",INDEX('All CCC'!AE$7:AE$846,MATCH(WatchList!$B21,'All CCC'!$B$7:$B$846,0)))</f>
        <v/>
      </c>
      <c r="AF21" s="856" t="str">
        <f>IF($B21="","",INDEX('All CCC'!AF$7:AF$846,MATCH(WatchList!$B21,'All CCC'!$B$7:$B$846,0)))</f>
        <v/>
      </c>
      <c r="AG21" s="856" t="str">
        <f>IF($B21="","",INDEX('All CCC'!AG$7:AG$846,MATCH(WatchList!$B21,'All CCC'!$B$7:$B$846,0)))</f>
        <v/>
      </c>
      <c r="AH21" s="856" t="str">
        <f>IF($B21="","",INDEX('All CCC'!AH$7:AH$846,MATCH(WatchList!$B21,'All CCC'!$B$7:$B$846,0)))</f>
        <v/>
      </c>
      <c r="AI21" s="856" t="str">
        <f>IF($B21="","",INDEX('All CCC'!AI$7:AI$846,MATCH(WatchList!$B21,'All CCC'!$B$7:$B$846,0)))</f>
        <v/>
      </c>
      <c r="AJ21" s="856" t="str">
        <f>IF($B21="","",INDEX('All CCC'!AJ$7:AJ$846,MATCH(WatchList!$B21,'All CCC'!$B$7:$B$846,0)))</f>
        <v/>
      </c>
      <c r="AK21" s="856" t="str">
        <f>IF($B21="","",INDEX('All CCC'!AK$7:AK$846,MATCH(WatchList!$B21,'All CCC'!$B$7:$B$846,0)))</f>
        <v/>
      </c>
      <c r="AL21" s="856" t="str">
        <f>IF($B21="","",INDEX('All CCC'!AL$7:AL$846,MATCH(WatchList!$B21,'All CCC'!$B$7:$B$846,0)))</f>
        <v/>
      </c>
      <c r="AM21" s="856" t="str">
        <f>IF($B21="","",INDEX('All CCC'!AM$7:AM$846,MATCH(WatchList!$B21,'All CCC'!$B$7:$B$846,0)))</f>
        <v/>
      </c>
      <c r="AN21" s="856" t="str">
        <f>IF($B21="","",INDEX('All CCC'!AN$7:AN$846,MATCH(WatchList!$B21,'All CCC'!$B$7:$B$846,0)))</f>
        <v/>
      </c>
      <c r="AO21" s="856" t="str">
        <f>IF($B21="","",INDEX('All CCC'!AO$7:AO$846,MATCH(WatchList!$B21,'All CCC'!$B$7:$B$846,0)))</f>
        <v/>
      </c>
      <c r="AP21" s="856" t="str">
        <f>IF($B21="","",INDEX('All CCC'!AP$7:AP$846,MATCH(WatchList!$B21,'All CCC'!$B$7:$B$846,0)))</f>
        <v/>
      </c>
      <c r="AQ21" s="856" t="str">
        <f>IF($B21="","",INDEX('All CCC'!AQ$7:AQ$846,MATCH(WatchList!$B21,'All CCC'!$B$7:$B$846,0)))</f>
        <v/>
      </c>
      <c r="AR21" s="856" t="str">
        <f>IF($B21="","",INDEX('All CCC'!AR$7:AR$846,MATCH(WatchList!$B21,'All CCC'!$B$7:$B$846,0)))</f>
        <v/>
      </c>
      <c r="AS21" s="856" t="str">
        <f>IF($B21="","",INDEX('All CCC'!AS$7:AS$846,MATCH(WatchList!$B21,'All CCC'!$B$7:$B$846,0)))</f>
        <v/>
      </c>
      <c r="AT21" s="856" t="str">
        <f>IF($B21="","",INDEX('All CCC'!AT$7:AT$846,MATCH(WatchList!$B21,'All CCC'!$B$7:$B$846,0)))</f>
        <v/>
      </c>
      <c r="AU21" s="856" t="str">
        <f>IF($B21="","",INDEX('All CCC'!AU$7:AU$846,MATCH(WatchList!$B21,'All CCC'!$B$7:$B$846,0)))</f>
        <v/>
      </c>
      <c r="AV21" s="856" t="str">
        <f>IF($B21="","",INDEX('All CCC'!AV$7:AV$846,MATCH(WatchList!$B21,'All CCC'!$B$7:$B$846,0)))</f>
        <v/>
      </c>
      <c r="AW21" s="856" t="str">
        <f>IF($B21="","",INDEX('All CCC'!AW$7:AW$846,MATCH(WatchList!$B21,'All CCC'!$B$7:$B$846,0)))</f>
        <v/>
      </c>
      <c r="AX21" s="856" t="str">
        <f>IF($B21="","",INDEX('All CCC'!AX$7:AX$846,MATCH(WatchList!$B21,'All CCC'!$B$7:$B$846,0)))</f>
        <v/>
      </c>
      <c r="AY21" s="856" t="str">
        <f>IF($B21="","",INDEX('All CCC'!AY$7:AY$846,MATCH(WatchList!$B21,'All CCC'!$B$7:$B$846,0)))</f>
        <v/>
      </c>
      <c r="AZ21" s="856" t="str">
        <f>IF($B21="","",INDEX('All CCC'!AZ$7:AZ$846,MATCH(WatchList!$B21,'All CCC'!$B$7:$B$846,0)))</f>
        <v/>
      </c>
      <c r="BA21" s="856" t="str">
        <f>IF($B21="","",INDEX('All CCC'!BA$7:BA$846,MATCH(WatchList!$B21,'All CCC'!$B$7:$B$846,0)))</f>
        <v/>
      </c>
      <c r="BB21" s="856" t="str">
        <f>IF($B21="","",INDEX('All CCC'!BB$7:BB$846,MATCH(WatchList!$B21,'All CCC'!$B$7:$B$846,0)))</f>
        <v/>
      </c>
      <c r="BC21" s="856" t="str">
        <f>IF($B21="","",INDEX('All CCC'!BC$7:BC$846,MATCH(WatchList!$B21,'All CCC'!$B$7:$B$846,0)))</f>
        <v/>
      </c>
      <c r="BD21" s="856" t="str">
        <f>IF($B21="","",INDEX('All CCC'!BD$7:BD$846,MATCH(WatchList!$B21,'All CCC'!$B$7:$B$846,0)))</f>
        <v/>
      </c>
      <c r="BE21" s="856" t="str">
        <f>IF($B21="","",INDEX('All CCC'!BE$7:BE$846,MATCH(WatchList!$B21,'All CCC'!$B$7:$B$846,0)))</f>
        <v/>
      </c>
      <c r="BF21" s="856" t="str">
        <f>IF($B21="","",INDEX('All CCC'!BF$7:BF$846,MATCH(WatchList!$B21,'All CCC'!$B$7:$B$846,0)))</f>
        <v/>
      </c>
      <c r="BG21" s="856" t="str">
        <f>IF($B21="","",INDEX('All CCC'!BG$7:BG$846,MATCH(WatchList!$B21,'All CCC'!$B$7:$B$846,0)))</f>
        <v/>
      </c>
    </row>
    <row r="22" spans="1:59" x14ac:dyDescent="0.2">
      <c r="A22" s="550" t="str">
        <f>IF($B22="","",INDEX('All CCC'!A$7:A$846,MATCH(WatchList!$B22,'All CCC'!$B$7:$B$846,0)))</f>
        <v/>
      </c>
      <c r="B22" s="31"/>
      <c r="C22" s="856" t="str">
        <f>IF($B22="","",INDEX('All CCC'!C$7:C$846,MATCH(WatchList!$B22,'All CCC'!$B$7:$B$846,0)))</f>
        <v/>
      </c>
      <c r="D22" s="856" t="str">
        <f>IF($B22="","",INDEX('All CCC'!D$7:D$846,MATCH(WatchList!$B22,'All CCC'!$B$7:$B$846,0)))</f>
        <v/>
      </c>
      <c r="E22" s="856" t="str">
        <f>IF($B22="","",INDEX('All CCC'!E$7:E$846,MATCH(WatchList!$B22,'All CCC'!$B$7:$B$846,0)))</f>
        <v/>
      </c>
      <c r="F22" s="856" t="str">
        <f>IF($B22="","",INDEX('All CCC'!F$7:F$846,MATCH(WatchList!$B22,'All CCC'!$B$7:$B$846,0)))</f>
        <v/>
      </c>
      <c r="G22" s="856" t="str">
        <f>IF($B22="","",INDEX('All CCC'!G$7:G$846,MATCH(WatchList!$B22,'All CCC'!$B$7:$B$846,0)))</f>
        <v/>
      </c>
      <c r="H22" s="856" t="str">
        <f>IF($B22="","",INDEX('All CCC'!H$7:H$846,MATCH(WatchList!$B22,'All CCC'!$B$7:$B$846,0)))</f>
        <v/>
      </c>
      <c r="I22" s="856" t="str">
        <f>IF($B22="","",INDEX('All CCC'!I$7:I$846,MATCH(WatchList!$B22,'All CCC'!$B$7:$B$846,0)))</f>
        <v/>
      </c>
      <c r="J22" s="856" t="str">
        <f>IF($B22="","",INDEX('All CCC'!J$7:J$846,MATCH(WatchList!$B22,'All CCC'!$B$7:$B$846,0)))</f>
        <v/>
      </c>
      <c r="K22" s="856" t="str">
        <f>IF($B22="","",INDEX('All CCC'!K$7:K$846,MATCH(WatchList!$B22,'All CCC'!$B$7:$B$846,0)))</f>
        <v/>
      </c>
      <c r="L22" s="856" t="str">
        <f>IF($B22="","",INDEX('All CCC'!L$7:L$846,MATCH(WatchList!$B22,'All CCC'!$B$7:$B$846,0)))</f>
        <v/>
      </c>
      <c r="M22" s="856" t="str">
        <f>IF($B22="","",INDEX('All CCC'!M$7:M$846,MATCH(WatchList!$B22,'All CCC'!$B$7:$B$846,0)))</f>
        <v/>
      </c>
      <c r="N22" s="856" t="str">
        <f>IF($B22="","",INDEX('All CCC'!N$7:N$846,MATCH(WatchList!$B22,'All CCC'!$B$7:$B$846,0)))</f>
        <v/>
      </c>
      <c r="O22" s="856" t="str">
        <f>IF($B22="","",INDEX('All CCC'!O$7:O$846,MATCH(WatchList!$B22,'All CCC'!$B$7:$B$846,0)))</f>
        <v/>
      </c>
      <c r="P22" s="857" t="str">
        <f>IF($B22="","",INDEX('All CCC'!P$7:P$846,MATCH(WatchList!$B22,'All CCC'!$B$7:$B$846,0)))</f>
        <v/>
      </c>
      <c r="Q22" s="857" t="str">
        <f>IF($B22="","",INDEX('All CCC'!Q$7:Q$846,MATCH(WatchList!$B22,'All CCC'!$B$7:$B$846,0)))</f>
        <v/>
      </c>
      <c r="R22" s="856" t="str">
        <f>IF($B22="","",INDEX('All CCC'!R$7:R$846,MATCH(WatchList!$B22,'All CCC'!$B$7:$B$846,0)))</f>
        <v/>
      </c>
      <c r="S22" s="856" t="str">
        <f>IF($B22="","",INDEX('All CCC'!S$7:S$846,MATCH(WatchList!$B22,'All CCC'!$B$7:$B$846,0)))</f>
        <v/>
      </c>
      <c r="T22" s="856" t="str">
        <f>IF($B22="","",INDEX('All CCC'!T$7:T$846,MATCH(WatchList!$B22,'All CCC'!$B$7:$B$846,0)))</f>
        <v/>
      </c>
      <c r="U22" s="856" t="str">
        <f>IF($B22="","",INDEX('All CCC'!U$7:U$846,MATCH(WatchList!$B22,'All CCC'!$B$7:$B$846,0)))</f>
        <v/>
      </c>
      <c r="V22" s="856" t="str">
        <f>IF($B22="","",INDEX('All CCC'!V$7:V$846,MATCH(WatchList!$B22,'All CCC'!$B$7:$B$846,0)))</f>
        <v/>
      </c>
      <c r="W22" s="856" t="str">
        <f>IF($B22="","",INDEX('All CCC'!W$7:W$846,MATCH(WatchList!$B22,'All CCC'!$B$7:$B$846,0)))</f>
        <v/>
      </c>
      <c r="X22" s="856" t="str">
        <f>IF($B22="","",INDEX('All CCC'!X$7:X$846,MATCH(WatchList!$B22,'All CCC'!$B$7:$B$846,0)))</f>
        <v/>
      </c>
      <c r="Y22" s="856" t="str">
        <f>IF($B22="","",INDEX('All CCC'!Y$7:Y$846,MATCH(WatchList!$B22,'All CCC'!$B$7:$B$846,0)))</f>
        <v/>
      </c>
      <c r="Z22" s="856" t="str">
        <f>IF($B22="","",INDEX('All CCC'!Z$7:Z$846,MATCH(WatchList!$B22,'All CCC'!$B$7:$B$846,0)))</f>
        <v/>
      </c>
      <c r="AA22" s="856" t="str">
        <f>IF($B22="","",INDEX('All CCC'!AA$7:AA$846,MATCH(WatchList!$B22,'All CCC'!$B$7:$B$846,0)))</f>
        <v/>
      </c>
      <c r="AB22" s="856" t="str">
        <f>IF($B22="","",INDEX('All CCC'!AB$7:AB$846,MATCH(WatchList!$B22,'All CCC'!$B$7:$B$846,0)))</f>
        <v/>
      </c>
      <c r="AC22" s="856" t="str">
        <f>IF($B22="","",INDEX('All CCC'!AC$7:AC$846,MATCH(WatchList!$B22,'All CCC'!$B$7:$B$846,0)))</f>
        <v/>
      </c>
      <c r="AD22" s="856" t="str">
        <f>IF($B22="","",INDEX('All CCC'!AD$7:AD$846,MATCH(WatchList!$B22,'All CCC'!$B$7:$B$846,0)))</f>
        <v/>
      </c>
      <c r="AE22" s="856" t="str">
        <f>IF($B22="","",INDEX('All CCC'!AE$7:AE$846,MATCH(WatchList!$B22,'All CCC'!$B$7:$B$846,0)))</f>
        <v/>
      </c>
      <c r="AF22" s="856" t="str">
        <f>IF($B22="","",INDEX('All CCC'!AF$7:AF$846,MATCH(WatchList!$B22,'All CCC'!$B$7:$B$846,0)))</f>
        <v/>
      </c>
      <c r="AG22" s="856" t="str">
        <f>IF($B22="","",INDEX('All CCC'!AG$7:AG$846,MATCH(WatchList!$B22,'All CCC'!$B$7:$B$846,0)))</f>
        <v/>
      </c>
      <c r="AH22" s="856" t="str">
        <f>IF($B22="","",INDEX('All CCC'!AH$7:AH$846,MATCH(WatchList!$B22,'All CCC'!$B$7:$B$846,0)))</f>
        <v/>
      </c>
      <c r="AI22" s="856" t="str">
        <f>IF($B22="","",INDEX('All CCC'!AI$7:AI$846,MATCH(WatchList!$B22,'All CCC'!$B$7:$B$846,0)))</f>
        <v/>
      </c>
      <c r="AJ22" s="856" t="str">
        <f>IF($B22="","",INDEX('All CCC'!AJ$7:AJ$846,MATCH(WatchList!$B22,'All CCC'!$B$7:$B$846,0)))</f>
        <v/>
      </c>
      <c r="AK22" s="856" t="str">
        <f>IF($B22="","",INDEX('All CCC'!AK$7:AK$846,MATCH(WatchList!$B22,'All CCC'!$B$7:$B$846,0)))</f>
        <v/>
      </c>
      <c r="AL22" s="856" t="str">
        <f>IF($B22="","",INDEX('All CCC'!AL$7:AL$846,MATCH(WatchList!$B22,'All CCC'!$B$7:$B$846,0)))</f>
        <v/>
      </c>
      <c r="AM22" s="856" t="str">
        <f>IF($B22="","",INDEX('All CCC'!AM$7:AM$846,MATCH(WatchList!$B22,'All CCC'!$B$7:$B$846,0)))</f>
        <v/>
      </c>
      <c r="AN22" s="856" t="str">
        <f>IF($B22="","",INDEX('All CCC'!AN$7:AN$846,MATCH(WatchList!$B22,'All CCC'!$B$7:$B$846,0)))</f>
        <v/>
      </c>
      <c r="AO22" s="856" t="str">
        <f>IF($B22="","",INDEX('All CCC'!AO$7:AO$846,MATCH(WatchList!$B22,'All CCC'!$B$7:$B$846,0)))</f>
        <v/>
      </c>
      <c r="AP22" s="856" t="str">
        <f>IF($B22="","",INDEX('All CCC'!AP$7:AP$846,MATCH(WatchList!$B22,'All CCC'!$B$7:$B$846,0)))</f>
        <v/>
      </c>
      <c r="AQ22" s="856" t="str">
        <f>IF($B22="","",INDEX('All CCC'!AQ$7:AQ$846,MATCH(WatchList!$B22,'All CCC'!$B$7:$B$846,0)))</f>
        <v/>
      </c>
      <c r="AR22" s="856" t="str">
        <f>IF($B22="","",INDEX('All CCC'!AR$7:AR$846,MATCH(WatchList!$B22,'All CCC'!$B$7:$B$846,0)))</f>
        <v/>
      </c>
      <c r="AS22" s="856" t="str">
        <f>IF($B22="","",INDEX('All CCC'!AS$7:AS$846,MATCH(WatchList!$B22,'All CCC'!$B$7:$B$846,0)))</f>
        <v/>
      </c>
      <c r="AT22" s="856" t="str">
        <f>IF($B22="","",INDEX('All CCC'!AT$7:AT$846,MATCH(WatchList!$B22,'All CCC'!$B$7:$B$846,0)))</f>
        <v/>
      </c>
      <c r="AU22" s="856" t="str">
        <f>IF($B22="","",INDEX('All CCC'!AU$7:AU$846,MATCH(WatchList!$B22,'All CCC'!$B$7:$B$846,0)))</f>
        <v/>
      </c>
      <c r="AV22" s="856" t="str">
        <f>IF($B22="","",INDEX('All CCC'!AV$7:AV$846,MATCH(WatchList!$B22,'All CCC'!$B$7:$B$846,0)))</f>
        <v/>
      </c>
      <c r="AW22" s="856" t="str">
        <f>IF($B22="","",INDEX('All CCC'!AW$7:AW$846,MATCH(WatchList!$B22,'All CCC'!$B$7:$B$846,0)))</f>
        <v/>
      </c>
      <c r="AX22" s="856" t="str">
        <f>IF($B22="","",INDEX('All CCC'!AX$7:AX$846,MATCH(WatchList!$B22,'All CCC'!$B$7:$B$846,0)))</f>
        <v/>
      </c>
      <c r="AY22" s="856" t="str">
        <f>IF($B22="","",INDEX('All CCC'!AY$7:AY$846,MATCH(WatchList!$B22,'All CCC'!$B$7:$B$846,0)))</f>
        <v/>
      </c>
      <c r="AZ22" s="856" t="str">
        <f>IF($B22="","",INDEX('All CCC'!AZ$7:AZ$846,MATCH(WatchList!$B22,'All CCC'!$B$7:$B$846,0)))</f>
        <v/>
      </c>
      <c r="BA22" s="856" t="str">
        <f>IF($B22="","",INDEX('All CCC'!BA$7:BA$846,MATCH(WatchList!$B22,'All CCC'!$B$7:$B$846,0)))</f>
        <v/>
      </c>
      <c r="BB22" s="856" t="str">
        <f>IF($B22="","",INDEX('All CCC'!BB$7:BB$846,MATCH(WatchList!$B22,'All CCC'!$B$7:$B$846,0)))</f>
        <v/>
      </c>
      <c r="BC22" s="856" t="str">
        <f>IF($B22="","",INDEX('All CCC'!BC$7:BC$846,MATCH(WatchList!$B22,'All CCC'!$B$7:$B$846,0)))</f>
        <v/>
      </c>
      <c r="BD22" s="856" t="str">
        <f>IF($B22="","",INDEX('All CCC'!BD$7:BD$846,MATCH(WatchList!$B22,'All CCC'!$B$7:$B$846,0)))</f>
        <v/>
      </c>
      <c r="BE22" s="856" t="str">
        <f>IF($B22="","",INDEX('All CCC'!BE$7:BE$846,MATCH(WatchList!$B22,'All CCC'!$B$7:$B$846,0)))</f>
        <v/>
      </c>
      <c r="BF22" s="856" t="str">
        <f>IF($B22="","",INDEX('All CCC'!BF$7:BF$846,MATCH(WatchList!$B22,'All CCC'!$B$7:$B$846,0)))</f>
        <v/>
      </c>
      <c r="BG22" s="856" t="str">
        <f>IF($B22="","",INDEX('All CCC'!BG$7:BG$846,MATCH(WatchList!$B22,'All CCC'!$B$7:$B$846,0)))</f>
        <v/>
      </c>
    </row>
    <row r="23" spans="1:59" x14ac:dyDescent="0.2">
      <c r="A23" s="550" t="str">
        <f>IF($B23="","",INDEX('All CCC'!A$7:A$846,MATCH(WatchList!$B23,'All CCC'!$B$7:$B$846,0)))</f>
        <v/>
      </c>
      <c r="B23" s="31"/>
      <c r="C23" s="856" t="str">
        <f>IF($B23="","",INDEX('All CCC'!C$7:C$846,MATCH(WatchList!$B23,'All CCC'!$B$7:$B$846,0)))</f>
        <v/>
      </c>
      <c r="D23" s="856" t="str">
        <f>IF($B23="","",INDEX('All CCC'!D$7:D$846,MATCH(WatchList!$B23,'All CCC'!$B$7:$B$846,0)))</f>
        <v/>
      </c>
      <c r="E23" s="856" t="str">
        <f>IF($B23="","",INDEX('All CCC'!E$7:E$846,MATCH(WatchList!$B23,'All CCC'!$B$7:$B$846,0)))</f>
        <v/>
      </c>
      <c r="F23" s="856" t="str">
        <f>IF($B23="","",INDEX('All CCC'!F$7:F$846,MATCH(WatchList!$B23,'All CCC'!$B$7:$B$846,0)))</f>
        <v/>
      </c>
      <c r="G23" s="856" t="str">
        <f>IF($B23="","",INDEX('All CCC'!G$7:G$846,MATCH(WatchList!$B23,'All CCC'!$B$7:$B$846,0)))</f>
        <v/>
      </c>
      <c r="H23" s="856" t="str">
        <f>IF($B23="","",INDEX('All CCC'!H$7:H$846,MATCH(WatchList!$B23,'All CCC'!$B$7:$B$846,0)))</f>
        <v/>
      </c>
      <c r="I23" s="856" t="str">
        <f>IF($B23="","",INDEX('All CCC'!I$7:I$846,MATCH(WatchList!$B23,'All CCC'!$B$7:$B$846,0)))</f>
        <v/>
      </c>
      <c r="J23" s="856" t="str">
        <f>IF($B23="","",INDEX('All CCC'!J$7:J$846,MATCH(WatchList!$B23,'All CCC'!$B$7:$B$846,0)))</f>
        <v/>
      </c>
      <c r="K23" s="856" t="str">
        <f>IF($B23="","",INDEX('All CCC'!K$7:K$846,MATCH(WatchList!$B23,'All CCC'!$B$7:$B$846,0)))</f>
        <v/>
      </c>
      <c r="L23" s="856" t="str">
        <f>IF($B23="","",INDEX('All CCC'!L$7:L$846,MATCH(WatchList!$B23,'All CCC'!$B$7:$B$846,0)))</f>
        <v/>
      </c>
      <c r="M23" s="856" t="str">
        <f>IF($B23="","",INDEX('All CCC'!M$7:M$846,MATCH(WatchList!$B23,'All CCC'!$B$7:$B$846,0)))</f>
        <v/>
      </c>
      <c r="N23" s="856" t="str">
        <f>IF($B23="","",INDEX('All CCC'!N$7:N$846,MATCH(WatchList!$B23,'All CCC'!$B$7:$B$846,0)))</f>
        <v/>
      </c>
      <c r="O23" s="856" t="str">
        <f>IF($B23="","",INDEX('All CCC'!O$7:O$846,MATCH(WatchList!$B23,'All CCC'!$B$7:$B$846,0)))</f>
        <v/>
      </c>
      <c r="P23" s="857" t="str">
        <f>IF($B23="","",INDEX('All CCC'!P$7:P$846,MATCH(WatchList!$B23,'All CCC'!$B$7:$B$846,0)))</f>
        <v/>
      </c>
      <c r="Q23" s="857" t="str">
        <f>IF($B23="","",INDEX('All CCC'!Q$7:Q$846,MATCH(WatchList!$B23,'All CCC'!$B$7:$B$846,0)))</f>
        <v/>
      </c>
      <c r="R23" s="856" t="str">
        <f>IF($B23="","",INDEX('All CCC'!R$7:R$846,MATCH(WatchList!$B23,'All CCC'!$B$7:$B$846,0)))</f>
        <v/>
      </c>
      <c r="S23" s="856" t="str">
        <f>IF($B23="","",INDEX('All CCC'!S$7:S$846,MATCH(WatchList!$B23,'All CCC'!$B$7:$B$846,0)))</f>
        <v/>
      </c>
      <c r="T23" s="856" t="str">
        <f>IF($B23="","",INDEX('All CCC'!T$7:T$846,MATCH(WatchList!$B23,'All CCC'!$B$7:$B$846,0)))</f>
        <v/>
      </c>
      <c r="U23" s="856" t="str">
        <f>IF($B23="","",INDEX('All CCC'!U$7:U$846,MATCH(WatchList!$B23,'All CCC'!$B$7:$B$846,0)))</f>
        <v/>
      </c>
      <c r="V23" s="856" t="str">
        <f>IF($B23="","",INDEX('All CCC'!V$7:V$846,MATCH(WatchList!$B23,'All CCC'!$B$7:$B$846,0)))</f>
        <v/>
      </c>
      <c r="W23" s="856" t="str">
        <f>IF($B23="","",INDEX('All CCC'!W$7:W$846,MATCH(WatchList!$B23,'All CCC'!$B$7:$B$846,0)))</f>
        <v/>
      </c>
      <c r="X23" s="856" t="str">
        <f>IF($B23="","",INDEX('All CCC'!X$7:X$846,MATCH(WatchList!$B23,'All CCC'!$B$7:$B$846,0)))</f>
        <v/>
      </c>
      <c r="Y23" s="856" t="str">
        <f>IF($B23="","",INDEX('All CCC'!Y$7:Y$846,MATCH(WatchList!$B23,'All CCC'!$B$7:$B$846,0)))</f>
        <v/>
      </c>
      <c r="Z23" s="856" t="str">
        <f>IF($B23="","",INDEX('All CCC'!Z$7:Z$846,MATCH(WatchList!$B23,'All CCC'!$B$7:$B$846,0)))</f>
        <v/>
      </c>
      <c r="AA23" s="856" t="str">
        <f>IF($B23="","",INDEX('All CCC'!AA$7:AA$846,MATCH(WatchList!$B23,'All CCC'!$B$7:$B$846,0)))</f>
        <v/>
      </c>
      <c r="AB23" s="856" t="str">
        <f>IF($B23="","",INDEX('All CCC'!AB$7:AB$846,MATCH(WatchList!$B23,'All CCC'!$B$7:$B$846,0)))</f>
        <v/>
      </c>
      <c r="AC23" s="856" t="str">
        <f>IF($B23="","",INDEX('All CCC'!AC$7:AC$846,MATCH(WatchList!$B23,'All CCC'!$B$7:$B$846,0)))</f>
        <v/>
      </c>
      <c r="AD23" s="856" t="str">
        <f>IF($B23="","",INDEX('All CCC'!AD$7:AD$846,MATCH(WatchList!$B23,'All CCC'!$B$7:$B$846,0)))</f>
        <v/>
      </c>
      <c r="AE23" s="856" t="str">
        <f>IF($B23="","",INDEX('All CCC'!AE$7:AE$846,MATCH(WatchList!$B23,'All CCC'!$B$7:$B$846,0)))</f>
        <v/>
      </c>
      <c r="AF23" s="856" t="str">
        <f>IF($B23="","",INDEX('All CCC'!AF$7:AF$846,MATCH(WatchList!$B23,'All CCC'!$B$7:$B$846,0)))</f>
        <v/>
      </c>
      <c r="AG23" s="856" t="str">
        <f>IF($B23="","",INDEX('All CCC'!AG$7:AG$846,MATCH(WatchList!$B23,'All CCC'!$B$7:$B$846,0)))</f>
        <v/>
      </c>
      <c r="AH23" s="856" t="str">
        <f>IF($B23="","",INDEX('All CCC'!AH$7:AH$846,MATCH(WatchList!$B23,'All CCC'!$B$7:$B$846,0)))</f>
        <v/>
      </c>
      <c r="AI23" s="856" t="str">
        <f>IF($B23="","",INDEX('All CCC'!AI$7:AI$846,MATCH(WatchList!$B23,'All CCC'!$B$7:$B$846,0)))</f>
        <v/>
      </c>
      <c r="AJ23" s="856" t="str">
        <f>IF($B23="","",INDEX('All CCC'!AJ$7:AJ$846,MATCH(WatchList!$B23,'All CCC'!$B$7:$B$846,0)))</f>
        <v/>
      </c>
      <c r="AK23" s="856" t="str">
        <f>IF($B23="","",INDEX('All CCC'!AK$7:AK$846,MATCH(WatchList!$B23,'All CCC'!$B$7:$B$846,0)))</f>
        <v/>
      </c>
      <c r="AL23" s="856" t="str">
        <f>IF($B23="","",INDEX('All CCC'!AL$7:AL$846,MATCH(WatchList!$B23,'All CCC'!$B$7:$B$846,0)))</f>
        <v/>
      </c>
      <c r="AM23" s="856" t="str">
        <f>IF($B23="","",INDEX('All CCC'!AM$7:AM$846,MATCH(WatchList!$B23,'All CCC'!$B$7:$B$846,0)))</f>
        <v/>
      </c>
      <c r="AN23" s="856" t="str">
        <f>IF($B23="","",INDEX('All CCC'!AN$7:AN$846,MATCH(WatchList!$B23,'All CCC'!$B$7:$B$846,0)))</f>
        <v/>
      </c>
      <c r="AO23" s="856" t="str">
        <f>IF($B23="","",INDEX('All CCC'!AO$7:AO$846,MATCH(WatchList!$B23,'All CCC'!$B$7:$B$846,0)))</f>
        <v/>
      </c>
      <c r="AP23" s="856" t="str">
        <f>IF($B23="","",INDEX('All CCC'!AP$7:AP$846,MATCH(WatchList!$B23,'All CCC'!$B$7:$B$846,0)))</f>
        <v/>
      </c>
      <c r="AQ23" s="856" t="str">
        <f>IF($B23="","",INDEX('All CCC'!AQ$7:AQ$846,MATCH(WatchList!$B23,'All CCC'!$B$7:$B$846,0)))</f>
        <v/>
      </c>
      <c r="AR23" s="856" t="str">
        <f>IF($B23="","",INDEX('All CCC'!AR$7:AR$846,MATCH(WatchList!$B23,'All CCC'!$B$7:$B$846,0)))</f>
        <v/>
      </c>
      <c r="AS23" s="856" t="str">
        <f>IF($B23="","",INDEX('All CCC'!AS$7:AS$846,MATCH(WatchList!$B23,'All CCC'!$B$7:$B$846,0)))</f>
        <v/>
      </c>
      <c r="AT23" s="856" t="str">
        <f>IF($B23="","",INDEX('All CCC'!AT$7:AT$846,MATCH(WatchList!$B23,'All CCC'!$B$7:$B$846,0)))</f>
        <v/>
      </c>
      <c r="AU23" s="856" t="str">
        <f>IF($B23="","",INDEX('All CCC'!AU$7:AU$846,MATCH(WatchList!$B23,'All CCC'!$B$7:$B$846,0)))</f>
        <v/>
      </c>
      <c r="AV23" s="856" t="str">
        <f>IF($B23="","",INDEX('All CCC'!AV$7:AV$846,MATCH(WatchList!$B23,'All CCC'!$B$7:$B$846,0)))</f>
        <v/>
      </c>
      <c r="AW23" s="856" t="str">
        <f>IF($B23="","",INDEX('All CCC'!AW$7:AW$846,MATCH(WatchList!$B23,'All CCC'!$B$7:$B$846,0)))</f>
        <v/>
      </c>
      <c r="AX23" s="856" t="str">
        <f>IF($B23="","",INDEX('All CCC'!AX$7:AX$846,MATCH(WatchList!$B23,'All CCC'!$B$7:$B$846,0)))</f>
        <v/>
      </c>
      <c r="AY23" s="856" t="str">
        <f>IF($B23="","",INDEX('All CCC'!AY$7:AY$846,MATCH(WatchList!$B23,'All CCC'!$B$7:$B$846,0)))</f>
        <v/>
      </c>
      <c r="AZ23" s="856" t="str">
        <f>IF($B23="","",INDEX('All CCC'!AZ$7:AZ$846,MATCH(WatchList!$B23,'All CCC'!$B$7:$B$846,0)))</f>
        <v/>
      </c>
      <c r="BA23" s="856" t="str">
        <f>IF($B23="","",INDEX('All CCC'!BA$7:BA$846,MATCH(WatchList!$B23,'All CCC'!$B$7:$B$846,0)))</f>
        <v/>
      </c>
      <c r="BB23" s="856" t="str">
        <f>IF($B23="","",INDEX('All CCC'!BB$7:BB$846,MATCH(WatchList!$B23,'All CCC'!$B$7:$B$846,0)))</f>
        <v/>
      </c>
      <c r="BC23" s="856" t="str">
        <f>IF($B23="","",INDEX('All CCC'!BC$7:BC$846,MATCH(WatchList!$B23,'All CCC'!$B$7:$B$846,0)))</f>
        <v/>
      </c>
      <c r="BD23" s="856" t="str">
        <f>IF($B23="","",INDEX('All CCC'!BD$7:BD$846,MATCH(WatchList!$B23,'All CCC'!$B$7:$B$846,0)))</f>
        <v/>
      </c>
      <c r="BE23" s="856" t="str">
        <f>IF($B23="","",INDEX('All CCC'!BE$7:BE$846,MATCH(WatchList!$B23,'All CCC'!$B$7:$B$846,0)))</f>
        <v/>
      </c>
      <c r="BF23" s="856" t="str">
        <f>IF($B23="","",INDEX('All CCC'!BF$7:BF$846,MATCH(WatchList!$B23,'All CCC'!$B$7:$B$846,0)))</f>
        <v/>
      </c>
      <c r="BG23" s="856" t="str">
        <f>IF($B23="","",INDEX('All CCC'!BG$7:BG$846,MATCH(WatchList!$B23,'All CCC'!$B$7:$B$846,0)))</f>
        <v/>
      </c>
    </row>
    <row r="24" spans="1:59" x14ac:dyDescent="0.2">
      <c r="A24" s="550" t="str">
        <f>IF($B24="","",INDEX('All CCC'!A$7:A$846,MATCH(WatchList!$B24,'All CCC'!$B$7:$B$846,0)))</f>
        <v/>
      </c>
      <c r="B24" s="31"/>
      <c r="C24" s="856" t="str">
        <f>IF($B24="","",INDEX('All CCC'!C$7:C$846,MATCH(WatchList!$B24,'All CCC'!$B$7:$B$846,0)))</f>
        <v/>
      </c>
      <c r="D24" s="856" t="str">
        <f>IF($B24="","",INDEX('All CCC'!D$7:D$846,MATCH(WatchList!$B24,'All CCC'!$B$7:$B$846,0)))</f>
        <v/>
      </c>
      <c r="E24" s="856" t="str">
        <f>IF($B24="","",INDEX('All CCC'!E$7:E$846,MATCH(WatchList!$B24,'All CCC'!$B$7:$B$846,0)))</f>
        <v/>
      </c>
      <c r="F24" s="856" t="str">
        <f>IF($B24="","",INDEX('All CCC'!F$7:F$846,MATCH(WatchList!$B24,'All CCC'!$B$7:$B$846,0)))</f>
        <v/>
      </c>
      <c r="G24" s="856" t="str">
        <f>IF($B24="","",INDEX('All CCC'!G$7:G$846,MATCH(WatchList!$B24,'All CCC'!$B$7:$B$846,0)))</f>
        <v/>
      </c>
      <c r="H24" s="856" t="str">
        <f>IF($B24="","",INDEX('All CCC'!H$7:H$846,MATCH(WatchList!$B24,'All CCC'!$B$7:$B$846,0)))</f>
        <v/>
      </c>
      <c r="I24" s="856" t="str">
        <f>IF($B24="","",INDEX('All CCC'!I$7:I$846,MATCH(WatchList!$B24,'All CCC'!$B$7:$B$846,0)))</f>
        <v/>
      </c>
      <c r="J24" s="856" t="str">
        <f>IF($B24="","",INDEX('All CCC'!J$7:J$846,MATCH(WatchList!$B24,'All CCC'!$B$7:$B$846,0)))</f>
        <v/>
      </c>
      <c r="K24" s="856" t="str">
        <f>IF($B24="","",INDEX('All CCC'!K$7:K$846,MATCH(WatchList!$B24,'All CCC'!$B$7:$B$846,0)))</f>
        <v/>
      </c>
      <c r="L24" s="856" t="str">
        <f>IF($B24="","",INDEX('All CCC'!L$7:L$846,MATCH(WatchList!$B24,'All CCC'!$B$7:$B$846,0)))</f>
        <v/>
      </c>
      <c r="M24" s="856" t="str">
        <f>IF($B24="","",INDEX('All CCC'!M$7:M$846,MATCH(WatchList!$B24,'All CCC'!$B$7:$B$846,0)))</f>
        <v/>
      </c>
      <c r="N24" s="856" t="str">
        <f>IF($B24="","",INDEX('All CCC'!N$7:N$846,MATCH(WatchList!$B24,'All CCC'!$B$7:$B$846,0)))</f>
        <v/>
      </c>
      <c r="O24" s="856" t="str">
        <f>IF($B24="","",INDEX('All CCC'!O$7:O$846,MATCH(WatchList!$B24,'All CCC'!$B$7:$B$846,0)))</f>
        <v/>
      </c>
      <c r="P24" s="857" t="str">
        <f>IF($B24="","",INDEX('All CCC'!P$7:P$846,MATCH(WatchList!$B24,'All CCC'!$B$7:$B$846,0)))</f>
        <v/>
      </c>
      <c r="Q24" s="857" t="str">
        <f>IF($B24="","",INDEX('All CCC'!Q$7:Q$846,MATCH(WatchList!$B24,'All CCC'!$B$7:$B$846,0)))</f>
        <v/>
      </c>
      <c r="R24" s="856" t="str">
        <f>IF($B24="","",INDEX('All CCC'!R$7:R$846,MATCH(WatchList!$B24,'All CCC'!$B$7:$B$846,0)))</f>
        <v/>
      </c>
      <c r="S24" s="856" t="str">
        <f>IF($B24="","",INDEX('All CCC'!S$7:S$846,MATCH(WatchList!$B24,'All CCC'!$B$7:$B$846,0)))</f>
        <v/>
      </c>
      <c r="T24" s="856" t="str">
        <f>IF($B24="","",INDEX('All CCC'!T$7:T$846,MATCH(WatchList!$B24,'All CCC'!$B$7:$B$846,0)))</f>
        <v/>
      </c>
      <c r="U24" s="856" t="str">
        <f>IF($B24="","",INDEX('All CCC'!U$7:U$846,MATCH(WatchList!$B24,'All CCC'!$B$7:$B$846,0)))</f>
        <v/>
      </c>
      <c r="V24" s="856" t="str">
        <f>IF($B24="","",INDEX('All CCC'!V$7:V$846,MATCH(WatchList!$B24,'All CCC'!$B$7:$B$846,0)))</f>
        <v/>
      </c>
      <c r="W24" s="856" t="str">
        <f>IF($B24="","",INDEX('All CCC'!W$7:W$846,MATCH(WatchList!$B24,'All CCC'!$B$7:$B$846,0)))</f>
        <v/>
      </c>
      <c r="X24" s="856" t="str">
        <f>IF($B24="","",INDEX('All CCC'!X$7:X$846,MATCH(WatchList!$B24,'All CCC'!$B$7:$B$846,0)))</f>
        <v/>
      </c>
      <c r="Y24" s="856" t="str">
        <f>IF($B24="","",INDEX('All CCC'!Y$7:Y$846,MATCH(WatchList!$B24,'All CCC'!$B$7:$B$846,0)))</f>
        <v/>
      </c>
      <c r="Z24" s="856" t="str">
        <f>IF($B24="","",INDEX('All CCC'!Z$7:Z$846,MATCH(WatchList!$B24,'All CCC'!$B$7:$B$846,0)))</f>
        <v/>
      </c>
      <c r="AA24" s="856" t="str">
        <f>IF($B24="","",INDEX('All CCC'!AA$7:AA$846,MATCH(WatchList!$B24,'All CCC'!$B$7:$B$846,0)))</f>
        <v/>
      </c>
      <c r="AB24" s="856" t="str">
        <f>IF($B24="","",INDEX('All CCC'!AB$7:AB$846,MATCH(WatchList!$B24,'All CCC'!$B$7:$B$846,0)))</f>
        <v/>
      </c>
      <c r="AC24" s="856" t="str">
        <f>IF($B24="","",INDEX('All CCC'!AC$7:AC$846,MATCH(WatchList!$B24,'All CCC'!$B$7:$B$846,0)))</f>
        <v/>
      </c>
      <c r="AD24" s="856" t="str">
        <f>IF($B24="","",INDEX('All CCC'!AD$7:AD$846,MATCH(WatchList!$B24,'All CCC'!$B$7:$B$846,0)))</f>
        <v/>
      </c>
      <c r="AE24" s="856" t="str">
        <f>IF($B24="","",INDEX('All CCC'!AE$7:AE$846,MATCH(WatchList!$B24,'All CCC'!$B$7:$B$846,0)))</f>
        <v/>
      </c>
      <c r="AF24" s="856" t="str">
        <f>IF($B24="","",INDEX('All CCC'!AF$7:AF$846,MATCH(WatchList!$B24,'All CCC'!$B$7:$B$846,0)))</f>
        <v/>
      </c>
      <c r="AG24" s="856" t="str">
        <f>IF($B24="","",INDEX('All CCC'!AG$7:AG$846,MATCH(WatchList!$B24,'All CCC'!$B$7:$B$846,0)))</f>
        <v/>
      </c>
      <c r="AH24" s="856" t="str">
        <f>IF($B24="","",INDEX('All CCC'!AH$7:AH$846,MATCH(WatchList!$B24,'All CCC'!$B$7:$B$846,0)))</f>
        <v/>
      </c>
      <c r="AI24" s="856" t="str">
        <f>IF($B24="","",INDEX('All CCC'!AI$7:AI$846,MATCH(WatchList!$B24,'All CCC'!$B$7:$B$846,0)))</f>
        <v/>
      </c>
      <c r="AJ24" s="856" t="str">
        <f>IF($B24="","",INDEX('All CCC'!AJ$7:AJ$846,MATCH(WatchList!$B24,'All CCC'!$B$7:$B$846,0)))</f>
        <v/>
      </c>
      <c r="AK24" s="856" t="str">
        <f>IF($B24="","",INDEX('All CCC'!AK$7:AK$846,MATCH(WatchList!$B24,'All CCC'!$B$7:$B$846,0)))</f>
        <v/>
      </c>
      <c r="AL24" s="856" t="str">
        <f>IF($B24="","",INDEX('All CCC'!AL$7:AL$846,MATCH(WatchList!$B24,'All CCC'!$B$7:$B$846,0)))</f>
        <v/>
      </c>
      <c r="AM24" s="856" t="str">
        <f>IF($B24="","",INDEX('All CCC'!AM$7:AM$846,MATCH(WatchList!$B24,'All CCC'!$B$7:$B$846,0)))</f>
        <v/>
      </c>
      <c r="AN24" s="856" t="str">
        <f>IF($B24="","",INDEX('All CCC'!AN$7:AN$846,MATCH(WatchList!$B24,'All CCC'!$B$7:$B$846,0)))</f>
        <v/>
      </c>
      <c r="AO24" s="856" t="str">
        <f>IF($B24="","",INDEX('All CCC'!AO$7:AO$846,MATCH(WatchList!$B24,'All CCC'!$B$7:$B$846,0)))</f>
        <v/>
      </c>
      <c r="AP24" s="856" t="str">
        <f>IF($B24="","",INDEX('All CCC'!AP$7:AP$846,MATCH(WatchList!$B24,'All CCC'!$B$7:$B$846,0)))</f>
        <v/>
      </c>
      <c r="AQ24" s="856" t="str">
        <f>IF($B24="","",INDEX('All CCC'!AQ$7:AQ$846,MATCH(WatchList!$B24,'All CCC'!$B$7:$B$846,0)))</f>
        <v/>
      </c>
      <c r="AR24" s="856" t="str">
        <f>IF($B24="","",INDEX('All CCC'!AR$7:AR$846,MATCH(WatchList!$B24,'All CCC'!$B$7:$B$846,0)))</f>
        <v/>
      </c>
      <c r="AS24" s="856" t="str">
        <f>IF($B24="","",INDEX('All CCC'!AS$7:AS$846,MATCH(WatchList!$B24,'All CCC'!$B$7:$B$846,0)))</f>
        <v/>
      </c>
      <c r="AT24" s="856" t="str">
        <f>IF($B24="","",INDEX('All CCC'!AT$7:AT$846,MATCH(WatchList!$B24,'All CCC'!$B$7:$B$846,0)))</f>
        <v/>
      </c>
      <c r="AU24" s="856" t="str">
        <f>IF($B24="","",INDEX('All CCC'!AU$7:AU$846,MATCH(WatchList!$B24,'All CCC'!$B$7:$B$846,0)))</f>
        <v/>
      </c>
      <c r="AV24" s="856" t="str">
        <f>IF($B24="","",INDEX('All CCC'!AV$7:AV$846,MATCH(WatchList!$B24,'All CCC'!$B$7:$B$846,0)))</f>
        <v/>
      </c>
      <c r="AW24" s="856" t="str">
        <f>IF($B24="","",INDEX('All CCC'!AW$7:AW$846,MATCH(WatchList!$B24,'All CCC'!$B$7:$B$846,0)))</f>
        <v/>
      </c>
      <c r="AX24" s="856" t="str">
        <f>IF($B24="","",INDEX('All CCC'!AX$7:AX$846,MATCH(WatchList!$B24,'All CCC'!$B$7:$B$846,0)))</f>
        <v/>
      </c>
      <c r="AY24" s="856" t="str">
        <f>IF($B24="","",INDEX('All CCC'!AY$7:AY$846,MATCH(WatchList!$B24,'All CCC'!$B$7:$B$846,0)))</f>
        <v/>
      </c>
      <c r="AZ24" s="856" t="str">
        <f>IF($B24="","",INDEX('All CCC'!AZ$7:AZ$846,MATCH(WatchList!$B24,'All CCC'!$B$7:$B$846,0)))</f>
        <v/>
      </c>
      <c r="BA24" s="856" t="str">
        <f>IF($B24="","",INDEX('All CCC'!BA$7:BA$846,MATCH(WatchList!$B24,'All CCC'!$B$7:$B$846,0)))</f>
        <v/>
      </c>
      <c r="BB24" s="856" t="str">
        <f>IF($B24="","",INDEX('All CCC'!BB$7:BB$846,MATCH(WatchList!$B24,'All CCC'!$B$7:$B$846,0)))</f>
        <v/>
      </c>
      <c r="BC24" s="856" t="str">
        <f>IF($B24="","",INDEX('All CCC'!BC$7:BC$846,MATCH(WatchList!$B24,'All CCC'!$B$7:$B$846,0)))</f>
        <v/>
      </c>
      <c r="BD24" s="856" t="str">
        <f>IF($B24="","",INDEX('All CCC'!BD$7:BD$846,MATCH(WatchList!$B24,'All CCC'!$B$7:$B$846,0)))</f>
        <v/>
      </c>
      <c r="BE24" s="856" t="str">
        <f>IF($B24="","",INDEX('All CCC'!BE$7:BE$846,MATCH(WatchList!$B24,'All CCC'!$B$7:$B$846,0)))</f>
        <v/>
      </c>
      <c r="BF24" s="856" t="str">
        <f>IF($B24="","",INDEX('All CCC'!BF$7:BF$846,MATCH(WatchList!$B24,'All CCC'!$B$7:$B$846,0)))</f>
        <v/>
      </c>
      <c r="BG24" s="856" t="str">
        <f>IF($B24="","",INDEX('All CCC'!BG$7:BG$846,MATCH(WatchList!$B24,'All CCC'!$B$7:$B$846,0)))</f>
        <v/>
      </c>
    </row>
    <row r="25" spans="1:59" x14ac:dyDescent="0.2">
      <c r="A25" s="550" t="str">
        <f>IF($B25="","",INDEX('All CCC'!A$7:A$846,MATCH(WatchList!$B25,'All CCC'!$B$7:$B$846,0)))</f>
        <v/>
      </c>
      <c r="B25" s="31"/>
      <c r="C25" s="856" t="str">
        <f>IF($B25="","",INDEX('All CCC'!C$7:C$846,MATCH(WatchList!$B25,'All CCC'!$B$7:$B$846,0)))</f>
        <v/>
      </c>
      <c r="D25" s="856" t="str">
        <f>IF($B25="","",INDEX('All CCC'!D$7:D$846,MATCH(WatchList!$B25,'All CCC'!$B$7:$B$846,0)))</f>
        <v/>
      </c>
      <c r="E25" s="856" t="str">
        <f>IF($B25="","",INDEX('All CCC'!E$7:E$846,MATCH(WatchList!$B25,'All CCC'!$B$7:$B$846,0)))</f>
        <v/>
      </c>
      <c r="F25" s="856" t="str">
        <f>IF($B25="","",INDEX('All CCC'!F$7:F$846,MATCH(WatchList!$B25,'All CCC'!$B$7:$B$846,0)))</f>
        <v/>
      </c>
      <c r="G25" s="856" t="str">
        <f>IF($B25="","",INDEX('All CCC'!G$7:G$846,MATCH(WatchList!$B25,'All CCC'!$B$7:$B$846,0)))</f>
        <v/>
      </c>
      <c r="H25" s="856" t="str">
        <f>IF($B25="","",INDEX('All CCC'!H$7:H$846,MATCH(WatchList!$B25,'All CCC'!$B$7:$B$846,0)))</f>
        <v/>
      </c>
      <c r="I25" s="856" t="str">
        <f>IF($B25="","",INDEX('All CCC'!I$7:I$846,MATCH(WatchList!$B25,'All CCC'!$B$7:$B$846,0)))</f>
        <v/>
      </c>
      <c r="J25" s="856" t="str">
        <f>IF($B25="","",INDEX('All CCC'!J$7:J$846,MATCH(WatchList!$B25,'All CCC'!$B$7:$B$846,0)))</f>
        <v/>
      </c>
      <c r="K25" s="856" t="str">
        <f>IF($B25="","",INDEX('All CCC'!K$7:K$846,MATCH(WatchList!$B25,'All CCC'!$B$7:$B$846,0)))</f>
        <v/>
      </c>
      <c r="L25" s="856" t="str">
        <f>IF($B25="","",INDEX('All CCC'!L$7:L$846,MATCH(WatchList!$B25,'All CCC'!$B$7:$B$846,0)))</f>
        <v/>
      </c>
      <c r="M25" s="856" t="str">
        <f>IF($B25="","",INDEX('All CCC'!M$7:M$846,MATCH(WatchList!$B25,'All CCC'!$B$7:$B$846,0)))</f>
        <v/>
      </c>
      <c r="N25" s="856" t="str">
        <f>IF($B25="","",INDEX('All CCC'!N$7:N$846,MATCH(WatchList!$B25,'All CCC'!$B$7:$B$846,0)))</f>
        <v/>
      </c>
      <c r="O25" s="856" t="str">
        <f>IF($B25="","",INDEX('All CCC'!O$7:O$846,MATCH(WatchList!$B25,'All CCC'!$B$7:$B$846,0)))</f>
        <v/>
      </c>
      <c r="P25" s="857" t="str">
        <f>IF($B25="","",INDEX('All CCC'!P$7:P$846,MATCH(WatchList!$B25,'All CCC'!$B$7:$B$846,0)))</f>
        <v/>
      </c>
      <c r="Q25" s="857" t="str">
        <f>IF($B25="","",INDEX('All CCC'!Q$7:Q$846,MATCH(WatchList!$B25,'All CCC'!$B$7:$B$846,0)))</f>
        <v/>
      </c>
      <c r="R25" s="856" t="str">
        <f>IF($B25="","",INDEX('All CCC'!R$7:R$846,MATCH(WatchList!$B25,'All CCC'!$B$7:$B$846,0)))</f>
        <v/>
      </c>
      <c r="S25" s="856" t="str">
        <f>IF($B25="","",INDEX('All CCC'!S$7:S$846,MATCH(WatchList!$B25,'All CCC'!$B$7:$B$846,0)))</f>
        <v/>
      </c>
      <c r="T25" s="856" t="str">
        <f>IF($B25="","",INDEX('All CCC'!T$7:T$846,MATCH(WatchList!$B25,'All CCC'!$B$7:$B$846,0)))</f>
        <v/>
      </c>
      <c r="U25" s="856" t="str">
        <f>IF($B25="","",INDEX('All CCC'!U$7:U$846,MATCH(WatchList!$B25,'All CCC'!$B$7:$B$846,0)))</f>
        <v/>
      </c>
      <c r="V25" s="856" t="str">
        <f>IF($B25="","",INDEX('All CCC'!V$7:V$846,MATCH(WatchList!$B25,'All CCC'!$B$7:$B$846,0)))</f>
        <v/>
      </c>
      <c r="W25" s="856" t="str">
        <f>IF($B25="","",INDEX('All CCC'!W$7:W$846,MATCH(WatchList!$B25,'All CCC'!$B$7:$B$846,0)))</f>
        <v/>
      </c>
      <c r="X25" s="856" t="str">
        <f>IF($B25="","",INDEX('All CCC'!X$7:X$846,MATCH(WatchList!$B25,'All CCC'!$B$7:$B$846,0)))</f>
        <v/>
      </c>
      <c r="Y25" s="856" t="str">
        <f>IF($B25="","",INDEX('All CCC'!Y$7:Y$846,MATCH(WatchList!$B25,'All CCC'!$B$7:$B$846,0)))</f>
        <v/>
      </c>
      <c r="Z25" s="856" t="str">
        <f>IF($B25="","",INDEX('All CCC'!Z$7:Z$846,MATCH(WatchList!$B25,'All CCC'!$B$7:$B$846,0)))</f>
        <v/>
      </c>
      <c r="AA25" s="856" t="str">
        <f>IF($B25="","",INDEX('All CCC'!AA$7:AA$846,MATCH(WatchList!$B25,'All CCC'!$B$7:$B$846,0)))</f>
        <v/>
      </c>
      <c r="AB25" s="856" t="str">
        <f>IF($B25="","",INDEX('All CCC'!AB$7:AB$846,MATCH(WatchList!$B25,'All CCC'!$B$7:$B$846,0)))</f>
        <v/>
      </c>
      <c r="AC25" s="856" t="str">
        <f>IF($B25="","",INDEX('All CCC'!AC$7:AC$846,MATCH(WatchList!$B25,'All CCC'!$B$7:$B$846,0)))</f>
        <v/>
      </c>
      <c r="AD25" s="856" t="str">
        <f>IF($B25="","",INDEX('All CCC'!AD$7:AD$846,MATCH(WatchList!$B25,'All CCC'!$B$7:$B$846,0)))</f>
        <v/>
      </c>
      <c r="AE25" s="856" t="str">
        <f>IF($B25="","",INDEX('All CCC'!AE$7:AE$846,MATCH(WatchList!$B25,'All CCC'!$B$7:$B$846,0)))</f>
        <v/>
      </c>
      <c r="AF25" s="856" t="str">
        <f>IF($B25="","",INDEX('All CCC'!AF$7:AF$846,MATCH(WatchList!$B25,'All CCC'!$B$7:$B$846,0)))</f>
        <v/>
      </c>
      <c r="AG25" s="856" t="str">
        <f>IF($B25="","",INDEX('All CCC'!AG$7:AG$846,MATCH(WatchList!$B25,'All CCC'!$B$7:$B$846,0)))</f>
        <v/>
      </c>
      <c r="AH25" s="856" t="str">
        <f>IF($B25="","",INDEX('All CCC'!AH$7:AH$846,MATCH(WatchList!$B25,'All CCC'!$B$7:$B$846,0)))</f>
        <v/>
      </c>
      <c r="AI25" s="856" t="str">
        <f>IF($B25="","",INDEX('All CCC'!AI$7:AI$846,MATCH(WatchList!$B25,'All CCC'!$B$7:$B$846,0)))</f>
        <v/>
      </c>
      <c r="AJ25" s="856" t="str">
        <f>IF($B25="","",INDEX('All CCC'!AJ$7:AJ$846,MATCH(WatchList!$B25,'All CCC'!$B$7:$B$846,0)))</f>
        <v/>
      </c>
      <c r="AK25" s="856" t="str">
        <f>IF($B25="","",INDEX('All CCC'!AK$7:AK$846,MATCH(WatchList!$B25,'All CCC'!$B$7:$B$846,0)))</f>
        <v/>
      </c>
      <c r="AL25" s="856" t="str">
        <f>IF($B25="","",INDEX('All CCC'!AL$7:AL$846,MATCH(WatchList!$B25,'All CCC'!$B$7:$B$846,0)))</f>
        <v/>
      </c>
      <c r="AM25" s="856" t="str">
        <f>IF($B25="","",INDEX('All CCC'!AM$7:AM$846,MATCH(WatchList!$B25,'All CCC'!$B$7:$B$846,0)))</f>
        <v/>
      </c>
      <c r="AN25" s="856" t="str">
        <f>IF($B25="","",INDEX('All CCC'!AN$7:AN$846,MATCH(WatchList!$B25,'All CCC'!$B$7:$B$846,0)))</f>
        <v/>
      </c>
      <c r="AO25" s="856" t="str">
        <f>IF($B25="","",INDEX('All CCC'!AO$7:AO$846,MATCH(WatchList!$B25,'All CCC'!$B$7:$B$846,0)))</f>
        <v/>
      </c>
      <c r="AP25" s="856" t="str">
        <f>IF($B25="","",INDEX('All CCC'!AP$7:AP$846,MATCH(WatchList!$B25,'All CCC'!$B$7:$B$846,0)))</f>
        <v/>
      </c>
      <c r="AQ25" s="856" t="str">
        <f>IF($B25="","",INDEX('All CCC'!AQ$7:AQ$846,MATCH(WatchList!$B25,'All CCC'!$B$7:$B$846,0)))</f>
        <v/>
      </c>
      <c r="AR25" s="856" t="str">
        <f>IF($B25="","",INDEX('All CCC'!AR$7:AR$846,MATCH(WatchList!$B25,'All CCC'!$B$7:$B$846,0)))</f>
        <v/>
      </c>
      <c r="AS25" s="856" t="str">
        <f>IF($B25="","",INDEX('All CCC'!AS$7:AS$846,MATCH(WatchList!$B25,'All CCC'!$B$7:$B$846,0)))</f>
        <v/>
      </c>
      <c r="AT25" s="856" t="str">
        <f>IF($B25="","",INDEX('All CCC'!AT$7:AT$846,MATCH(WatchList!$B25,'All CCC'!$B$7:$B$846,0)))</f>
        <v/>
      </c>
      <c r="AU25" s="856" t="str">
        <f>IF($B25="","",INDEX('All CCC'!AU$7:AU$846,MATCH(WatchList!$B25,'All CCC'!$B$7:$B$846,0)))</f>
        <v/>
      </c>
      <c r="AV25" s="856" t="str">
        <f>IF($B25="","",INDEX('All CCC'!AV$7:AV$846,MATCH(WatchList!$B25,'All CCC'!$B$7:$B$846,0)))</f>
        <v/>
      </c>
      <c r="AW25" s="856" t="str">
        <f>IF($B25="","",INDEX('All CCC'!AW$7:AW$846,MATCH(WatchList!$B25,'All CCC'!$B$7:$B$846,0)))</f>
        <v/>
      </c>
      <c r="AX25" s="856" t="str">
        <f>IF($B25="","",INDEX('All CCC'!AX$7:AX$846,MATCH(WatchList!$B25,'All CCC'!$B$7:$B$846,0)))</f>
        <v/>
      </c>
      <c r="AY25" s="856" t="str">
        <f>IF($B25="","",INDEX('All CCC'!AY$7:AY$846,MATCH(WatchList!$B25,'All CCC'!$B$7:$B$846,0)))</f>
        <v/>
      </c>
      <c r="AZ25" s="856" t="str">
        <f>IF($B25="","",INDEX('All CCC'!AZ$7:AZ$846,MATCH(WatchList!$B25,'All CCC'!$B$7:$B$846,0)))</f>
        <v/>
      </c>
      <c r="BA25" s="856" t="str">
        <f>IF($B25="","",INDEX('All CCC'!BA$7:BA$846,MATCH(WatchList!$B25,'All CCC'!$B$7:$B$846,0)))</f>
        <v/>
      </c>
      <c r="BB25" s="856" t="str">
        <f>IF($B25="","",INDEX('All CCC'!BB$7:BB$846,MATCH(WatchList!$B25,'All CCC'!$B$7:$B$846,0)))</f>
        <v/>
      </c>
      <c r="BC25" s="856" t="str">
        <f>IF($B25="","",INDEX('All CCC'!BC$7:BC$846,MATCH(WatchList!$B25,'All CCC'!$B$7:$B$846,0)))</f>
        <v/>
      </c>
      <c r="BD25" s="856" t="str">
        <f>IF($B25="","",INDEX('All CCC'!BD$7:BD$846,MATCH(WatchList!$B25,'All CCC'!$B$7:$B$846,0)))</f>
        <v/>
      </c>
      <c r="BE25" s="856" t="str">
        <f>IF($B25="","",INDEX('All CCC'!BE$7:BE$846,MATCH(WatchList!$B25,'All CCC'!$B$7:$B$846,0)))</f>
        <v/>
      </c>
      <c r="BF25" s="856" t="str">
        <f>IF($B25="","",INDEX('All CCC'!BF$7:BF$846,MATCH(WatchList!$B25,'All CCC'!$B$7:$B$846,0)))</f>
        <v/>
      </c>
      <c r="BG25" s="856" t="str">
        <f>IF($B25="","",INDEX('All CCC'!BG$7:BG$846,MATCH(WatchList!$B25,'All CCC'!$B$7:$B$846,0)))</f>
        <v/>
      </c>
    </row>
    <row r="26" spans="1:59" x14ac:dyDescent="0.2">
      <c r="A26" s="550" t="str">
        <f>IF($B26="","",INDEX('All CCC'!A$7:A$846,MATCH(WatchList!$B26,'All CCC'!$B$7:$B$846,0)))</f>
        <v/>
      </c>
      <c r="B26" s="31"/>
      <c r="C26" s="856" t="str">
        <f>IF($B26="","",INDEX('All CCC'!C$7:C$846,MATCH(WatchList!$B26,'All CCC'!$B$7:$B$846,0)))</f>
        <v/>
      </c>
      <c r="D26" s="856" t="str">
        <f>IF($B26="","",INDEX('All CCC'!D$7:D$846,MATCH(WatchList!$B26,'All CCC'!$B$7:$B$846,0)))</f>
        <v/>
      </c>
      <c r="E26" s="856" t="str">
        <f>IF($B26="","",INDEX('All CCC'!E$7:E$846,MATCH(WatchList!$B26,'All CCC'!$B$7:$B$846,0)))</f>
        <v/>
      </c>
      <c r="F26" s="856" t="str">
        <f>IF($B26="","",INDEX('All CCC'!F$7:F$846,MATCH(WatchList!$B26,'All CCC'!$B$7:$B$846,0)))</f>
        <v/>
      </c>
      <c r="G26" s="856" t="str">
        <f>IF($B26="","",INDEX('All CCC'!G$7:G$846,MATCH(WatchList!$B26,'All CCC'!$B$7:$B$846,0)))</f>
        <v/>
      </c>
      <c r="H26" s="856" t="str">
        <f>IF($B26="","",INDEX('All CCC'!H$7:H$846,MATCH(WatchList!$B26,'All CCC'!$B$7:$B$846,0)))</f>
        <v/>
      </c>
      <c r="I26" s="856" t="str">
        <f>IF($B26="","",INDEX('All CCC'!I$7:I$846,MATCH(WatchList!$B26,'All CCC'!$B$7:$B$846,0)))</f>
        <v/>
      </c>
      <c r="J26" s="856" t="str">
        <f>IF($B26="","",INDEX('All CCC'!J$7:J$846,MATCH(WatchList!$B26,'All CCC'!$B$7:$B$846,0)))</f>
        <v/>
      </c>
      <c r="K26" s="856" t="str">
        <f>IF($B26="","",INDEX('All CCC'!K$7:K$846,MATCH(WatchList!$B26,'All CCC'!$B$7:$B$846,0)))</f>
        <v/>
      </c>
      <c r="L26" s="856" t="str">
        <f>IF($B26="","",INDEX('All CCC'!L$7:L$846,MATCH(WatchList!$B26,'All CCC'!$B$7:$B$846,0)))</f>
        <v/>
      </c>
      <c r="M26" s="856" t="str">
        <f>IF($B26="","",INDEX('All CCC'!M$7:M$846,MATCH(WatchList!$B26,'All CCC'!$B$7:$B$846,0)))</f>
        <v/>
      </c>
      <c r="N26" s="856" t="str">
        <f>IF($B26="","",INDEX('All CCC'!N$7:N$846,MATCH(WatchList!$B26,'All CCC'!$B$7:$B$846,0)))</f>
        <v/>
      </c>
      <c r="O26" s="856" t="str">
        <f>IF($B26="","",INDEX('All CCC'!O$7:O$846,MATCH(WatchList!$B26,'All CCC'!$B$7:$B$846,0)))</f>
        <v/>
      </c>
      <c r="P26" s="857" t="str">
        <f>IF($B26="","",INDEX('All CCC'!P$7:P$846,MATCH(WatchList!$B26,'All CCC'!$B$7:$B$846,0)))</f>
        <v/>
      </c>
      <c r="Q26" s="857" t="str">
        <f>IF($B26="","",INDEX('All CCC'!Q$7:Q$846,MATCH(WatchList!$B26,'All CCC'!$B$7:$B$846,0)))</f>
        <v/>
      </c>
      <c r="R26" s="856" t="str">
        <f>IF($B26="","",INDEX('All CCC'!R$7:R$846,MATCH(WatchList!$B26,'All CCC'!$B$7:$B$846,0)))</f>
        <v/>
      </c>
      <c r="S26" s="856" t="str">
        <f>IF($B26="","",INDEX('All CCC'!S$7:S$846,MATCH(WatchList!$B26,'All CCC'!$B$7:$B$846,0)))</f>
        <v/>
      </c>
      <c r="T26" s="856" t="str">
        <f>IF($B26="","",INDEX('All CCC'!T$7:T$846,MATCH(WatchList!$B26,'All CCC'!$B$7:$B$846,0)))</f>
        <v/>
      </c>
      <c r="U26" s="856" t="str">
        <f>IF($B26="","",INDEX('All CCC'!U$7:U$846,MATCH(WatchList!$B26,'All CCC'!$B$7:$B$846,0)))</f>
        <v/>
      </c>
      <c r="V26" s="856" t="str">
        <f>IF($B26="","",INDEX('All CCC'!V$7:V$846,MATCH(WatchList!$B26,'All CCC'!$B$7:$B$846,0)))</f>
        <v/>
      </c>
      <c r="W26" s="856" t="str">
        <f>IF($B26="","",INDEX('All CCC'!W$7:W$846,MATCH(WatchList!$B26,'All CCC'!$B$7:$B$846,0)))</f>
        <v/>
      </c>
      <c r="X26" s="856" t="str">
        <f>IF($B26="","",INDEX('All CCC'!X$7:X$846,MATCH(WatchList!$B26,'All CCC'!$B$7:$B$846,0)))</f>
        <v/>
      </c>
      <c r="Y26" s="856" t="str">
        <f>IF($B26="","",INDEX('All CCC'!Y$7:Y$846,MATCH(WatchList!$B26,'All CCC'!$B$7:$B$846,0)))</f>
        <v/>
      </c>
      <c r="Z26" s="856" t="str">
        <f>IF($B26="","",INDEX('All CCC'!Z$7:Z$846,MATCH(WatchList!$B26,'All CCC'!$B$7:$B$846,0)))</f>
        <v/>
      </c>
      <c r="AA26" s="856" t="str">
        <f>IF($B26="","",INDEX('All CCC'!AA$7:AA$846,MATCH(WatchList!$B26,'All CCC'!$B$7:$B$846,0)))</f>
        <v/>
      </c>
      <c r="AB26" s="856" t="str">
        <f>IF($B26="","",INDEX('All CCC'!AB$7:AB$846,MATCH(WatchList!$B26,'All CCC'!$B$7:$B$846,0)))</f>
        <v/>
      </c>
      <c r="AC26" s="856" t="str">
        <f>IF($B26="","",INDEX('All CCC'!AC$7:AC$846,MATCH(WatchList!$B26,'All CCC'!$B$7:$B$846,0)))</f>
        <v/>
      </c>
      <c r="AD26" s="856" t="str">
        <f>IF($B26="","",INDEX('All CCC'!AD$7:AD$846,MATCH(WatchList!$B26,'All CCC'!$B$7:$B$846,0)))</f>
        <v/>
      </c>
      <c r="AE26" s="856" t="str">
        <f>IF($B26="","",INDEX('All CCC'!AE$7:AE$846,MATCH(WatchList!$B26,'All CCC'!$B$7:$B$846,0)))</f>
        <v/>
      </c>
      <c r="AF26" s="856" t="str">
        <f>IF($B26="","",INDEX('All CCC'!AF$7:AF$846,MATCH(WatchList!$B26,'All CCC'!$B$7:$B$846,0)))</f>
        <v/>
      </c>
      <c r="AG26" s="856" t="str">
        <f>IF($B26="","",INDEX('All CCC'!AG$7:AG$846,MATCH(WatchList!$B26,'All CCC'!$B$7:$B$846,0)))</f>
        <v/>
      </c>
      <c r="AH26" s="856" t="str">
        <f>IF($B26="","",INDEX('All CCC'!AH$7:AH$846,MATCH(WatchList!$B26,'All CCC'!$B$7:$B$846,0)))</f>
        <v/>
      </c>
      <c r="AI26" s="856" t="str">
        <f>IF($B26="","",INDEX('All CCC'!AI$7:AI$846,MATCH(WatchList!$B26,'All CCC'!$B$7:$B$846,0)))</f>
        <v/>
      </c>
      <c r="AJ26" s="856" t="str">
        <f>IF($B26="","",INDEX('All CCC'!AJ$7:AJ$846,MATCH(WatchList!$B26,'All CCC'!$B$7:$B$846,0)))</f>
        <v/>
      </c>
      <c r="AK26" s="856" t="str">
        <f>IF($B26="","",INDEX('All CCC'!AK$7:AK$846,MATCH(WatchList!$B26,'All CCC'!$B$7:$B$846,0)))</f>
        <v/>
      </c>
      <c r="AL26" s="856" t="str">
        <f>IF($B26="","",INDEX('All CCC'!AL$7:AL$846,MATCH(WatchList!$B26,'All CCC'!$B$7:$B$846,0)))</f>
        <v/>
      </c>
      <c r="AM26" s="856" t="str">
        <f>IF($B26="","",INDEX('All CCC'!AM$7:AM$846,MATCH(WatchList!$B26,'All CCC'!$B$7:$B$846,0)))</f>
        <v/>
      </c>
      <c r="AN26" s="856" t="str">
        <f>IF($B26="","",INDEX('All CCC'!AN$7:AN$846,MATCH(WatchList!$B26,'All CCC'!$B$7:$B$846,0)))</f>
        <v/>
      </c>
      <c r="AO26" s="856" t="str">
        <f>IF($B26="","",INDEX('All CCC'!AO$7:AO$846,MATCH(WatchList!$B26,'All CCC'!$B$7:$B$846,0)))</f>
        <v/>
      </c>
      <c r="AP26" s="856" t="str">
        <f>IF($B26="","",INDEX('All CCC'!AP$7:AP$846,MATCH(WatchList!$B26,'All CCC'!$B$7:$B$846,0)))</f>
        <v/>
      </c>
      <c r="AQ26" s="856" t="str">
        <f>IF($B26="","",INDEX('All CCC'!AQ$7:AQ$846,MATCH(WatchList!$B26,'All CCC'!$B$7:$B$846,0)))</f>
        <v/>
      </c>
      <c r="AR26" s="856" t="str">
        <f>IF($B26="","",INDEX('All CCC'!AR$7:AR$846,MATCH(WatchList!$B26,'All CCC'!$B$7:$B$846,0)))</f>
        <v/>
      </c>
      <c r="AS26" s="856" t="str">
        <f>IF($B26="","",INDEX('All CCC'!AS$7:AS$846,MATCH(WatchList!$B26,'All CCC'!$B$7:$B$846,0)))</f>
        <v/>
      </c>
      <c r="AT26" s="856" t="str">
        <f>IF($B26="","",INDEX('All CCC'!AT$7:AT$846,MATCH(WatchList!$B26,'All CCC'!$B$7:$B$846,0)))</f>
        <v/>
      </c>
      <c r="AU26" s="856" t="str">
        <f>IF($B26="","",INDEX('All CCC'!AU$7:AU$846,MATCH(WatchList!$B26,'All CCC'!$B$7:$B$846,0)))</f>
        <v/>
      </c>
      <c r="AV26" s="856" t="str">
        <f>IF($B26="","",INDEX('All CCC'!AV$7:AV$846,MATCH(WatchList!$B26,'All CCC'!$B$7:$B$846,0)))</f>
        <v/>
      </c>
      <c r="AW26" s="856" t="str">
        <f>IF($B26="","",INDEX('All CCC'!AW$7:AW$846,MATCH(WatchList!$B26,'All CCC'!$B$7:$B$846,0)))</f>
        <v/>
      </c>
      <c r="AX26" s="856" t="str">
        <f>IF($B26="","",INDEX('All CCC'!AX$7:AX$846,MATCH(WatchList!$B26,'All CCC'!$B$7:$B$846,0)))</f>
        <v/>
      </c>
      <c r="AY26" s="856" t="str">
        <f>IF($B26="","",INDEX('All CCC'!AY$7:AY$846,MATCH(WatchList!$B26,'All CCC'!$B$7:$B$846,0)))</f>
        <v/>
      </c>
      <c r="AZ26" s="856" t="str">
        <f>IF($B26="","",INDEX('All CCC'!AZ$7:AZ$846,MATCH(WatchList!$B26,'All CCC'!$B$7:$B$846,0)))</f>
        <v/>
      </c>
      <c r="BA26" s="856" t="str">
        <f>IF($B26="","",INDEX('All CCC'!BA$7:BA$846,MATCH(WatchList!$B26,'All CCC'!$B$7:$B$846,0)))</f>
        <v/>
      </c>
      <c r="BB26" s="856" t="str">
        <f>IF($B26="","",INDEX('All CCC'!BB$7:BB$846,MATCH(WatchList!$B26,'All CCC'!$B$7:$B$846,0)))</f>
        <v/>
      </c>
      <c r="BC26" s="856" t="str">
        <f>IF($B26="","",INDEX('All CCC'!BC$7:BC$846,MATCH(WatchList!$B26,'All CCC'!$B$7:$B$846,0)))</f>
        <v/>
      </c>
      <c r="BD26" s="856" t="str">
        <f>IF($B26="","",INDEX('All CCC'!BD$7:BD$846,MATCH(WatchList!$B26,'All CCC'!$B$7:$B$846,0)))</f>
        <v/>
      </c>
      <c r="BE26" s="856" t="str">
        <f>IF($B26="","",INDEX('All CCC'!BE$7:BE$846,MATCH(WatchList!$B26,'All CCC'!$B$7:$B$846,0)))</f>
        <v/>
      </c>
      <c r="BF26" s="856" t="str">
        <f>IF($B26="","",INDEX('All CCC'!BF$7:BF$846,MATCH(WatchList!$B26,'All CCC'!$B$7:$B$846,0)))</f>
        <v/>
      </c>
      <c r="BG26" s="856" t="str">
        <f>IF($B26="","",INDEX('All CCC'!BG$7:BG$846,MATCH(WatchList!$B26,'All CCC'!$B$7:$B$846,0)))</f>
        <v/>
      </c>
    </row>
    <row r="27" spans="1:59" x14ac:dyDescent="0.2">
      <c r="A27" s="550" t="str">
        <f>IF($B27="","",INDEX('All CCC'!A$7:A$846,MATCH(WatchList!$B27,'All CCC'!$B$7:$B$846,0)))</f>
        <v/>
      </c>
      <c r="B27" s="31"/>
      <c r="C27" s="856" t="str">
        <f>IF($B27="","",INDEX('All CCC'!C$7:C$846,MATCH(WatchList!$B27,'All CCC'!$B$7:$B$846,0)))</f>
        <v/>
      </c>
      <c r="D27" s="856" t="str">
        <f>IF($B27="","",INDEX('All CCC'!D$7:D$846,MATCH(WatchList!$B27,'All CCC'!$B$7:$B$846,0)))</f>
        <v/>
      </c>
      <c r="E27" s="856" t="str">
        <f>IF($B27="","",INDEX('All CCC'!E$7:E$846,MATCH(WatchList!$B27,'All CCC'!$B$7:$B$846,0)))</f>
        <v/>
      </c>
      <c r="F27" s="856" t="str">
        <f>IF($B27="","",INDEX('All CCC'!F$7:F$846,MATCH(WatchList!$B27,'All CCC'!$B$7:$B$846,0)))</f>
        <v/>
      </c>
      <c r="G27" s="856" t="str">
        <f>IF($B27="","",INDEX('All CCC'!G$7:G$846,MATCH(WatchList!$B27,'All CCC'!$B$7:$B$846,0)))</f>
        <v/>
      </c>
      <c r="H27" s="856" t="str">
        <f>IF($B27="","",INDEX('All CCC'!H$7:H$846,MATCH(WatchList!$B27,'All CCC'!$B$7:$B$846,0)))</f>
        <v/>
      </c>
      <c r="I27" s="856" t="str">
        <f>IF($B27="","",INDEX('All CCC'!I$7:I$846,MATCH(WatchList!$B27,'All CCC'!$B$7:$B$846,0)))</f>
        <v/>
      </c>
      <c r="J27" s="856" t="str">
        <f>IF($B27="","",INDEX('All CCC'!J$7:J$846,MATCH(WatchList!$B27,'All CCC'!$B$7:$B$846,0)))</f>
        <v/>
      </c>
      <c r="K27" s="856" t="str">
        <f>IF($B27="","",INDEX('All CCC'!K$7:K$846,MATCH(WatchList!$B27,'All CCC'!$B$7:$B$846,0)))</f>
        <v/>
      </c>
      <c r="L27" s="856" t="str">
        <f>IF($B27="","",INDEX('All CCC'!L$7:L$846,MATCH(WatchList!$B27,'All CCC'!$B$7:$B$846,0)))</f>
        <v/>
      </c>
      <c r="M27" s="856" t="str">
        <f>IF($B27="","",INDEX('All CCC'!M$7:M$846,MATCH(WatchList!$B27,'All CCC'!$B$7:$B$846,0)))</f>
        <v/>
      </c>
      <c r="N27" s="856" t="str">
        <f>IF($B27="","",INDEX('All CCC'!N$7:N$846,MATCH(WatchList!$B27,'All CCC'!$B$7:$B$846,0)))</f>
        <v/>
      </c>
      <c r="O27" s="856" t="str">
        <f>IF($B27="","",INDEX('All CCC'!O$7:O$846,MATCH(WatchList!$B27,'All CCC'!$B$7:$B$846,0)))</f>
        <v/>
      </c>
      <c r="P27" s="857" t="str">
        <f>IF($B27="","",INDEX('All CCC'!P$7:P$846,MATCH(WatchList!$B27,'All CCC'!$B$7:$B$846,0)))</f>
        <v/>
      </c>
      <c r="Q27" s="857" t="str">
        <f>IF($B27="","",INDEX('All CCC'!Q$7:Q$846,MATCH(WatchList!$B27,'All CCC'!$B$7:$B$846,0)))</f>
        <v/>
      </c>
      <c r="R27" s="856" t="str">
        <f>IF($B27="","",INDEX('All CCC'!R$7:R$846,MATCH(WatchList!$B27,'All CCC'!$B$7:$B$846,0)))</f>
        <v/>
      </c>
      <c r="S27" s="856" t="str">
        <f>IF($B27="","",INDEX('All CCC'!S$7:S$846,MATCH(WatchList!$B27,'All CCC'!$B$7:$B$846,0)))</f>
        <v/>
      </c>
      <c r="T27" s="856" t="str">
        <f>IF($B27="","",INDEX('All CCC'!T$7:T$846,MATCH(WatchList!$B27,'All CCC'!$B$7:$B$846,0)))</f>
        <v/>
      </c>
      <c r="U27" s="856" t="str">
        <f>IF($B27="","",INDEX('All CCC'!U$7:U$846,MATCH(WatchList!$B27,'All CCC'!$B$7:$B$846,0)))</f>
        <v/>
      </c>
      <c r="V27" s="856" t="str">
        <f>IF($B27="","",INDEX('All CCC'!V$7:V$846,MATCH(WatchList!$B27,'All CCC'!$B$7:$B$846,0)))</f>
        <v/>
      </c>
      <c r="W27" s="856" t="str">
        <f>IF($B27="","",INDEX('All CCC'!W$7:W$846,MATCH(WatchList!$B27,'All CCC'!$B$7:$B$846,0)))</f>
        <v/>
      </c>
      <c r="X27" s="856" t="str">
        <f>IF($B27="","",INDEX('All CCC'!X$7:X$846,MATCH(WatchList!$B27,'All CCC'!$B$7:$B$846,0)))</f>
        <v/>
      </c>
      <c r="Y27" s="856" t="str">
        <f>IF($B27="","",INDEX('All CCC'!Y$7:Y$846,MATCH(WatchList!$B27,'All CCC'!$B$7:$B$846,0)))</f>
        <v/>
      </c>
      <c r="Z27" s="856" t="str">
        <f>IF($B27="","",INDEX('All CCC'!Z$7:Z$846,MATCH(WatchList!$B27,'All CCC'!$B$7:$B$846,0)))</f>
        <v/>
      </c>
      <c r="AA27" s="856" t="str">
        <f>IF($B27="","",INDEX('All CCC'!AA$7:AA$846,MATCH(WatchList!$B27,'All CCC'!$B$7:$B$846,0)))</f>
        <v/>
      </c>
      <c r="AB27" s="856" t="str">
        <f>IF($B27="","",INDEX('All CCC'!AB$7:AB$846,MATCH(WatchList!$B27,'All CCC'!$B$7:$B$846,0)))</f>
        <v/>
      </c>
      <c r="AC27" s="856" t="str">
        <f>IF($B27="","",INDEX('All CCC'!AC$7:AC$846,MATCH(WatchList!$B27,'All CCC'!$B$7:$B$846,0)))</f>
        <v/>
      </c>
      <c r="AD27" s="856" t="str">
        <f>IF($B27="","",INDEX('All CCC'!AD$7:AD$846,MATCH(WatchList!$B27,'All CCC'!$B$7:$B$846,0)))</f>
        <v/>
      </c>
      <c r="AE27" s="856" t="str">
        <f>IF($B27="","",INDEX('All CCC'!AE$7:AE$846,MATCH(WatchList!$B27,'All CCC'!$B$7:$B$846,0)))</f>
        <v/>
      </c>
      <c r="AF27" s="856" t="str">
        <f>IF($B27="","",INDEX('All CCC'!AF$7:AF$846,MATCH(WatchList!$B27,'All CCC'!$B$7:$B$846,0)))</f>
        <v/>
      </c>
      <c r="AG27" s="856" t="str">
        <f>IF($B27="","",INDEX('All CCC'!AG$7:AG$846,MATCH(WatchList!$B27,'All CCC'!$B$7:$B$846,0)))</f>
        <v/>
      </c>
      <c r="AH27" s="856" t="str">
        <f>IF($B27="","",INDEX('All CCC'!AH$7:AH$846,MATCH(WatchList!$B27,'All CCC'!$B$7:$B$846,0)))</f>
        <v/>
      </c>
      <c r="AI27" s="856" t="str">
        <f>IF($B27="","",INDEX('All CCC'!AI$7:AI$846,MATCH(WatchList!$B27,'All CCC'!$B$7:$B$846,0)))</f>
        <v/>
      </c>
      <c r="AJ27" s="856" t="str">
        <f>IF($B27="","",INDEX('All CCC'!AJ$7:AJ$846,MATCH(WatchList!$B27,'All CCC'!$B$7:$B$846,0)))</f>
        <v/>
      </c>
      <c r="AK27" s="856" t="str">
        <f>IF($B27="","",INDEX('All CCC'!AK$7:AK$846,MATCH(WatchList!$B27,'All CCC'!$B$7:$B$846,0)))</f>
        <v/>
      </c>
      <c r="AL27" s="856" t="str">
        <f>IF($B27="","",INDEX('All CCC'!AL$7:AL$846,MATCH(WatchList!$B27,'All CCC'!$B$7:$B$846,0)))</f>
        <v/>
      </c>
      <c r="AM27" s="856" t="str">
        <f>IF($B27="","",INDEX('All CCC'!AM$7:AM$846,MATCH(WatchList!$B27,'All CCC'!$B$7:$B$846,0)))</f>
        <v/>
      </c>
      <c r="AN27" s="856" t="str">
        <f>IF($B27="","",INDEX('All CCC'!AN$7:AN$846,MATCH(WatchList!$B27,'All CCC'!$B$7:$B$846,0)))</f>
        <v/>
      </c>
      <c r="AO27" s="856" t="str">
        <f>IF($B27="","",INDEX('All CCC'!AO$7:AO$846,MATCH(WatchList!$B27,'All CCC'!$B$7:$B$846,0)))</f>
        <v/>
      </c>
      <c r="AP27" s="856" t="str">
        <f>IF($B27="","",INDEX('All CCC'!AP$7:AP$846,MATCH(WatchList!$B27,'All CCC'!$B$7:$B$846,0)))</f>
        <v/>
      </c>
      <c r="AQ27" s="856" t="str">
        <f>IF($B27="","",INDEX('All CCC'!AQ$7:AQ$846,MATCH(WatchList!$B27,'All CCC'!$B$7:$B$846,0)))</f>
        <v/>
      </c>
      <c r="AR27" s="856" t="str">
        <f>IF($B27="","",INDEX('All CCC'!AR$7:AR$846,MATCH(WatchList!$B27,'All CCC'!$B$7:$B$846,0)))</f>
        <v/>
      </c>
      <c r="AS27" s="856" t="str">
        <f>IF($B27="","",INDEX('All CCC'!AS$7:AS$846,MATCH(WatchList!$B27,'All CCC'!$B$7:$B$846,0)))</f>
        <v/>
      </c>
      <c r="AT27" s="856" t="str">
        <f>IF($B27="","",INDEX('All CCC'!AT$7:AT$846,MATCH(WatchList!$B27,'All CCC'!$B$7:$B$846,0)))</f>
        <v/>
      </c>
      <c r="AU27" s="856" t="str">
        <f>IF($B27="","",INDEX('All CCC'!AU$7:AU$846,MATCH(WatchList!$B27,'All CCC'!$B$7:$B$846,0)))</f>
        <v/>
      </c>
      <c r="AV27" s="856" t="str">
        <f>IF($B27="","",INDEX('All CCC'!AV$7:AV$846,MATCH(WatchList!$B27,'All CCC'!$B$7:$B$846,0)))</f>
        <v/>
      </c>
      <c r="AW27" s="856" t="str">
        <f>IF($B27="","",INDEX('All CCC'!AW$7:AW$846,MATCH(WatchList!$B27,'All CCC'!$B$7:$B$846,0)))</f>
        <v/>
      </c>
      <c r="AX27" s="856" t="str">
        <f>IF($B27="","",INDEX('All CCC'!AX$7:AX$846,MATCH(WatchList!$B27,'All CCC'!$B$7:$B$846,0)))</f>
        <v/>
      </c>
      <c r="AY27" s="856" t="str">
        <f>IF($B27="","",INDEX('All CCC'!AY$7:AY$846,MATCH(WatchList!$B27,'All CCC'!$B$7:$B$846,0)))</f>
        <v/>
      </c>
      <c r="AZ27" s="856" t="str">
        <f>IF($B27="","",INDEX('All CCC'!AZ$7:AZ$846,MATCH(WatchList!$B27,'All CCC'!$B$7:$B$846,0)))</f>
        <v/>
      </c>
      <c r="BA27" s="856" t="str">
        <f>IF($B27="","",INDEX('All CCC'!BA$7:BA$846,MATCH(WatchList!$B27,'All CCC'!$B$7:$B$846,0)))</f>
        <v/>
      </c>
      <c r="BB27" s="856" t="str">
        <f>IF($B27="","",INDEX('All CCC'!BB$7:BB$846,MATCH(WatchList!$B27,'All CCC'!$B$7:$B$846,0)))</f>
        <v/>
      </c>
      <c r="BC27" s="856" t="str">
        <f>IF($B27="","",INDEX('All CCC'!BC$7:BC$846,MATCH(WatchList!$B27,'All CCC'!$B$7:$B$846,0)))</f>
        <v/>
      </c>
      <c r="BD27" s="856" t="str">
        <f>IF($B27="","",INDEX('All CCC'!BD$7:BD$846,MATCH(WatchList!$B27,'All CCC'!$B$7:$B$846,0)))</f>
        <v/>
      </c>
      <c r="BE27" s="856" t="str">
        <f>IF($B27="","",INDEX('All CCC'!BE$7:BE$846,MATCH(WatchList!$B27,'All CCC'!$B$7:$B$846,0)))</f>
        <v/>
      </c>
      <c r="BF27" s="856" t="str">
        <f>IF($B27="","",INDEX('All CCC'!BF$7:BF$846,MATCH(WatchList!$B27,'All CCC'!$B$7:$B$846,0)))</f>
        <v/>
      </c>
      <c r="BG27" s="856" t="str">
        <f>IF($B27="","",INDEX('All CCC'!BG$7:BG$846,MATCH(WatchList!$B27,'All CCC'!$B$7:$B$846,0)))</f>
        <v/>
      </c>
    </row>
    <row r="28" spans="1:59" x14ac:dyDescent="0.2">
      <c r="A28" s="550" t="str">
        <f>IF($B28="","",INDEX('All CCC'!A$7:A$846,MATCH(WatchList!$B28,'All CCC'!$B$7:$B$846,0)))</f>
        <v/>
      </c>
      <c r="B28" s="31"/>
      <c r="C28" s="856" t="str">
        <f>IF($B28="","",INDEX('All CCC'!C$7:C$846,MATCH(WatchList!$B28,'All CCC'!$B$7:$B$846,0)))</f>
        <v/>
      </c>
      <c r="D28" s="856" t="str">
        <f>IF($B28="","",INDEX('All CCC'!D$7:D$846,MATCH(WatchList!$B28,'All CCC'!$B$7:$B$846,0)))</f>
        <v/>
      </c>
      <c r="E28" s="856" t="str">
        <f>IF($B28="","",INDEX('All CCC'!E$7:E$846,MATCH(WatchList!$B28,'All CCC'!$B$7:$B$846,0)))</f>
        <v/>
      </c>
      <c r="F28" s="856" t="str">
        <f>IF($B28="","",INDEX('All CCC'!F$7:F$846,MATCH(WatchList!$B28,'All CCC'!$B$7:$B$846,0)))</f>
        <v/>
      </c>
      <c r="G28" s="856" t="str">
        <f>IF($B28="","",INDEX('All CCC'!G$7:G$846,MATCH(WatchList!$B28,'All CCC'!$B$7:$B$846,0)))</f>
        <v/>
      </c>
      <c r="H28" s="856" t="str">
        <f>IF($B28="","",INDEX('All CCC'!H$7:H$846,MATCH(WatchList!$B28,'All CCC'!$B$7:$B$846,0)))</f>
        <v/>
      </c>
      <c r="I28" s="856" t="str">
        <f>IF($B28="","",INDEX('All CCC'!I$7:I$846,MATCH(WatchList!$B28,'All CCC'!$B$7:$B$846,0)))</f>
        <v/>
      </c>
      <c r="J28" s="856" t="str">
        <f>IF($B28="","",INDEX('All CCC'!J$7:J$846,MATCH(WatchList!$B28,'All CCC'!$B$7:$B$846,0)))</f>
        <v/>
      </c>
      <c r="K28" s="856" t="str">
        <f>IF($B28="","",INDEX('All CCC'!K$7:K$846,MATCH(WatchList!$B28,'All CCC'!$B$7:$B$846,0)))</f>
        <v/>
      </c>
      <c r="L28" s="856" t="str">
        <f>IF($B28="","",INDEX('All CCC'!L$7:L$846,MATCH(WatchList!$B28,'All CCC'!$B$7:$B$846,0)))</f>
        <v/>
      </c>
      <c r="M28" s="856" t="str">
        <f>IF($B28="","",INDEX('All CCC'!M$7:M$846,MATCH(WatchList!$B28,'All CCC'!$B$7:$B$846,0)))</f>
        <v/>
      </c>
      <c r="N28" s="856" t="str">
        <f>IF($B28="","",INDEX('All CCC'!N$7:N$846,MATCH(WatchList!$B28,'All CCC'!$B$7:$B$846,0)))</f>
        <v/>
      </c>
      <c r="O28" s="856" t="str">
        <f>IF($B28="","",INDEX('All CCC'!O$7:O$846,MATCH(WatchList!$B28,'All CCC'!$B$7:$B$846,0)))</f>
        <v/>
      </c>
      <c r="P28" s="857" t="str">
        <f>IF($B28="","",INDEX('All CCC'!P$7:P$846,MATCH(WatchList!$B28,'All CCC'!$B$7:$B$846,0)))</f>
        <v/>
      </c>
      <c r="Q28" s="857" t="str">
        <f>IF($B28="","",INDEX('All CCC'!Q$7:Q$846,MATCH(WatchList!$B28,'All CCC'!$B$7:$B$846,0)))</f>
        <v/>
      </c>
      <c r="R28" s="856" t="str">
        <f>IF($B28="","",INDEX('All CCC'!R$7:R$846,MATCH(WatchList!$B28,'All CCC'!$B$7:$B$846,0)))</f>
        <v/>
      </c>
      <c r="S28" s="856" t="str">
        <f>IF($B28="","",INDEX('All CCC'!S$7:S$846,MATCH(WatchList!$B28,'All CCC'!$B$7:$B$846,0)))</f>
        <v/>
      </c>
      <c r="T28" s="856" t="str">
        <f>IF($B28="","",INDEX('All CCC'!T$7:T$846,MATCH(WatchList!$B28,'All CCC'!$B$7:$B$846,0)))</f>
        <v/>
      </c>
      <c r="U28" s="856" t="str">
        <f>IF($B28="","",INDEX('All CCC'!U$7:U$846,MATCH(WatchList!$B28,'All CCC'!$B$7:$B$846,0)))</f>
        <v/>
      </c>
      <c r="V28" s="856" t="str">
        <f>IF($B28="","",INDEX('All CCC'!V$7:V$846,MATCH(WatchList!$B28,'All CCC'!$B$7:$B$846,0)))</f>
        <v/>
      </c>
      <c r="W28" s="856" t="str">
        <f>IF($B28="","",INDEX('All CCC'!W$7:W$846,MATCH(WatchList!$B28,'All CCC'!$B$7:$B$846,0)))</f>
        <v/>
      </c>
      <c r="X28" s="856" t="str">
        <f>IF($B28="","",INDEX('All CCC'!X$7:X$846,MATCH(WatchList!$B28,'All CCC'!$B$7:$B$846,0)))</f>
        <v/>
      </c>
      <c r="Y28" s="856" t="str">
        <f>IF($B28="","",INDEX('All CCC'!Y$7:Y$846,MATCH(WatchList!$B28,'All CCC'!$B$7:$B$846,0)))</f>
        <v/>
      </c>
      <c r="Z28" s="856" t="str">
        <f>IF($B28="","",INDEX('All CCC'!Z$7:Z$846,MATCH(WatchList!$B28,'All CCC'!$B$7:$B$846,0)))</f>
        <v/>
      </c>
      <c r="AA28" s="856" t="str">
        <f>IF($B28="","",INDEX('All CCC'!AA$7:AA$846,MATCH(WatchList!$B28,'All CCC'!$B$7:$B$846,0)))</f>
        <v/>
      </c>
      <c r="AB28" s="856" t="str">
        <f>IF($B28="","",INDEX('All CCC'!AB$7:AB$846,MATCH(WatchList!$B28,'All CCC'!$B$7:$B$846,0)))</f>
        <v/>
      </c>
      <c r="AC28" s="856" t="str">
        <f>IF($B28="","",INDEX('All CCC'!AC$7:AC$846,MATCH(WatchList!$B28,'All CCC'!$B$7:$B$846,0)))</f>
        <v/>
      </c>
      <c r="AD28" s="856" t="str">
        <f>IF($B28="","",INDEX('All CCC'!AD$7:AD$846,MATCH(WatchList!$B28,'All CCC'!$B$7:$B$846,0)))</f>
        <v/>
      </c>
      <c r="AE28" s="856" t="str">
        <f>IF($B28="","",INDEX('All CCC'!AE$7:AE$846,MATCH(WatchList!$B28,'All CCC'!$B$7:$B$846,0)))</f>
        <v/>
      </c>
      <c r="AF28" s="856" t="str">
        <f>IF($B28="","",INDEX('All CCC'!AF$7:AF$846,MATCH(WatchList!$B28,'All CCC'!$B$7:$B$846,0)))</f>
        <v/>
      </c>
      <c r="AG28" s="856" t="str">
        <f>IF($B28="","",INDEX('All CCC'!AG$7:AG$846,MATCH(WatchList!$B28,'All CCC'!$B$7:$B$846,0)))</f>
        <v/>
      </c>
      <c r="AH28" s="856" t="str">
        <f>IF($B28="","",INDEX('All CCC'!AH$7:AH$846,MATCH(WatchList!$B28,'All CCC'!$B$7:$B$846,0)))</f>
        <v/>
      </c>
      <c r="AI28" s="856" t="str">
        <f>IF($B28="","",INDEX('All CCC'!AI$7:AI$846,MATCH(WatchList!$B28,'All CCC'!$B$7:$B$846,0)))</f>
        <v/>
      </c>
      <c r="AJ28" s="856" t="str">
        <f>IF($B28="","",INDEX('All CCC'!AJ$7:AJ$846,MATCH(WatchList!$B28,'All CCC'!$B$7:$B$846,0)))</f>
        <v/>
      </c>
      <c r="AK28" s="856" t="str">
        <f>IF($B28="","",INDEX('All CCC'!AK$7:AK$846,MATCH(WatchList!$B28,'All CCC'!$B$7:$B$846,0)))</f>
        <v/>
      </c>
      <c r="AL28" s="856" t="str">
        <f>IF($B28="","",INDEX('All CCC'!AL$7:AL$846,MATCH(WatchList!$B28,'All CCC'!$B$7:$B$846,0)))</f>
        <v/>
      </c>
      <c r="AM28" s="856" t="str">
        <f>IF($B28="","",INDEX('All CCC'!AM$7:AM$846,MATCH(WatchList!$B28,'All CCC'!$B$7:$B$846,0)))</f>
        <v/>
      </c>
      <c r="AN28" s="856" t="str">
        <f>IF($B28="","",INDEX('All CCC'!AN$7:AN$846,MATCH(WatchList!$B28,'All CCC'!$B$7:$B$846,0)))</f>
        <v/>
      </c>
      <c r="AO28" s="856" t="str">
        <f>IF($B28="","",INDEX('All CCC'!AO$7:AO$846,MATCH(WatchList!$B28,'All CCC'!$B$7:$B$846,0)))</f>
        <v/>
      </c>
      <c r="AP28" s="856" t="str">
        <f>IF($B28="","",INDEX('All CCC'!AP$7:AP$846,MATCH(WatchList!$B28,'All CCC'!$B$7:$B$846,0)))</f>
        <v/>
      </c>
      <c r="AQ28" s="856" t="str">
        <f>IF($B28="","",INDEX('All CCC'!AQ$7:AQ$846,MATCH(WatchList!$B28,'All CCC'!$B$7:$B$846,0)))</f>
        <v/>
      </c>
      <c r="AR28" s="856" t="str">
        <f>IF($B28="","",INDEX('All CCC'!AR$7:AR$846,MATCH(WatchList!$B28,'All CCC'!$B$7:$B$846,0)))</f>
        <v/>
      </c>
      <c r="AS28" s="856" t="str">
        <f>IF($B28="","",INDEX('All CCC'!AS$7:AS$846,MATCH(WatchList!$B28,'All CCC'!$B$7:$B$846,0)))</f>
        <v/>
      </c>
      <c r="AT28" s="856" t="str">
        <f>IF($B28="","",INDEX('All CCC'!AT$7:AT$846,MATCH(WatchList!$B28,'All CCC'!$B$7:$B$846,0)))</f>
        <v/>
      </c>
      <c r="AU28" s="856" t="str">
        <f>IF($B28="","",INDEX('All CCC'!AU$7:AU$846,MATCH(WatchList!$B28,'All CCC'!$B$7:$B$846,0)))</f>
        <v/>
      </c>
      <c r="AV28" s="856" t="str">
        <f>IF($B28="","",INDEX('All CCC'!AV$7:AV$846,MATCH(WatchList!$B28,'All CCC'!$B$7:$B$846,0)))</f>
        <v/>
      </c>
      <c r="AW28" s="856" t="str">
        <f>IF($B28="","",INDEX('All CCC'!AW$7:AW$846,MATCH(WatchList!$B28,'All CCC'!$B$7:$B$846,0)))</f>
        <v/>
      </c>
      <c r="AX28" s="856" t="str">
        <f>IF($B28="","",INDEX('All CCC'!AX$7:AX$846,MATCH(WatchList!$B28,'All CCC'!$B$7:$B$846,0)))</f>
        <v/>
      </c>
      <c r="AY28" s="856" t="str">
        <f>IF($B28="","",INDEX('All CCC'!AY$7:AY$846,MATCH(WatchList!$B28,'All CCC'!$B$7:$B$846,0)))</f>
        <v/>
      </c>
      <c r="AZ28" s="856" t="str">
        <f>IF($B28="","",INDEX('All CCC'!AZ$7:AZ$846,MATCH(WatchList!$B28,'All CCC'!$B$7:$B$846,0)))</f>
        <v/>
      </c>
      <c r="BA28" s="856" t="str">
        <f>IF($B28="","",INDEX('All CCC'!BA$7:BA$846,MATCH(WatchList!$B28,'All CCC'!$B$7:$B$846,0)))</f>
        <v/>
      </c>
      <c r="BB28" s="856" t="str">
        <f>IF($B28="","",INDEX('All CCC'!BB$7:BB$846,MATCH(WatchList!$B28,'All CCC'!$B$7:$B$846,0)))</f>
        <v/>
      </c>
      <c r="BC28" s="856" t="str">
        <f>IF($B28="","",INDEX('All CCC'!BC$7:BC$846,MATCH(WatchList!$B28,'All CCC'!$B$7:$B$846,0)))</f>
        <v/>
      </c>
      <c r="BD28" s="856" t="str">
        <f>IF($B28="","",INDEX('All CCC'!BD$7:BD$846,MATCH(WatchList!$B28,'All CCC'!$B$7:$B$846,0)))</f>
        <v/>
      </c>
      <c r="BE28" s="856" t="str">
        <f>IF($B28="","",INDEX('All CCC'!BE$7:BE$846,MATCH(WatchList!$B28,'All CCC'!$B$7:$B$846,0)))</f>
        <v/>
      </c>
      <c r="BF28" s="856" t="str">
        <f>IF($B28="","",INDEX('All CCC'!BF$7:BF$846,MATCH(WatchList!$B28,'All CCC'!$B$7:$B$846,0)))</f>
        <v/>
      </c>
      <c r="BG28" s="856" t="str">
        <f>IF($B28="","",INDEX('All CCC'!BG$7:BG$846,MATCH(WatchList!$B28,'All CCC'!$B$7:$B$846,0)))</f>
        <v/>
      </c>
    </row>
    <row r="29" spans="1:59" x14ac:dyDescent="0.2">
      <c r="A29" s="550" t="str">
        <f>IF($B29="","",INDEX('All CCC'!A$7:A$846,MATCH(WatchList!$B29,'All CCC'!$B$7:$B$846,0)))</f>
        <v/>
      </c>
      <c r="B29" s="31"/>
      <c r="C29" s="856" t="str">
        <f>IF($B29="","",INDEX('All CCC'!C$7:C$846,MATCH(WatchList!$B29,'All CCC'!$B$7:$B$846,0)))</f>
        <v/>
      </c>
      <c r="D29" s="856" t="str">
        <f>IF($B29="","",INDEX('All CCC'!D$7:D$846,MATCH(WatchList!$B29,'All CCC'!$B$7:$B$846,0)))</f>
        <v/>
      </c>
      <c r="E29" s="856" t="str">
        <f>IF($B29="","",INDEX('All CCC'!E$7:E$846,MATCH(WatchList!$B29,'All CCC'!$B$7:$B$846,0)))</f>
        <v/>
      </c>
      <c r="F29" s="856" t="str">
        <f>IF($B29="","",INDEX('All CCC'!F$7:F$846,MATCH(WatchList!$B29,'All CCC'!$B$7:$B$846,0)))</f>
        <v/>
      </c>
      <c r="G29" s="856" t="str">
        <f>IF($B29="","",INDEX('All CCC'!G$7:G$846,MATCH(WatchList!$B29,'All CCC'!$B$7:$B$846,0)))</f>
        <v/>
      </c>
      <c r="H29" s="856" t="str">
        <f>IF($B29="","",INDEX('All CCC'!H$7:H$846,MATCH(WatchList!$B29,'All CCC'!$B$7:$B$846,0)))</f>
        <v/>
      </c>
      <c r="I29" s="856" t="str">
        <f>IF($B29="","",INDEX('All CCC'!I$7:I$846,MATCH(WatchList!$B29,'All CCC'!$B$7:$B$846,0)))</f>
        <v/>
      </c>
      <c r="J29" s="856" t="str">
        <f>IF($B29="","",INDEX('All CCC'!J$7:J$846,MATCH(WatchList!$B29,'All CCC'!$B$7:$B$846,0)))</f>
        <v/>
      </c>
      <c r="K29" s="856" t="str">
        <f>IF($B29="","",INDEX('All CCC'!K$7:K$846,MATCH(WatchList!$B29,'All CCC'!$B$7:$B$846,0)))</f>
        <v/>
      </c>
      <c r="L29" s="856" t="str">
        <f>IF($B29="","",INDEX('All CCC'!L$7:L$846,MATCH(WatchList!$B29,'All CCC'!$B$7:$B$846,0)))</f>
        <v/>
      </c>
      <c r="M29" s="856" t="str">
        <f>IF($B29="","",INDEX('All CCC'!M$7:M$846,MATCH(WatchList!$B29,'All CCC'!$B$7:$B$846,0)))</f>
        <v/>
      </c>
      <c r="N29" s="856" t="str">
        <f>IF($B29="","",INDEX('All CCC'!N$7:N$846,MATCH(WatchList!$B29,'All CCC'!$B$7:$B$846,0)))</f>
        <v/>
      </c>
      <c r="O29" s="856" t="str">
        <f>IF($B29="","",INDEX('All CCC'!O$7:O$846,MATCH(WatchList!$B29,'All CCC'!$B$7:$B$846,0)))</f>
        <v/>
      </c>
      <c r="P29" s="857" t="str">
        <f>IF($B29="","",INDEX('All CCC'!P$7:P$846,MATCH(WatchList!$B29,'All CCC'!$B$7:$B$846,0)))</f>
        <v/>
      </c>
      <c r="Q29" s="857" t="str">
        <f>IF($B29="","",INDEX('All CCC'!Q$7:Q$846,MATCH(WatchList!$B29,'All CCC'!$B$7:$B$846,0)))</f>
        <v/>
      </c>
      <c r="R29" s="856" t="str">
        <f>IF($B29="","",INDEX('All CCC'!R$7:R$846,MATCH(WatchList!$B29,'All CCC'!$B$7:$B$846,0)))</f>
        <v/>
      </c>
      <c r="S29" s="856" t="str">
        <f>IF($B29="","",INDEX('All CCC'!S$7:S$846,MATCH(WatchList!$B29,'All CCC'!$B$7:$B$846,0)))</f>
        <v/>
      </c>
      <c r="T29" s="856" t="str">
        <f>IF($B29="","",INDEX('All CCC'!T$7:T$846,MATCH(WatchList!$B29,'All CCC'!$B$7:$B$846,0)))</f>
        <v/>
      </c>
      <c r="U29" s="856" t="str">
        <f>IF($B29="","",INDEX('All CCC'!U$7:U$846,MATCH(WatchList!$B29,'All CCC'!$B$7:$B$846,0)))</f>
        <v/>
      </c>
      <c r="V29" s="856" t="str">
        <f>IF($B29="","",INDEX('All CCC'!V$7:V$846,MATCH(WatchList!$B29,'All CCC'!$B$7:$B$846,0)))</f>
        <v/>
      </c>
      <c r="W29" s="856" t="str">
        <f>IF($B29="","",INDEX('All CCC'!W$7:W$846,MATCH(WatchList!$B29,'All CCC'!$B$7:$B$846,0)))</f>
        <v/>
      </c>
      <c r="X29" s="856" t="str">
        <f>IF($B29="","",INDEX('All CCC'!X$7:X$846,MATCH(WatchList!$B29,'All CCC'!$B$7:$B$846,0)))</f>
        <v/>
      </c>
      <c r="Y29" s="856" t="str">
        <f>IF($B29="","",INDEX('All CCC'!Y$7:Y$846,MATCH(WatchList!$B29,'All CCC'!$B$7:$B$846,0)))</f>
        <v/>
      </c>
      <c r="Z29" s="856" t="str">
        <f>IF($B29="","",INDEX('All CCC'!Z$7:Z$846,MATCH(WatchList!$B29,'All CCC'!$B$7:$B$846,0)))</f>
        <v/>
      </c>
      <c r="AA29" s="856" t="str">
        <f>IF($B29="","",INDEX('All CCC'!AA$7:AA$846,MATCH(WatchList!$B29,'All CCC'!$B$7:$B$846,0)))</f>
        <v/>
      </c>
      <c r="AB29" s="856" t="str">
        <f>IF($B29="","",INDEX('All CCC'!AB$7:AB$846,MATCH(WatchList!$B29,'All CCC'!$B$7:$B$846,0)))</f>
        <v/>
      </c>
      <c r="AC29" s="856" t="str">
        <f>IF($B29="","",INDEX('All CCC'!AC$7:AC$846,MATCH(WatchList!$B29,'All CCC'!$B$7:$B$846,0)))</f>
        <v/>
      </c>
      <c r="AD29" s="856" t="str">
        <f>IF($B29="","",INDEX('All CCC'!AD$7:AD$846,MATCH(WatchList!$B29,'All CCC'!$B$7:$B$846,0)))</f>
        <v/>
      </c>
      <c r="AE29" s="856" t="str">
        <f>IF($B29="","",INDEX('All CCC'!AE$7:AE$846,MATCH(WatchList!$B29,'All CCC'!$B$7:$B$846,0)))</f>
        <v/>
      </c>
      <c r="AF29" s="856" t="str">
        <f>IF($B29="","",INDEX('All CCC'!AF$7:AF$846,MATCH(WatchList!$B29,'All CCC'!$B$7:$B$846,0)))</f>
        <v/>
      </c>
      <c r="AG29" s="856" t="str">
        <f>IF($B29="","",INDEX('All CCC'!AG$7:AG$846,MATCH(WatchList!$B29,'All CCC'!$B$7:$B$846,0)))</f>
        <v/>
      </c>
      <c r="AH29" s="856" t="str">
        <f>IF($B29="","",INDEX('All CCC'!AH$7:AH$846,MATCH(WatchList!$B29,'All CCC'!$B$7:$B$846,0)))</f>
        <v/>
      </c>
      <c r="AI29" s="856" t="str">
        <f>IF($B29="","",INDEX('All CCC'!AI$7:AI$846,MATCH(WatchList!$B29,'All CCC'!$B$7:$B$846,0)))</f>
        <v/>
      </c>
      <c r="AJ29" s="856" t="str">
        <f>IF($B29="","",INDEX('All CCC'!AJ$7:AJ$846,MATCH(WatchList!$B29,'All CCC'!$B$7:$B$846,0)))</f>
        <v/>
      </c>
      <c r="AK29" s="856" t="str">
        <f>IF($B29="","",INDEX('All CCC'!AK$7:AK$846,MATCH(WatchList!$B29,'All CCC'!$B$7:$B$846,0)))</f>
        <v/>
      </c>
      <c r="AL29" s="856" t="str">
        <f>IF($B29="","",INDEX('All CCC'!AL$7:AL$846,MATCH(WatchList!$B29,'All CCC'!$B$7:$B$846,0)))</f>
        <v/>
      </c>
      <c r="AM29" s="856" t="str">
        <f>IF($B29="","",INDEX('All CCC'!AM$7:AM$846,MATCH(WatchList!$B29,'All CCC'!$B$7:$B$846,0)))</f>
        <v/>
      </c>
      <c r="AN29" s="856" t="str">
        <f>IF($B29="","",INDEX('All CCC'!AN$7:AN$846,MATCH(WatchList!$B29,'All CCC'!$B$7:$B$846,0)))</f>
        <v/>
      </c>
      <c r="AO29" s="856" t="str">
        <f>IF($B29="","",INDEX('All CCC'!AO$7:AO$846,MATCH(WatchList!$B29,'All CCC'!$B$7:$B$846,0)))</f>
        <v/>
      </c>
      <c r="AP29" s="856" t="str">
        <f>IF($B29="","",INDEX('All CCC'!AP$7:AP$846,MATCH(WatchList!$B29,'All CCC'!$B$7:$B$846,0)))</f>
        <v/>
      </c>
      <c r="AQ29" s="856" t="str">
        <f>IF($B29="","",INDEX('All CCC'!AQ$7:AQ$846,MATCH(WatchList!$B29,'All CCC'!$B$7:$B$846,0)))</f>
        <v/>
      </c>
      <c r="AR29" s="856" t="str">
        <f>IF($B29="","",INDEX('All CCC'!AR$7:AR$846,MATCH(WatchList!$B29,'All CCC'!$B$7:$B$846,0)))</f>
        <v/>
      </c>
      <c r="AS29" s="856" t="str">
        <f>IF($B29="","",INDEX('All CCC'!AS$7:AS$846,MATCH(WatchList!$B29,'All CCC'!$B$7:$B$846,0)))</f>
        <v/>
      </c>
      <c r="AT29" s="856" t="str">
        <f>IF($B29="","",INDEX('All CCC'!AT$7:AT$846,MATCH(WatchList!$B29,'All CCC'!$B$7:$B$846,0)))</f>
        <v/>
      </c>
      <c r="AU29" s="856" t="str">
        <f>IF($B29="","",INDEX('All CCC'!AU$7:AU$846,MATCH(WatchList!$B29,'All CCC'!$B$7:$B$846,0)))</f>
        <v/>
      </c>
      <c r="AV29" s="856" t="str">
        <f>IF($B29="","",INDEX('All CCC'!AV$7:AV$846,MATCH(WatchList!$B29,'All CCC'!$B$7:$B$846,0)))</f>
        <v/>
      </c>
      <c r="AW29" s="856" t="str">
        <f>IF($B29="","",INDEX('All CCC'!AW$7:AW$846,MATCH(WatchList!$B29,'All CCC'!$B$7:$B$846,0)))</f>
        <v/>
      </c>
      <c r="AX29" s="856" t="str">
        <f>IF($B29="","",INDEX('All CCC'!AX$7:AX$846,MATCH(WatchList!$B29,'All CCC'!$B$7:$B$846,0)))</f>
        <v/>
      </c>
      <c r="AY29" s="856" t="str">
        <f>IF($B29="","",INDEX('All CCC'!AY$7:AY$846,MATCH(WatchList!$B29,'All CCC'!$B$7:$B$846,0)))</f>
        <v/>
      </c>
      <c r="AZ29" s="856" t="str">
        <f>IF($B29="","",INDEX('All CCC'!AZ$7:AZ$846,MATCH(WatchList!$B29,'All CCC'!$B$7:$B$846,0)))</f>
        <v/>
      </c>
      <c r="BA29" s="856" t="str">
        <f>IF($B29="","",INDEX('All CCC'!BA$7:BA$846,MATCH(WatchList!$B29,'All CCC'!$B$7:$B$846,0)))</f>
        <v/>
      </c>
      <c r="BB29" s="856" t="str">
        <f>IF($B29="","",INDEX('All CCC'!BB$7:BB$846,MATCH(WatchList!$B29,'All CCC'!$B$7:$B$846,0)))</f>
        <v/>
      </c>
      <c r="BC29" s="856" t="str">
        <f>IF($B29="","",INDEX('All CCC'!BC$7:BC$846,MATCH(WatchList!$B29,'All CCC'!$B$7:$B$846,0)))</f>
        <v/>
      </c>
      <c r="BD29" s="856" t="str">
        <f>IF($B29="","",INDEX('All CCC'!BD$7:BD$846,MATCH(WatchList!$B29,'All CCC'!$B$7:$B$846,0)))</f>
        <v/>
      </c>
      <c r="BE29" s="856" t="str">
        <f>IF($B29="","",INDEX('All CCC'!BE$7:BE$846,MATCH(WatchList!$B29,'All CCC'!$B$7:$B$846,0)))</f>
        <v/>
      </c>
      <c r="BF29" s="856" t="str">
        <f>IF($B29="","",INDEX('All CCC'!BF$7:BF$846,MATCH(WatchList!$B29,'All CCC'!$B$7:$B$846,0)))</f>
        <v/>
      </c>
      <c r="BG29" s="856" t="str">
        <f>IF($B29="","",INDEX('All CCC'!BG$7:BG$846,MATCH(WatchList!$B29,'All CCC'!$B$7:$B$846,0)))</f>
        <v/>
      </c>
    </row>
    <row r="30" spans="1:59" x14ac:dyDescent="0.2">
      <c r="A30" s="550" t="str">
        <f>IF($B30="","",INDEX('All CCC'!A$7:A$846,MATCH(WatchList!$B30,'All CCC'!$B$7:$B$846,0)))</f>
        <v/>
      </c>
      <c r="B30" s="31"/>
      <c r="C30" s="856" t="str">
        <f>IF($B30="","",INDEX('All CCC'!C$7:C$846,MATCH(WatchList!$B30,'All CCC'!$B$7:$B$846,0)))</f>
        <v/>
      </c>
      <c r="D30" s="856" t="str">
        <f>IF($B30="","",INDEX('All CCC'!D$7:D$846,MATCH(WatchList!$B30,'All CCC'!$B$7:$B$846,0)))</f>
        <v/>
      </c>
      <c r="E30" s="856" t="str">
        <f>IF($B30="","",INDEX('All CCC'!E$7:E$846,MATCH(WatchList!$B30,'All CCC'!$B$7:$B$846,0)))</f>
        <v/>
      </c>
      <c r="F30" s="856" t="str">
        <f>IF($B30="","",INDEX('All CCC'!F$7:F$846,MATCH(WatchList!$B30,'All CCC'!$B$7:$B$846,0)))</f>
        <v/>
      </c>
      <c r="G30" s="856" t="str">
        <f>IF($B30="","",INDEX('All CCC'!G$7:G$846,MATCH(WatchList!$B30,'All CCC'!$B$7:$B$846,0)))</f>
        <v/>
      </c>
      <c r="H30" s="856" t="str">
        <f>IF($B30="","",INDEX('All CCC'!H$7:H$846,MATCH(WatchList!$B30,'All CCC'!$B$7:$B$846,0)))</f>
        <v/>
      </c>
      <c r="I30" s="856" t="str">
        <f>IF($B30="","",INDEX('All CCC'!I$7:I$846,MATCH(WatchList!$B30,'All CCC'!$B$7:$B$846,0)))</f>
        <v/>
      </c>
      <c r="J30" s="856" t="str">
        <f>IF($B30="","",INDEX('All CCC'!J$7:J$846,MATCH(WatchList!$B30,'All CCC'!$B$7:$B$846,0)))</f>
        <v/>
      </c>
      <c r="K30" s="856" t="str">
        <f>IF($B30="","",INDEX('All CCC'!K$7:K$846,MATCH(WatchList!$B30,'All CCC'!$B$7:$B$846,0)))</f>
        <v/>
      </c>
      <c r="L30" s="856" t="str">
        <f>IF($B30="","",INDEX('All CCC'!L$7:L$846,MATCH(WatchList!$B30,'All CCC'!$B$7:$B$846,0)))</f>
        <v/>
      </c>
      <c r="M30" s="856" t="str">
        <f>IF($B30="","",INDEX('All CCC'!M$7:M$846,MATCH(WatchList!$B30,'All CCC'!$B$7:$B$846,0)))</f>
        <v/>
      </c>
      <c r="N30" s="856" t="str">
        <f>IF($B30="","",INDEX('All CCC'!N$7:N$846,MATCH(WatchList!$B30,'All CCC'!$B$7:$B$846,0)))</f>
        <v/>
      </c>
      <c r="O30" s="856" t="str">
        <f>IF($B30="","",INDEX('All CCC'!O$7:O$846,MATCH(WatchList!$B30,'All CCC'!$B$7:$B$846,0)))</f>
        <v/>
      </c>
      <c r="P30" s="857" t="str">
        <f>IF($B30="","",INDEX('All CCC'!P$7:P$846,MATCH(WatchList!$B30,'All CCC'!$B$7:$B$846,0)))</f>
        <v/>
      </c>
      <c r="Q30" s="857" t="str">
        <f>IF($B30="","",INDEX('All CCC'!Q$7:Q$846,MATCH(WatchList!$B30,'All CCC'!$B$7:$B$846,0)))</f>
        <v/>
      </c>
      <c r="R30" s="856" t="str">
        <f>IF($B30="","",INDEX('All CCC'!R$7:R$846,MATCH(WatchList!$B30,'All CCC'!$B$7:$B$846,0)))</f>
        <v/>
      </c>
      <c r="S30" s="856" t="str">
        <f>IF($B30="","",INDEX('All CCC'!S$7:S$846,MATCH(WatchList!$B30,'All CCC'!$B$7:$B$846,0)))</f>
        <v/>
      </c>
      <c r="T30" s="856" t="str">
        <f>IF($B30="","",INDEX('All CCC'!T$7:T$846,MATCH(WatchList!$B30,'All CCC'!$B$7:$B$846,0)))</f>
        <v/>
      </c>
      <c r="U30" s="856" t="str">
        <f>IF($B30="","",INDEX('All CCC'!U$7:U$846,MATCH(WatchList!$B30,'All CCC'!$B$7:$B$846,0)))</f>
        <v/>
      </c>
      <c r="V30" s="856" t="str">
        <f>IF($B30="","",INDEX('All CCC'!V$7:V$846,MATCH(WatchList!$B30,'All CCC'!$B$7:$B$846,0)))</f>
        <v/>
      </c>
      <c r="W30" s="856" t="str">
        <f>IF($B30="","",INDEX('All CCC'!W$7:W$846,MATCH(WatchList!$B30,'All CCC'!$B$7:$B$846,0)))</f>
        <v/>
      </c>
      <c r="X30" s="856" t="str">
        <f>IF($B30="","",INDEX('All CCC'!X$7:X$846,MATCH(WatchList!$B30,'All CCC'!$B$7:$B$846,0)))</f>
        <v/>
      </c>
      <c r="Y30" s="856" t="str">
        <f>IF($B30="","",INDEX('All CCC'!Y$7:Y$846,MATCH(WatchList!$B30,'All CCC'!$B$7:$B$846,0)))</f>
        <v/>
      </c>
      <c r="Z30" s="856" t="str">
        <f>IF($B30="","",INDEX('All CCC'!Z$7:Z$846,MATCH(WatchList!$B30,'All CCC'!$B$7:$B$846,0)))</f>
        <v/>
      </c>
      <c r="AA30" s="856" t="str">
        <f>IF($B30="","",INDEX('All CCC'!AA$7:AA$846,MATCH(WatchList!$B30,'All CCC'!$B$7:$B$846,0)))</f>
        <v/>
      </c>
      <c r="AB30" s="856" t="str">
        <f>IF($B30="","",INDEX('All CCC'!AB$7:AB$846,MATCH(WatchList!$B30,'All CCC'!$B$7:$B$846,0)))</f>
        <v/>
      </c>
      <c r="AC30" s="856" t="str">
        <f>IF($B30="","",INDEX('All CCC'!AC$7:AC$846,MATCH(WatchList!$B30,'All CCC'!$B$7:$B$846,0)))</f>
        <v/>
      </c>
      <c r="AD30" s="856" t="str">
        <f>IF($B30="","",INDEX('All CCC'!AD$7:AD$846,MATCH(WatchList!$B30,'All CCC'!$B$7:$B$846,0)))</f>
        <v/>
      </c>
      <c r="AE30" s="856" t="str">
        <f>IF($B30="","",INDEX('All CCC'!AE$7:AE$846,MATCH(WatchList!$B30,'All CCC'!$B$7:$B$846,0)))</f>
        <v/>
      </c>
      <c r="AF30" s="856" t="str">
        <f>IF($B30="","",INDEX('All CCC'!AF$7:AF$846,MATCH(WatchList!$B30,'All CCC'!$B$7:$B$846,0)))</f>
        <v/>
      </c>
      <c r="AG30" s="856" t="str">
        <f>IF($B30="","",INDEX('All CCC'!AG$7:AG$846,MATCH(WatchList!$B30,'All CCC'!$B$7:$B$846,0)))</f>
        <v/>
      </c>
      <c r="AH30" s="856" t="str">
        <f>IF($B30="","",INDEX('All CCC'!AH$7:AH$846,MATCH(WatchList!$B30,'All CCC'!$B$7:$B$846,0)))</f>
        <v/>
      </c>
      <c r="AI30" s="856" t="str">
        <f>IF($B30="","",INDEX('All CCC'!AI$7:AI$846,MATCH(WatchList!$B30,'All CCC'!$B$7:$B$846,0)))</f>
        <v/>
      </c>
      <c r="AJ30" s="856" t="str">
        <f>IF($B30="","",INDEX('All CCC'!AJ$7:AJ$846,MATCH(WatchList!$B30,'All CCC'!$B$7:$B$846,0)))</f>
        <v/>
      </c>
      <c r="AK30" s="856" t="str">
        <f>IF($B30="","",INDEX('All CCC'!AK$7:AK$846,MATCH(WatchList!$B30,'All CCC'!$B$7:$B$846,0)))</f>
        <v/>
      </c>
      <c r="AL30" s="856" t="str">
        <f>IF($B30="","",INDEX('All CCC'!AL$7:AL$846,MATCH(WatchList!$B30,'All CCC'!$B$7:$B$846,0)))</f>
        <v/>
      </c>
      <c r="AM30" s="856" t="str">
        <f>IF($B30="","",INDEX('All CCC'!AM$7:AM$846,MATCH(WatchList!$B30,'All CCC'!$B$7:$B$846,0)))</f>
        <v/>
      </c>
      <c r="AN30" s="856" t="str">
        <f>IF($B30="","",INDEX('All CCC'!AN$7:AN$846,MATCH(WatchList!$B30,'All CCC'!$B$7:$B$846,0)))</f>
        <v/>
      </c>
      <c r="AO30" s="856" t="str">
        <f>IF($B30="","",INDEX('All CCC'!AO$7:AO$846,MATCH(WatchList!$B30,'All CCC'!$B$7:$B$846,0)))</f>
        <v/>
      </c>
      <c r="AP30" s="856" t="str">
        <f>IF($B30="","",INDEX('All CCC'!AP$7:AP$846,MATCH(WatchList!$B30,'All CCC'!$B$7:$B$846,0)))</f>
        <v/>
      </c>
      <c r="AQ30" s="856" t="str">
        <f>IF($B30="","",INDEX('All CCC'!AQ$7:AQ$846,MATCH(WatchList!$B30,'All CCC'!$B$7:$B$846,0)))</f>
        <v/>
      </c>
      <c r="AR30" s="856" t="str">
        <f>IF($B30="","",INDEX('All CCC'!AR$7:AR$846,MATCH(WatchList!$B30,'All CCC'!$B$7:$B$846,0)))</f>
        <v/>
      </c>
      <c r="AS30" s="856" t="str">
        <f>IF($B30="","",INDEX('All CCC'!AS$7:AS$846,MATCH(WatchList!$B30,'All CCC'!$B$7:$B$846,0)))</f>
        <v/>
      </c>
      <c r="AT30" s="856" t="str">
        <f>IF($B30="","",INDEX('All CCC'!AT$7:AT$846,MATCH(WatchList!$B30,'All CCC'!$B$7:$B$846,0)))</f>
        <v/>
      </c>
      <c r="AU30" s="856" t="str">
        <f>IF($B30="","",INDEX('All CCC'!AU$7:AU$846,MATCH(WatchList!$B30,'All CCC'!$B$7:$B$846,0)))</f>
        <v/>
      </c>
      <c r="AV30" s="856" t="str">
        <f>IF($B30="","",INDEX('All CCC'!AV$7:AV$846,MATCH(WatchList!$B30,'All CCC'!$B$7:$B$846,0)))</f>
        <v/>
      </c>
      <c r="AW30" s="856" t="str">
        <f>IF($B30="","",INDEX('All CCC'!AW$7:AW$846,MATCH(WatchList!$B30,'All CCC'!$B$7:$B$846,0)))</f>
        <v/>
      </c>
      <c r="AX30" s="856" t="str">
        <f>IF($B30="","",INDEX('All CCC'!AX$7:AX$846,MATCH(WatchList!$B30,'All CCC'!$B$7:$B$846,0)))</f>
        <v/>
      </c>
      <c r="AY30" s="856" t="str">
        <f>IF($B30="","",INDEX('All CCC'!AY$7:AY$846,MATCH(WatchList!$B30,'All CCC'!$B$7:$B$846,0)))</f>
        <v/>
      </c>
      <c r="AZ30" s="856" t="str">
        <f>IF($B30="","",INDEX('All CCC'!AZ$7:AZ$846,MATCH(WatchList!$B30,'All CCC'!$B$7:$B$846,0)))</f>
        <v/>
      </c>
      <c r="BA30" s="856" t="str">
        <f>IF($B30="","",INDEX('All CCC'!BA$7:BA$846,MATCH(WatchList!$B30,'All CCC'!$B$7:$B$846,0)))</f>
        <v/>
      </c>
      <c r="BB30" s="856" t="str">
        <f>IF($B30="","",INDEX('All CCC'!BB$7:BB$846,MATCH(WatchList!$B30,'All CCC'!$B$7:$B$846,0)))</f>
        <v/>
      </c>
      <c r="BC30" s="856" t="str">
        <f>IF($B30="","",INDEX('All CCC'!BC$7:BC$846,MATCH(WatchList!$B30,'All CCC'!$B$7:$B$846,0)))</f>
        <v/>
      </c>
      <c r="BD30" s="856" t="str">
        <f>IF($B30="","",INDEX('All CCC'!BD$7:BD$846,MATCH(WatchList!$B30,'All CCC'!$B$7:$B$846,0)))</f>
        <v/>
      </c>
      <c r="BE30" s="856" t="str">
        <f>IF($B30="","",INDEX('All CCC'!BE$7:BE$846,MATCH(WatchList!$B30,'All CCC'!$B$7:$B$846,0)))</f>
        <v/>
      </c>
      <c r="BF30" s="856" t="str">
        <f>IF($B30="","",INDEX('All CCC'!BF$7:BF$846,MATCH(WatchList!$B30,'All CCC'!$B$7:$B$846,0)))</f>
        <v/>
      </c>
      <c r="BG30" s="856" t="str">
        <f>IF($B30="","",INDEX('All CCC'!BG$7:BG$846,MATCH(WatchList!$B30,'All CCC'!$B$7:$B$846,0)))</f>
        <v/>
      </c>
    </row>
    <row r="31" spans="1:59" x14ac:dyDescent="0.2">
      <c r="A31" s="550" t="str">
        <f>IF($B31="","",INDEX('All CCC'!A$7:A$846,MATCH(WatchList!$B31,'All CCC'!$B$7:$B$846,0)))</f>
        <v/>
      </c>
      <c r="B31" s="31"/>
      <c r="C31" s="856" t="str">
        <f>IF($B31="","",INDEX('All CCC'!C$7:C$846,MATCH(WatchList!$B31,'All CCC'!$B$7:$B$846,0)))</f>
        <v/>
      </c>
      <c r="D31" s="856" t="str">
        <f>IF($B31="","",INDEX('All CCC'!D$7:D$846,MATCH(WatchList!$B31,'All CCC'!$B$7:$B$846,0)))</f>
        <v/>
      </c>
      <c r="E31" s="856" t="str">
        <f>IF($B31="","",INDEX('All CCC'!E$7:E$846,MATCH(WatchList!$B31,'All CCC'!$B$7:$B$846,0)))</f>
        <v/>
      </c>
      <c r="F31" s="856" t="str">
        <f>IF($B31="","",INDEX('All CCC'!F$7:F$846,MATCH(WatchList!$B31,'All CCC'!$B$7:$B$846,0)))</f>
        <v/>
      </c>
      <c r="G31" s="856" t="str">
        <f>IF($B31="","",INDEX('All CCC'!G$7:G$846,MATCH(WatchList!$B31,'All CCC'!$B$7:$B$846,0)))</f>
        <v/>
      </c>
      <c r="H31" s="856" t="str">
        <f>IF($B31="","",INDEX('All CCC'!H$7:H$846,MATCH(WatchList!$B31,'All CCC'!$B$7:$B$846,0)))</f>
        <v/>
      </c>
      <c r="I31" s="856" t="str">
        <f>IF($B31="","",INDEX('All CCC'!I$7:I$846,MATCH(WatchList!$B31,'All CCC'!$B$7:$B$846,0)))</f>
        <v/>
      </c>
      <c r="J31" s="856" t="str">
        <f>IF($B31="","",INDEX('All CCC'!J$7:J$846,MATCH(WatchList!$B31,'All CCC'!$B$7:$B$846,0)))</f>
        <v/>
      </c>
      <c r="K31" s="856" t="str">
        <f>IF($B31="","",INDEX('All CCC'!K$7:K$846,MATCH(WatchList!$B31,'All CCC'!$B$7:$B$846,0)))</f>
        <v/>
      </c>
      <c r="L31" s="856" t="str">
        <f>IF($B31="","",INDEX('All CCC'!L$7:L$846,MATCH(WatchList!$B31,'All CCC'!$B$7:$B$846,0)))</f>
        <v/>
      </c>
      <c r="M31" s="856" t="str">
        <f>IF($B31="","",INDEX('All CCC'!M$7:M$846,MATCH(WatchList!$B31,'All CCC'!$B$7:$B$846,0)))</f>
        <v/>
      </c>
      <c r="N31" s="856" t="str">
        <f>IF($B31="","",INDEX('All CCC'!N$7:N$846,MATCH(WatchList!$B31,'All CCC'!$B$7:$B$846,0)))</f>
        <v/>
      </c>
      <c r="O31" s="856" t="str">
        <f>IF($B31="","",INDEX('All CCC'!O$7:O$846,MATCH(WatchList!$B31,'All CCC'!$B$7:$B$846,0)))</f>
        <v/>
      </c>
      <c r="P31" s="857" t="str">
        <f>IF($B31="","",INDEX('All CCC'!P$7:P$846,MATCH(WatchList!$B31,'All CCC'!$B$7:$B$846,0)))</f>
        <v/>
      </c>
      <c r="Q31" s="857" t="str">
        <f>IF($B31="","",INDEX('All CCC'!Q$7:Q$846,MATCH(WatchList!$B31,'All CCC'!$B$7:$B$846,0)))</f>
        <v/>
      </c>
      <c r="R31" s="856" t="str">
        <f>IF($B31="","",INDEX('All CCC'!R$7:R$846,MATCH(WatchList!$B31,'All CCC'!$B$7:$B$846,0)))</f>
        <v/>
      </c>
      <c r="S31" s="856" t="str">
        <f>IF($B31="","",INDEX('All CCC'!S$7:S$846,MATCH(WatchList!$B31,'All CCC'!$B$7:$B$846,0)))</f>
        <v/>
      </c>
      <c r="T31" s="856" t="str">
        <f>IF($B31="","",INDEX('All CCC'!T$7:T$846,MATCH(WatchList!$B31,'All CCC'!$B$7:$B$846,0)))</f>
        <v/>
      </c>
      <c r="U31" s="856" t="str">
        <f>IF($B31="","",INDEX('All CCC'!U$7:U$846,MATCH(WatchList!$B31,'All CCC'!$B$7:$B$846,0)))</f>
        <v/>
      </c>
      <c r="V31" s="856" t="str">
        <f>IF($B31="","",INDEX('All CCC'!V$7:V$846,MATCH(WatchList!$B31,'All CCC'!$B$7:$B$846,0)))</f>
        <v/>
      </c>
      <c r="W31" s="856" t="str">
        <f>IF($B31="","",INDEX('All CCC'!W$7:W$846,MATCH(WatchList!$B31,'All CCC'!$B$7:$B$846,0)))</f>
        <v/>
      </c>
      <c r="X31" s="856" t="str">
        <f>IF($B31="","",INDEX('All CCC'!X$7:X$846,MATCH(WatchList!$B31,'All CCC'!$B$7:$B$846,0)))</f>
        <v/>
      </c>
      <c r="Y31" s="856" t="str">
        <f>IF($B31="","",INDEX('All CCC'!Y$7:Y$846,MATCH(WatchList!$B31,'All CCC'!$B$7:$B$846,0)))</f>
        <v/>
      </c>
      <c r="Z31" s="856" t="str">
        <f>IF($B31="","",INDEX('All CCC'!Z$7:Z$846,MATCH(WatchList!$B31,'All CCC'!$B$7:$B$846,0)))</f>
        <v/>
      </c>
      <c r="AA31" s="856" t="str">
        <f>IF($B31="","",INDEX('All CCC'!AA$7:AA$846,MATCH(WatchList!$B31,'All CCC'!$B$7:$B$846,0)))</f>
        <v/>
      </c>
      <c r="AB31" s="856" t="str">
        <f>IF($B31="","",INDEX('All CCC'!AB$7:AB$846,MATCH(WatchList!$B31,'All CCC'!$B$7:$B$846,0)))</f>
        <v/>
      </c>
      <c r="AC31" s="856" t="str">
        <f>IF($B31="","",INDEX('All CCC'!AC$7:AC$846,MATCH(WatchList!$B31,'All CCC'!$B$7:$B$846,0)))</f>
        <v/>
      </c>
      <c r="AD31" s="856" t="str">
        <f>IF($B31="","",INDEX('All CCC'!AD$7:AD$846,MATCH(WatchList!$B31,'All CCC'!$B$7:$B$846,0)))</f>
        <v/>
      </c>
      <c r="AE31" s="856" t="str">
        <f>IF($B31="","",INDEX('All CCC'!AE$7:AE$846,MATCH(WatchList!$B31,'All CCC'!$B$7:$B$846,0)))</f>
        <v/>
      </c>
      <c r="AF31" s="856" t="str">
        <f>IF($B31="","",INDEX('All CCC'!AF$7:AF$846,MATCH(WatchList!$B31,'All CCC'!$B$7:$B$846,0)))</f>
        <v/>
      </c>
      <c r="AG31" s="856" t="str">
        <f>IF($B31="","",INDEX('All CCC'!AG$7:AG$846,MATCH(WatchList!$B31,'All CCC'!$B$7:$B$846,0)))</f>
        <v/>
      </c>
      <c r="AH31" s="856" t="str">
        <f>IF($B31="","",INDEX('All CCC'!AH$7:AH$846,MATCH(WatchList!$B31,'All CCC'!$B$7:$B$846,0)))</f>
        <v/>
      </c>
      <c r="AI31" s="856" t="str">
        <f>IF($B31="","",INDEX('All CCC'!AI$7:AI$846,MATCH(WatchList!$B31,'All CCC'!$B$7:$B$846,0)))</f>
        <v/>
      </c>
      <c r="AJ31" s="856" t="str">
        <f>IF($B31="","",INDEX('All CCC'!AJ$7:AJ$846,MATCH(WatchList!$B31,'All CCC'!$B$7:$B$846,0)))</f>
        <v/>
      </c>
      <c r="AK31" s="856" t="str">
        <f>IF($B31="","",INDEX('All CCC'!AK$7:AK$846,MATCH(WatchList!$B31,'All CCC'!$B$7:$B$846,0)))</f>
        <v/>
      </c>
      <c r="AL31" s="856" t="str">
        <f>IF($B31="","",INDEX('All CCC'!AL$7:AL$846,MATCH(WatchList!$B31,'All CCC'!$B$7:$B$846,0)))</f>
        <v/>
      </c>
      <c r="AM31" s="856" t="str">
        <f>IF($B31="","",INDEX('All CCC'!AM$7:AM$846,MATCH(WatchList!$B31,'All CCC'!$B$7:$B$846,0)))</f>
        <v/>
      </c>
      <c r="AN31" s="856" t="str">
        <f>IF($B31="","",INDEX('All CCC'!AN$7:AN$846,MATCH(WatchList!$B31,'All CCC'!$B$7:$B$846,0)))</f>
        <v/>
      </c>
      <c r="AO31" s="856" t="str">
        <f>IF($B31="","",INDEX('All CCC'!AO$7:AO$846,MATCH(WatchList!$B31,'All CCC'!$B$7:$B$846,0)))</f>
        <v/>
      </c>
      <c r="AP31" s="856" t="str">
        <f>IF($B31="","",INDEX('All CCC'!AP$7:AP$846,MATCH(WatchList!$B31,'All CCC'!$B$7:$B$846,0)))</f>
        <v/>
      </c>
      <c r="AQ31" s="856" t="str">
        <f>IF($B31="","",INDEX('All CCC'!AQ$7:AQ$846,MATCH(WatchList!$B31,'All CCC'!$B$7:$B$846,0)))</f>
        <v/>
      </c>
      <c r="AR31" s="856" t="str">
        <f>IF($B31="","",INDEX('All CCC'!AR$7:AR$846,MATCH(WatchList!$B31,'All CCC'!$B$7:$B$846,0)))</f>
        <v/>
      </c>
      <c r="AS31" s="856" t="str">
        <f>IF($B31="","",INDEX('All CCC'!AS$7:AS$846,MATCH(WatchList!$B31,'All CCC'!$B$7:$B$846,0)))</f>
        <v/>
      </c>
      <c r="AT31" s="856" t="str">
        <f>IF($B31="","",INDEX('All CCC'!AT$7:AT$846,MATCH(WatchList!$B31,'All CCC'!$B$7:$B$846,0)))</f>
        <v/>
      </c>
      <c r="AU31" s="856" t="str">
        <f>IF($B31="","",INDEX('All CCC'!AU$7:AU$846,MATCH(WatchList!$B31,'All CCC'!$B$7:$B$846,0)))</f>
        <v/>
      </c>
      <c r="AV31" s="856" t="str">
        <f>IF($B31="","",INDEX('All CCC'!AV$7:AV$846,MATCH(WatchList!$B31,'All CCC'!$B$7:$B$846,0)))</f>
        <v/>
      </c>
      <c r="AW31" s="856" t="str">
        <f>IF($B31="","",INDEX('All CCC'!AW$7:AW$846,MATCH(WatchList!$B31,'All CCC'!$B$7:$B$846,0)))</f>
        <v/>
      </c>
      <c r="AX31" s="856" t="str">
        <f>IF($B31="","",INDEX('All CCC'!AX$7:AX$846,MATCH(WatchList!$B31,'All CCC'!$B$7:$B$846,0)))</f>
        <v/>
      </c>
      <c r="AY31" s="856" t="str">
        <f>IF($B31="","",INDEX('All CCC'!AY$7:AY$846,MATCH(WatchList!$B31,'All CCC'!$B$7:$B$846,0)))</f>
        <v/>
      </c>
      <c r="AZ31" s="856" t="str">
        <f>IF($B31="","",INDEX('All CCC'!AZ$7:AZ$846,MATCH(WatchList!$B31,'All CCC'!$B$7:$B$846,0)))</f>
        <v/>
      </c>
      <c r="BA31" s="856" t="str">
        <f>IF($B31="","",INDEX('All CCC'!BA$7:BA$846,MATCH(WatchList!$B31,'All CCC'!$B$7:$B$846,0)))</f>
        <v/>
      </c>
      <c r="BB31" s="856" t="str">
        <f>IF($B31="","",INDEX('All CCC'!BB$7:BB$846,MATCH(WatchList!$B31,'All CCC'!$B$7:$B$846,0)))</f>
        <v/>
      </c>
      <c r="BC31" s="856" t="str">
        <f>IF($B31="","",INDEX('All CCC'!BC$7:BC$846,MATCH(WatchList!$B31,'All CCC'!$B$7:$B$846,0)))</f>
        <v/>
      </c>
      <c r="BD31" s="856" t="str">
        <f>IF($B31="","",INDEX('All CCC'!BD$7:BD$846,MATCH(WatchList!$B31,'All CCC'!$B$7:$B$846,0)))</f>
        <v/>
      </c>
      <c r="BE31" s="856" t="str">
        <f>IF($B31="","",INDEX('All CCC'!BE$7:BE$846,MATCH(WatchList!$B31,'All CCC'!$B$7:$B$846,0)))</f>
        <v/>
      </c>
      <c r="BF31" s="856" t="str">
        <f>IF($B31="","",INDEX('All CCC'!BF$7:BF$846,MATCH(WatchList!$B31,'All CCC'!$B$7:$B$846,0)))</f>
        <v/>
      </c>
      <c r="BG31" s="856" t="str">
        <f>IF($B31="","",INDEX('All CCC'!BG$7:BG$846,MATCH(WatchList!$B31,'All CCC'!$B$7:$B$846,0)))</f>
        <v/>
      </c>
    </row>
    <row r="32" spans="1:59" x14ac:dyDescent="0.2">
      <c r="A32" s="550" t="str">
        <f>IF($B32="","",INDEX('All CCC'!A$7:A$846,MATCH(WatchList!$B32,'All CCC'!$B$7:$B$846,0)))</f>
        <v/>
      </c>
      <c r="B32" s="31"/>
      <c r="C32" s="856" t="str">
        <f>IF($B32="","",INDEX('All CCC'!C$7:C$846,MATCH(WatchList!$B32,'All CCC'!$B$7:$B$846,0)))</f>
        <v/>
      </c>
      <c r="D32" s="856" t="str">
        <f>IF($B32="","",INDEX('All CCC'!D$7:D$846,MATCH(WatchList!$B32,'All CCC'!$B$7:$B$846,0)))</f>
        <v/>
      </c>
      <c r="E32" s="856" t="str">
        <f>IF($B32="","",INDEX('All CCC'!E$7:E$846,MATCH(WatchList!$B32,'All CCC'!$B$7:$B$846,0)))</f>
        <v/>
      </c>
      <c r="F32" s="856" t="str">
        <f>IF($B32="","",INDEX('All CCC'!F$7:F$846,MATCH(WatchList!$B32,'All CCC'!$B$7:$B$846,0)))</f>
        <v/>
      </c>
      <c r="G32" s="856" t="str">
        <f>IF($B32="","",INDEX('All CCC'!G$7:G$846,MATCH(WatchList!$B32,'All CCC'!$B$7:$B$846,0)))</f>
        <v/>
      </c>
      <c r="H32" s="856" t="str">
        <f>IF($B32="","",INDEX('All CCC'!H$7:H$846,MATCH(WatchList!$B32,'All CCC'!$B$7:$B$846,0)))</f>
        <v/>
      </c>
      <c r="I32" s="856" t="str">
        <f>IF($B32="","",INDEX('All CCC'!I$7:I$846,MATCH(WatchList!$B32,'All CCC'!$B$7:$B$846,0)))</f>
        <v/>
      </c>
      <c r="J32" s="856" t="str">
        <f>IF($B32="","",INDEX('All CCC'!J$7:J$846,MATCH(WatchList!$B32,'All CCC'!$B$7:$B$846,0)))</f>
        <v/>
      </c>
      <c r="K32" s="856" t="str">
        <f>IF($B32="","",INDEX('All CCC'!K$7:K$846,MATCH(WatchList!$B32,'All CCC'!$B$7:$B$846,0)))</f>
        <v/>
      </c>
      <c r="L32" s="856" t="str">
        <f>IF($B32="","",INDEX('All CCC'!L$7:L$846,MATCH(WatchList!$B32,'All CCC'!$B$7:$B$846,0)))</f>
        <v/>
      </c>
      <c r="M32" s="856" t="str">
        <f>IF($B32="","",INDEX('All CCC'!M$7:M$846,MATCH(WatchList!$B32,'All CCC'!$B$7:$B$846,0)))</f>
        <v/>
      </c>
      <c r="N32" s="856" t="str">
        <f>IF($B32="","",INDEX('All CCC'!N$7:N$846,MATCH(WatchList!$B32,'All CCC'!$B$7:$B$846,0)))</f>
        <v/>
      </c>
      <c r="O32" s="856" t="str">
        <f>IF($B32="","",INDEX('All CCC'!O$7:O$846,MATCH(WatchList!$B32,'All CCC'!$B$7:$B$846,0)))</f>
        <v/>
      </c>
      <c r="P32" s="857" t="str">
        <f>IF($B32="","",INDEX('All CCC'!P$7:P$846,MATCH(WatchList!$B32,'All CCC'!$B$7:$B$846,0)))</f>
        <v/>
      </c>
      <c r="Q32" s="857" t="str">
        <f>IF($B32="","",INDEX('All CCC'!Q$7:Q$846,MATCH(WatchList!$B32,'All CCC'!$B$7:$B$846,0)))</f>
        <v/>
      </c>
      <c r="R32" s="856" t="str">
        <f>IF($B32="","",INDEX('All CCC'!R$7:R$846,MATCH(WatchList!$B32,'All CCC'!$B$7:$B$846,0)))</f>
        <v/>
      </c>
      <c r="S32" s="856" t="str">
        <f>IF($B32="","",INDEX('All CCC'!S$7:S$846,MATCH(WatchList!$B32,'All CCC'!$B$7:$B$846,0)))</f>
        <v/>
      </c>
      <c r="T32" s="856" t="str">
        <f>IF($B32="","",INDEX('All CCC'!T$7:T$846,MATCH(WatchList!$B32,'All CCC'!$B$7:$B$846,0)))</f>
        <v/>
      </c>
      <c r="U32" s="856" t="str">
        <f>IF($B32="","",INDEX('All CCC'!U$7:U$846,MATCH(WatchList!$B32,'All CCC'!$B$7:$B$846,0)))</f>
        <v/>
      </c>
      <c r="V32" s="856" t="str">
        <f>IF($B32="","",INDEX('All CCC'!V$7:V$846,MATCH(WatchList!$B32,'All CCC'!$B$7:$B$846,0)))</f>
        <v/>
      </c>
      <c r="W32" s="856" t="str">
        <f>IF($B32="","",INDEX('All CCC'!W$7:W$846,MATCH(WatchList!$B32,'All CCC'!$B$7:$B$846,0)))</f>
        <v/>
      </c>
      <c r="X32" s="856" t="str">
        <f>IF($B32="","",INDEX('All CCC'!X$7:X$846,MATCH(WatchList!$B32,'All CCC'!$B$7:$B$846,0)))</f>
        <v/>
      </c>
      <c r="Y32" s="856" t="str">
        <f>IF($B32="","",INDEX('All CCC'!Y$7:Y$846,MATCH(WatchList!$B32,'All CCC'!$B$7:$B$846,0)))</f>
        <v/>
      </c>
      <c r="Z32" s="856" t="str">
        <f>IF($B32="","",INDEX('All CCC'!Z$7:Z$846,MATCH(WatchList!$B32,'All CCC'!$B$7:$B$846,0)))</f>
        <v/>
      </c>
      <c r="AA32" s="856" t="str">
        <f>IF($B32="","",INDEX('All CCC'!AA$7:AA$846,MATCH(WatchList!$B32,'All CCC'!$B$7:$B$846,0)))</f>
        <v/>
      </c>
      <c r="AB32" s="856" t="str">
        <f>IF($B32="","",INDEX('All CCC'!AB$7:AB$846,MATCH(WatchList!$B32,'All CCC'!$B$7:$B$846,0)))</f>
        <v/>
      </c>
      <c r="AC32" s="856" t="str">
        <f>IF($B32="","",INDEX('All CCC'!AC$7:AC$846,MATCH(WatchList!$B32,'All CCC'!$B$7:$B$846,0)))</f>
        <v/>
      </c>
      <c r="AD32" s="856" t="str">
        <f>IF($B32="","",INDEX('All CCC'!AD$7:AD$846,MATCH(WatchList!$B32,'All CCC'!$B$7:$B$846,0)))</f>
        <v/>
      </c>
      <c r="AE32" s="856" t="str">
        <f>IF($B32="","",INDEX('All CCC'!AE$7:AE$846,MATCH(WatchList!$B32,'All CCC'!$B$7:$B$846,0)))</f>
        <v/>
      </c>
      <c r="AF32" s="856" t="str">
        <f>IF($B32="","",INDEX('All CCC'!AF$7:AF$846,MATCH(WatchList!$B32,'All CCC'!$B$7:$B$846,0)))</f>
        <v/>
      </c>
      <c r="AG32" s="856" t="str">
        <f>IF($B32="","",INDEX('All CCC'!AG$7:AG$846,MATCH(WatchList!$B32,'All CCC'!$B$7:$B$846,0)))</f>
        <v/>
      </c>
      <c r="AH32" s="856" t="str">
        <f>IF($B32="","",INDEX('All CCC'!AH$7:AH$846,MATCH(WatchList!$B32,'All CCC'!$B$7:$B$846,0)))</f>
        <v/>
      </c>
      <c r="AI32" s="856" t="str">
        <f>IF($B32="","",INDEX('All CCC'!AI$7:AI$846,MATCH(WatchList!$B32,'All CCC'!$B$7:$B$846,0)))</f>
        <v/>
      </c>
      <c r="AJ32" s="856" t="str">
        <f>IF($B32="","",INDEX('All CCC'!AJ$7:AJ$846,MATCH(WatchList!$B32,'All CCC'!$B$7:$B$846,0)))</f>
        <v/>
      </c>
      <c r="AK32" s="856" t="str">
        <f>IF($B32="","",INDEX('All CCC'!AK$7:AK$846,MATCH(WatchList!$B32,'All CCC'!$B$7:$B$846,0)))</f>
        <v/>
      </c>
      <c r="AL32" s="856" t="str">
        <f>IF($B32="","",INDEX('All CCC'!AL$7:AL$846,MATCH(WatchList!$B32,'All CCC'!$B$7:$B$846,0)))</f>
        <v/>
      </c>
      <c r="AM32" s="856" t="str">
        <f>IF($B32="","",INDEX('All CCC'!AM$7:AM$846,MATCH(WatchList!$B32,'All CCC'!$B$7:$B$846,0)))</f>
        <v/>
      </c>
      <c r="AN32" s="856" t="str">
        <f>IF($B32="","",INDEX('All CCC'!AN$7:AN$846,MATCH(WatchList!$B32,'All CCC'!$B$7:$B$846,0)))</f>
        <v/>
      </c>
      <c r="AO32" s="856" t="str">
        <f>IF($B32="","",INDEX('All CCC'!AO$7:AO$846,MATCH(WatchList!$B32,'All CCC'!$B$7:$B$846,0)))</f>
        <v/>
      </c>
      <c r="AP32" s="856" t="str">
        <f>IF($B32="","",INDEX('All CCC'!AP$7:AP$846,MATCH(WatchList!$B32,'All CCC'!$B$7:$B$846,0)))</f>
        <v/>
      </c>
      <c r="AQ32" s="856" t="str">
        <f>IF($B32="","",INDEX('All CCC'!AQ$7:AQ$846,MATCH(WatchList!$B32,'All CCC'!$B$7:$B$846,0)))</f>
        <v/>
      </c>
      <c r="AR32" s="856" t="str">
        <f>IF($B32="","",INDEX('All CCC'!AR$7:AR$846,MATCH(WatchList!$B32,'All CCC'!$B$7:$B$846,0)))</f>
        <v/>
      </c>
      <c r="AS32" s="856" t="str">
        <f>IF($B32="","",INDEX('All CCC'!AS$7:AS$846,MATCH(WatchList!$B32,'All CCC'!$B$7:$B$846,0)))</f>
        <v/>
      </c>
      <c r="AT32" s="856" t="str">
        <f>IF($B32="","",INDEX('All CCC'!AT$7:AT$846,MATCH(WatchList!$B32,'All CCC'!$B$7:$B$846,0)))</f>
        <v/>
      </c>
      <c r="AU32" s="856" t="str">
        <f>IF($B32="","",INDEX('All CCC'!AU$7:AU$846,MATCH(WatchList!$B32,'All CCC'!$B$7:$B$846,0)))</f>
        <v/>
      </c>
      <c r="AV32" s="856" t="str">
        <f>IF($B32="","",INDEX('All CCC'!AV$7:AV$846,MATCH(WatchList!$B32,'All CCC'!$B$7:$B$846,0)))</f>
        <v/>
      </c>
      <c r="AW32" s="856" t="str">
        <f>IF($B32="","",INDEX('All CCC'!AW$7:AW$846,MATCH(WatchList!$B32,'All CCC'!$B$7:$B$846,0)))</f>
        <v/>
      </c>
      <c r="AX32" s="856" t="str">
        <f>IF($B32="","",INDEX('All CCC'!AX$7:AX$846,MATCH(WatchList!$B32,'All CCC'!$B$7:$B$846,0)))</f>
        <v/>
      </c>
      <c r="AY32" s="856" t="str">
        <f>IF($B32="","",INDEX('All CCC'!AY$7:AY$846,MATCH(WatchList!$B32,'All CCC'!$B$7:$B$846,0)))</f>
        <v/>
      </c>
      <c r="AZ32" s="856" t="str">
        <f>IF($B32="","",INDEX('All CCC'!AZ$7:AZ$846,MATCH(WatchList!$B32,'All CCC'!$B$7:$B$846,0)))</f>
        <v/>
      </c>
      <c r="BA32" s="856" t="str">
        <f>IF($B32="","",INDEX('All CCC'!BA$7:BA$846,MATCH(WatchList!$B32,'All CCC'!$B$7:$B$846,0)))</f>
        <v/>
      </c>
      <c r="BB32" s="856" t="str">
        <f>IF($B32="","",INDEX('All CCC'!BB$7:BB$846,MATCH(WatchList!$B32,'All CCC'!$B$7:$B$846,0)))</f>
        <v/>
      </c>
      <c r="BC32" s="856" t="str">
        <f>IF($B32="","",INDEX('All CCC'!BC$7:BC$846,MATCH(WatchList!$B32,'All CCC'!$B$7:$B$846,0)))</f>
        <v/>
      </c>
      <c r="BD32" s="856" t="str">
        <f>IF($B32="","",INDEX('All CCC'!BD$7:BD$846,MATCH(WatchList!$B32,'All CCC'!$B$7:$B$846,0)))</f>
        <v/>
      </c>
      <c r="BE32" s="856" t="str">
        <f>IF($B32="","",INDEX('All CCC'!BE$7:BE$846,MATCH(WatchList!$B32,'All CCC'!$B$7:$B$846,0)))</f>
        <v/>
      </c>
      <c r="BF32" s="856" t="str">
        <f>IF($B32="","",INDEX('All CCC'!BF$7:BF$846,MATCH(WatchList!$B32,'All CCC'!$B$7:$B$846,0)))</f>
        <v/>
      </c>
      <c r="BG32" s="856" t="str">
        <f>IF($B32="","",INDEX('All CCC'!BG$7:BG$846,MATCH(WatchList!$B32,'All CCC'!$B$7:$B$846,0)))</f>
        <v/>
      </c>
    </row>
    <row r="33" spans="1:59" x14ac:dyDescent="0.2">
      <c r="A33" s="550" t="str">
        <f>IF($B33="","",INDEX('All CCC'!A$7:A$846,MATCH(WatchList!$B33,'All CCC'!$B$7:$B$846,0)))</f>
        <v/>
      </c>
      <c r="B33" s="31"/>
      <c r="C33" s="856" t="str">
        <f>IF($B33="","",INDEX('All CCC'!C$7:C$846,MATCH(WatchList!$B33,'All CCC'!$B$7:$B$846,0)))</f>
        <v/>
      </c>
      <c r="D33" s="856" t="str">
        <f>IF($B33="","",INDEX('All CCC'!D$7:D$846,MATCH(WatchList!$B33,'All CCC'!$B$7:$B$846,0)))</f>
        <v/>
      </c>
      <c r="E33" s="856" t="str">
        <f>IF($B33="","",INDEX('All CCC'!E$7:E$846,MATCH(WatchList!$B33,'All CCC'!$B$7:$B$846,0)))</f>
        <v/>
      </c>
      <c r="F33" s="856" t="str">
        <f>IF($B33="","",INDEX('All CCC'!F$7:F$846,MATCH(WatchList!$B33,'All CCC'!$B$7:$B$846,0)))</f>
        <v/>
      </c>
      <c r="G33" s="856" t="str">
        <f>IF($B33="","",INDEX('All CCC'!G$7:G$846,MATCH(WatchList!$B33,'All CCC'!$B$7:$B$846,0)))</f>
        <v/>
      </c>
      <c r="H33" s="856" t="str">
        <f>IF($B33="","",INDEX('All CCC'!H$7:H$846,MATCH(WatchList!$B33,'All CCC'!$B$7:$B$846,0)))</f>
        <v/>
      </c>
      <c r="I33" s="856" t="str">
        <f>IF($B33="","",INDEX('All CCC'!I$7:I$846,MATCH(WatchList!$B33,'All CCC'!$B$7:$B$846,0)))</f>
        <v/>
      </c>
      <c r="J33" s="856" t="str">
        <f>IF($B33="","",INDEX('All CCC'!J$7:J$846,MATCH(WatchList!$B33,'All CCC'!$B$7:$B$846,0)))</f>
        <v/>
      </c>
      <c r="K33" s="856" t="str">
        <f>IF($B33="","",INDEX('All CCC'!K$7:K$846,MATCH(WatchList!$B33,'All CCC'!$B$7:$B$846,0)))</f>
        <v/>
      </c>
      <c r="L33" s="856" t="str">
        <f>IF($B33="","",INDEX('All CCC'!L$7:L$846,MATCH(WatchList!$B33,'All CCC'!$B$7:$B$846,0)))</f>
        <v/>
      </c>
      <c r="M33" s="856" t="str">
        <f>IF($B33="","",INDEX('All CCC'!M$7:M$846,MATCH(WatchList!$B33,'All CCC'!$B$7:$B$846,0)))</f>
        <v/>
      </c>
      <c r="N33" s="856" t="str">
        <f>IF($B33="","",INDEX('All CCC'!N$7:N$846,MATCH(WatchList!$B33,'All CCC'!$B$7:$B$846,0)))</f>
        <v/>
      </c>
      <c r="O33" s="856" t="str">
        <f>IF($B33="","",INDEX('All CCC'!O$7:O$846,MATCH(WatchList!$B33,'All CCC'!$B$7:$B$846,0)))</f>
        <v/>
      </c>
      <c r="P33" s="857" t="str">
        <f>IF($B33="","",INDEX('All CCC'!P$7:P$846,MATCH(WatchList!$B33,'All CCC'!$B$7:$B$846,0)))</f>
        <v/>
      </c>
      <c r="Q33" s="857" t="str">
        <f>IF($B33="","",INDEX('All CCC'!Q$7:Q$846,MATCH(WatchList!$B33,'All CCC'!$B$7:$B$846,0)))</f>
        <v/>
      </c>
      <c r="R33" s="856" t="str">
        <f>IF($B33="","",INDEX('All CCC'!R$7:R$846,MATCH(WatchList!$B33,'All CCC'!$B$7:$B$846,0)))</f>
        <v/>
      </c>
      <c r="S33" s="856" t="str">
        <f>IF($B33="","",INDEX('All CCC'!S$7:S$846,MATCH(WatchList!$B33,'All CCC'!$B$7:$B$846,0)))</f>
        <v/>
      </c>
      <c r="T33" s="856" t="str">
        <f>IF($B33="","",INDEX('All CCC'!T$7:T$846,MATCH(WatchList!$B33,'All CCC'!$B$7:$B$846,0)))</f>
        <v/>
      </c>
      <c r="U33" s="856" t="str">
        <f>IF($B33="","",INDEX('All CCC'!U$7:U$846,MATCH(WatchList!$B33,'All CCC'!$B$7:$B$846,0)))</f>
        <v/>
      </c>
      <c r="V33" s="856" t="str">
        <f>IF($B33="","",INDEX('All CCC'!V$7:V$846,MATCH(WatchList!$B33,'All CCC'!$B$7:$B$846,0)))</f>
        <v/>
      </c>
      <c r="W33" s="856" t="str">
        <f>IF($B33="","",INDEX('All CCC'!W$7:W$846,MATCH(WatchList!$B33,'All CCC'!$B$7:$B$846,0)))</f>
        <v/>
      </c>
      <c r="X33" s="856" t="str">
        <f>IF($B33="","",INDEX('All CCC'!X$7:X$846,MATCH(WatchList!$B33,'All CCC'!$B$7:$B$846,0)))</f>
        <v/>
      </c>
      <c r="Y33" s="856" t="str">
        <f>IF($B33="","",INDEX('All CCC'!Y$7:Y$846,MATCH(WatchList!$B33,'All CCC'!$B$7:$B$846,0)))</f>
        <v/>
      </c>
      <c r="Z33" s="856" t="str">
        <f>IF($B33="","",INDEX('All CCC'!Z$7:Z$846,MATCH(WatchList!$B33,'All CCC'!$B$7:$B$846,0)))</f>
        <v/>
      </c>
      <c r="AA33" s="856" t="str">
        <f>IF($B33="","",INDEX('All CCC'!AA$7:AA$846,MATCH(WatchList!$B33,'All CCC'!$B$7:$B$846,0)))</f>
        <v/>
      </c>
      <c r="AB33" s="856" t="str">
        <f>IF($B33="","",INDEX('All CCC'!AB$7:AB$846,MATCH(WatchList!$B33,'All CCC'!$B$7:$B$846,0)))</f>
        <v/>
      </c>
      <c r="AC33" s="856" t="str">
        <f>IF($B33="","",INDEX('All CCC'!AC$7:AC$846,MATCH(WatchList!$B33,'All CCC'!$B$7:$B$846,0)))</f>
        <v/>
      </c>
      <c r="AD33" s="856" t="str">
        <f>IF($B33="","",INDEX('All CCC'!AD$7:AD$846,MATCH(WatchList!$B33,'All CCC'!$B$7:$B$846,0)))</f>
        <v/>
      </c>
      <c r="AE33" s="856" t="str">
        <f>IF($B33="","",INDEX('All CCC'!AE$7:AE$846,MATCH(WatchList!$B33,'All CCC'!$B$7:$B$846,0)))</f>
        <v/>
      </c>
      <c r="AF33" s="856" t="str">
        <f>IF($B33="","",INDEX('All CCC'!AF$7:AF$846,MATCH(WatchList!$B33,'All CCC'!$B$7:$B$846,0)))</f>
        <v/>
      </c>
      <c r="AG33" s="856" t="str">
        <f>IF($B33="","",INDEX('All CCC'!AG$7:AG$846,MATCH(WatchList!$B33,'All CCC'!$B$7:$B$846,0)))</f>
        <v/>
      </c>
      <c r="AH33" s="856" t="str">
        <f>IF($B33="","",INDEX('All CCC'!AH$7:AH$846,MATCH(WatchList!$B33,'All CCC'!$B$7:$B$846,0)))</f>
        <v/>
      </c>
      <c r="AI33" s="856" t="str">
        <f>IF($B33="","",INDEX('All CCC'!AI$7:AI$846,MATCH(WatchList!$B33,'All CCC'!$B$7:$B$846,0)))</f>
        <v/>
      </c>
      <c r="AJ33" s="856" t="str">
        <f>IF($B33="","",INDEX('All CCC'!AJ$7:AJ$846,MATCH(WatchList!$B33,'All CCC'!$B$7:$B$846,0)))</f>
        <v/>
      </c>
      <c r="AK33" s="856" t="str">
        <f>IF($B33="","",INDEX('All CCC'!AK$7:AK$846,MATCH(WatchList!$B33,'All CCC'!$B$7:$B$846,0)))</f>
        <v/>
      </c>
      <c r="AL33" s="856" t="str">
        <f>IF($B33="","",INDEX('All CCC'!AL$7:AL$846,MATCH(WatchList!$B33,'All CCC'!$B$7:$B$846,0)))</f>
        <v/>
      </c>
      <c r="AM33" s="856" t="str">
        <f>IF($B33="","",INDEX('All CCC'!AM$7:AM$846,MATCH(WatchList!$B33,'All CCC'!$B$7:$B$846,0)))</f>
        <v/>
      </c>
      <c r="AN33" s="856" t="str">
        <f>IF($B33="","",INDEX('All CCC'!AN$7:AN$846,MATCH(WatchList!$B33,'All CCC'!$B$7:$B$846,0)))</f>
        <v/>
      </c>
      <c r="AO33" s="856" t="str">
        <f>IF($B33="","",INDEX('All CCC'!AO$7:AO$846,MATCH(WatchList!$B33,'All CCC'!$B$7:$B$846,0)))</f>
        <v/>
      </c>
      <c r="AP33" s="856" t="str">
        <f>IF($B33="","",INDEX('All CCC'!AP$7:AP$846,MATCH(WatchList!$B33,'All CCC'!$B$7:$B$846,0)))</f>
        <v/>
      </c>
      <c r="AQ33" s="856" t="str">
        <f>IF($B33="","",INDEX('All CCC'!AQ$7:AQ$846,MATCH(WatchList!$B33,'All CCC'!$B$7:$B$846,0)))</f>
        <v/>
      </c>
      <c r="AR33" s="856" t="str">
        <f>IF($B33="","",INDEX('All CCC'!AR$7:AR$846,MATCH(WatchList!$B33,'All CCC'!$B$7:$B$846,0)))</f>
        <v/>
      </c>
      <c r="AS33" s="856" t="str">
        <f>IF($B33="","",INDEX('All CCC'!AS$7:AS$846,MATCH(WatchList!$B33,'All CCC'!$B$7:$B$846,0)))</f>
        <v/>
      </c>
      <c r="AT33" s="856" t="str">
        <f>IF($B33="","",INDEX('All CCC'!AT$7:AT$846,MATCH(WatchList!$B33,'All CCC'!$B$7:$B$846,0)))</f>
        <v/>
      </c>
      <c r="AU33" s="856" t="str">
        <f>IF($B33="","",INDEX('All CCC'!AU$7:AU$846,MATCH(WatchList!$B33,'All CCC'!$B$7:$B$846,0)))</f>
        <v/>
      </c>
      <c r="AV33" s="856" t="str">
        <f>IF($B33="","",INDEX('All CCC'!AV$7:AV$846,MATCH(WatchList!$B33,'All CCC'!$B$7:$B$846,0)))</f>
        <v/>
      </c>
      <c r="AW33" s="856" t="str">
        <f>IF($B33="","",INDEX('All CCC'!AW$7:AW$846,MATCH(WatchList!$B33,'All CCC'!$B$7:$B$846,0)))</f>
        <v/>
      </c>
      <c r="AX33" s="856" t="str">
        <f>IF($B33="","",INDEX('All CCC'!AX$7:AX$846,MATCH(WatchList!$B33,'All CCC'!$B$7:$B$846,0)))</f>
        <v/>
      </c>
      <c r="AY33" s="856" t="str">
        <f>IF($B33="","",INDEX('All CCC'!AY$7:AY$846,MATCH(WatchList!$B33,'All CCC'!$B$7:$B$846,0)))</f>
        <v/>
      </c>
      <c r="AZ33" s="856" t="str">
        <f>IF($B33="","",INDEX('All CCC'!AZ$7:AZ$846,MATCH(WatchList!$B33,'All CCC'!$B$7:$B$846,0)))</f>
        <v/>
      </c>
      <c r="BA33" s="856" t="str">
        <f>IF($B33="","",INDEX('All CCC'!BA$7:BA$846,MATCH(WatchList!$B33,'All CCC'!$B$7:$B$846,0)))</f>
        <v/>
      </c>
      <c r="BB33" s="856" t="str">
        <f>IF($B33="","",INDEX('All CCC'!BB$7:BB$846,MATCH(WatchList!$B33,'All CCC'!$B$7:$B$846,0)))</f>
        <v/>
      </c>
      <c r="BC33" s="856" t="str">
        <f>IF($B33="","",INDEX('All CCC'!BC$7:BC$846,MATCH(WatchList!$B33,'All CCC'!$B$7:$B$846,0)))</f>
        <v/>
      </c>
      <c r="BD33" s="856" t="str">
        <f>IF($B33="","",INDEX('All CCC'!BD$7:BD$846,MATCH(WatchList!$B33,'All CCC'!$B$7:$B$846,0)))</f>
        <v/>
      </c>
      <c r="BE33" s="856" t="str">
        <f>IF($B33="","",INDEX('All CCC'!BE$7:BE$846,MATCH(WatchList!$B33,'All CCC'!$B$7:$B$846,0)))</f>
        <v/>
      </c>
      <c r="BF33" s="856" t="str">
        <f>IF($B33="","",INDEX('All CCC'!BF$7:BF$846,MATCH(WatchList!$B33,'All CCC'!$B$7:$B$846,0)))</f>
        <v/>
      </c>
      <c r="BG33" s="856" t="str">
        <f>IF($B33="","",INDEX('All CCC'!BG$7:BG$846,MATCH(WatchList!$B33,'All CCC'!$B$7:$B$846,0)))</f>
        <v/>
      </c>
    </row>
    <row r="34" spans="1:59" x14ac:dyDescent="0.2">
      <c r="A34" s="550" t="str">
        <f>IF($B34="","",INDEX('All CCC'!A$7:A$846,MATCH(WatchList!$B34,'All CCC'!$B$7:$B$846,0)))</f>
        <v/>
      </c>
      <c r="B34" s="31"/>
      <c r="C34" s="856" t="str">
        <f>IF($B34="","",INDEX('All CCC'!C$7:C$846,MATCH(WatchList!$B34,'All CCC'!$B$7:$B$846,0)))</f>
        <v/>
      </c>
      <c r="D34" s="856" t="str">
        <f>IF($B34="","",INDEX('All CCC'!D$7:D$846,MATCH(WatchList!$B34,'All CCC'!$B$7:$B$846,0)))</f>
        <v/>
      </c>
      <c r="E34" s="856" t="str">
        <f>IF($B34="","",INDEX('All CCC'!E$7:E$846,MATCH(WatchList!$B34,'All CCC'!$B$7:$B$846,0)))</f>
        <v/>
      </c>
      <c r="F34" s="856" t="str">
        <f>IF($B34="","",INDEX('All CCC'!F$7:F$846,MATCH(WatchList!$B34,'All CCC'!$B$7:$B$846,0)))</f>
        <v/>
      </c>
      <c r="G34" s="856" t="str">
        <f>IF($B34="","",INDEX('All CCC'!G$7:G$846,MATCH(WatchList!$B34,'All CCC'!$B$7:$B$846,0)))</f>
        <v/>
      </c>
      <c r="H34" s="856" t="str">
        <f>IF($B34="","",INDEX('All CCC'!H$7:H$846,MATCH(WatchList!$B34,'All CCC'!$B$7:$B$846,0)))</f>
        <v/>
      </c>
      <c r="I34" s="856" t="str">
        <f>IF($B34="","",INDEX('All CCC'!I$7:I$846,MATCH(WatchList!$B34,'All CCC'!$B$7:$B$846,0)))</f>
        <v/>
      </c>
      <c r="J34" s="856" t="str">
        <f>IF($B34="","",INDEX('All CCC'!J$7:J$846,MATCH(WatchList!$B34,'All CCC'!$B$7:$B$846,0)))</f>
        <v/>
      </c>
      <c r="K34" s="856" t="str">
        <f>IF($B34="","",INDEX('All CCC'!K$7:K$846,MATCH(WatchList!$B34,'All CCC'!$B$7:$B$846,0)))</f>
        <v/>
      </c>
      <c r="L34" s="856" t="str">
        <f>IF($B34="","",INDEX('All CCC'!L$7:L$846,MATCH(WatchList!$B34,'All CCC'!$B$7:$B$846,0)))</f>
        <v/>
      </c>
      <c r="M34" s="856" t="str">
        <f>IF($B34="","",INDEX('All CCC'!M$7:M$846,MATCH(WatchList!$B34,'All CCC'!$B$7:$B$846,0)))</f>
        <v/>
      </c>
      <c r="N34" s="856" t="str">
        <f>IF($B34="","",INDEX('All CCC'!N$7:N$846,MATCH(WatchList!$B34,'All CCC'!$B$7:$B$846,0)))</f>
        <v/>
      </c>
      <c r="O34" s="856" t="str">
        <f>IF($B34="","",INDEX('All CCC'!O$7:O$846,MATCH(WatchList!$B34,'All CCC'!$B$7:$B$846,0)))</f>
        <v/>
      </c>
      <c r="P34" s="857" t="str">
        <f>IF($B34="","",INDEX('All CCC'!P$7:P$846,MATCH(WatchList!$B34,'All CCC'!$B$7:$B$846,0)))</f>
        <v/>
      </c>
      <c r="Q34" s="857" t="str">
        <f>IF($B34="","",INDEX('All CCC'!Q$7:Q$846,MATCH(WatchList!$B34,'All CCC'!$B$7:$B$846,0)))</f>
        <v/>
      </c>
      <c r="R34" s="856" t="str">
        <f>IF($B34="","",INDEX('All CCC'!R$7:R$846,MATCH(WatchList!$B34,'All CCC'!$B$7:$B$846,0)))</f>
        <v/>
      </c>
      <c r="S34" s="856" t="str">
        <f>IF($B34="","",INDEX('All CCC'!S$7:S$846,MATCH(WatchList!$B34,'All CCC'!$B$7:$B$846,0)))</f>
        <v/>
      </c>
      <c r="T34" s="856" t="str">
        <f>IF($B34="","",INDEX('All CCC'!T$7:T$846,MATCH(WatchList!$B34,'All CCC'!$B$7:$B$846,0)))</f>
        <v/>
      </c>
      <c r="U34" s="856" t="str">
        <f>IF($B34="","",INDEX('All CCC'!U$7:U$846,MATCH(WatchList!$B34,'All CCC'!$B$7:$B$846,0)))</f>
        <v/>
      </c>
      <c r="V34" s="856" t="str">
        <f>IF($B34="","",INDEX('All CCC'!V$7:V$846,MATCH(WatchList!$B34,'All CCC'!$B$7:$B$846,0)))</f>
        <v/>
      </c>
      <c r="W34" s="856" t="str">
        <f>IF($B34="","",INDEX('All CCC'!W$7:W$846,MATCH(WatchList!$B34,'All CCC'!$B$7:$B$846,0)))</f>
        <v/>
      </c>
      <c r="X34" s="856" t="str">
        <f>IF($B34="","",INDEX('All CCC'!X$7:X$846,MATCH(WatchList!$B34,'All CCC'!$B$7:$B$846,0)))</f>
        <v/>
      </c>
      <c r="Y34" s="856" t="str">
        <f>IF($B34="","",INDEX('All CCC'!Y$7:Y$846,MATCH(WatchList!$B34,'All CCC'!$B$7:$B$846,0)))</f>
        <v/>
      </c>
      <c r="Z34" s="856" t="str">
        <f>IF($B34="","",INDEX('All CCC'!Z$7:Z$846,MATCH(WatchList!$B34,'All CCC'!$B$7:$B$846,0)))</f>
        <v/>
      </c>
      <c r="AA34" s="856" t="str">
        <f>IF($B34="","",INDEX('All CCC'!AA$7:AA$846,MATCH(WatchList!$B34,'All CCC'!$B$7:$B$846,0)))</f>
        <v/>
      </c>
      <c r="AB34" s="856" t="str">
        <f>IF($B34="","",INDEX('All CCC'!AB$7:AB$846,MATCH(WatchList!$B34,'All CCC'!$B$7:$B$846,0)))</f>
        <v/>
      </c>
      <c r="AC34" s="856" t="str">
        <f>IF($B34="","",INDEX('All CCC'!AC$7:AC$846,MATCH(WatchList!$B34,'All CCC'!$B$7:$B$846,0)))</f>
        <v/>
      </c>
      <c r="AD34" s="856" t="str">
        <f>IF($B34="","",INDEX('All CCC'!AD$7:AD$846,MATCH(WatchList!$B34,'All CCC'!$B$7:$B$846,0)))</f>
        <v/>
      </c>
      <c r="AE34" s="856" t="str">
        <f>IF($B34="","",INDEX('All CCC'!AE$7:AE$846,MATCH(WatchList!$B34,'All CCC'!$B$7:$B$846,0)))</f>
        <v/>
      </c>
      <c r="AF34" s="856" t="str">
        <f>IF($B34="","",INDEX('All CCC'!AF$7:AF$846,MATCH(WatchList!$B34,'All CCC'!$B$7:$B$846,0)))</f>
        <v/>
      </c>
      <c r="AG34" s="856" t="str">
        <f>IF($B34="","",INDEX('All CCC'!AG$7:AG$846,MATCH(WatchList!$B34,'All CCC'!$B$7:$B$846,0)))</f>
        <v/>
      </c>
      <c r="AH34" s="856" t="str">
        <f>IF($B34="","",INDEX('All CCC'!AH$7:AH$846,MATCH(WatchList!$B34,'All CCC'!$B$7:$B$846,0)))</f>
        <v/>
      </c>
      <c r="AI34" s="856" t="str">
        <f>IF($B34="","",INDEX('All CCC'!AI$7:AI$846,MATCH(WatchList!$B34,'All CCC'!$B$7:$B$846,0)))</f>
        <v/>
      </c>
      <c r="AJ34" s="856" t="str">
        <f>IF($B34="","",INDEX('All CCC'!AJ$7:AJ$846,MATCH(WatchList!$B34,'All CCC'!$B$7:$B$846,0)))</f>
        <v/>
      </c>
      <c r="AK34" s="856" t="str">
        <f>IF($B34="","",INDEX('All CCC'!AK$7:AK$846,MATCH(WatchList!$B34,'All CCC'!$B$7:$B$846,0)))</f>
        <v/>
      </c>
      <c r="AL34" s="856" t="str">
        <f>IF($B34="","",INDEX('All CCC'!AL$7:AL$846,MATCH(WatchList!$B34,'All CCC'!$B$7:$B$846,0)))</f>
        <v/>
      </c>
      <c r="AM34" s="856" t="str">
        <f>IF($B34="","",INDEX('All CCC'!AM$7:AM$846,MATCH(WatchList!$B34,'All CCC'!$B$7:$B$846,0)))</f>
        <v/>
      </c>
      <c r="AN34" s="856" t="str">
        <f>IF($B34="","",INDEX('All CCC'!AN$7:AN$846,MATCH(WatchList!$B34,'All CCC'!$B$7:$B$846,0)))</f>
        <v/>
      </c>
      <c r="AO34" s="856" t="str">
        <f>IF($B34="","",INDEX('All CCC'!AO$7:AO$846,MATCH(WatchList!$B34,'All CCC'!$B$7:$B$846,0)))</f>
        <v/>
      </c>
      <c r="AP34" s="856" t="str">
        <f>IF($B34="","",INDEX('All CCC'!AP$7:AP$846,MATCH(WatchList!$B34,'All CCC'!$B$7:$B$846,0)))</f>
        <v/>
      </c>
      <c r="AQ34" s="856" t="str">
        <f>IF($B34="","",INDEX('All CCC'!AQ$7:AQ$846,MATCH(WatchList!$B34,'All CCC'!$B$7:$B$846,0)))</f>
        <v/>
      </c>
      <c r="AR34" s="856" t="str">
        <f>IF($B34="","",INDEX('All CCC'!AR$7:AR$846,MATCH(WatchList!$B34,'All CCC'!$B$7:$B$846,0)))</f>
        <v/>
      </c>
      <c r="AS34" s="856" t="str">
        <f>IF($B34="","",INDEX('All CCC'!AS$7:AS$846,MATCH(WatchList!$B34,'All CCC'!$B$7:$B$846,0)))</f>
        <v/>
      </c>
      <c r="AT34" s="856" t="str">
        <f>IF($B34="","",INDEX('All CCC'!AT$7:AT$846,MATCH(WatchList!$B34,'All CCC'!$B$7:$B$846,0)))</f>
        <v/>
      </c>
      <c r="AU34" s="856" t="str">
        <f>IF($B34="","",INDEX('All CCC'!AU$7:AU$846,MATCH(WatchList!$B34,'All CCC'!$B$7:$B$846,0)))</f>
        <v/>
      </c>
      <c r="AV34" s="856" t="str">
        <f>IF($B34="","",INDEX('All CCC'!AV$7:AV$846,MATCH(WatchList!$B34,'All CCC'!$B$7:$B$846,0)))</f>
        <v/>
      </c>
      <c r="AW34" s="856" t="str">
        <f>IF($B34="","",INDEX('All CCC'!AW$7:AW$846,MATCH(WatchList!$B34,'All CCC'!$B$7:$B$846,0)))</f>
        <v/>
      </c>
      <c r="AX34" s="856" t="str">
        <f>IF($B34="","",INDEX('All CCC'!AX$7:AX$846,MATCH(WatchList!$B34,'All CCC'!$B$7:$B$846,0)))</f>
        <v/>
      </c>
      <c r="AY34" s="856" t="str">
        <f>IF($B34="","",INDEX('All CCC'!AY$7:AY$846,MATCH(WatchList!$B34,'All CCC'!$B$7:$B$846,0)))</f>
        <v/>
      </c>
      <c r="AZ34" s="856" t="str">
        <f>IF($B34="","",INDEX('All CCC'!AZ$7:AZ$846,MATCH(WatchList!$B34,'All CCC'!$B$7:$B$846,0)))</f>
        <v/>
      </c>
      <c r="BA34" s="856" t="str">
        <f>IF($B34="","",INDEX('All CCC'!BA$7:BA$846,MATCH(WatchList!$B34,'All CCC'!$B$7:$B$846,0)))</f>
        <v/>
      </c>
      <c r="BB34" s="856" t="str">
        <f>IF($B34="","",INDEX('All CCC'!BB$7:BB$846,MATCH(WatchList!$B34,'All CCC'!$B$7:$B$846,0)))</f>
        <v/>
      </c>
      <c r="BC34" s="856" t="str">
        <f>IF($B34="","",INDEX('All CCC'!BC$7:BC$846,MATCH(WatchList!$B34,'All CCC'!$B$7:$B$846,0)))</f>
        <v/>
      </c>
      <c r="BD34" s="856" t="str">
        <f>IF($B34="","",INDEX('All CCC'!BD$7:BD$846,MATCH(WatchList!$B34,'All CCC'!$B$7:$B$846,0)))</f>
        <v/>
      </c>
      <c r="BE34" s="856" t="str">
        <f>IF($B34="","",INDEX('All CCC'!BE$7:BE$846,MATCH(WatchList!$B34,'All CCC'!$B$7:$B$846,0)))</f>
        <v/>
      </c>
      <c r="BF34" s="856" t="str">
        <f>IF($B34="","",INDEX('All CCC'!BF$7:BF$846,MATCH(WatchList!$B34,'All CCC'!$B$7:$B$846,0)))</f>
        <v/>
      </c>
      <c r="BG34" s="856" t="str">
        <f>IF($B34="","",INDEX('All CCC'!BG$7:BG$846,MATCH(WatchList!$B34,'All CCC'!$B$7:$B$846,0)))</f>
        <v/>
      </c>
    </row>
    <row r="35" spans="1:59" x14ac:dyDescent="0.2">
      <c r="A35" s="550" t="str">
        <f>IF($B35="","",INDEX('All CCC'!A$7:A$846,MATCH(WatchList!$B35,'All CCC'!$B$7:$B$846,0)))</f>
        <v/>
      </c>
      <c r="B35" s="31"/>
      <c r="C35" s="856" t="str">
        <f>IF($B35="","",INDEX('All CCC'!C$7:C$846,MATCH(WatchList!$B35,'All CCC'!$B$7:$B$846,0)))</f>
        <v/>
      </c>
      <c r="D35" s="856" t="str">
        <f>IF($B35="","",INDEX('All CCC'!D$7:D$846,MATCH(WatchList!$B35,'All CCC'!$B$7:$B$846,0)))</f>
        <v/>
      </c>
      <c r="E35" s="856" t="str">
        <f>IF($B35="","",INDEX('All CCC'!E$7:E$846,MATCH(WatchList!$B35,'All CCC'!$B$7:$B$846,0)))</f>
        <v/>
      </c>
      <c r="F35" s="856" t="str">
        <f>IF($B35="","",INDEX('All CCC'!F$7:F$846,MATCH(WatchList!$B35,'All CCC'!$B$7:$B$846,0)))</f>
        <v/>
      </c>
      <c r="G35" s="856" t="str">
        <f>IF($B35="","",INDEX('All CCC'!G$7:G$846,MATCH(WatchList!$B35,'All CCC'!$B$7:$B$846,0)))</f>
        <v/>
      </c>
      <c r="H35" s="856" t="str">
        <f>IF($B35="","",INDEX('All CCC'!H$7:H$846,MATCH(WatchList!$B35,'All CCC'!$B$7:$B$846,0)))</f>
        <v/>
      </c>
      <c r="I35" s="856" t="str">
        <f>IF($B35="","",INDEX('All CCC'!I$7:I$846,MATCH(WatchList!$B35,'All CCC'!$B$7:$B$846,0)))</f>
        <v/>
      </c>
      <c r="J35" s="856" t="str">
        <f>IF($B35="","",INDEX('All CCC'!J$7:J$846,MATCH(WatchList!$B35,'All CCC'!$B$7:$B$846,0)))</f>
        <v/>
      </c>
      <c r="K35" s="856" t="str">
        <f>IF($B35="","",INDEX('All CCC'!K$7:K$846,MATCH(WatchList!$B35,'All CCC'!$B$7:$B$846,0)))</f>
        <v/>
      </c>
      <c r="L35" s="856" t="str">
        <f>IF($B35="","",INDEX('All CCC'!L$7:L$846,MATCH(WatchList!$B35,'All CCC'!$B$7:$B$846,0)))</f>
        <v/>
      </c>
      <c r="M35" s="856" t="str">
        <f>IF($B35="","",INDEX('All CCC'!M$7:M$846,MATCH(WatchList!$B35,'All CCC'!$B$7:$B$846,0)))</f>
        <v/>
      </c>
      <c r="N35" s="856" t="str">
        <f>IF($B35="","",INDEX('All CCC'!N$7:N$846,MATCH(WatchList!$B35,'All CCC'!$B$7:$B$846,0)))</f>
        <v/>
      </c>
      <c r="O35" s="856" t="str">
        <f>IF($B35="","",INDEX('All CCC'!O$7:O$846,MATCH(WatchList!$B35,'All CCC'!$B$7:$B$846,0)))</f>
        <v/>
      </c>
      <c r="P35" s="857" t="str">
        <f>IF($B35="","",INDEX('All CCC'!P$7:P$846,MATCH(WatchList!$B35,'All CCC'!$B$7:$B$846,0)))</f>
        <v/>
      </c>
      <c r="Q35" s="857" t="str">
        <f>IF($B35="","",INDEX('All CCC'!Q$7:Q$846,MATCH(WatchList!$B35,'All CCC'!$B$7:$B$846,0)))</f>
        <v/>
      </c>
      <c r="R35" s="856" t="str">
        <f>IF($B35="","",INDEX('All CCC'!R$7:R$846,MATCH(WatchList!$B35,'All CCC'!$B$7:$B$846,0)))</f>
        <v/>
      </c>
      <c r="S35" s="856" t="str">
        <f>IF($B35="","",INDEX('All CCC'!S$7:S$846,MATCH(WatchList!$B35,'All CCC'!$B$7:$B$846,0)))</f>
        <v/>
      </c>
      <c r="T35" s="856" t="str">
        <f>IF($B35="","",INDEX('All CCC'!T$7:T$846,MATCH(WatchList!$B35,'All CCC'!$B$7:$B$846,0)))</f>
        <v/>
      </c>
      <c r="U35" s="856" t="str">
        <f>IF($B35="","",INDEX('All CCC'!U$7:U$846,MATCH(WatchList!$B35,'All CCC'!$B$7:$B$846,0)))</f>
        <v/>
      </c>
      <c r="V35" s="856" t="str">
        <f>IF($B35="","",INDEX('All CCC'!V$7:V$846,MATCH(WatchList!$B35,'All CCC'!$B$7:$B$846,0)))</f>
        <v/>
      </c>
      <c r="W35" s="856" t="str">
        <f>IF($B35="","",INDEX('All CCC'!W$7:W$846,MATCH(WatchList!$B35,'All CCC'!$B$7:$B$846,0)))</f>
        <v/>
      </c>
      <c r="X35" s="856" t="str">
        <f>IF($B35="","",INDEX('All CCC'!X$7:X$846,MATCH(WatchList!$B35,'All CCC'!$B$7:$B$846,0)))</f>
        <v/>
      </c>
      <c r="Y35" s="856" t="str">
        <f>IF($B35="","",INDEX('All CCC'!Y$7:Y$846,MATCH(WatchList!$B35,'All CCC'!$B$7:$B$846,0)))</f>
        <v/>
      </c>
      <c r="Z35" s="856" t="str">
        <f>IF($B35="","",INDEX('All CCC'!Z$7:Z$846,MATCH(WatchList!$B35,'All CCC'!$B$7:$B$846,0)))</f>
        <v/>
      </c>
      <c r="AA35" s="856" t="str">
        <f>IF($B35="","",INDEX('All CCC'!AA$7:AA$846,MATCH(WatchList!$B35,'All CCC'!$B$7:$B$846,0)))</f>
        <v/>
      </c>
      <c r="AB35" s="856" t="str">
        <f>IF($B35="","",INDEX('All CCC'!AB$7:AB$846,MATCH(WatchList!$B35,'All CCC'!$B$7:$B$846,0)))</f>
        <v/>
      </c>
      <c r="AC35" s="856" t="str">
        <f>IF($B35="","",INDEX('All CCC'!AC$7:AC$846,MATCH(WatchList!$B35,'All CCC'!$B$7:$B$846,0)))</f>
        <v/>
      </c>
      <c r="AD35" s="856" t="str">
        <f>IF($B35="","",INDEX('All CCC'!AD$7:AD$846,MATCH(WatchList!$B35,'All CCC'!$B$7:$B$846,0)))</f>
        <v/>
      </c>
      <c r="AE35" s="856" t="str">
        <f>IF($B35="","",INDEX('All CCC'!AE$7:AE$846,MATCH(WatchList!$B35,'All CCC'!$B$7:$B$846,0)))</f>
        <v/>
      </c>
      <c r="AF35" s="856" t="str">
        <f>IF($B35="","",INDEX('All CCC'!AF$7:AF$846,MATCH(WatchList!$B35,'All CCC'!$B$7:$B$846,0)))</f>
        <v/>
      </c>
      <c r="AG35" s="856" t="str">
        <f>IF($B35="","",INDEX('All CCC'!AG$7:AG$846,MATCH(WatchList!$B35,'All CCC'!$B$7:$B$846,0)))</f>
        <v/>
      </c>
      <c r="AH35" s="856" t="str">
        <f>IF($B35="","",INDEX('All CCC'!AH$7:AH$846,MATCH(WatchList!$B35,'All CCC'!$B$7:$B$846,0)))</f>
        <v/>
      </c>
      <c r="AI35" s="856" t="str">
        <f>IF($B35="","",INDEX('All CCC'!AI$7:AI$846,MATCH(WatchList!$B35,'All CCC'!$B$7:$B$846,0)))</f>
        <v/>
      </c>
      <c r="AJ35" s="856" t="str">
        <f>IF($B35="","",INDEX('All CCC'!AJ$7:AJ$846,MATCH(WatchList!$B35,'All CCC'!$B$7:$B$846,0)))</f>
        <v/>
      </c>
      <c r="AK35" s="856" t="str">
        <f>IF($B35="","",INDEX('All CCC'!AK$7:AK$846,MATCH(WatchList!$B35,'All CCC'!$B$7:$B$846,0)))</f>
        <v/>
      </c>
      <c r="AL35" s="856" t="str">
        <f>IF($B35="","",INDEX('All CCC'!AL$7:AL$846,MATCH(WatchList!$B35,'All CCC'!$B$7:$B$846,0)))</f>
        <v/>
      </c>
      <c r="AM35" s="856" t="str">
        <f>IF($B35="","",INDEX('All CCC'!AM$7:AM$846,MATCH(WatchList!$B35,'All CCC'!$B$7:$B$846,0)))</f>
        <v/>
      </c>
      <c r="AN35" s="856" t="str">
        <f>IF($B35="","",INDEX('All CCC'!AN$7:AN$846,MATCH(WatchList!$B35,'All CCC'!$B$7:$B$846,0)))</f>
        <v/>
      </c>
      <c r="AO35" s="856" t="str">
        <f>IF($B35="","",INDEX('All CCC'!AO$7:AO$846,MATCH(WatchList!$B35,'All CCC'!$B$7:$B$846,0)))</f>
        <v/>
      </c>
      <c r="AP35" s="856" t="str">
        <f>IF($B35="","",INDEX('All CCC'!AP$7:AP$846,MATCH(WatchList!$B35,'All CCC'!$B$7:$B$846,0)))</f>
        <v/>
      </c>
      <c r="AQ35" s="856" t="str">
        <f>IF($B35="","",INDEX('All CCC'!AQ$7:AQ$846,MATCH(WatchList!$B35,'All CCC'!$B$7:$B$846,0)))</f>
        <v/>
      </c>
      <c r="AR35" s="856" t="str">
        <f>IF($B35="","",INDEX('All CCC'!AR$7:AR$846,MATCH(WatchList!$B35,'All CCC'!$B$7:$B$846,0)))</f>
        <v/>
      </c>
      <c r="AS35" s="856" t="str">
        <f>IF($B35="","",INDEX('All CCC'!AS$7:AS$846,MATCH(WatchList!$B35,'All CCC'!$B$7:$B$846,0)))</f>
        <v/>
      </c>
      <c r="AT35" s="856" t="str">
        <f>IF($B35="","",INDEX('All CCC'!AT$7:AT$846,MATCH(WatchList!$B35,'All CCC'!$B$7:$B$846,0)))</f>
        <v/>
      </c>
      <c r="AU35" s="856" t="str">
        <f>IF($B35="","",INDEX('All CCC'!AU$7:AU$846,MATCH(WatchList!$B35,'All CCC'!$B$7:$B$846,0)))</f>
        <v/>
      </c>
      <c r="AV35" s="856" t="str">
        <f>IF($B35="","",INDEX('All CCC'!AV$7:AV$846,MATCH(WatchList!$B35,'All CCC'!$B$7:$B$846,0)))</f>
        <v/>
      </c>
      <c r="AW35" s="856" t="str">
        <f>IF($B35="","",INDEX('All CCC'!AW$7:AW$846,MATCH(WatchList!$B35,'All CCC'!$B$7:$B$846,0)))</f>
        <v/>
      </c>
      <c r="AX35" s="856" t="str">
        <f>IF($B35="","",INDEX('All CCC'!AX$7:AX$846,MATCH(WatchList!$B35,'All CCC'!$B$7:$B$846,0)))</f>
        <v/>
      </c>
      <c r="AY35" s="856" t="str">
        <f>IF($B35="","",INDEX('All CCC'!AY$7:AY$846,MATCH(WatchList!$B35,'All CCC'!$B$7:$B$846,0)))</f>
        <v/>
      </c>
      <c r="AZ35" s="856" t="str">
        <f>IF($B35="","",INDEX('All CCC'!AZ$7:AZ$846,MATCH(WatchList!$B35,'All CCC'!$B$7:$B$846,0)))</f>
        <v/>
      </c>
      <c r="BA35" s="856" t="str">
        <f>IF($B35="","",INDEX('All CCC'!BA$7:BA$846,MATCH(WatchList!$B35,'All CCC'!$B$7:$B$846,0)))</f>
        <v/>
      </c>
      <c r="BB35" s="856" t="str">
        <f>IF($B35="","",INDEX('All CCC'!BB$7:BB$846,MATCH(WatchList!$B35,'All CCC'!$B$7:$B$846,0)))</f>
        <v/>
      </c>
      <c r="BC35" s="856" t="str">
        <f>IF($B35="","",INDEX('All CCC'!BC$7:BC$846,MATCH(WatchList!$B35,'All CCC'!$B$7:$B$846,0)))</f>
        <v/>
      </c>
      <c r="BD35" s="856" t="str">
        <f>IF($B35="","",INDEX('All CCC'!BD$7:BD$846,MATCH(WatchList!$B35,'All CCC'!$B$7:$B$846,0)))</f>
        <v/>
      </c>
      <c r="BE35" s="856" t="str">
        <f>IF($B35="","",INDEX('All CCC'!BE$7:BE$846,MATCH(WatchList!$B35,'All CCC'!$B$7:$B$846,0)))</f>
        <v/>
      </c>
      <c r="BF35" s="856" t="str">
        <f>IF($B35="","",INDEX('All CCC'!BF$7:BF$846,MATCH(WatchList!$B35,'All CCC'!$B$7:$B$846,0)))</f>
        <v/>
      </c>
      <c r="BG35" s="856" t="str">
        <f>IF($B35="","",INDEX('All CCC'!BG$7:BG$846,MATCH(WatchList!$B35,'All CCC'!$B$7:$B$846,0)))</f>
        <v/>
      </c>
    </row>
    <row r="36" spans="1:59" x14ac:dyDescent="0.2">
      <c r="A36" s="550" t="str">
        <f>IF($B36="","",INDEX('All CCC'!A$7:A$846,MATCH(WatchList!$B36,'All CCC'!$B$7:$B$846,0)))</f>
        <v/>
      </c>
      <c r="B36" s="31"/>
      <c r="C36" s="856" t="str">
        <f>IF($B36="","",INDEX('All CCC'!C$7:C$846,MATCH(WatchList!$B36,'All CCC'!$B$7:$B$846,0)))</f>
        <v/>
      </c>
      <c r="D36" s="856" t="str">
        <f>IF($B36="","",INDEX('All CCC'!D$7:D$846,MATCH(WatchList!$B36,'All CCC'!$B$7:$B$846,0)))</f>
        <v/>
      </c>
      <c r="E36" s="856" t="str">
        <f>IF($B36="","",INDEX('All CCC'!E$7:E$846,MATCH(WatchList!$B36,'All CCC'!$B$7:$B$846,0)))</f>
        <v/>
      </c>
      <c r="F36" s="856" t="str">
        <f>IF($B36="","",INDEX('All CCC'!F$7:F$846,MATCH(WatchList!$B36,'All CCC'!$B$7:$B$846,0)))</f>
        <v/>
      </c>
      <c r="G36" s="856" t="str">
        <f>IF($B36="","",INDEX('All CCC'!G$7:G$846,MATCH(WatchList!$B36,'All CCC'!$B$7:$B$846,0)))</f>
        <v/>
      </c>
      <c r="H36" s="856" t="str">
        <f>IF($B36="","",INDEX('All CCC'!H$7:H$846,MATCH(WatchList!$B36,'All CCC'!$B$7:$B$846,0)))</f>
        <v/>
      </c>
      <c r="I36" s="856" t="str">
        <f>IF($B36="","",INDEX('All CCC'!I$7:I$846,MATCH(WatchList!$B36,'All CCC'!$B$7:$B$846,0)))</f>
        <v/>
      </c>
      <c r="J36" s="856" t="str">
        <f>IF($B36="","",INDEX('All CCC'!J$7:J$846,MATCH(WatchList!$B36,'All CCC'!$B$7:$B$846,0)))</f>
        <v/>
      </c>
      <c r="K36" s="856" t="str">
        <f>IF($B36="","",INDEX('All CCC'!K$7:K$846,MATCH(WatchList!$B36,'All CCC'!$B$7:$B$846,0)))</f>
        <v/>
      </c>
      <c r="L36" s="856" t="str">
        <f>IF($B36="","",INDEX('All CCC'!L$7:L$846,MATCH(WatchList!$B36,'All CCC'!$B$7:$B$846,0)))</f>
        <v/>
      </c>
      <c r="M36" s="856" t="str">
        <f>IF($B36="","",INDEX('All CCC'!M$7:M$846,MATCH(WatchList!$B36,'All CCC'!$B$7:$B$846,0)))</f>
        <v/>
      </c>
      <c r="N36" s="856" t="str">
        <f>IF($B36="","",INDEX('All CCC'!N$7:N$846,MATCH(WatchList!$B36,'All CCC'!$B$7:$B$846,0)))</f>
        <v/>
      </c>
      <c r="O36" s="856" t="str">
        <f>IF($B36="","",INDEX('All CCC'!O$7:O$846,MATCH(WatchList!$B36,'All CCC'!$B$7:$B$846,0)))</f>
        <v/>
      </c>
      <c r="P36" s="857" t="str">
        <f>IF($B36="","",INDEX('All CCC'!P$7:P$846,MATCH(WatchList!$B36,'All CCC'!$B$7:$B$846,0)))</f>
        <v/>
      </c>
      <c r="Q36" s="857" t="str">
        <f>IF($B36="","",INDEX('All CCC'!Q$7:Q$846,MATCH(WatchList!$B36,'All CCC'!$B$7:$B$846,0)))</f>
        <v/>
      </c>
      <c r="R36" s="856" t="str">
        <f>IF($B36="","",INDEX('All CCC'!R$7:R$846,MATCH(WatchList!$B36,'All CCC'!$B$7:$B$846,0)))</f>
        <v/>
      </c>
      <c r="S36" s="856" t="str">
        <f>IF($B36="","",INDEX('All CCC'!S$7:S$846,MATCH(WatchList!$B36,'All CCC'!$B$7:$B$846,0)))</f>
        <v/>
      </c>
      <c r="T36" s="856" t="str">
        <f>IF($B36="","",INDEX('All CCC'!T$7:T$846,MATCH(WatchList!$B36,'All CCC'!$B$7:$B$846,0)))</f>
        <v/>
      </c>
      <c r="U36" s="856" t="str">
        <f>IF($B36="","",INDEX('All CCC'!U$7:U$846,MATCH(WatchList!$B36,'All CCC'!$B$7:$B$846,0)))</f>
        <v/>
      </c>
      <c r="V36" s="856" t="str">
        <f>IF($B36="","",INDEX('All CCC'!V$7:V$846,MATCH(WatchList!$B36,'All CCC'!$B$7:$B$846,0)))</f>
        <v/>
      </c>
      <c r="W36" s="856" t="str">
        <f>IF($B36="","",INDEX('All CCC'!W$7:W$846,MATCH(WatchList!$B36,'All CCC'!$B$7:$B$846,0)))</f>
        <v/>
      </c>
      <c r="X36" s="856" t="str">
        <f>IF($B36="","",INDEX('All CCC'!X$7:X$846,MATCH(WatchList!$B36,'All CCC'!$B$7:$B$846,0)))</f>
        <v/>
      </c>
      <c r="Y36" s="856" t="str">
        <f>IF($B36="","",INDEX('All CCC'!Y$7:Y$846,MATCH(WatchList!$B36,'All CCC'!$B$7:$B$846,0)))</f>
        <v/>
      </c>
      <c r="Z36" s="856" t="str">
        <f>IF($B36="","",INDEX('All CCC'!Z$7:Z$846,MATCH(WatchList!$B36,'All CCC'!$B$7:$B$846,0)))</f>
        <v/>
      </c>
      <c r="AA36" s="856" t="str">
        <f>IF($B36="","",INDEX('All CCC'!AA$7:AA$846,MATCH(WatchList!$B36,'All CCC'!$B$7:$B$846,0)))</f>
        <v/>
      </c>
      <c r="AB36" s="856" t="str">
        <f>IF($B36="","",INDEX('All CCC'!AB$7:AB$846,MATCH(WatchList!$B36,'All CCC'!$B$7:$B$846,0)))</f>
        <v/>
      </c>
      <c r="AC36" s="856" t="str">
        <f>IF($B36="","",INDEX('All CCC'!AC$7:AC$846,MATCH(WatchList!$B36,'All CCC'!$B$7:$B$846,0)))</f>
        <v/>
      </c>
      <c r="AD36" s="856" t="str">
        <f>IF($B36="","",INDEX('All CCC'!AD$7:AD$846,MATCH(WatchList!$B36,'All CCC'!$B$7:$B$846,0)))</f>
        <v/>
      </c>
      <c r="AE36" s="856" t="str">
        <f>IF($B36="","",INDEX('All CCC'!AE$7:AE$846,MATCH(WatchList!$B36,'All CCC'!$B$7:$B$846,0)))</f>
        <v/>
      </c>
      <c r="AF36" s="856" t="str">
        <f>IF($B36="","",INDEX('All CCC'!AF$7:AF$846,MATCH(WatchList!$B36,'All CCC'!$B$7:$B$846,0)))</f>
        <v/>
      </c>
      <c r="AG36" s="856" t="str">
        <f>IF($B36="","",INDEX('All CCC'!AG$7:AG$846,MATCH(WatchList!$B36,'All CCC'!$B$7:$B$846,0)))</f>
        <v/>
      </c>
      <c r="AH36" s="856" t="str">
        <f>IF($B36="","",INDEX('All CCC'!AH$7:AH$846,MATCH(WatchList!$B36,'All CCC'!$B$7:$B$846,0)))</f>
        <v/>
      </c>
      <c r="AI36" s="856" t="str">
        <f>IF($B36="","",INDEX('All CCC'!AI$7:AI$846,MATCH(WatchList!$B36,'All CCC'!$B$7:$B$846,0)))</f>
        <v/>
      </c>
      <c r="AJ36" s="856" t="str">
        <f>IF($B36="","",INDEX('All CCC'!AJ$7:AJ$846,MATCH(WatchList!$B36,'All CCC'!$B$7:$B$846,0)))</f>
        <v/>
      </c>
      <c r="AK36" s="856" t="str">
        <f>IF($B36="","",INDEX('All CCC'!AK$7:AK$846,MATCH(WatchList!$B36,'All CCC'!$B$7:$B$846,0)))</f>
        <v/>
      </c>
      <c r="AL36" s="856" t="str">
        <f>IF($B36="","",INDEX('All CCC'!AL$7:AL$846,MATCH(WatchList!$B36,'All CCC'!$B$7:$B$846,0)))</f>
        <v/>
      </c>
      <c r="AM36" s="856" t="str">
        <f>IF($B36="","",INDEX('All CCC'!AM$7:AM$846,MATCH(WatchList!$B36,'All CCC'!$B$7:$B$846,0)))</f>
        <v/>
      </c>
      <c r="AN36" s="856" t="str">
        <f>IF($B36="","",INDEX('All CCC'!AN$7:AN$846,MATCH(WatchList!$B36,'All CCC'!$B$7:$B$846,0)))</f>
        <v/>
      </c>
      <c r="AO36" s="856" t="str">
        <f>IF($B36="","",INDEX('All CCC'!AO$7:AO$846,MATCH(WatchList!$B36,'All CCC'!$B$7:$B$846,0)))</f>
        <v/>
      </c>
      <c r="AP36" s="856" t="str">
        <f>IF($B36="","",INDEX('All CCC'!AP$7:AP$846,MATCH(WatchList!$B36,'All CCC'!$B$7:$B$846,0)))</f>
        <v/>
      </c>
      <c r="AQ36" s="856" t="str">
        <f>IF($B36="","",INDEX('All CCC'!AQ$7:AQ$846,MATCH(WatchList!$B36,'All CCC'!$B$7:$B$846,0)))</f>
        <v/>
      </c>
      <c r="AR36" s="856" t="str">
        <f>IF($B36="","",INDEX('All CCC'!AR$7:AR$846,MATCH(WatchList!$B36,'All CCC'!$B$7:$B$846,0)))</f>
        <v/>
      </c>
      <c r="AS36" s="856" t="str">
        <f>IF($B36="","",INDEX('All CCC'!AS$7:AS$846,MATCH(WatchList!$B36,'All CCC'!$B$7:$B$846,0)))</f>
        <v/>
      </c>
      <c r="AT36" s="856" t="str">
        <f>IF($B36="","",INDEX('All CCC'!AT$7:AT$846,MATCH(WatchList!$B36,'All CCC'!$B$7:$B$846,0)))</f>
        <v/>
      </c>
      <c r="AU36" s="856" t="str">
        <f>IF($B36="","",INDEX('All CCC'!AU$7:AU$846,MATCH(WatchList!$B36,'All CCC'!$B$7:$B$846,0)))</f>
        <v/>
      </c>
      <c r="AV36" s="856" t="str">
        <f>IF($B36="","",INDEX('All CCC'!AV$7:AV$846,MATCH(WatchList!$B36,'All CCC'!$B$7:$B$846,0)))</f>
        <v/>
      </c>
      <c r="AW36" s="856" t="str">
        <f>IF($B36="","",INDEX('All CCC'!AW$7:AW$846,MATCH(WatchList!$B36,'All CCC'!$B$7:$B$846,0)))</f>
        <v/>
      </c>
      <c r="AX36" s="856" t="str">
        <f>IF($B36="","",INDEX('All CCC'!AX$7:AX$846,MATCH(WatchList!$B36,'All CCC'!$B$7:$B$846,0)))</f>
        <v/>
      </c>
      <c r="AY36" s="856" t="str">
        <f>IF($B36="","",INDEX('All CCC'!AY$7:AY$846,MATCH(WatchList!$B36,'All CCC'!$B$7:$B$846,0)))</f>
        <v/>
      </c>
      <c r="AZ36" s="856" t="str">
        <f>IF($B36="","",INDEX('All CCC'!AZ$7:AZ$846,MATCH(WatchList!$B36,'All CCC'!$B$7:$B$846,0)))</f>
        <v/>
      </c>
      <c r="BA36" s="856" t="str">
        <f>IF($B36="","",INDEX('All CCC'!BA$7:BA$846,MATCH(WatchList!$B36,'All CCC'!$B$7:$B$846,0)))</f>
        <v/>
      </c>
      <c r="BB36" s="856" t="str">
        <f>IF($B36="","",INDEX('All CCC'!BB$7:BB$846,MATCH(WatchList!$B36,'All CCC'!$B$7:$B$846,0)))</f>
        <v/>
      </c>
      <c r="BC36" s="856" t="str">
        <f>IF($B36="","",INDEX('All CCC'!BC$7:BC$846,MATCH(WatchList!$B36,'All CCC'!$B$7:$B$846,0)))</f>
        <v/>
      </c>
      <c r="BD36" s="856" t="str">
        <f>IF($B36="","",INDEX('All CCC'!BD$7:BD$846,MATCH(WatchList!$B36,'All CCC'!$B$7:$B$846,0)))</f>
        <v/>
      </c>
      <c r="BE36" s="856" t="str">
        <f>IF($B36="","",INDEX('All CCC'!BE$7:BE$846,MATCH(WatchList!$B36,'All CCC'!$B$7:$B$846,0)))</f>
        <v/>
      </c>
      <c r="BF36" s="856" t="str">
        <f>IF($B36="","",INDEX('All CCC'!BF$7:BF$846,MATCH(WatchList!$B36,'All CCC'!$B$7:$B$846,0)))</f>
        <v/>
      </c>
      <c r="BG36" s="856" t="str">
        <f>IF($B36="","",INDEX('All CCC'!BG$7:BG$846,MATCH(WatchList!$B36,'All CCC'!$B$7:$B$846,0)))</f>
        <v/>
      </c>
    </row>
    <row r="37" spans="1:59" x14ac:dyDescent="0.2">
      <c r="A37" s="550" t="str">
        <f>IF($B37="","",INDEX('All CCC'!A$7:A$846,MATCH(WatchList!$B37,'All CCC'!$B$7:$B$846,0)))</f>
        <v/>
      </c>
      <c r="B37" s="31"/>
      <c r="C37" s="856" t="str">
        <f>IF($B37="","",INDEX('All CCC'!C$7:C$846,MATCH(WatchList!$B37,'All CCC'!$B$7:$B$846,0)))</f>
        <v/>
      </c>
      <c r="D37" s="856" t="str">
        <f>IF($B37="","",INDEX('All CCC'!D$7:D$846,MATCH(WatchList!$B37,'All CCC'!$B$7:$B$846,0)))</f>
        <v/>
      </c>
      <c r="E37" s="856" t="str">
        <f>IF($B37="","",INDEX('All CCC'!E$7:E$846,MATCH(WatchList!$B37,'All CCC'!$B$7:$B$846,0)))</f>
        <v/>
      </c>
      <c r="F37" s="856" t="str">
        <f>IF($B37="","",INDEX('All CCC'!F$7:F$846,MATCH(WatchList!$B37,'All CCC'!$B$7:$B$846,0)))</f>
        <v/>
      </c>
      <c r="G37" s="856" t="str">
        <f>IF($B37="","",INDEX('All CCC'!G$7:G$846,MATCH(WatchList!$B37,'All CCC'!$B$7:$B$846,0)))</f>
        <v/>
      </c>
      <c r="H37" s="856" t="str">
        <f>IF($B37="","",INDEX('All CCC'!H$7:H$846,MATCH(WatchList!$B37,'All CCC'!$B$7:$B$846,0)))</f>
        <v/>
      </c>
      <c r="I37" s="856" t="str">
        <f>IF($B37="","",INDEX('All CCC'!I$7:I$846,MATCH(WatchList!$B37,'All CCC'!$B$7:$B$846,0)))</f>
        <v/>
      </c>
      <c r="J37" s="856" t="str">
        <f>IF($B37="","",INDEX('All CCC'!J$7:J$846,MATCH(WatchList!$B37,'All CCC'!$B$7:$B$846,0)))</f>
        <v/>
      </c>
      <c r="K37" s="856" t="str">
        <f>IF($B37="","",INDEX('All CCC'!K$7:K$846,MATCH(WatchList!$B37,'All CCC'!$B$7:$B$846,0)))</f>
        <v/>
      </c>
      <c r="L37" s="856" t="str">
        <f>IF($B37="","",INDEX('All CCC'!L$7:L$846,MATCH(WatchList!$B37,'All CCC'!$B$7:$B$846,0)))</f>
        <v/>
      </c>
      <c r="M37" s="856" t="str">
        <f>IF($B37="","",INDEX('All CCC'!M$7:M$846,MATCH(WatchList!$B37,'All CCC'!$B$7:$B$846,0)))</f>
        <v/>
      </c>
      <c r="N37" s="856" t="str">
        <f>IF($B37="","",INDEX('All CCC'!N$7:N$846,MATCH(WatchList!$B37,'All CCC'!$B$7:$B$846,0)))</f>
        <v/>
      </c>
      <c r="O37" s="856" t="str">
        <f>IF($B37="","",INDEX('All CCC'!O$7:O$846,MATCH(WatchList!$B37,'All CCC'!$B$7:$B$846,0)))</f>
        <v/>
      </c>
      <c r="P37" s="857" t="str">
        <f>IF($B37="","",INDEX('All CCC'!P$7:P$846,MATCH(WatchList!$B37,'All CCC'!$B$7:$B$846,0)))</f>
        <v/>
      </c>
      <c r="Q37" s="857" t="str">
        <f>IF($B37="","",INDEX('All CCC'!Q$7:Q$846,MATCH(WatchList!$B37,'All CCC'!$B$7:$B$846,0)))</f>
        <v/>
      </c>
      <c r="R37" s="856" t="str">
        <f>IF($B37="","",INDEX('All CCC'!R$7:R$846,MATCH(WatchList!$B37,'All CCC'!$B$7:$B$846,0)))</f>
        <v/>
      </c>
      <c r="S37" s="856" t="str">
        <f>IF($B37="","",INDEX('All CCC'!S$7:S$846,MATCH(WatchList!$B37,'All CCC'!$B$7:$B$846,0)))</f>
        <v/>
      </c>
      <c r="T37" s="856" t="str">
        <f>IF($B37="","",INDEX('All CCC'!T$7:T$846,MATCH(WatchList!$B37,'All CCC'!$B$7:$B$846,0)))</f>
        <v/>
      </c>
      <c r="U37" s="856" t="str">
        <f>IF($B37="","",INDEX('All CCC'!U$7:U$846,MATCH(WatchList!$B37,'All CCC'!$B$7:$B$846,0)))</f>
        <v/>
      </c>
      <c r="V37" s="856" t="str">
        <f>IF($B37="","",INDEX('All CCC'!V$7:V$846,MATCH(WatchList!$B37,'All CCC'!$B$7:$B$846,0)))</f>
        <v/>
      </c>
      <c r="W37" s="856" t="str">
        <f>IF($B37="","",INDEX('All CCC'!W$7:W$846,MATCH(WatchList!$B37,'All CCC'!$B$7:$B$846,0)))</f>
        <v/>
      </c>
      <c r="X37" s="856" t="str">
        <f>IF($B37="","",INDEX('All CCC'!X$7:X$846,MATCH(WatchList!$B37,'All CCC'!$B$7:$B$846,0)))</f>
        <v/>
      </c>
      <c r="Y37" s="856" t="str">
        <f>IF($B37="","",INDEX('All CCC'!Y$7:Y$846,MATCH(WatchList!$B37,'All CCC'!$B$7:$B$846,0)))</f>
        <v/>
      </c>
      <c r="Z37" s="856" t="str">
        <f>IF($B37="","",INDEX('All CCC'!Z$7:Z$846,MATCH(WatchList!$B37,'All CCC'!$B$7:$B$846,0)))</f>
        <v/>
      </c>
      <c r="AA37" s="856" t="str">
        <f>IF($B37="","",INDEX('All CCC'!AA$7:AA$846,MATCH(WatchList!$B37,'All CCC'!$B$7:$B$846,0)))</f>
        <v/>
      </c>
      <c r="AB37" s="856" t="str">
        <f>IF($B37="","",INDEX('All CCC'!AB$7:AB$846,MATCH(WatchList!$B37,'All CCC'!$B$7:$B$846,0)))</f>
        <v/>
      </c>
      <c r="AC37" s="856" t="str">
        <f>IF($B37="","",INDEX('All CCC'!AC$7:AC$846,MATCH(WatchList!$B37,'All CCC'!$B$7:$B$846,0)))</f>
        <v/>
      </c>
      <c r="AD37" s="856" t="str">
        <f>IF($B37="","",INDEX('All CCC'!AD$7:AD$846,MATCH(WatchList!$B37,'All CCC'!$B$7:$B$846,0)))</f>
        <v/>
      </c>
      <c r="AE37" s="856" t="str">
        <f>IF($B37="","",INDEX('All CCC'!AE$7:AE$846,MATCH(WatchList!$B37,'All CCC'!$B$7:$B$846,0)))</f>
        <v/>
      </c>
      <c r="AF37" s="856" t="str">
        <f>IF($B37="","",INDEX('All CCC'!AF$7:AF$846,MATCH(WatchList!$B37,'All CCC'!$B$7:$B$846,0)))</f>
        <v/>
      </c>
      <c r="AG37" s="856" t="str">
        <f>IF($B37="","",INDEX('All CCC'!AG$7:AG$846,MATCH(WatchList!$B37,'All CCC'!$B$7:$B$846,0)))</f>
        <v/>
      </c>
      <c r="AH37" s="856" t="str">
        <f>IF($B37="","",INDEX('All CCC'!AH$7:AH$846,MATCH(WatchList!$B37,'All CCC'!$B$7:$B$846,0)))</f>
        <v/>
      </c>
      <c r="AI37" s="856" t="str">
        <f>IF($B37="","",INDEX('All CCC'!AI$7:AI$846,MATCH(WatchList!$B37,'All CCC'!$B$7:$B$846,0)))</f>
        <v/>
      </c>
      <c r="AJ37" s="856" t="str">
        <f>IF($B37="","",INDEX('All CCC'!AJ$7:AJ$846,MATCH(WatchList!$B37,'All CCC'!$B$7:$B$846,0)))</f>
        <v/>
      </c>
      <c r="AK37" s="856" t="str">
        <f>IF($B37="","",INDEX('All CCC'!AK$7:AK$846,MATCH(WatchList!$B37,'All CCC'!$B$7:$B$846,0)))</f>
        <v/>
      </c>
      <c r="AL37" s="856" t="str">
        <f>IF($B37="","",INDEX('All CCC'!AL$7:AL$846,MATCH(WatchList!$B37,'All CCC'!$B$7:$B$846,0)))</f>
        <v/>
      </c>
      <c r="AM37" s="856" t="str">
        <f>IF($B37="","",INDEX('All CCC'!AM$7:AM$846,MATCH(WatchList!$B37,'All CCC'!$B$7:$B$846,0)))</f>
        <v/>
      </c>
      <c r="AN37" s="856" t="str">
        <f>IF($B37="","",INDEX('All CCC'!AN$7:AN$846,MATCH(WatchList!$B37,'All CCC'!$B$7:$B$846,0)))</f>
        <v/>
      </c>
      <c r="AO37" s="856" t="str">
        <f>IF($B37="","",INDEX('All CCC'!AO$7:AO$846,MATCH(WatchList!$B37,'All CCC'!$B$7:$B$846,0)))</f>
        <v/>
      </c>
      <c r="AP37" s="856" t="str">
        <f>IF($B37="","",INDEX('All CCC'!AP$7:AP$846,MATCH(WatchList!$B37,'All CCC'!$B$7:$B$846,0)))</f>
        <v/>
      </c>
      <c r="AQ37" s="856" t="str">
        <f>IF($B37="","",INDEX('All CCC'!AQ$7:AQ$846,MATCH(WatchList!$B37,'All CCC'!$B$7:$B$846,0)))</f>
        <v/>
      </c>
      <c r="AR37" s="856" t="str">
        <f>IF($B37="","",INDEX('All CCC'!AR$7:AR$846,MATCH(WatchList!$B37,'All CCC'!$B$7:$B$846,0)))</f>
        <v/>
      </c>
      <c r="AS37" s="856" t="str">
        <f>IF($B37="","",INDEX('All CCC'!AS$7:AS$846,MATCH(WatchList!$B37,'All CCC'!$B$7:$B$846,0)))</f>
        <v/>
      </c>
      <c r="AT37" s="856" t="str">
        <f>IF($B37="","",INDEX('All CCC'!AT$7:AT$846,MATCH(WatchList!$B37,'All CCC'!$B$7:$B$846,0)))</f>
        <v/>
      </c>
      <c r="AU37" s="856" t="str">
        <f>IF($B37="","",INDEX('All CCC'!AU$7:AU$846,MATCH(WatchList!$B37,'All CCC'!$B$7:$B$846,0)))</f>
        <v/>
      </c>
      <c r="AV37" s="856" t="str">
        <f>IF($B37="","",INDEX('All CCC'!AV$7:AV$846,MATCH(WatchList!$B37,'All CCC'!$B$7:$B$846,0)))</f>
        <v/>
      </c>
      <c r="AW37" s="856" t="str">
        <f>IF($B37="","",INDEX('All CCC'!AW$7:AW$846,MATCH(WatchList!$B37,'All CCC'!$B$7:$B$846,0)))</f>
        <v/>
      </c>
      <c r="AX37" s="856" t="str">
        <f>IF($B37="","",INDEX('All CCC'!AX$7:AX$846,MATCH(WatchList!$B37,'All CCC'!$B$7:$B$846,0)))</f>
        <v/>
      </c>
      <c r="AY37" s="856" t="str">
        <f>IF($B37="","",INDEX('All CCC'!AY$7:AY$846,MATCH(WatchList!$B37,'All CCC'!$B$7:$B$846,0)))</f>
        <v/>
      </c>
      <c r="AZ37" s="856" t="str">
        <f>IF($B37="","",INDEX('All CCC'!AZ$7:AZ$846,MATCH(WatchList!$B37,'All CCC'!$B$7:$B$846,0)))</f>
        <v/>
      </c>
      <c r="BA37" s="856" t="str">
        <f>IF($B37="","",INDEX('All CCC'!BA$7:BA$846,MATCH(WatchList!$B37,'All CCC'!$B$7:$B$846,0)))</f>
        <v/>
      </c>
      <c r="BB37" s="856" t="str">
        <f>IF($B37="","",INDEX('All CCC'!BB$7:BB$846,MATCH(WatchList!$B37,'All CCC'!$B$7:$B$846,0)))</f>
        <v/>
      </c>
      <c r="BC37" s="856" t="str">
        <f>IF($B37="","",INDEX('All CCC'!BC$7:BC$846,MATCH(WatchList!$B37,'All CCC'!$B$7:$B$846,0)))</f>
        <v/>
      </c>
      <c r="BD37" s="856" t="str">
        <f>IF($B37="","",INDEX('All CCC'!BD$7:BD$846,MATCH(WatchList!$B37,'All CCC'!$B$7:$B$846,0)))</f>
        <v/>
      </c>
      <c r="BE37" s="856" t="str">
        <f>IF($B37="","",INDEX('All CCC'!BE$7:BE$846,MATCH(WatchList!$B37,'All CCC'!$B$7:$B$846,0)))</f>
        <v/>
      </c>
      <c r="BF37" s="856" t="str">
        <f>IF($B37="","",INDEX('All CCC'!BF$7:BF$846,MATCH(WatchList!$B37,'All CCC'!$B$7:$B$846,0)))</f>
        <v/>
      </c>
      <c r="BG37" s="856" t="str">
        <f>IF($B37="","",INDEX('All CCC'!BG$7:BG$846,MATCH(WatchList!$B37,'All CCC'!$B$7:$B$846,0)))</f>
        <v/>
      </c>
    </row>
    <row r="38" spans="1:59" x14ac:dyDescent="0.2">
      <c r="A38" s="550" t="str">
        <f>IF($B38="","",INDEX('All CCC'!A$7:A$846,MATCH(WatchList!$B38,'All CCC'!$B$7:$B$846,0)))</f>
        <v/>
      </c>
      <c r="B38" s="31"/>
      <c r="C38" s="856" t="str">
        <f>IF($B38="","",INDEX('All CCC'!C$7:C$846,MATCH(WatchList!$B38,'All CCC'!$B$7:$B$846,0)))</f>
        <v/>
      </c>
      <c r="D38" s="856" t="str">
        <f>IF($B38="","",INDEX('All CCC'!D$7:D$846,MATCH(WatchList!$B38,'All CCC'!$B$7:$B$846,0)))</f>
        <v/>
      </c>
      <c r="E38" s="856" t="str">
        <f>IF($B38="","",INDEX('All CCC'!E$7:E$846,MATCH(WatchList!$B38,'All CCC'!$B$7:$B$846,0)))</f>
        <v/>
      </c>
      <c r="F38" s="856" t="str">
        <f>IF($B38="","",INDEX('All CCC'!F$7:F$846,MATCH(WatchList!$B38,'All CCC'!$B$7:$B$846,0)))</f>
        <v/>
      </c>
      <c r="G38" s="856" t="str">
        <f>IF($B38="","",INDEX('All CCC'!G$7:G$846,MATCH(WatchList!$B38,'All CCC'!$B$7:$B$846,0)))</f>
        <v/>
      </c>
      <c r="H38" s="856" t="str">
        <f>IF($B38="","",INDEX('All CCC'!H$7:H$846,MATCH(WatchList!$B38,'All CCC'!$B$7:$B$846,0)))</f>
        <v/>
      </c>
      <c r="I38" s="856" t="str">
        <f>IF($B38="","",INDEX('All CCC'!I$7:I$846,MATCH(WatchList!$B38,'All CCC'!$B$7:$B$846,0)))</f>
        <v/>
      </c>
      <c r="J38" s="856" t="str">
        <f>IF($B38="","",INDEX('All CCC'!J$7:J$846,MATCH(WatchList!$B38,'All CCC'!$B$7:$B$846,0)))</f>
        <v/>
      </c>
      <c r="K38" s="856" t="str">
        <f>IF($B38="","",INDEX('All CCC'!K$7:K$846,MATCH(WatchList!$B38,'All CCC'!$B$7:$B$846,0)))</f>
        <v/>
      </c>
      <c r="L38" s="856" t="str">
        <f>IF($B38="","",INDEX('All CCC'!L$7:L$846,MATCH(WatchList!$B38,'All CCC'!$B$7:$B$846,0)))</f>
        <v/>
      </c>
      <c r="M38" s="856" t="str">
        <f>IF($B38="","",INDEX('All CCC'!M$7:M$846,MATCH(WatchList!$B38,'All CCC'!$B$7:$B$846,0)))</f>
        <v/>
      </c>
      <c r="N38" s="856" t="str">
        <f>IF($B38="","",INDEX('All CCC'!N$7:N$846,MATCH(WatchList!$B38,'All CCC'!$B$7:$B$846,0)))</f>
        <v/>
      </c>
      <c r="O38" s="856" t="str">
        <f>IF($B38="","",INDEX('All CCC'!O$7:O$846,MATCH(WatchList!$B38,'All CCC'!$B$7:$B$846,0)))</f>
        <v/>
      </c>
      <c r="P38" s="857" t="str">
        <f>IF($B38="","",INDEX('All CCC'!P$7:P$846,MATCH(WatchList!$B38,'All CCC'!$B$7:$B$846,0)))</f>
        <v/>
      </c>
      <c r="Q38" s="857" t="str">
        <f>IF($B38="","",INDEX('All CCC'!Q$7:Q$846,MATCH(WatchList!$B38,'All CCC'!$B$7:$B$846,0)))</f>
        <v/>
      </c>
      <c r="R38" s="856" t="str">
        <f>IF($B38="","",INDEX('All CCC'!R$7:R$846,MATCH(WatchList!$B38,'All CCC'!$B$7:$B$846,0)))</f>
        <v/>
      </c>
      <c r="S38" s="856" t="str">
        <f>IF($B38="","",INDEX('All CCC'!S$7:S$846,MATCH(WatchList!$B38,'All CCC'!$B$7:$B$846,0)))</f>
        <v/>
      </c>
      <c r="T38" s="856" t="str">
        <f>IF($B38="","",INDEX('All CCC'!T$7:T$846,MATCH(WatchList!$B38,'All CCC'!$B$7:$B$846,0)))</f>
        <v/>
      </c>
      <c r="U38" s="856" t="str">
        <f>IF($B38="","",INDEX('All CCC'!U$7:U$846,MATCH(WatchList!$B38,'All CCC'!$B$7:$B$846,0)))</f>
        <v/>
      </c>
      <c r="V38" s="856" t="str">
        <f>IF($B38="","",INDEX('All CCC'!V$7:V$846,MATCH(WatchList!$B38,'All CCC'!$B$7:$B$846,0)))</f>
        <v/>
      </c>
      <c r="W38" s="856" t="str">
        <f>IF($B38="","",INDEX('All CCC'!W$7:W$846,MATCH(WatchList!$B38,'All CCC'!$B$7:$B$846,0)))</f>
        <v/>
      </c>
      <c r="X38" s="856" t="str">
        <f>IF($B38="","",INDEX('All CCC'!X$7:X$846,MATCH(WatchList!$B38,'All CCC'!$B$7:$B$846,0)))</f>
        <v/>
      </c>
      <c r="Y38" s="856" t="str">
        <f>IF($B38="","",INDEX('All CCC'!Y$7:Y$846,MATCH(WatchList!$B38,'All CCC'!$B$7:$B$846,0)))</f>
        <v/>
      </c>
      <c r="Z38" s="856" t="str">
        <f>IF($B38="","",INDEX('All CCC'!Z$7:Z$846,MATCH(WatchList!$B38,'All CCC'!$B$7:$B$846,0)))</f>
        <v/>
      </c>
      <c r="AA38" s="856" t="str">
        <f>IF($B38="","",INDEX('All CCC'!AA$7:AA$846,MATCH(WatchList!$B38,'All CCC'!$B$7:$B$846,0)))</f>
        <v/>
      </c>
      <c r="AB38" s="856" t="str">
        <f>IF($B38="","",INDEX('All CCC'!AB$7:AB$846,MATCH(WatchList!$B38,'All CCC'!$B$7:$B$846,0)))</f>
        <v/>
      </c>
      <c r="AC38" s="856" t="str">
        <f>IF($B38="","",INDEX('All CCC'!AC$7:AC$846,MATCH(WatchList!$B38,'All CCC'!$B$7:$B$846,0)))</f>
        <v/>
      </c>
      <c r="AD38" s="856" t="str">
        <f>IF($B38="","",INDEX('All CCC'!AD$7:AD$846,MATCH(WatchList!$B38,'All CCC'!$B$7:$B$846,0)))</f>
        <v/>
      </c>
      <c r="AE38" s="856" t="str">
        <f>IF($B38="","",INDEX('All CCC'!AE$7:AE$846,MATCH(WatchList!$B38,'All CCC'!$B$7:$B$846,0)))</f>
        <v/>
      </c>
      <c r="AF38" s="856" t="str">
        <f>IF($B38="","",INDEX('All CCC'!AF$7:AF$846,MATCH(WatchList!$B38,'All CCC'!$B$7:$B$846,0)))</f>
        <v/>
      </c>
      <c r="AG38" s="856" t="str">
        <f>IF($B38="","",INDEX('All CCC'!AG$7:AG$846,MATCH(WatchList!$B38,'All CCC'!$B$7:$B$846,0)))</f>
        <v/>
      </c>
      <c r="AH38" s="856" t="str">
        <f>IF($B38="","",INDEX('All CCC'!AH$7:AH$846,MATCH(WatchList!$B38,'All CCC'!$B$7:$B$846,0)))</f>
        <v/>
      </c>
      <c r="AI38" s="856" t="str">
        <f>IF($B38="","",INDEX('All CCC'!AI$7:AI$846,MATCH(WatchList!$B38,'All CCC'!$B$7:$B$846,0)))</f>
        <v/>
      </c>
      <c r="AJ38" s="856" t="str">
        <f>IF($B38="","",INDEX('All CCC'!AJ$7:AJ$846,MATCH(WatchList!$B38,'All CCC'!$B$7:$B$846,0)))</f>
        <v/>
      </c>
      <c r="AK38" s="856" t="str">
        <f>IF($B38="","",INDEX('All CCC'!AK$7:AK$846,MATCH(WatchList!$B38,'All CCC'!$B$7:$B$846,0)))</f>
        <v/>
      </c>
      <c r="AL38" s="856" t="str">
        <f>IF($B38="","",INDEX('All CCC'!AL$7:AL$846,MATCH(WatchList!$B38,'All CCC'!$B$7:$B$846,0)))</f>
        <v/>
      </c>
      <c r="AM38" s="856" t="str">
        <f>IF($B38="","",INDEX('All CCC'!AM$7:AM$846,MATCH(WatchList!$B38,'All CCC'!$B$7:$B$846,0)))</f>
        <v/>
      </c>
      <c r="AN38" s="856" t="str">
        <f>IF($B38="","",INDEX('All CCC'!AN$7:AN$846,MATCH(WatchList!$B38,'All CCC'!$B$7:$B$846,0)))</f>
        <v/>
      </c>
      <c r="AO38" s="856" t="str">
        <f>IF($B38="","",INDEX('All CCC'!AO$7:AO$846,MATCH(WatchList!$B38,'All CCC'!$B$7:$B$846,0)))</f>
        <v/>
      </c>
      <c r="AP38" s="856" t="str">
        <f>IF($B38="","",INDEX('All CCC'!AP$7:AP$846,MATCH(WatchList!$B38,'All CCC'!$B$7:$B$846,0)))</f>
        <v/>
      </c>
      <c r="AQ38" s="856" t="str">
        <f>IF($B38="","",INDEX('All CCC'!AQ$7:AQ$846,MATCH(WatchList!$B38,'All CCC'!$B$7:$B$846,0)))</f>
        <v/>
      </c>
      <c r="AR38" s="856" t="str">
        <f>IF($B38="","",INDEX('All CCC'!AR$7:AR$846,MATCH(WatchList!$B38,'All CCC'!$B$7:$B$846,0)))</f>
        <v/>
      </c>
      <c r="AS38" s="856" t="str">
        <f>IF($B38="","",INDEX('All CCC'!AS$7:AS$846,MATCH(WatchList!$B38,'All CCC'!$B$7:$B$846,0)))</f>
        <v/>
      </c>
      <c r="AT38" s="856" t="str">
        <f>IF($B38="","",INDEX('All CCC'!AT$7:AT$846,MATCH(WatchList!$B38,'All CCC'!$B$7:$B$846,0)))</f>
        <v/>
      </c>
      <c r="AU38" s="856" t="str">
        <f>IF($B38="","",INDEX('All CCC'!AU$7:AU$846,MATCH(WatchList!$B38,'All CCC'!$B$7:$B$846,0)))</f>
        <v/>
      </c>
      <c r="AV38" s="856" t="str">
        <f>IF($B38="","",INDEX('All CCC'!AV$7:AV$846,MATCH(WatchList!$B38,'All CCC'!$B$7:$B$846,0)))</f>
        <v/>
      </c>
      <c r="AW38" s="856" t="str">
        <f>IF($B38="","",INDEX('All CCC'!AW$7:AW$846,MATCH(WatchList!$B38,'All CCC'!$B$7:$B$846,0)))</f>
        <v/>
      </c>
      <c r="AX38" s="856" t="str">
        <f>IF($B38="","",INDEX('All CCC'!AX$7:AX$846,MATCH(WatchList!$B38,'All CCC'!$B$7:$B$846,0)))</f>
        <v/>
      </c>
      <c r="AY38" s="856" t="str">
        <f>IF($B38="","",INDEX('All CCC'!AY$7:AY$846,MATCH(WatchList!$B38,'All CCC'!$B$7:$B$846,0)))</f>
        <v/>
      </c>
      <c r="AZ38" s="856" t="str">
        <f>IF($B38="","",INDEX('All CCC'!AZ$7:AZ$846,MATCH(WatchList!$B38,'All CCC'!$B$7:$B$846,0)))</f>
        <v/>
      </c>
      <c r="BA38" s="856" t="str">
        <f>IF($B38="","",INDEX('All CCC'!BA$7:BA$846,MATCH(WatchList!$B38,'All CCC'!$B$7:$B$846,0)))</f>
        <v/>
      </c>
      <c r="BB38" s="856" t="str">
        <f>IF($B38="","",INDEX('All CCC'!BB$7:BB$846,MATCH(WatchList!$B38,'All CCC'!$B$7:$B$846,0)))</f>
        <v/>
      </c>
      <c r="BC38" s="856" t="str">
        <f>IF($B38="","",INDEX('All CCC'!BC$7:BC$846,MATCH(WatchList!$B38,'All CCC'!$B$7:$B$846,0)))</f>
        <v/>
      </c>
      <c r="BD38" s="856" t="str">
        <f>IF($B38="","",INDEX('All CCC'!BD$7:BD$846,MATCH(WatchList!$B38,'All CCC'!$B$7:$B$846,0)))</f>
        <v/>
      </c>
      <c r="BE38" s="856" t="str">
        <f>IF($B38="","",INDEX('All CCC'!BE$7:BE$846,MATCH(WatchList!$B38,'All CCC'!$B$7:$B$846,0)))</f>
        <v/>
      </c>
      <c r="BF38" s="856" t="str">
        <f>IF($B38="","",INDEX('All CCC'!BF$7:BF$846,MATCH(WatchList!$B38,'All CCC'!$B$7:$B$846,0)))</f>
        <v/>
      </c>
      <c r="BG38" s="856" t="str">
        <f>IF($B38="","",INDEX('All CCC'!BG$7:BG$846,MATCH(WatchList!$B38,'All CCC'!$B$7:$B$846,0)))</f>
        <v/>
      </c>
    </row>
    <row r="39" spans="1:59" x14ac:dyDescent="0.2">
      <c r="A39" s="550" t="str">
        <f>IF($B39="","",INDEX('All CCC'!A$7:A$846,MATCH(WatchList!$B39,'All CCC'!$B$7:$B$846,0)))</f>
        <v/>
      </c>
      <c r="B39" s="31"/>
      <c r="C39" s="856" t="str">
        <f>IF($B39="","",INDEX('All CCC'!C$7:C$846,MATCH(WatchList!$B39,'All CCC'!$B$7:$B$846,0)))</f>
        <v/>
      </c>
      <c r="D39" s="856" t="str">
        <f>IF($B39="","",INDEX('All CCC'!D$7:D$846,MATCH(WatchList!$B39,'All CCC'!$B$7:$B$846,0)))</f>
        <v/>
      </c>
      <c r="E39" s="856" t="str">
        <f>IF($B39="","",INDEX('All CCC'!E$7:E$846,MATCH(WatchList!$B39,'All CCC'!$B$7:$B$846,0)))</f>
        <v/>
      </c>
      <c r="F39" s="856" t="str">
        <f>IF($B39="","",INDEX('All CCC'!F$7:F$846,MATCH(WatchList!$B39,'All CCC'!$B$7:$B$846,0)))</f>
        <v/>
      </c>
      <c r="G39" s="856" t="str">
        <f>IF($B39="","",INDEX('All CCC'!G$7:G$846,MATCH(WatchList!$B39,'All CCC'!$B$7:$B$846,0)))</f>
        <v/>
      </c>
      <c r="H39" s="856" t="str">
        <f>IF($B39="","",INDEX('All CCC'!H$7:H$846,MATCH(WatchList!$B39,'All CCC'!$B$7:$B$846,0)))</f>
        <v/>
      </c>
      <c r="I39" s="856" t="str">
        <f>IF($B39="","",INDEX('All CCC'!I$7:I$846,MATCH(WatchList!$B39,'All CCC'!$B$7:$B$846,0)))</f>
        <v/>
      </c>
      <c r="J39" s="856" t="str">
        <f>IF($B39="","",INDEX('All CCC'!J$7:J$846,MATCH(WatchList!$B39,'All CCC'!$B$7:$B$846,0)))</f>
        <v/>
      </c>
      <c r="K39" s="856" t="str">
        <f>IF($B39="","",INDEX('All CCC'!K$7:K$846,MATCH(WatchList!$B39,'All CCC'!$B$7:$B$846,0)))</f>
        <v/>
      </c>
      <c r="L39" s="856" t="str">
        <f>IF($B39="","",INDEX('All CCC'!L$7:L$846,MATCH(WatchList!$B39,'All CCC'!$B$7:$B$846,0)))</f>
        <v/>
      </c>
      <c r="M39" s="856" t="str">
        <f>IF($B39="","",INDEX('All CCC'!M$7:M$846,MATCH(WatchList!$B39,'All CCC'!$B$7:$B$846,0)))</f>
        <v/>
      </c>
      <c r="N39" s="856" t="str">
        <f>IF($B39="","",INDEX('All CCC'!N$7:N$846,MATCH(WatchList!$B39,'All CCC'!$B$7:$B$846,0)))</f>
        <v/>
      </c>
      <c r="O39" s="856" t="str">
        <f>IF($B39="","",INDEX('All CCC'!O$7:O$846,MATCH(WatchList!$B39,'All CCC'!$B$7:$B$846,0)))</f>
        <v/>
      </c>
      <c r="P39" s="857" t="str">
        <f>IF($B39="","",INDEX('All CCC'!P$7:P$846,MATCH(WatchList!$B39,'All CCC'!$B$7:$B$846,0)))</f>
        <v/>
      </c>
      <c r="Q39" s="857" t="str">
        <f>IF($B39="","",INDEX('All CCC'!Q$7:Q$846,MATCH(WatchList!$B39,'All CCC'!$B$7:$B$846,0)))</f>
        <v/>
      </c>
      <c r="R39" s="856" t="str">
        <f>IF($B39="","",INDEX('All CCC'!R$7:R$846,MATCH(WatchList!$B39,'All CCC'!$B$7:$B$846,0)))</f>
        <v/>
      </c>
      <c r="S39" s="856" t="str">
        <f>IF($B39="","",INDEX('All CCC'!S$7:S$846,MATCH(WatchList!$B39,'All CCC'!$B$7:$B$846,0)))</f>
        <v/>
      </c>
      <c r="T39" s="856" t="str">
        <f>IF($B39="","",INDEX('All CCC'!T$7:T$846,MATCH(WatchList!$B39,'All CCC'!$B$7:$B$846,0)))</f>
        <v/>
      </c>
      <c r="U39" s="856" t="str">
        <f>IF($B39="","",INDEX('All CCC'!U$7:U$846,MATCH(WatchList!$B39,'All CCC'!$B$7:$B$846,0)))</f>
        <v/>
      </c>
      <c r="V39" s="856" t="str">
        <f>IF($B39="","",INDEX('All CCC'!V$7:V$846,MATCH(WatchList!$B39,'All CCC'!$B$7:$B$846,0)))</f>
        <v/>
      </c>
      <c r="W39" s="856" t="str">
        <f>IF($B39="","",INDEX('All CCC'!W$7:W$846,MATCH(WatchList!$B39,'All CCC'!$B$7:$B$846,0)))</f>
        <v/>
      </c>
      <c r="X39" s="856" t="str">
        <f>IF($B39="","",INDEX('All CCC'!X$7:X$846,MATCH(WatchList!$B39,'All CCC'!$B$7:$B$846,0)))</f>
        <v/>
      </c>
      <c r="Y39" s="856" t="str">
        <f>IF($B39="","",INDEX('All CCC'!Y$7:Y$846,MATCH(WatchList!$B39,'All CCC'!$B$7:$B$846,0)))</f>
        <v/>
      </c>
      <c r="Z39" s="856" t="str">
        <f>IF($B39="","",INDEX('All CCC'!Z$7:Z$846,MATCH(WatchList!$B39,'All CCC'!$B$7:$B$846,0)))</f>
        <v/>
      </c>
      <c r="AA39" s="856" t="str">
        <f>IF($B39="","",INDEX('All CCC'!AA$7:AA$846,MATCH(WatchList!$B39,'All CCC'!$B$7:$B$846,0)))</f>
        <v/>
      </c>
      <c r="AB39" s="856" t="str">
        <f>IF($B39="","",INDEX('All CCC'!AB$7:AB$846,MATCH(WatchList!$B39,'All CCC'!$B$7:$B$846,0)))</f>
        <v/>
      </c>
      <c r="AC39" s="856" t="str">
        <f>IF($B39="","",INDEX('All CCC'!AC$7:AC$846,MATCH(WatchList!$B39,'All CCC'!$B$7:$B$846,0)))</f>
        <v/>
      </c>
      <c r="AD39" s="856" t="str">
        <f>IF($B39="","",INDEX('All CCC'!AD$7:AD$846,MATCH(WatchList!$B39,'All CCC'!$B$7:$B$846,0)))</f>
        <v/>
      </c>
      <c r="AE39" s="856" t="str">
        <f>IF($B39="","",INDEX('All CCC'!AE$7:AE$846,MATCH(WatchList!$B39,'All CCC'!$B$7:$B$846,0)))</f>
        <v/>
      </c>
      <c r="AF39" s="856" t="str">
        <f>IF($B39="","",INDEX('All CCC'!AF$7:AF$846,MATCH(WatchList!$B39,'All CCC'!$B$7:$B$846,0)))</f>
        <v/>
      </c>
      <c r="AG39" s="856" t="str">
        <f>IF($B39="","",INDEX('All CCC'!AG$7:AG$846,MATCH(WatchList!$B39,'All CCC'!$B$7:$B$846,0)))</f>
        <v/>
      </c>
      <c r="AH39" s="856" t="str">
        <f>IF($B39="","",INDEX('All CCC'!AH$7:AH$846,MATCH(WatchList!$B39,'All CCC'!$B$7:$B$846,0)))</f>
        <v/>
      </c>
      <c r="AI39" s="856" t="str">
        <f>IF($B39="","",INDEX('All CCC'!AI$7:AI$846,MATCH(WatchList!$B39,'All CCC'!$B$7:$B$846,0)))</f>
        <v/>
      </c>
      <c r="AJ39" s="856" t="str">
        <f>IF($B39="","",INDEX('All CCC'!AJ$7:AJ$846,MATCH(WatchList!$B39,'All CCC'!$B$7:$B$846,0)))</f>
        <v/>
      </c>
      <c r="AK39" s="856" t="str">
        <f>IF($B39="","",INDEX('All CCC'!AK$7:AK$846,MATCH(WatchList!$B39,'All CCC'!$B$7:$B$846,0)))</f>
        <v/>
      </c>
      <c r="AL39" s="856" t="str">
        <f>IF($B39="","",INDEX('All CCC'!AL$7:AL$846,MATCH(WatchList!$B39,'All CCC'!$B$7:$B$846,0)))</f>
        <v/>
      </c>
      <c r="AM39" s="856" t="str">
        <f>IF($B39="","",INDEX('All CCC'!AM$7:AM$846,MATCH(WatchList!$B39,'All CCC'!$B$7:$B$846,0)))</f>
        <v/>
      </c>
      <c r="AN39" s="856" t="str">
        <f>IF($B39="","",INDEX('All CCC'!AN$7:AN$846,MATCH(WatchList!$B39,'All CCC'!$B$7:$B$846,0)))</f>
        <v/>
      </c>
      <c r="AO39" s="856" t="str">
        <f>IF($B39="","",INDEX('All CCC'!AO$7:AO$846,MATCH(WatchList!$B39,'All CCC'!$B$7:$B$846,0)))</f>
        <v/>
      </c>
      <c r="AP39" s="856" t="str">
        <f>IF($B39="","",INDEX('All CCC'!AP$7:AP$846,MATCH(WatchList!$B39,'All CCC'!$B$7:$B$846,0)))</f>
        <v/>
      </c>
      <c r="AQ39" s="856" t="str">
        <f>IF($B39="","",INDEX('All CCC'!AQ$7:AQ$846,MATCH(WatchList!$B39,'All CCC'!$B$7:$B$846,0)))</f>
        <v/>
      </c>
      <c r="AR39" s="856" t="str">
        <f>IF($B39="","",INDEX('All CCC'!AR$7:AR$846,MATCH(WatchList!$B39,'All CCC'!$B$7:$B$846,0)))</f>
        <v/>
      </c>
      <c r="AS39" s="856" t="str">
        <f>IF($B39="","",INDEX('All CCC'!AS$7:AS$846,MATCH(WatchList!$B39,'All CCC'!$B$7:$B$846,0)))</f>
        <v/>
      </c>
      <c r="AT39" s="856" t="str">
        <f>IF($B39="","",INDEX('All CCC'!AT$7:AT$846,MATCH(WatchList!$B39,'All CCC'!$B$7:$B$846,0)))</f>
        <v/>
      </c>
      <c r="AU39" s="856" t="str">
        <f>IF($B39="","",INDEX('All CCC'!AU$7:AU$846,MATCH(WatchList!$B39,'All CCC'!$B$7:$B$846,0)))</f>
        <v/>
      </c>
      <c r="AV39" s="856" t="str">
        <f>IF($B39="","",INDEX('All CCC'!AV$7:AV$846,MATCH(WatchList!$B39,'All CCC'!$B$7:$B$846,0)))</f>
        <v/>
      </c>
      <c r="AW39" s="856" t="str">
        <f>IF($B39="","",INDEX('All CCC'!AW$7:AW$846,MATCH(WatchList!$B39,'All CCC'!$B$7:$B$846,0)))</f>
        <v/>
      </c>
      <c r="AX39" s="856" t="str">
        <f>IF($B39="","",INDEX('All CCC'!AX$7:AX$846,MATCH(WatchList!$B39,'All CCC'!$B$7:$B$846,0)))</f>
        <v/>
      </c>
      <c r="AY39" s="856" t="str">
        <f>IF($B39="","",INDEX('All CCC'!AY$7:AY$846,MATCH(WatchList!$B39,'All CCC'!$B$7:$B$846,0)))</f>
        <v/>
      </c>
      <c r="AZ39" s="856" t="str">
        <f>IF($B39="","",INDEX('All CCC'!AZ$7:AZ$846,MATCH(WatchList!$B39,'All CCC'!$B$7:$B$846,0)))</f>
        <v/>
      </c>
      <c r="BA39" s="856" t="str">
        <f>IF($B39="","",INDEX('All CCC'!BA$7:BA$846,MATCH(WatchList!$B39,'All CCC'!$B$7:$B$846,0)))</f>
        <v/>
      </c>
      <c r="BB39" s="856" t="str">
        <f>IF($B39="","",INDEX('All CCC'!BB$7:BB$846,MATCH(WatchList!$B39,'All CCC'!$B$7:$B$846,0)))</f>
        <v/>
      </c>
      <c r="BC39" s="856" t="str">
        <f>IF($B39="","",INDEX('All CCC'!BC$7:BC$846,MATCH(WatchList!$B39,'All CCC'!$B$7:$B$846,0)))</f>
        <v/>
      </c>
      <c r="BD39" s="856" t="str">
        <f>IF($B39="","",INDEX('All CCC'!BD$7:BD$846,MATCH(WatchList!$B39,'All CCC'!$B$7:$B$846,0)))</f>
        <v/>
      </c>
      <c r="BE39" s="856" t="str">
        <f>IF($B39="","",INDEX('All CCC'!BE$7:BE$846,MATCH(WatchList!$B39,'All CCC'!$B$7:$B$846,0)))</f>
        <v/>
      </c>
      <c r="BF39" s="856" t="str">
        <f>IF($B39="","",INDEX('All CCC'!BF$7:BF$846,MATCH(WatchList!$B39,'All CCC'!$B$7:$B$846,0)))</f>
        <v/>
      </c>
      <c r="BG39" s="856" t="str">
        <f>IF($B39="","",INDEX('All CCC'!BG$7:BG$846,MATCH(WatchList!$B39,'All CCC'!$B$7:$B$846,0)))</f>
        <v/>
      </c>
    </row>
    <row r="40" spans="1:59" x14ac:dyDescent="0.2">
      <c r="A40" s="550" t="str">
        <f>IF($B40="","",INDEX('All CCC'!A$7:A$846,MATCH(WatchList!$B40,'All CCC'!$B$7:$B$846,0)))</f>
        <v/>
      </c>
      <c r="B40" s="31"/>
      <c r="C40" s="856" t="str">
        <f>IF($B40="","",INDEX('All CCC'!C$7:C$846,MATCH(WatchList!$B40,'All CCC'!$B$7:$B$846,0)))</f>
        <v/>
      </c>
      <c r="D40" s="856" t="str">
        <f>IF($B40="","",INDEX('All CCC'!D$7:D$846,MATCH(WatchList!$B40,'All CCC'!$B$7:$B$846,0)))</f>
        <v/>
      </c>
      <c r="E40" s="856" t="str">
        <f>IF($B40="","",INDEX('All CCC'!E$7:E$846,MATCH(WatchList!$B40,'All CCC'!$B$7:$B$846,0)))</f>
        <v/>
      </c>
      <c r="F40" s="856" t="str">
        <f>IF($B40="","",INDEX('All CCC'!F$7:F$846,MATCH(WatchList!$B40,'All CCC'!$B$7:$B$846,0)))</f>
        <v/>
      </c>
      <c r="G40" s="856" t="str">
        <f>IF($B40="","",INDEX('All CCC'!G$7:G$846,MATCH(WatchList!$B40,'All CCC'!$B$7:$B$846,0)))</f>
        <v/>
      </c>
      <c r="H40" s="856" t="str">
        <f>IF($B40="","",INDEX('All CCC'!H$7:H$846,MATCH(WatchList!$B40,'All CCC'!$B$7:$B$846,0)))</f>
        <v/>
      </c>
      <c r="I40" s="856" t="str">
        <f>IF($B40="","",INDEX('All CCC'!I$7:I$846,MATCH(WatchList!$B40,'All CCC'!$B$7:$B$846,0)))</f>
        <v/>
      </c>
      <c r="J40" s="856" t="str">
        <f>IF($B40="","",INDEX('All CCC'!J$7:J$846,MATCH(WatchList!$B40,'All CCC'!$B$7:$B$846,0)))</f>
        <v/>
      </c>
      <c r="K40" s="856" t="str">
        <f>IF($B40="","",INDEX('All CCC'!K$7:K$846,MATCH(WatchList!$B40,'All CCC'!$B$7:$B$846,0)))</f>
        <v/>
      </c>
      <c r="L40" s="856" t="str">
        <f>IF($B40="","",INDEX('All CCC'!L$7:L$846,MATCH(WatchList!$B40,'All CCC'!$B$7:$B$846,0)))</f>
        <v/>
      </c>
      <c r="M40" s="856" t="str">
        <f>IF($B40="","",INDEX('All CCC'!M$7:M$846,MATCH(WatchList!$B40,'All CCC'!$B$7:$B$846,0)))</f>
        <v/>
      </c>
      <c r="N40" s="856" t="str">
        <f>IF($B40="","",INDEX('All CCC'!N$7:N$846,MATCH(WatchList!$B40,'All CCC'!$B$7:$B$846,0)))</f>
        <v/>
      </c>
      <c r="O40" s="856" t="str">
        <f>IF($B40="","",INDEX('All CCC'!O$7:O$846,MATCH(WatchList!$B40,'All CCC'!$B$7:$B$846,0)))</f>
        <v/>
      </c>
      <c r="P40" s="857" t="str">
        <f>IF($B40="","",INDEX('All CCC'!P$7:P$846,MATCH(WatchList!$B40,'All CCC'!$B$7:$B$846,0)))</f>
        <v/>
      </c>
      <c r="Q40" s="857" t="str">
        <f>IF($B40="","",INDEX('All CCC'!Q$7:Q$846,MATCH(WatchList!$B40,'All CCC'!$B$7:$B$846,0)))</f>
        <v/>
      </c>
      <c r="R40" s="856" t="str">
        <f>IF($B40="","",INDEX('All CCC'!R$7:R$846,MATCH(WatchList!$B40,'All CCC'!$B$7:$B$846,0)))</f>
        <v/>
      </c>
      <c r="S40" s="856" t="str">
        <f>IF($B40="","",INDEX('All CCC'!S$7:S$846,MATCH(WatchList!$B40,'All CCC'!$B$7:$B$846,0)))</f>
        <v/>
      </c>
      <c r="T40" s="856" t="str">
        <f>IF($B40="","",INDEX('All CCC'!T$7:T$846,MATCH(WatchList!$B40,'All CCC'!$B$7:$B$846,0)))</f>
        <v/>
      </c>
      <c r="U40" s="856" t="str">
        <f>IF($B40="","",INDEX('All CCC'!U$7:U$846,MATCH(WatchList!$B40,'All CCC'!$B$7:$B$846,0)))</f>
        <v/>
      </c>
      <c r="V40" s="856" t="str">
        <f>IF($B40="","",INDEX('All CCC'!V$7:V$846,MATCH(WatchList!$B40,'All CCC'!$B$7:$B$846,0)))</f>
        <v/>
      </c>
      <c r="W40" s="856" t="str">
        <f>IF($B40="","",INDEX('All CCC'!W$7:W$846,MATCH(WatchList!$B40,'All CCC'!$B$7:$B$846,0)))</f>
        <v/>
      </c>
      <c r="X40" s="856" t="str">
        <f>IF($B40="","",INDEX('All CCC'!X$7:X$846,MATCH(WatchList!$B40,'All CCC'!$B$7:$B$846,0)))</f>
        <v/>
      </c>
      <c r="Y40" s="856" t="str">
        <f>IF($B40="","",INDEX('All CCC'!Y$7:Y$846,MATCH(WatchList!$B40,'All CCC'!$B$7:$B$846,0)))</f>
        <v/>
      </c>
      <c r="Z40" s="856" t="str">
        <f>IF($B40="","",INDEX('All CCC'!Z$7:Z$846,MATCH(WatchList!$B40,'All CCC'!$B$7:$B$846,0)))</f>
        <v/>
      </c>
      <c r="AA40" s="856" t="str">
        <f>IF($B40="","",INDEX('All CCC'!AA$7:AA$846,MATCH(WatchList!$B40,'All CCC'!$B$7:$B$846,0)))</f>
        <v/>
      </c>
      <c r="AB40" s="856" t="str">
        <f>IF($B40="","",INDEX('All CCC'!AB$7:AB$846,MATCH(WatchList!$B40,'All CCC'!$B$7:$B$846,0)))</f>
        <v/>
      </c>
      <c r="AC40" s="856" t="str">
        <f>IF($B40="","",INDEX('All CCC'!AC$7:AC$846,MATCH(WatchList!$B40,'All CCC'!$B$7:$B$846,0)))</f>
        <v/>
      </c>
      <c r="AD40" s="856" t="str">
        <f>IF($B40="","",INDEX('All CCC'!AD$7:AD$846,MATCH(WatchList!$B40,'All CCC'!$B$7:$B$846,0)))</f>
        <v/>
      </c>
      <c r="AE40" s="856" t="str">
        <f>IF($B40="","",INDEX('All CCC'!AE$7:AE$846,MATCH(WatchList!$B40,'All CCC'!$B$7:$B$846,0)))</f>
        <v/>
      </c>
      <c r="AF40" s="856" t="str">
        <f>IF($B40="","",INDEX('All CCC'!AF$7:AF$846,MATCH(WatchList!$B40,'All CCC'!$B$7:$B$846,0)))</f>
        <v/>
      </c>
      <c r="AG40" s="856" t="str">
        <f>IF($B40="","",INDEX('All CCC'!AG$7:AG$846,MATCH(WatchList!$B40,'All CCC'!$B$7:$B$846,0)))</f>
        <v/>
      </c>
      <c r="AH40" s="856" t="str">
        <f>IF($B40="","",INDEX('All CCC'!AH$7:AH$846,MATCH(WatchList!$B40,'All CCC'!$B$7:$B$846,0)))</f>
        <v/>
      </c>
      <c r="AI40" s="856" t="str">
        <f>IF($B40="","",INDEX('All CCC'!AI$7:AI$846,MATCH(WatchList!$B40,'All CCC'!$B$7:$B$846,0)))</f>
        <v/>
      </c>
      <c r="AJ40" s="856" t="str">
        <f>IF($B40="","",INDEX('All CCC'!AJ$7:AJ$846,MATCH(WatchList!$B40,'All CCC'!$B$7:$B$846,0)))</f>
        <v/>
      </c>
      <c r="AK40" s="856" t="str">
        <f>IF($B40="","",INDEX('All CCC'!AK$7:AK$846,MATCH(WatchList!$B40,'All CCC'!$B$7:$B$846,0)))</f>
        <v/>
      </c>
      <c r="AL40" s="856" t="str">
        <f>IF($B40="","",INDEX('All CCC'!AL$7:AL$846,MATCH(WatchList!$B40,'All CCC'!$B$7:$B$846,0)))</f>
        <v/>
      </c>
      <c r="AM40" s="856" t="str">
        <f>IF($B40="","",INDEX('All CCC'!AM$7:AM$846,MATCH(WatchList!$B40,'All CCC'!$B$7:$B$846,0)))</f>
        <v/>
      </c>
      <c r="AN40" s="856" t="str">
        <f>IF($B40="","",INDEX('All CCC'!AN$7:AN$846,MATCH(WatchList!$B40,'All CCC'!$B$7:$B$846,0)))</f>
        <v/>
      </c>
      <c r="AO40" s="856" t="str">
        <f>IF($B40="","",INDEX('All CCC'!AO$7:AO$846,MATCH(WatchList!$B40,'All CCC'!$B$7:$B$846,0)))</f>
        <v/>
      </c>
      <c r="AP40" s="856" t="str">
        <f>IF($B40="","",INDEX('All CCC'!AP$7:AP$846,MATCH(WatchList!$B40,'All CCC'!$B$7:$B$846,0)))</f>
        <v/>
      </c>
      <c r="AQ40" s="856" t="str">
        <f>IF($B40="","",INDEX('All CCC'!AQ$7:AQ$846,MATCH(WatchList!$B40,'All CCC'!$B$7:$B$846,0)))</f>
        <v/>
      </c>
      <c r="AR40" s="856" t="str">
        <f>IF($B40="","",INDEX('All CCC'!AR$7:AR$846,MATCH(WatchList!$B40,'All CCC'!$B$7:$B$846,0)))</f>
        <v/>
      </c>
      <c r="AS40" s="856" t="str">
        <f>IF($B40="","",INDEX('All CCC'!AS$7:AS$846,MATCH(WatchList!$B40,'All CCC'!$B$7:$B$846,0)))</f>
        <v/>
      </c>
      <c r="AT40" s="856" t="str">
        <f>IF($B40="","",INDEX('All CCC'!AT$7:AT$846,MATCH(WatchList!$B40,'All CCC'!$B$7:$B$846,0)))</f>
        <v/>
      </c>
      <c r="AU40" s="856" t="str">
        <f>IF($B40="","",INDEX('All CCC'!AU$7:AU$846,MATCH(WatchList!$B40,'All CCC'!$B$7:$B$846,0)))</f>
        <v/>
      </c>
      <c r="AV40" s="856" t="str">
        <f>IF($B40="","",INDEX('All CCC'!AV$7:AV$846,MATCH(WatchList!$B40,'All CCC'!$B$7:$B$846,0)))</f>
        <v/>
      </c>
      <c r="AW40" s="856" t="str">
        <f>IF($B40="","",INDEX('All CCC'!AW$7:AW$846,MATCH(WatchList!$B40,'All CCC'!$B$7:$B$846,0)))</f>
        <v/>
      </c>
      <c r="AX40" s="856" t="str">
        <f>IF($B40="","",INDEX('All CCC'!AX$7:AX$846,MATCH(WatchList!$B40,'All CCC'!$B$7:$B$846,0)))</f>
        <v/>
      </c>
      <c r="AY40" s="856" t="str">
        <f>IF($B40="","",INDEX('All CCC'!AY$7:AY$846,MATCH(WatchList!$B40,'All CCC'!$B$7:$B$846,0)))</f>
        <v/>
      </c>
      <c r="AZ40" s="856" t="str">
        <f>IF($B40="","",INDEX('All CCC'!AZ$7:AZ$846,MATCH(WatchList!$B40,'All CCC'!$B$7:$B$846,0)))</f>
        <v/>
      </c>
      <c r="BA40" s="856" t="str">
        <f>IF($B40="","",INDEX('All CCC'!BA$7:BA$846,MATCH(WatchList!$B40,'All CCC'!$B$7:$B$846,0)))</f>
        <v/>
      </c>
      <c r="BB40" s="856" t="str">
        <f>IF($B40="","",INDEX('All CCC'!BB$7:BB$846,MATCH(WatchList!$B40,'All CCC'!$B$7:$B$846,0)))</f>
        <v/>
      </c>
      <c r="BC40" s="856" t="str">
        <f>IF($B40="","",INDEX('All CCC'!BC$7:BC$846,MATCH(WatchList!$B40,'All CCC'!$B$7:$B$846,0)))</f>
        <v/>
      </c>
      <c r="BD40" s="856" t="str">
        <f>IF($B40="","",INDEX('All CCC'!BD$7:BD$846,MATCH(WatchList!$B40,'All CCC'!$B$7:$B$846,0)))</f>
        <v/>
      </c>
      <c r="BE40" s="856" t="str">
        <f>IF($B40="","",INDEX('All CCC'!BE$7:BE$846,MATCH(WatchList!$B40,'All CCC'!$B$7:$B$846,0)))</f>
        <v/>
      </c>
      <c r="BF40" s="856" t="str">
        <f>IF($B40="","",INDEX('All CCC'!BF$7:BF$846,MATCH(WatchList!$B40,'All CCC'!$B$7:$B$846,0)))</f>
        <v/>
      </c>
      <c r="BG40" s="856" t="str">
        <f>IF($B40="","",INDEX('All CCC'!BG$7:BG$846,MATCH(WatchList!$B40,'All CCC'!$B$7:$B$846,0)))</f>
        <v/>
      </c>
    </row>
    <row r="41" spans="1:59" x14ac:dyDescent="0.2">
      <c r="A41" s="550" t="str">
        <f>IF($B41="","",INDEX('All CCC'!A$7:A$846,MATCH(WatchList!$B41,'All CCC'!$B$7:$B$846,0)))</f>
        <v/>
      </c>
      <c r="B41" s="31"/>
      <c r="C41" s="856" t="str">
        <f>IF($B41="","",INDEX('All CCC'!C$7:C$846,MATCH(WatchList!$B41,'All CCC'!$B$7:$B$846,0)))</f>
        <v/>
      </c>
      <c r="D41" s="856" t="str">
        <f>IF($B41="","",INDEX('All CCC'!D$7:D$846,MATCH(WatchList!$B41,'All CCC'!$B$7:$B$846,0)))</f>
        <v/>
      </c>
      <c r="E41" s="856" t="str">
        <f>IF($B41="","",INDEX('All CCC'!E$7:E$846,MATCH(WatchList!$B41,'All CCC'!$B$7:$B$846,0)))</f>
        <v/>
      </c>
      <c r="F41" s="856" t="str">
        <f>IF($B41="","",INDEX('All CCC'!F$7:F$846,MATCH(WatchList!$B41,'All CCC'!$B$7:$B$846,0)))</f>
        <v/>
      </c>
      <c r="G41" s="856" t="str">
        <f>IF($B41="","",INDEX('All CCC'!G$7:G$846,MATCH(WatchList!$B41,'All CCC'!$B$7:$B$846,0)))</f>
        <v/>
      </c>
      <c r="H41" s="856" t="str">
        <f>IF($B41="","",INDEX('All CCC'!H$7:H$846,MATCH(WatchList!$B41,'All CCC'!$B$7:$B$846,0)))</f>
        <v/>
      </c>
      <c r="I41" s="856" t="str">
        <f>IF($B41="","",INDEX('All CCC'!I$7:I$846,MATCH(WatchList!$B41,'All CCC'!$B$7:$B$846,0)))</f>
        <v/>
      </c>
      <c r="J41" s="856" t="str">
        <f>IF($B41="","",INDEX('All CCC'!J$7:J$846,MATCH(WatchList!$B41,'All CCC'!$B$7:$B$846,0)))</f>
        <v/>
      </c>
      <c r="K41" s="856" t="str">
        <f>IF($B41="","",INDEX('All CCC'!K$7:K$846,MATCH(WatchList!$B41,'All CCC'!$B$7:$B$846,0)))</f>
        <v/>
      </c>
      <c r="L41" s="856" t="str">
        <f>IF($B41="","",INDEX('All CCC'!L$7:L$846,MATCH(WatchList!$B41,'All CCC'!$B$7:$B$846,0)))</f>
        <v/>
      </c>
      <c r="M41" s="856" t="str">
        <f>IF($B41="","",INDEX('All CCC'!M$7:M$846,MATCH(WatchList!$B41,'All CCC'!$B$7:$B$846,0)))</f>
        <v/>
      </c>
      <c r="N41" s="856" t="str">
        <f>IF($B41="","",INDEX('All CCC'!N$7:N$846,MATCH(WatchList!$B41,'All CCC'!$B$7:$B$846,0)))</f>
        <v/>
      </c>
      <c r="O41" s="856" t="str">
        <f>IF($B41="","",INDEX('All CCC'!O$7:O$846,MATCH(WatchList!$B41,'All CCC'!$B$7:$B$846,0)))</f>
        <v/>
      </c>
      <c r="P41" s="857" t="str">
        <f>IF($B41="","",INDEX('All CCC'!P$7:P$846,MATCH(WatchList!$B41,'All CCC'!$B$7:$B$846,0)))</f>
        <v/>
      </c>
      <c r="Q41" s="857" t="str">
        <f>IF($B41="","",INDEX('All CCC'!Q$7:Q$846,MATCH(WatchList!$B41,'All CCC'!$B$7:$B$846,0)))</f>
        <v/>
      </c>
      <c r="R41" s="856" t="str">
        <f>IF($B41="","",INDEX('All CCC'!R$7:R$846,MATCH(WatchList!$B41,'All CCC'!$B$7:$B$846,0)))</f>
        <v/>
      </c>
      <c r="S41" s="856" t="str">
        <f>IF($B41="","",INDEX('All CCC'!S$7:S$846,MATCH(WatchList!$B41,'All CCC'!$B$7:$B$846,0)))</f>
        <v/>
      </c>
      <c r="T41" s="856" t="str">
        <f>IF($B41="","",INDEX('All CCC'!T$7:T$846,MATCH(WatchList!$B41,'All CCC'!$B$7:$B$846,0)))</f>
        <v/>
      </c>
      <c r="U41" s="856" t="str">
        <f>IF($B41="","",INDEX('All CCC'!U$7:U$846,MATCH(WatchList!$B41,'All CCC'!$B$7:$B$846,0)))</f>
        <v/>
      </c>
      <c r="V41" s="856" t="str">
        <f>IF($B41="","",INDEX('All CCC'!V$7:V$846,MATCH(WatchList!$B41,'All CCC'!$B$7:$B$846,0)))</f>
        <v/>
      </c>
      <c r="W41" s="856" t="str">
        <f>IF($B41="","",INDEX('All CCC'!W$7:W$846,MATCH(WatchList!$B41,'All CCC'!$B$7:$B$846,0)))</f>
        <v/>
      </c>
      <c r="X41" s="856" t="str">
        <f>IF($B41="","",INDEX('All CCC'!X$7:X$846,MATCH(WatchList!$B41,'All CCC'!$B$7:$B$846,0)))</f>
        <v/>
      </c>
      <c r="Y41" s="856" t="str">
        <f>IF($B41="","",INDEX('All CCC'!Y$7:Y$846,MATCH(WatchList!$B41,'All CCC'!$B$7:$B$846,0)))</f>
        <v/>
      </c>
      <c r="Z41" s="856" t="str">
        <f>IF($B41="","",INDEX('All CCC'!Z$7:Z$846,MATCH(WatchList!$B41,'All CCC'!$B$7:$B$846,0)))</f>
        <v/>
      </c>
      <c r="AA41" s="856" t="str">
        <f>IF($B41="","",INDEX('All CCC'!AA$7:AA$846,MATCH(WatchList!$B41,'All CCC'!$B$7:$B$846,0)))</f>
        <v/>
      </c>
      <c r="AB41" s="856" t="str">
        <f>IF($B41="","",INDEX('All CCC'!AB$7:AB$846,MATCH(WatchList!$B41,'All CCC'!$B$7:$B$846,0)))</f>
        <v/>
      </c>
      <c r="AC41" s="856" t="str">
        <f>IF($B41="","",INDEX('All CCC'!AC$7:AC$846,MATCH(WatchList!$B41,'All CCC'!$B$7:$B$846,0)))</f>
        <v/>
      </c>
      <c r="AD41" s="856" t="str">
        <f>IF($B41="","",INDEX('All CCC'!AD$7:AD$846,MATCH(WatchList!$B41,'All CCC'!$B$7:$B$846,0)))</f>
        <v/>
      </c>
      <c r="AE41" s="856" t="str">
        <f>IF($B41="","",INDEX('All CCC'!AE$7:AE$846,MATCH(WatchList!$B41,'All CCC'!$B$7:$B$846,0)))</f>
        <v/>
      </c>
      <c r="AF41" s="856" t="str">
        <f>IF($B41="","",INDEX('All CCC'!AF$7:AF$846,MATCH(WatchList!$B41,'All CCC'!$B$7:$B$846,0)))</f>
        <v/>
      </c>
      <c r="AG41" s="856" t="str">
        <f>IF($B41="","",INDEX('All CCC'!AG$7:AG$846,MATCH(WatchList!$B41,'All CCC'!$B$7:$B$846,0)))</f>
        <v/>
      </c>
      <c r="AH41" s="856" t="str">
        <f>IF($B41="","",INDEX('All CCC'!AH$7:AH$846,MATCH(WatchList!$B41,'All CCC'!$B$7:$B$846,0)))</f>
        <v/>
      </c>
      <c r="AI41" s="856" t="str">
        <f>IF($B41="","",INDEX('All CCC'!AI$7:AI$846,MATCH(WatchList!$B41,'All CCC'!$B$7:$B$846,0)))</f>
        <v/>
      </c>
      <c r="AJ41" s="856" t="str">
        <f>IF($B41="","",INDEX('All CCC'!AJ$7:AJ$846,MATCH(WatchList!$B41,'All CCC'!$B$7:$B$846,0)))</f>
        <v/>
      </c>
      <c r="AK41" s="856" t="str">
        <f>IF($B41="","",INDEX('All CCC'!AK$7:AK$846,MATCH(WatchList!$B41,'All CCC'!$B$7:$B$846,0)))</f>
        <v/>
      </c>
      <c r="AL41" s="856" t="str">
        <f>IF($B41="","",INDEX('All CCC'!AL$7:AL$846,MATCH(WatchList!$B41,'All CCC'!$B$7:$B$846,0)))</f>
        <v/>
      </c>
      <c r="AM41" s="856" t="str">
        <f>IF($B41="","",INDEX('All CCC'!AM$7:AM$846,MATCH(WatchList!$B41,'All CCC'!$B$7:$B$846,0)))</f>
        <v/>
      </c>
      <c r="AN41" s="856" t="str">
        <f>IF($B41="","",INDEX('All CCC'!AN$7:AN$846,MATCH(WatchList!$B41,'All CCC'!$B$7:$B$846,0)))</f>
        <v/>
      </c>
      <c r="AO41" s="856" t="str">
        <f>IF($B41="","",INDEX('All CCC'!AO$7:AO$846,MATCH(WatchList!$B41,'All CCC'!$B$7:$B$846,0)))</f>
        <v/>
      </c>
      <c r="AP41" s="856" t="str">
        <f>IF($B41="","",INDEX('All CCC'!AP$7:AP$846,MATCH(WatchList!$B41,'All CCC'!$B$7:$B$846,0)))</f>
        <v/>
      </c>
      <c r="AQ41" s="856" t="str">
        <f>IF($B41="","",INDEX('All CCC'!AQ$7:AQ$846,MATCH(WatchList!$B41,'All CCC'!$B$7:$B$846,0)))</f>
        <v/>
      </c>
      <c r="AR41" s="856" t="str">
        <f>IF($B41="","",INDEX('All CCC'!AR$7:AR$846,MATCH(WatchList!$B41,'All CCC'!$B$7:$B$846,0)))</f>
        <v/>
      </c>
      <c r="AS41" s="856" t="str">
        <f>IF($B41="","",INDEX('All CCC'!AS$7:AS$846,MATCH(WatchList!$B41,'All CCC'!$B$7:$B$846,0)))</f>
        <v/>
      </c>
      <c r="AT41" s="856" t="str">
        <f>IF($B41="","",INDEX('All CCC'!AT$7:AT$846,MATCH(WatchList!$B41,'All CCC'!$B$7:$B$846,0)))</f>
        <v/>
      </c>
      <c r="AU41" s="856" t="str">
        <f>IF($B41="","",INDEX('All CCC'!AU$7:AU$846,MATCH(WatchList!$B41,'All CCC'!$B$7:$B$846,0)))</f>
        <v/>
      </c>
      <c r="AV41" s="856" t="str">
        <f>IF($B41="","",INDEX('All CCC'!AV$7:AV$846,MATCH(WatchList!$B41,'All CCC'!$B$7:$B$846,0)))</f>
        <v/>
      </c>
      <c r="AW41" s="856" t="str">
        <f>IF($B41="","",INDEX('All CCC'!AW$7:AW$846,MATCH(WatchList!$B41,'All CCC'!$B$7:$B$846,0)))</f>
        <v/>
      </c>
      <c r="AX41" s="856" t="str">
        <f>IF($B41="","",INDEX('All CCC'!AX$7:AX$846,MATCH(WatchList!$B41,'All CCC'!$B$7:$B$846,0)))</f>
        <v/>
      </c>
      <c r="AY41" s="856" t="str">
        <f>IF($B41="","",INDEX('All CCC'!AY$7:AY$846,MATCH(WatchList!$B41,'All CCC'!$B$7:$B$846,0)))</f>
        <v/>
      </c>
      <c r="AZ41" s="856" t="str">
        <f>IF($B41="","",INDEX('All CCC'!AZ$7:AZ$846,MATCH(WatchList!$B41,'All CCC'!$B$7:$B$846,0)))</f>
        <v/>
      </c>
      <c r="BA41" s="856" t="str">
        <f>IF($B41="","",INDEX('All CCC'!BA$7:BA$846,MATCH(WatchList!$B41,'All CCC'!$B$7:$B$846,0)))</f>
        <v/>
      </c>
      <c r="BB41" s="856" t="str">
        <f>IF($B41="","",INDEX('All CCC'!BB$7:BB$846,MATCH(WatchList!$B41,'All CCC'!$B$7:$B$846,0)))</f>
        <v/>
      </c>
      <c r="BC41" s="856" t="str">
        <f>IF($B41="","",INDEX('All CCC'!BC$7:BC$846,MATCH(WatchList!$B41,'All CCC'!$B$7:$B$846,0)))</f>
        <v/>
      </c>
      <c r="BD41" s="856" t="str">
        <f>IF($B41="","",INDEX('All CCC'!BD$7:BD$846,MATCH(WatchList!$B41,'All CCC'!$B$7:$B$846,0)))</f>
        <v/>
      </c>
      <c r="BE41" s="856" t="str">
        <f>IF($B41="","",INDEX('All CCC'!BE$7:BE$846,MATCH(WatchList!$B41,'All CCC'!$B$7:$B$846,0)))</f>
        <v/>
      </c>
      <c r="BF41" s="856" t="str">
        <f>IF($B41="","",INDEX('All CCC'!BF$7:BF$846,MATCH(WatchList!$B41,'All CCC'!$B$7:$B$846,0)))</f>
        <v/>
      </c>
      <c r="BG41" s="856" t="str">
        <f>IF($B41="","",INDEX('All CCC'!BG$7:BG$846,MATCH(WatchList!$B41,'All CCC'!$B$7:$B$846,0)))</f>
        <v/>
      </c>
    </row>
    <row r="42" spans="1:59" x14ac:dyDescent="0.2">
      <c r="A42" s="550" t="str">
        <f>IF($B42="","",INDEX('All CCC'!A$7:A$846,MATCH(WatchList!$B42,'All CCC'!$B$7:$B$846,0)))</f>
        <v/>
      </c>
      <c r="B42" s="31"/>
      <c r="C42" s="856" t="str">
        <f>IF($B42="","",INDEX('All CCC'!C$7:C$846,MATCH(WatchList!$B42,'All CCC'!$B$7:$B$846,0)))</f>
        <v/>
      </c>
      <c r="D42" s="856" t="str">
        <f>IF($B42="","",INDEX('All CCC'!D$7:D$846,MATCH(WatchList!$B42,'All CCC'!$B$7:$B$846,0)))</f>
        <v/>
      </c>
      <c r="E42" s="856" t="str">
        <f>IF($B42="","",INDEX('All CCC'!E$7:E$846,MATCH(WatchList!$B42,'All CCC'!$B$7:$B$846,0)))</f>
        <v/>
      </c>
      <c r="F42" s="856" t="str">
        <f>IF($B42="","",INDEX('All CCC'!F$7:F$846,MATCH(WatchList!$B42,'All CCC'!$B$7:$B$846,0)))</f>
        <v/>
      </c>
      <c r="G42" s="856" t="str">
        <f>IF($B42="","",INDEX('All CCC'!G$7:G$846,MATCH(WatchList!$B42,'All CCC'!$B$7:$B$846,0)))</f>
        <v/>
      </c>
      <c r="H42" s="856" t="str">
        <f>IF($B42="","",INDEX('All CCC'!H$7:H$846,MATCH(WatchList!$B42,'All CCC'!$B$7:$B$846,0)))</f>
        <v/>
      </c>
      <c r="I42" s="856" t="str">
        <f>IF($B42="","",INDEX('All CCC'!I$7:I$846,MATCH(WatchList!$B42,'All CCC'!$B$7:$B$846,0)))</f>
        <v/>
      </c>
      <c r="J42" s="856" t="str">
        <f>IF($B42="","",INDEX('All CCC'!J$7:J$846,MATCH(WatchList!$B42,'All CCC'!$B$7:$B$846,0)))</f>
        <v/>
      </c>
      <c r="K42" s="856" t="str">
        <f>IF($B42="","",INDEX('All CCC'!K$7:K$846,MATCH(WatchList!$B42,'All CCC'!$B$7:$B$846,0)))</f>
        <v/>
      </c>
      <c r="L42" s="856" t="str">
        <f>IF($B42="","",INDEX('All CCC'!L$7:L$846,MATCH(WatchList!$B42,'All CCC'!$B$7:$B$846,0)))</f>
        <v/>
      </c>
      <c r="M42" s="856" t="str">
        <f>IF($B42="","",INDEX('All CCC'!M$7:M$846,MATCH(WatchList!$B42,'All CCC'!$B$7:$B$846,0)))</f>
        <v/>
      </c>
      <c r="N42" s="856" t="str">
        <f>IF($B42="","",INDEX('All CCC'!N$7:N$846,MATCH(WatchList!$B42,'All CCC'!$B$7:$B$846,0)))</f>
        <v/>
      </c>
      <c r="O42" s="856" t="str">
        <f>IF($B42="","",INDEX('All CCC'!O$7:O$846,MATCH(WatchList!$B42,'All CCC'!$B$7:$B$846,0)))</f>
        <v/>
      </c>
      <c r="P42" s="857" t="str">
        <f>IF($B42="","",INDEX('All CCC'!P$7:P$846,MATCH(WatchList!$B42,'All CCC'!$B$7:$B$846,0)))</f>
        <v/>
      </c>
      <c r="Q42" s="857" t="str">
        <f>IF($B42="","",INDEX('All CCC'!Q$7:Q$846,MATCH(WatchList!$B42,'All CCC'!$B$7:$B$846,0)))</f>
        <v/>
      </c>
      <c r="R42" s="856" t="str">
        <f>IF($B42="","",INDEX('All CCC'!R$7:R$846,MATCH(WatchList!$B42,'All CCC'!$B$7:$B$846,0)))</f>
        <v/>
      </c>
      <c r="S42" s="856" t="str">
        <f>IF($B42="","",INDEX('All CCC'!S$7:S$846,MATCH(WatchList!$B42,'All CCC'!$B$7:$B$846,0)))</f>
        <v/>
      </c>
      <c r="T42" s="856" t="str">
        <f>IF($B42="","",INDEX('All CCC'!T$7:T$846,MATCH(WatchList!$B42,'All CCC'!$B$7:$B$846,0)))</f>
        <v/>
      </c>
      <c r="U42" s="856" t="str">
        <f>IF($B42="","",INDEX('All CCC'!U$7:U$846,MATCH(WatchList!$B42,'All CCC'!$B$7:$B$846,0)))</f>
        <v/>
      </c>
      <c r="V42" s="856" t="str">
        <f>IF($B42="","",INDEX('All CCC'!V$7:V$846,MATCH(WatchList!$B42,'All CCC'!$B$7:$B$846,0)))</f>
        <v/>
      </c>
      <c r="W42" s="856" t="str">
        <f>IF($B42="","",INDEX('All CCC'!W$7:W$846,MATCH(WatchList!$B42,'All CCC'!$B$7:$B$846,0)))</f>
        <v/>
      </c>
      <c r="X42" s="856" t="str">
        <f>IF($B42="","",INDEX('All CCC'!X$7:X$846,MATCH(WatchList!$B42,'All CCC'!$B$7:$B$846,0)))</f>
        <v/>
      </c>
      <c r="Y42" s="856" t="str">
        <f>IF($B42="","",INDEX('All CCC'!Y$7:Y$846,MATCH(WatchList!$B42,'All CCC'!$B$7:$B$846,0)))</f>
        <v/>
      </c>
      <c r="Z42" s="856" t="str">
        <f>IF($B42="","",INDEX('All CCC'!Z$7:Z$846,MATCH(WatchList!$B42,'All CCC'!$B$7:$B$846,0)))</f>
        <v/>
      </c>
      <c r="AA42" s="856" t="str">
        <f>IF($B42="","",INDEX('All CCC'!AA$7:AA$846,MATCH(WatchList!$B42,'All CCC'!$B$7:$B$846,0)))</f>
        <v/>
      </c>
      <c r="AB42" s="856" t="str">
        <f>IF($B42="","",INDEX('All CCC'!AB$7:AB$846,MATCH(WatchList!$B42,'All CCC'!$B$7:$B$846,0)))</f>
        <v/>
      </c>
      <c r="AC42" s="856" t="str">
        <f>IF($B42="","",INDEX('All CCC'!AC$7:AC$846,MATCH(WatchList!$B42,'All CCC'!$B$7:$B$846,0)))</f>
        <v/>
      </c>
      <c r="AD42" s="856" t="str">
        <f>IF($B42="","",INDEX('All CCC'!AD$7:AD$846,MATCH(WatchList!$B42,'All CCC'!$B$7:$B$846,0)))</f>
        <v/>
      </c>
      <c r="AE42" s="856" t="str">
        <f>IF($B42="","",INDEX('All CCC'!AE$7:AE$846,MATCH(WatchList!$B42,'All CCC'!$B$7:$B$846,0)))</f>
        <v/>
      </c>
      <c r="AF42" s="856" t="str">
        <f>IF($B42="","",INDEX('All CCC'!AF$7:AF$846,MATCH(WatchList!$B42,'All CCC'!$B$7:$B$846,0)))</f>
        <v/>
      </c>
      <c r="AG42" s="856" t="str">
        <f>IF($B42="","",INDEX('All CCC'!AG$7:AG$846,MATCH(WatchList!$B42,'All CCC'!$B$7:$B$846,0)))</f>
        <v/>
      </c>
      <c r="AH42" s="856" t="str">
        <f>IF($B42="","",INDEX('All CCC'!AH$7:AH$846,MATCH(WatchList!$B42,'All CCC'!$B$7:$B$846,0)))</f>
        <v/>
      </c>
      <c r="AI42" s="856" t="str">
        <f>IF($B42="","",INDEX('All CCC'!AI$7:AI$846,MATCH(WatchList!$B42,'All CCC'!$B$7:$B$846,0)))</f>
        <v/>
      </c>
      <c r="AJ42" s="856" t="str">
        <f>IF($B42="","",INDEX('All CCC'!AJ$7:AJ$846,MATCH(WatchList!$B42,'All CCC'!$B$7:$B$846,0)))</f>
        <v/>
      </c>
      <c r="AK42" s="856" t="str">
        <f>IF($B42="","",INDEX('All CCC'!AK$7:AK$846,MATCH(WatchList!$B42,'All CCC'!$B$7:$B$846,0)))</f>
        <v/>
      </c>
      <c r="AL42" s="856" t="str">
        <f>IF($B42="","",INDEX('All CCC'!AL$7:AL$846,MATCH(WatchList!$B42,'All CCC'!$B$7:$B$846,0)))</f>
        <v/>
      </c>
      <c r="AM42" s="856" t="str">
        <f>IF($B42="","",INDEX('All CCC'!AM$7:AM$846,MATCH(WatchList!$B42,'All CCC'!$B$7:$B$846,0)))</f>
        <v/>
      </c>
      <c r="AN42" s="856" t="str">
        <f>IF($B42="","",INDEX('All CCC'!AN$7:AN$846,MATCH(WatchList!$B42,'All CCC'!$B$7:$B$846,0)))</f>
        <v/>
      </c>
      <c r="AO42" s="856" t="str">
        <f>IF($B42="","",INDEX('All CCC'!AO$7:AO$846,MATCH(WatchList!$B42,'All CCC'!$B$7:$B$846,0)))</f>
        <v/>
      </c>
      <c r="AP42" s="856" t="str">
        <f>IF($B42="","",INDEX('All CCC'!AP$7:AP$846,MATCH(WatchList!$B42,'All CCC'!$B$7:$B$846,0)))</f>
        <v/>
      </c>
      <c r="AQ42" s="856" t="str">
        <f>IF($B42="","",INDEX('All CCC'!AQ$7:AQ$846,MATCH(WatchList!$B42,'All CCC'!$B$7:$B$846,0)))</f>
        <v/>
      </c>
      <c r="AR42" s="856" t="str">
        <f>IF($B42="","",INDEX('All CCC'!AR$7:AR$846,MATCH(WatchList!$B42,'All CCC'!$B$7:$B$846,0)))</f>
        <v/>
      </c>
      <c r="AS42" s="856" t="str">
        <f>IF($B42="","",INDEX('All CCC'!AS$7:AS$846,MATCH(WatchList!$B42,'All CCC'!$B$7:$B$846,0)))</f>
        <v/>
      </c>
      <c r="AT42" s="856" t="str">
        <f>IF($B42="","",INDEX('All CCC'!AT$7:AT$846,MATCH(WatchList!$B42,'All CCC'!$B$7:$B$846,0)))</f>
        <v/>
      </c>
      <c r="AU42" s="856" t="str">
        <f>IF($B42="","",INDEX('All CCC'!AU$7:AU$846,MATCH(WatchList!$B42,'All CCC'!$B$7:$B$846,0)))</f>
        <v/>
      </c>
      <c r="AV42" s="856" t="str">
        <f>IF($B42="","",INDEX('All CCC'!AV$7:AV$846,MATCH(WatchList!$B42,'All CCC'!$B$7:$B$846,0)))</f>
        <v/>
      </c>
      <c r="AW42" s="856" t="str">
        <f>IF($B42="","",INDEX('All CCC'!AW$7:AW$846,MATCH(WatchList!$B42,'All CCC'!$B$7:$B$846,0)))</f>
        <v/>
      </c>
      <c r="AX42" s="856" t="str">
        <f>IF($B42="","",INDEX('All CCC'!AX$7:AX$846,MATCH(WatchList!$B42,'All CCC'!$B$7:$B$846,0)))</f>
        <v/>
      </c>
      <c r="AY42" s="856" t="str">
        <f>IF($B42="","",INDEX('All CCC'!AY$7:AY$846,MATCH(WatchList!$B42,'All CCC'!$B$7:$B$846,0)))</f>
        <v/>
      </c>
      <c r="AZ42" s="856" t="str">
        <f>IF($B42="","",INDEX('All CCC'!AZ$7:AZ$846,MATCH(WatchList!$B42,'All CCC'!$B$7:$B$846,0)))</f>
        <v/>
      </c>
      <c r="BA42" s="856" t="str">
        <f>IF($B42="","",INDEX('All CCC'!BA$7:BA$846,MATCH(WatchList!$B42,'All CCC'!$B$7:$B$846,0)))</f>
        <v/>
      </c>
      <c r="BB42" s="856" t="str">
        <f>IF($B42="","",INDEX('All CCC'!BB$7:BB$846,MATCH(WatchList!$B42,'All CCC'!$B$7:$B$846,0)))</f>
        <v/>
      </c>
      <c r="BC42" s="856" t="str">
        <f>IF($B42="","",INDEX('All CCC'!BC$7:BC$846,MATCH(WatchList!$B42,'All CCC'!$B$7:$B$846,0)))</f>
        <v/>
      </c>
      <c r="BD42" s="856" t="str">
        <f>IF($B42="","",INDEX('All CCC'!BD$7:BD$846,MATCH(WatchList!$B42,'All CCC'!$B$7:$B$846,0)))</f>
        <v/>
      </c>
      <c r="BE42" s="856" t="str">
        <f>IF($B42="","",INDEX('All CCC'!BE$7:BE$846,MATCH(WatchList!$B42,'All CCC'!$B$7:$B$846,0)))</f>
        <v/>
      </c>
      <c r="BF42" s="856" t="str">
        <f>IF($B42="","",INDEX('All CCC'!BF$7:BF$846,MATCH(WatchList!$B42,'All CCC'!$B$7:$B$846,0)))</f>
        <v/>
      </c>
      <c r="BG42" s="856" t="str">
        <f>IF($B42="","",INDEX('All CCC'!BG$7:BG$846,MATCH(WatchList!$B42,'All CCC'!$B$7:$B$846,0)))</f>
        <v/>
      </c>
    </row>
    <row r="43" spans="1:59" x14ac:dyDescent="0.2">
      <c r="A43" s="550" t="str">
        <f>IF($B43="","",INDEX('All CCC'!A$7:A$846,MATCH(WatchList!$B43,'All CCC'!$B$7:$B$846,0)))</f>
        <v/>
      </c>
      <c r="B43" s="31"/>
      <c r="C43" s="856" t="str">
        <f>IF($B43="","",INDEX('All CCC'!C$7:C$846,MATCH(WatchList!$B43,'All CCC'!$B$7:$B$846,0)))</f>
        <v/>
      </c>
      <c r="D43" s="856" t="str">
        <f>IF($B43="","",INDEX('All CCC'!D$7:D$846,MATCH(WatchList!$B43,'All CCC'!$B$7:$B$846,0)))</f>
        <v/>
      </c>
      <c r="E43" s="856" t="str">
        <f>IF($B43="","",INDEX('All CCC'!E$7:E$846,MATCH(WatchList!$B43,'All CCC'!$B$7:$B$846,0)))</f>
        <v/>
      </c>
      <c r="F43" s="856" t="str">
        <f>IF($B43="","",INDEX('All CCC'!F$7:F$846,MATCH(WatchList!$B43,'All CCC'!$B$7:$B$846,0)))</f>
        <v/>
      </c>
      <c r="G43" s="856" t="str">
        <f>IF($B43="","",INDEX('All CCC'!G$7:G$846,MATCH(WatchList!$B43,'All CCC'!$B$7:$B$846,0)))</f>
        <v/>
      </c>
      <c r="H43" s="856" t="str">
        <f>IF($B43="","",INDEX('All CCC'!H$7:H$846,MATCH(WatchList!$B43,'All CCC'!$B$7:$B$846,0)))</f>
        <v/>
      </c>
      <c r="I43" s="856" t="str">
        <f>IF($B43="","",INDEX('All CCC'!I$7:I$846,MATCH(WatchList!$B43,'All CCC'!$B$7:$B$846,0)))</f>
        <v/>
      </c>
      <c r="J43" s="856" t="str">
        <f>IF($B43="","",INDEX('All CCC'!J$7:J$846,MATCH(WatchList!$B43,'All CCC'!$B$7:$B$846,0)))</f>
        <v/>
      </c>
      <c r="K43" s="856" t="str">
        <f>IF($B43="","",INDEX('All CCC'!K$7:K$846,MATCH(WatchList!$B43,'All CCC'!$B$7:$B$846,0)))</f>
        <v/>
      </c>
      <c r="L43" s="856" t="str">
        <f>IF($B43="","",INDEX('All CCC'!L$7:L$846,MATCH(WatchList!$B43,'All CCC'!$B$7:$B$846,0)))</f>
        <v/>
      </c>
      <c r="M43" s="856" t="str">
        <f>IF($B43="","",INDEX('All CCC'!M$7:M$846,MATCH(WatchList!$B43,'All CCC'!$B$7:$B$846,0)))</f>
        <v/>
      </c>
      <c r="N43" s="856" t="str">
        <f>IF($B43="","",INDEX('All CCC'!N$7:N$846,MATCH(WatchList!$B43,'All CCC'!$B$7:$B$846,0)))</f>
        <v/>
      </c>
      <c r="O43" s="856" t="str">
        <f>IF($B43="","",INDEX('All CCC'!O$7:O$846,MATCH(WatchList!$B43,'All CCC'!$B$7:$B$846,0)))</f>
        <v/>
      </c>
      <c r="P43" s="857" t="str">
        <f>IF($B43="","",INDEX('All CCC'!P$7:P$846,MATCH(WatchList!$B43,'All CCC'!$B$7:$B$846,0)))</f>
        <v/>
      </c>
      <c r="Q43" s="857" t="str">
        <f>IF($B43="","",INDEX('All CCC'!Q$7:Q$846,MATCH(WatchList!$B43,'All CCC'!$B$7:$B$846,0)))</f>
        <v/>
      </c>
      <c r="R43" s="856" t="str">
        <f>IF($B43="","",INDEX('All CCC'!R$7:R$846,MATCH(WatchList!$B43,'All CCC'!$B$7:$B$846,0)))</f>
        <v/>
      </c>
      <c r="S43" s="856" t="str">
        <f>IF($B43="","",INDEX('All CCC'!S$7:S$846,MATCH(WatchList!$B43,'All CCC'!$B$7:$B$846,0)))</f>
        <v/>
      </c>
      <c r="T43" s="856" t="str">
        <f>IF($B43="","",INDEX('All CCC'!T$7:T$846,MATCH(WatchList!$B43,'All CCC'!$B$7:$B$846,0)))</f>
        <v/>
      </c>
      <c r="U43" s="856" t="str">
        <f>IF($B43="","",INDEX('All CCC'!U$7:U$846,MATCH(WatchList!$B43,'All CCC'!$B$7:$B$846,0)))</f>
        <v/>
      </c>
      <c r="V43" s="856" t="str">
        <f>IF($B43="","",INDEX('All CCC'!V$7:V$846,MATCH(WatchList!$B43,'All CCC'!$B$7:$B$846,0)))</f>
        <v/>
      </c>
      <c r="W43" s="856" t="str">
        <f>IF($B43="","",INDEX('All CCC'!W$7:W$846,MATCH(WatchList!$B43,'All CCC'!$B$7:$B$846,0)))</f>
        <v/>
      </c>
      <c r="X43" s="856" t="str">
        <f>IF($B43="","",INDEX('All CCC'!X$7:X$846,MATCH(WatchList!$B43,'All CCC'!$B$7:$B$846,0)))</f>
        <v/>
      </c>
      <c r="Y43" s="856" t="str">
        <f>IF($B43="","",INDEX('All CCC'!Y$7:Y$846,MATCH(WatchList!$B43,'All CCC'!$B$7:$B$846,0)))</f>
        <v/>
      </c>
      <c r="Z43" s="856" t="str">
        <f>IF($B43="","",INDEX('All CCC'!Z$7:Z$846,MATCH(WatchList!$B43,'All CCC'!$B$7:$B$846,0)))</f>
        <v/>
      </c>
      <c r="AA43" s="856" t="str">
        <f>IF($B43="","",INDEX('All CCC'!AA$7:AA$846,MATCH(WatchList!$B43,'All CCC'!$B$7:$B$846,0)))</f>
        <v/>
      </c>
      <c r="AB43" s="856" t="str">
        <f>IF($B43="","",INDEX('All CCC'!AB$7:AB$846,MATCH(WatchList!$B43,'All CCC'!$B$7:$B$846,0)))</f>
        <v/>
      </c>
      <c r="AC43" s="856" t="str">
        <f>IF($B43="","",INDEX('All CCC'!AC$7:AC$846,MATCH(WatchList!$B43,'All CCC'!$B$7:$B$846,0)))</f>
        <v/>
      </c>
      <c r="AD43" s="856" t="str">
        <f>IF($B43="","",INDEX('All CCC'!AD$7:AD$846,MATCH(WatchList!$B43,'All CCC'!$B$7:$B$846,0)))</f>
        <v/>
      </c>
      <c r="AE43" s="856" t="str">
        <f>IF($B43="","",INDEX('All CCC'!AE$7:AE$846,MATCH(WatchList!$B43,'All CCC'!$B$7:$B$846,0)))</f>
        <v/>
      </c>
      <c r="AF43" s="856" t="str">
        <f>IF($B43="","",INDEX('All CCC'!AF$7:AF$846,MATCH(WatchList!$B43,'All CCC'!$B$7:$B$846,0)))</f>
        <v/>
      </c>
      <c r="AG43" s="856" t="str">
        <f>IF($B43="","",INDEX('All CCC'!AG$7:AG$846,MATCH(WatchList!$B43,'All CCC'!$B$7:$B$846,0)))</f>
        <v/>
      </c>
      <c r="AH43" s="856" t="str">
        <f>IF($B43="","",INDEX('All CCC'!AH$7:AH$846,MATCH(WatchList!$B43,'All CCC'!$B$7:$B$846,0)))</f>
        <v/>
      </c>
      <c r="AI43" s="856" t="str">
        <f>IF($B43="","",INDEX('All CCC'!AI$7:AI$846,MATCH(WatchList!$B43,'All CCC'!$B$7:$B$846,0)))</f>
        <v/>
      </c>
      <c r="AJ43" s="856" t="str">
        <f>IF($B43="","",INDEX('All CCC'!AJ$7:AJ$846,MATCH(WatchList!$B43,'All CCC'!$B$7:$B$846,0)))</f>
        <v/>
      </c>
      <c r="AK43" s="856" t="str">
        <f>IF($B43="","",INDEX('All CCC'!AK$7:AK$846,MATCH(WatchList!$B43,'All CCC'!$B$7:$B$846,0)))</f>
        <v/>
      </c>
      <c r="AL43" s="856" t="str">
        <f>IF($B43="","",INDEX('All CCC'!AL$7:AL$846,MATCH(WatchList!$B43,'All CCC'!$B$7:$B$846,0)))</f>
        <v/>
      </c>
      <c r="AM43" s="856" t="str">
        <f>IF($B43="","",INDEX('All CCC'!AM$7:AM$846,MATCH(WatchList!$B43,'All CCC'!$B$7:$B$846,0)))</f>
        <v/>
      </c>
      <c r="AN43" s="856" t="str">
        <f>IF($B43="","",INDEX('All CCC'!AN$7:AN$846,MATCH(WatchList!$B43,'All CCC'!$B$7:$B$846,0)))</f>
        <v/>
      </c>
      <c r="AO43" s="856" t="str">
        <f>IF($B43="","",INDEX('All CCC'!AO$7:AO$846,MATCH(WatchList!$B43,'All CCC'!$B$7:$B$846,0)))</f>
        <v/>
      </c>
      <c r="AP43" s="856" t="str">
        <f>IF($B43="","",INDEX('All CCC'!AP$7:AP$846,MATCH(WatchList!$B43,'All CCC'!$B$7:$B$846,0)))</f>
        <v/>
      </c>
      <c r="AQ43" s="856" t="str">
        <f>IF($B43="","",INDEX('All CCC'!AQ$7:AQ$846,MATCH(WatchList!$B43,'All CCC'!$B$7:$B$846,0)))</f>
        <v/>
      </c>
      <c r="AR43" s="856" t="str">
        <f>IF($B43="","",INDEX('All CCC'!AR$7:AR$846,MATCH(WatchList!$B43,'All CCC'!$B$7:$B$846,0)))</f>
        <v/>
      </c>
      <c r="AS43" s="856" t="str">
        <f>IF($B43="","",INDEX('All CCC'!AS$7:AS$846,MATCH(WatchList!$B43,'All CCC'!$B$7:$B$846,0)))</f>
        <v/>
      </c>
      <c r="AT43" s="856" t="str">
        <f>IF($B43="","",INDEX('All CCC'!AT$7:AT$846,MATCH(WatchList!$B43,'All CCC'!$B$7:$B$846,0)))</f>
        <v/>
      </c>
      <c r="AU43" s="856" t="str">
        <f>IF($B43="","",INDEX('All CCC'!AU$7:AU$846,MATCH(WatchList!$B43,'All CCC'!$B$7:$B$846,0)))</f>
        <v/>
      </c>
      <c r="AV43" s="856" t="str">
        <f>IF($B43="","",INDEX('All CCC'!AV$7:AV$846,MATCH(WatchList!$B43,'All CCC'!$B$7:$B$846,0)))</f>
        <v/>
      </c>
      <c r="AW43" s="856" t="str">
        <f>IF($B43="","",INDEX('All CCC'!AW$7:AW$846,MATCH(WatchList!$B43,'All CCC'!$B$7:$B$846,0)))</f>
        <v/>
      </c>
      <c r="AX43" s="856" t="str">
        <f>IF($B43="","",INDEX('All CCC'!AX$7:AX$846,MATCH(WatchList!$B43,'All CCC'!$B$7:$B$846,0)))</f>
        <v/>
      </c>
      <c r="AY43" s="856" t="str">
        <f>IF($B43="","",INDEX('All CCC'!AY$7:AY$846,MATCH(WatchList!$B43,'All CCC'!$B$7:$B$846,0)))</f>
        <v/>
      </c>
      <c r="AZ43" s="856" t="str">
        <f>IF($B43="","",INDEX('All CCC'!AZ$7:AZ$846,MATCH(WatchList!$B43,'All CCC'!$B$7:$B$846,0)))</f>
        <v/>
      </c>
      <c r="BA43" s="856" t="str">
        <f>IF($B43="","",INDEX('All CCC'!BA$7:BA$846,MATCH(WatchList!$B43,'All CCC'!$B$7:$B$846,0)))</f>
        <v/>
      </c>
      <c r="BB43" s="856" t="str">
        <f>IF($B43="","",INDEX('All CCC'!BB$7:BB$846,MATCH(WatchList!$B43,'All CCC'!$B$7:$B$846,0)))</f>
        <v/>
      </c>
      <c r="BC43" s="856" t="str">
        <f>IF($B43="","",INDEX('All CCC'!BC$7:BC$846,MATCH(WatchList!$B43,'All CCC'!$B$7:$B$846,0)))</f>
        <v/>
      </c>
      <c r="BD43" s="856" t="str">
        <f>IF($B43="","",INDEX('All CCC'!BD$7:BD$846,MATCH(WatchList!$B43,'All CCC'!$B$7:$B$846,0)))</f>
        <v/>
      </c>
      <c r="BE43" s="856" t="str">
        <f>IF($B43="","",INDEX('All CCC'!BE$7:BE$846,MATCH(WatchList!$B43,'All CCC'!$B$7:$B$846,0)))</f>
        <v/>
      </c>
      <c r="BF43" s="856" t="str">
        <f>IF($B43="","",INDEX('All CCC'!BF$7:BF$846,MATCH(WatchList!$B43,'All CCC'!$B$7:$B$846,0)))</f>
        <v/>
      </c>
      <c r="BG43" s="856" t="str">
        <f>IF($B43="","",INDEX('All CCC'!BG$7:BG$846,MATCH(WatchList!$B43,'All CCC'!$B$7:$B$846,0)))</f>
        <v/>
      </c>
    </row>
    <row r="44" spans="1:59" x14ac:dyDescent="0.2">
      <c r="A44" s="550" t="str">
        <f>IF($B44="","",INDEX('All CCC'!A$7:A$846,MATCH(WatchList!$B44,'All CCC'!$B$7:$B$846,0)))</f>
        <v/>
      </c>
      <c r="B44" s="31"/>
      <c r="C44" s="856" t="str">
        <f>IF($B44="","",INDEX('All CCC'!C$7:C$846,MATCH(WatchList!$B44,'All CCC'!$B$7:$B$846,0)))</f>
        <v/>
      </c>
      <c r="D44" s="856" t="str">
        <f>IF($B44="","",INDEX('All CCC'!D$7:D$846,MATCH(WatchList!$B44,'All CCC'!$B$7:$B$846,0)))</f>
        <v/>
      </c>
      <c r="E44" s="856" t="str">
        <f>IF($B44="","",INDEX('All CCC'!E$7:E$846,MATCH(WatchList!$B44,'All CCC'!$B$7:$B$846,0)))</f>
        <v/>
      </c>
      <c r="F44" s="856" t="str">
        <f>IF($B44="","",INDEX('All CCC'!F$7:F$846,MATCH(WatchList!$B44,'All CCC'!$B$7:$B$846,0)))</f>
        <v/>
      </c>
      <c r="G44" s="856" t="str">
        <f>IF($B44="","",INDEX('All CCC'!G$7:G$846,MATCH(WatchList!$B44,'All CCC'!$B$7:$B$846,0)))</f>
        <v/>
      </c>
      <c r="H44" s="856" t="str">
        <f>IF($B44="","",INDEX('All CCC'!H$7:H$846,MATCH(WatchList!$B44,'All CCC'!$B$7:$B$846,0)))</f>
        <v/>
      </c>
      <c r="I44" s="856" t="str">
        <f>IF($B44="","",INDEX('All CCC'!I$7:I$846,MATCH(WatchList!$B44,'All CCC'!$B$7:$B$846,0)))</f>
        <v/>
      </c>
      <c r="J44" s="856" t="str">
        <f>IF($B44="","",INDEX('All CCC'!J$7:J$846,MATCH(WatchList!$B44,'All CCC'!$B$7:$B$846,0)))</f>
        <v/>
      </c>
      <c r="K44" s="856" t="str">
        <f>IF($B44="","",INDEX('All CCC'!K$7:K$846,MATCH(WatchList!$B44,'All CCC'!$B$7:$B$846,0)))</f>
        <v/>
      </c>
      <c r="L44" s="856" t="str">
        <f>IF($B44="","",INDEX('All CCC'!L$7:L$846,MATCH(WatchList!$B44,'All CCC'!$B$7:$B$846,0)))</f>
        <v/>
      </c>
      <c r="M44" s="856" t="str">
        <f>IF($B44="","",INDEX('All CCC'!M$7:M$846,MATCH(WatchList!$B44,'All CCC'!$B$7:$B$846,0)))</f>
        <v/>
      </c>
      <c r="N44" s="856" t="str">
        <f>IF($B44="","",INDEX('All CCC'!N$7:N$846,MATCH(WatchList!$B44,'All CCC'!$B$7:$B$846,0)))</f>
        <v/>
      </c>
      <c r="O44" s="856" t="str">
        <f>IF($B44="","",INDEX('All CCC'!O$7:O$846,MATCH(WatchList!$B44,'All CCC'!$B$7:$B$846,0)))</f>
        <v/>
      </c>
      <c r="P44" s="857" t="str">
        <f>IF($B44="","",INDEX('All CCC'!P$7:P$846,MATCH(WatchList!$B44,'All CCC'!$B$7:$B$846,0)))</f>
        <v/>
      </c>
      <c r="Q44" s="857" t="str">
        <f>IF($B44="","",INDEX('All CCC'!Q$7:Q$846,MATCH(WatchList!$B44,'All CCC'!$B$7:$B$846,0)))</f>
        <v/>
      </c>
      <c r="R44" s="856" t="str">
        <f>IF($B44="","",INDEX('All CCC'!R$7:R$846,MATCH(WatchList!$B44,'All CCC'!$B$7:$B$846,0)))</f>
        <v/>
      </c>
      <c r="S44" s="856" t="str">
        <f>IF($B44="","",INDEX('All CCC'!S$7:S$846,MATCH(WatchList!$B44,'All CCC'!$B$7:$B$846,0)))</f>
        <v/>
      </c>
      <c r="T44" s="856" t="str">
        <f>IF($B44="","",INDEX('All CCC'!T$7:T$846,MATCH(WatchList!$B44,'All CCC'!$B$7:$B$846,0)))</f>
        <v/>
      </c>
      <c r="U44" s="856" t="str">
        <f>IF($B44="","",INDEX('All CCC'!U$7:U$846,MATCH(WatchList!$B44,'All CCC'!$B$7:$B$846,0)))</f>
        <v/>
      </c>
      <c r="V44" s="856" t="str">
        <f>IF($B44="","",INDEX('All CCC'!V$7:V$846,MATCH(WatchList!$B44,'All CCC'!$B$7:$B$846,0)))</f>
        <v/>
      </c>
      <c r="W44" s="856" t="str">
        <f>IF($B44="","",INDEX('All CCC'!W$7:W$846,MATCH(WatchList!$B44,'All CCC'!$B$7:$B$846,0)))</f>
        <v/>
      </c>
      <c r="X44" s="856" t="str">
        <f>IF($B44="","",INDEX('All CCC'!X$7:X$846,MATCH(WatchList!$B44,'All CCC'!$B$7:$B$846,0)))</f>
        <v/>
      </c>
      <c r="Y44" s="856" t="str">
        <f>IF($B44="","",INDEX('All CCC'!Y$7:Y$846,MATCH(WatchList!$B44,'All CCC'!$B$7:$B$846,0)))</f>
        <v/>
      </c>
      <c r="Z44" s="856" t="str">
        <f>IF($B44="","",INDEX('All CCC'!Z$7:Z$846,MATCH(WatchList!$B44,'All CCC'!$B$7:$B$846,0)))</f>
        <v/>
      </c>
      <c r="AA44" s="856" t="str">
        <f>IF($B44="","",INDEX('All CCC'!AA$7:AA$846,MATCH(WatchList!$B44,'All CCC'!$B$7:$B$846,0)))</f>
        <v/>
      </c>
      <c r="AB44" s="856" t="str">
        <f>IF($B44="","",INDEX('All CCC'!AB$7:AB$846,MATCH(WatchList!$B44,'All CCC'!$B$7:$B$846,0)))</f>
        <v/>
      </c>
      <c r="AC44" s="856" t="str">
        <f>IF($B44="","",INDEX('All CCC'!AC$7:AC$846,MATCH(WatchList!$B44,'All CCC'!$B$7:$B$846,0)))</f>
        <v/>
      </c>
      <c r="AD44" s="856" t="str">
        <f>IF($B44="","",INDEX('All CCC'!AD$7:AD$846,MATCH(WatchList!$B44,'All CCC'!$B$7:$B$846,0)))</f>
        <v/>
      </c>
      <c r="AE44" s="856" t="str">
        <f>IF($B44="","",INDEX('All CCC'!AE$7:AE$846,MATCH(WatchList!$B44,'All CCC'!$B$7:$B$846,0)))</f>
        <v/>
      </c>
      <c r="AF44" s="856" t="str">
        <f>IF($B44="","",INDEX('All CCC'!AF$7:AF$846,MATCH(WatchList!$B44,'All CCC'!$B$7:$B$846,0)))</f>
        <v/>
      </c>
      <c r="AG44" s="856" t="str">
        <f>IF($B44="","",INDEX('All CCC'!AG$7:AG$846,MATCH(WatchList!$B44,'All CCC'!$B$7:$B$846,0)))</f>
        <v/>
      </c>
      <c r="AH44" s="856" t="str">
        <f>IF($B44="","",INDEX('All CCC'!AH$7:AH$846,MATCH(WatchList!$B44,'All CCC'!$B$7:$B$846,0)))</f>
        <v/>
      </c>
      <c r="AI44" s="856" t="str">
        <f>IF($B44="","",INDEX('All CCC'!AI$7:AI$846,MATCH(WatchList!$B44,'All CCC'!$B$7:$B$846,0)))</f>
        <v/>
      </c>
      <c r="AJ44" s="856" t="str">
        <f>IF($B44="","",INDEX('All CCC'!AJ$7:AJ$846,MATCH(WatchList!$B44,'All CCC'!$B$7:$B$846,0)))</f>
        <v/>
      </c>
      <c r="AK44" s="856" t="str">
        <f>IF($B44="","",INDEX('All CCC'!AK$7:AK$846,MATCH(WatchList!$B44,'All CCC'!$B$7:$B$846,0)))</f>
        <v/>
      </c>
      <c r="AL44" s="856" t="str">
        <f>IF($B44="","",INDEX('All CCC'!AL$7:AL$846,MATCH(WatchList!$B44,'All CCC'!$B$7:$B$846,0)))</f>
        <v/>
      </c>
      <c r="AM44" s="856" t="str">
        <f>IF($B44="","",INDEX('All CCC'!AM$7:AM$846,MATCH(WatchList!$B44,'All CCC'!$B$7:$B$846,0)))</f>
        <v/>
      </c>
      <c r="AN44" s="856" t="str">
        <f>IF($B44="","",INDEX('All CCC'!AN$7:AN$846,MATCH(WatchList!$B44,'All CCC'!$B$7:$B$846,0)))</f>
        <v/>
      </c>
      <c r="AO44" s="856" t="str">
        <f>IF($B44="","",INDEX('All CCC'!AO$7:AO$846,MATCH(WatchList!$B44,'All CCC'!$B$7:$B$846,0)))</f>
        <v/>
      </c>
      <c r="AP44" s="856" t="str">
        <f>IF($B44="","",INDEX('All CCC'!AP$7:AP$846,MATCH(WatchList!$B44,'All CCC'!$B$7:$B$846,0)))</f>
        <v/>
      </c>
      <c r="AQ44" s="856" t="str">
        <f>IF($B44="","",INDEX('All CCC'!AQ$7:AQ$846,MATCH(WatchList!$B44,'All CCC'!$B$7:$B$846,0)))</f>
        <v/>
      </c>
      <c r="AR44" s="856" t="str">
        <f>IF($B44="","",INDEX('All CCC'!AR$7:AR$846,MATCH(WatchList!$B44,'All CCC'!$B$7:$B$846,0)))</f>
        <v/>
      </c>
      <c r="AS44" s="856" t="str">
        <f>IF($B44="","",INDEX('All CCC'!AS$7:AS$846,MATCH(WatchList!$B44,'All CCC'!$B$7:$B$846,0)))</f>
        <v/>
      </c>
      <c r="AT44" s="856" t="str">
        <f>IF($B44="","",INDEX('All CCC'!AT$7:AT$846,MATCH(WatchList!$B44,'All CCC'!$B$7:$B$846,0)))</f>
        <v/>
      </c>
      <c r="AU44" s="856" t="str">
        <f>IF($B44="","",INDEX('All CCC'!AU$7:AU$846,MATCH(WatchList!$B44,'All CCC'!$B$7:$B$846,0)))</f>
        <v/>
      </c>
      <c r="AV44" s="856" t="str">
        <f>IF($B44="","",INDEX('All CCC'!AV$7:AV$846,MATCH(WatchList!$B44,'All CCC'!$B$7:$B$846,0)))</f>
        <v/>
      </c>
      <c r="AW44" s="856" t="str">
        <f>IF($B44="","",INDEX('All CCC'!AW$7:AW$846,MATCH(WatchList!$B44,'All CCC'!$B$7:$B$846,0)))</f>
        <v/>
      </c>
      <c r="AX44" s="856" t="str">
        <f>IF($B44="","",INDEX('All CCC'!AX$7:AX$846,MATCH(WatchList!$B44,'All CCC'!$B$7:$B$846,0)))</f>
        <v/>
      </c>
      <c r="AY44" s="856" t="str">
        <f>IF($B44="","",INDEX('All CCC'!AY$7:AY$846,MATCH(WatchList!$B44,'All CCC'!$B$7:$B$846,0)))</f>
        <v/>
      </c>
      <c r="AZ44" s="856" t="str">
        <f>IF($B44="","",INDEX('All CCC'!AZ$7:AZ$846,MATCH(WatchList!$B44,'All CCC'!$B$7:$B$846,0)))</f>
        <v/>
      </c>
      <c r="BA44" s="856" t="str">
        <f>IF($B44="","",INDEX('All CCC'!BA$7:BA$846,MATCH(WatchList!$B44,'All CCC'!$B$7:$B$846,0)))</f>
        <v/>
      </c>
      <c r="BB44" s="856" t="str">
        <f>IF($B44="","",INDEX('All CCC'!BB$7:BB$846,MATCH(WatchList!$B44,'All CCC'!$B$7:$B$846,0)))</f>
        <v/>
      </c>
      <c r="BC44" s="856" t="str">
        <f>IF($B44="","",INDEX('All CCC'!BC$7:BC$846,MATCH(WatchList!$B44,'All CCC'!$B$7:$B$846,0)))</f>
        <v/>
      </c>
      <c r="BD44" s="856" t="str">
        <f>IF($B44="","",INDEX('All CCC'!BD$7:BD$846,MATCH(WatchList!$B44,'All CCC'!$B$7:$B$846,0)))</f>
        <v/>
      </c>
      <c r="BE44" s="856" t="str">
        <f>IF($B44="","",INDEX('All CCC'!BE$7:BE$846,MATCH(WatchList!$B44,'All CCC'!$B$7:$B$846,0)))</f>
        <v/>
      </c>
      <c r="BF44" s="856" t="str">
        <f>IF($B44="","",INDEX('All CCC'!BF$7:BF$846,MATCH(WatchList!$B44,'All CCC'!$B$7:$B$846,0)))</f>
        <v/>
      </c>
      <c r="BG44" s="856" t="str">
        <f>IF($B44="","",INDEX('All CCC'!BG$7:BG$846,MATCH(WatchList!$B44,'All CCC'!$B$7:$B$846,0)))</f>
        <v/>
      </c>
    </row>
    <row r="45" spans="1:59" x14ac:dyDescent="0.2">
      <c r="A45" s="550" t="str">
        <f>IF($B45="","",INDEX('All CCC'!A$7:A$846,MATCH(WatchList!$B45,'All CCC'!$B$7:$B$846,0)))</f>
        <v/>
      </c>
      <c r="B45" s="31"/>
      <c r="C45" s="856" t="str">
        <f>IF($B45="","",INDEX('All CCC'!C$7:C$846,MATCH(WatchList!$B45,'All CCC'!$B$7:$B$846,0)))</f>
        <v/>
      </c>
      <c r="D45" s="856" t="str">
        <f>IF($B45="","",INDEX('All CCC'!D$7:D$846,MATCH(WatchList!$B45,'All CCC'!$B$7:$B$846,0)))</f>
        <v/>
      </c>
      <c r="E45" s="856" t="str">
        <f>IF($B45="","",INDEX('All CCC'!E$7:E$846,MATCH(WatchList!$B45,'All CCC'!$B$7:$B$846,0)))</f>
        <v/>
      </c>
      <c r="F45" s="856" t="str">
        <f>IF($B45="","",INDEX('All CCC'!F$7:F$846,MATCH(WatchList!$B45,'All CCC'!$B$7:$B$846,0)))</f>
        <v/>
      </c>
      <c r="G45" s="856" t="str">
        <f>IF($B45="","",INDEX('All CCC'!G$7:G$846,MATCH(WatchList!$B45,'All CCC'!$B$7:$B$846,0)))</f>
        <v/>
      </c>
      <c r="H45" s="856" t="str">
        <f>IF($B45="","",INDEX('All CCC'!H$7:H$846,MATCH(WatchList!$B45,'All CCC'!$B$7:$B$846,0)))</f>
        <v/>
      </c>
      <c r="I45" s="856" t="str">
        <f>IF($B45="","",INDEX('All CCC'!I$7:I$846,MATCH(WatchList!$B45,'All CCC'!$B$7:$B$846,0)))</f>
        <v/>
      </c>
      <c r="J45" s="856" t="str">
        <f>IF($B45="","",INDEX('All CCC'!J$7:J$846,MATCH(WatchList!$B45,'All CCC'!$B$7:$B$846,0)))</f>
        <v/>
      </c>
      <c r="K45" s="856" t="str">
        <f>IF($B45="","",INDEX('All CCC'!K$7:K$846,MATCH(WatchList!$B45,'All CCC'!$B$7:$B$846,0)))</f>
        <v/>
      </c>
      <c r="L45" s="856" t="str">
        <f>IF($B45="","",INDEX('All CCC'!L$7:L$846,MATCH(WatchList!$B45,'All CCC'!$B$7:$B$846,0)))</f>
        <v/>
      </c>
      <c r="M45" s="856" t="str">
        <f>IF($B45="","",INDEX('All CCC'!M$7:M$846,MATCH(WatchList!$B45,'All CCC'!$B$7:$B$846,0)))</f>
        <v/>
      </c>
      <c r="N45" s="856" t="str">
        <f>IF($B45="","",INDEX('All CCC'!N$7:N$846,MATCH(WatchList!$B45,'All CCC'!$B$7:$B$846,0)))</f>
        <v/>
      </c>
      <c r="O45" s="856" t="str">
        <f>IF($B45="","",INDEX('All CCC'!O$7:O$846,MATCH(WatchList!$B45,'All CCC'!$B$7:$B$846,0)))</f>
        <v/>
      </c>
      <c r="P45" s="857" t="str">
        <f>IF($B45="","",INDEX('All CCC'!P$7:P$846,MATCH(WatchList!$B45,'All CCC'!$B$7:$B$846,0)))</f>
        <v/>
      </c>
      <c r="Q45" s="857" t="str">
        <f>IF($B45="","",INDEX('All CCC'!Q$7:Q$846,MATCH(WatchList!$B45,'All CCC'!$B$7:$B$846,0)))</f>
        <v/>
      </c>
      <c r="R45" s="856" t="str">
        <f>IF($B45="","",INDEX('All CCC'!R$7:R$846,MATCH(WatchList!$B45,'All CCC'!$B$7:$B$846,0)))</f>
        <v/>
      </c>
      <c r="S45" s="856" t="str">
        <f>IF($B45="","",INDEX('All CCC'!S$7:S$846,MATCH(WatchList!$B45,'All CCC'!$B$7:$B$846,0)))</f>
        <v/>
      </c>
      <c r="T45" s="856" t="str">
        <f>IF($B45="","",INDEX('All CCC'!T$7:T$846,MATCH(WatchList!$B45,'All CCC'!$B$7:$B$846,0)))</f>
        <v/>
      </c>
      <c r="U45" s="856" t="str">
        <f>IF($B45="","",INDEX('All CCC'!U$7:U$846,MATCH(WatchList!$B45,'All CCC'!$B$7:$B$846,0)))</f>
        <v/>
      </c>
      <c r="V45" s="856" t="str">
        <f>IF($B45="","",INDEX('All CCC'!V$7:V$846,MATCH(WatchList!$B45,'All CCC'!$B$7:$B$846,0)))</f>
        <v/>
      </c>
      <c r="W45" s="856" t="str">
        <f>IF($B45="","",INDEX('All CCC'!W$7:W$846,MATCH(WatchList!$B45,'All CCC'!$B$7:$B$846,0)))</f>
        <v/>
      </c>
      <c r="X45" s="856" t="str">
        <f>IF($B45="","",INDEX('All CCC'!X$7:X$846,MATCH(WatchList!$B45,'All CCC'!$B$7:$B$846,0)))</f>
        <v/>
      </c>
      <c r="Y45" s="856" t="str">
        <f>IF($B45="","",INDEX('All CCC'!Y$7:Y$846,MATCH(WatchList!$B45,'All CCC'!$B$7:$B$846,0)))</f>
        <v/>
      </c>
      <c r="Z45" s="856" t="str">
        <f>IF($B45="","",INDEX('All CCC'!Z$7:Z$846,MATCH(WatchList!$B45,'All CCC'!$B$7:$B$846,0)))</f>
        <v/>
      </c>
      <c r="AA45" s="856" t="str">
        <f>IF($B45="","",INDEX('All CCC'!AA$7:AA$846,MATCH(WatchList!$B45,'All CCC'!$B$7:$B$846,0)))</f>
        <v/>
      </c>
      <c r="AB45" s="856" t="str">
        <f>IF($B45="","",INDEX('All CCC'!AB$7:AB$846,MATCH(WatchList!$B45,'All CCC'!$B$7:$B$846,0)))</f>
        <v/>
      </c>
      <c r="AC45" s="856" t="str">
        <f>IF($B45="","",INDEX('All CCC'!AC$7:AC$846,MATCH(WatchList!$B45,'All CCC'!$B$7:$B$846,0)))</f>
        <v/>
      </c>
      <c r="AD45" s="856" t="str">
        <f>IF($B45="","",INDEX('All CCC'!AD$7:AD$846,MATCH(WatchList!$B45,'All CCC'!$B$7:$B$846,0)))</f>
        <v/>
      </c>
      <c r="AE45" s="856" t="str">
        <f>IF($B45="","",INDEX('All CCC'!AE$7:AE$846,MATCH(WatchList!$B45,'All CCC'!$B$7:$B$846,0)))</f>
        <v/>
      </c>
      <c r="AF45" s="856" t="str">
        <f>IF($B45="","",INDEX('All CCC'!AF$7:AF$846,MATCH(WatchList!$B45,'All CCC'!$B$7:$B$846,0)))</f>
        <v/>
      </c>
      <c r="AG45" s="856" t="str">
        <f>IF($B45="","",INDEX('All CCC'!AG$7:AG$846,MATCH(WatchList!$B45,'All CCC'!$B$7:$B$846,0)))</f>
        <v/>
      </c>
      <c r="AH45" s="856" t="str">
        <f>IF($B45="","",INDEX('All CCC'!AH$7:AH$846,MATCH(WatchList!$B45,'All CCC'!$B$7:$B$846,0)))</f>
        <v/>
      </c>
      <c r="AI45" s="856" t="str">
        <f>IF($B45="","",INDEX('All CCC'!AI$7:AI$846,MATCH(WatchList!$B45,'All CCC'!$B$7:$B$846,0)))</f>
        <v/>
      </c>
      <c r="AJ45" s="856" t="str">
        <f>IF($B45="","",INDEX('All CCC'!AJ$7:AJ$846,MATCH(WatchList!$B45,'All CCC'!$B$7:$B$846,0)))</f>
        <v/>
      </c>
      <c r="AK45" s="856" t="str">
        <f>IF($B45="","",INDEX('All CCC'!AK$7:AK$846,MATCH(WatchList!$B45,'All CCC'!$B$7:$B$846,0)))</f>
        <v/>
      </c>
      <c r="AL45" s="856" t="str">
        <f>IF($B45="","",INDEX('All CCC'!AL$7:AL$846,MATCH(WatchList!$B45,'All CCC'!$B$7:$B$846,0)))</f>
        <v/>
      </c>
      <c r="AM45" s="856" t="str">
        <f>IF($B45="","",INDEX('All CCC'!AM$7:AM$846,MATCH(WatchList!$B45,'All CCC'!$B$7:$B$846,0)))</f>
        <v/>
      </c>
      <c r="AN45" s="856" t="str">
        <f>IF($B45="","",INDEX('All CCC'!AN$7:AN$846,MATCH(WatchList!$B45,'All CCC'!$B$7:$B$846,0)))</f>
        <v/>
      </c>
      <c r="AO45" s="856" t="str">
        <f>IF($B45="","",INDEX('All CCC'!AO$7:AO$846,MATCH(WatchList!$B45,'All CCC'!$B$7:$B$846,0)))</f>
        <v/>
      </c>
      <c r="AP45" s="856" t="str">
        <f>IF($B45="","",INDEX('All CCC'!AP$7:AP$846,MATCH(WatchList!$B45,'All CCC'!$B$7:$B$846,0)))</f>
        <v/>
      </c>
      <c r="AQ45" s="856" t="str">
        <f>IF($B45="","",INDEX('All CCC'!AQ$7:AQ$846,MATCH(WatchList!$B45,'All CCC'!$B$7:$B$846,0)))</f>
        <v/>
      </c>
      <c r="AR45" s="856" t="str">
        <f>IF($B45="","",INDEX('All CCC'!AR$7:AR$846,MATCH(WatchList!$B45,'All CCC'!$B$7:$B$846,0)))</f>
        <v/>
      </c>
      <c r="AS45" s="856" t="str">
        <f>IF($B45="","",INDEX('All CCC'!AS$7:AS$846,MATCH(WatchList!$B45,'All CCC'!$B$7:$B$846,0)))</f>
        <v/>
      </c>
      <c r="AT45" s="856" t="str">
        <f>IF($B45="","",INDEX('All CCC'!AT$7:AT$846,MATCH(WatchList!$B45,'All CCC'!$B$7:$B$846,0)))</f>
        <v/>
      </c>
      <c r="AU45" s="856" t="str">
        <f>IF($B45="","",INDEX('All CCC'!AU$7:AU$846,MATCH(WatchList!$B45,'All CCC'!$B$7:$B$846,0)))</f>
        <v/>
      </c>
      <c r="AV45" s="856" t="str">
        <f>IF($B45="","",INDEX('All CCC'!AV$7:AV$846,MATCH(WatchList!$B45,'All CCC'!$B$7:$B$846,0)))</f>
        <v/>
      </c>
      <c r="AW45" s="856" t="str">
        <f>IF($B45="","",INDEX('All CCC'!AW$7:AW$846,MATCH(WatchList!$B45,'All CCC'!$B$7:$B$846,0)))</f>
        <v/>
      </c>
      <c r="AX45" s="856" t="str">
        <f>IF($B45="","",INDEX('All CCC'!AX$7:AX$846,MATCH(WatchList!$B45,'All CCC'!$B$7:$B$846,0)))</f>
        <v/>
      </c>
      <c r="AY45" s="856" t="str">
        <f>IF($B45="","",INDEX('All CCC'!AY$7:AY$846,MATCH(WatchList!$B45,'All CCC'!$B$7:$B$846,0)))</f>
        <v/>
      </c>
      <c r="AZ45" s="856" t="str">
        <f>IF($B45="","",INDEX('All CCC'!AZ$7:AZ$846,MATCH(WatchList!$B45,'All CCC'!$B$7:$B$846,0)))</f>
        <v/>
      </c>
      <c r="BA45" s="856" t="str">
        <f>IF($B45="","",INDEX('All CCC'!BA$7:BA$846,MATCH(WatchList!$B45,'All CCC'!$B$7:$B$846,0)))</f>
        <v/>
      </c>
      <c r="BB45" s="856" t="str">
        <f>IF($B45="","",INDEX('All CCC'!BB$7:BB$846,MATCH(WatchList!$B45,'All CCC'!$B$7:$B$846,0)))</f>
        <v/>
      </c>
      <c r="BC45" s="856" t="str">
        <f>IF($B45="","",INDEX('All CCC'!BC$7:BC$846,MATCH(WatchList!$B45,'All CCC'!$B$7:$B$846,0)))</f>
        <v/>
      </c>
      <c r="BD45" s="856" t="str">
        <f>IF($B45="","",INDEX('All CCC'!BD$7:BD$846,MATCH(WatchList!$B45,'All CCC'!$B$7:$B$846,0)))</f>
        <v/>
      </c>
      <c r="BE45" s="856" t="str">
        <f>IF($B45="","",INDEX('All CCC'!BE$7:BE$846,MATCH(WatchList!$B45,'All CCC'!$B$7:$B$846,0)))</f>
        <v/>
      </c>
      <c r="BF45" s="856" t="str">
        <f>IF($B45="","",INDEX('All CCC'!BF$7:BF$846,MATCH(WatchList!$B45,'All CCC'!$B$7:$B$846,0)))</f>
        <v/>
      </c>
      <c r="BG45" s="856" t="str">
        <f>IF($B45="","",INDEX('All CCC'!BG$7:BG$846,MATCH(WatchList!$B45,'All CCC'!$B$7:$B$846,0)))</f>
        <v/>
      </c>
    </row>
    <row r="46" spans="1:59" x14ac:dyDescent="0.2">
      <c r="A46" s="550" t="str">
        <f>IF($B46="","",INDEX('All CCC'!A$7:A$846,MATCH(WatchList!$B46,'All CCC'!$B$7:$B$846,0)))</f>
        <v/>
      </c>
      <c r="B46" s="31"/>
      <c r="C46" s="856" t="str">
        <f>IF($B46="","",INDEX('All CCC'!C$7:C$846,MATCH(WatchList!$B46,'All CCC'!$B$7:$B$846,0)))</f>
        <v/>
      </c>
      <c r="D46" s="856" t="str">
        <f>IF($B46="","",INDEX('All CCC'!D$7:D$846,MATCH(WatchList!$B46,'All CCC'!$B$7:$B$846,0)))</f>
        <v/>
      </c>
      <c r="E46" s="856" t="str">
        <f>IF($B46="","",INDEX('All CCC'!E$7:E$846,MATCH(WatchList!$B46,'All CCC'!$B$7:$B$846,0)))</f>
        <v/>
      </c>
      <c r="F46" s="856" t="str">
        <f>IF($B46="","",INDEX('All CCC'!F$7:F$846,MATCH(WatchList!$B46,'All CCC'!$B$7:$B$846,0)))</f>
        <v/>
      </c>
      <c r="G46" s="856" t="str">
        <f>IF($B46="","",INDEX('All CCC'!G$7:G$846,MATCH(WatchList!$B46,'All CCC'!$B$7:$B$846,0)))</f>
        <v/>
      </c>
      <c r="H46" s="856" t="str">
        <f>IF($B46="","",INDEX('All CCC'!H$7:H$846,MATCH(WatchList!$B46,'All CCC'!$B$7:$B$846,0)))</f>
        <v/>
      </c>
      <c r="I46" s="856" t="str">
        <f>IF($B46="","",INDEX('All CCC'!I$7:I$846,MATCH(WatchList!$B46,'All CCC'!$B$7:$B$846,0)))</f>
        <v/>
      </c>
      <c r="J46" s="856" t="str">
        <f>IF($B46="","",INDEX('All CCC'!J$7:J$846,MATCH(WatchList!$B46,'All CCC'!$B$7:$B$846,0)))</f>
        <v/>
      </c>
      <c r="K46" s="856" t="str">
        <f>IF($B46="","",INDEX('All CCC'!K$7:K$846,MATCH(WatchList!$B46,'All CCC'!$B$7:$B$846,0)))</f>
        <v/>
      </c>
      <c r="L46" s="856" t="str">
        <f>IF($B46="","",INDEX('All CCC'!L$7:L$846,MATCH(WatchList!$B46,'All CCC'!$B$7:$B$846,0)))</f>
        <v/>
      </c>
      <c r="M46" s="856" t="str">
        <f>IF($B46="","",INDEX('All CCC'!M$7:M$846,MATCH(WatchList!$B46,'All CCC'!$B$7:$B$846,0)))</f>
        <v/>
      </c>
      <c r="N46" s="856" t="str">
        <f>IF($B46="","",INDEX('All CCC'!N$7:N$846,MATCH(WatchList!$B46,'All CCC'!$B$7:$B$846,0)))</f>
        <v/>
      </c>
      <c r="O46" s="856" t="str">
        <f>IF($B46="","",INDEX('All CCC'!O$7:O$846,MATCH(WatchList!$B46,'All CCC'!$B$7:$B$846,0)))</f>
        <v/>
      </c>
      <c r="P46" s="857" t="str">
        <f>IF($B46="","",INDEX('All CCC'!P$7:P$846,MATCH(WatchList!$B46,'All CCC'!$B$7:$B$846,0)))</f>
        <v/>
      </c>
      <c r="Q46" s="857" t="str">
        <f>IF($B46="","",INDEX('All CCC'!Q$7:Q$846,MATCH(WatchList!$B46,'All CCC'!$B$7:$B$846,0)))</f>
        <v/>
      </c>
      <c r="R46" s="856" t="str">
        <f>IF($B46="","",INDEX('All CCC'!R$7:R$846,MATCH(WatchList!$B46,'All CCC'!$B$7:$B$846,0)))</f>
        <v/>
      </c>
      <c r="S46" s="856" t="str">
        <f>IF($B46="","",INDEX('All CCC'!S$7:S$846,MATCH(WatchList!$B46,'All CCC'!$B$7:$B$846,0)))</f>
        <v/>
      </c>
      <c r="T46" s="856" t="str">
        <f>IF($B46="","",INDEX('All CCC'!T$7:T$846,MATCH(WatchList!$B46,'All CCC'!$B$7:$B$846,0)))</f>
        <v/>
      </c>
      <c r="U46" s="856" t="str">
        <f>IF($B46="","",INDEX('All CCC'!U$7:U$846,MATCH(WatchList!$B46,'All CCC'!$B$7:$B$846,0)))</f>
        <v/>
      </c>
      <c r="V46" s="856" t="str">
        <f>IF($B46="","",INDEX('All CCC'!V$7:V$846,MATCH(WatchList!$B46,'All CCC'!$B$7:$B$846,0)))</f>
        <v/>
      </c>
      <c r="W46" s="856" t="str">
        <f>IF($B46="","",INDEX('All CCC'!W$7:W$846,MATCH(WatchList!$B46,'All CCC'!$B$7:$B$846,0)))</f>
        <v/>
      </c>
      <c r="X46" s="856" t="str">
        <f>IF($B46="","",INDEX('All CCC'!X$7:X$846,MATCH(WatchList!$B46,'All CCC'!$B$7:$B$846,0)))</f>
        <v/>
      </c>
      <c r="Y46" s="856" t="str">
        <f>IF($B46="","",INDEX('All CCC'!Y$7:Y$846,MATCH(WatchList!$B46,'All CCC'!$B$7:$B$846,0)))</f>
        <v/>
      </c>
      <c r="Z46" s="856" t="str">
        <f>IF($B46="","",INDEX('All CCC'!Z$7:Z$846,MATCH(WatchList!$B46,'All CCC'!$B$7:$B$846,0)))</f>
        <v/>
      </c>
      <c r="AA46" s="856" t="str">
        <f>IF($B46="","",INDEX('All CCC'!AA$7:AA$846,MATCH(WatchList!$B46,'All CCC'!$B$7:$B$846,0)))</f>
        <v/>
      </c>
      <c r="AB46" s="856" t="str">
        <f>IF($B46="","",INDEX('All CCC'!AB$7:AB$846,MATCH(WatchList!$B46,'All CCC'!$B$7:$B$846,0)))</f>
        <v/>
      </c>
      <c r="AC46" s="856" t="str">
        <f>IF($B46="","",INDEX('All CCC'!AC$7:AC$846,MATCH(WatchList!$B46,'All CCC'!$B$7:$B$846,0)))</f>
        <v/>
      </c>
      <c r="AD46" s="856" t="str">
        <f>IF($B46="","",INDEX('All CCC'!AD$7:AD$846,MATCH(WatchList!$B46,'All CCC'!$B$7:$B$846,0)))</f>
        <v/>
      </c>
      <c r="AE46" s="856" t="str">
        <f>IF($B46="","",INDEX('All CCC'!AE$7:AE$846,MATCH(WatchList!$B46,'All CCC'!$B$7:$B$846,0)))</f>
        <v/>
      </c>
      <c r="AF46" s="856" t="str">
        <f>IF($B46="","",INDEX('All CCC'!AF$7:AF$846,MATCH(WatchList!$B46,'All CCC'!$B$7:$B$846,0)))</f>
        <v/>
      </c>
      <c r="AG46" s="856" t="str">
        <f>IF($B46="","",INDEX('All CCC'!AG$7:AG$846,MATCH(WatchList!$B46,'All CCC'!$B$7:$B$846,0)))</f>
        <v/>
      </c>
      <c r="AH46" s="856" t="str">
        <f>IF($B46="","",INDEX('All CCC'!AH$7:AH$846,MATCH(WatchList!$B46,'All CCC'!$B$7:$B$846,0)))</f>
        <v/>
      </c>
      <c r="AI46" s="856" t="str">
        <f>IF($B46="","",INDEX('All CCC'!AI$7:AI$846,MATCH(WatchList!$B46,'All CCC'!$B$7:$B$846,0)))</f>
        <v/>
      </c>
      <c r="AJ46" s="856" t="str">
        <f>IF($B46="","",INDEX('All CCC'!AJ$7:AJ$846,MATCH(WatchList!$B46,'All CCC'!$B$7:$B$846,0)))</f>
        <v/>
      </c>
      <c r="AK46" s="856" t="str">
        <f>IF($B46="","",INDEX('All CCC'!AK$7:AK$846,MATCH(WatchList!$B46,'All CCC'!$B$7:$B$846,0)))</f>
        <v/>
      </c>
      <c r="AL46" s="856" t="str">
        <f>IF($B46="","",INDEX('All CCC'!AL$7:AL$846,MATCH(WatchList!$B46,'All CCC'!$B$7:$B$846,0)))</f>
        <v/>
      </c>
      <c r="AM46" s="856" t="str">
        <f>IF($B46="","",INDEX('All CCC'!AM$7:AM$846,MATCH(WatchList!$B46,'All CCC'!$B$7:$B$846,0)))</f>
        <v/>
      </c>
      <c r="AN46" s="856" t="str">
        <f>IF($B46="","",INDEX('All CCC'!AN$7:AN$846,MATCH(WatchList!$B46,'All CCC'!$B$7:$B$846,0)))</f>
        <v/>
      </c>
      <c r="AO46" s="856" t="str">
        <f>IF($B46="","",INDEX('All CCC'!AO$7:AO$846,MATCH(WatchList!$B46,'All CCC'!$B$7:$B$846,0)))</f>
        <v/>
      </c>
      <c r="AP46" s="856" t="str">
        <f>IF($B46="","",INDEX('All CCC'!AP$7:AP$846,MATCH(WatchList!$B46,'All CCC'!$B$7:$B$846,0)))</f>
        <v/>
      </c>
      <c r="AQ46" s="856" t="str">
        <f>IF($B46="","",INDEX('All CCC'!AQ$7:AQ$846,MATCH(WatchList!$B46,'All CCC'!$B$7:$B$846,0)))</f>
        <v/>
      </c>
      <c r="AR46" s="856" t="str">
        <f>IF($B46="","",INDEX('All CCC'!AR$7:AR$846,MATCH(WatchList!$B46,'All CCC'!$B$7:$B$846,0)))</f>
        <v/>
      </c>
      <c r="AS46" s="856" t="str">
        <f>IF($B46="","",INDEX('All CCC'!AS$7:AS$846,MATCH(WatchList!$B46,'All CCC'!$B$7:$B$846,0)))</f>
        <v/>
      </c>
      <c r="AT46" s="856" t="str">
        <f>IF($B46="","",INDEX('All CCC'!AT$7:AT$846,MATCH(WatchList!$B46,'All CCC'!$B$7:$B$846,0)))</f>
        <v/>
      </c>
      <c r="AU46" s="856" t="str">
        <f>IF($B46="","",INDEX('All CCC'!AU$7:AU$846,MATCH(WatchList!$B46,'All CCC'!$B$7:$B$846,0)))</f>
        <v/>
      </c>
      <c r="AV46" s="856" t="str">
        <f>IF($B46="","",INDEX('All CCC'!AV$7:AV$846,MATCH(WatchList!$B46,'All CCC'!$B$7:$B$846,0)))</f>
        <v/>
      </c>
      <c r="AW46" s="856" t="str">
        <f>IF($B46="","",INDEX('All CCC'!AW$7:AW$846,MATCH(WatchList!$B46,'All CCC'!$B$7:$B$846,0)))</f>
        <v/>
      </c>
      <c r="AX46" s="856" t="str">
        <f>IF($B46="","",INDEX('All CCC'!AX$7:AX$846,MATCH(WatchList!$B46,'All CCC'!$B$7:$B$846,0)))</f>
        <v/>
      </c>
      <c r="AY46" s="856" t="str">
        <f>IF($B46="","",INDEX('All CCC'!AY$7:AY$846,MATCH(WatchList!$B46,'All CCC'!$B$7:$B$846,0)))</f>
        <v/>
      </c>
      <c r="AZ46" s="856" t="str">
        <f>IF($B46="","",INDEX('All CCC'!AZ$7:AZ$846,MATCH(WatchList!$B46,'All CCC'!$B$7:$B$846,0)))</f>
        <v/>
      </c>
      <c r="BA46" s="856" t="str">
        <f>IF($B46="","",INDEX('All CCC'!BA$7:BA$846,MATCH(WatchList!$B46,'All CCC'!$B$7:$B$846,0)))</f>
        <v/>
      </c>
      <c r="BB46" s="856" t="str">
        <f>IF($B46="","",INDEX('All CCC'!BB$7:BB$846,MATCH(WatchList!$B46,'All CCC'!$B$7:$B$846,0)))</f>
        <v/>
      </c>
      <c r="BC46" s="856" t="str">
        <f>IF($B46="","",INDEX('All CCC'!BC$7:BC$846,MATCH(WatchList!$B46,'All CCC'!$B$7:$B$846,0)))</f>
        <v/>
      </c>
      <c r="BD46" s="856" t="str">
        <f>IF($B46="","",INDEX('All CCC'!BD$7:BD$846,MATCH(WatchList!$B46,'All CCC'!$B$7:$B$846,0)))</f>
        <v/>
      </c>
      <c r="BE46" s="856" t="str">
        <f>IF($B46="","",INDEX('All CCC'!BE$7:BE$846,MATCH(WatchList!$B46,'All CCC'!$B$7:$B$846,0)))</f>
        <v/>
      </c>
      <c r="BF46" s="856" t="str">
        <f>IF($B46="","",INDEX('All CCC'!BF$7:BF$846,MATCH(WatchList!$B46,'All CCC'!$B$7:$B$846,0)))</f>
        <v/>
      </c>
      <c r="BG46" s="856" t="str">
        <f>IF($B46="","",INDEX('All CCC'!BG$7:BG$846,MATCH(WatchList!$B46,'All CCC'!$B$7:$B$846,0)))</f>
        <v/>
      </c>
    </row>
    <row r="47" spans="1:59" x14ac:dyDescent="0.2">
      <c r="A47" s="550" t="str">
        <f>IF($B47="","",INDEX('All CCC'!A$7:A$846,MATCH(WatchList!$B47,'All CCC'!$B$7:$B$846,0)))</f>
        <v/>
      </c>
      <c r="B47" s="31"/>
      <c r="C47" s="856" t="str">
        <f>IF($B47="","",INDEX('All CCC'!C$7:C$846,MATCH(WatchList!$B47,'All CCC'!$B$7:$B$846,0)))</f>
        <v/>
      </c>
      <c r="D47" s="856" t="str">
        <f>IF($B47="","",INDEX('All CCC'!D$7:D$846,MATCH(WatchList!$B47,'All CCC'!$B$7:$B$846,0)))</f>
        <v/>
      </c>
      <c r="E47" s="856" t="str">
        <f>IF($B47="","",INDEX('All CCC'!E$7:E$846,MATCH(WatchList!$B47,'All CCC'!$B$7:$B$846,0)))</f>
        <v/>
      </c>
      <c r="F47" s="856" t="str">
        <f>IF($B47="","",INDEX('All CCC'!F$7:F$846,MATCH(WatchList!$B47,'All CCC'!$B$7:$B$846,0)))</f>
        <v/>
      </c>
      <c r="G47" s="856" t="str">
        <f>IF($B47="","",INDEX('All CCC'!G$7:G$846,MATCH(WatchList!$B47,'All CCC'!$B$7:$B$846,0)))</f>
        <v/>
      </c>
      <c r="H47" s="856" t="str">
        <f>IF($B47="","",INDEX('All CCC'!H$7:H$846,MATCH(WatchList!$B47,'All CCC'!$B$7:$B$846,0)))</f>
        <v/>
      </c>
      <c r="I47" s="856" t="str">
        <f>IF($B47="","",INDEX('All CCC'!I$7:I$846,MATCH(WatchList!$B47,'All CCC'!$B$7:$B$846,0)))</f>
        <v/>
      </c>
      <c r="J47" s="856" t="str">
        <f>IF($B47="","",INDEX('All CCC'!J$7:J$846,MATCH(WatchList!$B47,'All CCC'!$B$7:$B$846,0)))</f>
        <v/>
      </c>
      <c r="K47" s="856" t="str">
        <f>IF($B47="","",INDEX('All CCC'!K$7:K$846,MATCH(WatchList!$B47,'All CCC'!$B$7:$B$846,0)))</f>
        <v/>
      </c>
      <c r="L47" s="856" t="str">
        <f>IF($B47="","",INDEX('All CCC'!L$7:L$846,MATCH(WatchList!$B47,'All CCC'!$B$7:$B$846,0)))</f>
        <v/>
      </c>
      <c r="M47" s="856" t="str">
        <f>IF($B47="","",INDEX('All CCC'!M$7:M$846,MATCH(WatchList!$B47,'All CCC'!$B$7:$B$846,0)))</f>
        <v/>
      </c>
      <c r="N47" s="856" t="str">
        <f>IF($B47="","",INDEX('All CCC'!N$7:N$846,MATCH(WatchList!$B47,'All CCC'!$B$7:$B$846,0)))</f>
        <v/>
      </c>
      <c r="O47" s="856" t="str">
        <f>IF($B47="","",INDEX('All CCC'!O$7:O$846,MATCH(WatchList!$B47,'All CCC'!$B$7:$B$846,0)))</f>
        <v/>
      </c>
      <c r="P47" s="857" t="str">
        <f>IF($B47="","",INDEX('All CCC'!P$7:P$846,MATCH(WatchList!$B47,'All CCC'!$B$7:$B$846,0)))</f>
        <v/>
      </c>
      <c r="Q47" s="857" t="str">
        <f>IF($B47="","",INDEX('All CCC'!Q$7:Q$846,MATCH(WatchList!$B47,'All CCC'!$B$7:$B$846,0)))</f>
        <v/>
      </c>
      <c r="R47" s="856" t="str">
        <f>IF($B47="","",INDEX('All CCC'!R$7:R$846,MATCH(WatchList!$B47,'All CCC'!$B$7:$B$846,0)))</f>
        <v/>
      </c>
      <c r="S47" s="856" t="str">
        <f>IF($B47="","",INDEX('All CCC'!S$7:S$846,MATCH(WatchList!$B47,'All CCC'!$B$7:$B$846,0)))</f>
        <v/>
      </c>
      <c r="T47" s="856" t="str">
        <f>IF($B47="","",INDEX('All CCC'!T$7:T$846,MATCH(WatchList!$B47,'All CCC'!$B$7:$B$846,0)))</f>
        <v/>
      </c>
      <c r="U47" s="856" t="str">
        <f>IF($B47="","",INDEX('All CCC'!U$7:U$846,MATCH(WatchList!$B47,'All CCC'!$B$7:$B$846,0)))</f>
        <v/>
      </c>
      <c r="V47" s="856" t="str">
        <f>IF($B47="","",INDEX('All CCC'!V$7:V$846,MATCH(WatchList!$B47,'All CCC'!$B$7:$B$846,0)))</f>
        <v/>
      </c>
      <c r="W47" s="856" t="str">
        <f>IF($B47="","",INDEX('All CCC'!W$7:W$846,MATCH(WatchList!$B47,'All CCC'!$B$7:$B$846,0)))</f>
        <v/>
      </c>
      <c r="X47" s="856" t="str">
        <f>IF($B47="","",INDEX('All CCC'!X$7:X$846,MATCH(WatchList!$B47,'All CCC'!$B$7:$B$846,0)))</f>
        <v/>
      </c>
      <c r="Y47" s="856" t="str">
        <f>IF($B47="","",INDEX('All CCC'!Y$7:Y$846,MATCH(WatchList!$B47,'All CCC'!$B$7:$B$846,0)))</f>
        <v/>
      </c>
      <c r="Z47" s="856" t="str">
        <f>IF($B47="","",INDEX('All CCC'!Z$7:Z$846,MATCH(WatchList!$B47,'All CCC'!$B$7:$B$846,0)))</f>
        <v/>
      </c>
      <c r="AA47" s="856" t="str">
        <f>IF($B47="","",INDEX('All CCC'!AA$7:AA$846,MATCH(WatchList!$B47,'All CCC'!$B$7:$B$846,0)))</f>
        <v/>
      </c>
      <c r="AB47" s="856" t="str">
        <f>IF($B47="","",INDEX('All CCC'!AB$7:AB$846,MATCH(WatchList!$B47,'All CCC'!$B$7:$B$846,0)))</f>
        <v/>
      </c>
      <c r="AC47" s="856" t="str">
        <f>IF($B47="","",INDEX('All CCC'!AC$7:AC$846,MATCH(WatchList!$B47,'All CCC'!$B$7:$B$846,0)))</f>
        <v/>
      </c>
      <c r="AD47" s="856" t="str">
        <f>IF($B47="","",INDEX('All CCC'!AD$7:AD$846,MATCH(WatchList!$B47,'All CCC'!$B$7:$B$846,0)))</f>
        <v/>
      </c>
      <c r="AE47" s="856" t="str">
        <f>IF($B47="","",INDEX('All CCC'!AE$7:AE$846,MATCH(WatchList!$B47,'All CCC'!$B$7:$B$846,0)))</f>
        <v/>
      </c>
      <c r="AF47" s="856" t="str">
        <f>IF($B47="","",INDEX('All CCC'!AF$7:AF$846,MATCH(WatchList!$B47,'All CCC'!$B$7:$B$846,0)))</f>
        <v/>
      </c>
      <c r="AG47" s="856" t="str">
        <f>IF($B47="","",INDEX('All CCC'!AG$7:AG$846,MATCH(WatchList!$B47,'All CCC'!$B$7:$B$846,0)))</f>
        <v/>
      </c>
      <c r="AH47" s="856" t="str">
        <f>IF($B47="","",INDEX('All CCC'!AH$7:AH$846,MATCH(WatchList!$B47,'All CCC'!$B$7:$B$846,0)))</f>
        <v/>
      </c>
      <c r="AI47" s="856" t="str">
        <f>IF($B47="","",INDEX('All CCC'!AI$7:AI$846,MATCH(WatchList!$B47,'All CCC'!$B$7:$B$846,0)))</f>
        <v/>
      </c>
      <c r="AJ47" s="856" t="str">
        <f>IF($B47="","",INDEX('All CCC'!AJ$7:AJ$846,MATCH(WatchList!$B47,'All CCC'!$B$7:$B$846,0)))</f>
        <v/>
      </c>
      <c r="AK47" s="856" t="str">
        <f>IF($B47="","",INDEX('All CCC'!AK$7:AK$846,MATCH(WatchList!$B47,'All CCC'!$B$7:$B$846,0)))</f>
        <v/>
      </c>
      <c r="AL47" s="856" t="str">
        <f>IF($B47="","",INDEX('All CCC'!AL$7:AL$846,MATCH(WatchList!$B47,'All CCC'!$B$7:$B$846,0)))</f>
        <v/>
      </c>
      <c r="AM47" s="856" t="str">
        <f>IF($B47="","",INDEX('All CCC'!AM$7:AM$846,MATCH(WatchList!$B47,'All CCC'!$B$7:$B$846,0)))</f>
        <v/>
      </c>
      <c r="AN47" s="856" t="str">
        <f>IF($B47="","",INDEX('All CCC'!AN$7:AN$846,MATCH(WatchList!$B47,'All CCC'!$B$7:$B$846,0)))</f>
        <v/>
      </c>
      <c r="AO47" s="856" t="str">
        <f>IF($B47="","",INDEX('All CCC'!AO$7:AO$846,MATCH(WatchList!$B47,'All CCC'!$B$7:$B$846,0)))</f>
        <v/>
      </c>
      <c r="AP47" s="856" t="str">
        <f>IF($B47="","",INDEX('All CCC'!AP$7:AP$846,MATCH(WatchList!$B47,'All CCC'!$B$7:$B$846,0)))</f>
        <v/>
      </c>
      <c r="AQ47" s="856" t="str">
        <f>IF($B47="","",INDEX('All CCC'!AQ$7:AQ$846,MATCH(WatchList!$B47,'All CCC'!$B$7:$B$846,0)))</f>
        <v/>
      </c>
      <c r="AR47" s="856" t="str">
        <f>IF($B47="","",INDEX('All CCC'!AR$7:AR$846,MATCH(WatchList!$B47,'All CCC'!$B$7:$B$846,0)))</f>
        <v/>
      </c>
      <c r="AS47" s="856" t="str">
        <f>IF($B47="","",INDEX('All CCC'!AS$7:AS$846,MATCH(WatchList!$B47,'All CCC'!$B$7:$B$846,0)))</f>
        <v/>
      </c>
      <c r="AT47" s="856" t="str">
        <f>IF($B47="","",INDEX('All CCC'!AT$7:AT$846,MATCH(WatchList!$B47,'All CCC'!$B$7:$B$846,0)))</f>
        <v/>
      </c>
      <c r="AU47" s="856" t="str">
        <f>IF($B47="","",INDEX('All CCC'!AU$7:AU$846,MATCH(WatchList!$B47,'All CCC'!$B$7:$B$846,0)))</f>
        <v/>
      </c>
      <c r="AV47" s="856" t="str">
        <f>IF($B47="","",INDEX('All CCC'!AV$7:AV$846,MATCH(WatchList!$B47,'All CCC'!$B$7:$B$846,0)))</f>
        <v/>
      </c>
      <c r="AW47" s="856" t="str">
        <f>IF($B47="","",INDEX('All CCC'!AW$7:AW$846,MATCH(WatchList!$B47,'All CCC'!$B$7:$B$846,0)))</f>
        <v/>
      </c>
      <c r="AX47" s="856" t="str">
        <f>IF($B47="","",INDEX('All CCC'!AX$7:AX$846,MATCH(WatchList!$B47,'All CCC'!$B$7:$B$846,0)))</f>
        <v/>
      </c>
      <c r="AY47" s="856" t="str">
        <f>IF($B47="","",INDEX('All CCC'!AY$7:AY$846,MATCH(WatchList!$B47,'All CCC'!$B$7:$B$846,0)))</f>
        <v/>
      </c>
      <c r="AZ47" s="856" t="str">
        <f>IF($B47="","",INDEX('All CCC'!AZ$7:AZ$846,MATCH(WatchList!$B47,'All CCC'!$B$7:$B$846,0)))</f>
        <v/>
      </c>
      <c r="BA47" s="856" t="str">
        <f>IF($B47="","",INDEX('All CCC'!BA$7:BA$846,MATCH(WatchList!$B47,'All CCC'!$B$7:$B$846,0)))</f>
        <v/>
      </c>
      <c r="BB47" s="856" t="str">
        <f>IF($B47="","",INDEX('All CCC'!BB$7:BB$846,MATCH(WatchList!$B47,'All CCC'!$B$7:$B$846,0)))</f>
        <v/>
      </c>
      <c r="BC47" s="856" t="str">
        <f>IF($B47="","",INDEX('All CCC'!BC$7:BC$846,MATCH(WatchList!$B47,'All CCC'!$B$7:$B$846,0)))</f>
        <v/>
      </c>
      <c r="BD47" s="856" t="str">
        <f>IF($B47="","",INDEX('All CCC'!BD$7:BD$846,MATCH(WatchList!$B47,'All CCC'!$B$7:$B$846,0)))</f>
        <v/>
      </c>
      <c r="BE47" s="856" t="str">
        <f>IF($B47="","",INDEX('All CCC'!BE$7:BE$846,MATCH(WatchList!$B47,'All CCC'!$B$7:$B$846,0)))</f>
        <v/>
      </c>
      <c r="BF47" s="856" t="str">
        <f>IF($B47="","",INDEX('All CCC'!BF$7:BF$846,MATCH(WatchList!$B47,'All CCC'!$B$7:$B$846,0)))</f>
        <v/>
      </c>
      <c r="BG47" s="856" t="str">
        <f>IF($B47="","",INDEX('All CCC'!BG$7:BG$846,MATCH(WatchList!$B47,'All CCC'!$B$7:$B$846,0)))</f>
        <v/>
      </c>
    </row>
    <row r="48" spans="1:59" x14ac:dyDescent="0.2">
      <c r="A48" s="550" t="str">
        <f>IF($B48="","",INDEX('All CCC'!A$7:A$846,MATCH(WatchList!$B48,'All CCC'!$B$7:$B$846,0)))</f>
        <v/>
      </c>
      <c r="B48" s="31"/>
      <c r="C48" s="856" t="str">
        <f>IF($B48="","",INDEX('All CCC'!C$7:C$846,MATCH(WatchList!$B48,'All CCC'!$B$7:$B$846,0)))</f>
        <v/>
      </c>
      <c r="D48" s="856" t="str">
        <f>IF($B48="","",INDEX('All CCC'!D$7:D$846,MATCH(WatchList!$B48,'All CCC'!$B$7:$B$846,0)))</f>
        <v/>
      </c>
      <c r="E48" s="856" t="str">
        <f>IF($B48="","",INDEX('All CCC'!E$7:E$846,MATCH(WatchList!$B48,'All CCC'!$B$7:$B$846,0)))</f>
        <v/>
      </c>
      <c r="F48" s="856" t="str">
        <f>IF($B48="","",INDEX('All CCC'!F$7:F$846,MATCH(WatchList!$B48,'All CCC'!$B$7:$B$846,0)))</f>
        <v/>
      </c>
      <c r="G48" s="856" t="str">
        <f>IF($B48="","",INDEX('All CCC'!G$7:G$846,MATCH(WatchList!$B48,'All CCC'!$B$7:$B$846,0)))</f>
        <v/>
      </c>
      <c r="H48" s="856" t="str">
        <f>IF($B48="","",INDEX('All CCC'!H$7:H$846,MATCH(WatchList!$B48,'All CCC'!$B$7:$B$846,0)))</f>
        <v/>
      </c>
      <c r="I48" s="856" t="str">
        <f>IF($B48="","",INDEX('All CCC'!I$7:I$846,MATCH(WatchList!$B48,'All CCC'!$B$7:$B$846,0)))</f>
        <v/>
      </c>
      <c r="J48" s="856" t="str">
        <f>IF($B48="","",INDEX('All CCC'!J$7:J$846,MATCH(WatchList!$B48,'All CCC'!$B$7:$B$846,0)))</f>
        <v/>
      </c>
      <c r="K48" s="856" t="str">
        <f>IF($B48="","",INDEX('All CCC'!K$7:K$846,MATCH(WatchList!$B48,'All CCC'!$B$7:$B$846,0)))</f>
        <v/>
      </c>
      <c r="L48" s="856" t="str">
        <f>IF($B48="","",INDEX('All CCC'!L$7:L$846,MATCH(WatchList!$B48,'All CCC'!$B$7:$B$846,0)))</f>
        <v/>
      </c>
      <c r="M48" s="856" t="str">
        <f>IF($B48="","",INDEX('All CCC'!M$7:M$846,MATCH(WatchList!$B48,'All CCC'!$B$7:$B$846,0)))</f>
        <v/>
      </c>
      <c r="N48" s="856" t="str">
        <f>IF($B48="","",INDEX('All CCC'!N$7:N$846,MATCH(WatchList!$B48,'All CCC'!$B$7:$B$846,0)))</f>
        <v/>
      </c>
      <c r="O48" s="856" t="str">
        <f>IF($B48="","",INDEX('All CCC'!O$7:O$846,MATCH(WatchList!$B48,'All CCC'!$B$7:$B$846,0)))</f>
        <v/>
      </c>
      <c r="P48" s="857" t="str">
        <f>IF($B48="","",INDEX('All CCC'!P$7:P$846,MATCH(WatchList!$B48,'All CCC'!$B$7:$B$846,0)))</f>
        <v/>
      </c>
      <c r="Q48" s="857" t="str">
        <f>IF($B48="","",INDEX('All CCC'!Q$7:Q$846,MATCH(WatchList!$B48,'All CCC'!$B$7:$B$846,0)))</f>
        <v/>
      </c>
      <c r="R48" s="856" t="str">
        <f>IF($B48="","",INDEX('All CCC'!R$7:R$846,MATCH(WatchList!$B48,'All CCC'!$B$7:$B$846,0)))</f>
        <v/>
      </c>
      <c r="S48" s="856" t="str">
        <f>IF($B48="","",INDEX('All CCC'!S$7:S$846,MATCH(WatchList!$B48,'All CCC'!$B$7:$B$846,0)))</f>
        <v/>
      </c>
      <c r="T48" s="856" t="str">
        <f>IF($B48="","",INDEX('All CCC'!T$7:T$846,MATCH(WatchList!$B48,'All CCC'!$B$7:$B$846,0)))</f>
        <v/>
      </c>
      <c r="U48" s="856" t="str">
        <f>IF($B48="","",INDEX('All CCC'!U$7:U$846,MATCH(WatchList!$B48,'All CCC'!$B$7:$B$846,0)))</f>
        <v/>
      </c>
      <c r="V48" s="856" t="str">
        <f>IF($B48="","",INDEX('All CCC'!V$7:V$846,MATCH(WatchList!$B48,'All CCC'!$B$7:$B$846,0)))</f>
        <v/>
      </c>
      <c r="W48" s="856" t="str">
        <f>IF($B48="","",INDEX('All CCC'!W$7:W$846,MATCH(WatchList!$B48,'All CCC'!$B$7:$B$846,0)))</f>
        <v/>
      </c>
      <c r="X48" s="856" t="str">
        <f>IF($B48="","",INDEX('All CCC'!X$7:X$846,MATCH(WatchList!$B48,'All CCC'!$B$7:$B$846,0)))</f>
        <v/>
      </c>
      <c r="Y48" s="856" t="str">
        <f>IF($B48="","",INDEX('All CCC'!Y$7:Y$846,MATCH(WatchList!$B48,'All CCC'!$B$7:$B$846,0)))</f>
        <v/>
      </c>
      <c r="Z48" s="856" t="str">
        <f>IF($B48="","",INDEX('All CCC'!Z$7:Z$846,MATCH(WatchList!$B48,'All CCC'!$B$7:$B$846,0)))</f>
        <v/>
      </c>
      <c r="AA48" s="856" t="str">
        <f>IF($B48="","",INDEX('All CCC'!AA$7:AA$846,MATCH(WatchList!$B48,'All CCC'!$B$7:$B$846,0)))</f>
        <v/>
      </c>
      <c r="AB48" s="856" t="str">
        <f>IF($B48="","",INDEX('All CCC'!AB$7:AB$846,MATCH(WatchList!$B48,'All CCC'!$B$7:$B$846,0)))</f>
        <v/>
      </c>
      <c r="AC48" s="856" t="str">
        <f>IF($B48="","",INDEX('All CCC'!AC$7:AC$846,MATCH(WatchList!$B48,'All CCC'!$B$7:$B$846,0)))</f>
        <v/>
      </c>
      <c r="AD48" s="856" t="str">
        <f>IF($B48="","",INDEX('All CCC'!AD$7:AD$846,MATCH(WatchList!$B48,'All CCC'!$B$7:$B$846,0)))</f>
        <v/>
      </c>
      <c r="AE48" s="856" t="str">
        <f>IF($B48="","",INDEX('All CCC'!AE$7:AE$846,MATCH(WatchList!$B48,'All CCC'!$B$7:$B$846,0)))</f>
        <v/>
      </c>
      <c r="AF48" s="856" t="str">
        <f>IF($B48="","",INDEX('All CCC'!AF$7:AF$846,MATCH(WatchList!$B48,'All CCC'!$B$7:$B$846,0)))</f>
        <v/>
      </c>
      <c r="AG48" s="856" t="str">
        <f>IF($B48="","",INDEX('All CCC'!AG$7:AG$846,MATCH(WatchList!$B48,'All CCC'!$B$7:$B$846,0)))</f>
        <v/>
      </c>
      <c r="AH48" s="856" t="str">
        <f>IF($B48="","",INDEX('All CCC'!AH$7:AH$846,MATCH(WatchList!$B48,'All CCC'!$B$7:$B$846,0)))</f>
        <v/>
      </c>
      <c r="AI48" s="856" t="str">
        <f>IF($B48="","",INDEX('All CCC'!AI$7:AI$846,MATCH(WatchList!$B48,'All CCC'!$B$7:$B$846,0)))</f>
        <v/>
      </c>
      <c r="AJ48" s="856" t="str">
        <f>IF($B48="","",INDEX('All CCC'!AJ$7:AJ$846,MATCH(WatchList!$B48,'All CCC'!$B$7:$B$846,0)))</f>
        <v/>
      </c>
      <c r="AK48" s="856" t="str">
        <f>IF($B48="","",INDEX('All CCC'!AK$7:AK$846,MATCH(WatchList!$B48,'All CCC'!$B$7:$B$846,0)))</f>
        <v/>
      </c>
      <c r="AL48" s="856" t="str">
        <f>IF($B48="","",INDEX('All CCC'!AL$7:AL$846,MATCH(WatchList!$B48,'All CCC'!$B$7:$B$846,0)))</f>
        <v/>
      </c>
      <c r="AM48" s="856" t="str">
        <f>IF($B48="","",INDEX('All CCC'!AM$7:AM$846,MATCH(WatchList!$B48,'All CCC'!$B$7:$B$846,0)))</f>
        <v/>
      </c>
      <c r="AN48" s="856" t="str">
        <f>IF($B48="","",INDEX('All CCC'!AN$7:AN$846,MATCH(WatchList!$B48,'All CCC'!$B$7:$B$846,0)))</f>
        <v/>
      </c>
      <c r="AO48" s="856" t="str">
        <f>IF($B48="","",INDEX('All CCC'!AO$7:AO$846,MATCH(WatchList!$B48,'All CCC'!$B$7:$B$846,0)))</f>
        <v/>
      </c>
      <c r="AP48" s="856" t="str">
        <f>IF($B48="","",INDEX('All CCC'!AP$7:AP$846,MATCH(WatchList!$B48,'All CCC'!$B$7:$B$846,0)))</f>
        <v/>
      </c>
      <c r="AQ48" s="856" t="str">
        <f>IF($B48="","",INDEX('All CCC'!AQ$7:AQ$846,MATCH(WatchList!$B48,'All CCC'!$B$7:$B$846,0)))</f>
        <v/>
      </c>
      <c r="AR48" s="856" t="str">
        <f>IF($B48="","",INDEX('All CCC'!AR$7:AR$846,MATCH(WatchList!$B48,'All CCC'!$B$7:$B$846,0)))</f>
        <v/>
      </c>
      <c r="AS48" s="856" t="str">
        <f>IF($B48="","",INDEX('All CCC'!AS$7:AS$846,MATCH(WatchList!$B48,'All CCC'!$B$7:$B$846,0)))</f>
        <v/>
      </c>
      <c r="AT48" s="856" t="str">
        <f>IF($B48="","",INDEX('All CCC'!AT$7:AT$846,MATCH(WatchList!$B48,'All CCC'!$B$7:$B$846,0)))</f>
        <v/>
      </c>
      <c r="AU48" s="856" t="str">
        <f>IF($B48="","",INDEX('All CCC'!AU$7:AU$846,MATCH(WatchList!$B48,'All CCC'!$B$7:$B$846,0)))</f>
        <v/>
      </c>
      <c r="AV48" s="856" t="str">
        <f>IF($B48="","",INDEX('All CCC'!AV$7:AV$846,MATCH(WatchList!$B48,'All CCC'!$B$7:$B$846,0)))</f>
        <v/>
      </c>
      <c r="AW48" s="856" t="str">
        <f>IF($B48="","",INDEX('All CCC'!AW$7:AW$846,MATCH(WatchList!$B48,'All CCC'!$B$7:$B$846,0)))</f>
        <v/>
      </c>
      <c r="AX48" s="856" t="str">
        <f>IF($B48="","",INDEX('All CCC'!AX$7:AX$846,MATCH(WatchList!$B48,'All CCC'!$B$7:$B$846,0)))</f>
        <v/>
      </c>
      <c r="AY48" s="856" t="str">
        <f>IF($B48="","",INDEX('All CCC'!AY$7:AY$846,MATCH(WatchList!$B48,'All CCC'!$B$7:$B$846,0)))</f>
        <v/>
      </c>
      <c r="AZ48" s="856" t="str">
        <f>IF($B48="","",INDEX('All CCC'!AZ$7:AZ$846,MATCH(WatchList!$B48,'All CCC'!$B$7:$B$846,0)))</f>
        <v/>
      </c>
      <c r="BA48" s="856" t="str">
        <f>IF($B48="","",INDEX('All CCC'!BA$7:BA$846,MATCH(WatchList!$B48,'All CCC'!$B$7:$B$846,0)))</f>
        <v/>
      </c>
      <c r="BB48" s="856" t="str">
        <f>IF($B48="","",INDEX('All CCC'!BB$7:BB$846,MATCH(WatchList!$B48,'All CCC'!$B$7:$B$846,0)))</f>
        <v/>
      </c>
      <c r="BC48" s="856" t="str">
        <f>IF($B48="","",INDEX('All CCC'!BC$7:BC$846,MATCH(WatchList!$B48,'All CCC'!$B$7:$B$846,0)))</f>
        <v/>
      </c>
      <c r="BD48" s="856" t="str">
        <f>IF($B48="","",INDEX('All CCC'!BD$7:BD$846,MATCH(WatchList!$B48,'All CCC'!$B$7:$B$846,0)))</f>
        <v/>
      </c>
      <c r="BE48" s="856" t="str">
        <f>IF($B48="","",INDEX('All CCC'!BE$7:BE$846,MATCH(WatchList!$B48,'All CCC'!$B$7:$B$846,0)))</f>
        <v/>
      </c>
      <c r="BF48" s="856" t="str">
        <f>IF($B48="","",INDEX('All CCC'!BF$7:BF$846,MATCH(WatchList!$B48,'All CCC'!$B$7:$B$846,0)))</f>
        <v/>
      </c>
      <c r="BG48" s="856" t="str">
        <f>IF($B48="","",INDEX('All CCC'!BG$7:BG$846,MATCH(WatchList!$B48,'All CCC'!$B$7:$B$846,0)))</f>
        <v/>
      </c>
    </row>
    <row r="49" spans="1:59" x14ac:dyDescent="0.2">
      <c r="A49" s="550" t="str">
        <f>IF($B49="","",INDEX('All CCC'!A$7:A$846,MATCH(WatchList!$B49,'All CCC'!$B$7:$B$846,0)))</f>
        <v/>
      </c>
      <c r="B49" s="31"/>
      <c r="C49" s="856" t="str">
        <f>IF($B49="","",INDEX('All CCC'!C$7:C$846,MATCH(WatchList!$B49,'All CCC'!$B$7:$B$846,0)))</f>
        <v/>
      </c>
      <c r="D49" s="856" t="str">
        <f>IF($B49="","",INDEX('All CCC'!D$7:D$846,MATCH(WatchList!$B49,'All CCC'!$B$7:$B$846,0)))</f>
        <v/>
      </c>
      <c r="E49" s="856" t="str">
        <f>IF($B49="","",INDEX('All CCC'!E$7:E$846,MATCH(WatchList!$B49,'All CCC'!$B$7:$B$846,0)))</f>
        <v/>
      </c>
      <c r="F49" s="856" t="str">
        <f>IF($B49="","",INDEX('All CCC'!F$7:F$846,MATCH(WatchList!$B49,'All CCC'!$B$7:$B$846,0)))</f>
        <v/>
      </c>
      <c r="G49" s="856" t="str">
        <f>IF($B49="","",INDEX('All CCC'!G$7:G$846,MATCH(WatchList!$B49,'All CCC'!$B$7:$B$846,0)))</f>
        <v/>
      </c>
      <c r="H49" s="856" t="str">
        <f>IF($B49="","",INDEX('All CCC'!H$7:H$846,MATCH(WatchList!$B49,'All CCC'!$B$7:$B$846,0)))</f>
        <v/>
      </c>
      <c r="I49" s="856" t="str">
        <f>IF($B49="","",INDEX('All CCC'!I$7:I$846,MATCH(WatchList!$B49,'All CCC'!$B$7:$B$846,0)))</f>
        <v/>
      </c>
      <c r="J49" s="856" t="str">
        <f>IF($B49="","",INDEX('All CCC'!J$7:J$846,MATCH(WatchList!$B49,'All CCC'!$B$7:$B$846,0)))</f>
        <v/>
      </c>
      <c r="K49" s="856" t="str">
        <f>IF($B49="","",INDEX('All CCC'!K$7:K$846,MATCH(WatchList!$B49,'All CCC'!$B$7:$B$846,0)))</f>
        <v/>
      </c>
      <c r="L49" s="856" t="str">
        <f>IF($B49="","",INDEX('All CCC'!L$7:L$846,MATCH(WatchList!$B49,'All CCC'!$B$7:$B$846,0)))</f>
        <v/>
      </c>
      <c r="M49" s="856" t="str">
        <f>IF($B49="","",INDEX('All CCC'!M$7:M$846,MATCH(WatchList!$B49,'All CCC'!$B$7:$B$846,0)))</f>
        <v/>
      </c>
      <c r="N49" s="856" t="str">
        <f>IF($B49="","",INDEX('All CCC'!N$7:N$846,MATCH(WatchList!$B49,'All CCC'!$B$7:$B$846,0)))</f>
        <v/>
      </c>
      <c r="O49" s="856" t="str">
        <f>IF($B49="","",INDEX('All CCC'!O$7:O$846,MATCH(WatchList!$B49,'All CCC'!$B$7:$B$846,0)))</f>
        <v/>
      </c>
      <c r="P49" s="857" t="str">
        <f>IF($B49="","",INDEX('All CCC'!P$7:P$846,MATCH(WatchList!$B49,'All CCC'!$B$7:$B$846,0)))</f>
        <v/>
      </c>
      <c r="Q49" s="857" t="str">
        <f>IF($B49="","",INDEX('All CCC'!Q$7:Q$846,MATCH(WatchList!$B49,'All CCC'!$B$7:$B$846,0)))</f>
        <v/>
      </c>
      <c r="R49" s="856" t="str">
        <f>IF($B49="","",INDEX('All CCC'!R$7:R$846,MATCH(WatchList!$B49,'All CCC'!$B$7:$B$846,0)))</f>
        <v/>
      </c>
      <c r="S49" s="856" t="str">
        <f>IF($B49="","",INDEX('All CCC'!S$7:S$846,MATCH(WatchList!$B49,'All CCC'!$B$7:$B$846,0)))</f>
        <v/>
      </c>
      <c r="T49" s="856" t="str">
        <f>IF($B49="","",INDEX('All CCC'!T$7:T$846,MATCH(WatchList!$B49,'All CCC'!$B$7:$B$846,0)))</f>
        <v/>
      </c>
      <c r="U49" s="856" t="str">
        <f>IF($B49="","",INDEX('All CCC'!U$7:U$846,MATCH(WatchList!$B49,'All CCC'!$B$7:$B$846,0)))</f>
        <v/>
      </c>
      <c r="V49" s="856" t="str">
        <f>IF($B49="","",INDEX('All CCC'!V$7:V$846,MATCH(WatchList!$B49,'All CCC'!$B$7:$B$846,0)))</f>
        <v/>
      </c>
      <c r="W49" s="856" t="str">
        <f>IF($B49="","",INDEX('All CCC'!W$7:W$846,MATCH(WatchList!$B49,'All CCC'!$B$7:$B$846,0)))</f>
        <v/>
      </c>
      <c r="X49" s="856" t="str">
        <f>IF($B49="","",INDEX('All CCC'!X$7:X$846,MATCH(WatchList!$B49,'All CCC'!$B$7:$B$846,0)))</f>
        <v/>
      </c>
      <c r="Y49" s="856" t="str">
        <f>IF($B49="","",INDEX('All CCC'!Y$7:Y$846,MATCH(WatchList!$B49,'All CCC'!$B$7:$B$846,0)))</f>
        <v/>
      </c>
      <c r="Z49" s="856" t="str">
        <f>IF($B49="","",INDEX('All CCC'!Z$7:Z$846,MATCH(WatchList!$B49,'All CCC'!$B$7:$B$846,0)))</f>
        <v/>
      </c>
      <c r="AA49" s="856" t="str">
        <f>IF($B49="","",INDEX('All CCC'!AA$7:AA$846,MATCH(WatchList!$B49,'All CCC'!$B$7:$B$846,0)))</f>
        <v/>
      </c>
      <c r="AB49" s="856" t="str">
        <f>IF($B49="","",INDEX('All CCC'!AB$7:AB$846,MATCH(WatchList!$B49,'All CCC'!$B$7:$B$846,0)))</f>
        <v/>
      </c>
      <c r="AC49" s="856" t="str">
        <f>IF($B49="","",INDEX('All CCC'!AC$7:AC$846,MATCH(WatchList!$B49,'All CCC'!$B$7:$B$846,0)))</f>
        <v/>
      </c>
      <c r="AD49" s="856" t="str">
        <f>IF($B49="","",INDEX('All CCC'!AD$7:AD$846,MATCH(WatchList!$B49,'All CCC'!$B$7:$B$846,0)))</f>
        <v/>
      </c>
      <c r="AE49" s="856" t="str">
        <f>IF($B49="","",INDEX('All CCC'!AE$7:AE$846,MATCH(WatchList!$B49,'All CCC'!$B$7:$B$846,0)))</f>
        <v/>
      </c>
      <c r="AF49" s="856" t="str">
        <f>IF($B49="","",INDEX('All CCC'!AF$7:AF$846,MATCH(WatchList!$B49,'All CCC'!$B$7:$B$846,0)))</f>
        <v/>
      </c>
      <c r="AG49" s="856" t="str">
        <f>IF($B49="","",INDEX('All CCC'!AG$7:AG$846,MATCH(WatchList!$B49,'All CCC'!$B$7:$B$846,0)))</f>
        <v/>
      </c>
      <c r="AH49" s="856" t="str">
        <f>IF($B49="","",INDEX('All CCC'!AH$7:AH$846,MATCH(WatchList!$B49,'All CCC'!$B$7:$B$846,0)))</f>
        <v/>
      </c>
      <c r="AI49" s="856" t="str">
        <f>IF($B49="","",INDEX('All CCC'!AI$7:AI$846,MATCH(WatchList!$B49,'All CCC'!$B$7:$B$846,0)))</f>
        <v/>
      </c>
      <c r="AJ49" s="856" t="str">
        <f>IF($B49="","",INDEX('All CCC'!AJ$7:AJ$846,MATCH(WatchList!$B49,'All CCC'!$B$7:$B$846,0)))</f>
        <v/>
      </c>
      <c r="AK49" s="856" t="str">
        <f>IF($B49="","",INDEX('All CCC'!AK$7:AK$846,MATCH(WatchList!$B49,'All CCC'!$B$7:$B$846,0)))</f>
        <v/>
      </c>
      <c r="AL49" s="856" t="str">
        <f>IF($B49="","",INDEX('All CCC'!AL$7:AL$846,MATCH(WatchList!$B49,'All CCC'!$B$7:$B$846,0)))</f>
        <v/>
      </c>
      <c r="AM49" s="856" t="str">
        <f>IF($B49="","",INDEX('All CCC'!AM$7:AM$846,MATCH(WatchList!$B49,'All CCC'!$B$7:$B$846,0)))</f>
        <v/>
      </c>
      <c r="AN49" s="856" t="str">
        <f>IF($B49="","",INDEX('All CCC'!AN$7:AN$846,MATCH(WatchList!$B49,'All CCC'!$B$7:$B$846,0)))</f>
        <v/>
      </c>
      <c r="AO49" s="856" t="str">
        <f>IF($B49="","",INDEX('All CCC'!AO$7:AO$846,MATCH(WatchList!$B49,'All CCC'!$B$7:$B$846,0)))</f>
        <v/>
      </c>
      <c r="AP49" s="856" t="str">
        <f>IF($B49="","",INDEX('All CCC'!AP$7:AP$846,MATCH(WatchList!$B49,'All CCC'!$B$7:$B$846,0)))</f>
        <v/>
      </c>
      <c r="AQ49" s="856" t="str">
        <f>IF($B49="","",INDEX('All CCC'!AQ$7:AQ$846,MATCH(WatchList!$B49,'All CCC'!$B$7:$B$846,0)))</f>
        <v/>
      </c>
      <c r="AR49" s="856" t="str">
        <f>IF($B49="","",INDEX('All CCC'!AR$7:AR$846,MATCH(WatchList!$B49,'All CCC'!$B$7:$B$846,0)))</f>
        <v/>
      </c>
      <c r="AS49" s="856" t="str">
        <f>IF($B49="","",INDEX('All CCC'!AS$7:AS$846,MATCH(WatchList!$B49,'All CCC'!$B$7:$B$846,0)))</f>
        <v/>
      </c>
      <c r="AT49" s="856" t="str">
        <f>IF($B49="","",INDEX('All CCC'!AT$7:AT$846,MATCH(WatchList!$B49,'All CCC'!$B$7:$B$846,0)))</f>
        <v/>
      </c>
      <c r="AU49" s="856" t="str">
        <f>IF($B49="","",INDEX('All CCC'!AU$7:AU$846,MATCH(WatchList!$B49,'All CCC'!$B$7:$B$846,0)))</f>
        <v/>
      </c>
      <c r="AV49" s="856" t="str">
        <f>IF($B49="","",INDEX('All CCC'!AV$7:AV$846,MATCH(WatchList!$B49,'All CCC'!$B$7:$B$846,0)))</f>
        <v/>
      </c>
      <c r="AW49" s="856" t="str">
        <f>IF($B49="","",INDEX('All CCC'!AW$7:AW$846,MATCH(WatchList!$B49,'All CCC'!$B$7:$B$846,0)))</f>
        <v/>
      </c>
      <c r="AX49" s="856" t="str">
        <f>IF($B49="","",INDEX('All CCC'!AX$7:AX$846,MATCH(WatchList!$B49,'All CCC'!$B$7:$B$846,0)))</f>
        <v/>
      </c>
      <c r="AY49" s="856" t="str">
        <f>IF($B49="","",INDEX('All CCC'!AY$7:AY$846,MATCH(WatchList!$B49,'All CCC'!$B$7:$B$846,0)))</f>
        <v/>
      </c>
      <c r="AZ49" s="856" t="str">
        <f>IF($B49="","",INDEX('All CCC'!AZ$7:AZ$846,MATCH(WatchList!$B49,'All CCC'!$B$7:$B$846,0)))</f>
        <v/>
      </c>
      <c r="BA49" s="856" t="str">
        <f>IF($B49="","",INDEX('All CCC'!BA$7:BA$846,MATCH(WatchList!$B49,'All CCC'!$B$7:$B$846,0)))</f>
        <v/>
      </c>
      <c r="BB49" s="856" t="str">
        <f>IF($B49="","",INDEX('All CCC'!BB$7:BB$846,MATCH(WatchList!$B49,'All CCC'!$B$7:$B$846,0)))</f>
        <v/>
      </c>
      <c r="BC49" s="856" t="str">
        <f>IF($B49="","",INDEX('All CCC'!BC$7:BC$846,MATCH(WatchList!$B49,'All CCC'!$B$7:$B$846,0)))</f>
        <v/>
      </c>
      <c r="BD49" s="856" t="str">
        <f>IF($B49="","",INDEX('All CCC'!BD$7:BD$846,MATCH(WatchList!$B49,'All CCC'!$B$7:$B$846,0)))</f>
        <v/>
      </c>
      <c r="BE49" s="856" t="str">
        <f>IF($B49="","",INDEX('All CCC'!BE$7:BE$846,MATCH(WatchList!$B49,'All CCC'!$B$7:$B$846,0)))</f>
        <v/>
      </c>
      <c r="BF49" s="856" t="str">
        <f>IF($B49="","",INDEX('All CCC'!BF$7:BF$846,MATCH(WatchList!$B49,'All CCC'!$B$7:$B$846,0)))</f>
        <v/>
      </c>
      <c r="BG49" s="856" t="str">
        <f>IF($B49="","",INDEX('All CCC'!BG$7:BG$846,MATCH(WatchList!$B49,'All CCC'!$B$7:$B$846,0)))</f>
        <v/>
      </c>
    </row>
    <row r="50" spans="1:59" x14ac:dyDescent="0.2">
      <c r="A50" s="550" t="str">
        <f>IF($B50="","",INDEX('All CCC'!A$7:A$846,MATCH(WatchList!$B50,'All CCC'!$B$7:$B$846,0)))</f>
        <v/>
      </c>
      <c r="B50" s="31"/>
      <c r="C50" s="856" t="str">
        <f>IF($B50="","",INDEX('All CCC'!C$7:C$846,MATCH(WatchList!$B50,'All CCC'!$B$7:$B$846,0)))</f>
        <v/>
      </c>
      <c r="D50" s="856" t="str">
        <f>IF($B50="","",INDEX('All CCC'!D$7:D$846,MATCH(WatchList!$B50,'All CCC'!$B$7:$B$846,0)))</f>
        <v/>
      </c>
      <c r="E50" s="856" t="str">
        <f>IF($B50="","",INDEX('All CCC'!E$7:E$846,MATCH(WatchList!$B50,'All CCC'!$B$7:$B$846,0)))</f>
        <v/>
      </c>
      <c r="F50" s="856" t="str">
        <f>IF($B50="","",INDEX('All CCC'!F$7:F$846,MATCH(WatchList!$B50,'All CCC'!$B$7:$B$846,0)))</f>
        <v/>
      </c>
      <c r="G50" s="856" t="str">
        <f>IF($B50="","",INDEX('All CCC'!G$7:G$846,MATCH(WatchList!$B50,'All CCC'!$B$7:$B$846,0)))</f>
        <v/>
      </c>
      <c r="H50" s="856" t="str">
        <f>IF($B50="","",INDEX('All CCC'!H$7:H$846,MATCH(WatchList!$B50,'All CCC'!$B$7:$B$846,0)))</f>
        <v/>
      </c>
      <c r="I50" s="856" t="str">
        <f>IF($B50="","",INDEX('All CCC'!I$7:I$846,MATCH(WatchList!$B50,'All CCC'!$B$7:$B$846,0)))</f>
        <v/>
      </c>
      <c r="J50" s="856" t="str">
        <f>IF($B50="","",INDEX('All CCC'!J$7:J$846,MATCH(WatchList!$B50,'All CCC'!$B$7:$B$846,0)))</f>
        <v/>
      </c>
      <c r="K50" s="856" t="str">
        <f>IF($B50="","",INDEX('All CCC'!K$7:K$846,MATCH(WatchList!$B50,'All CCC'!$B$7:$B$846,0)))</f>
        <v/>
      </c>
      <c r="L50" s="856" t="str">
        <f>IF($B50="","",INDEX('All CCC'!L$7:L$846,MATCH(WatchList!$B50,'All CCC'!$B$7:$B$846,0)))</f>
        <v/>
      </c>
      <c r="M50" s="856" t="str">
        <f>IF($B50="","",INDEX('All CCC'!M$7:M$846,MATCH(WatchList!$B50,'All CCC'!$B$7:$B$846,0)))</f>
        <v/>
      </c>
      <c r="N50" s="856" t="str">
        <f>IF($B50="","",INDEX('All CCC'!N$7:N$846,MATCH(WatchList!$B50,'All CCC'!$B$7:$B$846,0)))</f>
        <v/>
      </c>
      <c r="O50" s="856" t="str">
        <f>IF($B50="","",INDEX('All CCC'!O$7:O$846,MATCH(WatchList!$B50,'All CCC'!$B$7:$B$846,0)))</f>
        <v/>
      </c>
      <c r="P50" s="857" t="str">
        <f>IF($B50="","",INDEX('All CCC'!P$7:P$846,MATCH(WatchList!$B50,'All CCC'!$B$7:$B$846,0)))</f>
        <v/>
      </c>
      <c r="Q50" s="857" t="str">
        <f>IF($B50="","",INDEX('All CCC'!Q$7:Q$846,MATCH(WatchList!$B50,'All CCC'!$B$7:$B$846,0)))</f>
        <v/>
      </c>
      <c r="R50" s="856" t="str">
        <f>IF($B50="","",INDEX('All CCC'!R$7:R$846,MATCH(WatchList!$B50,'All CCC'!$B$7:$B$846,0)))</f>
        <v/>
      </c>
      <c r="S50" s="856" t="str">
        <f>IF($B50="","",INDEX('All CCC'!S$7:S$846,MATCH(WatchList!$B50,'All CCC'!$B$7:$B$846,0)))</f>
        <v/>
      </c>
      <c r="T50" s="856" t="str">
        <f>IF($B50="","",INDEX('All CCC'!T$7:T$846,MATCH(WatchList!$B50,'All CCC'!$B$7:$B$846,0)))</f>
        <v/>
      </c>
      <c r="U50" s="856" t="str">
        <f>IF($B50="","",INDEX('All CCC'!U$7:U$846,MATCH(WatchList!$B50,'All CCC'!$B$7:$B$846,0)))</f>
        <v/>
      </c>
      <c r="V50" s="856" t="str">
        <f>IF($B50="","",INDEX('All CCC'!V$7:V$846,MATCH(WatchList!$B50,'All CCC'!$B$7:$B$846,0)))</f>
        <v/>
      </c>
      <c r="W50" s="856" t="str">
        <f>IF($B50="","",INDEX('All CCC'!W$7:W$846,MATCH(WatchList!$B50,'All CCC'!$B$7:$B$846,0)))</f>
        <v/>
      </c>
      <c r="X50" s="856" t="str">
        <f>IF($B50="","",INDEX('All CCC'!X$7:X$846,MATCH(WatchList!$B50,'All CCC'!$B$7:$B$846,0)))</f>
        <v/>
      </c>
      <c r="Y50" s="856" t="str">
        <f>IF($B50="","",INDEX('All CCC'!Y$7:Y$846,MATCH(WatchList!$B50,'All CCC'!$B$7:$B$846,0)))</f>
        <v/>
      </c>
      <c r="Z50" s="856" t="str">
        <f>IF($B50="","",INDEX('All CCC'!Z$7:Z$846,MATCH(WatchList!$B50,'All CCC'!$B$7:$B$846,0)))</f>
        <v/>
      </c>
      <c r="AA50" s="856" t="str">
        <f>IF($B50="","",INDEX('All CCC'!AA$7:AA$846,MATCH(WatchList!$B50,'All CCC'!$B$7:$B$846,0)))</f>
        <v/>
      </c>
      <c r="AB50" s="856" t="str">
        <f>IF($B50="","",INDEX('All CCC'!AB$7:AB$846,MATCH(WatchList!$B50,'All CCC'!$B$7:$B$846,0)))</f>
        <v/>
      </c>
      <c r="AC50" s="856" t="str">
        <f>IF($B50="","",INDEX('All CCC'!AC$7:AC$846,MATCH(WatchList!$B50,'All CCC'!$B$7:$B$846,0)))</f>
        <v/>
      </c>
      <c r="AD50" s="856" t="str">
        <f>IF($B50="","",INDEX('All CCC'!AD$7:AD$846,MATCH(WatchList!$B50,'All CCC'!$B$7:$B$846,0)))</f>
        <v/>
      </c>
      <c r="AE50" s="856" t="str">
        <f>IF($B50="","",INDEX('All CCC'!AE$7:AE$846,MATCH(WatchList!$B50,'All CCC'!$B$7:$B$846,0)))</f>
        <v/>
      </c>
      <c r="AF50" s="856" t="str">
        <f>IF($B50="","",INDEX('All CCC'!AF$7:AF$846,MATCH(WatchList!$B50,'All CCC'!$B$7:$B$846,0)))</f>
        <v/>
      </c>
      <c r="AG50" s="856" t="str">
        <f>IF($B50="","",INDEX('All CCC'!AG$7:AG$846,MATCH(WatchList!$B50,'All CCC'!$B$7:$B$846,0)))</f>
        <v/>
      </c>
      <c r="AH50" s="856" t="str">
        <f>IF($B50="","",INDEX('All CCC'!AH$7:AH$846,MATCH(WatchList!$B50,'All CCC'!$B$7:$B$846,0)))</f>
        <v/>
      </c>
      <c r="AI50" s="856" t="str">
        <f>IF($B50="","",INDEX('All CCC'!AI$7:AI$846,MATCH(WatchList!$B50,'All CCC'!$B$7:$B$846,0)))</f>
        <v/>
      </c>
      <c r="AJ50" s="856" t="str">
        <f>IF($B50="","",INDEX('All CCC'!AJ$7:AJ$846,MATCH(WatchList!$B50,'All CCC'!$B$7:$B$846,0)))</f>
        <v/>
      </c>
      <c r="AK50" s="856" t="str">
        <f>IF($B50="","",INDEX('All CCC'!AK$7:AK$846,MATCH(WatchList!$B50,'All CCC'!$B$7:$B$846,0)))</f>
        <v/>
      </c>
      <c r="AL50" s="856" t="str">
        <f>IF($B50="","",INDEX('All CCC'!AL$7:AL$846,MATCH(WatchList!$B50,'All CCC'!$B$7:$B$846,0)))</f>
        <v/>
      </c>
      <c r="AM50" s="856" t="str">
        <f>IF($B50="","",INDEX('All CCC'!AM$7:AM$846,MATCH(WatchList!$B50,'All CCC'!$B$7:$B$846,0)))</f>
        <v/>
      </c>
      <c r="AN50" s="856" t="str">
        <f>IF($B50="","",INDEX('All CCC'!AN$7:AN$846,MATCH(WatchList!$B50,'All CCC'!$B$7:$B$846,0)))</f>
        <v/>
      </c>
      <c r="AO50" s="856" t="str">
        <f>IF($B50="","",INDEX('All CCC'!AO$7:AO$846,MATCH(WatchList!$B50,'All CCC'!$B$7:$B$846,0)))</f>
        <v/>
      </c>
      <c r="AP50" s="856" t="str">
        <f>IF($B50="","",INDEX('All CCC'!AP$7:AP$846,MATCH(WatchList!$B50,'All CCC'!$B$7:$B$846,0)))</f>
        <v/>
      </c>
      <c r="AQ50" s="856" t="str">
        <f>IF($B50="","",INDEX('All CCC'!AQ$7:AQ$846,MATCH(WatchList!$B50,'All CCC'!$B$7:$B$846,0)))</f>
        <v/>
      </c>
      <c r="AR50" s="856" t="str">
        <f>IF($B50="","",INDEX('All CCC'!AR$7:AR$846,MATCH(WatchList!$B50,'All CCC'!$B$7:$B$846,0)))</f>
        <v/>
      </c>
      <c r="AS50" s="856" t="str">
        <f>IF($B50="","",INDEX('All CCC'!AS$7:AS$846,MATCH(WatchList!$B50,'All CCC'!$B$7:$B$846,0)))</f>
        <v/>
      </c>
      <c r="AT50" s="856" t="str">
        <f>IF($B50="","",INDEX('All CCC'!AT$7:AT$846,MATCH(WatchList!$B50,'All CCC'!$B$7:$B$846,0)))</f>
        <v/>
      </c>
      <c r="AU50" s="856" t="str">
        <f>IF($B50="","",INDEX('All CCC'!AU$7:AU$846,MATCH(WatchList!$B50,'All CCC'!$B$7:$B$846,0)))</f>
        <v/>
      </c>
      <c r="AV50" s="856" t="str">
        <f>IF($B50="","",INDEX('All CCC'!AV$7:AV$846,MATCH(WatchList!$B50,'All CCC'!$B$7:$B$846,0)))</f>
        <v/>
      </c>
      <c r="AW50" s="856" t="str">
        <f>IF($B50="","",INDEX('All CCC'!AW$7:AW$846,MATCH(WatchList!$B50,'All CCC'!$B$7:$B$846,0)))</f>
        <v/>
      </c>
      <c r="AX50" s="856" t="str">
        <f>IF($B50="","",INDEX('All CCC'!AX$7:AX$846,MATCH(WatchList!$B50,'All CCC'!$B$7:$B$846,0)))</f>
        <v/>
      </c>
      <c r="AY50" s="856" t="str">
        <f>IF($B50="","",INDEX('All CCC'!AY$7:AY$846,MATCH(WatchList!$B50,'All CCC'!$B$7:$B$846,0)))</f>
        <v/>
      </c>
      <c r="AZ50" s="856" t="str">
        <f>IF($B50="","",INDEX('All CCC'!AZ$7:AZ$846,MATCH(WatchList!$B50,'All CCC'!$B$7:$B$846,0)))</f>
        <v/>
      </c>
      <c r="BA50" s="856" t="str">
        <f>IF($B50="","",INDEX('All CCC'!BA$7:BA$846,MATCH(WatchList!$B50,'All CCC'!$B$7:$B$846,0)))</f>
        <v/>
      </c>
      <c r="BB50" s="856" t="str">
        <f>IF($B50="","",INDEX('All CCC'!BB$7:BB$846,MATCH(WatchList!$B50,'All CCC'!$B$7:$B$846,0)))</f>
        <v/>
      </c>
      <c r="BC50" s="856" t="str">
        <f>IF($B50="","",INDEX('All CCC'!BC$7:BC$846,MATCH(WatchList!$B50,'All CCC'!$B$7:$B$846,0)))</f>
        <v/>
      </c>
      <c r="BD50" s="856" t="str">
        <f>IF($B50="","",INDEX('All CCC'!BD$7:BD$846,MATCH(WatchList!$B50,'All CCC'!$B$7:$B$846,0)))</f>
        <v/>
      </c>
      <c r="BE50" s="856" t="str">
        <f>IF($B50="","",INDEX('All CCC'!BE$7:BE$846,MATCH(WatchList!$B50,'All CCC'!$B$7:$B$846,0)))</f>
        <v/>
      </c>
      <c r="BF50" s="856" t="str">
        <f>IF($B50="","",INDEX('All CCC'!BF$7:BF$846,MATCH(WatchList!$B50,'All CCC'!$B$7:$B$846,0)))</f>
        <v/>
      </c>
      <c r="BG50" s="856" t="str">
        <f>IF($B50="","",INDEX('All CCC'!BG$7:BG$846,MATCH(WatchList!$B50,'All CCC'!$B$7:$B$846,0)))</f>
        <v/>
      </c>
    </row>
    <row r="51" spans="1:59" x14ac:dyDescent="0.2">
      <c r="A51" s="550" t="str">
        <f>IF($B51="","",INDEX('All CCC'!A$7:A$846,MATCH(WatchList!$B51,'All CCC'!$B$7:$B$846,0)))</f>
        <v/>
      </c>
      <c r="B51" s="31"/>
      <c r="C51" s="856" t="str">
        <f>IF($B51="","",INDEX('All CCC'!C$7:C$846,MATCH(WatchList!$B51,'All CCC'!$B$7:$B$846,0)))</f>
        <v/>
      </c>
      <c r="D51" s="856" t="str">
        <f>IF($B51="","",INDEX('All CCC'!D$7:D$846,MATCH(WatchList!$B51,'All CCC'!$B$7:$B$846,0)))</f>
        <v/>
      </c>
      <c r="E51" s="856" t="str">
        <f>IF($B51="","",INDEX('All CCC'!E$7:E$846,MATCH(WatchList!$B51,'All CCC'!$B$7:$B$846,0)))</f>
        <v/>
      </c>
      <c r="F51" s="856" t="str">
        <f>IF($B51="","",INDEX('All CCC'!F$7:F$846,MATCH(WatchList!$B51,'All CCC'!$B$7:$B$846,0)))</f>
        <v/>
      </c>
      <c r="G51" s="856" t="str">
        <f>IF($B51="","",INDEX('All CCC'!G$7:G$846,MATCH(WatchList!$B51,'All CCC'!$B$7:$B$846,0)))</f>
        <v/>
      </c>
      <c r="H51" s="856" t="str">
        <f>IF($B51="","",INDEX('All CCC'!H$7:H$846,MATCH(WatchList!$B51,'All CCC'!$B$7:$B$846,0)))</f>
        <v/>
      </c>
      <c r="I51" s="856" t="str">
        <f>IF($B51="","",INDEX('All CCC'!I$7:I$846,MATCH(WatchList!$B51,'All CCC'!$B$7:$B$846,0)))</f>
        <v/>
      </c>
      <c r="J51" s="856" t="str">
        <f>IF($B51="","",INDEX('All CCC'!J$7:J$846,MATCH(WatchList!$B51,'All CCC'!$B$7:$B$846,0)))</f>
        <v/>
      </c>
      <c r="K51" s="856" t="str">
        <f>IF($B51="","",INDEX('All CCC'!K$7:K$846,MATCH(WatchList!$B51,'All CCC'!$B$7:$B$846,0)))</f>
        <v/>
      </c>
      <c r="L51" s="856" t="str">
        <f>IF($B51="","",INDEX('All CCC'!L$7:L$846,MATCH(WatchList!$B51,'All CCC'!$B$7:$B$846,0)))</f>
        <v/>
      </c>
      <c r="M51" s="856" t="str">
        <f>IF($B51="","",INDEX('All CCC'!M$7:M$846,MATCH(WatchList!$B51,'All CCC'!$B$7:$B$846,0)))</f>
        <v/>
      </c>
      <c r="N51" s="856" t="str">
        <f>IF($B51="","",INDEX('All CCC'!N$7:N$846,MATCH(WatchList!$B51,'All CCC'!$B$7:$B$846,0)))</f>
        <v/>
      </c>
      <c r="O51" s="856" t="str">
        <f>IF($B51="","",INDEX('All CCC'!O$7:O$846,MATCH(WatchList!$B51,'All CCC'!$B$7:$B$846,0)))</f>
        <v/>
      </c>
      <c r="P51" s="857" t="str">
        <f>IF($B51="","",INDEX('All CCC'!P$7:P$846,MATCH(WatchList!$B51,'All CCC'!$B$7:$B$846,0)))</f>
        <v/>
      </c>
      <c r="Q51" s="857" t="str">
        <f>IF($B51="","",INDEX('All CCC'!Q$7:Q$846,MATCH(WatchList!$B51,'All CCC'!$B$7:$B$846,0)))</f>
        <v/>
      </c>
      <c r="R51" s="856" t="str">
        <f>IF($B51="","",INDEX('All CCC'!R$7:R$846,MATCH(WatchList!$B51,'All CCC'!$B$7:$B$846,0)))</f>
        <v/>
      </c>
      <c r="S51" s="856" t="str">
        <f>IF($B51="","",INDEX('All CCC'!S$7:S$846,MATCH(WatchList!$B51,'All CCC'!$B$7:$B$846,0)))</f>
        <v/>
      </c>
      <c r="T51" s="856" t="str">
        <f>IF($B51="","",INDEX('All CCC'!T$7:T$846,MATCH(WatchList!$B51,'All CCC'!$B$7:$B$846,0)))</f>
        <v/>
      </c>
      <c r="U51" s="856" t="str">
        <f>IF($B51="","",INDEX('All CCC'!U$7:U$846,MATCH(WatchList!$B51,'All CCC'!$B$7:$B$846,0)))</f>
        <v/>
      </c>
      <c r="V51" s="856" t="str">
        <f>IF($B51="","",INDEX('All CCC'!V$7:V$846,MATCH(WatchList!$B51,'All CCC'!$B$7:$B$846,0)))</f>
        <v/>
      </c>
      <c r="W51" s="856" t="str">
        <f>IF($B51="","",INDEX('All CCC'!W$7:W$846,MATCH(WatchList!$B51,'All CCC'!$B$7:$B$846,0)))</f>
        <v/>
      </c>
      <c r="X51" s="856" t="str">
        <f>IF($B51="","",INDEX('All CCC'!X$7:X$846,MATCH(WatchList!$B51,'All CCC'!$B$7:$B$846,0)))</f>
        <v/>
      </c>
      <c r="Y51" s="856" t="str">
        <f>IF($B51="","",INDEX('All CCC'!Y$7:Y$846,MATCH(WatchList!$B51,'All CCC'!$B$7:$B$846,0)))</f>
        <v/>
      </c>
      <c r="Z51" s="856" t="str">
        <f>IF($B51="","",INDEX('All CCC'!Z$7:Z$846,MATCH(WatchList!$B51,'All CCC'!$B$7:$B$846,0)))</f>
        <v/>
      </c>
      <c r="AA51" s="856" t="str">
        <f>IF($B51="","",INDEX('All CCC'!AA$7:AA$846,MATCH(WatchList!$B51,'All CCC'!$B$7:$B$846,0)))</f>
        <v/>
      </c>
      <c r="AB51" s="856" t="str">
        <f>IF($B51="","",INDEX('All CCC'!AB$7:AB$846,MATCH(WatchList!$B51,'All CCC'!$B$7:$B$846,0)))</f>
        <v/>
      </c>
      <c r="AC51" s="856" t="str">
        <f>IF($B51="","",INDEX('All CCC'!AC$7:AC$846,MATCH(WatchList!$B51,'All CCC'!$B$7:$B$846,0)))</f>
        <v/>
      </c>
      <c r="AD51" s="856" t="str">
        <f>IF($B51="","",INDEX('All CCC'!AD$7:AD$846,MATCH(WatchList!$B51,'All CCC'!$B$7:$B$846,0)))</f>
        <v/>
      </c>
      <c r="AE51" s="856" t="str">
        <f>IF($B51="","",INDEX('All CCC'!AE$7:AE$846,MATCH(WatchList!$B51,'All CCC'!$B$7:$B$846,0)))</f>
        <v/>
      </c>
      <c r="AF51" s="856" t="str">
        <f>IF($B51="","",INDEX('All CCC'!AF$7:AF$846,MATCH(WatchList!$B51,'All CCC'!$B$7:$B$846,0)))</f>
        <v/>
      </c>
      <c r="AG51" s="856" t="str">
        <f>IF($B51="","",INDEX('All CCC'!AG$7:AG$846,MATCH(WatchList!$B51,'All CCC'!$B$7:$B$846,0)))</f>
        <v/>
      </c>
      <c r="AH51" s="856" t="str">
        <f>IF($B51="","",INDEX('All CCC'!AH$7:AH$846,MATCH(WatchList!$B51,'All CCC'!$B$7:$B$846,0)))</f>
        <v/>
      </c>
      <c r="AI51" s="856" t="str">
        <f>IF($B51="","",INDEX('All CCC'!AI$7:AI$846,MATCH(WatchList!$B51,'All CCC'!$B$7:$B$846,0)))</f>
        <v/>
      </c>
      <c r="AJ51" s="856" t="str">
        <f>IF($B51="","",INDEX('All CCC'!AJ$7:AJ$846,MATCH(WatchList!$B51,'All CCC'!$B$7:$B$846,0)))</f>
        <v/>
      </c>
      <c r="AK51" s="856" t="str">
        <f>IF($B51="","",INDEX('All CCC'!AK$7:AK$846,MATCH(WatchList!$B51,'All CCC'!$B$7:$B$846,0)))</f>
        <v/>
      </c>
      <c r="AL51" s="856" t="str">
        <f>IF($B51="","",INDEX('All CCC'!AL$7:AL$846,MATCH(WatchList!$B51,'All CCC'!$B$7:$B$846,0)))</f>
        <v/>
      </c>
      <c r="AM51" s="856" t="str">
        <f>IF($B51="","",INDEX('All CCC'!AM$7:AM$846,MATCH(WatchList!$B51,'All CCC'!$B$7:$B$846,0)))</f>
        <v/>
      </c>
      <c r="AN51" s="856" t="str">
        <f>IF($B51="","",INDEX('All CCC'!AN$7:AN$846,MATCH(WatchList!$B51,'All CCC'!$B$7:$B$846,0)))</f>
        <v/>
      </c>
      <c r="AO51" s="856" t="str">
        <f>IF($B51="","",INDEX('All CCC'!AO$7:AO$846,MATCH(WatchList!$B51,'All CCC'!$B$7:$B$846,0)))</f>
        <v/>
      </c>
      <c r="AP51" s="856" t="str">
        <f>IF($B51="","",INDEX('All CCC'!AP$7:AP$846,MATCH(WatchList!$B51,'All CCC'!$B$7:$B$846,0)))</f>
        <v/>
      </c>
      <c r="AQ51" s="856" t="str">
        <f>IF($B51="","",INDEX('All CCC'!AQ$7:AQ$846,MATCH(WatchList!$B51,'All CCC'!$B$7:$B$846,0)))</f>
        <v/>
      </c>
      <c r="AR51" s="856" t="str">
        <f>IF($B51="","",INDEX('All CCC'!AR$7:AR$846,MATCH(WatchList!$B51,'All CCC'!$B$7:$B$846,0)))</f>
        <v/>
      </c>
      <c r="AS51" s="856" t="str">
        <f>IF($B51="","",INDEX('All CCC'!AS$7:AS$846,MATCH(WatchList!$B51,'All CCC'!$B$7:$B$846,0)))</f>
        <v/>
      </c>
      <c r="AT51" s="856" t="str">
        <f>IF($B51="","",INDEX('All CCC'!AT$7:AT$846,MATCH(WatchList!$B51,'All CCC'!$B$7:$B$846,0)))</f>
        <v/>
      </c>
      <c r="AU51" s="856" t="str">
        <f>IF($B51="","",INDEX('All CCC'!AU$7:AU$846,MATCH(WatchList!$B51,'All CCC'!$B$7:$B$846,0)))</f>
        <v/>
      </c>
      <c r="AV51" s="856" t="str">
        <f>IF($B51="","",INDEX('All CCC'!AV$7:AV$846,MATCH(WatchList!$B51,'All CCC'!$B$7:$B$846,0)))</f>
        <v/>
      </c>
      <c r="AW51" s="856" t="str">
        <f>IF($B51="","",INDEX('All CCC'!AW$7:AW$846,MATCH(WatchList!$B51,'All CCC'!$B$7:$B$846,0)))</f>
        <v/>
      </c>
      <c r="AX51" s="856" t="str">
        <f>IF($B51="","",INDEX('All CCC'!AX$7:AX$846,MATCH(WatchList!$B51,'All CCC'!$B$7:$B$846,0)))</f>
        <v/>
      </c>
      <c r="AY51" s="856" t="str">
        <f>IF($B51="","",INDEX('All CCC'!AY$7:AY$846,MATCH(WatchList!$B51,'All CCC'!$B$7:$B$846,0)))</f>
        <v/>
      </c>
      <c r="AZ51" s="856" t="str">
        <f>IF($B51="","",INDEX('All CCC'!AZ$7:AZ$846,MATCH(WatchList!$B51,'All CCC'!$B$7:$B$846,0)))</f>
        <v/>
      </c>
      <c r="BA51" s="856" t="str">
        <f>IF($B51="","",INDEX('All CCC'!BA$7:BA$846,MATCH(WatchList!$B51,'All CCC'!$B$7:$B$846,0)))</f>
        <v/>
      </c>
      <c r="BB51" s="856" t="str">
        <f>IF($B51="","",INDEX('All CCC'!BB$7:BB$846,MATCH(WatchList!$B51,'All CCC'!$B$7:$B$846,0)))</f>
        <v/>
      </c>
      <c r="BC51" s="856" t="str">
        <f>IF($B51="","",INDEX('All CCC'!BC$7:BC$846,MATCH(WatchList!$B51,'All CCC'!$B$7:$B$846,0)))</f>
        <v/>
      </c>
      <c r="BD51" s="856" t="str">
        <f>IF($B51="","",INDEX('All CCC'!BD$7:BD$846,MATCH(WatchList!$B51,'All CCC'!$B$7:$B$846,0)))</f>
        <v/>
      </c>
      <c r="BE51" s="856" t="str">
        <f>IF($B51="","",INDEX('All CCC'!BE$7:BE$846,MATCH(WatchList!$B51,'All CCC'!$B$7:$B$846,0)))</f>
        <v/>
      </c>
      <c r="BF51" s="856" t="str">
        <f>IF($B51="","",INDEX('All CCC'!BF$7:BF$846,MATCH(WatchList!$B51,'All CCC'!$B$7:$B$846,0)))</f>
        <v/>
      </c>
      <c r="BG51" s="856" t="str">
        <f>IF($B51="","",INDEX('All CCC'!BG$7:BG$846,MATCH(WatchList!$B51,'All CCC'!$B$7:$B$846,0)))</f>
        <v/>
      </c>
    </row>
    <row r="52" spans="1:59" x14ac:dyDescent="0.2">
      <c r="A52" s="550" t="str">
        <f>IF($B52="","",INDEX('All CCC'!A$7:A$846,MATCH(WatchList!$B52,'All CCC'!$B$7:$B$846,0)))</f>
        <v/>
      </c>
      <c r="B52" s="31"/>
      <c r="C52" s="856" t="str">
        <f>IF($B52="","",INDEX('All CCC'!C$7:C$846,MATCH(WatchList!$B52,'All CCC'!$B$7:$B$846,0)))</f>
        <v/>
      </c>
      <c r="D52" s="856" t="str">
        <f>IF($B52="","",INDEX('All CCC'!D$7:D$846,MATCH(WatchList!$B52,'All CCC'!$B$7:$B$846,0)))</f>
        <v/>
      </c>
      <c r="E52" s="856" t="str">
        <f>IF($B52="","",INDEX('All CCC'!E$7:E$846,MATCH(WatchList!$B52,'All CCC'!$B$7:$B$846,0)))</f>
        <v/>
      </c>
      <c r="F52" s="856" t="str">
        <f>IF($B52="","",INDEX('All CCC'!F$7:F$846,MATCH(WatchList!$B52,'All CCC'!$B$7:$B$846,0)))</f>
        <v/>
      </c>
      <c r="G52" s="856" t="str">
        <f>IF($B52="","",INDEX('All CCC'!G$7:G$846,MATCH(WatchList!$B52,'All CCC'!$B$7:$B$846,0)))</f>
        <v/>
      </c>
      <c r="H52" s="856" t="str">
        <f>IF($B52="","",INDEX('All CCC'!H$7:H$846,MATCH(WatchList!$B52,'All CCC'!$B$7:$B$846,0)))</f>
        <v/>
      </c>
      <c r="I52" s="856" t="str">
        <f>IF($B52="","",INDEX('All CCC'!I$7:I$846,MATCH(WatchList!$B52,'All CCC'!$B$7:$B$846,0)))</f>
        <v/>
      </c>
      <c r="J52" s="856" t="str">
        <f>IF($B52="","",INDEX('All CCC'!J$7:J$846,MATCH(WatchList!$B52,'All CCC'!$B$7:$B$846,0)))</f>
        <v/>
      </c>
      <c r="K52" s="856" t="str">
        <f>IF($B52="","",INDEX('All CCC'!K$7:K$846,MATCH(WatchList!$B52,'All CCC'!$B$7:$B$846,0)))</f>
        <v/>
      </c>
      <c r="L52" s="856" t="str">
        <f>IF($B52="","",INDEX('All CCC'!L$7:L$846,MATCH(WatchList!$B52,'All CCC'!$B$7:$B$846,0)))</f>
        <v/>
      </c>
      <c r="M52" s="856" t="str">
        <f>IF($B52="","",INDEX('All CCC'!M$7:M$846,MATCH(WatchList!$B52,'All CCC'!$B$7:$B$846,0)))</f>
        <v/>
      </c>
      <c r="N52" s="856" t="str">
        <f>IF($B52="","",INDEX('All CCC'!N$7:N$846,MATCH(WatchList!$B52,'All CCC'!$B$7:$B$846,0)))</f>
        <v/>
      </c>
      <c r="O52" s="856" t="str">
        <f>IF($B52="","",INDEX('All CCC'!O$7:O$846,MATCH(WatchList!$B52,'All CCC'!$B$7:$B$846,0)))</f>
        <v/>
      </c>
      <c r="P52" s="857" t="str">
        <f>IF($B52="","",INDEX('All CCC'!P$7:P$846,MATCH(WatchList!$B52,'All CCC'!$B$7:$B$846,0)))</f>
        <v/>
      </c>
      <c r="Q52" s="857" t="str">
        <f>IF($B52="","",INDEX('All CCC'!Q$7:Q$846,MATCH(WatchList!$B52,'All CCC'!$B$7:$B$846,0)))</f>
        <v/>
      </c>
      <c r="R52" s="856" t="str">
        <f>IF($B52="","",INDEX('All CCC'!R$7:R$846,MATCH(WatchList!$B52,'All CCC'!$B$7:$B$846,0)))</f>
        <v/>
      </c>
      <c r="S52" s="856" t="str">
        <f>IF($B52="","",INDEX('All CCC'!S$7:S$846,MATCH(WatchList!$B52,'All CCC'!$B$7:$B$846,0)))</f>
        <v/>
      </c>
      <c r="T52" s="856" t="str">
        <f>IF($B52="","",INDEX('All CCC'!T$7:T$846,MATCH(WatchList!$B52,'All CCC'!$B$7:$B$846,0)))</f>
        <v/>
      </c>
      <c r="U52" s="856" t="str">
        <f>IF($B52="","",INDEX('All CCC'!U$7:U$846,MATCH(WatchList!$B52,'All CCC'!$B$7:$B$846,0)))</f>
        <v/>
      </c>
      <c r="V52" s="856" t="str">
        <f>IF($B52="","",INDEX('All CCC'!V$7:V$846,MATCH(WatchList!$B52,'All CCC'!$B$7:$B$846,0)))</f>
        <v/>
      </c>
      <c r="W52" s="856" t="str">
        <f>IF($B52="","",INDEX('All CCC'!W$7:W$846,MATCH(WatchList!$B52,'All CCC'!$B$7:$B$846,0)))</f>
        <v/>
      </c>
      <c r="X52" s="856" t="str">
        <f>IF($B52="","",INDEX('All CCC'!X$7:X$846,MATCH(WatchList!$B52,'All CCC'!$B$7:$B$846,0)))</f>
        <v/>
      </c>
      <c r="Y52" s="856" t="str">
        <f>IF($B52="","",INDEX('All CCC'!Y$7:Y$846,MATCH(WatchList!$B52,'All CCC'!$B$7:$B$846,0)))</f>
        <v/>
      </c>
      <c r="Z52" s="856" t="str">
        <f>IF($B52="","",INDEX('All CCC'!Z$7:Z$846,MATCH(WatchList!$B52,'All CCC'!$B$7:$B$846,0)))</f>
        <v/>
      </c>
      <c r="AA52" s="856" t="str">
        <f>IF($B52="","",INDEX('All CCC'!AA$7:AA$846,MATCH(WatchList!$B52,'All CCC'!$B$7:$B$846,0)))</f>
        <v/>
      </c>
      <c r="AB52" s="856" t="str">
        <f>IF($B52="","",INDEX('All CCC'!AB$7:AB$846,MATCH(WatchList!$B52,'All CCC'!$B$7:$B$846,0)))</f>
        <v/>
      </c>
      <c r="AC52" s="856" t="str">
        <f>IF($B52="","",INDEX('All CCC'!AC$7:AC$846,MATCH(WatchList!$B52,'All CCC'!$B$7:$B$846,0)))</f>
        <v/>
      </c>
      <c r="AD52" s="856" t="str">
        <f>IF($B52="","",INDEX('All CCC'!AD$7:AD$846,MATCH(WatchList!$B52,'All CCC'!$B$7:$B$846,0)))</f>
        <v/>
      </c>
      <c r="AE52" s="856" t="str">
        <f>IF($B52="","",INDEX('All CCC'!AE$7:AE$846,MATCH(WatchList!$B52,'All CCC'!$B$7:$B$846,0)))</f>
        <v/>
      </c>
      <c r="AF52" s="856" t="str">
        <f>IF($B52="","",INDEX('All CCC'!AF$7:AF$846,MATCH(WatchList!$B52,'All CCC'!$B$7:$B$846,0)))</f>
        <v/>
      </c>
      <c r="AG52" s="856" t="str">
        <f>IF($B52="","",INDEX('All CCC'!AG$7:AG$846,MATCH(WatchList!$B52,'All CCC'!$B$7:$B$846,0)))</f>
        <v/>
      </c>
      <c r="AH52" s="856" t="str">
        <f>IF($B52="","",INDEX('All CCC'!AH$7:AH$846,MATCH(WatchList!$B52,'All CCC'!$B$7:$B$846,0)))</f>
        <v/>
      </c>
      <c r="AI52" s="856" t="str">
        <f>IF($B52="","",INDEX('All CCC'!AI$7:AI$846,MATCH(WatchList!$B52,'All CCC'!$B$7:$B$846,0)))</f>
        <v/>
      </c>
      <c r="AJ52" s="856" t="str">
        <f>IF($B52="","",INDEX('All CCC'!AJ$7:AJ$846,MATCH(WatchList!$B52,'All CCC'!$B$7:$B$846,0)))</f>
        <v/>
      </c>
      <c r="AK52" s="856" t="str">
        <f>IF($B52="","",INDEX('All CCC'!AK$7:AK$846,MATCH(WatchList!$B52,'All CCC'!$B$7:$B$846,0)))</f>
        <v/>
      </c>
      <c r="AL52" s="856" t="str">
        <f>IF($B52="","",INDEX('All CCC'!AL$7:AL$846,MATCH(WatchList!$B52,'All CCC'!$B$7:$B$846,0)))</f>
        <v/>
      </c>
      <c r="AM52" s="856" t="str">
        <f>IF($B52="","",INDEX('All CCC'!AM$7:AM$846,MATCH(WatchList!$B52,'All CCC'!$B$7:$B$846,0)))</f>
        <v/>
      </c>
      <c r="AN52" s="856" t="str">
        <f>IF($B52="","",INDEX('All CCC'!AN$7:AN$846,MATCH(WatchList!$B52,'All CCC'!$B$7:$B$846,0)))</f>
        <v/>
      </c>
      <c r="AO52" s="856" t="str">
        <f>IF($B52="","",INDEX('All CCC'!AO$7:AO$846,MATCH(WatchList!$B52,'All CCC'!$B$7:$B$846,0)))</f>
        <v/>
      </c>
      <c r="AP52" s="856" t="str">
        <f>IF($B52="","",INDEX('All CCC'!AP$7:AP$846,MATCH(WatchList!$B52,'All CCC'!$B$7:$B$846,0)))</f>
        <v/>
      </c>
      <c r="AQ52" s="856" t="str">
        <f>IF($B52="","",INDEX('All CCC'!AQ$7:AQ$846,MATCH(WatchList!$B52,'All CCC'!$B$7:$B$846,0)))</f>
        <v/>
      </c>
      <c r="AR52" s="856" t="str">
        <f>IF($B52="","",INDEX('All CCC'!AR$7:AR$846,MATCH(WatchList!$B52,'All CCC'!$B$7:$B$846,0)))</f>
        <v/>
      </c>
      <c r="AS52" s="856" t="str">
        <f>IF($B52="","",INDEX('All CCC'!AS$7:AS$846,MATCH(WatchList!$B52,'All CCC'!$B$7:$B$846,0)))</f>
        <v/>
      </c>
      <c r="AT52" s="856" t="str">
        <f>IF($B52="","",INDEX('All CCC'!AT$7:AT$846,MATCH(WatchList!$B52,'All CCC'!$B$7:$B$846,0)))</f>
        <v/>
      </c>
      <c r="AU52" s="856" t="str">
        <f>IF($B52="","",INDEX('All CCC'!AU$7:AU$846,MATCH(WatchList!$B52,'All CCC'!$B$7:$B$846,0)))</f>
        <v/>
      </c>
      <c r="AV52" s="856" t="str">
        <f>IF($B52="","",INDEX('All CCC'!AV$7:AV$846,MATCH(WatchList!$B52,'All CCC'!$B$7:$B$846,0)))</f>
        <v/>
      </c>
      <c r="AW52" s="856" t="str">
        <f>IF($B52="","",INDEX('All CCC'!AW$7:AW$846,MATCH(WatchList!$B52,'All CCC'!$B$7:$B$846,0)))</f>
        <v/>
      </c>
      <c r="AX52" s="856" t="str">
        <f>IF($B52="","",INDEX('All CCC'!AX$7:AX$846,MATCH(WatchList!$B52,'All CCC'!$B$7:$B$846,0)))</f>
        <v/>
      </c>
      <c r="AY52" s="856" t="str">
        <f>IF($B52="","",INDEX('All CCC'!AY$7:AY$846,MATCH(WatchList!$B52,'All CCC'!$B$7:$B$846,0)))</f>
        <v/>
      </c>
      <c r="AZ52" s="856" t="str">
        <f>IF($B52="","",INDEX('All CCC'!AZ$7:AZ$846,MATCH(WatchList!$B52,'All CCC'!$B$7:$B$846,0)))</f>
        <v/>
      </c>
      <c r="BA52" s="856" t="str">
        <f>IF($B52="","",INDEX('All CCC'!BA$7:BA$846,MATCH(WatchList!$B52,'All CCC'!$B$7:$B$846,0)))</f>
        <v/>
      </c>
      <c r="BB52" s="856" t="str">
        <f>IF($B52="","",INDEX('All CCC'!BB$7:BB$846,MATCH(WatchList!$B52,'All CCC'!$B$7:$B$846,0)))</f>
        <v/>
      </c>
      <c r="BC52" s="856" t="str">
        <f>IF($B52="","",INDEX('All CCC'!BC$7:BC$846,MATCH(WatchList!$B52,'All CCC'!$B$7:$B$846,0)))</f>
        <v/>
      </c>
      <c r="BD52" s="856" t="str">
        <f>IF($B52="","",INDEX('All CCC'!BD$7:BD$846,MATCH(WatchList!$B52,'All CCC'!$B$7:$B$846,0)))</f>
        <v/>
      </c>
      <c r="BE52" s="856" t="str">
        <f>IF($B52="","",INDEX('All CCC'!BE$7:BE$846,MATCH(WatchList!$B52,'All CCC'!$B$7:$B$846,0)))</f>
        <v/>
      </c>
      <c r="BF52" s="856" t="str">
        <f>IF($B52="","",INDEX('All CCC'!BF$7:BF$846,MATCH(WatchList!$B52,'All CCC'!$B$7:$B$846,0)))</f>
        <v/>
      </c>
      <c r="BG52" s="856" t="str">
        <f>IF($B52="","",INDEX('All CCC'!BG$7:BG$846,MATCH(WatchList!$B52,'All CCC'!$B$7:$B$846,0)))</f>
        <v/>
      </c>
    </row>
    <row r="53" spans="1:59" x14ac:dyDescent="0.2">
      <c r="A53" s="550" t="str">
        <f>IF($B53="","",INDEX('All CCC'!A$7:A$846,MATCH(WatchList!$B53,'All CCC'!$B$7:$B$846,0)))</f>
        <v/>
      </c>
      <c r="B53" s="31"/>
      <c r="C53" s="856" t="str">
        <f>IF($B53="","",INDEX('All CCC'!C$7:C$846,MATCH(WatchList!$B53,'All CCC'!$B$7:$B$846,0)))</f>
        <v/>
      </c>
      <c r="D53" s="856" t="str">
        <f>IF($B53="","",INDEX('All CCC'!D$7:D$846,MATCH(WatchList!$B53,'All CCC'!$B$7:$B$846,0)))</f>
        <v/>
      </c>
      <c r="E53" s="856" t="str">
        <f>IF($B53="","",INDEX('All CCC'!E$7:E$846,MATCH(WatchList!$B53,'All CCC'!$B$7:$B$846,0)))</f>
        <v/>
      </c>
      <c r="F53" s="856" t="str">
        <f>IF($B53="","",INDEX('All CCC'!F$7:F$846,MATCH(WatchList!$B53,'All CCC'!$B$7:$B$846,0)))</f>
        <v/>
      </c>
      <c r="G53" s="856" t="str">
        <f>IF($B53="","",INDEX('All CCC'!G$7:G$846,MATCH(WatchList!$B53,'All CCC'!$B$7:$B$846,0)))</f>
        <v/>
      </c>
      <c r="H53" s="856" t="str">
        <f>IF($B53="","",INDEX('All CCC'!H$7:H$846,MATCH(WatchList!$B53,'All CCC'!$B$7:$B$846,0)))</f>
        <v/>
      </c>
      <c r="I53" s="856" t="str">
        <f>IF($B53="","",INDEX('All CCC'!I$7:I$846,MATCH(WatchList!$B53,'All CCC'!$B$7:$B$846,0)))</f>
        <v/>
      </c>
      <c r="J53" s="856" t="str">
        <f>IF($B53="","",INDEX('All CCC'!J$7:J$846,MATCH(WatchList!$B53,'All CCC'!$B$7:$B$846,0)))</f>
        <v/>
      </c>
      <c r="K53" s="856" t="str">
        <f>IF($B53="","",INDEX('All CCC'!K$7:K$846,MATCH(WatchList!$B53,'All CCC'!$B$7:$B$846,0)))</f>
        <v/>
      </c>
      <c r="L53" s="856" t="str">
        <f>IF($B53="","",INDEX('All CCC'!L$7:L$846,MATCH(WatchList!$B53,'All CCC'!$B$7:$B$846,0)))</f>
        <v/>
      </c>
      <c r="M53" s="856" t="str">
        <f>IF($B53="","",INDEX('All CCC'!M$7:M$846,MATCH(WatchList!$B53,'All CCC'!$B$7:$B$846,0)))</f>
        <v/>
      </c>
      <c r="N53" s="856" t="str">
        <f>IF($B53="","",INDEX('All CCC'!N$7:N$846,MATCH(WatchList!$B53,'All CCC'!$B$7:$B$846,0)))</f>
        <v/>
      </c>
      <c r="O53" s="856" t="str">
        <f>IF($B53="","",INDEX('All CCC'!O$7:O$846,MATCH(WatchList!$B53,'All CCC'!$B$7:$B$846,0)))</f>
        <v/>
      </c>
      <c r="P53" s="857" t="str">
        <f>IF($B53="","",INDEX('All CCC'!P$7:P$846,MATCH(WatchList!$B53,'All CCC'!$B$7:$B$846,0)))</f>
        <v/>
      </c>
      <c r="Q53" s="857" t="str">
        <f>IF($B53="","",INDEX('All CCC'!Q$7:Q$846,MATCH(WatchList!$B53,'All CCC'!$B$7:$B$846,0)))</f>
        <v/>
      </c>
      <c r="R53" s="856" t="str">
        <f>IF($B53="","",INDEX('All CCC'!R$7:R$846,MATCH(WatchList!$B53,'All CCC'!$B$7:$B$846,0)))</f>
        <v/>
      </c>
      <c r="S53" s="856" t="str">
        <f>IF($B53="","",INDEX('All CCC'!S$7:S$846,MATCH(WatchList!$B53,'All CCC'!$B$7:$B$846,0)))</f>
        <v/>
      </c>
      <c r="T53" s="856" t="str">
        <f>IF($B53="","",INDEX('All CCC'!T$7:T$846,MATCH(WatchList!$B53,'All CCC'!$B$7:$B$846,0)))</f>
        <v/>
      </c>
      <c r="U53" s="856" t="str">
        <f>IF($B53="","",INDEX('All CCC'!U$7:U$846,MATCH(WatchList!$B53,'All CCC'!$B$7:$B$846,0)))</f>
        <v/>
      </c>
      <c r="V53" s="856" t="str">
        <f>IF($B53="","",INDEX('All CCC'!V$7:V$846,MATCH(WatchList!$B53,'All CCC'!$B$7:$B$846,0)))</f>
        <v/>
      </c>
      <c r="W53" s="856" t="str">
        <f>IF($B53="","",INDEX('All CCC'!W$7:W$846,MATCH(WatchList!$B53,'All CCC'!$B$7:$B$846,0)))</f>
        <v/>
      </c>
      <c r="X53" s="856" t="str">
        <f>IF($B53="","",INDEX('All CCC'!X$7:X$846,MATCH(WatchList!$B53,'All CCC'!$B$7:$B$846,0)))</f>
        <v/>
      </c>
      <c r="Y53" s="856" t="str">
        <f>IF($B53="","",INDEX('All CCC'!Y$7:Y$846,MATCH(WatchList!$B53,'All CCC'!$B$7:$B$846,0)))</f>
        <v/>
      </c>
      <c r="Z53" s="856" t="str">
        <f>IF($B53="","",INDEX('All CCC'!Z$7:Z$846,MATCH(WatchList!$B53,'All CCC'!$B$7:$B$846,0)))</f>
        <v/>
      </c>
      <c r="AA53" s="856" t="str">
        <f>IF($B53="","",INDEX('All CCC'!AA$7:AA$846,MATCH(WatchList!$B53,'All CCC'!$B$7:$B$846,0)))</f>
        <v/>
      </c>
      <c r="AB53" s="856" t="str">
        <f>IF($B53="","",INDEX('All CCC'!AB$7:AB$846,MATCH(WatchList!$B53,'All CCC'!$B$7:$B$846,0)))</f>
        <v/>
      </c>
      <c r="AC53" s="856" t="str">
        <f>IF($B53="","",INDEX('All CCC'!AC$7:AC$846,MATCH(WatchList!$B53,'All CCC'!$B$7:$B$846,0)))</f>
        <v/>
      </c>
      <c r="AD53" s="856" t="str">
        <f>IF($B53="","",INDEX('All CCC'!AD$7:AD$846,MATCH(WatchList!$B53,'All CCC'!$B$7:$B$846,0)))</f>
        <v/>
      </c>
      <c r="AE53" s="856" t="str">
        <f>IF($B53="","",INDEX('All CCC'!AE$7:AE$846,MATCH(WatchList!$B53,'All CCC'!$B$7:$B$846,0)))</f>
        <v/>
      </c>
      <c r="AF53" s="856" t="str">
        <f>IF($B53="","",INDEX('All CCC'!AF$7:AF$846,MATCH(WatchList!$B53,'All CCC'!$B$7:$B$846,0)))</f>
        <v/>
      </c>
      <c r="AG53" s="856" t="str">
        <f>IF($B53="","",INDEX('All CCC'!AG$7:AG$846,MATCH(WatchList!$B53,'All CCC'!$B$7:$B$846,0)))</f>
        <v/>
      </c>
      <c r="AH53" s="856" t="str">
        <f>IF($B53="","",INDEX('All CCC'!AH$7:AH$846,MATCH(WatchList!$B53,'All CCC'!$B$7:$B$846,0)))</f>
        <v/>
      </c>
      <c r="AI53" s="856" t="str">
        <f>IF($B53="","",INDEX('All CCC'!AI$7:AI$846,MATCH(WatchList!$B53,'All CCC'!$B$7:$B$846,0)))</f>
        <v/>
      </c>
      <c r="AJ53" s="856" t="str">
        <f>IF($B53="","",INDEX('All CCC'!AJ$7:AJ$846,MATCH(WatchList!$B53,'All CCC'!$B$7:$B$846,0)))</f>
        <v/>
      </c>
      <c r="AK53" s="856" t="str">
        <f>IF($B53="","",INDEX('All CCC'!AK$7:AK$846,MATCH(WatchList!$B53,'All CCC'!$B$7:$B$846,0)))</f>
        <v/>
      </c>
      <c r="AL53" s="856" t="str">
        <f>IF($B53="","",INDEX('All CCC'!AL$7:AL$846,MATCH(WatchList!$B53,'All CCC'!$B$7:$B$846,0)))</f>
        <v/>
      </c>
      <c r="AM53" s="856" t="str">
        <f>IF($B53="","",INDEX('All CCC'!AM$7:AM$846,MATCH(WatchList!$B53,'All CCC'!$B$7:$B$846,0)))</f>
        <v/>
      </c>
      <c r="AN53" s="856" t="str">
        <f>IF($B53="","",INDEX('All CCC'!AN$7:AN$846,MATCH(WatchList!$B53,'All CCC'!$B$7:$B$846,0)))</f>
        <v/>
      </c>
      <c r="AO53" s="856" t="str">
        <f>IF($B53="","",INDEX('All CCC'!AO$7:AO$846,MATCH(WatchList!$B53,'All CCC'!$B$7:$B$846,0)))</f>
        <v/>
      </c>
      <c r="AP53" s="856" t="str">
        <f>IF($B53="","",INDEX('All CCC'!AP$7:AP$846,MATCH(WatchList!$B53,'All CCC'!$B$7:$B$846,0)))</f>
        <v/>
      </c>
      <c r="AQ53" s="856" t="str">
        <f>IF($B53="","",INDEX('All CCC'!AQ$7:AQ$846,MATCH(WatchList!$B53,'All CCC'!$B$7:$B$846,0)))</f>
        <v/>
      </c>
      <c r="AR53" s="856" t="str">
        <f>IF($B53="","",INDEX('All CCC'!AR$7:AR$846,MATCH(WatchList!$B53,'All CCC'!$B$7:$B$846,0)))</f>
        <v/>
      </c>
      <c r="AS53" s="856" t="str">
        <f>IF($B53="","",INDEX('All CCC'!AS$7:AS$846,MATCH(WatchList!$B53,'All CCC'!$B$7:$B$846,0)))</f>
        <v/>
      </c>
      <c r="AT53" s="856" t="str">
        <f>IF($B53="","",INDEX('All CCC'!AT$7:AT$846,MATCH(WatchList!$B53,'All CCC'!$B$7:$B$846,0)))</f>
        <v/>
      </c>
      <c r="AU53" s="856" t="str">
        <f>IF($B53="","",INDEX('All CCC'!AU$7:AU$846,MATCH(WatchList!$B53,'All CCC'!$B$7:$B$846,0)))</f>
        <v/>
      </c>
      <c r="AV53" s="856" t="str">
        <f>IF($B53="","",INDEX('All CCC'!AV$7:AV$846,MATCH(WatchList!$B53,'All CCC'!$B$7:$B$846,0)))</f>
        <v/>
      </c>
      <c r="AW53" s="856" t="str">
        <f>IF($B53="","",INDEX('All CCC'!AW$7:AW$846,MATCH(WatchList!$B53,'All CCC'!$B$7:$B$846,0)))</f>
        <v/>
      </c>
      <c r="AX53" s="856" t="str">
        <f>IF($B53="","",INDEX('All CCC'!AX$7:AX$846,MATCH(WatchList!$B53,'All CCC'!$B$7:$B$846,0)))</f>
        <v/>
      </c>
      <c r="AY53" s="856" t="str">
        <f>IF($B53="","",INDEX('All CCC'!AY$7:AY$846,MATCH(WatchList!$B53,'All CCC'!$B$7:$B$846,0)))</f>
        <v/>
      </c>
      <c r="AZ53" s="856" t="str">
        <f>IF($B53="","",INDEX('All CCC'!AZ$7:AZ$846,MATCH(WatchList!$B53,'All CCC'!$B$7:$B$846,0)))</f>
        <v/>
      </c>
      <c r="BA53" s="856" t="str">
        <f>IF($B53="","",INDEX('All CCC'!BA$7:BA$846,MATCH(WatchList!$B53,'All CCC'!$B$7:$B$846,0)))</f>
        <v/>
      </c>
      <c r="BB53" s="856" t="str">
        <f>IF($B53="","",INDEX('All CCC'!BB$7:BB$846,MATCH(WatchList!$B53,'All CCC'!$B$7:$B$846,0)))</f>
        <v/>
      </c>
      <c r="BC53" s="856" t="str">
        <f>IF($B53="","",INDEX('All CCC'!BC$7:BC$846,MATCH(WatchList!$B53,'All CCC'!$B$7:$B$846,0)))</f>
        <v/>
      </c>
      <c r="BD53" s="856" t="str">
        <f>IF($B53="","",INDEX('All CCC'!BD$7:BD$846,MATCH(WatchList!$B53,'All CCC'!$B$7:$B$846,0)))</f>
        <v/>
      </c>
      <c r="BE53" s="856" t="str">
        <f>IF($B53="","",INDEX('All CCC'!BE$7:BE$846,MATCH(WatchList!$B53,'All CCC'!$B$7:$B$846,0)))</f>
        <v/>
      </c>
      <c r="BF53" s="856" t="str">
        <f>IF($B53="","",INDEX('All CCC'!BF$7:BF$846,MATCH(WatchList!$B53,'All CCC'!$B$7:$B$846,0)))</f>
        <v/>
      </c>
      <c r="BG53" s="856" t="str">
        <f>IF($B53="","",INDEX('All CCC'!BG$7:BG$846,MATCH(WatchList!$B53,'All CCC'!$B$7:$B$846,0)))</f>
        <v/>
      </c>
    </row>
    <row r="54" spans="1:59" x14ac:dyDescent="0.2">
      <c r="A54" s="550" t="str">
        <f>IF($B54="","",INDEX('All CCC'!A$7:A$846,MATCH(WatchList!$B54,'All CCC'!$B$7:$B$846,0)))</f>
        <v/>
      </c>
      <c r="B54" s="31"/>
      <c r="C54" s="856" t="str">
        <f>IF($B54="","",INDEX('All CCC'!C$7:C$846,MATCH(WatchList!$B54,'All CCC'!$B$7:$B$846,0)))</f>
        <v/>
      </c>
      <c r="D54" s="856" t="str">
        <f>IF($B54="","",INDEX('All CCC'!D$7:D$846,MATCH(WatchList!$B54,'All CCC'!$B$7:$B$846,0)))</f>
        <v/>
      </c>
      <c r="E54" s="856" t="str">
        <f>IF($B54="","",INDEX('All CCC'!E$7:E$846,MATCH(WatchList!$B54,'All CCC'!$B$7:$B$846,0)))</f>
        <v/>
      </c>
      <c r="F54" s="856" t="str">
        <f>IF($B54="","",INDEX('All CCC'!F$7:F$846,MATCH(WatchList!$B54,'All CCC'!$B$7:$B$846,0)))</f>
        <v/>
      </c>
      <c r="G54" s="856" t="str">
        <f>IF($B54="","",INDEX('All CCC'!G$7:G$846,MATCH(WatchList!$B54,'All CCC'!$B$7:$B$846,0)))</f>
        <v/>
      </c>
      <c r="H54" s="856" t="str">
        <f>IF($B54="","",INDEX('All CCC'!H$7:H$846,MATCH(WatchList!$B54,'All CCC'!$B$7:$B$846,0)))</f>
        <v/>
      </c>
      <c r="I54" s="856" t="str">
        <f>IF($B54="","",INDEX('All CCC'!I$7:I$846,MATCH(WatchList!$B54,'All CCC'!$B$7:$B$846,0)))</f>
        <v/>
      </c>
      <c r="J54" s="856" t="str">
        <f>IF($B54="","",INDEX('All CCC'!J$7:J$846,MATCH(WatchList!$B54,'All CCC'!$B$7:$B$846,0)))</f>
        <v/>
      </c>
      <c r="K54" s="856" t="str">
        <f>IF($B54="","",INDEX('All CCC'!K$7:K$846,MATCH(WatchList!$B54,'All CCC'!$B$7:$B$846,0)))</f>
        <v/>
      </c>
      <c r="L54" s="856" t="str">
        <f>IF($B54="","",INDEX('All CCC'!L$7:L$846,MATCH(WatchList!$B54,'All CCC'!$B$7:$B$846,0)))</f>
        <v/>
      </c>
      <c r="M54" s="856" t="str">
        <f>IF($B54="","",INDEX('All CCC'!M$7:M$846,MATCH(WatchList!$B54,'All CCC'!$B$7:$B$846,0)))</f>
        <v/>
      </c>
      <c r="N54" s="856" t="str">
        <f>IF($B54="","",INDEX('All CCC'!N$7:N$846,MATCH(WatchList!$B54,'All CCC'!$B$7:$B$846,0)))</f>
        <v/>
      </c>
      <c r="O54" s="856" t="str">
        <f>IF($B54="","",INDEX('All CCC'!O$7:O$846,MATCH(WatchList!$B54,'All CCC'!$B$7:$B$846,0)))</f>
        <v/>
      </c>
      <c r="P54" s="857" t="str">
        <f>IF($B54="","",INDEX('All CCC'!P$7:P$846,MATCH(WatchList!$B54,'All CCC'!$B$7:$B$846,0)))</f>
        <v/>
      </c>
      <c r="Q54" s="857" t="str">
        <f>IF($B54="","",INDEX('All CCC'!Q$7:Q$846,MATCH(WatchList!$B54,'All CCC'!$B$7:$B$846,0)))</f>
        <v/>
      </c>
      <c r="R54" s="856" t="str">
        <f>IF($B54="","",INDEX('All CCC'!R$7:R$846,MATCH(WatchList!$B54,'All CCC'!$B$7:$B$846,0)))</f>
        <v/>
      </c>
      <c r="S54" s="856" t="str">
        <f>IF($B54="","",INDEX('All CCC'!S$7:S$846,MATCH(WatchList!$B54,'All CCC'!$B$7:$B$846,0)))</f>
        <v/>
      </c>
      <c r="T54" s="856" t="str">
        <f>IF($B54="","",INDEX('All CCC'!T$7:T$846,MATCH(WatchList!$B54,'All CCC'!$B$7:$B$846,0)))</f>
        <v/>
      </c>
      <c r="U54" s="856" t="str">
        <f>IF($B54="","",INDEX('All CCC'!U$7:U$846,MATCH(WatchList!$B54,'All CCC'!$B$7:$B$846,0)))</f>
        <v/>
      </c>
      <c r="V54" s="856" t="str">
        <f>IF($B54="","",INDEX('All CCC'!V$7:V$846,MATCH(WatchList!$B54,'All CCC'!$B$7:$B$846,0)))</f>
        <v/>
      </c>
      <c r="W54" s="856" t="str">
        <f>IF($B54="","",INDEX('All CCC'!W$7:W$846,MATCH(WatchList!$B54,'All CCC'!$B$7:$B$846,0)))</f>
        <v/>
      </c>
      <c r="X54" s="856" t="str">
        <f>IF($B54="","",INDEX('All CCC'!X$7:X$846,MATCH(WatchList!$B54,'All CCC'!$B$7:$B$846,0)))</f>
        <v/>
      </c>
      <c r="Y54" s="856" t="str">
        <f>IF($B54="","",INDEX('All CCC'!Y$7:Y$846,MATCH(WatchList!$B54,'All CCC'!$B$7:$B$846,0)))</f>
        <v/>
      </c>
      <c r="Z54" s="856" t="str">
        <f>IF($B54="","",INDEX('All CCC'!Z$7:Z$846,MATCH(WatchList!$B54,'All CCC'!$B$7:$B$846,0)))</f>
        <v/>
      </c>
      <c r="AA54" s="856" t="str">
        <f>IF($B54="","",INDEX('All CCC'!AA$7:AA$846,MATCH(WatchList!$B54,'All CCC'!$B$7:$B$846,0)))</f>
        <v/>
      </c>
      <c r="AB54" s="856" t="str">
        <f>IF($B54="","",INDEX('All CCC'!AB$7:AB$846,MATCH(WatchList!$B54,'All CCC'!$B$7:$B$846,0)))</f>
        <v/>
      </c>
      <c r="AC54" s="856" t="str">
        <f>IF($B54="","",INDEX('All CCC'!AC$7:AC$846,MATCH(WatchList!$B54,'All CCC'!$B$7:$B$846,0)))</f>
        <v/>
      </c>
      <c r="AD54" s="856" t="str">
        <f>IF($B54="","",INDEX('All CCC'!AD$7:AD$846,MATCH(WatchList!$B54,'All CCC'!$B$7:$B$846,0)))</f>
        <v/>
      </c>
      <c r="AE54" s="856" t="str">
        <f>IF($B54="","",INDEX('All CCC'!AE$7:AE$846,MATCH(WatchList!$B54,'All CCC'!$B$7:$B$846,0)))</f>
        <v/>
      </c>
      <c r="AF54" s="856" t="str">
        <f>IF($B54="","",INDEX('All CCC'!AF$7:AF$846,MATCH(WatchList!$B54,'All CCC'!$B$7:$B$846,0)))</f>
        <v/>
      </c>
      <c r="AG54" s="856" t="str">
        <f>IF($B54="","",INDEX('All CCC'!AG$7:AG$846,MATCH(WatchList!$B54,'All CCC'!$B$7:$B$846,0)))</f>
        <v/>
      </c>
      <c r="AH54" s="856" t="str">
        <f>IF($B54="","",INDEX('All CCC'!AH$7:AH$846,MATCH(WatchList!$B54,'All CCC'!$B$7:$B$846,0)))</f>
        <v/>
      </c>
      <c r="AI54" s="856" t="str">
        <f>IF($B54="","",INDEX('All CCC'!AI$7:AI$846,MATCH(WatchList!$B54,'All CCC'!$B$7:$B$846,0)))</f>
        <v/>
      </c>
      <c r="AJ54" s="856" t="str">
        <f>IF($B54="","",INDEX('All CCC'!AJ$7:AJ$846,MATCH(WatchList!$B54,'All CCC'!$B$7:$B$846,0)))</f>
        <v/>
      </c>
      <c r="AK54" s="856" t="str">
        <f>IF($B54="","",INDEX('All CCC'!AK$7:AK$846,MATCH(WatchList!$B54,'All CCC'!$B$7:$B$846,0)))</f>
        <v/>
      </c>
      <c r="AL54" s="856" t="str">
        <f>IF($B54="","",INDEX('All CCC'!AL$7:AL$846,MATCH(WatchList!$B54,'All CCC'!$B$7:$B$846,0)))</f>
        <v/>
      </c>
      <c r="AM54" s="856" t="str">
        <f>IF($B54="","",INDEX('All CCC'!AM$7:AM$846,MATCH(WatchList!$B54,'All CCC'!$B$7:$B$846,0)))</f>
        <v/>
      </c>
      <c r="AN54" s="856" t="str">
        <f>IF($B54="","",INDEX('All CCC'!AN$7:AN$846,MATCH(WatchList!$B54,'All CCC'!$B$7:$B$846,0)))</f>
        <v/>
      </c>
      <c r="AO54" s="856" t="str">
        <f>IF($B54="","",INDEX('All CCC'!AO$7:AO$846,MATCH(WatchList!$B54,'All CCC'!$B$7:$B$846,0)))</f>
        <v/>
      </c>
      <c r="AP54" s="856" t="str">
        <f>IF($B54="","",INDEX('All CCC'!AP$7:AP$846,MATCH(WatchList!$B54,'All CCC'!$B$7:$B$846,0)))</f>
        <v/>
      </c>
      <c r="AQ54" s="856" t="str">
        <f>IF($B54="","",INDEX('All CCC'!AQ$7:AQ$846,MATCH(WatchList!$B54,'All CCC'!$B$7:$B$846,0)))</f>
        <v/>
      </c>
      <c r="AR54" s="856" t="str">
        <f>IF($B54="","",INDEX('All CCC'!AR$7:AR$846,MATCH(WatchList!$B54,'All CCC'!$B$7:$B$846,0)))</f>
        <v/>
      </c>
      <c r="AS54" s="856" t="str">
        <f>IF($B54="","",INDEX('All CCC'!AS$7:AS$846,MATCH(WatchList!$B54,'All CCC'!$B$7:$B$846,0)))</f>
        <v/>
      </c>
      <c r="AT54" s="856" t="str">
        <f>IF($B54="","",INDEX('All CCC'!AT$7:AT$846,MATCH(WatchList!$B54,'All CCC'!$B$7:$B$846,0)))</f>
        <v/>
      </c>
      <c r="AU54" s="856" t="str">
        <f>IF($B54="","",INDEX('All CCC'!AU$7:AU$846,MATCH(WatchList!$B54,'All CCC'!$B$7:$B$846,0)))</f>
        <v/>
      </c>
      <c r="AV54" s="856" t="str">
        <f>IF($B54="","",INDEX('All CCC'!AV$7:AV$846,MATCH(WatchList!$B54,'All CCC'!$B$7:$B$846,0)))</f>
        <v/>
      </c>
      <c r="AW54" s="856" t="str">
        <f>IF($B54="","",INDEX('All CCC'!AW$7:AW$846,MATCH(WatchList!$B54,'All CCC'!$B$7:$B$846,0)))</f>
        <v/>
      </c>
      <c r="AX54" s="856" t="str">
        <f>IF($B54="","",INDEX('All CCC'!AX$7:AX$846,MATCH(WatchList!$B54,'All CCC'!$B$7:$B$846,0)))</f>
        <v/>
      </c>
      <c r="AY54" s="856" t="str">
        <f>IF($B54="","",INDEX('All CCC'!AY$7:AY$846,MATCH(WatchList!$B54,'All CCC'!$B$7:$B$846,0)))</f>
        <v/>
      </c>
      <c r="AZ54" s="856" t="str">
        <f>IF($B54="","",INDEX('All CCC'!AZ$7:AZ$846,MATCH(WatchList!$B54,'All CCC'!$B$7:$B$846,0)))</f>
        <v/>
      </c>
      <c r="BA54" s="856" t="str">
        <f>IF($B54="","",INDEX('All CCC'!BA$7:BA$846,MATCH(WatchList!$B54,'All CCC'!$B$7:$B$846,0)))</f>
        <v/>
      </c>
      <c r="BB54" s="856" t="str">
        <f>IF($B54="","",INDEX('All CCC'!BB$7:BB$846,MATCH(WatchList!$B54,'All CCC'!$B$7:$B$846,0)))</f>
        <v/>
      </c>
      <c r="BC54" s="856" t="str">
        <f>IF($B54="","",INDEX('All CCC'!BC$7:BC$846,MATCH(WatchList!$B54,'All CCC'!$B$7:$B$846,0)))</f>
        <v/>
      </c>
      <c r="BD54" s="856" t="str">
        <f>IF($B54="","",INDEX('All CCC'!BD$7:BD$846,MATCH(WatchList!$B54,'All CCC'!$B$7:$B$846,0)))</f>
        <v/>
      </c>
      <c r="BE54" s="856" t="str">
        <f>IF($B54="","",INDEX('All CCC'!BE$7:BE$846,MATCH(WatchList!$B54,'All CCC'!$B$7:$B$846,0)))</f>
        <v/>
      </c>
      <c r="BF54" s="856" t="str">
        <f>IF($B54="","",INDEX('All CCC'!BF$7:BF$846,MATCH(WatchList!$B54,'All CCC'!$B$7:$B$846,0)))</f>
        <v/>
      </c>
      <c r="BG54" s="856" t="str">
        <f>IF($B54="","",INDEX('All CCC'!BG$7:BG$846,MATCH(WatchList!$B54,'All CCC'!$B$7:$B$846,0)))</f>
        <v/>
      </c>
    </row>
    <row r="55" spans="1:59" s="604" customFormat="1" x14ac:dyDescent="0.2">
      <c r="A55" s="550" t="str">
        <f>IF($B55="","",INDEX('All CCC'!A$7:A$846,MATCH(WatchList!$B55,'All CCC'!$B$7:$B$846,0)))</f>
        <v/>
      </c>
      <c r="B55" s="31"/>
      <c r="C55" s="856" t="str">
        <f>IF($B55="","",INDEX('All CCC'!C$7:C$846,MATCH(WatchList!$B55,'All CCC'!$B$7:$B$846,0)))</f>
        <v/>
      </c>
      <c r="D55" s="856" t="str">
        <f>IF($B55="","",INDEX('All CCC'!D$7:D$846,MATCH(WatchList!$B55,'All CCC'!$B$7:$B$846,0)))</f>
        <v/>
      </c>
      <c r="E55" s="856" t="str">
        <f>IF($B55="","",INDEX('All CCC'!E$7:E$846,MATCH(WatchList!$B55,'All CCC'!$B$7:$B$846,0)))</f>
        <v/>
      </c>
      <c r="F55" s="856" t="str">
        <f>IF($B55="","",INDEX('All CCC'!F$7:F$846,MATCH(WatchList!$B55,'All CCC'!$B$7:$B$846,0)))</f>
        <v/>
      </c>
      <c r="G55" s="856" t="str">
        <f>IF($B55="","",INDEX('All CCC'!G$7:G$846,MATCH(WatchList!$B55,'All CCC'!$B$7:$B$846,0)))</f>
        <v/>
      </c>
      <c r="H55" s="856" t="str">
        <f>IF($B55="","",INDEX('All CCC'!H$7:H$846,MATCH(WatchList!$B55,'All CCC'!$B$7:$B$846,0)))</f>
        <v/>
      </c>
      <c r="I55" s="856" t="str">
        <f>IF($B55="","",INDEX('All CCC'!I$7:I$846,MATCH(WatchList!$B55,'All CCC'!$B$7:$B$846,0)))</f>
        <v/>
      </c>
      <c r="J55" s="856" t="str">
        <f>IF($B55="","",INDEX('All CCC'!J$7:J$846,MATCH(WatchList!$B55,'All CCC'!$B$7:$B$846,0)))</f>
        <v/>
      </c>
      <c r="K55" s="856" t="str">
        <f>IF($B55="","",INDEX('All CCC'!K$7:K$846,MATCH(WatchList!$B55,'All CCC'!$B$7:$B$846,0)))</f>
        <v/>
      </c>
      <c r="L55" s="856" t="str">
        <f>IF($B55="","",INDEX('All CCC'!L$7:L$846,MATCH(WatchList!$B55,'All CCC'!$B$7:$B$846,0)))</f>
        <v/>
      </c>
      <c r="M55" s="856" t="str">
        <f>IF($B55="","",INDEX('All CCC'!M$7:M$846,MATCH(WatchList!$B55,'All CCC'!$B$7:$B$846,0)))</f>
        <v/>
      </c>
      <c r="N55" s="856" t="str">
        <f>IF($B55="","",INDEX('All CCC'!N$7:N$846,MATCH(WatchList!$B55,'All CCC'!$B$7:$B$846,0)))</f>
        <v/>
      </c>
      <c r="O55" s="856" t="str">
        <f>IF($B55="","",INDEX('All CCC'!O$7:O$846,MATCH(WatchList!$B55,'All CCC'!$B$7:$B$846,0)))</f>
        <v/>
      </c>
      <c r="P55" s="857" t="str">
        <f>IF($B55="","",INDEX('All CCC'!P$7:P$846,MATCH(WatchList!$B55,'All CCC'!$B$7:$B$846,0)))</f>
        <v/>
      </c>
      <c r="Q55" s="857" t="str">
        <f>IF($B55="","",INDEX('All CCC'!Q$7:Q$846,MATCH(WatchList!$B55,'All CCC'!$B$7:$B$846,0)))</f>
        <v/>
      </c>
      <c r="R55" s="856" t="str">
        <f>IF($B55="","",INDEX('All CCC'!R$7:R$846,MATCH(WatchList!$B55,'All CCC'!$B$7:$B$846,0)))</f>
        <v/>
      </c>
      <c r="S55" s="856" t="str">
        <f>IF($B55="","",INDEX('All CCC'!S$7:S$846,MATCH(WatchList!$B55,'All CCC'!$B$7:$B$846,0)))</f>
        <v/>
      </c>
      <c r="T55" s="856" t="str">
        <f>IF($B55="","",INDEX('All CCC'!T$7:T$846,MATCH(WatchList!$B55,'All CCC'!$B$7:$B$846,0)))</f>
        <v/>
      </c>
      <c r="U55" s="856" t="str">
        <f>IF($B55="","",INDEX('All CCC'!U$7:U$846,MATCH(WatchList!$B55,'All CCC'!$B$7:$B$846,0)))</f>
        <v/>
      </c>
      <c r="V55" s="856" t="str">
        <f>IF($B55="","",INDEX('All CCC'!V$7:V$846,MATCH(WatchList!$B55,'All CCC'!$B$7:$B$846,0)))</f>
        <v/>
      </c>
      <c r="W55" s="856" t="str">
        <f>IF($B55="","",INDEX('All CCC'!W$7:W$846,MATCH(WatchList!$B55,'All CCC'!$B$7:$B$846,0)))</f>
        <v/>
      </c>
      <c r="X55" s="856" t="str">
        <f>IF($B55="","",INDEX('All CCC'!X$7:X$846,MATCH(WatchList!$B55,'All CCC'!$B$7:$B$846,0)))</f>
        <v/>
      </c>
      <c r="Y55" s="856" t="str">
        <f>IF($B55="","",INDEX('All CCC'!Y$7:Y$846,MATCH(WatchList!$B55,'All CCC'!$B$7:$B$846,0)))</f>
        <v/>
      </c>
      <c r="Z55" s="856" t="str">
        <f>IF($B55="","",INDEX('All CCC'!Z$7:Z$846,MATCH(WatchList!$B55,'All CCC'!$B$7:$B$846,0)))</f>
        <v/>
      </c>
      <c r="AA55" s="856" t="str">
        <f>IF($B55="","",INDEX('All CCC'!AA$7:AA$846,MATCH(WatchList!$B55,'All CCC'!$B$7:$B$846,0)))</f>
        <v/>
      </c>
      <c r="AB55" s="856" t="str">
        <f>IF($B55="","",INDEX('All CCC'!AB$7:AB$846,MATCH(WatchList!$B55,'All CCC'!$B$7:$B$846,0)))</f>
        <v/>
      </c>
      <c r="AC55" s="856" t="str">
        <f>IF($B55="","",INDEX('All CCC'!AC$7:AC$846,MATCH(WatchList!$B55,'All CCC'!$B$7:$B$846,0)))</f>
        <v/>
      </c>
      <c r="AD55" s="856" t="str">
        <f>IF($B55="","",INDEX('All CCC'!AD$7:AD$846,MATCH(WatchList!$B55,'All CCC'!$B$7:$B$846,0)))</f>
        <v/>
      </c>
      <c r="AE55" s="856" t="str">
        <f>IF($B55="","",INDEX('All CCC'!AE$7:AE$846,MATCH(WatchList!$B55,'All CCC'!$B$7:$B$846,0)))</f>
        <v/>
      </c>
      <c r="AF55" s="856" t="str">
        <f>IF($B55="","",INDEX('All CCC'!AF$7:AF$846,MATCH(WatchList!$B55,'All CCC'!$B$7:$B$846,0)))</f>
        <v/>
      </c>
      <c r="AG55" s="856" t="str">
        <f>IF($B55="","",INDEX('All CCC'!AG$7:AG$846,MATCH(WatchList!$B55,'All CCC'!$B$7:$B$846,0)))</f>
        <v/>
      </c>
      <c r="AH55" s="856" t="str">
        <f>IF($B55="","",INDEX('All CCC'!AH$7:AH$846,MATCH(WatchList!$B55,'All CCC'!$B$7:$B$846,0)))</f>
        <v/>
      </c>
      <c r="AI55" s="856" t="str">
        <f>IF($B55="","",INDEX('All CCC'!AI$7:AI$846,MATCH(WatchList!$B55,'All CCC'!$B$7:$B$846,0)))</f>
        <v/>
      </c>
      <c r="AJ55" s="856" t="str">
        <f>IF($B55="","",INDEX('All CCC'!AJ$7:AJ$846,MATCH(WatchList!$B55,'All CCC'!$B$7:$B$846,0)))</f>
        <v/>
      </c>
      <c r="AK55" s="856" t="str">
        <f>IF($B55="","",INDEX('All CCC'!AK$7:AK$846,MATCH(WatchList!$B55,'All CCC'!$B$7:$B$846,0)))</f>
        <v/>
      </c>
      <c r="AL55" s="856" t="str">
        <f>IF($B55="","",INDEX('All CCC'!AL$7:AL$846,MATCH(WatchList!$B55,'All CCC'!$B$7:$B$846,0)))</f>
        <v/>
      </c>
      <c r="AM55" s="856" t="str">
        <f>IF($B55="","",INDEX('All CCC'!AM$7:AM$846,MATCH(WatchList!$B55,'All CCC'!$B$7:$B$846,0)))</f>
        <v/>
      </c>
      <c r="AN55" s="856" t="str">
        <f>IF($B55="","",INDEX('All CCC'!AN$7:AN$846,MATCH(WatchList!$B55,'All CCC'!$B$7:$B$846,0)))</f>
        <v/>
      </c>
      <c r="AO55" s="856" t="str">
        <f>IF($B55="","",INDEX('All CCC'!AO$7:AO$846,MATCH(WatchList!$B55,'All CCC'!$B$7:$B$846,0)))</f>
        <v/>
      </c>
      <c r="AP55" s="856" t="str">
        <f>IF($B55="","",INDEX('All CCC'!AP$7:AP$846,MATCH(WatchList!$B55,'All CCC'!$B$7:$B$846,0)))</f>
        <v/>
      </c>
      <c r="AQ55" s="856" t="str">
        <f>IF($B55="","",INDEX('All CCC'!AQ$7:AQ$846,MATCH(WatchList!$B55,'All CCC'!$B$7:$B$846,0)))</f>
        <v/>
      </c>
      <c r="AR55" s="856" t="str">
        <f>IF($B55="","",INDEX('All CCC'!AR$7:AR$846,MATCH(WatchList!$B55,'All CCC'!$B$7:$B$846,0)))</f>
        <v/>
      </c>
      <c r="AS55" s="856" t="str">
        <f>IF($B55="","",INDEX('All CCC'!AS$7:AS$846,MATCH(WatchList!$B55,'All CCC'!$B$7:$B$846,0)))</f>
        <v/>
      </c>
      <c r="AT55" s="856" t="str">
        <f>IF($B55="","",INDEX('All CCC'!AT$7:AT$846,MATCH(WatchList!$B55,'All CCC'!$B$7:$B$846,0)))</f>
        <v/>
      </c>
      <c r="AU55" s="856" t="str">
        <f>IF($B55="","",INDEX('All CCC'!AU$7:AU$846,MATCH(WatchList!$B55,'All CCC'!$B$7:$B$846,0)))</f>
        <v/>
      </c>
      <c r="AV55" s="856" t="str">
        <f>IF($B55="","",INDEX('All CCC'!AV$7:AV$846,MATCH(WatchList!$B55,'All CCC'!$B$7:$B$846,0)))</f>
        <v/>
      </c>
      <c r="AW55" s="856" t="str">
        <f>IF($B55="","",INDEX('All CCC'!AW$7:AW$846,MATCH(WatchList!$B55,'All CCC'!$B$7:$B$846,0)))</f>
        <v/>
      </c>
      <c r="AX55" s="856" t="str">
        <f>IF($B55="","",INDEX('All CCC'!AX$7:AX$846,MATCH(WatchList!$B55,'All CCC'!$B$7:$B$846,0)))</f>
        <v/>
      </c>
      <c r="AY55" s="856" t="str">
        <f>IF($B55="","",INDEX('All CCC'!AY$7:AY$846,MATCH(WatchList!$B55,'All CCC'!$B$7:$B$846,0)))</f>
        <v/>
      </c>
      <c r="AZ55" s="856" t="str">
        <f>IF($B55="","",INDEX('All CCC'!AZ$7:AZ$846,MATCH(WatchList!$B55,'All CCC'!$B$7:$B$846,0)))</f>
        <v/>
      </c>
      <c r="BA55" s="856" t="str">
        <f>IF($B55="","",INDEX('All CCC'!BA$7:BA$846,MATCH(WatchList!$B55,'All CCC'!$B$7:$B$846,0)))</f>
        <v/>
      </c>
      <c r="BB55" s="856" t="str">
        <f>IF($B55="","",INDEX('All CCC'!BB$7:BB$846,MATCH(WatchList!$B55,'All CCC'!$B$7:$B$846,0)))</f>
        <v/>
      </c>
      <c r="BC55" s="856" t="str">
        <f>IF($B55="","",INDEX('All CCC'!BC$7:BC$846,MATCH(WatchList!$B55,'All CCC'!$B$7:$B$846,0)))</f>
        <v/>
      </c>
      <c r="BD55" s="856" t="str">
        <f>IF($B55="","",INDEX('All CCC'!BD$7:BD$846,MATCH(WatchList!$B55,'All CCC'!$B$7:$B$846,0)))</f>
        <v/>
      </c>
      <c r="BE55" s="856" t="str">
        <f>IF($B55="","",INDEX('All CCC'!BE$7:BE$846,MATCH(WatchList!$B55,'All CCC'!$B$7:$B$846,0)))</f>
        <v/>
      </c>
      <c r="BF55" s="856" t="str">
        <f>IF($B55="","",INDEX('All CCC'!BF$7:BF$846,MATCH(WatchList!$B55,'All CCC'!$B$7:$B$846,0)))</f>
        <v/>
      </c>
      <c r="BG55" s="856" t="str">
        <f>IF($B55="","",INDEX('All CCC'!BG$7:BG$846,MATCH(WatchList!$B55,'All CCC'!$B$7:$B$846,0)))</f>
        <v/>
      </c>
    </row>
    <row r="56" spans="1:59" x14ac:dyDescent="0.2">
      <c r="A56" s="550" t="str">
        <f>IF($B56="","",INDEX('All CCC'!A$7:A$846,MATCH(WatchList!$B56,'All CCC'!$B$7:$B$846,0)))</f>
        <v/>
      </c>
      <c r="B56" s="31"/>
      <c r="C56" s="856" t="str">
        <f>IF($B56="","",INDEX('All CCC'!C$7:C$846,MATCH(WatchList!$B56,'All CCC'!$B$7:$B$846,0)))</f>
        <v/>
      </c>
      <c r="D56" s="856" t="str">
        <f>IF($B56="","",INDEX('All CCC'!D$7:D$846,MATCH(WatchList!$B56,'All CCC'!$B$7:$B$846,0)))</f>
        <v/>
      </c>
      <c r="E56" s="856" t="str">
        <f>IF($B56="","",INDEX('All CCC'!E$7:E$846,MATCH(WatchList!$B56,'All CCC'!$B$7:$B$846,0)))</f>
        <v/>
      </c>
      <c r="F56" s="856" t="str">
        <f>IF($B56="","",INDEX('All CCC'!F$7:F$846,MATCH(WatchList!$B56,'All CCC'!$B$7:$B$846,0)))</f>
        <v/>
      </c>
      <c r="G56" s="856" t="str">
        <f>IF($B56="","",INDEX('All CCC'!G$7:G$846,MATCH(WatchList!$B56,'All CCC'!$B$7:$B$846,0)))</f>
        <v/>
      </c>
      <c r="H56" s="856" t="str">
        <f>IF($B56="","",INDEX('All CCC'!H$7:H$846,MATCH(WatchList!$B56,'All CCC'!$B$7:$B$846,0)))</f>
        <v/>
      </c>
      <c r="I56" s="856" t="str">
        <f>IF($B56="","",INDEX('All CCC'!I$7:I$846,MATCH(WatchList!$B56,'All CCC'!$B$7:$B$846,0)))</f>
        <v/>
      </c>
      <c r="J56" s="856" t="str">
        <f>IF($B56="","",INDEX('All CCC'!J$7:J$846,MATCH(WatchList!$B56,'All CCC'!$B$7:$B$846,0)))</f>
        <v/>
      </c>
      <c r="K56" s="856" t="str">
        <f>IF($B56="","",INDEX('All CCC'!K$7:K$846,MATCH(WatchList!$B56,'All CCC'!$B$7:$B$846,0)))</f>
        <v/>
      </c>
      <c r="L56" s="856" t="str">
        <f>IF($B56="","",INDEX('All CCC'!L$7:L$846,MATCH(WatchList!$B56,'All CCC'!$B$7:$B$846,0)))</f>
        <v/>
      </c>
      <c r="M56" s="856" t="str">
        <f>IF($B56="","",INDEX('All CCC'!M$7:M$846,MATCH(WatchList!$B56,'All CCC'!$B$7:$B$846,0)))</f>
        <v/>
      </c>
      <c r="N56" s="856" t="str">
        <f>IF($B56="","",INDEX('All CCC'!N$7:N$846,MATCH(WatchList!$B56,'All CCC'!$B$7:$B$846,0)))</f>
        <v/>
      </c>
      <c r="O56" s="856" t="str">
        <f>IF($B56="","",INDEX('All CCC'!O$7:O$846,MATCH(WatchList!$B56,'All CCC'!$B$7:$B$846,0)))</f>
        <v/>
      </c>
      <c r="P56" s="857" t="str">
        <f>IF($B56="","",INDEX('All CCC'!P$7:P$846,MATCH(WatchList!$B56,'All CCC'!$B$7:$B$846,0)))</f>
        <v/>
      </c>
      <c r="Q56" s="857" t="str">
        <f>IF($B56="","",INDEX('All CCC'!Q$7:Q$846,MATCH(WatchList!$B56,'All CCC'!$B$7:$B$846,0)))</f>
        <v/>
      </c>
      <c r="R56" s="856" t="str">
        <f>IF($B56="","",INDEX('All CCC'!R$7:R$846,MATCH(WatchList!$B56,'All CCC'!$B$7:$B$846,0)))</f>
        <v/>
      </c>
      <c r="S56" s="856" t="str">
        <f>IF($B56="","",INDEX('All CCC'!S$7:S$846,MATCH(WatchList!$B56,'All CCC'!$B$7:$B$846,0)))</f>
        <v/>
      </c>
      <c r="T56" s="856" t="str">
        <f>IF($B56="","",INDEX('All CCC'!T$7:T$846,MATCH(WatchList!$B56,'All CCC'!$B$7:$B$846,0)))</f>
        <v/>
      </c>
      <c r="U56" s="856" t="str">
        <f>IF($B56="","",INDEX('All CCC'!U$7:U$846,MATCH(WatchList!$B56,'All CCC'!$B$7:$B$846,0)))</f>
        <v/>
      </c>
      <c r="V56" s="856" t="str">
        <f>IF($B56="","",INDEX('All CCC'!V$7:V$846,MATCH(WatchList!$B56,'All CCC'!$B$7:$B$846,0)))</f>
        <v/>
      </c>
      <c r="W56" s="856" t="str">
        <f>IF($B56="","",INDEX('All CCC'!W$7:W$846,MATCH(WatchList!$B56,'All CCC'!$B$7:$B$846,0)))</f>
        <v/>
      </c>
      <c r="X56" s="856" t="str">
        <f>IF($B56="","",INDEX('All CCC'!X$7:X$846,MATCH(WatchList!$B56,'All CCC'!$B$7:$B$846,0)))</f>
        <v/>
      </c>
      <c r="Y56" s="856" t="str">
        <f>IF($B56="","",INDEX('All CCC'!Y$7:Y$846,MATCH(WatchList!$B56,'All CCC'!$B$7:$B$846,0)))</f>
        <v/>
      </c>
      <c r="Z56" s="856" t="str">
        <f>IF($B56="","",INDEX('All CCC'!Z$7:Z$846,MATCH(WatchList!$B56,'All CCC'!$B$7:$B$846,0)))</f>
        <v/>
      </c>
      <c r="AA56" s="856" t="str">
        <f>IF($B56="","",INDEX('All CCC'!AA$7:AA$846,MATCH(WatchList!$B56,'All CCC'!$B$7:$B$846,0)))</f>
        <v/>
      </c>
      <c r="AB56" s="856" t="str">
        <f>IF($B56="","",INDEX('All CCC'!AB$7:AB$846,MATCH(WatchList!$B56,'All CCC'!$B$7:$B$846,0)))</f>
        <v/>
      </c>
      <c r="AC56" s="856" t="str">
        <f>IF($B56="","",INDEX('All CCC'!AC$7:AC$846,MATCH(WatchList!$B56,'All CCC'!$B$7:$B$846,0)))</f>
        <v/>
      </c>
      <c r="AD56" s="856" t="str">
        <f>IF($B56="","",INDEX('All CCC'!AD$7:AD$846,MATCH(WatchList!$B56,'All CCC'!$B$7:$B$846,0)))</f>
        <v/>
      </c>
      <c r="AE56" s="856" t="str">
        <f>IF($B56="","",INDEX('All CCC'!AE$7:AE$846,MATCH(WatchList!$B56,'All CCC'!$B$7:$B$846,0)))</f>
        <v/>
      </c>
      <c r="AF56" s="856" t="str">
        <f>IF($B56="","",INDEX('All CCC'!AF$7:AF$846,MATCH(WatchList!$B56,'All CCC'!$B$7:$B$846,0)))</f>
        <v/>
      </c>
      <c r="AG56" s="856" t="str">
        <f>IF($B56="","",INDEX('All CCC'!AG$7:AG$846,MATCH(WatchList!$B56,'All CCC'!$B$7:$B$846,0)))</f>
        <v/>
      </c>
      <c r="AH56" s="856" t="str">
        <f>IF($B56="","",INDEX('All CCC'!AH$7:AH$846,MATCH(WatchList!$B56,'All CCC'!$B$7:$B$846,0)))</f>
        <v/>
      </c>
      <c r="AI56" s="856" t="str">
        <f>IF($B56="","",INDEX('All CCC'!AI$7:AI$846,MATCH(WatchList!$B56,'All CCC'!$B$7:$B$846,0)))</f>
        <v/>
      </c>
      <c r="AJ56" s="856" t="str">
        <f>IF($B56="","",INDEX('All CCC'!AJ$7:AJ$846,MATCH(WatchList!$B56,'All CCC'!$B$7:$B$846,0)))</f>
        <v/>
      </c>
      <c r="AK56" s="856" t="str">
        <f>IF($B56="","",INDEX('All CCC'!AK$7:AK$846,MATCH(WatchList!$B56,'All CCC'!$B$7:$B$846,0)))</f>
        <v/>
      </c>
      <c r="AL56" s="856" t="str">
        <f>IF($B56="","",INDEX('All CCC'!AL$7:AL$846,MATCH(WatchList!$B56,'All CCC'!$B$7:$B$846,0)))</f>
        <v/>
      </c>
      <c r="AM56" s="856" t="str">
        <f>IF($B56="","",INDEX('All CCC'!AM$7:AM$846,MATCH(WatchList!$B56,'All CCC'!$B$7:$B$846,0)))</f>
        <v/>
      </c>
      <c r="AN56" s="856" t="str">
        <f>IF($B56="","",INDEX('All CCC'!AN$7:AN$846,MATCH(WatchList!$B56,'All CCC'!$B$7:$B$846,0)))</f>
        <v/>
      </c>
      <c r="AO56" s="856" t="str">
        <f>IF($B56="","",INDEX('All CCC'!AO$7:AO$846,MATCH(WatchList!$B56,'All CCC'!$B$7:$B$846,0)))</f>
        <v/>
      </c>
      <c r="AP56" s="856" t="str">
        <f>IF($B56="","",INDEX('All CCC'!AP$7:AP$846,MATCH(WatchList!$B56,'All CCC'!$B$7:$B$846,0)))</f>
        <v/>
      </c>
      <c r="AQ56" s="856" t="str">
        <f>IF($B56="","",INDEX('All CCC'!AQ$7:AQ$846,MATCH(WatchList!$B56,'All CCC'!$B$7:$B$846,0)))</f>
        <v/>
      </c>
      <c r="AR56" s="856" t="str">
        <f>IF($B56="","",INDEX('All CCC'!AR$7:AR$846,MATCH(WatchList!$B56,'All CCC'!$B$7:$B$846,0)))</f>
        <v/>
      </c>
      <c r="AS56" s="856" t="str">
        <f>IF($B56="","",INDEX('All CCC'!AS$7:AS$846,MATCH(WatchList!$B56,'All CCC'!$B$7:$B$846,0)))</f>
        <v/>
      </c>
      <c r="AT56" s="856" t="str">
        <f>IF($B56="","",INDEX('All CCC'!AT$7:AT$846,MATCH(WatchList!$B56,'All CCC'!$B$7:$B$846,0)))</f>
        <v/>
      </c>
      <c r="AU56" s="856" t="str">
        <f>IF($B56="","",INDEX('All CCC'!AU$7:AU$846,MATCH(WatchList!$B56,'All CCC'!$B$7:$B$846,0)))</f>
        <v/>
      </c>
      <c r="AV56" s="856" t="str">
        <f>IF($B56="","",INDEX('All CCC'!AV$7:AV$846,MATCH(WatchList!$B56,'All CCC'!$B$7:$B$846,0)))</f>
        <v/>
      </c>
      <c r="AW56" s="856" t="str">
        <f>IF($B56="","",INDEX('All CCC'!AW$7:AW$846,MATCH(WatchList!$B56,'All CCC'!$B$7:$B$846,0)))</f>
        <v/>
      </c>
      <c r="AX56" s="856" t="str">
        <f>IF($B56="","",INDEX('All CCC'!AX$7:AX$846,MATCH(WatchList!$B56,'All CCC'!$B$7:$B$846,0)))</f>
        <v/>
      </c>
      <c r="AY56" s="856" t="str">
        <f>IF($B56="","",INDEX('All CCC'!AY$7:AY$846,MATCH(WatchList!$B56,'All CCC'!$B$7:$B$846,0)))</f>
        <v/>
      </c>
      <c r="AZ56" s="856" t="str">
        <f>IF($B56="","",INDEX('All CCC'!AZ$7:AZ$846,MATCH(WatchList!$B56,'All CCC'!$B$7:$B$846,0)))</f>
        <v/>
      </c>
      <c r="BA56" s="856" t="str">
        <f>IF($B56="","",INDEX('All CCC'!BA$7:BA$846,MATCH(WatchList!$B56,'All CCC'!$B$7:$B$846,0)))</f>
        <v/>
      </c>
      <c r="BB56" s="856" t="str">
        <f>IF($B56="","",INDEX('All CCC'!BB$7:BB$846,MATCH(WatchList!$B56,'All CCC'!$B$7:$B$846,0)))</f>
        <v/>
      </c>
      <c r="BC56" s="856" t="str">
        <f>IF($B56="","",INDEX('All CCC'!BC$7:BC$846,MATCH(WatchList!$B56,'All CCC'!$B$7:$B$846,0)))</f>
        <v/>
      </c>
      <c r="BD56" s="856" t="str">
        <f>IF($B56="","",INDEX('All CCC'!BD$7:BD$846,MATCH(WatchList!$B56,'All CCC'!$B$7:$B$846,0)))</f>
        <v/>
      </c>
      <c r="BE56" s="856" t="str">
        <f>IF($B56="","",INDEX('All CCC'!BE$7:BE$846,MATCH(WatchList!$B56,'All CCC'!$B$7:$B$846,0)))</f>
        <v/>
      </c>
      <c r="BF56" s="856" t="str">
        <f>IF($B56="","",INDEX('All CCC'!BF$7:BF$846,MATCH(WatchList!$B56,'All CCC'!$B$7:$B$846,0)))</f>
        <v/>
      </c>
      <c r="BG56" s="856" t="str">
        <f>IF($B56="","",INDEX('All CCC'!BG$7:BG$846,MATCH(WatchList!$B56,'All CCC'!$B$7:$B$846,0)))</f>
        <v/>
      </c>
    </row>
    <row r="57" spans="1:59" x14ac:dyDescent="0.2">
      <c r="A57" s="550" t="str">
        <f>IF($B57="","",INDEX('All CCC'!A$7:A$846,MATCH(WatchList!$B57,'All CCC'!$B$7:$B$846,0)))</f>
        <v/>
      </c>
      <c r="B57" s="31"/>
      <c r="C57" s="856" t="str">
        <f>IF($B57="","",INDEX('All CCC'!C$7:C$846,MATCH(WatchList!$B57,'All CCC'!$B$7:$B$846,0)))</f>
        <v/>
      </c>
      <c r="D57" s="856" t="str">
        <f>IF($B57="","",INDEX('All CCC'!D$7:D$846,MATCH(WatchList!$B57,'All CCC'!$B$7:$B$846,0)))</f>
        <v/>
      </c>
      <c r="E57" s="856" t="str">
        <f>IF($B57="","",INDEX('All CCC'!E$7:E$846,MATCH(WatchList!$B57,'All CCC'!$B$7:$B$846,0)))</f>
        <v/>
      </c>
      <c r="F57" s="856" t="str">
        <f>IF($B57="","",INDEX('All CCC'!F$7:F$846,MATCH(WatchList!$B57,'All CCC'!$B$7:$B$846,0)))</f>
        <v/>
      </c>
      <c r="G57" s="856" t="str">
        <f>IF($B57="","",INDEX('All CCC'!G$7:G$846,MATCH(WatchList!$B57,'All CCC'!$B$7:$B$846,0)))</f>
        <v/>
      </c>
      <c r="H57" s="856" t="str">
        <f>IF($B57="","",INDEX('All CCC'!H$7:H$846,MATCH(WatchList!$B57,'All CCC'!$B$7:$B$846,0)))</f>
        <v/>
      </c>
      <c r="I57" s="856" t="str">
        <f>IF($B57="","",INDEX('All CCC'!I$7:I$846,MATCH(WatchList!$B57,'All CCC'!$B$7:$B$846,0)))</f>
        <v/>
      </c>
      <c r="J57" s="856" t="str">
        <f>IF($B57="","",INDEX('All CCC'!J$7:J$846,MATCH(WatchList!$B57,'All CCC'!$B$7:$B$846,0)))</f>
        <v/>
      </c>
      <c r="K57" s="856" t="str">
        <f>IF($B57="","",INDEX('All CCC'!K$7:K$846,MATCH(WatchList!$B57,'All CCC'!$B$7:$B$846,0)))</f>
        <v/>
      </c>
      <c r="L57" s="856" t="str">
        <f>IF($B57="","",INDEX('All CCC'!L$7:L$846,MATCH(WatchList!$B57,'All CCC'!$B$7:$B$846,0)))</f>
        <v/>
      </c>
      <c r="M57" s="856" t="str">
        <f>IF($B57="","",INDEX('All CCC'!M$7:M$846,MATCH(WatchList!$B57,'All CCC'!$B$7:$B$846,0)))</f>
        <v/>
      </c>
      <c r="N57" s="856" t="str">
        <f>IF($B57="","",INDEX('All CCC'!N$7:N$846,MATCH(WatchList!$B57,'All CCC'!$B$7:$B$846,0)))</f>
        <v/>
      </c>
      <c r="O57" s="856" t="str">
        <f>IF($B57="","",INDEX('All CCC'!O$7:O$846,MATCH(WatchList!$B57,'All CCC'!$B$7:$B$846,0)))</f>
        <v/>
      </c>
      <c r="P57" s="857" t="str">
        <f>IF($B57="","",INDEX('All CCC'!P$7:P$846,MATCH(WatchList!$B57,'All CCC'!$B$7:$B$846,0)))</f>
        <v/>
      </c>
      <c r="Q57" s="857" t="str">
        <f>IF($B57="","",INDEX('All CCC'!Q$7:Q$846,MATCH(WatchList!$B57,'All CCC'!$B$7:$B$846,0)))</f>
        <v/>
      </c>
      <c r="R57" s="856" t="str">
        <f>IF($B57="","",INDEX('All CCC'!R$7:R$846,MATCH(WatchList!$B57,'All CCC'!$B$7:$B$846,0)))</f>
        <v/>
      </c>
      <c r="S57" s="856" t="str">
        <f>IF($B57="","",INDEX('All CCC'!S$7:S$846,MATCH(WatchList!$B57,'All CCC'!$B$7:$B$846,0)))</f>
        <v/>
      </c>
      <c r="T57" s="856" t="str">
        <f>IF($B57="","",INDEX('All CCC'!T$7:T$846,MATCH(WatchList!$B57,'All CCC'!$B$7:$B$846,0)))</f>
        <v/>
      </c>
      <c r="U57" s="856" t="str">
        <f>IF($B57="","",INDEX('All CCC'!U$7:U$846,MATCH(WatchList!$B57,'All CCC'!$B$7:$B$846,0)))</f>
        <v/>
      </c>
      <c r="V57" s="856" t="str">
        <f>IF($B57="","",INDEX('All CCC'!V$7:V$846,MATCH(WatchList!$B57,'All CCC'!$B$7:$B$846,0)))</f>
        <v/>
      </c>
      <c r="W57" s="856" t="str">
        <f>IF($B57="","",INDEX('All CCC'!W$7:W$846,MATCH(WatchList!$B57,'All CCC'!$B$7:$B$846,0)))</f>
        <v/>
      </c>
      <c r="X57" s="856" t="str">
        <f>IF($B57="","",INDEX('All CCC'!X$7:X$846,MATCH(WatchList!$B57,'All CCC'!$B$7:$B$846,0)))</f>
        <v/>
      </c>
      <c r="Y57" s="856" t="str">
        <f>IF($B57="","",INDEX('All CCC'!Y$7:Y$846,MATCH(WatchList!$B57,'All CCC'!$B$7:$B$846,0)))</f>
        <v/>
      </c>
      <c r="Z57" s="856" t="str">
        <f>IF($B57="","",INDEX('All CCC'!Z$7:Z$846,MATCH(WatchList!$B57,'All CCC'!$B$7:$B$846,0)))</f>
        <v/>
      </c>
      <c r="AA57" s="856" t="str">
        <f>IF($B57="","",INDEX('All CCC'!AA$7:AA$846,MATCH(WatchList!$B57,'All CCC'!$B$7:$B$846,0)))</f>
        <v/>
      </c>
      <c r="AB57" s="856" t="str">
        <f>IF($B57="","",INDEX('All CCC'!AB$7:AB$846,MATCH(WatchList!$B57,'All CCC'!$B$7:$B$846,0)))</f>
        <v/>
      </c>
      <c r="AC57" s="856" t="str">
        <f>IF($B57="","",INDEX('All CCC'!AC$7:AC$846,MATCH(WatchList!$B57,'All CCC'!$B$7:$B$846,0)))</f>
        <v/>
      </c>
      <c r="AD57" s="856" t="str">
        <f>IF($B57="","",INDEX('All CCC'!AD$7:AD$846,MATCH(WatchList!$B57,'All CCC'!$B$7:$B$846,0)))</f>
        <v/>
      </c>
      <c r="AE57" s="856" t="str">
        <f>IF($B57="","",INDEX('All CCC'!AE$7:AE$846,MATCH(WatchList!$B57,'All CCC'!$B$7:$B$846,0)))</f>
        <v/>
      </c>
      <c r="AF57" s="856" t="str">
        <f>IF($B57="","",INDEX('All CCC'!AF$7:AF$846,MATCH(WatchList!$B57,'All CCC'!$B$7:$B$846,0)))</f>
        <v/>
      </c>
      <c r="AG57" s="856" t="str">
        <f>IF($B57="","",INDEX('All CCC'!AG$7:AG$846,MATCH(WatchList!$B57,'All CCC'!$B$7:$B$846,0)))</f>
        <v/>
      </c>
      <c r="AH57" s="856" t="str">
        <f>IF($B57="","",INDEX('All CCC'!AH$7:AH$846,MATCH(WatchList!$B57,'All CCC'!$B$7:$B$846,0)))</f>
        <v/>
      </c>
      <c r="AI57" s="856" t="str">
        <f>IF($B57="","",INDEX('All CCC'!AI$7:AI$846,MATCH(WatchList!$B57,'All CCC'!$B$7:$B$846,0)))</f>
        <v/>
      </c>
      <c r="AJ57" s="856" t="str">
        <f>IF($B57="","",INDEX('All CCC'!AJ$7:AJ$846,MATCH(WatchList!$B57,'All CCC'!$B$7:$B$846,0)))</f>
        <v/>
      </c>
      <c r="AK57" s="856" t="str">
        <f>IF($B57="","",INDEX('All CCC'!AK$7:AK$846,MATCH(WatchList!$B57,'All CCC'!$B$7:$B$846,0)))</f>
        <v/>
      </c>
      <c r="AL57" s="856" t="str">
        <f>IF($B57="","",INDEX('All CCC'!AL$7:AL$846,MATCH(WatchList!$B57,'All CCC'!$B$7:$B$846,0)))</f>
        <v/>
      </c>
      <c r="AM57" s="856" t="str">
        <f>IF($B57="","",INDEX('All CCC'!AM$7:AM$846,MATCH(WatchList!$B57,'All CCC'!$B$7:$B$846,0)))</f>
        <v/>
      </c>
      <c r="AN57" s="856" t="str">
        <f>IF($B57="","",INDEX('All CCC'!AN$7:AN$846,MATCH(WatchList!$B57,'All CCC'!$B$7:$B$846,0)))</f>
        <v/>
      </c>
      <c r="AO57" s="856" t="str">
        <f>IF($B57="","",INDEX('All CCC'!AO$7:AO$846,MATCH(WatchList!$B57,'All CCC'!$B$7:$B$846,0)))</f>
        <v/>
      </c>
      <c r="AP57" s="856" t="str">
        <f>IF($B57="","",INDEX('All CCC'!AP$7:AP$846,MATCH(WatchList!$B57,'All CCC'!$B$7:$B$846,0)))</f>
        <v/>
      </c>
      <c r="AQ57" s="856" t="str">
        <f>IF($B57="","",INDEX('All CCC'!AQ$7:AQ$846,MATCH(WatchList!$B57,'All CCC'!$B$7:$B$846,0)))</f>
        <v/>
      </c>
      <c r="AR57" s="856" t="str">
        <f>IF($B57="","",INDEX('All CCC'!AR$7:AR$846,MATCH(WatchList!$B57,'All CCC'!$B$7:$B$846,0)))</f>
        <v/>
      </c>
      <c r="AS57" s="856" t="str">
        <f>IF($B57="","",INDEX('All CCC'!AS$7:AS$846,MATCH(WatchList!$B57,'All CCC'!$B$7:$B$846,0)))</f>
        <v/>
      </c>
      <c r="AT57" s="856" t="str">
        <f>IF($B57="","",INDEX('All CCC'!AT$7:AT$846,MATCH(WatchList!$B57,'All CCC'!$B$7:$B$846,0)))</f>
        <v/>
      </c>
      <c r="AU57" s="856" t="str">
        <f>IF($B57="","",INDEX('All CCC'!AU$7:AU$846,MATCH(WatchList!$B57,'All CCC'!$B$7:$B$846,0)))</f>
        <v/>
      </c>
      <c r="AV57" s="856" t="str">
        <f>IF($B57="","",INDEX('All CCC'!AV$7:AV$846,MATCH(WatchList!$B57,'All CCC'!$B$7:$B$846,0)))</f>
        <v/>
      </c>
      <c r="AW57" s="856" t="str">
        <f>IF($B57="","",INDEX('All CCC'!AW$7:AW$846,MATCH(WatchList!$B57,'All CCC'!$B$7:$B$846,0)))</f>
        <v/>
      </c>
      <c r="AX57" s="856" t="str">
        <f>IF($B57="","",INDEX('All CCC'!AX$7:AX$846,MATCH(WatchList!$B57,'All CCC'!$B$7:$B$846,0)))</f>
        <v/>
      </c>
      <c r="AY57" s="856" t="str">
        <f>IF($B57="","",INDEX('All CCC'!AY$7:AY$846,MATCH(WatchList!$B57,'All CCC'!$B$7:$B$846,0)))</f>
        <v/>
      </c>
      <c r="AZ57" s="856" t="str">
        <f>IF($B57="","",INDEX('All CCC'!AZ$7:AZ$846,MATCH(WatchList!$B57,'All CCC'!$B$7:$B$846,0)))</f>
        <v/>
      </c>
      <c r="BA57" s="856" t="str">
        <f>IF($B57="","",INDEX('All CCC'!BA$7:BA$846,MATCH(WatchList!$B57,'All CCC'!$B$7:$B$846,0)))</f>
        <v/>
      </c>
      <c r="BB57" s="856" t="str">
        <f>IF($B57="","",INDEX('All CCC'!BB$7:BB$846,MATCH(WatchList!$B57,'All CCC'!$B$7:$B$846,0)))</f>
        <v/>
      </c>
      <c r="BC57" s="856" t="str">
        <f>IF($B57="","",INDEX('All CCC'!BC$7:BC$846,MATCH(WatchList!$B57,'All CCC'!$B$7:$B$846,0)))</f>
        <v/>
      </c>
      <c r="BD57" s="856" t="str">
        <f>IF($B57="","",INDEX('All CCC'!BD$7:BD$846,MATCH(WatchList!$B57,'All CCC'!$B$7:$B$846,0)))</f>
        <v/>
      </c>
      <c r="BE57" s="856" t="str">
        <f>IF($B57="","",INDEX('All CCC'!BE$7:BE$846,MATCH(WatchList!$B57,'All CCC'!$B$7:$B$846,0)))</f>
        <v/>
      </c>
      <c r="BF57" s="856" t="str">
        <f>IF($B57="","",INDEX('All CCC'!BF$7:BF$846,MATCH(WatchList!$B57,'All CCC'!$B$7:$B$846,0)))</f>
        <v/>
      </c>
      <c r="BG57" s="856" t="str">
        <f>IF($B57="","",INDEX('All CCC'!BG$7:BG$846,MATCH(WatchList!$B57,'All CCC'!$B$7:$B$846,0)))</f>
        <v/>
      </c>
    </row>
    <row r="58" spans="1:59" x14ac:dyDescent="0.2">
      <c r="A58" s="550" t="str">
        <f>IF($B58="","",INDEX('All CCC'!A$7:A$846,MATCH(WatchList!$B58,'All CCC'!$B$7:$B$846,0)))</f>
        <v/>
      </c>
      <c r="B58" s="31"/>
      <c r="C58" s="856" t="str">
        <f>IF($B58="","",INDEX('All CCC'!C$7:C$846,MATCH(WatchList!$B58,'All CCC'!$B$7:$B$846,0)))</f>
        <v/>
      </c>
      <c r="D58" s="856" t="str">
        <f>IF($B58="","",INDEX('All CCC'!D$7:D$846,MATCH(WatchList!$B58,'All CCC'!$B$7:$B$846,0)))</f>
        <v/>
      </c>
      <c r="E58" s="856" t="str">
        <f>IF($B58="","",INDEX('All CCC'!E$7:E$846,MATCH(WatchList!$B58,'All CCC'!$B$7:$B$846,0)))</f>
        <v/>
      </c>
      <c r="F58" s="856" t="str">
        <f>IF($B58="","",INDEX('All CCC'!F$7:F$846,MATCH(WatchList!$B58,'All CCC'!$B$7:$B$846,0)))</f>
        <v/>
      </c>
      <c r="G58" s="856" t="str">
        <f>IF($B58="","",INDEX('All CCC'!G$7:G$846,MATCH(WatchList!$B58,'All CCC'!$B$7:$B$846,0)))</f>
        <v/>
      </c>
      <c r="H58" s="856" t="str">
        <f>IF($B58="","",INDEX('All CCC'!H$7:H$846,MATCH(WatchList!$B58,'All CCC'!$B$7:$B$846,0)))</f>
        <v/>
      </c>
      <c r="I58" s="856" t="str">
        <f>IF($B58="","",INDEX('All CCC'!I$7:I$846,MATCH(WatchList!$B58,'All CCC'!$B$7:$B$846,0)))</f>
        <v/>
      </c>
      <c r="J58" s="856" t="str">
        <f>IF($B58="","",INDEX('All CCC'!J$7:J$846,MATCH(WatchList!$B58,'All CCC'!$B$7:$B$846,0)))</f>
        <v/>
      </c>
      <c r="K58" s="856" t="str">
        <f>IF($B58="","",INDEX('All CCC'!K$7:K$846,MATCH(WatchList!$B58,'All CCC'!$B$7:$B$846,0)))</f>
        <v/>
      </c>
      <c r="L58" s="856" t="str">
        <f>IF($B58="","",INDEX('All CCC'!L$7:L$846,MATCH(WatchList!$B58,'All CCC'!$B$7:$B$846,0)))</f>
        <v/>
      </c>
      <c r="M58" s="856" t="str">
        <f>IF($B58="","",INDEX('All CCC'!M$7:M$846,MATCH(WatchList!$B58,'All CCC'!$B$7:$B$846,0)))</f>
        <v/>
      </c>
      <c r="N58" s="856" t="str">
        <f>IF($B58="","",INDEX('All CCC'!N$7:N$846,MATCH(WatchList!$B58,'All CCC'!$B$7:$B$846,0)))</f>
        <v/>
      </c>
      <c r="O58" s="856" t="str">
        <f>IF($B58="","",INDEX('All CCC'!O$7:O$846,MATCH(WatchList!$B58,'All CCC'!$B$7:$B$846,0)))</f>
        <v/>
      </c>
      <c r="P58" s="857" t="str">
        <f>IF($B58="","",INDEX('All CCC'!P$7:P$846,MATCH(WatchList!$B58,'All CCC'!$B$7:$B$846,0)))</f>
        <v/>
      </c>
      <c r="Q58" s="857" t="str">
        <f>IF($B58="","",INDEX('All CCC'!Q$7:Q$846,MATCH(WatchList!$B58,'All CCC'!$B$7:$B$846,0)))</f>
        <v/>
      </c>
      <c r="R58" s="856" t="str">
        <f>IF($B58="","",INDEX('All CCC'!R$7:R$846,MATCH(WatchList!$B58,'All CCC'!$B$7:$B$846,0)))</f>
        <v/>
      </c>
      <c r="S58" s="856" t="str">
        <f>IF($B58="","",INDEX('All CCC'!S$7:S$846,MATCH(WatchList!$B58,'All CCC'!$B$7:$B$846,0)))</f>
        <v/>
      </c>
      <c r="T58" s="856" t="str">
        <f>IF($B58="","",INDEX('All CCC'!T$7:T$846,MATCH(WatchList!$B58,'All CCC'!$B$7:$B$846,0)))</f>
        <v/>
      </c>
      <c r="U58" s="856" t="str">
        <f>IF($B58="","",INDEX('All CCC'!U$7:U$846,MATCH(WatchList!$B58,'All CCC'!$B$7:$B$846,0)))</f>
        <v/>
      </c>
      <c r="V58" s="856" t="str">
        <f>IF($B58="","",INDEX('All CCC'!V$7:V$846,MATCH(WatchList!$B58,'All CCC'!$B$7:$B$846,0)))</f>
        <v/>
      </c>
      <c r="W58" s="856" t="str">
        <f>IF($B58="","",INDEX('All CCC'!W$7:W$846,MATCH(WatchList!$B58,'All CCC'!$B$7:$B$846,0)))</f>
        <v/>
      </c>
      <c r="X58" s="856" t="str">
        <f>IF($B58="","",INDEX('All CCC'!X$7:X$846,MATCH(WatchList!$B58,'All CCC'!$B$7:$B$846,0)))</f>
        <v/>
      </c>
      <c r="Y58" s="856" t="str">
        <f>IF($B58="","",INDEX('All CCC'!Y$7:Y$846,MATCH(WatchList!$B58,'All CCC'!$B$7:$B$846,0)))</f>
        <v/>
      </c>
      <c r="Z58" s="856" t="str">
        <f>IF($B58="","",INDEX('All CCC'!Z$7:Z$846,MATCH(WatchList!$B58,'All CCC'!$B$7:$B$846,0)))</f>
        <v/>
      </c>
      <c r="AA58" s="856" t="str">
        <f>IF($B58="","",INDEX('All CCC'!AA$7:AA$846,MATCH(WatchList!$B58,'All CCC'!$B$7:$B$846,0)))</f>
        <v/>
      </c>
      <c r="AB58" s="856" t="str">
        <f>IF($B58="","",INDEX('All CCC'!AB$7:AB$846,MATCH(WatchList!$B58,'All CCC'!$B$7:$B$846,0)))</f>
        <v/>
      </c>
      <c r="AC58" s="856" t="str">
        <f>IF($B58="","",INDEX('All CCC'!AC$7:AC$846,MATCH(WatchList!$B58,'All CCC'!$B$7:$B$846,0)))</f>
        <v/>
      </c>
      <c r="AD58" s="856" t="str">
        <f>IF($B58="","",INDEX('All CCC'!AD$7:AD$846,MATCH(WatchList!$B58,'All CCC'!$B$7:$B$846,0)))</f>
        <v/>
      </c>
      <c r="AE58" s="856" t="str">
        <f>IF($B58="","",INDEX('All CCC'!AE$7:AE$846,MATCH(WatchList!$B58,'All CCC'!$B$7:$B$846,0)))</f>
        <v/>
      </c>
      <c r="AF58" s="856" t="str">
        <f>IF($B58="","",INDEX('All CCC'!AF$7:AF$846,MATCH(WatchList!$B58,'All CCC'!$B$7:$B$846,0)))</f>
        <v/>
      </c>
      <c r="AG58" s="856" t="str">
        <f>IF($B58="","",INDEX('All CCC'!AG$7:AG$846,MATCH(WatchList!$B58,'All CCC'!$B$7:$B$846,0)))</f>
        <v/>
      </c>
      <c r="AH58" s="856" t="str">
        <f>IF($B58="","",INDEX('All CCC'!AH$7:AH$846,MATCH(WatchList!$B58,'All CCC'!$B$7:$B$846,0)))</f>
        <v/>
      </c>
      <c r="AI58" s="856" t="str">
        <f>IF($B58="","",INDEX('All CCC'!AI$7:AI$846,MATCH(WatchList!$B58,'All CCC'!$B$7:$B$846,0)))</f>
        <v/>
      </c>
      <c r="AJ58" s="856" t="str">
        <f>IF($B58="","",INDEX('All CCC'!AJ$7:AJ$846,MATCH(WatchList!$B58,'All CCC'!$B$7:$B$846,0)))</f>
        <v/>
      </c>
      <c r="AK58" s="856" t="str">
        <f>IF($B58="","",INDEX('All CCC'!AK$7:AK$846,MATCH(WatchList!$B58,'All CCC'!$B$7:$B$846,0)))</f>
        <v/>
      </c>
      <c r="AL58" s="856" t="str">
        <f>IF($B58="","",INDEX('All CCC'!AL$7:AL$846,MATCH(WatchList!$B58,'All CCC'!$B$7:$B$846,0)))</f>
        <v/>
      </c>
      <c r="AM58" s="856" t="str">
        <f>IF($B58="","",INDEX('All CCC'!AM$7:AM$846,MATCH(WatchList!$B58,'All CCC'!$B$7:$B$846,0)))</f>
        <v/>
      </c>
      <c r="AN58" s="856" t="str">
        <f>IF($B58="","",INDEX('All CCC'!AN$7:AN$846,MATCH(WatchList!$B58,'All CCC'!$B$7:$B$846,0)))</f>
        <v/>
      </c>
      <c r="AO58" s="856" t="str">
        <f>IF($B58="","",INDEX('All CCC'!AO$7:AO$846,MATCH(WatchList!$B58,'All CCC'!$B$7:$B$846,0)))</f>
        <v/>
      </c>
      <c r="AP58" s="856" t="str">
        <f>IF($B58="","",INDEX('All CCC'!AP$7:AP$846,MATCH(WatchList!$B58,'All CCC'!$B$7:$B$846,0)))</f>
        <v/>
      </c>
      <c r="AQ58" s="856" t="str">
        <f>IF($B58="","",INDEX('All CCC'!AQ$7:AQ$846,MATCH(WatchList!$B58,'All CCC'!$B$7:$B$846,0)))</f>
        <v/>
      </c>
      <c r="AR58" s="856" t="str">
        <f>IF($B58="","",INDEX('All CCC'!AR$7:AR$846,MATCH(WatchList!$B58,'All CCC'!$B$7:$B$846,0)))</f>
        <v/>
      </c>
      <c r="AS58" s="856" t="str">
        <f>IF($B58="","",INDEX('All CCC'!AS$7:AS$846,MATCH(WatchList!$B58,'All CCC'!$B$7:$B$846,0)))</f>
        <v/>
      </c>
      <c r="AT58" s="856" t="str">
        <f>IF($B58="","",INDEX('All CCC'!AT$7:AT$846,MATCH(WatchList!$B58,'All CCC'!$B$7:$B$846,0)))</f>
        <v/>
      </c>
      <c r="AU58" s="856" t="str">
        <f>IF($B58="","",INDEX('All CCC'!AU$7:AU$846,MATCH(WatchList!$B58,'All CCC'!$B$7:$B$846,0)))</f>
        <v/>
      </c>
      <c r="AV58" s="856" t="str">
        <f>IF($B58="","",INDEX('All CCC'!AV$7:AV$846,MATCH(WatchList!$B58,'All CCC'!$B$7:$B$846,0)))</f>
        <v/>
      </c>
      <c r="AW58" s="856" t="str">
        <f>IF($B58="","",INDEX('All CCC'!AW$7:AW$846,MATCH(WatchList!$B58,'All CCC'!$B$7:$B$846,0)))</f>
        <v/>
      </c>
      <c r="AX58" s="856" t="str">
        <f>IF($B58="","",INDEX('All CCC'!AX$7:AX$846,MATCH(WatchList!$B58,'All CCC'!$B$7:$B$846,0)))</f>
        <v/>
      </c>
      <c r="AY58" s="856" t="str">
        <f>IF($B58="","",INDEX('All CCC'!AY$7:AY$846,MATCH(WatchList!$B58,'All CCC'!$B$7:$B$846,0)))</f>
        <v/>
      </c>
      <c r="AZ58" s="856" t="str">
        <f>IF($B58="","",INDEX('All CCC'!AZ$7:AZ$846,MATCH(WatchList!$B58,'All CCC'!$B$7:$B$846,0)))</f>
        <v/>
      </c>
      <c r="BA58" s="856" t="str">
        <f>IF($B58="","",INDEX('All CCC'!BA$7:BA$846,MATCH(WatchList!$B58,'All CCC'!$B$7:$B$846,0)))</f>
        <v/>
      </c>
      <c r="BB58" s="856" t="str">
        <f>IF($B58="","",INDEX('All CCC'!BB$7:BB$846,MATCH(WatchList!$B58,'All CCC'!$B$7:$B$846,0)))</f>
        <v/>
      </c>
      <c r="BC58" s="856" t="str">
        <f>IF($B58="","",INDEX('All CCC'!BC$7:BC$846,MATCH(WatchList!$B58,'All CCC'!$B$7:$B$846,0)))</f>
        <v/>
      </c>
      <c r="BD58" s="856" t="str">
        <f>IF($B58="","",INDEX('All CCC'!BD$7:BD$846,MATCH(WatchList!$B58,'All CCC'!$B$7:$B$846,0)))</f>
        <v/>
      </c>
      <c r="BE58" s="856" t="str">
        <f>IF($B58="","",INDEX('All CCC'!BE$7:BE$846,MATCH(WatchList!$B58,'All CCC'!$B$7:$B$846,0)))</f>
        <v/>
      </c>
      <c r="BF58" s="856" t="str">
        <f>IF($B58="","",INDEX('All CCC'!BF$7:BF$846,MATCH(WatchList!$B58,'All CCC'!$B$7:$B$846,0)))</f>
        <v/>
      </c>
      <c r="BG58" s="856" t="str">
        <f>IF($B58="","",INDEX('All CCC'!BG$7:BG$846,MATCH(WatchList!$B58,'All CCC'!$B$7:$B$846,0)))</f>
        <v/>
      </c>
    </row>
    <row r="59" spans="1:59" x14ac:dyDescent="0.2">
      <c r="A59" s="550" t="str">
        <f>IF($B59="","",INDEX('All CCC'!A$7:A$846,MATCH(WatchList!$B59,'All CCC'!$B$7:$B$846,0)))</f>
        <v/>
      </c>
      <c r="B59" s="31"/>
      <c r="C59" s="856" t="str">
        <f>IF($B59="","",INDEX('All CCC'!C$7:C$846,MATCH(WatchList!$B59,'All CCC'!$B$7:$B$846,0)))</f>
        <v/>
      </c>
      <c r="D59" s="856" t="str">
        <f>IF($B59="","",INDEX('All CCC'!D$7:D$846,MATCH(WatchList!$B59,'All CCC'!$B$7:$B$846,0)))</f>
        <v/>
      </c>
      <c r="E59" s="856" t="str">
        <f>IF($B59="","",INDEX('All CCC'!E$7:E$846,MATCH(WatchList!$B59,'All CCC'!$B$7:$B$846,0)))</f>
        <v/>
      </c>
      <c r="F59" s="856" t="str">
        <f>IF($B59="","",INDEX('All CCC'!F$7:F$846,MATCH(WatchList!$B59,'All CCC'!$B$7:$B$846,0)))</f>
        <v/>
      </c>
      <c r="G59" s="856" t="str">
        <f>IF($B59="","",INDEX('All CCC'!G$7:G$846,MATCH(WatchList!$B59,'All CCC'!$B$7:$B$846,0)))</f>
        <v/>
      </c>
      <c r="H59" s="856" t="str">
        <f>IF($B59="","",INDEX('All CCC'!H$7:H$846,MATCH(WatchList!$B59,'All CCC'!$B$7:$B$846,0)))</f>
        <v/>
      </c>
      <c r="I59" s="856" t="str">
        <f>IF($B59="","",INDEX('All CCC'!I$7:I$846,MATCH(WatchList!$B59,'All CCC'!$B$7:$B$846,0)))</f>
        <v/>
      </c>
      <c r="J59" s="856" t="str">
        <f>IF($B59="","",INDEX('All CCC'!J$7:J$846,MATCH(WatchList!$B59,'All CCC'!$B$7:$B$846,0)))</f>
        <v/>
      </c>
      <c r="K59" s="856" t="str">
        <f>IF($B59="","",INDEX('All CCC'!K$7:K$846,MATCH(WatchList!$B59,'All CCC'!$B$7:$B$846,0)))</f>
        <v/>
      </c>
      <c r="L59" s="856" t="str">
        <f>IF($B59="","",INDEX('All CCC'!L$7:L$846,MATCH(WatchList!$B59,'All CCC'!$B$7:$B$846,0)))</f>
        <v/>
      </c>
      <c r="M59" s="856" t="str">
        <f>IF($B59="","",INDEX('All CCC'!M$7:M$846,MATCH(WatchList!$B59,'All CCC'!$B$7:$B$846,0)))</f>
        <v/>
      </c>
      <c r="N59" s="856" t="str">
        <f>IF($B59="","",INDEX('All CCC'!N$7:N$846,MATCH(WatchList!$B59,'All CCC'!$B$7:$B$846,0)))</f>
        <v/>
      </c>
      <c r="O59" s="856" t="str">
        <f>IF($B59="","",INDEX('All CCC'!O$7:O$846,MATCH(WatchList!$B59,'All CCC'!$B$7:$B$846,0)))</f>
        <v/>
      </c>
      <c r="P59" s="857" t="str">
        <f>IF($B59="","",INDEX('All CCC'!P$7:P$846,MATCH(WatchList!$B59,'All CCC'!$B$7:$B$846,0)))</f>
        <v/>
      </c>
      <c r="Q59" s="857" t="str">
        <f>IF($B59="","",INDEX('All CCC'!Q$7:Q$846,MATCH(WatchList!$B59,'All CCC'!$B$7:$B$846,0)))</f>
        <v/>
      </c>
      <c r="R59" s="856" t="str">
        <f>IF($B59="","",INDEX('All CCC'!R$7:R$846,MATCH(WatchList!$B59,'All CCC'!$B$7:$B$846,0)))</f>
        <v/>
      </c>
      <c r="S59" s="856" t="str">
        <f>IF($B59="","",INDEX('All CCC'!S$7:S$846,MATCH(WatchList!$B59,'All CCC'!$B$7:$B$846,0)))</f>
        <v/>
      </c>
      <c r="T59" s="856" t="str">
        <f>IF($B59="","",INDEX('All CCC'!T$7:T$846,MATCH(WatchList!$B59,'All CCC'!$B$7:$B$846,0)))</f>
        <v/>
      </c>
      <c r="U59" s="856" t="str">
        <f>IF($B59="","",INDEX('All CCC'!U$7:U$846,MATCH(WatchList!$B59,'All CCC'!$B$7:$B$846,0)))</f>
        <v/>
      </c>
      <c r="V59" s="856" t="str">
        <f>IF($B59="","",INDEX('All CCC'!V$7:V$846,MATCH(WatchList!$B59,'All CCC'!$B$7:$B$846,0)))</f>
        <v/>
      </c>
      <c r="W59" s="856" t="str">
        <f>IF($B59="","",INDEX('All CCC'!W$7:W$846,MATCH(WatchList!$B59,'All CCC'!$B$7:$B$846,0)))</f>
        <v/>
      </c>
      <c r="X59" s="856" t="str">
        <f>IF($B59="","",INDEX('All CCC'!X$7:X$846,MATCH(WatchList!$B59,'All CCC'!$B$7:$B$846,0)))</f>
        <v/>
      </c>
      <c r="Y59" s="856" t="str">
        <f>IF($B59="","",INDEX('All CCC'!Y$7:Y$846,MATCH(WatchList!$B59,'All CCC'!$B$7:$B$846,0)))</f>
        <v/>
      </c>
      <c r="Z59" s="856" t="str">
        <f>IF($B59="","",INDEX('All CCC'!Z$7:Z$846,MATCH(WatchList!$B59,'All CCC'!$B$7:$B$846,0)))</f>
        <v/>
      </c>
      <c r="AA59" s="856" t="str">
        <f>IF($B59="","",INDEX('All CCC'!AA$7:AA$846,MATCH(WatchList!$B59,'All CCC'!$B$7:$B$846,0)))</f>
        <v/>
      </c>
      <c r="AB59" s="856" t="str">
        <f>IF($B59="","",INDEX('All CCC'!AB$7:AB$846,MATCH(WatchList!$B59,'All CCC'!$B$7:$B$846,0)))</f>
        <v/>
      </c>
      <c r="AC59" s="856" t="str">
        <f>IF($B59="","",INDEX('All CCC'!AC$7:AC$846,MATCH(WatchList!$B59,'All CCC'!$B$7:$B$846,0)))</f>
        <v/>
      </c>
      <c r="AD59" s="856" t="str">
        <f>IF($B59="","",INDEX('All CCC'!AD$7:AD$846,MATCH(WatchList!$B59,'All CCC'!$B$7:$B$846,0)))</f>
        <v/>
      </c>
      <c r="AE59" s="856" t="str">
        <f>IF($B59="","",INDEX('All CCC'!AE$7:AE$846,MATCH(WatchList!$B59,'All CCC'!$B$7:$B$846,0)))</f>
        <v/>
      </c>
      <c r="AF59" s="856" t="str">
        <f>IF($B59="","",INDEX('All CCC'!AF$7:AF$846,MATCH(WatchList!$B59,'All CCC'!$B$7:$B$846,0)))</f>
        <v/>
      </c>
      <c r="AG59" s="856" t="str">
        <f>IF($B59="","",INDEX('All CCC'!AG$7:AG$846,MATCH(WatchList!$B59,'All CCC'!$B$7:$B$846,0)))</f>
        <v/>
      </c>
      <c r="AH59" s="856" t="str">
        <f>IF($B59="","",INDEX('All CCC'!AH$7:AH$846,MATCH(WatchList!$B59,'All CCC'!$B$7:$B$846,0)))</f>
        <v/>
      </c>
      <c r="AI59" s="856" t="str">
        <f>IF($B59="","",INDEX('All CCC'!AI$7:AI$846,MATCH(WatchList!$B59,'All CCC'!$B$7:$B$846,0)))</f>
        <v/>
      </c>
      <c r="AJ59" s="856" t="str">
        <f>IF($B59="","",INDEX('All CCC'!AJ$7:AJ$846,MATCH(WatchList!$B59,'All CCC'!$B$7:$B$846,0)))</f>
        <v/>
      </c>
      <c r="AK59" s="856" t="str">
        <f>IF($B59="","",INDEX('All CCC'!AK$7:AK$846,MATCH(WatchList!$B59,'All CCC'!$B$7:$B$846,0)))</f>
        <v/>
      </c>
      <c r="AL59" s="856" t="str">
        <f>IF($B59="","",INDEX('All CCC'!AL$7:AL$846,MATCH(WatchList!$B59,'All CCC'!$B$7:$B$846,0)))</f>
        <v/>
      </c>
      <c r="AM59" s="856" t="str">
        <f>IF($B59="","",INDEX('All CCC'!AM$7:AM$846,MATCH(WatchList!$B59,'All CCC'!$B$7:$B$846,0)))</f>
        <v/>
      </c>
      <c r="AN59" s="856" t="str">
        <f>IF($B59="","",INDEX('All CCC'!AN$7:AN$846,MATCH(WatchList!$B59,'All CCC'!$B$7:$B$846,0)))</f>
        <v/>
      </c>
      <c r="AO59" s="856" t="str">
        <f>IF($B59="","",INDEX('All CCC'!AO$7:AO$846,MATCH(WatchList!$B59,'All CCC'!$B$7:$B$846,0)))</f>
        <v/>
      </c>
      <c r="AP59" s="856" t="str">
        <f>IF($B59="","",INDEX('All CCC'!AP$7:AP$846,MATCH(WatchList!$B59,'All CCC'!$B$7:$B$846,0)))</f>
        <v/>
      </c>
      <c r="AQ59" s="856" t="str">
        <f>IF($B59="","",INDEX('All CCC'!AQ$7:AQ$846,MATCH(WatchList!$B59,'All CCC'!$B$7:$B$846,0)))</f>
        <v/>
      </c>
      <c r="AR59" s="856" t="str">
        <f>IF($B59="","",INDEX('All CCC'!AR$7:AR$846,MATCH(WatchList!$B59,'All CCC'!$B$7:$B$846,0)))</f>
        <v/>
      </c>
      <c r="AS59" s="856" t="str">
        <f>IF($B59="","",INDEX('All CCC'!AS$7:AS$846,MATCH(WatchList!$B59,'All CCC'!$B$7:$B$846,0)))</f>
        <v/>
      </c>
      <c r="AT59" s="856" t="str">
        <f>IF($B59="","",INDEX('All CCC'!AT$7:AT$846,MATCH(WatchList!$B59,'All CCC'!$B$7:$B$846,0)))</f>
        <v/>
      </c>
      <c r="AU59" s="856" t="str">
        <f>IF($B59="","",INDEX('All CCC'!AU$7:AU$846,MATCH(WatchList!$B59,'All CCC'!$B$7:$B$846,0)))</f>
        <v/>
      </c>
      <c r="AV59" s="856" t="str">
        <f>IF($B59="","",INDEX('All CCC'!AV$7:AV$846,MATCH(WatchList!$B59,'All CCC'!$B$7:$B$846,0)))</f>
        <v/>
      </c>
      <c r="AW59" s="856" t="str">
        <f>IF($B59="","",INDEX('All CCC'!AW$7:AW$846,MATCH(WatchList!$B59,'All CCC'!$B$7:$B$846,0)))</f>
        <v/>
      </c>
      <c r="AX59" s="856" t="str">
        <f>IF($B59="","",INDEX('All CCC'!AX$7:AX$846,MATCH(WatchList!$B59,'All CCC'!$B$7:$B$846,0)))</f>
        <v/>
      </c>
      <c r="AY59" s="856" t="str">
        <f>IF($B59="","",INDEX('All CCC'!AY$7:AY$846,MATCH(WatchList!$B59,'All CCC'!$B$7:$B$846,0)))</f>
        <v/>
      </c>
      <c r="AZ59" s="856" t="str">
        <f>IF($B59="","",INDEX('All CCC'!AZ$7:AZ$846,MATCH(WatchList!$B59,'All CCC'!$B$7:$B$846,0)))</f>
        <v/>
      </c>
      <c r="BA59" s="856" t="str">
        <f>IF($B59="","",INDEX('All CCC'!BA$7:BA$846,MATCH(WatchList!$B59,'All CCC'!$B$7:$B$846,0)))</f>
        <v/>
      </c>
      <c r="BB59" s="856" t="str">
        <f>IF($B59="","",INDEX('All CCC'!BB$7:BB$846,MATCH(WatchList!$B59,'All CCC'!$B$7:$B$846,0)))</f>
        <v/>
      </c>
      <c r="BC59" s="856" t="str">
        <f>IF($B59="","",INDEX('All CCC'!BC$7:BC$846,MATCH(WatchList!$B59,'All CCC'!$B$7:$B$846,0)))</f>
        <v/>
      </c>
      <c r="BD59" s="856" t="str">
        <f>IF($B59="","",INDEX('All CCC'!BD$7:BD$846,MATCH(WatchList!$B59,'All CCC'!$B$7:$B$846,0)))</f>
        <v/>
      </c>
      <c r="BE59" s="856" t="str">
        <f>IF($B59="","",INDEX('All CCC'!BE$7:BE$846,MATCH(WatchList!$B59,'All CCC'!$B$7:$B$846,0)))</f>
        <v/>
      </c>
      <c r="BF59" s="856" t="str">
        <f>IF($B59="","",INDEX('All CCC'!BF$7:BF$846,MATCH(WatchList!$B59,'All CCC'!$B$7:$B$846,0)))</f>
        <v/>
      </c>
      <c r="BG59" s="856" t="str">
        <f>IF($B59="","",INDEX('All CCC'!BG$7:BG$846,MATCH(WatchList!$B59,'All CCC'!$B$7:$B$846,0)))</f>
        <v/>
      </c>
    </row>
    <row r="60" spans="1:59" x14ac:dyDescent="0.2">
      <c r="A60" s="550" t="str">
        <f>IF($B60="","",INDEX('All CCC'!A$7:A$846,MATCH(WatchList!$B60,'All CCC'!$B$7:$B$846,0)))</f>
        <v/>
      </c>
      <c r="B60" s="31"/>
      <c r="C60" s="856" t="str">
        <f>IF($B60="","",INDEX('All CCC'!C$7:C$846,MATCH(WatchList!$B60,'All CCC'!$B$7:$B$846,0)))</f>
        <v/>
      </c>
      <c r="D60" s="856" t="str">
        <f>IF($B60="","",INDEX('All CCC'!D$7:D$846,MATCH(WatchList!$B60,'All CCC'!$B$7:$B$846,0)))</f>
        <v/>
      </c>
      <c r="E60" s="856" t="str">
        <f>IF($B60="","",INDEX('All CCC'!E$7:E$846,MATCH(WatchList!$B60,'All CCC'!$B$7:$B$846,0)))</f>
        <v/>
      </c>
      <c r="F60" s="856" t="str">
        <f>IF($B60="","",INDEX('All CCC'!F$7:F$846,MATCH(WatchList!$B60,'All CCC'!$B$7:$B$846,0)))</f>
        <v/>
      </c>
      <c r="G60" s="856" t="str">
        <f>IF($B60="","",INDEX('All CCC'!G$7:G$846,MATCH(WatchList!$B60,'All CCC'!$B$7:$B$846,0)))</f>
        <v/>
      </c>
      <c r="H60" s="856" t="str">
        <f>IF($B60="","",INDEX('All CCC'!H$7:H$846,MATCH(WatchList!$B60,'All CCC'!$B$7:$B$846,0)))</f>
        <v/>
      </c>
      <c r="I60" s="856" t="str">
        <f>IF($B60="","",INDEX('All CCC'!I$7:I$846,MATCH(WatchList!$B60,'All CCC'!$B$7:$B$846,0)))</f>
        <v/>
      </c>
      <c r="J60" s="856" t="str">
        <f>IF($B60="","",INDEX('All CCC'!J$7:J$846,MATCH(WatchList!$B60,'All CCC'!$B$7:$B$846,0)))</f>
        <v/>
      </c>
      <c r="K60" s="856" t="str">
        <f>IF($B60="","",INDEX('All CCC'!K$7:K$846,MATCH(WatchList!$B60,'All CCC'!$B$7:$B$846,0)))</f>
        <v/>
      </c>
      <c r="L60" s="856" t="str">
        <f>IF($B60="","",INDEX('All CCC'!L$7:L$846,MATCH(WatchList!$B60,'All CCC'!$B$7:$B$846,0)))</f>
        <v/>
      </c>
      <c r="M60" s="856" t="str">
        <f>IF($B60="","",INDEX('All CCC'!M$7:M$846,MATCH(WatchList!$B60,'All CCC'!$B$7:$B$846,0)))</f>
        <v/>
      </c>
      <c r="N60" s="856" t="str">
        <f>IF($B60="","",INDEX('All CCC'!N$7:N$846,MATCH(WatchList!$B60,'All CCC'!$B$7:$B$846,0)))</f>
        <v/>
      </c>
      <c r="O60" s="856" t="str">
        <f>IF($B60="","",INDEX('All CCC'!O$7:O$846,MATCH(WatchList!$B60,'All CCC'!$B$7:$B$846,0)))</f>
        <v/>
      </c>
      <c r="P60" s="857" t="str">
        <f>IF($B60="","",INDEX('All CCC'!P$7:P$846,MATCH(WatchList!$B60,'All CCC'!$B$7:$B$846,0)))</f>
        <v/>
      </c>
      <c r="Q60" s="857" t="str">
        <f>IF($B60="","",INDEX('All CCC'!Q$7:Q$846,MATCH(WatchList!$B60,'All CCC'!$B$7:$B$846,0)))</f>
        <v/>
      </c>
      <c r="R60" s="856" t="str">
        <f>IF($B60="","",INDEX('All CCC'!R$7:R$846,MATCH(WatchList!$B60,'All CCC'!$B$7:$B$846,0)))</f>
        <v/>
      </c>
      <c r="S60" s="856" t="str">
        <f>IF($B60="","",INDEX('All CCC'!S$7:S$846,MATCH(WatchList!$B60,'All CCC'!$B$7:$B$846,0)))</f>
        <v/>
      </c>
      <c r="T60" s="856" t="str">
        <f>IF($B60="","",INDEX('All CCC'!T$7:T$846,MATCH(WatchList!$B60,'All CCC'!$B$7:$B$846,0)))</f>
        <v/>
      </c>
      <c r="U60" s="856" t="str">
        <f>IF($B60="","",INDEX('All CCC'!U$7:U$846,MATCH(WatchList!$B60,'All CCC'!$B$7:$B$846,0)))</f>
        <v/>
      </c>
      <c r="V60" s="856" t="str">
        <f>IF($B60="","",INDEX('All CCC'!V$7:V$846,MATCH(WatchList!$B60,'All CCC'!$B$7:$B$846,0)))</f>
        <v/>
      </c>
      <c r="W60" s="856" t="str">
        <f>IF($B60="","",INDEX('All CCC'!W$7:W$846,MATCH(WatchList!$B60,'All CCC'!$B$7:$B$846,0)))</f>
        <v/>
      </c>
      <c r="X60" s="856" t="str">
        <f>IF($B60="","",INDEX('All CCC'!X$7:X$846,MATCH(WatchList!$B60,'All CCC'!$B$7:$B$846,0)))</f>
        <v/>
      </c>
      <c r="Y60" s="856" t="str">
        <f>IF($B60="","",INDEX('All CCC'!Y$7:Y$846,MATCH(WatchList!$B60,'All CCC'!$B$7:$B$846,0)))</f>
        <v/>
      </c>
      <c r="Z60" s="856" t="str">
        <f>IF($B60="","",INDEX('All CCC'!Z$7:Z$846,MATCH(WatchList!$B60,'All CCC'!$B$7:$B$846,0)))</f>
        <v/>
      </c>
      <c r="AA60" s="856" t="str">
        <f>IF($B60="","",INDEX('All CCC'!AA$7:AA$846,MATCH(WatchList!$B60,'All CCC'!$B$7:$B$846,0)))</f>
        <v/>
      </c>
      <c r="AB60" s="856" t="str">
        <f>IF($B60="","",INDEX('All CCC'!AB$7:AB$846,MATCH(WatchList!$B60,'All CCC'!$B$7:$B$846,0)))</f>
        <v/>
      </c>
      <c r="AC60" s="856" t="str">
        <f>IF($B60="","",INDEX('All CCC'!AC$7:AC$846,MATCH(WatchList!$B60,'All CCC'!$B$7:$B$846,0)))</f>
        <v/>
      </c>
      <c r="AD60" s="856" t="str">
        <f>IF($B60="","",INDEX('All CCC'!AD$7:AD$846,MATCH(WatchList!$B60,'All CCC'!$B$7:$B$846,0)))</f>
        <v/>
      </c>
      <c r="AE60" s="856" t="str">
        <f>IF($B60="","",INDEX('All CCC'!AE$7:AE$846,MATCH(WatchList!$B60,'All CCC'!$B$7:$B$846,0)))</f>
        <v/>
      </c>
      <c r="AF60" s="856" t="str">
        <f>IF($B60="","",INDEX('All CCC'!AF$7:AF$846,MATCH(WatchList!$B60,'All CCC'!$B$7:$B$846,0)))</f>
        <v/>
      </c>
      <c r="AG60" s="856" t="str">
        <f>IF($B60="","",INDEX('All CCC'!AG$7:AG$846,MATCH(WatchList!$B60,'All CCC'!$B$7:$B$846,0)))</f>
        <v/>
      </c>
      <c r="AH60" s="856" t="str">
        <f>IF($B60="","",INDEX('All CCC'!AH$7:AH$846,MATCH(WatchList!$B60,'All CCC'!$B$7:$B$846,0)))</f>
        <v/>
      </c>
      <c r="AI60" s="856" t="str">
        <f>IF($B60="","",INDEX('All CCC'!AI$7:AI$846,MATCH(WatchList!$B60,'All CCC'!$B$7:$B$846,0)))</f>
        <v/>
      </c>
      <c r="AJ60" s="856" t="str">
        <f>IF($B60="","",INDEX('All CCC'!AJ$7:AJ$846,MATCH(WatchList!$B60,'All CCC'!$B$7:$B$846,0)))</f>
        <v/>
      </c>
      <c r="AK60" s="856" t="str">
        <f>IF($B60="","",INDEX('All CCC'!AK$7:AK$846,MATCH(WatchList!$B60,'All CCC'!$B$7:$B$846,0)))</f>
        <v/>
      </c>
      <c r="AL60" s="856" t="str">
        <f>IF($B60="","",INDEX('All CCC'!AL$7:AL$846,MATCH(WatchList!$B60,'All CCC'!$B$7:$B$846,0)))</f>
        <v/>
      </c>
      <c r="AM60" s="856" t="str">
        <f>IF($B60="","",INDEX('All CCC'!AM$7:AM$846,MATCH(WatchList!$B60,'All CCC'!$B$7:$B$846,0)))</f>
        <v/>
      </c>
      <c r="AN60" s="856" t="str">
        <f>IF($B60="","",INDEX('All CCC'!AN$7:AN$846,MATCH(WatchList!$B60,'All CCC'!$B$7:$B$846,0)))</f>
        <v/>
      </c>
      <c r="AO60" s="856" t="str">
        <f>IF($B60="","",INDEX('All CCC'!AO$7:AO$846,MATCH(WatchList!$B60,'All CCC'!$B$7:$B$846,0)))</f>
        <v/>
      </c>
      <c r="AP60" s="856" t="str">
        <f>IF($B60="","",INDEX('All CCC'!AP$7:AP$846,MATCH(WatchList!$B60,'All CCC'!$B$7:$B$846,0)))</f>
        <v/>
      </c>
      <c r="AQ60" s="856" t="str">
        <f>IF($B60="","",INDEX('All CCC'!AQ$7:AQ$846,MATCH(WatchList!$B60,'All CCC'!$B$7:$B$846,0)))</f>
        <v/>
      </c>
      <c r="AR60" s="856" t="str">
        <f>IF($B60="","",INDEX('All CCC'!AR$7:AR$846,MATCH(WatchList!$B60,'All CCC'!$B$7:$B$846,0)))</f>
        <v/>
      </c>
      <c r="AS60" s="856" t="str">
        <f>IF($B60="","",INDEX('All CCC'!AS$7:AS$846,MATCH(WatchList!$B60,'All CCC'!$B$7:$B$846,0)))</f>
        <v/>
      </c>
      <c r="AT60" s="856" t="str">
        <f>IF($B60="","",INDEX('All CCC'!AT$7:AT$846,MATCH(WatchList!$B60,'All CCC'!$B$7:$B$846,0)))</f>
        <v/>
      </c>
      <c r="AU60" s="856" t="str">
        <f>IF($B60="","",INDEX('All CCC'!AU$7:AU$846,MATCH(WatchList!$B60,'All CCC'!$B$7:$B$846,0)))</f>
        <v/>
      </c>
      <c r="AV60" s="856" t="str">
        <f>IF($B60="","",INDEX('All CCC'!AV$7:AV$846,MATCH(WatchList!$B60,'All CCC'!$B$7:$B$846,0)))</f>
        <v/>
      </c>
      <c r="AW60" s="856" t="str">
        <f>IF($B60="","",INDEX('All CCC'!AW$7:AW$846,MATCH(WatchList!$B60,'All CCC'!$B$7:$B$846,0)))</f>
        <v/>
      </c>
      <c r="AX60" s="856" t="str">
        <f>IF($B60="","",INDEX('All CCC'!AX$7:AX$846,MATCH(WatchList!$B60,'All CCC'!$B$7:$B$846,0)))</f>
        <v/>
      </c>
      <c r="AY60" s="856" t="str">
        <f>IF($B60="","",INDEX('All CCC'!AY$7:AY$846,MATCH(WatchList!$B60,'All CCC'!$B$7:$B$846,0)))</f>
        <v/>
      </c>
      <c r="AZ60" s="856" t="str">
        <f>IF($B60="","",INDEX('All CCC'!AZ$7:AZ$846,MATCH(WatchList!$B60,'All CCC'!$B$7:$B$846,0)))</f>
        <v/>
      </c>
      <c r="BA60" s="856" t="str">
        <f>IF($B60="","",INDEX('All CCC'!BA$7:BA$846,MATCH(WatchList!$B60,'All CCC'!$B$7:$B$846,0)))</f>
        <v/>
      </c>
      <c r="BB60" s="856" t="str">
        <f>IF($B60="","",INDEX('All CCC'!BB$7:BB$846,MATCH(WatchList!$B60,'All CCC'!$B$7:$B$846,0)))</f>
        <v/>
      </c>
      <c r="BC60" s="856" t="str">
        <f>IF($B60="","",INDEX('All CCC'!BC$7:BC$846,MATCH(WatchList!$B60,'All CCC'!$B$7:$B$846,0)))</f>
        <v/>
      </c>
      <c r="BD60" s="856" t="str">
        <f>IF($B60="","",INDEX('All CCC'!BD$7:BD$846,MATCH(WatchList!$B60,'All CCC'!$B$7:$B$846,0)))</f>
        <v/>
      </c>
      <c r="BE60" s="856" t="str">
        <f>IF($B60="","",INDEX('All CCC'!BE$7:BE$846,MATCH(WatchList!$B60,'All CCC'!$B$7:$B$846,0)))</f>
        <v/>
      </c>
      <c r="BF60" s="856" t="str">
        <f>IF($B60="","",INDEX('All CCC'!BF$7:BF$846,MATCH(WatchList!$B60,'All CCC'!$B$7:$B$846,0)))</f>
        <v/>
      </c>
      <c r="BG60" s="856" t="str">
        <f>IF($B60="","",INDEX('All CCC'!BG$7:BG$846,MATCH(WatchList!$B60,'All CCC'!$B$7:$B$846,0)))</f>
        <v/>
      </c>
    </row>
    <row r="61" spans="1:59" x14ac:dyDescent="0.2">
      <c r="A61" s="550" t="str">
        <f>IF($B61="","",INDEX('All CCC'!A$7:A$846,MATCH(WatchList!$B61,'All CCC'!$B$7:$B$846,0)))</f>
        <v/>
      </c>
      <c r="B61" s="31"/>
      <c r="C61" s="856" t="str">
        <f>IF($B61="","",INDEX('All CCC'!C$7:C$846,MATCH(WatchList!$B61,'All CCC'!$B$7:$B$846,0)))</f>
        <v/>
      </c>
      <c r="D61" s="856" t="str">
        <f>IF($B61="","",INDEX('All CCC'!D$7:D$846,MATCH(WatchList!$B61,'All CCC'!$B$7:$B$846,0)))</f>
        <v/>
      </c>
      <c r="E61" s="856" t="str">
        <f>IF($B61="","",INDEX('All CCC'!E$7:E$846,MATCH(WatchList!$B61,'All CCC'!$B$7:$B$846,0)))</f>
        <v/>
      </c>
      <c r="F61" s="856" t="str">
        <f>IF($B61="","",INDEX('All CCC'!F$7:F$846,MATCH(WatchList!$B61,'All CCC'!$B$7:$B$846,0)))</f>
        <v/>
      </c>
      <c r="G61" s="856" t="str">
        <f>IF($B61="","",INDEX('All CCC'!G$7:G$846,MATCH(WatchList!$B61,'All CCC'!$B$7:$B$846,0)))</f>
        <v/>
      </c>
      <c r="H61" s="856" t="str">
        <f>IF($B61="","",INDEX('All CCC'!H$7:H$846,MATCH(WatchList!$B61,'All CCC'!$B$7:$B$846,0)))</f>
        <v/>
      </c>
      <c r="I61" s="856" t="str">
        <f>IF($B61="","",INDEX('All CCC'!I$7:I$846,MATCH(WatchList!$B61,'All CCC'!$B$7:$B$846,0)))</f>
        <v/>
      </c>
      <c r="J61" s="856" t="str">
        <f>IF($B61="","",INDEX('All CCC'!J$7:J$846,MATCH(WatchList!$B61,'All CCC'!$B$7:$B$846,0)))</f>
        <v/>
      </c>
      <c r="K61" s="856" t="str">
        <f>IF($B61="","",INDEX('All CCC'!K$7:K$846,MATCH(WatchList!$B61,'All CCC'!$B$7:$B$846,0)))</f>
        <v/>
      </c>
      <c r="L61" s="856" t="str">
        <f>IF($B61="","",INDEX('All CCC'!L$7:L$846,MATCH(WatchList!$B61,'All CCC'!$B$7:$B$846,0)))</f>
        <v/>
      </c>
      <c r="M61" s="856" t="str">
        <f>IF($B61="","",INDEX('All CCC'!M$7:M$846,MATCH(WatchList!$B61,'All CCC'!$B$7:$B$846,0)))</f>
        <v/>
      </c>
      <c r="N61" s="856" t="str">
        <f>IF($B61="","",INDEX('All CCC'!N$7:N$846,MATCH(WatchList!$B61,'All CCC'!$B$7:$B$846,0)))</f>
        <v/>
      </c>
      <c r="O61" s="856" t="str">
        <f>IF($B61="","",INDEX('All CCC'!O$7:O$846,MATCH(WatchList!$B61,'All CCC'!$B$7:$B$846,0)))</f>
        <v/>
      </c>
      <c r="P61" s="857" t="str">
        <f>IF($B61="","",INDEX('All CCC'!P$7:P$846,MATCH(WatchList!$B61,'All CCC'!$B$7:$B$846,0)))</f>
        <v/>
      </c>
      <c r="Q61" s="857" t="str">
        <f>IF($B61="","",INDEX('All CCC'!Q$7:Q$846,MATCH(WatchList!$B61,'All CCC'!$B$7:$B$846,0)))</f>
        <v/>
      </c>
      <c r="R61" s="856" t="str">
        <f>IF($B61="","",INDEX('All CCC'!R$7:R$846,MATCH(WatchList!$B61,'All CCC'!$B$7:$B$846,0)))</f>
        <v/>
      </c>
      <c r="S61" s="856" t="str">
        <f>IF($B61="","",INDEX('All CCC'!S$7:S$846,MATCH(WatchList!$B61,'All CCC'!$B$7:$B$846,0)))</f>
        <v/>
      </c>
      <c r="T61" s="856" t="str">
        <f>IF($B61="","",INDEX('All CCC'!T$7:T$846,MATCH(WatchList!$B61,'All CCC'!$B$7:$B$846,0)))</f>
        <v/>
      </c>
      <c r="U61" s="856" t="str">
        <f>IF($B61="","",INDEX('All CCC'!U$7:U$846,MATCH(WatchList!$B61,'All CCC'!$B$7:$B$846,0)))</f>
        <v/>
      </c>
      <c r="V61" s="856" t="str">
        <f>IF($B61="","",INDEX('All CCC'!V$7:V$846,MATCH(WatchList!$B61,'All CCC'!$B$7:$B$846,0)))</f>
        <v/>
      </c>
      <c r="W61" s="856" t="str">
        <f>IF($B61="","",INDEX('All CCC'!W$7:W$846,MATCH(WatchList!$B61,'All CCC'!$B$7:$B$846,0)))</f>
        <v/>
      </c>
      <c r="X61" s="856" t="str">
        <f>IF($B61="","",INDEX('All CCC'!X$7:X$846,MATCH(WatchList!$B61,'All CCC'!$B$7:$B$846,0)))</f>
        <v/>
      </c>
      <c r="Y61" s="856" t="str">
        <f>IF($B61="","",INDEX('All CCC'!Y$7:Y$846,MATCH(WatchList!$B61,'All CCC'!$B$7:$B$846,0)))</f>
        <v/>
      </c>
      <c r="Z61" s="856" t="str">
        <f>IF($B61="","",INDEX('All CCC'!Z$7:Z$846,MATCH(WatchList!$B61,'All CCC'!$B$7:$B$846,0)))</f>
        <v/>
      </c>
      <c r="AA61" s="856" t="str">
        <f>IF($B61="","",INDEX('All CCC'!AA$7:AA$846,MATCH(WatchList!$B61,'All CCC'!$B$7:$B$846,0)))</f>
        <v/>
      </c>
      <c r="AB61" s="856" t="str">
        <f>IF($B61="","",INDEX('All CCC'!AB$7:AB$846,MATCH(WatchList!$B61,'All CCC'!$B$7:$B$846,0)))</f>
        <v/>
      </c>
      <c r="AC61" s="856" t="str">
        <f>IF($B61="","",INDEX('All CCC'!AC$7:AC$846,MATCH(WatchList!$B61,'All CCC'!$B$7:$B$846,0)))</f>
        <v/>
      </c>
      <c r="AD61" s="856" t="str">
        <f>IF($B61="","",INDEX('All CCC'!AD$7:AD$846,MATCH(WatchList!$B61,'All CCC'!$B$7:$B$846,0)))</f>
        <v/>
      </c>
      <c r="AE61" s="856" t="str">
        <f>IF($B61="","",INDEX('All CCC'!AE$7:AE$846,MATCH(WatchList!$B61,'All CCC'!$B$7:$B$846,0)))</f>
        <v/>
      </c>
      <c r="AF61" s="856" t="str">
        <f>IF($B61="","",INDEX('All CCC'!AF$7:AF$846,MATCH(WatchList!$B61,'All CCC'!$B$7:$B$846,0)))</f>
        <v/>
      </c>
      <c r="AG61" s="856" t="str">
        <f>IF($B61="","",INDEX('All CCC'!AG$7:AG$846,MATCH(WatchList!$B61,'All CCC'!$B$7:$B$846,0)))</f>
        <v/>
      </c>
      <c r="AH61" s="856" t="str">
        <f>IF($B61="","",INDEX('All CCC'!AH$7:AH$846,MATCH(WatchList!$B61,'All CCC'!$B$7:$B$846,0)))</f>
        <v/>
      </c>
      <c r="AI61" s="856" t="str">
        <f>IF($B61="","",INDEX('All CCC'!AI$7:AI$846,MATCH(WatchList!$B61,'All CCC'!$B$7:$B$846,0)))</f>
        <v/>
      </c>
      <c r="AJ61" s="856" t="str">
        <f>IF($B61="","",INDEX('All CCC'!AJ$7:AJ$846,MATCH(WatchList!$B61,'All CCC'!$B$7:$B$846,0)))</f>
        <v/>
      </c>
      <c r="AK61" s="856" t="str">
        <f>IF($B61="","",INDEX('All CCC'!AK$7:AK$846,MATCH(WatchList!$B61,'All CCC'!$B$7:$B$846,0)))</f>
        <v/>
      </c>
      <c r="AL61" s="856" t="str">
        <f>IF($B61="","",INDEX('All CCC'!AL$7:AL$846,MATCH(WatchList!$B61,'All CCC'!$B$7:$B$846,0)))</f>
        <v/>
      </c>
      <c r="AM61" s="856" t="str">
        <f>IF($B61="","",INDEX('All CCC'!AM$7:AM$846,MATCH(WatchList!$B61,'All CCC'!$B$7:$B$846,0)))</f>
        <v/>
      </c>
      <c r="AN61" s="856" t="str">
        <f>IF($B61="","",INDEX('All CCC'!AN$7:AN$846,MATCH(WatchList!$B61,'All CCC'!$B$7:$B$846,0)))</f>
        <v/>
      </c>
      <c r="AO61" s="856" t="str">
        <f>IF($B61="","",INDEX('All CCC'!AO$7:AO$846,MATCH(WatchList!$B61,'All CCC'!$B$7:$B$846,0)))</f>
        <v/>
      </c>
      <c r="AP61" s="856" t="str">
        <f>IF($B61="","",INDEX('All CCC'!AP$7:AP$846,MATCH(WatchList!$B61,'All CCC'!$B$7:$B$846,0)))</f>
        <v/>
      </c>
      <c r="AQ61" s="856" t="str">
        <f>IF($B61="","",INDEX('All CCC'!AQ$7:AQ$846,MATCH(WatchList!$B61,'All CCC'!$B$7:$B$846,0)))</f>
        <v/>
      </c>
      <c r="AR61" s="856" t="str">
        <f>IF($B61="","",INDEX('All CCC'!AR$7:AR$846,MATCH(WatchList!$B61,'All CCC'!$B$7:$B$846,0)))</f>
        <v/>
      </c>
      <c r="AS61" s="856" t="str">
        <f>IF($B61="","",INDEX('All CCC'!AS$7:AS$846,MATCH(WatchList!$B61,'All CCC'!$B$7:$B$846,0)))</f>
        <v/>
      </c>
      <c r="AT61" s="856" t="str">
        <f>IF($B61="","",INDEX('All CCC'!AT$7:AT$846,MATCH(WatchList!$B61,'All CCC'!$B$7:$B$846,0)))</f>
        <v/>
      </c>
      <c r="AU61" s="856" t="str">
        <f>IF($B61="","",INDEX('All CCC'!AU$7:AU$846,MATCH(WatchList!$B61,'All CCC'!$B$7:$B$846,0)))</f>
        <v/>
      </c>
      <c r="AV61" s="856" t="str">
        <f>IF($B61="","",INDEX('All CCC'!AV$7:AV$846,MATCH(WatchList!$B61,'All CCC'!$B$7:$B$846,0)))</f>
        <v/>
      </c>
      <c r="AW61" s="856" t="str">
        <f>IF($B61="","",INDEX('All CCC'!AW$7:AW$846,MATCH(WatchList!$B61,'All CCC'!$B$7:$B$846,0)))</f>
        <v/>
      </c>
      <c r="AX61" s="856" t="str">
        <f>IF($B61="","",INDEX('All CCC'!AX$7:AX$846,MATCH(WatchList!$B61,'All CCC'!$B$7:$B$846,0)))</f>
        <v/>
      </c>
      <c r="AY61" s="856" t="str">
        <f>IF($B61="","",INDEX('All CCC'!AY$7:AY$846,MATCH(WatchList!$B61,'All CCC'!$B$7:$B$846,0)))</f>
        <v/>
      </c>
      <c r="AZ61" s="856" t="str">
        <f>IF($B61="","",INDEX('All CCC'!AZ$7:AZ$846,MATCH(WatchList!$B61,'All CCC'!$B$7:$B$846,0)))</f>
        <v/>
      </c>
      <c r="BA61" s="856" t="str">
        <f>IF($B61="","",INDEX('All CCC'!BA$7:BA$846,MATCH(WatchList!$B61,'All CCC'!$B$7:$B$846,0)))</f>
        <v/>
      </c>
      <c r="BB61" s="856" t="str">
        <f>IF($B61="","",INDEX('All CCC'!BB$7:BB$846,MATCH(WatchList!$B61,'All CCC'!$B$7:$B$846,0)))</f>
        <v/>
      </c>
      <c r="BC61" s="856" t="str">
        <f>IF($B61="","",INDEX('All CCC'!BC$7:BC$846,MATCH(WatchList!$B61,'All CCC'!$B$7:$B$846,0)))</f>
        <v/>
      </c>
      <c r="BD61" s="856" t="str">
        <f>IF($B61="","",INDEX('All CCC'!BD$7:BD$846,MATCH(WatchList!$B61,'All CCC'!$B$7:$B$846,0)))</f>
        <v/>
      </c>
      <c r="BE61" s="856" t="str">
        <f>IF($B61="","",INDEX('All CCC'!BE$7:BE$846,MATCH(WatchList!$B61,'All CCC'!$B$7:$B$846,0)))</f>
        <v/>
      </c>
      <c r="BF61" s="856" t="str">
        <f>IF($B61="","",INDEX('All CCC'!BF$7:BF$846,MATCH(WatchList!$B61,'All CCC'!$B$7:$B$846,0)))</f>
        <v/>
      </c>
      <c r="BG61" s="856" t="str">
        <f>IF($B61="","",INDEX('All CCC'!BG$7:BG$846,MATCH(WatchList!$B61,'All CCC'!$B$7:$B$846,0)))</f>
        <v/>
      </c>
    </row>
    <row r="62" spans="1:59" x14ac:dyDescent="0.2">
      <c r="A62" s="550" t="str">
        <f>IF($B62="","",INDEX('All CCC'!A$7:A$846,MATCH(WatchList!$B62,'All CCC'!$B$7:$B$846,0)))</f>
        <v/>
      </c>
      <c r="B62" s="31"/>
      <c r="C62" s="856" t="str">
        <f>IF($B62="","",INDEX('All CCC'!C$7:C$846,MATCH(WatchList!$B62,'All CCC'!$B$7:$B$846,0)))</f>
        <v/>
      </c>
      <c r="D62" s="856" t="str">
        <f>IF($B62="","",INDEX('All CCC'!D$7:D$846,MATCH(WatchList!$B62,'All CCC'!$B$7:$B$846,0)))</f>
        <v/>
      </c>
      <c r="E62" s="856" t="str">
        <f>IF($B62="","",INDEX('All CCC'!E$7:E$846,MATCH(WatchList!$B62,'All CCC'!$B$7:$B$846,0)))</f>
        <v/>
      </c>
      <c r="F62" s="856" t="str">
        <f>IF($B62="","",INDEX('All CCC'!F$7:F$846,MATCH(WatchList!$B62,'All CCC'!$B$7:$B$846,0)))</f>
        <v/>
      </c>
      <c r="G62" s="856" t="str">
        <f>IF($B62="","",INDEX('All CCC'!G$7:G$846,MATCH(WatchList!$B62,'All CCC'!$B$7:$B$846,0)))</f>
        <v/>
      </c>
      <c r="H62" s="856" t="str">
        <f>IF($B62="","",INDEX('All CCC'!H$7:H$846,MATCH(WatchList!$B62,'All CCC'!$B$7:$B$846,0)))</f>
        <v/>
      </c>
      <c r="I62" s="856" t="str">
        <f>IF($B62="","",INDEX('All CCC'!I$7:I$846,MATCH(WatchList!$B62,'All CCC'!$B$7:$B$846,0)))</f>
        <v/>
      </c>
      <c r="J62" s="856" t="str">
        <f>IF($B62="","",INDEX('All CCC'!J$7:J$846,MATCH(WatchList!$B62,'All CCC'!$B$7:$B$846,0)))</f>
        <v/>
      </c>
      <c r="K62" s="856" t="str">
        <f>IF($B62="","",INDEX('All CCC'!K$7:K$846,MATCH(WatchList!$B62,'All CCC'!$B$7:$B$846,0)))</f>
        <v/>
      </c>
      <c r="L62" s="856" t="str">
        <f>IF($B62="","",INDEX('All CCC'!L$7:L$846,MATCH(WatchList!$B62,'All CCC'!$B$7:$B$846,0)))</f>
        <v/>
      </c>
      <c r="M62" s="856" t="str">
        <f>IF($B62="","",INDEX('All CCC'!M$7:M$846,MATCH(WatchList!$B62,'All CCC'!$B$7:$B$846,0)))</f>
        <v/>
      </c>
      <c r="N62" s="856" t="str">
        <f>IF($B62="","",INDEX('All CCC'!N$7:N$846,MATCH(WatchList!$B62,'All CCC'!$B$7:$B$846,0)))</f>
        <v/>
      </c>
      <c r="O62" s="856" t="str">
        <f>IF($B62="","",INDEX('All CCC'!O$7:O$846,MATCH(WatchList!$B62,'All CCC'!$B$7:$B$846,0)))</f>
        <v/>
      </c>
      <c r="P62" s="857" t="str">
        <f>IF($B62="","",INDEX('All CCC'!P$7:P$846,MATCH(WatchList!$B62,'All CCC'!$B$7:$B$846,0)))</f>
        <v/>
      </c>
      <c r="Q62" s="857" t="str">
        <f>IF($B62="","",INDEX('All CCC'!Q$7:Q$846,MATCH(WatchList!$B62,'All CCC'!$B$7:$B$846,0)))</f>
        <v/>
      </c>
      <c r="R62" s="856" t="str">
        <f>IF($B62="","",INDEX('All CCC'!R$7:R$846,MATCH(WatchList!$B62,'All CCC'!$B$7:$B$846,0)))</f>
        <v/>
      </c>
      <c r="S62" s="856" t="str">
        <f>IF($B62="","",INDEX('All CCC'!S$7:S$846,MATCH(WatchList!$B62,'All CCC'!$B$7:$B$846,0)))</f>
        <v/>
      </c>
      <c r="T62" s="856" t="str">
        <f>IF($B62="","",INDEX('All CCC'!T$7:T$846,MATCH(WatchList!$B62,'All CCC'!$B$7:$B$846,0)))</f>
        <v/>
      </c>
      <c r="U62" s="856" t="str">
        <f>IF($B62="","",INDEX('All CCC'!U$7:U$846,MATCH(WatchList!$B62,'All CCC'!$B$7:$B$846,0)))</f>
        <v/>
      </c>
      <c r="V62" s="856" t="str">
        <f>IF($B62="","",INDEX('All CCC'!V$7:V$846,MATCH(WatchList!$B62,'All CCC'!$B$7:$B$846,0)))</f>
        <v/>
      </c>
      <c r="W62" s="856" t="str">
        <f>IF($B62="","",INDEX('All CCC'!W$7:W$846,MATCH(WatchList!$B62,'All CCC'!$B$7:$B$846,0)))</f>
        <v/>
      </c>
      <c r="X62" s="856" t="str">
        <f>IF($B62="","",INDEX('All CCC'!X$7:X$846,MATCH(WatchList!$B62,'All CCC'!$B$7:$B$846,0)))</f>
        <v/>
      </c>
      <c r="Y62" s="856" t="str">
        <f>IF($B62="","",INDEX('All CCC'!Y$7:Y$846,MATCH(WatchList!$B62,'All CCC'!$B$7:$B$846,0)))</f>
        <v/>
      </c>
      <c r="Z62" s="856" t="str">
        <f>IF($B62="","",INDEX('All CCC'!Z$7:Z$846,MATCH(WatchList!$B62,'All CCC'!$B$7:$B$846,0)))</f>
        <v/>
      </c>
      <c r="AA62" s="856" t="str">
        <f>IF($B62="","",INDEX('All CCC'!AA$7:AA$846,MATCH(WatchList!$B62,'All CCC'!$B$7:$B$846,0)))</f>
        <v/>
      </c>
      <c r="AB62" s="856" t="str">
        <f>IF($B62="","",INDEX('All CCC'!AB$7:AB$846,MATCH(WatchList!$B62,'All CCC'!$B$7:$B$846,0)))</f>
        <v/>
      </c>
      <c r="AC62" s="856" t="str">
        <f>IF($B62="","",INDEX('All CCC'!AC$7:AC$846,MATCH(WatchList!$B62,'All CCC'!$B$7:$B$846,0)))</f>
        <v/>
      </c>
      <c r="AD62" s="856" t="str">
        <f>IF($B62="","",INDEX('All CCC'!AD$7:AD$846,MATCH(WatchList!$B62,'All CCC'!$B$7:$B$846,0)))</f>
        <v/>
      </c>
      <c r="AE62" s="856" t="str">
        <f>IF($B62="","",INDEX('All CCC'!AE$7:AE$846,MATCH(WatchList!$B62,'All CCC'!$B$7:$B$846,0)))</f>
        <v/>
      </c>
      <c r="AF62" s="856" t="str">
        <f>IF($B62="","",INDEX('All CCC'!AF$7:AF$846,MATCH(WatchList!$B62,'All CCC'!$B$7:$B$846,0)))</f>
        <v/>
      </c>
      <c r="AG62" s="856" t="str">
        <f>IF($B62="","",INDEX('All CCC'!AG$7:AG$846,MATCH(WatchList!$B62,'All CCC'!$B$7:$B$846,0)))</f>
        <v/>
      </c>
      <c r="AH62" s="856" t="str">
        <f>IF($B62="","",INDEX('All CCC'!AH$7:AH$846,MATCH(WatchList!$B62,'All CCC'!$B$7:$B$846,0)))</f>
        <v/>
      </c>
      <c r="AI62" s="856" t="str">
        <f>IF($B62="","",INDEX('All CCC'!AI$7:AI$846,MATCH(WatchList!$B62,'All CCC'!$B$7:$B$846,0)))</f>
        <v/>
      </c>
      <c r="AJ62" s="856" t="str">
        <f>IF($B62="","",INDEX('All CCC'!AJ$7:AJ$846,MATCH(WatchList!$B62,'All CCC'!$B$7:$B$846,0)))</f>
        <v/>
      </c>
      <c r="AK62" s="856" t="str">
        <f>IF($B62="","",INDEX('All CCC'!AK$7:AK$846,MATCH(WatchList!$B62,'All CCC'!$B$7:$B$846,0)))</f>
        <v/>
      </c>
      <c r="AL62" s="856" t="str">
        <f>IF($B62="","",INDEX('All CCC'!AL$7:AL$846,MATCH(WatchList!$B62,'All CCC'!$B$7:$B$846,0)))</f>
        <v/>
      </c>
      <c r="AM62" s="856" t="str">
        <f>IF($B62="","",INDEX('All CCC'!AM$7:AM$846,MATCH(WatchList!$B62,'All CCC'!$B$7:$B$846,0)))</f>
        <v/>
      </c>
      <c r="AN62" s="856" t="str">
        <f>IF($B62="","",INDEX('All CCC'!AN$7:AN$846,MATCH(WatchList!$B62,'All CCC'!$B$7:$B$846,0)))</f>
        <v/>
      </c>
      <c r="AO62" s="856" t="str">
        <f>IF($B62="","",INDEX('All CCC'!AO$7:AO$846,MATCH(WatchList!$B62,'All CCC'!$B$7:$B$846,0)))</f>
        <v/>
      </c>
      <c r="AP62" s="856" t="str">
        <f>IF($B62="","",INDEX('All CCC'!AP$7:AP$846,MATCH(WatchList!$B62,'All CCC'!$B$7:$B$846,0)))</f>
        <v/>
      </c>
      <c r="AQ62" s="856" t="str">
        <f>IF($B62="","",INDEX('All CCC'!AQ$7:AQ$846,MATCH(WatchList!$B62,'All CCC'!$B$7:$B$846,0)))</f>
        <v/>
      </c>
      <c r="AR62" s="856" t="str">
        <f>IF($B62="","",INDEX('All CCC'!AR$7:AR$846,MATCH(WatchList!$B62,'All CCC'!$B$7:$B$846,0)))</f>
        <v/>
      </c>
      <c r="AS62" s="856" t="str">
        <f>IF($B62="","",INDEX('All CCC'!AS$7:AS$846,MATCH(WatchList!$B62,'All CCC'!$B$7:$B$846,0)))</f>
        <v/>
      </c>
      <c r="AT62" s="856" t="str">
        <f>IF($B62="","",INDEX('All CCC'!AT$7:AT$846,MATCH(WatchList!$B62,'All CCC'!$B$7:$B$846,0)))</f>
        <v/>
      </c>
      <c r="AU62" s="856" t="str">
        <f>IF($B62="","",INDEX('All CCC'!AU$7:AU$846,MATCH(WatchList!$B62,'All CCC'!$B$7:$B$846,0)))</f>
        <v/>
      </c>
      <c r="AV62" s="856" t="str">
        <f>IF($B62="","",INDEX('All CCC'!AV$7:AV$846,MATCH(WatchList!$B62,'All CCC'!$B$7:$B$846,0)))</f>
        <v/>
      </c>
      <c r="AW62" s="856" t="str">
        <f>IF($B62="","",INDEX('All CCC'!AW$7:AW$846,MATCH(WatchList!$B62,'All CCC'!$B$7:$B$846,0)))</f>
        <v/>
      </c>
      <c r="AX62" s="856" t="str">
        <f>IF($B62="","",INDEX('All CCC'!AX$7:AX$846,MATCH(WatchList!$B62,'All CCC'!$B$7:$B$846,0)))</f>
        <v/>
      </c>
      <c r="AY62" s="856" t="str">
        <f>IF($B62="","",INDEX('All CCC'!AY$7:AY$846,MATCH(WatchList!$B62,'All CCC'!$B$7:$B$846,0)))</f>
        <v/>
      </c>
      <c r="AZ62" s="856" t="str">
        <f>IF($B62="","",INDEX('All CCC'!AZ$7:AZ$846,MATCH(WatchList!$B62,'All CCC'!$B$7:$B$846,0)))</f>
        <v/>
      </c>
      <c r="BA62" s="856" t="str">
        <f>IF($B62="","",INDEX('All CCC'!BA$7:BA$846,MATCH(WatchList!$B62,'All CCC'!$B$7:$B$846,0)))</f>
        <v/>
      </c>
      <c r="BB62" s="856" t="str">
        <f>IF($B62="","",INDEX('All CCC'!BB$7:BB$846,MATCH(WatchList!$B62,'All CCC'!$B$7:$B$846,0)))</f>
        <v/>
      </c>
      <c r="BC62" s="856" t="str">
        <f>IF($B62="","",INDEX('All CCC'!BC$7:BC$846,MATCH(WatchList!$B62,'All CCC'!$B$7:$B$846,0)))</f>
        <v/>
      </c>
      <c r="BD62" s="856" t="str">
        <f>IF($B62="","",INDEX('All CCC'!BD$7:BD$846,MATCH(WatchList!$B62,'All CCC'!$B$7:$B$846,0)))</f>
        <v/>
      </c>
      <c r="BE62" s="856" t="str">
        <f>IF($B62="","",INDEX('All CCC'!BE$7:BE$846,MATCH(WatchList!$B62,'All CCC'!$B$7:$B$846,0)))</f>
        <v/>
      </c>
      <c r="BF62" s="856" t="str">
        <f>IF($B62="","",INDEX('All CCC'!BF$7:BF$846,MATCH(WatchList!$B62,'All CCC'!$B$7:$B$846,0)))</f>
        <v/>
      </c>
      <c r="BG62" s="856" t="str">
        <f>IF($B62="","",INDEX('All CCC'!BG$7:BG$846,MATCH(WatchList!$B62,'All CCC'!$B$7:$B$846,0)))</f>
        <v/>
      </c>
    </row>
    <row r="63" spans="1:59" x14ac:dyDescent="0.2">
      <c r="A63" s="550" t="str">
        <f>IF($B63="","",INDEX('All CCC'!A$7:A$846,MATCH(WatchList!$B63,'All CCC'!$B$7:$B$846,0)))</f>
        <v/>
      </c>
      <c r="B63" s="31"/>
      <c r="C63" s="856" t="str">
        <f>IF($B63="","",INDEX('All CCC'!C$7:C$846,MATCH(WatchList!$B63,'All CCC'!$B$7:$B$846,0)))</f>
        <v/>
      </c>
      <c r="D63" s="856" t="str">
        <f>IF($B63="","",INDEX('All CCC'!D$7:D$846,MATCH(WatchList!$B63,'All CCC'!$B$7:$B$846,0)))</f>
        <v/>
      </c>
      <c r="E63" s="856" t="str">
        <f>IF($B63="","",INDEX('All CCC'!E$7:E$846,MATCH(WatchList!$B63,'All CCC'!$B$7:$B$846,0)))</f>
        <v/>
      </c>
      <c r="F63" s="856" t="str">
        <f>IF($B63="","",INDEX('All CCC'!F$7:F$846,MATCH(WatchList!$B63,'All CCC'!$B$7:$B$846,0)))</f>
        <v/>
      </c>
      <c r="G63" s="856" t="str">
        <f>IF($B63="","",INDEX('All CCC'!G$7:G$846,MATCH(WatchList!$B63,'All CCC'!$B$7:$B$846,0)))</f>
        <v/>
      </c>
      <c r="H63" s="856" t="str">
        <f>IF($B63="","",INDEX('All CCC'!H$7:H$846,MATCH(WatchList!$B63,'All CCC'!$B$7:$B$846,0)))</f>
        <v/>
      </c>
      <c r="I63" s="856" t="str">
        <f>IF($B63="","",INDEX('All CCC'!I$7:I$846,MATCH(WatchList!$B63,'All CCC'!$B$7:$B$846,0)))</f>
        <v/>
      </c>
      <c r="J63" s="856" t="str">
        <f>IF($B63="","",INDEX('All CCC'!J$7:J$846,MATCH(WatchList!$B63,'All CCC'!$B$7:$B$846,0)))</f>
        <v/>
      </c>
      <c r="K63" s="856" t="str">
        <f>IF($B63="","",INDEX('All CCC'!K$7:K$846,MATCH(WatchList!$B63,'All CCC'!$B$7:$B$846,0)))</f>
        <v/>
      </c>
      <c r="L63" s="856" t="str">
        <f>IF($B63="","",INDEX('All CCC'!L$7:L$846,MATCH(WatchList!$B63,'All CCC'!$B$7:$B$846,0)))</f>
        <v/>
      </c>
      <c r="M63" s="856" t="str">
        <f>IF($B63="","",INDEX('All CCC'!M$7:M$846,MATCH(WatchList!$B63,'All CCC'!$B$7:$B$846,0)))</f>
        <v/>
      </c>
      <c r="N63" s="856" t="str">
        <f>IF($B63="","",INDEX('All CCC'!N$7:N$846,MATCH(WatchList!$B63,'All CCC'!$B$7:$B$846,0)))</f>
        <v/>
      </c>
      <c r="O63" s="856" t="str">
        <f>IF($B63="","",INDEX('All CCC'!O$7:O$846,MATCH(WatchList!$B63,'All CCC'!$B$7:$B$846,0)))</f>
        <v/>
      </c>
      <c r="P63" s="857" t="str">
        <f>IF($B63="","",INDEX('All CCC'!P$7:P$846,MATCH(WatchList!$B63,'All CCC'!$B$7:$B$846,0)))</f>
        <v/>
      </c>
      <c r="Q63" s="857" t="str">
        <f>IF($B63="","",INDEX('All CCC'!Q$7:Q$846,MATCH(WatchList!$B63,'All CCC'!$B$7:$B$846,0)))</f>
        <v/>
      </c>
      <c r="R63" s="856" t="str">
        <f>IF($B63="","",INDEX('All CCC'!R$7:R$846,MATCH(WatchList!$B63,'All CCC'!$B$7:$B$846,0)))</f>
        <v/>
      </c>
      <c r="S63" s="856" t="str">
        <f>IF($B63="","",INDEX('All CCC'!S$7:S$846,MATCH(WatchList!$B63,'All CCC'!$B$7:$B$846,0)))</f>
        <v/>
      </c>
      <c r="T63" s="856" t="str">
        <f>IF($B63="","",INDEX('All CCC'!T$7:T$846,MATCH(WatchList!$B63,'All CCC'!$B$7:$B$846,0)))</f>
        <v/>
      </c>
      <c r="U63" s="856" t="str">
        <f>IF($B63="","",INDEX('All CCC'!U$7:U$846,MATCH(WatchList!$B63,'All CCC'!$B$7:$B$846,0)))</f>
        <v/>
      </c>
      <c r="V63" s="856" t="str">
        <f>IF($B63="","",INDEX('All CCC'!V$7:V$846,MATCH(WatchList!$B63,'All CCC'!$B$7:$B$846,0)))</f>
        <v/>
      </c>
      <c r="W63" s="856" t="str">
        <f>IF($B63="","",INDEX('All CCC'!W$7:W$846,MATCH(WatchList!$B63,'All CCC'!$B$7:$B$846,0)))</f>
        <v/>
      </c>
      <c r="X63" s="856" t="str">
        <f>IF($B63="","",INDEX('All CCC'!X$7:X$846,MATCH(WatchList!$B63,'All CCC'!$B$7:$B$846,0)))</f>
        <v/>
      </c>
      <c r="Y63" s="856" t="str">
        <f>IF($B63="","",INDEX('All CCC'!Y$7:Y$846,MATCH(WatchList!$B63,'All CCC'!$B$7:$B$846,0)))</f>
        <v/>
      </c>
      <c r="Z63" s="856" t="str">
        <f>IF($B63="","",INDEX('All CCC'!Z$7:Z$846,MATCH(WatchList!$B63,'All CCC'!$B$7:$B$846,0)))</f>
        <v/>
      </c>
      <c r="AA63" s="856" t="str">
        <f>IF($B63="","",INDEX('All CCC'!AA$7:AA$846,MATCH(WatchList!$B63,'All CCC'!$B$7:$B$846,0)))</f>
        <v/>
      </c>
      <c r="AB63" s="856" t="str">
        <f>IF($B63="","",INDEX('All CCC'!AB$7:AB$846,MATCH(WatchList!$B63,'All CCC'!$B$7:$B$846,0)))</f>
        <v/>
      </c>
      <c r="AC63" s="856" t="str">
        <f>IF($B63="","",INDEX('All CCC'!AC$7:AC$846,MATCH(WatchList!$B63,'All CCC'!$B$7:$B$846,0)))</f>
        <v/>
      </c>
      <c r="AD63" s="856" t="str">
        <f>IF($B63="","",INDEX('All CCC'!AD$7:AD$846,MATCH(WatchList!$B63,'All CCC'!$B$7:$B$846,0)))</f>
        <v/>
      </c>
      <c r="AE63" s="856" t="str">
        <f>IF($B63="","",INDEX('All CCC'!AE$7:AE$846,MATCH(WatchList!$B63,'All CCC'!$B$7:$B$846,0)))</f>
        <v/>
      </c>
      <c r="AF63" s="856" t="str">
        <f>IF($B63="","",INDEX('All CCC'!AF$7:AF$846,MATCH(WatchList!$B63,'All CCC'!$B$7:$B$846,0)))</f>
        <v/>
      </c>
      <c r="AG63" s="856" t="str">
        <f>IF($B63="","",INDEX('All CCC'!AG$7:AG$846,MATCH(WatchList!$B63,'All CCC'!$B$7:$B$846,0)))</f>
        <v/>
      </c>
      <c r="AH63" s="856" t="str">
        <f>IF($B63="","",INDEX('All CCC'!AH$7:AH$846,MATCH(WatchList!$B63,'All CCC'!$B$7:$B$846,0)))</f>
        <v/>
      </c>
      <c r="AI63" s="856" t="str">
        <f>IF($B63="","",INDEX('All CCC'!AI$7:AI$846,MATCH(WatchList!$B63,'All CCC'!$B$7:$B$846,0)))</f>
        <v/>
      </c>
      <c r="AJ63" s="856" t="str">
        <f>IF($B63="","",INDEX('All CCC'!AJ$7:AJ$846,MATCH(WatchList!$B63,'All CCC'!$B$7:$B$846,0)))</f>
        <v/>
      </c>
      <c r="AK63" s="856" t="str">
        <f>IF($B63="","",INDEX('All CCC'!AK$7:AK$846,MATCH(WatchList!$B63,'All CCC'!$B$7:$B$846,0)))</f>
        <v/>
      </c>
      <c r="AL63" s="856" t="str">
        <f>IF($B63="","",INDEX('All CCC'!AL$7:AL$846,MATCH(WatchList!$B63,'All CCC'!$B$7:$B$846,0)))</f>
        <v/>
      </c>
      <c r="AM63" s="856" t="str">
        <f>IF($B63="","",INDEX('All CCC'!AM$7:AM$846,MATCH(WatchList!$B63,'All CCC'!$B$7:$B$846,0)))</f>
        <v/>
      </c>
      <c r="AN63" s="856" t="str">
        <f>IF($B63="","",INDEX('All CCC'!AN$7:AN$846,MATCH(WatchList!$B63,'All CCC'!$B$7:$B$846,0)))</f>
        <v/>
      </c>
      <c r="AO63" s="856" t="str">
        <f>IF($B63="","",INDEX('All CCC'!AO$7:AO$846,MATCH(WatchList!$B63,'All CCC'!$B$7:$B$846,0)))</f>
        <v/>
      </c>
      <c r="AP63" s="856" t="str">
        <f>IF($B63="","",INDEX('All CCC'!AP$7:AP$846,MATCH(WatchList!$B63,'All CCC'!$B$7:$B$846,0)))</f>
        <v/>
      </c>
      <c r="AQ63" s="856" t="str">
        <f>IF($B63="","",INDEX('All CCC'!AQ$7:AQ$846,MATCH(WatchList!$B63,'All CCC'!$B$7:$B$846,0)))</f>
        <v/>
      </c>
      <c r="AR63" s="856" t="str">
        <f>IF($B63="","",INDEX('All CCC'!AR$7:AR$846,MATCH(WatchList!$B63,'All CCC'!$B$7:$B$846,0)))</f>
        <v/>
      </c>
      <c r="AS63" s="856" t="str">
        <f>IF($B63="","",INDEX('All CCC'!AS$7:AS$846,MATCH(WatchList!$B63,'All CCC'!$B$7:$B$846,0)))</f>
        <v/>
      </c>
      <c r="AT63" s="856" t="str">
        <f>IF($B63="","",INDEX('All CCC'!AT$7:AT$846,MATCH(WatchList!$B63,'All CCC'!$B$7:$B$846,0)))</f>
        <v/>
      </c>
      <c r="AU63" s="856" t="str">
        <f>IF($B63="","",INDEX('All CCC'!AU$7:AU$846,MATCH(WatchList!$B63,'All CCC'!$B$7:$B$846,0)))</f>
        <v/>
      </c>
      <c r="AV63" s="856" t="str">
        <f>IF($B63="","",INDEX('All CCC'!AV$7:AV$846,MATCH(WatchList!$B63,'All CCC'!$B$7:$B$846,0)))</f>
        <v/>
      </c>
      <c r="AW63" s="856" t="str">
        <f>IF($B63="","",INDEX('All CCC'!AW$7:AW$846,MATCH(WatchList!$B63,'All CCC'!$B$7:$B$846,0)))</f>
        <v/>
      </c>
      <c r="AX63" s="856" t="str">
        <f>IF($B63="","",INDEX('All CCC'!AX$7:AX$846,MATCH(WatchList!$B63,'All CCC'!$B$7:$B$846,0)))</f>
        <v/>
      </c>
      <c r="AY63" s="856" t="str">
        <f>IF($B63="","",INDEX('All CCC'!AY$7:AY$846,MATCH(WatchList!$B63,'All CCC'!$B$7:$B$846,0)))</f>
        <v/>
      </c>
      <c r="AZ63" s="856" t="str">
        <f>IF($B63="","",INDEX('All CCC'!AZ$7:AZ$846,MATCH(WatchList!$B63,'All CCC'!$B$7:$B$846,0)))</f>
        <v/>
      </c>
      <c r="BA63" s="856" t="str">
        <f>IF($B63="","",INDEX('All CCC'!BA$7:BA$846,MATCH(WatchList!$B63,'All CCC'!$B$7:$B$846,0)))</f>
        <v/>
      </c>
      <c r="BB63" s="856" t="str">
        <f>IF($B63="","",INDEX('All CCC'!BB$7:BB$846,MATCH(WatchList!$B63,'All CCC'!$B$7:$B$846,0)))</f>
        <v/>
      </c>
      <c r="BC63" s="856" t="str">
        <f>IF($B63="","",INDEX('All CCC'!BC$7:BC$846,MATCH(WatchList!$B63,'All CCC'!$B$7:$B$846,0)))</f>
        <v/>
      </c>
      <c r="BD63" s="856" t="str">
        <f>IF($B63="","",INDEX('All CCC'!BD$7:BD$846,MATCH(WatchList!$B63,'All CCC'!$B$7:$B$846,0)))</f>
        <v/>
      </c>
      <c r="BE63" s="856" t="str">
        <f>IF($B63="","",INDEX('All CCC'!BE$7:BE$846,MATCH(WatchList!$B63,'All CCC'!$B$7:$B$846,0)))</f>
        <v/>
      </c>
      <c r="BF63" s="856" t="str">
        <f>IF($B63="","",INDEX('All CCC'!BF$7:BF$846,MATCH(WatchList!$B63,'All CCC'!$B$7:$B$846,0)))</f>
        <v/>
      </c>
      <c r="BG63" s="856" t="str">
        <f>IF($B63="","",INDEX('All CCC'!BG$7:BG$846,MATCH(WatchList!$B63,'All CCC'!$B$7:$B$846,0)))</f>
        <v/>
      </c>
    </row>
    <row r="64" spans="1:59" x14ac:dyDescent="0.2">
      <c r="A64" s="550" t="str">
        <f>IF($B64="","",INDEX('All CCC'!A$7:A$846,MATCH(WatchList!$B64,'All CCC'!$B$7:$B$846,0)))</f>
        <v/>
      </c>
      <c r="B64" s="31"/>
      <c r="C64" s="856" t="str">
        <f>IF($B64="","",INDEX('All CCC'!C$7:C$846,MATCH(WatchList!$B64,'All CCC'!$B$7:$B$846,0)))</f>
        <v/>
      </c>
      <c r="D64" s="856" t="str">
        <f>IF($B64="","",INDEX('All CCC'!D$7:D$846,MATCH(WatchList!$B64,'All CCC'!$B$7:$B$846,0)))</f>
        <v/>
      </c>
      <c r="E64" s="856" t="str">
        <f>IF($B64="","",INDEX('All CCC'!E$7:E$846,MATCH(WatchList!$B64,'All CCC'!$B$7:$B$846,0)))</f>
        <v/>
      </c>
      <c r="F64" s="856" t="str">
        <f>IF($B64="","",INDEX('All CCC'!F$7:F$846,MATCH(WatchList!$B64,'All CCC'!$B$7:$B$846,0)))</f>
        <v/>
      </c>
      <c r="G64" s="856" t="str">
        <f>IF($B64="","",INDEX('All CCC'!G$7:G$846,MATCH(WatchList!$B64,'All CCC'!$B$7:$B$846,0)))</f>
        <v/>
      </c>
      <c r="H64" s="856" t="str">
        <f>IF($B64="","",INDEX('All CCC'!H$7:H$846,MATCH(WatchList!$B64,'All CCC'!$B$7:$B$846,0)))</f>
        <v/>
      </c>
      <c r="I64" s="856" t="str">
        <f>IF($B64="","",INDEX('All CCC'!I$7:I$846,MATCH(WatchList!$B64,'All CCC'!$B$7:$B$846,0)))</f>
        <v/>
      </c>
      <c r="J64" s="856" t="str">
        <f>IF($B64="","",INDEX('All CCC'!J$7:J$846,MATCH(WatchList!$B64,'All CCC'!$B$7:$B$846,0)))</f>
        <v/>
      </c>
      <c r="K64" s="856" t="str">
        <f>IF($B64="","",INDEX('All CCC'!K$7:K$846,MATCH(WatchList!$B64,'All CCC'!$B$7:$B$846,0)))</f>
        <v/>
      </c>
      <c r="L64" s="856" t="str">
        <f>IF($B64="","",INDEX('All CCC'!L$7:L$846,MATCH(WatchList!$B64,'All CCC'!$B$7:$B$846,0)))</f>
        <v/>
      </c>
      <c r="M64" s="856" t="str">
        <f>IF($B64="","",INDEX('All CCC'!M$7:M$846,MATCH(WatchList!$B64,'All CCC'!$B$7:$B$846,0)))</f>
        <v/>
      </c>
      <c r="N64" s="856" t="str">
        <f>IF($B64="","",INDEX('All CCC'!N$7:N$846,MATCH(WatchList!$B64,'All CCC'!$B$7:$B$846,0)))</f>
        <v/>
      </c>
      <c r="O64" s="856" t="str">
        <f>IF($B64="","",INDEX('All CCC'!O$7:O$846,MATCH(WatchList!$B64,'All CCC'!$B$7:$B$846,0)))</f>
        <v/>
      </c>
      <c r="P64" s="857" t="str">
        <f>IF($B64="","",INDEX('All CCC'!P$7:P$846,MATCH(WatchList!$B64,'All CCC'!$B$7:$B$846,0)))</f>
        <v/>
      </c>
      <c r="Q64" s="857" t="str">
        <f>IF($B64="","",INDEX('All CCC'!Q$7:Q$846,MATCH(WatchList!$B64,'All CCC'!$B$7:$B$846,0)))</f>
        <v/>
      </c>
      <c r="R64" s="856" t="str">
        <f>IF($B64="","",INDEX('All CCC'!R$7:R$846,MATCH(WatchList!$B64,'All CCC'!$B$7:$B$846,0)))</f>
        <v/>
      </c>
      <c r="S64" s="856" t="str">
        <f>IF($B64="","",INDEX('All CCC'!S$7:S$846,MATCH(WatchList!$B64,'All CCC'!$B$7:$B$846,0)))</f>
        <v/>
      </c>
      <c r="T64" s="856" t="str">
        <f>IF($B64="","",INDEX('All CCC'!T$7:T$846,MATCH(WatchList!$B64,'All CCC'!$B$7:$B$846,0)))</f>
        <v/>
      </c>
      <c r="U64" s="856" t="str">
        <f>IF($B64="","",INDEX('All CCC'!U$7:U$846,MATCH(WatchList!$B64,'All CCC'!$B$7:$B$846,0)))</f>
        <v/>
      </c>
      <c r="V64" s="856" t="str">
        <f>IF($B64="","",INDEX('All CCC'!V$7:V$846,MATCH(WatchList!$B64,'All CCC'!$B$7:$B$846,0)))</f>
        <v/>
      </c>
      <c r="W64" s="856" t="str">
        <f>IF($B64="","",INDEX('All CCC'!W$7:W$846,MATCH(WatchList!$B64,'All CCC'!$B$7:$B$846,0)))</f>
        <v/>
      </c>
      <c r="X64" s="856" t="str">
        <f>IF($B64="","",INDEX('All CCC'!X$7:X$846,MATCH(WatchList!$B64,'All CCC'!$B$7:$B$846,0)))</f>
        <v/>
      </c>
      <c r="Y64" s="856" t="str">
        <f>IF($B64="","",INDEX('All CCC'!Y$7:Y$846,MATCH(WatchList!$B64,'All CCC'!$B$7:$B$846,0)))</f>
        <v/>
      </c>
      <c r="Z64" s="856" t="str">
        <f>IF($B64="","",INDEX('All CCC'!Z$7:Z$846,MATCH(WatchList!$B64,'All CCC'!$B$7:$B$846,0)))</f>
        <v/>
      </c>
      <c r="AA64" s="856" t="str">
        <f>IF($B64="","",INDEX('All CCC'!AA$7:AA$846,MATCH(WatchList!$B64,'All CCC'!$B$7:$B$846,0)))</f>
        <v/>
      </c>
      <c r="AB64" s="856" t="str">
        <f>IF($B64="","",INDEX('All CCC'!AB$7:AB$846,MATCH(WatchList!$B64,'All CCC'!$B$7:$B$846,0)))</f>
        <v/>
      </c>
      <c r="AC64" s="856" t="str">
        <f>IF($B64="","",INDEX('All CCC'!AC$7:AC$846,MATCH(WatchList!$B64,'All CCC'!$B$7:$B$846,0)))</f>
        <v/>
      </c>
      <c r="AD64" s="856" t="str">
        <f>IF($B64="","",INDEX('All CCC'!AD$7:AD$846,MATCH(WatchList!$B64,'All CCC'!$B$7:$B$846,0)))</f>
        <v/>
      </c>
      <c r="AE64" s="856" t="str">
        <f>IF($B64="","",INDEX('All CCC'!AE$7:AE$846,MATCH(WatchList!$B64,'All CCC'!$B$7:$B$846,0)))</f>
        <v/>
      </c>
      <c r="AF64" s="856" t="str">
        <f>IF($B64="","",INDEX('All CCC'!AF$7:AF$846,MATCH(WatchList!$B64,'All CCC'!$B$7:$B$846,0)))</f>
        <v/>
      </c>
      <c r="AG64" s="856" t="str">
        <f>IF($B64="","",INDEX('All CCC'!AG$7:AG$846,MATCH(WatchList!$B64,'All CCC'!$B$7:$B$846,0)))</f>
        <v/>
      </c>
      <c r="AH64" s="856" t="str">
        <f>IF($B64="","",INDEX('All CCC'!AH$7:AH$846,MATCH(WatchList!$B64,'All CCC'!$B$7:$B$846,0)))</f>
        <v/>
      </c>
      <c r="AI64" s="856" t="str">
        <f>IF($B64="","",INDEX('All CCC'!AI$7:AI$846,MATCH(WatchList!$B64,'All CCC'!$B$7:$B$846,0)))</f>
        <v/>
      </c>
      <c r="AJ64" s="856" t="str">
        <f>IF($B64="","",INDEX('All CCC'!AJ$7:AJ$846,MATCH(WatchList!$B64,'All CCC'!$B$7:$B$846,0)))</f>
        <v/>
      </c>
      <c r="AK64" s="856" t="str">
        <f>IF($B64="","",INDEX('All CCC'!AK$7:AK$846,MATCH(WatchList!$B64,'All CCC'!$B$7:$B$846,0)))</f>
        <v/>
      </c>
      <c r="AL64" s="856" t="str">
        <f>IF($B64="","",INDEX('All CCC'!AL$7:AL$846,MATCH(WatchList!$B64,'All CCC'!$B$7:$B$846,0)))</f>
        <v/>
      </c>
      <c r="AM64" s="856" t="str">
        <f>IF($B64="","",INDEX('All CCC'!AM$7:AM$846,MATCH(WatchList!$B64,'All CCC'!$B$7:$B$846,0)))</f>
        <v/>
      </c>
      <c r="AN64" s="856" t="str">
        <f>IF($B64="","",INDEX('All CCC'!AN$7:AN$846,MATCH(WatchList!$B64,'All CCC'!$B$7:$B$846,0)))</f>
        <v/>
      </c>
      <c r="AO64" s="856" t="str">
        <f>IF($B64="","",INDEX('All CCC'!AO$7:AO$846,MATCH(WatchList!$B64,'All CCC'!$B$7:$B$846,0)))</f>
        <v/>
      </c>
      <c r="AP64" s="856" t="str">
        <f>IF($B64="","",INDEX('All CCC'!AP$7:AP$846,MATCH(WatchList!$B64,'All CCC'!$B$7:$B$846,0)))</f>
        <v/>
      </c>
      <c r="AQ64" s="856" t="str">
        <f>IF($B64="","",INDEX('All CCC'!AQ$7:AQ$846,MATCH(WatchList!$B64,'All CCC'!$B$7:$B$846,0)))</f>
        <v/>
      </c>
      <c r="AR64" s="856" t="str">
        <f>IF($B64="","",INDEX('All CCC'!AR$7:AR$846,MATCH(WatchList!$B64,'All CCC'!$B$7:$B$846,0)))</f>
        <v/>
      </c>
      <c r="AS64" s="856" t="str">
        <f>IF($B64="","",INDEX('All CCC'!AS$7:AS$846,MATCH(WatchList!$B64,'All CCC'!$B$7:$B$846,0)))</f>
        <v/>
      </c>
      <c r="AT64" s="856" t="str">
        <f>IF($B64="","",INDEX('All CCC'!AT$7:AT$846,MATCH(WatchList!$B64,'All CCC'!$B$7:$B$846,0)))</f>
        <v/>
      </c>
      <c r="AU64" s="856" t="str">
        <f>IF($B64="","",INDEX('All CCC'!AU$7:AU$846,MATCH(WatchList!$B64,'All CCC'!$B$7:$B$846,0)))</f>
        <v/>
      </c>
      <c r="AV64" s="856" t="str">
        <f>IF($B64="","",INDEX('All CCC'!AV$7:AV$846,MATCH(WatchList!$B64,'All CCC'!$B$7:$B$846,0)))</f>
        <v/>
      </c>
      <c r="AW64" s="856" t="str">
        <f>IF($B64="","",INDEX('All CCC'!AW$7:AW$846,MATCH(WatchList!$B64,'All CCC'!$B$7:$B$846,0)))</f>
        <v/>
      </c>
      <c r="AX64" s="856" t="str">
        <f>IF($B64="","",INDEX('All CCC'!AX$7:AX$846,MATCH(WatchList!$B64,'All CCC'!$B$7:$B$846,0)))</f>
        <v/>
      </c>
      <c r="AY64" s="856" t="str">
        <f>IF($B64="","",INDEX('All CCC'!AY$7:AY$846,MATCH(WatchList!$B64,'All CCC'!$B$7:$B$846,0)))</f>
        <v/>
      </c>
      <c r="AZ64" s="856" t="str">
        <f>IF($B64="","",INDEX('All CCC'!AZ$7:AZ$846,MATCH(WatchList!$B64,'All CCC'!$B$7:$B$846,0)))</f>
        <v/>
      </c>
      <c r="BA64" s="856" t="str">
        <f>IF($B64="","",INDEX('All CCC'!BA$7:BA$846,MATCH(WatchList!$B64,'All CCC'!$B$7:$B$846,0)))</f>
        <v/>
      </c>
      <c r="BB64" s="856" t="str">
        <f>IF($B64="","",INDEX('All CCC'!BB$7:BB$846,MATCH(WatchList!$B64,'All CCC'!$B$7:$B$846,0)))</f>
        <v/>
      </c>
      <c r="BC64" s="856" t="str">
        <f>IF($B64="","",INDEX('All CCC'!BC$7:BC$846,MATCH(WatchList!$B64,'All CCC'!$B$7:$B$846,0)))</f>
        <v/>
      </c>
      <c r="BD64" s="856" t="str">
        <f>IF($B64="","",INDEX('All CCC'!BD$7:BD$846,MATCH(WatchList!$B64,'All CCC'!$B$7:$B$846,0)))</f>
        <v/>
      </c>
      <c r="BE64" s="856" t="str">
        <f>IF($B64="","",INDEX('All CCC'!BE$7:BE$846,MATCH(WatchList!$B64,'All CCC'!$B$7:$B$846,0)))</f>
        <v/>
      </c>
      <c r="BF64" s="856" t="str">
        <f>IF($B64="","",INDEX('All CCC'!BF$7:BF$846,MATCH(WatchList!$B64,'All CCC'!$B$7:$B$846,0)))</f>
        <v/>
      </c>
      <c r="BG64" s="856" t="str">
        <f>IF($B64="","",INDEX('All CCC'!BG$7:BG$846,MATCH(WatchList!$B64,'All CCC'!$B$7:$B$846,0)))</f>
        <v/>
      </c>
    </row>
    <row r="65" spans="1:59" x14ac:dyDescent="0.2">
      <c r="A65" s="550" t="str">
        <f>IF($B65="","",INDEX('All CCC'!A$7:A$846,MATCH(WatchList!$B65,'All CCC'!$B$7:$B$846,0)))</f>
        <v/>
      </c>
      <c r="B65" s="31"/>
      <c r="C65" s="856" t="str">
        <f>IF($B65="","",INDEX('All CCC'!C$7:C$846,MATCH(WatchList!$B65,'All CCC'!$B$7:$B$846,0)))</f>
        <v/>
      </c>
      <c r="D65" s="856" t="str">
        <f>IF($B65="","",INDEX('All CCC'!D$7:D$846,MATCH(WatchList!$B65,'All CCC'!$B$7:$B$846,0)))</f>
        <v/>
      </c>
      <c r="E65" s="856" t="str">
        <f>IF($B65="","",INDEX('All CCC'!E$7:E$846,MATCH(WatchList!$B65,'All CCC'!$B$7:$B$846,0)))</f>
        <v/>
      </c>
      <c r="F65" s="856" t="str">
        <f>IF($B65="","",INDEX('All CCC'!F$7:F$846,MATCH(WatchList!$B65,'All CCC'!$B$7:$B$846,0)))</f>
        <v/>
      </c>
      <c r="G65" s="856" t="str">
        <f>IF($B65="","",INDEX('All CCC'!G$7:G$846,MATCH(WatchList!$B65,'All CCC'!$B$7:$B$846,0)))</f>
        <v/>
      </c>
      <c r="H65" s="856" t="str">
        <f>IF($B65="","",INDEX('All CCC'!H$7:H$846,MATCH(WatchList!$B65,'All CCC'!$B$7:$B$846,0)))</f>
        <v/>
      </c>
      <c r="I65" s="856" t="str">
        <f>IF($B65="","",INDEX('All CCC'!I$7:I$846,MATCH(WatchList!$B65,'All CCC'!$B$7:$B$846,0)))</f>
        <v/>
      </c>
      <c r="J65" s="856" t="str">
        <f>IF($B65="","",INDEX('All CCC'!J$7:J$846,MATCH(WatchList!$B65,'All CCC'!$B$7:$B$846,0)))</f>
        <v/>
      </c>
      <c r="K65" s="856" t="str">
        <f>IF($B65="","",INDEX('All CCC'!K$7:K$846,MATCH(WatchList!$B65,'All CCC'!$B$7:$B$846,0)))</f>
        <v/>
      </c>
      <c r="L65" s="856" t="str">
        <f>IF($B65="","",INDEX('All CCC'!L$7:L$846,MATCH(WatchList!$B65,'All CCC'!$B$7:$B$846,0)))</f>
        <v/>
      </c>
      <c r="M65" s="856" t="str">
        <f>IF($B65="","",INDEX('All CCC'!M$7:M$846,MATCH(WatchList!$B65,'All CCC'!$B$7:$B$846,0)))</f>
        <v/>
      </c>
      <c r="N65" s="856" t="str">
        <f>IF($B65="","",INDEX('All CCC'!N$7:N$846,MATCH(WatchList!$B65,'All CCC'!$B$7:$B$846,0)))</f>
        <v/>
      </c>
      <c r="O65" s="856" t="str">
        <f>IF($B65="","",INDEX('All CCC'!O$7:O$846,MATCH(WatchList!$B65,'All CCC'!$B$7:$B$846,0)))</f>
        <v/>
      </c>
      <c r="P65" s="857" t="str">
        <f>IF($B65="","",INDEX('All CCC'!P$7:P$846,MATCH(WatchList!$B65,'All CCC'!$B$7:$B$846,0)))</f>
        <v/>
      </c>
      <c r="Q65" s="857" t="str">
        <f>IF($B65="","",INDEX('All CCC'!Q$7:Q$846,MATCH(WatchList!$B65,'All CCC'!$B$7:$B$846,0)))</f>
        <v/>
      </c>
      <c r="R65" s="856" t="str">
        <f>IF($B65="","",INDEX('All CCC'!R$7:R$846,MATCH(WatchList!$B65,'All CCC'!$B$7:$B$846,0)))</f>
        <v/>
      </c>
      <c r="S65" s="856" t="str">
        <f>IF($B65="","",INDEX('All CCC'!S$7:S$846,MATCH(WatchList!$B65,'All CCC'!$B$7:$B$846,0)))</f>
        <v/>
      </c>
      <c r="T65" s="856" t="str">
        <f>IF($B65="","",INDEX('All CCC'!T$7:T$846,MATCH(WatchList!$B65,'All CCC'!$B$7:$B$846,0)))</f>
        <v/>
      </c>
      <c r="U65" s="856" t="str">
        <f>IF($B65="","",INDEX('All CCC'!U$7:U$846,MATCH(WatchList!$B65,'All CCC'!$B$7:$B$846,0)))</f>
        <v/>
      </c>
      <c r="V65" s="856" t="str">
        <f>IF($B65="","",INDEX('All CCC'!V$7:V$846,MATCH(WatchList!$B65,'All CCC'!$B$7:$B$846,0)))</f>
        <v/>
      </c>
      <c r="W65" s="856" t="str">
        <f>IF($B65="","",INDEX('All CCC'!W$7:W$846,MATCH(WatchList!$B65,'All CCC'!$B$7:$B$846,0)))</f>
        <v/>
      </c>
      <c r="X65" s="856" t="str">
        <f>IF($B65="","",INDEX('All CCC'!X$7:X$846,MATCH(WatchList!$B65,'All CCC'!$B$7:$B$846,0)))</f>
        <v/>
      </c>
      <c r="Y65" s="856" t="str">
        <f>IF($B65="","",INDEX('All CCC'!Y$7:Y$846,MATCH(WatchList!$B65,'All CCC'!$B$7:$B$846,0)))</f>
        <v/>
      </c>
      <c r="Z65" s="856" t="str">
        <f>IF($B65="","",INDEX('All CCC'!Z$7:Z$846,MATCH(WatchList!$B65,'All CCC'!$B$7:$B$846,0)))</f>
        <v/>
      </c>
      <c r="AA65" s="856" t="str">
        <f>IF($B65="","",INDEX('All CCC'!AA$7:AA$846,MATCH(WatchList!$B65,'All CCC'!$B$7:$B$846,0)))</f>
        <v/>
      </c>
      <c r="AB65" s="856" t="str">
        <f>IF($B65="","",INDEX('All CCC'!AB$7:AB$846,MATCH(WatchList!$B65,'All CCC'!$B$7:$B$846,0)))</f>
        <v/>
      </c>
      <c r="AC65" s="856" t="str">
        <f>IF($B65="","",INDEX('All CCC'!AC$7:AC$846,MATCH(WatchList!$B65,'All CCC'!$B$7:$B$846,0)))</f>
        <v/>
      </c>
      <c r="AD65" s="856" t="str">
        <f>IF($B65="","",INDEX('All CCC'!AD$7:AD$846,MATCH(WatchList!$B65,'All CCC'!$B$7:$B$846,0)))</f>
        <v/>
      </c>
      <c r="AE65" s="856" t="str">
        <f>IF($B65="","",INDEX('All CCC'!AE$7:AE$846,MATCH(WatchList!$B65,'All CCC'!$B$7:$B$846,0)))</f>
        <v/>
      </c>
      <c r="AF65" s="856" t="str">
        <f>IF($B65="","",INDEX('All CCC'!AF$7:AF$846,MATCH(WatchList!$B65,'All CCC'!$B$7:$B$846,0)))</f>
        <v/>
      </c>
      <c r="AG65" s="856" t="str">
        <f>IF($B65="","",INDEX('All CCC'!AG$7:AG$846,MATCH(WatchList!$B65,'All CCC'!$B$7:$B$846,0)))</f>
        <v/>
      </c>
      <c r="AH65" s="856" t="str">
        <f>IF($B65="","",INDEX('All CCC'!AH$7:AH$846,MATCH(WatchList!$B65,'All CCC'!$B$7:$B$846,0)))</f>
        <v/>
      </c>
      <c r="AI65" s="856" t="str">
        <f>IF($B65="","",INDEX('All CCC'!AI$7:AI$846,MATCH(WatchList!$B65,'All CCC'!$B$7:$B$846,0)))</f>
        <v/>
      </c>
      <c r="AJ65" s="856" t="str">
        <f>IF($B65="","",INDEX('All CCC'!AJ$7:AJ$846,MATCH(WatchList!$B65,'All CCC'!$B$7:$B$846,0)))</f>
        <v/>
      </c>
      <c r="AK65" s="856" t="str">
        <f>IF($B65="","",INDEX('All CCC'!AK$7:AK$846,MATCH(WatchList!$B65,'All CCC'!$B$7:$B$846,0)))</f>
        <v/>
      </c>
      <c r="AL65" s="856" t="str">
        <f>IF($B65="","",INDEX('All CCC'!AL$7:AL$846,MATCH(WatchList!$B65,'All CCC'!$B$7:$B$846,0)))</f>
        <v/>
      </c>
      <c r="AM65" s="856" t="str">
        <f>IF($B65="","",INDEX('All CCC'!AM$7:AM$846,MATCH(WatchList!$B65,'All CCC'!$B$7:$B$846,0)))</f>
        <v/>
      </c>
      <c r="AN65" s="856" t="str">
        <f>IF($B65="","",INDEX('All CCC'!AN$7:AN$846,MATCH(WatchList!$B65,'All CCC'!$B$7:$B$846,0)))</f>
        <v/>
      </c>
      <c r="AO65" s="856" t="str">
        <f>IF($B65="","",INDEX('All CCC'!AO$7:AO$846,MATCH(WatchList!$B65,'All CCC'!$B$7:$B$846,0)))</f>
        <v/>
      </c>
      <c r="AP65" s="856" t="str">
        <f>IF($B65="","",INDEX('All CCC'!AP$7:AP$846,MATCH(WatchList!$B65,'All CCC'!$B$7:$B$846,0)))</f>
        <v/>
      </c>
      <c r="AQ65" s="856" t="str">
        <f>IF($B65="","",INDEX('All CCC'!AQ$7:AQ$846,MATCH(WatchList!$B65,'All CCC'!$B$7:$B$846,0)))</f>
        <v/>
      </c>
      <c r="AR65" s="856" t="str">
        <f>IF($B65="","",INDEX('All CCC'!AR$7:AR$846,MATCH(WatchList!$B65,'All CCC'!$B$7:$B$846,0)))</f>
        <v/>
      </c>
      <c r="AS65" s="856" t="str">
        <f>IF($B65="","",INDEX('All CCC'!AS$7:AS$846,MATCH(WatchList!$B65,'All CCC'!$B$7:$B$846,0)))</f>
        <v/>
      </c>
      <c r="AT65" s="856" t="str">
        <f>IF($B65="","",INDEX('All CCC'!AT$7:AT$846,MATCH(WatchList!$B65,'All CCC'!$B$7:$B$846,0)))</f>
        <v/>
      </c>
      <c r="AU65" s="856" t="str">
        <f>IF($B65="","",INDEX('All CCC'!AU$7:AU$846,MATCH(WatchList!$B65,'All CCC'!$B$7:$B$846,0)))</f>
        <v/>
      </c>
      <c r="AV65" s="856" t="str">
        <f>IF($B65="","",INDEX('All CCC'!AV$7:AV$846,MATCH(WatchList!$B65,'All CCC'!$B$7:$B$846,0)))</f>
        <v/>
      </c>
      <c r="AW65" s="856" t="str">
        <f>IF($B65="","",INDEX('All CCC'!AW$7:AW$846,MATCH(WatchList!$B65,'All CCC'!$B$7:$B$846,0)))</f>
        <v/>
      </c>
      <c r="AX65" s="856" t="str">
        <f>IF($B65="","",INDEX('All CCC'!AX$7:AX$846,MATCH(WatchList!$B65,'All CCC'!$B$7:$B$846,0)))</f>
        <v/>
      </c>
      <c r="AY65" s="856" t="str">
        <f>IF($B65="","",INDEX('All CCC'!AY$7:AY$846,MATCH(WatchList!$B65,'All CCC'!$B$7:$B$846,0)))</f>
        <v/>
      </c>
      <c r="AZ65" s="856" t="str">
        <f>IF($B65="","",INDEX('All CCC'!AZ$7:AZ$846,MATCH(WatchList!$B65,'All CCC'!$B$7:$B$846,0)))</f>
        <v/>
      </c>
      <c r="BA65" s="856" t="str">
        <f>IF($B65="","",INDEX('All CCC'!BA$7:BA$846,MATCH(WatchList!$B65,'All CCC'!$B$7:$B$846,0)))</f>
        <v/>
      </c>
      <c r="BB65" s="856" t="str">
        <f>IF($B65="","",INDEX('All CCC'!BB$7:BB$846,MATCH(WatchList!$B65,'All CCC'!$B$7:$B$846,0)))</f>
        <v/>
      </c>
      <c r="BC65" s="856" t="str">
        <f>IF($B65="","",INDEX('All CCC'!BC$7:BC$846,MATCH(WatchList!$B65,'All CCC'!$B$7:$B$846,0)))</f>
        <v/>
      </c>
      <c r="BD65" s="856" t="str">
        <f>IF($B65="","",INDEX('All CCC'!BD$7:BD$846,MATCH(WatchList!$B65,'All CCC'!$B$7:$B$846,0)))</f>
        <v/>
      </c>
      <c r="BE65" s="856" t="str">
        <f>IF($B65="","",INDEX('All CCC'!BE$7:BE$846,MATCH(WatchList!$B65,'All CCC'!$B$7:$B$846,0)))</f>
        <v/>
      </c>
      <c r="BF65" s="856" t="str">
        <f>IF($B65="","",INDEX('All CCC'!BF$7:BF$846,MATCH(WatchList!$B65,'All CCC'!$B$7:$B$846,0)))</f>
        <v/>
      </c>
      <c r="BG65" s="856" t="str">
        <f>IF($B65="","",INDEX('All CCC'!BG$7:BG$846,MATCH(WatchList!$B65,'All CCC'!$B$7:$B$846,0)))</f>
        <v/>
      </c>
    </row>
    <row r="66" spans="1:59" x14ac:dyDescent="0.2">
      <c r="A66" s="550" t="str">
        <f>IF($B66="","",INDEX('All CCC'!A$7:A$846,MATCH(WatchList!$B66,'All CCC'!$B$7:$B$846,0)))</f>
        <v/>
      </c>
      <c r="B66" s="31"/>
      <c r="C66" s="856" t="str">
        <f>IF($B66="","",INDEX('All CCC'!C$7:C$846,MATCH(WatchList!$B66,'All CCC'!$B$7:$B$846,0)))</f>
        <v/>
      </c>
      <c r="D66" s="856" t="str">
        <f>IF($B66="","",INDEX('All CCC'!D$7:D$846,MATCH(WatchList!$B66,'All CCC'!$B$7:$B$846,0)))</f>
        <v/>
      </c>
      <c r="E66" s="856" t="str">
        <f>IF($B66="","",INDEX('All CCC'!E$7:E$846,MATCH(WatchList!$B66,'All CCC'!$B$7:$B$846,0)))</f>
        <v/>
      </c>
      <c r="F66" s="856" t="str">
        <f>IF($B66="","",INDEX('All CCC'!F$7:F$846,MATCH(WatchList!$B66,'All CCC'!$B$7:$B$846,0)))</f>
        <v/>
      </c>
      <c r="G66" s="856" t="str">
        <f>IF($B66="","",INDEX('All CCC'!G$7:G$846,MATCH(WatchList!$B66,'All CCC'!$B$7:$B$846,0)))</f>
        <v/>
      </c>
      <c r="H66" s="856" t="str">
        <f>IF($B66="","",INDEX('All CCC'!H$7:H$846,MATCH(WatchList!$B66,'All CCC'!$B$7:$B$846,0)))</f>
        <v/>
      </c>
      <c r="I66" s="856" t="str">
        <f>IF($B66="","",INDEX('All CCC'!I$7:I$846,MATCH(WatchList!$B66,'All CCC'!$B$7:$B$846,0)))</f>
        <v/>
      </c>
      <c r="J66" s="856" t="str">
        <f>IF($B66="","",INDEX('All CCC'!J$7:J$846,MATCH(WatchList!$B66,'All CCC'!$B$7:$B$846,0)))</f>
        <v/>
      </c>
      <c r="K66" s="856" t="str">
        <f>IF($B66="","",INDEX('All CCC'!K$7:K$846,MATCH(WatchList!$B66,'All CCC'!$B$7:$B$846,0)))</f>
        <v/>
      </c>
      <c r="L66" s="856" t="str">
        <f>IF($B66="","",INDEX('All CCC'!L$7:L$846,MATCH(WatchList!$B66,'All CCC'!$B$7:$B$846,0)))</f>
        <v/>
      </c>
      <c r="M66" s="856" t="str">
        <f>IF($B66="","",INDEX('All CCC'!M$7:M$846,MATCH(WatchList!$B66,'All CCC'!$B$7:$B$846,0)))</f>
        <v/>
      </c>
      <c r="N66" s="856" t="str">
        <f>IF($B66="","",INDEX('All CCC'!N$7:N$846,MATCH(WatchList!$B66,'All CCC'!$B$7:$B$846,0)))</f>
        <v/>
      </c>
      <c r="O66" s="856" t="str">
        <f>IF($B66="","",INDEX('All CCC'!O$7:O$846,MATCH(WatchList!$B66,'All CCC'!$B$7:$B$846,0)))</f>
        <v/>
      </c>
      <c r="P66" s="857" t="str">
        <f>IF($B66="","",INDEX('All CCC'!P$7:P$846,MATCH(WatchList!$B66,'All CCC'!$B$7:$B$846,0)))</f>
        <v/>
      </c>
      <c r="Q66" s="857" t="str">
        <f>IF($B66="","",INDEX('All CCC'!Q$7:Q$846,MATCH(WatchList!$B66,'All CCC'!$B$7:$B$846,0)))</f>
        <v/>
      </c>
      <c r="R66" s="856" t="str">
        <f>IF($B66="","",INDEX('All CCC'!R$7:R$846,MATCH(WatchList!$B66,'All CCC'!$B$7:$B$846,0)))</f>
        <v/>
      </c>
      <c r="S66" s="856" t="str">
        <f>IF($B66="","",INDEX('All CCC'!S$7:S$846,MATCH(WatchList!$B66,'All CCC'!$B$7:$B$846,0)))</f>
        <v/>
      </c>
      <c r="T66" s="856" t="str">
        <f>IF($B66="","",INDEX('All CCC'!T$7:T$846,MATCH(WatchList!$B66,'All CCC'!$B$7:$B$846,0)))</f>
        <v/>
      </c>
      <c r="U66" s="856" t="str">
        <f>IF($B66="","",INDEX('All CCC'!U$7:U$846,MATCH(WatchList!$B66,'All CCC'!$B$7:$B$846,0)))</f>
        <v/>
      </c>
      <c r="V66" s="856" t="str">
        <f>IF($B66="","",INDEX('All CCC'!V$7:V$846,MATCH(WatchList!$B66,'All CCC'!$B$7:$B$846,0)))</f>
        <v/>
      </c>
      <c r="W66" s="856" t="str">
        <f>IF($B66="","",INDEX('All CCC'!W$7:W$846,MATCH(WatchList!$B66,'All CCC'!$B$7:$B$846,0)))</f>
        <v/>
      </c>
      <c r="X66" s="856" t="str">
        <f>IF($B66="","",INDEX('All CCC'!X$7:X$846,MATCH(WatchList!$B66,'All CCC'!$B$7:$B$846,0)))</f>
        <v/>
      </c>
      <c r="Y66" s="856" t="str">
        <f>IF($B66="","",INDEX('All CCC'!Y$7:Y$846,MATCH(WatchList!$B66,'All CCC'!$B$7:$B$846,0)))</f>
        <v/>
      </c>
      <c r="Z66" s="856" t="str">
        <f>IF($B66="","",INDEX('All CCC'!Z$7:Z$846,MATCH(WatchList!$B66,'All CCC'!$B$7:$B$846,0)))</f>
        <v/>
      </c>
      <c r="AA66" s="856" t="str">
        <f>IF($B66="","",INDEX('All CCC'!AA$7:AA$846,MATCH(WatchList!$B66,'All CCC'!$B$7:$B$846,0)))</f>
        <v/>
      </c>
      <c r="AB66" s="856" t="str">
        <f>IF($B66="","",INDEX('All CCC'!AB$7:AB$846,MATCH(WatchList!$B66,'All CCC'!$B$7:$B$846,0)))</f>
        <v/>
      </c>
      <c r="AC66" s="856" t="str">
        <f>IF($B66="","",INDEX('All CCC'!AC$7:AC$846,MATCH(WatchList!$B66,'All CCC'!$B$7:$B$846,0)))</f>
        <v/>
      </c>
      <c r="AD66" s="856" t="str">
        <f>IF($B66="","",INDEX('All CCC'!AD$7:AD$846,MATCH(WatchList!$B66,'All CCC'!$B$7:$B$846,0)))</f>
        <v/>
      </c>
      <c r="AE66" s="856" t="str">
        <f>IF($B66="","",INDEX('All CCC'!AE$7:AE$846,MATCH(WatchList!$B66,'All CCC'!$B$7:$B$846,0)))</f>
        <v/>
      </c>
      <c r="AF66" s="856" t="str">
        <f>IF($B66="","",INDEX('All CCC'!AF$7:AF$846,MATCH(WatchList!$B66,'All CCC'!$B$7:$B$846,0)))</f>
        <v/>
      </c>
      <c r="AG66" s="856" t="str">
        <f>IF($B66="","",INDEX('All CCC'!AG$7:AG$846,MATCH(WatchList!$B66,'All CCC'!$B$7:$B$846,0)))</f>
        <v/>
      </c>
      <c r="AH66" s="856" t="str">
        <f>IF($B66="","",INDEX('All CCC'!AH$7:AH$846,MATCH(WatchList!$B66,'All CCC'!$B$7:$B$846,0)))</f>
        <v/>
      </c>
      <c r="AI66" s="856" t="str">
        <f>IF($B66="","",INDEX('All CCC'!AI$7:AI$846,MATCH(WatchList!$B66,'All CCC'!$B$7:$B$846,0)))</f>
        <v/>
      </c>
      <c r="AJ66" s="856" t="str">
        <f>IF($B66="","",INDEX('All CCC'!AJ$7:AJ$846,MATCH(WatchList!$B66,'All CCC'!$B$7:$B$846,0)))</f>
        <v/>
      </c>
      <c r="AK66" s="856" t="str">
        <f>IF($B66="","",INDEX('All CCC'!AK$7:AK$846,MATCH(WatchList!$B66,'All CCC'!$B$7:$B$846,0)))</f>
        <v/>
      </c>
      <c r="AL66" s="856" t="str">
        <f>IF($B66="","",INDEX('All CCC'!AL$7:AL$846,MATCH(WatchList!$B66,'All CCC'!$B$7:$B$846,0)))</f>
        <v/>
      </c>
      <c r="AM66" s="856" t="str">
        <f>IF($B66="","",INDEX('All CCC'!AM$7:AM$846,MATCH(WatchList!$B66,'All CCC'!$B$7:$B$846,0)))</f>
        <v/>
      </c>
      <c r="AN66" s="856" t="str">
        <f>IF($B66="","",INDEX('All CCC'!AN$7:AN$846,MATCH(WatchList!$B66,'All CCC'!$B$7:$B$846,0)))</f>
        <v/>
      </c>
      <c r="AO66" s="856" t="str">
        <f>IF($B66="","",INDEX('All CCC'!AO$7:AO$846,MATCH(WatchList!$B66,'All CCC'!$B$7:$B$846,0)))</f>
        <v/>
      </c>
      <c r="AP66" s="856" t="str">
        <f>IF($B66="","",INDEX('All CCC'!AP$7:AP$846,MATCH(WatchList!$B66,'All CCC'!$B$7:$B$846,0)))</f>
        <v/>
      </c>
      <c r="AQ66" s="856" t="str">
        <f>IF($B66="","",INDEX('All CCC'!AQ$7:AQ$846,MATCH(WatchList!$B66,'All CCC'!$B$7:$B$846,0)))</f>
        <v/>
      </c>
      <c r="AR66" s="856" t="str">
        <f>IF($B66="","",INDEX('All CCC'!AR$7:AR$846,MATCH(WatchList!$B66,'All CCC'!$B$7:$B$846,0)))</f>
        <v/>
      </c>
      <c r="AS66" s="856" t="str">
        <f>IF($B66="","",INDEX('All CCC'!AS$7:AS$846,MATCH(WatchList!$B66,'All CCC'!$B$7:$B$846,0)))</f>
        <v/>
      </c>
      <c r="AT66" s="856" t="str">
        <f>IF($B66="","",INDEX('All CCC'!AT$7:AT$846,MATCH(WatchList!$B66,'All CCC'!$B$7:$B$846,0)))</f>
        <v/>
      </c>
      <c r="AU66" s="856" t="str">
        <f>IF($B66="","",INDEX('All CCC'!AU$7:AU$846,MATCH(WatchList!$B66,'All CCC'!$B$7:$B$846,0)))</f>
        <v/>
      </c>
      <c r="AV66" s="856" t="str">
        <f>IF($B66="","",INDEX('All CCC'!AV$7:AV$846,MATCH(WatchList!$B66,'All CCC'!$B$7:$B$846,0)))</f>
        <v/>
      </c>
      <c r="AW66" s="856" t="str">
        <f>IF($B66="","",INDEX('All CCC'!AW$7:AW$846,MATCH(WatchList!$B66,'All CCC'!$B$7:$B$846,0)))</f>
        <v/>
      </c>
      <c r="AX66" s="856" t="str">
        <f>IF($B66="","",INDEX('All CCC'!AX$7:AX$846,MATCH(WatchList!$B66,'All CCC'!$B$7:$B$846,0)))</f>
        <v/>
      </c>
      <c r="AY66" s="856" t="str">
        <f>IF($B66="","",INDEX('All CCC'!AY$7:AY$846,MATCH(WatchList!$B66,'All CCC'!$B$7:$B$846,0)))</f>
        <v/>
      </c>
      <c r="AZ66" s="856" t="str">
        <f>IF($B66="","",INDEX('All CCC'!AZ$7:AZ$846,MATCH(WatchList!$B66,'All CCC'!$B$7:$B$846,0)))</f>
        <v/>
      </c>
      <c r="BA66" s="856" t="str">
        <f>IF($B66="","",INDEX('All CCC'!BA$7:BA$846,MATCH(WatchList!$B66,'All CCC'!$B$7:$B$846,0)))</f>
        <v/>
      </c>
      <c r="BB66" s="856" t="str">
        <f>IF($B66="","",INDEX('All CCC'!BB$7:BB$846,MATCH(WatchList!$B66,'All CCC'!$B$7:$B$846,0)))</f>
        <v/>
      </c>
      <c r="BC66" s="856" t="str">
        <f>IF($B66="","",INDEX('All CCC'!BC$7:BC$846,MATCH(WatchList!$B66,'All CCC'!$B$7:$B$846,0)))</f>
        <v/>
      </c>
      <c r="BD66" s="856" t="str">
        <f>IF($B66="","",INDEX('All CCC'!BD$7:BD$846,MATCH(WatchList!$B66,'All CCC'!$B$7:$B$846,0)))</f>
        <v/>
      </c>
      <c r="BE66" s="856" t="str">
        <f>IF($B66="","",INDEX('All CCC'!BE$7:BE$846,MATCH(WatchList!$B66,'All CCC'!$B$7:$B$846,0)))</f>
        <v/>
      </c>
      <c r="BF66" s="856" t="str">
        <f>IF($B66="","",INDEX('All CCC'!BF$7:BF$846,MATCH(WatchList!$B66,'All CCC'!$B$7:$B$846,0)))</f>
        <v/>
      </c>
      <c r="BG66" s="856" t="str">
        <f>IF($B66="","",INDEX('All CCC'!BG$7:BG$846,MATCH(WatchList!$B66,'All CCC'!$B$7:$B$846,0)))</f>
        <v/>
      </c>
    </row>
    <row r="67" spans="1:59" x14ac:dyDescent="0.2">
      <c r="A67" s="550" t="str">
        <f>IF($B67="","",INDEX('All CCC'!A$7:A$846,MATCH(WatchList!$B67,'All CCC'!$B$7:$B$846,0)))</f>
        <v/>
      </c>
      <c r="B67" s="31"/>
      <c r="C67" s="856" t="str">
        <f>IF($B67="","",INDEX('All CCC'!C$7:C$846,MATCH(WatchList!$B67,'All CCC'!$B$7:$B$846,0)))</f>
        <v/>
      </c>
      <c r="D67" s="856" t="str">
        <f>IF($B67="","",INDEX('All CCC'!D$7:D$846,MATCH(WatchList!$B67,'All CCC'!$B$7:$B$846,0)))</f>
        <v/>
      </c>
      <c r="E67" s="856" t="str">
        <f>IF($B67="","",INDEX('All CCC'!E$7:E$846,MATCH(WatchList!$B67,'All CCC'!$B$7:$B$846,0)))</f>
        <v/>
      </c>
      <c r="F67" s="856" t="str">
        <f>IF($B67="","",INDEX('All CCC'!F$7:F$846,MATCH(WatchList!$B67,'All CCC'!$B$7:$B$846,0)))</f>
        <v/>
      </c>
      <c r="G67" s="856" t="str">
        <f>IF($B67="","",INDEX('All CCC'!G$7:G$846,MATCH(WatchList!$B67,'All CCC'!$B$7:$B$846,0)))</f>
        <v/>
      </c>
      <c r="H67" s="856" t="str">
        <f>IF($B67="","",INDEX('All CCC'!H$7:H$846,MATCH(WatchList!$B67,'All CCC'!$B$7:$B$846,0)))</f>
        <v/>
      </c>
      <c r="I67" s="856" t="str">
        <f>IF($B67="","",INDEX('All CCC'!I$7:I$846,MATCH(WatchList!$B67,'All CCC'!$B$7:$B$846,0)))</f>
        <v/>
      </c>
      <c r="J67" s="856" t="str">
        <f>IF($B67="","",INDEX('All CCC'!J$7:J$846,MATCH(WatchList!$B67,'All CCC'!$B$7:$B$846,0)))</f>
        <v/>
      </c>
      <c r="K67" s="856" t="str">
        <f>IF($B67="","",INDEX('All CCC'!K$7:K$846,MATCH(WatchList!$B67,'All CCC'!$B$7:$B$846,0)))</f>
        <v/>
      </c>
      <c r="L67" s="856" t="str">
        <f>IF($B67="","",INDEX('All CCC'!L$7:L$846,MATCH(WatchList!$B67,'All CCC'!$B$7:$B$846,0)))</f>
        <v/>
      </c>
      <c r="M67" s="856" t="str">
        <f>IF($B67="","",INDEX('All CCC'!M$7:M$846,MATCH(WatchList!$B67,'All CCC'!$B$7:$B$846,0)))</f>
        <v/>
      </c>
      <c r="N67" s="856" t="str">
        <f>IF($B67="","",INDEX('All CCC'!N$7:N$846,MATCH(WatchList!$B67,'All CCC'!$B$7:$B$846,0)))</f>
        <v/>
      </c>
      <c r="O67" s="856" t="str">
        <f>IF($B67="","",INDEX('All CCC'!O$7:O$846,MATCH(WatchList!$B67,'All CCC'!$B$7:$B$846,0)))</f>
        <v/>
      </c>
      <c r="P67" s="857" t="str">
        <f>IF($B67="","",INDEX('All CCC'!P$7:P$846,MATCH(WatchList!$B67,'All CCC'!$B$7:$B$846,0)))</f>
        <v/>
      </c>
      <c r="Q67" s="857" t="str">
        <f>IF($B67="","",INDEX('All CCC'!Q$7:Q$846,MATCH(WatchList!$B67,'All CCC'!$B$7:$B$846,0)))</f>
        <v/>
      </c>
      <c r="R67" s="856" t="str">
        <f>IF($B67="","",INDEX('All CCC'!R$7:R$846,MATCH(WatchList!$B67,'All CCC'!$B$7:$B$846,0)))</f>
        <v/>
      </c>
      <c r="S67" s="856" t="str">
        <f>IF($B67="","",INDEX('All CCC'!S$7:S$846,MATCH(WatchList!$B67,'All CCC'!$B$7:$B$846,0)))</f>
        <v/>
      </c>
      <c r="T67" s="856" t="str">
        <f>IF($B67="","",INDEX('All CCC'!T$7:T$846,MATCH(WatchList!$B67,'All CCC'!$B$7:$B$846,0)))</f>
        <v/>
      </c>
      <c r="U67" s="856" t="str">
        <f>IF($B67="","",INDEX('All CCC'!U$7:U$846,MATCH(WatchList!$B67,'All CCC'!$B$7:$B$846,0)))</f>
        <v/>
      </c>
      <c r="V67" s="856" t="str">
        <f>IF($B67="","",INDEX('All CCC'!V$7:V$846,MATCH(WatchList!$B67,'All CCC'!$B$7:$B$846,0)))</f>
        <v/>
      </c>
      <c r="W67" s="856" t="str">
        <f>IF($B67="","",INDEX('All CCC'!W$7:W$846,MATCH(WatchList!$B67,'All CCC'!$B$7:$B$846,0)))</f>
        <v/>
      </c>
      <c r="X67" s="856" t="str">
        <f>IF($B67="","",INDEX('All CCC'!X$7:X$846,MATCH(WatchList!$B67,'All CCC'!$B$7:$B$846,0)))</f>
        <v/>
      </c>
      <c r="Y67" s="856" t="str">
        <f>IF($B67="","",INDEX('All CCC'!Y$7:Y$846,MATCH(WatchList!$B67,'All CCC'!$B$7:$B$846,0)))</f>
        <v/>
      </c>
      <c r="Z67" s="856" t="str">
        <f>IF($B67="","",INDEX('All CCC'!Z$7:Z$846,MATCH(WatchList!$B67,'All CCC'!$B$7:$B$846,0)))</f>
        <v/>
      </c>
      <c r="AA67" s="856" t="str">
        <f>IF($B67="","",INDEX('All CCC'!AA$7:AA$846,MATCH(WatchList!$B67,'All CCC'!$B$7:$B$846,0)))</f>
        <v/>
      </c>
      <c r="AB67" s="856" t="str">
        <f>IF($B67="","",INDEX('All CCC'!AB$7:AB$846,MATCH(WatchList!$B67,'All CCC'!$B$7:$B$846,0)))</f>
        <v/>
      </c>
      <c r="AC67" s="856" t="str">
        <f>IF($B67="","",INDEX('All CCC'!AC$7:AC$846,MATCH(WatchList!$B67,'All CCC'!$B$7:$B$846,0)))</f>
        <v/>
      </c>
      <c r="AD67" s="856" t="str">
        <f>IF($B67="","",INDEX('All CCC'!AD$7:AD$846,MATCH(WatchList!$B67,'All CCC'!$B$7:$B$846,0)))</f>
        <v/>
      </c>
      <c r="AE67" s="856" t="str">
        <f>IF($B67="","",INDEX('All CCC'!AE$7:AE$846,MATCH(WatchList!$B67,'All CCC'!$B$7:$B$846,0)))</f>
        <v/>
      </c>
      <c r="AF67" s="856" t="str">
        <f>IF($B67="","",INDEX('All CCC'!AF$7:AF$846,MATCH(WatchList!$B67,'All CCC'!$B$7:$B$846,0)))</f>
        <v/>
      </c>
      <c r="AG67" s="856" t="str">
        <f>IF($B67="","",INDEX('All CCC'!AG$7:AG$846,MATCH(WatchList!$B67,'All CCC'!$B$7:$B$846,0)))</f>
        <v/>
      </c>
      <c r="AH67" s="856" t="str">
        <f>IF($B67="","",INDEX('All CCC'!AH$7:AH$846,MATCH(WatchList!$B67,'All CCC'!$B$7:$B$846,0)))</f>
        <v/>
      </c>
      <c r="AI67" s="856" t="str">
        <f>IF($B67="","",INDEX('All CCC'!AI$7:AI$846,MATCH(WatchList!$B67,'All CCC'!$B$7:$B$846,0)))</f>
        <v/>
      </c>
      <c r="AJ67" s="856" t="str">
        <f>IF($B67="","",INDEX('All CCC'!AJ$7:AJ$846,MATCH(WatchList!$B67,'All CCC'!$B$7:$B$846,0)))</f>
        <v/>
      </c>
      <c r="AK67" s="856" t="str">
        <f>IF($B67="","",INDEX('All CCC'!AK$7:AK$846,MATCH(WatchList!$B67,'All CCC'!$B$7:$B$846,0)))</f>
        <v/>
      </c>
      <c r="AL67" s="856" t="str">
        <f>IF($B67="","",INDEX('All CCC'!AL$7:AL$846,MATCH(WatchList!$B67,'All CCC'!$B$7:$B$846,0)))</f>
        <v/>
      </c>
      <c r="AM67" s="856" t="str">
        <f>IF($B67="","",INDEX('All CCC'!AM$7:AM$846,MATCH(WatchList!$B67,'All CCC'!$B$7:$B$846,0)))</f>
        <v/>
      </c>
      <c r="AN67" s="856" t="str">
        <f>IF($B67="","",INDEX('All CCC'!AN$7:AN$846,MATCH(WatchList!$B67,'All CCC'!$B$7:$B$846,0)))</f>
        <v/>
      </c>
      <c r="AO67" s="856" t="str">
        <f>IF($B67="","",INDEX('All CCC'!AO$7:AO$846,MATCH(WatchList!$B67,'All CCC'!$B$7:$B$846,0)))</f>
        <v/>
      </c>
      <c r="AP67" s="856" t="str">
        <f>IF($B67="","",INDEX('All CCC'!AP$7:AP$846,MATCH(WatchList!$B67,'All CCC'!$B$7:$B$846,0)))</f>
        <v/>
      </c>
      <c r="AQ67" s="856" t="str">
        <f>IF($B67="","",INDEX('All CCC'!AQ$7:AQ$846,MATCH(WatchList!$B67,'All CCC'!$B$7:$B$846,0)))</f>
        <v/>
      </c>
      <c r="AR67" s="856" t="str">
        <f>IF($B67="","",INDEX('All CCC'!AR$7:AR$846,MATCH(WatchList!$B67,'All CCC'!$B$7:$B$846,0)))</f>
        <v/>
      </c>
      <c r="AS67" s="856" t="str">
        <f>IF($B67="","",INDEX('All CCC'!AS$7:AS$846,MATCH(WatchList!$B67,'All CCC'!$B$7:$B$846,0)))</f>
        <v/>
      </c>
      <c r="AT67" s="856" t="str">
        <f>IF($B67="","",INDEX('All CCC'!AT$7:AT$846,MATCH(WatchList!$B67,'All CCC'!$B$7:$B$846,0)))</f>
        <v/>
      </c>
      <c r="AU67" s="856" t="str">
        <f>IF($B67="","",INDEX('All CCC'!AU$7:AU$846,MATCH(WatchList!$B67,'All CCC'!$B$7:$B$846,0)))</f>
        <v/>
      </c>
      <c r="AV67" s="856" t="str">
        <f>IF($B67="","",INDEX('All CCC'!AV$7:AV$846,MATCH(WatchList!$B67,'All CCC'!$B$7:$B$846,0)))</f>
        <v/>
      </c>
      <c r="AW67" s="856" t="str">
        <f>IF($B67="","",INDEX('All CCC'!AW$7:AW$846,MATCH(WatchList!$B67,'All CCC'!$B$7:$B$846,0)))</f>
        <v/>
      </c>
      <c r="AX67" s="856" t="str">
        <f>IF($B67="","",INDEX('All CCC'!AX$7:AX$846,MATCH(WatchList!$B67,'All CCC'!$B$7:$B$846,0)))</f>
        <v/>
      </c>
      <c r="AY67" s="856" t="str">
        <f>IF($B67="","",INDEX('All CCC'!AY$7:AY$846,MATCH(WatchList!$B67,'All CCC'!$B$7:$B$846,0)))</f>
        <v/>
      </c>
      <c r="AZ67" s="856" t="str">
        <f>IF($B67="","",INDEX('All CCC'!AZ$7:AZ$846,MATCH(WatchList!$B67,'All CCC'!$B$7:$B$846,0)))</f>
        <v/>
      </c>
      <c r="BA67" s="856" t="str">
        <f>IF($B67="","",INDEX('All CCC'!BA$7:BA$846,MATCH(WatchList!$B67,'All CCC'!$B$7:$B$846,0)))</f>
        <v/>
      </c>
      <c r="BB67" s="856" t="str">
        <f>IF($B67="","",INDEX('All CCC'!BB$7:BB$846,MATCH(WatchList!$B67,'All CCC'!$B$7:$B$846,0)))</f>
        <v/>
      </c>
      <c r="BC67" s="856" t="str">
        <f>IF($B67="","",INDEX('All CCC'!BC$7:BC$846,MATCH(WatchList!$B67,'All CCC'!$B$7:$B$846,0)))</f>
        <v/>
      </c>
      <c r="BD67" s="856" t="str">
        <f>IF($B67="","",INDEX('All CCC'!BD$7:BD$846,MATCH(WatchList!$B67,'All CCC'!$B$7:$B$846,0)))</f>
        <v/>
      </c>
      <c r="BE67" s="856" t="str">
        <f>IF($B67="","",INDEX('All CCC'!BE$7:BE$846,MATCH(WatchList!$B67,'All CCC'!$B$7:$B$846,0)))</f>
        <v/>
      </c>
      <c r="BF67" s="856" t="str">
        <f>IF($B67="","",INDEX('All CCC'!BF$7:BF$846,MATCH(WatchList!$B67,'All CCC'!$B$7:$B$846,0)))</f>
        <v/>
      </c>
      <c r="BG67" s="856" t="str">
        <f>IF($B67="","",INDEX('All CCC'!BG$7:BG$846,MATCH(WatchList!$B67,'All CCC'!$B$7:$B$846,0)))</f>
        <v/>
      </c>
    </row>
    <row r="68" spans="1:59" x14ac:dyDescent="0.2">
      <c r="A68" s="550" t="str">
        <f>IF($B68="","",INDEX('All CCC'!A$7:A$846,MATCH(WatchList!$B68,'All CCC'!$B$7:$B$846,0)))</f>
        <v/>
      </c>
      <c r="B68" s="31"/>
      <c r="C68" s="856" t="str">
        <f>IF($B68="","",INDEX('All CCC'!C$7:C$846,MATCH(WatchList!$B68,'All CCC'!$B$7:$B$846,0)))</f>
        <v/>
      </c>
      <c r="D68" s="856" t="str">
        <f>IF($B68="","",INDEX('All CCC'!D$7:D$846,MATCH(WatchList!$B68,'All CCC'!$B$7:$B$846,0)))</f>
        <v/>
      </c>
      <c r="E68" s="856" t="str">
        <f>IF($B68="","",INDEX('All CCC'!E$7:E$846,MATCH(WatchList!$B68,'All CCC'!$B$7:$B$846,0)))</f>
        <v/>
      </c>
      <c r="F68" s="856" t="str">
        <f>IF($B68="","",INDEX('All CCC'!F$7:F$846,MATCH(WatchList!$B68,'All CCC'!$B$7:$B$846,0)))</f>
        <v/>
      </c>
      <c r="G68" s="856" t="str">
        <f>IF($B68="","",INDEX('All CCC'!G$7:G$846,MATCH(WatchList!$B68,'All CCC'!$B$7:$B$846,0)))</f>
        <v/>
      </c>
      <c r="H68" s="856" t="str">
        <f>IF($B68="","",INDEX('All CCC'!H$7:H$846,MATCH(WatchList!$B68,'All CCC'!$B$7:$B$846,0)))</f>
        <v/>
      </c>
      <c r="I68" s="856" t="str">
        <f>IF($B68="","",INDEX('All CCC'!I$7:I$846,MATCH(WatchList!$B68,'All CCC'!$B$7:$B$846,0)))</f>
        <v/>
      </c>
      <c r="J68" s="856" t="str">
        <f>IF($B68="","",INDEX('All CCC'!J$7:J$846,MATCH(WatchList!$B68,'All CCC'!$B$7:$B$846,0)))</f>
        <v/>
      </c>
      <c r="K68" s="856" t="str">
        <f>IF($B68="","",INDEX('All CCC'!K$7:K$846,MATCH(WatchList!$B68,'All CCC'!$B$7:$B$846,0)))</f>
        <v/>
      </c>
      <c r="L68" s="856" t="str">
        <f>IF($B68="","",INDEX('All CCC'!L$7:L$846,MATCH(WatchList!$B68,'All CCC'!$B$7:$B$846,0)))</f>
        <v/>
      </c>
      <c r="M68" s="856" t="str">
        <f>IF($B68="","",INDEX('All CCC'!M$7:M$846,MATCH(WatchList!$B68,'All CCC'!$B$7:$B$846,0)))</f>
        <v/>
      </c>
      <c r="N68" s="856" t="str">
        <f>IF($B68="","",INDEX('All CCC'!N$7:N$846,MATCH(WatchList!$B68,'All CCC'!$B$7:$B$846,0)))</f>
        <v/>
      </c>
      <c r="O68" s="856" t="str">
        <f>IF($B68="","",INDEX('All CCC'!O$7:O$846,MATCH(WatchList!$B68,'All CCC'!$B$7:$B$846,0)))</f>
        <v/>
      </c>
      <c r="P68" s="857" t="str">
        <f>IF($B68="","",INDEX('All CCC'!P$7:P$846,MATCH(WatchList!$B68,'All CCC'!$B$7:$B$846,0)))</f>
        <v/>
      </c>
      <c r="Q68" s="857" t="str">
        <f>IF($B68="","",INDEX('All CCC'!Q$7:Q$846,MATCH(WatchList!$B68,'All CCC'!$B$7:$B$846,0)))</f>
        <v/>
      </c>
      <c r="R68" s="856" t="str">
        <f>IF($B68="","",INDEX('All CCC'!R$7:R$846,MATCH(WatchList!$B68,'All CCC'!$B$7:$B$846,0)))</f>
        <v/>
      </c>
      <c r="S68" s="856" t="str">
        <f>IF($B68="","",INDEX('All CCC'!S$7:S$846,MATCH(WatchList!$B68,'All CCC'!$B$7:$B$846,0)))</f>
        <v/>
      </c>
      <c r="T68" s="856" t="str">
        <f>IF($B68="","",INDEX('All CCC'!T$7:T$846,MATCH(WatchList!$B68,'All CCC'!$B$7:$B$846,0)))</f>
        <v/>
      </c>
      <c r="U68" s="856" t="str">
        <f>IF($B68="","",INDEX('All CCC'!U$7:U$846,MATCH(WatchList!$B68,'All CCC'!$B$7:$B$846,0)))</f>
        <v/>
      </c>
      <c r="V68" s="856" t="str">
        <f>IF($B68="","",INDEX('All CCC'!V$7:V$846,MATCH(WatchList!$B68,'All CCC'!$B$7:$B$846,0)))</f>
        <v/>
      </c>
      <c r="W68" s="856" t="str">
        <f>IF($B68="","",INDEX('All CCC'!W$7:W$846,MATCH(WatchList!$B68,'All CCC'!$B$7:$B$846,0)))</f>
        <v/>
      </c>
      <c r="X68" s="856" t="str">
        <f>IF($B68="","",INDEX('All CCC'!X$7:X$846,MATCH(WatchList!$B68,'All CCC'!$B$7:$B$846,0)))</f>
        <v/>
      </c>
      <c r="Y68" s="856" t="str">
        <f>IF($B68="","",INDEX('All CCC'!Y$7:Y$846,MATCH(WatchList!$B68,'All CCC'!$B$7:$B$846,0)))</f>
        <v/>
      </c>
      <c r="Z68" s="856" t="str">
        <f>IF($B68="","",INDEX('All CCC'!Z$7:Z$846,MATCH(WatchList!$B68,'All CCC'!$B$7:$B$846,0)))</f>
        <v/>
      </c>
      <c r="AA68" s="856" t="str">
        <f>IF($B68="","",INDEX('All CCC'!AA$7:AA$846,MATCH(WatchList!$B68,'All CCC'!$B$7:$B$846,0)))</f>
        <v/>
      </c>
      <c r="AB68" s="856" t="str">
        <f>IF($B68="","",INDEX('All CCC'!AB$7:AB$846,MATCH(WatchList!$B68,'All CCC'!$B$7:$B$846,0)))</f>
        <v/>
      </c>
      <c r="AC68" s="856" t="str">
        <f>IF($B68="","",INDEX('All CCC'!AC$7:AC$846,MATCH(WatchList!$B68,'All CCC'!$B$7:$B$846,0)))</f>
        <v/>
      </c>
      <c r="AD68" s="856" t="str">
        <f>IF($B68="","",INDEX('All CCC'!AD$7:AD$846,MATCH(WatchList!$B68,'All CCC'!$B$7:$B$846,0)))</f>
        <v/>
      </c>
      <c r="AE68" s="856" t="str">
        <f>IF($B68="","",INDEX('All CCC'!AE$7:AE$846,MATCH(WatchList!$B68,'All CCC'!$B$7:$B$846,0)))</f>
        <v/>
      </c>
      <c r="AF68" s="856" t="str">
        <f>IF($B68="","",INDEX('All CCC'!AF$7:AF$846,MATCH(WatchList!$B68,'All CCC'!$B$7:$B$846,0)))</f>
        <v/>
      </c>
      <c r="AG68" s="856" t="str">
        <f>IF($B68="","",INDEX('All CCC'!AG$7:AG$846,MATCH(WatchList!$B68,'All CCC'!$B$7:$B$846,0)))</f>
        <v/>
      </c>
      <c r="AH68" s="856" t="str">
        <f>IF($B68="","",INDEX('All CCC'!AH$7:AH$846,MATCH(WatchList!$B68,'All CCC'!$B$7:$B$846,0)))</f>
        <v/>
      </c>
      <c r="AI68" s="856" t="str">
        <f>IF($B68="","",INDEX('All CCC'!AI$7:AI$846,MATCH(WatchList!$B68,'All CCC'!$B$7:$B$846,0)))</f>
        <v/>
      </c>
      <c r="AJ68" s="856" t="str">
        <f>IF($B68="","",INDEX('All CCC'!AJ$7:AJ$846,MATCH(WatchList!$B68,'All CCC'!$B$7:$B$846,0)))</f>
        <v/>
      </c>
      <c r="AK68" s="856" t="str">
        <f>IF($B68="","",INDEX('All CCC'!AK$7:AK$846,MATCH(WatchList!$B68,'All CCC'!$B$7:$B$846,0)))</f>
        <v/>
      </c>
      <c r="AL68" s="856" t="str">
        <f>IF($B68="","",INDEX('All CCC'!AL$7:AL$846,MATCH(WatchList!$B68,'All CCC'!$B$7:$B$846,0)))</f>
        <v/>
      </c>
      <c r="AM68" s="856" t="str">
        <f>IF($B68="","",INDEX('All CCC'!AM$7:AM$846,MATCH(WatchList!$B68,'All CCC'!$B$7:$B$846,0)))</f>
        <v/>
      </c>
      <c r="AN68" s="856" t="str">
        <f>IF($B68="","",INDEX('All CCC'!AN$7:AN$846,MATCH(WatchList!$B68,'All CCC'!$B$7:$B$846,0)))</f>
        <v/>
      </c>
      <c r="AO68" s="856" t="str">
        <f>IF($B68="","",INDEX('All CCC'!AO$7:AO$846,MATCH(WatchList!$B68,'All CCC'!$B$7:$B$846,0)))</f>
        <v/>
      </c>
      <c r="AP68" s="856" t="str">
        <f>IF($B68="","",INDEX('All CCC'!AP$7:AP$846,MATCH(WatchList!$B68,'All CCC'!$B$7:$B$846,0)))</f>
        <v/>
      </c>
      <c r="AQ68" s="856" t="str">
        <f>IF($B68="","",INDEX('All CCC'!AQ$7:AQ$846,MATCH(WatchList!$B68,'All CCC'!$B$7:$B$846,0)))</f>
        <v/>
      </c>
      <c r="AR68" s="856" t="str">
        <f>IF($B68="","",INDEX('All CCC'!AR$7:AR$846,MATCH(WatchList!$B68,'All CCC'!$B$7:$B$846,0)))</f>
        <v/>
      </c>
      <c r="AS68" s="856" t="str">
        <f>IF($B68="","",INDEX('All CCC'!AS$7:AS$846,MATCH(WatchList!$B68,'All CCC'!$B$7:$B$846,0)))</f>
        <v/>
      </c>
      <c r="AT68" s="856" t="str">
        <f>IF($B68="","",INDEX('All CCC'!AT$7:AT$846,MATCH(WatchList!$B68,'All CCC'!$B$7:$B$846,0)))</f>
        <v/>
      </c>
      <c r="AU68" s="856" t="str">
        <f>IF($B68="","",INDEX('All CCC'!AU$7:AU$846,MATCH(WatchList!$B68,'All CCC'!$B$7:$B$846,0)))</f>
        <v/>
      </c>
      <c r="AV68" s="856" t="str">
        <f>IF($B68="","",INDEX('All CCC'!AV$7:AV$846,MATCH(WatchList!$B68,'All CCC'!$B$7:$B$846,0)))</f>
        <v/>
      </c>
      <c r="AW68" s="856" t="str">
        <f>IF($B68="","",INDEX('All CCC'!AW$7:AW$846,MATCH(WatchList!$B68,'All CCC'!$B$7:$B$846,0)))</f>
        <v/>
      </c>
      <c r="AX68" s="856" t="str">
        <f>IF($B68="","",INDEX('All CCC'!AX$7:AX$846,MATCH(WatchList!$B68,'All CCC'!$B$7:$B$846,0)))</f>
        <v/>
      </c>
      <c r="AY68" s="856" t="str">
        <f>IF($B68="","",INDEX('All CCC'!AY$7:AY$846,MATCH(WatchList!$B68,'All CCC'!$B$7:$B$846,0)))</f>
        <v/>
      </c>
      <c r="AZ68" s="856" t="str">
        <f>IF($B68="","",INDEX('All CCC'!AZ$7:AZ$846,MATCH(WatchList!$B68,'All CCC'!$B$7:$B$846,0)))</f>
        <v/>
      </c>
      <c r="BA68" s="856" t="str">
        <f>IF($B68="","",INDEX('All CCC'!BA$7:BA$846,MATCH(WatchList!$B68,'All CCC'!$B$7:$B$846,0)))</f>
        <v/>
      </c>
      <c r="BB68" s="856" t="str">
        <f>IF($B68="","",INDEX('All CCC'!BB$7:BB$846,MATCH(WatchList!$B68,'All CCC'!$B$7:$B$846,0)))</f>
        <v/>
      </c>
      <c r="BC68" s="856" t="str">
        <f>IF($B68="","",INDEX('All CCC'!BC$7:BC$846,MATCH(WatchList!$B68,'All CCC'!$B$7:$B$846,0)))</f>
        <v/>
      </c>
      <c r="BD68" s="856" t="str">
        <f>IF($B68="","",INDEX('All CCC'!BD$7:BD$846,MATCH(WatchList!$B68,'All CCC'!$B$7:$B$846,0)))</f>
        <v/>
      </c>
      <c r="BE68" s="856" t="str">
        <f>IF($B68="","",INDEX('All CCC'!BE$7:BE$846,MATCH(WatchList!$B68,'All CCC'!$B$7:$B$846,0)))</f>
        <v/>
      </c>
      <c r="BF68" s="856" t="str">
        <f>IF($B68="","",INDEX('All CCC'!BF$7:BF$846,MATCH(WatchList!$B68,'All CCC'!$B$7:$B$846,0)))</f>
        <v/>
      </c>
      <c r="BG68" s="856" t="str">
        <f>IF($B68="","",INDEX('All CCC'!BG$7:BG$846,MATCH(WatchList!$B68,'All CCC'!$B$7:$B$846,0)))</f>
        <v/>
      </c>
    </row>
    <row r="69" spans="1:59" x14ac:dyDescent="0.2">
      <c r="A69" s="550" t="str">
        <f>IF($B69="","",INDEX('All CCC'!A$7:A$846,MATCH(WatchList!$B69,'All CCC'!$B$7:$B$846,0)))</f>
        <v/>
      </c>
      <c r="B69" s="31"/>
      <c r="C69" s="856" t="str">
        <f>IF($B69="","",INDEX('All CCC'!C$7:C$846,MATCH(WatchList!$B69,'All CCC'!$B$7:$B$846,0)))</f>
        <v/>
      </c>
      <c r="D69" s="856" t="str">
        <f>IF($B69="","",INDEX('All CCC'!D$7:D$846,MATCH(WatchList!$B69,'All CCC'!$B$7:$B$846,0)))</f>
        <v/>
      </c>
      <c r="E69" s="856" t="str">
        <f>IF($B69="","",INDEX('All CCC'!E$7:E$846,MATCH(WatchList!$B69,'All CCC'!$B$7:$B$846,0)))</f>
        <v/>
      </c>
      <c r="F69" s="856" t="str">
        <f>IF($B69="","",INDEX('All CCC'!F$7:F$846,MATCH(WatchList!$B69,'All CCC'!$B$7:$B$846,0)))</f>
        <v/>
      </c>
      <c r="G69" s="856" t="str">
        <f>IF($B69="","",INDEX('All CCC'!G$7:G$846,MATCH(WatchList!$B69,'All CCC'!$B$7:$B$846,0)))</f>
        <v/>
      </c>
      <c r="H69" s="856" t="str">
        <f>IF($B69="","",INDEX('All CCC'!H$7:H$846,MATCH(WatchList!$B69,'All CCC'!$B$7:$B$846,0)))</f>
        <v/>
      </c>
      <c r="I69" s="856" t="str">
        <f>IF($B69="","",INDEX('All CCC'!I$7:I$846,MATCH(WatchList!$B69,'All CCC'!$B$7:$B$846,0)))</f>
        <v/>
      </c>
      <c r="J69" s="856" t="str">
        <f>IF($B69="","",INDEX('All CCC'!J$7:J$846,MATCH(WatchList!$B69,'All CCC'!$B$7:$B$846,0)))</f>
        <v/>
      </c>
      <c r="K69" s="856" t="str">
        <f>IF($B69="","",INDEX('All CCC'!K$7:K$846,MATCH(WatchList!$B69,'All CCC'!$B$7:$B$846,0)))</f>
        <v/>
      </c>
      <c r="L69" s="856" t="str">
        <f>IF($B69="","",INDEX('All CCC'!L$7:L$846,MATCH(WatchList!$B69,'All CCC'!$B$7:$B$846,0)))</f>
        <v/>
      </c>
      <c r="M69" s="856" t="str">
        <f>IF($B69="","",INDEX('All CCC'!M$7:M$846,MATCH(WatchList!$B69,'All CCC'!$B$7:$B$846,0)))</f>
        <v/>
      </c>
      <c r="N69" s="856" t="str">
        <f>IF($B69="","",INDEX('All CCC'!N$7:N$846,MATCH(WatchList!$B69,'All CCC'!$B$7:$B$846,0)))</f>
        <v/>
      </c>
      <c r="O69" s="856" t="str">
        <f>IF($B69="","",INDEX('All CCC'!O$7:O$846,MATCH(WatchList!$B69,'All CCC'!$B$7:$B$846,0)))</f>
        <v/>
      </c>
      <c r="P69" s="857" t="str">
        <f>IF($B69="","",INDEX('All CCC'!P$7:P$846,MATCH(WatchList!$B69,'All CCC'!$B$7:$B$846,0)))</f>
        <v/>
      </c>
      <c r="Q69" s="857" t="str">
        <f>IF($B69="","",INDEX('All CCC'!Q$7:Q$846,MATCH(WatchList!$B69,'All CCC'!$B$7:$B$846,0)))</f>
        <v/>
      </c>
      <c r="R69" s="856" t="str">
        <f>IF($B69="","",INDEX('All CCC'!R$7:R$846,MATCH(WatchList!$B69,'All CCC'!$B$7:$B$846,0)))</f>
        <v/>
      </c>
      <c r="S69" s="856" t="str">
        <f>IF($B69="","",INDEX('All CCC'!S$7:S$846,MATCH(WatchList!$B69,'All CCC'!$B$7:$B$846,0)))</f>
        <v/>
      </c>
      <c r="T69" s="856" t="str">
        <f>IF($B69="","",INDEX('All CCC'!T$7:T$846,MATCH(WatchList!$B69,'All CCC'!$B$7:$B$846,0)))</f>
        <v/>
      </c>
      <c r="U69" s="856" t="str">
        <f>IF($B69="","",INDEX('All CCC'!U$7:U$846,MATCH(WatchList!$B69,'All CCC'!$B$7:$B$846,0)))</f>
        <v/>
      </c>
      <c r="V69" s="856" t="str">
        <f>IF($B69="","",INDEX('All CCC'!V$7:V$846,MATCH(WatchList!$B69,'All CCC'!$B$7:$B$846,0)))</f>
        <v/>
      </c>
      <c r="W69" s="856" t="str">
        <f>IF($B69="","",INDEX('All CCC'!W$7:W$846,MATCH(WatchList!$B69,'All CCC'!$B$7:$B$846,0)))</f>
        <v/>
      </c>
      <c r="X69" s="856" t="str">
        <f>IF($B69="","",INDEX('All CCC'!X$7:X$846,MATCH(WatchList!$B69,'All CCC'!$B$7:$B$846,0)))</f>
        <v/>
      </c>
      <c r="Y69" s="856" t="str">
        <f>IF($B69="","",INDEX('All CCC'!Y$7:Y$846,MATCH(WatchList!$B69,'All CCC'!$B$7:$B$846,0)))</f>
        <v/>
      </c>
      <c r="Z69" s="856" t="str">
        <f>IF($B69="","",INDEX('All CCC'!Z$7:Z$846,MATCH(WatchList!$B69,'All CCC'!$B$7:$B$846,0)))</f>
        <v/>
      </c>
      <c r="AA69" s="856" t="str">
        <f>IF($B69="","",INDEX('All CCC'!AA$7:AA$846,MATCH(WatchList!$B69,'All CCC'!$B$7:$B$846,0)))</f>
        <v/>
      </c>
      <c r="AB69" s="856" t="str">
        <f>IF($B69="","",INDEX('All CCC'!AB$7:AB$846,MATCH(WatchList!$B69,'All CCC'!$B$7:$B$846,0)))</f>
        <v/>
      </c>
      <c r="AC69" s="856" t="str">
        <f>IF($B69="","",INDEX('All CCC'!AC$7:AC$846,MATCH(WatchList!$B69,'All CCC'!$B$7:$B$846,0)))</f>
        <v/>
      </c>
      <c r="AD69" s="856" t="str">
        <f>IF($B69="","",INDEX('All CCC'!AD$7:AD$846,MATCH(WatchList!$B69,'All CCC'!$B$7:$B$846,0)))</f>
        <v/>
      </c>
      <c r="AE69" s="856" t="str">
        <f>IF($B69="","",INDEX('All CCC'!AE$7:AE$846,MATCH(WatchList!$B69,'All CCC'!$B$7:$B$846,0)))</f>
        <v/>
      </c>
      <c r="AF69" s="856" t="str">
        <f>IF($B69="","",INDEX('All CCC'!AF$7:AF$846,MATCH(WatchList!$B69,'All CCC'!$B$7:$B$846,0)))</f>
        <v/>
      </c>
      <c r="AG69" s="856" t="str">
        <f>IF($B69="","",INDEX('All CCC'!AG$7:AG$846,MATCH(WatchList!$B69,'All CCC'!$B$7:$B$846,0)))</f>
        <v/>
      </c>
      <c r="AH69" s="856" t="str">
        <f>IF($B69="","",INDEX('All CCC'!AH$7:AH$846,MATCH(WatchList!$B69,'All CCC'!$B$7:$B$846,0)))</f>
        <v/>
      </c>
      <c r="AI69" s="856" t="str">
        <f>IF($B69="","",INDEX('All CCC'!AI$7:AI$846,MATCH(WatchList!$B69,'All CCC'!$B$7:$B$846,0)))</f>
        <v/>
      </c>
      <c r="AJ69" s="856" t="str">
        <f>IF($B69="","",INDEX('All CCC'!AJ$7:AJ$846,MATCH(WatchList!$B69,'All CCC'!$B$7:$B$846,0)))</f>
        <v/>
      </c>
      <c r="AK69" s="856" t="str">
        <f>IF($B69="","",INDEX('All CCC'!AK$7:AK$846,MATCH(WatchList!$B69,'All CCC'!$B$7:$B$846,0)))</f>
        <v/>
      </c>
      <c r="AL69" s="856" t="str">
        <f>IF($B69="","",INDEX('All CCC'!AL$7:AL$846,MATCH(WatchList!$B69,'All CCC'!$B$7:$B$846,0)))</f>
        <v/>
      </c>
      <c r="AM69" s="856" t="str">
        <f>IF($B69="","",INDEX('All CCC'!AM$7:AM$846,MATCH(WatchList!$B69,'All CCC'!$B$7:$B$846,0)))</f>
        <v/>
      </c>
      <c r="AN69" s="856" t="str">
        <f>IF($B69="","",INDEX('All CCC'!AN$7:AN$846,MATCH(WatchList!$B69,'All CCC'!$B$7:$B$846,0)))</f>
        <v/>
      </c>
      <c r="AO69" s="856" t="str">
        <f>IF($B69="","",INDEX('All CCC'!AO$7:AO$846,MATCH(WatchList!$B69,'All CCC'!$B$7:$B$846,0)))</f>
        <v/>
      </c>
      <c r="AP69" s="856" t="str">
        <f>IF($B69="","",INDEX('All CCC'!AP$7:AP$846,MATCH(WatchList!$B69,'All CCC'!$B$7:$B$846,0)))</f>
        <v/>
      </c>
      <c r="AQ69" s="856" t="str">
        <f>IF($B69="","",INDEX('All CCC'!AQ$7:AQ$846,MATCH(WatchList!$B69,'All CCC'!$B$7:$B$846,0)))</f>
        <v/>
      </c>
      <c r="AR69" s="856" t="str">
        <f>IF($B69="","",INDEX('All CCC'!AR$7:AR$846,MATCH(WatchList!$B69,'All CCC'!$B$7:$B$846,0)))</f>
        <v/>
      </c>
      <c r="AS69" s="856" t="str">
        <f>IF($B69="","",INDEX('All CCC'!AS$7:AS$846,MATCH(WatchList!$B69,'All CCC'!$B$7:$B$846,0)))</f>
        <v/>
      </c>
      <c r="AT69" s="856" t="str">
        <f>IF($B69="","",INDEX('All CCC'!AT$7:AT$846,MATCH(WatchList!$B69,'All CCC'!$B$7:$B$846,0)))</f>
        <v/>
      </c>
      <c r="AU69" s="856" t="str">
        <f>IF($B69="","",INDEX('All CCC'!AU$7:AU$846,MATCH(WatchList!$B69,'All CCC'!$B$7:$B$846,0)))</f>
        <v/>
      </c>
      <c r="AV69" s="856" t="str">
        <f>IF($B69="","",INDEX('All CCC'!AV$7:AV$846,MATCH(WatchList!$B69,'All CCC'!$B$7:$B$846,0)))</f>
        <v/>
      </c>
      <c r="AW69" s="856" t="str">
        <f>IF($B69="","",INDEX('All CCC'!AW$7:AW$846,MATCH(WatchList!$B69,'All CCC'!$B$7:$B$846,0)))</f>
        <v/>
      </c>
      <c r="AX69" s="856" t="str">
        <f>IF($B69="","",INDEX('All CCC'!AX$7:AX$846,MATCH(WatchList!$B69,'All CCC'!$B$7:$B$846,0)))</f>
        <v/>
      </c>
      <c r="AY69" s="856" t="str">
        <f>IF($B69="","",INDEX('All CCC'!AY$7:AY$846,MATCH(WatchList!$B69,'All CCC'!$B$7:$B$846,0)))</f>
        <v/>
      </c>
      <c r="AZ69" s="856" t="str">
        <f>IF($B69="","",INDEX('All CCC'!AZ$7:AZ$846,MATCH(WatchList!$B69,'All CCC'!$B$7:$B$846,0)))</f>
        <v/>
      </c>
      <c r="BA69" s="856" t="str">
        <f>IF($B69="","",INDEX('All CCC'!BA$7:BA$846,MATCH(WatchList!$B69,'All CCC'!$B$7:$B$846,0)))</f>
        <v/>
      </c>
      <c r="BB69" s="856" t="str">
        <f>IF($B69="","",INDEX('All CCC'!BB$7:BB$846,MATCH(WatchList!$B69,'All CCC'!$B$7:$B$846,0)))</f>
        <v/>
      </c>
      <c r="BC69" s="856" t="str">
        <f>IF($B69="","",INDEX('All CCC'!BC$7:BC$846,MATCH(WatchList!$B69,'All CCC'!$B$7:$B$846,0)))</f>
        <v/>
      </c>
      <c r="BD69" s="856" t="str">
        <f>IF($B69="","",INDEX('All CCC'!BD$7:BD$846,MATCH(WatchList!$B69,'All CCC'!$B$7:$B$846,0)))</f>
        <v/>
      </c>
      <c r="BE69" s="856" t="str">
        <f>IF($B69="","",INDEX('All CCC'!BE$7:BE$846,MATCH(WatchList!$B69,'All CCC'!$B$7:$B$846,0)))</f>
        <v/>
      </c>
      <c r="BF69" s="856" t="str">
        <f>IF($B69="","",INDEX('All CCC'!BF$7:BF$846,MATCH(WatchList!$B69,'All CCC'!$B$7:$B$846,0)))</f>
        <v/>
      </c>
      <c r="BG69" s="856" t="str">
        <f>IF($B69="","",INDEX('All CCC'!BG$7:BG$846,MATCH(WatchList!$B69,'All CCC'!$B$7:$B$846,0)))</f>
        <v/>
      </c>
    </row>
    <row r="70" spans="1:59" x14ac:dyDescent="0.2">
      <c r="A70" s="550" t="str">
        <f>IF($B70="","",INDEX('All CCC'!A$7:A$846,MATCH(WatchList!$B70,'All CCC'!$B$7:$B$846,0)))</f>
        <v/>
      </c>
      <c r="B70" s="31"/>
      <c r="C70" s="856" t="str">
        <f>IF($B70="","",INDEX('All CCC'!C$7:C$846,MATCH(WatchList!$B70,'All CCC'!$B$7:$B$846,0)))</f>
        <v/>
      </c>
      <c r="D70" s="856" t="str">
        <f>IF($B70="","",INDEX('All CCC'!D$7:D$846,MATCH(WatchList!$B70,'All CCC'!$B$7:$B$846,0)))</f>
        <v/>
      </c>
      <c r="E70" s="856" t="str">
        <f>IF($B70="","",INDEX('All CCC'!E$7:E$846,MATCH(WatchList!$B70,'All CCC'!$B$7:$B$846,0)))</f>
        <v/>
      </c>
      <c r="F70" s="856" t="str">
        <f>IF($B70="","",INDEX('All CCC'!F$7:F$846,MATCH(WatchList!$B70,'All CCC'!$B$7:$B$846,0)))</f>
        <v/>
      </c>
      <c r="G70" s="856" t="str">
        <f>IF($B70="","",INDEX('All CCC'!G$7:G$846,MATCH(WatchList!$B70,'All CCC'!$B$7:$B$846,0)))</f>
        <v/>
      </c>
      <c r="H70" s="856" t="str">
        <f>IF($B70="","",INDEX('All CCC'!H$7:H$846,MATCH(WatchList!$B70,'All CCC'!$B$7:$B$846,0)))</f>
        <v/>
      </c>
      <c r="I70" s="856" t="str">
        <f>IF($B70="","",INDEX('All CCC'!I$7:I$846,MATCH(WatchList!$B70,'All CCC'!$B$7:$B$846,0)))</f>
        <v/>
      </c>
      <c r="J70" s="856" t="str">
        <f>IF($B70="","",INDEX('All CCC'!J$7:J$846,MATCH(WatchList!$B70,'All CCC'!$B$7:$B$846,0)))</f>
        <v/>
      </c>
      <c r="K70" s="856" t="str">
        <f>IF($B70="","",INDEX('All CCC'!K$7:K$846,MATCH(WatchList!$B70,'All CCC'!$B$7:$B$846,0)))</f>
        <v/>
      </c>
      <c r="L70" s="856" t="str">
        <f>IF($B70="","",INDEX('All CCC'!L$7:L$846,MATCH(WatchList!$B70,'All CCC'!$B$7:$B$846,0)))</f>
        <v/>
      </c>
      <c r="M70" s="856" t="str">
        <f>IF($B70="","",INDEX('All CCC'!M$7:M$846,MATCH(WatchList!$B70,'All CCC'!$B$7:$B$846,0)))</f>
        <v/>
      </c>
      <c r="N70" s="856" t="str">
        <f>IF($B70="","",INDEX('All CCC'!N$7:N$846,MATCH(WatchList!$B70,'All CCC'!$B$7:$B$846,0)))</f>
        <v/>
      </c>
      <c r="O70" s="856" t="str">
        <f>IF($B70="","",INDEX('All CCC'!O$7:O$846,MATCH(WatchList!$B70,'All CCC'!$B$7:$B$846,0)))</f>
        <v/>
      </c>
      <c r="P70" s="857" t="str">
        <f>IF($B70="","",INDEX('All CCC'!P$7:P$846,MATCH(WatchList!$B70,'All CCC'!$B$7:$B$846,0)))</f>
        <v/>
      </c>
      <c r="Q70" s="857" t="str">
        <f>IF($B70="","",INDEX('All CCC'!Q$7:Q$846,MATCH(WatchList!$B70,'All CCC'!$B$7:$B$846,0)))</f>
        <v/>
      </c>
      <c r="R70" s="856" t="str">
        <f>IF($B70="","",INDEX('All CCC'!R$7:R$846,MATCH(WatchList!$B70,'All CCC'!$B$7:$B$846,0)))</f>
        <v/>
      </c>
      <c r="S70" s="856" t="str">
        <f>IF($B70="","",INDEX('All CCC'!S$7:S$846,MATCH(WatchList!$B70,'All CCC'!$B$7:$B$846,0)))</f>
        <v/>
      </c>
      <c r="T70" s="856" t="str">
        <f>IF($B70="","",INDEX('All CCC'!T$7:T$846,MATCH(WatchList!$B70,'All CCC'!$B$7:$B$846,0)))</f>
        <v/>
      </c>
      <c r="U70" s="856" t="str">
        <f>IF($B70="","",INDEX('All CCC'!U$7:U$846,MATCH(WatchList!$B70,'All CCC'!$B$7:$B$846,0)))</f>
        <v/>
      </c>
      <c r="V70" s="856" t="str">
        <f>IF($B70="","",INDEX('All CCC'!V$7:V$846,MATCH(WatchList!$B70,'All CCC'!$B$7:$B$846,0)))</f>
        <v/>
      </c>
      <c r="W70" s="856" t="str">
        <f>IF($B70="","",INDEX('All CCC'!W$7:W$846,MATCH(WatchList!$B70,'All CCC'!$B$7:$B$846,0)))</f>
        <v/>
      </c>
      <c r="X70" s="856" t="str">
        <f>IF($B70="","",INDEX('All CCC'!X$7:X$846,MATCH(WatchList!$B70,'All CCC'!$B$7:$B$846,0)))</f>
        <v/>
      </c>
      <c r="Y70" s="856" t="str">
        <f>IF($B70="","",INDEX('All CCC'!Y$7:Y$846,MATCH(WatchList!$B70,'All CCC'!$B$7:$B$846,0)))</f>
        <v/>
      </c>
      <c r="Z70" s="856" t="str">
        <f>IF($B70="","",INDEX('All CCC'!Z$7:Z$846,MATCH(WatchList!$B70,'All CCC'!$B$7:$B$846,0)))</f>
        <v/>
      </c>
      <c r="AA70" s="856" t="str">
        <f>IF($B70="","",INDEX('All CCC'!AA$7:AA$846,MATCH(WatchList!$B70,'All CCC'!$B$7:$B$846,0)))</f>
        <v/>
      </c>
      <c r="AB70" s="856" t="str">
        <f>IF($B70="","",INDEX('All CCC'!AB$7:AB$846,MATCH(WatchList!$B70,'All CCC'!$B$7:$B$846,0)))</f>
        <v/>
      </c>
      <c r="AC70" s="856" t="str">
        <f>IF($B70="","",INDEX('All CCC'!AC$7:AC$846,MATCH(WatchList!$B70,'All CCC'!$B$7:$B$846,0)))</f>
        <v/>
      </c>
      <c r="AD70" s="856" t="str">
        <f>IF($B70="","",INDEX('All CCC'!AD$7:AD$846,MATCH(WatchList!$B70,'All CCC'!$B$7:$B$846,0)))</f>
        <v/>
      </c>
      <c r="AE70" s="856" t="str">
        <f>IF($B70="","",INDEX('All CCC'!AE$7:AE$846,MATCH(WatchList!$B70,'All CCC'!$B$7:$B$846,0)))</f>
        <v/>
      </c>
      <c r="AF70" s="856" t="str">
        <f>IF($B70="","",INDEX('All CCC'!AF$7:AF$846,MATCH(WatchList!$B70,'All CCC'!$B$7:$B$846,0)))</f>
        <v/>
      </c>
      <c r="AG70" s="856" t="str">
        <f>IF($B70="","",INDEX('All CCC'!AG$7:AG$846,MATCH(WatchList!$B70,'All CCC'!$B$7:$B$846,0)))</f>
        <v/>
      </c>
      <c r="AH70" s="856" t="str">
        <f>IF($B70="","",INDEX('All CCC'!AH$7:AH$846,MATCH(WatchList!$B70,'All CCC'!$B$7:$B$846,0)))</f>
        <v/>
      </c>
      <c r="AI70" s="856" t="str">
        <f>IF($B70="","",INDEX('All CCC'!AI$7:AI$846,MATCH(WatchList!$B70,'All CCC'!$B$7:$B$846,0)))</f>
        <v/>
      </c>
      <c r="AJ70" s="856" t="str">
        <f>IF($B70="","",INDEX('All CCC'!AJ$7:AJ$846,MATCH(WatchList!$B70,'All CCC'!$B$7:$B$846,0)))</f>
        <v/>
      </c>
      <c r="AK70" s="856" t="str">
        <f>IF($B70="","",INDEX('All CCC'!AK$7:AK$846,MATCH(WatchList!$B70,'All CCC'!$B$7:$B$846,0)))</f>
        <v/>
      </c>
      <c r="AL70" s="856" t="str">
        <f>IF($B70="","",INDEX('All CCC'!AL$7:AL$846,MATCH(WatchList!$B70,'All CCC'!$B$7:$B$846,0)))</f>
        <v/>
      </c>
      <c r="AM70" s="856" t="str">
        <f>IF($B70="","",INDEX('All CCC'!AM$7:AM$846,MATCH(WatchList!$B70,'All CCC'!$B$7:$B$846,0)))</f>
        <v/>
      </c>
      <c r="AN70" s="856" t="str">
        <f>IF($B70="","",INDEX('All CCC'!AN$7:AN$846,MATCH(WatchList!$B70,'All CCC'!$B$7:$B$846,0)))</f>
        <v/>
      </c>
      <c r="AO70" s="856" t="str">
        <f>IF($B70="","",INDEX('All CCC'!AO$7:AO$846,MATCH(WatchList!$B70,'All CCC'!$B$7:$B$846,0)))</f>
        <v/>
      </c>
      <c r="AP70" s="856" t="str">
        <f>IF($B70="","",INDEX('All CCC'!AP$7:AP$846,MATCH(WatchList!$B70,'All CCC'!$B$7:$B$846,0)))</f>
        <v/>
      </c>
      <c r="AQ70" s="856" t="str">
        <f>IF($B70="","",INDEX('All CCC'!AQ$7:AQ$846,MATCH(WatchList!$B70,'All CCC'!$B$7:$B$846,0)))</f>
        <v/>
      </c>
      <c r="AR70" s="856" t="str">
        <f>IF($B70="","",INDEX('All CCC'!AR$7:AR$846,MATCH(WatchList!$B70,'All CCC'!$B$7:$B$846,0)))</f>
        <v/>
      </c>
      <c r="AS70" s="856" t="str">
        <f>IF($B70="","",INDEX('All CCC'!AS$7:AS$846,MATCH(WatchList!$B70,'All CCC'!$B$7:$B$846,0)))</f>
        <v/>
      </c>
      <c r="AT70" s="856" t="str">
        <f>IF($B70="","",INDEX('All CCC'!AT$7:AT$846,MATCH(WatchList!$B70,'All CCC'!$B$7:$B$846,0)))</f>
        <v/>
      </c>
      <c r="AU70" s="856" t="str">
        <f>IF($B70="","",INDEX('All CCC'!AU$7:AU$846,MATCH(WatchList!$B70,'All CCC'!$B$7:$B$846,0)))</f>
        <v/>
      </c>
      <c r="AV70" s="856" t="str">
        <f>IF($B70="","",INDEX('All CCC'!AV$7:AV$846,MATCH(WatchList!$B70,'All CCC'!$B$7:$B$846,0)))</f>
        <v/>
      </c>
      <c r="AW70" s="856" t="str">
        <f>IF($B70="","",INDEX('All CCC'!AW$7:AW$846,MATCH(WatchList!$B70,'All CCC'!$B$7:$B$846,0)))</f>
        <v/>
      </c>
      <c r="AX70" s="856" t="str">
        <f>IF($B70="","",INDEX('All CCC'!AX$7:AX$846,MATCH(WatchList!$B70,'All CCC'!$B$7:$B$846,0)))</f>
        <v/>
      </c>
      <c r="AY70" s="856" t="str">
        <f>IF($B70="","",INDEX('All CCC'!AY$7:AY$846,MATCH(WatchList!$B70,'All CCC'!$B$7:$B$846,0)))</f>
        <v/>
      </c>
      <c r="AZ70" s="856" t="str">
        <f>IF($B70="","",INDEX('All CCC'!AZ$7:AZ$846,MATCH(WatchList!$B70,'All CCC'!$B$7:$B$846,0)))</f>
        <v/>
      </c>
      <c r="BA70" s="856" t="str">
        <f>IF($B70="","",INDEX('All CCC'!BA$7:BA$846,MATCH(WatchList!$B70,'All CCC'!$B$7:$B$846,0)))</f>
        <v/>
      </c>
      <c r="BB70" s="856" t="str">
        <f>IF($B70="","",INDEX('All CCC'!BB$7:BB$846,MATCH(WatchList!$B70,'All CCC'!$B$7:$B$846,0)))</f>
        <v/>
      </c>
      <c r="BC70" s="856" t="str">
        <f>IF($B70="","",INDEX('All CCC'!BC$7:BC$846,MATCH(WatchList!$B70,'All CCC'!$B$7:$B$846,0)))</f>
        <v/>
      </c>
      <c r="BD70" s="856" t="str">
        <f>IF($B70="","",INDEX('All CCC'!BD$7:BD$846,MATCH(WatchList!$B70,'All CCC'!$B$7:$B$846,0)))</f>
        <v/>
      </c>
      <c r="BE70" s="856" t="str">
        <f>IF($B70="","",INDEX('All CCC'!BE$7:BE$846,MATCH(WatchList!$B70,'All CCC'!$B$7:$B$846,0)))</f>
        <v/>
      </c>
      <c r="BF70" s="856" t="str">
        <f>IF($B70="","",INDEX('All CCC'!BF$7:BF$846,MATCH(WatchList!$B70,'All CCC'!$B$7:$B$846,0)))</f>
        <v/>
      </c>
      <c r="BG70" s="856" t="str">
        <f>IF($B70="","",INDEX('All CCC'!BG$7:BG$846,MATCH(WatchList!$B70,'All CCC'!$B$7:$B$846,0)))</f>
        <v/>
      </c>
    </row>
    <row r="71" spans="1:59" x14ac:dyDescent="0.2">
      <c r="A71" s="550" t="str">
        <f>IF($B71="","",INDEX('All CCC'!A$7:A$846,MATCH(WatchList!$B71,'All CCC'!$B$7:$B$846,0)))</f>
        <v/>
      </c>
      <c r="B71" s="31"/>
      <c r="C71" s="856" t="str">
        <f>IF($B71="","",INDEX('All CCC'!C$7:C$846,MATCH(WatchList!$B71,'All CCC'!$B$7:$B$846,0)))</f>
        <v/>
      </c>
      <c r="D71" s="856" t="str">
        <f>IF($B71="","",INDEX('All CCC'!D$7:D$846,MATCH(WatchList!$B71,'All CCC'!$B$7:$B$846,0)))</f>
        <v/>
      </c>
      <c r="E71" s="856" t="str">
        <f>IF($B71="","",INDEX('All CCC'!E$7:E$846,MATCH(WatchList!$B71,'All CCC'!$B$7:$B$846,0)))</f>
        <v/>
      </c>
      <c r="F71" s="856" t="str">
        <f>IF($B71="","",INDEX('All CCC'!F$7:F$846,MATCH(WatchList!$B71,'All CCC'!$B$7:$B$846,0)))</f>
        <v/>
      </c>
      <c r="G71" s="856" t="str">
        <f>IF($B71="","",INDEX('All CCC'!G$7:G$846,MATCH(WatchList!$B71,'All CCC'!$B$7:$B$846,0)))</f>
        <v/>
      </c>
      <c r="H71" s="856" t="str">
        <f>IF($B71="","",INDEX('All CCC'!H$7:H$846,MATCH(WatchList!$B71,'All CCC'!$B$7:$B$846,0)))</f>
        <v/>
      </c>
      <c r="I71" s="856" t="str">
        <f>IF($B71="","",INDEX('All CCC'!I$7:I$846,MATCH(WatchList!$B71,'All CCC'!$B$7:$B$846,0)))</f>
        <v/>
      </c>
      <c r="J71" s="856" t="str">
        <f>IF($B71="","",INDEX('All CCC'!J$7:J$846,MATCH(WatchList!$B71,'All CCC'!$B$7:$B$846,0)))</f>
        <v/>
      </c>
      <c r="K71" s="856" t="str">
        <f>IF($B71="","",INDEX('All CCC'!K$7:K$846,MATCH(WatchList!$B71,'All CCC'!$B$7:$B$846,0)))</f>
        <v/>
      </c>
      <c r="L71" s="856" t="str">
        <f>IF($B71="","",INDEX('All CCC'!L$7:L$846,MATCH(WatchList!$B71,'All CCC'!$B$7:$B$846,0)))</f>
        <v/>
      </c>
      <c r="M71" s="856" t="str">
        <f>IF($B71="","",INDEX('All CCC'!M$7:M$846,MATCH(WatchList!$B71,'All CCC'!$B$7:$B$846,0)))</f>
        <v/>
      </c>
      <c r="N71" s="856" t="str">
        <f>IF($B71="","",INDEX('All CCC'!N$7:N$846,MATCH(WatchList!$B71,'All CCC'!$B$7:$B$846,0)))</f>
        <v/>
      </c>
      <c r="O71" s="856" t="str">
        <f>IF($B71="","",INDEX('All CCC'!O$7:O$846,MATCH(WatchList!$B71,'All CCC'!$B$7:$B$846,0)))</f>
        <v/>
      </c>
      <c r="P71" s="857" t="str">
        <f>IF($B71="","",INDEX('All CCC'!P$7:P$846,MATCH(WatchList!$B71,'All CCC'!$B$7:$B$846,0)))</f>
        <v/>
      </c>
      <c r="Q71" s="857" t="str">
        <f>IF($B71="","",INDEX('All CCC'!Q$7:Q$846,MATCH(WatchList!$B71,'All CCC'!$B$7:$B$846,0)))</f>
        <v/>
      </c>
      <c r="R71" s="856" t="str">
        <f>IF($B71="","",INDEX('All CCC'!R$7:R$846,MATCH(WatchList!$B71,'All CCC'!$B$7:$B$846,0)))</f>
        <v/>
      </c>
      <c r="S71" s="856" t="str">
        <f>IF($B71="","",INDEX('All CCC'!S$7:S$846,MATCH(WatchList!$B71,'All CCC'!$B$7:$B$846,0)))</f>
        <v/>
      </c>
      <c r="T71" s="856" t="str">
        <f>IF($B71="","",INDEX('All CCC'!T$7:T$846,MATCH(WatchList!$B71,'All CCC'!$B$7:$B$846,0)))</f>
        <v/>
      </c>
      <c r="U71" s="856" t="str">
        <f>IF($B71="","",INDEX('All CCC'!U$7:U$846,MATCH(WatchList!$B71,'All CCC'!$B$7:$B$846,0)))</f>
        <v/>
      </c>
      <c r="V71" s="856" t="str">
        <f>IF($B71="","",INDEX('All CCC'!V$7:V$846,MATCH(WatchList!$B71,'All CCC'!$B$7:$B$846,0)))</f>
        <v/>
      </c>
      <c r="W71" s="856" t="str">
        <f>IF($B71="","",INDEX('All CCC'!W$7:W$846,MATCH(WatchList!$B71,'All CCC'!$B$7:$B$846,0)))</f>
        <v/>
      </c>
      <c r="X71" s="856" t="str">
        <f>IF($B71="","",INDEX('All CCC'!X$7:X$846,MATCH(WatchList!$B71,'All CCC'!$B$7:$B$846,0)))</f>
        <v/>
      </c>
      <c r="Y71" s="856" t="str">
        <f>IF($B71="","",INDEX('All CCC'!Y$7:Y$846,MATCH(WatchList!$B71,'All CCC'!$B$7:$B$846,0)))</f>
        <v/>
      </c>
      <c r="Z71" s="856" t="str">
        <f>IF($B71="","",INDEX('All CCC'!Z$7:Z$846,MATCH(WatchList!$B71,'All CCC'!$B$7:$B$846,0)))</f>
        <v/>
      </c>
      <c r="AA71" s="856" t="str">
        <f>IF($B71="","",INDEX('All CCC'!AA$7:AA$846,MATCH(WatchList!$B71,'All CCC'!$B$7:$B$846,0)))</f>
        <v/>
      </c>
      <c r="AB71" s="856" t="str">
        <f>IF($B71="","",INDEX('All CCC'!AB$7:AB$846,MATCH(WatchList!$B71,'All CCC'!$B$7:$B$846,0)))</f>
        <v/>
      </c>
      <c r="AC71" s="856" t="str">
        <f>IF($B71="","",INDEX('All CCC'!AC$7:AC$846,MATCH(WatchList!$B71,'All CCC'!$B$7:$B$846,0)))</f>
        <v/>
      </c>
      <c r="AD71" s="856" t="str">
        <f>IF($B71="","",INDEX('All CCC'!AD$7:AD$846,MATCH(WatchList!$B71,'All CCC'!$B$7:$B$846,0)))</f>
        <v/>
      </c>
      <c r="AE71" s="856" t="str">
        <f>IF($B71="","",INDEX('All CCC'!AE$7:AE$846,MATCH(WatchList!$B71,'All CCC'!$B$7:$B$846,0)))</f>
        <v/>
      </c>
      <c r="AF71" s="856" t="str">
        <f>IF($B71="","",INDEX('All CCC'!AF$7:AF$846,MATCH(WatchList!$B71,'All CCC'!$B$7:$B$846,0)))</f>
        <v/>
      </c>
      <c r="AG71" s="856" t="str">
        <f>IF($B71="","",INDEX('All CCC'!AG$7:AG$846,MATCH(WatchList!$B71,'All CCC'!$B$7:$B$846,0)))</f>
        <v/>
      </c>
      <c r="AH71" s="856" t="str">
        <f>IF($B71="","",INDEX('All CCC'!AH$7:AH$846,MATCH(WatchList!$B71,'All CCC'!$B$7:$B$846,0)))</f>
        <v/>
      </c>
      <c r="AI71" s="856" t="str">
        <f>IF($B71="","",INDEX('All CCC'!AI$7:AI$846,MATCH(WatchList!$B71,'All CCC'!$B$7:$B$846,0)))</f>
        <v/>
      </c>
      <c r="AJ71" s="856" t="str">
        <f>IF($B71="","",INDEX('All CCC'!AJ$7:AJ$846,MATCH(WatchList!$B71,'All CCC'!$B$7:$B$846,0)))</f>
        <v/>
      </c>
      <c r="AK71" s="856" t="str">
        <f>IF($B71="","",INDEX('All CCC'!AK$7:AK$846,MATCH(WatchList!$B71,'All CCC'!$B$7:$B$846,0)))</f>
        <v/>
      </c>
      <c r="AL71" s="856" t="str">
        <f>IF($B71="","",INDEX('All CCC'!AL$7:AL$846,MATCH(WatchList!$B71,'All CCC'!$B$7:$B$846,0)))</f>
        <v/>
      </c>
      <c r="AM71" s="856" t="str">
        <f>IF($B71="","",INDEX('All CCC'!AM$7:AM$846,MATCH(WatchList!$B71,'All CCC'!$B$7:$B$846,0)))</f>
        <v/>
      </c>
      <c r="AN71" s="856" t="str">
        <f>IF($B71="","",INDEX('All CCC'!AN$7:AN$846,MATCH(WatchList!$B71,'All CCC'!$B$7:$B$846,0)))</f>
        <v/>
      </c>
      <c r="AO71" s="856" t="str">
        <f>IF($B71="","",INDEX('All CCC'!AO$7:AO$846,MATCH(WatchList!$B71,'All CCC'!$B$7:$B$846,0)))</f>
        <v/>
      </c>
      <c r="AP71" s="856" t="str">
        <f>IF($B71="","",INDEX('All CCC'!AP$7:AP$846,MATCH(WatchList!$B71,'All CCC'!$B$7:$B$846,0)))</f>
        <v/>
      </c>
      <c r="AQ71" s="856" t="str">
        <f>IF($B71="","",INDEX('All CCC'!AQ$7:AQ$846,MATCH(WatchList!$B71,'All CCC'!$B$7:$B$846,0)))</f>
        <v/>
      </c>
      <c r="AR71" s="856" t="str">
        <f>IF($B71="","",INDEX('All CCC'!AR$7:AR$846,MATCH(WatchList!$B71,'All CCC'!$B$7:$B$846,0)))</f>
        <v/>
      </c>
      <c r="AS71" s="856" t="str">
        <f>IF($B71="","",INDEX('All CCC'!AS$7:AS$846,MATCH(WatchList!$B71,'All CCC'!$B$7:$B$846,0)))</f>
        <v/>
      </c>
      <c r="AT71" s="856" t="str">
        <f>IF($B71="","",INDEX('All CCC'!AT$7:AT$846,MATCH(WatchList!$B71,'All CCC'!$B$7:$B$846,0)))</f>
        <v/>
      </c>
      <c r="AU71" s="856" t="str">
        <f>IF($B71="","",INDEX('All CCC'!AU$7:AU$846,MATCH(WatchList!$B71,'All CCC'!$B$7:$B$846,0)))</f>
        <v/>
      </c>
      <c r="AV71" s="856" t="str">
        <f>IF($B71="","",INDEX('All CCC'!AV$7:AV$846,MATCH(WatchList!$B71,'All CCC'!$B$7:$B$846,0)))</f>
        <v/>
      </c>
      <c r="AW71" s="856" t="str">
        <f>IF($B71="","",INDEX('All CCC'!AW$7:AW$846,MATCH(WatchList!$B71,'All CCC'!$B$7:$B$846,0)))</f>
        <v/>
      </c>
      <c r="AX71" s="856" t="str">
        <f>IF($B71="","",INDEX('All CCC'!AX$7:AX$846,MATCH(WatchList!$B71,'All CCC'!$B$7:$B$846,0)))</f>
        <v/>
      </c>
      <c r="AY71" s="856" t="str">
        <f>IF($B71="","",INDEX('All CCC'!AY$7:AY$846,MATCH(WatchList!$B71,'All CCC'!$B$7:$B$846,0)))</f>
        <v/>
      </c>
      <c r="AZ71" s="856" t="str">
        <f>IF($B71="","",INDEX('All CCC'!AZ$7:AZ$846,MATCH(WatchList!$B71,'All CCC'!$B$7:$B$846,0)))</f>
        <v/>
      </c>
      <c r="BA71" s="856" t="str">
        <f>IF($B71="","",INDEX('All CCC'!BA$7:BA$846,MATCH(WatchList!$B71,'All CCC'!$B$7:$B$846,0)))</f>
        <v/>
      </c>
      <c r="BB71" s="856" t="str">
        <f>IF($B71="","",INDEX('All CCC'!BB$7:BB$846,MATCH(WatchList!$B71,'All CCC'!$B$7:$B$846,0)))</f>
        <v/>
      </c>
      <c r="BC71" s="856" t="str">
        <f>IF($B71="","",INDEX('All CCC'!BC$7:BC$846,MATCH(WatchList!$B71,'All CCC'!$B$7:$B$846,0)))</f>
        <v/>
      </c>
      <c r="BD71" s="856" t="str">
        <f>IF($B71="","",INDEX('All CCC'!BD$7:BD$846,MATCH(WatchList!$B71,'All CCC'!$B$7:$B$846,0)))</f>
        <v/>
      </c>
      <c r="BE71" s="856" t="str">
        <f>IF($B71="","",INDEX('All CCC'!BE$7:BE$846,MATCH(WatchList!$B71,'All CCC'!$B$7:$B$846,0)))</f>
        <v/>
      </c>
      <c r="BF71" s="856" t="str">
        <f>IF($B71="","",INDEX('All CCC'!BF$7:BF$846,MATCH(WatchList!$B71,'All CCC'!$B$7:$B$846,0)))</f>
        <v/>
      </c>
      <c r="BG71" s="856" t="str">
        <f>IF($B71="","",INDEX('All CCC'!BG$7:BG$846,MATCH(WatchList!$B71,'All CCC'!$B$7:$B$846,0)))</f>
        <v/>
      </c>
    </row>
    <row r="72" spans="1:59" x14ac:dyDescent="0.2">
      <c r="A72" s="550" t="str">
        <f>IF($B72="","",INDEX('All CCC'!A$7:A$846,MATCH(WatchList!$B72,'All CCC'!$B$7:$B$846,0)))</f>
        <v/>
      </c>
      <c r="B72" s="31"/>
      <c r="C72" s="856" t="str">
        <f>IF($B72="","",INDEX('All CCC'!C$7:C$846,MATCH(WatchList!$B72,'All CCC'!$B$7:$B$846,0)))</f>
        <v/>
      </c>
      <c r="D72" s="856" t="str">
        <f>IF($B72="","",INDEX('All CCC'!D$7:D$846,MATCH(WatchList!$B72,'All CCC'!$B$7:$B$846,0)))</f>
        <v/>
      </c>
      <c r="E72" s="856" t="str">
        <f>IF($B72="","",INDEX('All CCC'!E$7:E$846,MATCH(WatchList!$B72,'All CCC'!$B$7:$B$846,0)))</f>
        <v/>
      </c>
      <c r="F72" s="856" t="str">
        <f>IF($B72="","",INDEX('All CCC'!F$7:F$846,MATCH(WatchList!$B72,'All CCC'!$B$7:$B$846,0)))</f>
        <v/>
      </c>
      <c r="G72" s="856" t="str">
        <f>IF($B72="","",INDEX('All CCC'!G$7:G$846,MATCH(WatchList!$B72,'All CCC'!$B$7:$B$846,0)))</f>
        <v/>
      </c>
      <c r="H72" s="856" t="str">
        <f>IF($B72="","",INDEX('All CCC'!H$7:H$846,MATCH(WatchList!$B72,'All CCC'!$B$7:$B$846,0)))</f>
        <v/>
      </c>
      <c r="I72" s="856" t="str">
        <f>IF($B72="","",INDEX('All CCC'!I$7:I$846,MATCH(WatchList!$B72,'All CCC'!$B$7:$B$846,0)))</f>
        <v/>
      </c>
      <c r="J72" s="856" t="str">
        <f>IF($B72="","",INDEX('All CCC'!J$7:J$846,MATCH(WatchList!$B72,'All CCC'!$B$7:$B$846,0)))</f>
        <v/>
      </c>
      <c r="K72" s="856" t="str">
        <f>IF($B72="","",INDEX('All CCC'!K$7:K$846,MATCH(WatchList!$B72,'All CCC'!$B$7:$B$846,0)))</f>
        <v/>
      </c>
      <c r="L72" s="856" t="str">
        <f>IF($B72="","",INDEX('All CCC'!L$7:L$846,MATCH(WatchList!$B72,'All CCC'!$B$7:$B$846,0)))</f>
        <v/>
      </c>
      <c r="M72" s="856" t="str">
        <f>IF($B72="","",INDEX('All CCC'!M$7:M$846,MATCH(WatchList!$B72,'All CCC'!$B$7:$B$846,0)))</f>
        <v/>
      </c>
      <c r="N72" s="856" t="str">
        <f>IF($B72="","",INDEX('All CCC'!N$7:N$846,MATCH(WatchList!$B72,'All CCC'!$B$7:$B$846,0)))</f>
        <v/>
      </c>
      <c r="O72" s="856" t="str">
        <f>IF($B72="","",INDEX('All CCC'!O$7:O$846,MATCH(WatchList!$B72,'All CCC'!$B$7:$B$846,0)))</f>
        <v/>
      </c>
      <c r="P72" s="857" t="str">
        <f>IF($B72="","",INDEX('All CCC'!P$7:P$846,MATCH(WatchList!$B72,'All CCC'!$B$7:$B$846,0)))</f>
        <v/>
      </c>
      <c r="Q72" s="857" t="str">
        <f>IF($B72="","",INDEX('All CCC'!Q$7:Q$846,MATCH(WatchList!$B72,'All CCC'!$B$7:$B$846,0)))</f>
        <v/>
      </c>
      <c r="R72" s="856" t="str">
        <f>IF($B72="","",INDEX('All CCC'!R$7:R$846,MATCH(WatchList!$B72,'All CCC'!$B$7:$B$846,0)))</f>
        <v/>
      </c>
      <c r="S72" s="856" t="str">
        <f>IF($B72="","",INDEX('All CCC'!S$7:S$846,MATCH(WatchList!$B72,'All CCC'!$B$7:$B$846,0)))</f>
        <v/>
      </c>
      <c r="T72" s="856" t="str">
        <f>IF($B72="","",INDEX('All CCC'!T$7:T$846,MATCH(WatchList!$B72,'All CCC'!$B$7:$B$846,0)))</f>
        <v/>
      </c>
      <c r="U72" s="856" t="str">
        <f>IF($B72="","",INDEX('All CCC'!U$7:U$846,MATCH(WatchList!$B72,'All CCC'!$B$7:$B$846,0)))</f>
        <v/>
      </c>
      <c r="V72" s="856" t="str">
        <f>IF($B72="","",INDEX('All CCC'!V$7:V$846,MATCH(WatchList!$B72,'All CCC'!$B$7:$B$846,0)))</f>
        <v/>
      </c>
      <c r="W72" s="856" t="str">
        <f>IF($B72="","",INDEX('All CCC'!W$7:W$846,MATCH(WatchList!$B72,'All CCC'!$B$7:$B$846,0)))</f>
        <v/>
      </c>
      <c r="X72" s="856" t="str">
        <f>IF($B72="","",INDEX('All CCC'!X$7:X$846,MATCH(WatchList!$B72,'All CCC'!$B$7:$B$846,0)))</f>
        <v/>
      </c>
      <c r="Y72" s="856" t="str">
        <f>IF($B72="","",INDEX('All CCC'!Y$7:Y$846,MATCH(WatchList!$B72,'All CCC'!$B$7:$B$846,0)))</f>
        <v/>
      </c>
      <c r="Z72" s="856" t="str">
        <f>IF($B72="","",INDEX('All CCC'!Z$7:Z$846,MATCH(WatchList!$B72,'All CCC'!$B$7:$B$846,0)))</f>
        <v/>
      </c>
      <c r="AA72" s="856" t="str">
        <f>IF($B72="","",INDEX('All CCC'!AA$7:AA$846,MATCH(WatchList!$B72,'All CCC'!$B$7:$B$846,0)))</f>
        <v/>
      </c>
      <c r="AB72" s="856" t="str">
        <f>IF($B72="","",INDEX('All CCC'!AB$7:AB$846,MATCH(WatchList!$B72,'All CCC'!$B$7:$B$846,0)))</f>
        <v/>
      </c>
      <c r="AC72" s="856" t="str">
        <f>IF($B72="","",INDEX('All CCC'!AC$7:AC$846,MATCH(WatchList!$B72,'All CCC'!$B$7:$B$846,0)))</f>
        <v/>
      </c>
      <c r="AD72" s="856" t="str">
        <f>IF($B72="","",INDEX('All CCC'!AD$7:AD$846,MATCH(WatchList!$B72,'All CCC'!$B$7:$B$846,0)))</f>
        <v/>
      </c>
      <c r="AE72" s="856" t="str">
        <f>IF($B72="","",INDEX('All CCC'!AE$7:AE$846,MATCH(WatchList!$B72,'All CCC'!$B$7:$B$846,0)))</f>
        <v/>
      </c>
      <c r="AF72" s="856" t="str">
        <f>IF($B72="","",INDEX('All CCC'!AF$7:AF$846,MATCH(WatchList!$B72,'All CCC'!$B$7:$B$846,0)))</f>
        <v/>
      </c>
      <c r="AG72" s="856" t="str">
        <f>IF($B72="","",INDEX('All CCC'!AG$7:AG$846,MATCH(WatchList!$B72,'All CCC'!$B$7:$B$846,0)))</f>
        <v/>
      </c>
      <c r="AH72" s="856" t="str">
        <f>IF($B72="","",INDEX('All CCC'!AH$7:AH$846,MATCH(WatchList!$B72,'All CCC'!$B$7:$B$846,0)))</f>
        <v/>
      </c>
      <c r="AI72" s="856" t="str">
        <f>IF($B72="","",INDEX('All CCC'!AI$7:AI$846,MATCH(WatchList!$B72,'All CCC'!$B$7:$B$846,0)))</f>
        <v/>
      </c>
      <c r="AJ72" s="856" t="str">
        <f>IF($B72="","",INDEX('All CCC'!AJ$7:AJ$846,MATCH(WatchList!$B72,'All CCC'!$B$7:$B$846,0)))</f>
        <v/>
      </c>
      <c r="AK72" s="856" t="str">
        <f>IF($B72="","",INDEX('All CCC'!AK$7:AK$846,MATCH(WatchList!$B72,'All CCC'!$B$7:$B$846,0)))</f>
        <v/>
      </c>
      <c r="AL72" s="856" t="str">
        <f>IF($B72="","",INDEX('All CCC'!AL$7:AL$846,MATCH(WatchList!$B72,'All CCC'!$B$7:$B$846,0)))</f>
        <v/>
      </c>
      <c r="AM72" s="856" t="str">
        <f>IF($B72="","",INDEX('All CCC'!AM$7:AM$846,MATCH(WatchList!$B72,'All CCC'!$B$7:$B$846,0)))</f>
        <v/>
      </c>
      <c r="AN72" s="856" t="str">
        <f>IF($B72="","",INDEX('All CCC'!AN$7:AN$846,MATCH(WatchList!$B72,'All CCC'!$B$7:$B$846,0)))</f>
        <v/>
      </c>
      <c r="AO72" s="856" t="str">
        <f>IF($B72="","",INDEX('All CCC'!AO$7:AO$846,MATCH(WatchList!$B72,'All CCC'!$B$7:$B$846,0)))</f>
        <v/>
      </c>
      <c r="AP72" s="856" t="str">
        <f>IF($B72="","",INDEX('All CCC'!AP$7:AP$846,MATCH(WatchList!$B72,'All CCC'!$B$7:$B$846,0)))</f>
        <v/>
      </c>
      <c r="AQ72" s="856" t="str">
        <f>IF($B72="","",INDEX('All CCC'!AQ$7:AQ$846,MATCH(WatchList!$B72,'All CCC'!$B$7:$B$846,0)))</f>
        <v/>
      </c>
      <c r="AR72" s="856" t="str">
        <f>IF($B72="","",INDEX('All CCC'!AR$7:AR$846,MATCH(WatchList!$B72,'All CCC'!$B$7:$B$846,0)))</f>
        <v/>
      </c>
      <c r="AS72" s="856" t="str">
        <f>IF($B72="","",INDEX('All CCC'!AS$7:AS$846,MATCH(WatchList!$B72,'All CCC'!$B$7:$B$846,0)))</f>
        <v/>
      </c>
      <c r="AT72" s="856" t="str">
        <f>IF($B72="","",INDEX('All CCC'!AT$7:AT$846,MATCH(WatchList!$B72,'All CCC'!$B$7:$B$846,0)))</f>
        <v/>
      </c>
      <c r="AU72" s="856" t="str">
        <f>IF($B72="","",INDEX('All CCC'!AU$7:AU$846,MATCH(WatchList!$B72,'All CCC'!$B$7:$B$846,0)))</f>
        <v/>
      </c>
      <c r="AV72" s="856" t="str">
        <f>IF($B72="","",INDEX('All CCC'!AV$7:AV$846,MATCH(WatchList!$B72,'All CCC'!$B$7:$B$846,0)))</f>
        <v/>
      </c>
      <c r="AW72" s="856" t="str">
        <f>IF($B72="","",INDEX('All CCC'!AW$7:AW$846,MATCH(WatchList!$B72,'All CCC'!$B$7:$B$846,0)))</f>
        <v/>
      </c>
      <c r="AX72" s="856" t="str">
        <f>IF($B72="","",INDEX('All CCC'!AX$7:AX$846,MATCH(WatchList!$B72,'All CCC'!$B$7:$B$846,0)))</f>
        <v/>
      </c>
      <c r="AY72" s="856" t="str">
        <f>IF($B72="","",INDEX('All CCC'!AY$7:AY$846,MATCH(WatchList!$B72,'All CCC'!$B$7:$B$846,0)))</f>
        <v/>
      </c>
      <c r="AZ72" s="856" t="str">
        <f>IF($B72="","",INDEX('All CCC'!AZ$7:AZ$846,MATCH(WatchList!$B72,'All CCC'!$B$7:$B$846,0)))</f>
        <v/>
      </c>
      <c r="BA72" s="856" t="str">
        <f>IF($B72="","",INDEX('All CCC'!BA$7:BA$846,MATCH(WatchList!$B72,'All CCC'!$B$7:$B$846,0)))</f>
        <v/>
      </c>
      <c r="BB72" s="856" t="str">
        <f>IF($B72="","",INDEX('All CCC'!BB$7:BB$846,MATCH(WatchList!$B72,'All CCC'!$B$7:$B$846,0)))</f>
        <v/>
      </c>
      <c r="BC72" s="856" t="str">
        <f>IF($B72="","",INDEX('All CCC'!BC$7:BC$846,MATCH(WatchList!$B72,'All CCC'!$B$7:$B$846,0)))</f>
        <v/>
      </c>
      <c r="BD72" s="856" t="str">
        <f>IF($B72="","",INDEX('All CCC'!BD$7:BD$846,MATCH(WatchList!$B72,'All CCC'!$B$7:$B$846,0)))</f>
        <v/>
      </c>
      <c r="BE72" s="856" t="str">
        <f>IF($B72="","",INDEX('All CCC'!BE$7:BE$846,MATCH(WatchList!$B72,'All CCC'!$B$7:$B$846,0)))</f>
        <v/>
      </c>
      <c r="BF72" s="856" t="str">
        <f>IF($B72="","",INDEX('All CCC'!BF$7:BF$846,MATCH(WatchList!$B72,'All CCC'!$B$7:$B$846,0)))</f>
        <v/>
      </c>
      <c r="BG72" s="856" t="str">
        <f>IF($B72="","",INDEX('All CCC'!BG$7:BG$846,MATCH(WatchList!$B72,'All CCC'!$B$7:$B$846,0)))</f>
        <v/>
      </c>
    </row>
    <row r="73" spans="1:59" x14ac:dyDescent="0.2">
      <c r="A73" s="550" t="str">
        <f>IF($B73="","",INDEX('All CCC'!A$7:A$846,MATCH(WatchList!$B73,'All CCC'!$B$7:$B$846,0)))</f>
        <v/>
      </c>
      <c r="B73" s="31"/>
      <c r="C73" s="856" t="str">
        <f>IF($B73="","",INDEX('All CCC'!C$7:C$846,MATCH(WatchList!$B73,'All CCC'!$B$7:$B$846,0)))</f>
        <v/>
      </c>
      <c r="D73" s="856" t="str">
        <f>IF($B73="","",INDEX('All CCC'!D$7:D$846,MATCH(WatchList!$B73,'All CCC'!$B$7:$B$846,0)))</f>
        <v/>
      </c>
      <c r="E73" s="856" t="str">
        <f>IF($B73="","",INDEX('All CCC'!E$7:E$846,MATCH(WatchList!$B73,'All CCC'!$B$7:$B$846,0)))</f>
        <v/>
      </c>
      <c r="F73" s="856" t="str">
        <f>IF($B73="","",INDEX('All CCC'!F$7:F$846,MATCH(WatchList!$B73,'All CCC'!$B$7:$B$846,0)))</f>
        <v/>
      </c>
      <c r="G73" s="856" t="str">
        <f>IF($B73="","",INDEX('All CCC'!G$7:G$846,MATCH(WatchList!$B73,'All CCC'!$B$7:$B$846,0)))</f>
        <v/>
      </c>
      <c r="H73" s="856" t="str">
        <f>IF($B73="","",INDEX('All CCC'!H$7:H$846,MATCH(WatchList!$B73,'All CCC'!$B$7:$B$846,0)))</f>
        <v/>
      </c>
      <c r="I73" s="856" t="str">
        <f>IF($B73="","",INDEX('All CCC'!I$7:I$846,MATCH(WatchList!$B73,'All CCC'!$B$7:$B$846,0)))</f>
        <v/>
      </c>
      <c r="J73" s="856" t="str">
        <f>IF($B73="","",INDEX('All CCC'!J$7:J$846,MATCH(WatchList!$B73,'All CCC'!$B$7:$B$846,0)))</f>
        <v/>
      </c>
      <c r="K73" s="856" t="str">
        <f>IF($B73="","",INDEX('All CCC'!K$7:K$846,MATCH(WatchList!$B73,'All CCC'!$B$7:$B$846,0)))</f>
        <v/>
      </c>
      <c r="L73" s="856" t="str">
        <f>IF($B73="","",INDEX('All CCC'!L$7:L$846,MATCH(WatchList!$B73,'All CCC'!$B$7:$B$846,0)))</f>
        <v/>
      </c>
      <c r="M73" s="856" t="str">
        <f>IF($B73="","",INDEX('All CCC'!M$7:M$846,MATCH(WatchList!$B73,'All CCC'!$B$7:$B$846,0)))</f>
        <v/>
      </c>
      <c r="N73" s="856" t="str">
        <f>IF($B73="","",INDEX('All CCC'!N$7:N$846,MATCH(WatchList!$B73,'All CCC'!$B$7:$B$846,0)))</f>
        <v/>
      </c>
      <c r="O73" s="856" t="str">
        <f>IF($B73="","",INDEX('All CCC'!O$7:O$846,MATCH(WatchList!$B73,'All CCC'!$B$7:$B$846,0)))</f>
        <v/>
      </c>
      <c r="P73" s="857" t="str">
        <f>IF($B73="","",INDEX('All CCC'!P$7:P$846,MATCH(WatchList!$B73,'All CCC'!$B$7:$B$846,0)))</f>
        <v/>
      </c>
      <c r="Q73" s="857" t="str">
        <f>IF($B73="","",INDEX('All CCC'!Q$7:Q$846,MATCH(WatchList!$B73,'All CCC'!$B$7:$B$846,0)))</f>
        <v/>
      </c>
      <c r="R73" s="856" t="str">
        <f>IF($B73="","",INDEX('All CCC'!R$7:R$846,MATCH(WatchList!$B73,'All CCC'!$B$7:$B$846,0)))</f>
        <v/>
      </c>
      <c r="S73" s="856" t="str">
        <f>IF($B73="","",INDEX('All CCC'!S$7:S$846,MATCH(WatchList!$B73,'All CCC'!$B$7:$B$846,0)))</f>
        <v/>
      </c>
      <c r="T73" s="856" t="str">
        <f>IF($B73="","",INDEX('All CCC'!T$7:T$846,MATCH(WatchList!$B73,'All CCC'!$B$7:$B$846,0)))</f>
        <v/>
      </c>
      <c r="U73" s="856" t="str">
        <f>IF($B73="","",INDEX('All CCC'!U$7:U$846,MATCH(WatchList!$B73,'All CCC'!$B$7:$B$846,0)))</f>
        <v/>
      </c>
      <c r="V73" s="856" t="str">
        <f>IF($B73="","",INDEX('All CCC'!V$7:V$846,MATCH(WatchList!$B73,'All CCC'!$B$7:$B$846,0)))</f>
        <v/>
      </c>
      <c r="W73" s="856" t="str">
        <f>IF($B73="","",INDEX('All CCC'!W$7:W$846,MATCH(WatchList!$B73,'All CCC'!$B$7:$B$846,0)))</f>
        <v/>
      </c>
      <c r="X73" s="856" t="str">
        <f>IF($B73="","",INDEX('All CCC'!X$7:X$846,MATCH(WatchList!$B73,'All CCC'!$B$7:$B$846,0)))</f>
        <v/>
      </c>
      <c r="Y73" s="856" t="str">
        <f>IF($B73="","",INDEX('All CCC'!Y$7:Y$846,MATCH(WatchList!$B73,'All CCC'!$B$7:$B$846,0)))</f>
        <v/>
      </c>
      <c r="Z73" s="856" t="str">
        <f>IF($B73="","",INDEX('All CCC'!Z$7:Z$846,MATCH(WatchList!$B73,'All CCC'!$B$7:$B$846,0)))</f>
        <v/>
      </c>
      <c r="AA73" s="856" t="str">
        <f>IF($B73="","",INDEX('All CCC'!AA$7:AA$846,MATCH(WatchList!$B73,'All CCC'!$B$7:$B$846,0)))</f>
        <v/>
      </c>
      <c r="AB73" s="856" t="str">
        <f>IF($B73="","",INDEX('All CCC'!AB$7:AB$846,MATCH(WatchList!$B73,'All CCC'!$B$7:$B$846,0)))</f>
        <v/>
      </c>
      <c r="AC73" s="856" t="str">
        <f>IF($B73="","",INDEX('All CCC'!AC$7:AC$846,MATCH(WatchList!$B73,'All CCC'!$B$7:$B$846,0)))</f>
        <v/>
      </c>
      <c r="AD73" s="856" t="str">
        <f>IF($B73="","",INDEX('All CCC'!AD$7:AD$846,MATCH(WatchList!$B73,'All CCC'!$B$7:$B$846,0)))</f>
        <v/>
      </c>
      <c r="AE73" s="856" t="str">
        <f>IF($B73="","",INDEX('All CCC'!AE$7:AE$846,MATCH(WatchList!$B73,'All CCC'!$B$7:$B$846,0)))</f>
        <v/>
      </c>
      <c r="AF73" s="856" t="str">
        <f>IF($B73="","",INDEX('All CCC'!AF$7:AF$846,MATCH(WatchList!$B73,'All CCC'!$B$7:$B$846,0)))</f>
        <v/>
      </c>
      <c r="AG73" s="856" t="str">
        <f>IF($B73="","",INDEX('All CCC'!AG$7:AG$846,MATCH(WatchList!$B73,'All CCC'!$B$7:$B$846,0)))</f>
        <v/>
      </c>
      <c r="AH73" s="856" t="str">
        <f>IF($B73="","",INDEX('All CCC'!AH$7:AH$846,MATCH(WatchList!$B73,'All CCC'!$B$7:$B$846,0)))</f>
        <v/>
      </c>
      <c r="AI73" s="856" t="str">
        <f>IF($B73="","",INDEX('All CCC'!AI$7:AI$846,MATCH(WatchList!$B73,'All CCC'!$B$7:$B$846,0)))</f>
        <v/>
      </c>
      <c r="AJ73" s="856" t="str">
        <f>IF($B73="","",INDEX('All CCC'!AJ$7:AJ$846,MATCH(WatchList!$B73,'All CCC'!$B$7:$B$846,0)))</f>
        <v/>
      </c>
      <c r="AK73" s="856" t="str">
        <f>IF($B73="","",INDEX('All CCC'!AK$7:AK$846,MATCH(WatchList!$B73,'All CCC'!$B$7:$B$846,0)))</f>
        <v/>
      </c>
      <c r="AL73" s="856" t="str">
        <f>IF($B73="","",INDEX('All CCC'!AL$7:AL$846,MATCH(WatchList!$B73,'All CCC'!$B$7:$B$846,0)))</f>
        <v/>
      </c>
      <c r="AM73" s="856" t="str">
        <f>IF($B73="","",INDEX('All CCC'!AM$7:AM$846,MATCH(WatchList!$B73,'All CCC'!$B$7:$B$846,0)))</f>
        <v/>
      </c>
      <c r="AN73" s="856" t="str">
        <f>IF($B73="","",INDEX('All CCC'!AN$7:AN$846,MATCH(WatchList!$B73,'All CCC'!$B$7:$B$846,0)))</f>
        <v/>
      </c>
      <c r="AO73" s="856" t="str">
        <f>IF($B73="","",INDEX('All CCC'!AO$7:AO$846,MATCH(WatchList!$B73,'All CCC'!$B$7:$B$846,0)))</f>
        <v/>
      </c>
      <c r="AP73" s="856" t="str">
        <f>IF($B73="","",INDEX('All CCC'!AP$7:AP$846,MATCH(WatchList!$B73,'All CCC'!$B$7:$B$846,0)))</f>
        <v/>
      </c>
      <c r="AQ73" s="856" t="str">
        <f>IF($B73="","",INDEX('All CCC'!AQ$7:AQ$846,MATCH(WatchList!$B73,'All CCC'!$B$7:$B$846,0)))</f>
        <v/>
      </c>
      <c r="AR73" s="856" t="str">
        <f>IF($B73="","",INDEX('All CCC'!AR$7:AR$846,MATCH(WatchList!$B73,'All CCC'!$B$7:$B$846,0)))</f>
        <v/>
      </c>
      <c r="AS73" s="856" t="str">
        <f>IF($B73="","",INDEX('All CCC'!AS$7:AS$846,MATCH(WatchList!$B73,'All CCC'!$B$7:$B$846,0)))</f>
        <v/>
      </c>
      <c r="AT73" s="856" t="str">
        <f>IF($B73="","",INDEX('All CCC'!AT$7:AT$846,MATCH(WatchList!$B73,'All CCC'!$B$7:$B$846,0)))</f>
        <v/>
      </c>
      <c r="AU73" s="856" t="str">
        <f>IF($B73="","",INDEX('All CCC'!AU$7:AU$846,MATCH(WatchList!$B73,'All CCC'!$B$7:$B$846,0)))</f>
        <v/>
      </c>
      <c r="AV73" s="856" t="str">
        <f>IF($B73="","",INDEX('All CCC'!AV$7:AV$846,MATCH(WatchList!$B73,'All CCC'!$B$7:$B$846,0)))</f>
        <v/>
      </c>
      <c r="AW73" s="856" t="str">
        <f>IF($B73="","",INDEX('All CCC'!AW$7:AW$846,MATCH(WatchList!$B73,'All CCC'!$B$7:$B$846,0)))</f>
        <v/>
      </c>
      <c r="AX73" s="856" t="str">
        <f>IF($B73="","",INDEX('All CCC'!AX$7:AX$846,MATCH(WatchList!$B73,'All CCC'!$B$7:$B$846,0)))</f>
        <v/>
      </c>
      <c r="AY73" s="856" t="str">
        <f>IF($B73="","",INDEX('All CCC'!AY$7:AY$846,MATCH(WatchList!$B73,'All CCC'!$B$7:$B$846,0)))</f>
        <v/>
      </c>
      <c r="AZ73" s="856" t="str">
        <f>IF($B73="","",INDEX('All CCC'!AZ$7:AZ$846,MATCH(WatchList!$B73,'All CCC'!$B$7:$B$846,0)))</f>
        <v/>
      </c>
      <c r="BA73" s="856" t="str">
        <f>IF($B73="","",INDEX('All CCC'!BA$7:BA$846,MATCH(WatchList!$B73,'All CCC'!$B$7:$B$846,0)))</f>
        <v/>
      </c>
      <c r="BB73" s="856" t="str">
        <f>IF($B73="","",INDEX('All CCC'!BB$7:BB$846,MATCH(WatchList!$B73,'All CCC'!$B$7:$B$846,0)))</f>
        <v/>
      </c>
      <c r="BC73" s="856" t="str">
        <f>IF($B73="","",INDEX('All CCC'!BC$7:BC$846,MATCH(WatchList!$B73,'All CCC'!$B$7:$B$846,0)))</f>
        <v/>
      </c>
      <c r="BD73" s="856" t="str">
        <f>IF($B73="","",INDEX('All CCC'!BD$7:BD$846,MATCH(WatchList!$B73,'All CCC'!$B$7:$B$846,0)))</f>
        <v/>
      </c>
      <c r="BE73" s="856" t="str">
        <f>IF($B73="","",INDEX('All CCC'!BE$7:BE$846,MATCH(WatchList!$B73,'All CCC'!$B$7:$B$846,0)))</f>
        <v/>
      </c>
      <c r="BF73" s="856" t="str">
        <f>IF($B73="","",INDEX('All CCC'!BF$7:BF$846,MATCH(WatchList!$B73,'All CCC'!$B$7:$B$846,0)))</f>
        <v/>
      </c>
      <c r="BG73" s="856" t="str">
        <f>IF($B73="","",INDEX('All CCC'!BG$7:BG$846,MATCH(WatchList!$B73,'All CCC'!$B$7:$B$846,0)))</f>
        <v/>
      </c>
    </row>
    <row r="74" spans="1:59" x14ac:dyDescent="0.2">
      <c r="A74" s="550" t="str">
        <f>IF($B74="","",INDEX('All CCC'!A$7:A$846,MATCH(WatchList!$B74,'All CCC'!$B$7:$B$846,0)))</f>
        <v/>
      </c>
      <c r="B74" s="31"/>
      <c r="C74" s="856" t="str">
        <f>IF($B74="","",INDEX('All CCC'!C$7:C$846,MATCH(WatchList!$B74,'All CCC'!$B$7:$B$846,0)))</f>
        <v/>
      </c>
      <c r="D74" s="856" t="str">
        <f>IF($B74="","",INDEX('All CCC'!D$7:D$846,MATCH(WatchList!$B74,'All CCC'!$B$7:$B$846,0)))</f>
        <v/>
      </c>
      <c r="E74" s="856" t="str">
        <f>IF($B74="","",INDEX('All CCC'!E$7:E$846,MATCH(WatchList!$B74,'All CCC'!$B$7:$B$846,0)))</f>
        <v/>
      </c>
      <c r="F74" s="856" t="str">
        <f>IF($B74="","",INDEX('All CCC'!F$7:F$846,MATCH(WatchList!$B74,'All CCC'!$B$7:$B$846,0)))</f>
        <v/>
      </c>
      <c r="G74" s="856" t="str">
        <f>IF($B74="","",INDEX('All CCC'!G$7:G$846,MATCH(WatchList!$B74,'All CCC'!$B$7:$B$846,0)))</f>
        <v/>
      </c>
      <c r="H74" s="856" t="str">
        <f>IF($B74="","",INDEX('All CCC'!H$7:H$846,MATCH(WatchList!$B74,'All CCC'!$B$7:$B$846,0)))</f>
        <v/>
      </c>
      <c r="I74" s="856" t="str">
        <f>IF($B74="","",INDEX('All CCC'!I$7:I$846,MATCH(WatchList!$B74,'All CCC'!$B$7:$B$846,0)))</f>
        <v/>
      </c>
      <c r="J74" s="856" t="str">
        <f>IF($B74="","",INDEX('All CCC'!J$7:J$846,MATCH(WatchList!$B74,'All CCC'!$B$7:$B$846,0)))</f>
        <v/>
      </c>
      <c r="K74" s="856" t="str">
        <f>IF($B74="","",INDEX('All CCC'!K$7:K$846,MATCH(WatchList!$B74,'All CCC'!$B$7:$B$846,0)))</f>
        <v/>
      </c>
      <c r="L74" s="856" t="str">
        <f>IF($B74="","",INDEX('All CCC'!L$7:L$846,MATCH(WatchList!$B74,'All CCC'!$B$7:$B$846,0)))</f>
        <v/>
      </c>
      <c r="M74" s="856" t="str">
        <f>IF($B74="","",INDEX('All CCC'!M$7:M$846,MATCH(WatchList!$B74,'All CCC'!$B$7:$B$846,0)))</f>
        <v/>
      </c>
      <c r="N74" s="856" t="str">
        <f>IF($B74="","",INDEX('All CCC'!N$7:N$846,MATCH(WatchList!$B74,'All CCC'!$B$7:$B$846,0)))</f>
        <v/>
      </c>
      <c r="O74" s="856" t="str">
        <f>IF($B74="","",INDEX('All CCC'!O$7:O$846,MATCH(WatchList!$B74,'All CCC'!$B$7:$B$846,0)))</f>
        <v/>
      </c>
      <c r="P74" s="857" t="str">
        <f>IF($B74="","",INDEX('All CCC'!P$7:P$846,MATCH(WatchList!$B74,'All CCC'!$B$7:$B$846,0)))</f>
        <v/>
      </c>
      <c r="Q74" s="857" t="str">
        <f>IF($B74="","",INDEX('All CCC'!Q$7:Q$846,MATCH(WatchList!$B74,'All CCC'!$B$7:$B$846,0)))</f>
        <v/>
      </c>
      <c r="R74" s="856" t="str">
        <f>IF($B74="","",INDEX('All CCC'!R$7:R$846,MATCH(WatchList!$B74,'All CCC'!$B$7:$B$846,0)))</f>
        <v/>
      </c>
      <c r="S74" s="856" t="str">
        <f>IF($B74="","",INDEX('All CCC'!S$7:S$846,MATCH(WatchList!$B74,'All CCC'!$B$7:$B$846,0)))</f>
        <v/>
      </c>
      <c r="T74" s="856" t="str">
        <f>IF($B74="","",INDEX('All CCC'!T$7:T$846,MATCH(WatchList!$B74,'All CCC'!$B$7:$B$846,0)))</f>
        <v/>
      </c>
      <c r="U74" s="856" t="str">
        <f>IF($B74="","",INDEX('All CCC'!U$7:U$846,MATCH(WatchList!$B74,'All CCC'!$B$7:$B$846,0)))</f>
        <v/>
      </c>
      <c r="V74" s="856" t="str">
        <f>IF($B74="","",INDEX('All CCC'!V$7:V$846,MATCH(WatchList!$B74,'All CCC'!$B$7:$B$846,0)))</f>
        <v/>
      </c>
      <c r="W74" s="856" t="str">
        <f>IF($B74="","",INDEX('All CCC'!W$7:W$846,MATCH(WatchList!$B74,'All CCC'!$B$7:$B$846,0)))</f>
        <v/>
      </c>
      <c r="X74" s="856" t="str">
        <f>IF($B74="","",INDEX('All CCC'!X$7:X$846,MATCH(WatchList!$B74,'All CCC'!$B$7:$B$846,0)))</f>
        <v/>
      </c>
      <c r="Y74" s="856" t="str">
        <f>IF($B74="","",INDEX('All CCC'!Y$7:Y$846,MATCH(WatchList!$B74,'All CCC'!$B$7:$B$846,0)))</f>
        <v/>
      </c>
      <c r="Z74" s="856" t="str">
        <f>IF($B74="","",INDEX('All CCC'!Z$7:Z$846,MATCH(WatchList!$B74,'All CCC'!$B$7:$B$846,0)))</f>
        <v/>
      </c>
      <c r="AA74" s="856" t="str">
        <f>IF($B74="","",INDEX('All CCC'!AA$7:AA$846,MATCH(WatchList!$B74,'All CCC'!$B$7:$B$846,0)))</f>
        <v/>
      </c>
      <c r="AB74" s="856" t="str">
        <f>IF($B74="","",INDEX('All CCC'!AB$7:AB$846,MATCH(WatchList!$B74,'All CCC'!$B$7:$B$846,0)))</f>
        <v/>
      </c>
      <c r="AC74" s="856" t="str">
        <f>IF($B74="","",INDEX('All CCC'!AC$7:AC$846,MATCH(WatchList!$B74,'All CCC'!$B$7:$B$846,0)))</f>
        <v/>
      </c>
      <c r="AD74" s="856" t="str">
        <f>IF($B74="","",INDEX('All CCC'!AD$7:AD$846,MATCH(WatchList!$B74,'All CCC'!$B$7:$B$846,0)))</f>
        <v/>
      </c>
      <c r="AE74" s="856" t="str">
        <f>IF($B74="","",INDEX('All CCC'!AE$7:AE$846,MATCH(WatchList!$B74,'All CCC'!$B$7:$B$846,0)))</f>
        <v/>
      </c>
      <c r="AF74" s="856" t="str">
        <f>IF($B74="","",INDEX('All CCC'!AF$7:AF$846,MATCH(WatchList!$B74,'All CCC'!$B$7:$B$846,0)))</f>
        <v/>
      </c>
      <c r="AG74" s="856" t="str">
        <f>IF($B74="","",INDEX('All CCC'!AG$7:AG$846,MATCH(WatchList!$B74,'All CCC'!$B$7:$B$846,0)))</f>
        <v/>
      </c>
      <c r="AH74" s="856" t="str">
        <f>IF($B74="","",INDEX('All CCC'!AH$7:AH$846,MATCH(WatchList!$B74,'All CCC'!$B$7:$B$846,0)))</f>
        <v/>
      </c>
      <c r="AI74" s="856" t="str">
        <f>IF($B74="","",INDEX('All CCC'!AI$7:AI$846,MATCH(WatchList!$B74,'All CCC'!$B$7:$B$846,0)))</f>
        <v/>
      </c>
      <c r="AJ74" s="856" t="str">
        <f>IF($B74="","",INDEX('All CCC'!AJ$7:AJ$846,MATCH(WatchList!$B74,'All CCC'!$B$7:$B$846,0)))</f>
        <v/>
      </c>
      <c r="AK74" s="856" t="str">
        <f>IF($B74="","",INDEX('All CCC'!AK$7:AK$846,MATCH(WatchList!$B74,'All CCC'!$B$7:$B$846,0)))</f>
        <v/>
      </c>
      <c r="AL74" s="856" t="str">
        <f>IF($B74="","",INDEX('All CCC'!AL$7:AL$846,MATCH(WatchList!$B74,'All CCC'!$B$7:$B$846,0)))</f>
        <v/>
      </c>
      <c r="AM74" s="856" t="str">
        <f>IF($B74="","",INDEX('All CCC'!AM$7:AM$846,MATCH(WatchList!$B74,'All CCC'!$B$7:$B$846,0)))</f>
        <v/>
      </c>
      <c r="AN74" s="856" t="str">
        <f>IF($B74="","",INDEX('All CCC'!AN$7:AN$846,MATCH(WatchList!$B74,'All CCC'!$B$7:$B$846,0)))</f>
        <v/>
      </c>
      <c r="AO74" s="856" t="str">
        <f>IF($B74="","",INDEX('All CCC'!AO$7:AO$846,MATCH(WatchList!$B74,'All CCC'!$B$7:$B$846,0)))</f>
        <v/>
      </c>
      <c r="AP74" s="856" t="str">
        <f>IF($B74="","",INDEX('All CCC'!AP$7:AP$846,MATCH(WatchList!$B74,'All CCC'!$B$7:$B$846,0)))</f>
        <v/>
      </c>
      <c r="AQ74" s="856" t="str">
        <f>IF($B74="","",INDEX('All CCC'!AQ$7:AQ$846,MATCH(WatchList!$B74,'All CCC'!$B$7:$B$846,0)))</f>
        <v/>
      </c>
      <c r="AR74" s="856" t="str">
        <f>IF($B74="","",INDEX('All CCC'!AR$7:AR$846,MATCH(WatchList!$B74,'All CCC'!$B$7:$B$846,0)))</f>
        <v/>
      </c>
      <c r="AS74" s="856" t="str">
        <f>IF($B74="","",INDEX('All CCC'!AS$7:AS$846,MATCH(WatchList!$B74,'All CCC'!$B$7:$B$846,0)))</f>
        <v/>
      </c>
      <c r="AT74" s="856" t="str">
        <f>IF($B74="","",INDEX('All CCC'!AT$7:AT$846,MATCH(WatchList!$B74,'All CCC'!$B$7:$B$846,0)))</f>
        <v/>
      </c>
      <c r="AU74" s="856" t="str">
        <f>IF($B74="","",INDEX('All CCC'!AU$7:AU$846,MATCH(WatchList!$B74,'All CCC'!$B$7:$B$846,0)))</f>
        <v/>
      </c>
      <c r="AV74" s="856" t="str">
        <f>IF($B74="","",INDEX('All CCC'!AV$7:AV$846,MATCH(WatchList!$B74,'All CCC'!$B$7:$B$846,0)))</f>
        <v/>
      </c>
      <c r="AW74" s="856" t="str">
        <f>IF($B74="","",INDEX('All CCC'!AW$7:AW$846,MATCH(WatchList!$B74,'All CCC'!$B$7:$B$846,0)))</f>
        <v/>
      </c>
      <c r="AX74" s="856" t="str">
        <f>IF($B74="","",INDEX('All CCC'!AX$7:AX$846,MATCH(WatchList!$B74,'All CCC'!$B$7:$B$846,0)))</f>
        <v/>
      </c>
      <c r="AY74" s="856" t="str">
        <f>IF($B74="","",INDEX('All CCC'!AY$7:AY$846,MATCH(WatchList!$B74,'All CCC'!$B$7:$B$846,0)))</f>
        <v/>
      </c>
      <c r="AZ74" s="856" t="str">
        <f>IF($B74="","",INDEX('All CCC'!AZ$7:AZ$846,MATCH(WatchList!$B74,'All CCC'!$B$7:$B$846,0)))</f>
        <v/>
      </c>
      <c r="BA74" s="856" t="str">
        <f>IF($B74="","",INDEX('All CCC'!BA$7:BA$846,MATCH(WatchList!$B74,'All CCC'!$B$7:$B$846,0)))</f>
        <v/>
      </c>
      <c r="BB74" s="856" t="str">
        <f>IF($B74="","",INDEX('All CCC'!BB$7:BB$846,MATCH(WatchList!$B74,'All CCC'!$B$7:$B$846,0)))</f>
        <v/>
      </c>
      <c r="BC74" s="856" t="str">
        <f>IF($B74="","",INDEX('All CCC'!BC$7:BC$846,MATCH(WatchList!$B74,'All CCC'!$B$7:$B$846,0)))</f>
        <v/>
      </c>
      <c r="BD74" s="856" t="str">
        <f>IF($B74="","",INDEX('All CCC'!BD$7:BD$846,MATCH(WatchList!$B74,'All CCC'!$B$7:$B$846,0)))</f>
        <v/>
      </c>
      <c r="BE74" s="856" t="str">
        <f>IF($B74="","",INDEX('All CCC'!BE$7:BE$846,MATCH(WatchList!$B74,'All CCC'!$B$7:$B$846,0)))</f>
        <v/>
      </c>
      <c r="BF74" s="856" t="str">
        <f>IF($B74="","",INDEX('All CCC'!BF$7:BF$846,MATCH(WatchList!$B74,'All CCC'!$B$7:$B$846,0)))</f>
        <v/>
      </c>
      <c r="BG74" s="856" t="str">
        <f>IF($B74="","",INDEX('All CCC'!BG$7:BG$846,MATCH(WatchList!$B74,'All CCC'!$B$7:$B$846,0)))</f>
        <v/>
      </c>
    </row>
    <row r="75" spans="1:59" x14ac:dyDescent="0.2">
      <c r="A75" s="550" t="str">
        <f>IF($B75="","",INDEX('All CCC'!A$7:A$846,MATCH(WatchList!$B75,'All CCC'!$B$7:$B$846,0)))</f>
        <v/>
      </c>
      <c r="B75" s="31"/>
      <c r="C75" s="856" t="str">
        <f>IF($B75="","",INDEX('All CCC'!C$7:C$846,MATCH(WatchList!$B75,'All CCC'!$B$7:$B$846,0)))</f>
        <v/>
      </c>
      <c r="D75" s="856" t="str">
        <f>IF($B75="","",INDEX('All CCC'!D$7:D$846,MATCH(WatchList!$B75,'All CCC'!$B$7:$B$846,0)))</f>
        <v/>
      </c>
      <c r="E75" s="856" t="str">
        <f>IF($B75="","",INDEX('All CCC'!E$7:E$846,MATCH(WatchList!$B75,'All CCC'!$B$7:$B$846,0)))</f>
        <v/>
      </c>
      <c r="F75" s="856" t="str">
        <f>IF($B75="","",INDEX('All CCC'!F$7:F$846,MATCH(WatchList!$B75,'All CCC'!$B$7:$B$846,0)))</f>
        <v/>
      </c>
      <c r="G75" s="856" t="str">
        <f>IF($B75="","",INDEX('All CCC'!G$7:G$846,MATCH(WatchList!$B75,'All CCC'!$B$7:$B$846,0)))</f>
        <v/>
      </c>
      <c r="H75" s="856" t="str">
        <f>IF($B75="","",INDEX('All CCC'!H$7:H$846,MATCH(WatchList!$B75,'All CCC'!$B$7:$B$846,0)))</f>
        <v/>
      </c>
      <c r="I75" s="856" t="str">
        <f>IF($B75="","",INDEX('All CCC'!I$7:I$846,MATCH(WatchList!$B75,'All CCC'!$B$7:$B$846,0)))</f>
        <v/>
      </c>
      <c r="J75" s="856" t="str">
        <f>IF($B75="","",INDEX('All CCC'!J$7:J$846,MATCH(WatchList!$B75,'All CCC'!$B$7:$B$846,0)))</f>
        <v/>
      </c>
      <c r="K75" s="856" t="str">
        <f>IF($B75="","",INDEX('All CCC'!K$7:K$846,MATCH(WatchList!$B75,'All CCC'!$B$7:$B$846,0)))</f>
        <v/>
      </c>
      <c r="L75" s="856" t="str">
        <f>IF($B75="","",INDEX('All CCC'!L$7:L$846,MATCH(WatchList!$B75,'All CCC'!$B$7:$B$846,0)))</f>
        <v/>
      </c>
      <c r="M75" s="856" t="str">
        <f>IF($B75="","",INDEX('All CCC'!M$7:M$846,MATCH(WatchList!$B75,'All CCC'!$B$7:$B$846,0)))</f>
        <v/>
      </c>
      <c r="N75" s="856" t="str">
        <f>IF($B75="","",INDEX('All CCC'!N$7:N$846,MATCH(WatchList!$B75,'All CCC'!$B$7:$B$846,0)))</f>
        <v/>
      </c>
      <c r="O75" s="856" t="str">
        <f>IF($B75="","",INDEX('All CCC'!O$7:O$846,MATCH(WatchList!$B75,'All CCC'!$B$7:$B$846,0)))</f>
        <v/>
      </c>
      <c r="P75" s="857" t="str">
        <f>IF($B75="","",INDEX('All CCC'!P$7:P$846,MATCH(WatchList!$B75,'All CCC'!$B$7:$B$846,0)))</f>
        <v/>
      </c>
      <c r="Q75" s="857" t="str">
        <f>IF($B75="","",INDEX('All CCC'!Q$7:Q$846,MATCH(WatchList!$B75,'All CCC'!$B$7:$B$846,0)))</f>
        <v/>
      </c>
      <c r="R75" s="856" t="str">
        <f>IF($B75="","",INDEX('All CCC'!R$7:R$846,MATCH(WatchList!$B75,'All CCC'!$B$7:$B$846,0)))</f>
        <v/>
      </c>
      <c r="S75" s="856" t="str">
        <f>IF($B75="","",INDEX('All CCC'!S$7:S$846,MATCH(WatchList!$B75,'All CCC'!$B$7:$B$846,0)))</f>
        <v/>
      </c>
      <c r="T75" s="856" t="str">
        <f>IF($B75="","",INDEX('All CCC'!T$7:T$846,MATCH(WatchList!$B75,'All CCC'!$B$7:$B$846,0)))</f>
        <v/>
      </c>
      <c r="U75" s="856" t="str">
        <f>IF($B75="","",INDEX('All CCC'!U$7:U$846,MATCH(WatchList!$B75,'All CCC'!$B$7:$B$846,0)))</f>
        <v/>
      </c>
      <c r="V75" s="856" t="str">
        <f>IF($B75="","",INDEX('All CCC'!V$7:V$846,MATCH(WatchList!$B75,'All CCC'!$B$7:$B$846,0)))</f>
        <v/>
      </c>
      <c r="W75" s="856" t="str">
        <f>IF($B75="","",INDEX('All CCC'!W$7:W$846,MATCH(WatchList!$B75,'All CCC'!$B$7:$B$846,0)))</f>
        <v/>
      </c>
      <c r="X75" s="856" t="str">
        <f>IF($B75="","",INDEX('All CCC'!X$7:X$846,MATCH(WatchList!$B75,'All CCC'!$B$7:$B$846,0)))</f>
        <v/>
      </c>
      <c r="Y75" s="856" t="str">
        <f>IF($B75="","",INDEX('All CCC'!Y$7:Y$846,MATCH(WatchList!$B75,'All CCC'!$B$7:$B$846,0)))</f>
        <v/>
      </c>
      <c r="Z75" s="856" t="str">
        <f>IF($B75="","",INDEX('All CCC'!Z$7:Z$846,MATCH(WatchList!$B75,'All CCC'!$B$7:$B$846,0)))</f>
        <v/>
      </c>
      <c r="AA75" s="856" t="str">
        <f>IF($B75="","",INDEX('All CCC'!AA$7:AA$846,MATCH(WatchList!$B75,'All CCC'!$B$7:$B$846,0)))</f>
        <v/>
      </c>
      <c r="AB75" s="856" t="str">
        <f>IF($B75="","",INDEX('All CCC'!AB$7:AB$846,MATCH(WatchList!$B75,'All CCC'!$B$7:$B$846,0)))</f>
        <v/>
      </c>
      <c r="AC75" s="856" t="str">
        <f>IF($B75="","",INDEX('All CCC'!AC$7:AC$846,MATCH(WatchList!$B75,'All CCC'!$B$7:$B$846,0)))</f>
        <v/>
      </c>
      <c r="AD75" s="856" t="str">
        <f>IF($B75="","",INDEX('All CCC'!AD$7:AD$846,MATCH(WatchList!$B75,'All CCC'!$B$7:$B$846,0)))</f>
        <v/>
      </c>
      <c r="AE75" s="856" t="str">
        <f>IF($B75="","",INDEX('All CCC'!AE$7:AE$846,MATCH(WatchList!$B75,'All CCC'!$B$7:$B$846,0)))</f>
        <v/>
      </c>
      <c r="AF75" s="856" t="str">
        <f>IF($B75="","",INDEX('All CCC'!AF$7:AF$846,MATCH(WatchList!$B75,'All CCC'!$B$7:$B$846,0)))</f>
        <v/>
      </c>
      <c r="AG75" s="856" t="str">
        <f>IF($B75="","",INDEX('All CCC'!AG$7:AG$846,MATCH(WatchList!$B75,'All CCC'!$B$7:$B$846,0)))</f>
        <v/>
      </c>
      <c r="AH75" s="856" t="str">
        <f>IF($B75="","",INDEX('All CCC'!AH$7:AH$846,MATCH(WatchList!$B75,'All CCC'!$B$7:$B$846,0)))</f>
        <v/>
      </c>
      <c r="AI75" s="856" t="str">
        <f>IF($B75="","",INDEX('All CCC'!AI$7:AI$846,MATCH(WatchList!$B75,'All CCC'!$B$7:$B$846,0)))</f>
        <v/>
      </c>
      <c r="AJ75" s="856" t="str">
        <f>IF($B75="","",INDEX('All CCC'!AJ$7:AJ$846,MATCH(WatchList!$B75,'All CCC'!$B$7:$B$846,0)))</f>
        <v/>
      </c>
      <c r="AK75" s="856" t="str">
        <f>IF($B75="","",INDEX('All CCC'!AK$7:AK$846,MATCH(WatchList!$B75,'All CCC'!$B$7:$B$846,0)))</f>
        <v/>
      </c>
      <c r="AL75" s="856" t="str">
        <f>IF($B75="","",INDEX('All CCC'!AL$7:AL$846,MATCH(WatchList!$B75,'All CCC'!$B$7:$B$846,0)))</f>
        <v/>
      </c>
      <c r="AM75" s="856" t="str">
        <f>IF($B75="","",INDEX('All CCC'!AM$7:AM$846,MATCH(WatchList!$B75,'All CCC'!$B$7:$B$846,0)))</f>
        <v/>
      </c>
      <c r="AN75" s="856" t="str">
        <f>IF($B75="","",INDEX('All CCC'!AN$7:AN$846,MATCH(WatchList!$B75,'All CCC'!$B$7:$B$846,0)))</f>
        <v/>
      </c>
      <c r="AO75" s="856" t="str">
        <f>IF($B75="","",INDEX('All CCC'!AO$7:AO$846,MATCH(WatchList!$B75,'All CCC'!$B$7:$B$846,0)))</f>
        <v/>
      </c>
      <c r="AP75" s="856" t="str">
        <f>IF($B75="","",INDEX('All CCC'!AP$7:AP$846,MATCH(WatchList!$B75,'All CCC'!$B$7:$B$846,0)))</f>
        <v/>
      </c>
      <c r="AQ75" s="856" t="str">
        <f>IF($B75="","",INDEX('All CCC'!AQ$7:AQ$846,MATCH(WatchList!$B75,'All CCC'!$B$7:$B$846,0)))</f>
        <v/>
      </c>
      <c r="AR75" s="856" t="str">
        <f>IF($B75="","",INDEX('All CCC'!AR$7:AR$846,MATCH(WatchList!$B75,'All CCC'!$B$7:$B$846,0)))</f>
        <v/>
      </c>
      <c r="AS75" s="856" t="str">
        <f>IF($B75="","",INDEX('All CCC'!AS$7:AS$846,MATCH(WatchList!$B75,'All CCC'!$B$7:$B$846,0)))</f>
        <v/>
      </c>
      <c r="AT75" s="856" t="str">
        <f>IF($B75="","",INDEX('All CCC'!AT$7:AT$846,MATCH(WatchList!$B75,'All CCC'!$B$7:$B$846,0)))</f>
        <v/>
      </c>
      <c r="AU75" s="856" t="str">
        <f>IF($B75="","",INDEX('All CCC'!AU$7:AU$846,MATCH(WatchList!$B75,'All CCC'!$B$7:$B$846,0)))</f>
        <v/>
      </c>
      <c r="AV75" s="856" t="str">
        <f>IF($B75="","",INDEX('All CCC'!AV$7:AV$846,MATCH(WatchList!$B75,'All CCC'!$B$7:$B$846,0)))</f>
        <v/>
      </c>
      <c r="AW75" s="856" t="str">
        <f>IF($B75="","",INDEX('All CCC'!AW$7:AW$846,MATCH(WatchList!$B75,'All CCC'!$B$7:$B$846,0)))</f>
        <v/>
      </c>
      <c r="AX75" s="856" t="str">
        <f>IF($B75="","",INDEX('All CCC'!AX$7:AX$846,MATCH(WatchList!$B75,'All CCC'!$B$7:$B$846,0)))</f>
        <v/>
      </c>
      <c r="AY75" s="856" t="str">
        <f>IF($B75="","",INDEX('All CCC'!AY$7:AY$846,MATCH(WatchList!$B75,'All CCC'!$B$7:$B$846,0)))</f>
        <v/>
      </c>
      <c r="AZ75" s="856" t="str">
        <f>IF($B75="","",INDEX('All CCC'!AZ$7:AZ$846,MATCH(WatchList!$B75,'All CCC'!$B$7:$B$846,0)))</f>
        <v/>
      </c>
      <c r="BA75" s="856" t="str">
        <f>IF($B75="","",INDEX('All CCC'!BA$7:BA$846,MATCH(WatchList!$B75,'All CCC'!$B$7:$B$846,0)))</f>
        <v/>
      </c>
      <c r="BB75" s="856" t="str">
        <f>IF($B75="","",INDEX('All CCC'!BB$7:BB$846,MATCH(WatchList!$B75,'All CCC'!$B$7:$B$846,0)))</f>
        <v/>
      </c>
      <c r="BC75" s="856" t="str">
        <f>IF($B75="","",INDEX('All CCC'!BC$7:BC$846,MATCH(WatchList!$B75,'All CCC'!$B$7:$B$846,0)))</f>
        <v/>
      </c>
      <c r="BD75" s="856" t="str">
        <f>IF($B75="","",INDEX('All CCC'!BD$7:BD$846,MATCH(WatchList!$B75,'All CCC'!$B$7:$B$846,0)))</f>
        <v/>
      </c>
      <c r="BE75" s="856" t="str">
        <f>IF($B75="","",INDEX('All CCC'!BE$7:BE$846,MATCH(WatchList!$B75,'All CCC'!$B$7:$B$846,0)))</f>
        <v/>
      </c>
      <c r="BF75" s="856" t="str">
        <f>IF($B75="","",INDEX('All CCC'!BF$7:BF$846,MATCH(WatchList!$B75,'All CCC'!$B$7:$B$846,0)))</f>
        <v/>
      </c>
      <c r="BG75" s="856" t="str">
        <f>IF($B75="","",INDEX('All CCC'!BG$7:BG$846,MATCH(WatchList!$B75,'All CCC'!$B$7:$B$846,0)))</f>
        <v/>
      </c>
    </row>
    <row r="76" spans="1:59" x14ac:dyDescent="0.2">
      <c r="A76" s="550" t="str">
        <f>IF($B76="","",INDEX('All CCC'!A$7:A$846,MATCH(WatchList!$B76,'All CCC'!$B$7:$B$846,0)))</f>
        <v/>
      </c>
      <c r="B76" s="31"/>
      <c r="C76" s="856" t="str">
        <f>IF($B76="","",INDEX('All CCC'!C$7:C$846,MATCH(WatchList!$B76,'All CCC'!$B$7:$B$846,0)))</f>
        <v/>
      </c>
      <c r="D76" s="856" t="str">
        <f>IF($B76="","",INDEX('All CCC'!D$7:D$846,MATCH(WatchList!$B76,'All CCC'!$B$7:$B$846,0)))</f>
        <v/>
      </c>
      <c r="E76" s="856" t="str">
        <f>IF($B76="","",INDEX('All CCC'!E$7:E$846,MATCH(WatchList!$B76,'All CCC'!$B$7:$B$846,0)))</f>
        <v/>
      </c>
      <c r="F76" s="856" t="str">
        <f>IF($B76="","",INDEX('All CCC'!F$7:F$846,MATCH(WatchList!$B76,'All CCC'!$B$7:$B$846,0)))</f>
        <v/>
      </c>
      <c r="G76" s="856" t="str">
        <f>IF($B76="","",INDEX('All CCC'!G$7:G$846,MATCH(WatchList!$B76,'All CCC'!$B$7:$B$846,0)))</f>
        <v/>
      </c>
      <c r="H76" s="856" t="str">
        <f>IF($B76="","",INDEX('All CCC'!H$7:H$846,MATCH(WatchList!$B76,'All CCC'!$B$7:$B$846,0)))</f>
        <v/>
      </c>
      <c r="I76" s="856" t="str">
        <f>IF($B76="","",INDEX('All CCC'!I$7:I$846,MATCH(WatchList!$B76,'All CCC'!$B$7:$B$846,0)))</f>
        <v/>
      </c>
      <c r="J76" s="856" t="str">
        <f>IF($B76="","",INDEX('All CCC'!J$7:J$846,MATCH(WatchList!$B76,'All CCC'!$B$7:$B$846,0)))</f>
        <v/>
      </c>
      <c r="K76" s="856" t="str">
        <f>IF($B76="","",INDEX('All CCC'!K$7:K$846,MATCH(WatchList!$B76,'All CCC'!$B$7:$B$846,0)))</f>
        <v/>
      </c>
      <c r="L76" s="856" t="str">
        <f>IF($B76="","",INDEX('All CCC'!L$7:L$846,MATCH(WatchList!$B76,'All CCC'!$B$7:$B$846,0)))</f>
        <v/>
      </c>
      <c r="M76" s="856" t="str">
        <f>IF($B76="","",INDEX('All CCC'!M$7:M$846,MATCH(WatchList!$B76,'All CCC'!$B$7:$B$846,0)))</f>
        <v/>
      </c>
      <c r="N76" s="856" t="str">
        <f>IF($B76="","",INDEX('All CCC'!N$7:N$846,MATCH(WatchList!$B76,'All CCC'!$B$7:$B$846,0)))</f>
        <v/>
      </c>
      <c r="O76" s="856" t="str">
        <f>IF($B76="","",INDEX('All CCC'!O$7:O$846,MATCH(WatchList!$B76,'All CCC'!$B$7:$B$846,0)))</f>
        <v/>
      </c>
      <c r="P76" s="857" t="str">
        <f>IF($B76="","",INDEX('All CCC'!P$7:P$846,MATCH(WatchList!$B76,'All CCC'!$B$7:$B$846,0)))</f>
        <v/>
      </c>
      <c r="Q76" s="857" t="str">
        <f>IF($B76="","",INDEX('All CCC'!Q$7:Q$846,MATCH(WatchList!$B76,'All CCC'!$B$7:$B$846,0)))</f>
        <v/>
      </c>
      <c r="R76" s="856" t="str">
        <f>IF($B76="","",INDEX('All CCC'!R$7:R$846,MATCH(WatchList!$B76,'All CCC'!$B$7:$B$846,0)))</f>
        <v/>
      </c>
      <c r="S76" s="856" t="str">
        <f>IF($B76="","",INDEX('All CCC'!S$7:S$846,MATCH(WatchList!$B76,'All CCC'!$B$7:$B$846,0)))</f>
        <v/>
      </c>
      <c r="T76" s="856" t="str">
        <f>IF($B76="","",INDEX('All CCC'!T$7:T$846,MATCH(WatchList!$B76,'All CCC'!$B$7:$B$846,0)))</f>
        <v/>
      </c>
      <c r="U76" s="856" t="str">
        <f>IF($B76="","",INDEX('All CCC'!U$7:U$846,MATCH(WatchList!$B76,'All CCC'!$B$7:$B$846,0)))</f>
        <v/>
      </c>
      <c r="V76" s="856" t="str">
        <f>IF($B76="","",INDEX('All CCC'!V$7:V$846,MATCH(WatchList!$B76,'All CCC'!$B$7:$B$846,0)))</f>
        <v/>
      </c>
      <c r="W76" s="856" t="str">
        <f>IF($B76="","",INDEX('All CCC'!W$7:W$846,MATCH(WatchList!$B76,'All CCC'!$B$7:$B$846,0)))</f>
        <v/>
      </c>
      <c r="X76" s="856" t="str">
        <f>IF($B76="","",INDEX('All CCC'!X$7:X$846,MATCH(WatchList!$B76,'All CCC'!$B$7:$B$846,0)))</f>
        <v/>
      </c>
      <c r="Y76" s="856" t="str">
        <f>IF($B76="","",INDEX('All CCC'!Y$7:Y$846,MATCH(WatchList!$B76,'All CCC'!$B$7:$B$846,0)))</f>
        <v/>
      </c>
      <c r="Z76" s="856" t="str">
        <f>IF($B76="","",INDEX('All CCC'!Z$7:Z$846,MATCH(WatchList!$B76,'All CCC'!$B$7:$B$846,0)))</f>
        <v/>
      </c>
      <c r="AA76" s="856" t="str">
        <f>IF($B76="","",INDEX('All CCC'!AA$7:AA$846,MATCH(WatchList!$B76,'All CCC'!$B$7:$B$846,0)))</f>
        <v/>
      </c>
      <c r="AB76" s="856" t="str">
        <f>IF($B76="","",INDEX('All CCC'!AB$7:AB$846,MATCH(WatchList!$B76,'All CCC'!$B$7:$B$846,0)))</f>
        <v/>
      </c>
      <c r="AC76" s="856" t="str">
        <f>IF($B76="","",INDEX('All CCC'!AC$7:AC$846,MATCH(WatchList!$B76,'All CCC'!$B$7:$B$846,0)))</f>
        <v/>
      </c>
      <c r="AD76" s="856" t="str">
        <f>IF($B76="","",INDEX('All CCC'!AD$7:AD$846,MATCH(WatchList!$B76,'All CCC'!$B$7:$B$846,0)))</f>
        <v/>
      </c>
      <c r="AE76" s="856" t="str">
        <f>IF($B76="","",INDEX('All CCC'!AE$7:AE$846,MATCH(WatchList!$B76,'All CCC'!$B$7:$B$846,0)))</f>
        <v/>
      </c>
      <c r="AF76" s="856" t="str">
        <f>IF($B76="","",INDEX('All CCC'!AF$7:AF$846,MATCH(WatchList!$B76,'All CCC'!$B$7:$B$846,0)))</f>
        <v/>
      </c>
      <c r="AG76" s="856" t="str">
        <f>IF($B76="","",INDEX('All CCC'!AG$7:AG$846,MATCH(WatchList!$B76,'All CCC'!$B$7:$B$846,0)))</f>
        <v/>
      </c>
      <c r="AH76" s="856" t="str">
        <f>IF($B76="","",INDEX('All CCC'!AH$7:AH$846,MATCH(WatchList!$B76,'All CCC'!$B$7:$B$846,0)))</f>
        <v/>
      </c>
      <c r="AI76" s="856" t="str">
        <f>IF($B76="","",INDEX('All CCC'!AI$7:AI$846,MATCH(WatchList!$B76,'All CCC'!$B$7:$B$846,0)))</f>
        <v/>
      </c>
      <c r="AJ76" s="856" t="str">
        <f>IF($B76="","",INDEX('All CCC'!AJ$7:AJ$846,MATCH(WatchList!$B76,'All CCC'!$B$7:$B$846,0)))</f>
        <v/>
      </c>
      <c r="AK76" s="856" t="str">
        <f>IF($B76="","",INDEX('All CCC'!AK$7:AK$846,MATCH(WatchList!$B76,'All CCC'!$B$7:$B$846,0)))</f>
        <v/>
      </c>
      <c r="AL76" s="856" t="str">
        <f>IF($B76="","",INDEX('All CCC'!AL$7:AL$846,MATCH(WatchList!$B76,'All CCC'!$B$7:$B$846,0)))</f>
        <v/>
      </c>
      <c r="AM76" s="856" t="str">
        <f>IF($B76="","",INDEX('All CCC'!AM$7:AM$846,MATCH(WatchList!$B76,'All CCC'!$B$7:$B$846,0)))</f>
        <v/>
      </c>
      <c r="AN76" s="856" t="str">
        <f>IF($B76="","",INDEX('All CCC'!AN$7:AN$846,MATCH(WatchList!$B76,'All CCC'!$B$7:$B$846,0)))</f>
        <v/>
      </c>
      <c r="AO76" s="856" t="str">
        <f>IF($B76="","",INDEX('All CCC'!AO$7:AO$846,MATCH(WatchList!$B76,'All CCC'!$B$7:$B$846,0)))</f>
        <v/>
      </c>
      <c r="AP76" s="856" t="str">
        <f>IF($B76="","",INDEX('All CCC'!AP$7:AP$846,MATCH(WatchList!$B76,'All CCC'!$B$7:$B$846,0)))</f>
        <v/>
      </c>
      <c r="AQ76" s="856" t="str">
        <f>IF($B76="","",INDEX('All CCC'!AQ$7:AQ$846,MATCH(WatchList!$B76,'All CCC'!$B$7:$B$846,0)))</f>
        <v/>
      </c>
      <c r="AR76" s="856" t="str">
        <f>IF($B76="","",INDEX('All CCC'!AR$7:AR$846,MATCH(WatchList!$B76,'All CCC'!$B$7:$B$846,0)))</f>
        <v/>
      </c>
      <c r="AS76" s="856" t="str">
        <f>IF($B76="","",INDEX('All CCC'!AS$7:AS$846,MATCH(WatchList!$B76,'All CCC'!$B$7:$B$846,0)))</f>
        <v/>
      </c>
      <c r="AT76" s="856" t="str">
        <f>IF($B76="","",INDEX('All CCC'!AT$7:AT$846,MATCH(WatchList!$B76,'All CCC'!$B$7:$B$846,0)))</f>
        <v/>
      </c>
      <c r="AU76" s="856" t="str">
        <f>IF($B76="","",INDEX('All CCC'!AU$7:AU$846,MATCH(WatchList!$B76,'All CCC'!$B$7:$B$846,0)))</f>
        <v/>
      </c>
      <c r="AV76" s="856" t="str">
        <f>IF($B76="","",INDEX('All CCC'!AV$7:AV$846,MATCH(WatchList!$B76,'All CCC'!$B$7:$B$846,0)))</f>
        <v/>
      </c>
      <c r="AW76" s="856" t="str">
        <f>IF($B76="","",INDEX('All CCC'!AW$7:AW$846,MATCH(WatchList!$B76,'All CCC'!$B$7:$B$846,0)))</f>
        <v/>
      </c>
      <c r="AX76" s="856" t="str">
        <f>IF($B76="","",INDEX('All CCC'!AX$7:AX$846,MATCH(WatchList!$B76,'All CCC'!$B$7:$B$846,0)))</f>
        <v/>
      </c>
      <c r="AY76" s="856" t="str">
        <f>IF($B76="","",INDEX('All CCC'!AY$7:AY$846,MATCH(WatchList!$B76,'All CCC'!$B$7:$B$846,0)))</f>
        <v/>
      </c>
      <c r="AZ76" s="856" t="str">
        <f>IF($B76="","",INDEX('All CCC'!AZ$7:AZ$846,MATCH(WatchList!$B76,'All CCC'!$B$7:$B$846,0)))</f>
        <v/>
      </c>
      <c r="BA76" s="856" t="str">
        <f>IF($B76="","",INDEX('All CCC'!BA$7:BA$846,MATCH(WatchList!$B76,'All CCC'!$B$7:$B$846,0)))</f>
        <v/>
      </c>
      <c r="BB76" s="856" t="str">
        <f>IF($B76="","",INDEX('All CCC'!BB$7:BB$846,MATCH(WatchList!$B76,'All CCC'!$B$7:$B$846,0)))</f>
        <v/>
      </c>
      <c r="BC76" s="856" t="str">
        <f>IF($B76="","",INDEX('All CCC'!BC$7:BC$846,MATCH(WatchList!$B76,'All CCC'!$B$7:$B$846,0)))</f>
        <v/>
      </c>
      <c r="BD76" s="856" t="str">
        <f>IF($B76="","",INDEX('All CCC'!BD$7:BD$846,MATCH(WatchList!$B76,'All CCC'!$B$7:$B$846,0)))</f>
        <v/>
      </c>
      <c r="BE76" s="856" t="str">
        <f>IF($B76="","",INDEX('All CCC'!BE$7:BE$846,MATCH(WatchList!$B76,'All CCC'!$B$7:$B$846,0)))</f>
        <v/>
      </c>
      <c r="BF76" s="856" t="str">
        <f>IF($B76="","",INDEX('All CCC'!BF$7:BF$846,MATCH(WatchList!$B76,'All CCC'!$B$7:$B$846,0)))</f>
        <v/>
      </c>
      <c r="BG76" s="856" t="str">
        <f>IF($B76="","",INDEX('All CCC'!BG$7:BG$846,MATCH(WatchList!$B76,'All CCC'!$B$7:$B$846,0)))</f>
        <v/>
      </c>
    </row>
    <row r="77" spans="1:59" x14ac:dyDescent="0.2">
      <c r="A77" s="550" t="str">
        <f>IF($B77="","",INDEX('All CCC'!A$7:A$846,MATCH(WatchList!$B77,'All CCC'!$B$7:$B$846,0)))</f>
        <v/>
      </c>
      <c r="B77" s="31"/>
      <c r="C77" s="856" t="str">
        <f>IF($B77="","",INDEX('All CCC'!C$7:C$846,MATCH(WatchList!$B77,'All CCC'!$B$7:$B$846,0)))</f>
        <v/>
      </c>
      <c r="D77" s="856" t="str">
        <f>IF($B77="","",INDEX('All CCC'!D$7:D$846,MATCH(WatchList!$B77,'All CCC'!$B$7:$B$846,0)))</f>
        <v/>
      </c>
      <c r="E77" s="856" t="str">
        <f>IF($B77="","",INDEX('All CCC'!E$7:E$846,MATCH(WatchList!$B77,'All CCC'!$B$7:$B$846,0)))</f>
        <v/>
      </c>
      <c r="F77" s="856" t="str">
        <f>IF($B77="","",INDEX('All CCC'!F$7:F$846,MATCH(WatchList!$B77,'All CCC'!$B$7:$B$846,0)))</f>
        <v/>
      </c>
      <c r="G77" s="856" t="str">
        <f>IF($B77="","",INDEX('All CCC'!G$7:G$846,MATCH(WatchList!$B77,'All CCC'!$B$7:$B$846,0)))</f>
        <v/>
      </c>
      <c r="H77" s="856" t="str">
        <f>IF($B77="","",INDEX('All CCC'!H$7:H$846,MATCH(WatchList!$B77,'All CCC'!$B$7:$B$846,0)))</f>
        <v/>
      </c>
      <c r="I77" s="856" t="str">
        <f>IF($B77="","",INDEX('All CCC'!I$7:I$846,MATCH(WatchList!$B77,'All CCC'!$B$7:$B$846,0)))</f>
        <v/>
      </c>
      <c r="J77" s="856" t="str">
        <f>IF($B77="","",INDEX('All CCC'!J$7:J$846,MATCH(WatchList!$B77,'All CCC'!$B$7:$B$846,0)))</f>
        <v/>
      </c>
      <c r="K77" s="856" t="str">
        <f>IF($B77="","",INDEX('All CCC'!K$7:K$846,MATCH(WatchList!$B77,'All CCC'!$B$7:$B$846,0)))</f>
        <v/>
      </c>
      <c r="L77" s="856" t="str">
        <f>IF($B77="","",INDEX('All CCC'!L$7:L$846,MATCH(WatchList!$B77,'All CCC'!$B$7:$B$846,0)))</f>
        <v/>
      </c>
      <c r="M77" s="856" t="str">
        <f>IF($B77="","",INDEX('All CCC'!M$7:M$846,MATCH(WatchList!$B77,'All CCC'!$B$7:$B$846,0)))</f>
        <v/>
      </c>
      <c r="N77" s="856" t="str">
        <f>IF($B77="","",INDEX('All CCC'!N$7:N$846,MATCH(WatchList!$B77,'All CCC'!$B$7:$B$846,0)))</f>
        <v/>
      </c>
      <c r="O77" s="856" t="str">
        <f>IF($B77="","",INDEX('All CCC'!O$7:O$846,MATCH(WatchList!$B77,'All CCC'!$B$7:$B$846,0)))</f>
        <v/>
      </c>
      <c r="P77" s="857" t="str">
        <f>IF($B77="","",INDEX('All CCC'!P$7:P$846,MATCH(WatchList!$B77,'All CCC'!$B$7:$B$846,0)))</f>
        <v/>
      </c>
      <c r="Q77" s="857" t="str">
        <f>IF($B77="","",INDEX('All CCC'!Q$7:Q$846,MATCH(WatchList!$B77,'All CCC'!$B$7:$B$846,0)))</f>
        <v/>
      </c>
      <c r="R77" s="856" t="str">
        <f>IF($B77="","",INDEX('All CCC'!R$7:R$846,MATCH(WatchList!$B77,'All CCC'!$B$7:$B$846,0)))</f>
        <v/>
      </c>
      <c r="S77" s="856" t="str">
        <f>IF($B77="","",INDEX('All CCC'!S$7:S$846,MATCH(WatchList!$B77,'All CCC'!$B$7:$B$846,0)))</f>
        <v/>
      </c>
      <c r="T77" s="856" t="str">
        <f>IF($B77="","",INDEX('All CCC'!T$7:T$846,MATCH(WatchList!$B77,'All CCC'!$B$7:$B$846,0)))</f>
        <v/>
      </c>
      <c r="U77" s="856" t="str">
        <f>IF($B77="","",INDEX('All CCC'!U$7:U$846,MATCH(WatchList!$B77,'All CCC'!$B$7:$B$846,0)))</f>
        <v/>
      </c>
      <c r="V77" s="856" t="str">
        <f>IF($B77="","",INDEX('All CCC'!V$7:V$846,MATCH(WatchList!$B77,'All CCC'!$B$7:$B$846,0)))</f>
        <v/>
      </c>
      <c r="W77" s="856" t="str">
        <f>IF($B77="","",INDEX('All CCC'!W$7:W$846,MATCH(WatchList!$B77,'All CCC'!$B$7:$B$846,0)))</f>
        <v/>
      </c>
      <c r="X77" s="856" t="str">
        <f>IF($B77="","",INDEX('All CCC'!X$7:X$846,MATCH(WatchList!$B77,'All CCC'!$B$7:$B$846,0)))</f>
        <v/>
      </c>
      <c r="Y77" s="856" t="str">
        <f>IF($B77="","",INDEX('All CCC'!Y$7:Y$846,MATCH(WatchList!$B77,'All CCC'!$B$7:$B$846,0)))</f>
        <v/>
      </c>
      <c r="Z77" s="856" t="str">
        <f>IF($B77="","",INDEX('All CCC'!Z$7:Z$846,MATCH(WatchList!$B77,'All CCC'!$B$7:$B$846,0)))</f>
        <v/>
      </c>
      <c r="AA77" s="856" t="str">
        <f>IF($B77="","",INDEX('All CCC'!AA$7:AA$846,MATCH(WatchList!$B77,'All CCC'!$B$7:$B$846,0)))</f>
        <v/>
      </c>
      <c r="AB77" s="856" t="str">
        <f>IF($B77="","",INDEX('All CCC'!AB$7:AB$846,MATCH(WatchList!$B77,'All CCC'!$B$7:$B$846,0)))</f>
        <v/>
      </c>
      <c r="AC77" s="856" t="str">
        <f>IF($B77="","",INDEX('All CCC'!AC$7:AC$846,MATCH(WatchList!$B77,'All CCC'!$B$7:$B$846,0)))</f>
        <v/>
      </c>
      <c r="AD77" s="856" t="str">
        <f>IF($B77="","",INDEX('All CCC'!AD$7:AD$846,MATCH(WatchList!$B77,'All CCC'!$B$7:$B$846,0)))</f>
        <v/>
      </c>
      <c r="AE77" s="856" t="str">
        <f>IF($B77="","",INDEX('All CCC'!AE$7:AE$846,MATCH(WatchList!$B77,'All CCC'!$B$7:$B$846,0)))</f>
        <v/>
      </c>
      <c r="AF77" s="856" t="str">
        <f>IF($B77="","",INDEX('All CCC'!AF$7:AF$846,MATCH(WatchList!$B77,'All CCC'!$B$7:$B$846,0)))</f>
        <v/>
      </c>
      <c r="AG77" s="856" t="str">
        <f>IF($B77="","",INDEX('All CCC'!AG$7:AG$846,MATCH(WatchList!$B77,'All CCC'!$B$7:$B$846,0)))</f>
        <v/>
      </c>
      <c r="AH77" s="856" t="str">
        <f>IF($B77="","",INDEX('All CCC'!AH$7:AH$846,MATCH(WatchList!$B77,'All CCC'!$B$7:$B$846,0)))</f>
        <v/>
      </c>
      <c r="AI77" s="856" t="str">
        <f>IF($B77="","",INDEX('All CCC'!AI$7:AI$846,MATCH(WatchList!$B77,'All CCC'!$B$7:$B$846,0)))</f>
        <v/>
      </c>
      <c r="AJ77" s="856" t="str">
        <f>IF($B77="","",INDEX('All CCC'!AJ$7:AJ$846,MATCH(WatchList!$B77,'All CCC'!$B$7:$B$846,0)))</f>
        <v/>
      </c>
      <c r="AK77" s="856" t="str">
        <f>IF($B77="","",INDEX('All CCC'!AK$7:AK$846,MATCH(WatchList!$B77,'All CCC'!$B$7:$B$846,0)))</f>
        <v/>
      </c>
      <c r="AL77" s="856" t="str">
        <f>IF($B77="","",INDEX('All CCC'!AL$7:AL$846,MATCH(WatchList!$B77,'All CCC'!$B$7:$B$846,0)))</f>
        <v/>
      </c>
      <c r="AM77" s="856" t="str">
        <f>IF($B77="","",INDEX('All CCC'!AM$7:AM$846,MATCH(WatchList!$B77,'All CCC'!$B$7:$B$846,0)))</f>
        <v/>
      </c>
      <c r="AN77" s="856" t="str">
        <f>IF($B77="","",INDEX('All CCC'!AN$7:AN$846,MATCH(WatchList!$B77,'All CCC'!$B$7:$B$846,0)))</f>
        <v/>
      </c>
      <c r="AO77" s="856" t="str">
        <f>IF($B77="","",INDEX('All CCC'!AO$7:AO$846,MATCH(WatchList!$B77,'All CCC'!$B$7:$B$846,0)))</f>
        <v/>
      </c>
      <c r="AP77" s="856" t="str">
        <f>IF($B77="","",INDEX('All CCC'!AP$7:AP$846,MATCH(WatchList!$B77,'All CCC'!$B$7:$B$846,0)))</f>
        <v/>
      </c>
      <c r="AQ77" s="856" t="str">
        <f>IF($B77="","",INDEX('All CCC'!AQ$7:AQ$846,MATCH(WatchList!$B77,'All CCC'!$B$7:$B$846,0)))</f>
        <v/>
      </c>
      <c r="AR77" s="856" t="str">
        <f>IF($B77="","",INDEX('All CCC'!AR$7:AR$846,MATCH(WatchList!$B77,'All CCC'!$B$7:$B$846,0)))</f>
        <v/>
      </c>
      <c r="AS77" s="856" t="str">
        <f>IF($B77="","",INDEX('All CCC'!AS$7:AS$846,MATCH(WatchList!$B77,'All CCC'!$B$7:$B$846,0)))</f>
        <v/>
      </c>
      <c r="AT77" s="856" t="str">
        <f>IF($B77="","",INDEX('All CCC'!AT$7:AT$846,MATCH(WatchList!$B77,'All CCC'!$B$7:$B$846,0)))</f>
        <v/>
      </c>
      <c r="AU77" s="856" t="str">
        <f>IF($B77="","",INDEX('All CCC'!AU$7:AU$846,MATCH(WatchList!$B77,'All CCC'!$B$7:$B$846,0)))</f>
        <v/>
      </c>
      <c r="AV77" s="856" t="str">
        <f>IF($B77="","",INDEX('All CCC'!AV$7:AV$846,MATCH(WatchList!$B77,'All CCC'!$B$7:$B$846,0)))</f>
        <v/>
      </c>
      <c r="AW77" s="856" t="str">
        <f>IF($B77="","",INDEX('All CCC'!AW$7:AW$846,MATCH(WatchList!$B77,'All CCC'!$B$7:$B$846,0)))</f>
        <v/>
      </c>
      <c r="AX77" s="856" t="str">
        <f>IF($B77="","",INDEX('All CCC'!AX$7:AX$846,MATCH(WatchList!$B77,'All CCC'!$B$7:$B$846,0)))</f>
        <v/>
      </c>
      <c r="AY77" s="856" t="str">
        <f>IF($B77="","",INDEX('All CCC'!AY$7:AY$846,MATCH(WatchList!$B77,'All CCC'!$B$7:$B$846,0)))</f>
        <v/>
      </c>
      <c r="AZ77" s="856" t="str">
        <f>IF($B77="","",INDEX('All CCC'!AZ$7:AZ$846,MATCH(WatchList!$B77,'All CCC'!$B$7:$B$846,0)))</f>
        <v/>
      </c>
      <c r="BA77" s="856" t="str">
        <f>IF($B77="","",INDEX('All CCC'!BA$7:BA$846,MATCH(WatchList!$B77,'All CCC'!$B$7:$B$846,0)))</f>
        <v/>
      </c>
      <c r="BB77" s="856" t="str">
        <f>IF($B77="","",INDEX('All CCC'!BB$7:BB$846,MATCH(WatchList!$B77,'All CCC'!$B$7:$B$846,0)))</f>
        <v/>
      </c>
      <c r="BC77" s="856" t="str">
        <f>IF($B77="","",INDEX('All CCC'!BC$7:BC$846,MATCH(WatchList!$B77,'All CCC'!$B$7:$B$846,0)))</f>
        <v/>
      </c>
      <c r="BD77" s="856" t="str">
        <f>IF($B77="","",INDEX('All CCC'!BD$7:BD$846,MATCH(WatchList!$B77,'All CCC'!$B$7:$B$846,0)))</f>
        <v/>
      </c>
      <c r="BE77" s="856" t="str">
        <f>IF($B77="","",INDEX('All CCC'!BE$7:BE$846,MATCH(WatchList!$B77,'All CCC'!$B$7:$B$846,0)))</f>
        <v/>
      </c>
      <c r="BF77" s="856" t="str">
        <f>IF($B77="","",INDEX('All CCC'!BF$7:BF$846,MATCH(WatchList!$B77,'All CCC'!$B$7:$B$846,0)))</f>
        <v/>
      </c>
      <c r="BG77" s="856" t="str">
        <f>IF($B77="","",INDEX('All CCC'!BG$7:BG$846,MATCH(WatchList!$B77,'All CCC'!$B$7:$B$846,0)))</f>
        <v/>
      </c>
    </row>
    <row r="78" spans="1:59" x14ac:dyDescent="0.2">
      <c r="A78" s="550" t="str">
        <f>IF($B78="","",INDEX('All CCC'!A$7:A$846,MATCH(WatchList!$B78,'All CCC'!$B$7:$B$846,0)))</f>
        <v/>
      </c>
      <c r="B78" s="31"/>
      <c r="C78" s="856" t="str">
        <f>IF($B78="","",INDEX('All CCC'!C$7:C$846,MATCH(WatchList!$B78,'All CCC'!$B$7:$B$846,0)))</f>
        <v/>
      </c>
      <c r="D78" s="856" t="str">
        <f>IF($B78="","",INDEX('All CCC'!D$7:D$846,MATCH(WatchList!$B78,'All CCC'!$B$7:$B$846,0)))</f>
        <v/>
      </c>
      <c r="E78" s="856" t="str">
        <f>IF($B78="","",INDEX('All CCC'!E$7:E$846,MATCH(WatchList!$B78,'All CCC'!$B$7:$B$846,0)))</f>
        <v/>
      </c>
      <c r="F78" s="856" t="str">
        <f>IF($B78="","",INDEX('All CCC'!F$7:F$846,MATCH(WatchList!$B78,'All CCC'!$B$7:$B$846,0)))</f>
        <v/>
      </c>
      <c r="G78" s="856" t="str">
        <f>IF($B78="","",INDEX('All CCC'!G$7:G$846,MATCH(WatchList!$B78,'All CCC'!$B$7:$B$846,0)))</f>
        <v/>
      </c>
      <c r="H78" s="856" t="str">
        <f>IF($B78="","",INDEX('All CCC'!H$7:H$846,MATCH(WatchList!$B78,'All CCC'!$B$7:$B$846,0)))</f>
        <v/>
      </c>
      <c r="I78" s="856" t="str">
        <f>IF($B78="","",INDEX('All CCC'!I$7:I$846,MATCH(WatchList!$B78,'All CCC'!$B$7:$B$846,0)))</f>
        <v/>
      </c>
      <c r="J78" s="856" t="str">
        <f>IF($B78="","",INDEX('All CCC'!J$7:J$846,MATCH(WatchList!$B78,'All CCC'!$B$7:$B$846,0)))</f>
        <v/>
      </c>
      <c r="K78" s="856" t="str">
        <f>IF($B78="","",INDEX('All CCC'!K$7:K$846,MATCH(WatchList!$B78,'All CCC'!$B$7:$B$846,0)))</f>
        <v/>
      </c>
      <c r="L78" s="856" t="str">
        <f>IF($B78="","",INDEX('All CCC'!L$7:L$846,MATCH(WatchList!$B78,'All CCC'!$B$7:$B$846,0)))</f>
        <v/>
      </c>
      <c r="M78" s="856" t="str">
        <f>IF($B78="","",INDEX('All CCC'!M$7:M$846,MATCH(WatchList!$B78,'All CCC'!$B$7:$B$846,0)))</f>
        <v/>
      </c>
      <c r="N78" s="856" t="str">
        <f>IF($B78="","",INDEX('All CCC'!N$7:N$846,MATCH(WatchList!$B78,'All CCC'!$B$7:$B$846,0)))</f>
        <v/>
      </c>
      <c r="O78" s="856" t="str">
        <f>IF($B78="","",INDEX('All CCC'!O$7:O$846,MATCH(WatchList!$B78,'All CCC'!$B$7:$B$846,0)))</f>
        <v/>
      </c>
      <c r="P78" s="857" t="str">
        <f>IF($B78="","",INDEX('All CCC'!P$7:P$846,MATCH(WatchList!$B78,'All CCC'!$B$7:$B$846,0)))</f>
        <v/>
      </c>
      <c r="Q78" s="857" t="str">
        <f>IF($B78="","",INDEX('All CCC'!Q$7:Q$846,MATCH(WatchList!$B78,'All CCC'!$B$7:$B$846,0)))</f>
        <v/>
      </c>
      <c r="R78" s="856" t="str">
        <f>IF($B78="","",INDEX('All CCC'!R$7:R$846,MATCH(WatchList!$B78,'All CCC'!$B$7:$B$846,0)))</f>
        <v/>
      </c>
      <c r="S78" s="856" t="str">
        <f>IF($B78="","",INDEX('All CCC'!S$7:S$846,MATCH(WatchList!$B78,'All CCC'!$B$7:$B$846,0)))</f>
        <v/>
      </c>
      <c r="T78" s="856" t="str">
        <f>IF($B78="","",INDEX('All CCC'!T$7:T$846,MATCH(WatchList!$B78,'All CCC'!$B$7:$B$846,0)))</f>
        <v/>
      </c>
      <c r="U78" s="856" t="str">
        <f>IF($B78="","",INDEX('All CCC'!U$7:U$846,MATCH(WatchList!$B78,'All CCC'!$B$7:$B$846,0)))</f>
        <v/>
      </c>
      <c r="V78" s="856" t="str">
        <f>IF($B78="","",INDEX('All CCC'!V$7:V$846,MATCH(WatchList!$B78,'All CCC'!$B$7:$B$846,0)))</f>
        <v/>
      </c>
      <c r="W78" s="856" t="str">
        <f>IF($B78="","",INDEX('All CCC'!W$7:W$846,MATCH(WatchList!$B78,'All CCC'!$B$7:$B$846,0)))</f>
        <v/>
      </c>
      <c r="X78" s="856" t="str">
        <f>IF($B78="","",INDEX('All CCC'!X$7:X$846,MATCH(WatchList!$B78,'All CCC'!$B$7:$B$846,0)))</f>
        <v/>
      </c>
      <c r="Y78" s="856" t="str">
        <f>IF($B78="","",INDEX('All CCC'!Y$7:Y$846,MATCH(WatchList!$B78,'All CCC'!$B$7:$B$846,0)))</f>
        <v/>
      </c>
      <c r="Z78" s="856" t="str">
        <f>IF($B78="","",INDEX('All CCC'!Z$7:Z$846,MATCH(WatchList!$B78,'All CCC'!$B$7:$B$846,0)))</f>
        <v/>
      </c>
      <c r="AA78" s="856" t="str">
        <f>IF($B78="","",INDEX('All CCC'!AA$7:AA$846,MATCH(WatchList!$B78,'All CCC'!$B$7:$B$846,0)))</f>
        <v/>
      </c>
      <c r="AB78" s="856" t="str">
        <f>IF($B78="","",INDEX('All CCC'!AB$7:AB$846,MATCH(WatchList!$B78,'All CCC'!$B$7:$B$846,0)))</f>
        <v/>
      </c>
      <c r="AC78" s="856" t="str">
        <f>IF($B78="","",INDEX('All CCC'!AC$7:AC$846,MATCH(WatchList!$B78,'All CCC'!$B$7:$B$846,0)))</f>
        <v/>
      </c>
      <c r="AD78" s="856" t="str">
        <f>IF($B78="","",INDEX('All CCC'!AD$7:AD$846,MATCH(WatchList!$B78,'All CCC'!$B$7:$B$846,0)))</f>
        <v/>
      </c>
      <c r="AE78" s="856" t="str">
        <f>IF($B78="","",INDEX('All CCC'!AE$7:AE$846,MATCH(WatchList!$B78,'All CCC'!$B$7:$B$846,0)))</f>
        <v/>
      </c>
      <c r="AF78" s="856" t="str">
        <f>IF($B78="","",INDEX('All CCC'!AF$7:AF$846,MATCH(WatchList!$B78,'All CCC'!$B$7:$B$846,0)))</f>
        <v/>
      </c>
      <c r="AG78" s="856" t="str">
        <f>IF($B78="","",INDEX('All CCC'!AG$7:AG$846,MATCH(WatchList!$B78,'All CCC'!$B$7:$B$846,0)))</f>
        <v/>
      </c>
      <c r="AH78" s="856" t="str">
        <f>IF($B78="","",INDEX('All CCC'!AH$7:AH$846,MATCH(WatchList!$B78,'All CCC'!$B$7:$B$846,0)))</f>
        <v/>
      </c>
      <c r="AI78" s="856" t="str">
        <f>IF($B78="","",INDEX('All CCC'!AI$7:AI$846,MATCH(WatchList!$B78,'All CCC'!$B$7:$B$846,0)))</f>
        <v/>
      </c>
      <c r="AJ78" s="856" t="str">
        <f>IF($B78="","",INDEX('All CCC'!AJ$7:AJ$846,MATCH(WatchList!$B78,'All CCC'!$B$7:$B$846,0)))</f>
        <v/>
      </c>
      <c r="AK78" s="856" t="str">
        <f>IF($B78="","",INDEX('All CCC'!AK$7:AK$846,MATCH(WatchList!$B78,'All CCC'!$B$7:$B$846,0)))</f>
        <v/>
      </c>
      <c r="AL78" s="856" t="str">
        <f>IF($B78="","",INDEX('All CCC'!AL$7:AL$846,MATCH(WatchList!$B78,'All CCC'!$B$7:$B$846,0)))</f>
        <v/>
      </c>
      <c r="AM78" s="856" t="str">
        <f>IF($B78="","",INDEX('All CCC'!AM$7:AM$846,MATCH(WatchList!$B78,'All CCC'!$B$7:$B$846,0)))</f>
        <v/>
      </c>
      <c r="AN78" s="856" t="str">
        <f>IF($B78="","",INDEX('All CCC'!AN$7:AN$846,MATCH(WatchList!$B78,'All CCC'!$B$7:$B$846,0)))</f>
        <v/>
      </c>
      <c r="AO78" s="856" t="str">
        <f>IF($B78="","",INDEX('All CCC'!AO$7:AO$846,MATCH(WatchList!$B78,'All CCC'!$B$7:$B$846,0)))</f>
        <v/>
      </c>
      <c r="AP78" s="856" t="str">
        <f>IF($B78="","",INDEX('All CCC'!AP$7:AP$846,MATCH(WatchList!$B78,'All CCC'!$B$7:$B$846,0)))</f>
        <v/>
      </c>
      <c r="AQ78" s="856" t="str">
        <f>IF($B78="","",INDEX('All CCC'!AQ$7:AQ$846,MATCH(WatchList!$B78,'All CCC'!$B$7:$B$846,0)))</f>
        <v/>
      </c>
      <c r="AR78" s="856" t="str">
        <f>IF($B78="","",INDEX('All CCC'!AR$7:AR$846,MATCH(WatchList!$B78,'All CCC'!$B$7:$B$846,0)))</f>
        <v/>
      </c>
      <c r="AS78" s="856" t="str">
        <f>IF($B78="","",INDEX('All CCC'!AS$7:AS$846,MATCH(WatchList!$B78,'All CCC'!$B$7:$B$846,0)))</f>
        <v/>
      </c>
      <c r="AT78" s="856" t="str">
        <f>IF($B78="","",INDEX('All CCC'!AT$7:AT$846,MATCH(WatchList!$B78,'All CCC'!$B$7:$B$846,0)))</f>
        <v/>
      </c>
      <c r="AU78" s="856" t="str">
        <f>IF($B78="","",INDEX('All CCC'!AU$7:AU$846,MATCH(WatchList!$B78,'All CCC'!$B$7:$B$846,0)))</f>
        <v/>
      </c>
      <c r="AV78" s="856" t="str">
        <f>IF($B78="","",INDEX('All CCC'!AV$7:AV$846,MATCH(WatchList!$B78,'All CCC'!$B$7:$B$846,0)))</f>
        <v/>
      </c>
      <c r="AW78" s="856" t="str">
        <f>IF($B78="","",INDEX('All CCC'!AW$7:AW$846,MATCH(WatchList!$B78,'All CCC'!$B$7:$B$846,0)))</f>
        <v/>
      </c>
      <c r="AX78" s="856" t="str">
        <f>IF($B78="","",INDEX('All CCC'!AX$7:AX$846,MATCH(WatchList!$B78,'All CCC'!$B$7:$B$846,0)))</f>
        <v/>
      </c>
      <c r="AY78" s="856" t="str">
        <f>IF($B78="","",INDEX('All CCC'!AY$7:AY$846,MATCH(WatchList!$B78,'All CCC'!$B$7:$B$846,0)))</f>
        <v/>
      </c>
      <c r="AZ78" s="856" t="str">
        <f>IF($B78="","",INDEX('All CCC'!AZ$7:AZ$846,MATCH(WatchList!$B78,'All CCC'!$B$7:$B$846,0)))</f>
        <v/>
      </c>
      <c r="BA78" s="856" t="str">
        <f>IF($B78="","",INDEX('All CCC'!BA$7:BA$846,MATCH(WatchList!$B78,'All CCC'!$B$7:$B$846,0)))</f>
        <v/>
      </c>
      <c r="BB78" s="856" t="str">
        <f>IF($B78="","",INDEX('All CCC'!BB$7:BB$846,MATCH(WatchList!$B78,'All CCC'!$B$7:$B$846,0)))</f>
        <v/>
      </c>
      <c r="BC78" s="856" t="str">
        <f>IF($B78="","",INDEX('All CCC'!BC$7:BC$846,MATCH(WatchList!$B78,'All CCC'!$B$7:$B$846,0)))</f>
        <v/>
      </c>
      <c r="BD78" s="856" t="str">
        <f>IF($B78="","",INDEX('All CCC'!BD$7:BD$846,MATCH(WatchList!$B78,'All CCC'!$B$7:$B$846,0)))</f>
        <v/>
      </c>
      <c r="BE78" s="856" t="str">
        <f>IF($B78="","",INDEX('All CCC'!BE$7:BE$846,MATCH(WatchList!$B78,'All CCC'!$B$7:$B$846,0)))</f>
        <v/>
      </c>
      <c r="BF78" s="856" t="str">
        <f>IF($B78="","",INDEX('All CCC'!BF$7:BF$846,MATCH(WatchList!$B78,'All CCC'!$B$7:$B$846,0)))</f>
        <v/>
      </c>
      <c r="BG78" s="856" t="str">
        <f>IF($B78="","",INDEX('All CCC'!BG$7:BG$846,MATCH(WatchList!$B78,'All CCC'!$B$7:$B$846,0)))</f>
        <v/>
      </c>
    </row>
    <row r="79" spans="1:59" x14ac:dyDescent="0.2">
      <c r="A79" s="550" t="str">
        <f>IF($B79="","",INDEX('All CCC'!A$7:A$846,MATCH(WatchList!$B79,'All CCC'!$B$7:$B$846,0)))</f>
        <v/>
      </c>
      <c r="B79" s="31"/>
      <c r="C79" s="856" t="str">
        <f>IF($B79="","",INDEX('All CCC'!C$7:C$846,MATCH(WatchList!$B79,'All CCC'!$B$7:$B$846,0)))</f>
        <v/>
      </c>
      <c r="D79" s="856" t="str">
        <f>IF($B79="","",INDEX('All CCC'!D$7:D$846,MATCH(WatchList!$B79,'All CCC'!$B$7:$B$846,0)))</f>
        <v/>
      </c>
      <c r="E79" s="856" t="str">
        <f>IF($B79="","",INDEX('All CCC'!E$7:E$846,MATCH(WatchList!$B79,'All CCC'!$B$7:$B$846,0)))</f>
        <v/>
      </c>
      <c r="F79" s="856" t="str">
        <f>IF($B79="","",INDEX('All CCC'!F$7:F$846,MATCH(WatchList!$B79,'All CCC'!$B$7:$B$846,0)))</f>
        <v/>
      </c>
      <c r="G79" s="856" t="str">
        <f>IF($B79="","",INDEX('All CCC'!G$7:G$846,MATCH(WatchList!$B79,'All CCC'!$B$7:$B$846,0)))</f>
        <v/>
      </c>
      <c r="H79" s="856" t="str">
        <f>IF($B79="","",INDEX('All CCC'!H$7:H$846,MATCH(WatchList!$B79,'All CCC'!$B$7:$B$846,0)))</f>
        <v/>
      </c>
      <c r="I79" s="856" t="str">
        <f>IF($B79="","",INDEX('All CCC'!I$7:I$846,MATCH(WatchList!$B79,'All CCC'!$B$7:$B$846,0)))</f>
        <v/>
      </c>
      <c r="J79" s="856" t="str">
        <f>IF($B79="","",INDEX('All CCC'!J$7:J$846,MATCH(WatchList!$B79,'All CCC'!$B$7:$B$846,0)))</f>
        <v/>
      </c>
      <c r="K79" s="856" t="str">
        <f>IF($B79="","",INDEX('All CCC'!K$7:K$846,MATCH(WatchList!$B79,'All CCC'!$B$7:$B$846,0)))</f>
        <v/>
      </c>
      <c r="L79" s="856" t="str">
        <f>IF($B79="","",INDEX('All CCC'!L$7:L$846,MATCH(WatchList!$B79,'All CCC'!$B$7:$B$846,0)))</f>
        <v/>
      </c>
      <c r="M79" s="856" t="str">
        <f>IF($B79="","",INDEX('All CCC'!M$7:M$846,MATCH(WatchList!$B79,'All CCC'!$B$7:$B$846,0)))</f>
        <v/>
      </c>
      <c r="N79" s="856" t="str">
        <f>IF($B79="","",INDEX('All CCC'!N$7:N$846,MATCH(WatchList!$B79,'All CCC'!$B$7:$B$846,0)))</f>
        <v/>
      </c>
      <c r="O79" s="856" t="str">
        <f>IF($B79="","",INDEX('All CCC'!O$7:O$846,MATCH(WatchList!$B79,'All CCC'!$B$7:$B$846,0)))</f>
        <v/>
      </c>
      <c r="P79" s="857" t="str">
        <f>IF($B79="","",INDEX('All CCC'!P$7:P$846,MATCH(WatchList!$B79,'All CCC'!$B$7:$B$846,0)))</f>
        <v/>
      </c>
      <c r="Q79" s="857" t="str">
        <f>IF($B79="","",INDEX('All CCC'!Q$7:Q$846,MATCH(WatchList!$B79,'All CCC'!$B$7:$B$846,0)))</f>
        <v/>
      </c>
      <c r="R79" s="856" t="str">
        <f>IF($B79="","",INDEX('All CCC'!R$7:R$846,MATCH(WatchList!$B79,'All CCC'!$B$7:$B$846,0)))</f>
        <v/>
      </c>
      <c r="S79" s="856" t="str">
        <f>IF($B79="","",INDEX('All CCC'!S$7:S$846,MATCH(WatchList!$B79,'All CCC'!$B$7:$B$846,0)))</f>
        <v/>
      </c>
      <c r="T79" s="856" t="str">
        <f>IF($B79="","",INDEX('All CCC'!T$7:T$846,MATCH(WatchList!$B79,'All CCC'!$B$7:$B$846,0)))</f>
        <v/>
      </c>
      <c r="U79" s="856" t="str">
        <f>IF($B79="","",INDEX('All CCC'!U$7:U$846,MATCH(WatchList!$B79,'All CCC'!$B$7:$B$846,0)))</f>
        <v/>
      </c>
      <c r="V79" s="856" t="str">
        <f>IF($B79="","",INDEX('All CCC'!V$7:V$846,MATCH(WatchList!$B79,'All CCC'!$B$7:$B$846,0)))</f>
        <v/>
      </c>
      <c r="W79" s="856" t="str">
        <f>IF($B79="","",INDEX('All CCC'!W$7:W$846,MATCH(WatchList!$B79,'All CCC'!$B$7:$B$846,0)))</f>
        <v/>
      </c>
      <c r="X79" s="856" t="str">
        <f>IF($B79="","",INDEX('All CCC'!X$7:X$846,MATCH(WatchList!$B79,'All CCC'!$B$7:$B$846,0)))</f>
        <v/>
      </c>
      <c r="Y79" s="856" t="str">
        <f>IF($B79="","",INDEX('All CCC'!Y$7:Y$846,MATCH(WatchList!$B79,'All CCC'!$B$7:$B$846,0)))</f>
        <v/>
      </c>
      <c r="Z79" s="856" t="str">
        <f>IF($B79="","",INDEX('All CCC'!Z$7:Z$846,MATCH(WatchList!$B79,'All CCC'!$B$7:$B$846,0)))</f>
        <v/>
      </c>
      <c r="AA79" s="856" t="str">
        <f>IF($B79="","",INDEX('All CCC'!AA$7:AA$846,MATCH(WatchList!$B79,'All CCC'!$B$7:$B$846,0)))</f>
        <v/>
      </c>
      <c r="AB79" s="856" t="str">
        <f>IF($B79="","",INDEX('All CCC'!AB$7:AB$846,MATCH(WatchList!$B79,'All CCC'!$B$7:$B$846,0)))</f>
        <v/>
      </c>
      <c r="AC79" s="856" t="str">
        <f>IF($B79="","",INDEX('All CCC'!AC$7:AC$846,MATCH(WatchList!$B79,'All CCC'!$B$7:$B$846,0)))</f>
        <v/>
      </c>
      <c r="AD79" s="856" t="str">
        <f>IF($B79="","",INDEX('All CCC'!AD$7:AD$846,MATCH(WatchList!$B79,'All CCC'!$B$7:$B$846,0)))</f>
        <v/>
      </c>
      <c r="AE79" s="856" t="str">
        <f>IF($B79="","",INDEX('All CCC'!AE$7:AE$846,MATCH(WatchList!$B79,'All CCC'!$B$7:$B$846,0)))</f>
        <v/>
      </c>
      <c r="AF79" s="856" t="str">
        <f>IF($B79="","",INDEX('All CCC'!AF$7:AF$846,MATCH(WatchList!$B79,'All CCC'!$B$7:$B$846,0)))</f>
        <v/>
      </c>
      <c r="AG79" s="856" t="str">
        <f>IF($B79="","",INDEX('All CCC'!AG$7:AG$846,MATCH(WatchList!$B79,'All CCC'!$B$7:$B$846,0)))</f>
        <v/>
      </c>
      <c r="AH79" s="856" t="str">
        <f>IF($B79="","",INDEX('All CCC'!AH$7:AH$846,MATCH(WatchList!$B79,'All CCC'!$B$7:$B$846,0)))</f>
        <v/>
      </c>
      <c r="AI79" s="856" t="str">
        <f>IF($B79="","",INDEX('All CCC'!AI$7:AI$846,MATCH(WatchList!$B79,'All CCC'!$B$7:$B$846,0)))</f>
        <v/>
      </c>
      <c r="AJ79" s="856" t="str">
        <f>IF($B79="","",INDEX('All CCC'!AJ$7:AJ$846,MATCH(WatchList!$B79,'All CCC'!$B$7:$B$846,0)))</f>
        <v/>
      </c>
      <c r="AK79" s="856" t="str">
        <f>IF($B79="","",INDEX('All CCC'!AK$7:AK$846,MATCH(WatchList!$B79,'All CCC'!$B$7:$B$846,0)))</f>
        <v/>
      </c>
      <c r="AL79" s="856" t="str">
        <f>IF($B79="","",INDEX('All CCC'!AL$7:AL$846,MATCH(WatchList!$B79,'All CCC'!$B$7:$B$846,0)))</f>
        <v/>
      </c>
      <c r="AM79" s="856" t="str">
        <f>IF($B79="","",INDEX('All CCC'!AM$7:AM$846,MATCH(WatchList!$B79,'All CCC'!$B$7:$B$846,0)))</f>
        <v/>
      </c>
      <c r="AN79" s="856" t="str">
        <f>IF($B79="","",INDEX('All CCC'!AN$7:AN$846,MATCH(WatchList!$B79,'All CCC'!$B$7:$B$846,0)))</f>
        <v/>
      </c>
      <c r="AO79" s="856" t="str">
        <f>IF($B79="","",INDEX('All CCC'!AO$7:AO$846,MATCH(WatchList!$B79,'All CCC'!$B$7:$B$846,0)))</f>
        <v/>
      </c>
      <c r="AP79" s="856" t="str">
        <f>IF($B79="","",INDEX('All CCC'!AP$7:AP$846,MATCH(WatchList!$B79,'All CCC'!$B$7:$B$846,0)))</f>
        <v/>
      </c>
      <c r="AQ79" s="856" t="str">
        <f>IF($B79="","",INDEX('All CCC'!AQ$7:AQ$846,MATCH(WatchList!$B79,'All CCC'!$B$7:$B$846,0)))</f>
        <v/>
      </c>
      <c r="AR79" s="856" t="str">
        <f>IF($B79="","",INDEX('All CCC'!AR$7:AR$846,MATCH(WatchList!$B79,'All CCC'!$B$7:$B$846,0)))</f>
        <v/>
      </c>
      <c r="AS79" s="856" t="str">
        <f>IF($B79="","",INDEX('All CCC'!AS$7:AS$846,MATCH(WatchList!$B79,'All CCC'!$B$7:$B$846,0)))</f>
        <v/>
      </c>
      <c r="AT79" s="856" t="str">
        <f>IF($B79="","",INDEX('All CCC'!AT$7:AT$846,MATCH(WatchList!$B79,'All CCC'!$B$7:$B$846,0)))</f>
        <v/>
      </c>
      <c r="AU79" s="856" t="str">
        <f>IF($B79="","",INDEX('All CCC'!AU$7:AU$846,MATCH(WatchList!$B79,'All CCC'!$B$7:$B$846,0)))</f>
        <v/>
      </c>
      <c r="AV79" s="856" t="str">
        <f>IF($B79="","",INDEX('All CCC'!AV$7:AV$846,MATCH(WatchList!$B79,'All CCC'!$B$7:$B$846,0)))</f>
        <v/>
      </c>
      <c r="AW79" s="856" t="str">
        <f>IF($B79="","",INDEX('All CCC'!AW$7:AW$846,MATCH(WatchList!$B79,'All CCC'!$B$7:$B$846,0)))</f>
        <v/>
      </c>
      <c r="AX79" s="856" t="str">
        <f>IF($B79="","",INDEX('All CCC'!AX$7:AX$846,MATCH(WatchList!$B79,'All CCC'!$B$7:$B$846,0)))</f>
        <v/>
      </c>
      <c r="AY79" s="856" t="str">
        <f>IF($B79="","",INDEX('All CCC'!AY$7:AY$846,MATCH(WatchList!$B79,'All CCC'!$B$7:$B$846,0)))</f>
        <v/>
      </c>
      <c r="AZ79" s="856" t="str">
        <f>IF($B79="","",INDEX('All CCC'!AZ$7:AZ$846,MATCH(WatchList!$B79,'All CCC'!$B$7:$B$846,0)))</f>
        <v/>
      </c>
      <c r="BA79" s="856" t="str">
        <f>IF($B79="","",INDEX('All CCC'!BA$7:BA$846,MATCH(WatchList!$B79,'All CCC'!$B$7:$B$846,0)))</f>
        <v/>
      </c>
      <c r="BB79" s="856" t="str">
        <f>IF($B79="","",INDEX('All CCC'!BB$7:BB$846,MATCH(WatchList!$B79,'All CCC'!$B$7:$B$846,0)))</f>
        <v/>
      </c>
      <c r="BC79" s="856" t="str">
        <f>IF($B79="","",INDEX('All CCC'!BC$7:BC$846,MATCH(WatchList!$B79,'All CCC'!$B$7:$B$846,0)))</f>
        <v/>
      </c>
      <c r="BD79" s="856" t="str">
        <f>IF($B79="","",INDEX('All CCC'!BD$7:BD$846,MATCH(WatchList!$B79,'All CCC'!$B$7:$B$846,0)))</f>
        <v/>
      </c>
      <c r="BE79" s="856" t="str">
        <f>IF($B79="","",INDEX('All CCC'!BE$7:BE$846,MATCH(WatchList!$B79,'All CCC'!$B$7:$B$846,0)))</f>
        <v/>
      </c>
      <c r="BF79" s="856" t="str">
        <f>IF($B79="","",INDEX('All CCC'!BF$7:BF$846,MATCH(WatchList!$B79,'All CCC'!$B$7:$B$846,0)))</f>
        <v/>
      </c>
      <c r="BG79" s="856" t="str">
        <f>IF($B79="","",INDEX('All CCC'!BG$7:BG$846,MATCH(WatchList!$B79,'All CCC'!$B$7:$B$846,0)))</f>
        <v/>
      </c>
    </row>
    <row r="80" spans="1:59" x14ac:dyDescent="0.2">
      <c r="A80" s="550" t="str">
        <f>IF($B80="","",INDEX('All CCC'!A$7:A$846,MATCH(WatchList!$B80,'All CCC'!$B$7:$B$846,0)))</f>
        <v/>
      </c>
      <c r="B80" s="31"/>
      <c r="C80" s="856" t="str">
        <f>IF($B80="","",INDEX('All CCC'!C$7:C$846,MATCH(WatchList!$B80,'All CCC'!$B$7:$B$846,0)))</f>
        <v/>
      </c>
      <c r="D80" s="856" t="str">
        <f>IF($B80="","",INDEX('All CCC'!D$7:D$846,MATCH(WatchList!$B80,'All CCC'!$B$7:$B$846,0)))</f>
        <v/>
      </c>
      <c r="E80" s="856" t="str">
        <f>IF($B80="","",INDEX('All CCC'!E$7:E$846,MATCH(WatchList!$B80,'All CCC'!$B$7:$B$846,0)))</f>
        <v/>
      </c>
      <c r="F80" s="856" t="str">
        <f>IF($B80="","",INDEX('All CCC'!F$7:F$846,MATCH(WatchList!$B80,'All CCC'!$B$7:$B$846,0)))</f>
        <v/>
      </c>
      <c r="G80" s="856" t="str">
        <f>IF($B80="","",INDEX('All CCC'!G$7:G$846,MATCH(WatchList!$B80,'All CCC'!$B$7:$B$846,0)))</f>
        <v/>
      </c>
      <c r="H80" s="856" t="str">
        <f>IF($B80="","",INDEX('All CCC'!H$7:H$846,MATCH(WatchList!$B80,'All CCC'!$B$7:$B$846,0)))</f>
        <v/>
      </c>
      <c r="I80" s="856" t="str">
        <f>IF($B80="","",INDEX('All CCC'!I$7:I$846,MATCH(WatchList!$B80,'All CCC'!$B$7:$B$846,0)))</f>
        <v/>
      </c>
      <c r="J80" s="856" t="str">
        <f>IF($B80="","",INDEX('All CCC'!J$7:J$846,MATCH(WatchList!$B80,'All CCC'!$B$7:$B$846,0)))</f>
        <v/>
      </c>
      <c r="K80" s="856" t="str">
        <f>IF($B80="","",INDEX('All CCC'!K$7:K$846,MATCH(WatchList!$B80,'All CCC'!$B$7:$B$846,0)))</f>
        <v/>
      </c>
      <c r="L80" s="856" t="str">
        <f>IF($B80="","",INDEX('All CCC'!L$7:L$846,MATCH(WatchList!$B80,'All CCC'!$B$7:$B$846,0)))</f>
        <v/>
      </c>
      <c r="M80" s="856" t="str">
        <f>IF($B80="","",INDEX('All CCC'!M$7:M$846,MATCH(WatchList!$B80,'All CCC'!$B$7:$B$846,0)))</f>
        <v/>
      </c>
      <c r="N80" s="856" t="str">
        <f>IF($B80="","",INDEX('All CCC'!N$7:N$846,MATCH(WatchList!$B80,'All CCC'!$B$7:$B$846,0)))</f>
        <v/>
      </c>
      <c r="O80" s="856" t="str">
        <f>IF($B80="","",INDEX('All CCC'!O$7:O$846,MATCH(WatchList!$B80,'All CCC'!$B$7:$B$846,0)))</f>
        <v/>
      </c>
      <c r="P80" s="857" t="str">
        <f>IF($B80="","",INDEX('All CCC'!P$7:P$846,MATCH(WatchList!$B80,'All CCC'!$B$7:$B$846,0)))</f>
        <v/>
      </c>
      <c r="Q80" s="857" t="str">
        <f>IF($B80="","",INDEX('All CCC'!Q$7:Q$846,MATCH(WatchList!$B80,'All CCC'!$B$7:$B$846,0)))</f>
        <v/>
      </c>
      <c r="R80" s="856" t="str">
        <f>IF($B80="","",INDEX('All CCC'!R$7:R$846,MATCH(WatchList!$B80,'All CCC'!$B$7:$B$846,0)))</f>
        <v/>
      </c>
      <c r="S80" s="856" t="str">
        <f>IF($B80="","",INDEX('All CCC'!S$7:S$846,MATCH(WatchList!$B80,'All CCC'!$B$7:$B$846,0)))</f>
        <v/>
      </c>
      <c r="T80" s="856" t="str">
        <f>IF($B80="","",INDEX('All CCC'!T$7:T$846,MATCH(WatchList!$B80,'All CCC'!$B$7:$B$846,0)))</f>
        <v/>
      </c>
      <c r="U80" s="856" t="str">
        <f>IF($B80="","",INDEX('All CCC'!U$7:U$846,MATCH(WatchList!$B80,'All CCC'!$B$7:$B$846,0)))</f>
        <v/>
      </c>
      <c r="V80" s="856" t="str">
        <f>IF($B80="","",INDEX('All CCC'!V$7:V$846,MATCH(WatchList!$B80,'All CCC'!$B$7:$B$846,0)))</f>
        <v/>
      </c>
      <c r="W80" s="856" t="str">
        <f>IF($B80="","",INDEX('All CCC'!W$7:W$846,MATCH(WatchList!$B80,'All CCC'!$B$7:$B$846,0)))</f>
        <v/>
      </c>
      <c r="X80" s="856" t="str">
        <f>IF($B80="","",INDEX('All CCC'!X$7:X$846,MATCH(WatchList!$B80,'All CCC'!$B$7:$B$846,0)))</f>
        <v/>
      </c>
      <c r="Y80" s="856" t="str">
        <f>IF($B80="","",INDEX('All CCC'!Y$7:Y$846,MATCH(WatchList!$B80,'All CCC'!$B$7:$B$846,0)))</f>
        <v/>
      </c>
      <c r="Z80" s="856" t="str">
        <f>IF($B80="","",INDEX('All CCC'!Z$7:Z$846,MATCH(WatchList!$B80,'All CCC'!$B$7:$B$846,0)))</f>
        <v/>
      </c>
      <c r="AA80" s="856" t="str">
        <f>IF($B80="","",INDEX('All CCC'!AA$7:AA$846,MATCH(WatchList!$B80,'All CCC'!$B$7:$B$846,0)))</f>
        <v/>
      </c>
      <c r="AB80" s="856" t="str">
        <f>IF($B80="","",INDEX('All CCC'!AB$7:AB$846,MATCH(WatchList!$B80,'All CCC'!$B$7:$B$846,0)))</f>
        <v/>
      </c>
      <c r="AC80" s="856" t="str">
        <f>IF($B80="","",INDEX('All CCC'!AC$7:AC$846,MATCH(WatchList!$B80,'All CCC'!$B$7:$B$846,0)))</f>
        <v/>
      </c>
      <c r="AD80" s="856" t="str">
        <f>IF($B80="","",INDEX('All CCC'!AD$7:AD$846,MATCH(WatchList!$B80,'All CCC'!$B$7:$B$846,0)))</f>
        <v/>
      </c>
      <c r="AE80" s="856" t="str">
        <f>IF($B80="","",INDEX('All CCC'!AE$7:AE$846,MATCH(WatchList!$B80,'All CCC'!$B$7:$B$846,0)))</f>
        <v/>
      </c>
      <c r="AF80" s="856" t="str">
        <f>IF($B80="","",INDEX('All CCC'!AF$7:AF$846,MATCH(WatchList!$B80,'All CCC'!$B$7:$B$846,0)))</f>
        <v/>
      </c>
      <c r="AG80" s="856" t="str">
        <f>IF($B80="","",INDEX('All CCC'!AG$7:AG$846,MATCH(WatchList!$B80,'All CCC'!$B$7:$B$846,0)))</f>
        <v/>
      </c>
      <c r="AH80" s="856" t="str">
        <f>IF($B80="","",INDEX('All CCC'!AH$7:AH$846,MATCH(WatchList!$B80,'All CCC'!$B$7:$B$846,0)))</f>
        <v/>
      </c>
      <c r="AI80" s="856" t="str">
        <f>IF($B80="","",INDEX('All CCC'!AI$7:AI$846,MATCH(WatchList!$B80,'All CCC'!$B$7:$B$846,0)))</f>
        <v/>
      </c>
      <c r="AJ80" s="856" t="str">
        <f>IF($B80="","",INDEX('All CCC'!AJ$7:AJ$846,MATCH(WatchList!$B80,'All CCC'!$B$7:$B$846,0)))</f>
        <v/>
      </c>
      <c r="AK80" s="856" t="str">
        <f>IF($B80="","",INDEX('All CCC'!AK$7:AK$846,MATCH(WatchList!$B80,'All CCC'!$B$7:$B$846,0)))</f>
        <v/>
      </c>
      <c r="AL80" s="856" t="str">
        <f>IF($B80="","",INDEX('All CCC'!AL$7:AL$846,MATCH(WatchList!$B80,'All CCC'!$B$7:$B$846,0)))</f>
        <v/>
      </c>
      <c r="AM80" s="856" t="str">
        <f>IF($B80="","",INDEX('All CCC'!AM$7:AM$846,MATCH(WatchList!$B80,'All CCC'!$B$7:$B$846,0)))</f>
        <v/>
      </c>
      <c r="AN80" s="856" t="str">
        <f>IF($B80="","",INDEX('All CCC'!AN$7:AN$846,MATCH(WatchList!$B80,'All CCC'!$B$7:$B$846,0)))</f>
        <v/>
      </c>
      <c r="AO80" s="856" t="str">
        <f>IF($B80="","",INDEX('All CCC'!AO$7:AO$846,MATCH(WatchList!$B80,'All CCC'!$B$7:$B$846,0)))</f>
        <v/>
      </c>
      <c r="AP80" s="856" t="str">
        <f>IF($B80="","",INDEX('All CCC'!AP$7:AP$846,MATCH(WatchList!$B80,'All CCC'!$B$7:$B$846,0)))</f>
        <v/>
      </c>
      <c r="AQ80" s="856" t="str">
        <f>IF($B80="","",INDEX('All CCC'!AQ$7:AQ$846,MATCH(WatchList!$B80,'All CCC'!$B$7:$B$846,0)))</f>
        <v/>
      </c>
      <c r="AR80" s="856" t="str">
        <f>IF($B80="","",INDEX('All CCC'!AR$7:AR$846,MATCH(WatchList!$B80,'All CCC'!$B$7:$B$846,0)))</f>
        <v/>
      </c>
      <c r="AS80" s="856" t="str">
        <f>IF($B80="","",INDEX('All CCC'!AS$7:AS$846,MATCH(WatchList!$B80,'All CCC'!$B$7:$B$846,0)))</f>
        <v/>
      </c>
      <c r="AT80" s="856" t="str">
        <f>IF($B80="","",INDEX('All CCC'!AT$7:AT$846,MATCH(WatchList!$B80,'All CCC'!$B$7:$B$846,0)))</f>
        <v/>
      </c>
      <c r="AU80" s="856" t="str">
        <f>IF($B80="","",INDEX('All CCC'!AU$7:AU$846,MATCH(WatchList!$B80,'All CCC'!$B$7:$B$846,0)))</f>
        <v/>
      </c>
      <c r="AV80" s="856" t="str">
        <f>IF($B80="","",INDEX('All CCC'!AV$7:AV$846,MATCH(WatchList!$B80,'All CCC'!$B$7:$B$846,0)))</f>
        <v/>
      </c>
      <c r="AW80" s="856" t="str">
        <f>IF($B80="","",INDEX('All CCC'!AW$7:AW$846,MATCH(WatchList!$B80,'All CCC'!$B$7:$B$846,0)))</f>
        <v/>
      </c>
      <c r="AX80" s="856" t="str">
        <f>IF($B80="","",INDEX('All CCC'!AX$7:AX$846,MATCH(WatchList!$B80,'All CCC'!$B$7:$B$846,0)))</f>
        <v/>
      </c>
      <c r="AY80" s="856" t="str">
        <f>IF($B80="","",INDEX('All CCC'!AY$7:AY$846,MATCH(WatchList!$B80,'All CCC'!$B$7:$B$846,0)))</f>
        <v/>
      </c>
      <c r="AZ80" s="856" t="str">
        <f>IF($B80="","",INDEX('All CCC'!AZ$7:AZ$846,MATCH(WatchList!$B80,'All CCC'!$B$7:$B$846,0)))</f>
        <v/>
      </c>
      <c r="BA80" s="856" t="str">
        <f>IF($B80="","",INDEX('All CCC'!BA$7:BA$846,MATCH(WatchList!$B80,'All CCC'!$B$7:$B$846,0)))</f>
        <v/>
      </c>
      <c r="BB80" s="856" t="str">
        <f>IF($B80="","",INDEX('All CCC'!BB$7:BB$846,MATCH(WatchList!$B80,'All CCC'!$B$7:$B$846,0)))</f>
        <v/>
      </c>
      <c r="BC80" s="856" t="str">
        <f>IF($B80="","",INDEX('All CCC'!BC$7:BC$846,MATCH(WatchList!$B80,'All CCC'!$B$7:$B$846,0)))</f>
        <v/>
      </c>
      <c r="BD80" s="856" t="str">
        <f>IF($B80="","",INDEX('All CCC'!BD$7:BD$846,MATCH(WatchList!$B80,'All CCC'!$B$7:$B$846,0)))</f>
        <v/>
      </c>
      <c r="BE80" s="856" t="str">
        <f>IF($B80="","",INDEX('All CCC'!BE$7:BE$846,MATCH(WatchList!$B80,'All CCC'!$B$7:$B$846,0)))</f>
        <v/>
      </c>
      <c r="BF80" s="856" t="str">
        <f>IF($B80="","",INDEX('All CCC'!BF$7:BF$846,MATCH(WatchList!$B80,'All CCC'!$B$7:$B$846,0)))</f>
        <v/>
      </c>
      <c r="BG80" s="856" t="str">
        <f>IF($B80="","",INDEX('All CCC'!BG$7:BG$846,MATCH(WatchList!$B80,'All CCC'!$B$7:$B$846,0)))</f>
        <v/>
      </c>
    </row>
    <row r="81" spans="1:59" x14ac:dyDescent="0.2">
      <c r="A81" s="550" t="str">
        <f>IF($B81="","",INDEX('All CCC'!A$7:A$846,MATCH(WatchList!$B81,'All CCC'!$B$7:$B$846,0)))</f>
        <v/>
      </c>
      <c r="B81" s="31"/>
      <c r="C81" s="856" t="str">
        <f>IF($B81="","",INDEX('All CCC'!C$7:C$846,MATCH(WatchList!$B81,'All CCC'!$B$7:$B$846,0)))</f>
        <v/>
      </c>
      <c r="D81" s="856" t="str">
        <f>IF($B81="","",INDEX('All CCC'!D$7:D$846,MATCH(WatchList!$B81,'All CCC'!$B$7:$B$846,0)))</f>
        <v/>
      </c>
      <c r="E81" s="856" t="str">
        <f>IF($B81="","",INDEX('All CCC'!E$7:E$846,MATCH(WatchList!$B81,'All CCC'!$B$7:$B$846,0)))</f>
        <v/>
      </c>
      <c r="F81" s="856" t="str">
        <f>IF($B81="","",INDEX('All CCC'!F$7:F$846,MATCH(WatchList!$B81,'All CCC'!$B$7:$B$846,0)))</f>
        <v/>
      </c>
      <c r="G81" s="856" t="str">
        <f>IF($B81="","",INDEX('All CCC'!G$7:G$846,MATCH(WatchList!$B81,'All CCC'!$B$7:$B$846,0)))</f>
        <v/>
      </c>
      <c r="H81" s="856" t="str">
        <f>IF($B81="","",INDEX('All CCC'!H$7:H$846,MATCH(WatchList!$B81,'All CCC'!$B$7:$B$846,0)))</f>
        <v/>
      </c>
      <c r="I81" s="856" t="str">
        <f>IF($B81="","",INDEX('All CCC'!I$7:I$846,MATCH(WatchList!$B81,'All CCC'!$B$7:$B$846,0)))</f>
        <v/>
      </c>
      <c r="J81" s="856" t="str">
        <f>IF($B81="","",INDEX('All CCC'!J$7:J$846,MATCH(WatchList!$B81,'All CCC'!$B$7:$B$846,0)))</f>
        <v/>
      </c>
      <c r="K81" s="856" t="str">
        <f>IF($B81="","",INDEX('All CCC'!K$7:K$846,MATCH(WatchList!$B81,'All CCC'!$B$7:$B$846,0)))</f>
        <v/>
      </c>
      <c r="L81" s="856" t="str">
        <f>IF($B81="","",INDEX('All CCC'!L$7:L$846,MATCH(WatchList!$B81,'All CCC'!$B$7:$B$846,0)))</f>
        <v/>
      </c>
      <c r="M81" s="856" t="str">
        <f>IF($B81="","",INDEX('All CCC'!M$7:M$846,MATCH(WatchList!$B81,'All CCC'!$B$7:$B$846,0)))</f>
        <v/>
      </c>
      <c r="N81" s="856" t="str">
        <f>IF($B81="","",INDEX('All CCC'!N$7:N$846,MATCH(WatchList!$B81,'All CCC'!$B$7:$B$846,0)))</f>
        <v/>
      </c>
      <c r="O81" s="856" t="str">
        <f>IF($B81="","",INDEX('All CCC'!O$7:O$846,MATCH(WatchList!$B81,'All CCC'!$B$7:$B$846,0)))</f>
        <v/>
      </c>
      <c r="P81" s="857" t="str">
        <f>IF($B81="","",INDEX('All CCC'!P$7:P$846,MATCH(WatchList!$B81,'All CCC'!$B$7:$B$846,0)))</f>
        <v/>
      </c>
      <c r="Q81" s="857" t="str">
        <f>IF($B81="","",INDEX('All CCC'!Q$7:Q$846,MATCH(WatchList!$B81,'All CCC'!$B$7:$B$846,0)))</f>
        <v/>
      </c>
      <c r="R81" s="856" t="str">
        <f>IF($B81="","",INDEX('All CCC'!R$7:R$846,MATCH(WatchList!$B81,'All CCC'!$B$7:$B$846,0)))</f>
        <v/>
      </c>
      <c r="S81" s="856" t="str">
        <f>IF($B81="","",INDEX('All CCC'!S$7:S$846,MATCH(WatchList!$B81,'All CCC'!$B$7:$B$846,0)))</f>
        <v/>
      </c>
      <c r="T81" s="856" t="str">
        <f>IF($B81="","",INDEX('All CCC'!T$7:T$846,MATCH(WatchList!$B81,'All CCC'!$B$7:$B$846,0)))</f>
        <v/>
      </c>
      <c r="U81" s="856" t="str">
        <f>IF($B81="","",INDEX('All CCC'!U$7:U$846,MATCH(WatchList!$B81,'All CCC'!$B$7:$B$846,0)))</f>
        <v/>
      </c>
      <c r="V81" s="856" t="str">
        <f>IF($B81="","",INDEX('All CCC'!V$7:V$846,MATCH(WatchList!$B81,'All CCC'!$B$7:$B$846,0)))</f>
        <v/>
      </c>
      <c r="W81" s="856" t="str">
        <f>IF($B81="","",INDEX('All CCC'!W$7:W$846,MATCH(WatchList!$B81,'All CCC'!$B$7:$B$846,0)))</f>
        <v/>
      </c>
      <c r="X81" s="856" t="str">
        <f>IF($B81="","",INDEX('All CCC'!X$7:X$846,MATCH(WatchList!$B81,'All CCC'!$B$7:$B$846,0)))</f>
        <v/>
      </c>
      <c r="Y81" s="856" t="str">
        <f>IF($B81="","",INDEX('All CCC'!Y$7:Y$846,MATCH(WatchList!$B81,'All CCC'!$B$7:$B$846,0)))</f>
        <v/>
      </c>
      <c r="Z81" s="856" t="str">
        <f>IF($B81="","",INDEX('All CCC'!Z$7:Z$846,MATCH(WatchList!$B81,'All CCC'!$B$7:$B$846,0)))</f>
        <v/>
      </c>
      <c r="AA81" s="856" t="str">
        <f>IF($B81="","",INDEX('All CCC'!AA$7:AA$846,MATCH(WatchList!$B81,'All CCC'!$B$7:$B$846,0)))</f>
        <v/>
      </c>
      <c r="AB81" s="856" t="str">
        <f>IF($B81="","",INDEX('All CCC'!AB$7:AB$846,MATCH(WatchList!$B81,'All CCC'!$B$7:$B$846,0)))</f>
        <v/>
      </c>
      <c r="AC81" s="856" t="str">
        <f>IF($B81="","",INDEX('All CCC'!AC$7:AC$846,MATCH(WatchList!$B81,'All CCC'!$B$7:$B$846,0)))</f>
        <v/>
      </c>
      <c r="AD81" s="856" t="str">
        <f>IF($B81="","",INDEX('All CCC'!AD$7:AD$846,MATCH(WatchList!$B81,'All CCC'!$B$7:$B$846,0)))</f>
        <v/>
      </c>
      <c r="AE81" s="856" t="str">
        <f>IF($B81="","",INDEX('All CCC'!AE$7:AE$846,MATCH(WatchList!$B81,'All CCC'!$B$7:$B$846,0)))</f>
        <v/>
      </c>
      <c r="AF81" s="856" t="str">
        <f>IF($B81="","",INDEX('All CCC'!AF$7:AF$846,MATCH(WatchList!$B81,'All CCC'!$B$7:$B$846,0)))</f>
        <v/>
      </c>
      <c r="AG81" s="856" t="str">
        <f>IF($B81="","",INDEX('All CCC'!AG$7:AG$846,MATCH(WatchList!$B81,'All CCC'!$B$7:$B$846,0)))</f>
        <v/>
      </c>
      <c r="AH81" s="856" t="str">
        <f>IF($B81="","",INDEX('All CCC'!AH$7:AH$846,MATCH(WatchList!$B81,'All CCC'!$B$7:$B$846,0)))</f>
        <v/>
      </c>
      <c r="AI81" s="856" t="str">
        <f>IF($B81="","",INDEX('All CCC'!AI$7:AI$846,MATCH(WatchList!$B81,'All CCC'!$B$7:$B$846,0)))</f>
        <v/>
      </c>
      <c r="AJ81" s="856" t="str">
        <f>IF($B81="","",INDEX('All CCC'!AJ$7:AJ$846,MATCH(WatchList!$B81,'All CCC'!$B$7:$B$846,0)))</f>
        <v/>
      </c>
      <c r="AK81" s="856" t="str">
        <f>IF($B81="","",INDEX('All CCC'!AK$7:AK$846,MATCH(WatchList!$B81,'All CCC'!$B$7:$B$846,0)))</f>
        <v/>
      </c>
      <c r="AL81" s="856" t="str">
        <f>IF($B81="","",INDEX('All CCC'!AL$7:AL$846,MATCH(WatchList!$B81,'All CCC'!$B$7:$B$846,0)))</f>
        <v/>
      </c>
      <c r="AM81" s="856" t="str">
        <f>IF($B81="","",INDEX('All CCC'!AM$7:AM$846,MATCH(WatchList!$B81,'All CCC'!$B$7:$B$846,0)))</f>
        <v/>
      </c>
      <c r="AN81" s="856" t="str">
        <f>IF($B81="","",INDEX('All CCC'!AN$7:AN$846,MATCH(WatchList!$B81,'All CCC'!$B$7:$B$846,0)))</f>
        <v/>
      </c>
      <c r="AO81" s="856" t="str">
        <f>IF($B81="","",INDEX('All CCC'!AO$7:AO$846,MATCH(WatchList!$B81,'All CCC'!$B$7:$B$846,0)))</f>
        <v/>
      </c>
      <c r="AP81" s="856" t="str">
        <f>IF($B81="","",INDEX('All CCC'!AP$7:AP$846,MATCH(WatchList!$B81,'All CCC'!$B$7:$B$846,0)))</f>
        <v/>
      </c>
      <c r="AQ81" s="856" t="str">
        <f>IF($B81="","",INDEX('All CCC'!AQ$7:AQ$846,MATCH(WatchList!$B81,'All CCC'!$B$7:$B$846,0)))</f>
        <v/>
      </c>
      <c r="AR81" s="856" t="str">
        <f>IF($B81="","",INDEX('All CCC'!AR$7:AR$846,MATCH(WatchList!$B81,'All CCC'!$B$7:$B$846,0)))</f>
        <v/>
      </c>
      <c r="AS81" s="856" t="str">
        <f>IF($B81="","",INDEX('All CCC'!AS$7:AS$846,MATCH(WatchList!$B81,'All CCC'!$B$7:$B$846,0)))</f>
        <v/>
      </c>
      <c r="AT81" s="856" t="str">
        <f>IF($B81="","",INDEX('All CCC'!AT$7:AT$846,MATCH(WatchList!$B81,'All CCC'!$B$7:$B$846,0)))</f>
        <v/>
      </c>
      <c r="AU81" s="856" t="str">
        <f>IF($B81="","",INDEX('All CCC'!AU$7:AU$846,MATCH(WatchList!$B81,'All CCC'!$B$7:$B$846,0)))</f>
        <v/>
      </c>
      <c r="AV81" s="856" t="str">
        <f>IF($B81="","",INDEX('All CCC'!AV$7:AV$846,MATCH(WatchList!$B81,'All CCC'!$B$7:$B$846,0)))</f>
        <v/>
      </c>
      <c r="AW81" s="856" t="str">
        <f>IF($B81="","",INDEX('All CCC'!AW$7:AW$846,MATCH(WatchList!$B81,'All CCC'!$B$7:$B$846,0)))</f>
        <v/>
      </c>
      <c r="AX81" s="856" t="str">
        <f>IF($B81="","",INDEX('All CCC'!AX$7:AX$846,MATCH(WatchList!$B81,'All CCC'!$B$7:$B$846,0)))</f>
        <v/>
      </c>
      <c r="AY81" s="856" t="str">
        <f>IF($B81="","",INDEX('All CCC'!AY$7:AY$846,MATCH(WatchList!$B81,'All CCC'!$B$7:$B$846,0)))</f>
        <v/>
      </c>
      <c r="AZ81" s="856" t="str">
        <f>IF($B81="","",INDEX('All CCC'!AZ$7:AZ$846,MATCH(WatchList!$B81,'All CCC'!$B$7:$B$846,0)))</f>
        <v/>
      </c>
      <c r="BA81" s="856" t="str">
        <f>IF($B81="","",INDEX('All CCC'!BA$7:BA$846,MATCH(WatchList!$B81,'All CCC'!$B$7:$B$846,0)))</f>
        <v/>
      </c>
      <c r="BB81" s="856" t="str">
        <f>IF($B81="","",INDEX('All CCC'!BB$7:BB$846,MATCH(WatchList!$B81,'All CCC'!$B$7:$B$846,0)))</f>
        <v/>
      </c>
      <c r="BC81" s="856" t="str">
        <f>IF($B81="","",INDEX('All CCC'!BC$7:BC$846,MATCH(WatchList!$B81,'All CCC'!$B$7:$B$846,0)))</f>
        <v/>
      </c>
      <c r="BD81" s="856" t="str">
        <f>IF($B81="","",INDEX('All CCC'!BD$7:BD$846,MATCH(WatchList!$B81,'All CCC'!$B$7:$B$846,0)))</f>
        <v/>
      </c>
      <c r="BE81" s="856" t="str">
        <f>IF($B81="","",INDEX('All CCC'!BE$7:BE$846,MATCH(WatchList!$B81,'All CCC'!$B$7:$B$846,0)))</f>
        <v/>
      </c>
      <c r="BF81" s="856" t="str">
        <f>IF($B81="","",INDEX('All CCC'!BF$7:BF$846,MATCH(WatchList!$B81,'All CCC'!$B$7:$B$846,0)))</f>
        <v/>
      </c>
      <c r="BG81" s="856" t="str">
        <f>IF($B81="","",INDEX('All CCC'!BG$7:BG$846,MATCH(WatchList!$B81,'All CCC'!$B$7:$B$846,0)))</f>
        <v/>
      </c>
    </row>
    <row r="82" spans="1:59" x14ac:dyDescent="0.2">
      <c r="A82" s="550" t="str">
        <f>IF($B82="","",INDEX('All CCC'!A$7:A$846,MATCH(WatchList!$B82,'All CCC'!$B$7:$B$846,0)))</f>
        <v/>
      </c>
      <c r="B82" s="31"/>
      <c r="C82" s="856" t="str">
        <f>IF($B82="","",INDEX('All CCC'!C$7:C$846,MATCH(WatchList!$B82,'All CCC'!$B$7:$B$846,0)))</f>
        <v/>
      </c>
      <c r="D82" s="856" t="str">
        <f>IF($B82="","",INDEX('All CCC'!D$7:D$846,MATCH(WatchList!$B82,'All CCC'!$B$7:$B$846,0)))</f>
        <v/>
      </c>
      <c r="E82" s="856" t="str">
        <f>IF($B82="","",INDEX('All CCC'!E$7:E$846,MATCH(WatchList!$B82,'All CCC'!$B$7:$B$846,0)))</f>
        <v/>
      </c>
      <c r="F82" s="856" t="str">
        <f>IF($B82="","",INDEX('All CCC'!F$7:F$846,MATCH(WatchList!$B82,'All CCC'!$B$7:$B$846,0)))</f>
        <v/>
      </c>
      <c r="G82" s="856" t="str">
        <f>IF($B82="","",INDEX('All CCC'!G$7:G$846,MATCH(WatchList!$B82,'All CCC'!$B$7:$B$846,0)))</f>
        <v/>
      </c>
      <c r="H82" s="856" t="str">
        <f>IF($B82="","",INDEX('All CCC'!H$7:H$846,MATCH(WatchList!$B82,'All CCC'!$B$7:$B$846,0)))</f>
        <v/>
      </c>
      <c r="I82" s="856" t="str">
        <f>IF($B82="","",INDEX('All CCC'!I$7:I$846,MATCH(WatchList!$B82,'All CCC'!$B$7:$B$846,0)))</f>
        <v/>
      </c>
      <c r="J82" s="856" t="str">
        <f>IF($B82="","",INDEX('All CCC'!J$7:J$846,MATCH(WatchList!$B82,'All CCC'!$B$7:$B$846,0)))</f>
        <v/>
      </c>
      <c r="K82" s="856" t="str">
        <f>IF($B82="","",INDEX('All CCC'!K$7:K$846,MATCH(WatchList!$B82,'All CCC'!$B$7:$B$846,0)))</f>
        <v/>
      </c>
      <c r="L82" s="856" t="str">
        <f>IF($B82="","",INDEX('All CCC'!L$7:L$846,MATCH(WatchList!$B82,'All CCC'!$B$7:$B$846,0)))</f>
        <v/>
      </c>
      <c r="M82" s="856" t="str">
        <f>IF($B82="","",INDEX('All CCC'!M$7:M$846,MATCH(WatchList!$B82,'All CCC'!$B$7:$B$846,0)))</f>
        <v/>
      </c>
      <c r="N82" s="856" t="str">
        <f>IF($B82="","",INDEX('All CCC'!N$7:N$846,MATCH(WatchList!$B82,'All CCC'!$B$7:$B$846,0)))</f>
        <v/>
      </c>
      <c r="O82" s="856" t="str">
        <f>IF($B82="","",INDEX('All CCC'!O$7:O$846,MATCH(WatchList!$B82,'All CCC'!$B$7:$B$846,0)))</f>
        <v/>
      </c>
      <c r="P82" s="857" t="str">
        <f>IF($B82="","",INDEX('All CCC'!P$7:P$846,MATCH(WatchList!$B82,'All CCC'!$B$7:$B$846,0)))</f>
        <v/>
      </c>
      <c r="Q82" s="857" t="str">
        <f>IF($B82="","",INDEX('All CCC'!Q$7:Q$846,MATCH(WatchList!$B82,'All CCC'!$B$7:$B$846,0)))</f>
        <v/>
      </c>
      <c r="R82" s="856" t="str">
        <f>IF($B82="","",INDEX('All CCC'!R$7:R$846,MATCH(WatchList!$B82,'All CCC'!$B$7:$B$846,0)))</f>
        <v/>
      </c>
      <c r="S82" s="856" t="str">
        <f>IF($B82="","",INDEX('All CCC'!S$7:S$846,MATCH(WatchList!$B82,'All CCC'!$B$7:$B$846,0)))</f>
        <v/>
      </c>
      <c r="T82" s="856" t="str">
        <f>IF($B82="","",INDEX('All CCC'!T$7:T$846,MATCH(WatchList!$B82,'All CCC'!$B$7:$B$846,0)))</f>
        <v/>
      </c>
      <c r="U82" s="856" t="str">
        <f>IF($B82="","",INDEX('All CCC'!U$7:U$846,MATCH(WatchList!$B82,'All CCC'!$B$7:$B$846,0)))</f>
        <v/>
      </c>
      <c r="V82" s="856" t="str">
        <f>IF($B82="","",INDEX('All CCC'!V$7:V$846,MATCH(WatchList!$B82,'All CCC'!$B$7:$B$846,0)))</f>
        <v/>
      </c>
      <c r="W82" s="856" t="str">
        <f>IF($B82="","",INDEX('All CCC'!W$7:W$846,MATCH(WatchList!$B82,'All CCC'!$B$7:$B$846,0)))</f>
        <v/>
      </c>
      <c r="X82" s="856" t="str">
        <f>IF($B82="","",INDEX('All CCC'!X$7:X$846,MATCH(WatchList!$B82,'All CCC'!$B$7:$B$846,0)))</f>
        <v/>
      </c>
      <c r="Y82" s="856" t="str">
        <f>IF($B82="","",INDEX('All CCC'!Y$7:Y$846,MATCH(WatchList!$B82,'All CCC'!$B$7:$B$846,0)))</f>
        <v/>
      </c>
      <c r="Z82" s="856" t="str">
        <f>IF($B82="","",INDEX('All CCC'!Z$7:Z$846,MATCH(WatchList!$B82,'All CCC'!$B$7:$B$846,0)))</f>
        <v/>
      </c>
      <c r="AA82" s="856" t="str">
        <f>IF($B82="","",INDEX('All CCC'!AA$7:AA$846,MATCH(WatchList!$B82,'All CCC'!$B$7:$B$846,0)))</f>
        <v/>
      </c>
      <c r="AB82" s="856" t="str">
        <f>IF($B82="","",INDEX('All CCC'!AB$7:AB$846,MATCH(WatchList!$B82,'All CCC'!$B$7:$B$846,0)))</f>
        <v/>
      </c>
      <c r="AC82" s="856" t="str">
        <f>IF($B82="","",INDEX('All CCC'!AC$7:AC$846,MATCH(WatchList!$B82,'All CCC'!$B$7:$B$846,0)))</f>
        <v/>
      </c>
      <c r="AD82" s="856" t="str">
        <f>IF($B82="","",INDEX('All CCC'!AD$7:AD$846,MATCH(WatchList!$B82,'All CCC'!$B$7:$B$846,0)))</f>
        <v/>
      </c>
      <c r="AE82" s="856" t="str">
        <f>IF($B82="","",INDEX('All CCC'!AE$7:AE$846,MATCH(WatchList!$B82,'All CCC'!$B$7:$B$846,0)))</f>
        <v/>
      </c>
      <c r="AF82" s="856" t="str">
        <f>IF($B82="","",INDEX('All CCC'!AF$7:AF$846,MATCH(WatchList!$B82,'All CCC'!$B$7:$B$846,0)))</f>
        <v/>
      </c>
      <c r="AG82" s="856" t="str">
        <f>IF($B82="","",INDEX('All CCC'!AG$7:AG$846,MATCH(WatchList!$B82,'All CCC'!$B$7:$B$846,0)))</f>
        <v/>
      </c>
      <c r="AH82" s="856" t="str">
        <f>IF($B82="","",INDEX('All CCC'!AH$7:AH$846,MATCH(WatchList!$B82,'All CCC'!$B$7:$B$846,0)))</f>
        <v/>
      </c>
      <c r="AI82" s="856" t="str">
        <f>IF($B82="","",INDEX('All CCC'!AI$7:AI$846,MATCH(WatchList!$B82,'All CCC'!$B$7:$B$846,0)))</f>
        <v/>
      </c>
      <c r="AJ82" s="856" t="str">
        <f>IF($B82="","",INDEX('All CCC'!AJ$7:AJ$846,MATCH(WatchList!$B82,'All CCC'!$B$7:$B$846,0)))</f>
        <v/>
      </c>
      <c r="AK82" s="856" t="str">
        <f>IF($B82="","",INDEX('All CCC'!AK$7:AK$846,MATCH(WatchList!$B82,'All CCC'!$B$7:$B$846,0)))</f>
        <v/>
      </c>
      <c r="AL82" s="856" t="str">
        <f>IF($B82="","",INDEX('All CCC'!AL$7:AL$846,MATCH(WatchList!$B82,'All CCC'!$B$7:$B$846,0)))</f>
        <v/>
      </c>
      <c r="AM82" s="856" t="str">
        <f>IF($B82="","",INDEX('All CCC'!AM$7:AM$846,MATCH(WatchList!$B82,'All CCC'!$B$7:$B$846,0)))</f>
        <v/>
      </c>
      <c r="AN82" s="856" t="str">
        <f>IF($B82="","",INDEX('All CCC'!AN$7:AN$846,MATCH(WatchList!$B82,'All CCC'!$B$7:$B$846,0)))</f>
        <v/>
      </c>
      <c r="AO82" s="856" t="str">
        <f>IF($B82="","",INDEX('All CCC'!AO$7:AO$846,MATCH(WatchList!$B82,'All CCC'!$B$7:$B$846,0)))</f>
        <v/>
      </c>
      <c r="AP82" s="856" t="str">
        <f>IF($B82="","",INDEX('All CCC'!AP$7:AP$846,MATCH(WatchList!$B82,'All CCC'!$B$7:$B$846,0)))</f>
        <v/>
      </c>
      <c r="AQ82" s="856" t="str">
        <f>IF($B82="","",INDEX('All CCC'!AQ$7:AQ$846,MATCH(WatchList!$B82,'All CCC'!$B$7:$B$846,0)))</f>
        <v/>
      </c>
      <c r="AR82" s="856" t="str">
        <f>IF($B82="","",INDEX('All CCC'!AR$7:AR$846,MATCH(WatchList!$B82,'All CCC'!$B$7:$B$846,0)))</f>
        <v/>
      </c>
      <c r="AS82" s="856" t="str">
        <f>IF($B82="","",INDEX('All CCC'!AS$7:AS$846,MATCH(WatchList!$B82,'All CCC'!$B$7:$B$846,0)))</f>
        <v/>
      </c>
      <c r="AT82" s="856" t="str">
        <f>IF($B82="","",INDEX('All CCC'!AT$7:AT$846,MATCH(WatchList!$B82,'All CCC'!$B$7:$B$846,0)))</f>
        <v/>
      </c>
      <c r="AU82" s="856" t="str">
        <f>IF($B82="","",INDEX('All CCC'!AU$7:AU$846,MATCH(WatchList!$B82,'All CCC'!$B$7:$B$846,0)))</f>
        <v/>
      </c>
      <c r="AV82" s="856" t="str">
        <f>IF($B82="","",INDEX('All CCC'!AV$7:AV$846,MATCH(WatchList!$B82,'All CCC'!$B$7:$B$846,0)))</f>
        <v/>
      </c>
      <c r="AW82" s="856" t="str">
        <f>IF($B82="","",INDEX('All CCC'!AW$7:AW$846,MATCH(WatchList!$B82,'All CCC'!$B$7:$B$846,0)))</f>
        <v/>
      </c>
      <c r="AX82" s="856" t="str">
        <f>IF($B82="","",INDEX('All CCC'!AX$7:AX$846,MATCH(WatchList!$B82,'All CCC'!$B$7:$B$846,0)))</f>
        <v/>
      </c>
      <c r="AY82" s="856" t="str">
        <f>IF($B82="","",INDEX('All CCC'!AY$7:AY$846,MATCH(WatchList!$B82,'All CCC'!$B$7:$B$846,0)))</f>
        <v/>
      </c>
      <c r="AZ82" s="856" t="str">
        <f>IF($B82="","",INDEX('All CCC'!AZ$7:AZ$846,MATCH(WatchList!$B82,'All CCC'!$B$7:$B$846,0)))</f>
        <v/>
      </c>
      <c r="BA82" s="856" t="str">
        <f>IF($B82="","",INDEX('All CCC'!BA$7:BA$846,MATCH(WatchList!$B82,'All CCC'!$B$7:$B$846,0)))</f>
        <v/>
      </c>
      <c r="BB82" s="856" t="str">
        <f>IF($B82="","",INDEX('All CCC'!BB$7:BB$846,MATCH(WatchList!$B82,'All CCC'!$B$7:$B$846,0)))</f>
        <v/>
      </c>
      <c r="BC82" s="856" t="str">
        <f>IF($B82="","",INDEX('All CCC'!BC$7:BC$846,MATCH(WatchList!$B82,'All CCC'!$B$7:$B$846,0)))</f>
        <v/>
      </c>
      <c r="BD82" s="856" t="str">
        <f>IF($B82="","",INDEX('All CCC'!BD$7:BD$846,MATCH(WatchList!$B82,'All CCC'!$B$7:$B$846,0)))</f>
        <v/>
      </c>
      <c r="BE82" s="856" t="str">
        <f>IF($B82="","",INDEX('All CCC'!BE$7:BE$846,MATCH(WatchList!$B82,'All CCC'!$B$7:$B$846,0)))</f>
        <v/>
      </c>
      <c r="BF82" s="856" t="str">
        <f>IF($B82="","",INDEX('All CCC'!BF$7:BF$846,MATCH(WatchList!$B82,'All CCC'!$B$7:$B$846,0)))</f>
        <v/>
      </c>
      <c r="BG82" s="856" t="str">
        <f>IF($B82="","",INDEX('All CCC'!BG$7:BG$846,MATCH(WatchList!$B82,'All CCC'!$B$7:$B$846,0)))</f>
        <v/>
      </c>
    </row>
    <row r="83" spans="1:59" x14ac:dyDescent="0.2">
      <c r="A83" s="550" t="str">
        <f>IF($B83="","",INDEX('All CCC'!A$7:A$846,MATCH(WatchList!$B83,'All CCC'!$B$7:$B$846,0)))</f>
        <v/>
      </c>
      <c r="B83" s="31"/>
      <c r="C83" s="856" t="str">
        <f>IF($B83="","",INDEX('All CCC'!C$7:C$846,MATCH(WatchList!$B83,'All CCC'!$B$7:$B$846,0)))</f>
        <v/>
      </c>
      <c r="D83" s="856" t="str">
        <f>IF($B83="","",INDEX('All CCC'!D$7:D$846,MATCH(WatchList!$B83,'All CCC'!$B$7:$B$846,0)))</f>
        <v/>
      </c>
      <c r="E83" s="856" t="str">
        <f>IF($B83="","",INDEX('All CCC'!E$7:E$846,MATCH(WatchList!$B83,'All CCC'!$B$7:$B$846,0)))</f>
        <v/>
      </c>
      <c r="F83" s="856" t="str">
        <f>IF($B83="","",INDEX('All CCC'!F$7:F$846,MATCH(WatchList!$B83,'All CCC'!$B$7:$B$846,0)))</f>
        <v/>
      </c>
      <c r="G83" s="856" t="str">
        <f>IF($B83="","",INDEX('All CCC'!G$7:G$846,MATCH(WatchList!$B83,'All CCC'!$B$7:$B$846,0)))</f>
        <v/>
      </c>
      <c r="H83" s="856" t="str">
        <f>IF($B83="","",INDEX('All CCC'!H$7:H$846,MATCH(WatchList!$B83,'All CCC'!$B$7:$B$846,0)))</f>
        <v/>
      </c>
      <c r="I83" s="856" t="str">
        <f>IF($B83="","",INDEX('All CCC'!I$7:I$846,MATCH(WatchList!$B83,'All CCC'!$B$7:$B$846,0)))</f>
        <v/>
      </c>
      <c r="J83" s="856" t="str">
        <f>IF($B83="","",INDEX('All CCC'!J$7:J$846,MATCH(WatchList!$B83,'All CCC'!$B$7:$B$846,0)))</f>
        <v/>
      </c>
      <c r="K83" s="856" t="str">
        <f>IF($B83="","",INDEX('All CCC'!K$7:K$846,MATCH(WatchList!$B83,'All CCC'!$B$7:$B$846,0)))</f>
        <v/>
      </c>
      <c r="L83" s="856" t="str">
        <f>IF($B83="","",INDEX('All CCC'!L$7:L$846,MATCH(WatchList!$B83,'All CCC'!$B$7:$B$846,0)))</f>
        <v/>
      </c>
      <c r="M83" s="856" t="str">
        <f>IF($B83="","",INDEX('All CCC'!M$7:M$846,MATCH(WatchList!$B83,'All CCC'!$B$7:$B$846,0)))</f>
        <v/>
      </c>
      <c r="N83" s="856" t="str">
        <f>IF($B83="","",INDEX('All CCC'!N$7:N$846,MATCH(WatchList!$B83,'All CCC'!$B$7:$B$846,0)))</f>
        <v/>
      </c>
      <c r="O83" s="856" t="str">
        <f>IF($B83="","",INDEX('All CCC'!O$7:O$846,MATCH(WatchList!$B83,'All CCC'!$B$7:$B$846,0)))</f>
        <v/>
      </c>
      <c r="P83" s="857" t="str">
        <f>IF($B83="","",INDEX('All CCC'!P$7:P$846,MATCH(WatchList!$B83,'All CCC'!$B$7:$B$846,0)))</f>
        <v/>
      </c>
      <c r="Q83" s="857" t="str">
        <f>IF($B83="","",INDEX('All CCC'!Q$7:Q$846,MATCH(WatchList!$B83,'All CCC'!$B$7:$B$846,0)))</f>
        <v/>
      </c>
      <c r="R83" s="856" t="str">
        <f>IF($B83="","",INDEX('All CCC'!R$7:R$846,MATCH(WatchList!$B83,'All CCC'!$B$7:$B$846,0)))</f>
        <v/>
      </c>
      <c r="S83" s="856" t="str">
        <f>IF($B83="","",INDEX('All CCC'!S$7:S$846,MATCH(WatchList!$B83,'All CCC'!$B$7:$B$846,0)))</f>
        <v/>
      </c>
      <c r="T83" s="856" t="str">
        <f>IF($B83="","",INDEX('All CCC'!T$7:T$846,MATCH(WatchList!$B83,'All CCC'!$B$7:$B$846,0)))</f>
        <v/>
      </c>
      <c r="U83" s="856" t="str">
        <f>IF($B83="","",INDEX('All CCC'!U$7:U$846,MATCH(WatchList!$B83,'All CCC'!$B$7:$B$846,0)))</f>
        <v/>
      </c>
      <c r="V83" s="856" t="str">
        <f>IF($B83="","",INDEX('All CCC'!V$7:V$846,MATCH(WatchList!$B83,'All CCC'!$B$7:$B$846,0)))</f>
        <v/>
      </c>
      <c r="W83" s="856" t="str">
        <f>IF($B83="","",INDEX('All CCC'!W$7:W$846,MATCH(WatchList!$B83,'All CCC'!$B$7:$B$846,0)))</f>
        <v/>
      </c>
      <c r="X83" s="856" t="str">
        <f>IF($B83="","",INDEX('All CCC'!X$7:X$846,MATCH(WatchList!$B83,'All CCC'!$B$7:$B$846,0)))</f>
        <v/>
      </c>
      <c r="Y83" s="856" t="str">
        <f>IF($B83="","",INDEX('All CCC'!Y$7:Y$846,MATCH(WatchList!$B83,'All CCC'!$B$7:$B$846,0)))</f>
        <v/>
      </c>
      <c r="Z83" s="856" t="str">
        <f>IF($B83="","",INDEX('All CCC'!Z$7:Z$846,MATCH(WatchList!$B83,'All CCC'!$B$7:$B$846,0)))</f>
        <v/>
      </c>
      <c r="AA83" s="856" t="str">
        <f>IF($B83="","",INDEX('All CCC'!AA$7:AA$846,MATCH(WatchList!$B83,'All CCC'!$B$7:$B$846,0)))</f>
        <v/>
      </c>
      <c r="AB83" s="856" t="str">
        <f>IF($B83="","",INDEX('All CCC'!AB$7:AB$846,MATCH(WatchList!$B83,'All CCC'!$B$7:$B$846,0)))</f>
        <v/>
      </c>
      <c r="AC83" s="856" t="str">
        <f>IF($B83="","",INDEX('All CCC'!AC$7:AC$846,MATCH(WatchList!$B83,'All CCC'!$B$7:$B$846,0)))</f>
        <v/>
      </c>
      <c r="AD83" s="856" t="str">
        <f>IF($B83="","",INDEX('All CCC'!AD$7:AD$846,MATCH(WatchList!$B83,'All CCC'!$B$7:$B$846,0)))</f>
        <v/>
      </c>
      <c r="AE83" s="856" t="str">
        <f>IF($B83="","",INDEX('All CCC'!AE$7:AE$846,MATCH(WatchList!$B83,'All CCC'!$B$7:$B$846,0)))</f>
        <v/>
      </c>
      <c r="AF83" s="856" t="str">
        <f>IF($B83="","",INDEX('All CCC'!AF$7:AF$846,MATCH(WatchList!$B83,'All CCC'!$B$7:$B$846,0)))</f>
        <v/>
      </c>
      <c r="AG83" s="856" t="str">
        <f>IF($B83="","",INDEX('All CCC'!AG$7:AG$846,MATCH(WatchList!$B83,'All CCC'!$B$7:$B$846,0)))</f>
        <v/>
      </c>
      <c r="AH83" s="856" t="str">
        <f>IF($B83="","",INDEX('All CCC'!AH$7:AH$846,MATCH(WatchList!$B83,'All CCC'!$B$7:$B$846,0)))</f>
        <v/>
      </c>
      <c r="AI83" s="856" t="str">
        <f>IF($B83="","",INDEX('All CCC'!AI$7:AI$846,MATCH(WatchList!$B83,'All CCC'!$B$7:$B$846,0)))</f>
        <v/>
      </c>
      <c r="AJ83" s="856" t="str">
        <f>IF($B83="","",INDEX('All CCC'!AJ$7:AJ$846,MATCH(WatchList!$B83,'All CCC'!$B$7:$B$846,0)))</f>
        <v/>
      </c>
      <c r="AK83" s="856" t="str">
        <f>IF($B83="","",INDEX('All CCC'!AK$7:AK$846,MATCH(WatchList!$B83,'All CCC'!$B$7:$B$846,0)))</f>
        <v/>
      </c>
      <c r="AL83" s="856" t="str">
        <f>IF($B83="","",INDEX('All CCC'!AL$7:AL$846,MATCH(WatchList!$B83,'All CCC'!$B$7:$B$846,0)))</f>
        <v/>
      </c>
      <c r="AM83" s="856" t="str">
        <f>IF($B83="","",INDEX('All CCC'!AM$7:AM$846,MATCH(WatchList!$B83,'All CCC'!$B$7:$B$846,0)))</f>
        <v/>
      </c>
      <c r="AN83" s="856" t="str">
        <f>IF($B83="","",INDEX('All CCC'!AN$7:AN$846,MATCH(WatchList!$B83,'All CCC'!$B$7:$B$846,0)))</f>
        <v/>
      </c>
      <c r="AO83" s="856" t="str">
        <f>IF($B83="","",INDEX('All CCC'!AO$7:AO$846,MATCH(WatchList!$B83,'All CCC'!$B$7:$B$846,0)))</f>
        <v/>
      </c>
      <c r="AP83" s="856" t="str">
        <f>IF($B83="","",INDEX('All CCC'!AP$7:AP$846,MATCH(WatchList!$B83,'All CCC'!$B$7:$B$846,0)))</f>
        <v/>
      </c>
      <c r="AQ83" s="856" t="str">
        <f>IF($B83="","",INDEX('All CCC'!AQ$7:AQ$846,MATCH(WatchList!$B83,'All CCC'!$B$7:$B$846,0)))</f>
        <v/>
      </c>
      <c r="AR83" s="856" t="str">
        <f>IF($B83="","",INDEX('All CCC'!AR$7:AR$846,MATCH(WatchList!$B83,'All CCC'!$B$7:$B$846,0)))</f>
        <v/>
      </c>
      <c r="AS83" s="856" t="str">
        <f>IF($B83="","",INDEX('All CCC'!AS$7:AS$846,MATCH(WatchList!$B83,'All CCC'!$B$7:$B$846,0)))</f>
        <v/>
      </c>
      <c r="AT83" s="856" t="str">
        <f>IF($B83="","",INDEX('All CCC'!AT$7:AT$846,MATCH(WatchList!$B83,'All CCC'!$B$7:$B$846,0)))</f>
        <v/>
      </c>
      <c r="AU83" s="856" t="str">
        <f>IF($B83="","",INDEX('All CCC'!AU$7:AU$846,MATCH(WatchList!$B83,'All CCC'!$B$7:$B$846,0)))</f>
        <v/>
      </c>
      <c r="AV83" s="856" t="str">
        <f>IF($B83="","",INDEX('All CCC'!AV$7:AV$846,MATCH(WatchList!$B83,'All CCC'!$B$7:$B$846,0)))</f>
        <v/>
      </c>
      <c r="AW83" s="856" t="str">
        <f>IF($B83="","",INDEX('All CCC'!AW$7:AW$846,MATCH(WatchList!$B83,'All CCC'!$B$7:$B$846,0)))</f>
        <v/>
      </c>
      <c r="AX83" s="856" t="str">
        <f>IF($B83="","",INDEX('All CCC'!AX$7:AX$846,MATCH(WatchList!$B83,'All CCC'!$B$7:$B$846,0)))</f>
        <v/>
      </c>
      <c r="AY83" s="856" t="str">
        <f>IF($B83="","",INDEX('All CCC'!AY$7:AY$846,MATCH(WatchList!$B83,'All CCC'!$B$7:$B$846,0)))</f>
        <v/>
      </c>
      <c r="AZ83" s="856" t="str">
        <f>IF($B83="","",INDEX('All CCC'!AZ$7:AZ$846,MATCH(WatchList!$B83,'All CCC'!$B$7:$B$846,0)))</f>
        <v/>
      </c>
      <c r="BA83" s="856" t="str">
        <f>IF($B83="","",INDEX('All CCC'!BA$7:BA$846,MATCH(WatchList!$B83,'All CCC'!$B$7:$B$846,0)))</f>
        <v/>
      </c>
      <c r="BB83" s="856" t="str">
        <f>IF($B83="","",INDEX('All CCC'!BB$7:BB$846,MATCH(WatchList!$B83,'All CCC'!$B$7:$B$846,0)))</f>
        <v/>
      </c>
      <c r="BC83" s="856" t="str">
        <f>IF($B83="","",INDEX('All CCC'!BC$7:BC$846,MATCH(WatchList!$B83,'All CCC'!$B$7:$B$846,0)))</f>
        <v/>
      </c>
      <c r="BD83" s="856" t="str">
        <f>IF($B83="","",INDEX('All CCC'!BD$7:BD$846,MATCH(WatchList!$B83,'All CCC'!$B$7:$B$846,0)))</f>
        <v/>
      </c>
      <c r="BE83" s="856" t="str">
        <f>IF($B83="","",INDEX('All CCC'!BE$7:BE$846,MATCH(WatchList!$B83,'All CCC'!$B$7:$B$846,0)))</f>
        <v/>
      </c>
      <c r="BF83" s="856" t="str">
        <f>IF($B83="","",INDEX('All CCC'!BF$7:BF$846,MATCH(WatchList!$B83,'All CCC'!$B$7:$B$846,0)))</f>
        <v/>
      </c>
      <c r="BG83" s="856" t="str">
        <f>IF($B83="","",INDEX('All CCC'!BG$7:BG$846,MATCH(WatchList!$B83,'All CCC'!$B$7:$B$846,0)))</f>
        <v/>
      </c>
    </row>
    <row r="84" spans="1:59" x14ac:dyDescent="0.2">
      <c r="A84" s="550" t="str">
        <f>IF($B84="","",INDEX('All CCC'!A$7:A$846,MATCH(WatchList!$B84,'All CCC'!$B$7:$B$846,0)))</f>
        <v/>
      </c>
      <c r="B84" s="31"/>
      <c r="C84" s="856" t="str">
        <f>IF($B84="","",INDEX('All CCC'!C$7:C$846,MATCH(WatchList!$B84,'All CCC'!$B$7:$B$846,0)))</f>
        <v/>
      </c>
      <c r="D84" s="856" t="str">
        <f>IF($B84="","",INDEX('All CCC'!D$7:D$846,MATCH(WatchList!$B84,'All CCC'!$B$7:$B$846,0)))</f>
        <v/>
      </c>
      <c r="E84" s="856" t="str">
        <f>IF($B84="","",INDEX('All CCC'!E$7:E$846,MATCH(WatchList!$B84,'All CCC'!$B$7:$B$846,0)))</f>
        <v/>
      </c>
      <c r="F84" s="856" t="str">
        <f>IF($B84="","",INDEX('All CCC'!F$7:F$846,MATCH(WatchList!$B84,'All CCC'!$B$7:$B$846,0)))</f>
        <v/>
      </c>
      <c r="G84" s="856" t="str">
        <f>IF($B84="","",INDEX('All CCC'!G$7:G$846,MATCH(WatchList!$B84,'All CCC'!$B$7:$B$846,0)))</f>
        <v/>
      </c>
      <c r="H84" s="856" t="str">
        <f>IF($B84="","",INDEX('All CCC'!H$7:H$846,MATCH(WatchList!$B84,'All CCC'!$B$7:$B$846,0)))</f>
        <v/>
      </c>
      <c r="I84" s="856" t="str">
        <f>IF($B84="","",INDEX('All CCC'!I$7:I$846,MATCH(WatchList!$B84,'All CCC'!$B$7:$B$846,0)))</f>
        <v/>
      </c>
      <c r="J84" s="856" t="str">
        <f>IF($B84="","",INDEX('All CCC'!J$7:J$846,MATCH(WatchList!$B84,'All CCC'!$B$7:$B$846,0)))</f>
        <v/>
      </c>
      <c r="K84" s="856" t="str">
        <f>IF($B84="","",INDEX('All CCC'!K$7:K$846,MATCH(WatchList!$B84,'All CCC'!$B$7:$B$846,0)))</f>
        <v/>
      </c>
      <c r="L84" s="856" t="str">
        <f>IF($B84="","",INDEX('All CCC'!L$7:L$846,MATCH(WatchList!$B84,'All CCC'!$B$7:$B$846,0)))</f>
        <v/>
      </c>
      <c r="M84" s="856" t="str">
        <f>IF($B84="","",INDEX('All CCC'!M$7:M$846,MATCH(WatchList!$B84,'All CCC'!$B$7:$B$846,0)))</f>
        <v/>
      </c>
      <c r="N84" s="856" t="str">
        <f>IF($B84="","",INDEX('All CCC'!N$7:N$846,MATCH(WatchList!$B84,'All CCC'!$B$7:$B$846,0)))</f>
        <v/>
      </c>
      <c r="O84" s="856" t="str">
        <f>IF($B84="","",INDEX('All CCC'!O$7:O$846,MATCH(WatchList!$B84,'All CCC'!$B$7:$B$846,0)))</f>
        <v/>
      </c>
      <c r="P84" s="857" t="str">
        <f>IF($B84="","",INDEX('All CCC'!P$7:P$846,MATCH(WatchList!$B84,'All CCC'!$B$7:$B$846,0)))</f>
        <v/>
      </c>
      <c r="Q84" s="857" t="str">
        <f>IF($B84="","",INDEX('All CCC'!Q$7:Q$846,MATCH(WatchList!$B84,'All CCC'!$B$7:$B$846,0)))</f>
        <v/>
      </c>
      <c r="R84" s="856" t="str">
        <f>IF($B84="","",INDEX('All CCC'!R$7:R$846,MATCH(WatchList!$B84,'All CCC'!$B$7:$B$846,0)))</f>
        <v/>
      </c>
      <c r="S84" s="856" t="str">
        <f>IF($B84="","",INDEX('All CCC'!S$7:S$846,MATCH(WatchList!$B84,'All CCC'!$B$7:$B$846,0)))</f>
        <v/>
      </c>
      <c r="T84" s="856" t="str">
        <f>IF($B84="","",INDEX('All CCC'!T$7:T$846,MATCH(WatchList!$B84,'All CCC'!$B$7:$B$846,0)))</f>
        <v/>
      </c>
      <c r="U84" s="856" t="str">
        <f>IF($B84="","",INDEX('All CCC'!U$7:U$846,MATCH(WatchList!$B84,'All CCC'!$B$7:$B$846,0)))</f>
        <v/>
      </c>
      <c r="V84" s="856" t="str">
        <f>IF($B84="","",INDEX('All CCC'!V$7:V$846,MATCH(WatchList!$B84,'All CCC'!$B$7:$B$846,0)))</f>
        <v/>
      </c>
      <c r="W84" s="856" t="str">
        <f>IF($B84="","",INDEX('All CCC'!W$7:W$846,MATCH(WatchList!$B84,'All CCC'!$B$7:$B$846,0)))</f>
        <v/>
      </c>
      <c r="X84" s="856" t="str">
        <f>IF($B84="","",INDEX('All CCC'!X$7:X$846,MATCH(WatchList!$B84,'All CCC'!$B$7:$B$846,0)))</f>
        <v/>
      </c>
      <c r="Y84" s="856" t="str">
        <f>IF($B84="","",INDEX('All CCC'!Y$7:Y$846,MATCH(WatchList!$B84,'All CCC'!$B$7:$B$846,0)))</f>
        <v/>
      </c>
      <c r="Z84" s="856" t="str">
        <f>IF($B84="","",INDEX('All CCC'!Z$7:Z$846,MATCH(WatchList!$B84,'All CCC'!$B$7:$B$846,0)))</f>
        <v/>
      </c>
      <c r="AA84" s="856" t="str">
        <f>IF($B84="","",INDEX('All CCC'!AA$7:AA$846,MATCH(WatchList!$B84,'All CCC'!$B$7:$B$846,0)))</f>
        <v/>
      </c>
      <c r="AB84" s="856" t="str">
        <f>IF($B84="","",INDEX('All CCC'!AB$7:AB$846,MATCH(WatchList!$B84,'All CCC'!$B$7:$B$846,0)))</f>
        <v/>
      </c>
      <c r="AC84" s="856" t="str">
        <f>IF($B84="","",INDEX('All CCC'!AC$7:AC$846,MATCH(WatchList!$B84,'All CCC'!$B$7:$B$846,0)))</f>
        <v/>
      </c>
      <c r="AD84" s="856" t="str">
        <f>IF($B84="","",INDEX('All CCC'!AD$7:AD$846,MATCH(WatchList!$B84,'All CCC'!$B$7:$B$846,0)))</f>
        <v/>
      </c>
      <c r="AE84" s="856" t="str">
        <f>IF($B84="","",INDEX('All CCC'!AE$7:AE$846,MATCH(WatchList!$B84,'All CCC'!$B$7:$B$846,0)))</f>
        <v/>
      </c>
      <c r="AF84" s="856" t="str">
        <f>IF($B84="","",INDEX('All CCC'!AF$7:AF$846,MATCH(WatchList!$B84,'All CCC'!$B$7:$B$846,0)))</f>
        <v/>
      </c>
      <c r="AG84" s="856" t="str">
        <f>IF($B84="","",INDEX('All CCC'!AG$7:AG$846,MATCH(WatchList!$B84,'All CCC'!$B$7:$B$846,0)))</f>
        <v/>
      </c>
      <c r="AH84" s="856" t="str">
        <f>IF($B84="","",INDEX('All CCC'!AH$7:AH$846,MATCH(WatchList!$B84,'All CCC'!$B$7:$B$846,0)))</f>
        <v/>
      </c>
      <c r="AI84" s="856" t="str">
        <f>IF($B84="","",INDEX('All CCC'!AI$7:AI$846,MATCH(WatchList!$B84,'All CCC'!$B$7:$B$846,0)))</f>
        <v/>
      </c>
      <c r="AJ84" s="856" t="str">
        <f>IF($B84="","",INDEX('All CCC'!AJ$7:AJ$846,MATCH(WatchList!$B84,'All CCC'!$B$7:$B$846,0)))</f>
        <v/>
      </c>
      <c r="AK84" s="856" t="str">
        <f>IF($B84="","",INDEX('All CCC'!AK$7:AK$846,MATCH(WatchList!$B84,'All CCC'!$B$7:$B$846,0)))</f>
        <v/>
      </c>
      <c r="AL84" s="856" t="str">
        <f>IF($B84="","",INDEX('All CCC'!AL$7:AL$846,MATCH(WatchList!$B84,'All CCC'!$B$7:$B$846,0)))</f>
        <v/>
      </c>
      <c r="AM84" s="856" t="str">
        <f>IF($B84="","",INDEX('All CCC'!AM$7:AM$846,MATCH(WatchList!$B84,'All CCC'!$B$7:$B$846,0)))</f>
        <v/>
      </c>
      <c r="AN84" s="856" t="str">
        <f>IF($B84="","",INDEX('All CCC'!AN$7:AN$846,MATCH(WatchList!$B84,'All CCC'!$B$7:$B$846,0)))</f>
        <v/>
      </c>
      <c r="AO84" s="856" t="str">
        <f>IF($B84="","",INDEX('All CCC'!AO$7:AO$846,MATCH(WatchList!$B84,'All CCC'!$B$7:$B$846,0)))</f>
        <v/>
      </c>
      <c r="AP84" s="856" t="str">
        <f>IF($B84="","",INDEX('All CCC'!AP$7:AP$846,MATCH(WatchList!$B84,'All CCC'!$B$7:$B$846,0)))</f>
        <v/>
      </c>
      <c r="AQ84" s="856" t="str">
        <f>IF($B84="","",INDEX('All CCC'!AQ$7:AQ$846,MATCH(WatchList!$B84,'All CCC'!$B$7:$B$846,0)))</f>
        <v/>
      </c>
      <c r="AR84" s="856" t="str">
        <f>IF($B84="","",INDEX('All CCC'!AR$7:AR$846,MATCH(WatchList!$B84,'All CCC'!$B$7:$B$846,0)))</f>
        <v/>
      </c>
      <c r="AS84" s="856" t="str">
        <f>IF($B84="","",INDEX('All CCC'!AS$7:AS$846,MATCH(WatchList!$B84,'All CCC'!$B$7:$B$846,0)))</f>
        <v/>
      </c>
      <c r="AT84" s="856" t="str">
        <f>IF($B84="","",INDEX('All CCC'!AT$7:AT$846,MATCH(WatchList!$B84,'All CCC'!$B$7:$B$846,0)))</f>
        <v/>
      </c>
      <c r="AU84" s="856" t="str">
        <f>IF($B84="","",INDEX('All CCC'!AU$7:AU$846,MATCH(WatchList!$B84,'All CCC'!$B$7:$B$846,0)))</f>
        <v/>
      </c>
      <c r="AV84" s="856" t="str">
        <f>IF($B84="","",INDEX('All CCC'!AV$7:AV$846,MATCH(WatchList!$B84,'All CCC'!$B$7:$B$846,0)))</f>
        <v/>
      </c>
      <c r="AW84" s="856" t="str">
        <f>IF($B84="","",INDEX('All CCC'!AW$7:AW$846,MATCH(WatchList!$B84,'All CCC'!$B$7:$B$846,0)))</f>
        <v/>
      </c>
      <c r="AX84" s="856" t="str">
        <f>IF($B84="","",INDEX('All CCC'!AX$7:AX$846,MATCH(WatchList!$B84,'All CCC'!$B$7:$B$846,0)))</f>
        <v/>
      </c>
      <c r="AY84" s="856" t="str">
        <f>IF($B84="","",INDEX('All CCC'!AY$7:AY$846,MATCH(WatchList!$B84,'All CCC'!$B$7:$B$846,0)))</f>
        <v/>
      </c>
      <c r="AZ84" s="856" t="str">
        <f>IF($B84="","",INDEX('All CCC'!AZ$7:AZ$846,MATCH(WatchList!$B84,'All CCC'!$B$7:$B$846,0)))</f>
        <v/>
      </c>
      <c r="BA84" s="856" t="str">
        <f>IF($B84="","",INDEX('All CCC'!BA$7:BA$846,MATCH(WatchList!$B84,'All CCC'!$B$7:$B$846,0)))</f>
        <v/>
      </c>
      <c r="BB84" s="856" t="str">
        <f>IF($B84="","",INDEX('All CCC'!BB$7:BB$846,MATCH(WatchList!$B84,'All CCC'!$B$7:$B$846,0)))</f>
        <v/>
      </c>
      <c r="BC84" s="856" t="str">
        <f>IF($B84="","",INDEX('All CCC'!BC$7:BC$846,MATCH(WatchList!$B84,'All CCC'!$B$7:$B$846,0)))</f>
        <v/>
      </c>
      <c r="BD84" s="856" t="str">
        <f>IF($B84="","",INDEX('All CCC'!BD$7:BD$846,MATCH(WatchList!$B84,'All CCC'!$B$7:$B$846,0)))</f>
        <v/>
      </c>
      <c r="BE84" s="856" t="str">
        <f>IF($B84="","",INDEX('All CCC'!BE$7:BE$846,MATCH(WatchList!$B84,'All CCC'!$B$7:$B$846,0)))</f>
        <v/>
      </c>
      <c r="BF84" s="856" t="str">
        <f>IF($B84="","",INDEX('All CCC'!BF$7:BF$846,MATCH(WatchList!$B84,'All CCC'!$B$7:$B$846,0)))</f>
        <v/>
      </c>
      <c r="BG84" s="856" t="str">
        <f>IF($B84="","",INDEX('All CCC'!BG$7:BG$846,MATCH(WatchList!$B84,'All CCC'!$B$7:$B$846,0)))</f>
        <v/>
      </c>
    </row>
    <row r="85" spans="1:59" x14ac:dyDescent="0.2">
      <c r="A85" s="550" t="str">
        <f>IF($B85="","",INDEX('All CCC'!A$7:A$846,MATCH(WatchList!$B85,'All CCC'!$B$7:$B$846,0)))</f>
        <v/>
      </c>
      <c r="B85" s="31"/>
      <c r="C85" s="856" t="str">
        <f>IF($B85="","",INDEX('All CCC'!C$7:C$846,MATCH(WatchList!$B85,'All CCC'!$B$7:$B$846,0)))</f>
        <v/>
      </c>
      <c r="D85" s="856" t="str">
        <f>IF($B85="","",INDEX('All CCC'!D$7:D$846,MATCH(WatchList!$B85,'All CCC'!$B$7:$B$846,0)))</f>
        <v/>
      </c>
      <c r="E85" s="856" t="str">
        <f>IF($B85="","",INDEX('All CCC'!E$7:E$846,MATCH(WatchList!$B85,'All CCC'!$B$7:$B$846,0)))</f>
        <v/>
      </c>
      <c r="F85" s="856" t="str">
        <f>IF($B85="","",INDEX('All CCC'!F$7:F$846,MATCH(WatchList!$B85,'All CCC'!$B$7:$B$846,0)))</f>
        <v/>
      </c>
      <c r="G85" s="856" t="str">
        <f>IF($B85="","",INDEX('All CCC'!G$7:G$846,MATCH(WatchList!$B85,'All CCC'!$B$7:$B$846,0)))</f>
        <v/>
      </c>
      <c r="H85" s="856" t="str">
        <f>IF($B85="","",INDEX('All CCC'!H$7:H$846,MATCH(WatchList!$B85,'All CCC'!$B$7:$B$846,0)))</f>
        <v/>
      </c>
      <c r="I85" s="856" t="str">
        <f>IF($B85="","",INDEX('All CCC'!I$7:I$846,MATCH(WatchList!$B85,'All CCC'!$B$7:$B$846,0)))</f>
        <v/>
      </c>
      <c r="J85" s="856" t="str">
        <f>IF($B85="","",INDEX('All CCC'!J$7:J$846,MATCH(WatchList!$B85,'All CCC'!$B$7:$B$846,0)))</f>
        <v/>
      </c>
      <c r="K85" s="856" t="str">
        <f>IF($B85="","",INDEX('All CCC'!K$7:K$846,MATCH(WatchList!$B85,'All CCC'!$B$7:$B$846,0)))</f>
        <v/>
      </c>
      <c r="L85" s="856" t="str">
        <f>IF($B85="","",INDEX('All CCC'!L$7:L$846,MATCH(WatchList!$B85,'All CCC'!$B$7:$B$846,0)))</f>
        <v/>
      </c>
      <c r="M85" s="856" t="str">
        <f>IF($B85="","",INDEX('All CCC'!M$7:M$846,MATCH(WatchList!$B85,'All CCC'!$B$7:$B$846,0)))</f>
        <v/>
      </c>
      <c r="N85" s="856" t="str">
        <f>IF($B85="","",INDEX('All CCC'!N$7:N$846,MATCH(WatchList!$B85,'All CCC'!$B$7:$B$846,0)))</f>
        <v/>
      </c>
      <c r="O85" s="856" t="str">
        <f>IF($B85="","",INDEX('All CCC'!O$7:O$846,MATCH(WatchList!$B85,'All CCC'!$B$7:$B$846,0)))</f>
        <v/>
      </c>
      <c r="P85" s="857" t="str">
        <f>IF($B85="","",INDEX('All CCC'!P$7:P$846,MATCH(WatchList!$B85,'All CCC'!$B$7:$B$846,0)))</f>
        <v/>
      </c>
      <c r="Q85" s="857" t="str">
        <f>IF($B85="","",INDEX('All CCC'!Q$7:Q$846,MATCH(WatchList!$B85,'All CCC'!$B$7:$B$846,0)))</f>
        <v/>
      </c>
      <c r="R85" s="856" t="str">
        <f>IF($B85="","",INDEX('All CCC'!R$7:R$846,MATCH(WatchList!$B85,'All CCC'!$B$7:$B$846,0)))</f>
        <v/>
      </c>
      <c r="S85" s="856" t="str">
        <f>IF($B85="","",INDEX('All CCC'!S$7:S$846,MATCH(WatchList!$B85,'All CCC'!$B$7:$B$846,0)))</f>
        <v/>
      </c>
      <c r="T85" s="856" t="str">
        <f>IF($B85="","",INDEX('All CCC'!T$7:T$846,MATCH(WatchList!$B85,'All CCC'!$B$7:$B$846,0)))</f>
        <v/>
      </c>
      <c r="U85" s="856" t="str">
        <f>IF($B85="","",INDEX('All CCC'!U$7:U$846,MATCH(WatchList!$B85,'All CCC'!$B$7:$B$846,0)))</f>
        <v/>
      </c>
      <c r="V85" s="856" t="str">
        <f>IF($B85="","",INDEX('All CCC'!V$7:V$846,MATCH(WatchList!$B85,'All CCC'!$B$7:$B$846,0)))</f>
        <v/>
      </c>
      <c r="W85" s="856" t="str">
        <f>IF($B85="","",INDEX('All CCC'!W$7:W$846,MATCH(WatchList!$B85,'All CCC'!$B$7:$B$846,0)))</f>
        <v/>
      </c>
      <c r="X85" s="856" t="str">
        <f>IF($B85="","",INDEX('All CCC'!X$7:X$846,MATCH(WatchList!$B85,'All CCC'!$B$7:$B$846,0)))</f>
        <v/>
      </c>
      <c r="Y85" s="856" t="str">
        <f>IF($B85="","",INDEX('All CCC'!Y$7:Y$846,MATCH(WatchList!$B85,'All CCC'!$B$7:$B$846,0)))</f>
        <v/>
      </c>
      <c r="Z85" s="856" t="str">
        <f>IF($B85="","",INDEX('All CCC'!Z$7:Z$846,MATCH(WatchList!$B85,'All CCC'!$B$7:$B$846,0)))</f>
        <v/>
      </c>
      <c r="AA85" s="856" t="str">
        <f>IF($B85="","",INDEX('All CCC'!AA$7:AA$846,MATCH(WatchList!$B85,'All CCC'!$B$7:$B$846,0)))</f>
        <v/>
      </c>
      <c r="AB85" s="856" t="str">
        <f>IF($B85="","",INDEX('All CCC'!AB$7:AB$846,MATCH(WatchList!$B85,'All CCC'!$B$7:$B$846,0)))</f>
        <v/>
      </c>
      <c r="AC85" s="856" t="str">
        <f>IF($B85="","",INDEX('All CCC'!AC$7:AC$846,MATCH(WatchList!$B85,'All CCC'!$B$7:$B$846,0)))</f>
        <v/>
      </c>
      <c r="AD85" s="856" t="str">
        <f>IF($B85="","",INDEX('All CCC'!AD$7:AD$846,MATCH(WatchList!$B85,'All CCC'!$B$7:$B$846,0)))</f>
        <v/>
      </c>
      <c r="AE85" s="856" t="str">
        <f>IF($B85="","",INDEX('All CCC'!AE$7:AE$846,MATCH(WatchList!$B85,'All CCC'!$B$7:$B$846,0)))</f>
        <v/>
      </c>
      <c r="AF85" s="856" t="str">
        <f>IF($B85="","",INDEX('All CCC'!AF$7:AF$846,MATCH(WatchList!$B85,'All CCC'!$B$7:$B$846,0)))</f>
        <v/>
      </c>
      <c r="AG85" s="856" t="str">
        <f>IF($B85="","",INDEX('All CCC'!AG$7:AG$846,MATCH(WatchList!$B85,'All CCC'!$B$7:$B$846,0)))</f>
        <v/>
      </c>
      <c r="AH85" s="856" t="str">
        <f>IF($B85="","",INDEX('All CCC'!AH$7:AH$846,MATCH(WatchList!$B85,'All CCC'!$B$7:$B$846,0)))</f>
        <v/>
      </c>
      <c r="AI85" s="856" t="str">
        <f>IF($B85="","",INDEX('All CCC'!AI$7:AI$846,MATCH(WatchList!$B85,'All CCC'!$B$7:$B$846,0)))</f>
        <v/>
      </c>
      <c r="AJ85" s="856" t="str">
        <f>IF($B85="","",INDEX('All CCC'!AJ$7:AJ$846,MATCH(WatchList!$B85,'All CCC'!$B$7:$B$846,0)))</f>
        <v/>
      </c>
      <c r="AK85" s="856" t="str">
        <f>IF($B85="","",INDEX('All CCC'!AK$7:AK$846,MATCH(WatchList!$B85,'All CCC'!$B$7:$B$846,0)))</f>
        <v/>
      </c>
      <c r="AL85" s="856" t="str">
        <f>IF($B85="","",INDEX('All CCC'!AL$7:AL$846,MATCH(WatchList!$B85,'All CCC'!$B$7:$B$846,0)))</f>
        <v/>
      </c>
      <c r="AM85" s="856" t="str">
        <f>IF($B85="","",INDEX('All CCC'!AM$7:AM$846,MATCH(WatchList!$B85,'All CCC'!$B$7:$B$846,0)))</f>
        <v/>
      </c>
      <c r="AN85" s="856" t="str">
        <f>IF($B85="","",INDEX('All CCC'!AN$7:AN$846,MATCH(WatchList!$B85,'All CCC'!$B$7:$B$846,0)))</f>
        <v/>
      </c>
      <c r="AO85" s="856" t="str">
        <f>IF($B85="","",INDEX('All CCC'!AO$7:AO$846,MATCH(WatchList!$B85,'All CCC'!$B$7:$B$846,0)))</f>
        <v/>
      </c>
      <c r="AP85" s="856" t="str">
        <f>IF($B85="","",INDEX('All CCC'!AP$7:AP$846,MATCH(WatchList!$B85,'All CCC'!$B$7:$B$846,0)))</f>
        <v/>
      </c>
      <c r="AQ85" s="856" t="str">
        <f>IF($B85="","",INDEX('All CCC'!AQ$7:AQ$846,MATCH(WatchList!$B85,'All CCC'!$B$7:$B$846,0)))</f>
        <v/>
      </c>
      <c r="AR85" s="856" t="str">
        <f>IF($B85="","",INDEX('All CCC'!AR$7:AR$846,MATCH(WatchList!$B85,'All CCC'!$B$7:$B$846,0)))</f>
        <v/>
      </c>
      <c r="AS85" s="856" t="str">
        <f>IF($B85="","",INDEX('All CCC'!AS$7:AS$846,MATCH(WatchList!$B85,'All CCC'!$B$7:$B$846,0)))</f>
        <v/>
      </c>
      <c r="AT85" s="856" t="str">
        <f>IF($B85="","",INDEX('All CCC'!AT$7:AT$846,MATCH(WatchList!$B85,'All CCC'!$B$7:$B$846,0)))</f>
        <v/>
      </c>
      <c r="AU85" s="856" t="str">
        <f>IF($B85="","",INDEX('All CCC'!AU$7:AU$846,MATCH(WatchList!$B85,'All CCC'!$B$7:$B$846,0)))</f>
        <v/>
      </c>
      <c r="AV85" s="856" t="str">
        <f>IF($B85="","",INDEX('All CCC'!AV$7:AV$846,MATCH(WatchList!$B85,'All CCC'!$B$7:$B$846,0)))</f>
        <v/>
      </c>
      <c r="AW85" s="856" t="str">
        <f>IF($B85="","",INDEX('All CCC'!AW$7:AW$846,MATCH(WatchList!$B85,'All CCC'!$B$7:$B$846,0)))</f>
        <v/>
      </c>
      <c r="AX85" s="856" t="str">
        <f>IF($B85="","",INDEX('All CCC'!AX$7:AX$846,MATCH(WatchList!$B85,'All CCC'!$B$7:$B$846,0)))</f>
        <v/>
      </c>
      <c r="AY85" s="856" t="str">
        <f>IF($B85="","",INDEX('All CCC'!AY$7:AY$846,MATCH(WatchList!$B85,'All CCC'!$B$7:$B$846,0)))</f>
        <v/>
      </c>
      <c r="AZ85" s="856" t="str">
        <f>IF($B85="","",INDEX('All CCC'!AZ$7:AZ$846,MATCH(WatchList!$B85,'All CCC'!$B$7:$B$846,0)))</f>
        <v/>
      </c>
      <c r="BA85" s="856" t="str">
        <f>IF($B85="","",INDEX('All CCC'!BA$7:BA$846,MATCH(WatchList!$B85,'All CCC'!$B$7:$B$846,0)))</f>
        <v/>
      </c>
      <c r="BB85" s="856" t="str">
        <f>IF($B85="","",INDEX('All CCC'!BB$7:BB$846,MATCH(WatchList!$B85,'All CCC'!$B$7:$B$846,0)))</f>
        <v/>
      </c>
      <c r="BC85" s="856" t="str">
        <f>IF($B85="","",INDEX('All CCC'!BC$7:BC$846,MATCH(WatchList!$B85,'All CCC'!$B$7:$B$846,0)))</f>
        <v/>
      </c>
      <c r="BD85" s="856" t="str">
        <f>IF($B85="","",INDEX('All CCC'!BD$7:BD$846,MATCH(WatchList!$B85,'All CCC'!$B$7:$B$846,0)))</f>
        <v/>
      </c>
      <c r="BE85" s="856" t="str">
        <f>IF($B85="","",INDEX('All CCC'!BE$7:BE$846,MATCH(WatchList!$B85,'All CCC'!$B$7:$B$846,0)))</f>
        <v/>
      </c>
      <c r="BF85" s="856" t="str">
        <f>IF($B85="","",INDEX('All CCC'!BF$7:BF$846,MATCH(WatchList!$B85,'All CCC'!$B$7:$B$846,0)))</f>
        <v/>
      </c>
      <c r="BG85" s="856" t="str">
        <f>IF($B85="","",INDEX('All CCC'!BG$7:BG$846,MATCH(WatchList!$B85,'All CCC'!$B$7:$B$846,0)))</f>
        <v/>
      </c>
    </row>
    <row r="86" spans="1:59" x14ac:dyDescent="0.2">
      <c r="A86" s="550" t="str">
        <f>IF($B86="","",INDEX('All CCC'!A$7:A$846,MATCH(WatchList!$B86,'All CCC'!$B$7:$B$846,0)))</f>
        <v/>
      </c>
      <c r="B86" s="31"/>
      <c r="C86" s="856" t="str">
        <f>IF($B86="","",INDEX('All CCC'!C$7:C$846,MATCH(WatchList!$B86,'All CCC'!$B$7:$B$846,0)))</f>
        <v/>
      </c>
      <c r="D86" s="856" t="str">
        <f>IF($B86="","",INDEX('All CCC'!D$7:D$846,MATCH(WatchList!$B86,'All CCC'!$B$7:$B$846,0)))</f>
        <v/>
      </c>
      <c r="E86" s="856" t="str">
        <f>IF($B86="","",INDEX('All CCC'!E$7:E$846,MATCH(WatchList!$B86,'All CCC'!$B$7:$B$846,0)))</f>
        <v/>
      </c>
      <c r="F86" s="856" t="str">
        <f>IF($B86="","",INDEX('All CCC'!F$7:F$846,MATCH(WatchList!$B86,'All CCC'!$B$7:$B$846,0)))</f>
        <v/>
      </c>
      <c r="G86" s="856" t="str">
        <f>IF($B86="","",INDEX('All CCC'!G$7:G$846,MATCH(WatchList!$B86,'All CCC'!$B$7:$B$846,0)))</f>
        <v/>
      </c>
      <c r="H86" s="856" t="str">
        <f>IF($B86="","",INDEX('All CCC'!H$7:H$846,MATCH(WatchList!$B86,'All CCC'!$B$7:$B$846,0)))</f>
        <v/>
      </c>
      <c r="I86" s="856" t="str">
        <f>IF($B86="","",INDEX('All CCC'!I$7:I$846,MATCH(WatchList!$B86,'All CCC'!$B$7:$B$846,0)))</f>
        <v/>
      </c>
      <c r="J86" s="856" t="str">
        <f>IF($B86="","",INDEX('All CCC'!J$7:J$846,MATCH(WatchList!$B86,'All CCC'!$B$7:$B$846,0)))</f>
        <v/>
      </c>
      <c r="K86" s="856" t="str">
        <f>IF($B86="","",INDEX('All CCC'!K$7:K$846,MATCH(WatchList!$B86,'All CCC'!$B$7:$B$846,0)))</f>
        <v/>
      </c>
      <c r="L86" s="856" t="str">
        <f>IF($B86="","",INDEX('All CCC'!L$7:L$846,MATCH(WatchList!$B86,'All CCC'!$B$7:$B$846,0)))</f>
        <v/>
      </c>
      <c r="M86" s="856" t="str">
        <f>IF($B86="","",INDEX('All CCC'!M$7:M$846,MATCH(WatchList!$B86,'All CCC'!$B$7:$B$846,0)))</f>
        <v/>
      </c>
      <c r="N86" s="856" t="str">
        <f>IF($B86="","",INDEX('All CCC'!N$7:N$846,MATCH(WatchList!$B86,'All CCC'!$B$7:$B$846,0)))</f>
        <v/>
      </c>
      <c r="O86" s="856" t="str">
        <f>IF($B86="","",INDEX('All CCC'!O$7:O$846,MATCH(WatchList!$B86,'All CCC'!$B$7:$B$846,0)))</f>
        <v/>
      </c>
      <c r="P86" s="857" t="str">
        <f>IF($B86="","",INDEX('All CCC'!P$7:P$846,MATCH(WatchList!$B86,'All CCC'!$B$7:$B$846,0)))</f>
        <v/>
      </c>
      <c r="Q86" s="857" t="str">
        <f>IF($B86="","",INDEX('All CCC'!Q$7:Q$846,MATCH(WatchList!$B86,'All CCC'!$B$7:$B$846,0)))</f>
        <v/>
      </c>
      <c r="R86" s="856" t="str">
        <f>IF($B86="","",INDEX('All CCC'!R$7:R$846,MATCH(WatchList!$B86,'All CCC'!$B$7:$B$846,0)))</f>
        <v/>
      </c>
      <c r="S86" s="856" t="str">
        <f>IF($B86="","",INDEX('All CCC'!S$7:S$846,MATCH(WatchList!$B86,'All CCC'!$B$7:$B$846,0)))</f>
        <v/>
      </c>
      <c r="T86" s="856" t="str">
        <f>IF($B86="","",INDEX('All CCC'!T$7:T$846,MATCH(WatchList!$B86,'All CCC'!$B$7:$B$846,0)))</f>
        <v/>
      </c>
      <c r="U86" s="856" t="str">
        <f>IF($B86="","",INDEX('All CCC'!U$7:U$846,MATCH(WatchList!$B86,'All CCC'!$B$7:$B$846,0)))</f>
        <v/>
      </c>
      <c r="V86" s="856" t="str">
        <f>IF($B86="","",INDEX('All CCC'!V$7:V$846,MATCH(WatchList!$B86,'All CCC'!$B$7:$B$846,0)))</f>
        <v/>
      </c>
      <c r="W86" s="856" t="str">
        <f>IF($B86="","",INDEX('All CCC'!W$7:W$846,MATCH(WatchList!$B86,'All CCC'!$B$7:$B$846,0)))</f>
        <v/>
      </c>
      <c r="X86" s="856" t="str">
        <f>IF($B86="","",INDEX('All CCC'!X$7:X$846,MATCH(WatchList!$B86,'All CCC'!$B$7:$B$846,0)))</f>
        <v/>
      </c>
      <c r="Y86" s="856" t="str">
        <f>IF($B86="","",INDEX('All CCC'!Y$7:Y$846,MATCH(WatchList!$B86,'All CCC'!$B$7:$B$846,0)))</f>
        <v/>
      </c>
      <c r="Z86" s="856" t="str">
        <f>IF($B86="","",INDEX('All CCC'!Z$7:Z$846,MATCH(WatchList!$B86,'All CCC'!$B$7:$B$846,0)))</f>
        <v/>
      </c>
      <c r="AA86" s="856" t="str">
        <f>IF($B86="","",INDEX('All CCC'!AA$7:AA$846,MATCH(WatchList!$B86,'All CCC'!$B$7:$B$846,0)))</f>
        <v/>
      </c>
      <c r="AB86" s="856" t="str">
        <f>IF($B86="","",INDEX('All CCC'!AB$7:AB$846,MATCH(WatchList!$B86,'All CCC'!$B$7:$B$846,0)))</f>
        <v/>
      </c>
      <c r="AC86" s="856" t="str">
        <f>IF($B86="","",INDEX('All CCC'!AC$7:AC$846,MATCH(WatchList!$B86,'All CCC'!$B$7:$B$846,0)))</f>
        <v/>
      </c>
      <c r="AD86" s="856" t="str">
        <f>IF($B86="","",INDEX('All CCC'!AD$7:AD$846,MATCH(WatchList!$B86,'All CCC'!$B$7:$B$846,0)))</f>
        <v/>
      </c>
      <c r="AE86" s="856" t="str">
        <f>IF($B86="","",INDEX('All CCC'!AE$7:AE$846,MATCH(WatchList!$B86,'All CCC'!$B$7:$B$846,0)))</f>
        <v/>
      </c>
      <c r="AF86" s="856" t="str">
        <f>IF($B86="","",INDEX('All CCC'!AF$7:AF$846,MATCH(WatchList!$B86,'All CCC'!$B$7:$B$846,0)))</f>
        <v/>
      </c>
      <c r="AG86" s="856" t="str">
        <f>IF($B86="","",INDEX('All CCC'!AG$7:AG$846,MATCH(WatchList!$B86,'All CCC'!$B$7:$B$846,0)))</f>
        <v/>
      </c>
      <c r="AH86" s="856" t="str">
        <f>IF($B86="","",INDEX('All CCC'!AH$7:AH$846,MATCH(WatchList!$B86,'All CCC'!$B$7:$B$846,0)))</f>
        <v/>
      </c>
      <c r="AI86" s="856" t="str">
        <f>IF($B86="","",INDEX('All CCC'!AI$7:AI$846,MATCH(WatchList!$B86,'All CCC'!$B$7:$B$846,0)))</f>
        <v/>
      </c>
      <c r="AJ86" s="856" t="str">
        <f>IF($B86="","",INDEX('All CCC'!AJ$7:AJ$846,MATCH(WatchList!$B86,'All CCC'!$B$7:$B$846,0)))</f>
        <v/>
      </c>
      <c r="AK86" s="856" t="str">
        <f>IF($B86="","",INDEX('All CCC'!AK$7:AK$846,MATCH(WatchList!$B86,'All CCC'!$B$7:$B$846,0)))</f>
        <v/>
      </c>
      <c r="AL86" s="856" t="str">
        <f>IF($B86="","",INDEX('All CCC'!AL$7:AL$846,MATCH(WatchList!$B86,'All CCC'!$B$7:$B$846,0)))</f>
        <v/>
      </c>
      <c r="AM86" s="856" t="str">
        <f>IF($B86="","",INDEX('All CCC'!AM$7:AM$846,MATCH(WatchList!$B86,'All CCC'!$B$7:$B$846,0)))</f>
        <v/>
      </c>
      <c r="AN86" s="856" t="str">
        <f>IF($B86="","",INDEX('All CCC'!AN$7:AN$846,MATCH(WatchList!$B86,'All CCC'!$B$7:$B$846,0)))</f>
        <v/>
      </c>
      <c r="AO86" s="856" t="str">
        <f>IF($B86="","",INDEX('All CCC'!AO$7:AO$846,MATCH(WatchList!$B86,'All CCC'!$B$7:$B$846,0)))</f>
        <v/>
      </c>
      <c r="AP86" s="856" t="str">
        <f>IF($B86="","",INDEX('All CCC'!AP$7:AP$846,MATCH(WatchList!$B86,'All CCC'!$B$7:$B$846,0)))</f>
        <v/>
      </c>
      <c r="AQ86" s="856" t="str">
        <f>IF($B86="","",INDEX('All CCC'!AQ$7:AQ$846,MATCH(WatchList!$B86,'All CCC'!$B$7:$B$846,0)))</f>
        <v/>
      </c>
      <c r="AR86" s="856" t="str">
        <f>IF($B86="","",INDEX('All CCC'!AR$7:AR$846,MATCH(WatchList!$B86,'All CCC'!$B$7:$B$846,0)))</f>
        <v/>
      </c>
      <c r="AS86" s="856" t="str">
        <f>IF($B86="","",INDEX('All CCC'!AS$7:AS$846,MATCH(WatchList!$B86,'All CCC'!$B$7:$B$846,0)))</f>
        <v/>
      </c>
      <c r="AT86" s="856" t="str">
        <f>IF($B86="","",INDEX('All CCC'!AT$7:AT$846,MATCH(WatchList!$B86,'All CCC'!$B$7:$B$846,0)))</f>
        <v/>
      </c>
      <c r="AU86" s="856" t="str">
        <f>IF($B86="","",INDEX('All CCC'!AU$7:AU$846,MATCH(WatchList!$B86,'All CCC'!$B$7:$B$846,0)))</f>
        <v/>
      </c>
      <c r="AV86" s="856" t="str">
        <f>IF($B86="","",INDEX('All CCC'!AV$7:AV$846,MATCH(WatchList!$B86,'All CCC'!$B$7:$B$846,0)))</f>
        <v/>
      </c>
      <c r="AW86" s="856" t="str">
        <f>IF($B86="","",INDEX('All CCC'!AW$7:AW$846,MATCH(WatchList!$B86,'All CCC'!$B$7:$B$846,0)))</f>
        <v/>
      </c>
      <c r="AX86" s="856" t="str">
        <f>IF($B86="","",INDEX('All CCC'!AX$7:AX$846,MATCH(WatchList!$B86,'All CCC'!$B$7:$B$846,0)))</f>
        <v/>
      </c>
      <c r="AY86" s="856" t="str">
        <f>IF($B86="","",INDEX('All CCC'!AY$7:AY$846,MATCH(WatchList!$B86,'All CCC'!$B$7:$B$846,0)))</f>
        <v/>
      </c>
      <c r="AZ86" s="856" t="str">
        <f>IF($B86="","",INDEX('All CCC'!AZ$7:AZ$846,MATCH(WatchList!$B86,'All CCC'!$B$7:$B$846,0)))</f>
        <v/>
      </c>
      <c r="BA86" s="856" t="str">
        <f>IF($B86="","",INDEX('All CCC'!BA$7:BA$846,MATCH(WatchList!$B86,'All CCC'!$B$7:$B$846,0)))</f>
        <v/>
      </c>
      <c r="BB86" s="856" t="str">
        <f>IF($B86="","",INDEX('All CCC'!BB$7:BB$846,MATCH(WatchList!$B86,'All CCC'!$B$7:$B$846,0)))</f>
        <v/>
      </c>
      <c r="BC86" s="856" t="str">
        <f>IF($B86="","",INDEX('All CCC'!BC$7:BC$846,MATCH(WatchList!$B86,'All CCC'!$B$7:$B$846,0)))</f>
        <v/>
      </c>
      <c r="BD86" s="856" t="str">
        <f>IF($B86="","",INDEX('All CCC'!BD$7:BD$846,MATCH(WatchList!$B86,'All CCC'!$B$7:$B$846,0)))</f>
        <v/>
      </c>
      <c r="BE86" s="856" t="str">
        <f>IF($B86="","",INDEX('All CCC'!BE$7:BE$846,MATCH(WatchList!$B86,'All CCC'!$B$7:$B$846,0)))</f>
        <v/>
      </c>
      <c r="BF86" s="856" t="str">
        <f>IF($B86="","",INDEX('All CCC'!BF$7:BF$846,MATCH(WatchList!$B86,'All CCC'!$B$7:$B$846,0)))</f>
        <v/>
      </c>
      <c r="BG86" s="856" t="str">
        <f>IF($B86="","",INDEX('All CCC'!BG$7:BG$846,MATCH(WatchList!$B86,'All CCC'!$B$7:$B$846,0)))</f>
        <v/>
      </c>
    </row>
    <row r="87" spans="1:59" x14ac:dyDescent="0.2">
      <c r="A87" s="550" t="str">
        <f>IF($B87="","",INDEX('All CCC'!A$7:A$846,MATCH(WatchList!$B87,'All CCC'!$B$7:$B$846,0)))</f>
        <v/>
      </c>
      <c r="B87" s="31"/>
      <c r="C87" s="856" t="str">
        <f>IF($B87="","",INDEX('All CCC'!C$7:C$846,MATCH(WatchList!$B87,'All CCC'!$B$7:$B$846,0)))</f>
        <v/>
      </c>
      <c r="D87" s="856" t="str">
        <f>IF($B87="","",INDEX('All CCC'!D$7:D$846,MATCH(WatchList!$B87,'All CCC'!$B$7:$B$846,0)))</f>
        <v/>
      </c>
      <c r="E87" s="856" t="str">
        <f>IF($B87="","",INDEX('All CCC'!E$7:E$846,MATCH(WatchList!$B87,'All CCC'!$B$7:$B$846,0)))</f>
        <v/>
      </c>
      <c r="F87" s="856" t="str">
        <f>IF($B87="","",INDEX('All CCC'!F$7:F$846,MATCH(WatchList!$B87,'All CCC'!$B$7:$B$846,0)))</f>
        <v/>
      </c>
      <c r="G87" s="856" t="str">
        <f>IF($B87="","",INDEX('All CCC'!G$7:G$846,MATCH(WatchList!$B87,'All CCC'!$B$7:$B$846,0)))</f>
        <v/>
      </c>
      <c r="H87" s="856" t="str">
        <f>IF($B87="","",INDEX('All CCC'!H$7:H$846,MATCH(WatchList!$B87,'All CCC'!$B$7:$B$846,0)))</f>
        <v/>
      </c>
      <c r="I87" s="856" t="str">
        <f>IF($B87="","",INDEX('All CCC'!I$7:I$846,MATCH(WatchList!$B87,'All CCC'!$B$7:$B$846,0)))</f>
        <v/>
      </c>
      <c r="J87" s="856" t="str">
        <f>IF($B87="","",INDEX('All CCC'!J$7:J$846,MATCH(WatchList!$B87,'All CCC'!$B$7:$B$846,0)))</f>
        <v/>
      </c>
      <c r="K87" s="856" t="str">
        <f>IF($B87="","",INDEX('All CCC'!K$7:K$846,MATCH(WatchList!$B87,'All CCC'!$B$7:$B$846,0)))</f>
        <v/>
      </c>
      <c r="L87" s="856" t="str">
        <f>IF($B87="","",INDEX('All CCC'!L$7:L$846,MATCH(WatchList!$B87,'All CCC'!$B$7:$B$846,0)))</f>
        <v/>
      </c>
      <c r="M87" s="856" t="str">
        <f>IF($B87="","",INDEX('All CCC'!M$7:M$846,MATCH(WatchList!$B87,'All CCC'!$B$7:$B$846,0)))</f>
        <v/>
      </c>
      <c r="N87" s="856" t="str">
        <f>IF($B87="","",INDEX('All CCC'!N$7:N$846,MATCH(WatchList!$B87,'All CCC'!$B$7:$B$846,0)))</f>
        <v/>
      </c>
      <c r="O87" s="856" t="str">
        <f>IF($B87="","",INDEX('All CCC'!O$7:O$846,MATCH(WatchList!$B87,'All CCC'!$B$7:$B$846,0)))</f>
        <v/>
      </c>
      <c r="P87" s="857" t="str">
        <f>IF($B87="","",INDEX('All CCC'!P$7:P$846,MATCH(WatchList!$B87,'All CCC'!$B$7:$B$846,0)))</f>
        <v/>
      </c>
      <c r="Q87" s="857" t="str">
        <f>IF($B87="","",INDEX('All CCC'!Q$7:Q$846,MATCH(WatchList!$B87,'All CCC'!$B$7:$B$846,0)))</f>
        <v/>
      </c>
      <c r="R87" s="856" t="str">
        <f>IF($B87="","",INDEX('All CCC'!R$7:R$846,MATCH(WatchList!$B87,'All CCC'!$B$7:$B$846,0)))</f>
        <v/>
      </c>
      <c r="S87" s="856" t="str">
        <f>IF($B87="","",INDEX('All CCC'!S$7:S$846,MATCH(WatchList!$B87,'All CCC'!$B$7:$B$846,0)))</f>
        <v/>
      </c>
      <c r="T87" s="856" t="str">
        <f>IF($B87="","",INDEX('All CCC'!T$7:T$846,MATCH(WatchList!$B87,'All CCC'!$B$7:$B$846,0)))</f>
        <v/>
      </c>
      <c r="U87" s="856" t="str">
        <f>IF($B87="","",INDEX('All CCC'!U$7:U$846,MATCH(WatchList!$B87,'All CCC'!$B$7:$B$846,0)))</f>
        <v/>
      </c>
      <c r="V87" s="856" t="str">
        <f>IF($B87="","",INDEX('All CCC'!V$7:V$846,MATCH(WatchList!$B87,'All CCC'!$B$7:$B$846,0)))</f>
        <v/>
      </c>
      <c r="W87" s="856" t="str">
        <f>IF($B87="","",INDEX('All CCC'!W$7:W$846,MATCH(WatchList!$B87,'All CCC'!$B$7:$B$846,0)))</f>
        <v/>
      </c>
      <c r="X87" s="856" t="str">
        <f>IF($B87="","",INDEX('All CCC'!X$7:X$846,MATCH(WatchList!$B87,'All CCC'!$B$7:$B$846,0)))</f>
        <v/>
      </c>
      <c r="Y87" s="856" t="str">
        <f>IF($B87="","",INDEX('All CCC'!Y$7:Y$846,MATCH(WatchList!$B87,'All CCC'!$B$7:$B$846,0)))</f>
        <v/>
      </c>
      <c r="Z87" s="856" t="str">
        <f>IF($B87="","",INDEX('All CCC'!Z$7:Z$846,MATCH(WatchList!$B87,'All CCC'!$B$7:$B$846,0)))</f>
        <v/>
      </c>
      <c r="AA87" s="856" t="str">
        <f>IF($B87="","",INDEX('All CCC'!AA$7:AA$846,MATCH(WatchList!$B87,'All CCC'!$B$7:$B$846,0)))</f>
        <v/>
      </c>
      <c r="AB87" s="856" t="str">
        <f>IF($B87="","",INDEX('All CCC'!AB$7:AB$846,MATCH(WatchList!$B87,'All CCC'!$B$7:$B$846,0)))</f>
        <v/>
      </c>
      <c r="AC87" s="856" t="str">
        <f>IF($B87="","",INDEX('All CCC'!AC$7:AC$846,MATCH(WatchList!$B87,'All CCC'!$B$7:$B$846,0)))</f>
        <v/>
      </c>
      <c r="AD87" s="856" t="str">
        <f>IF($B87="","",INDEX('All CCC'!AD$7:AD$846,MATCH(WatchList!$B87,'All CCC'!$B$7:$B$846,0)))</f>
        <v/>
      </c>
      <c r="AE87" s="856" t="str">
        <f>IF($B87="","",INDEX('All CCC'!AE$7:AE$846,MATCH(WatchList!$B87,'All CCC'!$B$7:$B$846,0)))</f>
        <v/>
      </c>
      <c r="AF87" s="856" t="str">
        <f>IF($B87="","",INDEX('All CCC'!AF$7:AF$846,MATCH(WatchList!$B87,'All CCC'!$B$7:$B$846,0)))</f>
        <v/>
      </c>
      <c r="AG87" s="856" t="str">
        <f>IF($B87="","",INDEX('All CCC'!AG$7:AG$846,MATCH(WatchList!$B87,'All CCC'!$B$7:$B$846,0)))</f>
        <v/>
      </c>
      <c r="AH87" s="856" t="str">
        <f>IF($B87="","",INDEX('All CCC'!AH$7:AH$846,MATCH(WatchList!$B87,'All CCC'!$B$7:$B$846,0)))</f>
        <v/>
      </c>
      <c r="AI87" s="856" t="str">
        <f>IF($B87="","",INDEX('All CCC'!AI$7:AI$846,MATCH(WatchList!$B87,'All CCC'!$B$7:$B$846,0)))</f>
        <v/>
      </c>
      <c r="AJ87" s="856" t="str">
        <f>IF($B87="","",INDEX('All CCC'!AJ$7:AJ$846,MATCH(WatchList!$B87,'All CCC'!$B$7:$B$846,0)))</f>
        <v/>
      </c>
      <c r="AK87" s="856" t="str">
        <f>IF($B87="","",INDEX('All CCC'!AK$7:AK$846,MATCH(WatchList!$B87,'All CCC'!$B$7:$B$846,0)))</f>
        <v/>
      </c>
      <c r="AL87" s="856" t="str">
        <f>IF($B87="","",INDEX('All CCC'!AL$7:AL$846,MATCH(WatchList!$B87,'All CCC'!$B$7:$B$846,0)))</f>
        <v/>
      </c>
      <c r="AM87" s="856" t="str">
        <f>IF($B87="","",INDEX('All CCC'!AM$7:AM$846,MATCH(WatchList!$B87,'All CCC'!$B$7:$B$846,0)))</f>
        <v/>
      </c>
      <c r="AN87" s="856" t="str">
        <f>IF($B87="","",INDEX('All CCC'!AN$7:AN$846,MATCH(WatchList!$B87,'All CCC'!$B$7:$B$846,0)))</f>
        <v/>
      </c>
      <c r="AO87" s="856" t="str">
        <f>IF($B87="","",INDEX('All CCC'!AO$7:AO$846,MATCH(WatchList!$B87,'All CCC'!$B$7:$B$846,0)))</f>
        <v/>
      </c>
      <c r="AP87" s="856" t="str">
        <f>IF($B87="","",INDEX('All CCC'!AP$7:AP$846,MATCH(WatchList!$B87,'All CCC'!$B$7:$B$846,0)))</f>
        <v/>
      </c>
      <c r="AQ87" s="856" t="str">
        <f>IF($B87="","",INDEX('All CCC'!AQ$7:AQ$846,MATCH(WatchList!$B87,'All CCC'!$B$7:$B$846,0)))</f>
        <v/>
      </c>
      <c r="AR87" s="856" t="str">
        <f>IF($B87="","",INDEX('All CCC'!AR$7:AR$846,MATCH(WatchList!$B87,'All CCC'!$B$7:$B$846,0)))</f>
        <v/>
      </c>
      <c r="AS87" s="856" t="str">
        <f>IF($B87="","",INDEX('All CCC'!AS$7:AS$846,MATCH(WatchList!$B87,'All CCC'!$B$7:$B$846,0)))</f>
        <v/>
      </c>
      <c r="AT87" s="856" t="str">
        <f>IF($B87="","",INDEX('All CCC'!AT$7:AT$846,MATCH(WatchList!$B87,'All CCC'!$B$7:$B$846,0)))</f>
        <v/>
      </c>
      <c r="AU87" s="856" t="str">
        <f>IF($B87="","",INDEX('All CCC'!AU$7:AU$846,MATCH(WatchList!$B87,'All CCC'!$B$7:$B$846,0)))</f>
        <v/>
      </c>
      <c r="AV87" s="856" t="str">
        <f>IF($B87="","",INDEX('All CCC'!AV$7:AV$846,MATCH(WatchList!$B87,'All CCC'!$B$7:$B$846,0)))</f>
        <v/>
      </c>
      <c r="AW87" s="856" t="str">
        <f>IF($B87="","",INDEX('All CCC'!AW$7:AW$846,MATCH(WatchList!$B87,'All CCC'!$B$7:$B$846,0)))</f>
        <v/>
      </c>
      <c r="AX87" s="856" t="str">
        <f>IF($B87="","",INDEX('All CCC'!AX$7:AX$846,MATCH(WatchList!$B87,'All CCC'!$B$7:$B$846,0)))</f>
        <v/>
      </c>
      <c r="AY87" s="856" t="str">
        <f>IF($B87="","",INDEX('All CCC'!AY$7:AY$846,MATCH(WatchList!$B87,'All CCC'!$B$7:$B$846,0)))</f>
        <v/>
      </c>
      <c r="AZ87" s="856" t="str">
        <f>IF($B87="","",INDEX('All CCC'!AZ$7:AZ$846,MATCH(WatchList!$B87,'All CCC'!$B$7:$B$846,0)))</f>
        <v/>
      </c>
      <c r="BA87" s="856" t="str">
        <f>IF($B87="","",INDEX('All CCC'!BA$7:BA$846,MATCH(WatchList!$B87,'All CCC'!$B$7:$B$846,0)))</f>
        <v/>
      </c>
      <c r="BB87" s="856" t="str">
        <f>IF($B87="","",INDEX('All CCC'!BB$7:BB$846,MATCH(WatchList!$B87,'All CCC'!$B$7:$B$846,0)))</f>
        <v/>
      </c>
      <c r="BC87" s="856" t="str">
        <f>IF($B87="","",INDEX('All CCC'!BC$7:BC$846,MATCH(WatchList!$B87,'All CCC'!$B$7:$B$846,0)))</f>
        <v/>
      </c>
      <c r="BD87" s="856" t="str">
        <f>IF($B87="","",INDEX('All CCC'!BD$7:BD$846,MATCH(WatchList!$B87,'All CCC'!$B$7:$B$846,0)))</f>
        <v/>
      </c>
      <c r="BE87" s="856" t="str">
        <f>IF($B87="","",INDEX('All CCC'!BE$7:BE$846,MATCH(WatchList!$B87,'All CCC'!$B$7:$B$846,0)))</f>
        <v/>
      </c>
      <c r="BF87" s="856" t="str">
        <f>IF($B87="","",INDEX('All CCC'!BF$7:BF$846,MATCH(WatchList!$B87,'All CCC'!$B$7:$B$846,0)))</f>
        <v/>
      </c>
      <c r="BG87" s="856" t="str">
        <f>IF($B87="","",INDEX('All CCC'!BG$7:BG$846,MATCH(WatchList!$B87,'All CCC'!$B$7:$B$846,0)))</f>
        <v/>
      </c>
    </row>
    <row r="88" spans="1:59" x14ac:dyDescent="0.2">
      <c r="A88" s="550" t="str">
        <f>IF($B88="","",INDEX('All CCC'!A$7:A$846,MATCH(WatchList!$B88,'All CCC'!$B$7:$B$846,0)))</f>
        <v/>
      </c>
      <c r="B88" s="31"/>
      <c r="C88" s="856" t="str">
        <f>IF($B88="","",INDEX('All CCC'!C$7:C$846,MATCH(WatchList!$B88,'All CCC'!$B$7:$B$846,0)))</f>
        <v/>
      </c>
      <c r="D88" s="856" t="str">
        <f>IF($B88="","",INDEX('All CCC'!D$7:D$846,MATCH(WatchList!$B88,'All CCC'!$B$7:$B$846,0)))</f>
        <v/>
      </c>
      <c r="E88" s="856" t="str">
        <f>IF($B88="","",INDEX('All CCC'!E$7:E$846,MATCH(WatchList!$B88,'All CCC'!$B$7:$B$846,0)))</f>
        <v/>
      </c>
      <c r="F88" s="856" t="str">
        <f>IF($B88="","",INDEX('All CCC'!F$7:F$846,MATCH(WatchList!$B88,'All CCC'!$B$7:$B$846,0)))</f>
        <v/>
      </c>
      <c r="G88" s="856" t="str">
        <f>IF($B88="","",INDEX('All CCC'!G$7:G$846,MATCH(WatchList!$B88,'All CCC'!$B$7:$B$846,0)))</f>
        <v/>
      </c>
      <c r="H88" s="856" t="str">
        <f>IF($B88="","",INDEX('All CCC'!H$7:H$846,MATCH(WatchList!$B88,'All CCC'!$B$7:$B$846,0)))</f>
        <v/>
      </c>
      <c r="I88" s="856" t="str">
        <f>IF($B88="","",INDEX('All CCC'!I$7:I$846,MATCH(WatchList!$B88,'All CCC'!$B$7:$B$846,0)))</f>
        <v/>
      </c>
      <c r="J88" s="856" t="str">
        <f>IF($B88="","",INDEX('All CCC'!J$7:J$846,MATCH(WatchList!$B88,'All CCC'!$B$7:$B$846,0)))</f>
        <v/>
      </c>
      <c r="K88" s="856" t="str">
        <f>IF($B88="","",INDEX('All CCC'!K$7:K$846,MATCH(WatchList!$B88,'All CCC'!$B$7:$B$846,0)))</f>
        <v/>
      </c>
      <c r="L88" s="856" t="str">
        <f>IF($B88="","",INDEX('All CCC'!L$7:L$846,MATCH(WatchList!$B88,'All CCC'!$B$7:$B$846,0)))</f>
        <v/>
      </c>
      <c r="M88" s="856" t="str">
        <f>IF($B88="","",INDEX('All CCC'!M$7:M$846,MATCH(WatchList!$B88,'All CCC'!$B$7:$B$846,0)))</f>
        <v/>
      </c>
      <c r="N88" s="856" t="str">
        <f>IF($B88="","",INDEX('All CCC'!N$7:N$846,MATCH(WatchList!$B88,'All CCC'!$B$7:$B$846,0)))</f>
        <v/>
      </c>
      <c r="O88" s="856" t="str">
        <f>IF($B88="","",INDEX('All CCC'!O$7:O$846,MATCH(WatchList!$B88,'All CCC'!$B$7:$B$846,0)))</f>
        <v/>
      </c>
      <c r="P88" s="857" t="str">
        <f>IF($B88="","",INDEX('All CCC'!P$7:P$846,MATCH(WatchList!$B88,'All CCC'!$B$7:$B$846,0)))</f>
        <v/>
      </c>
      <c r="Q88" s="857" t="str">
        <f>IF($B88="","",INDEX('All CCC'!Q$7:Q$846,MATCH(WatchList!$B88,'All CCC'!$B$7:$B$846,0)))</f>
        <v/>
      </c>
      <c r="R88" s="856" t="str">
        <f>IF($B88="","",INDEX('All CCC'!R$7:R$846,MATCH(WatchList!$B88,'All CCC'!$B$7:$B$846,0)))</f>
        <v/>
      </c>
      <c r="S88" s="856" t="str">
        <f>IF($B88="","",INDEX('All CCC'!S$7:S$846,MATCH(WatchList!$B88,'All CCC'!$B$7:$B$846,0)))</f>
        <v/>
      </c>
      <c r="T88" s="856" t="str">
        <f>IF($B88="","",INDEX('All CCC'!T$7:T$846,MATCH(WatchList!$B88,'All CCC'!$B$7:$B$846,0)))</f>
        <v/>
      </c>
      <c r="U88" s="856" t="str">
        <f>IF($B88="","",INDEX('All CCC'!U$7:U$846,MATCH(WatchList!$B88,'All CCC'!$B$7:$B$846,0)))</f>
        <v/>
      </c>
      <c r="V88" s="856" t="str">
        <f>IF($B88="","",INDEX('All CCC'!V$7:V$846,MATCH(WatchList!$B88,'All CCC'!$B$7:$B$846,0)))</f>
        <v/>
      </c>
      <c r="W88" s="856" t="str">
        <f>IF($B88="","",INDEX('All CCC'!W$7:W$846,MATCH(WatchList!$B88,'All CCC'!$B$7:$B$846,0)))</f>
        <v/>
      </c>
      <c r="X88" s="856" t="str">
        <f>IF($B88="","",INDEX('All CCC'!X$7:X$846,MATCH(WatchList!$B88,'All CCC'!$B$7:$B$846,0)))</f>
        <v/>
      </c>
      <c r="Y88" s="856" t="str">
        <f>IF($B88="","",INDEX('All CCC'!Y$7:Y$846,MATCH(WatchList!$B88,'All CCC'!$B$7:$B$846,0)))</f>
        <v/>
      </c>
      <c r="Z88" s="856" t="str">
        <f>IF($B88="","",INDEX('All CCC'!Z$7:Z$846,MATCH(WatchList!$B88,'All CCC'!$B$7:$B$846,0)))</f>
        <v/>
      </c>
      <c r="AA88" s="856" t="str">
        <f>IF($B88="","",INDEX('All CCC'!AA$7:AA$846,MATCH(WatchList!$B88,'All CCC'!$B$7:$B$846,0)))</f>
        <v/>
      </c>
      <c r="AB88" s="856" t="str">
        <f>IF($B88="","",INDEX('All CCC'!AB$7:AB$846,MATCH(WatchList!$B88,'All CCC'!$B$7:$B$846,0)))</f>
        <v/>
      </c>
      <c r="AC88" s="856" t="str">
        <f>IF($B88="","",INDEX('All CCC'!AC$7:AC$846,MATCH(WatchList!$B88,'All CCC'!$B$7:$B$846,0)))</f>
        <v/>
      </c>
      <c r="AD88" s="856" t="str">
        <f>IF($B88="","",INDEX('All CCC'!AD$7:AD$846,MATCH(WatchList!$B88,'All CCC'!$B$7:$B$846,0)))</f>
        <v/>
      </c>
      <c r="AE88" s="856" t="str">
        <f>IF($B88="","",INDEX('All CCC'!AE$7:AE$846,MATCH(WatchList!$B88,'All CCC'!$B$7:$B$846,0)))</f>
        <v/>
      </c>
      <c r="AF88" s="856" t="str">
        <f>IF($B88="","",INDEX('All CCC'!AF$7:AF$846,MATCH(WatchList!$B88,'All CCC'!$B$7:$B$846,0)))</f>
        <v/>
      </c>
      <c r="AG88" s="856" t="str">
        <f>IF($B88="","",INDEX('All CCC'!AG$7:AG$846,MATCH(WatchList!$B88,'All CCC'!$B$7:$B$846,0)))</f>
        <v/>
      </c>
      <c r="AH88" s="856" t="str">
        <f>IF($B88="","",INDEX('All CCC'!AH$7:AH$846,MATCH(WatchList!$B88,'All CCC'!$B$7:$B$846,0)))</f>
        <v/>
      </c>
      <c r="AI88" s="856" t="str">
        <f>IF($B88="","",INDEX('All CCC'!AI$7:AI$846,MATCH(WatchList!$B88,'All CCC'!$B$7:$B$846,0)))</f>
        <v/>
      </c>
      <c r="AJ88" s="856" t="str">
        <f>IF($B88="","",INDEX('All CCC'!AJ$7:AJ$846,MATCH(WatchList!$B88,'All CCC'!$B$7:$B$846,0)))</f>
        <v/>
      </c>
      <c r="AK88" s="856" t="str">
        <f>IF($B88="","",INDEX('All CCC'!AK$7:AK$846,MATCH(WatchList!$B88,'All CCC'!$B$7:$B$846,0)))</f>
        <v/>
      </c>
      <c r="AL88" s="856" t="str">
        <f>IF($B88="","",INDEX('All CCC'!AL$7:AL$846,MATCH(WatchList!$B88,'All CCC'!$B$7:$B$846,0)))</f>
        <v/>
      </c>
      <c r="AM88" s="856" t="str">
        <f>IF($B88="","",INDEX('All CCC'!AM$7:AM$846,MATCH(WatchList!$B88,'All CCC'!$B$7:$B$846,0)))</f>
        <v/>
      </c>
      <c r="AN88" s="856" t="str">
        <f>IF($B88="","",INDEX('All CCC'!AN$7:AN$846,MATCH(WatchList!$B88,'All CCC'!$B$7:$B$846,0)))</f>
        <v/>
      </c>
      <c r="AO88" s="856" t="str">
        <f>IF($B88="","",INDEX('All CCC'!AO$7:AO$846,MATCH(WatchList!$B88,'All CCC'!$B$7:$B$846,0)))</f>
        <v/>
      </c>
      <c r="AP88" s="856" t="str">
        <f>IF($B88="","",INDEX('All CCC'!AP$7:AP$846,MATCH(WatchList!$B88,'All CCC'!$B$7:$B$846,0)))</f>
        <v/>
      </c>
      <c r="AQ88" s="856" t="str">
        <f>IF($B88="","",INDEX('All CCC'!AQ$7:AQ$846,MATCH(WatchList!$B88,'All CCC'!$B$7:$B$846,0)))</f>
        <v/>
      </c>
      <c r="AR88" s="856" t="str">
        <f>IF($B88="","",INDEX('All CCC'!AR$7:AR$846,MATCH(WatchList!$B88,'All CCC'!$B$7:$B$846,0)))</f>
        <v/>
      </c>
      <c r="AS88" s="856" t="str">
        <f>IF($B88="","",INDEX('All CCC'!AS$7:AS$846,MATCH(WatchList!$B88,'All CCC'!$B$7:$B$846,0)))</f>
        <v/>
      </c>
      <c r="AT88" s="856" t="str">
        <f>IF($B88="","",INDEX('All CCC'!AT$7:AT$846,MATCH(WatchList!$B88,'All CCC'!$B$7:$B$846,0)))</f>
        <v/>
      </c>
      <c r="AU88" s="856" t="str">
        <f>IF($B88="","",INDEX('All CCC'!AU$7:AU$846,MATCH(WatchList!$B88,'All CCC'!$B$7:$B$846,0)))</f>
        <v/>
      </c>
      <c r="AV88" s="856" t="str">
        <f>IF($B88="","",INDEX('All CCC'!AV$7:AV$846,MATCH(WatchList!$B88,'All CCC'!$B$7:$B$846,0)))</f>
        <v/>
      </c>
      <c r="AW88" s="856" t="str">
        <f>IF($B88="","",INDEX('All CCC'!AW$7:AW$846,MATCH(WatchList!$B88,'All CCC'!$B$7:$B$846,0)))</f>
        <v/>
      </c>
      <c r="AX88" s="856" t="str">
        <f>IF($B88="","",INDEX('All CCC'!AX$7:AX$846,MATCH(WatchList!$B88,'All CCC'!$B$7:$B$846,0)))</f>
        <v/>
      </c>
      <c r="AY88" s="856" t="str">
        <f>IF($B88="","",INDEX('All CCC'!AY$7:AY$846,MATCH(WatchList!$B88,'All CCC'!$B$7:$B$846,0)))</f>
        <v/>
      </c>
      <c r="AZ88" s="856" t="str">
        <f>IF($B88="","",INDEX('All CCC'!AZ$7:AZ$846,MATCH(WatchList!$B88,'All CCC'!$B$7:$B$846,0)))</f>
        <v/>
      </c>
      <c r="BA88" s="856" t="str">
        <f>IF($B88="","",INDEX('All CCC'!BA$7:BA$846,MATCH(WatchList!$B88,'All CCC'!$B$7:$B$846,0)))</f>
        <v/>
      </c>
      <c r="BB88" s="856" t="str">
        <f>IF($B88="","",INDEX('All CCC'!BB$7:BB$846,MATCH(WatchList!$B88,'All CCC'!$B$7:$B$846,0)))</f>
        <v/>
      </c>
      <c r="BC88" s="856" t="str">
        <f>IF($B88="","",INDEX('All CCC'!BC$7:BC$846,MATCH(WatchList!$B88,'All CCC'!$B$7:$B$846,0)))</f>
        <v/>
      </c>
      <c r="BD88" s="856" t="str">
        <f>IF($B88="","",INDEX('All CCC'!BD$7:BD$846,MATCH(WatchList!$B88,'All CCC'!$B$7:$B$846,0)))</f>
        <v/>
      </c>
      <c r="BE88" s="856" t="str">
        <f>IF($B88="","",INDEX('All CCC'!BE$7:BE$846,MATCH(WatchList!$B88,'All CCC'!$B$7:$B$846,0)))</f>
        <v/>
      </c>
      <c r="BF88" s="856" t="str">
        <f>IF($B88="","",INDEX('All CCC'!BF$7:BF$846,MATCH(WatchList!$B88,'All CCC'!$B$7:$B$846,0)))</f>
        <v/>
      </c>
      <c r="BG88" s="856" t="str">
        <f>IF($B88="","",INDEX('All CCC'!BG$7:BG$846,MATCH(WatchList!$B88,'All CCC'!$B$7:$B$846,0)))</f>
        <v/>
      </c>
    </row>
    <row r="89" spans="1:59" x14ac:dyDescent="0.2">
      <c r="A89" s="550" t="str">
        <f>IF($B89="","",INDEX('All CCC'!A$7:A$846,MATCH(WatchList!$B89,'All CCC'!$B$7:$B$846,0)))</f>
        <v/>
      </c>
      <c r="B89" s="31"/>
      <c r="C89" s="856" t="str">
        <f>IF($B89="","",INDEX('All CCC'!C$7:C$846,MATCH(WatchList!$B89,'All CCC'!$B$7:$B$846,0)))</f>
        <v/>
      </c>
      <c r="D89" s="856" t="str">
        <f>IF($B89="","",INDEX('All CCC'!D$7:D$846,MATCH(WatchList!$B89,'All CCC'!$B$7:$B$846,0)))</f>
        <v/>
      </c>
      <c r="E89" s="856" t="str">
        <f>IF($B89="","",INDEX('All CCC'!E$7:E$846,MATCH(WatchList!$B89,'All CCC'!$B$7:$B$846,0)))</f>
        <v/>
      </c>
      <c r="F89" s="856" t="str">
        <f>IF($B89="","",INDEX('All CCC'!F$7:F$846,MATCH(WatchList!$B89,'All CCC'!$B$7:$B$846,0)))</f>
        <v/>
      </c>
      <c r="G89" s="856" t="str">
        <f>IF($B89="","",INDEX('All CCC'!G$7:G$846,MATCH(WatchList!$B89,'All CCC'!$B$7:$B$846,0)))</f>
        <v/>
      </c>
      <c r="H89" s="856" t="str">
        <f>IF($B89="","",INDEX('All CCC'!H$7:H$846,MATCH(WatchList!$B89,'All CCC'!$B$7:$B$846,0)))</f>
        <v/>
      </c>
      <c r="I89" s="856" t="str">
        <f>IF($B89="","",INDEX('All CCC'!I$7:I$846,MATCH(WatchList!$B89,'All CCC'!$B$7:$B$846,0)))</f>
        <v/>
      </c>
      <c r="J89" s="856" t="str">
        <f>IF($B89="","",INDEX('All CCC'!J$7:J$846,MATCH(WatchList!$B89,'All CCC'!$B$7:$B$846,0)))</f>
        <v/>
      </c>
      <c r="K89" s="856" t="str">
        <f>IF($B89="","",INDEX('All CCC'!K$7:K$846,MATCH(WatchList!$B89,'All CCC'!$B$7:$B$846,0)))</f>
        <v/>
      </c>
      <c r="L89" s="856" t="str">
        <f>IF($B89="","",INDEX('All CCC'!L$7:L$846,MATCH(WatchList!$B89,'All CCC'!$B$7:$B$846,0)))</f>
        <v/>
      </c>
      <c r="M89" s="856" t="str">
        <f>IF($B89="","",INDEX('All CCC'!M$7:M$846,MATCH(WatchList!$B89,'All CCC'!$B$7:$B$846,0)))</f>
        <v/>
      </c>
      <c r="N89" s="856" t="str">
        <f>IF($B89="","",INDEX('All CCC'!N$7:N$846,MATCH(WatchList!$B89,'All CCC'!$B$7:$B$846,0)))</f>
        <v/>
      </c>
      <c r="O89" s="856" t="str">
        <f>IF($B89="","",INDEX('All CCC'!O$7:O$846,MATCH(WatchList!$B89,'All CCC'!$B$7:$B$846,0)))</f>
        <v/>
      </c>
      <c r="P89" s="857" t="str">
        <f>IF($B89="","",INDEX('All CCC'!P$7:P$846,MATCH(WatchList!$B89,'All CCC'!$B$7:$B$846,0)))</f>
        <v/>
      </c>
      <c r="Q89" s="857" t="str">
        <f>IF($B89="","",INDEX('All CCC'!Q$7:Q$846,MATCH(WatchList!$B89,'All CCC'!$B$7:$B$846,0)))</f>
        <v/>
      </c>
      <c r="R89" s="856" t="str">
        <f>IF($B89="","",INDEX('All CCC'!R$7:R$846,MATCH(WatchList!$B89,'All CCC'!$B$7:$B$846,0)))</f>
        <v/>
      </c>
      <c r="S89" s="856" t="str">
        <f>IF($B89="","",INDEX('All CCC'!S$7:S$846,MATCH(WatchList!$B89,'All CCC'!$B$7:$B$846,0)))</f>
        <v/>
      </c>
      <c r="T89" s="856" t="str">
        <f>IF($B89="","",INDEX('All CCC'!T$7:T$846,MATCH(WatchList!$B89,'All CCC'!$B$7:$B$846,0)))</f>
        <v/>
      </c>
      <c r="U89" s="856" t="str">
        <f>IF($B89="","",INDEX('All CCC'!U$7:U$846,MATCH(WatchList!$B89,'All CCC'!$B$7:$B$846,0)))</f>
        <v/>
      </c>
      <c r="V89" s="856" t="str">
        <f>IF($B89="","",INDEX('All CCC'!V$7:V$846,MATCH(WatchList!$B89,'All CCC'!$B$7:$B$846,0)))</f>
        <v/>
      </c>
      <c r="W89" s="856" t="str">
        <f>IF($B89="","",INDEX('All CCC'!W$7:W$846,MATCH(WatchList!$B89,'All CCC'!$B$7:$B$846,0)))</f>
        <v/>
      </c>
      <c r="X89" s="856" t="str">
        <f>IF($B89="","",INDEX('All CCC'!X$7:X$846,MATCH(WatchList!$B89,'All CCC'!$B$7:$B$846,0)))</f>
        <v/>
      </c>
      <c r="Y89" s="856" t="str">
        <f>IF($B89="","",INDEX('All CCC'!Y$7:Y$846,MATCH(WatchList!$B89,'All CCC'!$B$7:$B$846,0)))</f>
        <v/>
      </c>
      <c r="Z89" s="856" t="str">
        <f>IF($B89="","",INDEX('All CCC'!Z$7:Z$846,MATCH(WatchList!$B89,'All CCC'!$B$7:$B$846,0)))</f>
        <v/>
      </c>
      <c r="AA89" s="856" t="str">
        <f>IF($B89="","",INDEX('All CCC'!AA$7:AA$846,MATCH(WatchList!$B89,'All CCC'!$B$7:$B$846,0)))</f>
        <v/>
      </c>
      <c r="AB89" s="856" t="str">
        <f>IF($B89="","",INDEX('All CCC'!AB$7:AB$846,MATCH(WatchList!$B89,'All CCC'!$B$7:$B$846,0)))</f>
        <v/>
      </c>
      <c r="AC89" s="856" t="str">
        <f>IF($B89="","",INDEX('All CCC'!AC$7:AC$846,MATCH(WatchList!$B89,'All CCC'!$B$7:$B$846,0)))</f>
        <v/>
      </c>
      <c r="AD89" s="856" t="str">
        <f>IF($B89="","",INDEX('All CCC'!AD$7:AD$846,MATCH(WatchList!$B89,'All CCC'!$B$7:$B$846,0)))</f>
        <v/>
      </c>
      <c r="AE89" s="856" t="str">
        <f>IF($B89="","",INDEX('All CCC'!AE$7:AE$846,MATCH(WatchList!$B89,'All CCC'!$B$7:$B$846,0)))</f>
        <v/>
      </c>
      <c r="AF89" s="856" t="str">
        <f>IF($B89="","",INDEX('All CCC'!AF$7:AF$846,MATCH(WatchList!$B89,'All CCC'!$B$7:$B$846,0)))</f>
        <v/>
      </c>
      <c r="AG89" s="856" t="str">
        <f>IF($B89="","",INDEX('All CCC'!AG$7:AG$846,MATCH(WatchList!$B89,'All CCC'!$B$7:$B$846,0)))</f>
        <v/>
      </c>
      <c r="AH89" s="856" t="str">
        <f>IF($B89="","",INDEX('All CCC'!AH$7:AH$846,MATCH(WatchList!$B89,'All CCC'!$B$7:$B$846,0)))</f>
        <v/>
      </c>
      <c r="AI89" s="856" t="str">
        <f>IF($B89="","",INDEX('All CCC'!AI$7:AI$846,MATCH(WatchList!$B89,'All CCC'!$B$7:$B$846,0)))</f>
        <v/>
      </c>
      <c r="AJ89" s="856" t="str">
        <f>IF($B89="","",INDEX('All CCC'!AJ$7:AJ$846,MATCH(WatchList!$B89,'All CCC'!$B$7:$B$846,0)))</f>
        <v/>
      </c>
      <c r="AK89" s="856" t="str">
        <f>IF($B89="","",INDEX('All CCC'!AK$7:AK$846,MATCH(WatchList!$B89,'All CCC'!$B$7:$B$846,0)))</f>
        <v/>
      </c>
      <c r="AL89" s="856" t="str">
        <f>IF($B89="","",INDEX('All CCC'!AL$7:AL$846,MATCH(WatchList!$B89,'All CCC'!$B$7:$B$846,0)))</f>
        <v/>
      </c>
      <c r="AM89" s="856" t="str">
        <f>IF($B89="","",INDEX('All CCC'!AM$7:AM$846,MATCH(WatchList!$B89,'All CCC'!$B$7:$B$846,0)))</f>
        <v/>
      </c>
      <c r="AN89" s="856" t="str">
        <f>IF($B89="","",INDEX('All CCC'!AN$7:AN$846,MATCH(WatchList!$B89,'All CCC'!$B$7:$B$846,0)))</f>
        <v/>
      </c>
      <c r="AO89" s="856" t="str">
        <f>IF($B89="","",INDEX('All CCC'!AO$7:AO$846,MATCH(WatchList!$B89,'All CCC'!$B$7:$B$846,0)))</f>
        <v/>
      </c>
      <c r="AP89" s="856" t="str">
        <f>IF($B89="","",INDEX('All CCC'!AP$7:AP$846,MATCH(WatchList!$B89,'All CCC'!$B$7:$B$846,0)))</f>
        <v/>
      </c>
      <c r="AQ89" s="856" t="str">
        <f>IF($B89="","",INDEX('All CCC'!AQ$7:AQ$846,MATCH(WatchList!$B89,'All CCC'!$B$7:$B$846,0)))</f>
        <v/>
      </c>
      <c r="AR89" s="856" t="str">
        <f>IF($B89="","",INDEX('All CCC'!AR$7:AR$846,MATCH(WatchList!$B89,'All CCC'!$B$7:$B$846,0)))</f>
        <v/>
      </c>
      <c r="AS89" s="856" t="str">
        <f>IF($B89="","",INDEX('All CCC'!AS$7:AS$846,MATCH(WatchList!$B89,'All CCC'!$B$7:$B$846,0)))</f>
        <v/>
      </c>
      <c r="AT89" s="856" t="str">
        <f>IF($B89="","",INDEX('All CCC'!AT$7:AT$846,MATCH(WatchList!$B89,'All CCC'!$B$7:$B$846,0)))</f>
        <v/>
      </c>
      <c r="AU89" s="856" t="str">
        <f>IF($B89="","",INDEX('All CCC'!AU$7:AU$846,MATCH(WatchList!$B89,'All CCC'!$B$7:$B$846,0)))</f>
        <v/>
      </c>
      <c r="AV89" s="856" t="str">
        <f>IF($B89="","",INDEX('All CCC'!AV$7:AV$846,MATCH(WatchList!$B89,'All CCC'!$B$7:$B$846,0)))</f>
        <v/>
      </c>
      <c r="AW89" s="856" t="str">
        <f>IF($B89="","",INDEX('All CCC'!AW$7:AW$846,MATCH(WatchList!$B89,'All CCC'!$B$7:$B$846,0)))</f>
        <v/>
      </c>
      <c r="AX89" s="856" t="str">
        <f>IF($B89="","",INDEX('All CCC'!AX$7:AX$846,MATCH(WatchList!$B89,'All CCC'!$B$7:$B$846,0)))</f>
        <v/>
      </c>
      <c r="AY89" s="856" t="str">
        <f>IF($B89="","",INDEX('All CCC'!AY$7:AY$846,MATCH(WatchList!$B89,'All CCC'!$B$7:$B$846,0)))</f>
        <v/>
      </c>
      <c r="AZ89" s="856" t="str">
        <f>IF($B89="","",INDEX('All CCC'!AZ$7:AZ$846,MATCH(WatchList!$B89,'All CCC'!$B$7:$B$846,0)))</f>
        <v/>
      </c>
      <c r="BA89" s="856" t="str">
        <f>IF($B89="","",INDEX('All CCC'!BA$7:BA$846,MATCH(WatchList!$B89,'All CCC'!$B$7:$B$846,0)))</f>
        <v/>
      </c>
      <c r="BB89" s="856" t="str">
        <f>IF($B89="","",INDEX('All CCC'!BB$7:BB$846,MATCH(WatchList!$B89,'All CCC'!$B$7:$B$846,0)))</f>
        <v/>
      </c>
      <c r="BC89" s="856" t="str">
        <f>IF($B89="","",INDEX('All CCC'!BC$7:BC$846,MATCH(WatchList!$B89,'All CCC'!$B$7:$B$846,0)))</f>
        <v/>
      </c>
      <c r="BD89" s="856" t="str">
        <f>IF($B89="","",INDEX('All CCC'!BD$7:BD$846,MATCH(WatchList!$B89,'All CCC'!$B$7:$B$846,0)))</f>
        <v/>
      </c>
      <c r="BE89" s="856" t="str">
        <f>IF($B89="","",INDEX('All CCC'!BE$7:BE$846,MATCH(WatchList!$B89,'All CCC'!$B$7:$B$846,0)))</f>
        <v/>
      </c>
      <c r="BF89" s="856" t="str">
        <f>IF($B89="","",INDEX('All CCC'!BF$7:BF$846,MATCH(WatchList!$B89,'All CCC'!$B$7:$B$846,0)))</f>
        <v/>
      </c>
      <c r="BG89" s="856" t="str">
        <f>IF($B89="","",INDEX('All CCC'!BG$7:BG$846,MATCH(WatchList!$B89,'All CCC'!$B$7:$B$846,0)))</f>
        <v/>
      </c>
    </row>
    <row r="90" spans="1:59" x14ac:dyDescent="0.2">
      <c r="A90" s="550" t="str">
        <f>IF($B90="","",INDEX('All CCC'!A$7:A$846,MATCH(WatchList!$B90,'All CCC'!$B$7:$B$846,0)))</f>
        <v/>
      </c>
      <c r="B90" s="31"/>
      <c r="C90" s="856" t="str">
        <f>IF($B90="","",INDEX('All CCC'!C$7:C$846,MATCH(WatchList!$B90,'All CCC'!$B$7:$B$846,0)))</f>
        <v/>
      </c>
      <c r="D90" s="856" t="str">
        <f>IF($B90="","",INDEX('All CCC'!D$7:D$846,MATCH(WatchList!$B90,'All CCC'!$B$7:$B$846,0)))</f>
        <v/>
      </c>
      <c r="E90" s="856" t="str">
        <f>IF($B90="","",INDEX('All CCC'!E$7:E$846,MATCH(WatchList!$B90,'All CCC'!$B$7:$B$846,0)))</f>
        <v/>
      </c>
      <c r="F90" s="856" t="str">
        <f>IF($B90="","",INDEX('All CCC'!F$7:F$846,MATCH(WatchList!$B90,'All CCC'!$B$7:$B$846,0)))</f>
        <v/>
      </c>
      <c r="G90" s="856" t="str">
        <f>IF($B90="","",INDEX('All CCC'!G$7:G$846,MATCH(WatchList!$B90,'All CCC'!$B$7:$B$846,0)))</f>
        <v/>
      </c>
      <c r="H90" s="856" t="str">
        <f>IF($B90="","",INDEX('All CCC'!H$7:H$846,MATCH(WatchList!$B90,'All CCC'!$B$7:$B$846,0)))</f>
        <v/>
      </c>
      <c r="I90" s="856" t="str">
        <f>IF($B90="","",INDEX('All CCC'!I$7:I$846,MATCH(WatchList!$B90,'All CCC'!$B$7:$B$846,0)))</f>
        <v/>
      </c>
      <c r="J90" s="856" t="str">
        <f>IF($B90="","",INDEX('All CCC'!J$7:J$846,MATCH(WatchList!$B90,'All CCC'!$B$7:$B$846,0)))</f>
        <v/>
      </c>
      <c r="K90" s="856" t="str">
        <f>IF($B90="","",INDEX('All CCC'!K$7:K$846,MATCH(WatchList!$B90,'All CCC'!$B$7:$B$846,0)))</f>
        <v/>
      </c>
      <c r="L90" s="856" t="str">
        <f>IF($B90="","",INDEX('All CCC'!L$7:L$846,MATCH(WatchList!$B90,'All CCC'!$B$7:$B$846,0)))</f>
        <v/>
      </c>
      <c r="M90" s="856" t="str">
        <f>IF($B90="","",INDEX('All CCC'!M$7:M$846,MATCH(WatchList!$B90,'All CCC'!$B$7:$B$846,0)))</f>
        <v/>
      </c>
      <c r="N90" s="856" t="str">
        <f>IF($B90="","",INDEX('All CCC'!N$7:N$846,MATCH(WatchList!$B90,'All CCC'!$B$7:$B$846,0)))</f>
        <v/>
      </c>
      <c r="O90" s="856" t="str">
        <f>IF($B90="","",INDEX('All CCC'!O$7:O$846,MATCH(WatchList!$B90,'All CCC'!$B$7:$B$846,0)))</f>
        <v/>
      </c>
      <c r="P90" s="857" t="str">
        <f>IF($B90="","",INDEX('All CCC'!P$7:P$846,MATCH(WatchList!$B90,'All CCC'!$B$7:$B$846,0)))</f>
        <v/>
      </c>
      <c r="Q90" s="857" t="str">
        <f>IF($B90="","",INDEX('All CCC'!Q$7:Q$846,MATCH(WatchList!$B90,'All CCC'!$B$7:$B$846,0)))</f>
        <v/>
      </c>
      <c r="R90" s="856" t="str">
        <f>IF($B90="","",INDEX('All CCC'!R$7:R$846,MATCH(WatchList!$B90,'All CCC'!$B$7:$B$846,0)))</f>
        <v/>
      </c>
      <c r="S90" s="856" t="str">
        <f>IF($B90="","",INDEX('All CCC'!S$7:S$846,MATCH(WatchList!$B90,'All CCC'!$B$7:$B$846,0)))</f>
        <v/>
      </c>
      <c r="T90" s="856" t="str">
        <f>IF($B90="","",INDEX('All CCC'!T$7:T$846,MATCH(WatchList!$B90,'All CCC'!$B$7:$B$846,0)))</f>
        <v/>
      </c>
      <c r="U90" s="856" t="str">
        <f>IF($B90="","",INDEX('All CCC'!U$7:U$846,MATCH(WatchList!$B90,'All CCC'!$B$7:$B$846,0)))</f>
        <v/>
      </c>
      <c r="V90" s="856" t="str">
        <f>IF($B90="","",INDEX('All CCC'!V$7:V$846,MATCH(WatchList!$B90,'All CCC'!$B$7:$B$846,0)))</f>
        <v/>
      </c>
      <c r="W90" s="856" t="str">
        <f>IF($B90="","",INDEX('All CCC'!W$7:W$846,MATCH(WatchList!$B90,'All CCC'!$B$7:$B$846,0)))</f>
        <v/>
      </c>
      <c r="X90" s="856" t="str">
        <f>IF($B90="","",INDEX('All CCC'!X$7:X$846,MATCH(WatchList!$B90,'All CCC'!$B$7:$B$846,0)))</f>
        <v/>
      </c>
      <c r="Y90" s="856" t="str">
        <f>IF($B90="","",INDEX('All CCC'!Y$7:Y$846,MATCH(WatchList!$B90,'All CCC'!$B$7:$B$846,0)))</f>
        <v/>
      </c>
      <c r="Z90" s="856" t="str">
        <f>IF($B90="","",INDEX('All CCC'!Z$7:Z$846,MATCH(WatchList!$B90,'All CCC'!$B$7:$B$846,0)))</f>
        <v/>
      </c>
      <c r="AA90" s="856" t="str">
        <f>IF($B90="","",INDEX('All CCC'!AA$7:AA$846,MATCH(WatchList!$B90,'All CCC'!$B$7:$B$846,0)))</f>
        <v/>
      </c>
      <c r="AB90" s="856" t="str">
        <f>IF($B90="","",INDEX('All CCC'!AB$7:AB$846,MATCH(WatchList!$B90,'All CCC'!$B$7:$B$846,0)))</f>
        <v/>
      </c>
      <c r="AC90" s="856" t="str">
        <f>IF($B90="","",INDEX('All CCC'!AC$7:AC$846,MATCH(WatchList!$B90,'All CCC'!$B$7:$B$846,0)))</f>
        <v/>
      </c>
      <c r="AD90" s="856" t="str">
        <f>IF($B90="","",INDEX('All CCC'!AD$7:AD$846,MATCH(WatchList!$B90,'All CCC'!$B$7:$B$846,0)))</f>
        <v/>
      </c>
      <c r="AE90" s="856" t="str">
        <f>IF($B90="","",INDEX('All CCC'!AE$7:AE$846,MATCH(WatchList!$B90,'All CCC'!$B$7:$B$846,0)))</f>
        <v/>
      </c>
      <c r="AF90" s="856" t="str">
        <f>IF($B90="","",INDEX('All CCC'!AF$7:AF$846,MATCH(WatchList!$B90,'All CCC'!$B$7:$B$846,0)))</f>
        <v/>
      </c>
      <c r="AG90" s="856" t="str">
        <f>IF($B90="","",INDEX('All CCC'!AG$7:AG$846,MATCH(WatchList!$B90,'All CCC'!$B$7:$B$846,0)))</f>
        <v/>
      </c>
      <c r="AH90" s="856" t="str">
        <f>IF($B90="","",INDEX('All CCC'!AH$7:AH$846,MATCH(WatchList!$B90,'All CCC'!$B$7:$B$846,0)))</f>
        <v/>
      </c>
      <c r="AI90" s="856" t="str">
        <f>IF($B90="","",INDEX('All CCC'!AI$7:AI$846,MATCH(WatchList!$B90,'All CCC'!$B$7:$B$846,0)))</f>
        <v/>
      </c>
      <c r="AJ90" s="856" t="str">
        <f>IF($B90="","",INDEX('All CCC'!AJ$7:AJ$846,MATCH(WatchList!$B90,'All CCC'!$B$7:$B$846,0)))</f>
        <v/>
      </c>
      <c r="AK90" s="856" t="str">
        <f>IF($B90="","",INDEX('All CCC'!AK$7:AK$846,MATCH(WatchList!$B90,'All CCC'!$B$7:$B$846,0)))</f>
        <v/>
      </c>
      <c r="AL90" s="856" t="str">
        <f>IF($B90="","",INDEX('All CCC'!AL$7:AL$846,MATCH(WatchList!$B90,'All CCC'!$B$7:$B$846,0)))</f>
        <v/>
      </c>
      <c r="AM90" s="856" t="str">
        <f>IF($B90="","",INDEX('All CCC'!AM$7:AM$846,MATCH(WatchList!$B90,'All CCC'!$B$7:$B$846,0)))</f>
        <v/>
      </c>
      <c r="AN90" s="856" t="str">
        <f>IF($B90="","",INDEX('All CCC'!AN$7:AN$846,MATCH(WatchList!$B90,'All CCC'!$B$7:$B$846,0)))</f>
        <v/>
      </c>
      <c r="AO90" s="856" t="str">
        <f>IF($B90="","",INDEX('All CCC'!AO$7:AO$846,MATCH(WatchList!$B90,'All CCC'!$B$7:$B$846,0)))</f>
        <v/>
      </c>
      <c r="AP90" s="856" t="str">
        <f>IF($B90="","",INDEX('All CCC'!AP$7:AP$846,MATCH(WatchList!$B90,'All CCC'!$B$7:$B$846,0)))</f>
        <v/>
      </c>
      <c r="AQ90" s="856" t="str">
        <f>IF($B90="","",INDEX('All CCC'!AQ$7:AQ$846,MATCH(WatchList!$B90,'All CCC'!$B$7:$B$846,0)))</f>
        <v/>
      </c>
      <c r="AR90" s="856" t="str">
        <f>IF($B90="","",INDEX('All CCC'!AR$7:AR$846,MATCH(WatchList!$B90,'All CCC'!$B$7:$B$846,0)))</f>
        <v/>
      </c>
      <c r="AS90" s="856" t="str">
        <f>IF($B90="","",INDEX('All CCC'!AS$7:AS$846,MATCH(WatchList!$B90,'All CCC'!$B$7:$B$846,0)))</f>
        <v/>
      </c>
      <c r="AT90" s="856" t="str">
        <f>IF($B90="","",INDEX('All CCC'!AT$7:AT$846,MATCH(WatchList!$B90,'All CCC'!$B$7:$B$846,0)))</f>
        <v/>
      </c>
      <c r="AU90" s="856" t="str">
        <f>IF($B90="","",INDEX('All CCC'!AU$7:AU$846,MATCH(WatchList!$B90,'All CCC'!$B$7:$B$846,0)))</f>
        <v/>
      </c>
      <c r="AV90" s="856" t="str">
        <f>IF($B90="","",INDEX('All CCC'!AV$7:AV$846,MATCH(WatchList!$B90,'All CCC'!$B$7:$B$846,0)))</f>
        <v/>
      </c>
      <c r="AW90" s="856" t="str">
        <f>IF($B90="","",INDEX('All CCC'!AW$7:AW$846,MATCH(WatchList!$B90,'All CCC'!$B$7:$B$846,0)))</f>
        <v/>
      </c>
      <c r="AX90" s="856" t="str">
        <f>IF($B90="","",INDEX('All CCC'!AX$7:AX$846,MATCH(WatchList!$B90,'All CCC'!$B$7:$B$846,0)))</f>
        <v/>
      </c>
      <c r="AY90" s="856" t="str">
        <f>IF($B90="","",INDEX('All CCC'!AY$7:AY$846,MATCH(WatchList!$B90,'All CCC'!$B$7:$B$846,0)))</f>
        <v/>
      </c>
      <c r="AZ90" s="856" t="str">
        <f>IF($B90="","",INDEX('All CCC'!AZ$7:AZ$846,MATCH(WatchList!$B90,'All CCC'!$B$7:$B$846,0)))</f>
        <v/>
      </c>
      <c r="BA90" s="856" t="str">
        <f>IF($B90="","",INDEX('All CCC'!BA$7:BA$846,MATCH(WatchList!$B90,'All CCC'!$B$7:$B$846,0)))</f>
        <v/>
      </c>
      <c r="BB90" s="856" t="str">
        <f>IF($B90="","",INDEX('All CCC'!BB$7:BB$846,MATCH(WatchList!$B90,'All CCC'!$B$7:$B$846,0)))</f>
        <v/>
      </c>
      <c r="BC90" s="856" t="str">
        <f>IF($B90="","",INDEX('All CCC'!BC$7:BC$846,MATCH(WatchList!$B90,'All CCC'!$B$7:$B$846,0)))</f>
        <v/>
      </c>
      <c r="BD90" s="856" t="str">
        <f>IF($B90="","",INDEX('All CCC'!BD$7:BD$846,MATCH(WatchList!$B90,'All CCC'!$B$7:$B$846,0)))</f>
        <v/>
      </c>
      <c r="BE90" s="856" t="str">
        <f>IF($B90="","",INDEX('All CCC'!BE$7:BE$846,MATCH(WatchList!$B90,'All CCC'!$B$7:$B$846,0)))</f>
        <v/>
      </c>
      <c r="BF90" s="856" t="str">
        <f>IF($B90="","",INDEX('All CCC'!BF$7:BF$846,MATCH(WatchList!$B90,'All CCC'!$B$7:$B$846,0)))</f>
        <v/>
      </c>
      <c r="BG90" s="856" t="str">
        <f>IF($B90="","",INDEX('All CCC'!BG$7:BG$846,MATCH(WatchList!$B90,'All CCC'!$B$7:$B$846,0)))</f>
        <v/>
      </c>
    </row>
    <row r="91" spans="1:59" x14ac:dyDescent="0.2">
      <c r="A91" s="550" t="str">
        <f>IF($B91="","",INDEX('All CCC'!A$7:A$846,MATCH(WatchList!$B91,'All CCC'!$B$7:$B$846,0)))</f>
        <v/>
      </c>
      <c r="B91" s="31"/>
      <c r="C91" s="856" t="str">
        <f>IF($B91="","",INDEX('All CCC'!C$7:C$846,MATCH(WatchList!$B91,'All CCC'!$B$7:$B$846,0)))</f>
        <v/>
      </c>
      <c r="D91" s="856" t="str">
        <f>IF($B91="","",INDEX('All CCC'!D$7:D$846,MATCH(WatchList!$B91,'All CCC'!$B$7:$B$846,0)))</f>
        <v/>
      </c>
      <c r="E91" s="856" t="str">
        <f>IF($B91="","",INDEX('All CCC'!E$7:E$846,MATCH(WatchList!$B91,'All CCC'!$B$7:$B$846,0)))</f>
        <v/>
      </c>
      <c r="F91" s="856" t="str">
        <f>IF($B91="","",INDEX('All CCC'!F$7:F$846,MATCH(WatchList!$B91,'All CCC'!$B$7:$B$846,0)))</f>
        <v/>
      </c>
      <c r="G91" s="856" t="str">
        <f>IF($B91="","",INDEX('All CCC'!G$7:G$846,MATCH(WatchList!$B91,'All CCC'!$B$7:$B$846,0)))</f>
        <v/>
      </c>
      <c r="H91" s="856" t="str">
        <f>IF($B91="","",INDEX('All CCC'!H$7:H$846,MATCH(WatchList!$B91,'All CCC'!$B$7:$B$846,0)))</f>
        <v/>
      </c>
      <c r="I91" s="856" t="str">
        <f>IF($B91="","",INDEX('All CCC'!I$7:I$846,MATCH(WatchList!$B91,'All CCC'!$B$7:$B$846,0)))</f>
        <v/>
      </c>
      <c r="J91" s="856" t="str">
        <f>IF($B91="","",INDEX('All CCC'!J$7:J$846,MATCH(WatchList!$B91,'All CCC'!$B$7:$B$846,0)))</f>
        <v/>
      </c>
      <c r="K91" s="856" t="str">
        <f>IF($B91="","",INDEX('All CCC'!K$7:K$846,MATCH(WatchList!$B91,'All CCC'!$B$7:$B$846,0)))</f>
        <v/>
      </c>
      <c r="L91" s="856" t="str">
        <f>IF($B91="","",INDEX('All CCC'!L$7:L$846,MATCH(WatchList!$B91,'All CCC'!$B$7:$B$846,0)))</f>
        <v/>
      </c>
      <c r="M91" s="856" t="str">
        <f>IF($B91="","",INDEX('All CCC'!M$7:M$846,MATCH(WatchList!$B91,'All CCC'!$B$7:$B$846,0)))</f>
        <v/>
      </c>
      <c r="N91" s="856" t="str">
        <f>IF($B91="","",INDEX('All CCC'!N$7:N$846,MATCH(WatchList!$B91,'All CCC'!$B$7:$B$846,0)))</f>
        <v/>
      </c>
      <c r="O91" s="856" t="str">
        <f>IF($B91="","",INDEX('All CCC'!O$7:O$846,MATCH(WatchList!$B91,'All CCC'!$B$7:$B$846,0)))</f>
        <v/>
      </c>
      <c r="P91" s="857" t="str">
        <f>IF($B91="","",INDEX('All CCC'!P$7:P$846,MATCH(WatchList!$B91,'All CCC'!$B$7:$B$846,0)))</f>
        <v/>
      </c>
      <c r="Q91" s="857" t="str">
        <f>IF($B91="","",INDEX('All CCC'!Q$7:Q$846,MATCH(WatchList!$B91,'All CCC'!$B$7:$B$846,0)))</f>
        <v/>
      </c>
      <c r="R91" s="856" t="str">
        <f>IF($B91="","",INDEX('All CCC'!R$7:R$846,MATCH(WatchList!$B91,'All CCC'!$B$7:$B$846,0)))</f>
        <v/>
      </c>
      <c r="S91" s="856" t="str">
        <f>IF($B91="","",INDEX('All CCC'!S$7:S$846,MATCH(WatchList!$B91,'All CCC'!$B$7:$B$846,0)))</f>
        <v/>
      </c>
      <c r="T91" s="856" t="str">
        <f>IF($B91="","",INDEX('All CCC'!T$7:T$846,MATCH(WatchList!$B91,'All CCC'!$B$7:$B$846,0)))</f>
        <v/>
      </c>
      <c r="U91" s="856" t="str">
        <f>IF($B91="","",INDEX('All CCC'!U$7:U$846,MATCH(WatchList!$B91,'All CCC'!$B$7:$B$846,0)))</f>
        <v/>
      </c>
      <c r="V91" s="856" t="str">
        <f>IF($B91="","",INDEX('All CCC'!V$7:V$846,MATCH(WatchList!$B91,'All CCC'!$B$7:$B$846,0)))</f>
        <v/>
      </c>
      <c r="W91" s="856" t="str">
        <f>IF($B91="","",INDEX('All CCC'!W$7:W$846,MATCH(WatchList!$B91,'All CCC'!$B$7:$B$846,0)))</f>
        <v/>
      </c>
      <c r="X91" s="856" t="str">
        <f>IF($B91="","",INDEX('All CCC'!X$7:X$846,MATCH(WatchList!$B91,'All CCC'!$B$7:$B$846,0)))</f>
        <v/>
      </c>
      <c r="Y91" s="856" t="str">
        <f>IF($B91="","",INDEX('All CCC'!Y$7:Y$846,MATCH(WatchList!$B91,'All CCC'!$B$7:$B$846,0)))</f>
        <v/>
      </c>
      <c r="Z91" s="856" t="str">
        <f>IF($B91="","",INDEX('All CCC'!Z$7:Z$846,MATCH(WatchList!$B91,'All CCC'!$B$7:$B$846,0)))</f>
        <v/>
      </c>
      <c r="AA91" s="856" t="str">
        <f>IF($B91="","",INDEX('All CCC'!AA$7:AA$846,MATCH(WatchList!$B91,'All CCC'!$B$7:$B$846,0)))</f>
        <v/>
      </c>
      <c r="AB91" s="856" t="str">
        <f>IF($B91="","",INDEX('All CCC'!AB$7:AB$846,MATCH(WatchList!$B91,'All CCC'!$B$7:$B$846,0)))</f>
        <v/>
      </c>
      <c r="AC91" s="856" t="str">
        <f>IF($B91="","",INDEX('All CCC'!AC$7:AC$846,MATCH(WatchList!$B91,'All CCC'!$B$7:$B$846,0)))</f>
        <v/>
      </c>
      <c r="AD91" s="856" t="str">
        <f>IF($B91="","",INDEX('All CCC'!AD$7:AD$846,MATCH(WatchList!$B91,'All CCC'!$B$7:$B$846,0)))</f>
        <v/>
      </c>
      <c r="AE91" s="856" t="str">
        <f>IF($B91="","",INDEX('All CCC'!AE$7:AE$846,MATCH(WatchList!$B91,'All CCC'!$B$7:$B$846,0)))</f>
        <v/>
      </c>
      <c r="AF91" s="856" t="str">
        <f>IF($B91="","",INDEX('All CCC'!AF$7:AF$846,MATCH(WatchList!$B91,'All CCC'!$B$7:$B$846,0)))</f>
        <v/>
      </c>
      <c r="AG91" s="856" t="str">
        <f>IF($B91="","",INDEX('All CCC'!AG$7:AG$846,MATCH(WatchList!$B91,'All CCC'!$B$7:$B$846,0)))</f>
        <v/>
      </c>
      <c r="AH91" s="856" t="str">
        <f>IF($B91="","",INDEX('All CCC'!AH$7:AH$846,MATCH(WatchList!$B91,'All CCC'!$B$7:$B$846,0)))</f>
        <v/>
      </c>
      <c r="AI91" s="856" t="str">
        <f>IF($B91="","",INDEX('All CCC'!AI$7:AI$846,MATCH(WatchList!$B91,'All CCC'!$B$7:$B$846,0)))</f>
        <v/>
      </c>
      <c r="AJ91" s="856" t="str">
        <f>IF($B91="","",INDEX('All CCC'!AJ$7:AJ$846,MATCH(WatchList!$B91,'All CCC'!$B$7:$B$846,0)))</f>
        <v/>
      </c>
      <c r="AK91" s="856" t="str">
        <f>IF($B91="","",INDEX('All CCC'!AK$7:AK$846,MATCH(WatchList!$B91,'All CCC'!$B$7:$B$846,0)))</f>
        <v/>
      </c>
      <c r="AL91" s="856" t="str">
        <f>IF($B91="","",INDEX('All CCC'!AL$7:AL$846,MATCH(WatchList!$B91,'All CCC'!$B$7:$B$846,0)))</f>
        <v/>
      </c>
      <c r="AM91" s="856" t="str">
        <f>IF($B91="","",INDEX('All CCC'!AM$7:AM$846,MATCH(WatchList!$B91,'All CCC'!$B$7:$B$846,0)))</f>
        <v/>
      </c>
      <c r="AN91" s="856" t="str">
        <f>IF($B91="","",INDEX('All CCC'!AN$7:AN$846,MATCH(WatchList!$B91,'All CCC'!$B$7:$B$846,0)))</f>
        <v/>
      </c>
      <c r="AO91" s="856" t="str">
        <f>IF($B91="","",INDEX('All CCC'!AO$7:AO$846,MATCH(WatchList!$B91,'All CCC'!$B$7:$B$846,0)))</f>
        <v/>
      </c>
      <c r="AP91" s="856" t="str">
        <f>IF($B91="","",INDEX('All CCC'!AP$7:AP$846,MATCH(WatchList!$B91,'All CCC'!$B$7:$B$846,0)))</f>
        <v/>
      </c>
      <c r="AQ91" s="856" t="str">
        <f>IF($B91="","",INDEX('All CCC'!AQ$7:AQ$846,MATCH(WatchList!$B91,'All CCC'!$B$7:$B$846,0)))</f>
        <v/>
      </c>
      <c r="AR91" s="856" t="str">
        <f>IF($B91="","",INDEX('All CCC'!AR$7:AR$846,MATCH(WatchList!$B91,'All CCC'!$B$7:$B$846,0)))</f>
        <v/>
      </c>
      <c r="AS91" s="856" t="str">
        <f>IF($B91="","",INDEX('All CCC'!AS$7:AS$846,MATCH(WatchList!$B91,'All CCC'!$B$7:$B$846,0)))</f>
        <v/>
      </c>
      <c r="AT91" s="856" t="str">
        <f>IF($B91="","",INDEX('All CCC'!AT$7:AT$846,MATCH(WatchList!$B91,'All CCC'!$B$7:$B$846,0)))</f>
        <v/>
      </c>
      <c r="AU91" s="856" t="str">
        <f>IF($B91="","",INDEX('All CCC'!AU$7:AU$846,MATCH(WatchList!$B91,'All CCC'!$B$7:$B$846,0)))</f>
        <v/>
      </c>
      <c r="AV91" s="856" t="str">
        <f>IF($B91="","",INDEX('All CCC'!AV$7:AV$846,MATCH(WatchList!$B91,'All CCC'!$B$7:$B$846,0)))</f>
        <v/>
      </c>
      <c r="AW91" s="856" t="str">
        <f>IF($B91="","",INDEX('All CCC'!AW$7:AW$846,MATCH(WatchList!$B91,'All CCC'!$B$7:$B$846,0)))</f>
        <v/>
      </c>
      <c r="AX91" s="856" t="str">
        <f>IF($B91="","",INDEX('All CCC'!AX$7:AX$846,MATCH(WatchList!$B91,'All CCC'!$B$7:$B$846,0)))</f>
        <v/>
      </c>
      <c r="AY91" s="856" t="str">
        <f>IF($B91="","",INDEX('All CCC'!AY$7:AY$846,MATCH(WatchList!$B91,'All CCC'!$B$7:$B$846,0)))</f>
        <v/>
      </c>
      <c r="AZ91" s="856" t="str">
        <f>IF($B91="","",INDEX('All CCC'!AZ$7:AZ$846,MATCH(WatchList!$B91,'All CCC'!$B$7:$B$846,0)))</f>
        <v/>
      </c>
      <c r="BA91" s="856" t="str">
        <f>IF($B91="","",INDEX('All CCC'!BA$7:BA$846,MATCH(WatchList!$B91,'All CCC'!$B$7:$B$846,0)))</f>
        <v/>
      </c>
      <c r="BB91" s="856" t="str">
        <f>IF($B91="","",INDEX('All CCC'!BB$7:BB$846,MATCH(WatchList!$B91,'All CCC'!$B$7:$B$846,0)))</f>
        <v/>
      </c>
      <c r="BC91" s="856" t="str">
        <f>IF($B91="","",INDEX('All CCC'!BC$7:BC$846,MATCH(WatchList!$B91,'All CCC'!$B$7:$B$846,0)))</f>
        <v/>
      </c>
      <c r="BD91" s="856" t="str">
        <f>IF($B91="","",INDEX('All CCC'!BD$7:BD$846,MATCH(WatchList!$B91,'All CCC'!$B$7:$B$846,0)))</f>
        <v/>
      </c>
      <c r="BE91" s="856" t="str">
        <f>IF($B91="","",INDEX('All CCC'!BE$7:BE$846,MATCH(WatchList!$B91,'All CCC'!$B$7:$B$846,0)))</f>
        <v/>
      </c>
      <c r="BF91" s="856" t="str">
        <f>IF($B91="","",INDEX('All CCC'!BF$7:BF$846,MATCH(WatchList!$B91,'All CCC'!$B$7:$B$846,0)))</f>
        <v/>
      </c>
      <c r="BG91" s="856" t="str">
        <f>IF($B91="","",INDEX('All CCC'!BG$7:BG$846,MATCH(WatchList!$B91,'All CCC'!$B$7:$B$846,0)))</f>
        <v/>
      </c>
    </row>
    <row r="92" spans="1:59" x14ac:dyDescent="0.2">
      <c r="A92" s="550" t="str">
        <f>IF($B92="","",INDEX('All CCC'!A$7:A$846,MATCH(WatchList!$B92,'All CCC'!$B$7:$B$846,0)))</f>
        <v/>
      </c>
      <c r="B92" s="31"/>
      <c r="C92" s="856" t="str">
        <f>IF($B92="","",INDEX('All CCC'!C$7:C$846,MATCH(WatchList!$B92,'All CCC'!$B$7:$B$846,0)))</f>
        <v/>
      </c>
      <c r="D92" s="856" t="str">
        <f>IF($B92="","",INDEX('All CCC'!D$7:D$846,MATCH(WatchList!$B92,'All CCC'!$B$7:$B$846,0)))</f>
        <v/>
      </c>
      <c r="E92" s="856" t="str">
        <f>IF($B92="","",INDEX('All CCC'!E$7:E$846,MATCH(WatchList!$B92,'All CCC'!$B$7:$B$846,0)))</f>
        <v/>
      </c>
      <c r="F92" s="856" t="str">
        <f>IF($B92="","",INDEX('All CCC'!F$7:F$846,MATCH(WatchList!$B92,'All CCC'!$B$7:$B$846,0)))</f>
        <v/>
      </c>
      <c r="G92" s="856" t="str">
        <f>IF($B92="","",INDEX('All CCC'!G$7:G$846,MATCH(WatchList!$B92,'All CCC'!$B$7:$B$846,0)))</f>
        <v/>
      </c>
      <c r="H92" s="856" t="str">
        <f>IF($B92="","",INDEX('All CCC'!H$7:H$846,MATCH(WatchList!$B92,'All CCC'!$B$7:$B$846,0)))</f>
        <v/>
      </c>
      <c r="I92" s="856" t="str">
        <f>IF($B92="","",INDEX('All CCC'!I$7:I$846,MATCH(WatchList!$B92,'All CCC'!$B$7:$B$846,0)))</f>
        <v/>
      </c>
      <c r="J92" s="856" t="str">
        <f>IF($B92="","",INDEX('All CCC'!J$7:J$846,MATCH(WatchList!$B92,'All CCC'!$B$7:$B$846,0)))</f>
        <v/>
      </c>
      <c r="K92" s="856" t="str">
        <f>IF($B92="","",INDEX('All CCC'!K$7:K$846,MATCH(WatchList!$B92,'All CCC'!$B$7:$B$846,0)))</f>
        <v/>
      </c>
      <c r="L92" s="856" t="str">
        <f>IF($B92="","",INDEX('All CCC'!L$7:L$846,MATCH(WatchList!$B92,'All CCC'!$B$7:$B$846,0)))</f>
        <v/>
      </c>
      <c r="M92" s="856" t="str">
        <f>IF($B92="","",INDEX('All CCC'!M$7:M$846,MATCH(WatchList!$B92,'All CCC'!$B$7:$B$846,0)))</f>
        <v/>
      </c>
      <c r="N92" s="856" t="str">
        <f>IF($B92="","",INDEX('All CCC'!N$7:N$846,MATCH(WatchList!$B92,'All CCC'!$B$7:$B$846,0)))</f>
        <v/>
      </c>
      <c r="O92" s="856" t="str">
        <f>IF($B92="","",INDEX('All CCC'!O$7:O$846,MATCH(WatchList!$B92,'All CCC'!$B$7:$B$846,0)))</f>
        <v/>
      </c>
      <c r="P92" s="857" t="str">
        <f>IF($B92="","",INDEX('All CCC'!P$7:P$846,MATCH(WatchList!$B92,'All CCC'!$B$7:$B$846,0)))</f>
        <v/>
      </c>
      <c r="Q92" s="857" t="str">
        <f>IF($B92="","",INDEX('All CCC'!Q$7:Q$846,MATCH(WatchList!$B92,'All CCC'!$B$7:$B$846,0)))</f>
        <v/>
      </c>
      <c r="R92" s="856" t="str">
        <f>IF($B92="","",INDEX('All CCC'!R$7:R$846,MATCH(WatchList!$B92,'All CCC'!$B$7:$B$846,0)))</f>
        <v/>
      </c>
      <c r="S92" s="856" t="str">
        <f>IF($B92="","",INDEX('All CCC'!S$7:S$846,MATCH(WatchList!$B92,'All CCC'!$B$7:$B$846,0)))</f>
        <v/>
      </c>
      <c r="T92" s="856" t="str">
        <f>IF($B92="","",INDEX('All CCC'!T$7:T$846,MATCH(WatchList!$B92,'All CCC'!$B$7:$B$846,0)))</f>
        <v/>
      </c>
      <c r="U92" s="856" t="str">
        <f>IF($B92="","",INDEX('All CCC'!U$7:U$846,MATCH(WatchList!$B92,'All CCC'!$B$7:$B$846,0)))</f>
        <v/>
      </c>
      <c r="V92" s="856" t="str">
        <f>IF($B92="","",INDEX('All CCC'!V$7:V$846,MATCH(WatchList!$B92,'All CCC'!$B$7:$B$846,0)))</f>
        <v/>
      </c>
      <c r="W92" s="856" t="str">
        <f>IF($B92="","",INDEX('All CCC'!W$7:W$846,MATCH(WatchList!$B92,'All CCC'!$B$7:$B$846,0)))</f>
        <v/>
      </c>
      <c r="X92" s="856" t="str">
        <f>IF($B92="","",INDEX('All CCC'!X$7:X$846,MATCH(WatchList!$B92,'All CCC'!$B$7:$B$846,0)))</f>
        <v/>
      </c>
      <c r="Y92" s="856" t="str">
        <f>IF($B92="","",INDEX('All CCC'!Y$7:Y$846,MATCH(WatchList!$B92,'All CCC'!$B$7:$B$846,0)))</f>
        <v/>
      </c>
      <c r="Z92" s="856" t="str">
        <f>IF($B92="","",INDEX('All CCC'!Z$7:Z$846,MATCH(WatchList!$B92,'All CCC'!$B$7:$B$846,0)))</f>
        <v/>
      </c>
      <c r="AA92" s="856" t="str">
        <f>IF($B92="","",INDEX('All CCC'!AA$7:AA$846,MATCH(WatchList!$B92,'All CCC'!$B$7:$B$846,0)))</f>
        <v/>
      </c>
      <c r="AB92" s="856" t="str">
        <f>IF($B92="","",INDEX('All CCC'!AB$7:AB$846,MATCH(WatchList!$B92,'All CCC'!$B$7:$B$846,0)))</f>
        <v/>
      </c>
      <c r="AC92" s="856" t="str">
        <f>IF($B92="","",INDEX('All CCC'!AC$7:AC$846,MATCH(WatchList!$B92,'All CCC'!$B$7:$B$846,0)))</f>
        <v/>
      </c>
      <c r="AD92" s="856" t="str">
        <f>IF($B92="","",INDEX('All CCC'!AD$7:AD$846,MATCH(WatchList!$B92,'All CCC'!$B$7:$B$846,0)))</f>
        <v/>
      </c>
      <c r="AE92" s="856" t="str">
        <f>IF($B92="","",INDEX('All CCC'!AE$7:AE$846,MATCH(WatchList!$B92,'All CCC'!$B$7:$B$846,0)))</f>
        <v/>
      </c>
      <c r="AF92" s="856" t="str">
        <f>IF($B92="","",INDEX('All CCC'!AF$7:AF$846,MATCH(WatchList!$B92,'All CCC'!$B$7:$B$846,0)))</f>
        <v/>
      </c>
      <c r="AG92" s="856" t="str">
        <f>IF($B92="","",INDEX('All CCC'!AG$7:AG$846,MATCH(WatchList!$B92,'All CCC'!$B$7:$B$846,0)))</f>
        <v/>
      </c>
      <c r="AH92" s="856" t="str">
        <f>IF($B92="","",INDEX('All CCC'!AH$7:AH$846,MATCH(WatchList!$B92,'All CCC'!$B$7:$B$846,0)))</f>
        <v/>
      </c>
      <c r="AI92" s="856" t="str">
        <f>IF($B92="","",INDEX('All CCC'!AI$7:AI$846,MATCH(WatchList!$B92,'All CCC'!$B$7:$B$846,0)))</f>
        <v/>
      </c>
      <c r="AJ92" s="856" t="str">
        <f>IF($B92="","",INDEX('All CCC'!AJ$7:AJ$846,MATCH(WatchList!$B92,'All CCC'!$B$7:$B$846,0)))</f>
        <v/>
      </c>
      <c r="AK92" s="856" t="str">
        <f>IF($B92="","",INDEX('All CCC'!AK$7:AK$846,MATCH(WatchList!$B92,'All CCC'!$B$7:$B$846,0)))</f>
        <v/>
      </c>
      <c r="AL92" s="856" t="str">
        <f>IF($B92="","",INDEX('All CCC'!AL$7:AL$846,MATCH(WatchList!$B92,'All CCC'!$B$7:$B$846,0)))</f>
        <v/>
      </c>
      <c r="AM92" s="856" t="str">
        <f>IF($B92="","",INDEX('All CCC'!AM$7:AM$846,MATCH(WatchList!$B92,'All CCC'!$B$7:$B$846,0)))</f>
        <v/>
      </c>
      <c r="AN92" s="856" t="str">
        <f>IF($B92="","",INDEX('All CCC'!AN$7:AN$846,MATCH(WatchList!$B92,'All CCC'!$B$7:$B$846,0)))</f>
        <v/>
      </c>
      <c r="AO92" s="856" t="str">
        <f>IF($B92="","",INDEX('All CCC'!AO$7:AO$846,MATCH(WatchList!$B92,'All CCC'!$B$7:$B$846,0)))</f>
        <v/>
      </c>
      <c r="AP92" s="856" t="str">
        <f>IF($B92="","",INDEX('All CCC'!AP$7:AP$846,MATCH(WatchList!$B92,'All CCC'!$B$7:$B$846,0)))</f>
        <v/>
      </c>
      <c r="AQ92" s="856" t="str">
        <f>IF($B92="","",INDEX('All CCC'!AQ$7:AQ$846,MATCH(WatchList!$B92,'All CCC'!$B$7:$B$846,0)))</f>
        <v/>
      </c>
      <c r="AR92" s="856" t="str">
        <f>IF($B92="","",INDEX('All CCC'!AR$7:AR$846,MATCH(WatchList!$B92,'All CCC'!$B$7:$B$846,0)))</f>
        <v/>
      </c>
      <c r="AS92" s="856" t="str">
        <f>IF($B92="","",INDEX('All CCC'!AS$7:AS$846,MATCH(WatchList!$B92,'All CCC'!$B$7:$B$846,0)))</f>
        <v/>
      </c>
      <c r="AT92" s="856" t="str">
        <f>IF($B92="","",INDEX('All CCC'!AT$7:AT$846,MATCH(WatchList!$B92,'All CCC'!$B$7:$B$846,0)))</f>
        <v/>
      </c>
      <c r="AU92" s="856" t="str">
        <f>IF($B92="","",INDEX('All CCC'!AU$7:AU$846,MATCH(WatchList!$B92,'All CCC'!$B$7:$B$846,0)))</f>
        <v/>
      </c>
      <c r="AV92" s="856" t="str">
        <f>IF($B92="","",INDEX('All CCC'!AV$7:AV$846,MATCH(WatchList!$B92,'All CCC'!$B$7:$B$846,0)))</f>
        <v/>
      </c>
      <c r="AW92" s="856" t="str">
        <f>IF($B92="","",INDEX('All CCC'!AW$7:AW$846,MATCH(WatchList!$B92,'All CCC'!$B$7:$B$846,0)))</f>
        <v/>
      </c>
      <c r="AX92" s="856" t="str">
        <f>IF($B92="","",INDEX('All CCC'!AX$7:AX$846,MATCH(WatchList!$B92,'All CCC'!$B$7:$B$846,0)))</f>
        <v/>
      </c>
      <c r="AY92" s="856" t="str">
        <f>IF($B92="","",INDEX('All CCC'!AY$7:AY$846,MATCH(WatchList!$B92,'All CCC'!$B$7:$B$846,0)))</f>
        <v/>
      </c>
      <c r="AZ92" s="856" t="str">
        <f>IF($B92="","",INDEX('All CCC'!AZ$7:AZ$846,MATCH(WatchList!$B92,'All CCC'!$B$7:$B$846,0)))</f>
        <v/>
      </c>
      <c r="BA92" s="856" t="str">
        <f>IF($B92="","",INDEX('All CCC'!BA$7:BA$846,MATCH(WatchList!$B92,'All CCC'!$B$7:$B$846,0)))</f>
        <v/>
      </c>
      <c r="BB92" s="856" t="str">
        <f>IF($B92="","",INDEX('All CCC'!BB$7:BB$846,MATCH(WatchList!$B92,'All CCC'!$B$7:$B$846,0)))</f>
        <v/>
      </c>
      <c r="BC92" s="856" t="str">
        <f>IF($B92="","",INDEX('All CCC'!BC$7:BC$846,MATCH(WatchList!$B92,'All CCC'!$B$7:$B$846,0)))</f>
        <v/>
      </c>
      <c r="BD92" s="856" t="str">
        <f>IF($B92="","",INDEX('All CCC'!BD$7:BD$846,MATCH(WatchList!$B92,'All CCC'!$B$7:$B$846,0)))</f>
        <v/>
      </c>
      <c r="BE92" s="856" t="str">
        <f>IF($B92="","",INDEX('All CCC'!BE$7:BE$846,MATCH(WatchList!$B92,'All CCC'!$B$7:$B$846,0)))</f>
        <v/>
      </c>
      <c r="BF92" s="856" t="str">
        <f>IF($B92="","",INDEX('All CCC'!BF$7:BF$846,MATCH(WatchList!$B92,'All CCC'!$B$7:$B$846,0)))</f>
        <v/>
      </c>
      <c r="BG92" s="856" t="str">
        <f>IF($B92="","",INDEX('All CCC'!BG$7:BG$846,MATCH(WatchList!$B92,'All CCC'!$B$7:$B$846,0)))</f>
        <v/>
      </c>
    </row>
    <row r="93" spans="1:59" x14ac:dyDescent="0.2">
      <c r="A93" s="550" t="str">
        <f>IF($B93="","",INDEX('All CCC'!A$7:A$846,MATCH(WatchList!$B93,'All CCC'!$B$7:$B$846,0)))</f>
        <v/>
      </c>
      <c r="B93" s="31"/>
      <c r="C93" s="856" t="str">
        <f>IF($B93="","",INDEX('All CCC'!C$7:C$846,MATCH(WatchList!$B93,'All CCC'!$B$7:$B$846,0)))</f>
        <v/>
      </c>
      <c r="D93" s="856" t="str">
        <f>IF($B93="","",INDEX('All CCC'!D$7:D$846,MATCH(WatchList!$B93,'All CCC'!$B$7:$B$846,0)))</f>
        <v/>
      </c>
      <c r="E93" s="856" t="str">
        <f>IF($B93="","",INDEX('All CCC'!E$7:E$846,MATCH(WatchList!$B93,'All CCC'!$B$7:$B$846,0)))</f>
        <v/>
      </c>
      <c r="F93" s="856" t="str">
        <f>IF($B93="","",INDEX('All CCC'!F$7:F$846,MATCH(WatchList!$B93,'All CCC'!$B$7:$B$846,0)))</f>
        <v/>
      </c>
      <c r="G93" s="856" t="str">
        <f>IF($B93="","",INDEX('All CCC'!G$7:G$846,MATCH(WatchList!$B93,'All CCC'!$B$7:$B$846,0)))</f>
        <v/>
      </c>
      <c r="H93" s="856" t="str">
        <f>IF($B93="","",INDEX('All CCC'!H$7:H$846,MATCH(WatchList!$B93,'All CCC'!$B$7:$B$846,0)))</f>
        <v/>
      </c>
      <c r="I93" s="856" t="str">
        <f>IF($B93="","",INDEX('All CCC'!I$7:I$846,MATCH(WatchList!$B93,'All CCC'!$B$7:$B$846,0)))</f>
        <v/>
      </c>
      <c r="J93" s="856" t="str">
        <f>IF($B93="","",INDEX('All CCC'!J$7:J$846,MATCH(WatchList!$B93,'All CCC'!$B$7:$B$846,0)))</f>
        <v/>
      </c>
      <c r="K93" s="856" t="str">
        <f>IF($B93="","",INDEX('All CCC'!K$7:K$846,MATCH(WatchList!$B93,'All CCC'!$B$7:$B$846,0)))</f>
        <v/>
      </c>
      <c r="L93" s="856" t="str">
        <f>IF($B93="","",INDEX('All CCC'!L$7:L$846,MATCH(WatchList!$B93,'All CCC'!$B$7:$B$846,0)))</f>
        <v/>
      </c>
      <c r="M93" s="856" t="str">
        <f>IF($B93="","",INDEX('All CCC'!M$7:M$846,MATCH(WatchList!$B93,'All CCC'!$B$7:$B$846,0)))</f>
        <v/>
      </c>
      <c r="N93" s="856" t="str">
        <f>IF($B93="","",INDEX('All CCC'!N$7:N$846,MATCH(WatchList!$B93,'All CCC'!$B$7:$B$846,0)))</f>
        <v/>
      </c>
      <c r="O93" s="856" t="str">
        <f>IF($B93="","",INDEX('All CCC'!O$7:O$846,MATCH(WatchList!$B93,'All CCC'!$B$7:$B$846,0)))</f>
        <v/>
      </c>
      <c r="P93" s="857" t="str">
        <f>IF($B93="","",INDEX('All CCC'!P$7:P$846,MATCH(WatchList!$B93,'All CCC'!$B$7:$B$846,0)))</f>
        <v/>
      </c>
      <c r="Q93" s="857" t="str">
        <f>IF($B93="","",INDEX('All CCC'!Q$7:Q$846,MATCH(WatchList!$B93,'All CCC'!$B$7:$B$846,0)))</f>
        <v/>
      </c>
      <c r="R93" s="856" t="str">
        <f>IF($B93="","",INDEX('All CCC'!R$7:R$846,MATCH(WatchList!$B93,'All CCC'!$B$7:$B$846,0)))</f>
        <v/>
      </c>
      <c r="S93" s="856" t="str">
        <f>IF($B93="","",INDEX('All CCC'!S$7:S$846,MATCH(WatchList!$B93,'All CCC'!$B$7:$B$846,0)))</f>
        <v/>
      </c>
      <c r="T93" s="856" t="str">
        <f>IF($B93="","",INDEX('All CCC'!T$7:T$846,MATCH(WatchList!$B93,'All CCC'!$B$7:$B$846,0)))</f>
        <v/>
      </c>
      <c r="U93" s="856" t="str">
        <f>IF($B93="","",INDEX('All CCC'!U$7:U$846,MATCH(WatchList!$B93,'All CCC'!$B$7:$B$846,0)))</f>
        <v/>
      </c>
      <c r="V93" s="856" t="str">
        <f>IF($B93="","",INDEX('All CCC'!V$7:V$846,MATCH(WatchList!$B93,'All CCC'!$B$7:$B$846,0)))</f>
        <v/>
      </c>
      <c r="W93" s="856" t="str">
        <f>IF($B93="","",INDEX('All CCC'!W$7:W$846,MATCH(WatchList!$B93,'All CCC'!$B$7:$B$846,0)))</f>
        <v/>
      </c>
      <c r="X93" s="856" t="str">
        <f>IF($B93="","",INDEX('All CCC'!X$7:X$846,MATCH(WatchList!$B93,'All CCC'!$B$7:$B$846,0)))</f>
        <v/>
      </c>
      <c r="Y93" s="856" t="str">
        <f>IF($B93="","",INDEX('All CCC'!Y$7:Y$846,MATCH(WatchList!$B93,'All CCC'!$B$7:$B$846,0)))</f>
        <v/>
      </c>
      <c r="Z93" s="856" t="str">
        <f>IF($B93="","",INDEX('All CCC'!Z$7:Z$846,MATCH(WatchList!$B93,'All CCC'!$B$7:$B$846,0)))</f>
        <v/>
      </c>
      <c r="AA93" s="856" t="str">
        <f>IF($B93="","",INDEX('All CCC'!AA$7:AA$846,MATCH(WatchList!$B93,'All CCC'!$B$7:$B$846,0)))</f>
        <v/>
      </c>
      <c r="AB93" s="856" t="str">
        <f>IF($B93="","",INDEX('All CCC'!AB$7:AB$846,MATCH(WatchList!$B93,'All CCC'!$B$7:$B$846,0)))</f>
        <v/>
      </c>
      <c r="AC93" s="856" t="str">
        <f>IF($B93="","",INDEX('All CCC'!AC$7:AC$846,MATCH(WatchList!$B93,'All CCC'!$B$7:$B$846,0)))</f>
        <v/>
      </c>
      <c r="AD93" s="856" t="str">
        <f>IF($B93="","",INDEX('All CCC'!AD$7:AD$846,MATCH(WatchList!$B93,'All CCC'!$B$7:$B$846,0)))</f>
        <v/>
      </c>
      <c r="AE93" s="856" t="str">
        <f>IF($B93="","",INDEX('All CCC'!AE$7:AE$846,MATCH(WatchList!$B93,'All CCC'!$B$7:$B$846,0)))</f>
        <v/>
      </c>
      <c r="AF93" s="856" t="str">
        <f>IF($B93="","",INDEX('All CCC'!AF$7:AF$846,MATCH(WatchList!$B93,'All CCC'!$B$7:$B$846,0)))</f>
        <v/>
      </c>
      <c r="AG93" s="856" t="str">
        <f>IF($B93="","",INDEX('All CCC'!AG$7:AG$846,MATCH(WatchList!$B93,'All CCC'!$B$7:$B$846,0)))</f>
        <v/>
      </c>
      <c r="AH93" s="856" t="str">
        <f>IF($B93="","",INDEX('All CCC'!AH$7:AH$846,MATCH(WatchList!$B93,'All CCC'!$B$7:$B$846,0)))</f>
        <v/>
      </c>
      <c r="AI93" s="856" t="str">
        <f>IF($B93="","",INDEX('All CCC'!AI$7:AI$846,MATCH(WatchList!$B93,'All CCC'!$B$7:$B$846,0)))</f>
        <v/>
      </c>
      <c r="AJ93" s="856" t="str">
        <f>IF($B93="","",INDEX('All CCC'!AJ$7:AJ$846,MATCH(WatchList!$B93,'All CCC'!$B$7:$B$846,0)))</f>
        <v/>
      </c>
      <c r="AK93" s="856" t="str">
        <f>IF($B93="","",INDEX('All CCC'!AK$7:AK$846,MATCH(WatchList!$B93,'All CCC'!$B$7:$B$846,0)))</f>
        <v/>
      </c>
      <c r="AL93" s="856" t="str">
        <f>IF($B93="","",INDEX('All CCC'!AL$7:AL$846,MATCH(WatchList!$B93,'All CCC'!$B$7:$B$846,0)))</f>
        <v/>
      </c>
      <c r="AM93" s="856" t="str">
        <f>IF($B93="","",INDEX('All CCC'!AM$7:AM$846,MATCH(WatchList!$B93,'All CCC'!$B$7:$B$846,0)))</f>
        <v/>
      </c>
      <c r="AN93" s="856" t="str">
        <f>IF($B93="","",INDEX('All CCC'!AN$7:AN$846,MATCH(WatchList!$B93,'All CCC'!$B$7:$B$846,0)))</f>
        <v/>
      </c>
      <c r="AO93" s="856" t="str">
        <f>IF($B93="","",INDEX('All CCC'!AO$7:AO$846,MATCH(WatchList!$B93,'All CCC'!$B$7:$B$846,0)))</f>
        <v/>
      </c>
      <c r="AP93" s="856" t="str">
        <f>IF($B93="","",INDEX('All CCC'!AP$7:AP$846,MATCH(WatchList!$B93,'All CCC'!$B$7:$B$846,0)))</f>
        <v/>
      </c>
      <c r="AQ93" s="856" t="str">
        <f>IF($B93="","",INDEX('All CCC'!AQ$7:AQ$846,MATCH(WatchList!$B93,'All CCC'!$B$7:$B$846,0)))</f>
        <v/>
      </c>
      <c r="AR93" s="856" t="str">
        <f>IF($B93="","",INDEX('All CCC'!AR$7:AR$846,MATCH(WatchList!$B93,'All CCC'!$B$7:$B$846,0)))</f>
        <v/>
      </c>
      <c r="AS93" s="856" t="str">
        <f>IF($B93="","",INDEX('All CCC'!AS$7:AS$846,MATCH(WatchList!$B93,'All CCC'!$B$7:$B$846,0)))</f>
        <v/>
      </c>
      <c r="AT93" s="856" t="str">
        <f>IF($B93="","",INDEX('All CCC'!AT$7:AT$846,MATCH(WatchList!$B93,'All CCC'!$B$7:$B$846,0)))</f>
        <v/>
      </c>
      <c r="AU93" s="856" t="str">
        <f>IF($B93="","",INDEX('All CCC'!AU$7:AU$846,MATCH(WatchList!$B93,'All CCC'!$B$7:$B$846,0)))</f>
        <v/>
      </c>
      <c r="AV93" s="856" t="str">
        <f>IF($B93="","",INDEX('All CCC'!AV$7:AV$846,MATCH(WatchList!$B93,'All CCC'!$B$7:$B$846,0)))</f>
        <v/>
      </c>
      <c r="AW93" s="856" t="str">
        <f>IF($B93="","",INDEX('All CCC'!AW$7:AW$846,MATCH(WatchList!$B93,'All CCC'!$B$7:$B$846,0)))</f>
        <v/>
      </c>
      <c r="AX93" s="856" t="str">
        <f>IF($B93="","",INDEX('All CCC'!AX$7:AX$846,MATCH(WatchList!$B93,'All CCC'!$B$7:$B$846,0)))</f>
        <v/>
      </c>
      <c r="AY93" s="856" t="str">
        <f>IF($B93="","",INDEX('All CCC'!AY$7:AY$846,MATCH(WatchList!$B93,'All CCC'!$B$7:$B$846,0)))</f>
        <v/>
      </c>
      <c r="AZ93" s="856" t="str">
        <f>IF($B93="","",INDEX('All CCC'!AZ$7:AZ$846,MATCH(WatchList!$B93,'All CCC'!$B$7:$B$846,0)))</f>
        <v/>
      </c>
      <c r="BA93" s="856" t="str">
        <f>IF($B93="","",INDEX('All CCC'!BA$7:BA$846,MATCH(WatchList!$B93,'All CCC'!$B$7:$B$846,0)))</f>
        <v/>
      </c>
      <c r="BB93" s="856" t="str">
        <f>IF($B93="","",INDEX('All CCC'!BB$7:BB$846,MATCH(WatchList!$B93,'All CCC'!$B$7:$B$846,0)))</f>
        <v/>
      </c>
      <c r="BC93" s="856" t="str">
        <f>IF($B93="","",INDEX('All CCC'!BC$7:BC$846,MATCH(WatchList!$B93,'All CCC'!$B$7:$B$846,0)))</f>
        <v/>
      </c>
      <c r="BD93" s="856" t="str">
        <f>IF($B93="","",INDEX('All CCC'!BD$7:BD$846,MATCH(WatchList!$B93,'All CCC'!$B$7:$B$846,0)))</f>
        <v/>
      </c>
      <c r="BE93" s="856" t="str">
        <f>IF($B93="","",INDEX('All CCC'!BE$7:BE$846,MATCH(WatchList!$B93,'All CCC'!$B$7:$B$846,0)))</f>
        <v/>
      </c>
      <c r="BF93" s="856" t="str">
        <f>IF($B93="","",INDEX('All CCC'!BF$7:BF$846,MATCH(WatchList!$B93,'All CCC'!$B$7:$B$846,0)))</f>
        <v/>
      </c>
      <c r="BG93" s="856" t="str">
        <f>IF($B93="","",INDEX('All CCC'!BG$7:BG$846,MATCH(WatchList!$B93,'All CCC'!$B$7:$B$846,0)))</f>
        <v/>
      </c>
    </row>
    <row r="94" spans="1:59" x14ac:dyDescent="0.2">
      <c r="A94" s="550" t="str">
        <f>IF($B94="","",INDEX('All CCC'!A$7:A$846,MATCH(WatchList!$B94,'All CCC'!$B$7:$B$846,0)))</f>
        <v/>
      </c>
      <c r="B94" s="31"/>
      <c r="C94" s="856" t="str">
        <f>IF($B94="","",INDEX('All CCC'!C$7:C$846,MATCH(WatchList!$B94,'All CCC'!$B$7:$B$846,0)))</f>
        <v/>
      </c>
      <c r="D94" s="856" t="str">
        <f>IF($B94="","",INDEX('All CCC'!D$7:D$846,MATCH(WatchList!$B94,'All CCC'!$B$7:$B$846,0)))</f>
        <v/>
      </c>
      <c r="E94" s="856" t="str">
        <f>IF($B94="","",INDEX('All CCC'!E$7:E$846,MATCH(WatchList!$B94,'All CCC'!$B$7:$B$846,0)))</f>
        <v/>
      </c>
      <c r="F94" s="856" t="str">
        <f>IF($B94="","",INDEX('All CCC'!F$7:F$846,MATCH(WatchList!$B94,'All CCC'!$B$7:$B$846,0)))</f>
        <v/>
      </c>
      <c r="G94" s="856" t="str">
        <f>IF($B94="","",INDEX('All CCC'!G$7:G$846,MATCH(WatchList!$B94,'All CCC'!$B$7:$B$846,0)))</f>
        <v/>
      </c>
      <c r="H94" s="856" t="str">
        <f>IF($B94="","",INDEX('All CCC'!H$7:H$846,MATCH(WatchList!$B94,'All CCC'!$B$7:$B$846,0)))</f>
        <v/>
      </c>
      <c r="I94" s="856" t="str">
        <f>IF($B94="","",INDEX('All CCC'!I$7:I$846,MATCH(WatchList!$B94,'All CCC'!$B$7:$B$846,0)))</f>
        <v/>
      </c>
      <c r="J94" s="856" t="str">
        <f>IF($B94="","",INDEX('All CCC'!J$7:J$846,MATCH(WatchList!$B94,'All CCC'!$B$7:$B$846,0)))</f>
        <v/>
      </c>
      <c r="K94" s="856" t="str">
        <f>IF($B94="","",INDEX('All CCC'!K$7:K$846,MATCH(WatchList!$B94,'All CCC'!$B$7:$B$846,0)))</f>
        <v/>
      </c>
      <c r="L94" s="856" t="str">
        <f>IF($B94="","",INDEX('All CCC'!L$7:L$846,MATCH(WatchList!$B94,'All CCC'!$B$7:$B$846,0)))</f>
        <v/>
      </c>
      <c r="M94" s="856" t="str">
        <f>IF($B94="","",INDEX('All CCC'!M$7:M$846,MATCH(WatchList!$B94,'All CCC'!$B$7:$B$846,0)))</f>
        <v/>
      </c>
      <c r="N94" s="856" t="str">
        <f>IF($B94="","",INDEX('All CCC'!N$7:N$846,MATCH(WatchList!$B94,'All CCC'!$B$7:$B$846,0)))</f>
        <v/>
      </c>
      <c r="O94" s="856" t="str">
        <f>IF($B94="","",INDEX('All CCC'!O$7:O$846,MATCH(WatchList!$B94,'All CCC'!$B$7:$B$846,0)))</f>
        <v/>
      </c>
      <c r="P94" s="857" t="str">
        <f>IF($B94="","",INDEX('All CCC'!P$7:P$846,MATCH(WatchList!$B94,'All CCC'!$B$7:$B$846,0)))</f>
        <v/>
      </c>
      <c r="Q94" s="857" t="str">
        <f>IF($B94="","",INDEX('All CCC'!Q$7:Q$846,MATCH(WatchList!$B94,'All CCC'!$B$7:$B$846,0)))</f>
        <v/>
      </c>
      <c r="R94" s="856" t="str">
        <f>IF($B94="","",INDEX('All CCC'!R$7:R$846,MATCH(WatchList!$B94,'All CCC'!$B$7:$B$846,0)))</f>
        <v/>
      </c>
      <c r="S94" s="856" t="str">
        <f>IF($B94="","",INDEX('All CCC'!S$7:S$846,MATCH(WatchList!$B94,'All CCC'!$B$7:$B$846,0)))</f>
        <v/>
      </c>
      <c r="T94" s="856" t="str">
        <f>IF($B94="","",INDEX('All CCC'!T$7:T$846,MATCH(WatchList!$B94,'All CCC'!$B$7:$B$846,0)))</f>
        <v/>
      </c>
      <c r="U94" s="856" t="str">
        <f>IF($B94="","",INDEX('All CCC'!U$7:U$846,MATCH(WatchList!$B94,'All CCC'!$B$7:$B$846,0)))</f>
        <v/>
      </c>
      <c r="V94" s="856" t="str">
        <f>IF($B94="","",INDEX('All CCC'!V$7:V$846,MATCH(WatchList!$B94,'All CCC'!$B$7:$B$846,0)))</f>
        <v/>
      </c>
      <c r="W94" s="856" t="str">
        <f>IF($B94="","",INDEX('All CCC'!W$7:W$846,MATCH(WatchList!$B94,'All CCC'!$B$7:$B$846,0)))</f>
        <v/>
      </c>
      <c r="X94" s="856" t="str">
        <f>IF($B94="","",INDEX('All CCC'!X$7:X$846,MATCH(WatchList!$B94,'All CCC'!$B$7:$B$846,0)))</f>
        <v/>
      </c>
      <c r="Y94" s="856" t="str">
        <f>IF($B94="","",INDEX('All CCC'!Y$7:Y$846,MATCH(WatchList!$B94,'All CCC'!$B$7:$B$846,0)))</f>
        <v/>
      </c>
      <c r="Z94" s="856" t="str">
        <f>IF($B94="","",INDEX('All CCC'!Z$7:Z$846,MATCH(WatchList!$B94,'All CCC'!$B$7:$B$846,0)))</f>
        <v/>
      </c>
      <c r="AA94" s="856" t="str">
        <f>IF($B94="","",INDEX('All CCC'!AA$7:AA$846,MATCH(WatchList!$B94,'All CCC'!$B$7:$B$846,0)))</f>
        <v/>
      </c>
      <c r="AB94" s="856" t="str">
        <f>IF($B94="","",INDEX('All CCC'!AB$7:AB$846,MATCH(WatchList!$B94,'All CCC'!$B$7:$B$846,0)))</f>
        <v/>
      </c>
      <c r="AC94" s="856" t="str">
        <f>IF($B94="","",INDEX('All CCC'!AC$7:AC$846,MATCH(WatchList!$B94,'All CCC'!$B$7:$B$846,0)))</f>
        <v/>
      </c>
      <c r="AD94" s="856" t="str">
        <f>IF($B94="","",INDEX('All CCC'!AD$7:AD$846,MATCH(WatchList!$B94,'All CCC'!$B$7:$B$846,0)))</f>
        <v/>
      </c>
      <c r="AE94" s="856" t="str">
        <f>IF($B94="","",INDEX('All CCC'!AE$7:AE$846,MATCH(WatchList!$B94,'All CCC'!$B$7:$B$846,0)))</f>
        <v/>
      </c>
      <c r="AF94" s="856" t="str">
        <f>IF($B94="","",INDEX('All CCC'!AF$7:AF$846,MATCH(WatchList!$B94,'All CCC'!$B$7:$B$846,0)))</f>
        <v/>
      </c>
      <c r="AG94" s="856" t="str">
        <f>IF($B94="","",INDEX('All CCC'!AG$7:AG$846,MATCH(WatchList!$B94,'All CCC'!$B$7:$B$846,0)))</f>
        <v/>
      </c>
      <c r="AH94" s="856" t="str">
        <f>IF($B94="","",INDEX('All CCC'!AH$7:AH$846,MATCH(WatchList!$B94,'All CCC'!$B$7:$B$846,0)))</f>
        <v/>
      </c>
      <c r="AI94" s="856" t="str">
        <f>IF($B94="","",INDEX('All CCC'!AI$7:AI$846,MATCH(WatchList!$B94,'All CCC'!$B$7:$B$846,0)))</f>
        <v/>
      </c>
      <c r="AJ94" s="856" t="str">
        <f>IF($B94="","",INDEX('All CCC'!AJ$7:AJ$846,MATCH(WatchList!$B94,'All CCC'!$B$7:$B$846,0)))</f>
        <v/>
      </c>
      <c r="AK94" s="856" t="str">
        <f>IF($B94="","",INDEX('All CCC'!AK$7:AK$846,MATCH(WatchList!$B94,'All CCC'!$B$7:$B$846,0)))</f>
        <v/>
      </c>
      <c r="AL94" s="856" t="str">
        <f>IF($B94="","",INDEX('All CCC'!AL$7:AL$846,MATCH(WatchList!$B94,'All CCC'!$B$7:$B$846,0)))</f>
        <v/>
      </c>
      <c r="AM94" s="856" t="str">
        <f>IF($B94="","",INDEX('All CCC'!AM$7:AM$846,MATCH(WatchList!$B94,'All CCC'!$B$7:$B$846,0)))</f>
        <v/>
      </c>
      <c r="AN94" s="856" t="str">
        <f>IF($B94="","",INDEX('All CCC'!AN$7:AN$846,MATCH(WatchList!$B94,'All CCC'!$B$7:$B$846,0)))</f>
        <v/>
      </c>
      <c r="AO94" s="856" t="str">
        <f>IF($B94="","",INDEX('All CCC'!AO$7:AO$846,MATCH(WatchList!$B94,'All CCC'!$B$7:$B$846,0)))</f>
        <v/>
      </c>
      <c r="AP94" s="856" t="str">
        <f>IF($B94="","",INDEX('All CCC'!AP$7:AP$846,MATCH(WatchList!$B94,'All CCC'!$B$7:$B$846,0)))</f>
        <v/>
      </c>
      <c r="AQ94" s="856" t="str">
        <f>IF($B94="","",INDEX('All CCC'!AQ$7:AQ$846,MATCH(WatchList!$B94,'All CCC'!$B$7:$B$846,0)))</f>
        <v/>
      </c>
      <c r="AR94" s="856" t="str">
        <f>IF($B94="","",INDEX('All CCC'!AR$7:AR$846,MATCH(WatchList!$B94,'All CCC'!$B$7:$B$846,0)))</f>
        <v/>
      </c>
      <c r="AS94" s="856" t="str">
        <f>IF($B94="","",INDEX('All CCC'!AS$7:AS$846,MATCH(WatchList!$B94,'All CCC'!$B$7:$B$846,0)))</f>
        <v/>
      </c>
      <c r="AT94" s="856" t="str">
        <f>IF($B94="","",INDEX('All CCC'!AT$7:AT$846,MATCH(WatchList!$B94,'All CCC'!$B$7:$B$846,0)))</f>
        <v/>
      </c>
      <c r="AU94" s="856" t="str">
        <f>IF($B94="","",INDEX('All CCC'!AU$7:AU$846,MATCH(WatchList!$B94,'All CCC'!$B$7:$B$846,0)))</f>
        <v/>
      </c>
      <c r="AV94" s="856" t="str">
        <f>IF($B94="","",INDEX('All CCC'!AV$7:AV$846,MATCH(WatchList!$B94,'All CCC'!$B$7:$B$846,0)))</f>
        <v/>
      </c>
      <c r="AW94" s="856" t="str">
        <f>IF($B94="","",INDEX('All CCC'!AW$7:AW$846,MATCH(WatchList!$B94,'All CCC'!$B$7:$B$846,0)))</f>
        <v/>
      </c>
      <c r="AX94" s="856" t="str">
        <f>IF($B94="","",INDEX('All CCC'!AX$7:AX$846,MATCH(WatchList!$B94,'All CCC'!$B$7:$B$846,0)))</f>
        <v/>
      </c>
      <c r="AY94" s="856" t="str">
        <f>IF($B94="","",INDEX('All CCC'!AY$7:AY$846,MATCH(WatchList!$B94,'All CCC'!$B$7:$B$846,0)))</f>
        <v/>
      </c>
      <c r="AZ94" s="856" t="str">
        <f>IF($B94="","",INDEX('All CCC'!AZ$7:AZ$846,MATCH(WatchList!$B94,'All CCC'!$B$7:$B$846,0)))</f>
        <v/>
      </c>
      <c r="BA94" s="856" t="str">
        <f>IF($B94="","",INDEX('All CCC'!BA$7:BA$846,MATCH(WatchList!$B94,'All CCC'!$B$7:$B$846,0)))</f>
        <v/>
      </c>
      <c r="BB94" s="856" t="str">
        <f>IF($B94="","",INDEX('All CCC'!BB$7:BB$846,MATCH(WatchList!$B94,'All CCC'!$B$7:$B$846,0)))</f>
        <v/>
      </c>
      <c r="BC94" s="856" t="str">
        <f>IF($B94="","",INDEX('All CCC'!BC$7:BC$846,MATCH(WatchList!$B94,'All CCC'!$B$7:$B$846,0)))</f>
        <v/>
      </c>
      <c r="BD94" s="856" t="str">
        <f>IF($B94="","",INDEX('All CCC'!BD$7:BD$846,MATCH(WatchList!$B94,'All CCC'!$B$7:$B$846,0)))</f>
        <v/>
      </c>
      <c r="BE94" s="856" t="str">
        <f>IF($B94="","",INDEX('All CCC'!BE$7:BE$846,MATCH(WatchList!$B94,'All CCC'!$B$7:$B$846,0)))</f>
        <v/>
      </c>
      <c r="BF94" s="856" t="str">
        <f>IF($B94="","",INDEX('All CCC'!BF$7:BF$846,MATCH(WatchList!$B94,'All CCC'!$B$7:$B$846,0)))</f>
        <v/>
      </c>
      <c r="BG94" s="856" t="str">
        <f>IF($B94="","",INDEX('All CCC'!BG$7:BG$846,MATCH(WatchList!$B94,'All CCC'!$B$7:$B$846,0)))</f>
        <v/>
      </c>
    </row>
    <row r="95" spans="1:59" x14ac:dyDescent="0.2">
      <c r="A95" s="550" t="str">
        <f>IF($B95="","",INDEX('All CCC'!A$7:A$846,MATCH(WatchList!$B95,'All CCC'!$B$7:$B$846,0)))</f>
        <v/>
      </c>
      <c r="B95" s="31"/>
      <c r="C95" s="856" t="str">
        <f>IF($B95="","",INDEX('All CCC'!C$7:C$846,MATCH(WatchList!$B95,'All CCC'!$B$7:$B$846,0)))</f>
        <v/>
      </c>
      <c r="D95" s="856" t="str">
        <f>IF($B95="","",INDEX('All CCC'!D$7:D$846,MATCH(WatchList!$B95,'All CCC'!$B$7:$B$846,0)))</f>
        <v/>
      </c>
      <c r="E95" s="856" t="str">
        <f>IF($B95="","",INDEX('All CCC'!E$7:E$846,MATCH(WatchList!$B95,'All CCC'!$B$7:$B$846,0)))</f>
        <v/>
      </c>
      <c r="F95" s="856" t="str">
        <f>IF($B95="","",INDEX('All CCC'!F$7:F$846,MATCH(WatchList!$B95,'All CCC'!$B$7:$B$846,0)))</f>
        <v/>
      </c>
      <c r="G95" s="856" t="str">
        <f>IF($B95="","",INDEX('All CCC'!G$7:G$846,MATCH(WatchList!$B95,'All CCC'!$B$7:$B$846,0)))</f>
        <v/>
      </c>
      <c r="H95" s="856" t="str">
        <f>IF($B95="","",INDEX('All CCC'!H$7:H$846,MATCH(WatchList!$B95,'All CCC'!$B$7:$B$846,0)))</f>
        <v/>
      </c>
      <c r="I95" s="856" t="str">
        <f>IF($B95="","",INDEX('All CCC'!I$7:I$846,MATCH(WatchList!$B95,'All CCC'!$B$7:$B$846,0)))</f>
        <v/>
      </c>
      <c r="J95" s="856" t="str">
        <f>IF($B95="","",INDEX('All CCC'!J$7:J$846,MATCH(WatchList!$B95,'All CCC'!$B$7:$B$846,0)))</f>
        <v/>
      </c>
      <c r="K95" s="856" t="str">
        <f>IF($B95="","",INDEX('All CCC'!K$7:K$846,MATCH(WatchList!$B95,'All CCC'!$B$7:$B$846,0)))</f>
        <v/>
      </c>
      <c r="L95" s="856" t="str">
        <f>IF($B95="","",INDEX('All CCC'!L$7:L$846,MATCH(WatchList!$B95,'All CCC'!$B$7:$B$846,0)))</f>
        <v/>
      </c>
      <c r="M95" s="856" t="str">
        <f>IF($B95="","",INDEX('All CCC'!M$7:M$846,MATCH(WatchList!$B95,'All CCC'!$B$7:$B$846,0)))</f>
        <v/>
      </c>
      <c r="N95" s="856" t="str">
        <f>IF($B95="","",INDEX('All CCC'!N$7:N$846,MATCH(WatchList!$B95,'All CCC'!$B$7:$B$846,0)))</f>
        <v/>
      </c>
      <c r="O95" s="856" t="str">
        <f>IF($B95="","",INDEX('All CCC'!O$7:O$846,MATCH(WatchList!$B95,'All CCC'!$B$7:$B$846,0)))</f>
        <v/>
      </c>
      <c r="P95" s="857" t="str">
        <f>IF($B95="","",INDEX('All CCC'!P$7:P$846,MATCH(WatchList!$B95,'All CCC'!$B$7:$B$846,0)))</f>
        <v/>
      </c>
      <c r="Q95" s="857" t="str">
        <f>IF($B95="","",INDEX('All CCC'!Q$7:Q$846,MATCH(WatchList!$B95,'All CCC'!$B$7:$B$846,0)))</f>
        <v/>
      </c>
      <c r="R95" s="856" t="str">
        <f>IF($B95="","",INDEX('All CCC'!R$7:R$846,MATCH(WatchList!$B95,'All CCC'!$B$7:$B$846,0)))</f>
        <v/>
      </c>
      <c r="S95" s="856" t="str">
        <f>IF($B95="","",INDEX('All CCC'!S$7:S$846,MATCH(WatchList!$B95,'All CCC'!$B$7:$B$846,0)))</f>
        <v/>
      </c>
      <c r="T95" s="856" t="str">
        <f>IF($B95="","",INDEX('All CCC'!T$7:T$846,MATCH(WatchList!$B95,'All CCC'!$B$7:$B$846,0)))</f>
        <v/>
      </c>
      <c r="U95" s="856" t="str">
        <f>IF($B95="","",INDEX('All CCC'!U$7:U$846,MATCH(WatchList!$B95,'All CCC'!$B$7:$B$846,0)))</f>
        <v/>
      </c>
      <c r="V95" s="856" t="str">
        <f>IF($B95="","",INDEX('All CCC'!V$7:V$846,MATCH(WatchList!$B95,'All CCC'!$B$7:$B$846,0)))</f>
        <v/>
      </c>
      <c r="W95" s="856" t="str">
        <f>IF($B95="","",INDEX('All CCC'!W$7:W$846,MATCH(WatchList!$B95,'All CCC'!$B$7:$B$846,0)))</f>
        <v/>
      </c>
      <c r="X95" s="856" t="str">
        <f>IF($B95="","",INDEX('All CCC'!X$7:X$846,MATCH(WatchList!$B95,'All CCC'!$B$7:$B$846,0)))</f>
        <v/>
      </c>
      <c r="Y95" s="856" t="str">
        <f>IF($B95="","",INDEX('All CCC'!Y$7:Y$846,MATCH(WatchList!$B95,'All CCC'!$B$7:$B$846,0)))</f>
        <v/>
      </c>
      <c r="Z95" s="856" t="str">
        <f>IF($B95="","",INDEX('All CCC'!Z$7:Z$846,MATCH(WatchList!$B95,'All CCC'!$B$7:$B$846,0)))</f>
        <v/>
      </c>
      <c r="AA95" s="856" t="str">
        <f>IF($B95="","",INDEX('All CCC'!AA$7:AA$846,MATCH(WatchList!$B95,'All CCC'!$B$7:$B$846,0)))</f>
        <v/>
      </c>
      <c r="AB95" s="856" t="str">
        <f>IF($B95="","",INDEX('All CCC'!AB$7:AB$846,MATCH(WatchList!$B95,'All CCC'!$B$7:$B$846,0)))</f>
        <v/>
      </c>
      <c r="AC95" s="856" t="str">
        <f>IF($B95="","",INDEX('All CCC'!AC$7:AC$846,MATCH(WatchList!$B95,'All CCC'!$B$7:$B$846,0)))</f>
        <v/>
      </c>
      <c r="AD95" s="856" t="str">
        <f>IF($B95="","",INDEX('All CCC'!AD$7:AD$846,MATCH(WatchList!$B95,'All CCC'!$B$7:$B$846,0)))</f>
        <v/>
      </c>
      <c r="AE95" s="856" t="str">
        <f>IF($B95="","",INDEX('All CCC'!AE$7:AE$846,MATCH(WatchList!$B95,'All CCC'!$B$7:$B$846,0)))</f>
        <v/>
      </c>
      <c r="AF95" s="856" t="str">
        <f>IF($B95="","",INDEX('All CCC'!AF$7:AF$846,MATCH(WatchList!$B95,'All CCC'!$B$7:$B$846,0)))</f>
        <v/>
      </c>
      <c r="AG95" s="856" t="str">
        <f>IF($B95="","",INDEX('All CCC'!AG$7:AG$846,MATCH(WatchList!$B95,'All CCC'!$B$7:$B$846,0)))</f>
        <v/>
      </c>
      <c r="AH95" s="856" t="str">
        <f>IF($B95="","",INDEX('All CCC'!AH$7:AH$846,MATCH(WatchList!$B95,'All CCC'!$B$7:$B$846,0)))</f>
        <v/>
      </c>
      <c r="AI95" s="856" t="str">
        <f>IF($B95="","",INDEX('All CCC'!AI$7:AI$846,MATCH(WatchList!$B95,'All CCC'!$B$7:$B$846,0)))</f>
        <v/>
      </c>
      <c r="AJ95" s="856" t="str">
        <f>IF($B95="","",INDEX('All CCC'!AJ$7:AJ$846,MATCH(WatchList!$B95,'All CCC'!$B$7:$B$846,0)))</f>
        <v/>
      </c>
      <c r="AK95" s="856" t="str">
        <f>IF($B95="","",INDEX('All CCC'!AK$7:AK$846,MATCH(WatchList!$B95,'All CCC'!$B$7:$B$846,0)))</f>
        <v/>
      </c>
      <c r="AL95" s="856" t="str">
        <f>IF($B95="","",INDEX('All CCC'!AL$7:AL$846,MATCH(WatchList!$B95,'All CCC'!$B$7:$B$846,0)))</f>
        <v/>
      </c>
      <c r="AM95" s="856" t="str">
        <f>IF($B95="","",INDEX('All CCC'!AM$7:AM$846,MATCH(WatchList!$B95,'All CCC'!$B$7:$B$846,0)))</f>
        <v/>
      </c>
      <c r="AN95" s="856" t="str">
        <f>IF($B95="","",INDEX('All CCC'!AN$7:AN$846,MATCH(WatchList!$B95,'All CCC'!$B$7:$B$846,0)))</f>
        <v/>
      </c>
      <c r="AO95" s="856" t="str">
        <f>IF($B95="","",INDEX('All CCC'!AO$7:AO$846,MATCH(WatchList!$B95,'All CCC'!$B$7:$B$846,0)))</f>
        <v/>
      </c>
      <c r="AP95" s="856" t="str">
        <f>IF($B95="","",INDEX('All CCC'!AP$7:AP$846,MATCH(WatchList!$B95,'All CCC'!$B$7:$B$846,0)))</f>
        <v/>
      </c>
      <c r="AQ95" s="856" t="str">
        <f>IF($B95="","",INDEX('All CCC'!AQ$7:AQ$846,MATCH(WatchList!$B95,'All CCC'!$B$7:$B$846,0)))</f>
        <v/>
      </c>
      <c r="AR95" s="856" t="str">
        <f>IF($B95="","",INDEX('All CCC'!AR$7:AR$846,MATCH(WatchList!$B95,'All CCC'!$B$7:$B$846,0)))</f>
        <v/>
      </c>
      <c r="AS95" s="856" t="str">
        <f>IF($B95="","",INDEX('All CCC'!AS$7:AS$846,MATCH(WatchList!$B95,'All CCC'!$B$7:$B$846,0)))</f>
        <v/>
      </c>
      <c r="AT95" s="856" t="str">
        <f>IF($B95="","",INDEX('All CCC'!AT$7:AT$846,MATCH(WatchList!$B95,'All CCC'!$B$7:$B$846,0)))</f>
        <v/>
      </c>
      <c r="AU95" s="856" t="str">
        <f>IF($B95="","",INDEX('All CCC'!AU$7:AU$846,MATCH(WatchList!$B95,'All CCC'!$B$7:$B$846,0)))</f>
        <v/>
      </c>
      <c r="AV95" s="856" t="str">
        <f>IF($B95="","",INDEX('All CCC'!AV$7:AV$846,MATCH(WatchList!$B95,'All CCC'!$B$7:$B$846,0)))</f>
        <v/>
      </c>
      <c r="AW95" s="856" t="str">
        <f>IF($B95="","",INDEX('All CCC'!AW$7:AW$846,MATCH(WatchList!$B95,'All CCC'!$B$7:$B$846,0)))</f>
        <v/>
      </c>
      <c r="AX95" s="856" t="str">
        <f>IF($B95="","",INDEX('All CCC'!AX$7:AX$846,MATCH(WatchList!$B95,'All CCC'!$B$7:$B$846,0)))</f>
        <v/>
      </c>
      <c r="AY95" s="856" t="str">
        <f>IF($B95="","",INDEX('All CCC'!AY$7:AY$846,MATCH(WatchList!$B95,'All CCC'!$B$7:$B$846,0)))</f>
        <v/>
      </c>
      <c r="AZ95" s="856" t="str">
        <f>IF($B95="","",INDEX('All CCC'!AZ$7:AZ$846,MATCH(WatchList!$B95,'All CCC'!$B$7:$B$846,0)))</f>
        <v/>
      </c>
      <c r="BA95" s="856" t="str">
        <f>IF($B95="","",INDEX('All CCC'!BA$7:BA$846,MATCH(WatchList!$B95,'All CCC'!$B$7:$B$846,0)))</f>
        <v/>
      </c>
      <c r="BB95" s="856" t="str">
        <f>IF($B95="","",INDEX('All CCC'!BB$7:BB$846,MATCH(WatchList!$B95,'All CCC'!$B$7:$B$846,0)))</f>
        <v/>
      </c>
      <c r="BC95" s="856" t="str">
        <f>IF($B95="","",INDEX('All CCC'!BC$7:BC$846,MATCH(WatchList!$B95,'All CCC'!$B$7:$B$846,0)))</f>
        <v/>
      </c>
      <c r="BD95" s="856" t="str">
        <f>IF($B95="","",INDEX('All CCC'!BD$7:BD$846,MATCH(WatchList!$B95,'All CCC'!$B$7:$B$846,0)))</f>
        <v/>
      </c>
      <c r="BE95" s="856" t="str">
        <f>IF($B95="","",INDEX('All CCC'!BE$7:BE$846,MATCH(WatchList!$B95,'All CCC'!$B$7:$B$846,0)))</f>
        <v/>
      </c>
      <c r="BF95" s="856" t="str">
        <f>IF($B95="","",INDEX('All CCC'!BF$7:BF$846,MATCH(WatchList!$B95,'All CCC'!$B$7:$B$846,0)))</f>
        <v/>
      </c>
      <c r="BG95" s="856" t="str">
        <f>IF($B95="","",INDEX('All CCC'!BG$7:BG$846,MATCH(WatchList!$B95,'All CCC'!$B$7:$B$846,0)))</f>
        <v/>
      </c>
    </row>
    <row r="96" spans="1:59" x14ac:dyDescent="0.2">
      <c r="A96" s="550" t="str">
        <f>IF($B96="","",INDEX('All CCC'!A$7:A$846,MATCH(WatchList!$B96,'All CCC'!$B$7:$B$846,0)))</f>
        <v/>
      </c>
      <c r="B96" s="31"/>
      <c r="C96" s="856" t="str">
        <f>IF($B96="","",INDEX('All CCC'!C$7:C$846,MATCH(WatchList!$B96,'All CCC'!$B$7:$B$846,0)))</f>
        <v/>
      </c>
      <c r="D96" s="856" t="str">
        <f>IF($B96="","",INDEX('All CCC'!D$7:D$846,MATCH(WatchList!$B96,'All CCC'!$B$7:$B$846,0)))</f>
        <v/>
      </c>
      <c r="E96" s="856" t="str">
        <f>IF($B96="","",INDEX('All CCC'!E$7:E$846,MATCH(WatchList!$B96,'All CCC'!$B$7:$B$846,0)))</f>
        <v/>
      </c>
      <c r="F96" s="856" t="str">
        <f>IF($B96="","",INDEX('All CCC'!F$7:F$846,MATCH(WatchList!$B96,'All CCC'!$B$7:$B$846,0)))</f>
        <v/>
      </c>
      <c r="G96" s="856" t="str">
        <f>IF($B96="","",INDEX('All CCC'!G$7:G$846,MATCH(WatchList!$B96,'All CCC'!$B$7:$B$846,0)))</f>
        <v/>
      </c>
      <c r="H96" s="856" t="str">
        <f>IF($B96="","",INDEX('All CCC'!H$7:H$846,MATCH(WatchList!$B96,'All CCC'!$B$7:$B$846,0)))</f>
        <v/>
      </c>
      <c r="I96" s="856" t="str">
        <f>IF($B96="","",INDEX('All CCC'!I$7:I$846,MATCH(WatchList!$B96,'All CCC'!$B$7:$B$846,0)))</f>
        <v/>
      </c>
      <c r="J96" s="856" t="str">
        <f>IF($B96="","",INDEX('All CCC'!J$7:J$846,MATCH(WatchList!$B96,'All CCC'!$B$7:$B$846,0)))</f>
        <v/>
      </c>
      <c r="K96" s="856" t="str">
        <f>IF($B96="","",INDEX('All CCC'!K$7:K$846,MATCH(WatchList!$B96,'All CCC'!$B$7:$B$846,0)))</f>
        <v/>
      </c>
      <c r="L96" s="856" t="str">
        <f>IF($B96="","",INDEX('All CCC'!L$7:L$846,MATCH(WatchList!$B96,'All CCC'!$B$7:$B$846,0)))</f>
        <v/>
      </c>
      <c r="M96" s="856" t="str">
        <f>IF($B96="","",INDEX('All CCC'!M$7:M$846,MATCH(WatchList!$B96,'All CCC'!$B$7:$B$846,0)))</f>
        <v/>
      </c>
      <c r="N96" s="856" t="str">
        <f>IF($B96="","",INDEX('All CCC'!N$7:N$846,MATCH(WatchList!$B96,'All CCC'!$B$7:$B$846,0)))</f>
        <v/>
      </c>
      <c r="O96" s="856" t="str">
        <f>IF($B96="","",INDEX('All CCC'!O$7:O$846,MATCH(WatchList!$B96,'All CCC'!$B$7:$B$846,0)))</f>
        <v/>
      </c>
      <c r="P96" s="857" t="str">
        <f>IF($B96="","",INDEX('All CCC'!P$7:P$846,MATCH(WatchList!$B96,'All CCC'!$B$7:$B$846,0)))</f>
        <v/>
      </c>
      <c r="Q96" s="857" t="str">
        <f>IF($B96="","",INDEX('All CCC'!Q$7:Q$846,MATCH(WatchList!$B96,'All CCC'!$B$7:$B$846,0)))</f>
        <v/>
      </c>
      <c r="R96" s="856" t="str">
        <f>IF($B96="","",INDEX('All CCC'!R$7:R$846,MATCH(WatchList!$B96,'All CCC'!$B$7:$B$846,0)))</f>
        <v/>
      </c>
      <c r="S96" s="856" t="str">
        <f>IF($B96="","",INDEX('All CCC'!S$7:S$846,MATCH(WatchList!$B96,'All CCC'!$B$7:$B$846,0)))</f>
        <v/>
      </c>
      <c r="T96" s="856" t="str">
        <f>IF($B96="","",INDEX('All CCC'!T$7:T$846,MATCH(WatchList!$B96,'All CCC'!$B$7:$B$846,0)))</f>
        <v/>
      </c>
      <c r="U96" s="856" t="str">
        <f>IF($B96="","",INDEX('All CCC'!U$7:U$846,MATCH(WatchList!$B96,'All CCC'!$B$7:$B$846,0)))</f>
        <v/>
      </c>
      <c r="V96" s="856" t="str">
        <f>IF($B96="","",INDEX('All CCC'!V$7:V$846,MATCH(WatchList!$B96,'All CCC'!$B$7:$B$846,0)))</f>
        <v/>
      </c>
      <c r="W96" s="856" t="str">
        <f>IF($B96="","",INDEX('All CCC'!W$7:W$846,MATCH(WatchList!$B96,'All CCC'!$B$7:$B$846,0)))</f>
        <v/>
      </c>
      <c r="X96" s="856" t="str">
        <f>IF($B96="","",INDEX('All CCC'!X$7:X$846,MATCH(WatchList!$B96,'All CCC'!$B$7:$B$846,0)))</f>
        <v/>
      </c>
      <c r="Y96" s="856" t="str">
        <f>IF($B96="","",INDEX('All CCC'!Y$7:Y$846,MATCH(WatchList!$B96,'All CCC'!$B$7:$B$846,0)))</f>
        <v/>
      </c>
      <c r="Z96" s="856" t="str">
        <f>IF($B96="","",INDEX('All CCC'!Z$7:Z$846,MATCH(WatchList!$B96,'All CCC'!$B$7:$B$846,0)))</f>
        <v/>
      </c>
      <c r="AA96" s="856" t="str">
        <f>IF($B96="","",INDEX('All CCC'!AA$7:AA$846,MATCH(WatchList!$B96,'All CCC'!$B$7:$B$846,0)))</f>
        <v/>
      </c>
      <c r="AB96" s="856" t="str">
        <f>IF($B96="","",INDEX('All CCC'!AB$7:AB$846,MATCH(WatchList!$B96,'All CCC'!$B$7:$B$846,0)))</f>
        <v/>
      </c>
      <c r="AC96" s="856" t="str">
        <f>IF($B96="","",INDEX('All CCC'!AC$7:AC$846,MATCH(WatchList!$B96,'All CCC'!$B$7:$B$846,0)))</f>
        <v/>
      </c>
      <c r="AD96" s="856" t="str">
        <f>IF($B96="","",INDEX('All CCC'!AD$7:AD$846,MATCH(WatchList!$B96,'All CCC'!$B$7:$B$846,0)))</f>
        <v/>
      </c>
      <c r="AE96" s="856" t="str">
        <f>IF($B96="","",INDEX('All CCC'!AE$7:AE$846,MATCH(WatchList!$B96,'All CCC'!$B$7:$B$846,0)))</f>
        <v/>
      </c>
      <c r="AF96" s="856" t="str">
        <f>IF($B96="","",INDEX('All CCC'!AF$7:AF$846,MATCH(WatchList!$B96,'All CCC'!$B$7:$B$846,0)))</f>
        <v/>
      </c>
      <c r="AG96" s="856" t="str">
        <f>IF($B96="","",INDEX('All CCC'!AG$7:AG$846,MATCH(WatchList!$B96,'All CCC'!$B$7:$B$846,0)))</f>
        <v/>
      </c>
      <c r="AH96" s="856" t="str">
        <f>IF($B96="","",INDEX('All CCC'!AH$7:AH$846,MATCH(WatchList!$B96,'All CCC'!$B$7:$B$846,0)))</f>
        <v/>
      </c>
      <c r="AI96" s="856" t="str">
        <f>IF($B96="","",INDEX('All CCC'!AI$7:AI$846,MATCH(WatchList!$B96,'All CCC'!$B$7:$B$846,0)))</f>
        <v/>
      </c>
      <c r="AJ96" s="856" t="str">
        <f>IF($B96="","",INDEX('All CCC'!AJ$7:AJ$846,MATCH(WatchList!$B96,'All CCC'!$B$7:$B$846,0)))</f>
        <v/>
      </c>
      <c r="AK96" s="856" t="str">
        <f>IF($B96="","",INDEX('All CCC'!AK$7:AK$846,MATCH(WatchList!$B96,'All CCC'!$B$7:$B$846,0)))</f>
        <v/>
      </c>
      <c r="AL96" s="856" t="str">
        <f>IF($B96="","",INDEX('All CCC'!AL$7:AL$846,MATCH(WatchList!$B96,'All CCC'!$B$7:$B$846,0)))</f>
        <v/>
      </c>
      <c r="AM96" s="856" t="str">
        <f>IF($B96="","",INDEX('All CCC'!AM$7:AM$846,MATCH(WatchList!$B96,'All CCC'!$B$7:$B$846,0)))</f>
        <v/>
      </c>
      <c r="AN96" s="856" t="str">
        <f>IF($B96="","",INDEX('All CCC'!AN$7:AN$846,MATCH(WatchList!$B96,'All CCC'!$B$7:$B$846,0)))</f>
        <v/>
      </c>
      <c r="AO96" s="856" t="str">
        <f>IF($B96="","",INDEX('All CCC'!AO$7:AO$846,MATCH(WatchList!$B96,'All CCC'!$B$7:$B$846,0)))</f>
        <v/>
      </c>
      <c r="AP96" s="856" t="str">
        <f>IF($B96="","",INDEX('All CCC'!AP$7:AP$846,MATCH(WatchList!$B96,'All CCC'!$B$7:$B$846,0)))</f>
        <v/>
      </c>
      <c r="AQ96" s="856" t="str">
        <f>IF($B96="","",INDEX('All CCC'!AQ$7:AQ$846,MATCH(WatchList!$B96,'All CCC'!$B$7:$B$846,0)))</f>
        <v/>
      </c>
      <c r="AR96" s="856" t="str">
        <f>IF($B96="","",INDEX('All CCC'!AR$7:AR$846,MATCH(WatchList!$B96,'All CCC'!$B$7:$B$846,0)))</f>
        <v/>
      </c>
      <c r="AS96" s="856" t="str">
        <f>IF($B96="","",INDEX('All CCC'!AS$7:AS$846,MATCH(WatchList!$B96,'All CCC'!$B$7:$B$846,0)))</f>
        <v/>
      </c>
      <c r="AT96" s="856" t="str">
        <f>IF($B96="","",INDEX('All CCC'!AT$7:AT$846,MATCH(WatchList!$B96,'All CCC'!$B$7:$B$846,0)))</f>
        <v/>
      </c>
      <c r="AU96" s="856" t="str">
        <f>IF($B96="","",INDEX('All CCC'!AU$7:AU$846,MATCH(WatchList!$B96,'All CCC'!$B$7:$B$846,0)))</f>
        <v/>
      </c>
      <c r="AV96" s="856" t="str">
        <f>IF($B96="","",INDEX('All CCC'!AV$7:AV$846,MATCH(WatchList!$B96,'All CCC'!$B$7:$B$846,0)))</f>
        <v/>
      </c>
      <c r="AW96" s="856" t="str">
        <f>IF($B96="","",INDEX('All CCC'!AW$7:AW$846,MATCH(WatchList!$B96,'All CCC'!$B$7:$B$846,0)))</f>
        <v/>
      </c>
      <c r="AX96" s="856" t="str">
        <f>IF($B96="","",INDEX('All CCC'!AX$7:AX$846,MATCH(WatchList!$B96,'All CCC'!$B$7:$B$846,0)))</f>
        <v/>
      </c>
      <c r="AY96" s="856" t="str">
        <f>IF($B96="","",INDEX('All CCC'!AY$7:AY$846,MATCH(WatchList!$B96,'All CCC'!$B$7:$B$846,0)))</f>
        <v/>
      </c>
      <c r="AZ96" s="856" t="str">
        <f>IF($B96="","",INDEX('All CCC'!AZ$7:AZ$846,MATCH(WatchList!$B96,'All CCC'!$B$7:$B$846,0)))</f>
        <v/>
      </c>
      <c r="BA96" s="856" t="str">
        <f>IF($B96="","",INDEX('All CCC'!BA$7:BA$846,MATCH(WatchList!$B96,'All CCC'!$B$7:$B$846,0)))</f>
        <v/>
      </c>
      <c r="BB96" s="856" t="str">
        <f>IF($B96="","",INDEX('All CCC'!BB$7:BB$846,MATCH(WatchList!$B96,'All CCC'!$B$7:$B$846,0)))</f>
        <v/>
      </c>
      <c r="BC96" s="856" t="str">
        <f>IF($B96="","",INDEX('All CCC'!BC$7:BC$846,MATCH(WatchList!$B96,'All CCC'!$B$7:$B$846,0)))</f>
        <v/>
      </c>
      <c r="BD96" s="856" t="str">
        <f>IF($B96="","",INDEX('All CCC'!BD$7:BD$846,MATCH(WatchList!$B96,'All CCC'!$B$7:$B$846,0)))</f>
        <v/>
      </c>
      <c r="BE96" s="856" t="str">
        <f>IF($B96="","",INDEX('All CCC'!BE$7:BE$846,MATCH(WatchList!$B96,'All CCC'!$B$7:$B$846,0)))</f>
        <v/>
      </c>
      <c r="BF96" s="856" t="str">
        <f>IF($B96="","",INDEX('All CCC'!BF$7:BF$846,MATCH(WatchList!$B96,'All CCC'!$B$7:$B$846,0)))</f>
        <v/>
      </c>
      <c r="BG96" s="856" t="str">
        <f>IF($B96="","",INDEX('All CCC'!BG$7:BG$846,MATCH(WatchList!$B96,'All CCC'!$B$7:$B$846,0)))</f>
        <v/>
      </c>
    </row>
    <row r="97" spans="1:59" x14ac:dyDescent="0.2">
      <c r="A97" s="550" t="str">
        <f>IF($B97="","",INDEX('All CCC'!A$7:A$846,MATCH(WatchList!$B97,'All CCC'!$B$7:$B$846,0)))</f>
        <v/>
      </c>
      <c r="B97" s="31"/>
      <c r="C97" s="856" t="str">
        <f>IF($B97="","",INDEX('All CCC'!C$7:C$846,MATCH(WatchList!$B97,'All CCC'!$B$7:$B$846,0)))</f>
        <v/>
      </c>
      <c r="D97" s="856" t="str">
        <f>IF($B97="","",INDEX('All CCC'!D$7:D$846,MATCH(WatchList!$B97,'All CCC'!$B$7:$B$846,0)))</f>
        <v/>
      </c>
      <c r="E97" s="856" t="str">
        <f>IF($B97="","",INDEX('All CCC'!E$7:E$846,MATCH(WatchList!$B97,'All CCC'!$B$7:$B$846,0)))</f>
        <v/>
      </c>
      <c r="F97" s="856" t="str">
        <f>IF($B97="","",INDEX('All CCC'!F$7:F$846,MATCH(WatchList!$B97,'All CCC'!$B$7:$B$846,0)))</f>
        <v/>
      </c>
      <c r="G97" s="856" t="str">
        <f>IF($B97="","",INDEX('All CCC'!G$7:G$846,MATCH(WatchList!$B97,'All CCC'!$B$7:$B$846,0)))</f>
        <v/>
      </c>
      <c r="H97" s="856" t="str">
        <f>IF($B97="","",INDEX('All CCC'!H$7:H$846,MATCH(WatchList!$B97,'All CCC'!$B$7:$B$846,0)))</f>
        <v/>
      </c>
      <c r="I97" s="856" t="str">
        <f>IF($B97="","",INDEX('All CCC'!I$7:I$846,MATCH(WatchList!$B97,'All CCC'!$B$7:$B$846,0)))</f>
        <v/>
      </c>
      <c r="J97" s="856" t="str">
        <f>IF($B97="","",INDEX('All CCC'!J$7:J$846,MATCH(WatchList!$B97,'All CCC'!$B$7:$B$846,0)))</f>
        <v/>
      </c>
      <c r="K97" s="856" t="str">
        <f>IF($B97="","",INDEX('All CCC'!K$7:K$846,MATCH(WatchList!$B97,'All CCC'!$B$7:$B$846,0)))</f>
        <v/>
      </c>
      <c r="L97" s="856" t="str">
        <f>IF($B97="","",INDEX('All CCC'!L$7:L$846,MATCH(WatchList!$B97,'All CCC'!$B$7:$B$846,0)))</f>
        <v/>
      </c>
      <c r="M97" s="856" t="str">
        <f>IF($B97="","",INDEX('All CCC'!M$7:M$846,MATCH(WatchList!$B97,'All CCC'!$B$7:$B$846,0)))</f>
        <v/>
      </c>
      <c r="N97" s="856" t="str">
        <f>IF($B97="","",INDEX('All CCC'!N$7:N$846,MATCH(WatchList!$B97,'All CCC'!$B$7:$B$846,0)))</f>
        <v/>
      </c>
      <c r="O97" s="856" t="str">
        <f>IF($B97="","",INDEX('All CCC'!O$7:O$846,MATCH(WatchList!$B97,'All CCC'!$B$7:$B$846,0)))</f>
        <v/>
      </c>
      <c r="P97" s="857" t="str">
        <f>IF($B97="","",INDEX('All CCC'!P$7:P$846,MATCH(WatchList!$B97,'All CCC'!$B$7:$B$846,0)))</f>
        <v/>
      </c>
      <c r="Q97" s="857" t="str">
        <f>IF($B97="","",INDEX('All CCC'!Q$7:Q$846,MATCH(WatchList!$B97,'All CCC'!$B$7:$B$846,0)))</f>
        <v/>
      </c>
      <c r="R97" s="856" t="str">
        <f>IF($B97="","",INDEX('All CCC'!R$7:R$846,MATCH(WatchList!$B97,'All CCC'!$B$7:$B$846,0)))</f>
        <v/>
      </c>
      <c r="S97" s="856" t="str">
        <f>IF($B97="","",INDEX('All CCC'!S$7:S$846,MATCH(WatchList!$B97,'All CCC'!$B$7:$B$846,0)))</f>
        <v/>
      </c>
      <c r="T97" s="856" t="str">
        <f>IF($B97="","",INDEX('All CCC'!T$7:T$846,MATCH(WatchList!$B97,'All CCC'!$B$7:$B$846,0)))</f>
        <v/>
      </c>
      <c r="U97" s="856" t="str">
        <f>IF($B97="","",INDEX('All CCC'!U$7:U$846,MATCH(WatchList!$B97,'All CCC'!$B$7:$B$846,0)))</f>
        <v/>
      </c>
      <c r="V97" s="856" t="str">
        <f>IF($B97="","",INDEX('All CCC'!V$7:V$846,MATCH(WatchList!$B97,'All CCC'!$B$7:$B$846,0)))</f>
        <v/>
      </c>
      <c r="W97" s="856" t="str">
        <f>IF($B97="","",INDEX('All CCC'!W$7:W$846,MATCH(WatchList!$B97,'All CCC'!$B$7:$B$846,0)))</f>
        <v/>
      </c>
      <c r="X97" s="856" t="str">
        <f>IF($B97="","",INDEX('All CCC'!X$7:X$846,MATCH(WatchList!$B97,'All CCC'!$B$7:$B$846,0)))</f>
        <v/>
      </c>
      <c r="Y97" s="856" t="str">
        <f>IF($B97="","",INDEX('All CCC'!Y$7:Y$846,MATCH(WatchList!$B97,'All CCC'!$B$7:$B$846,0)))</f>
        <v/>
      </c>
      <c r="Z97" s="856" t="str">
        <f>IF($B97="","",INDEX('All CCC'!Z$7:Z$846,MATCH(WatchList!$B97,'All CCC'!$B$7:$B$846,0)))</f>
        <v/>
      </c>
      <c r="AA97" s="856" t="str">
        <f>IF($B97="","",INDEX('All CCC'!AA$7:AA$846,MATCH(WatchList!$B97,'All CCC'!$B$7:$B$846,0)))</f>
        <v/>
      </c>
      <c r="AB97" s="856" t="str">
        <f>IF($B97="","",INDEX('All CCC'!AB$7:AB$846,MATCH(WatchList!$B97,'All CCC'!$B$7:$B$846,0)))</f>
        <v/>
      </c>
      <c r="AC97" s="856" t="str">
        <f>IF($B97="","",INDEX('All CCC'!AC$7:AC$846,MATCH(WatchList!$B97,'All CCC'!$B$7:$B$846,0)))</f>
        <v/>
      </c>
      <c r="AD97" s="856" t="str">
        <f>IF($B97="","",INDEX('All CCC'!AD$7:AD$846,MATCH(WatchList!$B97,'All CCC'!$B$7:$B$846,0)))</f>
        <v/>
      </c>
      <c r="AE97" s="856" t="str">
        <f>IF($B97="","",INDEX('All CCC'!AE$7:AE$846,MATCH(WatchList!$B97,'All CCC'!$B$7:$B$846,0)))</f>
        <v/>
      </c>
      <c r="AF97" s="856" t="str">
        <f>IF($B97="","",INDEX('All CCC'!AF$7:AF$846,MATCH(WatchList!$B97,'All CCC'!$B$7:$B$846,0)))</f>
        <v/>
      </c>
      <c r="AG97" s="856" t="str">
        <f>IF($B97="","",INDEX('All CCC'!AG$7:AG$846,MATCH(WatchList!$B97,'All CCC'!$B$7:$B$846,0)))</f>
        <v/>
      </c>
      <c r="AH97" s="856" t="str">
        <f>IF($B97="","",INDEX('All CCC'!AH$7:AH$846,MATCH(WatchList!$B97,'All CCC'!$B$7:$B$846,0)))</f>
        <v/>
      </c>
      <c r="AI97" s="856" t="str">
        <f>IF($B97="","",INDEX('All CCC'!AI$7:AI$846,MATCH(WatchList!$B97,'All CCC'!$B$7:$B$846,0)))</f>
        <v/>
      </c>
      <c r="AJ97" s="856" t="str">
        <f>IF($B97="","",INDEX('All CCC'!AJ$7:AJ$846,MATCH(WatchList!$B97,'All CCC'!$B$7:$B$846,0)))</f>
        <v/>
      </c>
      <c r="AK97" s="856" t="str">
        <f>IF($B97="","",INDEX('All CCC'!AK$7:AK$846,MATCH(WatchList!$B97,'All CCC'!$B$7:$B$846,0)))</f>
        <v/>
      </c>
      <c r="AL97" s="856" t="str">
        <f>IF($B97="","",INDEX('All CCC'!AL$7:AL$846,MATCH(WatchList!$B97,'All CCC'!$B$7:$B$846,0)))</f>
        <v/>
      </c>
      <c r="AM97" s="856" t="str">
        <f>IF($B97="","",INDEX('All CCC'!AM$7:AM$846,MATCH(WatchList!$B97,'All CCC'!$B$7:$B$846,0)))</f>
        <v/>
      </c>
      <c r="AN97" s="856" t="str">
        <f>IF($B97="","",INDEX('All CCC'!AN$7:AN$846,MATCH(WatchList!$B97,'All CCC'!$B$7:$B$846,0)))</f>
        <v/>
      </c>
      <c r="AO97" s="856" t="str">
        <f>IF($B97="","",INDEX('All CCC'!AO$7:AO$846,MATCH(WatchList!$B97,'All CCC'!$B$7:$B$846,0)))</f>
        <v/>
      </c>
      <c r="AP97" s="856" t="str">
        <f>IF($B97="","",INDEX('All CCC'!AP$7:AP$846,MATCH(WatchList!$B97,'All CCC'!$B$7:$B$846,0)))</f>
        <v/>
      </c>
      <c r="AQ97" s="856" t="str">
        <f>IF($B97="","",INDEX('All CCC'!AQ$7:AQ$846,MATCH(WatchList!$B97,'All CCC'!$B$7:$B$846,0)))</f>
        <v/>
      </c>
      <c r="AR97" s="856" t="str">
        <f>IF($B97="","",INDEX('All CCC'!AR$7:AR$846,MATCH(WatchList!$B97,'All CCC'!$B$7:$B$846,0)))</f>
        <v/>
      </c>
      <c r="AS97" s="856" t="str">
        <f>IF($B97="","",INDEX('All CCC'!AS$7:AS$846,MATCH(WatchList!$B97,'All CCC'!$B$7:$B$846,0)))</f>
        <v/>
      </c>
      <c r="AT97" s="856" t="str">
        <f>IF($B97="","",INDEX('All CCC'!AT$7:AT$846,MATCH(WatchList!$B97,'All CCC'!$B$7:$B$846,0)))</f>
        <v/>
      </c>
      <c r="AU97" s="856" t="str">
        <f>IF($B97="","",INDEX('All CCC'!AU$7:AU$846,MATCH(WatchList!$B97,'All CCC'!$B$7:$B$846,0)))</f>
        <v/>
      </c>
      <c r="AV97" s="856" t="str">
        <f>IF($B97="","",INDEX('All CCC'!AV$7:AV$846,MATCH(WatchList!$B97,'All CCC'!$B$7:$B$846,0)))</f>
        <v/>
      </c>
      <c r="AW97" s="856" t="str">
        <f>IF($B97="","",INDEX('All CCC'!AW$7:AW$846,MATCH(WatchList!$B97,'All CCC'!$B$7:$B$846,0)))</f>
        <v/>
      </c>
      <c r="AX97" s="856" t="str">
        <f>IF($B97="","",INDEX('All CCC'!AX$7:AX$846,MATCH(WatchList!$B97,'All CCC'!$B$7:$B$846,0)))</f>
        <v/>
      </c>
      <c r="AY97" s="856" t="str">
        <f>IF($B97="","",INDEX('All CCC'!AY$7:AY$846,MATCH(WatchList!$B97,'All CCC'!$B$7:$B$846,0)))</f>
        <v/>
      </c>
      <c r="AZ97" s="856" t="str">
        <f>IF($B97="","",INDEX('All CCC'!AZ$7:AZ$846,MATCH(WatchList!$B97,'All CCC'!$B$7:$B$846,0)))</f>
        <v/>
      </c>
      <c r="BA97" s="856" t="str">
        <f>IF($B97="","",INDEX('All CCC'!BA$7:BA$846,MATCH(WatchList!$B97,'All CCC'!$B$7:$B$846,0)))</f>
        <v/>
      </c>
      <c r="BB97" s="856" t="str">
        <f>IF($B97="","",INDEX('All CCC'!BB$7:BB$846,MATCH(WatchList!$B97,'All CCC'!$B$7:$B$846,0)))</f>
        <v/>
      </c>
      <c r="BC97" s="856" t="str">
        <f>IF($B97="","",INDEX('All CCC'!BC$7:BC$846,MATCH(WatchList!$B97,'All CCC'!$B$7:$B$846,0)))</f>
        <v/>
      </c>
      <c r="BD97" s="856" t="str">
        <f>IF($B97="","",INDEX('All CCC'!BD$7:BD$846,MATCH(WatchList!$B97,'All CCC'!$B$7:$B$846,0)))</f>
        <v/>
      </c>
      <c r="BE97" s="856" t="str">
        <f>IF($B97="","",INDEX('All CCC'!BE$7:BE$846,MATCH(WatchList!$B97,'All CCC'!$B$7:$B$846,0)))</f>
        <v/>
      </c>
      <c r="BF97" s="856" t="str">
        <f>IF($B97="","",INDEX('All CCC'!BF$7:BF$846,MATCH(WatchList!$B97,'All CCC'!$B$7:$B$846,0)))</f>
        <v/>
      </c>
      <c r="BG97" s="856" t="str">
        <f>IF($B97="","",INDEX('All CCC'!BG$7:BG$846,MATCH(WatchList!$B97,'All CCC'!$B$7:$B$846,0)))</f>
        <v/>
      </c>
    </row>
    <row r="98" spans="1:59" x14ac:dyDescent="0.2">
      <c r="A98" s="550" t="str">
        <f>IF($B98="","",INDEX('All CCC'!A$7:A$846,MATCH(WatchList!$B98,'All CCC'!$B$7:$B$846,0)))</f>
        <v/>
      </c>
      <c r="B98" s="31"/>
      <c r="C98" s="856" t="str">
        <f>IF($B98="","",INDEX('All CCC'!C$7:C$846,MATCH(WatchList!$B98,'All CCC'!$B$7:$B$846,0)))</f>
        <v/>
      </c>
      <c r="D98" s="856" t="str">
        <f>IF($B98="","",INDEX('All CCC'!D$7:D$846,MATCH(WatchList!$B98,'All CCC'!$B$7:$B$846,0)))</f>
        <v/>
      </c>
      <c r="E98" s="856" t="str">
        <f>IF($B98="","",INDEX('All CCC'!E$7:E$846,MATCH(WatchList!$B98,'All CCC'!$B$7:$B$846,0)))</f>
        <v/>
      </c>
      <c r="F98" s="856" t="str">
        <f>IF($B98="","",INDEX('All CCC'!F$7:F$846,MATCH(WatchList!$B98,'All CCC'!$B$7:$B$846,0)))</f>
        <v/>
      </c>
      <c r="G98" s="856" t="str">
        <f>IF($B98="","",INDEX('All CCC'!G$7:G$846,MATCH(WatchList!$B98,'All CCC'!$B$7:$B$846,0)))</f>
        <v/>
      </c>
      <c r="H98" s="856" t="str">
        <f>IF($B98="","",INDEX('All CCC'!H$7:H$846,MATCH(WatchList!$B98,'All CCC'!$B$7:$B$846,0)))</f>
        <v/>
      </c>
      <c r="I98" s="856" t="str">
        <f>IF($B98="","",INDEX('All CCC'!I$7:I$846,MATCH(WatchList!$B98,'All CCC'!$B$7:$B$846,0)))</f>
        <v/>
      </c>
      <c r="J98" s="856" t="str">
        <f>IF($B98="","",INDEX('All CCC'!J$7:J$846,MATCH(WatchList!$B98,'All CCC'!$B$7:$B$846,0)))</f>
        <v/>
      </c>
      <c r="K98" s="856" t="str">
        <f>IF($B98="","",INDEX('All CCC'!K$7:K$846,MATCH(WatchList!$B98,'All CCC'!$B$7:$B$846,0)))</f>
        <v/>
      </c>
      <c r="L98" s="856" t="str">
        <f>IF($B98="","",INDEX('All CCC'!L$7:L$846,MATCH(WatchList!$B98,'All CCC'!$B$7:$B$846,0)))</f>
        <v/>
      </c>
      <c r="M98" s="856" t="str">
        <f>IF($B98="","",INDEX('All CCC'!M$7:M$846,MATCH(WatchList!$B98,'All CCC'!$B$7:$B$846,0)))</f>
        <v/>
      </c>
      <c r="N98" s="856" t="str">
        <f>IF($B98="","",INDEX('All CCC'!N$7:N$846,MATCH(WatchList!$B98,'All CCC'!$B$7:$B$846,0)))</f>
        <v/>
      </c>
      <c r="O98" s="856" t="str">
        <f>IF($B98="","",INDEX('All CCC'!O$7:O$846,MATCH(WatchList!$B98,'All CCC'!$B$7:$B$846,0)))</f>
        <v/>
      </c>
      <c r="P98" s="857" t="str">
        <f>IF($B98="","",INDEX('All CCC'!P$7:P$846,MATCH(WatchList!$B98,'All CCC'!$B$7:$B$846,0)))</f>
        <v/>
      </c>
      <c r="Q98" s="857" t="str">
        <f>IF($B98="","",INDEX('All CCC'!Q$7:Q$846,MATCH(WatchList!$B98,'All CCC'!$B$7:$B$846,0)))</f>
        <v/>
      </c>
      <c r="R98" s="856" t="str">
        <f>IF($B98="","",INDEX('All CCC'!R$7:R$846,MATCH(WatchList!$B98,'All CCC'!$B$7:$B$846,0)))</f>
        <v/>
      </c>
      <c r="S98" s="856" t="str">
        <f>IF($B98="","",INDEX('All CCC'!S$7:S$846,MATCH(WatchList!$B98,'All CCC'!$B$7:$B$846,0)))</f>
        <v/>
      </c>
      <c r="T98" s="856" t="str">
        <f>IF($B98="","",INDEX('All CCC'!T$7:T$846,MATCH(WatchList!$B98,'All CCC'!$B$7:$B$846,0)))</f>
        <v/>
      </c>
      <c r="U98" s="856" t="str">
        <f>IF($B98="","",INDEX('All CCC'!U$7:U$846,MATCH(WatchList!$B98,'All CCC'!$B$7:$B$846,0)))</f>
        <v/>
      </c>
      <c r="V98" s="856" t="str">
        <f>IF($B98="","",INDEX('All CCC'!V$7:V$846,MATCH(WatchList!$B98,'All CCC'!$B$7:$B$846,0)))</f>
        <v/>
      </c>
      <c r="W98" s="856" t="str">
        <f>IF($B98="","",INDEX('All CCC'!W$7:W$846,MATCH(WatchList!$B98,'All CCC'!$B$7:$B$846,0)))</f>
        <v/>
      </c>
      <c r="X98" s="856" t="str">
        <f>IF($B98="","",INDEX('All CCC'!X$7:X$846,MATCH(WatchList!$B98,'All CCC'!$B$7:$B$846,0)))</f>
        <v/>
      </c>
      <c r="Y98" s="856" t="str">
        <f>IF($B98="","",INDEX('All CCC'!Y$7:Y$846,MATCH(WatchList!$B98,'All CCC'!$B$7:$B$846,0)))</f>
        <v/>
      </c>
      <c r="Z98" s="856" t="str">
        <f>IF($B98="","",INDEX('All CCC'!Z$7:Z$846,MATCH(WatchList!$B98,'All CCC'!$B$7:$B$846,0)))</f>
        <v/>
      </c>
      <c r="AA98" s="856" t="str">
        <f>IF($B98="","",INDEX('All CCC'!AA$7:AA$846,MATCH(WatchList!$B98,'All CCC'!$B$7:$B$846,0)))</f>
        <v/>
      </c>
      <c r="AB98" s="856" t="str">
        <f>IF($B98="","",INDEX('All CCC'!AB$7:AB$846,MATCH(WatchList!$B98,'All CCC'!$B$7:$B$846,0)))</f>
        <v/>
      </c>
      <c r="AC98" s="856" t="str">
        <f>IF($B98="","",INDEX('All CCC'!AC$7:AC$846,MATCH(WatchList!$B98,'All CCC'!$B$7:$B$846,0)))</f>
        <v/>
      </c>
      <c r="AD98" s="856" t="str">
        <f>IF($B98="","",INDEX('All CCC'!AD$7:AD$846,MATCH(WatchList!$B98,'All CCC'!$B$7:$B$846,0)))</f>
        <v/>
      </c>
      <c r="AE98" s="856" t="str">
        <f>IF($B98="","",INDEX('All CCC'!AE$7:AE$846,MATCH(WatchList!$B98,'All CCC'!$B$7:$B$846,0)))</f>
        <v/>
      </c>
      <c r="AF98" s="856" t="str">
        <f>IF($B98="","",INDEX('All CCC'!AF$7:AF$846,MATCH(WatchList!$B98,'All CCC'!$B$7:$B$846,0)))</f>
        <v/>
      </c>
      <c r="AG98" s="856" t="str">
        <f>IF($B98="","",INDEX('All CCC'!AG$7:AG$846,MATCH(WatchList!$B98,'All CCC'!$B$7:$B$846,0)))</f>
        <v/>
      </c>
      <c r="AH98" s="856" t="str">
        <f>IF($B98="","",INDEX('All CCC'!AH$7:AH$846,MATCH(WatchList!$B98,'All CCC'!$B$7:$B$846,0)))</f>
        <v/>
      </c>
      <c r="AI98" s="856" t="str">
        <f>IF($B98="","",INDEX('All CCC'!AI$7:AI$846,MATCH(WatchList!$B98,'All CCC'!$B$7:$B$846,0)))</f>
        <v/>
      </c>
      <c r="AJ98" s="856" t="str">
        <f>IF($B98="","",INDEX('All CCC'!AJ$7:AJ$846,MATCH(WatchList!$B98,'All CCC'!$B$7:$B$846,0)))</f>
        <v/>
      </c>
      <c r="AK98" s="856" t="str">
        <f>IF($B98="","",INDEX('All CCC'!AK$7:AK$846,MATCH(WatchList!$B98,'All CCC'!$B$7:$B$846,0)))</f>
        <v/>
      </c>
      <c r="AL98" s="856" t="str">
        <f>IF($B98="","",INDEX('All CCC'!AL$7:AL$846,MATCH(WatchList!$B98,'All CCC'!$B$7:$B$846,0)))</f>
        <v/>
      </c>
      <c r="AM98" s="856" t="str">
        <f>IF($B98="","",INDEX('All CCC'!AM$7:AM$846,MATCH(WatchList!$B98,'All CCC'!$B$7:$B$846,0)))</f>
        <v/>
      </c>
      <c r="AN98" s="856" t="str">
        <f>IF($B98="","",INDEX('All CCC'!AN$7:AN$846,MATCH(WatchList!$B98,'All CCC'!$B$7:$B$846,0)))</f>
        <v/>
      </c>
      <c r="AO98" s="856" t="str">
        <f>IF($B98="","",INDEX('All CCC'!AO$7:AO$846,MATCH(WatchList!$B98,'All CCC'!$B$7:$B$846,0)))</f>
        <v/>
      </c>
      <c r="AP98" s="856" t="str">
        <f>IF($B98="","",INDEX('All CCC'!AP$7:AP$846,MATCH(WatchList!$B98,'All CCC'!$B$7:$B$846,0)))</f>
        <v/>
      </c>
      <c r="AQ98" s="856" t="str">
        <f>IF($B98="","",INDEX('All CCC'!AQ$7:AQ$846,MATCH(WatchList!$B98,'All CCC'!$B$7:$B$846,0)))</f>
        <v/>
      </c>
      <c r="AR98" s="856" t="str">
        <f>IF($B98="","",INDEX('All CCC'!AR$7:AR$846,MATCH(WatchList!$B98,'All CCC'!$B$7:$B$846,0)))</f>
        <v/>
      </c>
      <c r="AS98" s="856" t="str">
        <f>IF($B98="","",INDEX('All CCC'!AS$7:AS$846,MATCH(WatchList!$B98,'All CCC'!$B$7:$B$846,0)))</f>
        <v/>
      </c>
      <c r="AT98" s="856" t="str">
        <f>IF($B98="","",INDEX('All CCC'!AT$7:AT$846,MATCH(WatchList!$B98,'All CCC'!$B$7:$B$846,0)))</f>
        <v/>
      </c>
      <c r="AU98" s="856" t="str">
        <f>IF($B98="","",INDEX('All CCC'!AU$7:AU$846,MATCH(WatchList!$B98,'All CCC'!$B$7:$B$846,0)))</f>
        <v/>
      </c>
      <c r="AV98" s="856" t="str">
        <f>IF($B98="","",INDEX('All CCC'!AV$7:AV$846,MATCH(WatchList!$B98,'All CCC'!$B$7:$B$846,0)))</f>
        <v/>
      </c>
      <c r="AW98" s="856" t="str">
        <f>IF($B98="","",INDEX('All CCC'!AW$7:AW$846,MATCH(WatchList!$B98,'All CCC'!$B$7:$B$846,0)))</f>
        <v/>
      </c>
      <c r="AX98" s="856" t="str">
        <f>IF($B98="","",INDEX('All CCC'!AX$7:AX$846,MATCH(WatchList!$B98,'All CCC'!$B$7:$B$846,0)))</f>
        <v/>
      </c>
      <c r="AY98" s="856" t="str">
        <f>IF($B98="","",INDEX('All CCC'!AY$7:AY$846,MATCH(WatchList!$B98,'All CCC'!$B$7:$B$846,0)))</f>
        <v/>
      </c>
      <c r="AZ98" s="856" t="str">
        <f>IF($B98="","",INDEX('All CCC'!AZ$7:AZ$846,MATCH(WatchList!$B98,'All CCC'!$B$7:$B$846,0)))</f>
        <v/>
      </c>
      <c r="BA98" s="856" t="str">
        <f>IF($B98="","",INDEX('All CCC'!BA$7:BA$846,MATCH(WatchList!$B98,'All CCC'!$B$7:$B$846,0)))</f>
        <v/>
      </c>
      <c r="BB98" s="856" t="str">
        <f>IF($B98="","",INDEX('All CCC'!BB$7:BB$846,MATCH(WatchList!$B98,'All CCC'!$B$7:$B$846,0)))</f>
        <v/>
      </c>
      <c r="BC98" s="856" t="str">
        <f>IF($B98="","",INDEX('All CCC'!BC$7:BC$846,MATCH(WatchList!$B98,'All CCC'!$B$7:$B$846,0)))</f>
        <v/>
      </c>
      <c r="BD98" s="856" t="str">
        <f>IF($B98="","",INDEX('All CCC'!BD$7:BD$846,MATCH(WatchList!$B98,'All CCC'!$B$7:$B$846,0)))</f>
        <v/>
      </c>
      <c r="BE98" s="856" t="str">
        <f>IF($B98="","",INDEX('All CCC'!BE$7:BE$846,MATCH(WatchList!$B98,'All CCC'!$B$7:$B$846,0)))</f>
        <v/>
      </c>
      <c r="BF98" s="856" t="str">
        <f>IF($B98="","",INDEX('All CCC'!BF$7:BF$846,MATCH(WatchList!$B98,'All CCC'!$B$7:$B$846,0)))</f>
        <v/>
      </c>
      <c r="BG98" s="856" t="str">
        <f>IF($B98="","",INDEX('All CCC'!BG$7:BG$846,MATCH(WatchList!$B98,'All CCC'!$B$7:$B$846,0)))</f>
        <v/>
      </c>
    </row>
    <row r="99" spans="1:59" x14ac:dyDescent="0.2">
      <c r="A99" s="550" t="str">
        <f>IF($B99="","",INDEX('All CCC'!A$7:A$846,MATCH(WatchList!$B99,'All CCC'!$B$7:$B$846,0)))</f>
        <v/>
      </c>
      <c r="B99" s="31"/>
      <c r="C99" s="856" t="str">
        <f>IF($B99="","",INDEX('All CCC'!C$7:C$846,MATCH(WatchList!$B99,'All CCC'!$B$7:$B$846,0)))</f>
        <v/>
      </c>
      <c r="D99" s="856" t="str">
        <f>IF($B99="","",INDEX('All CCC'!D$7:D$846,MATCH(WatchList!$B99,'All CCC'!$B$7:$B$846,0)))</f>
        <v/>
      </c>
      <c r="E99" s="856" t="str">
        <f>IF($B99="","",INDEX('All CCC'!E$7:E$846,MATCH(WatchList!$B99,'All CCC'!$B$7:$B$846,0)))</f>
        <v/>
      </c>
      <c r="F99" s="856" t="str">
        <f>IF($B99="","",INDEX('All CCC'!F$7:F$846,MATCH(WatchList!$B99,'All CCC'!$B$7:$B$846,0)))</f>
        <v/>
      </c>
      <c r="G99" s="856" t="str">
        <f>IF($B99="","",INDEX('All CCC'!G$7:G$846,MATCH(WatchList!$B99,'All CCC'!$B$7:$B$846,0)))</f>
        <v/>
      </c>
      <c r="H99" s="856" t="str">
        <f>IF($B99="","",INDEX('All CCC'!H$7:H$846,MATCH(WatchList!$B99,'All CCC'!$B$7:$B$846,0)))</f>
        <v/>
      </c>
      <c r="I99" s="856" t="str">
        <f>IF($B99="","",INDEX('All CCC'!I$7:I$846,MATCH(WatchList!$B99,'All CCC'!$B$7:$B$846,0)))</f>
        <v/>
      </c>
      <c r="J99" s="856" t="str">
        <f>IF($B99="","",INDEX('All CCC'!J$7:J$846,MATCH(WatchList!$B99,'All CCC'!$B$7:$B$846,0)))</f>
        <v/>
      </c>
      <c r="K99" s="856" t="str">
        <f>IF($B99="","",INDEX('All CCC'!K$7:K$846,MATCH(WatchList!$B99,'All CCC'!$B$7:$B$846,0)))</f>
        <v/>
      </c>
      <c r="L99" s="856" t="str">
        <f>IF($B99="","",INDEX('All CCC'!L$7:L$846,MATCH(WatchList!$B99,'All CCC'!$B$7:$B$846,0)))</f>
        <v/>
      </c>
      <c r="M99" s="856" t="str">
        <f>IF($B99="","",INDEX('All CCC'!M$7:M$846,MATCH(WatchList!$B99,'All CCC'!$B$7:$B$846,0)))</f>
        <v/>
      </c>
      <c r="N99" s="856" t="str">
        <f>IF($B99="","",INDEX('All CCC'!N$7:N$846,MATCH(WatchList!$B99,'All CCC'!$B$7:$B$846,0)))</f>
        <v/>
      </c>
      <c r="O99" s="856" t="str">
        <f>IF($B99="","",INDEX('All CCC'!O$7:O$846,MATCH(WatchList!$B99,'All CCC'!$B$7:$B$846,0)))</f>
        <v/>
      </c>
      <c r="P99" s="857" t="str">
        <f>IF($B99="","",INDEX('All CCC'!P$7:P$846,MATCH(WatchList!$B99,'All CCC'!$B$7:$B$846,0)))</f>
        <v/>
      </c>
      <c r="Q99" s="857" t="str">
        <f>IF($B99="","",INDEX('All CCC'!Q$7:Q$846,MATCH(WatchList!$B99,'All CCC'!$B$7:$B$846,0)))</f>
        <v/>
      </c>
      <c r="R99" s="856" t="str">
        <f>IF($B99="","",INDEX('All CCC'!R$7:R$846,MATCH(WatchList!$B99,'All CCC'!$B$7:$B$846,0)))</f>
        <v/>
      </c>
      <c r="S99" s="856" t="str">
        <f>IF($B99="","",INDEX('All CCC'!S$7:S$846,MATCH(WatchList!$B99,'All CCC'!$B$7:$B$846,0)))</f>
        <v/>
      </c>
      <c r="T99" s="856" t="str">
        <f>IF($B99="","",INDEX('All CCC'!T$7:T$846,MATCH(WatchList!$B99,'All CCC'!$B$7:$B$846,0)))</f>
        <v/>
      </c>
      <c r="U99" s="856" t="str">
        <f>IF($B99="","",INDEX('All CCC'!U$7:U$846,MATCH(WatchList!$B99,'All CCC'!$B$7:$B$846,0)))</f>
        <v/>
      </c>
      <c r="V99" s="856" t="str">
        <f>IF($B99="","",INDEX('All CCC'!V$7:V$846,MATCH(WatchList!$B99,'All CCC'!$B$7:$B$846,0)))</f>
        <v/>
      </c>
      <c r="W99" s="856" t="str">
        <f>IF($B99="","",INDEX('All CCC'!W$7:W$846,MATCH(WatchList!$B99,'All CCC'!$B$7:$B$846,0)))</f>
        <v/>
      </c>
      <c r="X99" s="856" t="str">
        <f>IF($B99="","",INDEX('All CCC'!X$7:X$846,MATCH(WatchList!$B99,'All CCC'!$B$7:$B$846,0)))</f>
        <v/>
      </c>
      <c r="Y99" s="856" t="str">
        <f>IF($B99="","",INDEX('All CCC'!Y$7:Y$846,MATCH(WatchList!$B99,'All CCC'!$B$7:$B$846,0)))</f>
        <v/>
      </c>
      <c r="Z99" s="856" t="str">
        <f>IF($B99="","",INDEX('All CCC'!Z$7:Z$846,MATCH(WatchList!$B99,'All CCC'!$B$7:$B$846,0)))</f>
        <v/>
      </c>
      <c r="AA99" s="856" t="str">
        <f>IF($B99="","",INDEX('All CCC'!AA$7:AA$846,MATCH(WatchList!$B99,'All CCC'!$B$7:$B$846,0)))</f>
        <v/>
      </c>
      <c r="AB99" s="856" t="str">
        <f>IF($B99="","",INDEX('All CCC'!AB$7:AB$846,MATCH(WatchList!$B99,'All CCC'!$B$7:$B$846,0)))</f>
        <v/>
      </c>
      <c r="AC99" s="856" t="str">
        <f>IF($B99="","",INDEX('All CCC'!AC$7:AC$846,MATCH(WatchList!$B99,'All CCC'!$B$7:$B$846,0)))</f>
        <v/>
      </c>
      <c r="AD99" s="856" t="str">
        <f>IF($B99="","",INDEX('All CCC'!AD$7:AD$846,MATCH(WatchList!$B99,'All CCC'!$B$7:$B$846,0)))</f>
        <v/>
      </c>
      <c r="AE99" s="856" t="str">
        <f>IF($B99="","",INDEX('All CCC'!AE$7:AE$846,MATCH(WatchList!$B99,'All CCC'!$B$7:$B$846,0)))</f>
        <v/>
      </c>
      <c r="AF99" s="856" t="str">
        <f>IF($B99="","",INDEX('All CCC'!AF$7:AF$846,MATCH(WatchList!$B99,'All CCC'!$B$7:$B$846,0)))</f>
        <v/>
      </c>
      <c r="AG99" s="856" t="str">
        <f>IF($B99="","",INDEX('All CCC'!AG$7:AG$846,MATCH(WatchList!$B99,'All CCC'!$B$7:$B$846,0)))</f>
        <v/>
      </c>
      <c r="AH99" s="856" t="str">
        <f>IF($B99="","",INDEX('All CCC'!AH$7:AH$846,MATCH(WatchList!$B99,'All CCC'!$B$7:$B$846,0)))</f>
        <v/>
      </c>
      <c r="AI99" s="856" t="str">
        <f>IF($B99="","",INDEX('All CCC'!AI$7:AI$846,MATCH(WatchList!$B99,'All CCC'!$B$7:$B$846,0)))</f>
        <v/>
      </c>
      <c r="AJ99" s="856" t="str">
        <f>IF($B99="","",INDEX('All CCC'!AJ$7:AJ$846,MATCH(WatchList!$B99,'All CCC'!$B$7:$B$846,0)))</f>
        <v/>
      </c>
      <c r="AK99" s="856" t="str">
        <f>IF($B99="","",INDEX('All CCC'!AK$7:AK$846,MATCH(WatchList!$B99,'All CCC'!$B$7:$B$846,0)))</f>
        <v/>
      </c>
      <c r="AL99" s="856" t="str">
        <f>IF($B99="","",INDEX('All CCC'!AL$7:AL$846,MATCH(WatchList!$B99,'All CCC'!$B$7:$B$846,0)))</f>
        <v/>
      </c>
      <c r="AM99" s="856" t="str">
        <f>IF($B99="","",INDEX('All CCC'!AM$7:AM$846,MATCH(WatchList!$B99,'All CCC'!$B$7:$B$846,0)))</f>
        <v/>
      </c>
      <c r="AN99" s="856" t="str">
        <f>IF($B99="","",INDEX('All CCC'!AN$7:AN$846,MATCH(WatchList!$B99,'All CCC'!$B$7:$B$846,0)))</f>
        <v/>
      </c>
      <c r="AO99" s="856" t="str">
        <f>IF($B99="","",INDEX('All CCC'!AO$7:AO$846,MATCH(WatchList!$B99,'All CCC'!$B$7:$B$846,0)))</f>
        <v/>
      </c>
      <c r="AP99" s="856" t="str">
        <f>IF($B99="","",INDEX('All CCC'!AP$7:AP$846,MATCH(WatchList!$B99,'All CCC'!$B$7:$B$846,0)))</f>
        <v/>
      </c>
      <c r="AQ99" s="856" t="str">
        <f>IF($B99="","",INDEX('All CCC'!AQ$7:AQ$846,MATCH(WatchList!$B99,'All CCC'!$B$7:$B$846,0)))</f>
        <v/>
      </c>
      <c r="AR99" s="856" t="str">
        <f>IF($B99="","",INDEX('All CCC'!AR$7:AR$846,MATCH(WatchList!$B99,'All CCC'!$B$7:$B$846,0)))</f>
        <v/>
      </c>
      <c r="AS99" s="856" t="str">
        <f>IF($B99="","",INDEX('All CCC'!AS$7:AS$846,MATCH(WatchList!$B99,'All CCC'!$B$7:$B$846,0)))</f>
        <v/>
      </c>
      <c r="AT99" s="856" t="str">
        <f>IF($B99="","",INDEX('All CCC'!AT$7:AT$846,MATCH(WatchList!$B99,'All CCC'!$B$7:$B$846,0)))</f>
        <v/>
      </c>
      <c r="AU99" s="856" t="str">
        <f>IF($B99="","",INDEX('All CCC'!AU$7:AU$846,MATCH(WatchList!$B99,'All CCC'!$B$7:$B$846,0)))</f>
        <v/>
      </c>
      <c r="AV99" s="856" t="str">
        <f>IF($B99="","",INDEX('All CCC'!AV$7:AV$846,MATCH(WatchList!$B99,'All CCC'!$B$7:$B$846,0)))</f>
        <v/>
      </c>
      <c r="AW99" s="856" t="str">
        <f>IF($B99="","",INDEX('All CCC'!AW$7:AW$846,MATCH(WatchList!$B99,'All CCC'!$B$7:$B$846,0)))</f>
        <v/>
      </c>
      <c r="AX99" s="856" t="str">
        <f>IF($B99="","",INDEX('All CCC'!AX$7:AX$846,MATCH(WatchList!$B99,'All CCC'!$B$7:$B$846,0)))</f>
        <v/>
      </c>
      <c r="AY99" s="856" t="str">
        <f>IF($B99="","",INDEX('All CCC'!AY$7:AY$846,MATCH(WatchList!$B99,'All CCC'!$B$7:$B$846,0)))</f>
        <v/>
      </c>
      <c r="AZ99" s="856" t="str">
        <f>IF($B99="","",INDEX('All CCC'!AZ$7:AZ$846,MATCH(WatchList!$B99,'All CCC'!$B$7:$B$846,0)))</f>
        <v/>
      </c>
      <c r="BA99" s="856" t="str">
        <f>IF($B99="","",INDEX('All CCC'!BA$7:BA$846,MATCH(WatchList!$B99,'All CCC'!$B$7:$B$846,0)))</f>
        <v/>
      </c>
      <c r="BB99" s="856" t="str">
        <f>IF($B99="","",INDEX('All CCC'!BB$7:BB$846,MATCH(WatchList!$B99,'All CCC'!$B$7:$B$846,0)))</f>
        <v/>
      </c>
      <c r="BC99" s="856" t="str">
        <f>IF($B99="","",INDEX('All CCC'!BC$7:BC$846,MATCH(WatchList!$B99,'All CCC'!$B$7:$B$846,0)))</f>
        <v/>
      </c>
      <c r="BD99" s="856" t="str">
        <f>IF($B99="","",INDEX('All CCC'!BD$7:BD$846,MATCH(WatchList!$B99,'All CCC'!$B$7:$B$846,0)))</f>
        <v/>
      </c>
      <c r="BE99" s="856" t="str">
        <f>IF($B99="","",INDEX('All CCC'!BE$7:BE$846,MATCH(WatchList!$B99,'All CCC'!$B$7:$B$846,0)))</f>
        <v/>
      </c>
      <c r="BF99" s="856" t="str">
        <f>IF($B99="","",INDEX('All CCC'!BF$7:BF$846,MATCH(WatchList!$B99,'All CCC'!$B$7:$B$846,0)))</f>
        <v/>
      </c>
      <c r="BG99" s="856" t="str">
        <f>IF($B99="","",INDEX('All CCC'!BG$7:BG$846,MATCH(WatchList!$B99,'All CCC'!$B$7:$B$846,0)))</f>
        <v/>
      </c>
    </row>
    <row r="100" spans="1:59" x14ac:dyDescent="0.2">
      <c r="A100" s="550" t="str">
        <f>IF($B100="","",INDEX('All CCC'!A$7:A$846,MATCH(WatchList!$B100,'All CCC'!$B$7:$B$846,0)))</f>
        <v/>
      </c>
      <c r="B100" s="31"/>
      <c r="C100" s="856" t="str">
        <f>IF($B100="","",INDEX('All CCC'!C$7:C$846,MATCH(WatchList!$B100,'All CCC'!$B$7:$B$846,0)))</f>
        <v/>
      </c>
      <c r="D100" s="856" t="str">
        <f>IF($B100="","",INDEX('All CCC'!D$7:D$846,MATCH(WatchList!$B100,'All CCC'!$B$7:$B$846,0)))</f>
        <v/>
      </c>
      <c r="E100" s="856" t="str">
        <f>IF($B100="","",INDEX('All CCC'!E$7:E$846,MATCH(WatchList!$B100,'All CCC'!$B$7:$B$846,0)))</f>
        <v/>
      </c>
      <c r="F100" s="856" t="str">
        <f>IF($B100="","",INDEX('All CCC'!F$7:F$846,MATCH(WatchList!$B100,'All CCC'!$B$7:$B$846,0)))</f>
        <v/>
      </c>
      <c r="G100" s="856" t="str">
        <f>IF($B100="","",INDEX('All CCC'!G$7:G$846,MATCH(WatchList!$B100,'All CCC'!$B$7:$B$846,0)))</f>
        <v/>
      </c>
      <c r="H100" s="856" t="str">
        <f>IF($B100="","",INDEX('All CCC'!H$7:H$846,MATCH(WatchList!$B100,'All CCC'!$B$7:$B$846,0)))</f>
        <v/>
      </c>
      <c r="I100" s="856" t="str">
        <f>IF($B100="","",INDEX('All CCC'!I$7:I$846,MATCH(WatchList!$B100,'All CCC'!$B$7:$B$846,0)))</f>
        <v/>
      </c>
      <c r="J100" s="856" t="str">
        <f>IF($B100="","",INDEX('All CCC'!J$7:J$846,MATCH(WatchList!$B100,'All CCC'!$B$7:$B$846,0)))</f>
        <v/>
      </c>
      <c r="K100" s="856" t="str">
        <f>IF($B100="","",INDEX('All CCC'!K$7:K$846,MATCH(WatchList!$B100,'All CCC'!$B$7:$B$846,0)))</f>
        <v/>
      </c>
      <c r="L100" s="856" t="str">
        <f>IF($B100="","",INDEX('All CCC'!L$7:L$846,MATCH(WatchList!$B100,'All CCC'!$B$7:$B$846,0)))</f>
        <v/>
      </c>
      <c r="M100" s="856" t="str">
        <f>IF($B100="","",INDEX('All CCC'!M$7:M$846,MATCH(WatchList!$B100,'All CCC'!$B$7:$B$846,0)))</f>
        <v/>
      </c>
      <c r="N100" s="856" t="str">
        <f>IF($B100="","",INDEX('All CCC'!N$7:N$846,MATCH(WatchList!$B100,'All CCC'!$B$7:$B$846,0)))</f>
        <v/>
      </c>
      <c r="O100" s="856" t="str">
        <f>IF($B100="","",INDEX('All CCC'!O$7:O$846,MATCH(WatchList!$B100,'All CCC'!$B$7:$B$846,0)))</f>
        <v/>
      </c>
      <c r="P100" s="857" t="str">
        <f>IF($B100="","",INDEX('All CCC'!P$7:P$846,MATCH(WatchList!$B100,'All CCC'!$B$7:$B$846,0)))</f>
        <v/>
      </c>
      <c r="Q100" s="857" t="str">
        <f>IF($B100="","",INDEX('All CCC'!Q$7:Q$846,MATCH(WatchList!$B100,'All CCC'!$B$7:$B$846,0)))</f>
        <v/>
      </c>
      <c r="R100" s="856" t="str">
        <f>IF($B100="","",INDEX('All CCC'!R$7:R$846,MATCH(WatchList!$B100,'All CCC'!$B$7:$B$846,0)))</f>
        <v/>
      </c>
      <c r="S100" s="856" t="str">
        <f>IF($B100="","",INDEX('All CCC'!S$7:S$846,MATCH(WatchList!$B100,'All CCC'!$B$7:$B$846,0)))</f>
        <v/>
      </c>
      <c r="T100" s="856" t="str">
        <f>IF($B100="","",INDEX('All CCC'!T$7:T$846,MATCH(WatchList!$B100,'All CCC'!$B$7:$B$846,0)))</f>
        <v/>
      </c>
      <c r="U100" s="856" t="str">
        <f>IF($B100="","",INDEX('All CCC'!U$7:U$846,MATCH(WatchList!$B100,'All CCC'!$B$7:$B$846,0)))</f>
        <v/>
      </c>
      <c r="V100" s="856" t="str">
        <f>IF($B100="","",INDEX('All CCC'!V$7:V$846,MATCH(WatchList!$B100,'All CCC'!$B$7:$B$846,0)))</f>
        <v/>
      </c>
      <c r="W100" s="856" t="str">
        <f>IF($B100="","",INDEX('All CCC'!W$7:W$846,MATCH(WatchList!$B100,'All CCC'!$B$7:$B$846,0)))</f>
        <v/>
      </c>
      <c r="X100" s="856" t="str">
        <f>IF($B100="","",INDEX('All CCC'!X$7:X$846,MATCH(WatchList!$B100,'All CCC'!$B$7:$B$846,0)))</f>
        <v/>
      </c>
      <c r="Y100" s="856" t="str">
        <f>IF($B100="","",INDEX('All CCC'!Y$7:Y$846,MATCH(WatchList!$B100,'All CCC'!$B$7:$B$846,0)))</f>
        <v/>
      </c>
      <c r="Z100" s="856" t="str">
        <f>IF($B100="","",INDEX('All CCC'!Z$7:Z$846,MATCH(WatchList!$B100,'All CCC'!$B$7:$B$846,0)))</f>
        <v/>
      </c>
      <c r="AA100" s="856" t="str">
        <f>IF($B100="","",INDEX('All CCC'!AA$7:AA$846,MATCH(WatchList!$B100,'All CCC'!$B$7:$B$846,0)))</f>
        <v/>
      </c>
      <c r="AB100" s="856" t="str">
        <f>IF($B100="","",INDEX('All CCC'!AB$7:AB$846,MATCH(WatchList!$B100,'All CCC'!$B$7:$B$846,0)))</f>
        <v/>
      </c>
      <c r="AC100" s="856" t="str">
        <f>IF($B100="","",INDEX('All CCC'!AC$7:AC$846,MATCH(WatchList!$B100,'All CCC'!$B$7:$B$846,0)))</f>
        <v/>
      </c>
      <c r="AD100" s="856" t="str">
        <f>IF($B100="","",INDEX('All CCC'!AD$7:AD$846,MATCH(WatchList!$B100,'All CCC'!$B$7:$B$846,0)))</f>
        <v/>
      </c>
      <c r="AE100" s="856" t="str">
        <f>IF($B100="","",INDEX('All CCC'!AE$7:AE$846,MATCH(WatchList!$B100,'All CCC'!$B$7:$B$846,0)))</f>
        <v/>
      </c>
      <c r="AF100" s="856" t="str">
        <f>IF($B100="","",INDEX('All CCC'!AF$7:AF$846,MATCH(WatchList!$B100,'All CCC'!$B$7:$B$846,0)))</f>
        <v/>
      </c>
      <c r="AG100" s="856" t="str">
        <f>IF($B100="","",INDEX('All CCC'!AG$7:AG$846,MATCH(WatchList!$B100,'All CCC'!$B$7:$B$846,0)))</f>
        <v/>
      </c>
      <c r="AH100" s="856" t="str">
        <f>IF($B100="","",INDEX('All CCC'!AH$7:AH$846,MATCH(WatchList!$B100,'All CCC'!$B$7:$B$846,0)))</f>
        <v/>
      </c>
      <c r="AI100" s="856" t="str">
        <f>IF($B100="","",INDEX('All CCC'!AI$7:AI$846,MATCH(WatchList!$B100,'All CCC'!$B$7:$B$846,0)))</f>
        <v/>
      </c>
      <c r="AJ100" s="856" t="str">
        <f>IF($B100="","",INDEX('All CCC'!AJ$7:AJ$846,MATCH(WatchList!$B100,'All CCC'!$B$7:$B$846,0)))</f>
        <v/>
      </c>
      <c r="AK100" s="856" t="str">
        <f>IF($B100="","",INDEX('All CCC'!AK$7:AK$846,MATCH(WatchList!$B100,'All CCC'!$B$7:$B$846,0)))</f>
        <v/>
      </c>
      <c r="AL100" s="856" t="str">
        <f>IF($B100="","",INDEX('All CCC'!AL$7:AL$846,MATCH(WatchList!$B100,'All CCC'!$B$7:$B$846,0)))</f>
        <v/>
      </c>
      <c r="AM100" s="856" t="str">
        <f>IF($B100="","",INDEX('All CCC'!AM$7:AM$846,MATCH(WatchList!$B100,'All CCC'!$B$7:$B$846,0)))</f>
        <v/>
      </c>
      <c r="AN100" s="856" t="str">
        <f>IF($B100="","",INDEX('All CCC'!AN$7:AN$846,MATCH(WatchList!$B100,'All CCC'!$B$7:$B$846,0)))</f>
        <v/>
      </c>
      <c r="AO100" s="856" t="str">
        <f>IF($B100="","",INDEX('All CCC'!AO$7:AO$846,MATCH(WatchList!$B100,'All CCC'!$B$7:$B$846,0)))</f>
        <v/>
      </c>
      <c r="AP100" s="856" t="str">
        <f>IF($B100="","",INDEX('All CCC'!AP$7:AP$846,MATCH(WatchList!$B100,'All CCC'!$B$7:$B$846,0)))</f>
        <v/>
      </c>
      <c r="AQ100" s="856" t="str">
        <f>IF($B100="","",INDEX('All CCC'!AQ$7:AQ$846,MATCH(WatchList!$B100,'All CCC'!$B$7:$B$846,0)))</f>
        <v/>
      </c>
      <c r="AR100" s="856" t="str">
        <f>IF($B100="","",INDEX('All CCC'!AR$7:AR$846,MATCH(WatchList!$B100,'All CCC'!$B$7:$B$846,0)))</f>
        <v/>
      </c>
      <c r="AS100" s="856" t="str">
        <f>IF($B100="","",INDEX('All CCC'!AS$7:AS$846,MATCH(WatchList!$B100,'All CCC'!$B$7:$B$846,0)))</f>
        <v/>
      </c>
      <c r="AT100" s="856" t="str">
        <f>IF($B100="","",INDEX('All CCC'!AT$7:AT$846,MATCH(WatchList!$B100,'All CCC'!$B$7:$B$846,0)))</f>
        <v/>
      </c>
      <c r="AU100" s="856" t="str">
        <f>IF($B100="","",INDEX('All CCC'!AU$7:AU$846,MATCH(WatchList!$B100,'All CCC'!$B$7:$B$846,0)))</f>
        <v/>
      </c>
      <c r="AV100" s="856" t="str">
        <f>IF($B100="","",INDEX('All CCC'!AV$7:AV$846,MATCH(WatchList!$B100,'All CCC'!$B$7:$B$846,0)))</f>
        <v/>
      </c>
      <c r="AW100" s="856" t="str">
        <f>IF($B100="","",INDEX('All CCC'!AW$7:AW$846,MATCH(WatchList!$B100,'All CCC'!$B$7:$B$846,0)))</f>
        <v/>
      </c>
      <c r="AX100" s="856" t="str">
        <f>IF($B100="","",INDEX('All CCC'!AX$7:AX$846,MATCH(WatchList!$B100,'All CCC'!$B$7:$B$846,0)))</f>
        <v/>
      </c>
      <c r="AY100" s="856" t="str">
        <f>IF($B100="","",INDEX('All CCC'!AY$7:AY$846,MATCH(WatchList!$B100,'All CCC'!$B$7:$B$846,0)))</f>
        <v/>
      </c>
      <c r="AZ100" s="856" t="str">
        <f>IF($B100="","",INDEX('All CCC'!AZ$7:AZ$846,MATCH(WatchList!$B100,'All CCC'!$B$7:$B$846,0)))</f>
        <v/>
      </c>
      <c r="BA100" s="856" t="str">
        <f>IF($B100="","",INDEX('All CCC'!BA$7:BA$846,MATCH(WatchList!$B100,'All CCC'!$B$7:$B$846,0)))</f>
        <v/>
      </c>
      <c r="BB100" s="856" t="str">
        <f>IF($B100="","",INDEX('All CCC'!BB$7:BB$846,MATCH(WatchList!$B100,'All CCC'!$B$7:$B$846,0)))</f>
        <v/>
      </c>
      <c r="BC100" s="856" t="str">
        <f>IF($B100="","",INDEX('All CCC'!BC$7:BC$846,MATCH(WatchList!$B100,'All CCC'!$B$7:$B$846,0)))</f>
        <v/>
      </c>
      <c r="BD100" s="856" t="str">
        <f>IF($B100="","",INDEX('All CCC'!BD$7:BD$846,MATCH(WatchList!$B100,'All CCC'!$B$7:$B$846,0)))</f>
        <v/>
      </c>
      <c r="BE100" s="856" t="str">
        <f>IF($B100="","",INDEX('All CCC'!BE$7:BE$846,MATCH(WatchList!$B100,'All CCC'!$B$7:$B$846,0)))</f>
        <v/>
      </c>
      <c r="BF100" s="856" t="str">
        <f>IF($B100="","",INDEX('All CCC'!BF$7:BF$846,MATCH(WatchList!$B100,'All CCC'!$B$7:$B$846,0)))</f>
        <v/>
      </c>
      <c r="BG100" s="856" t="str">
        <f>IF($B100="","",INDEX('All CCC'!BG$7:BG$846,MATCH(WatchList!$B100,'All CCC'!$B$7:$B$846,0)))</f>
        <v/>
      </c>
    </row>
    <row r="101" spans="1:59" x14ac:dyDescent="0.2">
      <c r="A101" s="550" t="str">
        <f>IF($B101="","",INDEX('All CCC'!A$7:A$846,MATCH(WatchList!$B101,'All CCC'!$B$7:$B$846,0)))</f>
        <v/>
      </c>
      <c r="B101" s="31"/>
      <c r="C101" s="856" t="str">
        <f>IF($B101="","",INDEX('All CCC'!C$7:C$846,MATCH(WatchList!$B101,'All CCC'!$B$7:$B$846,0)))</f>
        <v/>
      </c>
      <c r="D101" s="856" t="str">
        <f>IF($B101="","",INDEX('All CCC'!D$7:D$846,MATCH(WatchList!$B101,'All CCC'!$B$7:$B$846,0)))</f>
        <v/>
      </c>
      <c r="E101" s="856" t="str">
        <f>IF($B101="","",INDEX('All CCC'!E$7:E$846,MATCH(WatchList!$B101,'All CCC'!$B$7:$B$846,0)))</f>
        <v/>
      </c>
      <c r="F101" s="856" t="str">
        <f>IF($B101="","",INDEX('All CCC'!F$7:F$846,MATCH(WatchList!$B101,'All CCC'!$B$7:$B$846,0)))</f>
        <v/>
      </c>
      <c r="G101" s="856" t="str">
        <f>IF($B101="","",INDEX('All CCC'!G$7:G$846,MATCH(WatchList!$B101,'All CCC'!$B$7:$B$846,0)))</f>
        <v/>
      </c>
      <c r="H101" s="856" t="str">
        <f>IF($B101="","",INDEX('All CCC'!H$7:H$846,MATCH(WatchList!$B101,'All CCC'!$B$7:$B$846,0)))</f>
        <v/>
      </c>
      <c r="I101" s="856" t="str">
        <f>IF($B101="","",INDEX('All CCC'!I$7:I$846,MATCH(WatchList!$B101,'All CCC'!$B$7:$B$846,0)))</f>
        <v/>
      </c>
      <c r="J101" s="856" t="str">
        <f>IF($B101="","",INDEX('All CCC'!J$7:J$846,MATCH(WatchList!$B101,'All CCC'!$B$7:$B$846,0)))</f>
        <v/>
      </c>
      <c r="K101" s="856" t="str">
        <f>IF($B101="","",INDEX('All CCC'!K$7:K$846,MATCH(WatchList!$B101,'All CCC'!$B$7:$B$846,0)))</f>
        <v/>
      </c>
      <c r="L101" s="856" t="str">
        <f>IF($B101="","",INDEX('All CCC'!L$7:L$846,MATCH(WatchList!$B101,'All CCC'!$B$7:$B$846,0)))</f>
        <v/>
      </c>
      <c r="M101" s="856" t="str">
        <f>IF($B101="","",INDEX('All CCC'!M$7:M$846,MATCH(WatchList!$B101,'All CCC'!$B$7:$B$846,0)))</f>
        <v/>
      </c>
      <c r="N101" s="856" t="str">
        <f>IF($B101="","",INDEX('All CCC'!N$7:N$846,MATCH(WatchList!$B101,'All CCC'!$B$7:$B$846,0)))</f>
        <v/>
      </c>
      <c r="O101" s="856" t="str">
        <f>IF($B101="","",INDEX('All CCC'!O$7:O$846,MATCH(WatchList!$B101,'All CCC'!$B$7:$B$846,0)))</f>
        <v/>
      </c>
      <c r="P101" s="857" t="str">
        <f>IF($B101="","",INDEX('All CCC'!P$7:P$846,MATCH(WatchList!$B101,'All CCC'!$B$7:$B$846,0)))</f>
        <v/>
      </c>
      <c r="Q101" s="857" t="str">
        <f>IF($B101="","",INDEX('All CCC'!Q$7:Q$846,MATCH(WatchList!$B101,'All CCC'!$B$7:$B$846,0)))</f>
        <v/>
      </c>
      <c r="R101" s="856" t="str">
        <f>IF($B101="","",INDEX('All CCC'!R$7:R$846,MATCH(WatchList!$B101,'All CCC'!$B$7:$B$846,0)))</f>
        <v/>
      </c>
      <c r="S101" s="856" t="str">
        <f>IF($B101="","",INDEX('All CCC'!S$7:S$846,MATCH(WatchList!$B101,'All CCC'!$B$7:$B$846,0)))</f>
        <v/>
      </c>
      <c r="T101" s="856" t="str">
        <f>IF($B101="","",INDEX('All CCC'!T$7:T$846,MATCH(WatchList!$B101,'All CCC'!$B$7:$B$846,0)))</f>
        <v/>
      </c>
      <c r="U101" s="856" t="str">
        <f>IF($B101="","",INDEX('All CCC'!U$7:U$846,MATCH(WatchList!$B101,'All CCC'!$B$7:$B$846,0)))</f>
        <v/>
      </c>
      <c r="V101" s="856" t="str">
        <f>IF($B101="","",INDEX('All CCC'!V$7:V$846,MATCH(WatchList!$B101,'All CCC'!$B$7:$B$846,0)))</f>
        <v/>
      </c>
      <c r="W101" s="856" t="str">
        <f>IF($B101="","",INDEX('All CCC'!W$7:W$846,MATCH(WatchList!$B101,'All CCC'!$B$7:$B$846,0)))</f>
        <v/>
      </c>
      <c r="X101" s="856" t="str">
        <f>IF($B101="","",INDEX('All CCC'!X$7:X$846,MATCH(WatchList!$B101,'All CCC'!$B$7:$B$846,0)))</f>
        <v/>
      </c>
      <c r="Y101" s="856" t="str">
        <f>IF($B101="","",INDEX('All CCC'!Y$7:Y$846,MATCH(WatchList!$B101,'All CCC'!$B$7:$B$846,0)))</f>
        <v/>
      </c>
      <c r="Z101" s="856" t="str">
        <f>IF($B101="","",INDEX('All CCC'!Z$7:Z$846,MATCH(WatchList!$B101,'All CCC'!$B$7:$B$846,0)))</f>
        <v/>
      </c>
      <c r="AA101" s="856" t="str">
        <f>IF($B101="","",INDEX('All CCC'!AA$7:AA$846,MATCH(WatchList!$B101,'All CCC'!$B$7:$B$846,0)))</f>
        <v/>
      </c>
      <c r="AB101" s="856" t="str">
        <f>IF($B101="","",INDEX('All CCC'!AB$7:AB$846,MATCH(WatchList!$B101,'All CCC'!$B$7:$B$846,0)))</f>
        <v/>
      </c>
      <c r="AC101" s="856" t="str">
        <f>IF($B101="","",INDEX('All CCC'!AC$7:AC$846,MATCH(WatchList!$B101,'All CCC'!$B$7:$B$846,0)))</f>
        <v/>
      </c>
      <c r="AD101" s="856" t="str">
        <f>IF($B101="","",INDEX('All CCC'!AD$7:AD$846,MATCH(WatchList!$B101,'All CCC'!$B$7:$B$846,0)))</f>
        <v/>
      </c>
      <c r="AE101" s="856" t="str">
        <f>IF($B101="","",INDEX('All CCC'!AE$7:AE$846,MATCH(WatchList!$B101,'All CCC'!$B$7:$B$846,0)))</f>
        <v/>
      </c>
      <c r="AF101" s="856" t="str">
        <f>IF($B101="","",INDEX('All CCC'!AF$7:AF$846,MATCH(WatchList!$B101,'All CCC'!$B$7:$B$846,0)))</f>
        <v/>
      </c>
      <c r="AG101" s="856" t="str">
        <f>IF($B101="","",INDEX('All CCC'!AG$7:AG$846,MATCH(WatchList!$B101,'All CCC'!$B$7:$B$846,0)))</f>
        <v/>
      </c>
      <c r="AH101" s="856" t="str">
        <f>IF($B101="","",INDEX('All CCC'!AH$7:AH$846,MATCH(WatchList!$B101,'All CCC'!$B$7:$B$846,0)))</f>
        <v/>
      </c>
      <c r="AI101" s="856" t="str">
        <f>IF($B101="","",INDEX('All CCC'!AI$7:AI$846,MATCH(WatchList!$B101,'All CCC'!$B$7:$B$846,0)))</f>
        <v/>
      </c>
      <c r="AJ101" s="856" t="str">
        <f>IF($B101="","",INDEX('All CCC'!AJ$7:AJ$846,MATCH(WatchList!$B101,'All CCC'!$B$7:$B$846,0)))</f>
        <v/>
      </c>
      <c r="AK101" s="856" t="str">
        <f>IF($B101="","",INDEX('All CCC'!AK$7:AK$846,MATCH(WatchList!$B101,'All CCC'!$B$7:$B$846,0)))</f>
        <v/>
      </c>
      <c r="AL101" s="856" t="str">
        <f>IF($B101="","",INDEX('All CCC'!AL$7:AL$846,MATCH(WatchList!$B101,'All CCC'!$B$7:$B$846,0)))</f>
        <v/>
      </c>
      <c r="AM101" s="856" t="str">
        <f>IF($B101="","",INDEX('All CCC'!AM$7:AM$846,MATCH(WatchList!$B101,'All CCC'!$B$7:$B$846,0)))</f>
        <v/>
      </c>
      <c r="AN101" s="856" t="str">
        <f>IF($B101="","",INDEX('All CCC'!AN$7:AN$846,MATCH(WatchList!$B101,'All CCC'!$B$7:$B$846,0)))</f>
        <v/>
      </c>
      <c r="AO101" s="856" t="str">
        <f>IF($B101="","",INDEX('All CCC'!AO$7:AO$846,MATCH(WatchList!$B101,'All CCC'!$B$7:$B$846,0)))</f>
        <v/>
      </c>
      <c r="AP101" s="856" t="str">
        <f>IF($B101="","",INDEX('All CCC'!AP$7:AP$846,MATCH(WatchList!$B101,'All CCC'!$B$7:$B$846,0)))</f>
        <v/>
      </c>
      <c r="AQ101" s="856" t="str">
        <f>IF($B101="","",INDEX('All CCC'!AQ$7:AQ$846,MATCH(WatchList!$B101,'All CCC'!$B$7:$B$846,0)))</f>
        <v/>
      </c>
      <c r="AR101" s="856" t="str">
        <f>IF($B101="","",INDEX('All CCC'!AR$7:AR$846,MATCH(WatchList!$B101,'All CCC'!$B$7:$B$846,0)))</f>
        <v/>
      </c>
      <c r="AS101" s="856" t="str">
        <f>IF($B101="","",INDEX('All CCC'!AS$7:AS$846,MATCH(WatchList!$B101,'All CCC'!$B$7:$B$846,0)))</f>
        <v/>
      </c>
      <c r="AT101" s="856" t="str">
        <f>IF($B101="","",INDEX('All CCC'!AT$7:AT$846,MATCH(WatchList!$B101,'All CCC'!$B$7:$B$846,0)))</f>
        <v/>
      </c>
      <c r="AU101" s="856" t="str">
        <f>IF($B101="","",INDEX('All CCC'!AU$7:AU$846,MATCH(WatchList!$B101,'All CCC'!$B$7:$B$846,0)))</f>
        <v/>
      </c>
      <c r="AV101" s="856" t="str">
        <f>IF($B101="","",INDEX('All CCC'!AV$7:AV$846,MATCH(WatchList!$B101,'All CCC'!$B$7:$B$846,0)))</f>
        <v/>
      </c>
      <c r="AW101" s="856" t="str">
        <f>IF($B101="","",INDEX('All CCC'!AW$7:AW$846,MATCH(WatchList!$B101,'All CCC'!$B$7:$B$846,0)))</f>
        <v/>
      </c>
      <c r="AX101" s="856" t="str">
        <f>IF($B101="","",INDEX('All CCC'!AX$7:AX$846,MATCH(WatchList!$B101,'All CCC'!$B$7:$B$846,0)))</f>
        <v/>
      </c>
      <c r="AY101" s="856" t="str">
        <f>IF($B101="","",INDEX('All CCC'!AY$7:AY$846,MATCH(WatchList!$B101,'All CCC'!$B$7:$B$846,0)))</f>
        <v/>
      </c>
      <c r="AZ101" s="856" t="str">
        <f>IF($B101="","",INDEX('All CCC'!AZ$7:AZ$846,MATCH(WatchList!$B101,'All CCC'!$B$7:$B$846,0)))</f>
        <v/>
      </c>
      <c r="BA101" s="856" t="str">
        <f>IF($B101="","",INDEX('All CCC'!BA$7:BA$846,MATCH(WatchList!$B101,'All CCC'!$B$7:$B$846,0)))</f>
        <v/>
      </c>
      <c r="BB101" s="856" t="str">
        <f>IF($B101="","",INDEX('All CCC'!BB$7:BB$846,MATCH(WatchList!$B101,'All CCC'!$B$7:$B$846,0)))</f>
        <v/>
      </c>
      <c r="BC101" s="856" t="str">
        <f>IF($B101="","",INDEX('All CCC'!BC$7:BC$846,MATCH(WatchList!$B101,'All CCC'!$B$7:$B$846,0)))</f>
        <v/>
      </c>
      <c r="BD101" s="856" t="str">
        <f>IF($B101="","",INDEX('All CCC'!BD$7:BD$846,MATCH(WatchList!$B101,'All CCC'!$B$7:$B$846,0)))</f>
        <v/>
      </c>
      <c r="BE101" s="856" t="str">
        <f>IF($B101="","",INDEX('All CCC'!BE$7:BE$846,MATCH(WatchList!$B101,'All CCC'!$B$7:$B$846,0)))</f>
        <v/>
      </c>
      <c r="BF101" s="856" t="str">
        <f>IF($B101="","",INDEX('All CCC'!BF$7:BF$846,MATCH(WatchList!$B101,'All CCC'!$B$7:$B$846,0)))</f>
        <v/>
      </c>
      <c r="BG101" s="856" t="str">
        <f>IF($B101="","",INDEX('All CCC'!BG$7:BG$846,MATCH(WatchList!$B101,'All CCC'!$B$7:$B$846,0)))</f>
        <v/>
      </c>
    </row>
    <row r="102" spans="1:59" x14ac:dyDescent="0.2">
      <c r="A102" s="550" t="str">
        <f>IF($B102="","",INDEX('All CCC'!A$7:A$846,MATCH(WatchList!$B102,'All CCC'!$B$7:$B$846,0)))</f>
        <v/>
      </c>
      <c r="B102" s="31"/>
      <c r="C102" s="856" t="str">
        <f>IF($B102="","",INDEX('All CCC'!C$7:C$846,MATCH(WatchList!$B102,'All CCC'!$B$7:$B$846,0)))</f>
        <v/>
      </c>
      <c r="D102" s="856" t="str">
        <f>IF($B102="","",INDEX('All CCC'!D$7:D$846,MATCH(WatchList!$B102,'All CCC'!$B$7:$B$846,0)))</f>
        <v/>
      </c>
      <c r="E102" s="856" t="str">
        <f>IF($B102="","",INDEX('All CCC'!E$7:E$846,MATCH(WatchList!$B102,'All CCC'!$B$7:$B$846,0)))</f>
        <v/>
      </c>
      <c r="F102" s="856" t="str">
        <f>IF($B102="","",INDEX('All CCC'!F$7:F$846,MATCH(WatchList!$B102,'All CCC'!$B$7:$B$846,0)))</f>
        <v/>
      </c>
      <c r="G102" s="856" t="str">
        <f>IF($B102="","",INDEX('All CCC'!G$7:G$846,MATCH(WatchList!$B102,'All CCC'!$B$7:$B$846,0)))</f>
        <v/>
      </c>
      <c r="H102" s="856" t="str">
        <f>IF($B102="","",INDEX('All CCC'!H$7:H$846,MATCH(WatchList!$B102,'All CCC'!$B$7:$B$846,0)))</f>
        <v/>
      </c>
      <c r="I102" s="856" t="str">
        <f>IF($B102="","",INDEX('All CCC'!I$7:I$846,MATCH(WatchList!$B102,'All CCC'!$B$7:$B$846,0)))</f>
        <v/>
      </c>
      <c r="J102" s="856" t="str">
        <f>IF($B102="","",INDEX('All CCC'!J$7:J$846,MATCH(WatchList!$B102,'All CCC'!$B$7:$B$846,0)))</f>
        <v/>
      </c>
      <c r="K102" s="856" t="str">
        <f>IF($B102="","",INDEX('All CCC'!K$7:K$846,MATCH(WatchList!$B102,'All CCC'!$B$7:$B$846,0)))</f>
        <v/>
      </c>
      <c r="L102" s="856" t="str">
        <f>IF($B102="","",INDEX('All CCC'!L$7:L$846,MATCH(WatchList!$B102,'All CCC'!$B$7:$B$846,0)))</f>
        <v/>
      </c>
      <c r="M102" s="856" t="str">
        <f>IF($B102="","",INDEX('All CCC'!M$7:M$846,MATCH(WatchList!$B102,'All CCC'!$B$7:$B$846,0)))</f>
        <v/>
      </c>
      <c r="N102" s="856" t="str">
        <f>IF($B102="","",INDEX('All CCC'!N$7:N$846,MATCH(WatchList!$B102,'All CCC'!$B$7:$B$846,0)))</f>
        <v/>
      </c>
      <c r="O102" s="856" t="str">
        <f>IF($B102="","",INDEX('All CCC'!O$7:O$846,MATCH(WatchList!$B102,'All CCC'!$B$7:$B$846,0)))</f>
        <v/>
      </c>
      <c r="P102" s="857" t="str">
        <f>IF($B102="","",INDEX('All CCC'!P$7:P$846,MATCH(WatchList!$B102,'All CCC'!$B$7:$B$846,0)))</f>
        <v/>
      </c>
      <c r="Q102" s="857" t="str">
        <f>IF($B102="","",INDEX('All CCC'!Q$7:Q$846,MATCH(WatchList!$B102,'All CCC'!$B$7:$B$846,0)))</f>
        <v/>
      </c>
      <c r="R102" s="856" t="str">
        <f>IF($B102="","",INDEX('All CCC'!R$7:R$846,MATCH(WatchList!$B102,'All CCC'!$B$7:$B$846,0)))</f>
        <v/>
      </c>
      <c r="S102" s="856" t="str">
        <f>IF($B102="","",INDEX('All CCC'!S$7:S$846,MATCH(WatchList!$B102,'All CCC'!$B$7:$B$846,0)))</f>
        <v/>
      </c>
      <c r="T102" s="856" t="str">
        <f>IF($B102="","",INDEX('All CCC'!T$7:T$846,MATCH(WatchList!$B102,'All CCC'!$B$7:$B$846,0)))</f>
        <v/>
      </c>
      <c r="U102" s="856" t="str">
        <f>IF($B102="","",INDEX('All CCC'!U$7:U$846,MATCH(WatchList!$B102,'All CCC'!$B$7:$B$846,0)))</f>
        <v/>
      </c>
      <c r="V102" s="856" t="str">
        <f>IF($B102="","",INDEX('All CCC'!V$7:V$846,MATCH(WatchList!$B102,'All CCC'!$B$7:$B$846,0)))</f>
        <v/>
      </c>
      <c r="W102" s="856" t="str">
        <f>IF($B102="","",INDEX('All CCC'!W$7:W$846,MATCH(WatchList!$B102,'All CCC'!$B$7:$B$846,0)))</f>
        <v/>
      </c>
      <c r="X102" s="856" t="str">
        <f>IF($B102="","",INDEX('All CCC'!X$7:X$846,MATCH(WatchList!$B102,'All CCC'!$B$7:$B$846,0)))</f>
        <v/>
      </c>
      <c r="Y102" s="856" t="str">
        <f>IF($B102="","",INDEX('All CCC'!Y$7:Y$846,MATCH(WatchList!$B102,'All CCC'!$B$7:$B$846,0)))</f>
        <v/>
      </c>
      <c r="Z102" s="856" t="str">
        <f>IF($B102="","",INDEX('All CCC'!Z$7:Z$846,MATCH(WatchList!$B102,'All CCC'!$B$7:$B$846,0)))</f>
        <v/>
      </c>
      <c r="AA102" s="856" t="str">
        <f>IF($B102="","",INDEX('All CCC'!AA$7:AA$846,MATCH(WatchList!$B102,'All CCC'!$B$7:$B$846,0)))</f>
        <v/>
      </c>
      <c r="AB102" s="856" t="str">
        <f>IF($B102="","",INDEX('All CCC'!AB$7:AB$846,MATCH(WatchList!$B102,'All CCC'!$B$7:$B$846,0)))</f>
        <v/>
      </c>
      <c r="AC102" s="856" t="str">
        <f>IF($B102="","",INDEX('All CCC'!AC$7:AC$846,MATCH(WatchList!$B102,'All CCC'!$B$7:$B$846,0)))</f>
        <v/>
      </c>
      <c r="AD102" s="856" t="str">
        <f>IF($B102="","",INDEX('All CCC'!AD$7:AD$846,MATCH(WatchList!$B102,'All CCC'!$B$7:$B$846,0)))</f>
        <v/>
      </c>
      <c r="AE102" s="856" t="str">
        <f>IF($B102="","",INDEX('All CCC'!AE$7:AE$846,MATCH(WatchList!$B102,'All CCC'!$B$7:$B$846,0)))</f>
        <v/>
      </c>
      <c r="AF102" s="856" t="str">
        <f>IF($B102="","",INDEX('All CCC'!AF$7:AF$846,MATCH(WatchList!$B102,'All CCC'!$B$7:$B$846,0)))</f>
        <v/>
      </c>
      <c r="AG102" s="856" t="str">
        <f>IF($B102="","",INDEX('All CCC'!AG$7:AG$846,MATCH(WatchList!$B102,'All CCC'!$B$7:$B$846,0)))</f>
        <v/>
      </c>
      <c r="AH102" s="856" t="str">
        <f>IF($B102="","",INDEX('All CCC'!AH$7:AH$846,MATCH(WatchList!$B102,'All CCC'!$B$7:$B$846,0)))</f>
        <v/>
      </c>
      <c r="AI102" s="856" t="str">
        <f>IF($B102="","",INDEX('All CCC'!AI$7:AI$846,MATCH(WatchList!$B102,'All CCC'!$B$7:$B$846,0)))</f>
        <v/>
      </c>
      <c r="AJ102" s="856" t="str">
        <f>IF($B102="","",INDEX('All CCC'!AJ$7:AJ$846,MATCH(WatchList!$B102,'All CCC'!$B$7:$B$846,0)))</f>
        <v/>
      </c>
      <c r="AK102" s="856" t="str">
        <f>IF($B102="","",INDEX('All CCC'!AK$7:AK$846,MATCH(WatchList!$B102,'All CCC'!$B$7:$B$846,0)))</f>
        <v/>
      </c>
      <c r="AL102" s="856" t="str">
        <f>IF($B102="","",INDEX('All CCC'!AL$7:AL$846,MATCH(WatchList!$B102,'All CCC'!$B$7:$B$846,0)))</f>
        <v/>
      </c>
      <c r="AM102" s="856" t="str">
        <f>IF($B102="","",INDEX('All CCC'!AM$7:AM$846,MATCH(WatchList!$B102,'All CCC'!$B$7:$B$846,0)))</f>
        <v/>
      </c>
      <c r="AN102" s="856" t="str">
        <f>IF($B102="","",INDEX('All CCC'!AN$7:AN$846,MATCH(WatchList!$B102,'All CCC'!$B$7:$B$846,0)))</f>
        <v/>
      </c>
      <c r="AO102" s="856" t="str">
        <f>IF($B102="","",INDEX('All CCC'!AO$7:AO$846,MATCH(WatchList!$B102,'All CCC'!$B$7:$B$846,0)))</f>
        <v/>
      </c>
      <c r="AP102" s="856" t="str">
        <f>IF($B102="","",INDEX('All CCC'!AP$7:AP$846,MATCH(WatchList!$B102,'All CCC'!$B$7:$B$846,0)))</f>
        <v/>
      </c>
      <c r="AQ102" s="856" t="str">
        <f>IF($B102="","",INDEX('All CCC'!AQ$7:AQ$846,MATCH(WatchList!$B102,'All CCC'!$B$7:$B$846,0)))</f>
        <v/>
      </c>
      <c r="AR102" s="856" t="str">
        <f>IF($B102="","",INDEX('All CCC'!AR$7:AR$846,MATCH(WatchList!$B102,'All CCC'!$B$7:$B$846,0)))</f>
        <v/>
      </c>
      <c r="AS102" s="856" t="str">
        <f>IF($B102="","",INDEX('All CCC'!AS$7:AS$846,MATCH(WatchList!$B102,'All CCC'!$B$7:$B$846,0)))</f>
        <v/>
      </c>
      <c r="AT102" s="856" t="str">
        <f>IF($B102="","",INDEX('All CCC'!AT$7:AT$846,MATCH(WatchList!$B102,'All CCC'!$B$7:$B$846,0)))</f>
        <v/>
      </c>
      <c r="AU102" s="856" t="str">
        <f>IF($B102="","",INDEX('All CCC'!AU$7:AU$846,MATCH(WatchList!$B102,'All CCC'!$B$7:$B$846,0)))</f>
        <v/>
      </c>
      <c r="AV102" s="856" t="str">
        <f>IF($B102="","",INDEX('All CCC'!AV$7:AV$846,MATCH(WatchList!$B102,'All CCC'!$B$7:$B$846,0)))</f>
        <v/>
      </c>
      <c r="AW102" s="856" t="str">
        <f>IF($B102="","",INDEX('All CCC'!AW$7:AW$846,MATCH(WatchList!$B102,'All CCC'!$B$7:$B$846,0)))</f>
        <v/>
      </c>
      <c r="AX102" s="856" t="str">
        <f>IF($B102="","",INDEX('All CCC'!AX$7:AX$846,MATCH(WatchList!$B102,'All CCC'!$B$7:$B$846,0)))</f>
        <v/>
      </c>
      <c r="AY102" s="856" t="str">
        <f>IF($B102="","",INDEX('All CCC'!AY$7:AY$846,MATCH(WatchList!$B102,'All CCC'!$B$7:$B$846,0)))</f>
        <v/>
      </c>
      <c r="AZ102" s="856" t="str">
        <f>IF($B102="","",INDEX('All CCC'!AZ$7:AZ$846,MATCH(WatchList!$B102,'All CCC'!$B$7:$B$846,0)))</f>
        <v/>
      </c>
      <c r="BA102" s="856" t="str">
        <f>IF($B102="","",INDEX('All CCC'!BA$7:BA$846,MATCH(WatchList!$B102,'All CCC'!$B$7:$B$846,0)))</f>
        <v/>
      </c>
      <c r="BB102" s="856" t="str">
        <f>IF($B102="","",INDEX('All CCC'!BB$7:BB$846,MATCH(WatchList!$B102,'All CCC'!$B$7:$B$846,0)))</f>
        <v/>
      </c>
      <c r="BC102" s="856" t="str">
        <f>IF($B102="","",INDEX('All CCC'!BC$7:BC$846,MATCH(WatchList!$B102,'All CCC'!$B$7:$B$846,0)))</f>
        <v/>
      </c>
      <c r="BD102" s="856" t="str">
        <f>IF($B102="","",INDEX('All CCC'!BD$7:BD$846,MATCH(WatchList!$B102,'All CCC'!$B$7:$B$846,0)))</f>
        <v/>
      </c>
      <c r="BE102" s="856" t="str">
        <f>IF($B102="","",INDEX('All CCC'!BE$7:BE$846,MATCH(WatchList!$B102,'All CCC'!$B$7:$B$846,0)))</f>
        <v/>
      </c>
      <c r="BF102" s="856" t="str">
        <f>IF($B102="","",INDEX('All CCC'!BF$7:BF$846,MATCH(WatchList!$B102,'All CCC'!$B$7:$B$846,0)))</f>
        <v/>
      </c>
      <c r="BG102" s="856" t="str">
        <f>IF($B102="","",INDEX('All CCC'!BG$7:BG$846,MATCH(WatchList!$B102,'All CCC'!$B$7:$B$846,0)))</f>
        <v/>
      </c>
    </row>
    <row r="103" spans="1:59" x14ac:dyDescent="0.2">
      <c r="A103" s="550" t="str">
        <f>IF($B103="","",INDEX('All CCC'!A$7:A$846,MATCH(WatchList!$B103,'All CCC'!$B$7:$B$846,0)))</f>
        <v/>
      </c>
      <c r="B103" s="31"/>
      <c r="C103" s="856" t="str">
        <f>IF($B103="","",INDEX('All CCC'!C$7:C$846,MATCH(WatchList!$B103,'All CCC'!$B$7:$B$846,0)))</f>
        <v/>
      </c>
      <c r="D103" s="856" t="str">
        <f>IF($B103="","",INDEX('All CCC'!D$7:D$846,MATCH(WatchList!$B103,'All CCC'!$B$7:$B$846,0)))</f>
        <v/>
      </c>
      <c r="E103" s="856" t="str">
        <f>IF($B103="","",INDEX('All CCC'!E$7:E$846,MATCH(WatchList!$B103,'All CCC'!$B$7:$B$846,0)))</f>
        <v/>
      </c>
      <c r="F103" s="856" t="str">
        <f>IF($B103="","",INDEX('All CCC'!F$7:F$846,MATCH(WatchList!$B103,'All CCC'!$B$7:$B$846,0)))</f>
        <v/>
      </c>
      <c r="G103" s="856" t="str">
        <f>IF($B103="","",INDEX('All CCC'!G$7:G$846,MATCH(WatchList!$B103,'All CCC'!$B$7:$B$846,0)))</f>
        <v/>
      </c>
      <c r="H103" s="856" t="str">
        <f>IF($B103="","",INDEX('All CCC'!H$7:H$846,MATCH(WatchList!$B103,'All CCC'!$B$7:$B$846,0)))</f>
        <v/>
      </c>
      <c r="I103" s="856" t="str">
        <f>IF($B103="","",INDEX('All CCC'!I$7:I$846,MATCH(WatchList!$B103,'All CCC'!$B$7:$B$846,0)))</f>
        <v/>
      </c>
      <c r="J103" s="856" t="str">
        <f>IF($B103="","",INDEX('All CCC'!J$7:J$846,MATCH(WatchList!$B103,'All CCC'!$B$7:$B$846,0)))</f>
        <v/>
      </c>
      <c r="K103" s="856" t="str">
        <f>IF($B103="","",INDEX('All CCC'!K$7:K$846,MATCH(WatchList!$B103,'All CCC'!$B$7:$B$846,0)))</f>
        <v/>
      </c>
      <c r="L103" s="856" t="str">
        <f>IF($B103="","",INDEX('All CCC'!L$7:L$846,MATCH(WatchList!$B103,'All CCC'!$B$7:$B$846,0)))</f>
        <v/>
      </c>
      <c r="M103" s="856" t="str">
        <f>IF($B103="","",INDEX('All CCC'!M$7:M$846,MATCH(WatchList!$B103,'All CCC'!$B$7:$B$846,0)))</f>
        <v/>
      </c>
      <c r="N103" s="856" t="str">
        <f>IF($B103="","",INDEX('All CCC'!N$7:N$846,MATCH(WatchList!$B103,'All CCC'!$B$7:$B$846,0)))</f>
        <v/>
      </c>
      <c r="O103" s="856" t="str">
        <f>IF($B103="","",INDEX('All CCC'!O$7:O$846,MATCH(WatchList!$B103,'All CCC'!$B$7:$B$846,0)))</f>
        <v/>
      </c>
      <c r="P103" s="857" t="str">
        <f>IF($B103="","",INDEX('All CCC'!P$7:P$846,MATCH(WatchList!$B103,'All CCC'!$B$7:$B$846,0)))</f>
        <v/>
      </c>
      <c r="Q103" s="857" t="str">
        <f>IF($B103="","",INDEX('All CCC'!Q$7:Q$846,MATCH(WatchList!$B103,'All CCC'!$B$7:$B$846,0)))</f>
        <v/>
      </c>
      <c r="R103" s="856" t="str">
        <f>IF($B103="","",INDEX('All CCC'!R$7:R$846,MATCH(WatchList!$B103,'All CCC'!$B$7:$B$846,0)))</f>
        <v/>
      </c>
      <c r="S103" s="856" t="str">
        <f>IF($B103="","",INDEX('All CCC'!S$7:S$846,MATCH(WatchList!$B103,'All CCC'!$B$7:$B$846,0)))</f>
        <v/>
      </c>
      <c r="T103" s="856" t="str">
        <f>IF($B103="","",INDEX('All CCC'!T$7:T$846,MATCH(WatchList!$B103,'All CCC'!$B$7:$B$846,0)))</f>
        <v/>
      </c>
      <c r="U103" s="856" t="str">
        <f>IF($B103="","",INDEX('All CCC'!U$7:U$846,MATCH(WatchList!$B103,'All CCC'!$B$7:$B$846,0)))</f>
        <v/>
      </c>
      <c r="V103" s="856" t="str">
        <f>IF($B103="","",INDEX('All CCC'!V$7:V$846,MATCH(WatchList!$B103,'All CCC'!$B$7:$B$846,0)))</f>
        <v/>
      </c>
      <c r="W103" s="856" t="str">
        <f>IF($B103="","",INDEX('All CCC'!W$7:W$846,MATCH(WatchList!$B103,'All CCC'!$B$7:$B$846,0)))</f>
        <v/>
      </c>
      <c r="X103" s="856" t="str">
        <f>IF($B103="","",INDEX('All CCC'!X$7:X$846,MATCH(WatchList!$B103,'All CCC'!$B$7:$B$846,0)))</f>
        <v/>
      </c>
      <c r="Y103" s="856" t="str">
        <f>IF($B103="","",INDEX('All CCC'!Y$7:Y$846,MATCH(WatchList!$B103,'All CCC'!$B$7:$B$846,0)))</f>
        <v/>
      </c>
      <c r="Z103" s="856" t="str">
        <f>IF($B103="","",INDEX('All CCC'!Z$7:Z$846,MATCH(WatchList!$B103,'All CCC'!$B$7:$B$846,0)))</f>
        <v/>
      </c>
      <c r="AA103" s="856" t="str">
        <f>IF($B103="","",INDEX('All CCC'!AA$7:AA$846,MATCH(WatchList!$B103,'All CCC'!$B$7:$B$846,0)))</f>
        <v/>
      </c>
      <c r="AB103" s="856" t="str">
        <f>IF($B103="","",INDEX('All CCC'!AB$7:AB$846,MATCH(WatchList!$B103,'All CCC'!$B$7:$B$846,0)))</f>
        <v/>
      </c>
      <c r="AC103" s="856" t="str">
        <f>IF($B103="","",INDEX('All CCC'!AC$7:AC$846,MATCH(WatchList!$B103,'All CCC'!$B$7:$B$846,0)))</f>
        <v/>
      </c>
      <c r="AD103" s="856" t="str">
        <f>IF($B103="","",INDEX('All CCC'!AD$7:AD$846,MATCH(WatchList!$B103,'All CCC'!$B$7:$B$846,0)))</f>
        <v/>
      </c>
      <c r="AE103" s="856" t="str">
        <f>IF($B103="","",INDEX('All CCC'!AE$7:AE$846,MATCH(WatchList!$B103,'All CCC'!$B$7:$B$846,0)))</f>
        <v/>
      </c>
      <c r="AF103" s="856" t="str">
        <f>IF($B103="","",INDEX('All CCC'!AF$7:AF$846,MATCH(WatchList!$B103,'All CCC'!$B$7:$B$846,0)))</f>
        <v/>
      </c>
      <c r="AG103" s="856" t="str">
        <f>IF($B103="","",INDEX('All CCC'!AG$7:AG$846,MATCH(WatchList!$B103,'All CCC'!$B$7:$B$846,0)))</f>
        <v/>
      </c>
      <c r="AH103" s="856" t="str">
        <f>IF($B103="","",INDEX('All CCC'!AH$7:AH$846,MATCH(WatchList!$B103,'All CCC'!$B$7:$B$846,0)))</f>
        <v/>
      </c>
      <c r="AI103" s="856" t="str">
        <f>IF($B103="","",INDEX('All CCC'!AI$7:AI$846,MATCH(WatchList!$B103,'All CCC'!$B$7:$B$846,0)))</f>
        <v/>
      </c>
      <c r="AJ103" s="856" t="str">
        <f>IF($B103="","",INDEX('All CCC'!AJ$7:AJ$846,MATCH(WatchList!$B103,'All CCC'!$B$7:$B$846,0)))</f>
        <v/>
      </c>
      <c r="AK103" s="856" t="str">
        <f>IF($B103="","",INDEX('All CCC'!AK$7:AK$846,MATCH(WatchList!$B103,'All CCC'!$B$7:$B$846,0)))</f>
        <v/>
      </c>
      <c r="AL103" s="856" t="str">
        <f>IF($B103="","",INDEX('All CCC'!AL$7:AL$846,MATCH(WatchList!$B103,'All CCC'!$B$7:$B$846,0)))</f>
        <v/>
      </c>
      <c r="AM103" s="856" t="str">
        <f>IF($B103="","",INDEX('All CCC'!AM$7:AM$846,MATCH(WatchList!$B103,'All CCC'!$B$7:$B$846,0)))</f>
        <v/>
      </c>
      <c r="AN103" s="856" t="str">
        <f>IF($B103="","",INDEX('All CCC'!AN$7:AN$846,MATCH(WatchList!$B103,'All CCC'!$B$7:$B$846,0)))</f>
        <v/>
      </c>
      <c r="AO103" s="856" t="str">
        <f>IF($B103="","",INDEX('All CCC'!AO$7:AO$846,MATCH(WatchList!$B103,'All CCC'!$B$7:$B$846,0)))</f>
        <v/>
      </c>
      <c r="AP103" s="856" t="str">
        <f>IF($B103="","",INDEX('All CCC'!AP$7:AP$846,MATCH(WatchList!$B103,'All CCC'!$B$7:$B$846,0)))</f>
        <v/>
      </c>
      <c r="AQ103" s="856" t="str">
        <f>IF($B103="","",INDEX('All CCC'!AQ$7:AQ$846,MATCH(WatchList!$B103,'All CCC'!$B$7:$B$846,0)))</f>
        <v/>
      </c>
      <c r="AR103" s="856" t="str">
        <f>IF($B103="","",INDEX('All CCC'!AR$7:AR$846,MATCH(WatchList!$B103,'All CCC'!$B$7:$B$846,0)))</f>
        <v/>
      </c>
      <c r="AS103" s="856" t="str">
        <f>IF($B103="","",INDEX('All CCC'!AS$7:AS$846,MATCH(WatchList!$B103,'All CCC'!$B$7:$B$846,0)))</f>
        <v/>
      </c>
      <c r="AT103" s="856" t="str">
        <f>IF($B103="","",INDEX('All CCC'!AT$7:AT$846,MATCH(WatchList!$B103,'All CCC'!$B$7:$B$846,0)))</f>
        <v/>
      </c>
      <c r="AU103" s="856" t="str">
        <f>IF($B103="","",INDEX('All CCC'!AU$7:AU$846,MATCH(WatchList!$B103,'All CCC'!$B$7:$B$846,0)))</f>
        <v/>
      </c>
      <c r="AV103" s="856" t="str">
        <f>IF($B103="","",INDEX('All CCC'!AV$7:AV$846,MATCH(WatchList!$B103,'All CCC'!$B$7:$B$846,0)))</f>
        <v/>
      </c>
      <c r="AW103" s="856" t="str">
        <f>IF($B103="","",INDEX('All CCC'!AW$7:AW$846,MATCH(WatchList!$B103,'All CCC'!$B$7:$B$846,0)))</f>
        <v/>
      </c>
      <c r="AX103" s="856" t="str">
        <f>IF($B103="","",INDEX('All CCC'!AX$7:AX$846,MATCH(WatchList!$B103,'All CCC'!$B$7:$B$846,0)))</f>
        <v/>
      </c>
      <c r="AY103" s="856" t="str">
        <f>IF($B103="","",INDEX('All CCC'!AY$7:AY$846,MATCH(WatchList!$B103,'All CCC'!$B$7:$B$846,0)))</f>
        <v/>
      </c>
      <c r="AZ103" s="856" t="str">
        <f>IF($B103="","",INDEX('All CCC'!AZ$7:AZ$846,MATCH(WatchList!$B103,'All CCC'!$B$7:$B$846,0)))</f>
        <v/>
      </c>
      <c r="BA103" s="856" t="str">
        <f>IF($B103="","",INDEX('All CCC'!BA$7:BA$846,MATCH(WatchList!$B103,'All CCC'!$B$7:$B$846,0)))</f>
        <v/>
      </c>
      <c r="BB103" s="856" t="str">
        <f>IF($B103="","",INDEX('All CCC'!BB$7:BB$846,MATCH(WatchList!$B103,'All CCC'!$B$7:$B$846,0)))</f>
        <v/>
      </c>
      <c r="BC103" s="856" t="str">
        <f>IF($B103="","",INDEX('All CCC'!BC$7:BC$846,MATCH(WatchList!$B103,'All CCC'!$B$7:$B$846,0)))</f>
        <v/>
      </c>
      <c r="BD103" s="856" t="str">
        <f>IF($B103="","",INDEX('All CCC'!BD$7:BD$846,MATCH(WatchList!$B103,'All CCC'!$B$7:$B$846,0)))</f>
        <v/>
      </c>
      <c r="BE103" s="856" t="str">
        <f>IF($B103="","",INDEX('All CCC'!BE$7:BE$846,MATCH(WatchList!$B103,'All CCC'!$B$7:$B$846,0)))</f>
        <v/>
      </c>
      <c r="BF103" s="856" t="str">
        <f>IF($B103="","",INDEX('All CCC'!BF$7:BF$846,MATCH(WatchList!$B103,'All CCC'!$B$7:$B$846,0)))</f>
        <v/>
      </c>
      <c r="BG103" s="856" t="str">
        <f>IF($B103="","",INDEX('All CCC'!BG$7:BG$846,MATCH(WatchList!$B103,'All CCC'!$B$7:$B$846,0)))</f>
        <v/>
      </c>
    </row>
    <row r="104" spans="1:59" x14ac:dyDescent="0.2">
      <c r="A104" s="550" t="str">
        <f>IF($B104="","",INDEX('All CCC'!A$7:A$846,MATCH(WatchList!$B104,'All CCC'!$B$7:$B$846,0)))</f>
        <v/>
      </c>
      <c r="B104" s="31"/>
      <c r="C104" s="856" t="str">
        <f>IF($B104="","",INDEX('All CCC'!C$7:C$846,MATCH(WatchList!$B104,'All CCC'!$B$7:$B$846,0)))</f>
        <v/>
      </c>
      <c r="D104" s="856" t="str">
        <f>IF($B104="","",INDEX('All CCC'!D$7:D$846,MATCH(WatchList!$B104,'All CCC'!$B$7:$B$846,0)))</f>
        <v/>
      </c>
      <c r="E104" s="856" t="str">
        <f>IF($B104="","",INDEX('All CCC'!E$7:E$846,MATCH(WatchList!$B104,'All CCC'!$B$7:$B$846,0)))</f>
        <v/>
      </c>
      <c r="F104" s="856" t="str">
        <f>IF($B104="","",INDEX('All CCC'!F$7:F$846,MATCH(WatchList!$B104,'All CCC'!$B$7:$B$846,0)))</f>
        <v/>
      </c>
      <c r="G104" s="856" t="str">
        <f>IF($B104="","",INDEX('All CCC'!G$7:G$846,MATCH(WatchList!$B104,'All CCC'!$B$7:$B$846,0)))</f>
        <v/>
      </c>
      <c r="H104" s="856" t="str">
        <f>IF($B104="","",INDEX('All CCC'!H$7:H$846,MATCH(WatchList!$B104,'All CCC'!$B$7:$B$846,0)))</f>
        <v/>
      </c>
      <c r="I104" s="856" t="str">
        <f>IF($B104="","",INDEX('All CCC'!I$7:I$846,MATCH(WatchList!$B104,'All CCC'!$B$7:$B$846,0)))</f>
        <v/>
      </c>
      <c r="J104" s="856" t="str">
        <f>IF($B104="","",INDEX('All CCC'!J$7:J$846,MATCH(WatchList!$B104,'All CCC'!$B$7:$B$846,0)))</f>
        <v/>
      </c>
      <c r="K104" s="856" t="str">
        <f>IF($B104="","",INDEX('All CCC'!K$7:K$846,MATCH(WatchList!$B104,'All CCC'!$B$7:$B$846,0)))</f>
        <v/>
      </c>
      <c r="L104" s="856" t="str">
        <f>IF($B104="","",INDEX('All CCC'!L$7:L$846,MATCH(WatchList!$B104,'All CCC'!$B$7:$B$846,0)))</f>
        <v/>
      </c>
      <c r="M104" s="856" t="str">
        <f>IF($B104="","",INDEX('All CCC'!M$7:M$846,MATCH(WatchList!$B104,'All CCC'!$B$7:$B$846,0)))</f>
        <v/>
      </c>
      <c r="N104" s="856" t="str">
        <f>IF($B104="","",INDEX('All CCC'!N$7:N$846,MATCH(WatchList!$B104,'All CCC'!$B$7:$B$846,0)))</f>
        <v/>
      </c>
      <c r="O104" s="856" t="str">
        <f>IF($B104="","",INDEX('All CCC'!O$7:O$846,MATCH(WatchList!$B104,'All CCC'!$B$7:$B$846,0)))</f>
        <v/>
      </c>
      <c r="P104" s="857" t="str">
        <f>IF($B104="","",INDEX('All CCC'!P$7:P$846,MATCH(WatchList!$B104,'All CCC'!$B$7:$B$846,0)))</f>
        <v/>
      </c>
      <c r="Q104" s="857" t="str">
        <f>IF($B104="","",INDEX('All CCC'!Q$7:Q$846,MATCH(WatchList!$B104,'All CCC'!$B$7:$B$846,0)))</f>
        <v/>
      </c>
      <c r="R104" s="856" t="str">
        <f>IF($B104="","",INDEX('All CCC'!R$7:R$846,MATCH(WatchList!$B104,'All CCC'!$B$7:$B$846,0)))</f>
        <v/>
      </c>
      <c r="S104" s="856" t="str">
        <f>IF($B104="","",INDEX('All CCC'!S$7:S$846,MATCH(WatchList!$B104,'All CCC'!$B$7:$B$846,0)))</f>
        <v/>
      </c>
      <c r="T104" s="856" t="str">
        <f>IF($B104="","",INDEX('All CCC'!T$7:T$846,MATCH(WatchList!$B104,'All CCC'!$B$7:$B$846,0)))</f>
        <v/>
      </c>
      <c r="U104" s="856" t="str">
        <f>IF($B104="","",INDEX('All CCC'!U$7:U$846,MATCH(WatchList!$B104,'All CCC'!$B$7:$B$846,0)))</f>
        <v/>
      </c>
      <c r="V104" s="856" t="str">
        <f>IF($B104="","",INDEX('All CCC'!V$7:V$846,MATCH(WatchList!$B104,'All CCC'!$B$7:$B$846,0)))</f>
        <v/>
      </c>
      <c r="W104" s="856" t="str">
        <f>IF($B104="","",INDEX('All CCC'!W$7:W$846,MATCH(WatchList!$B104,'All CCC'!$B$7:$B$846,0)))</f>
        <v/>
      </c>
      <c r="X104" s="856" t="str">
        <f>IF($B104="","",INDEX('All CCC'!X$7:X$846,MATCH(WatchList!$B104,'All CCC'!$B$7:$B$846,0)))</f>
        <v/>
      </c>
      <c r="Y104" s="856" t="str">
        <f>IF($B104="","",INDEX('All CCC'!Y$7:Y$846,MATCH(WatchList!$B104,'All CCC'!$B$7:$B$846,0)))</f>
        <v/>
      </c>
      <c r="Z104" s="856" t="str">
        <f>IF($B104="","",INDEX('All CCC'!Z$7:Z$846,MATCH(WatchList!$B104,'All CCC'!$B$7:$B$846,0)))</f>
        <v/>
      </c>
      <c r="AA104" s="856" t="str">
        <f>IF($B104="","",INDEX('All CCC'!AA$7:AA$846,MATCH(WatchList!$B104,'All CCC'!$B$7:$B$846,0)))</f>
        <v/>
      </c>
      <c r="AB104" s="856" t="str">
        <f>IF($B104="","",INDEX('All CCC'!AB$7:AB$846,MATCH(WatchList!$B104,'All CCC'!$B$7:$B$846,0)))</f>
        <v/>
      </c>
      <c r="AC104" s="856" t="str">
        <f>IF($B104="","",INDEX('All CCC'!AC$7:AC$846,MATCH(WatchList!$B104,'All CCC'!$B$7:$B$846,0)))</f>
        <v/>
      </c>
      <c r="AD104" s="856" t="str">
        <f>IF($B104="","",INDEX('All CCC'!AD$7:AD$846,MATCH(WatchList!$B104,'All CCC'!$B$7:$B$846,0)))</f>
        <v/>
      </c>
      <c r="AE104" s="856" t="str">
        <f>IF($B104="","",INDEX('All CCC'!AE$7:AE$846,MATCH(WatchList!$B104,'All CCC'!$B$7:$B$846,0)))</f>
        <v/>
      </c>
      <c r="AF104" s="856" t="str">
        <f>IF($B104="","",INDEX('All CCC'!AF$7:AF$846,MATCH(WatchList!$B104,'All CCC'!$B$7:$B$846,0)))</f>
        <v/>
      </c>
      <c r="AG104" s="856" t="str">
        <f>IF($B104="","",INDEX('All CCC'!AG$7:AG$846,MATCH(WatchList!$B104,'All CCC'!$B$7:$B$846,0)))</f>
        <v/>
      </c>
      <c r="AH104" s="856" t="str">
        <f>IF($B104="","",INDEX('All CCC'!AH$7:AH$846,MATCH(WatchList!$B104,'All CCC'!$B$7:$B$846,0)))</f>
        <v/>
      </c>
      <c r="AI104" s="856" t="str">
        <f>IF($B104="","",INDEX('All CCC'!AI$7:AI$846,MATCH(WatchList!$B104,'All CCC'!$B$7:$B$846,0)))</f>
        <v/>
      </c>
      <c r="AJ104" s="856" t="str">
        <f>IF($B104="","",INDEX('All CCC'!AJ$7:AJ$846,MATCH(WatchList!$B104,'All CCC'!$B$7:$B$846,0)))</f>
        <v/>
      </c>
      <c r="AK104" s="856" t="str">
        <f>IF($B104="","",INDEX('All CCC'!AK$7:AK$846,MATCH(WatchList!$B104,'All CCC'!$B$7:$B$846,0)))</f>
        <v/>
      </c>
      <c r="AL104" s="856" t="str">
        <f>IF($B104="","",INDEX('All CCC'!AL$7:AL$846,MATCH(WatchList!$B104,'All CCC'!$B$7:$B$846,0)))</f>
        <v/>
      </c>
      <c r="AM104" s="856" t="str">
        <f>IF($B104="","",INDEX('All CCC'!AM$7:AM$846,MATCH(WatchList!$B104,'All CCC'!$B$7:$B$846,0)))</f>
        <v/>
      </c>
      <c r="AN104" s="856" t="str">
        <f>IF($B104="","",INDEX('All CCC'!AN$7:AN$846,MATCH(WatchList!$B104,'All CCC'!$B$7:$B$846,0)))</f>
        <v/>
      </c>
      <c r="AO104" s="856" t="str">
        <f>IF($B104="","",INDEX('All CCC'!AO$7:AO$846,MATCH(WatchList!$B104,'All CCC'!$B$7:$B$846,0)))</f>
        <v/>
      </c>
      <c r="AP104" s="856" t="str">
        <f>IF($B104="","",INDEX('All CCC'!AP$7:AP$846,MATCH(WatchList!$B104,'All CCC'!$B$7:$B$846,0)))</f>
        <v/>
      </c>
      <c r="AQ104" s="856" t="str">
        <f>IF($B104="","",INDEX('All CCC'!AQ$7:AQ$846,MATCH(WatchList!$B104,'All CCC'!$B$7:$B$846,0)))</f>
        <v/>
      </c>
      <c r="AR104" s="856" t="str">
        <f>IF($B104="","",INDEX('All CCC'!AR$7:AR$846,MATCH(WatchList!$B104,'All CCC'!$B$7:$B$846,0)))</f>
        <v/>
      </c>
      <c r="AS104" s="856" t="str">
        <f>IF($B104="","",INDEX('All CCC'!AS$7:AS$846,MATCH(WatchList!$B104,'All CCC'!$B$7:$B$846,0)))</f>
        <v/>
      </c>
      <c r="AT104" s="856" t="str">
        <f>IF($B104="","",INDEX('All CCC'!AT$7:AT$846,MATCH(WatchList!$B104,'All CCC'!$B$7:$B$846,0)))</f>
        <v/>
      </c>
      <c r="AU104" s="856" t="str">
        <f>IF($B104="","",INDEX('All CCC'!AU$7:AU$846,MATCH(WatchList!$B104,'All CCC'!$B$7:$B$846,0)))</f>
        <v/>
      </c>
      <c r="AV104" s="856" t="str">
        <f>IF($B104="","",INDEX('All CCC'!AV$7:AV$846,MATCH(WatchList!$B104,'All CCC'!$B$7:$B$846,0)))</f>
        <v/>
      </c>
      <c r="AW104" s="856" t="str">
        <f>IF($B104="","",INDEX('All CCC'!AW$7:AW$846,MATCH(WatchList!$B104,'All CCC'!$B$7:$B$846,0)))</f>
        <v/>
      </c>
      <c r="AX104" s="856" t="str">
        <f>IF($B104="","",INDEX('All CCC'!AX$7:AX$846,MATCH(WatchList!$B104,'All CCC'!$B$7:$B$846,0)))</f>
        <v/>
      </c>
      <c r="AY104" s="856" t="str">
        <f>IF($B104="","",INDEX('All CCC'!AY$7:AY$846,MATCH(WatchList!$B104,'All CCC'!$B$7:$B$846,0)))</f>
        <v/>
      </c>
      <c r="AZ104" s="856" t="str">
        <f>IF($B104="","",INDEX('All CCC'!AZ$7:AZ$846,MATCH(WatchList!$B104,'All CCC'!$B$7:$B$846,0)))</f>
        <v/>
      </c>
      <c r="BA104" s="856" t="str">
        <f>IF($B104="","",INDEX('All CCC'!BA$7:BA$846,MATCH(WatchList!$B104,'All CCC'!$B$7:$B$846,0)))</f>
        <v/>
      </c>
      <c r="BB104" s="856" t="str">
        <f>IF($B104="","",INDEX('All CCC'!BB$7:BB$846,MATCH(WatchList!$B104,'All CCC'!$B$7:$B$846,0)))</f>
        <v/>
      </c>
      <c r="BC104" s="856" t="str">
        <f>IF($B104="","",INDEX('All CCC'!BC$7:BC$846,MATCH(WatchList!$B104,'All CCC'!$B$7:$B$846,0)))</f>
        <v/>
      </c>
      <c r="BD104" s="856" t="str">
        <f>IF($B104="","",INDEX('All CCC'!BD$7:BD$846,MATCH(WatchList!$B104,'All CCC'!$B$7:$B$846,0)))</f>
        <v/>
      </c>
      <c r="BE104" s="856" t="str">
        <f>IF($B104="","",INDEX('All CCC'!BE$7:BE$846,MATCH(WatchList!$B104,'All CCC'!$B$7:$B$846,0)))</f>
        <v/>
      </c>
      <c r="BF104" s="856" t="str">
        <f>IF($B104="","",INDEX('All CCC'!BF$7:BF$846,MATCH(WatchList!$B104,'All CCC'!$B$7:$B$846,0)))</f>
        <v/>
      </c>
      <c r="BG104" s="856" t="str">
        <f>IF($B104="","",INDEX('All CCC'!BG$7:BG$846,MATCH(WatchList!$B104,'All CCC'!$B$7:$B$846,0)))</f>
        <v/>
      </c>
    </row>
    <row r="105" spans="1:59" x14ac:dyDescent="0.2">
      <c r="A105" s="550" t="str">
        <f>IF($B105="","",INDEX('All CCC'!A$7:A$846,MATCH(WatchList!$B105,'All CCC'!$B$7:$B$846,0)))</f>
        <v/>
      </c>
      <c r="B105" s="31"/>
      <c r="C105" s="856" t="str">
        <f>IF($B105="","",INDEX('All CCC'!C$7:C$846,MATCH(WatchList!$B105,'All CCC'!$B$7:$B$846,0)))</f>
        <v/>
      </c>
      <c r="D105" s="856" t="str">
        <f>IF($B105="","",INDEX('All CCC'!D$7:D$846,MATCH(WatchList!$B105,'All CCC'!$B$7:$B$846,0)))</f>
        <v/>
      </c>
      <c r="E105" s="856" t="str">
        <f>IF($B105="","",INDEX('All CCC'!E$7:E$846,MATCH(WatchList!$B105,'All CCC'!$B$7:$B$846,0)))</f>
        <v/>
      </c>
      <c r="F105" s="856" t="str">
        <f>IF($B105="","",INDEX('All CCC'!F$7:F$846,MATCH(WatchList!$B105,'All CCC'!$B$7:$B$846,0)))</f>
        <v/>
      </c>
      <c r="G105" s="856" t="str">
        <f>IF($B105="","",INDEX('All CCC'!G$7:G$846,MATCH(WatchList!$B105,'All CCC'!$B$7:$B$846,0)))</f>
        <v/>
      </c>
      <c r="H105" s="856" t="str">
        <f>IF($B105="","",INDEX('All CCC'!H$7:H$846,MATCH(WatchList!$B105,'All CCC'!$B$7:$B$846,0)))</f>
        <v/>
      </c>
      <c r="I105" s="856" t="str">
        <f>IF($B105="","",INDEX('All CCC'!I$7:I$846,MATCH(WatchList!$B105,'All CCC'!$B$7:$B$846,0)))</f>
        <v/>
      </c>
      <c r="J105" s="856" t="str">
        <f>IF($B105="","",INDEX('All CCC'!J$7:J$846,MATCH(WatchList!$B105,'All CCC'!$B$7:$B$846,0)))</f>
        <v/>
      </c>
      <c r="K105" s="856" t="str">
        <f>IF($B105="","",INDEX('All CCC'!K$7:K$846,MATCH(WatchList!$B105,'All CCC'!$B$7:$B$846,0)))</f>
        <v/>
      </c>
      <c r="L105" s="856" t="str">
        <f>IF($B105="","",INDEX('All CCC'!L$7:L$846,MATCH(WatchList!$B105,'All CCC'!$B$7:$B$846,0)))</f>
        <v/>
      </c>
      <c r="M105" s="856" t="str">
        <f>IF($B105="","",INDEX('All CCC'!M$7:M$846,MATCH(WatchList!$B105,'All CCC'!$B$7:$B$846,0)))</f>
        <v/>
      </c>
      <c r="N105" s="856" t="str">
        <f>IF($B105="","",INDEX('All CCC'!N$7:N$846,MATCH(WatchList!$B105,'All CCC'!$B$7:$B$846,0)))</f>
        <v/>
      </c>
      <c r="O105" s="856" t="str">
        <f>IF($B105="","",INDEX('All CCC'!O$7:O$846,MATCH(WatchList!$B105,'All CCC'!$B$7:$B$846,0)))</f>
        <v/>
      </c>
      <c r="P105" s="857" t="str">
        <f>IF($B105="","",INDEX('All CCC'!P$7:P$846,MATCH(WatchList!$B105,'All CCC'!$B$7:$B$846,0)))</f>
        <v/>
      </c>
      <c r="Q105" s="857" t="str">
        <f>IF($B105="","",INDEX('All CCC'!Q$7:Q$846,MATCH(WatchList!$B105,'All CCC'!$B$7:$B$846,0)))</f>
        <v/>
      </c>
      <c r="R105" s="856" t="str">
        <f>IF($B105="","",INDEX('All CCC'!R$7:R$846,MATCH(WatchList!$B105,'All CCC'!$B$7:$B$846,0)))</f>
        <v/>
      </c>
      <c r="S105" s="856" t="str">
        <f>IF($B105="","",INDEX('All CCC'!S$7:S$846,MATCH(WatchList!$B105,'All CCC'!$B$7:$B$846,0)))</f>
        <v/>
      </c>
      <c r="T105" s="856" t="str">
        <f>IF($B105="","",INDEX('All CCC'!T$7:T$846,MATCH(WatchList!$B105,'All CCC'!$B$7:$B$846,0)))</f>
        <v/>
      </c>
      <c r="U105" s="856" t="str">
        <f>IF($B105="","",INDEX('All CCC'!U$7:U$846,MATCH(WatchList!$B105,'All CCC'!$B$7:$B$846,0)))</f>
        <v/>
      </c>
      <c r="V105" s="856" t="str">
        <f>IF($B105="","",INDEX('All CCC'!V$7:V$846,MATCH(WatchList!$B105,'All CCC'!$B$7:$B$846,0)))</f>
        <v/>
      </c>
      <c r="W105" s="856" t="str">
        <f>IF($B105="","",INDEX('All CCC'!W$7:W$846,MATCH(WatchList!$B105,'All CCC'!$B$7:$B$846,0)))</f>
        <v/>
      </c>
      <c r="X105" s="856" t="str">
        <f>IF($B105="","",INDEX('All CCC'!X$7:X$846,MATCH(WatchList!$B105,'All CCC'!$B$7:$B$846,0)))</f>
        <v/>
      </c>
      <c r="Y105" s="856" t="str">
        <f>IF($B105="","",INDEX('All CCC'!Y$7:Y$846,MATCH(WatchList!$B105,'All CCC'!$B$7:$B$846,0)))</f>
        <v/>
      </c>
      <c r="Z105" s="856" t="str">
        <f>IF($B105="","",INDEX('All CCC'!Z$7:Z$846,MATCH(WatchList!$B105,'All CCC'!$B$7:$B$846,0)))</f>
        <v/>
      </c>
      <c r="AA105" s="856" t="str">
        <f>IF($B105="","",INDEX('All CCC'!AA$7:AA$846,MATCH(WatchList!$B105,'All CCC'!$B$7:$B$846,0)))</f>
        <v/>
      </c>
      <c r="AB105" s="856" t="str">
        <f>IF($B105="","",INDEX('All CCC'!AB$7:AB$846,MATCH(WatchList!$B105,'All CCC'!$B$7:$B$846,0)))</f>
        <v/>
      </c>
      <c r="AC105" s="856" t="str">
        <f>IF($B105="","",INDEX('All CCC'!AC$7:AC$846,MATCH(WatchList!$B105,'All CCC'!$B$7:$B$846,0)))</f>
        <v/>
      </c>
      <c r="AD105" s="856" t="str">
        <f>IF($B105="","",INDEX('All CCC'!AD$7:AD$846,MATCH(WatchList!$B105,'All CCC'!$B$7:$B$846,0)))</f>
        <v/>
      </c>
      <c r="AE105" s="856" t="str">
        <f>IF($B105="","",INDEX('All CCC'!AE$7:AE$846,MATCH(WatchList!$B105,'All CCC'!$B$7:$B$846,0)))</f>
        <v/>
      </c>
      <c r="AF105" s="856" t="str">
        <f>IF($B105="","",INDEX('All CCC'!AF$7:AF$846,MATCH(WatchList!$B105,'All CCC'!$B$7:$B$846,0)))</f>
        <v/>
      </c>
      <c r="AG105" s="856" t="str">
        <f>IF($B105="","",INDEX('All CCC'!AG$7:AG$846,MATCH(WatchList!$B105,'All CCC'!$B$7:$B$846,0)))</f>
        <v/>
      </c>
      <c r="AH105" s="856" t="str">
        <f>IF($B105="","",INDEX('All CCC'!AH$7:AH$846,MATCH(WatchList!$B105,'All CCC'!$B$7:$B$846,0)))</f>
        <v/>
      </c>
      <c r="AI105" s="856" t="str">
        <f>IF($B105="","",INDEX('All CCC'!AI$7:AI$846,MATCH(WatchList!$B105,'All CCC'!$B$7:$B$846,0)))</f>
        <v/>
      </c>
      <c r="AJ105" s="856" t="str">
        <f>IF($B105="","",INDEX('All CCC'!AJ$7:AJ$846,MATCH(WatchList!$B105,'All CCC'!$B$7:$B$846,0)))</f>
        <v/>
      </c>
      <c r="AK105" s="856" t="str">
        <f>IF($B105="","",INDEX('All CCC'!AK$7:AK$846,MATCH(WatchList!$B105,'All CCC'!$B$7:$B$846,0)))</f>
        <v/>
      </c>
      <c r="AL105" s="856" t="str">
        <f>IF($B105="","",INDEX('All CCC'!AL$7:AL$846,MATCH(WatchList!$B105,'All CCC'!$B$7:$B$846,0)))</f>
        <v/>
      </c>
      <c r="AM105" s="856" t="str">
        <f>IF($B105="","",INDEX('All CCC'!AM$7:AM$846,MATCH(WatchList!$B105,'All CCC'!$B$7:$B$846,0)))</f>
        <v/>
      </c>
      <c r="AN105" s="856" t="str">
        <f>IF($B105="","",INDEX('All CCC'!AN$7:AN$846,MATCH(WatchList!$B105,'All CCC'!$B$7:$B$846,0)))</f>
        <v/>
      </c>
      <c r="AO105" s="856" t="str">
        <f>IF($B105="","",INDEX('All CCC'!AO$7:AO$846,MATCH(WatchList!$B105,'All CCC'!$B$7:$B$846,0)))</f>
        <v/>
      </c>
      <c r="AP105" s="856" t="str">
        <f>IF($B105="","",INDEX('All CCC'!AP$7:AP$846,MATCH(WatchList!$B105,'All CCC'!$B$7:$B$846,0)))</f>
        <v/>
      </c>
      <c r="AQ105" s="856" t="str">
        <f>IF($B105="","",INDEX('All CCC'!AQ$7:AQ$846,MATCH(WatchList!$B105,'All CCC'!$B$7:$B$846,0)))</f>
        <v/>
      </c>
      <c r="AR105" s="856" t="str">
        <f>IF($B105="","",INDEX('All CCC'!AR$7:AR$846,MATCH(WatchList!$B105,'All CCC'!$B$7:$B$846,0)))</f>
        <v/>
      </c>
      <c r="AS105" s="856" t="str">
        <f>IF($B105="","",INDEX('All CCC'!AS$7:AS$846,MATCH(WatchList!$B105,'All CCC'!$B$7:$B$846,0)))</f>
        <v/>
      </c>
      <c r="AT105" s="856" t="str">
        <f>IF($B105="","",INDEX('All CCC'!AT$7:AT$846,MATCH(WatchList!$B105,'All CCC'!$B$7:$B$846,0)))</f>
        <v/>
      </c>
      <c r="AU105" s="856" t="str">
        <f>IF($B105="","",INDEX('All CCC'!AU$7:AU$846,MATCH(WatchList!$B105,'All CCC'!$B$7:$B$846,0)))</f>
        <v/>
      </c>
      <c r="AV105" s="856" t="str">
        <f>IF($B105="","",INDEX('All CCC'!AV$7:AV$846,MATCH(WatchList!$B105,'All CCC'!$B$7:$B$846,0)))</f>
        <v/>
      </c>
      <c r="AW105" s="856" t="str">
        <f>IF($B105="","",INDEX('All CCC'!AW$7:AW$846,MATCH(WatchList!$B105,'All CCC'!$B$7:$B$846,0)))</f>
        <v/>
      </c>
      <c r="AX105" s="856" t="str">
        <f>IF($B105="","",INDEX('All CCC'!AX$7:AX$846,MATCH(WatchList!$B105,'All CCC'!$B$7:$B$846,0)))</f>
        <v/>
      </c>
      <c r="AY105" s="856" t="str">
        <f>IF($B105="","",INDEX('All CCC'!AY$7:AY$846,MATCH(WatchList!$B105,'All CCC'!$B$7:$B$846,0)))</f>
        <v/>
      </c>
      <c r="AZ105" s="856" t="str">
        <f>IF($B105="","",INDEX('All CCC'!AZ$7:AZ$846,MATCH(WatchList!$B105,'All CCC'!$B$7:$B$846,0)))</f>
        <v/>
      </c>
      <c r="BA105" s="856" t="str">
        <f>IF($B105="","",INDEX('All CCC'!BA$7:BA$846,MATCH(WatchList!$B105,'All CCC'!$B$7:$B$846,0)))</f>
        <v/>
      </c>
      <c r="BB105" s="856" t="str">
        <f>IF($B105="","",INDEX('All CCC'!BB$7:BB$846,MATCH(WatchList!$B105,'All CCC'!$B$7:$B$846,0)))</f>
        <v/>
      </c>
      <c r="BC105" s="856" t="str">
        <f>IF($B105="","",INDEX('All CCC'!BC$7:BC$846,MATCH(WatchList!$B105,'All CCC'!$B$7:$B$846,0)))</f>
        <v/>
      </c>
      <c r="BD105" s="856" t="str">
        <f>IF($B105="","",INDEX('All CCC'!BD$7:BD$846,MATCH(WatchList!$B105,'All CCC'!$B$7:$B$846,0)))</f>
        <v/>
      </c>
      <c r="BE105" s="856" t="str">
        <f>IF($B105="","",INDEX('All CCC'!BE$7:BE$846,MATCH(WatchList!$B105,'All CCC'!$B$7:$B$846,0)))</f>
        <v/>
      </c>
      <c r="BF105" s="856" t="str">
        <f>IF($B105="","",INDEX('All CCC'!BF$7:BF$846,MATCH(WatchList!$B105,'All CCC'!$B$7:$B$846,0)))</f>
        <v/>
      </c>
      <c r="BG105" s="856" t="str">
        <f>IF($B105="","",INDEX('All CCC'!BG$7:BG$846,MATCH(WatchList!$B105,'All CCC'!$B$7:$B$846,0)))</f>
        <v/>
      </c>
    </row>
    <row r="106" spans="1:59" x14ac:dyDescent="0.2">
      <c r="A106" s="550" t="str">
        <f>IF($B106="","",INDEX('All CCC'!A$7:A$846,MATCH(WatchList!$B106,'All CCC'!$B$7:$B$846,0)))</f>
        <v/>
      </c>
      <c r="B106" s="31"/>
      <c r="C106" s="856" t="str">
        <f>IF($B106="","",INDEX('All CCC'!C$7:C$846,MATCH(WatchList!$B106,'All CCC'!$B$7:$B$846,0)))</f>
        <v/>
      </c>
      <c r="D106" s="856" t="str">
        <f>IF($B106="","",INDEX('All CCC'!D$7:D$846,MATCH(WatchList!$B106,'All CCC'!$B$7:$B$846,0)))</f>
        <v/>
      </c>
      <c r="E106" s="856" t="str">
        <f>IF($B106="","",INDEX('All CCC'!E$7:E$846,MATCH(WatchList!$B106,'All CCC'!$B$7:$B$846,0)))</f>
        <v/>
      </c>
      <c r="F106" s="856" t="str">
        <f>IF($B106="","",INDEX('All CCC'!F$7:F$846,MATCH(WatchList!$B106,'All CCC'!$B$7:$B$846,0)))</f>
        <v/>
      </c>
      <c r="G106" s="856" t="str">
        <f>IF($B106="","",INDEX('All CCC'!G$7:G$846,MATCH(WatchList!$B106,'All CCC'!$B$7:$B$846,0)))</f>
        <v/>
      </c>
      <c r="H106" s="856" t="str">
        <f>IF($B106="","",INDEX('All CCC'!H$7:H$846,MATCH(WatchList!$B106,'All CCC'!$B$7:$B$846,0)))</f>
        <v/>
      </c>
      <c r="I106" s="856" t="str">
        <f>IF($B106="","",INDEX('All CCC'!I$7:I$846,MATCH(WatchList!$B106,'All CCC'!$B$7:$B$846,0)))</f>
        <v/>
      </c>
      <c r="J106" s="856" t="str">
        <f>IF($B106="","",INDEX('All CCC'!J$7:J$846,MATCH(WatchList!$B106,'All CCC'!$B$7:$B$846,0)))</f>
        <v/>
      </c>
      <c r="K106" s="856" t="str">
        <f>IF($B106="","",INDEX('All CCC'!K$7:K$846,MATCH(WatchList!$B106,'All CCC'!$B$7:$B$846,0)))</f>
        <v/>
      </c>
      <c r="L106" s="856" t="str">
        <f>IF($B106="","",INDEX('All CCC'!L$7:L$846,MATCH(WatchList!$B106,'All CCC'!$B$7:$B$846,0)))</f>
        <v/>
      </c>
      <c r="M106" s="856" t="str">
        <f>IF($B106="","",INDEX('All CCC'!M$7:M$846,MATCH(WatchList!$B106,'All CCC'!$B$7:$B$846,0)))</f>
        <v/>
      </c>
      <c r="N106" s="856" t="str">
        <f>IF($B106="","",INDEX('All CCC'!N$7:N$846,MATCH(WatchList!$B106,'All CCC'!$B$7:$B$846,0)))</f>
        <v/>
      </c>
      <c r="O106" s="856" t="str">
        <f>IF($B106="","",INDEX('All CCC'!O$7:O$846,MATCH(WatchList!$B106,'All CCC'!$B$7:$B$846,0)))</f>
        <v/>
      </c>
      <c r="P106" s="857" t="str">
        <f>IF($B106="","",INDEX('All CCC'!P$7:P$846,MATCH(WatchList!$B106,'All CCC'!$B$7:$B$846,0)))</f>
        <v/>
      </c>
      <c r="Q106" s="857" t="str">
        <f>IF($B106="","",INDEX('All CCC'!Q$7:Q$846,MATCH(WatchList!$B106,'All CCC'!$B$7:$B$846,0)))</f>
        <v/>
      </c>
      <c r="R106" s="856" t="str">
        <f>IF($B106="","",INDEX('All CCC'!R$7:R$846,MATCH(WatchList!$B106,'All CCC'!$B$7:$B$846,0)))</f>
        <v/>
      </c>
      <c r="S106" s="856" t="str">
        <f>IF($B106="","",INDEX('All CCC'!S$7:S$846,MATCH(WatchList!$B106,'All CCC'!$B$7:$B$846,0)))</f>
        <v/>
      </c>
      <c r="T106" s="856" t="str">
        <f>IF($B106="","",INDEX('All CCC'!T$7:T$846,MATCH(WatchList!$B106,'All CCC'!$B$7:$B$846,0)))</f>
        <v/>
      </c>
      <c r="U106" s="856" t="str">
        <f>IF($B106="","",INDEX('All CCC'!U$7:U$846,MATCH(WatchList!$B106,'All CCC'!$B$7:$B$846,0)))</f>
        <v/>
      </c>
      <c r="V106" s="856" t="str">
        <f>IF($B106="","",INDEX('All CCC'!V$7:V$846,MATCH(WatchList!$B106,'All CCC'!$B$7:$B$846,0)))</f>
        <v/>
      </c>
      <c r="W106" s="856" t="str">
        <f>IF($B106="","",INDEX('All CCC'!W$7:W$846,MATCH(WatchList!$B106,'All CCC'!$B$7:$B$846,0)))</f>
        <v/>
      </c>
      <c r="X106" s="856" t="str">
        <f>IF($B106="","",INDEX('All CCC'!X$7:X$846,MATCH(WatchList!$B106,'All CCC'!$B$7:$B$846,0)))</f>
        <v/>
      </c>
      <c r="Y106" s="856" t="str">
        <f>IF($B106="","",INDEX('All CCC'!Y$7:Y$846,MATCH(WatchList!$B106,'All CCC'!$B$7:$B$846,0)))</f>
        <v/>
      </c>
      <c r="Z106" s="856" t="str">
        <f>IF($B106="","",INDEX('All CCC'!Z$7:Z$846,MATCH(WatchList!$B106,'All CCC'!$B$7:$B$846,0)))</f>
        <v/>
      </c>
      <c r="AA106" s="856" t="str">
        <f>IF($B106="","",INDEX('All CCC'!AA$7:AA$846,MATCH(WatchList!$B106,'All CCC'!$B$7:$B$846,0)))</f>
        <v/>
      </c>
      <c r="AB106" s="856" t="str">
        <f>IF($B106="","",INDEX('All CCC'!AB$7:AB$846,MATCH(WatchList!$B106,'All CCC'!$B$7:$B$846,0)))</f>
        <v/>
      </c>
      <c r="AC106" s="856" t="str">
        <f>IF($B106="","",INDEX('All CCC'!AC$7:AC$846,MATCH(WatchList!$B106,'All CCC'!$B$7:$B$846,0)))</f>
        <v/>
      </c>
      <c r="AD106" s="856" t="str">
        <f>IF($B106="","",INDEX('All CCC'!AD$7:AD$846,MATCH(WatchList!$B106,'All CCC'!$B$7:$B$846,0)))</f>
        <v/>
      </c>
      <c r="AE106" s="856" t="str">
        <f>IF($B106="","",INDEX('All CCC'!AE$7:AE$846,MATCH(WatchList!$B106,'All CCC'!$B$7:$B$846,0)))</f>
        <v/>
      </c>
      <c r="AF106" s="856" t="str">
        <f>IF($B106="","",INDEX('All CCC'!AF$7:AF$846,MATCH(WatchList!$B106,'All CCC'!$B$7:$B$846,0)))</f>
        <v/>
      </c>
      <c r="AG106" s="856" t="str">
        <f>IF($B106="","",INDEX('All CCC'!AG$7:AG$846,MATCH(WatchList!$B106,'All CCC'!$B$7:$B$846,0)))</f>
        <v/>
      </c>
      <c r="AH106" s="856" t="str">
        <f>IF($B106="","",INDEX('All CCC'!AH$7:AH$846,MATCH(WatchList!$B106,'All CCC'!$B$7:$B$846,0)))</f>
        <v/>
      </c>
      <c r="AI106" s="856" t="str">
        <f>IF($B106="","",INDEX('All CCC'!AI$7:AI$846,MATCH(WatchList!$B106,'All CCC'!$B$7:$B$846,0)))</f>
        <v/>
      </c>
      <c r="AJ106" s="856" t="str">
        <f>IF($B106="","",INDEX('All CCC'!AJ$7:AJ$846,MATCH(WatchList!$B106,'All CCC'!$B$7:$B$846,0)))</f>
        <v/>
      </c>
      <c r="AK106" s="856" t="str">
        <f>IF($B106="","",INDEX('All CCC'!AK$7:AK$846,MATCH(WatchList!$B106,'All CCC'!$B$7:$B$846,0)))</f>
        <v/>
      </c>
      <c r="AL106" s="856" t="str">
        <f>IF($B106="","",INDEX('All CCC'!AL$7:AL$846,MATCH(WatchList!$B106,'All CCC'!$B$7:$B$846,0)))</f>
        <v/>
      </c>
      <c r="AM106" s="856" t="str">
        <f>IF($B106="","",INDEX('All CCC'!AM$7:AM$846,MATCH(WatchList!$B106,'All CCC'!$B$7:$B$846,0)))</f>
        <v/>
      </c>
      <c r="AN106" s="856" t="str">
        <f>IF($B106="","",INDEX('All CCC'!AN$7:AN$846,MATCH(WatchList!$B106,'All CCC'!$B$7:$B$846,0)))</f>
        <v/>
      </c>
      <c r="AO106" s="856" t="str">
        <f>IF($B106="","",INDEX('All CCC'!AO$7:AO$846,MATCH(WatchList!$B106,'All CCC'!$B$7:$B$846,0)))</f>
        <v/>
      </c>
      <c r="AP106" s="856" t="str">
        <f>IF($B106="","",INDEX('All CCC'!AP$7:AP$846,MATCH(WatchList!$B106,'All CCC'!$B$7:$B$846,0)))</f>
        <v/>
      </c>
      <c r="AQ106" s="856" t="str">
        <f>IF($B106="","",INDEX('All CCC'!AQ$7:AQ$846,MATCH(WatchList!$B106,'All CCC'!$B$7:$B$846,0)))</f>
        <v/>
      </c>
      <c r="AR106" s="856" t="str">
        <f>IF($B106="","",INDEX('All CCC'!AR$7:AR$846,MATCH(WatchList!$B106,'All CCC'!$B$7:$B$846,0)))</f>
        <v/>
      </c>
      <c r="AS106" s="856" t="str">
        <f>IF($B106="","",INDEX('All CCC'!AS$7:AS$846,MATCH(WatchList!$B106,'All CCC'!$B$7:$B$846,0)))</f>
        <v/>
      </c>
      <c r="AT106" s="856" t="str">
        <f>IF($B106="","",INDEX('All CCC'!AT$7:AT$846,MATCH(WatchList!$B106,'All CCC'!$B$7:$B$846,0)))</f>
        <v/>
      </c>
      <c r="AU106" s="856" t="str">
        <f>IF($B106="","",INDEX('All CCC'!AU$7:AU$846,MATCH(WatchList!$B106,'All CCC'!$B$7:$B$846,0)))</f>
        <v/>
      </c>
      <c r="AV106" s="856" t="str">
        <f>IF($B106="","",INDEX('All CCC'!AV$7:AV$846,MATCH(WatchList!$B106,'All CCC'!$B$7:$B$846,0)))</f>
        <v/>
      </c>
      <c r="AW106" s="856" t="str">
        <f>IF($B106="","",INDEX('All CCC'!AW$7:AW$846,MATCH(WatchList!$B106,'All CCC'!$B$7:$B$846,0)))</f>
        <v/>
      </c>
      <c r="AX106" s="856" t="str">
        <f>IF($B106="","",INDEX('All CCC'!AX$7:AX$846,MATCH(WatchList!$B106,'All CCC'!$B$7:$B$846,0)))</f>
        <v/>
      </c>
      <c r="AY106" s="856" t="str">
        <f>IF($B106="","",INDEX('All CCC'!AY$7:AY$846,MATCH(WatchList!$B106,'All CCC'!$B$7:$B$846,0)))</f>
        <v/>
      </c>
      <c r="AZ106" s="856" t="str">
        <f>IF($B106="","",INDEX('All CCC'!AZ$7:AZ$846,MATCH(WatchList!$B106,'All CCC'!$B$7:$B$846,0)))</f>
        <v/>
      </c>
      <c r="BA106" s="856" t="str">
        <f>IF($B106="","",INDEX('All CCC'!BA$7:BA$846,MATCH(WatchList!$B106,'All CCC'!$B$7:$B$846,0)))</f>
        <v/>
      </c>
      <c r="BB106" s="856" t="str">
        <f>IF($B106="","",INDEX('All CCC'!BB$7:BB$846,MATCH(WatchList!$B106,'All CCC'!$B$7:$B$846,0)))</f>
        <v/>
      </c>
      <c r="BC106" s="856" t="str">
        <f>IF($B106="","",INDEX('All CCC'!BC$7:BC$846,MATCH(WatchList!$B106,'All CCC'!$B$7:$B$846,0)))</f>
        <v/>
      </c>
      <c r="BD106" s="856" t="str">
        <f>IF($B106="","",INDEX('All CCC'!BD$7:BD$846,MATCH(WatchList!$B106,'All CCC'!$B$7:$B$846,0)))</f>
        <v/>
      </c>
      <c r="BE106" s="856" t="str">
        <f>IF($B106="","",INDEX('All CCC'!BE$7:BE$846,MATCH(WatchList!$B106,'All CCC'!$B$7:$B$846,0)))</f>
        <v/>
      </c>
      <c r="BF106" s="856" t="str">
        <f>IF($B106="","",INDEX('All CCC'!BF$7:BF$846,MATCH(WatchList!$B106,'All CCC'!$B$7:$B$846,0)))</f>
        <v/>
      </c>
      <c r="BG106" s="856" t="str">
        <f>IF($B106="","",INDEX('All CCC'!BG$7:BG$846,MATCH(WatchList!$B106,'All CCC'!$B$7:$B$846,0)))</f>
        <v/>
      </c>
    </row>
    <row r="107" spans="1:59" x14ac:dyDescent="0.2">
      <c r="A107" s="550" t="str">
        <f>IF($B107="","",INDEX('All CCC'!A$7:A$846,MATCH(WatchList!$B107,'All CCC'!$B$7:$B$846,0)))</f>
        <v/>
      </c>
      <c r="B107" s="31"/>
      <c r="C107" s="856" t="str">
        <f>IF($B107="","",INDEX('All CCC'!C$7:C$846,MATCH(WatchList!$B107,'All CCC'!$B$7:$B$846,0)))</f>
        <v/>
      </c>
      <c r="D107" s="856" t="str">
        <f>IF($B107="","",INDEX('All CCC'!D$7:D$846,MATCH(WatchList!$B107,'All CCC'!$B$7:$B$846,0)))</f>
        <v/>
      </c>
      <c r="E107" s="856" t="str">
        <f>IF($B107="","",INDEX('All CCC'!E$7:E$846,MATCH(WatchList!$B107,'All CCC'!$B$7:$B$846,0)))</f>
        <v/>
      </c>
      <c r="F107" s="856" t="str">
        <f>IF($B107="","",INDEX('All CCC'!F$7:F$846,MATCH(WatchList!$B107,'All CCC'!$B$7:$B$846,0)))</f>
        <v/>
      </c>
      <c r="G107" s="856" t="str">
        <f>IF($B107="","",INDEX('All CCC'!G$7:G$846,MATCH(WatchList!$B107,'All CCC'!$B$7:$B$846,0)))</f>
        <v/>
      </c>
      <c r="H107" s="856" t="str">
        <f>IF($B107="","",INDEX('All CCC'!H$7:H$846,MATCH(WatchList!$B107,'All CCC'!$B$7:$B$846,0)))</f>
        <v/>
      </c>
      <c r="I107" s="856" t="str">
        <f>IF($B107="","",INDEX('All CCC'!I$7:I$846,MATCH(WatchList!$B107,'All CCC'!$B$7:$B$846,0)))</f>
        <v/>
      </c>
      <c r="J107" s="856" t="str">
        <f>IF($B107="","",INDEX('All CCC'!J$7:J$846,MATCH(WatchList!$B107,'All CCC'!$B$7:$B$846,0)))</f>
        <v/>
      </c>
      <c r="K107" s="856" t="str">
        <f>IF($B107="","",INDEX('All CCC'!K$7:K$846,MATCH(WatchList!$B107,'All CCC'!$B$7:$B$846,0)))</f>
        <v/>
      </c>
      <c r="L107" s="856" t="str">
        <f>IF($B107="","",INDEX('All CCC'!L$7:L$846,MATCH(WatchList!$B107,'All CCC'!$B$7:$B$846,0)))</f>
        <v/>
      </c>
      <c r="M107" s="856" t="str">
        <f>IF($B107="","",INDEX('All CCC'!M$7:M$846,MATCH(WatchList!$B107,'All CCC'!$B$7:$B$846,0)))</f>
        <v/>
      </c>
      <c r="N107" s="856" t="str">
        <f>IF($B107="","",INDEX('All CCC'!N$7:N$846,MATCH(WatchList!$B107,'All CCC'!$B$7:$B$846,0)))</f>
        <v/>
      </c>
      <c r="O107" s="856" t="str">
        <f>IF($B107="","",INDEX('All CCC'!O$7:O$846,MATCH(WatchList!$B107,'All CCC'!$B$7:$B$846,0)))</f>
        <v/>
      </c>
      <c r="P107" s="857" t="str">
        <f>IF($B107="","",INDEX('All CCC'!P$7:P$846,MATCH(WatchList!$B107,'All CCC'!$B$7:$B$846,0)))</f>
        <v/>
      </c>
      <c r="Q107" s="857" t="str">
        <f>IF($B107="","",INDEX('All CCC'!Q$7:Q$846,MATCH(WatchList!$B107,'All CCC'!$B$7:$B$846,0)))</f>
        <v/>
      </c>
      <c r="R107" s="856" t="str">
        <f>IF($B107="","",INDEX('All CCC'!R$7:R$846,MATCH(WatchList!$B107,'All CCC'!$B$7:$B$846,0)))</f>
        <v/>
      </c>
      <c r="S107" s="856" t="str">
        <f>IF($B107="","",INDEX('All CCC'!S$7:S$846,MATCH(WatchList!$B107,'All CCC'!$B$7:$B$846,0)))</f>
        <v/>
      </c>
      <c r="T107" s="856" t="str">
        <f>IF($B107="","",INDEX('All CCC'!T$7:T$846,MATCH(WatchList!$B107,'All CCC'!$B$7:$B$846,0)))</f>
        <v/>
      </c>
      <c r="U107" s="856" t="str">
        <f>IF($B107="","",INDEX('All CCC'!U$7:U$846,MATCH(WatchList!$B107,'All CCC'!$B$7:$B$846,0)))</f>
        <v/>
      </c>
      <c r="V107" s="856" t="str">
        <f>IF($B107="","",INDEX('All CCC'!V$7:V$846,MATCH(WatchList!$B107,'All CCC'!$B$7:$B$846,0)))</f>
        <v/>
      </c>
      <c r="W107" s="856" t="str">
        <f>IF($B107="","",INDEX('All CCC'!W$7:W$846,MATCH(WatchList!$B107,'All CCC'!$B$7:$B$846,0)))</f>
        <v/>
      </c>
      <c r="X107" s="856" t="str">
        <f>IF($B107="","",INDEX('All CCC'!X$7:X$846,MATCH(WatchList!$B107,'All CCC'!$B$7:$B$846,0)))</f>
        <v/>
      </c>
      <c r="Y107" s="856" t="str">
        <f>IF($B107="","",INDEX('All CCC'!Y$7:Y$846,MATCH(WatchList!$B107,'All CCC'!$B$7:$B$846,0)))</f>
        <v/>
      </c>
      <c r="Z107" s="856" t="str">
        <f>IF($B107="","",INDEX('All CCC'!Z$7:Z$846,MATCH(WatchList!$B107,'All CCC'!$B$7:$B$846,0)))</f>
        <v/>
      </c>
      <c r="AA107" s="856" t="str">
        <f>IF($B107="","",INDEX('All CCC'!AA$7:AA$846,MATCH(WatchList!$B107,'All CCC'!$B$7:$B$846,0)))</f>
        <v/>
      </c>
      <c r="AB107" s="856" t="str">
        <f>IF($B107="","",INDEX('All CCC'!AB$7:AB$846,MATCH(WatchList!$B107,'All CCC'!$B$7:$B$846,0)))</f>
        <v/>
      </c>
      <c r="AC107" s="856" t="str">
        <f>IF($B107="","",INDEX('All CCC'!AC$7:AC$846,MATCH(WatchList!$B107,'All CCC'!$B$7:$B$846,0)))</f>
        <v/>
      </c>
      <c r="AD107" s="856" t="str">
        <f>IF($B107="","",INDEX('All CCC'!AD$7:AD$846,MATCH(WatchList!$B107,'All CCC'!$B$7:$B$846,0)))</f>
        <v/>
      </c>
      <c r="AE107" s="856" t="str">
        <f>IF($B107="","",INDEX('All CCC'!AE$7:AE$846,MATCH(WatchList!$B107,'All CCC'!$B$7:$B$846,0)))</f>
        <v/>
      </c>
      <c r="AF107" s="856" t="str">
        <f>IF($B107="","",INDEX('All CCC'!AF$7:AF$846,MATCH(WatchList!$B107,'All CCC'!$B$7:$B$846,0)))</f>
        <v/>
      </c>
      <c r="AG107" s="856" t="str">
        <f>IF($B107="","",INDEX('All CCC'!AG$7:AG$846,MATCH(WatchList!$B107,'All CCC'!$B$7:$B$846,0)))</f>
        <v/>
      </c>
      <c r="AH107" s="856" t="str">
        <f>IF($B107="","",INDEX('All CCC'!AH$7:AH$846,MATCH(WatchList!$B107,'All CCC'!$B$7:$B$846,0)))</f>
        <v/>
      </c>
      <c r="AI107" s="856" t="str">
        <f>IF($B107="","",INDEX('All CCC'!AI$7:AI$846,MATCH(WatchList!$B107,'All CCC'!$B$7:$B$846,0)))</f>
        <v/>
      </c>
      <c r="AJ107" s="856" t="str">
        <f>IF($B107="","",INDEX('All CCC'!AJ$7:AJ$846,MATCH(WatchList!$B107,'All CCC'!$B$7:$B$846,0)))</f>
        <v/>
      </c>
      <c r="AK107" s="856" t="str">
        <f>IF($B107="","",INDEX('All CCC'!AK$7:AK$846,MATCH(WatchList!$B107,'All CCC'!$B$7:$B$846,0)))</f>
        <v/>
      </c>
      <c r="AL107" s="856" t="str">
        <f>IF($B107="","",INDEX('All CCC'!AL$7:AL$846,MATCH(WatchList!$B107,'All CCC'!$B$7:$B$846,0)))</f>
        <v/>
      </c>
      <c r="AM107" s="856" t="str">
        <f>IF($B107="","",INDEX('All CCC'!AM$7:AM$846,MATCH(WatchList!$B107,'All CCC'!$B$7:$B$846,0)))</f>
        <v/>
      </c>
      <c r="AN107" s="856" t="str">
        <f>IF($B107="","",INDEX('All CCC'!AN$7:AN$846,MATCH(WatchList!$B107,'All CCC'!$B$7:$B$846,0)))</f>
        <v/>
      </c>
      <c r="AO107" s="856" t="str">
        <f>IF($B107="","",INDEX('All CCC'!AO$7:AO$846,MATCH(WatchList!$B107,'All CCC'!$B$7:$B$846,0)))</f>
        <v/>
      </c>
      <c r="AP107" s="856" t="str">
        <f>IF($B107="","",INDEX('All CCC'!AP$7:AP$846,MATCH(WatchList!$B107,'All CCC'!$B$7:$B$846,0)))</f>
        <v/>
      </c>
      <c r="AQ107" s="856" t="str">
        <f>IF($B107="","",INDEX('All CCC'!AQ$7:AQ$846,MATCH(WatchList!$B107,'All CCC'!$B$7:$B$846,0)))</f>
        <v/>
      </c>
      <c r="AR107" s="856" t="str">
        <f>IF($B107="","",INDEX('All CCC'!AR$7:AR$846,MATCH(WatchList!$B107,'All CCC'!$B$7:$B$846,0)))</f>
        <v/>
      </c>
      <c r="AS107" s="856" t="str">
        <f>IF($B107="","",INDEX('All CCC'!AS$7:AS$846,MATCH(WatchList!$B107,'All CCC'!$B$7:$B$846,0)))</f>
        <v/>
      </c>
      <c r="AT107" s="856" t="str">
        <f>IF($B107="","",INDEX('All CCC'!AT$7:AT$846,MATCH(WatchList!$B107,'All CCC'!$B$7:$B$846,0)))</f>
        <v/>
      </c>
      <c r="AU107" s="856" t="str">
        <f>IF($B107="","",INDEX('All CCC'!AU$7:AU$846,MATCH(WatchList!$B107,'All CCC'!$B$7:$B$846,0)))</f>
        <v/>
      </c>
      <c r="AV107" s="856" t="str">
        <f>IF($B107="","",INDEX('All CCC'!AV$7:AV$846,MATCH(WatchList!$B107,'All CCC'!$B$7:$B$846,0)))</f>
        <v/>
      </c>
      <c r="AW107" s="856" t="str">
        <f>IF($B107="","",INDEX('All CCC'!AW$7:AW$846,MATCH(WatchList!$B107,'All CCC'!$B$7:$B$846,0)))</f>
        <v/>
      </c>
      <c r="AX107" s="856" t="str">
        <f>IF($B107="","",INDEX('All CCC'!AX$7:AX$846,MATCH(WatchList!$B107,'All CCC'!$B$7:$B$846,0)))</f>
        <v/>
      </c>
      <c r="AY107" s="856" t="str">
        <f>IF($B107="","",INDEX('All CCC'!AY$7:AY$846,MATCH(WatchList!$B107,'All CCC'!$B$7:$B$846,0)))</f>
        <v/>
      </c>
      <c r="AZ107" s="856" t="str">
        <f>IF($B107="","",INDEX('All CCC'!AZ$7:AZ$846,MATCH(WatchList!$B107,'All CCC'!$B$7:$B$846,0)))</f>
        <v/>
      </c>
      <c r="BA107" s="856" t="str">
        <f>IF($B107="","",INDEX('All CCC'!BA$7:BA$846,MATCH(WatchList!$B107,'All CCC'!$B$7:$B$846,0)))</f>
        <v/>
      </c>
      <c r="BB107" s="856" t="str">
        <f>IF($B107="","",INDEX('All CCC'!BB$7:BB$846,MATCH(WatchList!$B107,'All CCC'!$B$7:$B$846,0)))</f>
        <v/>
      </c>
      <c r="BC107" s="856" t="str">
        <f>IF($B107="","",INDEX('All CCC'!BC$7:BC$846,MATCH(WatchList!$B107,'All CCC'!$B$7:$B$846,0)))</f>
        <v/>
      </c>
      <c r="BD107" s="856" t="str">
        <f>IF($B107="","",INDEX('All CCC'!BD$7:BD$846,MATCH(WatchList!$B107,'All CCC'!$B$7:$B$846,0)))</f>
        <v/>
      </c>
      <c r="BE107" s="856" t="str">
        <f>IF($B107="","",INDEX('All CCC'!BE$7:BE$846,MATCH(WatchList!$B107,'All CCC'!$B$7:$B$846,0)))</f>
        <v/>
      </c>
      <c r="BF107" s="856" t="str">
        <f>IF($B107="","",INDEX('All CCC'!BF$7:BF$846,MATCH(WatchList!$B107,'All CCC'!$B$7:$B$846,0)))</f>
        <v/>
      </c>
      <c r="BG107" s="856" t="str">
        <f>IF($B107="","",INDEX('All CCC'!BG$7:BG$846,MATCH(WatchList!$B107,'All CCC'!$B$7:$B$846,0)))</f>
        <v/>
      </c>
    </row>
    <row r="108" spans="1:59" x14ac:dyDescent="0.2">
      <c r="A108" s="550" t="str">
        <f>IF($B108="","",INDEX('All CCC'!A$7:A$846,MATCH(WatchList!$B108,'All CCC'!$B$7:$B$846,0)))</f>
        <v/>
      </c>
      <c r="B108" s="31"/>
      <c r="C108" s="856" t="str">
        <f>IF($B108="","",INDEX('All CCC'!C$7:C$846,MATCH(WatchList!$B108,'All CCC'!$B$7:$B$846,0)))</f>
        <v/>
      </c>
      <c r="D108" s="856" t="str">
        <f>IF($B108="","",INDEX('All CCC'!D$7:D$846,MATCH(WatchList!$B108,'All CCC'!$B$7:$B$846,0)))</f>
        <v/>
      </c>
      <c r="E108" s="856" t="str">
        <f>IF($B108="","",INDEX('All CCC'!E$7:E$846,MATCH(WatchList!$B108,'All CCC'!$B$7:$B$846,0)))</f>
        <v/>
      </c>
      <c r="F108" s="856" t="str">
        <f>IF($B108="","",INDEX('All CCC'!F$7:F$846,MATCH(WatchList!$B108,'All CCC'!$B$7:$B$846,0)))</f>
        <v/>
      </c>
      <c r="G108" s="856" t="str">
        <f>IF($B108="","",INDEX('All CCC'!G$7:G$846,MATCH(WatchList!$B108,'All CCC'!$B$7:$B$846,0)))</f>
        <v/>
      </c>
      <c r="H108" s="856" t="str">
        <f>IF($B108="","",INDEX('All CCC'!H$7:H$846,MATCH(WatchList!$B108,'All CCC'!$B$7:$B$846,0)))</f>
        <v/>
      </c>
      <c r="I108" s="856" t="str">
        <f>IF($B108="","",INDEX('All CCC'!I$7:I$846,MATCH(WatchList!$B108,'All CCC'!$B$7:$B$846,0)))</f>
        <v/>
      </c>
      <c r="J108" s="856" t="str">
        <f>IF($B108="","",INDEX('All CCC'!J$7:J$846,MATCH(WatchList!$B108,'All CCC'!$B$7:$B$846,0)))</f>
        <v/>
      </c>
      <c r="K108" s="856" t="str">
        <f>IF($B108="","",INDEX('All CCC'!K$7:K$846,MATCH(WatchList!$B108,'All CCC'!$B$7:$B$846,0)))</f>
        <v/>
      </c>
      <c r="L108" s="856" t="str">
        <f>IF($B108="","",INDEX('All CCC'!L$7:L$846,MATCH(WatchList!$B108,'All CCC'!$B$7:$B$846,0)))</f>
        <v/>
      </c>
      <c r="M108" s="856" t="str">
        <f>IF($B108="","",INDEX('All CCC'!M$7:M$846,MATCH(WatchList!$B108,'All CCC'!$B$7:$B$846,0)))</f>
        <v/>
      </c>
      <c r="N108" s="856" t="str">
        <f>IF($B108="","",INDEX('All CCC'!N$7:N$846,MATCH(WatchList!$B108,'All CCC'!$B$7:$B$846,0)))</f>
        <v/>
      </c>
      <c r="O108" s="856" t="str">
        <f>IF($B108="","",INDEX('All CCC'!O$7:O$846,MATCH(WatchList!$B108,'All CCC'!$B$7:$B$846,0)))</f>
        <v/>
      </c>
      <c r="P108" s="857" t="str">
        <f>IF($B108="","",INDEX('All CCC'!P$7:P$846,MATCH(WatchList!$B108,'All CCC'!$B$7:$B$846,0)))</f>
        <v/>
      </c>
      <c r="Q108" s="857" t="str">
        <f>IF($B108="","",INDEX('All CCC'!Q$7:Q$846,MATCH(WatchList!$B108,'All CCC'!$B$7:$B$846,0)))</f>
        <v/>
      </c>
      <c r="R108" s="856" t="str">
        <f>IF($B108="","",INDEX('All CCC'!R$7:R$846,MATCH(WatchList!$B108,'All CCC'!$B$7:$B$846,0)))</f>
        <v/>
      </c>
      <c r="S108" s="856" t="str">
        <f>IF($B108="","",INDEX('All CCC'!S$7:S$846,MATCH(WatchList!$B108,'All CCC'!$B$7:$B$846,0)))</f>
        <v/>
      </c>
      <c r="T108" s="856" t="str">
        <f>IF($B108="","",INDEX('All CCC'!T$7:T$846,MATCH(WatchList!$B108,'All CCC'!$B$7:$B$846,0)))</f>
        <v/>
      </c>
      <c r="U108" s="856" t="str">
        <f>IF($B108="","",INDEX('All CCC'!U$7:U$846,MATCH(WatchList!$B108,'All CCC'!$B$7:$B$846,0)))</f>
        <v/>
      </c>
      <c r="V108" s="856" t="str">
        <f>IF($B108="","",INDEX('All CCC'!V$7:V$846,MATCH(WatchList!$B108,'All CCC'!$B$7:$B$846,0)))</f>
        <v/>
      </c>
      <c r="W108" s="856" t="str">
        <f>IF($B108="","",INDEX('All CCC'!W$7:W$846,MATCH(WatchList!$B108,'All CCC'!$B$7:$B$846,0)))</f>
        <v/>
      </c>
      <c r="X108" s="856" t="str">
        <f>IF($B108="","",INDEX('All CCC'!X$7:X$846,MATCH(WatchList!$B108,'All CCC'!$B$7:$B$846,0)))</f>
        <v/>
      </c>
      <c r="Y108" s="856" t="str">
        <f>IF($B108="","",INDEX('All CCC'!Y$7:Y$846,MATCH(WatchList!$B108,'All CCC'!$B$7:$B$846,0)))</f>
        <v/>
      </c>
      <c r="Z108" s="856" t="str">
        <f>IF($B108="","",INDEX('All CCC'!Z$7:Z$846,MATCH(WatchList!$B108,'All CCC'!$B$7:$B$846,0)))</f>
        <v/>
      </c>
      <c r="AA108" s="856" t="str">
        <f>IF($B108="","",INDEX('All CCC'!AA$7:AA$846,MATCH(WatchList!$B108,'All CCC'!$B$7:$B$846,0)))</f>
        <v/>
      </c>
      <c r="AB108" s="856" t="str">
        <f>IF($B108="","",INDEX('All CCC'!AB$7:AB$846,MATCH(WatchList!$B108,'All CCC'!$B$7:$B$846,0)))</f>
        <v/>
      </c>
      <c r="AC108" s="856" t="str">
        <f>IF($B108="","",INDEX('All CCC'!AC$7:AC$846,MATCH(WatchList!$B108,'All CCC'!$B$7:$B$846,0)))</f>
        <v/>
      </c>
      <c r="AD108" s="856" t="str">
        <f>IF($B108="","",INDEX('All CCC'!AD$7:AD$846,MATCH(WatchList!$B108,'All CCC'!$B$7:$B$846,0)))</f>
        <v/>
      </c>
      <c r="AE108" s="856" t="str">
        <f>IF($B108="","",INDEX('All CCC'!AE$7:AE$846,MATCH(WatchList!$B108,'All CCC'!$B$7:$B$846,0)))</f>
        <v/>
      </c>
      <c r="AF108" s="856" t="str">
        <f>IF($B108="","",INDEX('All CCC'!AF$7:AF$846,MATCH(WatchList!$B108,'All CCC'!$B$7:$B$846,0)))</f>
        <v/>
      </c>
      <c r="AG108" s="856" t="str">
        <f>IF($B108="","",INDEX('All CCC'!AG$7:AG$846,MATCH(WatchList!$B108,'All CCC'!$B$7:$B$846,0)))</f>
        <v/>
      </c>
      <c r="AH108" s="856" t="str">
        <f>IF($B108="","",INDEX('All CCC'!AH$7:AH$846,MATCH(WatchList!$B108,'All CCC'!$B$7:$B$846,0)))</f>
        <v/>
      </c>
      <c r="AI108" s="856" t="str">
        <f>IF($B108="","",INDEX('All CCC'!AI$7:AI$846,MATCH(WatchList!$B108,'All CCC'!$B$7:$B$846,0)))</f>
        <v/>
      </c>
      <c r="AJ108" s="856" t="str">
        <f>IF($B108="","",INDEX('All CCC'!AJ$7:AJ$846,MATCH(WatchList!$B108,'All CCC'!$B$7:$B$846,0)))</f>
        <v/>
      </c>
      <c r="AK108" s="856" t="str">
        <f>IF($B108="","",INDEX('All CCC'!AK$7:AK$846,MATCH(WatchList!$B108,'All CCC'!$B$7:$B$846,0)))</f>
        <v/>
      </c>
      <c r="AL108" s="856" t="str">
        <f>IF($B108="","",INDEX('All CCC'!AL$7:AL$846,MATCH(WatchList!$B108,'All CCC'!$B$7:$B$846,0)))</f>
        <v/>
      </c>
      <c r="AM108" s="856" t="str">
        <f>IF($B108="","",INDEX('All CCC'!AM$7:AM$846,MATCH(WatchList!$B108,'All CCC'!$B$7:$B$846,0)))</f>
        <v/>
      </c>
      <c r="AN108" s="856" t="str">
        <f>IF($B108="","",INDEX('All CCC'!AN$7:AN$846,MATCH(WatchList!$B108,'All CCC'!$B$7:$B$846,0)))</f>
        <v/>
      </c>
      <c r="AO108" s="856" t="str">
        <f>IF($B108="","",INDEX('All CCC'!AO$7:AO$846,MATCH(WatchList!$B108,'All CCC'!$B$7:$B$846,0)))</f>
        <v/>
      </c>
      <c r="AP108" s="856" t="str">
        <f>IF($B108="","",INDEX('All CCC'!AP$7:AP$846,MATCH(WatchList!$B108,'All CCC'!$B$7:$B$846,0)))</f>
        <v/>
      </c>
      <c r="AQ108" s="856" t="str">
        <f>IF($B108="","",INDEX('All CCC'!AQ$7:AQ$846,MATCH(WatchList!$B108,'All CCC'!$B$7:$B$846,0)))</f>
        <v/>
      </c>
      <c r="AR108" s="856" t="str">
        <f>IF($B108="","",INDEX('All CCC'!AR$7:AR$846,MATCH(WatchList!$B108,'All CCC'!$B$7:$B$846,0)))</f>
        <v/>
      </c>
      <c r="AS108" s="856" t="str">
        <f>IF($B108="","",INDEX('All CCC'!AS$7:AS$846,MATCH(WatchList!$B108,'All CCC'!$B$7:$B$846,0)))</f>
        <v/>
      </c>
      <c r="AT108" s="856" t="str">
        <f>IF($B108="","",INDEX('All CCC'!AT$7:AT$846,MATCH(WatchList!$B108,'All CCC'!$B$7:$B$846,0)))</f>
        <v/>
      </c>
      <c r="AU108" s="856" t="str">
        <f>IF($B108="","",INDEX('All CCC'!AU$7:AU$846,MATCH(WatchList!$B108,'All CCC'!$B$7:$B$846,0)))</f>
        <v/>
      </c>
      <c r="AV108" s="856" t="str">
        <f>IF($B108="","",INDEX('All CCC'!AV$7:AV$846,MATCH(WatchList!$B108,'All CCC'!$B$7:$B$846,0)))</f>
        <v/>
      </c>
      <c r="AW108" s="856" t="str">
        <f>IF($B108="","",INDEX('All CCC'!AW$7:AW$846,MATCH(WatchList!$B108,'All CCC'!$B$7:$B$846,0)))</f>
        <v/>
      </c>
      <c r="AX108" s="856" t="str">
        <f>IF($B108="","",INDEX('All CCC'!AX$7:AX$846,MATCH(WatchList!$B108,'All CCC'!$B$7:$B$846,0)))</f>
        <v/>
      </c>
      <c r="AY108" s="856" t="str">
        <f>IF($B108="","",INDEX('All CCC'!AY$7:AY$846,MATCH(WatchList!$B108,'All CCC'!$B$7:$B$846,0)))</f>
        <v/>
      </c>
      <c r="AZ108" s="856" t="str">
        <f>IF($B108="","",INDEX('All CCC'!AZ$7:AZ$846,MATCH(WatchList!$B108,'All CCC'!$B$7:$B$846,0)))</f>
        <v/>
      </c>
      <c r="BA108" s="856" t="str">
        <f>IF($B108="","",INDEX('All CCC'!BA$7:BA$846,MATCH(WatchList!$B108,'All CCC'!$B$7:$B$846,0)))</f>
        <v/>
      </c>
      <c r="BB108" s="856" t="str">
        <f>IF($B108="","",INDEX('All CCC'!BB$7:BB$846,MATCH(WatchList!$B108,'All CCC'!$B$7:$B$846,0)))</f>
        <v/>
      </c>
      <c r="BC108" s="856" t="str">
        <f>IF($B108="","",INDEX('All CCC'!BC$7:BC$846,MATCH(WatchList!$B108,'All CCC'!$B$7:$B$846,0)))</f>
        <v/>
      </c>
      <c r="BD108" s="856" t="str">
        <f>IF($B108="","",INDEX('All CCC'!BD$7:BD$846,MATCH(WatchList!$B108,'All CCC'!$B$7:$B$846,0)))</f>
        <v/>
      </c>
      <c r="BE108" s="856" t="str">
        <f>IF($B108="","",INDEX('All CCC'!BE$7:BE$846,MATCH(WatchList!$B108,'All CCC'!$B$7:$B$846,0)))</f>
        <v/>
      </c>
      <c r="BF108" s="856" t="str">
        <f>IF($B108="","",INDEX('All CCC'!BF$7:BF$846,MATCH(WatchList!$B108,'All CCC'!$B$7:$B$846,0)))</f>
        <v/>
      </c>
      <c r="BG108" s="856" t="str">
        <f>IF($B108="","",INDEX('All CCC'!BG$7:BG$846,MATCH(WatchList!$B108,'All CCC'!$B$7:$B$846,0)))</f>
        <v/>
      </c>
    </row>
    <row r="109" spans="1:59" x14ac:dyDescent="0.2">
      <c r="A109" s="550" t="str">
        <f>IF($B109="","",INDEX('All CCC'!A$7:A$846,MATCH(WatchList!$B109,'All CCC'!$B$7:$B$846,0)))</f>
        <v/>
      </c>
      <c r="B109" s="31"/>
      <c r="C109" s="856" t="str">
        <f>IF($B109="","",INDEX('All CCC'!C$7:C$846,MATCH(WatchList!$B109,'All CCC'!$B$7:$B$846,0)))</f>
        <v/>
      </c>
      <c r="D109" s="856" t="str">
        <f>IF($B109="","",INDEX('All CCC'!D$7:D$846,MATCH(WatchList!$B109,'All CCC'!$B$7:$B$846,0)))</f>
        <v/>
      </c>
      <c r="E109" s="856" t="str">
        <f>IF($B109="","",INDEX('All CCC'!E$7:E$846,MATCH(WatchList!$B109,'All CCC'!$B$7:$B$846,0)))</f>
        <v/>
      </c>
      <c r="F109" s="856" t="str">
        <f>IF($B109="","",INDEX('All CCC'!F$7:F$846,MATCH(WatchList!$B109,'All CCC'!$B$7:$B$846,0)))</f>
        <v/>
      </c>
      <c r="G109" s="856" t="str">
        <f>IF($B109="","",INDEX('All CCC'!G$7:G$846,MATCH(WatchList!$B109,'All CCC'!$B$7:$B$846,0)))</f>
        <v/>
      </c>
      <c r="H109" s="856" t="str">
        <f>IF($B109="","",INDEX('All CCC'!H$7:H$846,MATCH(WatchList!$B109,'All CCC'!$B$7:$B$846,0)))</f>
        <v/>
      </c>
      <c r="I109" s="856" t="str">
        <f>IF($B109="","",INDEX('All CCC'!I$7:I$846,MATCH(WatchList!$B109,'All CCC'!$B$7:$B$846,0)))</f>
        <v/>
      </c>
      <c r="J109" s="856" t="str">
        <f>IF($B109="","",INDEX('All CCC'!J$7:J$846,MATCH(WatchList!$B109,'All CCC'!$B$7:$B$846,0)))</f>
        <v/>
      </c>
      <c r="K109" s="856" t="str">
        <f>IF($B109="","",INDEX('All CCC'!K$7:K$846,MATCH(WatchList!$B109,'All CCC'!$B$7:$B$846,0)))</f>
        <v/>
      </c>
      <c r="L109" s="856" t="str">
        <f>IF($B109="","",INDEX('All CCC'!L$7:L$846,MATCH(WatchList!$B109,'All CCC'!$B$7:$B$846,0)))</f>
        <v/>
      </c>
      <c r="M109" s="856" t="str">
        <f>IF($B109="","",INDEX('All CCC'!M$7:M$846,MATCH(WatchList!$B109,'All CCC'!$B$7:$B$846,0)))</f>
        <v/>
      </c>
      <c r="N109" s="856" t="str">
        <f>IF($B109="","",INDEX('All CCC'!N$7:N$846,MATCH(WatchList!$B109,'All CCC'!$B$7:$B$846,0)))</f>
        <v/>
      </c>
      <c r="O109" s="856" t="str">
        <f>IF($B109="","",INDEX('All CCC'!O$7:O$846,MATCH(WatchList!$B109,'All CCC'!$B$7:$B$846,0)))</f>
        <v/>
      </c>
      <c r="P109" s="857" t="str">
        <f>IF($B109="","",INDEX('All CCC'!P$7:P$846,MATCH(WatchList!$B109,'All CCC'!$B$7:$B$846,0)))</f>
        <v/>
      </c>
      <c r="Q109" s="857" t="str">
        <f>IF($B109="","",INDEX('All CCC'!Q$7:Q$846,MATCH(WatchList!$B109,'All CCC'!$B$7:$B$846,0)))</f>
        <v/>
      </c>
      <c r="R109" s="856" t="str">
        <f>IF($B109="","",INDEX('All CCC'!R$7:R$846,MATCH(WatchList!$B109,'All CCC'!$B$7:$B$846,0)))</f>
        <v/>
      </c>
      <c r="S109" s="856" t="str">
        <f>IF($B109="","",INDEX('All CCC'!S$7:S$846,MATCH(WatchList!$B109,'All CCC'!$B$7:$B$846,0)))</f>
        <v/>
      </c>
      <c r="T109" s="856" t="str">
        <f>IF($B109="","",INDEX('All CCC'!T$7:T$846,MATCH(WatchList!$B109,'All CCC'!$B$7:$B$846,0)))</f>
        <v/>
      </c>
      <c r="U109" s="856" t="str">
        <f>IF($B109="","",INDEX('All CCC'!U$7:U$846,MATCH(WatchList!$B109,'All CCC'!$B$7:$B$846,0)))</f>
        <v/>
      </c>
      <c r="V109" s="856" t="str">
        <f>IF($B109="","",INDEX('All CCC'!V$7:V$846,MATCH(WatchList!$B109,'All CCC'!$B$7:$B$846,0)))</f>
        <v/>
      </c>
      <c r="W109" s="856" t="str">
        <f>IF($B109="","",INDEX('All CCC'!W$7:W$846,MATCH(WatchList!$B109,'All CCC'!$B$7:$B$846,0)))</f>
        <v/>
      </c>
      <c r="X109" s="856" t="str">
        <f>IF($B109="","",INDEX('All CCC'!X$7:X$846,MATCH(WatchList!$B109,'All CCC'!$B$7:$B$846,0)))</f>
        <v/>
      </c>
      <c r="Y109" s="856" t="str">
        <f>IF($B109="","",INDEX('All CCC'!Y$7:Y$846,MATCH(WatchList!$B109,'All CCC'!$B$7:$B$846,0)))</f>
        <v/>
      </c>
      <c r="Z109" s="856" t="str">
        <f>IF($B109="","",INDEX('All CCC'!Z$7:Z$846,MATCH(WatchList!$B109,'All CCC'!$B$7:$B$846,0)))</f>
        <v/>
      </c>
      <c r="AA109" s="856" t="str">
        <f>IF($B109="","",INDEX('All CCC'!AA$7:AA$846,MATCH(WatchList!$B109,'All CCC'!$B$7:$B$846,0)))</f>
        <v/>
      </c>
      <c r="AB109" s="856" t="str">
        <f>IF($B109="","",INDEX('All CCC'!AB$7:AB$846,MATCH(WatchList!$B109,'All CCC'!$B$7:$B$846,0)))</f>
        <v/>
      </c>
      <c r="AC109" s="856" t="str">
        <f>IF($B109="","",INDEX('All CCC'!AC$7:AC$846,MATCH(WatchList!$B109,'All CCC'!$B$7:$B$846,0)))</f>
        <v/>
      </c>
      <c r="AD109" s="856" t="str">
        <f>IF($B109="","",INDEX('All CCC'!AD$7:AD$846,MATCH(WatchList!$B109,'All CCC'!$B$7:$B$846,0)))</f>
        <v/>
      </c>
      <c r="AE109" s="856" t="str">
        <f>IF($B109="","",INDEX('All CCC'!AE$7:AE$846,MATCH(WatchList!$B109,'All CCC'!$B$7:$B$846,0)))</f>
        <v/>
      </c>
      <c r="AF109" s="856" t="str">
        <f>IF($B109="","",INDEX('All CCC'!AF$7:AF$846,MATCH(WatchList!$B109,'All CCC'!$B$7:$B$846,0)))</f>
        <v/>
      </c>
      <c r="AG109" s="856" t="str">
        <f>IF($B109="","",INDEX('All CCC'!AG$7:AG$846,MATCH(WatchList!$B109,'All CCC'!$B$7:$B$846,0)))</f>
        <v/>
      </c>
      <c r="AH109" s="856" t="str">
        <f>IF($B109="","",INDEX('All CCC'!AH$7:AH$846,MATCH(WatchList!$B109,'All CCC'!$B$7:$B$846,0)))</f>
        <v/>
      </c>
      <c r="AI109" s="856" t="str">
        <f>IF($B109="","",INDEX('All CCC'!AI$7:AI$846,MATCH(WatchList!$B109,'All CCC'!$B$7:$B$846,0)))</f>
        <v/>
      </c>
      <c r="AJ109" s="856" t="str">
        <f>IF($B109="","",INDEX('All CCC'!AJ$7:AJ$846,MATCH(WatchList!$B109,'All CCC'!$B$7:$B$846,0)))</f>
        <v/>
      </c>
      <c r="AK109" s="856" t="str">
        <f>IF($B109="","",INDEX('All CCC'!AK$7:AK$846,MATCH(WatchList!$B109,'All CCC'!$B$7:$B$846,0)))</f>
        <v/>
      </c>
      <c r="AL109" s="856" t="str">
        <f>IF($B109="","",INDEX('All CCC'!AL$7:AL$846,MATCH(WatchList!$B109,'All CCC'!$B$7:$B$846,0)))</f>
        <v/>
      </c>
      <c r="AM109" s="856" t="str">
        <f>IF($B109="","",INDEX('All CCC'!AM$7:AM$846,MATCH(WatchList!$B109,'All CCC'!$B$7:$B$846,0)))</f>
        <v/>
      </c>
      <c r="AN109" s="856" t="str">
        <f>IF($B109="","",INDEX('All CCC'!AN$7:AN$846,MATCH(WatchList!$B109,'All CCC'!$B$7:$B$846,0)))</f>
        <v/>
      </c>
      <c r="AO109" s="856" t="str">
        <f>IF($B109="","",INDEX('All CCC'!AO$7:AO$846,MATCH(WatchList!$B109,'All CCC'!$B$7:$B$846,0)))</f>
        <v/>
      </c>
      <c r="AP109" s="856" t="str">
        <f>IF($B109="","",INDEX('All CCC'!AP$7:AP$846,MATCH(WatchList!$B109,'All CCC'!$B$7:$B$846,0)))</f>
        <v/>
      </c>
      <c r="AQ109" s="856" t="str">
        <f>IF($B109="","",INDEX('All CCC'!AQ$7:AQ$846,MATCH(WatchList!$B109,'All CCC'!$B$7:$B$846,0)))</f>
        <v/>
      </c>
      <c r="AR109" s="856" t="str">
        <f>IF($B109="","",INDEX('All CCC'!AR$7:AR$846,MATCH(WatchList!$B109,'All CCC'!$B$7:$B$846,0)))</f>
        <v/>
      </c>
      <c r="AS109" s="856" t="str">
        <f>IF($B109="","",INDEX('All CCC'!AS$7:AS$846,MATCH(WatchList!$B109,'All CCC'!$B$7:$B$846,0)))</f>
        <v/>
      </c>
      <c r="AT109" s="856" t="str">
        <f>IF($B109="","",INDEX('All CCC'!AT$7:AT$846,MATCH(WatchList!$B109,'All CCC'!$B$7:$B$846,0)))</f>
        <v/>
      </c>
      <c r="AU109" s="856" t="str">
        <f>IF($B109="","",INDEX('All CCC'!AU$7:AU$846,MATCH(WatchList!$B109,'All CCC'!$B$7:$B$846,0)))</f>
        <v/>
      </c>
      <c r="AV109" s="856" t="str">
        <f>IF($B109="","",INDEX('All CCC'!AV$7:AV$846,MATCH(WatchList!$B109,'All CCC'!$B$7:$B$846,0)))</f>
        <v/>
      </c>
      <c r="AW109" s="856" t="str">
        <f>IF($B109="","",INDEX('All CCC'!AW$7:AW$846,MATCH(WatchList!$B109,'All CCC'!$B$7:$B$846,0)))</f>
        <v/>
      </c>
      <c r="AX109" s="856" t="str">
        <f>IF($B109="","",INDEX('All CCC'!AX$7:AX$846,MATCH(WatchList!$B109,'All CCC'!$B$7:$B$846,0)))</f>
        <v/>
      </c>
      <c r="AY109" s="856" t="str">
        <f>IF($B109="","",INDEX('All CCC'!AY$7:AY$846,MATCH(WatchList!$B109,'All CCC'!$B$7:$B$846,0)))</f>
        <v/>
      </c>
      <c r="AZ109" s="856" t="str">
        <f>IF($B109="","",INDEX('All CCC'!AZ$7:AZ$846,MATCH(WatchList!$B109,'All CCC'!$B$7:$B$846,0)))</f>
        <v/>
      </c>
      <c r="BA109" s="856" t="str">
        <f>IF($B109="","",INDEX('All CCC'!BA$7:BA$846,MATCH(WatchList!$B109,'All CCC'!$B$7:$B$846,0)))</f>
        <v/>
      </c>
      <c r="BB109" s="856" t="str">
        <f>IF($B109="","",INDEX('All CCC'!BB$7:BB$846,MATCH(WatchList!$B109,'All CCC'!$B$7:$B$846,0)))</f>
        <v/>
      </c>
      <c r="BC109" s="856" t="str">
        <f>IF($B109="","",INDEX('All CCC'!BC$7:BC$846,MATCH(WatchList!$B109,'All CCC'!$B$7:$B$846,0)))</f>
        <v/>
      </c>
      <c r="BD109" s="856" t="str">
        <f>IF($B109="","",INDEX('All CCC'!BD$7:BD$846,MATCH(WatchList!$B109,'All CCC'!$B$7:$B$846,0)))</f>
        <v/>
      </c>
      <c r="BE109" s="856" t="str">
        <f>IF($B109="","",INDEX('All CCC'!BE$7:BE$846,MATCH(WatchList!$B109,'All CCC'!$B$7:$B$846,0)))</f>
        <v/>
      </c>
      <c r="BF109" s="856" t="str">
        <f>IF($B109="","",INDEX('All CCC'!BF$7:BF$846,MATCH(WatchList!$B109,'All CCC'!$B$7:$B$846,0)))</f>
        <v/>
      </c>
      <c r="BG109" s="856" t="str">
        <f>IF($B109="","",INDEX('All CCC'!BG$7:BG$846,MATCH(WatchList!$B109,'All CCC'!$B$7:$B$846,0)))</f>
        <v/>
      </c>
    </row>
    <row r="110" spans="1:59" x14ac:dyDescent="0.2">
      <c r="A110" s="550" t="str">
        <f>IF($B110="","",INDEX('All CCC'!A$7:A$846,MATCH(WatchList!$B110,'All CCC'!$B$7:$B$846,0)))</f>
        <v/>
      </c>
      <c r="B110" s="31"/>
      <c r="C110" s="856" t="str">
        <f>IF($B110="","",INDEX('All CCC'!C$7:C$846,MATCH(WatchList!$B110,'All CCC'!$B$7:$B$846,0)))</f>
        <v/>
      </c>
      <c r="D110" s="856" t="str">
        <f>IF($B110="","",INDEX('All CCC'!D$7:D$846,MATCH(WatchList!$B110,'All CCC'!$B$7:$B$846,0)))</f>
        <v/>
      </c>
      <c r="E110" s="856" t="str">
        <f>IF($B110="","",INDEX('All CCC'!E$7:E$846,MATCH(WatchList!$B110,'All CCC'!$B$7:$B$846,0)))</f>
        <v/>
      </c>
      <c r="F110" s="856" t="str">
        <f>IF($B110="","",INDEX('All CCC'!F$7:F$846,MATCH(WatchList!$B110,'All CCC'!$B$7:$B$846,0)))</f>
        <v/>
      </c>
      <c r="G110" s="856" t="str">
        <f>IF($B110="","",INDEX('All CCC'!G$7:G$846,MATCH(WatchList!$B110,'All CCC'!$B$7:$B$846,0)))</f>
        <v/>
      </c>
      <c r="H110" s="856" t="str">
        <f>IF($B110="","",INDEX('All CCC'!H$7:H$846,MATCH(WatchList!$B110,'All CCC'!$B$7:$B$846,0)))</f>
        <v/>
      </c>
      <c r="I110" s="856" t="str">
        <f>IF($B110="","",INDEX('All CCC'!I$7:I$846,MATCH(WatchList!$B110,'All CCC'!$B$7:$B$846,0)))</f>
        <v/>
      </c>
      <c r="J110" s="856" t="str">
        <f>IF($B110="","",INDEX('All CCC'!J$7:J$846,MATCH(WatchList!$B110,'All CCC'!$B$7:$B$846,0)))</f>
        <v/>
      </c>
      <c r="K110" s="856" t="str">
        <f>IF($B110="","",INDEX('All CCC'!K$7:K$846,MATCH(WatchList!$B110,'All CCC'!$B$7:$B$846,0)))</f>
        <v/>
      </c>
      <c r="L110" s="856" t="str">
        <f>IF($B110="","",INDEX('All CCC'!L$7:L$846,MATCH(WatchList!$B110,'All CCC'!$B$7:$B$846,0)))</f>
        <v/>
      </c>
      <c r="M110" s="856" t="str">
        <f>IF($B110="","",INDEX('All CCC'!M$7:M$846,MATCH(WatchList!$B110,'All CCC'!$B$7:$B$846,0)))</f>
        <v/>
      </c>
      <c r="N110" s="856" t="str">
        <f>IF($B110="","",INDEX('All CCC'!N$7:N$846,MATCH(WatchList!$B110,'All CCC'!$B$7:$B$846,0)))</f>
        <v/>
      </c>
      <c r="O110" s="856" t="str">
        <f>IF($B110="","",INDEX('All CCC'!O$7:O$846,MATCH(WatchList!$B110,'All CCC'!$B$7:$B$846,0)))</f>
        <v/>
      </c>
      <c r="P110" s="857" t="str">
        <f>IF($B110="","",INDEX('All CCC'!P$7:P$846,MATCH(WatchList!$B110,'All CCC'!$B$7:$B$846,0)))</f>
        <v/>
      </c>
      <c r="Q110" s="857" t="str">
        <f>IF($B110="","",INDEX('All CCC'!Q$7:Q$846,MATCH(WatchList!$B110,'All CCC'!$B$7:$B$846,0)))</f>
        <v/>
      </c>
      <c r="R110" s="856" t="str">
        <f>IF($B110="","",INDEX('All CCC'!R$7:R$846,MATCH(WatchList!$B110,'All CCC'!$B$7:$B$846,0)))</f>
        <v/>
      </c>
      <c r="S110" s="856" t="str">
        <f>IF($B110="","",INDEX('All CCC'!S$7:S$846,MATCH(WatchList!$B110,'All CCC'!$B$7:$B$846,0)))</f>
        <v/>
      </c>
      <c r="T110" s="856" t="str">
        <f>IF($B110="","",INDEX('All CCC'!T$7:T$846,MATCH(WatchList!$B110,'All CCC'!$B$7:$B$846,0)))</f>
        <v/>
      </c>
      <c r="U110" s="856" t="str">
        <f>IF($B110="","",INDEX('All CCC'!U$7:U$846,MATCH(WatchList!$B110,'All CCC'!$B$7:$B$846,0)))</f>
        <v/>
      </c>
      <c r="V110" s="856" t="str">
        <f>IF($B110="","",INDEX('All CCC'!V$7:V$846,MATCH(WatchList!$B110,'All CCC'!$B$7:$B$846,0)))</f>
        <v/>
      </c>
      <c r="W110" s="856" t="str">
        <f>IF($B110="","",INDEX('All CCC'!W$7:W$846,MATCH(WatchList!$B110,'All CCC'!$B$7:$B$846,0)))</f>
        <v/>
      </c>
      <c r="X110" s="856" t="str">
        <f>IF($B110="","",INDEX('All CCC'!X$7:X$846,MATCH(WatchList!$B110,'All CCC'!$B$7:$B$846,0)))</f>
        <v/>
      </c>
      <c r="Y110" s="856" t="str">
        <f>IF($B110="","",INDEX('All CCC'!Y$7:Y$846,MATCH(WatchList!$B110,'All CCC'!$B$7:$B$846,0)))</f>
        <v/>
      </c>
      <c r="Z110" s="856" t="str">
        <f>IF($B110="","",INDEX('All CCC'!Z$7:Z$846,MATCH(WatchList!$B110,'All CCC'!$B$7:$B$846,0)))</f>
        <v/>
      </c>
      <c r="AA110" s="856" t="str">
        <f>IF($B110="","",INDEX('All CCC'!AA$7:AA$846,MATCH(WatchList!$B110,'All CCC'!$B$7:$B$846,0)))</f>
        <v/>
      </c>
      <c r="AB110" s="856" t="str">
        <f>IF($B110="","",INDEX('All CCC'!AB$7:AB$846,MATCH(WatchList!$B110,'All CCC'!$B$7:$B$846,0)))</f>
        <v/>
      </c>
      <c r="AC110" s="856" t="str">
        <f>IF($B110="","",INDEX('All CCC'!AC$7:AC$846,MATCH(WatchList!$B110,'All CCC'!$B$7:$B$846,0)))</f>
        <v/>
      </c>
      <c r="AD110" s="856" t="str">
        <f>IF($B110="","",INDEX('All CCC'!AD$7:AD$846,MATCH(WatchList!$B110,'All CCC'!$B$7:$B$846,0)))</f>
        <v/>
      </c>
      <c r="AE110" s="856" t="str">
        <f>IF($B110="","",INDEX('All CCC'!AE$7:AE$846,MATCH(WatchList!$B110,'All CCC'!$B$7:$B$846,0)))</f>
        <v/>
      </c>
      <c r="AF110" s="856" t="str">
        <f>IF($B110="","",INDEX('All CCC'!AF$7:AF$846,MATCH(WatchList!$B110,'All CCC'!$B$7:$B$846,0)))</f>
        <v/>
      </c>
      <c r="AG110" s="856" t="str">
        <f>IF($B110="","",INDEX('All CCC'!AG$7:AG$846,MATCH(WatchList!$B110,'All CCC'!$B$7:$B$846,0)))</f>
        <v/>
      </c>
      <c r="AH110" s="856" t="str">
        <f>IF($B110="","",INDEX('All CCC'!AH$7:AH$846,MATCH(WatchList!$B110,'All CCC'!$B$7:$B$846,0)))</f>
        <v/>
      </c>
      <c r="AI110" s="856" t="str">
        <f>IF($B110="","",INDEX('All CCC'!AI$7:AI$846,MATCH(WatchList!$B110,'All CCC'!$B$7:$B$846,0)))</f>
        <v/>
      </c>
      <c r="AJ110" s="856" t="str">
        <f>IF($B110="","",INDEX('All CCC'!AJ$7:AJ$846,MATCH(WatchList!$B110,'All CCC'!$B$7:$B$846,0)))</f>
        <v/>
      </c>
      <c r="AK110" s="856" t="str">
        <f>IF($B110="","",INDEX('All CCC'!AK$7:AK$846,MATCH(WatchList!$B110,'All CCC'!$B$7:$B$846,0)))</f>
        <v/>
      </c>
      <c r="AL110" s="856" t="str">
        <f>IF($B110="","",INDEX('All CCC'!AL$7:AL$846,MATCH(WatchList!$B110,'All CCC'!$B$7:$B$846,0)))</f>
        <v/>
      </c>
      <c r="AM110" s="856" t="str">
        <f>IF($B110="","",INDEX('All CCC'!AM$7:AM$846,MATCH(WatchList!$B110,'All CCC'!$B$7:$B$846,0)))</f>
        <v/>
      </c>
      <c r="AN110" s="856" t="str">
        <f>IF($B110="","",INDEX('All CCC'!AN$7:AN$846,MATCH(WatchList!$B110,'All CCC'!$B$7:$B$846,0)))</f>
        <v/>
      </c>
      <c r="AO110" s="856" t="str">
        <f>IF($B110="","",INDEX('All CCC'!AO$7:AO$846,MATCH(WatchList!$B110,'All CCC'!$B$7:$B$846,0)))</f>
        <v/>
      </c>
      <c r="AP110" s="856" t="str">
        <f>IF($B110="","",INDEX('All CCC'!AP$7:AP$846,MATCH(WatchList!$B110,'All CCC'!$B$7:$B$846,0)))</f>
        <v/>
      </c>
      <c r="AQ110" s="856" t="str">
        <f>IF($B110="","",INDEX('All CCC'!AQ$7:AQ$846,MATCH(WatchList!$B110,'All CCC'!$B$7:$B$846,0)))</f>
        <v/>
      </c>
      <c r="AR110" s="856" t="str">
        <f>IF($B110="","",INDEX('All CCC'!AR$7:AR$846,MATCH(WatchList!$B110,'All CCC'!$B$7:$B$846,0)))</f>
        <v/>
      </c>
      <c r="AS110" s="856" t="str">
        <f>IF($B110="","",INDEX('All CCC'!AS$7:AS$846,MATCH(WatchList!$B110,'All CCC'!$B$7:$B$846,0)))</f>
        <v/>
      </c>
      <c r="AT110" s="856" t="str">
        <f>IF($B110="","",INDEX('All CCC'!AT$7:AT$846,MATCH(WatchList!$B110,'All CCC'!$B$7:$B$846,0)))</f>
        <v/>
      </c>
      <c r="AU110" s="856" t="str">
        <f>IF($B110="","",INDEX('All CCC'!AU$7:AU$846,MATCH(WatchList!$B110,'All CCC'!$B$7:$B$846,0)))</f>
        <v/>
      </c>
      <c r="AV110" s="856" t="str">
        <f>IF($B110="","",INDEX('All CCC'!AV$7:AV$846,MATCH(WatchList!$B110,'All CCC'!$B$7:$B$846,0)))</f>
        <v/>
      </c>
      <c r="AW110" s="856" t="str">
        <f>IF($B110="","",INDEX('All CCC'!AW$7:AW$846,MATCH(WatchList!$B110,'All CCC'!$B$7:$B$846,0)))</f>
        <v/>
      </c>
      <c r="AX110" s="856" t="str">
        <f>IF($B110="","",INDEX('All CCC'!AX$7:AX$846,MATCH(WatchList!$B110,'All CCC'!$B$7:$B$846,0)))</f>
        <v/>
      </c>
      <c r="AY110" s="856" t="str">
        <f>IF($B110="","",INDEX('All CCC'!AY$7:AY$846,MATCH(WatchList!$B110,'All CCC'!$B$7:$B$846,0)))</f>
        <v/>
      </c>
      <c r="AZ110" s="856" t="str">
        <f>IF($B110="","",INDEX('All CCC'!AZ$7:AZ$846,MATCH(WatchList!$B110,'All CCC'!$B$7:$B$846,0)))</f>
        <v/>
      </c>
      <c r="BA110" s="856" t="str">
        <f>IF($B110="","",INDEX('All CCC'!BA$7:BA$846,MATCH(WatchList!$B110,'All CCC'!$B$7:$B$846,0)))</f>
        <v/>
      </c>
      <c r="BB110" s="856" t="str">
        <f>IF($B110="","",INDEX('All CCC'!BB$7:BB$846,MATCH(WatchList!$B110,'All CCC'!$B$7:$B$846,0)))</f>
        <v/>
      </c>
      <c r="BC110" s="856" t="str">
        <f>IF($B110="","",INDEX('All CCC'!BC$7:BC$846,MATCH(WatchList!$B110,'All CCC'!$B$7:$B$846,0)))</f>
        <v/>
      </c>
      <c r="BD110" s="856" t="str">
        <f>IF($B110="","",INDEX('All CCC'!BD$7:BD$846,MATCH(WatchList!$B110,'All CCC'!$B$7:$B$846,0)))</f>
        <v/>
      </c>
      <c r="BE110" s="856" t="str">
        <f>IF($B110="","",INDEX('All CCC'!BE$7:BE$846,MATCH(WatchList!$B110,'All CCC'!$B$7:$B$846,0)))</f>
        <v/>
      </c>
      <c r="BF110" s="856" t="str">
        <f>IF($B110="","",INDEX('All CCC'!BF$7:BF$846,MATCH(WatchList!$B110,'All CCC'!$B$7:$B$846,0)))</f>
        <v/>
      </c>
      <c r="BG110" s="856" t="str">
        <f>IF($B110="","",INDEX('All CCC'!BG$7:BG$846,MATCH(WatchList!$B110,'All CCC'!$B$7:$B$846,0)))</f>
        <v/>
      </c>
    </row>
    <row r="111" spans="1:59" x14ac:dyDescent="0.2">
      <c r="A111" s="550" t="str">
        <f>IF($B111="","",INDEX('All CCC'!A$7:A$846,MATCH(WatchList!$B111,'All CCC'!$B$7:$B$846,0)))</f>
        <v/>
      </c>
      <c r="B111" s="31"/>
      <c r="C111" s="856" t="str">
        <f>IF($B111="","",INDEX('All CCC'!C$7:C$846,MATCH(WatchList!$B111,'All CCC'!$B$7:$B$846,0)))</f>
        <v/>
      </c>
      <c r="D111" s="856" t="str">
        <f>IF($B111="","",INDEX('All CCC'!D$7:D$846,MATCH(WatchList!$B111,'All CCC'!$B$7:$B$846,0)))</f>
        <v/>
      </c>
      <c r="E111" s="856" t="str">
        <f>IF($B111="","",INDEX('All CCC'!E$7:E$846,MATCH(WatchList!$B111,'All CCC'!$B$7:$B$846,0)))</f>
        <v/>
      </c>
      <c r="F111" s="856" t="str">
        <f>IF($B111="","",INDEX('All CCC'!F$7:F$846,MATCH(WatchList!$B111,'All CCC'!$B$7:$B$846,0)))</f>
        <v/>
      </c>
      <c r="G111" s="856" t="str">
        <f>IF($B111="","",INDEX('All CCC'!G$7:G$846,MATCH(WatchList!$B111,'All CCC'!$B$7:$B$846,0)))</f>
        <v/>
      </c>
      <c r="H111" s="856" t="str">
        <f>IF($B111="","",INDEX('All CCC'!H$7:H$846,MATCH(WatchList!$B111,'All CCC'!$B$7:$B$846,0)))</f>
        <v/>
      </c>
      <c r="I111" s="856" t="str">
        <f>IF($B111="","",INDEX('All CCC'!I$7:I$846,MATCH(WatchList!$B111,'All CCC'!$B$7:$B$846,0)))</f>
        <v/>
      </c>
      <c r="J111" s="856" t="str">
        <f>IF($B111="","",INDEX('All CCC'!J$7:J$846,MATCH(WatchList!$B111,'All CCC'!$B$7:$B$846,0)))</f>
        <v/>
      </c>
      <c r="K111" s="856" t="str">
        <f>IF($B111="","",INDEX('All CCC'!K$7:K$846,MATCH(WatchList!$B111,'All CCC'!$B$7:$B$846,0)))</f>
        <v/>
      </c>
      <c r="L111" s="856" t="str">
        <f>IF($B111="","",INDEX('All CCC'!L$7:L$846,MATCH(WatchList!$B111,'All CCC'!$B$7:$B$846,0)))</f>
        <v/>
      </c>
      <c r="M111" s="856" t="str">
        <f>IF($B111="","",INDEX('All CCC'!M$7:M$846,MATCH(WatchList!$B111,'All CCC'!$B$7:$B$846,0)))</f>
        <v/>
      </c>
      <c r="N111" s="856" t="str">
        <f>IF($B111="","",INDEX('All CCC'!N$7:N$846,MATCH(WatchList!$B111,'All CCC'!$B$7:$B$846,0)))</f>
        <v/>
      </c>
      <c r="O111" s="856" t="str">
        <f>IF($B111="","",INDEX('All CCC'!O$7:O$846,MATCH(WatchList!$B111,'All CCC'!$B$7:$B$846,0)))</f>
        <v/>
      </c>
      <c r="P111" s="857" t="str">
        <f>IF($B111="","",INDEX('All CCC'!P$7:P$846,MATCH(WatchList!$B111,'All CCC'!$B$7:$B$846,0)))</f>
        <v/>
      </c>
      <c r="Q111" s="857" t="str">
        <f>IF($B111="","",INDEX('All CCC'!Q$7:Q$846,MATCH(WatchList!$B111,'All CCC'!$B$7:$B$846,0)))</f>
        <v/>
      </c>
      <c r="R111" s="856" t="str">
        <f>IF($B111="","",INDEX('All CCC'!R$7:R$846,MATCH(WatchList!$B111,'All CCC'!$B$7:$B$846,0)))</f>
        <v/>
      </c>
      <c r="S111" s="856" t="str">
        <f>IF($B111="","",INDEX('All CCC'!S$7:S$846,MATCH(WatchList!$B111,'All CCC'!$B$7:$B$846,0)))</f>
        <v/>
      </c>
      <c r="T111" s="856" t="str">
        <f>IF($B111="","",INDEX('All CCC'!T$7:T$846,MATCH(WatchList!$B111,'All CCC'!$B$7:$B$846,0)))</f>
        <v/>
      </c>
      <c r="U111" s="856" t="str">
        <f>IF($B111="","",INDEX('All CCC'!U$7:U$846,MATCH(WatchList!$B111,'All CCC'!$B$7:$B$846,0)))</f>
        <v/>
      </c>
      <c r="V111" s="856" t="str">
        <f>IF($B111="","",INDEX('All CCC'!V$7:V$846,MATCH(WatchList!$B111,'All CCC'!$B$7:$B$846,0)))</f>
        <v/>
      </c>
      <c r="W111" s="856" t="str">
        <f>IF($B111="","",INDEX('All CCC'!W$7:W$846,MATCH(WatchList!$B111,'All CCC'!$B$7:$B$846,0)))</f>
        <v/>
      </c>
      <c r="X111" s="856" t="str">
        <f>IF($B111="","",INDEX('All CCC'!X$7:X$846,MATCH(WatchList!$B111,'All CCC'!$B$7:$B$846,0)))</f>
        <v/>
      </c>
      <c r="Y111" s="856" t="str">
        <f>IF($B111="","",INDEX('All CCC'!Y$7:Y$846,MATCH(WatchList!$B111,'All CCC'!$B$7:$B$846,0)))</f>
        <v/>
      </c>
      <c r="Z111" s="856" t="str">
        <f>IF($B111="","",INDEX('All CCC'!Z$7:Z$846,MATCH(WatchList!$B111,'All CCC'!$B$7:$B$846,0)))</f>
        <v/>
      </c>
      <c r="AA111" s="856" t="str">
        <f>IF($B111="","",INDEX('All CCC'!AA$7:AA$846,MATCH(WatchList!$B111,'All CCC'!$B$7:$B$846,0)))</f>
        <v/>
      </c>
      <c r="AB111" s="856" t="str">
        <f>IF($B111="","",INDEX('All CCC'!AB$7:AB$846,MATCH(WatchList!$B111,'All CCC'!$B$7:$B$846,0)))</f>
        <v/>
      </c>
      <c r="AC111" s="856" t="str">
        <f>IF($B111="","",INDEX('All CCC'!AC$7:AC$846,MATCH(WatchList!$B111,'All CCC'!$B$7:$B$846,0)))</f>
        <v/>
      </c>
      <c r="AD111" s="856" t="str">
        <f>IF($B111="","",INDEX('All CCC'!AD$7:AD$846,MATCH(WatchList!$B111,'All CCC'!$B$7:$B$846,0)))</f>
        <v/>
      </c>
      <c r="AE111" s="856" t="str">
        <f>IF($B111="","",INDEX('All CCC'!AE$7:AE$846,MATCH(WatchList!$B111,'All CCC'!$B$7:$B$846,0)))</f>
        <v/>
      </c>
      <c r="AF111" s="856" t="str">
        <f>IF($B111="","",INDEX('All CCC'!AF$7:AF$846,MATCH(WatchList!$B111,'All CCC'!$B$7:$B$846,0)))</f>
        <v/>
      </c>
      <c r="AG111" s="856" t="str">
        <f>IF($B111="","",INDEX('All CCC'!AG$7:AG$846,MATCH(WatchList!$B111,'All CCC'!$B$7:$B$846,0)))</f>
        <v/>
      </c>
      <c r="AH111" s="856" t="str">
        <f>IF($B111="","",INDEX('All CCC'!AH$7:AH$846,MATCH(WatchList!$B111,'All CCC'!$B$7:$B$846,0)))</f>
        <v/>
      </c>
      <c r="AI111" s="856" t="str">
        <f>IF($B111="","",INDEX('All CCC'!AI$7:AI$846,MATCH(WatchList!$B111,'All CCC'!$B$7:$B$846,0)))</f>
        <v/>
      </c>
      <c r="AJ111" s="856" t="str">
        <f>IF($B111="","",INDEX('All CCC'!AJ$7:AJ$846,MATCH(WatchList!$B111,'All CCC'!$B$7:$B$846,0)))</f>
        <v/>
      </c>
      <c r="AK111" s="856" t="str">
        <f>IF($B111="","",INDEX('All CCC'!AK$7:AK$846,MATCH(WatchList!$B111,'All CCC'!$B$7:$B$846,0)))</f>
        <v/>
      </c>
      <c r="AL111" s="856" t="str">
        <f>IF($B111="","",INDEX('All CCC'!AL$7:AL$846,MATCH(WatchList!$B111,'All CCC'!$B$7:$B$846,0)))</f>
        <v/>
      </c>
      <c r="AM111" s="856" t="str">
        <f>IF($B111="","",INDEX('All CCC'!AM$7:AM$846,MATCH(WatchList!$B111,'All CCC'!$B$7:$B$846,0)))</f>
        <v/>
      </c>
      <c r="AN111" s="856" t="str">
        <f>IF($B111="","",INDEX('All CCC'!AN$7:AN$846,MATCH(WatchList!$B111,'All CCC'!$B$7:$B$846,0)))</f>
        <v/>
      </c>
      <c r="AO111" s="856" t="str">
        <f>IF($B111="","",INDEX('All CCC'!AO$7:AO$846,MATCH(WatchList!$B111,'All CCC'!$B$7:$B$846,0)))</f>
        <v/>
      </c>
      <c r="AP111" s="856" t="str">
        <f>IF($B111="","",INDEX('All CCC'!AP$7:AP$846,MATCH(WatchList!$B111,'All CCC'!$B$7:$B$846,0)))</f>
        <v/>
      </c>
      <c r="AQ111" s="856" t="str">
        <f>IF($B111="","",INDEX('All CCC'!AQ$7:AQ$846,MATCH(WatchList!$B111,'All CCC'!$B$7:$B$846,0)))</f>
        <v/>
      </c>
      <c r="AR111" s="856" t="str">
        <f>IF($B111="","",INDEX('All CCC'!AR$7:AR$846,MATCH(WatchList!$B111,'All CCC'!$B$7:$B$846,0)))</f>
        <v/>
      </c>
      <c r="AS111" s="856" t="str">
        <f>IF($B111="","",INDEX('All CCC'!AS$7:AS$846,MATCH(WatchList!$B111,'All CCC'!$B$7:$B$846,0)))</f>
        <v/>
      </c>
      <c r="AT111" s="856" t="str">
        <f>IF($B111="","",INDEX('All CCC'!AT$7:AT$846,MATCH(WatchList!$B111,'All CCC'!$B$7:$B$846,0)))</f>
        <v/>
      </c>
      <c r="AU111" s="856" t="str">
        <f>IF($B111="","",INDEX('All CCC'!AU$7:AU$846,MATCH(WatchList!$B111,'All CCC'!$B$7:$B$846,0)))</f>
        <v/>
      </c>
      <c r="AV111" s="856" t="str">
        <f>IF($B111="","",INDEX('All CCC'!AV$7:AV$846,MATCH(WatchList!$B111,'All CCC'!$B$7:$B$846,0)))</f>
        <v/>
      </c>
      <c r="AW111" s="856" t="str">
        <f>IF($B111="","",INDEX('All CCC'!AW$7:AW$846,MATCH(WatchList!$B111,'All CCC'!$B$7:$B$846,0)))</f>
        <v/>
      </c>
      <c r="AX111" s="856" t="str">
        <f>IF($B111="","",INDEX('All CCC'!AX$7:AX$846,MATCH(WatchList!$B111,'All CCC'!$B$7:$B$846,0)))</f>
        <v/>
      </c>
      <c r="AY111" s="856" t="str">
        <f>IF($B111="","",INDEX('All CCC'!AY$7:AY$846,MATCH(WatchList!$B111,'All CCC'!$B$7:$B$846,0)))</f>
        <v/>
      </c>
      <c r="AZ111" s="856" t="str">
        <f>IF($B111="","",INDEX('All CCC'!AZ$7:AZ$846,MATCH(WatchList!$B111,'All CCC'!$B$7:$B$846,0)))</f>
        <v/>
      </c>
      <c r="BA111" s="856" t="str">
        <f>IF($B111="","",INDEX('All CCC'!BA$7:BA$846,MATCH(WatchList!$B111,'All CCC'!$B$7:$B$846,0)))</f>
        <v/>
      </c>
      <c r="BB111" s="856" t="str">
        <f>IF($B111="","",INDEX('All CCC'!BB$7:BB$846,MATCH(WatchList!$B111,'All CCC'!$B$7:$B$846,0)))</f>
        <v/>
      </c>
      <c r="BC111" s="856" t="str">
        <f>IF($B111="","",INDEX('All CCC'!BC$7:BC$846,MATCH(WatchList!$B111,'All CCC'!$B$7:$B$846,0)))</f>
        <v/>
      </c>
      <c r="BD111" s="856" t="str">
        <f>IF($B111="","",INDEX('All CCC'!BD$7:BD$846,MATCH(WatchList!$B111,'All CCC'!$B$7:$B$846,0)))</f>
        <v/>
      </c>
      <c r="BE111" s="856" t="str">
        <f>IF($B111="","",INDEX('All CCC'!BE$7:BE$846,MATCH(WatchList!$B111,'All CCC'!$B$7:$B$846,0)))</f>
        <v/>
      </c>
      <c r="BF111" s="856" t="str">
        <f>IF($B111="","",INDEX('All CCC'!BF$7:BF$846,MATCH(WatchList!$B111,'All CCC'!$B$7:$B$846,0)))</f>
        <v/>
      </c>
      <c r="BG111" s="856" t="str">
        <f>IF($B111="","",INDEX('All CCC'!BG$7:BG$846,MATCH(WatchList!$B111,'All CCC'!$B$7:$B$846,0)))</f>
        <v/>
      </c>
    </row>
    <row r="112" spans="1:59" x14ac:dyDescent="0.2">
      <c r="A112" s="550" t="str">
        <f>IF($B112="","",INDEX('All CCC'!A$7:A$846,MATCH(WatchList!$B112,'All CCC'!$B$7:$B$846,0)))</f>
        <v/>
      </c>
      <c r="B112" s="31"/>
      <c r="C112" s="856" t="str">
        <f>IF($B112="","",INDEX('All CCC'!C$7:C$846,MATCH(WatchList!$B112,'All CCC'!$B$7:$B$846,0)))</f>
        <v/>
      </c>
      <c r="D112" s="856" t="str">
        <f>IF($B112="","",INDEX('All CCC'!D$7:D$846,MATCH(WatchList!$B112,'All CCC'!$B$7:$B$846,0)))</f>
        <v/>
      </c>
      <c r="E112" s="856" t="str">
        <f>IF($B112="","",INDEX('All CCC'!E$7:E$846,MATCH(WatchList!$B112,'All CCC'!$B$7:$B$846,0)))</f>
        <v/>
      </c>
      <c r="F112" s="856" t="str">
        <f>IF($B112="","",INDEX('All CCC'!F$7:F$846,MATCH(WatchList!$B112,'All CCC'!$B$7:$B$846,0)))</f>
        <v/>
      </c>
      <c r="G112" s="856" t="str">
        <f>IF($B112="","",INDEX('All CCC'!G$7:G$846,MATCH(WatchList!$B112,'All CCC'!$B$7:$B$846,0)))</f>
        <v/>
      </c>
      <c r="H112" s="856" t="str">
        <f>IF($B112="","",INDEX('All CCC'!H$7:H$846,MATCH(WatchList!$B112,'All CCC'!$B$7:$B$846,0)))</f>
        <v/>
      </c>
      <c r="I112" s="856" t="str">
        <f>IF($B112="","",INDEX('All CCC'!I$7:I$846,MATCH(WatchList!$B112,'All CCC'!$B$7:$B$846,0)))</f>
        <v/>
      </c>
      <c r="J112" s="856" t="str">
        <f>IF($B112="","",INDEX('All CCC'!J$7:J$846,MATCH(WatchList!$B112,'All CCC'!$B$7:$B$846,0)))</f>
        <v/>
      </c>
      <c r="K112" s="856" t="str">
        <f>IF($B112="","",INDEX('All CCC'!K$7:K$846,MATCH(WatchList!$B112,'All CCC'!$B$7:$B$846,0)))</f>
        <v/>
      </c>
      <c r="L112" s="856" t="str">
        <f>IF($B112="","",INDEX('All CCC'!L$7:L$846,MATCH(WatchList!$B112,'All CCC'!$B$7:$B$846,0)))</f>
        <v/>
      </c>
      <c r="M112" s="856" t="str">
        <f>IF($B112="","",INDEX('All CCC'!M$7:M$846,MATCH(WatchList!$B112,'All CCC'!$B$7:$B$846,0)))</f>
        <v/>
      </c>
      <c r="N112" s="856" t="str">
        <f>IF($B112="","",INDEX('All CCC'!N$7:N$846,MATCH(WatchList!$B112,'All CCC'!$B$7:$B$846,0)))</f>
        <v/>
      </c>
      <c r="O112" s="856" t="str">
        <f>IF($B112="","",INDEX('All CCC'!O$7:O$846,MATCH(WatchList!$B112,'All CCC'!$B$7:$B$846,0)))</f>
        <v/>
      </c>
      <c r="P112" s="857" t="str">
        <f>IF($B112="","",INDEX('All CCC'!P$7:P$846,MATCH(WatchList!$B112,'All CCC'!$B$7:$B$846,0)))</f>
        <v/>
      </c>
      <c r="Q112" s="857" t="str">
        <f>IF($B112="","",INDEX('All CCC'!Q$7:Q$846,MATCH(WatchList!$B112,'All CCC'!$B$7:$B$846,0)))</f>
        <v/>
      </c>
      <c r="R112" s="856" t="str">
        <f>IF($B112="","",INDEX('All CCC'!R$7:R$846,MATCH(WatchList!$B112,'All CCC'!$B$7:$B$846,0)))</f>
        <v/>
      </c>
      <c r="S112" s="856" t="str">
        <f>IF($B112="","",INDEX('All CCC'!S$7:S$846,MATCH(WatchList!$B112,'All CCC'!$B$7:$B$846,0)))</f>
        <v/>
      </c>
      <c r="T112" s="856" t="str">
        <f>IF($B112="","",INDEX('All CCC'!T$7:T$846,MATCH(WatchList!$B112,'All CCC'!$B$7:$B$846,0)))</f>
        <v/>
      </c>
      <c r="U112" s="856" t="str">
        <f>IF($B112="","",INDEX('All CCC'!U$7:U$846,MATCH(WatchList!$B112,'All CCC'!$B$7:$B$846,0)))</f>
        <v/>
      </c>
      <c r="V112" s="856" t="str">
        <f>IF($B112="","",INDEX('All CCC'!V$7:V$846,MATCH(WatchList!$B112,'All CCC'!$B$7:$B$846,0)))</f>
        <v/>
      </c>
      <c r="W112" s="856" t="str">
        <f>IF($B112="","",INDEX('All CCC'!W$7:W$846,MATCH(WatchList!$B112,'All CCC'!$B$7:$B$846,0)))</f>
        <v/>
      </c>
      <c r="X112" s="856" t="str">
        <f>IF($B112="","",INDEX('All CCC'!X$7:X$846,MATCH(WatchList!$B112,'All CCC'!$B$7:$B$846,0)))</f>
        <v/>
      </c>
      <c r="Y112" s="856" t="str">
        <f>IF($B112="","",INDEX('All CCC'!Y$7:Y$846,MATCH(WatchList!$B112,'All CCC'!$B$7:$B$846,0)))</f>
        <v/>
      </c>
      <c r="Z112" s="856" t="str">
        <f>IF($B112="","",INDEX('All CCC'!Z$7:Z$846,MATCH(WatchList!$B112,'All CCC'!$B$7:$B$846,0)))</f>
        <v/>
      </c>
      <c r="AA112" s="856" t="str">
        <f>IF($B112="","",INDEX('All CCC'!AA$7:AA$846,MATCH(WatchList!$B112,'All CCC'!$B$7:$B$846,0)))</f>
        <v/>
      </c>
      <c r="AB112" s="856" t="str">
        <f>IF($B112="","",INDEX('All CCC'!AB$7:AB$846,MATCH(WatchList!$B112,'All CCC'!$B$7:$B$846,0)))</f>
        <v/>
      </c>
      <c r="AC112" s="856" t="str">
        <f>IF($B112="","",INDEX('All CCC'!AC$7:AC$846,MATCH(WatchList!$B112,'All CCC'!$B$7:$B$846,0)))</f>
        <v/>
      </c>
      <c r="AD112" s="856" t="str">
        <f>IF($B112="","",INDEX('All CCC'!AD$7:AD$846,MATCH(WatchList!$B112,'All CCC'!$B$7:$B$846,0)))</f>
        <v/>
      </c>
      <c r="AE112" s="856" t="str">
        <f>IF($B112="","",INDEX('All CCC'!AE$7:AE$846,MATCH(WatchList!$B112,'All CCC'!$B$7:$B$846,0)))</f>
        <v/>
      </c>
      <c r="AF112" s="856" t="str">
        <f>IF($B112="","",INDEX('All CCC'!AF$7:AF$846,MATCH(WatchList!$B112,'All CCC'!$B$7:$B$846,0)))</f>
        <v/>
      </c>
      <c r="AG112" s="856" t="str">
        <f>IF($B112="","",INDEX('All CCC'!AG$7:AG$846,MATCH(WatchList!$B112,'All CCC'!$B$7:$B$846,0)))</f>
        <v/>
      </c>
      <c r="AH112" s="856" t="str">
        <f>IF($B112="","",INDEX('All CCC'!AH$7:AH$846,MATCH(WatchList!$B112,'All CCC'!$B$7:$B$846,0)))</f>
        <v/>
      </c>
      <c r="AI112" s="856" t="str">
        <f>IF($B112="","",INDEX('All CCC'!AI$7:AI$846,MATCH(WatchList!$B112,'All CCC'!$B$7:$B$846,0)))</f>
        <v/>
      </c>
      <c r="AJ112" s="856" t="str">
        <f>IF($B112="","",INDEX('All CCC'!AJ$7:AJ$846,MATCH(WatchList!$B112,'All CCC'!$B$7:$B$846,0)))</f>
        <v/>
      </c>
      <c r="AK112" s="856" t="str">
        <f>IF($B112="","",INDEX('All CCC'!AK$7:AK$846,MATCH(WatchList!$B112,'All CCC'!$B$7:$B$846,0)))</f>
        <v/>
      </c>
      <c r="AL112" s="856" t="str">
        <f>IF($B112="","",INDEX('All CCC'!AL$7:AL$846,MATCH(WatchList!$B112,'All CCC'!$B$7:$B$846,0)))</f>
        <v/>
      </c>
      <c r="AM112" s="856" t="str">
        <f>IF($B112="","",INDEX('All CCC'!AM$7:AM$846,MATCH(WatchList!$B112,'All CCC'!$B$7:$B$846,0)))</f>
        <v/>
      </c>
      <c r="AN112" s="856" t="str">
        <f>IF($B112="","",INDEX('All CCC'!AN$7:AN$846,MATCH(WatchList!$B112,'All CCC'!$B$7:$B$846,0)))</f>
        <v/>
      </c>
      <c r="AO112" s="856" t="str">
        <f>IF($B112="","",INDEX('All CCC'!AO$7:AO$846,MATCH(WatchList!$B112,'All CCC'!$B$7:$B$846,0)))</f>
        <v/>
      </c>
      <c r="AP112" s="856" t="str">
        <f>IF($B112="","",INDEX('All CCC'!AP$7:AP$846,MATCH(WatchList!$B112,'All CCC'!$B$7:$B$846,0)))</f>
        <v/>
      </c>
      <c r="AQ112" s="856" t="str">
        <f>IF($B112="","",INDEX('All CCC'!AQ$7:AQ$846,MATCH(WatchList!$B112,'All CCC'!$B$7:$B$846,0)))</f>
        <v/>
      </c>
      <c r="AR112" s="856" t="str">
        <f>IF($B112="","",INDEX('All CCC'!AR$7:AR$846,MATCH(WatchList!$B112,'All CCC'!$B$7:$B$846,0)))</f>
        <v/>
      </c>
      <c r="AS112" s="856" t="str">
        <f>IF($B112="","",INDEX('All CCC'!AS$7:AS$846,MATCH(WatchList!$B112,'All CCC'!$B$7:$B$846,0)))</f>
        <v/>
      </c>
      <c r="AT112" s="856" t="str">
        <f>IF($B112="","",INDEX('All CCC'!AT$7:AT$846,MATCH(WatchList!$B112,'All CCC'!$B$7:$B$846,0)))</f>
        <v/>
      </c>
      <c r="AU112" s="856" t="str">
        <f>IF($B112="","",INDEX('All CCC'!AU$7:AU$846,MATCH(WatchList!$B112,'All CCC'!$B$7:$B$846,0)))</f>
        <v/>
      </c>
      <c r="AV112" s="856" t="str">
        <f>IF($B112="","",INDEX('All CCC'!AV$7:AV$846,MATCH(WatchList!$B112,'All CCC'!$B$7:$B$846,0)))</f>
        <v/>
      </c>
      <c r="AW112" s="856" t="str">
        <f>IF($B112="","",INDEX('All CCC'!AW$7:AW$846,MATCH(WatchList!$B112,'All CCC'!$B$7:$B$846,0)))</f>
        <v/>
      </c>
      <c r="AX112" s="856" t="str">
        <f>IF($B112="","",INDEX('All CCC'!AX$7:AX$846,MATCH(WatchList!$B112,'All CCC'!$B$7:$B$846,0)))</f>
        <v/>
      </c>
      <c r="AY112" s="856" t="str">
        <f>IF($B112="","",INDEX('All CCC'!AY$7:AY$846,MATCH(WatchList!$B112,'All CCC'!$B$7:$B$846,0)))</f>
        <v/>
      </c>
      <c r="AZ112" s="856" t="str">
        <f>IF($B112="","",INDEX('All CCC'!AZ$7:AZ$846,MATCH(WatchList!$B112,'All CCC'!$B$7:$B$846,0)))</f>
        <v/>
      </c>
      <c r="BA112" s="856" t="str">
        <f>IF($B112="","",INDEX('All CCC'!BA$7:BA$846,MATCH(WatchList!$B112,'All CCC'!$B$7:$B$846,0)))</f>
        <v/>
      </c>
      <c r="BB112" s="856" t="str">
        <f>IF($B112="","",INDEX('All CCC'!BB$7:BB$846,MATCH(WatchList!$B112,'All CCC'!$B$7:$B$846,0)))</f>
        <v/>
      </c>
      <c r="BC112" s="856" t="str">
        <f>IF($B112="","",INDEX('All CCC'!BC$7:BC$846,MATCH(WatchList!$B112,'All CCC'!$B$7:$B$846,0)))</f>
        <v/>
      </c>
      <c r="BD112" s="856" t="str">
        <f>IF($B112="","",INDEX('All CCC'!BD$7:BD$846,MATCH(WatchList!$B112,'All CCC'!$B$7:$B$846,0)))</f>
        <v/>
      </c>
      <c r="BE112" s="856" t="str">
        <f>IF($B112="","",INDEX('All CCC'!BE$7:BE$846,MATCH(WatchList!$B112,'All CCC'!$B$7:$B$846,0)))</f>
        <v/>
      </c>
      <c r="BF112" s="856" t="str">
        <f>IF($B112="","",INDEX('All CCC'!BF$7:BF$846,MATCH(WatchList!$B112,'All CCC'!$B$7:$B$846,0)))</f>
        <v/>
      </c>
      <c r="BG112" s="856" t="str">
        <f>IF($B112="","",INDEX('All CCC'!BG$7:BG$846,MATCH(WatchList!$B112,'All CCC'!$B$7:$B$846,0)))</f>
        <v/>
      </c>
    </row>
    <row r="113" spans="1:59" x14ac:dyDescent="0.2">
      <c r="A113" s="550" t="str">
        <f>IF($B113="","",INDEX('All CCC'!A$7:A$846,MATCH(WatchList!$B113,'All CCC'!$B$7:$B$846,0)))</f>
        <v/>
      </c>
      <c r="B113" s="31"/>
      <c r="C113" s="856" t="str">
        <f>IF($B113="","",INDEX('All CCC'!C$7:C$846,MATCH(WatchList!$B113,'All CCC'!$B$7:$B$846,0)))</f>
        <v/>
      </c>
      <c r="D113" s="856" t="str">
        <f>IF($B113="","",INDEX('All CCC'!D$7:D$846,MATCH(WatchList!$B113,'All CCC'!$B$7:$B$846,0)))</f>
        <v/>
      </c>
      <c r="E113" s="856" t="str">
        <f>IF($B113="","",INDEX('All CCC'!E$7:E$846,MATCH(WatchList!$B113,'All CCC'!$B$7:$B$846,0)))</f>
        <v/>
      </c>
      <c r="F113" s="856" t="str">
        <f>IF($B113="","",INDEX('All CCC'!F$7:F$846,MATCH(WatchList!$B113,'All CCC'!$B$7:$B$846,0)))</f>
        <v/>
      </c>
      <c r="G113" s="856" t="str">
        <f>IF($B113="","",INDEX('All CCC'!G$7:G$846,MATCH(WatchList!$B113,'All CCC'!$B$7:$B$846,0)))</f>
        <v/>
      </c>
      <c r="H113" s="856" t="str">
        <f>IF($B113="","",INDEX('All CCC'!H$7:H$846,MATCH(WatchList!$B113,'All CCC'!$B$7:$B$846,0)))</f>
        <v/>
      </c>
      <c r="I113" s="856" t="str">
        <f>IF($B113="","",INDEX('All CCC'!I$7:I$846,MATCH(WatchList!$B113,'All CCC'!$B$7:$B$846,0)))</f>
        <v/>
      </c>
      <c r="J113" s="856" t="str">
        <f>IF($B113="","",INDEX('All CCC'!J$7:J$846,MATCH(WatchList!$B113,'All CCC'!$B$7:$B$846,0)))</f>
        <v/>
      </c>
      <c r="K113" s="856" t="str">
        <f>IF($B113="","",INDEX('All CCC'!K$7:K$846,MATCH(WatchList!$B113,'All CCC'!$B$7:$B$846,0)))</f>
        <v/>
      </c>
      <c r="L113" s="856" t="str">
        <f>IF($B113="","",INDEX('All CCC'!L$7:L$846,MATCH(WatchList!$B113,'All CCC'!$B$7:$B$846,0)))</f>
        <v/>
      </c>
      <c r="M113" s="856" t="str">
        <f>IF($B113="","",INDEX('All CCC'!M$7:M$846,MATCH(WatchList!$B113,'All CCC'!$B$7:$B$846,0)))</f>
        <v/>
      </c>
      <c r="N113" s="856" t="str">
        <f>IF($B113="","",INDEX('All CCC'!N$7:N$846,MATCH(WatchList!$B113,'All CCC'!$B$7:$B$846,0)))</f>
        <v/>
      </c>
      <c r="O113" s="856" t="str">
        <f>IF($B113="","",INDEX('All CCC'!O$7:O$846,MATCH(WatchList!$B113,'All CCC'!$B$7:$B$846,0)))</f>
        <v/>
      </c>
      <c r="P113" s="857" t="str">
        <f>IF($B113="","",INDEX('All CCC'!P$7:P$846,MATCH(WatchList!$B113,'All CCC'!$B$7:$B$846,0)))</f>
        <v/>
      </c>
      <c r="Q113" s="857" t="str">
        <f>IF($B113="","",INDEX('All CCC'!Q$7:Q$846,MATCH(WatchList!$B113,'All CCC'!$B$7:$B$846,0)))</f>
        <v/>
      </c>
      <c r="R113" s="856" t="str">
        <f>IF($B113="","",INDEX('All CCC'!R$7:R$846,MATCH(WatchList!$B113,'All CCC'!$B$7:$B$846,0)))</f>
        <v/>
      </c>
      <c r="S113" s="856" t="str">
        <f>IF($B113="","",INDEX('All CCC'!S$7:S$846,MATCH(WatchList!$B113,'All CCC'!$B$7:$B$846,0)))</f>
        <v/>
      </c>
      <c r="T113" s="856" t="str">
        <f>IF($B113="","",INDEX('All CCC'!T$7:T$846,MATCH(WatchList!$B113,'All CCC'!$B$7:$B$846,0)))</f>
        <v/>
      </c>
      <c r="U113" s="856" t="str">
        <f>IF($B113="","",INDEX('All CCC'!U$7:U$846,MATCH(WatchList!$B113,'All CCC'!$B$7:$B$846,0)))</f>
        <v/>
      </c>
      <c r="V113" s="856" t="str">
        <f>IF($B113="","",INDEX('All CCC'!V$7:V$846,MATCH(WatchList!$B113,'All CCC'!$B$7:$B$846,0)))</f>
        <v/>
      </c>
      <c r="W113" s="856" t="str">
        <f>IF($B113="","",INDEX('All CCC'!W$7:W$846,MATCH(WatchList!$B113,'All CCC'!$B$7:$B$846,0)))</f>
        <v/>
      </c>
      <c r="X113" s="856" t="str">
        <f>IF($B113="","",INDEX('All CCC'!X$7:X$846,MATCH(WatchList!$B113,'All CCC'!$B$7:$B$846,0)))</f>
        <v/>
      </c>
      <c r="Y113" s="856" t="str">
        <f>IF($B113="","",INDEX('All CCC'!Y$7:Y$846,MATCH(WatchList!$B113,'All CCC'!$B$7:$B$846,0)))</f>
        <v/>
      </c>
      <c r="Z113" s="856" t="str">
        <f>IF($B113="","",INDEX('All CCC'!Z$7:Z$846,MATCH(WatchList!$B113,'All CCC'!$B$7:$B$846,0)))</f>
        <v/>
      </c>
      <c r="AA113" s="856" t="str">
        <f>IF($B113="","",INDEX('All CCC'!AA$7:AA$846,MATCH(WatchList!$B113,'All CCC'!$B$7:$B$846,0)))</f>
        <v/>
      </c>
      <c r="AB113" s="856" t="str">
        <f>IF($B113="","",INDEX('All CCC'!AB$7:AB$846,MATCH(WatchList!$B113,'All CCC'!$B$7:$B$846,0)))</f>
        <v/>
      </c>
      <c r="AC113" s="856" t="str">
        <f>IF($B113="","",INDEX('All CCC'!AC$7:AC$846,MATCH(WatchList!$B113,'All CCC'!$B$7:$B$846,0)))</f>
        <v/>
      </c>
      <c r="AD113" s="856" t="str">
        <f>IF($B113="","",INDEX('All CCC'!AD$7:AD$846,MATCH(WatchList!$B113,'All CCC'!$B$7:$B$846,0)))</f>
        <v/>
      </c>
      <c r="AE113" s="856" t="str">
        <f>IF($B113="","",INDEX('All CCC'!AE$7:AE$846,MATCH(WatchList!$B113,'All CCC'!$B$7:$B$846,0)))</f>
        <v/>
      </c>
      <c r="AF113" s="856" t="str">
        <f>IF($B113="","",INDEX('All CCC'!AF$7:AF$846,MATCH(WatchList!$B113,'All CCC'!$B$7:$B$846,0)))</f>
        <v/>
      </c>
      <c r="AG113" s="856" t="str">
        <f>IF($B113="","",INDEX('All CCC'!AG$7:AG$846,MATCH(WatchList!$B113,'All CCC'!$B$7:$B$846,0)))</f>
        <v/>
      </c>
      <c r="AH113" s="856" t="str">
        <f>IF($B113="","",INDEX('All CCC'!AH$7:AH$846,MATCH(WatchList!$B113,'All CCC'!$B$7:$B$846,0)))</f>
        <v/>
      </c>
      <c r="AI113" s="856" t="str">
        <f>IF($B113="","",INDEX('All CCC'!AI$7:AI$846,MATCH(WatchList!$B113,'All CCC'!$B$7:$B$846,0)))</f>
        <v/>
      </c>
      <c r="AJ113" s="856" t="str">
        <f>IF($B113="","",INDEX('All CCC'!AJ$7:AJ$846,MATCH(WatchList!$B113,'All CCC'!$B$7:$B$846,0)))</f>
        <v/>
      </c>
      <c r="AK113" s="856" t="str">
        <f>IF($B113="","",INDEX('All CCC'!AK$7:AK$846,MATCH(WatchList!$B113,'All CCC'!$B$7:$B$846,0)))</f>
        <v/>
      </c>
      <c r="AL113" s="856" t="str">
        <f>IF($B113="","",INDEX('All CCC'!AL$7:AL$846,MATCH(WatchList!$B113,'All CCC'!$B$7:$B$846,0)))</f>
        <v/>
      </c>
      <c r="AM113" s="856" t="str">
        <f>IF($B113="","",INDEX('All CCC'!AM$7:AM$846,MATCH(WatchList!$B113,'All CCC'!$B$7:$B$846,0)))</f>
        <v/>
      </c>
      <c r="AN113" s="856" t="str">
        <f>IF($B113="","",INDEX('All CCC'!AN$7:AN$846,MATCH(WatchList!$B113,'All CCC'!$B$7:$B$846,0)))</f>
        <v/>
      </c>
      <c r="AO113" s="856" t="str">
        <f>IF($B113="","",INDEX('All CCC'!AO$7:AO$846,MATCH(WatchList!$B113,'All CCC'!$B$7:$B$846,0)))</f>
        <v/>
      </c>
      <c r="AP113" s="856" t="str">
        <f>IF($B113="","",INDEX('All CCC'!AP$7:AP$846,MATCH(WatchList!$B113,'All CCC'!$B$7:$B$846,0)))</f>
        <v/>
      </c>
      <c r="AQ113" s="856" t="str">
        <f>IF($B113="","",INDEX('All CCC'!AQ$7:AQ$846,MATCH(WatchList!$B113,'All CCC'!$B$7:$B$846,0)))</f>
        <v/>
      </c>
      <c r="AR113" s="856" t="str">
        <f>IF($B113="","",INDEX('All CCC'!AR$7:AR$846,MATCH(WatchList!$B113,'All CCC'!$B$7:$B$846,0)))</f>
        <v/>
      </c>
      <c r="AS113" s="856" t="str">
        <f>IF($B113="","",INDEX('All CCC'!AS$7:AS$846,MATCH(WatchList!$B113,'All CCC'!$B$7:$B$846,0)))</f>
        <v/>
      </c>
      <c r="AT113" s="856" t="str">
        <f>IF($B113="","",INDEX('All CCC'!AT$7:AT$846,MATCH(WatchList!$B113,'All CCC'!$B$7:$B$846,0)))</f>
        <v/>
      </c>
      <c r="AU113" s="856" t="str">
        <f>IF($B113="","",INDEX('All CCC'!AU$7:AU$846,MATCH(WatchList!$B113,'All CCC'!$B$7:$B$846,0)))</f>
        <v/>
      </c>
      <c r="AV113" s="856" t="str">
        <f>IF($B113="","",INDEX('All CCC'!AV$7:AV$846,MATCH(WatchList!$B113,'All CCC'!$B$7:$B$846,0)))</f>
        <v/>
      </c>
      <c r="AW113" s="856" t="str">
        <f>IF($B113="","",INDEX('All CCC'!AW$7:AW$846,MATCH(WatchList!$B113,'All CCC'!$B$7:$B$846,0)))</f>
        <v/>
      </c>
      <c r="AX113" s="856" t="str">
        <f>IF($B113="","",INDEX('All CCC'!AX$7:AX$846,MATCH(WatchList!$B113,'All CCC'!$B$7:$B$846,0)))</f>
        <v/>
      </c>
      <c r="AY113" s="856" t="str">
        <f>IF($B113="","",INDEX('All CCC'!AY$7:AY$846,MATCH(WatchList!$B113,'All CCC'!$B$7:$B$846,0)))</f>
        <v/>
      </c>
      <c r="AZ113" s="856" t="str">
        <f>IF($B113="","",INDEX('All CCC'!AZ$7:AZ$846,MATCH(WatchList!$B113,'All CCC'!$B$7:$B$846,0)))</f>
        <v/>
      </c>
      <c r="BA113" s="856" t="str">
        <f>IF($B113="","",INDEX('All CCC'!BA$7:BA$846,MATCH(WatchList!$B113,'All CCC'!$B$7:$B$846,0)))</f>
        <v/>
      </c>
      <c r="BB113" s="856" t="str">
        <f>IF($B113="","",INDEX('All CCC'!BB$7:BB$846,MATCH(WatchList!$B113,'All CCC'!$B$7:$B$846,0)))</f>
        <v/>
      </c>
      <c r="BC113" s="856" t="str">
        <f>IF($B113="","",INDEX('All CCC'!BC$7:BC$846,MATCH(WatchList!$B113,'All CCC'!$B$7:$B$846,0)))</f>
        <v/>
      </c>
      <c r="BD113" s="856" t="str">
        <f>IF($B113="","",INDEX('All CCC'!BD$7:BD$846,MATCH(WatchList!$B113,'All CCC'!$B$7:$B$846,0)))</f>
        <v/>
      </c>
      <c r="BE113" s="856" t="str">
        <f>IF($B113="","",INDEX('All CCC'!BE$7:BE$846,MATCH(WatchList!$B113,'All CCC'!$B$7:$B$846,0)))</f>
        <v/>
      </c>
      <c r="BF113" s="856" t="str">
        <f>IF($B113="","",INDEX('All CCC'!BF$7:BF$846,MATCH(WatchList!$B113,'All CCC'!$B$7:$B$846,0)))</f>
        <v/>
      </c>
      <c r="BG113" s="856" t="str">
        <f>IF($B113="","",INDEX('All CCC'!BG$7:BG$846,MATCH(WatchList!$B113,'All CCC'!$B$7:$B$846,0)))</f>
        <v/>
      </c>
    </row>
    <row r="114" spans="1:59" x14ac:dyDescent="0.2">
      <c r="A114" s="550" t="str">
        <f>IF($B114="","",INDEX('All CCC'!A$7:A$846,MATCH(WatchList!$B114,'All CCC'!$B$7:$B$846,0)))</f>
        <v/>
      </c>
      <c r="B114" s="31"/>
      <c r="C114" s="856" t="str">
        <f>IF($B114="","",INDEX('All CCC'!C$7:C$846,MATCH(WatchList!$B114,'All CCC'!$B$7:$B$846,0)))</f>
        <v/>
      </c>
      <c r="D114" s="856" t="str">
        <f>IF($B114="","",INDEX('All CCC'!D$7:D$846,MATCH(WatchList!$B114,'All CCC'!$B$7:$B$846,0)))</f>
        <v/>
      </c>
      <c r="E114" s="856" t="str">
        <f>IF($B114="","",INDEX('All CCC'!E$7:E$846,MATCH(WatchList!$B114,'All CCC'!$B$7:$B$846,0)))</f>
        <v/>
      </c>
      <c r="F114" s="856" t="str">
        <f>IF($B114="","",INDEX('All CCC'!F$7:F$846,MATCH(WatchList!$B114,'All CCC'!$B$7:$B$846,0)))</f>
        <v/>
      </c>
      <c r="G114" s="856" t="str">
        <f>IF($B114="","",INDEX('All CCC'!G$7:G$846,MATCH(WatchList!$B114,'All CCC'!$B$7:$B$846,0)))</f>
        <v/>
      </c>
      <c r="H114" s="856" t="str">
        <f>IF($B114="","",INDEX('All CCC'!H$7:H$846,MATCH(WatchList!$B114,'All CCC'!$B$7:$B$846,0)))</f>
        <v/>
      </c>
      <c r="I114" s="856" t="str">
        <f>IF($B114="","",INDEX('All CCC'!I$7:I$846,MATCH(WatchList!$B114,'All CCC'!$B$7:$B$846,0)))</f>
        <v/>
      </c>
      <c r="J114" s="856" t="str">
        <f>IF($B114="","",INDEX('All CCC'!J$7:J$846,MATCH(WatchList!$B114,'All CCC'!$B$7:$B$846,0)))</f>
        <v/>
      </c>
      <c r="K114" s="856" t="str">
        <f>IF($B114="","",INDEX('All CCC'!K$7:K$846,MATCH(WatchList!$B114,'All CCC'!$B$7:$B$846,0)))</f>
        <v/>
      </c>
      <c r="L114" s="856" t="str">
        <f>IF($B114="","",INDEX('All CCC'!L$7:L$846,MATCH(WatchList!$B114,'All CCC'!$B$7:$B$846,0)))</f>
        <v/>
      </c>
      <c r="M114" s="856" t="str">
        <f>IF($B114="","",INDEX('All CCC'!M$7:M$846,MATCH(WatchList!$B114,'All CCC'!$B$7:$B$846,0)))</f>
        <v/>
      </c>
      <c r="N114" s="856" t="str">
        <f>IF($B114="","",INDEX('All CCC'!N$7:N$846,MATCH(WatchList!$B114,'All CCC'!$B$7:$B$846,0)))</f>
        <v/>
      </c>
      <c r="O114" s="856" t="str">
        <f>IF($B114="","",INDEX('All CCC'!O$7:O$846,MATCH(WatchList!$B114,'All CCC'!$B$7:$B$846,0)))</f>
        <v/>
      </c>
      <c r="P114" s="857" t="str">
        <f>IF($B114="","",INDEX('All CCC'!P$7:P$846,MATCH(WatchList!$B114,'All CCC'!$B$7:$B$846,0)))</f>
        <v/>
      </c>
      <c r="Q114" s="857" t="str">
        <f>IF($B114="","",INDEX('All CCC'!Q$7:Q$846,MATCH(WatchList!$B114,'All CCC'!$B$7:$B$846,0)))</f>
        <v/>
      </c>
      <c r="R114" s="856" t="str">
        <f>IF($B114="","",INDEX('All CCC'!R$7:R$846,MATCH(WatchList!$B114,'All CCC'!$B$7:$B$846,0)))</f>
        <v/>
      </c>
      <c r="S114" s="856" t="str">
        <f>IF($B114="","",INDEX('All CCC'!S$7:S$846,MATCH(WatchList!$B114,'All CCC'!$B$7:$B$846,0)))</f>
        <v/>
      </c>
      <c r="T114" s="856" t="str">
        <f>IF($B114="","",INDEX('All CCC'!T$7:T$846,MATCH(WatchList!$B114,'All CCC'!$B$7:$B$846,0)))</f>
        <v/>
      </c>
      <c r="U114" s="856" t="str">
        <f>IF($B114="","",INDEX('All CCC'!U$7:U$846,MATCH(WatchList!$B114,'All CCC'!$B$7:$B$846,0)))</f>
        <v/>
      </c>
      <c r="V114" s="856" t="str">
        <f>IF($B114="","",INDEX('All CCC'!V$7:V$846,MATCH(WatchList!$B114,'All CCC'!$B$7:$B$846,0)))</f>
        <v/>
      </c>
      <c r="W114" s="856" t="str">
        <f>IF($B114="","",INDEX('All CCC'!W$7:W$846,MATCH(WatchList!$B114,'All CCC'!$B$7:$B$846,0)))</f>
        <v/>
      </c>
      <c r="X114" s="856" t="str">
        <f>IF($B114="","",INDEX('All CCC'!X$7:X$846,MATCH(WatchList!$B114,'All CCC'!$B$7:$B$846,0)))</f>
        <v/>
      </c>
      <c r="Y114" s="856" t="str">
        <f>IF($B114="","",INDEX('All CCC'!Y$7:Y$846,MATCH(WatchList!$B114,'All CCC'!$B$7:$B$846,0)))</f>
        <v/>
      </c>
      <c r="Z114" s="856" t="str">
        <f>IF($B114="","",INDEX('All CCC'!Z$7:Z$846,MATCH(WatchList!$B114,'All CCC'!$B$7:$B$846,0)))</f>
        <v/>
      </c>
      <c r="AA114" s="856" t="str">
        <f>IF($B114="","",INDEX('All CCC'!AA$7:AA$846,MATCH(WatchList!$B114,'All CCC'!$B$7:$B$846,0)))</f>
        <v/>
      </c>
      <c r="AB114" s="856" t="str">
        <f>IF($B114="","",INDEX('All CCC'!AB$7:AB$846,MATCH(WatchList!$B114,'All CCC'!$B$7:$B$846,0)))</f>
        <v/>
      </c>
      <c r="AC114" s="856" t="str">
        <f>IF($B114="","",INDEX('All CCC'!AC$7:AC$846,MATCH(WatchList!$B114,'All CCC'!$B$7:$B$846,0)))</f>
        <v/>
      </c>
      <c r="AD114" s="856" t="str">
        <f>IF($B114="","",INDEX('All CCC'!AD$7:AD$846,MATCH(WatchList!$B114,'All CCC'!$B$7:$B$846,0)))</f>
        <v/>
      </c>
      <c r="AE114" s="856" t="str">
        <f>IF($B114="","",INDEX('All CCC'!AE$7:AE$846,MATCH(WatchList!$B114,'All CCC'!$B$7:$B$846,0)))</f>
        <v/>
      </c>
      <c r="AF114" s="856" t="str">
        <f>IF($B114="","",INDEX('All CCC'!AF$7:AF$846,MATCH(WatchList!$B114,'All CCC'!$B$7:$B$846,0)))</f>
        <v/>
      </c>
      <c r="AG114" s="856" t="str">
        <f>IF($B114="","",INDEX('All CCC'!AG$7:AG$846,MATCH(WatchList!$B114,'All CCC'!$B$7:$B$846,0)))</f>
        <v/>
      </c>
      <c r="AH114" s="856" t="str">
        <f>IF($B114="","",INDEX('All CCC'!AH$7:AH$846,MATCH(WatchList!$B114,'All CCC'!$B$7:$B$846,0)))</f>
        <v/>
      </c>
      <c r="AI114" s="856" t="str">
        <f>IF($B114="","",INDEX('All CCC'!AI$7:AI$846,MATCH(WatchList!$B114,'All CCC'!$B$7:$B$846,0)))</f>
        <v/>
      </c>
      <c r="AJ114" s="856" t="str">
        <f>IF($B114="","",INDEX('All CCC'!AJ$7:AJ$846,MATCH(WatchList!$B114,'All CCC'!$B$7:$B$846,0)))</f>
        <v/>
      </c>
      <c r="AK114" s="856" t="str">
        <f>IF($B114="","",INDEX('All CCC'!AK$7:AK$846,MATCH(WatchList!$B114,'All CCC'!$B$7:$B$846,0)))</f>
        <v/>
      </c>
      <c r="AL114" s="856" t="str">
        <f>IF($B114="","",INDEX('All CCC'!AL$7:AL$846,MATCH(WatchList!$B114,'All CCC'!$B$7:$B$846,0)))</f>
        <v/>
      </c>
      <c r="AM114" s="856" t="str">
        <f>IF($B114="","",INDEX('All CCC'!AM$7:AM$846,MATCH(WatchList!$B114,'All CCC'!$B$7:$B$846,0)))</f>
        <v/>
      </c>
      <c r="AN114" s="856" t="str">
        <f>IF($B114="","",INDEX('All CCC'!AN$7:AN$846,MATCH(WatchList!$B114,'All CCC'!$B$7:$B$846,0)))</f>
        <v/>
      </c>
      <c r="AO114" s="856" t="str">
        <f>IF($B114="","",INDEX('All CCC'!AO$7:AO$846,MATCH(WatchList!$B114,'All CCC'!$B$7:$B$846,0)))</f>
        <v/>
      </c>
      <c r="AP114" s="856" t="str">
        <f>IF($B114="","",INDEX('All CCC'!AP$7:AP$846,MATCH(WatchList!$B114,'All CCC'!$B$7:$B$846,0)))</f>
        <v/>
      </c>
      <c r="AQ114" s="856" t="str">
        <f>IF($B114="","",INDEX('All CCC'!AQ$7:AQ$846,MATCH(WatchList!$B114,'All CCC'!$B$7:$B$846,0)))</f>
        <v/>
      </c>
      <c r="AR114" s="856" t="str">
        <f>IF($B114="","",INDEX('All CCC'!AR$7:AR$846,MATCH(WatchList!$B114,'All CCC'!$B$7:$B$846,0)))</f>
        <v/>
      </c>
      <c r="AS114" s="856" t="str">
        <f>IF($B114="","",INDEX('All CCC'!AS$7:AS$846,MATCH(WatchList!$B114,'All CCC'!$B$7:$B$846,0)))</f>
        <v/>
      </c>
      <c r="AT114" s="856" t="str">
        <f>IF($B114="","",INDEX('All CCC'!AT$7:AT$846,MATCH(WatchList!$B114,'All CCC'!$B$7:$B$846,0)))</f>
        <v/>
      </c>
      <c r="AU114" s="856" t="str">
        <f>IF($B114="","",INDEX('All CCC'!AU$7:AU$846,MATCH(WatchList!$B114,'All CCC'!$B$7:$B$846,0)))</f>
        <v/>
      </c>
      <c r="AV114" s="856" t="str">
        <f>IF($B114="","",INDEX('All CCC'!AV$7:AV$846,MATCH(WatchList!$B114,'All CCC'!$B$7:$B$846,0)))</f>
        <v/>
      </c>
      <c r="AW114" s="856" t="str">
        <f>IF($B114="","",INDEX('All CCC'!AW$7:AW$846,MATCH(WatchList!$B114,'All CCC'!$B$7:$B$846,0)))</f>
        <v/>
      </c>
      <c r="AX114" s="856" t="str">
        <f>IF($B114="","",INDEX('All CCC'!AX$7:AX$846,MATCH(WatchList!$B114,'All CCC'!$B$7:$B$846,0)))</f>
        <v/>
      </c>
      <c r="AY114" s="856" t="str">
        <f>IF($B114="","",INDEX('All CCC'!AY$7:AY$846,MATCH(WatchList!$B114,'All CCC'!$B$7:$B$846,0)))</f>
        <v/>
      </c>
      <c r="AZ114" s="856" t="str">
        <f>IF($B114="","",INDEX('All CCC'!AZ$7:AZ$846,MATCH(WatchList!$B114,'All CCC'!$B$7:$B$846,0)))</f>
        <v/>
      </c>
      <c r="BA114" s="856" t="str">
        <f>IF($B114="","",INDEX('All CCC'!BA$7:BA$846,MATCH(WatchList!$B114,'All CCC'!$B$7:$B$846,0)))</f>
        <v/>
      </c>
      <c r="BB114" s="856" t="str">
        <f>IF($B114="","",INDEX('All CCC'!BB$7:BB$846,MATCH(WatchList!$B114,'All CCC'!$B$7:$B$846,0)))</f>
        <v/>
      </c>
      <c r="BC114" s="856" t="str">
        <f>IF($B114="","",INDEX('All CCC'!BC$7:BC$846,MATCH(WatchList!$B114,'All CCC'!$B$7:$B$846,0)))</f>
        <v/>
      </c>
      <c r="BD114" s="856" t="str">
        <f>IF($B114="","",INDEX('All CCC'!BD$7:BD$846,MATCH(WatchList!$B114,'All CCC'!$B$7:$B$846,0)))</f>
        <v/>
      </c>
      <c r="BE114" s="856" t="str">
        <f>IF($B114="","",INDEX('All CCC'!BE$7:BE$846,MATCH(WatchList!$B114,'All CCC'!$B$7:$B$846,0)))</f>
        <v/>
      </c>
      <c r="BF114" s="856" t="str">
        <f>IF($B114="","",INDEX('All CCC'!BF$7:BF$846,MATCH(WatchList!$B114,'All CCC'!$B$7:$B$846,0)))</f>
        <v/>
      </c>
      <c r="BG114" s="856" t="str">
        <f>IF($B114="","",INDEX('All CCC'!BG$7:BG$846,MATCH(WatchList!$B114,'All CCC'!$B$7:$B$846,0)))</f>
        <v/>
      </c>
    </row>
    <row r="115" spans="1:59" x14ac:dyDescent="0.2">
      <c r="A115" s="550" t="str">
        <f>IF($B115="","",INDEX('All CCC'!A$7:A$846,MATCH(WatchList!$B115,'All CCC'!$B$7:$B$846,0)))</f>
        <v/>
      </c>
      <c r="B115" s="31"/>
      <c r="C115" s="856" t="str">
        <f>IF($B115="","",INDEX('All CCC'!C$7:C$846,MATCH(WatchList!$B115,'All CCC'!$B$7:$B$846,0)))</f>
        <v/>
      </c>
      <c r="D115" s="856" t="str">
        <f>IF($B115="","",INDEX('All CCC'!D$7:D$846,MATCH(WatchList!$B115,'All CCC'!$B$7:$B$846,0)))</f>
        <v/>
      </c>
      <c r="E115" s="856" t="str">
        <f>IF($B115="","",INDEX('All CCC'!E$7:E$846,MATCH(WatchList!$B115,'All CCC'!$B$7:$B$846,0)))</f>
        <v/>
      </c>
      <c r="F115" s="856" t="str">
        <f>IF($B115="","",INDEX('All CCC'!F$7:F$846,MATCH(WatchList!$B115,'All CCC'!$B$7:$B$846,0)))</f>
        <v/>
      </c>
      <c r="G115" s="856" t="str">
        <f>IF($B115="","",INDEX('All CCC'!G$7:G$846,MATCH(WatchList!$B115,'All CCC'!$B$7:$B$846,0)))</f>
        <v/>
      </c>
      <c r="H115" s="856" t="str">
        <f>IF($B115="","",INDEX('All CCC'!H$7:H$846,MATCH(WatchList!$B115,'All CCC'!$B$7:$B$846,0)))</f>
        <v/>
      </c>
      <c r="I115" s="856" t="str">
        <f>IF($B115="","",INDEX('All CCC'!I$7:I$846,MATCH(WatchList!$B115,'All CCC'!$B$7:$B$846,0)))</f>
        <v/>
      </c>
      <c r="J115" s="856" t="str">
        <f>IF($B115="","",INDEX('All CCC'!J$7:J$846,MATCH(WatchList!$B115,'All CCC'!$B$7:$B$846,0)))</f>
        <v/>
      </c>
      <c r="K115" s="856" t="str">
        <f>IF($B115="","",INDEX('All CCC'!K$7:K$846,MATCH(WatchList!$B115,'All CCC'!$B$7:$B$846,0)))</f>
        <v/>
      </c>
      <c r="L115" s="856" t="str">
        <f>IF($B115="","",INDEX('All CCC'!L$7:L$846,MATCH(WatchList!$B115,'All CCC'!$B$7:$B$846,0)))</f>
        <v/>
      </c>
      <c r="M115" s="856" t="str">
        <f>IF($B115="","",INDEX('All CCC'!M$7:M$846,MATCH(WatchList!$B115,'All CCC'!$B$7:$B$846,0)))</f>
        <v/>
      </c>
      <c r="N115" s="856" t="str">
        <f>IF($B115="","",INDEX('All CCC'!N$7:N$846,MATCH(WatchList!$B115,'All CCC'!$B$7:$B$846,0)))</f>
        <v/>
      </c>
      <c r="O115" s="856" t="str">
        <f>IF($B115="","",INDEX('All CCC'!O$7:O$846,MATCH(WatchList!$B115,'All CCC'!$B$7:$B$846,0)))</f>
        <v/>
      </c>
      <c r="P115" s="857" t="str">
        <f>IF($B115="","",INDEX('All CCC'!P$7:P$846,MATCH(WatchList!$B115,'All CCC'!$B$7:$B$846,0)))</f>
        <v/>
      </c>
      <c r="Q115" s="857" t="str">
        <f>IF($B115="","",INDEX('All CCC'!Q$7:Q$846,MATCH(WatchList!$B115,'All CCC'!$B$7:$B$846,0)))</f>
        <v/>
      </c>
      <c r="R115" s="856" t="str">
        <f>IF($B115="","",INDEX('All CCC'!R$7:R$846,MATCH(WatchList!$B115,'All CCC'!$B$7:$B$846,0)))</f>
        <v/>
      </c>
      <c r="S115" s="856" t="str">
        <f>IF($B115="","",INDEX('All CCC'!S$7:S$846,MATCH(WatchList!$B115,'All CCC'!$B$7:$B$846,0)))</f>
        <v/>
      </c>
      <c r="T115" s="856" t="str">
        <f>IF($B115="","",INDEX('All CCC'!T$7:T$846,MATCH(WatchList!$B115,'All CCC'!$B$7:$B$846,0)))</f>
        <v/>
      </c>
      <c r="U115" s="856" t="str">
        <f>IF($B115="","",INDEX('All CCC'!U$7:U$846,MATCH(WatchList!$B115,'All CCC'!$B$7:$B$846,0)))</f>
        <v/>
      </c>
      <c r="V115" s="856" t="str">
        <f>IF($B115="","",INDEX('All CCC'!V$7:V$846,MATCH(WatchList!$B115,'All CCC'!$B$7:$B$846,0)))</f>
        <v/>
      </c>
      <c r="W115" s="856" t="str">
        <f>IF($B115="","",INDEX('All CCC'!W$7:W$846,MATCH(WatchList!$B115,'All CCC'!$B$7:$B$846,0)))</f>
        <v/>
      </c>
      <c r="X115" s="856" t="str">
        <f>IF($B115="","",INDEX('All CCC'!X$7:X$846,MATCH(WatchList!$B115,'All CCC'!$B$7:$B$846,0)))</f>
        <v/>
      </c>
      <c r="Y115" s="856" t="str">
        <f>IF($B115="","",INDEX('All CCC'!Y$7:Y$846,MATCH(WatchList!$B115,'All CCC'!$B$7:$B$846,0)))</f>
        <v/>
      </c>
      <c r="Z115" s="856" t="str">
        <f>IF($B115="","",INDEX('All CCC'!Z$7:Z$846,MATCH(WatchList!$B115,'All CCC'!$B$7:$B$846,0)))</f>
        <v/>
      </c>
      <c r="AA115" s="856" t="str">
        <f>IF($B115="","",INDEX('All CCC'!AA$7:AA$846,MATCH(WatchList!$B115,'All CCC'!$B$7:$B$846,0)))</f>
        <v/>
      </c>
      <c r="AB115" s="856" t="str">
        <f>IF($B115="","",INDEX('All CCC'!AB$7:AB$846,MATCH(WatchList!$B115,'All CCC'!$B$7:$B$846,0)))</f>
        <v/>
      </c>
      <c r="AC115" s="856" t="str">
        <f>IF($B115="","",INDEX('All CCC'!AC$7:AC$846,MATCH(WatchList!$B115,'All CCC'!$B$7:$B$846,0)))</f>
        <v/>
      </c>
      <c r="AD115" s="856" t="str">
        <f>IF($B115="","",INDEX('All CCC'!AD$7:AD$846,MATCH(WatchList!$B115,'All CCC'!$B$7:$B$846,0)))</f>
        <v/>
      </c>
      <c r="AE115" s="856" t="str">
        <f>IF($B115="","",INDEX('All CCC'!AE$7:AE$846,MATCH(WatchList!$B115,'All CCC'!$B$7:$B$846,0)))</f>
        <v/>
      </c>
      <c r="AF115" s="856" t="str">
        <f>IF($B115="","",INDEX('All CCC'!AF$7:AF$846,MATCH(WatchList!$B115,'All CCC'!$B$7:$B$846,0)))</f>
        <v/>
      </c>
      <c r="AG115" s="856" t="str">
        <f>IF($B115="","",INDEX('All CCC'!AG$7:AG$846,MATCH(WatchList!$B115,'All CCC'!$B$7:$B$846,0)))</f>
        <v/>
      </c>
      <c r="AH115" s="856" t="str">
        <f>IF($B115="","",INDEX('All CCC'!AH$7:AH$846,MATCH(WatchList!$B115,'All CCC'!$B$7:$B$846,0)))</f>
        <v/>
      </c>
      <c r="AI115" s="856" t="str">
        <f>IF($B115="","",INDEX('All CCC'!AI$7:AI$846,MATCH(WatchList!$B115,'All CCC'!$B$7:$B$846,0)))</f>
        <v/>
      </c>
      <c r="AJ115" s="856" t="str">
        <f>IF($B115="","",INDEX('All CCC'!AJ$7:AJ$846,MATCH(WatchList!$B115,'All CCC'!$B$7:$B$846,0)))</f>
        <v/>
      </c>
      <c r="AK115" s="856" t="str">
        <f>IF($B115="","",INDEX('All CCC'!AK$7:AK$846,MATCH(WatchList!$B115,'All CCC'!$B$7:$B$846,0)))</f>
        <v/>
      </c>
      <c r="AL115" s="856" t="str">
        <f>IF($B115="","",INDEX('All CCC'!AL$7:AL$846,MATCH(WatchList!$B115,'All CCC'!$B$7:$B$846,0)))</f>
        <v/>
      </c>
      <c r="AM115" s="856" t="str">
        <f>IF($B115="","",INDEX('All CCC'!AM$7:AM$846,MATCH(WatchList!$B115,'All CCC'!$B$7:$B$846,0)))</f>
        <v/>
      </c>
      <c r="AN115" s="856" t="str">
        <f>IF($B115="","",INDEX('All CCC'!AN$7:AN$846,MATCH(WatchList!$B115,'All CCC'!$B$7:$B$846,0)))</f>
        <v/>
      </c>
      <c r="AO115" s="856" t="str">
        <f>IF($B115="","",INDEX('All CCC'!AO$7:AO$846,MATCH(WatchList!$B115,'All CCC'!$B$7:$B$846,0)))</f>
        <v/>
      </c>
      <c r="AP115" s="856" t="str">
        <f>IF($B115="","",INDEX('All CCC'!AP$7:AP$846,MATCH(WatchList!$B115,'All CCC'!$B$7:$B$846,0)))</f>
        <v/>
      </c>
      <c r="AQ115" s="856" t="str">
        <f>IF($B115="","",INDEX('All CCC'!AQ$7:AQ$846,MATCH(WatchList!$B115,'All CCC'!$B$7:$B$846,0)))</f>
        <v/>
      </c>
      <c r="AR115" s="856" t="str">
        <f>IF($B115="","",INDEX('All CCC'!AR$7:AR$846,MATCH(WatchList!$B115,'All CCC'!$B$7:$B$846,0)))</f>
        <v/>
      </c>
      <c r="AS115" s="856" t="str">
        <f>IF($B115="","",INDEX('All CCC'!AS$7:AS$846,MATCH(WatchList!$B115,'All CCC'!$B$7:$B$846,0)))</f>
        <v/>
      </c>
      <c r="AT115" s="856" t="str">
        <f>IF($B115="","",INDEX('All CCC'!AT$7:AT$846,MATCH(WatchList!$B115,'All CCC'!$B$7:$B$846,0)))</f>
        <v/>
      </c>
      <c r="AU115" s="856" t="str">
        <f>IF($B115="","",INDEX('All CCC'!AU$7:AU$846,MATCH(WatchList!$B115,'All CCC'!$B$7:$B$846,0)))</f>
        <v/>
      </c>
      <c r="AV115" s="856" t="str">
        <f>IF($B115="","",INDEX('All CCC'!AV$7:AV$846,MATCH(WatchList!$B115,'All CCC'!$B$7:$B$846,0)))</f>
        <v/>
      </c>
      <c r="AW115" s="856" t="str">
        <f>IF($B115="","",INDEX('All CCC'!AW$7:AW$846,MATCH(WatchList!$B115,'All CCC'!$B$7:$B$846,0)))</f>
        <v/>
      </c>
      <c r="AX115" s="856" t="str">
        <f>IF($B115="","",INDEX('All CCC'!AX$7:AX$846,MATCH(WatchList!$B115,'All CCC'!$B$7:$B$846,0)))</f>
        <v/>
      </c>
      <c r="AY115" s="856" t="str">
        <f>IF($B115="","",INDEX('All CCC'!AY$7:AY$846,MATCH(WatchList!$B115,'All CCC'!$B$7:$B$846,0)))</f>
        <v/>
      </c>
      <c r="AZ115" s="856" t="str">
        <f>IF($B115="","",INDEX('All CCC'!AZ$7:AZ$846,MATCH(WatchList!$B115,'All CCC'!$B$7:$B$846,0)))</f>
        <v/>
      </c>
      <c r="BA115" s="856" t="str">
        <f>IF($B115="","",INDEX('All CCC'!BA$7:BA$846,MATCH(WatchList!$B115,'All CCC'!$B$7:$B$846,0)))</f>
        <v/>
      </c>
      <c r="BB115" s="856" t="str">
        <f>IF($B115="","",INDEX('All CCC'!BB$7:BB$846,MATCH(WatchList!$B115,'All CCC'!$B$7:$B$846,0)))</f>
        <v/>
      </c>
      <c r="BC115" s="856" t="str">
        <f>IF($B115="","",INDEX('All CCC'!BC$7:BC$846,MATCH(WatchList!$B115,'All CCC'!$B$7:$B$846,0)))</f>
        <v/>
      </c>
      <c r="BD115" s="856" t="str">
        <f>IF($B115="","",INDEX('All CCC'!BD$7:BD$846,MATCH(WatchList!$B115,'All CCC'!$B$7:$B$846,0)))</f>
        <v/>
      </c>
      <c r="BE115" s="856" t="str">
        <f>IF($B115="","",INDEX('All CCC'!BE$7:BE$846,MATCH(WatchList!$B115,'All CCC'!$B$7:$B$846,0)))</f>
        <v/>
      </c>
      <c r="BF115" s="856" t="str">
        <f>IF($B115="","",INDEX('All CCC'!BF$7:BF$846,MATCH(WatchList!$B115,'All CCC'!$B$7:$B$846,0)))</f>
        <v/>
      </c>
      <c r="BG115" s="856" t="str">
        <f>IF($B115="","",INDEX('All CCC'!BG$7:BG$846,MATCH(WatchList!$B115,'All CCC'!$B$7:$B$846,0)))</f>
        <v/>
      </c>
    </row>
    <row r="116" spans="1:59" x14ac:dyDescent="0.2">
      <c r="A116" s="550" t="str">
        <f>IF($B116="","",INDEX('All CCC'!A$7:A$846,MATCH(WatchList!$B116,'All CCC'!$B$7:$B$846,0)))</f>
        <v/>
      </c>
      <c r="B116" s="31"/>
      <c r="C116" s="856" t="str">
        <f>IF($B116="","",INDEX('All CCC'!C$7:C$846,MATCH(WatchList!$B116,'All CCC'!$B$7:$B$846,0)))</f>
        <v/>
      </c>
      <c r="D116" s="856" t="str">
        <f>IF($B116="","",INDEX('All CCC'!D$7:D$846,MATCH(WatchList!$B116,'All CCC'!$B$7:$B$846,0)))</f>
        <v/>
      </c>
      <c r="E116" s="856" t="str">
        <f>IF($B116="","",INDEX('All CCC'!E$7:E$846,MATCH(WatchList!$B116,'All CCC'!$B$7:$B$846,0)))</f>
        <v/>
      </c>
      <c r="F116" s="856" t="str">
        <f>IF($B116="","",INDEX('All CCC'!F$7:F$846,MATCH(WatchList!$B116,'All CCC'!$B$7:$B$846,0)))</f>
        <v/>
      </c>
      <c r="G116" s="856" t="str">
        <f>IF($B116="","",INDEX('All CCC'!G$7:G$846,MATCH(WatchList!$B116,'All CCC'!$B$7:$B$846,0)))</f>
        <v/>
      </c>
      <c r="H116" s="856" t="str">
        <f>IF($B116="","",INDEX('All CCC'!H$7:H$846,MATCH(WatchList!$B116,'All CCC'!$B$7:$B$846,0)))</f>
        <v/>
      </c>
      <c r="I116" s="856" t="str">
        <f>IF($B116="","",INDEX('All CCC'!I$7:I$846,MATCH(WatchList!$B116,'All CCC'!$B$7:$B$846,0)))</f>
        <v/>
      </c>
      <c r="J116" s="856" t="str">
        <f>IF($B116="","",INDEX('All CCC'!J$7:J$846,MATCH(WatchList!$B116,'All CCC'!$B$7:$B$846,0)))</f>
        <v/>
      </c>
      <c r="K116" s="856" t="str">
        <f>IF($B116="","",INDEX('All CCC'!K$7:K$846,MATCH(WatchList!$B116,'All CCC'!$B$7:$B$846,0)))</f>
        <v/>
      </c>
      <c r="L116" s="856" t="str">
        <f>IF($B116="","",INDEX('All CCC'!L$7:L$846,MATCH(WatchList!$B116,'All CCC'!$B$7:$B$846,0)))</f>
        <v/>
      </c>
      <c r="M116" s="856" t="str">
        <f>IF($B116="","",INDEX('All CCC'!M$7:M$846,MATCH(WatchList!$B116,'All CCC'!$B$7:$B$846,0)))</f>
        <v/>
      </c>
      <c r="N116" s="856" t="str">
        <f>IF($B116="","",INDEX('All CCC'!N$7:N$846,MATCH(WatchList!$B116,'All CCC'!$B$7:$B$846,0)))</f>
        <v/>
      </c>
      <c r="O116" s="856" t="str">
        <f>IF($B116="","",INDEX('All CCC'!O$7:O$846,MATCH(WatchList!$B116,'All CCC'!$B$7:$B$846,0)))</f>
        <v/>
      </c>
      <c r="P116" s="857" t="str">
        <f>IF($B116="","",INDEX('All CCC'!P$7:P$846,MATCH(WatchList!$B116,'All CCC'!$B$7:$B$846,0)))</f>
        <v/>
      </c>
      <c r="Q116" s="857" t="str">
        <f>IF($B116="","",INDEX('All CCC'!Q$7:Q$846,MATCH(WatchList!$B116,'All CCC'!$B$7:$B$846,0)))</f>
        <v/>
      </c>
      <c r="R116" s="856" t="str">
        <f>IF($B116="","",INDEX('All CCC'!R$7:R$846,MATCH(WatchList!$B116,'All CCC'!$B$7:$B$846,0)))</f>
        <v/>
      </c>
      <c r="S116" s="856" t="str">
        <f>IF($B116="","",INDEX('All CCC'!S$7:S$846,MATCH(WatchList!$B116,'All CCC'!$B$7:$B$846,0)))</f>
        <v/>
      </c>
      <c r="T116" s="856" t="str">
        <f>IF($B116="","",INDEX('All CCC'!T$7:T$846,MATCH(WatchList!$B116,'All CCC'!$B$7:$B$846,0)))</f>
        <v/>
      </c>
      <c r="U116" s="856" t="str">
        <f>IF($B116="","",INDEX('All CCC'!U$7:U$846,MATCH(WatchList!$B116,'All CCC'!$B$7:$B$846,0)))</f>
        <v/>
      </c>
      <c r="V116" s="856" t="str">
        <f>IF($B116="","",INDEX('All CCC'!V$7:V$846,MATCH(WatchList!$B116,'All CCC'!$B$7:$B$846,0)))</f>
        <v/>
      </c>
      <c r="W116" s="856" t="str">
        <f>IF($B116="","",INDEX('All CCC'!W$7:W$846,MATCH(WatchList!$B116,'All CCC'!$B$7:$B$846,0)))</f>
        <v/>
      </c>
      <c r="X116" s="856" t="str">
        <f>IF($B116="","",INDEX('All CCC'!X$7:X$846,MATCH(WatchList!$B116,'All CCC'!$B$7:$B$846,0)))</f>
        <v/>
      </c>
      <c r="Y116" s="856" t="str">
        <f>IF($B116="","",INDEX('All CCC'!Y$7:Y$846,MATCH(WatchList!$B116,'All CCC'!$B$7:$B$846,0)))</f>
        <v/>
      </c>
      <c r="Z116" s="856" t="str">
        <f>IF($B116="","",INDEX('All CCC'!Z$7:Z$846,MATCH(WatchList!$B116,'All CCC'!$B$7:$B$846,0)))</f>
        <v/>
      </c>
      <c r="AA116" s="856" t="str">
        <f>IF($B116="","",INDEX('All CCC'!AA$7:AA$846,MATCH(WatchList!$B116,'All CCC'!$B$7:$B$846,0)))</f>
        <v/>
      </c>
      <c r="AB116" s="856" t="str">
        <f>IF($B116="","",INDEX('All CCC'!AB$7:AB$846,MATCH(WatchList!$B116,'All CCC'!$B$7:$B$846,0)))</f>
        <v/>
      </c>
      <c r="AC116" s="856" t="str">
        <f>IF($B116="","",INDEX('All CCC'!AC$7:AC$846,MATCH(WatchList!$B116,'All CCC'!$B$7:$B$846,0)))</f>
        <v/>
      </c>
      <c r="AD116" s="856" t="str">
        <f>IF($B116="","",INDEX('All CCC'!AD$7:AD$846,MATCH(WatchList!$B116,'All CCC'!$B$7:$B$846,0)))</f>
        <v/>
      </c>
      <c r="AE116" s="856" t="str">
        <f>IF($B116="","",INDEX('All CCC'!AE$7:AE$846,MATCH(WatchList!$B116,'All CCC'!$B$7:$B$846,0)))</f>
        <v/>
      </c>
      <c r="AF116" s="856" t="str">
        <f>IF($B116="","",INDEX('All CCC'!AF$7:AF$846,MATCH(WatchList!$B116,'All CCC'!$B$7:$B$846,0)))</f>
        <v/>
      </c>
      <c r="AG116" s="856" t="str">
        <f>IF($B116="","",INDEX('All CCC'!AG$7:AG$846,MATCH(WatchList!$B116,'All CCC'!$B$7:$B$846,0)))</f>
        <v/>
      </c>
      <c r="AH116" s="856" t="str">
        <f>IF($B116="","",INDEX('All CCC'!AH$7:AH$846,MATCH(WatchList!$B116,'All CCC'!$B$7:$B$846,0)))</f>
        <v/>
      </c>
      <c r="AI116" s="856" t="str">
        <f>IF($B116="","",INDEX('All CCC'!AI$7:AI$846,MATCH(WatchList!$B116,'All CCC'!$B$7:$B$846,0)))</f>
        <v/>
      </c>
      <c r="AJ116" s="856" t="str">
        <f>IF($B116="","",INDEX('All CCC'!AJ$7:AJ$846,MATCH(WatchList!$B116,'All CCC'!$B$7:$B$846,0)))</f>
        <v/>
      </c>
      <c r="AK116" s="856" t="str">
        <f>IF($B116="","",INDEX('All CCC'!AK$7:AK$846,MATCH(WatchList!$B116,'All CCC'!$B$7:$B$846,0)))</f>
        <v/>
      </c>
      <c r="AL116" s="856" t="str">
        <f>IF($B116="","",INDEX('All CCC'!AL$7:AL$846,MATCH(WatchList!$B116,'All CCC'!$B$7:$B$846,0)))</f>
        <v/>
      </c>
      <c r="AM116" s="856" t="str">
        <f>IF($B116="","",INDEX('All CCC'!AM$7:AM$846,MATCH(WatchList!$B116,'All CCC'!$B$7:$B$846,0)))</f>
        <v/>
      </c>
      <c r="AN116" s="856" t="str">
        <f>IF($B116="","",INDEX('All CCC'!AN$7:AN$846,MATCH(WatchList!$B116,'All CCC'!$B$7:$B$846,0)))</f>
        <v/>
      </c>
      <c r="AO116" s="856" t="str">
        <f>IF($B116="","",INDEX('All CCC'!AO$7:AO$846,MATCH(WatchList!$B116,'All CCC'!$B$7:$B$846,0)))</f>
        <v/>
      </c>
      <c r="AP116" s="856" t="str">
        <f>IF($B116="","",INDEX('All CCC'!AP$7:AP$846,MATCH(WatchList!$B116,'All CCC'!$B$7:$B$846,0)))</f>
        <v/>
      </c>
      <c r="AQ116" s="856" t="str">
        <f>IF($B116="","",INDEX('All CCC'!AQ$7:AQ$846,MATCH(WatchList!$B116,'All CCC'!$B$7:$B$846,0)))</f>
        <v/>
      </c>
      <c r="AR116" s="856" t="str">
        <f>IF($B116="","",INDEX('All CCC'!AR$7:AR$846,MATCH(WatchList!$B116,'All CCC'!$B$7:$B$846,0)))</f>
        <v/>
      </c>
      <c r="AS116" s="856" t="str">
        <f>IF($B116="","",INDEX('All CCC'!AS$7:AS$846,MATCH(WatchList!$B116,'All CCC'!$B$7:$B$846,0)))</f>
        <v/>
      </c>
      <c r="AT116" s="856" t="str">
        <f>IF($B116="","",INDEX('All CCC'!AT$7:AT$846,MATCH(WatchList!$B116,'All CCC'!$B$7:$B$846,0)))</f>
        <v/>
      </c>
      <c r="AU116" s="856" t="str">
        <f>IF($B116="","",INDEX('All CCC'!AU$7:AU$846,MATCH(WatchList!$B116,'All CCC'!$B$7:$B$846,0)))</f>
        <v/>
      </c>
      <c r="AV116" s="856" t="str">
        <f>IF($B116="","",INDEX('All CCC'!AV$7:AV$846,MATCH(WatchList!$B116,'All CCC'!$B$7:$B$846,0)))</f>
        <v/>
      </c>
      <c r="AW116" s="856" t="str">
        <f>IF($B116="","",INDEX('All CCC'!AW$7:AW$846,MATCH(WatchList!$B116,'All CCC'!$B$7:$B$846,0)))</f>
        <v/>
      </c>
      <c r="AX116" s="856" t="str">
        <f>IF($B116="","",INDEX('All CCC'!AX$7:AX$846,MATCH(WatchList!$B116,'All CCC'!$B$7:$B$846,0)))</f>
        <v/>
      </c>
      <c r="AY116" s="856" t="str">
        <f>IF($B116="","",INDEX('All CCC'!AY$7:AY$846,MATCH(WatchList!$B116,'All CCC'!$B$7:$B$846,0)))</f>
        <v/>
      </c>
      <c r="AZ116" s="856" t="str">
        <f>IF($B116="","",INDEX('All CCC'!AZ$7:AZ$846,MATCH(WatchList!$B116,'All CCC'!$B$7:$B$846,0)))</f>
        <v/>
      </c>
      <c r="BA116" s="856" t="str">
        <f>IF($B116="","",INDEX('All CCC'!BA$7:BA$846,MATCH(WatchList!$B116,'All CCC'!$B$7:$B$846,0)))</f>
        <v/>
      </c>
      <c r="BB116" s="856" t="str">
        <f>IF($B116="","",INDEX('All CCC'!BB$7:BB$846,MATCH(WatchList!$B116,'All CCC'!$B$7:$B$846,0)))</f>
        <v/>
      </c>
      <c r="BC116" s="856" t="str">
        <f>IF($B116="","",INDEX('All CCC'!BC$7:BC$846,MATCH(WatchList!$B116,'All CCC'!$B$7:$B$846,0)))</f>
        <v/>
      </c>
      <c r="BD116" s="856" t="str">
        <f>IF($B116="","",INDEX('All CCC'!BD$7:BD$846,MATCH(WatchList!$B116,'All CCC'!$B$7:$B$846,0)))</f>
        <v/>
      </c>
      <c r="BE116" s="856" t="str">
        <f>IF($B116="","",INDEX('All CCC'!BE$7:BE$846,MATCH(WatchList!$B116,'All CCC'!$B$7:$B$846,0)))</f>
        <v/>
      </c>
      <c r="BF116" s="856" t="str">
        <f>IF($B116="","",INDEX('All CCC'!BF$7:BF$846,MATCH(WatchList!$B116,'All CCC'!$B$7:$B$846,0)))</f>
        <v/>
      </c>
      <c r="BG116" s="856" t="str">
        <f>IF($B116="","",INDEX('All CCC'!BG$7:BG$846,MATCH(WatchList!$B116,'All CCC'!$B$7:$B$846,0)))</f>
        <v/>
      </c>
    </row>
    <row r="117" spans="1:59" x14ac:dyDescent="0.2">
      <c r="A117" s="550" t="str">
        <f>IF($B117="","",INDEX('All CCC'!A$7:A$846,MATCH(WatchList!$B117,'All CCC'!$B$7:$B$846,0)))</f>
        <v/>
      </c>
      <c r="B117" s="31"/>
      <c r="C117" s="856" t="str">
        <f>IF($B117="","",INDEX('All CCC'!C$7:C$846,MATCH(WatchList!$B117,'All CCC'!$B$7:$B$846,0)))</f>
        <v/>
      </c>
      <c r="D117" s="856" t="str">
        <f>IF($B117="","",INDEX('All CCC'!D$7:D$846,MATCH(WatchList!$B117,'All CCC'!$B$7:$B$846,0)))</f>
        <v/>
      </c>
      <c r="E117" s="856" t="str">
        <f>IF($B117="","",INDEX('All CCC'!E$7:E$846,MATCH(WatchList!$B117,'All CCC'!$B$7:$B$846,0)))</f>
        <v/>
      </c>
      <c r="F117" s="856" t="str">
        <f>IF($B117="","",INDEX('All CCC'!F$7:F$846,MATCH(WatchList!$B117,'All CCC'!$B$7:$B$846,0)))</f>
        <v/>
      </c>
      <c r="G117" s="856" t="str">
        <f>IF($B117="","",INDEX('All CCC'!G$7:G$846,MATCH(WatchList!$B117,'All CCC'!$B$7:$B$846,0)))</f>
        <v/>
      </c>
      <c r="H117" s="856" t="str">
        <f>IF($B117="","",INDEX('All CCC'!H$7:H$846,MATCH(WatchList!$B117,'All CCC'!$B$7:$B$846,0)))</f>
        <v/>
      </c>
      <c r="I117" s="856" t="str">
        <f>IF($B117="","",INDEX('All CCC'!I$7:I$846,MATCH(WatchList!$B117,'All CCC'!$B$7:$B$846,0)))</f>
        <v/>
      </c>
      <c r="J117" s="856" t="str">
        <f>IF($B117="","",INDEX('All CCC'!J$7:J$846,MATCH(WatchList!$B117,'All CCC'!$B$7:$B$846,0)))</f>
        <v/>
      </c>
      <c r="K117" s="856" t="str">
        <f>IF($B117="","",INDEX('All CCC'!K$7:K$846,MATCH(WatchList!$B117,'All CCC'!$B$7:$B$846,0)))</f>
        <v/>
      </c>
      <c r="L117" s="856" t="str">
        <f>IF($B117="","",INDEX('All CCC'!L$7:L$846,MATCH(WatchList!$B117,'All CCC'!$B$7:$B$846,0)))</f>
        <v/>
      </c>
      <c r="M117" s="856" t="str">
        <f>IF($B117="","",INDEX('All CCC'!M$7:M$846,MATCH(WatchList!$B117,'All CCC'!$B$7:$B$846,0)))</f>
        <v/>
      </c>
      <c r="N117" s="856" t="str">
        <f>IF($B117="","",INDEX('All CCC'!N$7:N$846,MATCH(WatchList!$B117,'All CCC'!$B$7:$B$846,0)))</f>
        <v/>
      </c>
      <c r="O117" s="856" t="str">
        <f>IF($B117="","",INDEX('All CCC'!O$7:O$846,MATCH(WatchList!$B117,'All CCC'!$B$7:$B$846,0)))</f>
        <v/>
      </c>
      <c r="P117" s="857" t="str">
        <f>IF($B117="","",INDEX('All CCC'!P$7:P$846,MATCH(WatchList!$B117,'All CCC'!$B$7:$B$846,0)))</f>
        <v/>
      </c>
      <c r="Q117" s="857" t="str">
        <f>IF($B117="","",INDEX('All CCC'!Q$7:Q$846,MATCH(WatchList!$B117,'All CCC'!$B$7:$B$846,0)))</f>
        <v/>
      </c>
      <c r="R117" s="856" t="str">
        <f>IF($B117="","",INDEX('All CCC'!R$7:R$846,MATCH(WatchList!$B117,'All CCC'!$B$7:$B$846,0)))</f>
        <v/>
      </c>
      <c r="S117" s="856" t="str">
        <f>IF($B117="","",INDEX('All CCC'!S$7:S$846,MATCH(WatchList!$B117,'All CCC'!$B$7:$B$846,0)))</f>
        <v/>
      </c>
      <c r="T117" s="856" t="str">
        <f>IF($B117="","",INDEX('All CCC'!T$7:T$846,MATCH(WatchList!$B117,'All CCC'!$B$7:$B$846,0)))</f>
        <v/>
      </c>
      <c r="U117" s="856" t="str">
        <f>IF($B117="","",INDEX('All CCC'!U$7:U$846,MATCH(WatchList!$B117,'All CCC'!$B$7:$B$846,0)))</f>
        <v/>
      </c>
      <c r="V117" s="856" t="str">
        <f>IF($B117="","",INDEX('All CCC'!V$7:V$846,MATCH(WatchList!$B117,'All CCC'!$B$7:$B$846,0)))</f>
        <v/>
      </c>
      <c r="W117" s="856" t="str">
        <f>IF($B117="","",INDEX('All CCC'!W$7:W$846,MATCH(WatchList!$B117,'All CCC'!$B$7:$B$846,0)))</f>
        <v/>
      </c>
      <c r="X117" s="856" t="str">
        <f>IF($B117="","",INDEX('All CCC'!X$7:X$846,MATCH(WatchList!$B117,'All CCC'!$B$7:$B$846,0)))</f>
        <v/>
      </c>
      <c r="Y117" s="856" t="str">
        <f>IF($B117="","",INDEX('All CCC'!Y$7:Y$846,MATCH(WatchList!$B117,'All CCC'!$B$7:$B$846,0)))</f>
        <v/>
      </c>
      <c r="Z117" s="856" t="str">
        <f>IF($B117="","",INDEX('All CCC'!Z$7:Z$846,MATCH(WatchList!$B117,'All CCC'!$B$7:$B$846,0)))</f>
        <v/>
      </c>
      <c r="AA117" s="856" t="str">
        <f>IF($B117="","",INDEX('All CCC'!AA$7:AA$846,MATCH(WatchList!$B117,'All CCC'!$B$7:$B$846,0)))</f>
        <v/>
      </c>
      <c r="AB117" s="856" t="str">
        <f>IF($B117="","",INDEX('All CCC'!AB$7:AB$846,MATCH(WatchList!$B117,'All CCC'!$B$7:$B$846,0)))</f>
        <v/>
      </c>
      <c r="AC117" s="856" t="str">
        <f>IF($B117="","",INDEX('All CCC'!AC$7:AC$846,MATCH(WatchList!$B117,'All CCC'!$B$7:$B$846,0)))</f>
        <v/>
      </c>
      <c r="AD117" s="856" t="str">
        <f>IF($B117="","",INDEX('All CCC'!AD$7:AD$846,MATCH(WatchList!$B117,'All CCC'!$B$7:$B$846,0)))</f>
        <v/>
      </c>
      <c r="AE117" s="856" t="str">
        <f>IF($B117="","",INDEX('All CCC'!AE$7:AE$846,MATCH(WatchList!$B117,'All CCC'!$B$7:$B$846,0)))</f>
        <v/>
      </c>
      <c r="AF117" s="856" t="str">
        <f>IF($B117="","",INDEX('All CCC'!AF$7:AF$846,MATCH(WatchList!$B117,'All CCC'!$B$7:$B$846,0)))</f>
        <v/>
      </c>
      <c r="AG117" s="856" t="str">
        <f>IF($B117="","",INDEX('All CCC'!AG$7:AG$846,MATCH(WatchList!$B117,'All CCC'!$B$7:$B$846,0)))</f>
        <v/>
      </c>
      <c r="AH117" s="856" t="str">
        <f>IF($B117="","",INDEX('All CCC'!AH$7:AH$846,MATCH(WatchList!$B117,'All CCC'!$B$7:$B$846,0)))</f>
        <v/>
      </c>
      <c r="AI117" s="856" t="str">
        <f>IF($B117="","",INDEX('All CCC'!AI$7:AI$846,MATCH(WatchList!$B117,'All CCC'!$B$7:$B$846,0)))</f>
        <v/>
      </c>
      <c r="AJ117" s="856" t="str">
        <f>IF($B117="","",INDEX('All CCC'!AJ$7:AJ$846,MATCH(WatchList!$B117,'All CCC'!$B$7:$B$846,0)))</f>
        <v/>
      </c>
      <c r="AK117" s="856" t="str">
        <f>IF($B117="","",INDEX('All CCC'!AK$7:AK$846,MATCH(WatchList!$B117,'All CCC'!$B$7:$B$846,0)))</f>
        <v/>
      </c>
      <c r="AL117" s="856" t="str">
        <f>IF($B117="","",INDEX('All CCC'!AL$7:AL$846,MATCH(WatchList!$B117,'All CCC'!$B$7:$B$846,0)))</f>
        <v/>
      </c>
      <c r="AM117" s="856" t="str">
        <f>IF($B117="","",INDEX('All CCC'!AM$7:AM$846,MATCH(WatchList!$B117,'All CCC'!$B$7:$B$846,0)))</f>
        <v/>
      </c>
      <c r="AN117" s="856" t="str">
        <f>IF($B117="","",INDEX('All CCC'!AN$7:AN$846,MATCH(WatchList!$B117,'All CCC'!$B$7:$B$846,0)))</f>
        <v/>
      </c>
      <c r="AO117" s="856" t="str">
        <f>IF($B117="","",INDEX('All CCC'!AO$7:AO$846,MATCH(WatchList!$B117,'All CCC'!$B$7:$B$846,0)))</f>
        <v/>
      </c>
      <c r="AP117" s="856" t="str">
        <f>IF($B117="","",INDEX('All CCC'!AP$7:AP$846,MATCH(WatchList!$B117,'All CCC'!$B$7:$B$846,0)))</f>
        <v/>
      </c>
      <c r="AQ117" s="856" t="str">
        <f>IF($B117="","",INDEX('All CCC'!AQ$7:AQ$846,MATCH(WatchList!$B117,'All CCC'!$B$7:$B$846,0)))</f>
        <v/>
      </c>
      <c r="AR117" s="856" t="str">
        <f>IF($B117="","",INDEX('All CCC'!AR$7:AR$846,MATCH(WatchList!$B117,'All CCC'!$B$7:$B$846,0)))</f>
        <v/>
      </c>
      <c r="AS117" s="856" t="str">
        <f>IF($B117="","",INDEX('All CCC'!AS$7:AS$846,MATCH(WatchList!$B117,'All CCC'!$B$7:$B$846,0)))</f>
        <v/>
      </c>
      <c r="AT117" s="856" t="str">
        <f>IF($B117="","",INDEX('All CCC'!AT$7:AT$846,MATCH(WatchList!$B117,'All CCC'!$B$7:$B$846,0)))</f>
        <v/>
      </c>
      <c r="AU117" s="856" t="str">
        <f>IF($B117="","",INDEX('All CCC'!AU$7:AU$846,MATCH(WatchList!$B117,'All CCC'!$B$7:$B$846,0)))</f>
        <v/>
      </c>
      <c r="AV117" s="856" t="str">
        <f>IF($B117="","",INDEX('All CCC'!AV$7:AV$846,MATCH(WatchList!$B117,'All CCC'!$B$7:$B$846,0)))</f>
        <v/>
      </c>
      <c r="AW117" s="856" t="str">
        <f>IF($B117="","",INDEX('All CCC'!AW$7:AW$846,MATCH(WatchList!$B117,'All CCC'!$B$7:$B$846,0)))</f>
        <v/>
      </c>
      <c r="AX117" s="856" t="str">
        <f>IF($B117="","",INDEX('All CCC'!AX$7:AX$846,MATCH(WatchList!$B117,'All CCC'!$B$7:$B$846,0)))</f>
        <v/>
      </c>
      <c r="AY117" s="856" t="str">
        <f>IF($B117="","",INDEX('All CCC'!AY$7:AY$846,MATCH(WatchList!$B117,'All CCC'!$B$7:$B$846,0)))</f>
        <v/>
      </c>
      <c r="AZ117" s="856" t="str">
        <f>IF($B117="","",INDEX('All CCC'!AZ$7:AZ$846,MATCH(WatchList!$B117,'All CCC'!$B$7:$B$846,0)))</f>
        <v/>
      </c>
      <c r="BA117" s="856" t="str">
        <f>IF($B117="","",INDEX('All CCC'!BA$7:BA$846,MATCH(WatchList!$B117,'All CCC'!$B$7:$B$846,0)))</f>
        <v/>
      </c>
      <c r="BB117" s="856" t="str">
        <f>IF($B117="","",INDEX('All CCC'!BB$7:BB$846,MATCH(WatchList!$B117,'All CCC'!$B$7:$B$846,0)))</f>
        <v/>
      </c>
      <c r="BC117" s="856" t="str">
        <f>IF($B117="","",INDEX('All CCC'!BC$7:BC$846,MATCH(WatchList!$B117,'All CCC'!$B$7:$B$846,0)))</f>
        <v/>
      </c>
      <c r="BD117" s="856" t="str">
        <f>IF($B117="","",INDEX('All CCC'!BD$7:BD$846,MATCH(WatchList!$B117,'All CCC'!$B$7:$B$846,0)))</f>
        <v/>
      </c>
      <c r="BE117" s="856" t="str">
        <f>IF($B117="","",INDEX('All CCC'!BE$7:BE$846,MATCH(WatchList!$B117,'All CCC'!$B$7:$B$846,0)))</f>
        <v/>
      </c>
      <c r="BF117" s="856" t="str">
        <f>IF($B117="","",INDEX('All CCC'!BF$7:BF$846,MATCH(WatchList!$B117,'All CCC'!$B$7:$B$846,0)))</f>
        <v/>
      </c>
      <c r="BG117" s="856" t="str">
        <f>IF($B117="","",INDEX('All CCC'!BG$7:BG$846,MATCH(WatchList!$B117,'All CCC'!$B$7:$B$846,0)))</f>
        <v/>
      </c>
    </row>
    <row r="118" spans="1:59" x14ac:dyDescent="0.2">
      <c r="A118" s="550" t="str">
        <f>IF($B118="","",INDEX('All CCC'!A$7:A$846,MATCH(WatchList!$B118,'All CCC'!$B$7:$B$846,0)))</f>
        <v/>
      </c>
      <c r="B118" s="31"/>
      <c r="C118" s="856" t="str">
        <f>IF($B118="","",INDEX('All CCC'!C$7:C$846,MATCH(WatchList!$B118,'All CCC'!$B$7:$B$846,0)))</f>
        <v/>
      </c>
      <c r="D118" s="856" t="str">
        <f>IF($B118="","",INDEX('All CCC'!D$7:D$846,MATCH(WatchList!$B118,'All CCC'!$B$7:$B$846,0)))</f>
        <v/>
      </c>
      <c r="E118" s="856" t="str">
        <f>IF($B118="","",INDEX('All CCC'!E$7:E$846,MATCH(WatchList!$B118,'All CCC'!$B$7:$B$846,0)))</f>
        <v/>
      </c>
      <c r="F118" s="856" t="str">
        <f>IF($B118="","",INDEX('All CCC'!F$7:F$846,MATCH(WatchList!$B118,'All CCC'!$B$7:$B$846,0)))</f>
        <v/>
      </c>
      <c r="G118" s="856" t="str">
        <f>IF($B118="","",INDEX('All CCC'!G$7:G$846,MATCH(WatchList!$B118,'All CCC'!$B$7:$B$846,0)))</f>
        <v/>
      </c>
      <c r="H118" s="856" t="str">
        <f>IF($B118="","",INDEX('All CCC'!H$7:H$846,MATCH(WatchList!$B118,'All CCC'!$B$7:$B$846,0)))</f>
        <v/>
      </c>
      <c r="I118" s="856" t="str">
        <f>IF($B118="","",INDEX('All CCC'!I$7:I$846,MATCH(WatchList!$B118,'All CCC'!$B$7:$B$846,0)))</f>
        <v/>
      </c>
      <c r="J118" s="856" t="str">
        <f>IF($B118="","",INDEX('All CCC'!J$7:J$846,MATCH(WatchList!$B118,'All CCC'!$B$7:$B$846,0)))</f>
        <v/>
      </c>
      <c r="K118" s="856" t="str">
        <f>IF($B118="","",INDEX('All CCC'!K$7:K$846,MATCH(WatchList!$B118,'All CCC'!$B$7:$B$846,0)))</f>
        <v/>
      </c>
      <c r="L118" s="856" t="str">
        <f>IF($B118="","",INDEX('All CCC'!L$7:L$846,MATCH(WatchList!$B118,'All CCC'!$B$7:$B$846,0)))</f>
        <v/>
      </c>
      <c r="M118" s="856" t="str">
        <f>IF($B118="","",INDEX('All CCC'!M$7:M$846,MATCH(WatchList!$B118,'All CCC'!$B$7:$B$846,0)))</f>
        <v/>
      </c>
      <c r="N118" s="856" t="str">
        <f>IF($B118="","",INDEX('All CCC'!N$7:N$846,MATCH(WatchList!$B118,'All CCC'!$B$7:$B$846,0)))</f>
        <v/>
      </c>
      <c r="O118" s="856" t="str">
        <f>IF($B118="","",INDEX('All CCC'!O$7:O$846,MATCH(WatchList!$B118,'All CCC'!$B$7:$B$846,0)))</f>
        <v/>
      </c>
      <c r="P118" s="857" t="str">
        <f>IF($B118="","",INDEX('All CCC'!P$7:P$846,MATCH(WatchList!$B118,'All CCC'!$B$7:$B$846,0)))</f>
        <v/>
      </c>
      <c r="Q118" s="857" t="str">
        <f>IF($B118="","",INDEX('All CCC'!Q$7:Q$846,MATCH(WatchList!$B118,'All CCC'!$B$7:$B$846,0)))</f>
        <v/>
      </c>
      <c r="R118" s="856" t="str">
        <f>IF($B118="","",INDEX('All CCC'!R$7:R$846,MATCH(WatchList!$B118,'All CCC'!$B$7:$B$846,0)))</f>
        <v/>
      </c>
      <c r="S118" s="856" t="str">
        <f>IF($B118="","",INDEX('All CCC'!S$7:S$846,MATCH(WatchList!$B118,'All CCC'!$B$7:$B$846,0)))</f>
        <v/>
      </c>
      <c r="T118" s="856" t="str">
        <f>IF($B118="","",INDEX('All CCC'!T$7:T$846,MATCH(WatchList!$B118,'All CCC'!$B$7:$B$846,0)))</f>
        <v/>
      </c>
      <c r="U118" s="856" t="str">
        <f>IF($B118="","",INDEX('All CCC'!U$7:U$846,MATCH(WatchList!$B118,'All CCC'!$B$7:$B$846,0)))</f>
        <v/>
      </c>
      <c r="V118" s="856" t="str">
        <f>IF($B118="","",INDEX('All CCC'!V$7:V$846,MATCH(WatchList!$B118,'All CCC'!$B$7:$B$846,0)))</f>
        <v/>
      </c>
      <c r="W118" s="856" t="str">
        <f>IF($B118="","",INDEX('All CCC'!W$7:W$846,MATCH(WatchList!$B118,'All CCC'!$B$7:$B$846,0)))</f>
        <v/>
      </c>
      <c r="X118" s="856" t="str">
        <f>IF($B118="","",INDEX('All CCC'!X$7:X$846,MATCH(WatchList!$B118,'All CCC'!$B$7:$B$846,0)))</f>
        <v/>
      </c>
      <c r="Y118" s="856" t="str">
        <f>IF($B118="","",INDEX('All CCC'!Y$7:Y$846,MATCH(WatchList!$B118,'All CCC'!$B$7:$B$846,0)))</f>
        <v/>
      </c>
      <c r="Z118" s="856" t="str">
        <f>IF($B118="","",INDEX('All CCC'!Z$7:Z$846,MATCH(WatchList!$B118,'All CCC'!$B$7:$B$846,0)))</f>
        <v/>
      </c>
      <c r="AA118" s="856" t="str">
        <f>IF($B118="","",INDEX('All CCC'!AA$7:AA$846,MATCH(WatchList!$B118,'All CCC'!$B$7:$B$846,0)))</f>
        <v/>
      </c>
      <c r="AB118" s="856" t="str">
        <f>IF($B118="","",INDEX('All CCC'!AB$7:AB$846,MATCH(WatchList!$B118,'All CCC'!$B$7:$B$846,0)))</f>
        <v/>
      </c>
      <c r="AC118" s="856" t="str">
        <f>IF($B118="","",INDEX('All CCC'!AC$7:AC$846,MATCH(WatchList!$B118,'All CCC'!$B$7:$B$846,0)))</f>
        <v/>
      </c>
      <c r="AD118" s="856" t="str">
        <f>IF($B118="","",INDEX('All CCC'!AD$7:AD$846,MATCH(WatchList!$B118,'All CCC'!$B$7:$B$846,0)))</f>
        <v/>
      </c>
      <c r="AE118" s="856" t="str">
        <f>IF($B118="","",INDEX('All CCC'!AE$7:AE$846,MATCH(WatchList!$B118,'All CCC'!$B$7:$B$846,0)))</f>
        <v/>
      </c>
      <c r="AF118" s="856" t="str">
        <f>IF($B118="","",INDEX('All CCC'!AF$7:AF$846,MATCH(WatchList!$B118,'All CCC'!$B$7:$B$846,0)))</f>
        <v/>
      </c>
      <c r="AG118" s="856" t="str">
        <f>IF($B118="","",INDEX('All CCC'!AG$7:AG$846,MATCH(WatchList!$B118,'All CCC'!$B$7:$B$846,0)))</f>
        <v/>
      </c>
      <c r="AH118" s="856" t="str">
        <f>IF($B118="","",INDEX('All CCC'!AH$7:AH$846,MATCH(WatchList!$B118,'All CCC'!$B$7:$B$846,0)))</f>
        <v/>
      </c>
      <c r="AI118" s="856" t="str">
        <f>IF($B118="","",INDEX('All CCC'!AI$7:AI$846,MATCH(WatchList!$B118,'All CCC'!$B$7:$B$846,0)))</f>
        <v/>
      </c>
      <c r="AJ118" s="856" t="str">
        <f>IF($B118="","",INDEX('All CCC'!AJ$7:AJ$846,MATCH(WatchList!$B118,'All CCC'!$B$7:$B$846,0)))</f>
        <v/>
      </c>
      <c r="AK118" s="856" t="str">
        <f>IF($B118="","",INDEX('All CCC'!AK$7:AK$846,MATCH(WatchList!$B118,'All CCC'!$B$7:$B$846,0)))</f>
        <v/>
      </c>
      <c r="AL118" s="856" t="str">
        <f>IF($B118="","",INDEX('All CCC'!AL$7:AL$846,MATCH(WatchList!$B118,'All CCC'!$B$7:$B$846,0)))</f>
        <v/>
      </c>
      <c r="AM118" s="856" t="str">
        <f>IF($B118="","",INDEX('All CCC'!AM$7:AM$846,MATCH(WatchList!$B118,'All CCC'!$B$7:$B$846,0)))</f>
        <v/>
      </c>
      <c r="AN118" s="856" t="str">
        <f>IF($B118="","",INDEX('All CCC'!AN$7:AN$846,MATCH(WatchList!$B118,'All CCC'!$B$7:$B$846,0)))</f>
        <v/>
      </c>
      <c r="AO118" s="856" t="str">
        <f>IF($B118="","",INDEX('All CCC'!AO$7:AO$846,MATCH(WatchList!$B118,'All CCC'!$B$7:$B$846,0)))</f>
        <v/>
      </c>
      <c r="AP118" s="856" t="str">
        <f>IF($B118="","",INDEX('All CCC'!AP$7:AP$846,MATCH(WatchList!$B118,'All CCC'!$B$7:$B$846,0)))</f>
        <v/>
      </c>
      <c r="AQ118" s="856" t="str">
        <f>IF($B118="","",INDEX('All CCC'!AQ$7:AQ$846,MATCH(WatchList!$B118,'All CCC'!$B$7:$B$846,0)))</f>
        <v/>
      </c>
      <c r="AR118" s="856" t="str">
        <f>IF($B118="","",INDEX('All CCC'!AR$7:AR$846,MATCH(WatchList!$B118,'All CCC'!$B$7:$B$846,0)))</f>
        <v/>
      </c>
      <c r="AS118" s="856" t="str">
        <f>IF($B118="","",INDEX('All CCC'!AS$7:AS$846,MATCH(WatchList!$B118,'All CCC'!$B$7:$B$846,0)))</f>
        <v/>
      </c>
      <c r="AT118" s="856" t="str">
        <f>IF($B118="","",INDEX('All CCC'!AT$7:AT$846,MATCH(WatchList!$B118,'All CCC'!$B$7:$B$846,0)))</f>
        <v/>
      </c>
      <c r="AU118" s="856" t="str">
        <f>IF($B118="","",INDEX('All CCC'!AU$7:AU$846,MATCH(WatchList!$B118,'All CCC'!$B$7:$B$846,0)))</f>
        <v/>
      </c>
      <c r="AV118" s="856" t="str">
        <f>IF($B118="","",INDEX('All CCC'!AV$7:AV$846,MATCH(WatchList!$B118,'All CCC'!$B$7:$B$846,0)))</f>
        <v/>
      </c>
      <c r="AW118" s="856" t="str">
        <f>IF($B118="","",INDEX('All CCC'!AW$7:AW$846,MATCH(WatchList!$B118,'All CCC'!$B$7:$B$846,0)))</f>
        <v/>
      </c>
      <c r="AX118" s="856" t="str">
        <f>IF($B118="","",INDEX('All CCC'!AX$7:AX$846,MATCH(WatchList!$B118,'All CCC'!$B$7:$B$846,0)))</f>
        <v/>
      </c>
      <c r="AY118" s="856" t="str">
        <f>IF($B118="","",INDEX('All CCC'!AY$7:AY$846,MATCH(WatchList!$B118,'All CCC'!$B$7:$B$846,0)))</f>
        <v/>
      </c>
      <c r="AZ118" s="856" t="str">
        <f>IF($B118="","",INDEX('All CCC'!AZ$7:AZ$846,MATCH(WatchList!$B118,'All CCC'!$B$7:$B$846,0)))</f>
        <v/>
      </c>
      <c r="BA118" s="856" t="str">
        <f>IF($B118="","",INDEX('All CCC'!BA$7:BA$846,MATCH(WatchList!$B118,'All CCC'!$B$7:$B$846,0)))</f>
        <v/>
      </c>
      <c r="BB118" s="856" t="str">
        <f>IF($B118="","",INDEX('All CCC'!BB$7:BB$846,MATCH(WatchList!$B118,'All CCC'!$B$7:$B$846,0)))</f>
        <v/>
      </c>
      <c r="BC118" s="856" t="str">
        <f>IF($B118="","",INDEX('All CCC'!BC$7:BC$846,MATCH(WatchList!$B118,'All CCC'!$B$7:$B$846,0)))</f>
        <v/>
      </c>
      <c r="BD118" s="856" t="str">
        <f>IF($B118="","",INDEX('All CCC'!BD$7:BD$846,MATCH(WatchList!$B118,'All CCC'!$B$7:$B$846,0)))</f>
        <v/>
      </c>
      <c r="BE118" s="856" t="str">
        <f>IF($B118="","",INDEX('All CCC'!BE$7:BE$846,MATCH(WatchList!$B118,'All CCC'!$B$7:$B$846,0)))</f>
        <v/>
      </c>
      <c r="BF118" s="856" t="str">
        <f>IF($B118="","",INDEX('All CCC'!BF$7:BF$846,MATCH(WatchList!$B118,'All CCC'!$B$7:$B$846,0)))</f>
        <v/>
      </c>
      <c r="BG118" s="856" t="str">
        <f>IF($B118="","",INDEX('All CCC'!BG$7:BG$846,MATCH(WatchList!$B118,'All CCC'!$B$7:$B$846,0)))</f>
        <v/>
      </c>
    </row>
    <row r="119" spans="1:59" x14ac:dyDescent="0.2">
      <c r="A119" s="550" t="str">
        <f>IF($B119="","",INDEX('All CCC'!A$7:A$846,MATCH(WatchList!$B119,'All CCC'!$B$7:$B$846,0)))</f>
        <v/>
      </c>
      <c r="B119" s="31"/>
      <c r="C119" s="856" t="str">
        <f>IF($B119="","",INDEX('All CCC'!C$7:C$846,MATCH(WatchList!$B119,'All CCC'!$B$7:$B$846,0)))</f>
        <v/>
      </c>
      <c r="D119" s="856" t="str">
        <f>IF($B119="","",INDEX('All CCC'!D$7:D$846,MATCH(WatchList!$B119,'All CCC'!$B$7:$B$846,0)))</f>
        <v/>
      </c>
      <c r="E119" s="856" t="str">
        <f>IF($B119="","",INDEX('All CCC'!E$7:E$846,MATCH(WatchList!$B119,'All CCC'!$B$7:$B$846,0)))</f>
        <v/>
      </c>
      <c r="F119" s="856" t="str">
        <f>IF($B119="","",INDEX('All CCC'!F$7:F$846,MATCH(WatchList!$B119,'All CCC'!$B$7:$B$846,0)))</f>
        <v/>
      </c>
      <c r="G119" s="856" t="str">
        <f>IF($B119="","",INDEX('All CCC'!G$7:G$846,MATCH(WatchList!$B119,'All CCC'!$B$7:$B$846,0)))</f>
        <v/>
      </c>
      <c r="H119" s="856" t="str">
        <f>IF($B119="","",INDEX('All CCC'!H$7:H$846,MATCH(WatchList!$B119,'All CCC'!$B$7:$B$846,0)))</f>
        <v/>
      </c>
      <c r="I119" s="856" t="str">
        <f>IF($B119="","",INDEX('All CCC'!I$7:I$846,MATCH(WatchList!$B119,'All CCC'!$B$7:$B$846,0)))</f>
        <v/>
      </c>
      <c r="J119" s="856" t="str">
        <f>IF($B119="","",INDEX('All CCC'!J$7:J$846,MATCH(WatchList!$B119,'All CCC'!$B$7:$B$846,0)))</f>
        <v/>
      </c>
      <c r="K119" s="856" t="str">
        <f>IF($B119="","",INDEX('All CCC'!K$7:K$846,MATCH(WatchList!$B119,'All CCC'!$B$7:$B$846,0)))</f>
        <v/>
      </c>
      <c r="L119" s="856" t="str">
        <f>IF($B119="","",INDEX('All CCC'!L$7:L$846,MATCH(WatchList!$B119,'All CCC'!$B$7:$B$846,0)))</f>
        <v/>
      </c>
      <c r="M119" s="856" t="str">
        <f>IF($B119="","",INDEX('All CCC'!M$7:M$846,MATCH(WatchList!$B119,'All CCC'!$B$7:$B$846,0)))</f>
        <v/>
      </c>
      <c r="N119" s="856" t="str">
        <f>IF($B119="","",INDEX('All CCC'!N$7:N$846,MATCH(WatchList!$B119,'All CCC'!$B$7:$B$846,0)))</f>
        <v/>
      </c>
      <c r="O119" s="856" t="str">
        <f>IF($B119="","",INDEX('All CCC'!O$7:O$846,MATCH(WatchList!$B119,'All CCC'!$B$7:$B$846,0)))</f>
        <v/>
      </c>
      <c r="P119" s="857" t="str">
        <f>IF($B119="","",INDEX('All CCC'!P$7:P$846,MATCH(WatchList!$B119,'All CCC'!$B$7:$B$846,0)))</f>
        <v/>
      </c>
      <c r="Q119" s="857" t="str">
        <f>IF($B119="","",INDEX('All CCC'!Q$7:Q$846,MATCH(WatchList!$B119,'All CCC'!$B$7:$B$846,0)))</f>
        <v/>
      </c>
      <c r="R119" s="856" t="str">
        <f>IF($B119="","",INDEX('All CCC'!R$7:R$846,MATCH(WatchList!$B119,'All CCC'!$B$7:$B$846,0)))</f>
        <v/>
      </c>
      <c r="S119" s="856" t="str">
        <f>IF($B119="","",INDEX('All CCC'!S$7:S$846,MATCH(WatchList!$B119,'All CCC'!$B$7:$B$846,0)))</f>
        <v/>
      </c>
      <c r="T119" s="856" t="str">
        <f>IF($B119="","",INDEX('All CCC'!T$7:T$846,MATCH(WatchList!$B119,'All CCC'!$B$7:$B$846,0)))</f>
        <v/>
      </c>
      <c r="U119" s="856" t="str">
        <f>IF($B119="","",INDEX('All CCC'!U$7:U$846,MATCH(WatchList!$B119,'All CCC'!$B$7:$B$846,0)))</f>
        <v/>
      </c>
      <c r="V119" s="856" t="str">
        <f>IF($B119="","",INDEX('All CCC'!V$7:V$846,MATCH(WatchList!$B119,'All CCC'!$B$7:$B$846,0)))</f>
        <v/>
      </c>
      <c r="W119" s="856" t="str">
        <f>IF($B119="","",INDEX('All CCC'!W$7:W$846,MATCH(WatchList!$B119,'All CCC'!$B$7:$B$846,0)))</f>
        <v/>
      </c>
      <c r="X119" s="856" t="str">
        <f>IF($B119="","",INDEX('All CCC'!X$7:X$846,MATCH(WatchList!$B119,'All CCC'!$B$7:$B$846,0)))</f>
        <v/>
      </c>
      <c r="Y119" s="856" t="str">
        <f>IF($B119="","",INDEX('All CCC'!Y$7:Y$846,MATCH(WatchList!$B119,'All CCC'!$B$7:$B$846,0)))</f>
        <v/>
      </c>
      <c r="Z119" s="856" t="str">
        <f>IF($B119="","",INDEX('All CCC'!Z$7:Z$846,MATCH(WatchList!$B119,'All CCC'!$B$7:$B$846,0)))</f>
        <v/>
      </c>
      <c r="AA119" s="856" t="str">
        <f>IF($B119="","",INDEX('All CCC'!AA$7:AA$846,MATCH(WatchList!$B119,'All CCC'!$B$7:$B$846,0)))</f>
        <v/>
      </c>
      <c r="AB119" s="856" t="str">
        <f>IF($B119="","",INDEX('All CCC'!AB$7:AB$846,MATCH(WatchList!$B119,'All CCC'!$B$7:$B$846,0)))</f>
        <v/>
      </c>
      <c r="AC119" s="856" t="str">
        <f>IF($B119="","",INDEX('All CCC'!AC$7:AC$846,MATCH(WatchList!$B119,'All CCC'!$B$7:$B$846,0)))</f>
        <v/>
      </c>
      <c r="AD119" s="856" t="str">
        <f>IF($B119="","",INDEX('All CCC'!AD$7:AD$846,MATCH(WatchList!$B119,'All CCC'!$B$7:$B$846,0)))</f>
        <v/>
      </c>
      <c r="AE119" s="856" t="str">
        <f>IF($B119="","",INDEX('All CCC'!AE$7:AE$846,MATCH(WatchList!$B119,'All CCC'!$B$7:$B$846,0)))</f>
        <v/>
      </c>
      <c r="AF119" s="856" t="str">
        <f>IF($B119="","",INDEX('All CCC'!AF$7:AF$846,MATCH(WatchList!$B119,'All CCC'!$B$7:$B$846,0)))</f>
        <v/>
      </c>
      <c r="AG119" s="856" t="str">
        <f>IF($B119="","",INDEX('All CCC'!AG$7:AG$846,MATCH(WatchList!$B119,'All CCC'!$B$7:$B$846,0)))</f>
        <v/>
      </c>
      <c r="AH119" s="856" t="str">
        <f>IF($B119="","",INDEX('All CCC'!AH$7:AH$846,MATCH(WatchList!$B119,'All CCC'!$B$7:$B$846,0)))</f>
        <v/>
      </c>
      <c r="AI119" s="856" t="str">
        <f>IF($B119="","",INDEX('All CCC'!AI$7:AI$846,MATCH(WatchList!$B119,'All CCC'!$B$7:$B$846,0)))</f>
        <v/>
      </c>
      <c r="AJ119" s="856" t="str">
        <f>IF($B119="","",INDEX('All CCC'!AJ$7:AJ$846,MATCH(WatchList!$B119,'All CCC'!$B$7:$B$846,0)))</f>
        <v/>
      </c>
      <c r="AK119" s="856" t="str">
        <f>IF($B119="","",INDEX('All CCC'!AK$7:AK$846,MATCH(WatchList!$B119,'All CCC'!$B$7:$B$846,0)))</f>
        <v/>
      </c>
      <c r="AL119" s="856" t="str">
        <f>IF($B119="","",INDEX('All CCC'!AL$7:AL$846,MATCH(WatchList!$B119,'All CCC'!$B$7:$B$846,0)))</f>
        <v/>
      </c>
      <c r="AM119" s="856" t="str">
        <f>IF($B119="","",INDEX('All CCC'!AM$7:AM$846,MATCH(WatchList!$B119,'All CCC'!$B$7:$B$846,0)))</f>
        <v/>
      </c>
      <c r="AN119" s="856" t="str">
        <f>IF($B119="","",INDEX('All CCC'!AN$7:AN$846,MATCH(WatchList!$B119,'All CCC'!$B$7:$B$846,0)))</f>
        <v/>
      </c>
      <c r="AO119" s="856" t="str">
        <f>IF($B119="","",INDEX('All CCC'!AO$7:AO$846,MATCH(WatchList!$B119,'All CCC'!$B$7:$B$846,0)))</f>
        <v/>
      </c>
      <c r="AP119" s="856" t="str">
        <f>IF($B119="","",INDEX('All CCC'!AP$7:AP$846,MATCH(WatchList!$B119,'All CCC'!$B$7:$B$846,0)))</f>
        <v/>
      </c>
      <c r="AQ119" s="856" t="str">
        <f>IF($B119="","",INDEX('All CCC'!AQ$7:AQ$846,MATCH(WatchList!$B119,'All CCC'!$B$7:$B$846,0)))</f>
        <v/>
      </c>
      <c r="AR119" s="856" t="str">
        <f>IF($B119="","",INDEX('All CCC'!AR$7:AR$846,MATCH(WatchList!$B119,'All CCC'!$B$7:$B$846,0)))</f>
        <v/>
      </c>
      <c r="AS119" s="856" t="str">
        <f>IF($B119="","",INDEX('All CCC'!AS$7:AS$846,MATCH(WatchList!$B119,'All CCC'!$B$7:$B$846,0)))</f>
        <v/>
      </c>
      <c r="AT119" s="856" t="str">
        <f>IF($B119="","",INDEX('All CCC'!AT$7:AT$846,MATCH(WatchList!$B119,'All CCC'!$B$7:$B$846,0)))</f>
        <v/>
      </c>
      <c r="AU119" s="856" t="str">
        <f>IF($B119="","",INDEX('All CCC'!AU$7:AU$846,MATCH(WatchList!$B119,'All CCC'!$B$7:$B$846,0)))</f>
        <v/>
      </c>
      <c r="AV119" s="856" t="str">
        <f>IF($B119="","",INDEX('All CCC'!AV$7:AV$846,MATCH(WatchList!$B119,'All CCC'!$B$7:$B$846,0)))</f>
        <v/>
      </c>
      <c r="AW119" s="856" t="str">
        <f>IF($B119="","",INDEX('All CCC'!AW$7:AW$846,MATCH(WatchList!$B119,'All CCC'!$B$7:$B$846,0)))</f>
        <v/>
      </c>
      <c r="AX119" s="856" t="str">
        <f>IF($B119="","",INDEX('All CCC'!AX$7:AX$846,MATCH(WatchList!$B119,'All CCC'!$B$7:$B$846,0)))</f>
        <v/>
      </c>
      <c r="AY119" s="856" t="str">
        <f>IF($B119="","",INDEX('All CCC'!AY$7:AY$846,MATCH(WatchList!$B119,'All CCC'!$B$7:$B$846,0)))</f>
        <v/>
      </c>
      <c r="AZ119" s="856" t="str">
        <f>IF($B119="","",INDEX('All CCC'!AZ$7:AZ$846,MATCH(WatchList!$B119,'All CCC'!$B$7:$B$846,0)))</f>
        <v/>
      </c>
      <c r="BA119" s="856" t="str">
        <f>IF($B119="","",INDEX('All CCC'!BA$7:BA$846,MATCH(WatchList!$B119,'All CCC'!$B$7:$B$846,0)))</f>
        <v/>
      </c>
      <c r="BB119" s="856" t="str">
        <f>IF($B119="","",INDEX('All CCC'!BB$7:BB$846,MATCH(WatchList!$B119,'All CCC'!$B$7:$B$846,0)))</f>
        <v/>
      </c>
      <c r="BC119" s="856" t="str">
        <f>IF($B119="","",INDEX('All CCC'!BC$7:BC$846,MATCH(WatchList!$B119,'All CCC'!$B$7:$B$846,0)))</f>
        <v/>
      </c>
      <c r="BD119" s="856" t="str">
        <f>IF($B119="","",INDEX('All CCC'!BD$7:BD$846,MATCH(WatchList!$B119,'All CCC'!$B$7:$B$846,0)))</f>
        <v/>
      </c>
      <c r="BE119" s="856" t="str">
        <f>IF($B119="","",INDEX('All CCC'!BE$7:BE$846,MATCH(WatchList!$B119,'All CCC'!$B$7:$B$846,0)))</f>
        <v/>
      </c>
      <c r="BF119" s="856" t="str">
        <f>IF($B119="","",INDEX('All CCC'!BF$7:BF$846,MATCH(WatchList!$B119,'All CCC'!$B$7:$B$846,0)))</f>
        <v/>
      </c>
      <c r="BG119" s="856" t="str">
        <f>IF($B119="","",INDEX('All CCC'!BG$7:BG$846,MATCH(WatchList!$B119,'All CCC'!$B$7:$B$846,0)))</f>
        <v/>
      </c>
    </row>
    <row r="120" spans="1:59" x14ac:dyDescent="0.2">
      <c r="A120" s="550" t="str">
        <f>IF($B120="","",INDEX('All CCC'!A$7:A$846,MATCH(WatchList!$B120,'All CCC'!$B$7:$B$846,0)))</f>
        <v/>
      </c>
      <c r="B120" s="31"/>
      <c r="C120" s="856" t="str">
        <f>IF($B120="","",INDEX('All CCC'!C$7:C$846,MATCH(WatchList!$B120,'All CCC'!$B$7:$B$846,0)))</f>
        <v/>
      </c>
      <c r="D120" s="856" t="str">
        <f>IF($B120="","",INDEX('All CCC'!D$7:D$846,MATCH(WatchList!$B120,'All CCC'!$B$7:$B$846,0)))</f>
        <v/>
      </c>
      <c r="E120" s="856" t="str">
        <f>IF($B120="","",INDEX('All CCC'!E$7:E$846,MATCH(WatchList!$B120,'All CCC'!$B$7:$B$846,0)))</f>
        <v/>
      </c>
      <c r="F120" s="856" t="str">
        <f>IF($B120="","",INDEX('All CCC'!F$7:F$846,MATCH(WatchList!$B120,'All CCC'!$B$7:$B$846,0)))</f>
        <v/>
      </c>
      <c r="G120" s="856" t="str">
        <f>IF($B120="","",INDEX('All CCC'!G$7:G$846,MATCH(WatchList!$B120,'All CCC'!$B$7:$B$846,0)))</f>
        <v/>
      </c>
      <c r="H120" s="856" t="str">
        <f>IF($B120="","",INDEX('All CCC'!H$7:H$846,MATCH(WatchList!$B120,'All CCC'!$B$7:$B$846,0)))</f>
        <v/>
      </c>
      <c r="I120" s="856" t="str">
        <f>IF($B120="","",INDEX('All CCC'!I$7:I$846,MATCH(WatchList!$B120,'All CCC'!$B$7:$B$846,0)))</f>
        <v/>
      </c>
      <c r="J120" s="856" t="str">
        <f>IF($B120="","",INDEX('All CCC'!J$7:J$846,MATCH(WatchList!$B120,'All CCC'!$B$7:$B$846,0)))</f>
        <v/>
      </c>
      <c r="K120" s="856" t="str">
        <f>IF($B120="","",INDEX('All CCC'!K$7:K$846,MATCH(WatchList!$B120,'All CCC'!$B$7:$B$846,0)))</f>
        <v/>
      </c>
      <c r="L120" s="856" t="str">
        <f>IF($B120="","",INDEX('All CCC'!L$7:L$846,MATCH(WatchList!$B120,'All CCC'!$B$7:$B$846,0)))</f>
        <v/>
      </c>
      <c r="M120" s="856" t="str">
        <f>IF($B120="","",INDEX('All CCC'!M$7:M$846,MATCH(WatchList!$B120,'All CCC'!$B$7:$B$846,0)))</f>
        <v/>
      </c>
      <c r="N120" s="856" t="str">
        <f>IF($B120="","",INDEX('All CCC'!N$7:N$846,MATCH(WatchList!$B120,'All CCC'!$B$7:$B$846,0)))</f>
        <v/>
      </c>
      <c r="O120" s="856" t="str">
        <f>IF($B120="","",INDEX('All CCC'!O$7:O$846,MATCH(WatchList!$B120,'All CCC'!$B$7:$B$846,0)))</f>
        <v/>
      </c>
      <c r="P120" s="857" t="str">
        <f>IF($B120="","",INDEX('All CCC'!P$7:P$846,MATCH(WatchList!$B120,'All CCC'!$B$7:$B$846,0)))</f>
        <v/>
      </c>
      <c r="Q120" s="857" t="str">
        <f>IF($B120="","",INDEX('All CCC'!Q$7:Q$846,MATCH(WatchList!$B120,'All CCC'!$B$7:$B$846,0)))</f>
        <v/>
      </c>
      <c r="R120" s="856" t="str">
        <f>IF($B120="","",INDEX('All CCC'!R$7:R$846,MATCH(WatchList!$B120,'All CCC'!$B$7:$B$846,0)))</f>
        <v/>
      </c>
      <c r="S120" s="856" t="str">
        <f>IF($B120="","",INDEX('All CCC'!S$7:S$846,MATCH(WatchList!$B120,'All CCC'!$B$7:$B$846,0)))</f>
        <v/>
      </c>
      <c r="T120" s="856" t="str">
        <f>IF($B120="","",INDEX('All CCC'!T$7:T$846,MATCH(WatchList!$B120,'All CCC'!$B$7:$B$846,0)))</f>
        <v/>
      </c>
      <c r="U120" s="856" t="str">
        <f>IF($B120="","",INDEX('All CCC'!U$7:U$846,MATCH(WatchList!$B120,'All CCC'!$B$7:$B$846,0)))</f>
        <v/>
      </c>
      <c r="V120" s="856" t="str">
        <f>IF($B120="","",INDEX('All CCC'!V$7:V$846,MATCH(WatchList!$B120,'All CCC'!$B$7:$B$846,0)))</f>
        <v/>
      </c>
      <c r="W120" s="856" t="str">
        <f>IF($B120="","",INDEX('All CCC'!W$7:W$846,MATCH(WatchList!$B120,'All CCC'!$B$7:$B$846,0)))</f>
        <v/>
      </c>
      <c r="X120" s="856" t="str">
        <f>IF($B120="","",INDEX('All CCC'!X$7:X$846,MATCH(WatchList!$B120,'All CCC'!$B$7:$B$846,0)))</f>
        <v/>
      </c>
      <c r="Y120" s="856" t="str">
        <f>IF($B120="","",INDEX('All CCC'!Y$7:Y$846,MATCH(WatchList!$B120,'All CCC'!$B$7:$B$846,0)))</f>
        <v/>
      </c>
      <c r="Z120" s="856" t="str">
        <f>IF($B120="","",INDEX('All CCC'!Z$7:Z$846,MATCH(WatchList!$B120,'All CCC'!$B$7:$B$846,0)))</f>
        <v/>
      </c>
      <c r="AA120" s="856" t="str">
        <f>IF($B120="","",INDEX('All CCC'!AA$7:AA$846,MATCH(WatchList!$B120,'All CCC'!$B$7:$B$846,0)))</f>
        <v/>
      </c>
      <c r="AB120" s="856" t="str">
        <f>IF($B120="","",INDEX('All CCC'!AB$7:AB$846,MATCH(WatchList!$B120,'All CCC'!$B$7:$B$846,0)))</f>
        <v/>
      </c>
      <c r="AC120" s="856" t="str">
        <f>IF($B120="","",INDEX('All CCC'!AC$7:AC$846,MATCH(WatchList!$B120,'All CCC'!$B$7:$B$846,0)))</f>
        <v/>
      </c>
      <c r="AD120" s="856" t="str">
        <f>IF($B120="","",INDEX('All CCC'!AD$7:AD$846,MATCH(WatchList!$B120,'All CCC'!$B$7:$B$846,0)))</f>
        <v/>
      </c>
      <c r="AE120" s="856" t="str">
        <f>IF($B120="","",INDEX('All CCC'!AE$7:AE$846,MATCH(WatchList!$B120,'All CCC'!$B$7:$B$846,0)))</f>
        <v/>
      </c>
      <c r="AF120" s="856" t="str">
        <f>IF($B120="","",INDEX('All CCC'!AF$7:AF$846,MATCH(WatchList!$B120,'All CCC'!$B$7:$B$846,0)))</f>
        <v/>
      </c>
      <c r="AG120" s="856" t="str">
        <f>IF($B120="","",INDEX('All CCC'!AG$7:AG$846,MATCH(WatchList!$B120,'All CCC'!$B$7:$B$846,0)))</f>
        <v/>
      </c>
      <c r="AH120" s="856" t="str">
        <f>IF($B120="","",INDEX('All CCC'!AH$7:AH$846,MATCH(WatchList!$B120,'All CCC'!$B$7:$B$846,0)))</f>
        <v/>
      </c>
      <c r="AI120" s="856" t="str">
        <f>IF($B120="","",INDEX('All CCC'!AI$7:AI$846,MATCH(WatchList!$B120,'All CCC'!$B$7:$B$846,0)))</f>
        <v/>
      </c>
      <c r="AJ120" s="856" t="str">
        <f>IF($B120="","",INDEX('All CCC'!AJ$7:AJ$846,MATCH(WatchList!$B120,'All CCC'!$B$7:$B$846,0)))</f>
        <v/>
      </c>
      <c r="AK120" s="856" t="str">
        <f>IF($B120="","",INDEX('All CCC'!AK$7:AK$846,MATCH(WatchList!$B120,'All CCC'!$B$7:$B$846,0)))</f>
        <v/>
      </c>
      <c r="AL120" s="856" t="str">
        <f>IF($B120="","",INDEX('All CCC'!AL$7:AL$846,MATCH(WatchList!$B120,'All CCC'!$B$7:$B$846,0)))</f>
        <v/>
      </c>
      <c r="AM120" s="856" t="str">
        <f>IF($B120="","",INDEX('All CCC'!AM$7:AM$846,MATCH(WatchList!$B120,'All CCC'!$B$7:$B$846,0)))</f>
        <v/>
      </c>
      <c r="AN120" s="856" t="str">
        <f>IF($B120="","",INDEX('All CCC'!AN$7:AN$846,MATCH(WatchList!$B120,'All CCC'!$B$7:$B$846,0)))</f>
        <v/>
      </c>
      <c r="AO120" s="856" t="str">
        <f>IF($B120="","",INDEX('All CCC'!AO$7:AO$846,MATCH(WatchList!$B120,'All CCC'!$B$7:$B$846,0)))</f>
        <v/>
      </c>
      <c r="AP120" s="856" t="str">
        <f>IF($B120="","",INDEX('All CCC'!AP$7:AP$846,MATCH(WatchList!$B120,'All CCC'!$B$7:$B$846,0)))</f>
        <v/>
      </c>
      <c r="AQ120" s="856" t="str">
        <f>IF($B120="","",INDEX('All CCC'!AQ$7:AQ$846,MATCH(WatchList!$B120,'All CCC'!$B$7:$B$846,0)))</f>
        <v/>
      </c>
      <c r="AR120" s="856" t="str">
        <f>IF($B120="","",INDEX('All CCC'!AR$7:AR$846,MATCH(WatchList!$B120,'All CCC'!$B$7:$B$846,0)))</f>
        <v/>
      </c>
      <c r="AS120" s="856" t="str">
        <f>IF($B120="","",INDEX('All CCC'!AS$7:AS$846,MATCH(WatchList!$B120,'All CCC'!$B$7:$B$846,0)))</f>
        <v/>
      </c>
      <c r="AT120" s="856" t="str">
        <f>IF($B120="","",INDEX('All CCC'!AT$7:AT$846,MATCH(WatchList!$B120,'All CCC'!$B$7:$B$846,0)))</f>
        <v/>
      </c>
      <c r="AU120" s="856" t="str">
        <f>IF($B120="","",INDEX('All CCC'!AU$7:AU$846,MATCH(WatchList!$B120,'All CCC'!$B$7:$B$846,0)))</f>
        <v/>
      </c>
      <c r="AV120" s="856" t="str">
        <f>IF($B120="","",INDEX('All CCC'!AV$7:AV$846,MATCH(WatchList!$B120,'All CCC'!$B$7:$B$846,0)))</f>
        <v/>
      </c>
      <c r="AW120" s="856" t="str">
        <f>IF($B120="","",INDEX('All CCC'!AW$7:AW$846,MATCH(WatchList!$B120,'All CCC'!$B$7:$B$846,0)))</f>
        <v/>
      </c>
      <c r="AX120" s="856" t="str">
        <f>IF($B120="","",INDEX('All CCC'!AX$7:AX$846,MATCH(WatchList!$B120,'All CCC'!$B$7:$B$846,0)))</f>
        <v/>
      </c>
      <c r="AY120" s="856" t="str">
        <f>IF($B120="","",INDEX('All CCC'!AY$7:AY$846,MATCH(WatchList!$B120,'All CCC'!$B$7:$B$846,0)))</f>
        <v/>
      </c>
      <c r="AZ120" s="856" t="str">
        <f>IF($B120="","",INDEX('All CCC'!AZ$7:AZ$846,MATCH(WatchList!$B120,'All CCC'!$B$7:$B$846,0)))</f>
        <v/>
      </c>
      <c r="BA120" s="856" t="str">
        <f>IF($B120="","",INDEX('All CCC'!BA$7:BA$846,MATCH(WatchList!$B120,'All CCC'!$B$7:$B$846,0)))</f>
        <v/>
      </c>
      <c r="BB120" s="856" t="str">
        <f>IF($B120="","",INDEX('All CCC'!BB$7:BB$846,MATCH(WatchList!$B120,'All CCC'!$B$7:$B$846,0)))</f>
        <v/>
      </c>
      <c r="BC120" s="856" t="str">
        <f>IF($B120="","",INDEX('All CCC'!BC$7:BC$846,MATCH(WatchList!$B120,'All CCC'!$B$7:$B$846,0)))</f>
        <v/>
      </c>
      <c r="BD120" s="856" t="str">
        <f>IF($B120="","",INDEX('All CCC'!BD$7:BD$846,MATCH(WatchList!$B120,'All CCC'!$B$7:$B$846,0)))</f>
        <v/>
      </c>
      <c r="BE120" s="856" t="str">
        <f>IF($B120="","",INDEX('All CCC'!BE$7:BE$846,MATCH(WatchList!$B120,'All CCC'!$B$7:$B$846,0)))</f>
        <v/>
      </c>
      <c r="BF120" s="856" t="str">
        <f>IF($B120="","",INDEX('All CCC'!BF$7:BF$846,MATCH(WatchList!$B120,'All CCC'!$B$7:$B$846,0)))</f>
        <v/>
      </c>
      <c r="BG120" s="856" t="str">
        <f>IF($B120="","",INDEX('All CCC'!BG$7:BG$846,MATCH(WatchList!$B120,'All CCC'!$B$7:$B$846,0)))</f>
        <v/>
      </c>
    </row>
    <row r="121" spans="1:59" x14ac:dyDescent="0.2">
      <c r="A121" s="550" t="str">
        <f>IF($B121="","",INDEX('All CCC'!A$7:A$846,MATCH(WatchList!$B121,'All CCC'!$B$7:$B$846,0)))</f>
        <v/>
      </c>
      <c r="B121" s="31"/>
      <c r="C121" s="856" t="str">
        <f>IF($B121="","",INDEX('All CCC'!C$7:C$846,MATCH(WatchList!$B121,'All CCC'!$B$7:$B$846,0)))</f>
        <v/>
      </c>
      <c r="D121" s="856" t="str">
        <f>IF($B121="","",INDEX('All CCC'!D$7:D$846,MATCH(WatchList!$B121,'All CCC'!$B$7:$B$846,0)))</f>
        <v/>
      </c>
      <c r="E121" s="856" t="str">
        <f>IF($B121="","",INDEX('All CCC'!E$7:E$846,MATCH(WatchList!$B121,'All CCC'!$B$7:$B$846,0)))</f>
        <v/>
      </c>
      <c r="F121" s="856" t="str">
        <f>IF($B121="","",INDEX('All CCC'!F$7:F$846,MATCH(WatchList!$B121,'All CCC'!$B$7:$B$846,0)))</f>
        <v/>
      </c>
      <c r="G121" s="856" t="str">
        <f>IF($B121="","",INDEX('All CCC'!G$7:G$846,MATCH(WatchList!$B121,'All CCC'!$B$7:$B$846,0)))</f>
        <v/>
      </c>
      <c r="H121" s="856" t="str">
        <f>IF($B121="","",INDEX('All CCC'!H$7:H$846,MATCH(WatchList!$B121,'All CCC'!$B$7:$B$846,0)))</f>
        <v/>
      </c>
      <c r="I121" s="856" t="str">
        <f>IF($B121="","",INDEX('All CCC'!I$7:I$846,MATCH(WatchList!$B121,'All CCC'!$B$7:$B$846,0)))</f>
        <v/>
      </c>
      <c r="J121" s="856" t="str">
        <f>IF($B121="","",INDEX('All CCC'!J$7:J$846,MATCH(WatchList!$B121,'All CCC'!$B$7:$B$846,0)))</f>
        <v/>
      </c>
      <c r="K121" s="856" t="str">
        <f>IF($B121="","",INDEX('All CCC'!K$7:K$846,MATCH(WatchList!$B121,'All CCC'!$B$7:$B$846,0)))</f>
        <v/>
      </c>
      <c r="L121" s="856" t="str">
        <f>IF($B121="","",INDEX('All CCC'!L$7:L$846,MATCH(WatchList!$B121,'All CCC'!$B$7:$B$846,0)))</f>
        <v/>
      </c>
      <c r="M121" s="856" t="str">
        <f>IF($B121="","",INDEX('All CCC'!M$7:M$846,MATCH(WatchList!$B121,'All CCC'!$B$7:$B$846,0)))</f>
        <v/>
      </c>
      <c r="N121" s="856" t="str">
        <f>IF($B121="","",INDEX('All CCC'!N$7:N$846,MATCH(WatchList!$B121,'All CCC'!$B$7:$B$846,0)))</f>
        <v/>
      </c>
      <c r="O121" s="856" t="str">
        <f>IF($B121="","",INDEX('All CCC'!O$7:O$846,MATCH(WatchList!$B121,'All CCC'!$B$7:$B$846,0)))</f>
        <v/>
      </c>
      <c r="P121" s="857" t="str">
        <f>IF($B121="","",INDEX('All CCC'!P$7:P$846,MATCH(WatchList!$B121,'All CCC'!$B$7:$B$846,0)))</f>
        <v/>
      </c>
      <c r="Q121" s="857" t="str">
        <f>IF($B121="","",INDEX('All CCC'!Q$7:Q$846,MATCH(WatchList!$B121,'All CCC'!$B$7:$B$846,0)))</f>
        <v/>
      </c>
      <c r="R121" s="856" t="str">
        <f>IF($B121="","",INDEX('All CCC'!R$7:R$846,MATCH(WatchList!$B121,'All CCC'!$B$7:$B$846,0)))</f>
        <v/>
      </c>
      <c r="S121" s="856" t="str">
        <f>IF($B121="","",INDEX('All CCC'!S$7:S$846,MATCH(WatchList!$B121,'All CCC'!$B$7:$B$846,0)))</f>
        <v/>
      </c>
      <c r="T121" s="856" t="str">
        <f>IF($B121="","",INDEX('All CCC'!T$7:T$846,MATCH(WatchList!$B121,'All CCC'!$B$7:$B$846,0)))</f>
        <v/>
      </c>
      <c r="U121" s="856" t="str">
        <f>IF($B121="","",INDEX('All CCC'!U$7:U$846,MATCH(WatchList!$B121,'All CCC'!$B$7:$B$846,0)))</f>
        <v/>
      </c>
      <c r="V121" s="856" t="str">
        <f>IF($B121="","",INDEX('All CCC'!V$7:V$846,MATCH(WatchList!$B121,'All CCC'!$B$7:$B$846,0)))</f>
        <v/>
      </c>
      <c r="W121" s="856" t="str">
        <f>IF($B121="","",INDEX('All CCC'!W$7:W$846,MATCH(WatchList!$B121,'All CCC'!$B$7:$B$846,0)))</f>
        <v/>
      </c>
      <c r="X121" s="856" t="str">
        <f>IF($B121="","",INDEX('All CCC'!X$7:X$846,MATCH(WatchList!$B121,'All CCC'!$B$7:$B$846,0)))</f>
        <v/>
      </c>
      <c r="Y121" s="856" t="str">
        <f>IF($B121="","",INDEX('All CCC'!Y$7:Y$846,MATCH(WatchList!$B121,'All CCC'!$B$7:$B$846,0)))</f>
        <v/>
      </c>
      <c r="Z121" s="856" t="str">
        <f>IF($B121="","",INDEX('All CCC'!Z$7:Z$846,MATCH(WatchList!$B121,'All CCC'!$B$7:$B$846,0)))</f>
        <v/>
      </c>
      <c r="AA121" s="856" t="str">
        <f>IF($B121="","",INDEX('All CCC'!AA$7:AA$846,MATCH(WatchList!$B121,'All CCC'!$B$7:$B$846,0)))</f>
        <v/>
      </c>
      <c r="AB121" s="856" t="str">
        <f>IF($B121="","",INDEX('All CCC'!AB$7:AB$846,MATCH(WatchList!$B121,'All CCC'!$B$7:$B$846,0)))</f>
        <v/>
      </c>
      <c r="AC121" s="856" t="str">
        <f>IF($B121="","",INDEX('All CCC'!AC$7:AC$846,MATCH(WatchList!$B121,'All CCC'!$B$7:$B$846,0)))</f>
        <v/>
      </c>
      <c r="AD121" s="856" t="str">
        <f>IF($B121="","",INDEX('All CCC'!AD$7:AD$846,MATCH(WatchList!$B121,'All CCC'!$B$7:$B$846,0)))</f>
        <v/>
      </c>
      <c r="AE121" s="856" t="str">
        <f>IF($B121="","",INDEX('All CCC'!AE$7:AE$846,MATCH(WatchList!$B121,'All CCC'!$B$7:$B$846,0)))</f>
        <v/>
      </c>
      <c r="AF121" s="856" t="str">
        <f>IF($B121="","",INDEX('All CCC'!AF$7:AF$846,MATCH(WatchList!$B121,'All CCC'!$B$7:$B$846,0)))</f>
        <v/>
      </c>
      <c r="AG121" s="856" t="str">
        <f>IF($B121="","",INDEX('All CCC'!AG$7:AG$846,MATCH(WatchList!$B121,'All CCC'!$B$7:$B$846,0)))</f>
        <v/>
      </c>
      <c r="AH121" s="856" t="str">
        <f>IF($B121="","",INDEX('All CCC'!AH$7:AH$846,MATCH(WatchList!$B121,'All CCC'!$B$7:$B$846,0)))</f>
        <v/>
      </c>
      <c r="AI121" s="856" t="str">
        <f>IF($B121="","",INDEX('All CCC'!AI$7:AI$846,MATCH(WatchList!$B121,'All CCC'!$B$7:$B$846,0)))</f>
        <v/>
      </c>
      <c r="AJ121" s="856" t="str">
        <f>IF($B121="","",INDEX('All CCC'!AJ$7:AJ$846,MATCH(WatchList!$B121,'All CCC'!$B$7:$B$846,0)))</f>
        <v/>
      </c>
      <c r="AK121" s="856" t="str">
        <f>IF($B121="","",INDEX('All CCC'!AK$7:AK$846,MATCH(WatchList!$B121,'All CCC'!$B$7:$B$846,0)))</f>
        <v/>
      </c>
      <c r="AL121" s="856" t="str">
        <f>IF($B121="","",INDEX('All CCC'!AL$7:AL$846,MATCH(WatchList!$B121,'All CCC'!$B$7:$B$846,0)))</f>
        <v/>
      </c>
      <c r="AM121" s="856" t="str">
        <f>IF($B121="","",INDEX('All CCC'!AM$7:AM$846,MATCH(WatchList!$B121,'All CCC'!$B$7:$B$846,0)))</f>
        <v/>
      </c>
      <c r="AN121" s="856" t="str">
        <f>IF($B121="","",INDEX('All CCC'!AN$7:AN$846,MATCH(WatchList!$B121,'All CCC'!$B$7:$B$846,0)))</f>
        <v/>
      </c>
      <c r="AO121" s="856" t="str">
        <f>IF($B121="","",INDEX('All CCC'!AO$7:AO$846,MATCH(WatchList!$B121,'All CCC'!$B$7:$B$846,0)))</f>
        <v/>
      </c>
      <c r="AP121" s="856" t="str">
        <f>IF($B121="","",INDEX('All CCC'!AP$7:AP$846,MATCH(WatchList!$B121,'All CCC'!$B$7:$B$846,0)))</f>
        <v/>
      </c>
      <c r="AQ121" s="856" t="str">
        <f>IF($B121="","",INDEX('All CCC'!AQ$7:AQ$846,MATCH(WatchList!$B121,'All CCC'!$B$7:$B$846,0)))</f>
        <v/>
      </c>
      <c r="AR121" s="856" t="str">
        <f>IF($B121="","",INDEX('All CCC'!AR$7:AR$846,MATCH(WatchList!$B121,'All CCC'!$B$7:$B$846,0)))</f>
        <v/>
      </c>
      <c r="AS121" s="856" t="str">
        <f>IF($B121="","",INDEX('All CCC'!AS$7:AS$846,MATCH(WatchList!$B121,'All CCC'!$B$7:$B$846,0)))</f>
        <v/>
      </c>
      <c r="AT121" s="856" t="str">
        <f>IF($B121="","",INDEX('All CCC'!AT$7:AT$846,MATCH(WatchList!$B121,'All CCC'!$B$7:$B$846,0)))</f>
        <v/>
      </c>
      <c r="AU121" s="856" t="str">
        <f>IF($B121="","",INDEX('All CCC'!AU$7:AU$846,MATCH(WatchList!$B121,'All CCC'!$B$7:$B$846,0)))</f>
        <v/>
      </c>
      <c r="AV121" s="856" t="str">
        <f>IF($B121="","",INDEX('All CCC'!AV$7:AV$846,MATCH(WatchList!$B121,'All CCC'!$B$7:$B$846,0)))</f>
        <v/>
      </c>
      <c r="AW121" s="856" t="str">
        <f>IF($B121="","",INDEX('All CCC'!AW$7:AW$846,MATCH(WatchList!$B121,'All CCC'!$B$7:$B$846,0)))</f>
        <v/>
      </c>
      <c r="AX121" s="856" t="str">
        <f>IF($B121="","",INDEX('All CCC'!AX$7:AX$846,MATCH(WatchList!$B121,'All CCC'!$B$7:$B$846,0)))</f>
        <v/>
      </c>
      <c r="AY121" s="856" t="str">
        <f>IF($B121="","",INDEX('All CCC'!AY$7:AY$846,MATCH(WatchList!$B121,'All CCC'!$B$7:$B$846,0)))</f>
        <v/>
      </c>
      <c r="AZ121" s="856" t="str">
        <f>IF($B121="","",INDEX('All CCC'!AZ$7:AZ$846,MATCH(WatchList!$B121,'All CCC'!$B$7:$B$846,0)))</f>
        <v/>
      </c>
      <c r="BA121" s="856" t="str">
        <f>IF($B121="","",INDEX('All CCC'!BA$7:BA$846,MATCH(WatchList!$B121,'All CCC'!$B$7:$B$846,0)))</f>
        <v/>
      </c>
      <c r="BB121" s="856" t="str">
        <f>IF($B121="","",INDEX('All CCC'!BB$7:BB$846,MATCH(WatchList!$B121,'All CCC'!$B$7:$B$846,0)))</f>
        <v/>
      </c>
      <c r="BC121" s="856" t="str">
        <f>IF($B121="","",INDEX('All CCC'!BC$7:BC$846,MATCH(WatchList!$B121,'All CCC'!$B$7:$B$846,0)))</f>
        <v/>
      </c>
      <c r="BD121" s="856" t="str">
        <f>IF($B121="","",INDEX('All CCC'!BD$7:BD$846,MATCH(WatchList!$B121,'All CCC'!$B$7:$B$846,0)))</f>
        <v/>
      </c>
      <c r="BE121" s="856" t="str">
        <f>IF($B121="","",INDEX('All CCC'!BE$7:BE$846,MATCH(WatchList!$B121,'All CCC'!$B$7:$B$846,0)))</f>
        <v/>
      </c>
      <c r="BF121" s="856" t="str">
        <f>IF($B121="","",INDEX('All CCC'!BF$7:BF$846,MATCH(WatchList!$B121,'All CCC'!$B$7:$B$846,0)))</f>
        <v/>
      </c>
      <c r="BG121" s="856" t="str">
        <f>IF($B121="","",INDEX('All CCC'!BG$7:BG$846,MATCH(WatchList!$B121,'All CCC'!$B$7:$B$846,0)))</f>
        <v/>
      </c>
    </row>
    <row r="122" spans="1:59" x14ac:dyDescent="0.2">
      <c r="A122" s="550" t="str">
        <f>IF($B122="","",INDEX('All CCC'!A$7:A$846,MATCH(WatchList!$B122,'All CCC'!$B$7:$B$846,0)))</f>
        <v/>
      </c>
      <c r="B122" s="31"/>
      <c r="C122" s="856" t="str">
        <f>IF($B122="","",INDEX('All CCC'!C$7:C$846,MATCH(WatchList!$B122,'All CCC'!$B$7:$B$846,0)))</f>
        <v/>
      </c>
      <c r="D122" s="856" t="str">
        <f>IF($B122="","",INDEX('All CCC'!D$7:D$846,MATCH(WatchList!$B122,'All CCC'!$B$7:$B$846,0)))</f>
        <v/>
      </c>
      <c r="E122" s="856" t="str">
        <f>IF($B122="","",INDEX('All CCC'!E$7:E$846,MATCH(WatchList!$B122,'All CCC'!$B$7:$B$846,0)))</f>
        <v/>
      </c>
      <c r="F122" s="856" t="str">
        <f>IF($B122="","",INDEX('All CCC'!F$7:F$846,MATCH(WatchList!$B122,'All CCC'!$B$7:$B$846,0)))</f>
        <v/>
      </c>
      <c r="G122" s="856" t="str">
        <f>IF($B122="","",INDEX('All CCC'!G$7:G$846,MATCH(WatchList!$B122,'All CCC'!$B$7:$B$846,0)))</f>
        <v/>
      </c>
      <c r="H122" s="856" t="str">
        <f>IF($B122="","",INDEX('All CCC'!H$7:H$846,MATCH(WatchList!$B122,'All CCC'!$B$7:$B$846,0)))</f>
        <v/>
      </c>
      <c r="I122" s="856" t="str">
        <f>IF($B122="","",INDEX('All CCC'!I$7:I$846,MATCH(WatchList!$B122,'All CCC'!$B$7:$B$846,0)))</f>
        <v/>
      </c>
      <c r="J122" s="856" t="str">
        <f>IF($B122="","",INDEX('All CCC'!J$7:J$846,MATCH(WatchList!$B122,'All CCC'!$B$7:$B$846,0)))</f>
        <v/>
      </c>
      <c r="K122" s="856" t="str">
        <f>IF($B122="","",INDEX('All CCC'!K$7:K$846,MATCH(WatchList!$B122,'All CCC'!$B$7:$B$846,0)))</f>
        <v/>
      </c>
      <c r="L122" s="856" t="str">
        <f>IF($B122="","",INDEX('All CCC'!L$7:L$846,MATCH(WatchList!$B122,'All CCC'!$B$7:$B$846,0)))</f>
        <v/>
      </c>
      <c r="M122" s="856" t="str">
        <f>IF($B122="","",INDEX('All CCC'!M$7:M$846,MATCH(WatchList!$B122,'All CCC'!$B$7:$B$846,0)))</f>
        <v/>
      </c>
      <c r="N122" s="856" t="str">
        <f>IF($B122="","",INDEX('All CCC'!N$7:N$846,MATCH(WatchList!$B122,'All CCC'!$B$7:$B$846,0)))</f>
        <v/>
      </c>
      <c r="O122" s="856" t="str">
        <f>IF($B122="","",INDEX('All CCC'!O$7:O$846,MATCH(WatchList!$B122,'All CCC'!$B$7:$B$846,0)))</f>
        <v/>
      </c>
      <c r="P122" s="857" t="str">
        <f>IF($B122="","",INDEX('All CCC'!P$7:P$846,MATCH(WatchList!$B122,'All CCC'!$B$7:$B$846,0)))</f>
        <v/>
      </c>
      <c r="Q122" s="857" t="str">
        <f>IF($B122="","",INDEX('All CCC'!Q$7:Q$846,MATCH(WatchList!$B122,'All CCC'!$B$7:$B$846,0)))</f>
        <v/>
      </c>
      <c r="R122" s="856" t="str">
        <f>IF($B122="","",INDEX('All CCC'!R$7:R$846,MATCH(WatchList!$B122,'All CCC'!$B$7:$B$846,0)))</f>
        <v/>
      </c>
      <c r="S122" s="856" t="str">
        <f>IF($B122="","",INDEX('All CCC'!S$7:S$846,MATCH(WatchList!$B122,'All CCC'!$B$7:$B$846,0)))</f>
        <v/>
      </c>
      <c r="T122" s="856" t="str">
        <f>IF($B122="","",INDEX('All CCC'!T$7:T$846,MATCH(WatchList!$B122,'All CCC'!$B$7:$B$846,0)))</f>
        <v/>
      </c>
      <c r="U122" s="856" t="str">
        <f>IF($B122="","",INDEX('All CCC'!U$7:U$846,MATCH(WatchList!$B122,'All CCC'!$B$7:$B$846,0)))</f>
        <v/>
      </c>
      <c r="V122" s="856" t="str">
        <f>IF($B122="","",INDEX('All CCC'!V$7:V$846,MATCH(WatchList!$B122,'All CCC'!$B$7:$B$846,0)))</f>
        <v/>
      </c>
      <c r="W122" s="856" t="str">
        <f>IF($B122="","",INDEX('All CCC'!W$7:W$846,MATCH(WatchList!$B122,'All CCC'!$B$7:$B$846,0)))</f>
        <v/>
      </c>
      <c r="X122" s="856" t="str">
        <f>IF($B122="","",INDEX('All CCC'!X$7:X$846,MATCH(WatchList!$B122,'All CCC'!$B$7:$B$846,0)))</f>
        <v/>
      </c>
      <c r="Y122" s="856" t="str">
        <f>IF($B122="","",INDEX('All CCC'!Y$7:Y$846,MATCH(WatchList!$B122,'All CCC'!$B$7:$B$846,0)))</f>
        <v/>
      </c>
      <c r="Z122" s="856" t="str">
        <f>IF($B122="","",INDEX('All CCC'!Z$7:Z$846,MATCH(WatchList!$B122,'All CCC'!$B$7:$B$846,0)))</f>
        <v/>
      </c>
      <c r="AA122" s="856" t="str">
        <f>IF($B122="","",INDEX('All CCC'!AA$7:AA$846,MATCH(WatchList!$B122,'All CCC'!$B$7:$B$846,0)))</f>
        <v/>
      </c>
      <c r="AB122" s="856" t="str">
        <f>IF($B122="","",INDEX('All CCC'!AB$7:AB$846,MATCH(WatchList!$B122,'All CCC'!$B$7:$B$846,0)))</f>
        <v/>
      </c>
      <c r="AC122" s="856" t="str">
        <f>IF($B122="","",INDEX('All CCC'!AC$7:AC$846,MATCH(WatchList!$B122,'All CCC'!$B$7:$B$846,0)))</f>
        <v/>
      </c>
      <c r="AD122" s="856" t="str">
        <f>IF($B122="","",INDEX('All CCC'!AD$7:AD$846,MATCH(WatchList!$B122,'All CCC'!$B$7:$B$846,0)))</f>
        <v/>
      </c>
      <c r="AE122" s="856" t="str">
        <f>IF($B122="","",INDEX('All CCC'!AE$7:AE$846,MATCH(WatchList!$B122,'All CCC'!$B$7:$B$846,0)))</f>
        <v/>
      </c>
      <c r="AF122" s="856" t="str">
        <f>IF($B122="","",INDEX('All CCC'!AF$7:AF$846,MATCH(WatchList!$B122,'All CCC'!$B$7:$B$846,0)))</f>
        <v/>
      </c>
      <c r="AG122" s="856" t="str">
        <f>IF($B122="","",INDEX('All CCC'!AG$7:AG$846,MATCH(WatchList!$B122,'All CCC'!$B$7:$B$846,0)))</f>
        <v/>
      </c>
      <c r="AH122" s="856" t="str">
        <f>IF($B122="","",INDEX('All CCC'!AH$7:AH$846,MATCH(WatchList!$B122,'All CCC'!$B$7:$B$846,0)))</f>
        <v/>
      </c>
      <c r="AI122" s="856" t="str">
        <f>IF($B122="","",INDEX('All CCC'!AI$7:AI$846,MATCH(WatchList!$B122,'All CCC'!$B$7:$B$846,0)))</f>
        <v/>
      </c>
      <c r="AJ122" s="856" t="str">
        <f>IF($B122="","",INDEX('All CCC'!AJ$7:AJ$846,MATCH(WatchList!$B122,'All CCC'!$B$7:$B$846,0)))</f>
        <v/>
      </c>
      <c r="AK122" s="856" t="str">
        <f>IF($B122="","",INDEX('All CCC'!AK$7:AK$846,MATCH(WatchList!$B122,'All CCC'!$B$7:$B$846,0)))</f>
        <v/>
      </c>
      <c r="AL122" s="856" t="str">
        <f>IF($B122="","",INDEX('All CCC'!AL$7:AL$846,MATCH(WatchList!$B122,'All CCC'!$B$7:$B$846,0)))</f>
        <v/>
      </c>
      <c r="AM122" s="856" t="str">
        <f>IF($B122="","",INDEX('All CCC'!AM$7:AM$846,MATCH(WatchList!$B122,'All CCC'!$B$7:$B$846,0)))</f>
        <v/>
      </c>
      <c r="AN122" s="856" t="str">
        <f>IF($B122="","",INDEX('All CCC'!AN$7:AN$846,MATCH(WatchList!$B122,'All CCC'!$B$7:$B$846,0)))</f>
        <v/>
      </c>
      <c r="AO122" s="856" t="str">
        <f>IF($B122="","",INDEX('All CCC'!AO$7:AO$846,MATCH(WatchList!$B122,'All CCC'!$B$7:$B$846,0)))</f>
        <v/>
      </c>
      <c r="AP122" s="856" t="str">
        <f>IF($B122="","",INDEX('All CCC'!AP$7:AP$846,MATCH(WatchList!$B122,'All CCC'!$B$7:$B$846,0)))</f>
        <v/>
      </c>
      <c r="AQ122" s="856" t="str">
        <f>IF($B122="","",INDEX('All CCC'!AQ$7:AQ$846,MATCH(WatchList!$B122,'All CCC'!$B$7:$B$846,0)))</f>
        <v/>
      </c>
      <c r="AR122" s="856" t="str">
        <f>IF($B122="","",INDEX('All CCC'!AR$7:AR$846,MATCH(WatchList!$B122,'All CCC'!$B$7:$B$846,0)))</f>
        <v/>
      </c>
      <c r="AS122" s="856" t="str">
        <f>IF($B122="","",INDEX('All CCC'!AS$7:AS$846,MATCH(WatchList!$B122,'All CCC'!$B$7:$B$846,0)))</f>
        <v/>
      </c>
      <c r="AT122" s="856" t="str">
        <f>IF($B122="","",INDEX('All CCC'!AT$7:AT$846,MATCH(WatchList!$B122,'All CCC'!$B$7:$B$846,0)))</f>
        <v/>
      </c>
      <c r="AU122" s="856" t="str">
        <f>IF($B122="","",INDEX('All CCC'!AU$7:AU$846,MATCH(WatchList!$B122,'All CCC'!$B$7:$B$846,0)))</f>
        <v/>
      </c>
      <c r="AV122" s="856" t="str">
        <f>IF($B122="","",INDEX('All CCC'!AV$7:AV$846,MATCH(WatchList!$B122,'All CCC'!$B$7:$B$846,0)))</f>
        <v/>
      </c>
      <c r="AW122" s="856" t="str">
        <f>IF($B122="","",INDEX('All CCC'!AW$7:AW$846,MATCH(WatchList!$B122,'All CCC'!$B$7:$B$846,0)))</f>
        <v/>
      </c>
      <c r="AX122" s="856" t="str">
        <f>IF($B122="","",INDEX('All CCC'!AX$7:AX$846,MATCH(WatchList!$B122,'All CCC'!$B$7:$B$846,0)))</f>
        <v/>
      </c>
      <c r="AY122" s="856" t="str">
        <f>IF($B122="","",INDEX('All CCC'!AY$7:AY$846,MATCH(WatchList!$B122,'All CCC'!$B$7:$B$846,0)))</f>
        <v/>
      </c>
      <c r="AZ122" s="856" t="str">
        <f>IF($B122="","",INDEX('All CCC'!AZ$7:AZ$846,MATCH(WatchList!$B122,'All CCC'!$B$7:$B$846,0)))</f>
        <v/>
      </c>
      <c r="BA122" s="856" t="str">
        <f>IF($B122="","",INDEX('All CCC'!BA$7:BA$846,MATCH(WatchList!$B122,'All CCC'!$B$7:$B$846,0)))</f>
        <v/>
      </c>
      <c r="BB122" s="856" t="str">
        <f>IF($B122="","",INDEX('All CCC'!BB$7:BB$846,MATCH(WatchList!$B122,'All CCC'!$B$7:$B$846,0)))</f>
        <v/>
      </c>
      <c r="BC122" s="856" t="str">
        <f>IF($B122="","",INDEX('All CCC'!BC$7:BC$846,MATCH(WatchList!$B122,'All CCC'!$B$7:$B$846,0)))</f>
        <v/>
      </c>
      <c r="BD122" s="856" t="str">
        <f>IF($B122="","",INDEX('All CCC'!BD$7:BD$846,MATCH(WatchList!$B122,'All CCC'!$B$7:$B$846,0)))</f>
        <v/>
      </c>
      <c r="BE122" s="856" t="str">
        <f>IF($B122="","",INDEX('All CCC'!BE$7:BE$846,MATCH(WatchList!$B122,'All CCC'!$B$7:$B$846,0)))</f>
        <v/>
      </c>
      <c r="BF122" s="856" t="str">
        <f>IF($B122="","",INDEX('All CCC'!BF$7:BF$846,MATCH(WatchList!$B122,'All CCC'!$B$7:$B$846,0)))</f>
        <v/>
      </c>
      <c r="BG122" s="856" t="str">
        <f>IF($B122="","",INDEX('All CCC'!BG$7:BG$846,MATCH(WatchList!$B122,'All CCC'!$B$7:$B$846,0)))</f>
        <v/>
      </c>
    </row>
    <row r="123" spans="1:59" x14ac:dyDescent="0.2">
      <c r="A123" s="550" t="str">
        <f>IF($B123="","",INDEX('All CCC'!A$7:A$846,MATCH(WatchList!$B123,'All CCC'!$B$7:$B$846,0)))</f>
        <v/>
      </c>
      <c r="B123" s="31"/>
      <c r="C123" s="856" t="str">
        <f>IF($B123="","",INDEX('All CCC'!C$7:C$846,MATCH(WatchList!$B123,'All CCC'!$B$7:$B$846,0)))</f>
        <v/>
      </c>
      <c r="D123" s="856" t="str">
        <f>IF($B123="","",INDEX('All CCC'!D$7:D$846,MATCH(WatchList!$B123,'All CCC'!$B$7:$B$846,0)))</f>
        <v/>
      </c>
      <c r="E123" s="856" t="str">
        <f>IF($B123="","",INDEX('All CCC'!E$7:E$846,MATCH(WatchList!$B123,'All CCC'!$B$7:$B$846,0)))</f>
        <v/>
      </c>
      <c r="F123" s="856" t="str">
        <f>IF($B123="","",INDEX('All CCC'!F$7:F$846,MATCH(WatchList!$B123,'All CCC'!$B$7:$B$846,0)))</f>
        <v/>
      </c>
      <c r="G123" s="856" t="str">
        <f>IF($B123="","",INDEX('All CCC'!G$7:G$846,MATCH(WatchList!$B123,'All CCC'!$B$7:$B$846,0)))</f>
        <v/>
      </c>
      <c r="H123" s="856" t="str">
        <f>IF($B123="","",INDEX('All CCC'!H$7:H$846,MATCH(WatchList!$B123,'All CCC'!$B$7:$B$846,0)))</f>
        <v/>
      </c>
      <c r="I123" s="856" t="str">
        <f>IF($B123="","",INDEX('All CCC'!I$7:I$846,MATCH(WatchList!$B123,'All CCC'!$B$7:$B$846,0)))</f>
        <v/>
      </c>
      <c r="J123" s="856" t="str">
        <f>IF($B123="","",INDEX('All CCC'!J$7:J$846,MATCH(WatchList!$B123,'All CCC'!$B$7:$B$846,0)))</f>
        <v/>
      </c>
      <c r="K123" s="856" t="str">
        <f>IF($B123="","",INDEX('All CCC'!K$7:K$846,MATCH(WatchList!$B123,'All CCC'!$B$7:$B$846,0)))</f>
        <v/>
      </c>
      <c r="L123" s="856" t="str">
        <f>IF($B123="","",INDEX('All CCC'!L$7:L$846,MATCH(WatchList!$B123,'All CCC'!$B$7:$B$846,0)))</f>
        <v/>
      </c>
      <c r="M123" s="856" t="str">
        <f>IF($B123="","",INDEX('All CCC'!M$7:M$846,MATCH(WatchList!$B123,'All CCC'!$B$7:$B$846,0)))</f>
        <v/>
      </c>
      <c r="N123" s="856" t="str">
        <f>IF($B123="","",INDEX('All CCC'!N$7:N$846,MATCH(WatchList!$B123,'All CCC'!$B$7:$B$846,0)))</f>
        <v/>
      </c>
      <c r="O123" s="856" t="str">
        <f>IF($B123="","",INDEX('All CCC'!O$7:O$846,MATCH(WatchList!$B123,'All CCC'!$B$7:$B$846,0)))</f>
        <v/>
      </c>
      <c r="P123" s="857" t="str">
        <f>IF($B123="","",INDEX('All CCC'!P$7:P$846,MATCH(WatchList!$B123,'All CCC'!$B$7:$B$846,0)))</f>
        <v/>
      </c>
      <c r="Q123" s="857" t="str">
        <f>IF($B123="","",INDEX('All CCC'!Q$7:Q$846,MATCH(WatchList!$B123,'All CCC'!$B$7:$B$846,0)))</f>
        <v/>
      </c>
      <c r="R123" s="856" t="str">
        <f>IF($B123="","",INDEX('All CCC'!R$7:R$846,MATCH(WatchList!$B123,'All CCC'!$B$7:$B$846,0)))</f>
        <v/>
      </c>
      <c r="S123" s="856" t="str">
        <f>IF($B123="","",INDEX('All CCC'!S$7:S$846,MATCH(WatchList!$B123,'All CCC'!$B$7:$B$846,0)))</f>
        <v/>
      </c>
      <c r="T123" s="856" t="str">
        <f>IF($B123="","",INDEX('All CCC'!T$7:T$846,MATCH(WatchList!$B123,'All CCC'!$B$7:$B$846,0)))</f>
        <v/>
      </c>
      <c r="U123" s="856" t="str">
        <f>IF($B123="","",INDEX('All CCC'!U$7:U$846,MATCH(WatchList!$B123,'All CCC'!$B$7:$B$846,0)))</f>
        <v/>
      </c>
      <c r="V123" s="856" t="str">
        <f>IF($B123="","",INDEX('All CCC'!V$7:V$846,MATCH(WatchList!$B123,'All CCC'!$B$7:$B$846,0)))</f>
        <v/>
      </c>
      <c r="W123" s="856" t="str">
        <f>IF($B123="","",INDEX('All CCC'!W$7:W$846,MATCH(WatchList!$B123,'All CCC'!$B$7:$B$846,0)))</f>
        <v/>
      </c>
      <c r="X123" s="856" t="str">
        <f>IF($B123="","",INDEX('All CCC'!X$7:X$846,MATCH(WatchList!$B123,'All CCC'!$B$7:$B$846,0)))</f>
        <v/>
      </c>
      <c r="Y123" s="856" t="str">
        <f>IF($B123="","",INDEX('All CCC'!Y$7:Y$846,MATCH(WatchList!$B123,'All CCC'!$B$7:$B$846,0)))</f>
        <v/>
      </c>
      <c r="Z123" s="856" t="str">
        <f>IF($B123="","",INDEX('All CCC'!Z$7:Z$846,MATCH(WatchList!$B123,'All CCC'!$B$7:$B$846,0)))</f>
        <v/>
      </c>
      <c r="AA123" s="856" t="str">
        <f>IF($B123="","",INDEX('All CCC'!AA$7:AA$846,MATCH(WatchList!$B123,'All CCC'!$B$7:$B$846,0)))</f>
        <v/>
      </c>
      <c r="AB123" s="856" t="str">
        <f>IF($B123="","",INDEX('All CCC'!AB$7:AB$846,MATCH(WatchList!$B123,'All CCC'!$B$7:$B$846,0)))</f>
        <v/>
      </c>
      <c r="AC123" s="856" t="str">
        <f>IF($B123="","",INDEX('All CCC'!AC$7:AC$846,MATCH(WatchList!$B123,'All CCC'!$B$7:$B$846,0)))</f>
        <v/>
      </c>
      <c r="AD123" s="856" t="str">
        <f>IF($B123="","",INDEX('All CCC'!AD$7:AD$846,MATCH(WatchList!$B123,'All CCC'!$B$7:$B$846,0)))</f>
        <v/>
      </c>
      <c r="AE123" s="856" t="str">
        <f>IF($B123="","",INDEX('All CCC'!AE$7:AE$846,MATCH(WatchList!$B123,'All CCC'!$B$7:$B$846,0)))</f>
        <v/>
      </c>
      <c r="AF123" s="856" t="str">
        <f>IF($B123="","",INDEX('All CCC'!AF$7:AF$846,MATCH(WatchList!$B123,'All CCC'!$B$7:$B$846,0)))</f>
        <v/>
      </c>
      <c r="AG123" s="856" t="str">
        <f>IF($B123="","",INDEX('All CCC'!AG$7:AG$846,MATCH(WatchList!$B123,'All CCC'!$B$7:$B$846,0)))</f>
        <v/>
      </c>
      <c r="AH123" s="856" t="str">
        <f>IF($B123="","",INDEX('All CCC'!AH$7:AH$846,MATCH(WatchList!$B123,'All CCC'!$B$7:$B$846,0)))</f>
        <v/>
      </c>
      <c r="AI123" s="856" t="str">
        <f>IF($B123="","",INDEX('All CCC'!AI$7:AI$846,MATCH(WatchList!$B123,'All CCC'!$B$7:$B$846,0)))</f>
        <v/>
      </c>
      <c r="AJ123" s="856" t="str">
        <f>IF($B123="","",INDEX('All CCC'!AJ$7:AJ$846,MATCH(WatchList!$B123,'All CCC'!$B$7:$B$846,0)))</f>
        <v/>
      </c>
      <c r="AK123" s="856" t="str">
        <f>IF($B123="","",INDEX('All CCC'!AK$7:AK$846,MATCH(WatchList!$B123,'All CCC'!$B$7:$B$846,0)))</f>
        <v/>
      </c>
      <c r="AL123" s="856" t="str">
        <f>IF($B123="","",INDEX('All CCC'!AL$7:AL$846,MATCH(WatchList!$B123,'All CCC'!$B$7:$B$846,0)))</f>
        <v/>
      </c>
      <c r="AM123" s="856" t="str">
        <f>IF($B123="","",INDEX('All CCC'!AM$7:AM$846,MATCH(WatchList!$B123,'All CCC'!$B$7:$B$846,0)))</f>
        <v/>
      </c>
      <c r="AN123" s="856" t="str">
        <f>IF($B123="","",INDEX('All CCC'!AN$7:AN$846,MATCH(WatchList!$B123,'All CCC'!$B$7:$B$846,0)))</f>
        <v/>
      </c>
      <c r="AO123" s="856" t="str">
        <f>IF($B123="","",INDEX('All CCC'!AO$7:AO$846,MATCH(WatchList!$B123,'All CCC'!$B$7:$B$846,0)))</f>
        <v/>
      </c>
      <c r="AP123" s="856" t="str">
        <f>IF($B123="","",INDEX('All CCC'!AP$7:AP$846,MATCH(WatchList!$B123,'All CCC'!$B$7:$B$846,0)))</f>
        <v/>
      </c>
      <c r="AQ123" s="856" t="str">
        <f>IF($B123="","",INDEX('All CCC'!AQ$7:AQ$846,MATCH(WatchList!$B123,'All CCC'!$B$7:$B$846,0)))</f>
        <v/>
      </c>
      <c r="AR123" s="856" t="str">
        <f>IF($B123="","",INDEX('All CCC'!AR$7:AR$846,MATCH(WatchList!$B123,'All CCC'!$B$7:$B$846,0)))</f>
        <v/>
      </c>
      <c r="AS123" s="856" t="str">
        <f>IF($B123="","",INDEX('All CCC'!AS$7:AS$846,MATCH(WatchList!$B123,'All CCC'!$B$7:$B$846,0)))</f>
        <v/>
      </c>
      <c r="AT123" s="856" t="str">
        <f>IF($B123="","",INDEX('All CCC'!AT$7:AT$846,MATCH(WatchList!$B123,'All CCC'!$B$7:$B$846,0)))</f>
        <v/>
      </c>
      <c r="AU123" s="856" t="str">
        <f>IF($B123="","",INDEX('All CCC'!AU$7:AU$846,MATCH(WatchList!$B123,'All CCC'!$B$7:$B$846,0)))</f>
        <v/>
      </c>
      <c r="AV123" s="856" t="str">
        <f>IF($B123="","",INDEX('All CCC'!AV$7:AV$846,MATCH(WatchList!$B123,'All CCC'!$B$7:$B$846,0)))</f>
        <v/>
      </c>
      <c r="AW123" s="856" t="str">
        <f>IF($B123="","",INDEX('All CCC'!AW$7:AW$846,MATCH(WatchList!$B123,'All CCC'!$B$7:$B$846,0)))</f>
        <v/>
      </c>
      <c r="AX123" s="856" t="str">
        <f>IF($B123="","",INDEX('All CCC'!AX$7:AX$846,MATCH(WatchList!$B123,'All CCC'!$B$7:$B$846,0)))</f>
        <v/>
      </c>
      <c r="AY123" s="856" t="str">
        <f>IF($B123="","",INDEX('All CCC'!AY$7:AY$846,MATCH(WatchList!$B123,'All CCC'!$B$7:$B$846,0)))</f>
        <v/>
      </c>
      <c r="AZ123" s="856" t="str">
        <f>IF($B123="","",INDEX('All CCC'!AZ$7:AZ$846,MATCH(WatchList!$B123,'All CCC'!$B$7:$B$846,0)))</f>
        <v/>
      </c>
      <c r="BA123" s="856" t="str">
        <f>IF($B123="","",INDEX('All CCC'!BA$7:BA$846,MATCH(WatchList!$B123,'All CCC'!$B$7:$B$846,0)))</f>
        <v/>
      </c>
      <c r="BB123" s="856" t="str">
        <f>IF($B123="","",INDEX('All CCC'!BB$7:BB$846,MATCH(WatchList!$B123,'All CCC'!$B$7:$B$846,0)))</f>
        <v/>
      </c>
      <c r="BC123" s="856" t="str">
        <f>IF($B123="","",INDEX('All CCC'!BC$7:BC$846,MATCH(WatchList!$B123,'All CCC'!$B$7:$B$846,0)))</f>
        <v/>
      </c>
      <c r="BD123" s="856" t="str">
        <f>IF($B123="","",INDEX('All CCC'!BD$7:BD$846,MATCH(WatchList!$B123,'All CCC'!$B$7:$B$846,0)))</f>
        <v/>
      </c>
      <c r="BE123" s="856" t="str">
        <f>IF($B123="","",INDEX('All CCC'!BE$7:BE$846,MATCH(WatchList!$B123,'All CCC'!$B$7:$B$846,0)))</f>
        <v/>
      </c>
      <c r="BF123" s="856" t="str">
        <f>IF($B123="","",INDEX('All CCC'!BF$7:BF$846,MATCH(WatchList!$B123,'All CCC'!$B$7:$B$846,0)))</f>
        <v/>
      </c>
      <c r="BG123" s="856" t="str">
        <f>IF($B123="","",INDEX('All CCC'!BG$7:BG$846,MATCH(WatchList!$B123,'All CCC'!$B$7:$B$846,0)))</f>
        <v/>
      </c>
    </row>
    <row r="124" spans="1:59" x14ac:dyDescent="0.2">
      <c r="A124" s="550" t="str">
        <f>IF($B124="","",INDEX('All CCC'!A$7:A$846,MATCH(WatchList!$B124,'All CCC'!$B$7:$B$846,0)))</f>
        <v/>
      </c>
      <c r="B124" s="31"/>
      <c r="C124" s="856" t="str">
        <f>IF($B124="","",INDEX('All CCC'!C$7:C$846,MATCH(WatchList!$B124,'All CCC'!$B$7:$B$846,0)))</f>
        <v/>
      </c>
      <c r="D124" s="856" t="str">
        <f>IF($B124="","",INDEX('All CCC'!D$7:D$846,MATCH(WatchList!$B124,'All CCC'!$B$7:$B$846,0)))</f>
        <v/>
      </c>
      <c r="E124" s="856" t="str">
        <f>IF($B124="","",INDEX('All CCC'!E$7:E$846,MATCH(WatchList!$B124,'All CCC'!$B$7:$B$846,0)))</f>
        <v/>
      </c>
      <c r="F124" s="856" t="str">
        <f>IF($B124="","",INDEX('All CCC'!F$7:F$846,MATCH(WatchList!$B124,'All CCC'!$B$7:$B$846,0)))</f>
        <v/>
      </c>
      <c r="G124" s="856" t="str">
        <f>IF($B124="","",INDEX('All CCC'!G$7:G$846,MATCH(WatchList!$B124,'All CCC'!$B$7:$B$846,0)))</f>
        <v/>
      </c>
      <c r="H124" s="856" t="str">
        <f>IF($B124="","",INDEX('All CCC'!H$7:H$846,MATCH(WatchList!$B124,'All CCC'!$B$7:$B$846,0)))</f>
        <v/>
      </c>
      <c r="I124" s="856" t="str">
        <f>IF($B124="","",INDEX('All CCC'!I$7:I$846,MATCH(WatchList!$B124,'All CCC'!$B$7:$B$846,0)))</f>
        <v/>
      </c>
      <c r="J124" s="856" t="str">
        <f>IF($B124="","",INDEX('All CCC'!J$7:J$846,MATCH(WatchList!$B124,'All CCC'!$B$7:$B$846,0)))</f>
        <v/>
      </c>
      <c r="K124" s="856" t="str">
        <f>IF($B124="","",INDEX('All CCC'!K$7:K$846,MATCH(WatchList!$B124,'All CCC'!$B$7:$B$846,0)))</f>
        <v/>
      </c>
      <c r="L124" s="856" t="str">
        <f>IF($B124="","",INDEX('All CCC'!L$7:L$846,MATCH(WatchList!$B124,'All CCC'!$B$7:$B$846,0)))</f>
        <v/>
      </c>
      <c r="M124" s="856" t="str">
        <f>IF($B124="","",INDEX('All CCC'!M$7:M$846,MATCH(WatchList!$B124,'All CCC'!$B$7:$B$846,0)))</f>
        <v/>
      </c>
      <c r="N124" s="856" t="str">
        <f>IF($B124="","",INDEX('All CCC'!N$7:N$846,MATCH(WatchList!$B124,'All CCC'!$B$7:$B$846,0)))</f>
        <v/>
      </c>
      <c r="O124" s="856" t="str">
        <f>IF($B124="","",INDEX('All CCC'!O$7:O$846,MATCH(WatchList!$B124,'All CCC'!$B$7:$B$846,0)))</f>
        <v/>
      </c>
      <c r="P124" s="857" t="str">
        <f>IF($B124="","",INDEX('All CCC'!P$7:P$846,MATCH(WatchList!$B124,'All CCC'!$B$7:$B$846,0)))</f>
        <v/>
      </c>
      <c r="Q124" s="857" t="str">
        <f>IF($B124="","",INDEX('All CCC'!Q$7:Q$846,MATCH(WatchList!$B124,'All CCC'!$B$7:$B$846,0)))</f>
        <v/>
      </c>
      <c r="R124" s="856" t="str">
        <f>IF($B124="","",INDEX('All CCC'!R$7:R$846,MATCH(WatchList!$B124,'All CCC'!$B$7:$B$846,0)))</f>
        <v/>
      </c>
      <c r="S124" s="856" t="str">
        <f>IF($B124="","",INDEX('All CCC'!S$7:S$846,MATCH(WatchList!$B124,'All CCC'!$B$7:$B$846,0)))</f>
        <v/>
      </c>
      <c r="T124" s="856" t="str">
        <f>IF($B124="","",INDEX('All CCC'!T$7:T$846,MATCH(WatchList!$B124,'All CCC'!$B$7:$B$846,0)))</f>
        <v/>
      </c>
      <c r="U124" s="856" t="str">
        <f>IF($B124="","",INDEX('All CCC'!U$7:U$846,MATCH(WatchList!$B124,'All CCC'!$B$7:$B$846,0)))</f>
        <v/>
      </c>
      <c r="V124" s="856" t="str">
        <f>IF($B124="","",INDEX('All CCC'!V$7:V$846,MATCH(WatchList!$B124,'All CCC'!$B$7:$B$846,0)))</f>
        <v/>
      </c>
      <c r="W124" s="856" t="str">
        <f>IF($B124="","",INDEX('All CCC'!W$7:W$846,MATCH(WatchList!$B124,'All CCC'!$B$7:$B$846,0)))</f>
        <v/>
      </c>
      <c r="X124" s="856" t="str">
        <f>IF($B124="","",INDEX('All CCC'!X$7:X$846,MATCH(WatchList!$B124,'All CCC'!$B$7:$B$846,0)))</f>
        <v/>
      </c>
      <c r="Y124" s="856" t="str">
        <f>IF($B124="","",INDEX('All CCC'!Y$7:Y$846,MATCH(WatchList!$B124,'All CCC'!$B$7:$B$846,0)))</f>
        <v/>
      </c>
      <c r="Z124" s="856" t="str">
        <f>IF($B124="","",INDEX('All CCC'!Z$7:Z$846,MATCH(WatchList!$B124,'All CCC'!$B$7:$B$846,0)))</f>
        <v/>
      </c>
      <c r="AA124" s="856" t="str">
        <f>IF($B124="","",INDEX('All CCC'!AA$7:AA$846,MATCH(WatchList!$B124,'All CCC'!$B$7:$B$846,0)))</f>
        <v/>
      </c>
      <c r="AB124" s="856" t="str">
        <f>IF($B124="","",INDEX('All CCC'!AB$7:AB$846,MATCH(WatchList!$B124,'All CCC'!$B$7:$B$846,0)))</f>
        <v/>
      </c>
      <c r="AC124" s="856" t="str">
        <f>IF($B124="","",INDEX('All CCC'!AC$7:AC$846,MATCH(WatchList!$B124,'All CCC'!$B$7:$B$846,0)))</f>
        <v/>
      </c>
      <c r="AD124" s="856" t="str">
        <f>IF($B124="","",INDEX('All CCC'!AD$7:AD$846,MATCH(WatchList!$B124,'All CCC'!$B$7:$B$846,0)))</f>
        <v/>
      </c>
      <c r="AE124" s="856" t="str">
        <f>IF($B124="","",INDEX('All CCC'!AE$7:AE$846,MATCH(WatchList!$B124,'All CCC'!$B$7:$B$846,0)))</f>
        <v/>
      </c>
      <c r="AF124" s="856" t="str">
        <f>IF($B124="","",INDEX('All CCC'!AF$7:AF$846,MATCH(WatchList!$B124,'All CCC'!$B$7:$B$846,0)))</f>
        <v/>
      </c>
      <c r="AG124" s="856" t="str">
        <f>IF($B124="","",INDEX('All CCC'!AG$7:AG$846,MATCH(WatchList!$B124,'All CCC'!$B$7:$B$846,0)))</f>
        <v/>
      </c>
      <c r="AH124" s="856" t="str">
        <f>IF($B124="","",INDEX('All CCC'!AH$7:AH$846,MATCH(WatchList!$B124,'All CCC'!$B$7:$B$846,0)))</f>
        <v/>
      </c>
      <c r="AI124" s="856" t="str">
        <f>IF($B124="","",INDEX('All CCC'!AI$7:AI$846,MATCH(WatchList!$B124,'All CCC'!$B$7:$B$846,0)))</f>
        <v/>
      </c>
      <c r="AJ124" s="856" t="str">
        <f>IF($B124="","",INDEX('All CCC'!AJ$7:AJ$846,MATCH(WatchList!$B124,'All CCC'!$B$7:$B$846,0)))</f>
        <v/>
      </c>
      <c r="AK124" s="856" t="str">
        <f>IF($B124="","",INDEX('All CCC'!AK$7:AK$846,MATCH(WatchList!$B124,'All CCC'!$B$7:$B$846,0)))</f>
        <v/>
      </c>
      <c r="AL124" s="856" t="str">
        <f>IF($B124="","",INDEX('All CCC'!AL$7:AL$846,MATCH(WatchList!$B124,'All CCC'!$B$7:$B$846,0)))</f>
        <v/>
      </c>
      <c r="AM124" s="856" t="str">
        <f>IF($B124="","",INDEX('All CCC'!AM$7:AM$846,MATCH(WatchList!$B124,'All CCC'!$B$7:$B$846,0)))</f>
        <v/>
      </c>
      <c r="AN124" s="856" t="str">
        <f>IF($B124="","",INDEX('All CCC'!AN$7:AN$846,MATCH(WatchList!$B124,'All CCC'!$B$7:$B$846,0)))</f>
        <v/>
      </c>
      <c r="AO124" s="856" t="str">
        <f>IF($B124="","",INDEX('All CCC'!AO$7:AO$846,MATCH(WatchList!$B124,'All CCC'!$B$7:$B$846,0)))</f>
        <v/>
      </c>
      <c r="AP124" s="856" t="str">
        <f>IF($B124="","",INDEX('All CCC'!AP$7:AP$846,MATCH(WatchList!$B124,'All CCC'!$B$7:$B$846,0)))</f>
        <v/>
      </c>
      <c r="AQ124" s="856" t="str">
        <f>IF($B124="","",INDEX('All CCC'!AQ$7:AQ$846,MATCH(WatchList!$B124,'All CCC'!$B$7:$B$846,0)))</f>
        <v/>
      </c>
      <c r="AR124" s="856" t="str">
        <f>IF($B124="","",INDEX('All CCC'!AR$7:AR$846,MATCH(WatchList!$B124,'All CCC'!$B$7:$B$846,0)))</f>
        <v/>
      </c>
      <c r="AS124" s="856" t="str">
        <f>IF($B124="","",INDEX('All CCC'!AS$7:AS$846,MATCH(WatchList!$B124,'All CCC'!$B$7:$B$846,0)))</f>
        <v/>
      </c>
      <c r="AT124" s="856" t="str">
        <f>IF($B124="","",INDEX('All CCC'!AT$7:AT$846,MATCH(WatchList!$B124,'All CCC'!$B$7:$B$846,0)))</f>
        <v/>
      </c>
      <c r="AU124" s="856" t="str">
        <f>IF($B124="","",INDEX('All CCC'!AU$7:AU$846,MATCH(WatchList!$B124,'All CCC'!$B$7:$B$846,0)))</f>
        <v/>
      </c>
      <c r="AV124" s="856" t="str">
        <f>IF($B124="","",INDEX('All CCC'!AV$7:AV$846,MATCH(WatchList!$B124,'All CCC'!$B$7:$B$846,0)))</f>
        <v/>
      </c>
      <c r="AW124" s="856" t="str">
        <f>IF($B124="","",INDEX('All CCC'!AW$7:AW$846,MATCH(WatchList!$B124,'All CCC'!$B$7:$B$846,0)))</f>
        <v/>
      </c>
      <c r="AX124" s="856" t="str">
        <f>IF($B124="","",INDEX('All CCC'!AX$7:AX$846,MATCH(WatchList!$B124,'All CCC'!$B$7:$B$846,0)))</f>
        <v/>
      </c>
      <c r="AY124" s="856" t="str">
        <f>IF($B124="","",INDEX('All CCC'!AY$7:AY$846,MATCH(WatchList!$B124,'All CCC'!$B$7:$B$846,0)))</f>
        <v/>
      </c>
      <c r="AZ124" s="856" t="str">
        <f>IF($B124="","",INDEX('All CCC'!AZ$7:AZ$846,MATCH(WatchList!$B124,'All CCC'!$B$7:$B$846,0)))</f>
        <v/>
      </c>
      <c r="BA124" s="856" t="str">
        <f>IF($B124="","",INDEX('All CCC'!BA$7:BA$846,MATCH(WatchList!$B124,'All CCC'!$B$7:$B$846,0)))</f>
        <v/>
      </c>
      <c r="BB124" s="856" t="str">
        <f>IF($B124="","",INDEX('All CCC'!BB$7:BB$846,MATCH(WatchList!$B124,'All CCC'!$B$7:$B$846,0)))</f>
        <v/>
      </c>
      <c r="BC124" s="856" t="str">
        <f>IF($B124="","",INDEX('All CCC'!BC$7:BC$846,MATCH(WatchList!$B124,'All CCC'!$B$7:$B$846,0)))</f>
        <v/>
      </c>
      <c r="BD124" s="856" t="str">
        <f>IF($B124="","",INDEX('All CCC'!BD$7:BD$846,MATCH(WatchList!$B124,'All CCC'!$B$7:$B$846,0)))</f>
        <v/>
      </c>
      <c r="BE124" s="856" t="str">
        <f>IF($B124="","",INDEX('All CCC'!BE$7:BE$846,MATCH(WatchList!$B124,'All CCC'!$B$7:$B$846,0)))</f>
        <v/>
      </c>
      <c r="BF124" s="856" t="str">
        <f>IF($B124="","",INDEX('All CCC'!BF$7:BF$846,MATCH(WatchList!$B124,'All CCC'!$B$7:$B$846,0)))</f>
        <v/>
      </c>
      <c r="BG124" s="856" t="str">
        <f>IF($B124="","",INDEX('All CCC'!BG$7:BG$846,MATCH(WatchList!$B124,'All CCC'!$B$7:$B$846,0)))</f>
        <v/>
      </c>
    </row>
    <row r="125" spans="1:59" x14ac:dyDescent="0.2">
      <c r="A125" s="550" t="str">
        <f>IF($B125="","",INDEX('All CCC'!A$7:A$846,MATCH(WatchList!$B125,'All CCC'!$B$7:$B$846,0)))</f>
        <v/>
      </c>
      <c r="B125" s="31"/>
      <c r="C125" s="856" t="str">
        <f>IF($B125="","",INDEX('All CCC'!C$7:C$846,MATCH(WatchList!$B125,'All CCC'!$B$7:$B$846,0)))</f>
        <v/>
      </c>
      <c r="D125" s="856" t="str">
        <f>IF($B125="","",INDEX('All CCC'!D$7:D$846,MATCH(WatchList!$B125,'All CCC'!$B$7:$B$846,0)))</f>
        <v/>
      </c>
      <c r="E125" s="856" t="str">
        <f>IF($B125="","",INDEX('All CCC'!E$7:E$846,MATCH(WatchList!$B125,'All CCC'!$B$7:$B$846,0)))</f>
        <v/>
      </c>
      <c r="F125" s="856" t="str">
        <f>IF($B125="","",INDEX('All CCC'!F$7:F$846,MATCH(WatchList!$B125,'All CCC'!$B$7:$B$846,0)))</f>
        <v/>
      </c>
      <c r="G125" s="856" t="str">
        <f>IF($B125="","",INDEX('All CCC'!G$7:G$846,MATCH(WatchList!$B125,'All CCC'!$B$7:$B$846,0)))</f>
        <v/>
      </c>
      <c r="H125" s="856" t="str">
        <f>IF($B125="","",INDEX('All CCC'!H$7:H$846,MATCH(WatchList!$B125,'All CCC'!$B$7:$B$846,0)))</f>
        <v/>
      </c>
      <c r="I125" s="856" t="str">
        <f>IF($B125="","",INDEX('All CCC'!I$7:I$846,MATCH(WatchList!$B125,'All CCC'!$B$7:$B$846,0)))</f>
        <v/>
      </c>
      <c r="J125" s="856" t="str">
        <f>IF($B125="","",INDEX('All CCC'!J$7:J$846,MATCH(WatchList!$B125,'All CCC'!$B$7:$B$846,0)))</f>
        <v/>
      </c>
      <c r="K125" s="856" t="str">
        <f>IF($B125="","",INDEX('All CCC'!K$7:K$846,MATCH(WatchList!$B125,'All CCC'!$B$7:$B$846,0)))</f>
        <v/>
      </c>
      <c r="L125" s="856" t="str">
        <f>IF($B125="","",INDEX('All CCC'!L$7:L$846,MATCH(WatchList!$B125,'All CCC'!$B$7:$B$846,0)))</f>
        <v/>
      </c>
      <c r="M125" s="856" t="str">
        <f>IF($B125="","",INDEX('All CCC'!M$7:M$846,MATCH(WatchList!$B125,'All CCC'!$B$7:$B$846,0)))</f>
        <v/>
      </c>
      <c r="N125" s="856" t="str">
        <f>IF($B125="","",INDEX('All CCC'!N$7:N$846,MATCH(WatchList!$B125,'All CCC'!$B$7:$B$846,0)))</f>
        <v/>
      </c>
      <c r="O125" s="856" t="str">
        <f>IF($B125="","",INDEX('All CCC'!O$7:O$846,MATCH(WatchList!$B125,'All CCC'!$B$7:$B$846,0)))</f>
        <v/>
      </c>
      <c r="P125" s="857" t="str">
        <f>IF($B125="","",INDEX('All CCC'!P$7:P$846,MATCH(WatchList!$B125,'All CCC'!$B$7:$B$846,0)))</f>
        <v/>
      </c>
      <c r="Q125" s="857" t="str">
        <f>IF($B125="","",INDEX('All CCC'!Q$7:Q$846,MATCH(WatchList!$B125,'All CCC'!$B$7:$B$846,0)))</f>
        <v/>
      </c>
      <c r="R125" s="856" t="str">
        <f>IF($B125="","",INDEX('All CCC'!R$7:R$846,MATCH(WatchList!$B125,'All CCC'!$B$7:$B$846,0)))</f>
        <v/>
      </c>
      <c r="S125" s="856" t="str">
        <f>IF($B125="","",INDEX('All CCC'!S$7:S$846,MATCH(WatchList!$B125,'All CCC'!$B$7:$B$846,0)))</f>
        <v/>
      </c>
      <c r="T125" s="856" t="str">
        <f>IF($B125="","",INDEX('All CCC'!T$7:T$846,MATCH(WatchList!$B125,'All CCC'!$B$7:$B$846,0)))</f>
        <v/>
      </c>
      <c r="U125" s="856" t="str">
        <f>IF($B125="","",INDEX('All CCC'!U$7:U$846,MATCH(WatchList!$B125,'All CCC'!$B$7:$B$846,0)))</f>
        <v/>
      </c>
      <c r="V125" s="856" t="str">
        <f>IF($B125="","",INDEX('All CCC'!V$7:V$846,MATCH(WatchList!$B125,'All CCC'!$B$7:$B$846,0)))</f>
        <v/>
      </c>
      <c r="W125" s="856" t="str">
        <f>IF($B125="","",INDEX('All CCC'!W$7:W$846,MATCH(WatchList!$B125,'All CCC'!$B$7:$B$846,0)))</f>
        <v/>
      </c>
      <c r="X125" s="856" t="str">
        <f>IF($B125="","",INDEX('All CCC'!X$7:X$846,MATCH(WatchList!$B125,'All CCC'!$B$7:$B$846,0)))</f>
        <v/>
      </c>
      <c r="Y125" s="856" t="str">
        <f>IF($B125="","",INDEX('All CCC'!Y$7:Y$846,MATCH(WatchList!$B125,'All CCC'!$B$7:$B$846,0)))</f>
        <v/>
      </c>
      <c r="Z125" s="856" t="str">
        <f>IF($B125="","",INDEX('All CCC'!Z$7:Z$846,MATCH(WatchList!$B125,'All CCC'!$B$7:$B$846,0)))</f>
        <v/>
      </c>
      <c r="AA125" s="856" t="str">
        <f>IF($B125="","",INDEX('All CCC'!AA$7:AA$846,MATCH(WatchList!$B125,'All CCC'!$B$7:$B$846,0)))</f>
        <v/>
      </c>
      <c r="AB125" s="856" t="str">
        <f>IF($B125="","",INDEX('All CCC'!AB$7:AB$846,MATCH(WatchList!$B125,'All CCC'!$B$7:$B$846,0)))</f>
        <v/>
      </c>
      <c r="AC125" s="856" t="str">
        <f>IF($B125="","",INDEX('All CCC'!AC$7:AC$846,MATCH(WatchList!$B125,'All CCC'!$B$7:$B$846,0)))</f>
        <v/>
      </c>
      <c r="AD125" s="856" t="str">
        <f>IF($B125="","",INDEX('All CCC'!AD$7:AD$846,MATCH(WatchList!$B125,'All CCC'!$B$7:$B$846,0)))</f>
        <v/>
      </c>
      <c r="AE125" s="856" t="str">
        <f>IF($B125="","",INDEX('All CCC'!AE$7:AE$846,MATCH(WatchList!$B125,'All CCC'!$B$7:$B$846,0)))</f>
        <v/>
      </c>
      <c r="AF125" s="856" t="str">
        <f>IF($B125="","",INDEX('All CCC'!AF$7:AF$846,MATCH(WatchList!$B125,'All CCC'!$B$7:$B$846,0)))</f>
        <v/>
      </c>
      <c r="AG125" s="856" t="str">
        <f>IF($B125="","",INDEX('All CCC'!AG$7:AG$846,MATCH(WatchList!$B125,'All CCC'!$B$7:$B$846,0)))</f>
        <v/>
      </c>
      <c r="AH125" s="856" t="str">
        <f>IF($B125="","",INDEX('All CCC'!AH$7:AH$846,MATCH(WatchList!$B125,'All CCC'!$B$7:$B$846,0)))</f>
        <v/>
      </c>
      <c r="AI125" s="856" t="str">
        <f>IF($B125="","",INDEX('All CCC'!AI$7:AI$846,MATCH(WatchList!$B125,'All CCC'!$B$7:$B$846,0)))</f>
        <v/>
      </c>
      <c r="AJ125" s="856" t="str">
        <f>IF($B125="","",INDEX('All CCC'!AJ$7:AJ$846,MATCH(WatchList!$B125,'All CCC'!$B$7:$B$846,0)))</f>
        <v/>
      </c>
      <c r="AK125" s="856" t="str">
        <f>IF($B125="","",INDEX('All CCC'!AK$7:AK$846,MATCH(WatchList!$B125,'All CCC'!$B$7:$B$846,0)))</f>
        <v/>
      </c>
      <c r="AL125" s="856" t="str">
        <f>IF($B125="","",INDEX('All CCC'!AL$7:AL$846,MATCH(WatchList!$B125,'All CCC'!$B$7:$B$846,0)))</f>
        <v/>
      </c>
      <c r="AM125" s="856" t="str">
        <f>IF($B125="","",INDEX('All CCC'!AM$7:AM$846,MATCH(WatchList!$B125,'All CCC'!$B$7:$B$846,0)))</f>
        <v/>
      </c>
      <c r="AN125" s="856" t="str">
        <f>IF($B125="","",INDEX('All CCC'!AN$7:AN$846,MATCH(WatchList!$B125,'All CCC'!$B$7:$B$846,0)))</f>
        <v/>
      </c>
      <c r="AO125" s="856" t="str">
        <f>IF($B125="","",INDEX('All CCC'!AO$7:AO$846,MATCH(WatchList!$B125,'All CCC'!$B$7:$B$846,0)))</f>
        <v/>
      </c>
      <c r="AP125" s="856" t="str">
        <f>IF($B125="","",INDEX('All CCC'!AP$7:AP$846,MATCH(WatchList!$B125,'All CCC'!$B$7:$B$846,0)))</f>
        <v/>
      </c>
      <c r="AQ125" s="856" t="str">
        <f>IF($B125="","",INDEX('All CCC'!AQ$7:AQ$846,MATCH(WatchList!$B125,'All CCC'!$B$7:$B$846,0)))</f>
        <v/>
      </c>
      <c r="AR125" s="856" t="str">
        <f>IF($B125="","",INDEX('All CCC'!AR$7:AR$846,MATCH(WatchList!$B125,'All CCC'!$B$7:$B$846,0)))</f>
        <v/>
      </c>
      <c r="AS125" s="856" t="str">
        <f>IF($B125="","",INDEX('All CCC'!AS$7:AS$846,MATCH(WatchList!$B125,'All CCC'!$B$7:$B$846,0)))</f>
        <v/>
      </c>
      <c r="AT125" s="856" t="str">
        <f>IF($B125="","",INDEX('All CCC'!AT$7:AT$846,MATCH(WatchList!$B125,'All CCC'!$B$7:$B$846,0)))</f>
        <v/>
      </c>
      <c r="AU125" s="856" t="str">
        <f>IF($B125="","",INDEX('All CCC'!AU$7:AU$846,MATCH(WatchList!$B125,'All CCC'!$B$7:$B$846,0)))</f>
        <v/>
      </c>
      <c r="AV125" s="856" t="str">
        <f>IF($B125="","",INDEX('All CCC'!AV$7:AV$846,MATCH(WatchList!$B125,'All CCC'!$B$7:$B$846,0)))</f>
        <v/>
      </c>
      <c r="AW125" s="856" t="str">
        <f>IF($B125="","",INDEX('All CCC'!AW$7:AW$846,MATCH(WatchList!$B125,'All CCC'!$B$7:$B$846,0)))</f>
        <v/>
      </c>
      <c r="AX125" s="856" t="str">
        <f>IF($B125="","",INDEX('All CCC'!AX$7:AX$846,MATCH(WatchList!$B125,'All CCC'!$B$7:$B$846,0)))</f>
        <v/>
      </c>
      <c r="AY125" s="856" t="str">
        <f>IF($B125="","",INDEX('All CCC'!AY$7:AY$846,MATCH(WatchList!$B125,'All CCC'!$B$7:$B$846,0)))</f>
        <v/>
      </c>
      <c r="AZ125" s="856" t="str">
        <f>IF($B125="","",INDEX('All CCC'!AZ$7:AZ$846,MATCH(WatchList!$B125,'All CCC'!$B$7:$B$846,0)))</f>
        <v/>
      </c>
      <c r="BA125" s="856" t="str">
        <f>IF($B125="","",INDEX('All CCC'!BA$7:BA$846,MATCH(WatchList!$B125,'All CCC'!$B$7:$B$846,0)))</f>
        <v/>
      </c>
      <c r="BB125" s="856" t="str">
        <f>IF($B125="","",INDEX('All CCC'!BB$7:BB$846,MATCH(WatchList!$B125,'All CCC'!$B$7:$B$846,0)))</f>
        <v/>
      </c>
      <c r="BC125" s="856" t="str">
        <f>IF($B125="","",INDEX('All CCC'!BC$7:BC$846,MATCH(WatchList!$B125,'All CCC'!$B$7:$B$846,0)))</f>
        <v/>
      </c>
      <c r="BD125" s="856" t="str">
        <f>IF($B125="","",INDEX('All CCC'!BD$7:BD$846,MATCH(WatchList!$B125,'All CCC'!$B$7:$B$846,0)))</f>
        <v/>
      </c>
      <c r="BE125" s="856" t="str">
        <f>IF($B125="","",INDEX('All CCC'!BE$7:BE$846,MATCH(WatchList!$B125,'All CCC'!$B$7:$B$846,0)))</f>
        <v/>
      </c>
      <c r="BF125" s="856" t="str">
        <f>IF($B125="","",INDEX('All CCC'!BF$7:BF$846,MATCH(WatchList!$B125,'All CCC'!$B$7:$B$846,0)))</f>
        <v/>
      </c>
      <c r="BG125" s="856" t="str">
        <f>IF($B125="","",INDEX('All CCC'!BG$7:BG$846,MATCH(WatchList!$B125,'All CCC'!$B$7:$B$846,0)))</f>
        <v/>
      </c>
    </row>
    <row r="126" spans="1:59" x14ac:dyDescent="0.2">
      <c r="A126" s="550" t="str">
        <f>IF($B126="","",INDEX('All CCC'!A$7:A$846,MATCH(WatchList!$B126,'All CCC'!$B$7:$B$846,0)))</f>
        <v/>
      </c>
      <c r="B126" s="31"/>
      <c r="C126" s="856" t="str">
        <f>IF($B126="","",INDEX('All CCC'!C$7:C$846,MATCH(WatchList!$B126,'All CCC'!$B$7:$B$846,0)))</f>
        <v/>
      </c>
      <c r="D126" s="856" t="str">
        <f>IF($B126="","",INDEX('All CCC'!D$7:D$846,MATCH(WatchList!$B126,'All CCC'!$B$7:$B$846,0)))</f>
        <v/>
      </c>
      <c r="E126" s="856" t="str">
        <f>IF($B126="","",INDEX('All CCC'!E$7:E$846,MATCH(WatchList!$B126,'All CCC'!$B$7:$B$846,0)))</f>
        <v/>
      </c>
      <c r="F126" s="856" t="str">
        <f>IF($B126="","",INDEX('All CCC'!F$7:F$846,MATCH(WatchList!$B126,'All CCC'!$B$7:$B$846,0)))</f>
        <v/>
      </c>
      <c r="G126" s="856" t="str">
        <f>IF($B126="","",INDEX('All CCC'!G$7:G$846,MATCH(WatchList!$B126,'All CCC'!$B$7:$B$846,0)))</f>
        <v/>
      </c>
      <c r="H126" s="856" t="str">
        <f>IF($B126="","",INDEX('All CCC'!H$7:H$846,MATCH(WatchList!$B126,'All CCC'!$B$7:$B$846,0)))</f>
        <v/>
      </c>
      <c r="I126" s="856" t="str">
        <f>IF($B126="","",INDEX('All CCC'!I$7:I$846,MATCH(WatchList!$B126,'All CCC'!$B$7:$B$846,0)))</f>
        <v/>
      </c>
      <c r="J126" s="856" t="str">
        <f>IF($B126="","",INDEX('All CCC'!J$7:J$846,MATCH(WatchList!$B126,'All CCC'!$B$7:$B$846,0)))</f>
        <v/>
      </c>
      <c r="K126" s="856" t="str">
        <f>IF($B126="","",INDEX('All CCC'!K$7:K$846,MATCH(WatchList!$B126,'All CCC'!$B$7:$B$846,0)))</f>
        <v/>
      </c>
      <c r="L126" s="856" t="str">
        <f>IF($B126="","",INDEX('All CCC'!L$7:L$846,MATCH(WatchList!$B126,'All CCC'!$B$7:$B$846,0)))</f>
        <v/>
      </c>
      <c r="M126" s="856" t="str">
        <f>IF($B126="","",INDEX('All CCC'!M$7:M$846,MATCH(WatchList!$B126,'All CCC'!$B$7:$B$846,0)))</f>
        <v/>
      </c>
      <c r="N126" s="856" t="str">
        <f>IF($B126="","",INDEX('All CCC'!N$7:N$846,MATCH(WatchList!$B126,'All CCC'!$B$7:$B$846,0)))</f>
        <v/>
      </c>
      <c r="O126" s="856" t="str">
        <f>IF($B126="","",INDEX('All CCC'!O$7:O$846,MATCH(WatchList!$B126,'All CCC'!$B$7:$B$846,0)))</f>
        <v/>
      </c>
      <c r="P126" s="857" t="str">
        <f>IF($B126="","",INDEX('All CCC'!P$7:P$846,MATCH(WatchList!$B126,'All CCC'!$B$7:$B$846,0)))</f>
        <v/>
      </c>
      <c r="Q126" s="857" t="str">
        <f>IF($B126="","",INDEX('All CCC'!Q$7:Q$846,MATCH(WatchList!$B126,'All CCC'!$B$7:$B$846,0)))</f>
        <v/>
      </c>
      <c r="R126" s="856" t="str">
        <f>IF($B126="","",INDEX('All CCC'!R$7:R$846,MATCH(WatchList!$B126,'All CCC'!$B$7:$B$846,0)))</f>
        <v/>
      </c>
      <c r="S126" s="856" t="str">
        <f>IF($B126="","",INDEX('All CCC'!S$7:S$846,MATCH(WatchList!$B126,'All CCC'!$B$7:$B$846,0)))</f>
        <v/>
      </c>
      <c r="T126" s="856" t="str">
        <f>IF($B126="","",INDEX('All CCC'!T$7:T$846,MATCH(WatchList!$B126,'All CCC'!$B$7:$B$846,0)))</f>
        <v/>
      </c>
      <c r="U126" s="856" t="str">
        <f>IF($B126="","",INDEX('All CCC'!U$7:U$846,MATCH(WatchList!$B126,'All CCC'!$B$7:$B$846,0)))</f>
        <v/>
      </c>
      <c r="V126" s="856" t="str">
        <f>IF($B126="","",INDEX('All CCC'!V$7:V$846,MATCH(WatchList!$B126,'All CCC'!$B$7:$B$846,0)))</f>
        <v/>
      </c>
      <c r="W126" s="856" t="str">
        <f>IF($B126="","",INDEX('All CCC'!W$7:W$846,MATCH(WatchList!$B126,'All CCC'!$B$7:$B$846,0)))</f>
        <v/>
      </c>
      <c r="X126" s="856" t="str">
        <f>IF($B126="","",INDEX('All CCC'!X$7:X$846,MATCH(WatchList!$B126,'All CCC'!$B$7:$B$846,0)))</f>
        <v/>
      </c>
      <c r="Y126" s="856" t="str">
        <f>IF($B126="","",INDEX('All CCC'!Y$7:Y$846,MATCH(WatchList!$B126,'All CCC'!$B$7:$B$846,0)))</f>
        <v/>
      </c>
      <c r="Z126" s="856" t="str">
        <f>IF($B126="","",INDEX('All CCC'!Z$7:Z$846,MATCH(WatchList!$B126,'All CCC'!$B$7:$B$846,0)))</f>
        <v/>
      </c>
      <c r="AA126" s="856" t="str">
        <f>IF($B126="","",INDEX('All CCC'!AA$7:AA$846,MATCH(WatchList!$B126,'All CCC'!$B$7:$B$846,0)))</f>
        <v/>
      </c>
      <c r="AB126" s="856" t="str">
        <f>IF($B126="","",INDEX('All CCC'!AB$7:AB$846,MATCH(WatchList!$B126,'All CCC'!$B$7:$B$846,0)))</f>
        <v/>
      </c>
      <c r="AC126" s="856" t="str">
        <f>IF($B126="","",INDEX('All CCC'!AC$7:AC$846,MATCH(WatchList!$B126,'All CCC'!$B$7:$B$846,0)))</f>
        <v/>
      </c>
      <c r="AD126" s="856" t="str">
        <f>IF($B126="","",INDEX('All CCC'!AD$7:AD$846,MATCH(WatchList!$B126,'All CCC'!$B$7:$B$846,0)))</f>
        <v/>
      </c>
      <c r="AE126" s="856" t="str">
        <f>IF($B126="","",INDEX('All CCC'!AE$7:AE$846,MATCH(WatchList!$B126,'All CCC'!$B$7:$B$846,0)))</f>
        <v/>
      </c>
      <c r="AF126" s="856" t="str">
        <f>IF($B126="","",INDEX('All CCC'!AF$7:AF$846,MATCH(WatchList!$B126,'All CCC'!$B$7:$B$846,0)))</f>
        <v/>
      </c>
      <c r="AG126" s="856" t="str">
        <f>IF($B126="","",INDEX('All CCC'!AG$7:AG$846,MATCH(WatchList!$B126,'All CCC'!$B$7:$B$846,0)))</f>
        <v/>
      </c>
      <c r="AH126" s="856" t="str">
        <f>IF($B126="","",INDEX('All CCC'!AH$7:AH$846,MATCH(WatchList!$B126,'All CCC'!$B$7:$B$846,0)))</f>
        <v/>
      </c>
      <c r="AI126" s="856" t="str">
        <f>IF($B126="","",INDEX('All CCC'!AI$7:AI$846,MATCH(WatchList!$B126,'All CCC'!$B$7:$B$846,0)))</f>
        <v/>
      </c>
      <c r="AJ126" s="856" t="str">
        <f>IF($B126="","",INDEX('All CCC'!AJ$7:AJ$846,MATCH(WatchList!$B126,'All CCC'!$B$7:$B$846,0)))</f>
        <v/>
      </c>
      <c r="AK126" s="856" t="str">
        <f>IF($B126="","",INDEX('All CCC'!AK$7:AK$846,MATCH(WatchList!$B126,'All CCC'!$B$7:$B$846,0)))</f>
        <v/>
      </c>
      <c r="AL126" s="856" t="str">
        <f>IF($B126="","",INDEX('All CCC'!AL$7:AL$846,MATCH(WatchList!$B126,'All CCC'!$B$7:$B$846,0)))</f>
        <v/>
      </c>
      <c r="AM126" s="856" t="str">
        <f>IF($B126="","",INDEX('All CCC'!AM$7:AM$846,MATCH(WatchList!$B126,'All CCC'!$B$7:$B$846,0)))</f>
        <v/>
      </c>
      <c r="AN126" s="856" t="str">
        <f>IF($B126="","",INDEX('All CCC'!AN$7:AN$846,MATCH(WatchList!$B126,'All CCC'!$B$7:$B$846,0)))</f>
        <v/>
      </c>
      <c r="AO126" s="856" t="str">
        <f>IF($B126="","",INDEX('All CCC'!AO$7:AO$846,MATCH(WatchList!$B126,'All CCC'!$B$7:$B$846,0)))</f>
        <v/>
      </c>
      <c r="AP126" s="856" t="str">
        <f>IF($B126="","",INDEX('All CCC'!AP$7:AP$846,MATCH(WatchList!$B126,'All CCC'!$B$7:$B$846,0)))</f>
        <v/>
      </c>
      <c r="AQ126" s="856" t="str">
        <f>IF($B126="","",INDEX('All CCC'!AQ$7:AQ$846,MATCH(WatchList!$B126,'All CCC'!$B$7:$B$846,0)))</f>
        <v/>
      </c>
      <c r="AR126" s="856" t="str">
        <f>IF($B126="","",INDEX('All CCC'!AR$7:AR$846,MATCH(WatchList!$B126,'All CCC'!$B$7:$B$846,0)))</f>
        <v/>
      </c>
      <c r="AS126" s="856" t="str">
        <f>IF($B126="","",INDEX('All CCC'!AS$7:AS$846,MATCH(WatchList!$B126,'All CCC'!$B$7:$B$846,0)))</f>
        <v/>
      </c>
      <c r="AT126" s="856" t="str">
        <f>IF($B126="","",INDEX('All CCC'!AT$7:AT$846,MATCH(WatchList!$B126,'All CCC'!$B$7:$B$846,0)))</f>
        <v/>
      </c>
      <c r="AU126" s="856" t="str">
        <f>IF($B126="","",INDEX('All CCC'!AU$7:AU$846,MATCH(WatchList!$B126,'All CCC'!$B$7:$B$846,0)))</f>
        <v/>
      </c>
      <c r="AV126" s="856" t="str">
        <f>IF($B126="","",INDEX('All CCC'!AV$7:AV$846,MATCH(WatchList!$B126,'All CCC'!$B$7:$B$846,0)))</f>
        <v/>
      </c>
      <c r="AW126" s="856" t="str">
        <f>IF($B126="","",INDEX('All CCC'!AW$7:AW$846,MATCH(WatchList!$B126,'All CCC'!$B$7:$B$846,0)))</f>
        <v/>
      </c>
      <c r="AX126" s="856" t="str">
        <f>IF($B126="","",INDEX('All CCC'!AX$7:AX$846,MATCH(WatchList!$B126,'All CCC'!$B$7:$B$846,0)))</f>
        <v/>
      </c>
      <c r="AY126" s="856" t="str">
        <f>IF($B126="","",INDEX('All CCC'!AY$7:AY$846,MATCH(WatchList!$B126,'All CCC'!$B$7:$B$846,0)))</f>
        <v/>
      </c>
      <c r="AZ126" s="856" t="str">
        <f>IF($B126="","",INDEX('All CCC'!AZ$7:AZ$846,MATCH(WatchList!$B126,'All CCC'!$B$7:$B$846,0)))</f>
        <v/>
      </c>
      <c r="BA126" s="856" t="str">
        <f>IF($B126="","",INDEX('All CCC'!BA$7:BA$846,MATCH(WatchList!$B126,'All CCC'!$B$7:$B$846,0)))</f>
        <v/>
      </c>
      <c r="BB126" s="856" t="str">
        <f>IF($B126="","",INDEX('All CCC'!BB$7:BB$846,MATCH(WatchList!$B126,'All CCC'!$B$7:$B$846,0)))</f>
        <v/>
      </c>
      <c r="BC126" s="856" t="str">
        <f>IF($B126="","",INDEX('All CCC'!BC$7:BC$846,MATCH(WatchList!$B126,'All CCC'!$B$7:$B$846,0)))</f>
        <v/>
      </c>
      <c r="BD126" s="856" t="str">
        <f>IF($B126="","",INDEX('All CCC'!BD$7:BD$846,MATCH(WatchList!$B126,'All CCC'!$B$7:$B$846,0)))</f>
        <v/>
      </c>
      <c r="BE126" s="856" t="str">
        <f>IF($B126="","",INDEX('All CCC'!BE$7:BE$846,MATCH(WatchList!$B126,'All CCC'!$B$7:$B$846,0)))</f>
        <v/>
      </c>
      <c r="BF126" s="856" t="str">
        <f>IF($B126="","",INDEX('All CCC'!BF$7:BF$846,MATCH(WatchList!$B126,'All CCC'!$B$7:$B$846,0)))</f>
        <v/>
      </c>
      <c r="BG126" s="856" t="str">
        <f>IF($B126="","",INDEX('All CCC'!BG$7:BG$846,MATCH(WatchList!$B126,'All CCC'!$B$7:$B$846,0)))</f>
        <v/>
      </c>
    </row>
    <row r="127" spans="1:59" x14ac:dyDescent="0.2">
      <c r="A127" s="550" t="str">
        <f>IF($B127="","",INDEX('All CCC'!A$7:A$846,MATCH(WatchList!$B127,'All CCC'!$B$7:$B$846,0)))</f>
        <v/>
      </c>
      <c r="B127" s="31"/>
      <c r="C127" s="856" t="str">
        <f>IF($B127="","",INDEX('All CCC'!C$7:C$846,MATCH(WatchList!$B127,'All CCC'!$B$7:$B$846,0)))</f>
        <v/>
      </c>
      <c r="D127" s="856" t="str">
        <f>IF($B127="","",INDEX('All CCC'!D$7:D$846,MATCH(WatchList!$B127,'All CCC'!$B$7:$B$846,0)))</f>
        <v/>
      </c>
      <c r="E127" s="856" t="str">
        <f>IF($B127="","",INDEX('All CCC'!E$7:E$846,MATCH(WatchList!$B127,'All CCC'!$B$7:$B$846,0)))</f>
        <v/>
      </c>
      <c r="F127" s="856" t="str">
        <f>IF($B127="","",INDEX('All CCC'!F$7:F$846,MATCH(WatchList!$B127,'All CCC'!$B$7:$B$846,0)))</f>
        <v/>
      </c>
      <c r="G127" s="856" t="str">
        <f>IF($B127="","",INDEX('All CCC'!G$7:G$846,MATCH(WatchList!$B127,'All CCC'!$B$7:$B$846,0)))</f>
        <v/>
      </c>
      <c r="H127" s="856" t="str">
        <f>IF($B127="","",INDEX('All CCC'!H$7:H$846,MATCH(WatchList!$B127,'All CCC'!$B$7:$B$846,0)))</f>
        <v/>
      </c>
      <c r="I127" s="856" t="str">
        <f>IF($B127="","",INDEX('All CCC'!I$7:I$846,MATCH(WatchList!$B127,'All CCC'!$B$7:$B$846,0)))</f>
        <v/>
      </c>
      <c r="J127" s="856" t="str">
        <f>IF($B127="","",INDEX('All CCC'!J$7:J$846,MATCH(WatchList!$B127,'All CCC'!$B$7:$B$846,0)))</f>
        <v/>
      </c>
      <c r="K127" s="856" t="str">
        <f>IF($B127="","",INDEX('All CCC'!K$7:K$846,MATCH(WatchList!$B127,'All CCC'!$B$7:$B$846,0)))</f>
        <v/>
      </c>
      <c r="L127" s="856" t="str">
        <f>IF($B127="","",INDEX('All CCC'!L$7:L$846,MATCH(WatchList!$B127,'All CCC'!$B$7:$B$846,0)))</f>
        <v/>
      </c>
      <c r="M127" s="856" t="str">
        <f>IF($B127="","",INDEX('All CCC'!M$7:M$846,MATCH(WatchList!$B127,'All CCC'!$B$7:$B$846,0)))</f>
        <v/>
      </c>
      <c r="N127" s="856" t="str">
        <f>IF($B127="","",INDEX('All CCC'!N$7:N$846,MATCH(WatchList!$B127,'All CCC'!$B$7:$B$846,0)))</f>
        <v/>
      </c>
      <c r="O127" s="856" t="str">
        <f>IF($B127="","",INDEX('All CCC'!O$7:O$846,MATCH(WatchList!$B127,'All CCC'!$B$7:$B$846,0)))</f>
        <v/>
      </c>
      <c r="P127" s="857" t="str">
        <f>IF($B127="","",INDEX('All CCC'!P$7:P$846,MATCH(WatchList!$B127,'All CCC'!$B$7:$B$846,0)))</f>
        <v/>
      </c>
      <c r="Q127" s="857" t="str">
        <f>IF($B127="","",INDEX('All CCC'!Q$7:Q$846,MATCH(WatchList!$B127,'All CCC'!$B$7:$B$846,0)))</f>
        <v/>
      </c>
      <c r="R127" s="856" t="str">
        <f>IF($B127="","",INDEX('All CCC'!R$7:R$846,MATCH(WatchList!$B127,'All CCC'!$B$7:$B$846,0)))</f>
        <v/>
      </c>
      <c r="S127" s="856" t="str">
        <f>IF($B127="","",INDEX('All CCC'!S$7:S$846,MATCH(WatchList!$B127,'All CCC'!$B$7:$B$846,0)))</f>
        <v/>
      </c>
      <c r="T127" s="856" t="str">
        <f>IF($B127="","",INDEX('All CCC'!T$7:T$846,MATCH(WatchList!$B127,'All CCC'!$B$7:$B$846,0)))</f>
        <v/>
      </c>
      <c r="U127" s="856" t="str">
        <f>IF($B127="","",INDEX('All CCC'!U$7:U$846,MATCH(WatchList!$B127,'All CCC'!$B$7:$B$846,0)))</f>
        <v/>
      </c>
      <c r="V127" s="856" t="str">
        <f>IF($B127="","",INDEX('All CCC'!V$7:V$846,MATCH(WatchList!$B127,'All CCC'!$B$7:$B$846,0)))</f>
        <v/>
      </c>
      <c r="W127" s="856" t="str">
        <f>IF($B127="","",INDEX('All CCC'!W$7:W$846,MATCH(WatchList!$B127,'All CCC'!$B$7:$B$846,0)))</f>
        <v/>
      </c>
      <c r="X127" s="856" t="str">
        <f>IF($B127="","",INDEX('All CCC'!X$7:X$846,MATCH(WatchList!$B127,'All CCC'!$B$7:$B$846,0)))</f>
        <v/>
      </c>
      <c r="Y127" s="856" t="str">
        <f>IF($B127="","",INDEX('All CCC'!Y$7:Y$846,MATCH(WatchList!$B127,'All CCC'!$B$7:$B$846,0)))</f>
        <v/>
      </c>
      <c r="Z127" s="856" t="str">
        <f>IF($B127="","",INDEX('All CCC'!Z$7:Z$846,MATCH(WatchList!$B127,'All CCC'!$B$7:$B$846,0)))</f>
        <v/>
      </c>
      <c r="AA127" s="856" t="str">
        <f>IF($B127="","",INDEX('All CCC'!AA$7:AA$846,MATCH(WatchList!$B127,'All CCC'!$B$7:$B$846,0)))</f>
        <v/>
      </c>
      <c r="AB127" s="856" t="str">
        <f>IF($B127="","",INDEX('All CCC'!AB$7:AB$846,MATCH(WatchList!$B127,'All CCC'!$B$7:$B$846,0)))</f>
        <v/>
      </c>
      <c r="AC127" s="856" t="str">
        <f>IF($B127="","",INDEX('All CCC'!AC$7:AC$846,MATCH(WatchList!$B127,'All CCC'!$B$7:$B$846,0)))</f>
        <v/>
      </c>
      <c r="AD127" s="856" t="str">
        <f>IF($B127="","",INDEX('All CCC'!AD$7:AD$846,MATCH(WatchList!$B127,'All CCC'!$B$7:$B$846,0)))</f>
        <v/>
      </c>
      <c r="AE127" s="856" t="str">
        <f>IF($B127="","",INDEX('All CCC'!AE$7:AE$846,MATCH(WatchList!$B127,'All CCC'!$B$7:$B$846,0)))</f>
        <v/>
      </c>
      <c r="AF127" s="856" t="str">
        <f>IF($B127="","",INDEX('All CCC'!AF$7:AF$846,MATCH(WatchList!$B127,'All CCC'!$B$7:$B$846,0)))</f>
        <v/>
      </c>
      <c r="AG127" s="856" t="str">
        <f>IF($B127="","",INDEX('All CCC'!AG$7:AG$846,MATCH(WatchList!$B127,'All CCC'!$B$7:$B$846,0)))</f>
        <v/>
      </c>
      <c r="AH127" s="856" t="str">
        <f>IF($B127="","",INDEX('All CCC'!AH$7:AH$846,MATCH(WatchList!$B127,'All CCC'!$B$7:$B$846,0)))</f>
        <v/>
      </c>
      <c r="AI127" s="856" t="str">
        <f>IF($B127="","",INDEX('All CCC'!AI$7:AI$846,MATCH(WatchList!$B127,'All CCC'!$B$7:$B$846,0)))</f>
        <v/>
      </c>
      <c r="AJ127" s="856" t="str">
        <f>IF($B127="","",INDEX('All CCC'!AJ$7:AJ$846,MATCH(WatchList!$B127,'All CCC'!$B$7:$B$846,0)))</f>
        <v/>
      </c>
      <c r="AK127" s="856" t="str">
        <f>IF($B127="","",INDEX('All CCC'!AK$7:AK$846,MATCH(WatchList!$B127,'All CCC'!$B$7:$B$846,0)))</f>
        <v/>
      </c>
      <c r="AL127" s="856" t="str">
        <f>IF($B127="","",INDEX('All CCC'!AL$7:AL$846,MATCH(WatchList!$B127,'All CCC'!$B$7:$B$846,0)))</f>
        <v/>
      </c>
      <c r="AM127" s="856" t="str">
        <f>IF($B127="","",INDEX('All CCC'!AM$7:AM$846,MATCH(WatchList!$B127,'All CCC'!$B$7:$B$846,0)))</f>
        <v/>
      </c>
      <c r="AN127" s="856" t="str">
        <f>IF($B127="","",INDEX('All CCC'!AN$7:AN$846,MATCH(WatchList!$B127,'All CCC'!$B$7:$B$846,0)))</f>
        <v/>
      </c>
      <c r="AO127" s="856" t="str">
        <f>IF($B127="","",INDEX('All CCC'!AO$7:AO$846,MATCH(WatchList!$B127,'All CCC'!$B$7:$B$846,0)))</f>
        <v/>
      </c>
      <c r="AP127" s="856" t="str">
        <f>IF($B127="","",INDEX('All CCC'!AP$7:AP$846,MATCH(WatchList!$B127,'All CCC'!$B$7:$B$846,0)))</f>
        <v/>
      </c>
      <c r="AQ127" s="856" t="str">
        <f>IF($B127="","",INDEX('All CCC'!AQ$7:AQ$846,MATCH(WatchList!$B127,'All CCC'!$B$7:$B$846,0)))</f>
        <v/>
      </c>
      <c r="AR127" s="856" t="str">
        <f>IF($B127="","",INDEX('All CCC'!AR$7:AR$846,MATCH(WatchList!$B127,'All CCC'!$B$7:$B$846,0)))</f>
        <v/>
      </c>
      <c r="AS127" s="856" t="str">
        <f>IF($B127="","",INDEX('All CCC'!AS$7:AS$846,MATCH(WatchList!$B127,'All CCC'!$B$7:$B$846,0)))</f>
        <v/>
      </c>
      <c r="AT127" s="856" t="str">
        <f>IF($B127="","",INDEX('All CCC'!AT$7:AT$846,MATCH(WatchList!$B127,'All CCC'!$B$7:$B$846,0)))</f>
        <v/>
      </c>
      <c r="AU127" s="856" t="str">
        <f>IF($B127="","",INDEX('All CCC'!AU$7:AU$846,MATCH(WatchList!$B127,'All CCC'!$B$7:$B$846,0)))</f>
        <v/>
      </c>
      <c r="AV127" s="856" t="str">
        <f>IF($B127="","",INDEX('All CCC'!AV$7:AV$846,MATCH(WatchList!$B127,'All CCC'!$B$7:$B$846,0)))</f>
        <v/>
      </c>
      <c r="AW127" s="856" t="str">
        <f>IF($B127="","",INDEX('All CCC'!AW$7:AW$846,MATCH(WatchList!$B127,'All CCC'!$B$7:$B$846,0)))</f>
        <v/>
      </c>
      <c r="AX127" s="856" t="str">
        <f>IF($B127="","",INDEX('All CCC'!AX$7:AX$846,MATCH(WatchList!$B127,'All CCC'!$B$7:$B$846,0)))</f>
        <v/>
      </c>
      <c r="AY127" s="856" t="str">
        <f>IF($B127="","",INDEX('All CCC'!AY$7:AY$846,MATCH(WatchList!$B127,'All CCC'!$B$7:$B$846,0)))</f>
        <v/>
      </c>
      <c r="AZ127" s="856" t="str">
        <f>IF($B127="","",INDEX('All CCC'!AZ$7:AZ$846,MATCH(WatchList!$B127,'All CCC'!$B$7:$B$846,0)))</f>
        <v/>
      </c>
      <c r="BA127" s="856" t="str">
        <f>IF($B127="","",INDEX('All CCC'!BA$7:BA$846,MATCH(WatchList!$B127,'All CCC'!$B$7:$B$846,0)))</f>
        <v/>
      </c>
      <c r="BB127" s="856" t="str">
        <f>IF($B127="","",INDEX('All CCC'!BB$7:BB$846,MATCH(WatchList!$B127,'All CCC'!$B$7:$B$846,0)))</f>
        <v/>
      </c>
      <c r="BC127" s="856" t="str">
        <f>IF($B127="","",INDEX('All CCC'!BC$7:BC$846,MATCH(WatchList!$B127,'All CCC'!$B$7:$B$846,0)))</f>
        <v/>
      </c>
      <c r="BD127" s="856" t="str">
        <f>IF($B127="","",INDEX('All CCC'!BD$7:BD$846,MATCH(WatchList!$B127,'All CCC'!$B$7:$B$846,0)))</f>
        <v/>
      </c>
      <c r="BE127" s="856" t="str">
        <f>IF($B127="","",INDEX('All CCC'!BE$7:BE$846,MATCH(WatchList!$B127,'All CCC'!$B$7:$B$846,0)))</f>
        <v/>
      </c>
      <c r="BF127" s="856" t="str">
        <f>IF($B127="","",INDEX('All CCC'!BF$7:BF$846,MATCH(WatchList!$B127,'All CCC'!$B$7:$B$846,0)))</f>
        <v/>
      </c>
      <c r="BG127" s="856" t="str">
        <f>IF($B127="","",INDEX('All CCC'!BG$7:BG$846,MATCH(WatchList!$B127,'All CCC'!$B$7:$B$846,0)))</f>
        <v/>
      </c>
    </row>
    <row r="128" spans="1:59" x14ac:dyDescent="0.2">
      <c r="A128" s="550" t="str">
        <f>IF($B128="","",INDEX('All CCC'!A$7:A$846,MATCH(WatchList!$B128,'All CCC'!$B$7:$B$846,0)))</f>
        <v/>
      </c>
      <c r="B128" s="31"/>
      <c r="C128" s="856" t="str">
        <f>IF($B128="","",INDEX('All CCC'!C$7:C$846,MATCH(WatchList!$B128,'All CCC'!$B$7:$B$846,0)))</f>
        <v/>
      </c>
      <c r="D128" s="856" t="str">
        <f>IF($B128="","",INDEX('All CCC'!D$7:D$846,MATCH(WatchList!$B128,'All CCC'!$B$7:$B$846,0)))</f>
        <v/>
      </c>
      <c r="E128" s="856" t="str">
        <f>IF($B128="","",INDEX('All CCC'!E$7:E$846,MATCH(WatchList!$B128,'All CCC'!$B$7:$B$846,0)))</f>
        <v/>
      </c>
      <c r="F128" s="856" t="str">
        <f>IF($B128="","",INDEX('All CCC'!F$7:F$846,MATCH(WatchList!$B128,'All CCC'!$B$7:$B$846,0)))</f>
        <v/>
      </c>
      <c r="G128" s="856" t="str">
        <f>IF($B128="","",INDEX('All CCC'!G$7:G$846,MATCH(WatchList!$B128,'All CCC'!$B$7:$B$846,0)))</f>
        <v/>
      </c>
      <c r="H128" s="856" t="str">
        <f>IF($B128="","",INDEX('All CCC'!H$7:H$846,MATCH(WatchList!$B128,'All CCC'!$B$7:$B$846,0)))</f>
        <v/>
      </c>
      <c r="I128" s="856" t="str">
        <f>IF($B128="","",INDEX('All CCC'!I$7:I$846,MATCH(WatchList!$B128,'All CCC'!$B$7:$B$846,0)))</f>
        <v/>
      </c>
      <c r="J128" s="856" t="str">
        <f>IF($B128="","",INDEX('All CCC'!J$7:J$846,MATCH(WatchList!$B128,'All CCC'!$B$7:$B$846,0)))</f>
        <v/>
      </c>
      <c r="K128" s="856" t="str">
        <f>IF($B128="","",INDEX('All CCC'!K$7:K$846,MATCH(WatchList!$B128,'All CCC'!$B$7:$B$846,0)))</f>
        <v/>
      </c>
      <c r="L128" s="856" t="str">
        <f>IF($B128="","",INDEX('All CCC'!L$7:L$846,MATCH(WatchList!$B128,'All CCC'!$B$7:$B$846,0)))</f>
        <v/>
      </c>
      <c r="M128" s="856" t="str">
        <f>IF($B128="","",INDEX('All CCC'!M$7:M$846,MATCH(WatchList!$B128,'All CCC'!$B$7:$B$846,0)))</f>
        <v/>
      </c>
      <c r="N128" s="856" t="str">
        <f>IF($B128="","",INDEX('All CCC'!N$7:N$846,MATCH(WatchList!$B128,'All CCC'!$B$7:$B$846,0)))</f>
        <v/>
      </c>
      <c r="O128" s="856" t="str">
        <f>IF($B128="","",INDEX('All CCC'!O$7:O$846,MATCH(WatchList!$B128,'All CCC'!$B$7:$B$846,0)))</f>
        <v/>
      </c>
      <c r="P128" s="857" t="str">
        <f>IF($B128="","",INDEX('All CCC'!P$7:P$846,MATCH(WatchList!$B128,'All CCC'!$B$7:$B$846,0)))</f>
        <v/>
      </c>
      <c r="Q128" s="857" t="str">
        <f>IF($B128="","",INDEX('All CCC'!Q$7:Q$846,MATCH(WatchList!$B128,'All CCC'!$B$7:$B$846,0)))</f>
        <v/>
      </c>
      <c r="R128" s="856" t="str">
        <f>IF($B128="","",INDEX('All CCC'!R$7:R$846,MATCH(WatchList!$B128,'All CCC'!$B$7:$B$846,0)))</f>
        <v/>
      </c>
      <c r="S128" s="856" t="str">
        <f>IF($B128="","",INDEX('All CCC'!S$7:S$846,MATCH(WatchList!$B128,'All CCC'!$B$7:$B$846,0)))</f>
        <v/>
      </c>
      <c r="T128" s="856" t="str">
        <f>IF($B128="","",INDEX('All CCC'!T$7:T$846,MATCH(WatchList!$B128,'All CCC'!$B$7:$B$846,0)))</f>
        <v/>
      </c>
      <c r="U128" s="856" t="str">
        <f>IF($B128="","",INDEX('All CCC'!U$7:U$846,MATCH(WatchList!$B128,'All CCC'!$B$7:$B$846,0)))</f>
        <v/>
      </c>
      <c r="V128" s="856" t="str">
        <f>IF($B128="","",INDEX('All CCC'!V$7:V$846,MATCH(WatchList!$B128,'All CCC'!$B$7:$B$846,0)))</f>
        <v/>
      </c>
      <c r="W128" s="856" t="str">
        <f>IF($B128="","",INDEX('All CCC'!W$7:W$846,MATCH(WatchList!$B128,'All CCC'!$B$7:$B$846,0)))</f>
        <v/>
      </c>
      <c r="X128" s="856" t="str">
        <f>IF($B128="","",INDEX('All CCC'!X$7:X$846,MATCH(WatchList!$B128,'All CCC'!$B$7:$B$846,0)))</f>
        <v/>
      </c>
      <c r="Y128" s="856" t="str">
        <f>IF($B128="","",INDEX('All CCC'!Y$7:Y$846,MATCH(WatchList!$B128,'All CCC'!$B$7:$B$846,0)))</f>
        <v/>
      </c>
      <c r="Z128" s="856" t="str">
        <f>IF($B128="","",INDEX('All CCC'!Z$7:Z$846,MATCH(WatchList!$B128,'All CCC'!$B$7:$B$846,0)))</f>
        <v/>
      </c>
      <c r="AA128" s="856" t="str">
        <f>IF($B128="","",INDEX('All CCC'!AA$7:AA$846,MATCH(WatchList!$B128,'All CCC'!$B$7:$B$846,0)))</f>
        <v/>
      </c>
      <c r="AB128" s="856" t="str">
        <f>IF($B128="","",INDEX('All CCC'!AB$7:AB$846,MATCH(WatchList!$B128,'All CCC'!$B$7:$B$846,0)))</f>
        <v/>
      </c>
      <c r="AC128" s="856" t="str">
        <f>IF($B128="","",INDEX('All CCC'!AC$7:AC$846,MATCH(WatchList!$B128,'All CCC'!$B$7:$B$846,0)))</f>
        <v/>
      </c>
      <c r="AD128" s="856" t="str">
        <f>IF($B128="","",INDEX('All CCC'!AD$7:AD$846,MATCH(WatchList!$B128,'All CCC'!$B$7:$B$846,0)))</f>
        <v/>
      </c>
      <c r="AE128" s="856" t="str">
        <f>IF($B128="","",INDEX('All CCC'!AE$7:AE$846,MATCH(WatchList!$B128,'All CCC'!$B$7:$B$846,0)))</f>
        <v/>
      </c>
      <c r="AF128" s="856" t="str">
        <f>IF($B128="","",INDEX('All CCC'!AF$7:AF$846,MATCH(WatchList!$B128,'All CCC'!$B$7:$B$846,0)))</f>
        <v/>
      </c>
      <c r="AG128" s="856" t="str">
        <f>IF($B128="","",INDEX('All CCC'!AG$7:AG$846,MATCH(WatchList!$B128,'All CCC'!$B$7:$B$846,0)))</f>
        <v/>
      </c>
      <c r="AH128" s="856" t="str">
        <f>IF($B128="","",INDEX('All CCC'!AH$7:AH$846,MATCH(WatchList!$B128,'All CCC'!$B$7:$B$846,0)))</f>
        <v/>
      </c>
      <c r="AI128" s="856" t="str">
        <f>IF($B128="","",INDEX('All CCC'!AI$7:AI$846,MATCH(WatchList!$B128,'All CCC'!$B$7:$B$846,0)))</f>
        <v/>
      </c>
      <c r="AJ128" s="856" t="str">
        <f>IF($B128="","",INDEX('All CCC'!AJ$7:AJ$846,MATCH(WatchList!$B128,'All CCC'!$B$7:$B$846,0)))</f>
        <v/>
      </c>
      <c r="AK128" s="856" t="str">
        <f>IF($B128="","",INDEX('All CCC'!AK$7:AK$846,MATCH(WatchList!$B128,'All CCC'!$B$7:$B$846,0)))</f>
        <v/>
      </c>
      <c r="AL128" s="856" t="str">
        <f>IF($B128="","",INDEX('All CCC'!AL$7:AL$846,MATCH(WatchList!$B128,'All CCC'!$B$7:$B$846,0)))</f>
        <v/>
      </c>
      <c r="AM128" s="856" t="str">
        <f>IF($B128="","",INDEX('All CCC'!AM$7:AM$846,MATCH(WatchList!$B128,'All CCC'!$B$7:$B$846,0)))</f>
        <v/>
      </c>
      <c r="AN128" s="856" t="str">
        <f>IF($B128="","",INDEX('All CCC'!AN$7:AN$846,MATCH(WatchList!$B128,'All CCC'!$B$7:$B$846,0)))</f>
        <v/>
      </c>
      <c r="AO128" s="856" t="str">
        <f>IF($B128="","",INDEX('All CCC'!AO$7:AO$846,MATCH(WatchList!$B128,'All CCC'!$B$7:$B$846,0)))</f>
        <v/>
      </c>
      <c r="AP128" s="856" t="str">
        <f>IF($B128="","",INDEX('All CCC'!AP$7:AP$846,MATCH(WatchList!$B128,'All CCC'!$B$7:$B$846,0)))</f>
        <v/>
      </c>
      <c r="AQ128" s="856" t="str">
        <f>IF($B128="","",INDEX('All CCC'!AQ$7:AQ$846,MATCH(WatchList!$B128,'All CCC'!$B$7:$B$846,0)))</f>
        <v/>
      </c>
      <c r="AR128" s="856" t="str">
        <f>IF($B128="","",INDEX('All CCC'!AR$7:AR$846,MATCH(WatchList!$B128,'All CCC'!$B$7:$B$846,0)))</f>
        <v/>
      </c>
      <c r="AS128" s="856" t="str">
        <f>IF($B128="","",INDEX('All CCC'!AS$7:AS$846,MATCH(WatchList!$B128,'All CCC'!$B$7:$B$846,0)))</f>
        <v/>
      </c>
      <c r="AT128" s="856" t="str">
        <f>IF($B128="","",INDEX('All CCC'!AT$7:AT$846,MATCH(WatchList!$B128,'All CCC'!$B$7:$B$846,0)))</f>
        <v/>
      </c>
      <c r="AU128" s="856" t="str">
        <f>IF($B128="","",INDEX('All CCC'!AU$7:AU$846,MATCH(WatchList!$B128,'All CCC'!$B$7:$B$846,0)))</f>
        <v/>
      </c>
      <c r="AV128" s="856" t="str">
        <f>IF($B128="","",INDEX('All CCC'!AV$7:AV$846,MATCH(WatchList!$B128,'All CCC'!$B$7:$B$846,0)))</f>
        <v/>
      </c>
      <c r="AW128" s="856" t="str">
        <f>IF($B128="","",INDEX('All CCC'!AW$7:AW$846,MATCH(WatchList!$B128,'All CCC'!$B$7:$B$846,0)))</f>
        <v/>
      </c>
      <c r="AX128" s="856" t="str">
        <f>IF($B128="","",INDEX('All CCC'!AX$7:AX$846,MATCH(WatchList!$B128,'All CCC'!$B$7:$B$846,0)))</f>
        <v/>
      </c>
      <c r="AY128" s="856" t="str">
        <f>IF($B128="","",INDEX('All CCC'!AY$7:AY$846,MATCH(WatchList!$B128,'All CCC'!$B$7:$B$846,0)))</f>
        <v/>
      </c>
      <c r="AZ128" s="856" t="str">
        <f>IF($B128="","",INDEX('All CCC'!AZ$7:AZ$846,MATCH(WatchList!$B128,'All CCC'!$B$7:$B$846,0)))</f>
        <v/>
      </c>
      <c r="BA128" s="856" t="str">
        <f>IF($B128="","",INDEX('All CCC'!BA$7:BA$846,MATCH(WatchList!$B128,'All CCC'!$B$7:$B$846,0)))</f>
        <v/>
      </c>
      <c r="BB128" s="856" t="str">
        <f>IF($B128="","",INDEX('All CCC'!BB$7:BB$846,MATCH(WatchList!$B128,'All CCC'!$B$7:$B$846,0)))</f>
        <v/>
      </c>
      <c r="BC128" s="856" t="str">
        <f>IF($B128="","",INDEX('All CCC'!BC$7:BC$846,MATCH(WatchList!$B128,'All CCC'!$B$7:$B$846,0)))</f>
        <v/>
      </c>
      <c r="BD128" s="856" t="str">
        <f>IF($B128="","",INDEX('All CCC'!BD$7:BD$846,MATCH(WatchList!$B128,'All CCC'!$B$7:$B$846,0)))</f>
        <v/>
      </c>
      <c r="BE128" s="856" t="str">
        <f>IF($B128="","",INDEX('All CCC'!BE$7:BE$846,MATCH(WatchList!$B128,'All CCC'!$B$7:$B$846,0)))</f>
        <v/>
      </c>
      <c r="BF128" s="856" t="str">
        <f>IF($B128="","",INDEX('All CCC'!BF$7:BF$846,MATCH(WatchList!$B128,'All CCC'!$B$7:$B$846,0)))</f>
        <v/>
      </c>
      <c r="BG128" s="856" t="str">
        <f>IF($B128="","",INDEX('All CCC'!BG$7:BG$846,MATCH(WatchList!$B128,'All CCC'!$B$7:$B$846,0)))</f>
        <v/>
      </c>
    </row>
    <row r="129" spans="1:59" x14ac:dyDescent="0.2">
      <c r="A129" s="550" t="str">
        <f>IF($B129="","",INDEX('All CCC'!A$7:A$846,MATCH(WatchList!$B129,'All CCC'!$B$7:$B$846,0)))</f>
        <v/>
      </c>
      <c r="B129" s="31"/>
      <c r="C129" s="856" t="str">
        <f>IF($B129="","",INDEX('All CCC'!C$7:C$846,MATCH(WatchList!$B129,'All CCC'!$B$7:$B$846,0)))</f>
        <v/>
      </c>
      <c r="D129" s="856" t="str">
        <f>IF($B129="","",INDEX('All CCC'!D$7:D$846,MATCH(WatchList!$B129,'All CCC'!$B$7:$B$846,0)))</f>
        <v/>
      </c>
      <c r="E129" s="856" t="str">
        <f>IF($B129="","",INDEX('All CCC'!E$7:E$846,MATCH(WatchList!$B129,'All CCC'!$B$7:$B$846,0)))</f>
        <v/>
      </c>
      <c r="F129" s="856" t="str">
        <f>IF($B129="","",INDEX('All CCC'!F$7:F$846,MATCH(WatchList!$B129,'All CCC'!$B$7:$B$846,0)))</f>
        <v/>
      </c>
      <c r="G129" s="856" t="str">
        <f>IF($B129="","",INDEX('All CCC'!G$7:G$846,MATCH(WatchList!$B129,'All CCC'!$B$7:$B$846,0)))</f>
        <v/>
      </c>
      <c r="H129" s="856" t="str">
        <f>IF($B129="","",INDEX('All CCC'!H$7:H$846,MATCH(WatchList!$B129,'All CCC'!$B$7:$B$846,0)))</f>
        <v/>
      </c>
      <c r="I129" s="856" t="str">
        <f>IF($B129="","",INDEX('All CCC'!I$7:I$846,MATCH(WatchList!$B129,'All CCC'!$B$7:$B$846,0)))</f>
        <v/>
      </c>
      <c r="J129" s="856" t="str">
        <f>IF($B129="","",INDEX('All CCC'!J$7:J$846,MATCH(WatchList!$B129,'All CCC'!$B$7:$B$846,0)))</f>
        <v/>
      </c>
      <c r="K129" s="856" t="str">
        <f>IF($B129="","",INDEX('All CCC'!K$7:K$846,MATCH(WatchList!$B129,'All CCC'!$B$7:$B$846,0)))</f>
        <v/>
      </c>
      <c r="L129" s="856" t="str">
        <f>IF($B129="","",INDEX('All CCC'!L$7:L$846,MATCH(WatchList!$B129,'All CCC'!$B$7:$B$846,0)))</f>
        <v/>
      </c>
      <c r="M129" s="856" t="str">
        <f>IF($B129="","",INDEX('All CCC'!M$7:M$846,MATCH(WatchList!$B129,'All CCC'!$B$7:$B$846,0)))</f>
        <v/>
      </c>
      <c r="N129" s="856" t="str">
        <f>IF($B129="","",INDEX('All CCC'!N$7:N$846,MATCH(WatchList!$B129,'All CCC'!$B$7:$B$846,0)))</f>
        <v/>
      </c>
      <c r="O129" s="856" t="str">
        <f>IF($B129="","",INDEX('All CCC'!O$7:O$846,MATCH(WatchList!$B129,'All CCC'!$B$7:$B$846,0)))</f>
        <v/>
      </c>
      <c r="P129" s="857" t="str">
        <f>IF($B129="","",INDEX('All CCC'!P$7:P$846,MATCH(WatchList!$B129,'All CCC'!$B$7:$B$846,0)))</f>
        <v/>
      </c>
      <c r="Q129" s="857" t="str">
        <f>IF($B129="","",INDEX('All CCC'!Q$7:Q$846,MATCH(WatchList!$B129,'All CCC'!$B$7:$B$846,0)))</f>
        <v/>
      </c>
      <c r="R129" s="856" t="str">
        <f>IF($B129="","",INDEX('All CCC'!R$7:R$846,MATCH(WatchList!$B129,'All CCC'!$B$7:$B$846,0)))</f>
        <v/>
      </c>
      <c r="S129" s="856" t="str">
        <f>IF($B129="","",INDEX('All CCC'!S$7:S$846,MATCH(WatchList!$B129,'All CCC'!$B$7:$B$846,0)))</f>
        <v/>
      </c>
      <c r="T129" s="856" t="str">
        <f>IF($B129="","",INDEX('All CCC'!T$7:T$846,MATCH(WatchList!$B129,'All CCC'!$B$7:$B$846,0)))</f>
        <v/>
      </c>
      <c r="U129" s="856" t="str">
        <f>IF($B129="","",INDEX('All CCC'!U$7:U$846,MATCH(WatchList!$B129,'All CCC'!$B$7:$B$846,0)))</f>
        <v/>
      </c>
      <c r="V129" s="856" t="str">
        <f>IF($B129="","",INDEX('All CCC'!V$7:V$846,MATCH(WatchList!$B129,'All CCC'!$B$7:$B$846,0)))</f>
        <v/>
      </c>
      <c r="W129" s="856" t="str">
        <f>IF($B129="","",INDEX('All CCC'!W$7:W$846,MATCH(WatchList!$B129,'All CCC'!$B$7:$B$846,0)))</f>
        <v/>
      </c>
      <c r="X129" s="856" t="str">
        <f>IF($B129="","",INDEX('All CCC'!X$7:X$846,MATCH(WatchList!$B129,'All CCC'!$B$7:$B$846,0)))</f>
        <v/>
      </c>
      <c r="Y129" s="856" t="str">
        <f>IF($B129="","",INDEX('All CCC'!Y$7:Y$846,MATCH(WatchList!$B129,'All CCC'!$B$7:$B$846,0)))</f>
        <v/>
      </c>
      <c r="Z129" s="856" t="str">
        <f>IF($B129="","",INDEX('All CCC'!Z$7:Z$846,MATCH(WatchList!$B129,'All CCC'!$B$7:$B$846,0)))</f>
        <v/>
      </c>
      <c r="AA129" s="856" t="str">
        <f>IF($B129="","",INDEX('All CCC'!AA$7:AA$846,MATCH(WatchList!$B129,'All CCC'!$B$7:$B$846,0)))</f>
        <v/>
      </c>
      <c r="AB129" s="856" t="str">
        <f>IF($B129="","",INDEX('All CCC'!AB$7:AB$846,MATCH(WatchList!$B129,'All CCC'!$B$7:$B$846,0)))</f>
        <v/>
      </c>
      <c r="AC129" s="856" t="str">
        <f>IF($B129="","",INDEX('All CCC'!AC$7:AC$846,MATCH(WatchList!$B129,'All CCC'!$B$7:$B$846,0)))</f>
        <v/>
      </c>
      <c r="AD129" s="856" t="str">
        <f>IF($B129="","",INDEX('All CCC'!AD$7:AD$846,MATCH(WatchList!$B129,'All CCC'!$B$7:$B$846,0)))</f>
        <v/>
      </c>
      <c r="AE129" s="856" t="str">
        <f>IF($B129="","",INDEX('All CCC'!AE$7:AE$846,MATCH(WatchList!$B129,'All CCC'!$B$7:$B$846,0)))</f>
        <v/>
      </c>
      <c r="AF129" s="856" t="str">
        <f>IF($B129="","",INDEX('All CCC'!AF$7:AF$846,MATCH(WatchList!$B129,'All CCC'!$B$7:$B$846,0)))</f>
        <v/>
      </c>
      <c r="AG129" s="856" t="str">
        <f>IF($B129="","",INDEX('All CCC'!AG$7:AG$846,MATCH(WatchList!$B129,'All CCC'!$B$7:$B$846,0)))</f>
        <v/>
      </c>
      <c r="AH129" s="856" t="str">
        <f>IF($B129="","",INDEX('All CCC'!AH$7:AH$846,MATCH(WatchList!$B129,'All CCC'!$B$7:$B$846,0)))</f>
        <v/>
      </c>
      <c r="AI129" s="856" t="str">
        <f>IF($B129="","",INDEX('All CCC'!AI$7:AI$846,MATCH(WatchList!$B129,'All CCC'!$B$7:$B$846,0)))</f>
        <v/>
      </c>
      <c r="AJ129" s="856" t="str">
        <f>IF($B129="","",INDEX('All CCC'!AJ$7:AJ$846,MATCH(WatchList!$B129,'All CCC'!$B$7:$B$846,0)))</f>
        <v/>
      </c>
      <c r="AK129" s="856" t="str">
        <f>IF($B129="","",INDEX('All CCC'!AK$7:AK$846,MATCH(WatchList!$B129,'All CCC'!$B$7:$B$846,0)))</f>
        <v/>
      </c>
      <c r="AL129" s="856" t="str">
        <f>IF($B129="","",INDEX('All CCC'!AL$7:AL$846,MATCH(WatchList!$B129,'All CCC'!$B$7:$B$846,0)))</f>
        <v/>
      </c>
      <c r="AM129" s="856" t="str">
        <f>IF($B129="","",INDEX('All CCC'!AM$7:AM$846,MATCH(WatchList!$B129,'All CCC'!$B$7:$B$846,0)))</f>
        <v/>
      </c>
      <c r="AN129" s="856" t="str">
        <f>IF($B129="","",INDEX('All CCC'!AN$7:AN$846,MATCH(WatchList!$B129,'All CCC'!$B$7:$B$846,0)))</f>
        <v/>
      </c>
      <c r="AO129" s="856" t="str">
        <f>IF($B129="","",INDEX('All CCC'!AO$7:AO$846,MATCH(WatchList!$B129,'All CCC'!$B$7:$B$846,0)))</f>
        <v/>
      </c>
      <c r="AP129" s="856" t="str">
        <f>IF($B129="","",INDEX('All CCC'!AP$7:AP$846,MATCH(WatchList!$B129,'All CCC'!$B$7:$B$846,0)))</f>
        <v/>
      </c>
      <c r="AQ129" s="856" t="str">
        <f>IF($B129="","",INDEX('All CCC'!AQ$7:AQ$846,MATCH(WatchList!$B129,'All CCC'!$B$7:$B$846,0)))</f>
        <v/>
      </c>
      <c r="AR129" s="856" t="str">
        <f>IF($B129="","",INDEX('All CCC'!AR$7:AR$846,MATCH(WatchList!$B129,'All CCC'!$B$7:$B$846,0)))</f>
        <v/>
      </c>
      <c r="AS129" s="856" t="str">
        <f>IF($B129="","",INDEX('All CCC'!AS$7:AS$846,MATCH(WatchList!$B129,'All CCC'!$B$7:$B$846,0)))</f>
        <v/>
      </c>
      <c r="AT129" s="856" t="str">
        <f>IF($B129="","",INDEX('All CCC'!AT$7:AT$846,MATCH(WatchList!$B129,'All CCC'!$B$7:$B$846,0)))</f>
        <v/>
      </c>
      <c r="AU129" s="856" t="str">
        <f>IF($B129="","",INDEX('All CCC'!AU$7:AU$846,MATCH(WatchList!$B129,'All CCC'!$B$7:$B$846,0)))</f>
        <v/>
      </c>
      <c r="AV129" s="856" t="str">
        <f>IF($B129="","",INDEX('All CCC'!AV$7:AV$846,MATCH(WatchList!$B129,'All CCC'!$B$7:$B$846,0)))</f>
        <v/>
      </c>
      <c r="AW129" s="856" t="str">
        <f>IF($B129="","",INDEX('All CCC'!AW$7:AW$846,MATCH(WatchList!$B129,'All CCC'!$B$7:$B$846,0)))</f>
        <v/>
      </c>
      <c r="AX129" s="856" t="str">
        <f>IF($B129="","",INDEX('All CCC'!AX$7:AX$846,MATCH(WatchList!$B129,'All CCC'!$B$7:$B$846,0)))</f>
        <v/>
      </c>
      <c r="AY129" s="856" t="str">
        <f>IF($B129="","",INDEX('All CCC'!AY$7:AY$846,MATCH(WatchList!$B129,'All CCC'!$B$7:$B$846,0)))</f>
        <v/>
      </c>
      <c r="AZ129" s="856" t="str">
        <f>IF($B129="","",INDEX('All CCC'!AZ$7:AZ$846,MATCH(WatchList!$B129,'All CCC'!$B$7:$B$846,0)))</f>
        <v/>
      </c>
      <c r="BA129" s="856" t="str">
        <f>IF($B129="","",INDEX('All CCC'!BA$7:BA$846,MATCH(WatchList!$B129,'All CCC'!$B$7:$B$846,0)))</f>
        <v/>
      </c>
      <c r="BB129" s="856" t="str">
        <f>IF($B129="","",INDEX('All CCC'!BB$7:BB$846,MATCH(WatchList!$B129,'All CCC'!$B$7:$B$846,0)))</f>
        <v/>
      </c>
      <c r="BC129" s="856" t="str">
        <f>IF($B129="","",INDEX('All CCC'!BC$7:BC$846,MATCH(WatchList!$B129,'All CCC'!$B$7:$B$846,0)))</f>
        <v/>
      </c>
      <c r="BD129" s="856" t="str">
        <f>IF($B129="","",INDEX('All CCC'!BD$7:BD$846,MATCH(WatchList!$B129,'All CCC'!$B$7:$B$846,0)))</f>
        <v/>
      </c>
      <c r="BE129" s="856" t="str">
        <f>IF($B129="","",INDEX('All CCC'!BE$7:BE$846,MATCH(WatchList!$B129,'All CCC'!$B$7:$B$846,0)))</f>
        <v/>
      </c>
      <c r="BF129" s="856" t="str">
        <f>IF($B129="","",INDEX('All CCC'!BF$7:BF$846,MATCH(WatchList!$B129,'All CCC'!$B$7:$B$846,0)))</f>
        <v/>
      </c>
      <c r="BG129" s="856" t="str">
        <f>IF($B129="","",INDEX('All CCC'!BG$7:BG$846,MATCH(WatchList!$B129,'All CCC'!$B$7:$B$846,0)))</f>
        <v/>
      </c>
    </row>
    <row r="130" spans="1:59" x14ac:dyDescent="0.2">
      <c r="A130" s="550" t="str">
        <f>IF($B130="","",INDEX('All CCC'!A$7:A$846,MATCH(WatchList!$B130,'All CCC'!$B$7:$B$846,0)))</f>
        <v/>
      </c>
      <c r="B130" s="31"/>
      <c r="C130" s="856" t="str">
        <f>IF($B130="","",INDEX('All CCC'!C$7:C$846,MATCH(WatchList!$B130,'All CCC'!$B$7:$B$846,0)))</f>
        <v/>
      </c>
      <c r="D130" s="856" t="str">
        <f>IF($B130="","",INDEX('All CCC'!D$7:D$846,MATCH(WatchList!$B130,'All CCC'!$B$7:$B$846,0)))</f>
        <v/>
      </c>
      <c r="E130" s="856" t="str">
        <f>IF($B130="","",INDEX('All CCC'!E$7:E$846,MATCH(WatchList!$B130,'All CCC'!$B$7:$B$846,0)))</f>
        <v/>
      </c>
      <c r="F130" s="856" t="str">
        <f>IF($B130="","",INDEX('All CCC'!F$7:F$846,MATCH(WatchList!$B130,'All CCC'!$B$7:$B$846,0)))</f>
        <v/>
      </c>
      <c r="G130" s="856" t="str">
        <f>IF($B130="","",INDEX('All CCC'!G$7:G$846,MATCH(WatchList!$B130,'All CCC'!$B$7:$B$846,0)))</f>
        <v/>
      </c>
      <c r="H130" s="856" t="str">
        <f>IF($B130="","",INDEX('All CCC'!H$7:H$846,MATCH(WatchList!$B130,'All CCC'!$B$7:$B$846,0)))</f>
        <v/>
      </c>
      <c r="I130" s="856" t="str">
        <f>IF($B130="","",INDEX('All CCC'!I$7:I$846,MATCH(WatchList!$B130,'All CCC'!$B$7:$B$846,0)))</f>
        <v/>
      </c>
      <c r="J130" s="856" t="str">
        <f>IF($B130="","",INDEX('All CCC'!J$7:J$846,MATCH(WatchList!$B130,'All CCC'!$B$7:$B$846,0)))</f>
        <v/>
      </c>
      <c r="K130" s="856" t="str">
        <f>IF($B130="","",INDEX('All CCC'!K$7:K$846,MATCH(WatchList!$B130,'All CCC'!$B$7:$B$846,0)))</f>
        <v/>
      </c>
      <c r="L130" s="856" t="str">
        <f>IF($B130="","",INDEX('All CCC'!L$7:L$846,MATCH(WatchList!$B130,'All CCC'!$B$7:$B$846,0)))</f>
        <v/>
      </c>
      <c r="M130" s="856" t="str">
        <f>IF($B130="","",INDEX('All CCC'!M$7:M$846,MATCH(WatchList!$B130,'All CCC'!$B$7:$B$846,0)))</f>
        <v/>
      </c>
      <c r="N130" s="856" t="str">
        <f>IF($B130="","",INDEX('All CCC'!N$7:N$846,MATCH(WatchList!$B130,'All CCC'!$B$7:$B$846,0)))</f>
        <v/>
      </c>
      <c r="O130" s="856" t="str">
        <f>IF($B130="","",INDEX('All CCC'!O$7:O$846,MATCH(WatchList!$B130,'All CCC'!$B$7:$B$846,0)))</f>
        <v/>
      </c>
      <c r="P130" s="857" t="str">
        <f>IF($B130="","",INDEX('All CCC'!P$7:P$846,MATCH(WatchList!$B130,'All CCC'!$B$7:$B$846,0)))</f>
        <v/>
      </c>
      <c r="Q130" s="857" t="str">
        <f>IF($B130="","",INDEX('All CCC'!Q$7:Q$846,MATCH(WatchList!$B130,'All CCC'!$B$7:$B$846,0)))</f>
        <v/>
      </c>
      <c r="R130" s="856" t="str">
        <f>IF($B130="","",INDEX('All CCC'!R$7:R$846,MATCH(WatchList!$B130,'All CCC'!$B$7:$B$846,0)))</f>
        <v/>
      </c>
      <c r="S130" s="856" t="str">
        <f>IF($B130="","",INDEX('All CCC'!S$7:S$846,MATCH(WatchList!$B130,'All CCC'!$B$7:$B$846,0)))</f>
        <v/>
      </c>
      <c r="T130" s="856" t="str">
        <f>IF($B130="","",INDEX('All CCC'!T$7:T$846,MATCH(WatchList!$B130,'All CCC'!$B$7:$B$846,0)))</f>
        <v/>
      </c>
      <c r="U130" s="856" t="str">
        <f>IF($B130="","",INDEX('All CCC'!U$7:U$846,MATCH(WatchList!$B130,'All CCC'!$B$7:$B$846,0)))</f>
        <v/>
      </c>
      <c r="V130" s="856" t="str">
        <f>IF($B130="","",INDEX('All CCC'!V$7:V$846,MATCH(WatchList!$B130,'All CCC'!$B$7:$B$846,0)))</f>
        <v/>
      </c>
      <c r="W130" s="856" t="str">
        <f>IF($B130="","",INDEX('All CCC'!W$7:W$846,MATCH(WatchList!$B130,'All CCC'!$B$7:$B$846,0)))</f>
        <v/>
      </c>
      <c r="X130" s="856" t="str">
        <f>IF($B130="","",INDEX('All CCC'!X$7:X$846,MATCH(WatchList!$B130,'All CCC'!$B$7:$B$846,0)))</f>
        <v/>
      </c>
      <c r="Y130" s="856" t="str">
        <f>IF($B130="","",INDEX('All CCC'!Y$7:Y$846,MATCH(WatchList!$B130,'All CCC'!$B$7:$B$846,0)))</f>
        <v/>
      </c>
      <c r="Z130" s="856" t="str">
        <f>IF($B130="","",INDEX('All CCC'!Z$7:Z$846,MATCH(WatchList!$B130,'All CCC'!$B$7:$B$846,0)))</f>
        <v/>
      </c>
      <c r="AA130" s="856" t="str">
        <f>IF($B130="","",INDEX('All CCC'!AA$7:AA$846,MATCH(WatchList!$B130,'All CCC'!$B$7:$B$846,0)))</f>
        <v/>
      </c>
      <c r="AB130" s="856" t="str">
        <f>IF($B130="","",INDEX('All CCC'!AB$7:AB$846,MATCH(WatchList!$B130,'All CCC'!$B$7:$B$846,0)))</f>
        <v/>
      </c>
      <c r="AC130" s="856" t="str">
        <f>IF($B130="","",INDEX('All CCC'!AC$7:AC$846,MATCH(WatchList!$B130,'All CCC'!$B$7:$B$846,0)))</f>
        <v/>
      </c>
      <c r="AD130" s="856" t="str">
        <f>IF($B130="","",INDEX('All CCC'!AD$7:AD$846,MATCH(WatchList!$B130,'All CCC'!$B$7:$B$846,0)))</f>
        <v/>
      </c>
      <c r="AE130" s="856" t="str">
        <f>IF($B130="","",INDEX('All CCC'!AE$7:AE$846,MATCH(WatchList!$B130,'All CCC'!$B$7:$B$846,0)))</f>
        <v/>
      </c>
      <c r="AF130" s="856" t="str">
        <f>IF($B130="","",INDEX('All CCC'!AF$7:AF$846,MATCH(WatchList!$B130,'All CCC'!$B$7:$B$846,0)))</f>
        <v/>
      </c>
      <c r="AG130" s="856" t="str">
        <f>IF($B130="","",INDEX('All CCC'!AG$7:AG$846,MATCH(WatchList!$B130,'All CCC'!$B$7:$B$846,0)))</f>
        <v/>
      </c>
      <c r="AH130" s="856" t="str">
        <f>IF($B130="","",INDEX('All CCC'!AH$7:AH$846,MATCH(WatchList!$B130,'All CCC'!$B$7:$B$846,0)))</f>
        <v/>
      </c>
      <c r="AI130" s="856" t="str">
        <f>IF($B130="","",INDEX('All CCC'!AI$7:AI$846,MATCH(WatchList!$B130,'All CCC'!$B$7:$B$846,0)))</f>
        <v/>
      </c>
      <c r="AJ130" s="856" t="str">
        <f>IF($B130="","",INDEX('All CCC'!AJ$7:AJ$846,MATCH(WatchList!$B130,'All CCC'!$B$7:$B$846,0)))</f>
        <v/>
      </c>
      <c r="AK130" s="856" t="str">
        <f>IF($B130="","",INDEX('All CCC'!AK$7:AK$846,MATCH(WatchList!$B130,'All CCC'!$B$7:$B$846,0)))</f>
        <v/>
      </c>
      <c r="AL130" s="856" t="str">
        <f>IF($B130="","",INDEX('All CCC'!AL$7:AL$846,MATCH(WatchList!$B130,'All CCC'!$B$7:$B$846,0)))</f>
        <v/>
      </c>
      <c r="AM130" s="856" t="str">
        <f>IF($B130="","",INDEX('All CCC'!AM$7:AM$846,MATCH(WatchList!$B130,'All CCC'!$B$7:$B$846,0)))</f>
        <v/>
      </c>
      <c r="AN130" s="856" t="str">
        <f>IF($B130="","",INDEX('All CCC'!AN$7:AN$846,MATCH(WatchList!$B130,'All CCC'!$B$7:$B$846,0)))</f>
        <v/>
      </c>
      <c r="AO130" s="856" t="str">
        <f>IF($B130="","",INDEX('All CCC'!AO$7:AO$846,MATCH(WatchList!$B130,'All CCC'!$B$7:$B$846,0)))</f>
        <v/>
      </c>
      <c r="AP130" s="856" t="str">
        <f>IF($B130="","",INDEX('All CCC'!AP$7:AP$846,MATCH(WatchList!$B130,'All CCC'!$B$7:$B$846,0)))</f>
        <v/>
      </c>
      <c r="AQ130" s="856" t="str">
        <f>IF($B130="","",INDEX('All CCC'!AQ$7:AQ$846,MATCH(WatchList!$B130,'All CCC'!$B$7:$B$846,0)))</f>
        <v/>
      </c>
      <c r="AR130" s="856" t="str">
        <f>IF($B130="","",INDEX('All CCC'!AR$7:AR$846,MATCH(WatchList!$B130,'All CCC'!$B$7:$B$846,0)))</f>
        <v/>
      </c>
      <c r="AS130" s="856" t="str">
        <f>IF($B130="","",INDEX('All CCC'!AS$7:AS$846,MATCH(WatchList!$B130,'All CCC'!$B$7:$B$846,0)))</f>
        <v/>
      </c>
      <c r="AT130" s="856" t="str">
        <f>IF($B130="","",INDEX('All CCC'!AT$7:AT$846,MATCH(WatchList!$B130,'All CCC'!$B$7:$B$846,0)))</f>
        <v/>
      </c>
      <c r="AU130" s="856" t="str">
        <f>IF($B130="","",INDEX('All CCC'!AU$7:AU$846,MATCH(WatchList!$B130,'All CCC'!$B$7:$B$846,0)))</f>
        <v/>
      </c>
      <c r="AV130" s="856" t="str">
        <f>IF($B130="","",INDEX('All CCC'!AV$7:AV$846,MATCH(WatchList!$B130,'All CCC'!$B$7:$B$846,0)))</f>
        <v/>
      </c>
      <c r="AW130" s="856" t="str">
        <f>IF($B130="","",INDEX('All CCC'!AW$7:AW$846,MATCH(WatchList!$B130,'All CCC'!$B$7:$B$846,0)))</f>
        <v/>
      </c>
      <c r="AX130" s="856" t="str">
        <f>IF($B130="","",INDEX('All CCC'!AX$7:AX$846,MATCH(WatchList!$B130,'All CCC'!$B$7:$B$846,0)))</f>
        <v/>
      </c>
      <c r="AY130" s="856" t="str">
        <f>IF($B130="","",INDEX('All CCC'!AY$7:AY$846,MATCH(WatchList!$B130,'All CCC'!$B$7:$B$846,0)))</f>
        <v/>
      </c>
      <c r="AZ130" s="856" t="str">
        <f>IF($B130="","",INDEX('All CCC'!AZ$7:AZ$846,MATCH(WatchList!$B130,'All CCC'!$B$7:$B$846,0)))</f>
        <v/>
      </c>
      <c r="BA130" s="856" t="str">
        <f>IF($B130="","",INDEX('All CCC'!BA$7:BA$846,MATCH(WatchList!$B130,'All CCC'!$B$7:$B$846,0)))</f>
        <v/>
      </c>
      <c r="BB130" s="856" t="str">
        <f>IF($B130="","",INDEX('All CCC'!BB$7:BB$846,MATCH(WatchList!$B130,'All CCC'!$B$7:$B$846,0)))</f>
        <v/>
      </c>
      <c r="BC130" s="856" t="str">
        <f>IF($B130="","",INDEX('All CCC'!BC$7:BC$846,MATCH(WatchList!$B130,'All CCC'!$B$7:$B$846,0)))</f>
        <v/>
      </c>
      <c r="BD130" s="856" t="str">
        <f>IF($B130="","",INDEX('All CCC'!BD$7:BD$846,MATCH(WatchList!$B130,'All CCC'!$B$7:$B$846,0)))</f>
        <v/>
      </c>
      <c r="BE130" s="856" t="str">
        <f>IF($B130="","",INDEX('All CCC'!BE$7:BE$846,MATCH(WatchList!$B130,'All CCC'!$B$7:$B$846,0)))</f>
        <v/>
      </c>
      <c r="BF130" s="856" t="str">
        <f>IF($B130="","",INDEX('All CCC'!BF$7:BF$846,MATCH(WatchList!$B130,'All CCC'!$B$7:$B$846,0)))</f>
        <v/>
      </c>
      <c r="BG130" s="856" t="str">
        <f>IF($B130="","",INDEX('All CCC'!BG$7:BG$846,MATCH(WatchList!$B130,'All CCC'!$B$7:$B$846,0)))</f>
        <v/>
      </c>
    </row>
    <row r="131" spans="1:59" x14ac:dyDescent="0.2">
      <c r="A131" s="550" t="str">
        <f>IF($B131="","",INDEX('All CCC'!A$7:A$846,MATCH(WatchList!$B131,'All CCC'!$B$7:$B$846,0)))</f>
        <v/>
      </c>
      <c r="B131" s="31"/>
      <c r="C131" s="856" t="str">
        <f>IF($B131="","",INDEX('All CCC'!C$7:C$846,MATCH(WatchList!$B131,'All CCC'!$B$7:$B$846,0)))</f>
        <v/>
      </c>
      <c r="D131" s="856" t="str">
        <f>IF($B131="","",INDEX('All CCC'!D$7:D$846,MATCH(WatchList!$B131,'All CCC'!$B$7:$B$846,0)))</f>
        <v/>
      </c>
      <c r="E131" s="856" t="str">
        <f>IF($B131="","",INDEX('All CCC'!E$7:E$846,MATCH(WatchList!$B131,'All CCC'!$B$7:$B$846,0)))</f>
        <v/>
      </c>
      <c r="F131" s="856" t="str">
        <f>IF($B131="","",INDEX('All CCC'!F$7:F$846,MATCH(WatchList!$B131,'All CCC'!$B$7:$B$846,0)))</f>
        <v/>
      </c>
      <c r="G131" s="856" t="str">
        <f>IF($B131="","",INDEX('All CCC'!G$7:G$846,MATCH(WatchList!$B131,'All CCC'!$B$7:$B$846,0)))</f>
        <v/>
      </c>
      <c r="H131" s="856" t="str">
        <f>IF($B131="","",INDEX('All CCC'!H$7:H$846,MATCH(WatchList!$B131,'All CCC'!$B$7:$B$846,0)))</f>
        <v/>
      </c>
      <c r="I131" s="856" t="str">
        <f>IF($B131="","",INDEX('All CCC'!I$7:I$846,MATCH(WatchList!$B131,'All CCC'!$B$7:$B$846,0)))</f>
        <v/>
      </c>
      <c r="J131" s="856" t="str">
        <f>IF($B131="","",INDEX('All CCC'!J$7:J$846,MATCH(WatchList!$B131,'All CCC'!$B$7:$B$846,0)))</f>
        <v/>
      </c>
      <c r="K131" s="856" t="str">
        <f>IF($B131="","",INDEX('All CCC'!K$7:K$846,MATCH(WatchList!$B131,'All CCC'!$B$7:$B$846,0)))</f>
        <v/>
      </c>
      <c r="L131" s="856" t="str">
        <f>IF($B131="","",INDEX('All CCC'!L$7:L$846,MATCH(WatchList!$B131,'All CCC'!$B$7:$B$846,0)))</f>
        <v/>
      </c>
      <c r="M131" s="856" t="str">
        <f>IF($B131="","",INDEX('All CCC'!M$7:M$846,MATCH(WatchList!$B131,'All CCC'!$B$7:$B$846,0)))</f>
        <v/>
      </c>
      <c r="N131" s="856" t="str">
        <f>IF($B131="","",INDEX('All CCC'!N$7:N$846,MATCH(WatchList!$B131,'All CCC'!$B$7:$B$846,0)))</f>
        <v/>
      </c>
      <c r="O131" s="856" t="str">
        <f>IF($B131="","",INDEX('All CCC'!O$7:O$846,MATCH(WatchList!$B131,'All CCC'!$B$7:$B$846,0)))</f>
        <v/>
      </c>
      <c r="P131" s="857" t="str">
        <f>IF($B131="","",INDEX('All CCC'!P$7:P$846,MATCH(WatchList!$B131,'All CCC'!$B$7:$B$846,0)))</f>
        <v/>
      </c>
      <c r="Q131" s="857" t="str">
        <f>IF($B131="","",INDEX('All CCC'!Q$7:Q$846,MATCH(WatchList!$B131,'All CCC'!$B$7:$B$846,0)))</f>
        <v/>
      </c>
      <c r="R131" s="856" t="str">
        <f>IF($B131="","",INDEX('All CCC'!R$7:R$846,MATCH(WatchList!$B131,'All CCC'!$B$7:$B$846,0)))</f>
        <v/>
      </c>
      <c r="S131" s="856" t="str">
        <f>IF($B131="","",INDEX('All CCC'!S$7:S$846,MATCH(WatchList!$B131,'All CCC'!$B$7:$B$846,0)))</f>
        <v/>
      </c>
      <c r="T131" s="856" t="str">
        <f>IF($B131="","",INDEX('All CCC'!T$7:T$846,MATCH(WatchList!$B131,'All CCC'!$B$7:$B$846,0)))</f>
        <v/>
      </c>
      <c r="U131" s="856" t="str">
        <f>IF($B131="","",INDEX('All CCC'!U$7:U$846,MATCH(WatchList!$B131,'All CCC'!$B$7:$B$846,0)))</f>
        <v/>
      </c>
      <c r="V131" s="856" t="str">
        <f>IF($B131="","",INDEX('All CCC'!V$7:V$846,MATCH(WatchList!$B131,'All CCC'!$B$7:$B$846,0)))</f>
        <v/>
      </c>
      <c r="W131" s="856" t="str">
        <f>IF($B131="","",INDEX('All CCC'!W$7:W$846,MATCH(WatchList!$B131,'All CCC'!$B$7:$B$846,0)))</f>
        <v/>
      </c>
      <c r="X131" s="856" t="str">
        <f>IF($B131="","",INDEX('All CCC'!X$7:X$846,MATCH(WatchList!$B131,'All CCC'!$B$7:$B$846,0)))</f>
        <v/>
      </c>
      <c r="Y131" s="856" t="str">
        <f>IF($B131="","",INDEX('All CCC'!Y$7:Y$846,MATCH(WatchList!$B131,'All CCC'!$B$7:$B$846,0)))</f>
        <v/>
      </c>
      <c r="Z131" s="856" t="str">
        <f>IF($B131="","",INDEX('All CCC'!Z$7:Z$846,MATCH(WatchList!$B131,'All CCC'!$B$7:$B$846,0)))</f>
        <v/>
      </c>
      <c r="AA131" s="856" t="str">
        <f>IF($B131="","",INDEX('All CCC'!AA$7:AA$846,MATCH(WatchList!$B131,'All CCC'!$B$7:$B$846,0)))</f>
        <v/>
      </c>
      <c r="AB131" s="856" t="str">
        <f>IF($B131="","",INDEX('All CCC'!AB$7:AB$846,MATCH(WatchList!$B131,'All CCC'!$B$7:$B$846,0)))</f>
        <v/>
      </c>
      <c r="AC131" s="856" t="str">
        <f>IF($B131="","",INDEX('All CCC'!AC$7:AC$846,MATCH(WatchList!$B131,'All CCC'!$B$7:$B$846,0)))</f>
        <v/>
      </c>
      <c r="AD131" s="856" t="str">
        <f>IF($B131="","",INDEX('All CCC'!AD$7:AD$846,MATCH(WatchList!$B131,'All CCC'!$B$7:$B$846,0)))</f>
        <v/>
      </c>
      <c r="AE131" s="856" t="str">
        <f>IF($B131="","",INDEX('All CCC'!AE$7:AE$846,MATCH(WatchList!$B131,'All CCC'!$B$7:$B$846,0)))</f>
        <v/>
      </c>
      <c r="AF131" s="856" t="str">
        <f>IF($B131="","",INDEX('All CCC'!AF$7:AF$846,MATCH(WatchList!$B131,'All CCC'!$B$7:$B$846,0)))</f>
        <v/>
      </c>
      <c r="AG131" s="856" t="str">
        <f>IF($B131="","",INDEX('All CCC'!AG$7:AG$846,MATCH(WatchList!$B131,'All CCC'!$B$7:$B$846,0)))</f>
        <v/>
      </c>
      <c r="AH131" s="856" t="str">
        <f>IF($B131="","",INDEX('All CCC'!AH$7:AH$846,MATCH(WatchList!$B131,'All CCC'!$B$7:$B$846,0)))</f>
        <v/>
      </c>
      <c r="AI131" s="856" t="str">
        <f>IF($B131="","",INDEX('All CCC'!AI$7:AI$846,MATCH(WatchList!$B131,'All CCC'!$B$7:$B$846,0)))</f>
        <v/>
      </c>
      <c r="AJ131" s="856" t="str">
        <f>IF($B131="","",INDEX('All CCC'!AJ$7:AJ$846,MATCH(WatchList!$B131,'All CCC'!$B$7:$B$846,0)))</f>
        <v/>
      </c>
      <c r="AK131" s="856" t="str">
        <f>IF($B131="","",INDEX('All CCC'!AK$7:AK$846,MATCH(WatchList!$B131,'All CCC'!$B$7:$B$846,0)))</f>
        <v/>
      </c>
      <c r="AL131" s="856" t="str">
        <f>IF($B131="","",INDEX('All CCC'!AL$7:AL$846,MATCH(WatchList!$B131,'All CCC'!$B$7:$B$846,0)))</f>
        <v/>
      </c>
      <c r="AM131" s="856" t="str">
        <f>IF($B131="","",INDEX('All CCC'!AM$7:AM$846,MATCH(WatchList!$B131,'All CCC'!$B$7:$B$846,0)))</f>
        <v/>
      </c>
      <c r="AN131" s="856" t="str">
        <f>IF($B131="","",INDEX('All CCC'!AN$7:AN$846,MATCH(WatchList!$B131,'All CCC'!$B$7:$B$846,0)))</f>
        <v/>
      </c>
      <c r="AO131" s="856" t="str">
        <f>IF($B131="","",INDEX('All CCC'!AO$7:AO$846,MATCH(WatchList!$B131,'All CCC'!$B$7:$B$846,0)))</f>
        <v/>
      </c>
      <c r="AP131" s="856" t="str">
        <f>IF($B131="","",INDEX('All CCC'!AP$7:AP$846,MATCH(WatchList!$B131,'All CCC'!$B$7:$B$846,0)))</f>
        <v/>
      </c>
      <c r="AQ131" s="856" t="str">
        <f>IF($B131="","",INDEX('All CCC'!AQ$7:AQ$846,MATCH(WatchList!$B131,'All CCC'!$B$7:$B$846,0)))</f>
        <v/>
      </c>
      <c r="AR131" s="856" t="str">
        <f>IF($B131="","",INDEX('All CCC'!AR$7:AR$846,MATCH(WatchList!$B131,'All CCC'!$B$7:$B$846,0)))</f>
        <v/>
      </c>
      <c r="AS131" s="856" t="str">
        <f>IF($B131="","",INDEX('All CCC'!AS$7:AS$846,MATCH(WatchList!$B131,'All CCC'!$B$7:$B$846,0)))</f>
        <v/>
      </c>
      <c r="AT131" s="856" t="str">
        <f>IF($B131="","",INDEX('All CCC'!AT$7:AT$846,MATCH(WatchList!$B131,'All CCC'!$B$7:$B$846,0)))</f>
        <v/>
      </c>
      <c r="AU131" s="856" t="str">
        <f>IF($B131="","",INDEX('All CCC'!AU$7:AU$846,MATCH(WatchList!$B131,'All CCC'!$B$7:$B$846,0)))</f>
        <v/>
      </c>
      <c r="AV131" s="856" t="str">
        <f>IF($B131="","",INDEX('All CCC'!AV$7:AV$846,MATCH(WatchList!$B131,'All CCC'!$B$7:$B$846,0)))</f>
        <v/>
      </c>
      <c r="AW131" s="856" t="str">
        <f>IF($B131="","",INDEX('All CCC'!AW$7:AW$846,MATCH(WatchList!$B131,'All CCC'!$B$7:$B$846,0)))</f>
        <v/>
      </c>
      <c r="AX131" s="856" t="str">
        <f>IF($B131="","",INDEX('All CCC'!AX$7:AX$846,MATCH(WatchList!$B131,'All CCC'!$B$7:$B$846,0)))</f>
        <v/>
      </c>
      <c r="AY131" s="856" t="str">
        <f>IF($B131="","",INDEX('All CCC'!AY$7:AY$846,MATCH(WatchList!$B131,'All CCC'!$B$7:$B$846,0)))</f>
        <v/>
      </c>
      <c r="AZ131" s="856" t="str">
        <f>IF($B131="","",INDEX('All CCC'!AZ$7:AZ$846,MATCH(WatchList!$B131,'All CCC'!$B$7:$B$846,0)))</f>
        <v/>
      </c>
      <c r="BA131" s="856" t="str">
        <f>IF($B131="","",INDEX('All CCC'!BA$7:BA$846,MATCH(WatchList!$B131,'All CCC'!$B$7:$B$846,0)))</f>
        <v/>
      </c>
      <c r="BB131" s="856" t="str">
        <f>IF($B131="","",INDEX('All CCC'!BB$7:BB$846,MATCH(WatchList!$B131,'All CCC'!$B$7:$B$846,0)))</f>
        <v/>
      </c>
      <c r="BC131" s="856" t="str">
        <f>IF($B131="","",INDEX('All CCC'!BC$7:BC$846,MATCH(WatchList!$B131,'All CCC'!$B$7:$B$846,0)))</f>
        <v/>
      </c>
      <c r="BD131" s="856" t="str">
        <f>IF($B131="","",INDEX('All CCC'!BD$7:BD$846,MATCH(WatchList!$B131,'All CCC'!$B$7:$B$846,0)))</f>
        <v/>
      </c>
      <c r="BE131" s="856" t="str">
        <f>IF($B131="","",INDEX('All CCC'!BE$7:BE$846,MATCH(WatchList!$B131,'All CCC'!$B$7:$B$846,0)))</f>
        <v/>
      </c>
      <c r="BF131" s="856" t="str">
        <f>IF($B131="","",INDEX('All CCC'!BF$7:BF$846,MATCH(WatchList!$B131,'All CCC'!$B$7:$B$846,0)))</f>
        <v/>
      </c>
      <c r="BG131" s="856" t="str">
        <f>IF($B131="","",INDEX('All CCC'!BG$7:BG$846,MATCH(WatchList!$B131,'All CCC'!$B$7:$B$846,0)))</f>
        <v/>
      </c>
    </row>
    <row r="132" spans="1:59" x14ac:dyDescent="0.2">
      <c r="A132" s="550" t="str">
        <f>IF($B132="","",INDEX('All CCC'!A$7:A$846,MATCH(WatchList!$B132,'All CCC'!$B$7:$B$846,0)))</f>
        <v/>
      </c>
      <c r="B132" s="31"/>
      <c r="C132" s="856" t="str">
        <f>IF($B132="","",INDEX('All CCC'!C$7:C$846,MATCH(WatchList!$B132,'All CCC'!$B$7:$B$846,0)))</f>
        <v/>
      </c>
      <c r="D132" s="856" t="str">
        <f>IF($B132="","",INDEX('All CCC'!D$7:D$846,MATCH(WatchList!$B132,'All CCC'!$B$7:$B$846,0)))</f>
        <v/>
      </c>
      <c r="E132" s="856" t="str">
        <f>IF($B132="","",INDEX('All CCC'!E$7:E$846,MATCH(WatchList!$B132,'All CCC'!$B$7:$B$846,0)))</f>
        <v/>
      </c>
      <c r="F132" s="856" t="str">
        <f>IF($B132="","",INDEX('All CCC'!F$7:F$846,MATCH(WatchList!$B132,'All CCC'!$B$7:$B$846,0)))</f>
        <v/>
      </c>
      <c r="G132" s="856" t="str">
        <f>IF($B132="","",INDEX('All CCC'!G$7:G$846,MATCH(WatchList!$B132,'All CCC'!$B$7:$B$846,0)))</f>
        <v/>
      </c>
      <c r="H132" s="856" t="str">
        <f>IF($B132="","",INDEX('All CCC'!H$7:H$846,MATCH(WatchList!$B132,'All CCC'!$B$7:$B$846,0)))</f>
        <v/>
      </c>
      <c r="I132" s="856" t="str">
        <f>IF($B132="","",INDEX('All CCC'!I$7:I$846,MATCH(WatchList!$B132,'All CCC'!$B$7:$B$846,0)))</f>
        <v/>
      </c>
      <c r="J132" s="856" t="str">
        <f>IF($B132="","",INDEX('All CCC'!J$7:J$846,MATCH(WatchList!$B132,'All CCC'!$B$7:$B$846,0)))</f>
        <v/>
      </c>
      <c r="K132" s="856" t="str">
        <f>IF($B132="","",INDEX('All CCC'!K$7:K$846,MATCH(WatchList!$B132,'All CCC'!$B$7:$B$846,0)))</f>
        <v/>
      </c>
      <c r="L132" s="856" t="str">
        <f>IF($B132="","",INDEX('All CCC'!L$7:L$846,MATCH(WatchList!$B132,'All CCC'!$B$7:$B$846,0)))</f>
        <v/>
      </c>
      <c r="M132" s="856" t="str">
        <f>IF($B132="","",INDEX('All CCC'!M$7:M$846,MATCH(WatchList!$B132,'All CCC'!$B$7:$B$846,0)))</f>
        <v/>
      </c>
      <c r="N132" s="856" t="str">
        <f>IF($B132="","",INDEX('All CCC'!N$7:N$846,MATCH(WatchList!$B132,'All CCC'!$B$7:$B$846,0)))</f>
        <v/>
      </c>
      <c r="O132" s="856" t="str">
        <f>IF($B132="","",INDEX('All CCC'!O$7:O$846,MATCH(WatchList!$B132,'All CCC'!$B$7:$B$846,0)))</f>
        <v/>
      </c>
      <c r="P132" s="857" t="str">
        <f>IF($B132="","",INDEX('All CCC'!P$7:P$846,MATCH(WatchList!$B132,'All CCC'!$B$7:$B$846,0)))</f>
        <v/>
      </c>
      <c r="Q132" s="857" t="str">
        <f>IF($B132="","",INDEX('All CCC'!Q$7:Q$846,MATCH(WatchList!$B132,'All CCC'!$B$7:$B$846,0)))</f>
        <v/>
      </c>
      <c r="R132" s="856" t="str">
        <f>IF($B132="","",INDEX('All CCC'!R$7:R$846,MATCH(WatchList!$B132,'All CCC'!$B$7:$B$846,0)))</f>
        <v/>
      </c>
      <c r="S132" s="856" t="str">
        <f>IF($B132="","",INDEX('All CCC'!S$7:S$846,MATCH(WatchList!$B132,'All CCC'!$B$7:$B$846,0)))</f>
        <v/>
      </c>
      <c r="T132" s="856" t="str">
        <f>IF($B132="","",INDEX('All CCC'!T$7:T$846,MATCH(WatchList!$B132,'All CCC'!$B$7:$B$846,0)))</f>
        <v/>
      </c>
      <c r="U132" s="856" t="str">
        <f>IF($B132="","",INDEX('All CCC'!U$7:U$846,MATCH(WatchList!$B132,'All CCC'!$B$7:$B$846,0)))</f>
        <v/>
      </c>
      <c r="V132" s="856" t="str">
        <f>IF($B132="","",INDEX('All CCC'!V$7:V$846,MATCH(WatchList!$B132,'All CCC'!$B$7:$B$846,0)))</f>
        <v/>
      </c>
      <c r="W132" s="856" t="str">
        <f>IF($B132="","",INDEX('All CCC'!W$7:W$846,MATCH(WatchList!$B132,'All CCC'!$B$7:$B$846,0)))</f>
        <v/>
      </c>
      <c r="X132" s="856" t="str">
        <f>IF($B132="","",INDEX('All CCC'!X$7:X$846,MATCH(WatchList!$B132,'All CCC'!$B$7:$B$846,0)))</f>
        <v/>
      </c>
      <c r="Y132" s="856" t="str">
        <f>IF($B132="","",INDEX('All CCC'!Y$7:Y$846,MATCH(WatchList!$B132,'All CCC'!$B$7:$B$846,0)))</f>
        <v/>
      </c>
      <c r="Z132" s="856" t="str">
        <f>IF($B132="","",INDEX('All CCC'!Z$7:Z$846,MATCH(WatchList!$B132,'All CCC'!$B$7:$B$846,0)))</f>
        <v/>
      </c>
      <c r="AA132" s="856" t="str">
        <f>IF($B132="","",INDEX('All CCC'!AA$7:AA$846,MATCH(WatchList!$B132,'All CCC'!$B$7:$B$846,0)))</f>
        <v/>
      </c>
      <c r="AB132" s="856" t="str">
        <f>IF($B132="","",INDEX('All CCC'!AB$7:AB$846,MATCH(WatchList!$B132,'All CCC'!$B$7:$B$846,0)))</f>
        <v/>
      </c>
      <c r="AC132" s="856" t="str">
        <f>IF($B132="","",INDEX('All CCC'!AC$7:AC$846,MATCH(WatchList!$B132,'All CCC'!$B$7:$B$846,0)))</f>
        <v/>
      </c>
      <c r="AD132" s="856" t="str">
        <f>IF($B132="","",INDEX('All CCC'!AD$7:AD$846,MATCH(WatchList!$B132,'All CCC'!$B$7:$B$846,0)))</f>
        <v/>
      </c>
      <c r="AE132" s="856" t="str">
        <f>IF($B132="","",INDEX('All CCC'!AE$7:AE$846,MATCH(WatchList!$B132,'All CCC'!$B$7:$B$846,0)))</f>
        <v/>
      </c>
      <c r="AF132" s="856" t="str">
        <f>IF($B132="","",INDEX('All CCC'!AF$7:AF$846,MATCH(WatchList!$B132,'All CCC'!$B$7:$B$846,0)))</f>
        <v/>
      </c>
      <c r="AG132" s="856" t="str">
        <f>IF($B132="","",INDEX('All CCC'!AG$7:AG$846,MATCH(WatchList!$B132,'All CCC'!$B$7:$B$846,0)))</f>
        <v/>
      </c>
      <c r="AH132" s="856" t="str">
        <f>IF($B132="","",INDEX('All CCC'!AH$7:AH$846,MATCH(WatchList!$B132,'All CCC'!$B$7:$B$846,0)))</f>
        <v/>
      </c>
      <c r="AI132" s="856" t="str">
        <f>IF($B132="","",INDEX('All CCC'!AI$7:AI$846,MATCH(WatchList!$B132,'All CCC'!$B$7:$B$846,0)))</f>
        <v/>
      </c>
      <c r="AJ132" s="856" t="str">
        <f>IF($B132="","",INDEX('All CCC'!AJ$7:AJ$846,MATCH(WatchList!$B132,'All CCC'!$B$7:$B$846,0)))</f>
        <v/>
      </c>
      <c r="AK132" s="856" t="str">
        <f>IF($B132="","",INDEX('All CCC'!AK$7:AK$846,MATCH(WatchList!$B132,'All CCC'!$B$7:$B$846,0)))</f>
        <v/>
      </c>
      <c r="AL132" s="856" t="str">
        <f>IF($B132="","",INDEX('All CCC'!AL$7:AL$846,MATCH(WatchList!$B132,'All CCC'!$B$7:$B$846,0)))</f>
        <v/>
      </c>
      <c r="AM132" s="856" t="str">
        <f>IF($B132="","",INDEX('All CCC'!AM$7:AM$846,MATCH(WatchList!$B132,'All CCC'!$B$7:$B$846,0)))</f>
        <v/>
      </c>
      <c r="AN132" s="856" t="str">
        <f>IF($B132="","",INDEX('All CCC'!AN$7:AN$846,MATCH(WatchList!$B132,'All CCC'!$B$7:$B$846,0)))</f>
        <v/>
      </c>
      <c r="AO132" s="856" t="str">
        <f>IF($B132="","",INDEX('All CCC'!AO$7:AO$846,MATCH(WatchList!$B132,'All CCC'!$B$7:$B$846,0)))</f>
        <v/>
      </c>
      <c r="AP132" s="856" t="str">
        <f>IF($B132="","",INDEX('All CCC'!AP$7:AP$846,MATCH(WatchList!$B132,'All CCC'!$B$7:$B$846,0)))</f>
        <v/>
      </c>
      <c r="AQ132" s="856" t="str">
        <f>IF($B132="","",INDEX('All CCC'!AQ$7:AQ$846,MATCH(WatchList!$B132,'All CCC'!$B$7:$B$846,0)))</f>
        <v/>
      </c>
      <c r="AR132" s="856" t="str">
        <f>IF($B132="","",INDEX('All CCC'!AR$7:AR$846,MATCH(WatchList!$B132,'All CCC'!$B$7:$B$846,0)))</f>
        <v/>
      </c>
      <c r="AS132" s="856" t="str">
        <f>IF($B132="","",INDEX('All CCC'!AS$7:AS$846,MATCH(WatchList!$B132,'All CCC'!$B$7:$B$846,0)))</f>
        <v/>
      </c>
      <c r="AT132" s="856" t="str">
        <f>IF($B132="","",INDEX('All CCC'!AT$7:AT$846,MATCH(WatchList!$B132,'All CCC'!$B$7:$B$846,0)))</f>
        <v/>
      </c>
      <c r="AU132" s="856" t="str">
        <f>IF($B132="","",INDEX('All CCC'!AU$7:AU$846,MATCH(WatchList!$B132,'All CCC'!$B$7:$B$846,0)))</f>
        <v/>
      </c>
      <c r="AV132" s="856" t="str">
        <f>IF($B132="","",INDEX('All CCC'!AV$7:AV$846,MATCH(WatchList!$B132,'All CCC'!$B$7:$B$846,0)))</f>
        <v/>
      </c>
      <c r="AW132" s="856" t="str">
        <f>IF($B132="","",INDEX('All CCC'!AW$7:AW$846,MATCH(WatchList!$B132,'All CCC'!$B$7:$B$846,0)))</f>
        <v/>
      </c>
      <c r="AX132" s="856" t="str">
        <f>IF($B132="","",INDEX('All CCC'!AX$7:AX$846,MATCH(WatchList!$B132,'All CCC'!$B$7:$B$846,0)))</f>
        <v/>
      </c>
      <c r="AY132" s="856" t="str">
        <f>IF($B132="","",INDEX('All CCC'!AY$7:AY$846,MATCH(WatchList!$B132,'All CCC'!$B$7:$B$846,0)))</f>
        <v/>
      </c>
      <c r="AZ132" s="856" t="str">
        <f>IF($B132="","",INDEX('All CCC'!AZ$7:AZ$846,MATCH(WatchList!$B132,'All CCC'!$B$7:$B$846,0)))</f>
        <v/>
      </c>
      <c r="BA132" s="856" t="str">
        <f>IF($B132="","",INDEX('All CCC'!BA$7:BA$846,MATCH(WatchList!$B132,'All CCC'!$B$7:$B$846,0)))</f>
        <v/>
      </c>
      <c r="BB132" s="856" t="str">
        <f>IF($B132="","",INDEX('All CCC'!BB$7:BB$846,MATCH(WatchList!$B132,'All CCC'!$B$7:$B$846,0)))</f>
        <v/>
      </c>
      <c r="BC132" s="856" t="str">
        <f>IF($B132="","",INDEX('All CCC'!BC$7:BC$846,MATCH(WatchList!$B132,'All CCC'!$B$7:$B$846,0)))</f>
        <v/>
      </c>
      <c r="BD132" s="856" t="str">
        <f>IF($B132="","",INDEX('All CCC'!BD$7:BD$846,MATCH(WatchList!$B132,'All CCC'!$B$7:$B$846,0)))</f>
        <v/>
      </c>
      <c r="BE132" s="856" t="str">
        <f>IF($B132="","",INDEX('All CCC'!BE$7:BE$846,MATCH(WatchList!$B132,'All CCC'!$B$7:$B$846,0)))</f>
        <v/>
      </c>
      <c r="BF132" s="856" t="str">
        <f>IF($B132="","",INDEX('All CCC'!BF$7:BF$846,MATCH(WatchList!$B132,'All CCC'!$B$7:$B$846,0)))</f>
        <v/>
      </c>
      <c r="BG132" s="856" t="str">
        <f>IF($B132="","",INDEX('All CCC'!BG$7:BG$846,MATCH(WatchList!$B132,'All CCC'!$B$7:$B$846,0)))</f>
        <v/>
      </c>
    </row>
    <row r="133" spans="1:59" x14ac:dyDescent="0.2">
      <c r="A133" s="550" t="str">
        <f>IF($B133="","",INDEX('All CCC'!A$7:A$846,MATCH(WatchList!$B133,'All CCC'!$B$7:$B$846,0)))</f>
        <v/>
      </c>
      <c r="B133" s="31"/>
      <c r="C133" s="856" t="str">
        <f>IF($B133="","",INDEX('All CCC'!C$7:C$846,MATCH(WatchList!$B133,'All CCC'!$B$7:$B$846,0)))</f>
        <v/>
      </c>
      <c r="D133" s="856" t="str">
        <f>IF($B133="","",INDEX('All CCC'!D$7:D$846,MATCH(WatchList!$B133,'All CCC'!$B$7:$B$846,0)))</f>
        <v/>
      </c>
      <c r="E133" s="856" t="str">
        <f>IF($B133="","",INDEX('All CCC'!E$7:E$846,MATCH(WatchList!$B133,'All CCC'!$B$7:$B$846,0)))</f>
        <v/>
      </c>
      <c r="F133" s="856" t="str">
        <f>IF($B133="","",INDEX('All CCC'!F$7:F$846,MATCH(WatchList!$B133,'All CCC'!$B$7:$B$846,0)))</f>
        <v/>
      </c>
      <c r="G133" s="856" t="str">
        <f>IF($B133="","",INDEX('All CCC'!G$7:G$846,MATCH(WatchList!$B133,'All CCC'!$B$7:$B$846,0)))</f>
        <v/>
      </c>
      <c r="H133" s="856" t="str">
        <f>IF($B133="","",INDEX('All CCC'!H$7:H$846,MATCH(WatchList!$B133,'All CCC'!$B$7:$B$846,0)))</f>
        <v/>
      </c>
      <c r="I133" s="856" t="str">
        <f>IF($B133="","",INDEX('All CCC'!I$7:I$846,MATCH(WatchList!$B133,'All CCC'!$B$7:$B$846,0)))</f>
        <v/>
      </c>
      <c r="J133" s="856" t="str">
        <f>IF($B133="","",INDEX('All CCC'!J$7:J$846,MATCH(WatchList!$B133,'All CCC'!$B$7:$B$846,0)))</f>
        <v/>
      </c>
      <c r="K133" s="856" t="str">
        <f>IF($B133="","",INDEX('All CCC'!K$7:K$846,MATCH(WatchList!$B133,'All CCC'!$B$7:$B$846,0)))</f>
        <v/>
      </c>
      <c r="L133" s="856" t="str">
        <f>IF($B133="","",INDEX('All CCC'!L$7:L$846,MATCH(WatchList!$B133,'All CCC'!$B$7:$B$846,0)))</f>
        <v/>
      </c>
      <c r="M133" s="856" t="str">
        <f>IF($B133="","",INDEX('All CCC'!M$7:M$846,MATCH(WatchList!$B133,'All CCC'!$B$7:$B$846,0)))</f>
        <v/>
      </c>
      <c r="N133" s="856" t="str">
        <f>IF($B133="","",INDEX('All CCC'!N$7:N$846,MATCH(WatchList!$B133,'All CCC'!$B$7:$B$846,0)))</f>
        <v/>
      </c>
      <c r="O133" s="856" t="str">
        <f>IF($B133="","",INDEX('All CCC'!O$7:O$846,MATCH(WatchList!$B133,'All CCC'!$B$7:$B$846,0)))</f>
        <v/>
      </c>
      <c r="P133" s="857" t="str">
        <f>IF($B133="","",INDEX('All CCC'!P$7:P$846,MATCH(WatchList!$B133,'All CCC'!$B$7:$B$846,0)))</f>
        <v/>
      </c>
      <c r="Q133" s="857" t="str">
        <f>IF($B133="","",INDEX('All CCC'!Q$7:Q$846,MATCH(WatchList!$B133,'All CCC'!$B$7:$B$846,0)))</f>
        <v/>
      </c>
      <c r="R133" s="856" t="str">
        <f>IF($B133="","",INDEX('All CCC'!R$7:R$846,MATCH(WatchList!$B133,'All CCC'!$B$7:$B$846,0)))</f>
        <v/>
      </c>
      <c r="S133" s="856" t="str">
        <f>IF($B133="","",INDEX('All CCC'!S$7:S$846,MATCH(WatchList!$B133,'All CCC'!$B$7:$B$846,0)))</f>
        <v/>
      </c>
      <c r="T133" s="856" t="str">
        <f>IF($B133="","",INDEX('All CCC'!T$7:T$846,MATCH(WatchList!$B133,'All CCC'!$B$7:$B$846,0)))</f>
        <v/>
      </c>
      <c r="U133" s="856" t="str">
        <f>IF($B133="","",INDEX('All CCC'!U$7:U$846,MATCH(WatchList!$B133,'All CCC'!$B$7:$B$846,0)))</f>
        <v/>
      </c>
      <c r="V133" s="856" t="str">
        <f>IF($B133="","",INDEX('All CCC'!V$7:V$846,MATCH(WatchList!$B133,'All CCC'!$B$7:$B$846,0)))</f>
        <v/>
      </c>
      <c r="W133" s="856" t="str">
        <f>IF($B133="","",INDEX('All CCC'!W$7:W$846,MATCH(WatchList!$B133,'All CCC'!$B$7:$B$846,0)))</f>
        <v/>
      </c>
      <c r="X133" s="856" t="str">
        <f>IF($B133="","",INDEX('All CCC'!X$7:X$846,MATCH(WatchList!$B133,'All CCC'!$B$7:$B$846,0)))</f>
        <v/>
      </c>
      <c r="Y133" s="856" t="str">
        <f>IF($B133="","",INDEX('All CCC'!Y$7:Y$846,MATCH(WatchList!$B133,'All CCC'!$B$7:$B$846,0)))</f>
        <v/>
      </c>
      <c r="Z133" s="856" t="str">
        <f>IF($B133="","",INDEX('All CCC'!Z$7:Z$846,MATCH(WatchList!$B133,'All CCC'!$B$7:$B$846,0)))</f>
        <v/>
      </c>
      <c r="AA133" s="856" t="str">
        <f>IF($B133="","",INDEX('All CCC'!AA$7:AA$846,MATCH(WatchList!$B133,'All CCC'!$B$7:$B$846,0)))</f>
        <v/>
      </c>
      <c r="AB133" s="856" t="str">
        <f>IF($B133="","",INDEX('All CCC'!AB$7:AB$846,MATCH(WatchList!$B133,'All CCC'!$B$7:$B$846,0)))</f>
        <v/>
      </c>
      <c r="AC133" s="856" t="str">
        <f>IF($B133="","",INDEX('All CCC'!AC$7:AC$846,MATCH(WatchList!$B133,'All CCC'!$B$7:$B$846,0)))</f>
        <v/>
      </c>
      <c r="AD133" s="856" t="str">
        <f>IF($B133="","",INDEX('All CCC'!AD$7:AD$846,MATCH(WatchList!$B133,'All CCC'!$B$7:$B$846,0)))</f>
        <v/>
      </c>
      <c r="AE133" s="856" t="str">
        <f>IF($B133="","",INDEX('All CCC'!AE$7:AE$846,MATCH(WatchList!$B133,'All CCC'!$B$7:$B$846,0)))</f>
        <v/>
      </c>
      <c r="AF133" s="856" t="str">
        <f>IF($B133="","",INDEX('All CCC'!AF$7:AF$846,MATCH(WatchList!$B133,'All CCC'!$B$7:$B$846,0)))</f>
        <v/>
      </c>
      <c r="AG133" s="856" t="str">
        <f>IF($B133="","",INDEX('All CCC'!AG$7:AG$846,MATCH(WatchList!$B133,'All CCC'!$B$7:$B$846,0)))</f>
        <v/>
      </c>
      <c r="AH133" s="856" t="str">
        <f>IF($B133="","",INDEX('All CCC'!AH$7:AH$846,MATCH(WatchList!$B133,'All CCC'!$B$7:$B$846,0)))</f>
        <v/>
      </c>
      <c r="AI133" s="856" t="str">
        <f>IF($B133="","",INDEX('All CCC'!AI$7:AI$846,MATCH(WatchList!$B133,'All CCC'!$B$7:$B$846,0)))</f>
        <v/>
      </c>
      <c r="AJ133" s="856" t="str">
        <f>IF($B133="","",INDEX('All CCC'!AJ$7:AJ$846,MATCH(WatchList!$B133,'All CCC'!$B$7:$B$846,0)))</f>
        <v/>
      </c>
      <c r="AK133" s="856" t="str">
        <f>IF($B133="","",INDEX('All CCC'!AK$7:AK$846,MATCH(WatchList!$B133,'All CCC'!$B$7:$B$846,0)))</f>
        <v/>
      </c>
      <c r="AL133" s="856" t="str">
        <f>IF($B133="","",INDEX('All CCC'!AL$7:AL$846,MATCH(WatchList!$B133,'All CCC'!$B$7:$B$846,0)))</f>
        <v/>
      </c>
      <c r="AM133" s="856" t="str">
        <f>IF($B133="","",INDEX('All CCC'!AM$7:AM$846,MATCH(WatchList!$B133,'All CCC'!$B$7:$B$846,0)))</f>
        <v/>
      </c>
      <c r="AN133" s="856" t="str">
        <f>IF($B133="","",INDEX('All CCC'!AN$7:AN$846,MATCH(WatchList!$B133,'All CCC'!$B$7:$B$846,0)))</f>
        <v/>
      </c>
      <c r="AO133" s="856" t="str">
        <f>IF($B133="","",INDEX('All CCC'!AO$7:AO$846,MATCH(WatchList!$B133,'All CCC'!$B$7:$B$846,0)))</f>
        <v/>
      </c>
      <c r="AP133" s="856" t="str">
        <f>IF($B133="","",INDEX('All CCC'!AP$7:AP$846,MATCH(WatchList!$B133,'All CCC'!$B$7:$B$846,0)))</f>
        <v/>
      </c>
      <c r="AQ133" s="856" t="str">
        <f>IF($B133="","",INDEX('All CCC'!AQ$7:AQ$846,MATCH(WatchList!$B133,'All CCC'!$B$7:$B$846,0)))</f>
        <v/>
      </c>
      <c r="AR133" s="856" t="str">
        <f>IF($B133="","",INDEX('All CCC'!AR$7:AR$846,MATCH(WatchList!$B133,'All CCC'!$B$7:$B$846,0)))</f>
        <v/>
      </c>
      <c r="AS133" s="856" t="str">
        <f>IF($B133="","",INDEX('All CCC'!AS$7:AS$846,MATCH(WatchList!$B133,'All CCC'!$B$7:$B$846,0)))</f>
        <v/>
      </c>
      <c r="AT133" s="856" t="str">
        <f>IF($B133="","",INDEX('All CCC'!AT$7:AT$846,MATCH(WatchList!$B133,'All CCC'!$B$7:$B$846,0)))</f>
        <v/>
      </c>
      <c r="AU133" s="856" t="str">
        <f>IF($B133="","",INDEX('All CCC'!AU$7:AU$846,MATCH(WatchList!$B133,'All CCC'!$B$7:$B$846,0)))</f>
        <v/>
      </c>
      <c r="AV133" s="856" t="str">
        <f>IF($B133="","",INDEX('All CCC'!AV$7:AV$846,MATCH(WatchList!$B133,'All CCC'!$B$7:$B$846,0)))</f>
        <v/>
      </c>
      <c r="AW133" s="856" t="str">
        <f>IF($B133="","",INDEX('All CCC'!AW$7:AW$846,MATCH(WatchList!$B133,'All CCC'!$B$7:$B$846,0)))</f>
        <v/>
      </c>
      <c r="AX133" s="856" t="str">
        <f>IF($B133="","",INDEX('All CCC'!AX$7:AX$846,MATCH(WatchList!$B133,'All CCC'!$B$7:$B$846,0)))</f>
        <v/>
      </c>
      <c r="AY133" s="856" t="str">
        <f>IF($B133="","",INDEX('All CCC'!AY$7:AY$846,MATCH(WatchList!$B133,'All CCC'!$B$7:$B$846,0)))</f>
        <v/>
      </c>
      <c r="AZ133" s="856" t="str">
        <f>IF($B133="","",INDEX('All CCC'!AZ$7:AZ$846,MATCH(WatchList!$B133,'All CCC'!$B$7:$B$846,0)))</f>
        <v/>
      </c>
      <c r="BA133" s="856" t="str">
        <f>IF($B133="","",INDEX('All CCC'!BA$7:BA$846,MATCH(WatchList!$B133,'All CCC'!$B$7:$B$846,0)))</f>
        <v/>
      </c>
      <c r="BB133" s="856" t="str">
        <f>IF($B133="","",INDEX('All CCC'!BB$7:BB$846,MATCH(WatchList!$B133,'All CCC'!$B$7:$B$846,0)))</f>
        <v/>
      </c>
      <c r="BC133" s="856" t="str">
        <f>IF($B133="","",INDEX('All CCC'!BC$7:BC$846,MATCH(WatchList!$B133,'All CCC'!$B$7:$B$846,0)))</f>
        <v/>
      </c>
      <c r="BD133" s="856" t="str">
        <f>IF($B133="","",INDEX('All CCC'!BD$7:BD$846,MATCH(WatchList!$B133,'All CCC'!$B$7:$B$846,0)))</f>
        <v/>
      </c>
      <c r="BE133" s="856" t="str">
        <f>IF($B133="","",INDEX('All CCC'!BE$7:BE$846,MATCH(WatchList!$B133,'All CCC'!$B$7:$B$846,0)))</f>
        <v/>
      </c>
      <c r="BF133" s="856" t="str">
        <f>IF($B133="","",INDEX('All CCC'!BF$7:BF$846,MATCH(WatchList!$B133,'All CCC'!$B$7:$B$846,0)))</f>
        <v/>
      </c>
      <c r="BG133" s="856" t="str">
        <f>IF($B133="","",INDEX('All CCC'!BG$7:BG$846,MATCH(WatchList!$B133,'All CCC'!$B$7:$B$846,0)))</f>
        <v/>
      </c>
    </row>
    <row r="134" spans="1:59" x14ac:dyDescent="0.2">
      <c r="A134" s="550" t="str">
        <f>IF($B134="","",INDEX('All CCC'!A$7:A$846,MATCH(WatchList!$B134,'All CCC'!$B$7:$B$846,0)))</f>
        <v/>
      </c>
      <c r="B134" s="31"/>
      <c r="C134" s="856" t="str">
        <f>IF($B134="","",INDEX('All CCC'!C$7:C$846,MATCH(WatchList!$B134,'All CCC'!$B$7:$B$846,0)))</f>
        <v/>
      </c>
      <c r="D134" s="856" t="str">
        <f>IF($B134="","",INDEX('All CCC'!D$7:D$846,MATCH(WatchList!$B134,'All CCC'!$B$7:$B$846,0)))</f>
        <v/>
      </c>
      <c r="E134" s="856" t="str">
        <f>IF($B134="","",INDEX('All CCC'!E$7:E$846,MATCH(WatchList!$B134,'All CCC'!$B$7:$B$846,0)))</f>
        <v/>
      </c>
      <c r="F134" s="856" t="str">
        <f>IF($B134="","",INDEX('All CCC'!F$7:F$846,MATCH(WatchList!$B134,'All CCC'!$B$7:$B$846,0)))</f>
        <v/>
      </c>
      <c r="G134" s="856" t="str">
        <f>IF($B134="","",INDEX('All CCC'!G$7:G$846,MATCH(WatchList!$B134,'All CCC'!$B$7:$B$846,0)))</f>
        <v/>
      </c>
      <c r="H134" s="856" t="str">
        <f>IF($B134="","",INDEX('All CCC'!H$7:H$846,MATCH(WatchList!$B134,'All CCC'!$B$7:$B$846,0)))</f>
        <v/>
      </c>
      <c r="I134" s="856" t="str">
        <f>IF($B134="","",INDEX('All CCC'!I$7:I$846,MATCH(WatchList!$B134,'All CCC'!$B$7:$B$846,0)))</f>
        <v/>
      </c>
      <c r="J134" s="856" t="str">
        <f>IF($B134="","",INDEX('All CCC'!J$7:J$846,MATCH(WatchList!$B134,'All CCC'!$B$7:$B$846,0)))</f>
        <v/>
      </c>
      <c r="K134" s="856" t="str">
        <f>IF($B134="","",INDEX('All CCC'!K$7:K$846,MATCH(WatchList!$B134,'All CCC'!$B$7:$B$846,0)))</f>
        <v/>
      </c>
      <c r="L134" s="856" t="str">
        <f>IF($B134="","",INDEX('All CCC'!L$7:L$846,MATCH(WatchList!$B134,'All CCC'!$B$7:$B$846,0)))</f>
        <v/>
      </c>
      <c r="M134" s="856" t="str">
        <f>IF($B134="","",INDEX('All CCC'!M$7:M$846,MATCH(WatchList!$B134,'All CCC'!$B$7:$B$846,0)))</f>
        <v/>
      </c>
      <c r="N134" s="856" t="str">
        <f>IF($B134="","",INDEX('All CCC'!N$7:N$846,MATCH(WatchList!$B134,'All CCC'!$B$7:$B$846,0)))</f>
        <v/>
      </c>
      <c r="O134" s="856" t="str">
        <f>IF($B134="","",INDEX('All CCC'!O$7:O$846,MATCH(WatchList!$B134,'All CCC'!$B$7:$B$846,0)))</f>
        <v/>
      </c>
      <c r="P134" s="857" t="str">
        <f>IF($B134="","",INDEX('All CCC'!P$7:P$846,MATCH(WatchList!$B134,'All CCC'!$B$7:$B$846,0)))</f>
        <v/>
      </c>
      <c r="Q134" s="857" t="str">
        <f>IF($B134="","",INDEX('All CCC'!Q$7:Q$846,MATCH(WatchList!$B134,'All CCC'!$B$7:$B$846,0)))</f>
        <v/>
      </c>
      <c r="R134" s="856" t="str">
        <f>IF($B134="","",INDEX('All CCC'!R$7:R$846,MATCH(WatchList!$B134,'All CCC'!$B$7:$B$846,0)))</f>
        <v/>
      </c>
      <c r="S134" s="856" t="str">
        <f>IF($B134="","",INDEX('All CCC'!S$7:S$846,MATCH(WatchList!$B134,'All CCC'!$B$7:$B$846,0)))</f>
        <v/>
      </c>
      <c r="T134" s="856" t="str">
        <f>IF($B134="","",INDEX('All CCC'!T$7:T$846,MATCH(WatchList!$B134,'All CCC'!$B$7:$B$846,0)))</f>
        <v/>
      </c>
      <c r="U134" s="856" t="str">
        <f>IF($B134="","",INDEX('All CCC'!U$7:U$846,MATCH(WatchList!$B134,'All CCC'!$B$7:$B$846,0)))</f>
        <v/>
      </c>
      <c r="V134" s="856" t="str">
        <f>IF($B134="","",INDEX('All CCC'!V$7:V$846,MATCH(WatchList!$B134,'All CCC'!$B$7:$B$846,0)))</f>
        <v/>
      </c>
      <c r="W134" s="856" t="str">
        <f>IF($B134="","",INDEX('All CCC'!W$7:W$846,MATCH(WatchList!$B134,'All CCC'!$B$7:$B$846,0)))</f>
        <v/>
      </c>
      <c r="X134" s="856" t="str">
        <f>IF($B134="","",INDEX('All CCC'!X$7:X$846,MATCH(WatchList!$B134,'All CCC'!$B$7:$B$846,0)))</f>
        <v/>
      </c>
      <c r="Y134" s="856" t="str">
        <f>IF($B134="","",INDEX('All CCC'!Y$7:Y$846,MATCH(WatchList!$B134,'All CCC'!$B$7:$B$846,0)))</f>
        <v/>
      </c>
      <c r="Z134" s="856" t="str">
        <f>IF($B134="","",INDEX('All CCC'!Z$7:Z$846,MATCH(WatchList!$B134,'All CCC'!$B$7:$B$846,0)))</f>
        <v/>
      </c>
      <c r="AA134" s="856" t="str">
        <f>IF($B134="","",INDEX('All CCC'!AA$7:AA$846,MATCH(WatchList!$B134,'All CCC'!$B$7:$B$846,0)))</f>
        <v/>
      </c>
      <c r="AB134" s="856" t="str">
        <f>IF($B134="","",INDEX('All CCC'!AB$7:AB$846,MATCH(WatchList!$B134,'All CCC'!$B$7:$B$846,0)))</f>
        <v/>
      </c>
      <c r="AC134" s="856" t="str">
        <f>IF($B134="","",INDEX('All CCC'!AC$7:AC$846,MATCH(WatchList!$B134,'All CCC'!$B$7:$B$846,0)))</f>
        <v/>
      </c>
      <c r="AD134" s="856" t="str">
        <f>IF($B134="","",INDEX('All CCC'!AD$7:AD$846,MATCH(WatchList!$B134,'All CCC'!$B$7:$B$846,0)))</f>
        <v/>
      </c>
      <c r="AE134" s="856" t="str">
        <f>IF($B134="","",INDEX('All CCC'!AE$7:AE$846,MATCH(WatchList!$B134,'All CCC'!$B$7:$B$846,0)))</f>
        <v/>
      </c>
      <c r="AF134" s="856" t="str">
        <f>IF($B134="","",INDEX('All CCC'!AF$7:AF$846,MATCH(WatchList!$B134,'All CCC'!$B$7:$B$846,0)))</f>
        <v/>
      </c>
      <c r="AG134" s="856" t="str">
        <f>IF($B134="","",INDEX('All CCC'!AG$7:AG$846,MATCH(WatchList!$B134,'All CCC'!$B$7:$B$846,0)))</f>
        <v/>
      </c>
      <c r="AH134" s="856" t="str">
        <f>IF($B134="","",INDEX('All CCC'!AH$7:AH$846,MATCH(WatchList!$B134,'All CCC'!$B$7:$B$846,0)))</f>
        <v/>
      </c>
      <c r="AI134" s="856" t="str">
        <f>IF($B134="","",INDEX('All CCC'!AI$7:AI$846,MATCH(WatchList!$B134,'All CCC'!$B$7:$B$846,0)))</f>
        <v/>
      </c>
      <c r="AJ134" s="856" t="str">
        <f>IF($B134="","",INDEX('All CCC'!AJ$7:AJ$846,MATCH(WatchList!$B134,'All CCC'!$B$7:$B$846,0)))</f>
        <v/>
      </c>
      <c r="AK134" s="856" t="str">
        <f>IF($B134="","",INDEX('All CCC'!AK$7:AK$846,MATCH(WatchList!$B134,'All CCC'!$B$7:$B$846,0)))</f>
        <v/>
      </c>
      <c r="AL134" s="856" t="str">
        <f>IF($B134="","",INDEX('All CCC'!AL$7:AL$846,MATCH(WatchList!$B134,'All CCC'!$B$7:$B$846,0)))</f>
        <v/>
      </c>
      <c r="AM134" s="856" t="str">
        <f>IF($B134="","",INDEX('All CCC'!AM$7:AM$846,MATCH(WatchList!$B134,'All CCC'!$B$7:$B$846,0)))</f>
        <v/>
      </c>
      <c r="AN134" s="856" t="str">
        <f>IF($B134="","",INDEX('All CCC'!AN$7:AN$846,MATCH(WatchList!$B134,'All CCC'!$B$7:$B$846,0)))</f>
        <v/>
      </c>
      <c r="AO134" s="856" t="str">
        <f>IF($B134="","",INDEX('All CCC'!AO$7:AO$846,MATCH(WatchList!$B134,'All CCC'!$B$7:$B$846,0)))</f>
        <v/>
      </c>
      <c r="AP134" s="856" t="str">
        <f>IF($B134="","",INDEX('All CCC'!AP$7:AP$846,MATCH(WatchList!$B134,'All CCC'!$B$7:$B$846,0)))</f>
        <v/>
      </c>
      <c r="AQ134" s="856" t="str">
        <f>IF($B134="","",INDEX('All CCC'!AQ$7:AQ$846,MATCH(WatchList!$B134,'All CCC'!$B$7:$B$846,0)))</f>
        <v/>
      </c>
      <c r="AR134" s="856" t="str">
        <f>IF($B134="","",INDEX('All CCC'!AR$7:AR$846,MATCH(WatchList!$B134,'All CCC'!$B$7:$B$846,0)))</f>
        <v/>
      </c>
      <c r="AS134" s="856" t="str">
        <f>IF($B134="","",INDEX('All CCC'!AS$7:AS$846,MATCH(WatchList!$B134,'All CCC'!$B$7:$B$846,0)))</f>
        <v/>
      </c>
      <c r="AT134" s="856" t="str">
        <f>IF($B134="","",INDEX('All CCC'!AT$7:AT$846,MATCH(WatchList!$B134,'All CCC'!$B$7:$B$846,0)))</f>
        <v/>
      </c>
      <c r="AU134" s="856" t="str">
        <f>IF($B134="","",INDEX('All CCC'!AU$7:AU$846,MATCH(WatchList!$B134,'All CCC'!$B$7:$B$846,0)))</f>
        <v/>
      </c>
      <c r="AV134" s="856" t="str">
        <f>IF($B134="","",INDEX('All CCC'!AV$7:AV$846,MATCH(WatchList!$B134,'All CCC'!$B$7:$B$846,0)))</f>
        <v/>
      </c>
      <c r="AW134" s="856" t="str">
        <f>IF($B134="","",INDEX('All CCC'!AW$7:AW$846,MATCH(WatchList!$B134,'All CCC'!$B$7:$B$846,0)))</f>
        <v/>
      </c>
      <c r="AX134" s="856" t="str">
        <f>IF($B134="","",INDEX('All CCC'!AX$7:AX$846,MATCH(WatchList!$B134,'All CCC'!$B$7:$B$846,0)))</f>
        <v/>
      </c>
      <c r="AY134" s="856" t="str">
        <f>IF($B134="","",INDEX('All CCC'!AY$7:AY$846,MATCH(WatchList!$B134,'All CCC'!$B$7:$B$846,0)))</f>
        <v/>
      </c>
      <c r="AZ134" s="856" t="str">
        <f>IF($B134="","",INDEX('All CCC'!AZ$7:AZ$846,MATCH(WatchList!$B134,'All CCC'!$B$7:$B$846,0)))</f>
        <v/>
      </c>
      <c r="BA134" s="856" t="str">
        <f>IF($B134="","",INDEX('All CCC'!BA$7:BA$846,MATCH(WatchList!$B134,'All CCC'!$B$7:$B$846,0)))</f>
        <v/>
      </c>
      <c r="BB134" s="856" t="str">
        <f>IF($B134="","",INDEX('All CCC'!BB$7:BB$846,MATCH(WatchList!$B134,'All CCC'!$B$7:$B$846,0)))</f>
        <v/>
      </c>
      <c r="BC134" s="856" t="str">
        <f>IF($B134="","",INDEX('All CCC'!BC$7:BC$846,MATCH(WatchList!$B134,'All CCC'!$B$7:$B$846,0)))</f>
        <v/>
      </c>
      <c r="BD134" s="856" t="str">
        <f>IF($B134="","",INDEX('All CCC'!BD$7:BD$846,MATCH(WatchList!$B134,'All CCC'!$B$7:$B$846,0)))</f>
        <v/>
      </c>
      <c r="BE134" s="856" t="str">
        <f>IF($B134="","",INDEX('All CCC'!BE$7:BE$846,MATCH(WatchList!$B134,'All CCC'!$B$7:$B$846,0)))</f>
        <v/>
      </c>
      <c r="BF134" s="856" t="str">
        <f>IF($B134="","",INDEX('All CCC'!BF$7:BF$846,MATCH(WatchList!$B134,'All CCC'!$B$7:$B$846,0)))</f>
        <v/>
      </c>
      <c r="BG134" s="856" t="str">
        <f>IF($B134="","",INDEX('All CCC'!BG$7:BG$846,MATCH(WatchList!$B134,'All CCC'!$B$7:$B$846,0)))</f>
        <v/>
      </c>
    </row>
    <row r="135" spans="1:59" x14ac:dyDescent="0.2">
      <c r="A135" s="550" t="str">
        <f>IF($B135="","",INDEX('All CCC'!A$7:A$846,MATCH(WatchList!$B135,'All CCC'!$B$7:$B$846,0)))</f>
        <v/>
      </c>
      <c r="B135" s="31"/>
      <c r="C135" s="856" t="str">
        <f>IF($B135="","",INDEX('All CCC'!C$7:C$846,MATCH(WatchList!$B135,'All CCC'!$B$7:$B$846,0)))</f>
        <v/>
      </c>
      <c r="D135" s="856" t="str">
        <f>IF($B135="","",INDEX('All CCC'!D$7:D$846,MATCH(WatchList!$B135,'All CCC'!$B$7:$B$846,0)))</f>
        <v/>
      </c>
      <c r="E135" s="856" t="str">
        <f>IF($B135="","",INDEX('All CCC'!E$7:E$846,MATCH(WatchList!$B135,'All CCC'!$B$7:$B$846,0)))</f>
        <v/>
      </c>
      <c r="F135" s="856" t="str">
        <f>IF($B135="","",INDEX('All CCC'!F$7:F$846,MATCH(WatchList!$B135,'All CCC'!$B$7:$B$846,0)))</f>
        <v/>
      </c>
      <c r="G135" s="856" t="str">
        <f>IF($B135="","",INDEX('All CCC'!G$7:G$846,MATCH(WatchList!$B135,'All CCC'!$B$7:$B$846,0)))</f>
        <v/>
      </c>
      <c r="H135" s="856" t="str">
        <f>IF($B135="","",INDEX('All CCC'!H$7:H$846,MATCH(WatchList!$B135,'All CCC'!$B$7:$B$846,0)))</f>
        <v/>
      </c>
      <c r="I135" s="856" t="str">
        <f>IF($B135="","",INDEX('All CCC'!I$7:I$846,MATCH(WatchList!$B135,'All CCC'!$B$7:$B$846,0)))</f>
        <v/>
      </c>
      <c r="J135" s="856" t="str">
        <f>IF($B135="","",INDEX('All CCC'!J$7:J$846,MATCH(WatchList!$B135,'All CCC'!$B$7:$B$846,0)))</f>
        <v/>
      </c>
      <c r="K135" s="856" t="str">
        <f>IF($B135="","",INDEX('All CCC'!K$7:K$846,MATCH(WatchList!$B135,'All CCC'!$B$7:$B$846,0)))</f>
        <v/>
      </c>
      <c r="L135" s="856" t="str">
        <f>IF($B135="","",INDEX('All CCC'!L$7:L$846,MATCH(WatchList!$B135,'All CCC'!$B$7:$B$846,0)))</f>
        <v/>
      </c>
      <c r="M135" s="856" t="str">
        <f>IF($B135="","",INDEX('All CCC'!M$7:M$846,MATCH(WatchList!$B135,'All CCC'!$B$7:$B$846,0)))</f>
        <v/>
      </c>
      <c r="N135" s="856" t="str">
        <f>IF($B135="","",INDEX('All CCC'!N$7:N$846,MATCH(WatchList!$B135,'All CCC'!$B$7:$B$846,0)))</f>
        <v/>
      </c>
      <c r="O135" s="856" t="str">
        <f>IF($B135="","",INDEX('All CCC'!O$7:O$846,MATCH(WatchList!$B135,'All CCC'!$B$7:$B$846,0)))</f>
        <v/>
      </c>
      <c r="P135" s="857" t="str">
        <f>IF($B135="","",INDEX('All CCC'!P$7:P$846,MATCH(WatchList!$B135,'All CCC'!$B$7:$B$846,0)))</f>
        <v/>
      </c>
      <c r="Q135" s="857" t="str">
        <f>IF($B135="","",INDEX('All CCC'!Q$7:Q$846,MATCH(WatchList!$B135,'All CCC'!$B$7:$B$846,0)))</f>
        <v/>
      </c>
      <c r="R135" s="856" t="str">
        <f>IF($B135="","",INDEX('All CCC'!R$7:R$846,MATCH(WatchList!$B135,'All CCC'!$B$7:$B$846,0)))</f>
        <v/>
      </c>
      <c r="S135" s="856" t="str">
        <f>IF($B135="","",INDEX('All CCC'!S$7:S$846,MATCH(WatchList!$B135,'All CCC'!$B$7:$B$846,0)))</f>
        <v/>
      </c>
      <c r="T135" s="856" t="str">
        <f>IF($B135="","",INDEX('All CCC'!T$7:T$846,MATCH(WatchList!$B135,'All CCC'!$B$7:$B$846,0)))</f>
        <v/>
      </c>
      <c r="U135" s="856" t="str">
        <f>IF($B135="","",INDEX('All CCC'!U$7:U$846,MATCH(WatchList!$B135,'All CCC'!$B$7:$B$846,0)))</f>
        <v/>
      </c>
      <c r="V135" s="856" t="str">
        <f>IF($B135="","",INDEX('All CCC'!V$7:V$846,MATCH(WatchList!$B135,'All CCC'!$B$7:$B$846,0)))</f>
        <v/>
      </c>
      <c r="W135" s="856" t="str">
        <f>IF($B135="","",INDEX('All CCC'!W$7:W$846,MATCH(WatchList!$B135,'All CCC'!$B$7:$B$846,0)))</f>
        <v/>
      </c>
      <c r="X135" s="856" t="str">
        <f>IF($B135="","",INDEX('All CCC'!X$7:X$846,MATCH(WatchList!$B135,'All CCC'!$B$7:$B$846,0)))</f>
        <v/>
      </c>
      <c r="Y135" s="856" t="str">
        <f>IF($B135="","",INDEX('All CCC'!Y$7:Y$846,MATCH(WatchList!$B135,'All CCC'!$B$7:$B$846,0)))</f>
        <v/>
      </c>
      <c r="Z135" s="856" t="str">
        <f>IF($B135="","",INDEX('All CCC'!Z$7:Z$846,MATCH(WatchList!$B135,'All CCC'!$B$7:$B$846,0)))</f>
        <v/>
      </c>
      <c r="AA135" s="856" t="str">
        <f>IF($B135="","",INDEX('All CCC'!AA$7:AA$846,MATCH(WatchList!$B135,'All CCC'!$B$7:$B$846,0)))</f>
        <v/>
      </c>
      <c r="AB135" s="856" t="str">
        <f>IF($B135="","",INDEX('All CCC'!AB$7:AB$846,MATCH(WatchList!$B135,'All CCC'!$B$7:$B$846,0)))</f>
        <v/>
      </c>
      <c r="AC135" s="856" t="str">
        <f>IF($B135="","",INDEX('All CCC'!AC$7:AC$846,MATCH(WatchList!$B135,'All CCC'!$B$7:$B$846,0)))</f>
        <v/>
      </c>
      <c r="AD135" s="856" t="str">
        <f>IF($B135="","",INDEX('All CCC'!AD$7:AD$846,MATCH(WatchList!$B135,'All CCC'!$B$7:$B$846,0)))</f>
        <v/>
      </c>
      <c r="AE135" s="856" t="str">
        <f>IF($B135="","",INDEX('All CCC'!AE$7:AE$846,MATCH(WatchList!$B135,'All CCC'!$B$7:$B$846,0)))</f>
        <v/>
      </c>
      <c r="AF135" s="856" t="str">
        <f>IF($B135="","",INDEX('All CCC'!AF$7:AF$846,MATCH(WatchList!$B135,'All CCC'!$B$7:$B$846,0)))</f>
        <v/>
      </c>
      <c r="AG135" s="856" t="str">
        <f>IF($B135="","",INDEX('All CCC'!AG$7:AG$846,MATCH(WatchList!$B135,'All CCC'!$B$7:$B$846,0)))</f>
        <v/>
      </c>
      <c r="AH135" s="856" t="str">
        <f>IF($B135="","",INDEX('All CCC'!AH$7:AH$846,MATCH(WatchList!$B135,'All CCC'!$B$7:$B$846,0)))</f>
        <v/>
      </c>
      <c r="AI135" s="856" t="str">
        <f>IF($B135="","",INDEX('All CCC'!AI$7:AI$846,MATCH(WatchList!$B135,'All CCC'!$B$7:$B$846,0)))</f>
        <v/>
      </c>
      <c r="AJ135" s="856" t="str">
        <f>IF($B135="","",INDEX('All CCC'!AJ$7:AJ$846,MATCH(WatchList!$B135,'All CCC'!$B$7:$B$846,0)))</f>
        <v/>
      </c>
      <c r="AK135" s="856" t="str">
        <f>IF($B135="","",INDEX('All CCC'!AK$7:AK$846,MATCH(WatchList!$B135,'All CCC'!$B$7:$B$846,0)))</f>
        <v/>
      </c>
      <c r="AL135" s="856" t="str">
        <f>IF($B135="","",INDEX('All CCC'!AL$7:AL$846,MATCH(WatchList!$B135,'All CCC'!$B$7:$B$846,0)))</f>
        <v/>
      </c>
      <c r="AM135" s="856" t="str">
        <f>IF($B135="","",INDEX('All CCC'!AM$7:AM$846,MATCH(WatchList!$B135,'All CCC'!$B$7:$B$846,0)))</f>
        <v/>
      </c>
      <c r="AN135" s="856" t="str">
        <f>IF($B135="","",INDEX('All CCC'!AN$7:AN$846,MATCH(WatchList!$B135,'All CCC'!$B$7:$B$846,0)))</f>
        <v/>
      </c>
      <c r="AO135" s="856" t="str">
        <f>IF($B135="","",INDEX('All CCC'!AO$7:AO$846,MATCH(WatchList!$B135,'All CCC'!$B$7:$B$846,0)))</f>
        <v/>
      </c>
      <c r="AP135" s="856" t="str">
        <f>IF($B135="","",INDEX('All CCC'!AP$7:AP$846,MATCH(WatchList!$B135,'All CCC'!$B$7:$B$846,0)))</f>
        <v/>
      </c>
      <c r="AQ135" s="856" t="str">
        <f>IF($B135="","",INDEX('All CCC'!AQ$7:AQ$846,MATCH(WatchList!$B135,'All CCC'!$B$7:$B$846,0)))</f>
        <v/>
      </c>
      <c r="AR135" s="856" t="str">
        <f>IF($B135="","",INDEX('All CCC'!AR$7:AR$846,MATCH(WatchList!$B135,'All CCC'!$B$7:$B$846,0)))</f>
        <v/>
      </c>
      <c r="AS135" s="856" t="str">
        <f>IF($B135="","",INDEX('All CCC'!AS$7:AS$846,MATCH(WatchList!$B135,'All CCC'!$B$7:$B$846,0)))</f>
        <v/>
      </c>
      <c r="AT135" s="856" t="str">
        <f>IF($B135="","",INDEX('All CCC'!AT$7:AT$846,MATCH(WatchList!$B135,'All CCC'!$B$7:$B$846,0)))</f>
        <v/>
      </c>
      <c r="AU135" s="856" t="str">
        <f>IF($B135="","",INDEX('All CCC'!AU$7:AU$846,MATCH(WatchList!$B135,'All CCC'!$B$7:$B$846,0)))</f>
        <v/>
      </c>
      <c r="AV135" s="856" t="str">
        <f>IF($B135="","",INDEX('All CCC'!AV$7:AV$846,MATCH(WatchList!$B135,'All CCC'!$B$7:$B$846,0)))</f>
        <v/>
      </c>
      <c r="AW135" s="856" t="str">
        <f>IF($B135="","",INDEX('All CCC'!AW$7:AW$846,MATCH(WatchList!$B135,'All CCC'!$B$7:$B$846,0)))</f>
        <v/>
      </c>
      <c r="AX135" s="856" t="str">
        <f>IF($B135="","",INDEX('All CCC'!AX$7:AX$846,MATCH(WatchList!$B135,'All CCC'!$B$7:$B$846,0)))</f>
        <v/>
      </c>
      <c r="AY135" s="856" t="str">
        <f>IF($B135="","",INDEX('All CCC'!AY$7:AY$846,MATCH(WatchList!$B135,'All CCC'!$B$7:$B$846,0)))</f>
        <v/>
      </c>
      <c r="AZ135" s="856" t="str">
        <f>IF($B135="","",INDEX('All CCC'!AZ$7:AZ$846,MATCH(WatchList!$B135,'All CCC'!$B$7:$B$846,0)))</f>
        <v/>
      </c>
      <c r="BA135" s="856" t="str">
        <f>IF($B135="","",INDEX('All CCC'!BA$7:BA$846,MATCH(WatchList!$B135,'All CCC'!$B$7:$B$846,0)))</f>
        <v/>
      </c>
      <c r="BB135" s="856" t="str">
        <f>IF($B135="","",INDEX('All CCC'!BB$7:BB$846,MATCH(WatchList!$B135,'All CCC'!$B$7:$B$846,0)))</f>
        <v/>
      </c>
      <c r="BC135" s="856" t="str">
        <f>IF($B135="","",INDEX('All CCC'!BC$7:BC$846,MATCH(WatchList!$B135,'All CCC'!$B$7:$B$846,0)))</f>
        <v/>
      </c>
      <c r="BD135" s="856" t="str">
        <f>IF($B135="","",INDEX('All CCC'!BD$7:BD$846,MATCH(WatchList!$B135,'All CCC'!$B$7:$B$846,0)))</f>
        <v/>
      </c>
      <c r="BE135" s="856" t="str">
        <f>IF($B135="","",INDEX('All CCC'!BE$7:BE$846,MATCH(WatchList!$B135,'All CCC'!$B$7:$B$846,0)))</f>
        <v/>
      </c>
      <c r="BF135" s="856" t="str">
        <f>IF($B135="","",INDEX('All CCC'!BF$7:BF$846,MATCH(WatchList!$B135,'All CCC'!$B$7:$B$846,0)))</f>
        <v/>
      </c>
      <c r="BG135" s="856" t="str">
        <f>IF($B135="","",INDEX('All CCC'!BG$7:BG$846,MATCH(WatchList!$B135,'All CCC'!$B$7:$B$846,0)))</f>
        <v/>
      </c>
    </row>
    <row r="136" spans="1:59" x14ac:dyDescent="0.2">
      <c r="A136" s="550" t="str">
        <f>IF($B136="","",INDEX('All CCC'!A$7:A$846,MATCH(WatchList!$B136,'All CCC'!$B$7:$B$846,0)))</f>
        <v/>
      </c>
      <c r="B136" s="31"/>
      <c r="C136" s="856" t="str">
        <f>IF($B136="","",INDEX('All CCC'!C$7:C$846,MATCH(WatchList!$B136,'All CCC'!$B$7:$B$846,0)))</f>
        <v/>
      </c>
      <c r="D136" s="856" t="str">
        <f>IF($B136="","",INDEX('All CCC'!D$7:D$846,MATCH(WatchList!$B136,'All CCC'!$B$7:$B$846,0)))</f>
        <v/>
      </c>
      <c r="E136" s="856" t="str">
        <f>IF($B136="","",INDEX('All CCC'!E$7:E$846,MATCH(WatchList!$B136,'All CCC'!$B$7:$B$846,0)))</f>
        <v/>
      </c>
      <c r="F136" s="856" t="str">
        <f>IF($B136="","",INDEX('All CCC'!F$7:F$846,MATCH(WatchList!$B136,'All CCC'!$B$7:$B$846,0)))</f>
        <v/>
      </c>
      <c r="G136" s="856" t="str">
        <f>IF($B136="","",INDEX('All CCC'!G$7:G$846,MATCH(WatchList!$B136,'All CCC'!$B$7:$B$846,0)))</f>
        <v/>
      </c>
      <c r="H136" s="856" t="str">
        <f>IF($B136="","",INDEX('All CCC'!H$7:H$846,MATCH(WatchList!$B136,'All CCC'!$B$7:$B$846,0)))</f>
        <v/>
      </c>
      <c r="I136" s="856" t="str">
        <f>IF($B136="","",INDEX('All CCC'!I$7:I$846,MATCH(WatchList!$B136,'All CCC'!$B$7:$B$846,0)))</f>
        <v/>
      </c>
      <c r="J136" s="856" t="str">
        <f>IF($B136="","",INDEX('All CCC'!J$7:J$846,MATCH(WatchList!$B136,'All CCC'!$B$7:$B$846,0)))</f>
        <v/>
      </c>
      <c r="K136" s="856" t="str">
        <f>IF($B136="","",INDEX('All CCC'!K$7:K$846,MATCH(WatchList!$B136,'All CCC'!$B$7:$B$846,0)))</f>
        <v/>
      </c>
      <c r="L136" s="856" t="str">
        <f>IF($B136="","",INDEX('All CCC'!L$7:L$846,MATCH(WatchList!$B136,'All CCC'!$B$7:$B$846,0)))</f>
        <v/>
      </c>
      <c r="M136" s="856" t="str">
        <f>IF($B136="","",INDEX('All CCC'!M$7:M$846,MATCH(WatchList!$B136,'All CCC'!$B$7:$B$846,0)))</f>
        <v/>
      </c>
      <c r="N136" s="856" t="str">
        <f>IF($B136="","",INDEX('All CCC'!N$7:N$846,MATCH(WatchList!$B136,'All CCC'!$B$7:$B$846,0)))</f>
        <v/>
      </c>
      <c r="O136" s="856" t="str">
        <f>IF($B136="","",INDEX('All CCC'!O$7:O$846,MATCH(WatchList!$B136,'All CCC'!$B$7:$B$846,0)))</f>
        <v/>
      </c>
      <c r="P136" s="857" t="str">
        <f>IF($B136="","",INDEX('All CCC'!P$7:P$846,MATCH(WatchList!$B136,'All CCC'!$B$7:$B$846,0)))</f>
        <v/>
      </c>
      <c r="Q136" s="857" t="str">
        <f>IF($B136="","",INDEX('All CCC'!Q$7:Q$846,MATCH(WatchList!$B136,'All CCC'!$B$7:$B$846,0)))</f>
        <v/>
      </c>
      <c r="R136" s="856" t="str">
        <f>IF($B136="","",INDEX('All CCC'!R$7:R$846,MATCH(WatchList!$B136,'All CCC'!$B$7:$B$846,0)))</f>
        <v/>
      </c>
      <c r="S136" s="856" t="str">
        <f>IF($B136="","",INDEX('All CCC'!S$7:S$846,MATCH(WatchList!$B136,'All CCC'!$B$7:$B$846,0)))</f>
        <v/>
      </c>
      <c r="T136" s="856" t="str">
        <f>IF($B136="","",INDEX('All CCC'!T$7:T$846,MATCH(WatchList!$B136,'All CCC'!$B$7:$B$846,0)))</f>
        <v/>
      </c>
      <c r="U136" s="856" t="str">
        <f>IF($B136="","",INDEX('All CCC'!U$7:U$846,MATCH(WatchList!$B136,'All CCC'!$B$7:$B$846,0)))</f>
        <v/>
      </c>
      <c r="V136" s="856" t="str">
        <f>IF($B136="","",INDEX('All CCC'!V$7:V$846,MATCH(WatchList!$B136,'All CCC'!$B$7:$B$846,0)))</f>
        <v/>
      </c>
      <c r="W136" s="856" t="str">
        <f>IF($B136="","",INDEX('All CCC'!W$7:W$846,MATCH(WatchList!$B136,'All CCC'!$B$7:$B$846,0)))</f>
        <v/>
      </c>
      <c r="X136" s="856" t="str">
        <f>IF($B136="","",INDEX('All CCC'!X$7:X$846,MATCH(WatchList!$B136,'All CCC'!$B$7:$B$846,0)))</f>
        <v/>
      </c>
      <c r="Y136" s="856" t="str">
        <f>IF($B136="","",INDEX('All CCC'!Y$7:Y$846,MATCH(WatchList!$B136,'All CCC'!$B$7:$B$846,0)))</f>
        <v/>
      </c>
      <c r="Z136" s="856" t="str">
        <f>IF($B136="","",INDEX('All CCC'!Z$7:Z$846,MATCH(WatchList!$B136,'All CCC'!$B$7:$B$846,0)))</f>
        <v/>
      </c>
      <c r="AA136" s="856" t="str">
        <f>IF($B136="","",INDEX('All CCC'!AA$7:AA$846,MATCH(WatchList!$B136,'All CCC'!$B$7:$B$846,0)))</f>
        <v/>
      </c>
      <c r="AB136" s="856" t="str">
        <f>IF($B136="","",INDEX('All CCC'!AB$7:AB$846,MATCH(WatchList!$B136,'All CCC'!$B$7:$B$846,0)))</f>
        <v/>
      </c>
      <c r="AC136" s="856" t="str">
        <f>IF($B136="","",INDEX('All CCC'!AC$7:AC$846,MATCH(WatchList!$B136,'All CCC'!$B$7:$B$846,0)))</f>
        <v/>
      </c>
      <c r="AD136" s="856" t="str">
        <f>IF($B136="","",INDEX('All CCC'!AD$7:AD$846,MATCH(WatchList!$B136,'All CCC'!$B$7:$B$846,0)))</f>
        <v/>
      </c>
      <c r="AE136" s="856" t="str">
        <f>IF($B136="","",INDEX('All CCC'!AE$7:AE$846,MATCH(WatchList!$B136,'All CCC'!$B$7:$B$846,0)))</f>
        <v/>
      </c>
      <c r="AF136" s="856" t="str">
        <f>IF($B136="","",INDEX('All CCC'!AF$7:AF$846,MATCH(WatchList!$B136,'All CCC'!$B$7:$B$846,0)))</f>
        <v/>
      </c>
      <c r="AG136" s="856" t="str">
        <f>IF($B136="","",INDEX('All CCC'!AG$7:AG$846,MATCH(WatchList!$B136,'All CCC'!$B$7:$B$846,0)))</f>
        <v/>
      </c>
      <c r="AH136" s="856" t="str">
        <f>IF($B136="","",INDEX('All CCC'!AH$7:AH$846,MATCH(WatchList!$B136,'All CCC'!$B$7:$B$846,0)))</f>
        <v/>
      </c>
      <c r="AI136" s="856" t="str">
        <f>IF($B136="","",INDEX('All CCC'!AI$7:AI$846,MATCH(WatchList!$B136,'All CCC'!$B$7:$B$846,0)))</f>
        <v/>
      </c>
      <c r="AJ136" s="856" t="str">
        <f>IF($B136="","",INDEX('All CCC'!AJ$7:AJ$846,MATCH(WatchList!$B136,'All CCC'!$B$7:$B$846,0)))</f>
        <v/>
      </c>
      <c r="AK136" s="856" t="str">
        <f>IF($B136="","",INDEX('All CCC'!AK$7:AK$846,MATCH(WatchList!$B136,'All CCC'!$B$7:$B$846,0)))</f>
        <v/>
      </c>
      <c r="AL136" s="856" t="str">
        <f>IF($B136="","",INDEX('All CCC'!AL$7:AL$846,MATCH(WatchList!$B136,'All CCC'!$B$7:$B$846,0)))</f>
        <v/>
      </c>
      <c r="AM136" s="856" t="str">
        <f>IF($B136="","",INDEX('All CCC'!AM$7:AM$846,MATCH(WatchList!$B136,'All CCC'!$B$7:$B$846,0)))</f>
        <v/>
      </c>
      <c r="AN136" s="856" t="str">
        <f>IF($B136="","",INDEX('All CCC'!AN$7:AN$846,MATCH(WatchList!$B136,'All CCC'!$B$7:$B$846,0)))</f>
        <v/>
      </c>
      <c r="AO136" s="856" t="str">
        <f>IF($B136="","",INDEX('All CCC'!AO$7:AO$846,MATCH(WatchList!$B136,'All CCC'!$B$7:$B$846,0)))</f>
        <v/>
      </c>
      <c r="AP136" s="856" t="str">
        <f>IF($B136="","",INDEX('All CCC'!AP$7:AP$846,MATCH(WatchList!$B136,'All CCC'!$B$7:$B$846,0)))</f>
        <v/>
      </c>
      <c r="AQ136" s="856" t="str">
        <f>IF($B136="","",INDEX('All CCC'!AQ$7:AQ$846,MATCH(WatchList!$B136,'All CCC'!$B$7:$B$846,0)))</f>
        <v/>
      </c>
      <c r="AR136" s="856" t="str">
        <f>IF($B136="","",INDEX('All CCC'!AR$7:AR$846,MATCH(WatchList!$B136,'All CCC'!$B$7:$B$846,0)))</f>
        <v/>
      </c>
      <c r="AS136" s="856" t="str">
        <f>IF($B136="","",INDEX('All CCC'!AS$7:AS$846,MATCH(WatchList!$B136,'All CCC'!$B$7:$B$846,0)))</f>
        <v/>
      </c>
      <c r="AT136" s="856" t="str">
        <f>IF($B136="","",INDEX('All CCC'!AT$7:AT$846,MATCH(WatchList!$B136,'All CCC'!$B$7:$B$846,0)))</f>
        <v/>
      </c>
      <c r="AU136" s="856" t="str">
        <f>IF($B136="","",INDEX('All CCC'!AU$7:AU$846,MATCH(WatchList!$B136,'All CCC'!$B$7:$B$846,0)))</f>
        <v/>
      </c>
      <c r="AV136" s="856" t="str">
        <f>IF($B136="","",INDEX('All CCC'!AV$7:AV$846,MATCH(WatchList!$B136,'All CCC'!$B$7:$B$846,0)))</f>
        <v/>
      </c>
      <c r="AW136" s="856" t="str">
        <f>IF($B136="","",INDEX('All CCC'!AW$7:AW$846,MATCH(WatchList!$B136,'All CCC'!$B$7:$B$846,0)))</f>
        <v/>
      </c>
      <c r="AX136" s="856" t="str">
        <f>IF($B136="","",INDEX('All CCC'!AX$7:AX$846,MATCH(WatchList!$B136,'All CCC'!$B$7:$B$846,0)))</f>
        <v/>
      </c>
      <c r="AY136" s="856" t="str">
        <f>IF($B136="","",INDEX('All CCC'!AY$7:AY$846,MATCH(WatchList!$B136,'All CCC'!$B$7:$B$846,0)))</f>
        <v/>
      </c>
      <c r="AZ136" s="856" t="str">
        <f>IF($B136="","",INDEX('All CCC'!AZ$7:AZ$846,MATCH(WatchList!$B136,'All CCC'!$B$7:$B$846,0)))</f>
        <v/>
      </c>
      <c r="BA136" s="856" t="str">
        <f>IF($B136="","",INDEX('All CCC'!BA$7:BA$846,MATCH(WatchList!$B136,'All CCC'!$B$7:$B$846,0)))</f>
        <v/>
      </c>
      <c r="BB136" s="856" t="str">
        <f>IF($B136="","",INDEX('All CCC'!BB$7:BB$846,MATCH(WatchList!$B136,'All CCC'!$B$7:$B$846,0)))</f>
        <v/>
      </c>
      <c r="BC136" s="856" t="str">
        <f>IF($B136="","",INDEX('All CCC'!BC$7:BC$846,MATCH(WatchList!$B136,'All CCC'!$B$7:$B$846,0)))</f>
        <v/>
      </c>
      <c r="BD136" s="856" t="str">
        <f>IF($B136="","",INDEX('All CCC'!BD$7:BD$846,MATCH(WatchList!$B136,'All CCC'!$B$7:$B$846,0)))</f>
        <v/>
      </c>
      <c r="BE136" s="856" t="str">
        <f>IF($B136="","",INDEX('All CCC'!BE$7:BE$846,MATCH(WatchList!$B136,'All CCC'!$B$7:$B$846,0)))</f>
        <v/>
      </c>
      <c r="BF136" s="856" t="str">
        <f>IF($B136="","",INDEX('All CCC'!BF$7:BF$846,MATCH(WatchList!$B136,'All CCC'!$B$7:$B$846,0)))</f>
        <v/>
      </c>
      <c r="BG136" s="856" t="str">
        <f>IF($B136="","",INDEX('All CCC'!BG$7:BG$846,MATCH(WatchList!$B136,'All CCC'!$B$7:$B$846,0)))</f>
        <v/>
      </c>
    </row>
    <row r="137" spans="1:59" x14ac:dyDescent="0.2">
      <c r="A137" s="550" t="str">
        <f>IF($B137="","",INDEX('All CCC'!A$7:A$846,MATCH(WatchList!$B137,'All CCC'!$B$7:$B$846,0)))</f>
        <v/>
      </c>
      <c r="B137" s="31"/>
      <c r="C137" s="856" t="str">
        <f>IF($B137="","",INDEX('All CCC'!C$7:C$846,MATCH(WatchList!$B137,'All CCC'!$B$7:$B$846,0)))</f>
        <v/>
      </c>
      <c r="D137" s="856" t="str">
        <f>IF($B137="","",INDEX('All CCC'!D$7:D$846,MATCH(WatchList!$B137,'All CCC'!$B$7:$B$846,0)))</f>
        <v/>
      </c>
      <c r="E137" s="856" t="str">
        <f>IF($B137="","",INDEX('All CCC'!E$7:E$846,MATCH(WatchList!$B137,'All CCC'!$B$7:$B$846,0)))</f>
        <v/>
      </c>
      <c r="F137" s="856" t="str">
        <f>IF($B137="","",INDEX('All CCC'!F$7:F$846,MATCH(WatchList!$B137,'All CCC'!$B$7:$B$846,0)))</f>
        <v/>
      </c>
      <c r="G137" s="856" t="str">
        <f>IF($B137="","",INDEX('All CCC'!G$7:G$846,MATCH(WatchList!$B137,'All CCC'!$B$7:$B$846,0)))</f>
        <v/>
      </c>
      <c r="H137" s="856" t="str">
        <f>IF($B137="","",INDEX('All CCC'!H$7:H$846,MATCH(WatchList!$B137,'All CCC'!$B$7:$B$846,0)))</f>
        <v/>
      </c>
      <c r="I137" s="856" t="str">
        <f>IF($B137="","",INDEX('All CCC'!I$7:I$846,MATCH(WatchList!$B137,'All CCC'!$B$7:$B$846,0)))</f>
        <v/>
      </c>
      <c r="J137" s="856" t="str">
        <f>IF($B137="","",INDEX('All CCC'!J$7:J$846,MATCH(WatchList!$B137,'All CCC'!$B$7:$B$846,0)))</f>
        <v/>
      </c>
      <c r="K137" s="856" t="str">
        <f>IF($B137="","",INDEX('All CCC'!K$7:K$846,MATCH(WatchList!$B137,'All CCC'!$B$7:$B$846,0)))</f>
        <v/>
      </c>
      <c r="L137" s="856" t="str">
        <f>IF($B137="","",INDEX('All CCC'!L$7:L$846,MATCH(WatchList!$B137,'All CCC'!$B$7:$B$846,0)))</f>
        <v/>
      </c>
      <c r="M137" s="856" t="str">
        <f>IF($B137="","",INDEX('All CCC'!M$7:M$846,MATCH(WatchList!$B137,'All CCC'!$B$7:$B$846,0)))</f>
        <v/>
      </c>
      <c r="N137" s="856" t="str">
        <f>IF($B137="","",INDEX('All CCC'!N$7:N$846,MATCH(WatchList!$B137,'All CCC'!$B$7:$B$846,0)))</f>
        <v/>
      </c>
      <c r="O137" s="856" t="str">
        <f>IF($B137="","",INDEX('All CCC'!O$7:O$846,MATCH(WatchList!$B137,'All CCC'!$B$7:$B$846,0)))</f>
        <v/>
      </c>
      <c r="P137" s="857" t="str">
        <f>IF($B137="","",INDEX('All CCC'!P$7:P$846,MATCH(WatchList!$B137,'All CCC'!$B$7:$B$846,0)))</f>
        <v/>
      </c>
      <c r="Q137" s="857" t="str">
        <f>IF($B137="","",INDEX('All CCC'!Q$7:Q$846,MATCH(WatchList!$B137,'All CCC'!$B$7:$B$846,0)))</f>
        <v/>
      </c>
      <c r="R137" s="856" t="str">
        <f>IF($B137="","",INDEX('All CCC'!R$7:R$846,MATCH(WatchList!$B137,'All CCC'!$B$7:$B$846,0)))</f>
        <v/>
      </c>
      <c r="S137" s="856" t="str">
        <f>IF($B137="","",INDEX('All CCC'!S$7:S$846,MATCH(WatchList!$B137,'All CCC'!$B$7:$B$846,0)))</f>
        <v/>
      </c>
      <c r="T137" s="856" t="str">
        <f>IF($B137="","",INDEX('All CCC'!T$7:T$846,MATCH(WatchList!$B137,'All CCC'!$B$7:$B$846,0)))</f>
        <v/>
      </c>
      <c r="U137" s="856" t="str">
        <f>IF($B137="","",INDEX('All CCC'!U$7:U$846,MATCH(WatchList!$B137,'All CCC'!$B$7:$B$846,0)))</f>
        <v/>
      </c>
      <c r="V137" s="856" t="str">
        <f>IF($B137="","",INDEX('All CCC'!V$7:V$846,MATCH(WatchList!$B137,'All CCC'!$B$7:$B$846,0)))</f>
        <v/>
      </c>
      <c r="W137" s="856" t="str">
        <f>IF($B137="","",INDEX('All CCC'!W$7:W$846,MATCH(WatchList!$B137,'All CCC'!$B$7:$B$846,0)))</f>
        <v/>
      </c>
      <c r="X137" s="856" t="str">
        <f>IF($B137="","",INDEX('All CCC'!X$7:X$846,MATCH(WatchList!$B137,'All CCC'!$B$7:$B$846,0)))</f>
        <v/>
      </c>
      <c r="Y137" s="856" t="str">
        <f>IF($B137="","",INDEX('All CCC'!Y$7:Y$846,MATCH(WatchList!$B137,'All CCC'!$B$7:$B$846,0)))</f>
        <v/>
      </c>
      <c r="Z137" s="856" t="str">
        <f>IF($B137="","",INDEX('All CCC'!Z$7:Z$846,MATCH(WatchList!$B137,'All CCC'!$B$7:$B$846,0)))</f>
        <v/>
      </c>
      <c r="AA137" s="856" t="str">
        <f>IF($B137="","",INDEX('All CCC'!AA$7:AA$846,MATCH(WatchList!$B137,'All CCC'!$B$7:$B$846,0)))</f>
        <v/>
      </c>
      <c r="AB137" s="856" t="str">
        <f>IF($B137="","",INDEX('All CCC'!AB$7:AB$846,MATCH(WatchList!$B137,'All CCC'!$B$7:$B$846,0)))</f>
        <v/>
      </c>
      <c r="AC137" s="856" t="str">
        <f>IF($B137="","",INDEX('All CCC'!AC$7:AC$846,MATCH(WatchList!$B137,'All CCC'!$B$7:$B$846,0)))</f>
        <v/>
      </c>
      <c r="AD137" s="856" t="str">
        <f>IF($B137="","",INDEX('All CCC'!AD$7:AD$846,MATCH(WatchList!$B137,'All CCC'!$B$7:$B$846,0)))</f>
        <v/>
      </c>
      <c r="AE137" s="856" t="str">
        <f>IF($B137="","",INDEX('All CCC'!AE$7:AE$846,MATCH(WatchList!$B137,'All CCC'!$B$7:$B$846,0)))</f>
        <v/>
      </c>
      <c r="AF137" s="856" t="str">
        <f>IF($B137="","",INDEX('All CCC'!AF$7:AF$846,MATCH(WatchList!$B137,'All CCC'!$B$7:$B$846,0)))</f>
        <v/>
      </c>
      <c r="AG137" s="856" t="str">
        <f>IF($B137="","",INDEX('All CCC'!AG$7:AG$846,MATCH(WatchList!$B137,'All CCC'!$B$7:$B$846,0)))</f>
        <v/>
      </c>
      <c r="AH137" s="856" t="str">
        <f>IF($B137="","",INDEX('All CCC'!AH$7:AH$846,MATCH(WatchList!$B137,'All CCC'!$B$7:$B$846,0)))</f>
        <v/>
      </c>
      <c r="AI137" s="856" t="str">
        <f>IF($B137="","",INDEX('All CCC'!AI$7:AI$846,MATCH(WatchList!$B137,'All CCC'!$B$7:$B$846,0)))</f>
        <v/>
      </c>
      <c r="AJ137" s="856" t="str">
        <f>IF($B137="","",INDEX('All CCC'!AJ$7:AJ$846,MATCH(WatchList!$B137,'All CCC'!$B$7:$B$846,0)))</f>
        <v/>
      </c>
      <c r="AK137" s="856" t="str">
        <f>IF($B137="","",INDEX('All CCC'!AK$7:AK$846,MATCH(WatchList!$B137,'All CCC'!$B$7:$B$846,0)))</f>
        <v/>
      </c>
      <c r="AL137" s="856" t="str">
        <f>IF($B137="","",INDEX('All CCC'!AL$7:AL$846,MATCH(WatchList!$B137,'All CCC'!$B$7:$B$846,0)))</f>
        <v/>
      </c>
      <c r="AM137" s="856" t="str">
        <f>IF($B137="","",INDEX('All CCC'!AM$7:AM$846,MATCH(WatchList!$B137,'All CCC'!$B$7:$B$846,0)))</f>
        <v/>
      </c>
      <c r="AN137" s="856" t="str">
        <f>IF($B137="","",INDEX('All CCC'!AN$7:AN$846,MATCH(WatchList!$B137,'All CCC'!$B$7:$B$846,0)))</f>
        <v/>
      </c>
      <c r="AO137" s="856" t="str">
        <f>IF($B137="","",INDEX('All CCC'!AO$7:AO$846,MATCH(WatchList!$B137,'All CCC'!$B$7:$B$846,0)))</f>
        <v/>
      </c>
      <c r="AP137" s="856" t="str">
        <f>IF($B137="","",INDEX('All CCC'!AP$7:AP$846,MATCH(WatchList!$B137,'All CCC'!$B$7:$B$846,0)))</f>
        <v/>
      </c>
      <c r="AQ137" s="856" t="str">
        <f>IF($B137="","",INDEX('All CCC'!AQ$7:AQ$846,MATCH(WatchList!$B137,'All CCC'!$B$7:$B$846,0)))</f>
        <v/>
      </c>
      <c r="AR137" s="856" t="str">
        <f>IF($B137="","",INDEX('All CCC'!AR$7:AR$846,MATCH(WatchList!$B137,'All CCC'!$B$7:$B$846,0)))</f>
        <v/>
      </c>
      <c r="AS137" s="856" t="str">
        <f>IF($B137="","",INDEX('All CCC'!AS$7:AS$846,MATCH(WatchList!$B137,'All CCC'!$B$7:$B$846,0)))</f>
        <v/>
      </c>
      <c r="AT137" s="856" t="str">
        <f>IF($B137="","",INDEX('All CCC'!AT$7:AT$846,MATCH(WatchList!$B137,'All CCC'!$B$7:$B$846,0)))</f>
        <v/>
      </c>
      <c r="AU137" s="856" t="str">
        <f>IF($B137="","",INDEX('All CCC'!AU$7:AU$846,MATCH(WatchList!$B137,'All CCC'!$B$7:$B$846,0)))</f>
        <v/>
      </c>
      <c r="AV137" s="856" t="str">
        <f>IF($B137="","",INDEX('All CCC'!AV$7:AV$846,MATCH(WatchList!$B137,'All CCC'!$B$7:$B$846,0)))</f>
        <v/>
      </c>
      <c r="AW137" s="856" t="str">
        <f>IF($B137="","",INDEX('All CCC'!AW$7:AW$846,MATCH(WatchList!$B137,'All CCC'!$B$7:$B$846,0)))</f>
        <v/>
      </c>
      <c r="AX137" s="856" t="str">
        <f>IF($B137="","",INDEX('All CCC'!AX$7:AX$846,MATCH(WatchList!$B137,'All CCC'!$B$7:$B$846,0)))</f>
        <v/>
      </c>
      <c r="AY137" s="856" t="str">
        <f>IF($B137="","",INDEX('All CCC'!AY$7:AY$846,MATCH(WatchList!$B137,'All CCC'!$B$7:$B$846,0)))</f>
        <v/>
      </c>
      <c r="AZ137" s="856" t="str">
        <f>IF($B137="","",INDEX('All CCC'!AZ$7:AZ$846,MATCH(WatchList!$B137,'All CCC'!$B$7:$B$846,0)))</f>
        <v/>
      </c>
      <c r="BA137" s="856" t="str">
        <f>IF($B137="","",INDEX('All CCC'!BA$7:BA$846,MATCH(WatchList!$B137,'All CCC'!$B$7:$B$846,0)))</f>
        <v/>
      </c>
      <c r="BB137" s="856" t="str">
        <f>IF($B137="","",INDEX('All CCC'!BB$7:BB$846,MATCH(WatchList!$B137,'All CCC'!$B$7:$B$846,0)))</f>
        <v/>
      </c>
      <c r="BC137" s="856" t="str">
        <f>IF($B137="","",INDEX('All CCC'!BC$7:BC$846,MATCH(WatchList!$B137,'All CCC'!$B$7:$B$846,0)))</f>
        <v/>
      </c>
      <c r="BD137" s="856" t="str">
        <f>IF($B137="","",INDEX('All CCC'!BD$7:BD$846,MATCH(WatchList!$B137,'All CCC'!$B$7:$B$846,0)))</f>
        <v/>
      </c>
      <c r="BE137" s="856" t="str">
        <f>IF($B137="","",INDEX('All CCC'!BE$7:BE$846,MATCH(WatchList!$B137,'All CCC'!$B$7:$B$846,0)))</f>
        <v/>
      </c>
      <c r="BF137" s="856" t="str">
        <f>IF($B137="","",INDEX('All CCC'!BF$7:BF$846,MATCH(WatchList!$B137,'All CCC'!$B$7:$B$846,0)))</f>
        <v/>
      </c>
      <c r="BG137" s="856" t="str">
        <f>IF($B137="","",INDEX('All CCC'!BG$7:BG$846,MATCH(WatchList!$B137,'All CCC'!$B$7:$B$846,0)))</f>
        <v/>
      </c>
    </row>
    <row r="138" spans="1:59" x14ac:dyDescent="0.2">
      <c r="A138" s="550" t="str">
        <f>IF($B138="","",INDEX('All CCC'!A$7:A$846,MATCH(WatchList!$B138,'All CCC'!$B$7:$B$846,0)))</f>
        <v/>
      </c>
      <c r="B138" s="31"/>
      <c r="C138" s="856" t="str">
        <f>IF($B138="","",INDEX('All CCC'!C$7:C$846,MATCH(WatchList!$B138,'All CCC'!$B$7:$B$846,0)))</f>
        <v/>
      </c>
      <c r="D138" s="856" t="str">
        <f>IF($B138="","",INDEX('All CCC'!D$7:D$846,MATCH(WatchList!$B138,'All CCC'!$B$7:$B$846,0)))</f>
        <v/>
      </c>
      <c r="E138" s="856" t="str">
        <f>IF($B138="","",INDEX('All CCC'!E$7:E$846,MATCH(WatchList!$B138,'All CCC'!$B$7:$B$846,0)))</f>
        <v/>
      </c>
      <c r="F138" s="856" t="str">
        <f>IF($B138="","",INDEX('All CCC'!F$7:F$846,MATCH(WatchList!$B138,'All CCC'!$B$7:$B$846,0)))</f>
        <v/>
      </c>
      <c r="G138" s="856" t="str">
        <f>IF($B138="","",INDEX('All CCC'!G$7:G$846,MATCH(WatchList!$B138,'All CCC'!$B$7:$B$846,0)))</f>
        <v/>
      </c>
      <c r="H138" s="856" t="str">
        <f>IF($B138="","",INDEX('All CCC'!H$7:H$846,MATCH(WatchList!$B138,'All CCC'!$B$7:$B$846,0)))</f>
        <v/>
      </c>
      <c r="I138" s="856" t="str">
        <f>IF($B138="","",INDEX('All CCC'!I$7:I$846,MATCH(WatchList!$B138,'All CCC'!$B$7:$B$846,0)))</f>
        <v/>
      </c>
      <c r="J138" s="856" t="str">
        <f>IF($B138="","",INDEX('All CCC'!J$7:J$846,MATCH(WatchList!$B138,'All CCC'!$B$7:$B$846,0)))</f>
        <v/>
      </c>
      <c r="K138" s="856" t="str">
        <f>IF($B138="","",INDEX('All CCC'!K$7:K$846,MATCH(WatchList!$B138,'All CCC'!$B$7:$B$846,0)))</f>
        <v/>
      </c>
      <c r="L138" s="856" t="str">
        <f>IF($B138="","",INDEX('All CCC'!L$7:L$846,MATCH(WatchList!$B138,'All CCC'!$B$7:$B$846,0)))</f>
        <v/>
      </c>
      <c r="M138" s="856" t="str">
        <f>IF($B138="","",INDEX('All CCC'!M$7:M$846,MATCH(WatchList!$B138,'All CCC'!$B$7:$B$846,0)))</f>
        <v/>
      </c>
      <c r="N138" s="856" t="str">
        <f>IF($B138="","",INDEX('All CCC'!N$7:N$846,MATCH(WatchList!$B138,'All CCC'!$B$7:$B$846,0)))</f>
        <v/>
      </c>
      <c r="O138" s="856" t="str">
        <f>IF($B138="","",INDEX('All CCC'!O$7:O$846,MATCH(WatchList!$B138,'All CCC'!$B$7:$B$846,0)))</f>
        <v/>
      </c>
      <c r="P138" s="857" t="str">
        <f>IF($B138="","",INDEX('All CCC'!P$7:P$846,MATCH(WatchList!$B138,'All CCC'!$B$7:$B$846,0)))</f>
        <v/>
      </c>
      <c r="Q138" s="857" t="str">
        <f>IF($B138="","",INDEX('All CCC'!Q$7:Q$846,MATCH(WatchList!$B138,'All CCC'!$B$7:$B$846,0)))</f>
        <v/>
      </c>
      <c r="R138" s="856" t="str">
        <f>IF($B138="","",INDEX('All CCC'!R$7:R$846,MATCH(WatchList!$B138,'All CCC'!$B$7:$B$846,0)))</f>
        <v/>
      </c>
      <c r="S138" s="856" t="str">
        <f>IF($B138="","",INDEX('All CCC'!S$7:S$846,MATCH(WatchList!$B138,'All CCC'!$B$7:$B$846,0)))</f>
        <v/>
      </c>
      <c r="T138" s="856" t="str">
        <f>IF($B138="","",INDEX('All CCC'!T$7:T$846,MATCH(WatchList!$B138,'All CCC'!$B$7:$B$846,0)))</f>
        <v/>
      </c>
      <c r="U138" s="856" t="str">
        <f>IF($B138="","",INDEX('All CCC'!U$7:U$846,MATCH(WatchList!$B138,'All CCC'!$B$7:$B$846,0)))</f>
        <v/>
      </c>
      <c r="V138" s="856" t="str">
        <f>IF($B138="","",INDEX('All CCC'!V$7:V$846,MATCH(WatchList!$B138,'All CCC'!$B$7:$B$846,0)))</f>
        <v/>
      </c>
      <c r="W138" s="856" t="str">
        <f>IF($B138="","",INDEX('All CCC'!W$7:W$846,MATCH(WatchList!$B138,'All CCC'!$B$7:$B$846,0)))</f>
        <v/>
      </c>
      <c r="X138" s="856" t="str">
        <f>IF($B138="","",INDEX('All CCC'!X$7:X$846,MATCH(WatchList!$B138,'All CCC'!$B$7:$B$846,0)))</f>
        <v/>
      </c>
      <c r="Y138" s="856" t="str">
        <f>IF($B138="","",INDEX('All CCC'!Y$7:Y$846,MATCH(WatchList!$B138,'All CCC'!$B$7:$B$846,0)))</f>
        <v/>
      </c>
      <c r="Z138" s="856" t="str">
        <f>IF($B138="","",INDEX('All CCC'!Z$7:Z$846,MATCH(WatchList!$B138,'All CCC'!$B$7:$B$846,0)))</f>
        <v/>
      </c>
      <c r="AA138" s="856" t="str">
        <f>IF($B138="","",INDEX('All CCC'!AA$7:AA$846,MATCH(WatchList!$B138,'All CCC'!$B$7:$B$846,0)))</f>
        <v/>
      </c>
      <c r="AB138" s="856" t="str">
        <f>IF($B138="","",INDEX('All CCC'!AB$7:AB$846,MATCH(WatchList!$B138,'All CCC'!$B$7:$B$846,0)))</f>
        <v/>
      </c>
      <c r="AC138" s="856" t="str">
        <f>IF($B138="","",INDEX('All CCC'!AC$7:AC$846,MATCH(WatchList!$B138,'All CCC'!$B$7:$B$846,0)))</f>
        <v/>
      </c>
      <c r="AD138" s="856" t="str">
        <f>IF($B138="","",INDEX('All CCC'!AD$7:AD$846,MATCH(WatchList!$B138,'All CCC'!$B$7:$B$846,0)))</f>
        <v/>
      </c>
      <c r="AE138" s="856" t="str">
        <f>IF($B138="","",INDEX('All CCC'!AE$7:AE$846,MATCH(WatchList!$B138,'All CCC'!$B$7:$B$846,0)))</f>
        <v/>
      </c>
      <c r="AF138" s="856" t="str">
        <f>IF($B138="","",INDEX('All CCC'!AF$7:AF$846,MATCH(WatchList!$B138,'All CCC'!$B$7:$B$846,0)))</f>
        <v/>
      </c>
      <c r="AG138" s="856" t="str">
        <f>IF($B138="","",INDEX('All CCC'!AG$7:AG$846,MATCH(WatchList!$B138,'All CCC'!$B$7:$B$846,0)))</f>
        <v/>
      </c>
      <c r="AH138" s="856" t="str">
        <f>IF($B138="","",INDEX('All CCC'!AH$7:AH$846,MATCH(WatchList!$B138,'All CCC'!$B$7:$B$846,0)))</f>
        <v/>
      </c>
      <c r="AI138" s="856" t="str">
        <f>IF($B138="","",INDEX('All CCC'!AI$7:AI$846,MATCH(WatchList!$B138,'All CCC'!$B$7:$B$846,0)))</f>
        <v/>
      </c>
      <c r="AJ138" s="856" t="str">
        <f>IF($B138="","",INDEX('All CCC'!AJ$7:AJ$846,MATCH(WatchList!$B138,'All CCC'!$B$7:$B$846,0)))</f>
        <v/>
      </c>
      <c r="AK138" s="856" t="str">
        <f>IF($B138="","",INDEX('All CCC'!AK$7:AK$846,MATCH(WatchList!$B138,'All CCC'!$B$7:$B$846,0)))</f>
        <v/>
      </c>
      <c r="AL138" s="856" t="str">
        <f>IF($B138="","",INDEX('All CCC'!AL$7:AL$846,MATCH(WatchList!$B138,'All CCC'!$B$7:$B$846,0)))</f>
        <v/>
      </c>
      <c r="AM138" s="856" t="str">
        <f>IF($B138="","",INDEX('All CCC'!AM$7:AM$846,MATCH(WatchList!$B138,'All CCC'!$B$7:$B$846,0)))</f>
        <v/>
      </c>
      <c r="AN138" s="856" t="str">
        <f>IF($B138="","",INDEX('All CCC'!AN$7:AN$846,MATCH(WatchList!$B138,'All CCC'!$B$7:$B$846,0)))</f>
        <v/>
      </c>
      <c r="AO138" s="856" t="str">
        <f>IF($B138="","",INDEX('All CCC'!AO$7:AO$846,MATCH(WatchList!$B138,'All CCC'!$B$7:$B$846,0)))</f>
        <v/>
      </c>
      <c r="AP138" s="856" t="str">
        <f>IF($B138="","",INDEX('All CCC'!AP$7:AP$846,MATCH(WatchList!$B138,'All CCC'!$B$7:$B$846,0)))</f>
        <v/>
      </c>
      <c r="AQ138" s="856" t="str">
        <f>IF($B138="","",INDEX('All CCC'!AQ$7:AQ$846,MATCH(WatchList!$B138,'All CCC'!$B$7:$B$846,0)))</f>
        <v/>
      </c>
      <c r="AR138" s="856" t="str">
        <f>IF($B138="","",INDEX('All CCC'!AR$7:AR$846,MATCH(WatchList!$B138,'All CCC'!$B$7:$B$846,0)))</f>
        <v/>
      </c>
      <c r="AS138" s="856" t="str">
        <f>IF($B138="","",INDEX('All CCC'!AS$7:AS$846,MATCH(WatchList!$B138,'All CCC'!$B$7:$B$846,0)))</f>
        <v/>
      </c>
      <c r="AT138" s="856" t="str">
        <f>IF($B138="","",INDEX('All CCC'!AT$7:AT$846,MATCH(WatchList!$B138,'All CCC'!$B$7:$B$846,0)))</f>
        <v/>
      </c>
      <c r="AU138" s="856" t="str">
        <f>IF($B138="","",INDEX('All CCC'!AU$7:AU$846,MATCH(WatchList!$B138,'All CCC'!$B$7:$B$846,0)))</f>
        <v/>
      </c>
      <c r="AV138" s="856" t="str">
        <f>IF($B138="","",INDEX('All CCC'!AV$7:AV$846,MATCH(WatchList!$B138,'All CCC'!$B$7:$B$846,0)))</f>
        <v/>
      </c>
      <c r="AW138" s="856" t="str">
        <f>IF($B138="","",INDEX('All CCC'!AW$7:AW$846,MATCH(WatchList!$B138,'All CCC'!$B$7:$B$846,0)))</f>
        <v/>
      </c>
      <c r="AX138" s="856" t="str">
        <f>IF($B138="","",INDEX('All CCC'!AX$7:AX$846,MATCH(WatchList!$B138,'All CCC'!$B$7:$B$846,0)))</f>
        <v/>
      </c>
      <c r="AY138" s="856" t="str">
        <f>IF($B138="","",INDEX('All CCC'!AY$7:AY$846,MATCH(WatchList!$B138,'All CCC'!$B$7:$B$846,0)))</f>
        <v/>
      </c>
      <c r="AZ138" s="856" t="str">
        <f>IF($B138="","",INDEX('All CCC'!AZ$7:AZ$846,MATCH(WatchList!$B138,'All CCC'!$B$7:$B$846,0)))</f>
        <v/>
      </c>
      <c r="BA138" s="856" t="str">
        <f>IF($B138="","",INDEX('All CCC'!BA$7:BA$846,MATCH(WatchList!$B138,'All CCC'!$B$7:$B$846,0)))</f>
        <v/>
      </c>
      <c r="BB138" s="856" t="str">
        <f>IF($B138="","",INDEX('All CCC'!BB$7:BB$846,MATCH(WatchList!$B138,'All CCC'!$B$7:$B$846,0)))</f>
        <v/>
      </c>
      <c r="BC138" s="856" t="str">
        <f>IF($B138="","",INDEX('All CCC'!BC$7:BC$846,MATCH(WatchList!$B138,'All CCC'!$B$7:$B$846,0)))</f>
        <v/>
      </c>
      <c r="BD138" s="856" t="str">
        <f>IF($B138="","",INDEX('All CCC'!BD$7:BD$846,MATCH(WatchList!$B138,'All CCC'!$B$7:$B$846,0)))</f>
        <v/>
      </c>
      <c r="BE138" s="856" t="str">
        <f>IF($B138="","",INDEX('All CCC'!BE$7:BE$846,MATCH(WatchList!$B138,'All CCC'!$B$7:$B$846,0)))</f>
        <v/>
      </c>
      <c r="BF138" s="856" t="str">
        <f>IF($B138="","",INDEX('All CCC'!BF$7:BF$846,MATCH(WatchList!$B138,'All CCC'!$B$7:$B$846,0)))</f>
        <v/>
      </c>
      <c r="BG138" s="856" t="str">
        <f>IF($B138="","",INDEX('All CCC'!BG$7:BG$846,MATCH(WatchList!$B138,'All CCC'!$B$7:$B$846,0)))</f>
        <v/>
      </c>
    </row>
    <row r="139" spans="1:59" x14ac:dyDescent="0.2">
      <c r="A139" s="550" t="str">
        <f>IF($B139="","",INDEX('All CCC'!A$7:A$846,MATCH(WatchList!$B139,'All CCC'!$B$7:$B$846,0)))</f>
        <v/>
      </c>
      <c r="B139" s="31"/>
      <c r="C139" s="856" t="str">
        <f>IF($B139="","",INDEX('All CCC'!C$7:C$846,MATCH(WatchList!$B139,'All CCC'!$B$7:$B$846,0)))</f>
        <v/>
      </c>
      <c r="D139" s="856" t="str">
        <f>IF($B139="","",INDEX('All CCC'!D$7:D$846,MATCH(WatchList!$B139,'All CCC'!$B$7:$B$846,0)))</f>
        <v/>
      </c>
      <c r="E139" s="856" t="str">
        <f>IF($B139="","",INDEX('All CCC'!E$7:E$846,MATCH(WatchList!$B139,'All CCC'!$B$7:$B$846,0)))</f>
        <v/>
      </c>
      <c r="F139" s="856" t="str">
        <f>IF($B139="","",INDEX('All CCC'!F$7:F$846,MATCH(WatchList!$B139,'All CCC'!$B$7:$B$846,0)))</f>
        <v/>
      </c>
      <c r="G139" s="856" t="str">
        <f>IF($B139="","",INDEX('All CCC'!G$7:G$846,MATCH(WatchList!$B139,'All CCC'!$B$7:$B$846,0)))</f>
        <v/>
      </c>
      <c r="H139" s="856" t="str">
        <f>IF($B139="","",INDEX('All CCC'!H$7:H$846,MATCH(WatchList!$B139,'All CCC'!$B$7:$B$846,0)))</f>
        <v/>
      </c>
      <c r="I139" s="856" t="str">
        <f>IF($B139="","",INDEX('All CCC'!I$7:I$846,MATCH(WatchList!$B139,'All CCC'!$B$7:$B$846,0)))</f>
        <v/>
      </c>
      <c r="J139" s="856" t="str">
        <f>IF($B139="","",INDEX('All CCC'!J$7:J$846,MATCH(WatchList!$B139,'All CCC'!$B$7:$B$846,0)))</f>
        <v/>
      </c>
      <c r="K139" s="856" t="str">
        <f>IF($B139="","",INDEX('All CCC'!K$7:K$846,MATCH(WatchList!$B139,'All CCC'!$B$7:$B$846,0)))</f>
        <v/>
      </c>
      <c r="L139" s="856" t="str">
        <f>IF($B139="","",INDEX('All CCC'!L$7:L$846,MATCH(WatchList!$B139,'All CCC'!$B$7:$B$846,0)))</f>
        <v/>
      </c>
      <c r="M139" s="856" t="str">
        <f>IF($B139="","",INDEX('All CCC'!M$7:M$846,MATCH(WatchList!$B139,'All CCC'!$B$7:$B$846,0)))</f>
        <v/>
      </c>
      <c r="N139" s="856" t="str">
        <f>IF($B139="","",INDEX('All CCC'!N$7:N$846,MATCH(WatchList!$B139,'All CCC'!$B$7:$B$846,0)))</f>
        <v/>
      </c>
      <c r="O139" s="856" t="str">
        <f>IF($B139="","",INDEX('All CCC'!O$7:O$846,MATCH(WatchList!$B139,'All CCC'!$B$7:$B$846,0)))</f>
        <v/>
      </c>
      <c r="P139" s="857" t="str">
        <f>IF($B139="","",INDEX('All CCC'!P$7:P$846,MATCH(WatchList!$B139,'All CCC'!$B$7:$B$846,0)))</f>
        <v/>
      </c>
      <c r="Q139" s="857" t="str">
        <f>IF($B139="","",INDEX('All CCC'!Q$7:Q$846,MATCH(WatchList!$B139,'All CCC'!$B$7:$B$846,0)))</f>
        <v/>
      </c>
      <c r="R139" s="856" t="str">
        <f>IF($B139="","",INDEX('All CCC'!R$7:R$846,MATCH(WatchList!$B139,'All CCC'!$B$7:$B$846,0)))</f>
        <v/>
      </c>
      <c r="S139" s="856" t="str">
        <f>IF($B139="","",INDEX('All CCC'!S$7:S$846,MATCH(WatchList!$B139,'All CCC'!$B$7:$B$846,0)))</f>
        <v/>
      </c>
      <c r="T139" s="856" t="str">
        <f>IF($B139="","",INDEX('All CCC'!T$7:T$846,MATCH(WatchList!$B139,'All CCC'!$B$7:$B$846,0)))</f>
        <v/>
      </c>
      <c r="U139" s="856" t="str">
        <f>IF($B139="","",INDEX('All CCC'!U$7:U$846,MATCH(WatchList!$B139,'All CCC'!$B$7:$B$846,0)))</f>
        <v/>
      </c>
      <c r="V139" s="856" t="str">
        <f>IF($B139="","",INDEX('All CCC'!V$7:V$846,MATCH(WatchList!$B139,'All CCC'!$B$7:$B$846,0)))</f>
        <v/>
      </c>
      <c r="W139" s="856" t="str">
        <f>IF($B139="","",INDEX('All CCC'!W$7:W$846,MATCH(WatchList!$B139,'All CCC'!$B$7:$B$846,0)))</f>
        <v/>
      </c>
      <c r="X139" s="856" t="str">
        <f>IF($B139="","",INDEX('All CCC'!X$7:X$846,MATCH(WatchList!$B139,'All CCC'!$B$7:$B$846,0)))</f>
        <v/>
      </c>
      <c r="Y139" s="856" t="str">
        <f>IF($B139="","",INDEX('All CCC'!Y$7:Y$846,MATCH(WatchList!$B139,'All CCC'!$B$7:$B$846,0)))</f>
        <v/>
      </c>
      <c r="Z139" s="856" t="str">
        <f>IF($B139="","",INDEX('All CCC'!Z$7:Z$846,MATCH(WatchList!$B139,'All CCC'!$B$7:$B$846,0)))</f>
        <v/>
      </c>
      <c r="AA139" s="856" t="str">
        <f>IF($B139="","",INDEX('All CCC'!AA$7:AA$846,MATCH(WatchList!$B139,'All CCC'!$B$7:$B$846,0)))</f>
        <v/>
      </c>
      <c r="AB139" s="856" t="str">
        <f>IF($B139="","",INDEX('All CCC'!AB$7:AB$846,MATCH(WatchList!$B139,'All CCC'!$B$7:$B$846,0)))</f>
        <v/>
      </c>
      <c r="AC139" s="856" t="str">
        <f>IF($B139="","",INDEX('All CCC'!AC$7:AC$846,MATCH(WatchList!$B139,'All CCC'!$B$7:$B$846,0)))</f>
        <v/>
      </c>
      <c r="AD139" s="856" t="str">
        <f>IF($B139="","",INDEX('All CCC'!AD$7:AD$846,MATCH(WatchList!$B139,'All CCC'!$B$7:$B$846,0)))</f>
        <v/>
      </c>
      <c r="AE139" s="856" t="str">
        <f>IF($B139="","",INDEX('All CCC'!AE$7:AE$846,MATCH(WatchList!$B139,'All CCC'!$B$7:$B$846,0)))</f>
        <v/>
      </c>
      <c r="AF139" s="856" t="str">
        <f>IF($B139="","",INDEX('All CCC'!AF$7:AF$846,MATCH(WatchList!$B139,'All CCC'!$B$7:$B$846,0)))</f>
        <v/>
      </c>
      <c r="AG139" s="856" t="str">
        <f>IF($B139="","",INDEX('All CCC'!AG$7:AG$846,MATCH(WatchList!$B139,'All CCC'!$B$7:$B$846,0)))</f>
        <v/>
      </c>
      <c r="AH139" s="856" t="str">
        <f>IF($B139="","",INDEX('All CCC'!AH$7:AH$846,MATCH(WatchList!$B139,'All CCC'!$B$7:$B$846,0)))</f>
        <v/>
      </c>
      <c r="AI139" s="856" t="str">
        <f>IF($B139="","",INDEX('All CCC'!AI$7:AI$846,MATCH(WatchList!$B139,'All CCC'!$B$7:$B$846,0)))</f>
        <v/>
      </c>
      <c r="AJ139" s="856" t="str">
        <f>IF($B139="","",INDEX('All CCC'!AJ$7:AJ$846,MATCH(WatchList!$B139,'All CCC'!$B$7:$B$846,0)))</f>
        <v/>
      </c>
      <c r="AK139" s="856" t="str">
        <f>IF($B139="","",INDEX('All CCC'!AK$7:AK$846,MATCH(WatchList!$B139,'All CCC'!$B$7:$B$846,0)))</f>
        <v/>
      </c>
      <c r="AL139" s="856" t="str">
        <f>IF($B139="","",INDEX('All CCC'!AL$7:AL$846,MATCH(WatchList!$B139,'All CCC'!$B$7:$B$846,0)))</f>
        <v/>
      </c>
      <c r="AM139" s="856" t="str">
        <f>IF($B139="","",INDEX('All CCC'!AM$7:AM$846,MATCH(WatchList!$B139,'All CCC'!$B$7:$B$846,0)))</f>
        <v/>
      </c>
      <c r="AN139" s="856" t="str">
        <f>IF($B139="","",INDEX('All CCC'!AN$7:AN$846,MATCH(WatchList!$B139,'All CCC'!$B$7:$B$846,0)))</f>
        <v/>
      </c>
      <c r="AO139" s="856" t="str">
        <f>IF($B139="","",INDEX('All CCC'!AO$7:AO$846,MATCH(WatchList!$B139,'All CCC'!$B$7:$B$846,0)))</f>
        <v/>
      </c>
      <c r="AP139" s="856" t="str">
        <f>IF($B139="","",INDEX('All CCC'!AP$7:AP$846,MATCH(WatchList!$B139,'All CCC'!$B$7:$B$846,0)))</f>
        <v/>
      </c>
      <c r="AQ139" s="856" t="str">
        <f>IF($B139="","",INDEX('All CCC'!AQ$7:AQ$846,MATCH(WatchList!$B139,'All CCC'!$B$7:$B$846,0)))</f>
        <v/>
      </c>
      <c r="AR139" s="856" t="str">
        <f>IF($B139="","",INDEX('All CCC'!AR$7:AR$846,MATCH(WatchList!$B139,'All CCC'!$B$7:$B$846,0)))</f>
        <v/>
      </c>
      <c r="AS139" s="856" t="str">
        <f>IF($B139="","",INDEX('All CCC'!AS$7:AS$846,MATCH(WatchList!$B139,'All CCC'!$B$7:$B$846,0)))</f>
        <v/>
      </c>
      <c r="AT139" s="856" t="str">
        <f>IF($B139="","",INDEX('All CCC'!AT$7:AT$846,MATCH(WatchList!$B139,'All CCC'!$B$7:$B$846,0)))</f>
        <v/>
      </c>
      <c r="AU139" s="856" t="str">
        <f>IF($B139="","",INDEX('All CCC'!AU$7:AU$846,MATCH(WatchList!$B139,'All CCC'!$B$7:$B$846,0)))</f>
        <v/>
      </c>
      <c r="AV139" s="856" t="str">
        <f>IF($B139="","",INDEX('All CCC'!AV$7:AV$846,MATCH(WatchList!$B139,'All CCC'!$B$7:$B$846,0)))</f>
        <v/>
      </c>
      <c r="AW139" s="856" t="str">
        <f>IF($B139="","",INDEX('All CCC'!AW$7:AW$846,MATCH(WatchList!$B139,'All CCC'!$B$7:$B$846,0)))</f>
        <v/>
      </c>
      <c r="AX139" s="856" t="str">
        <f>IF($B139="","",INDEX('All CCC'!AX$7:AX$846,MATCH(WatchList!$B139,'All CCC'!$B$7:$B$846,0)))</f>
        <v/>
      </c>
      <c r="AY139" s="856" t="str">
        <f>IF($B139="","",INDEX('All CCC'!AY$7:AY$846,MATCH(WatchList!$B139,'All CCC'!$B$7:$B$846,0)))</f>
        <v/>
      </c>
      <c r="AZ139" s="856" t="str">
        <f>IF($B139="","",INDEX('All CCC'!AZ$7:AZ$846,MATCH(WatchList!$B139,'All CCC'!$B$7:$B$846,0)))</f>
        <v/>
      </c>
      <c r="BA139" s="856" t="str">
        <f>IF($B139="","",INDEX('All CCC'!BA$7:BA$846,MATCH(WatchList!$B139,'All CCC'!$B$7:$B$846,0)))</f>
        <v/>
      </c>
      <c r="BB139" s="856" t="str">
        <f>IF($B139="","",INDEX('All CCC'!BB$7:BB$846,MATCH(WatchList!$B139,'All CCC'!$B$7:$B$846,0)))</f>
        <v/>
      </c>
      <c r="BC139" s="856" t="str">
        <f>IF($B139="","",INDEX('All CCC'!BC$7:BC$846,MATCH(WatchList!$B139,'All CCC'!$B$7:$B$846,0)))</f>
        <v/>
      </c>
      <c r="BD139" s="856" t="str">
        <f>IF($B139="","",INDEX('All CCC'!BD$7:BD$846,MATCH(WatchList!$B139,'All CCC'!$B$7:$B$846,0)))</f>
        <v/>
      </c>
      <c r="BE139" s="856" t="str">
        <f>IF($B139="","",INDEX('All CCC'!BE$7:BE$846,MATCH(WatchList!$B139,'All CCC'!$B$7:$B$846,0)))</f>
        <v/>
      </c>
      <c r="BF139" s="856" t="str">
        <f>IF($B139="","",INDEX('All CCC'!BF$7:BF$846,MATCH(WatchList!$B139,'All CCC'!$B$7:$B$846,0)))</f>
        <v/>
      </c>
      <c r="BG139" s="856" t="str">
        <f>IF($B139="","",INDEX('All CCC'!BG$7:BG$846,MATCH(WatchList!$B139,'All CCC'!$B$7:$B$846,0)))</f>
        <v/>
      </c>
    </row>
    <row r="140" spans="1:59" x14ac:dyDescent="0.2">
      <c r="A140" s="550" t="str">
        <f>IF($B140="","",INDEX('All CCC'!A$7:A$846,MATCH(WatchList!$B140,'All CCC'!$B$7:$B$846,0)))</f>
        <v/>
      </c>
      <c r="B140" s="31"/>
      <c r="C140" s="856" t="str">
        <f>IF($B140="","",INDEX('All CCC'!C$7:C$846,MATCH(WatchList!$B140,'All CCC'!$B$7:$B$846,0)))</f>
        <v/>
      </c>
      <c r="D140" s="856" t="str">
        <f>IF($B140="","",INDEX('All CCC'!D$7:D$846,MATCH(WatchList!$B140,'All CCC'!$B$7:$B$846,0)))</f>
        <v/>
      </c>
      <c r="E140" s="856" t="str">
        <f>IF($B140="","",INDEX('All CCC'!E$7:E$846,MATCH(WatchList!$B140,'All CCC'!$B$7:$B$846,0)))</f>
        <v/>
      </c>
      <c r="F140" s="856" t="str">
        <f>IF($B140="","",INDEX('All CCC'!F$7:F$846,MATCH(WatchList!$B140,'All CCC'!$B$7:$B$846,0)))</f>
        <v/>
      </c>
      <c r="G140" s="856" t="str">
        <f>IF($B140="","",INDEX('All CCC'!G$7:G$846,MATCH(WatchList!$B140,'All CCC'!$B$7:$B$846,0)))</f>
        <v/>
      </c>
      <c r="H140" s="856" t="str">
        <f>IF($B140="","",INDEX('All CCC'!H$7:H$846,MATCH(WatchList!$B140,'All CCC'!$B$7:$B$846,0)))</f>
        <v/>
      </c>
      <c r="I140" s="856" t="str">
        <f>IF($B140="","",INDEX('All CCC'!I$7:I$846,MATCH(WatchList!$B140,'All CCC'!$B$7:$B$846,0)))</f>
        <v/>
      </c>
      <c r="J140" s="856" t="str">
        <f>IF($B140="","",INDEX('All CCC'!J$7:J$846,MATCH(WatchList!$B140,'All CCC'!$B$7:$B$846,0)))</f>
        <v/>
      </c>
      <c r="K140" s="856" t="str">
        <f>IF($B140="","",INDEX('All CCC'!K$7:K$846,MATCH(WatchList!$B140,'All CCC'!$B$7:$B$846,0)))</f>
        <v/>
      </c>
      <c r="L140" s="856" t="str">
        <f>IF($B140="","",INDEX('All CCC'!L$7:L$846,MATCH(WatchList!$B140,'All CCC'!$B$7:$B$846,0)))</f>
        <v/>
      </c>
      <c r="M140" s="856" t="str">
        <f>IF($B140="","",INDEX('All CCC'!M$7:M$846,MATCH(WatchList!$B140,'All CCC'!$B$7:$B$846,0)))</f>
        <v/>
      </c>
      <c r="N140" s="856" t="str">
        <f>IF($B140="","",INDEX('All CCC'!N$7:N$846,MATCH(WatchList!$B140,'All CCC'!$B$7:$B$846,0)))</f>
        <v/>
      </c>
      <c r="O140" s="856" t="str">
        <f>IF($B140="","",INDEX('All CCC'!O$7:O$846,MATCH(WatchList!$B140,'All CCC'!$B$7:$B$846,0)))</f>
        <v/>
      </c>
      <c r="P140" s="857" t="str">
        <f>IF($B140="","",INDEX('All CCC'!P$7:P$846,MATCH(WatchList!$B140,'All CCC'!$B$7:$B$846,0)))</f>
        <v/>
      </c>
      <c r="Q140" s="857" t="str">
        <f>IF($B140="","",INDEX('All CCC'!Q$7:Q$846,MATCH(WatchList!$B140,'All CCC'!$B$7:$B$846,0)))</f>
        <v/>
      </c>
      <c r="R140" s="856" t="str">
        <f>IF($B140="","",INDEX('All CCC'!R$7:R$846,MATCH(WatchList!$B140,'All CCC'!$B$7:$B$846,0)))</f>
        <v/>
      </c>
      <c r="S140" s="856" t="str">
        <f>IF($B140="","",INDEX('All CCC'!S$7:S$846,MATCH(WatchList!$B140,'All CCC'!$B$7:$B$846,0)))</f>
        <v/>
      </c>
      <c r="T140" s="856" t="str">
        <f>IF($B140="","",INDEX('All CCC'!T$7:T$846,MATCH(WatchList!$B140,'All CCC'!$B$7:$B$846,0)))</f>
        <v/>
      </c>
      <c r="U140" s="856" t="str">
        <f>IF($B140="","",INDEX('All CCC'!U$7:U$846,MATCH(WatchList!$B140,'All CCC'!$B$7:$B$846,0)))</f>
        <v/>
      </c>
      <c r="V140" s="856" t="str">
        <f>IF($B140="","",INDEX('All CCC'!V$7:V$846,MATCH(WatchList!$B140,'All CCC'!$B$7:$B$846,0)))</f>
        <v/>
      </c>
      <c r="W140" s="856" t="str">
        <f>IF($B140="","",INDEX('All CCC'!W$7:W$846,MATCH(WatchList!$B140,'All CCC'!$B$7:$B$846,0)))</f>
        <v/>
      </c>
      <c r="X140" s="856" t="str">
        <f>IF($B140="","",INDEX('All CCC'!X$7:X$846,MATCH(WatchList!$B140,'All CCC'!$B$7:$B$846,0)))</f>
        <v/>
      </c>
      <c r="Y140" s="856" t="str">
        <f>IF($B140="","",INDEX('All CCC'!Y$7:Y$846,MATCH(WatchList!$B140,'All CCC'!$B$7:$B$846,0)))</f>
        <v/>
      </c>
      <c r="Z140" s="856" t="str">
        <f>IF($B140="","",INDEX('All CCC'!Z$7:Z$846,MATCH(WatchList!$B140,'All CCC'!$B$7:$B$846,0)))</f>
        <v/>
      </c>
      <c r="AA140" s="856" t="str">
        <f>IF($B140="","",INDEX('All CCC'!AA$7:AA$846,MATCH(WatchList!$B140,'All CCC'!$B$7:$B$846,0)))</f>
        <v/>
      </c>
      <c r="AB140" s="856" t="str">
        <f>IF($B140="","",INDEX('All CCC'!AB$7:AB$846,MATCH(WatchList!$B140,'All CCC'!$B$7:$B$846,0)))</f>
        <v/>
      </c>
      <c r="AC140" s="856" t="str">
        <f>IF($B140="","",INDEX('All CCC'!AC$7:AC$846,MATCH(WatchList!$B140,'All CCC'!$B$7:$B$846,0)))</f>
        <v/>
      </c>
      <c r="AD140" s="856" t="str">
        <f>IF($B140="","",INDEX('All CCC'!AD$7:AD$846,MATCH(WatchList!$B140,'All CCC'!$B$7:$B$846,0)))</f>
        <v/>
      </c>
      <c r="AE140" s="856" t="str">
        <f>IF($B140="","",INDEX('All CCC'!AE$7:AE$846,MATCH(WatchList!$B140,'All CCC'!$B$7:$B$846,0)))</f>
        <v/>
      </c>
      <c r="AF140" s="856" t="str">
        <f>IF($B140="","",INDEX('All CCC'!AF$7:AF$846,MATCH(WatchList!$B140,'All CCC'!$B$7:$B$846,0)))</f>
        <v/>
      </c>
      <c r="AG140" s="856" t="str">
        <f>IF($B140="","",INDEX('All CCC'!AG$7:AG$846,MATCH(WatchList!$B140,'All CCC'!$B$7:$B$846,0)))</f>
        <v/>
      </c>
      <c r="AH140" s="856" t="str">
        <f>IF($B140="","",INDEX('All CCC'!AH$7:AH$846,MATCH(WatchList!$B140,'All CCC'!$B$7:$B$846,0)))</f>
        <v/>
      </c>
      <c r="AI140" s="856" t="str">
        <f>IF($B140="","",INDEX('All CCC'!AI$7:AI$846,MATCH(WatchList!$B140,'All CCC'!$B$7:$B$846,0)))</f>
        <v/>
      </c>
      <c r="AJ140" s="856" t="str">
        <f>IF($B140="","",INDEX('All CCC'!AJ$7:AJ$846,MATCH(WatchList!$B140,'All CCC'!$B$7:$B$846,0)))</f>
        <v/>
      </c>
      <c r="AK140" s="856" t="str">
        <f>IF($B140="","",INDEX('All CCC'!AK$7:AK$846,MATCH(WatchList!$B140,'All CCC'!$B$7:$B$846,0)))</f>
        <v/>
      </c>
      <c r="AL140" s="856" t="str">
        <f>IF($B140="","",INDEX('All CCC'!AL$7:AL$846,MATCH(WatchList!$B140,'All CCC'!$B$7:$B$846,0)))</f>
        <v/>
      </c>
      <c r="AM140" s="856" t="str">
        <f>IF($B140="","",INDEX('All CCC'!AM$7:AM$846,MATCH(WatchList!$B140,'All CCC'!$B$7:$B$846,0)))</f>
        <v/>
      </c>
      <c r="AN140" s="856" t="str">
        <f>IF($B140="","",INDEX('All CCC'!AN$7:AN$846,MATCH(WatchList!$B140,'All CCC'!$B$7:$B$846,0)))</f>
        <v/>
      </c>
      <c r="AO140" s="856" t="str">
        <f>IF($B140="","",INDEX('All CCC'!AO$7:AO$846,MATCH(WatchList!$B140,'All CCC'!$B$7:$B$846,0)))</f>
        <v/>
      </c>
      <c r="AP140" s="856" t="str">
        <f>IF($B140="","",INDEX('All CCC'!AP$7:AP$846,MATCH(WatchList!$B140,'All CCC'!$B$7:$B$846,0)))</f>
        <v/>
      </c>
      <c r="AQ140" s="856" t="str">
        <f>IF($B140="","",INDEX('All CCC'!AQ$7:AQ$846,MATCH(WatchList!$B140,'All CCC'!$B$7:$B$846,0)))</f>
        <v/>
      </c>
      <c r="AR140" s="856" t="str">
        <f>IF($B140="","",INDEX('All CCC'!AR$7:AR$846,MATCH(WatchList!$B140,'All CCC'!$B$7:$B$846,0)))</f>
        <v/>
      </c>
      <c r="AS140" s="856" t="str">
        <f>IF($B140="","",INDEX('All CCC'!AS$7:AS$846,MATCH(WatchList!$B140,'All CCC'!$B$7:$B$846,0)))</f>
        <v/>
      </c>
      <c r="AT140" s="856" t="str">
        <f>IF($B140="","",INDEX('All CCC'!AT$7:AT$846,MATCH(WatchList!$B140,'All CCC'!$B$7:$B$846,0)))</f>
        <v/>
      </c>
      <c r="AU140" s="856" t="str">
        <f>IF($B140="","",INDEX('All CCC'!AU$7:AU$846,MATCH(WatchList!$B140,'All CCC'!$B$7:$B$846,0)))</f>
        <v/>
      </c>
      <c r="AV140" s="856" t="str">
        <f>IF($B140="","",INDEX('All CCC'!AV$7:AV$846,MATCH(WatchList!$B140,'All CCC'!$B$7:$B$846,0)))</f>
        <v/>
      </c>
      <c r="AW140" s="856" t="str">
        <f>IF($B140="","",INDEX('All CCC'!AW$7:AW$846,MATCH(WatchList!$B140,'All CCC'!$B$7:$B$846,0)))</f>
        <v/>
      </c>
      <c r="AX140" s="856" t="str">
        <f>IF($B140="","",INDEX('All CCC'!AX$7:AX$846,MATCH(WatchList!$B140,'All CCC'!$B$7:$B$846,0)))</f>
        <v/>
      </c>
      <c r="AY140" s="856" t="str">
        <f>IF($B140="","",INDEX('All CCC'!AY$7:AY$846,MATCH(WatchList!$B140,'All CCC'!$B$7:$B$846,0)))</f>
        <v/>
      </c>
      <c r="AZ140" s="856" t="str">
        <f>IF($B140="","",INDEX('All CCC'!AZ$7:AZ$846,MATCH(WatchList!$B140,'All CCC'!$B$7:$B$846,0)))</f>
        <v/>
      </c>
      <c r="BA140" s="856" t="str">
        <f>IF($B140="","",INDEX('All CCC'!BA$7:BA$846,MATCH(WatchList!$B140,'All CCC'!$B$7:$B$846,0)))</f>
        <v/>
      </c>
      <c r="BB140" s="856" t="str">
        <f>IF($B140="","",INDEX('All CCC'!BB$7:BB$846,MATCH(WatchList!$B140,'All CCC'!$B$7:$B$846,0)))</f>
        <v/>
      </c>
      <c r="BC140" s="856" t="str">
        <f>IF($B140="","",INDEX('All CCC'!BC$7:BC$846,MATCH(WatchList!$B140,'All CCC'!$B$7:$B$846,0)))</f>
        <v/>
      </c>
      <c r="BD140" s="856" t="str">
        <f>IF($B140="","",INDEX('All CCC'!BD$7:BD$846,MATCH(WatchList!$B140,'All CCC'!$B$7:$B$846,0)))</f>
        <v/>
      </c>
      <c r="BE140" s="856" t="str">
        <f>IF($B140="","",INDEX('All CCC'!BE$7:BE$846,MATCH(WatchList!$B140,'All CCC'!$B$7:$B$846,0)))</f>
        <v/>
      </c>
      <c r="BF140" s="856" t="str">
        <f>IF($B140="","",INDEX('All CCC'!BF$7:BF$846,MATCH(WatchList!$B140,'All CCC'!$B$7:$B$846,0)))</f>
        <v/>
      </c>
      <c r="BG140" s="856" t="str">
        <f>IF($B140="","",INDEX('All CCC'!BG$7:BG$846,MATCH(WatchList!$B140,'All CCC'!$B$7:$B$846,0)))</f>
        <v/>
      </c>
    </row>
    <row r="141" spans="1:59" x14ac:dyDescent="0.2">
      <c r="A141" s="550" t="str">
        <f>IF($B141="","",INDEX('All CCC'!A$7:A$846,MATCH(WatchList!$B141,'All CCC'!$B$7:$B$846,0)))</f>
        <v/>
      </c>
      <c r="B141" s="31"/>
      <c r="C141" s="856" t="str">
        <f>IF($B141="","",INDEX('All CCC'!C$7:C$846,MATCH(WatchList!$B141,'All CCC'!$B$7:$B$846,0)))</f>
        <v/>
      </c>
      <c r="D141" s="856" t="str">
        <f>IF($B141="","",INDEX('All CCC'!D$7:D$846,MATCH(WatchList!$B141,'All CCC'!$B$7:$B$846,0)))</f>
        <v/>
      </c>
      <c r="E141" s="856" t="str">
        <f>IF($B141="","",INDEX('All CCC'!E$7:E$846,MATCH(WatchList!$B141,'All CCC'!$B$7:$B$846,0)))</f>
        <v/>
      </c>
      <c r="F141" s="856" t="str">
        <f>IF($B141="","",INDEX('All CCC'!F$7:F$846,MATCH(WatchList!$B141,'All CCC'!$B$7:$B$846,0)))</f>
        <v/>
      </c>
      <c r="G141" s="856" t="str">
        <f>IF($B141="","",INDEX('All CCC'!G$7:G$846,MATCH(WatchList!$B141,'All CCC'!$B$7:$B$846,0)))</f>
        <v/>
      </c>
      <c r="H141" s="856" t="str">
        <f>IF($B141="","",INDEX('All CCC'!H$7:H$846,MATCH(WatchList!$B141,'All CCC'!$B$7:$B$846,0)))</f>
        <v/>
      </c>
      <c r="I141" s="856" t="str">
        <f>IF($B141="","",INDEX('All CCC'!I$7:I$846,MATCH(WatchList!$B141,'All CCC'!$B$7:$B$846,0)))</f>
        <v/>
      </c>
      <c r="J141" s="856" t="str">
        <f>IF($B141="","",INDEX('All CCC'!J$7:J$846,MATCH(WatchList!$B141,'All CCC'!$B$7:$B$846,0)))</f>
        <v/>
      </c>
      <c r="K141" s="856" t="str">
        <f>IF($B141="","",INDEX('All CCC'!K$7:K$846,MATCH(WatchList!$B141,'All CCC'!$B$7:$B$846,0)))</f>
        <v/>
      </c>
      <c r="L141" s="856" t="str">
        <f>IF($B141="","",INDEX('All CCC'!L$7:L$846,MATCH(WatchList!$B141,'All CCC'!$B$7:$B$846,0)))</f>
        <v/>
      </c>
      <c r="M141" s="856" t="str">
        <f>IF($B141="","",INDEX('All CCC'!M$7:M$846,MATCH(WatchList!$B141,'All CCC'!$B$7:$B$846,0)))</f>
        <v/>
      </c>
      <c r="N141" s="856" t="str">
        <f>IF($B141="","",INDEX('All CCC'!N$7:N$846,MATCH(WatchList!$B141,'All CCC'!$B$7:$B$846,0)))</f>
        <v/>
      </c>
      <c r="O141" s="856" t="str">
        <f>IF($B141="","",INDEX('All CCC'!O$7:O$846,MATCH(WatchList!$B141,'All CCC'!$B$7:$B$846,0)))</f>
        <v/>
      </c>
      <c r="P141" s="857" t="str">
        <f>IF($B141="","",INDEX('All CCC'!P$7:P$846,MATCH(WatchList!$B141,'All CCC'!$B$7:$B$846,0)))</f>
        <v/>
      </c>
      <c r="Q141" s="857" t="str">
        <f>IF($B141="","",INDEX('All CCC'!Q$7:Q$846,MATCH(WatchList!$B141,'All CCC'!$B$7:$B$846,0)))</f>
        <v/>
      </c>
      <c r="R141" s="856" t="str">
        <f>IF($B141="","",INDEX('All CCC'!R$7:R$846,MATCH(WatchList!$B141,'All CCC'!$B$7:$B$846,0)))</f>
        <v/>
      </c>
      <c r="S141" s="856" t="str">
        <f>IF($B141="","",INDEX('All CCC'!S$7:S$846,MATCH(WatchList!$B141,'All CCC'!$B$7:$B$846,0)))</f>
        <v/>
      </c>
      <c r="T141" s="856" t="str">
        <f>IF($B141="","",INDEX('All CCC'!T$7:T$846,MATCH(WatchList!$B141,'All CCC'!$B$7:$B$846,0)))</f>
        <v/>
      </c>
      <c r="U141" s="856" t="str">
        <f>IF($B141="","",INDEX('All CCC'!U$7:U$846,MATCH(WatchList!$B141,'All CCC'!$B$7:$B$846,0)))</f>
        <v/>
      </c>
      <c r="V141" s="856" t="str">
        <f>IF($B141="","",INDEX('All CCC'!V$7:V$846,MATCH(WatchList!$B141,'All CCC'!$B$7:$B$846,0)))</f>
        <v/>
      </c>
      <c r="W141" s="856" t="str">
        <f>IF($B141="","",INDEX('All CCC'!W$7:W$846,MATCH(WatchList!$B141,'All CCC'!$B$7:$B$846,0)))</f>
        <v/>
      </c>
      <c r="X141" s="856" t="str">
        <f>IF($B141="","",INDEX('All CCC'!X$7:X$846,MATCH(WatchList!$B141,'All CCC'!$B$7:$B$846,0)))</f>
        <v/>
      </c>
      <c r="Y141" s="856" t="str">
        <f>IF($B141="","",INDEX('All CCC'!Y$7:Y$846,MATCH(WatchList!$B141,'All CCC'!$B$7:$B$846,0)))</f>
        <v/>
      </c>
      <c r="Z141" s="856" t="str">
        <f>IF($B141="","",INDEX('All CCC'!Z$7:Z$846,MATCH(WatchList!$B141,'All CCC'!$B$7:$B$846,0)))</f>
        <v/>
      </c>
      <c r="AA141" s="856" t="str">
        <f>IF($B141="","",INDEX('All CCC'!AA$7:AA$846,MATCH(WatchList!$B141,'All CCC'!$B$7:$B$846,0)))</f>
        <v/>
      </c>
      <c r="AB141" s="856" t="str">
        <f>IF($B141="","",INDEX('All CCC'!AB$7:AB$846,MATCH(WatchList!$B141,'All CCC'!$B$7:$B$846,0)))</f>
        <v/>
      </c>
      <c r="AC141" s="856" t="str">
        <f>IF($B141="","",INDEX('All CCC'!AC$7:AC$846,MATCH(WatchList!$B141,'All CCC'!$B$7:$B$846,0)))</f>
        <v/>
      </c>
      <c r="AD141" s="856" t="str">
        <f>IF($B141="","",INDEX('All CCC'!AD$7:AD$846,MATCH(WatchList!$B141,'All CCC'!$B$7:$B$846,0)))</f>
        <v/>
      </c>
      <c r="AE141" s="856" t="str">
        <f>IF($B141="","",INDEX('All CCC'!AE$7:AE$846,MATCH(WatchList!$B141,'All CCC'!$B$7:$B$846,0)))</f>
        <v/>
      </c>
      <c r="AF141" s="856" t="str">
        <f>IF($B141="","",INDEX('All CCC'!AF$7:AF$846,MATCH(WatchList!$B141,'All CCC'!$B$7:$B$846,0)))</f>
        <v/>
      </c>
      <c r="AG141" s="856" t="str">
        <f>IF($B141="","",INDEX('All CCC'!AG$7:AG$846,MATCH(WatchList!$B141,'All CCC'!$B$7:$B$846,0)))</f>
        <v/>
      </c>
      <c r="AH141" s="856" t="str">
        <f>IF($B141="","",INDEX('All CCC'!AH$7:AH$846,MATCH(WatchList!$B141,'All CCC'!$B$7:$B$846,0)))</f>
        <v/>
      </c>
      <c r="AI141" s="856" t="str">
        <f>IF($B141="","",INDEX('All CCC'!AI$7:AI$846,MATCH(WatchList!$B141,'All CCC'!$B$7:$B$846,0)))</f>
        <v/>
      </c>
      <c r="AJ141" s="856" t="str">
        <f>IF($B141="","",INDEX('All CCC'!AJ$7:AJ$846,MATCH(WatchList!$B141,'All CCC'!$B$7:$B$846,0)))</f>
        <v/>
      </c>
      <c r="AK141" s="856" t="str">
        <f>IF($B141="","",INDEX('All CCC'!AK$7:AK$846,MATCH(WatchList!$B141,'All CCC'!$B$7:$B$846,0)))</f>
        <v/>
      </c>
      <c r="AL141" s="856" t="str">
        <f>IF($B141="","",INDEX('All CCC'!AL$7:AL$846,MATCH(WatchList!$B141,'All CCC'!$B$7:$B$846,0)))</f>
        <v/>
      </c>
      <c r="AM141" s="856" t="str">
        <f>IF($B141="","",INDEX('All CCC'!AM$7:AM$846,MATCH(WatchList!$B141,'All CCC'!$B$7:$B$846,0)))</f>
        <v/>
      </c>
      <c r="AN141" s="856" t="str">
        <f>IF($B141="","",INDEX('All CCC'!AN$7:AN$846,MATCH(WatchList!$B141,'All CCC'!$B$7:$B$846,0)))</f>
        <v/>
      </c>
      <c r="AO141" s="856" t="str">
        <f>IF($B141="","",INDEX('All CCC'!AO$7:AO$846,MATCH(WatchList!$B141,'All CCC'!$B$7:$B$846,0)))</f>
        <v/>
      </c>
      <c r="AP141" s="856" t="str">
        <f>IF($B141="","",INDEX('All CCC'!AP$7:AP$846,MATCH(WatchList!$B141,'All CCC'!$B$7:$B$846,0)))</f>
        <v/>
      </c>
      <c r="AQ141" s="856" t="str">
        <f>IF($B141="","",INDEX('All CCC'!AQ$7:AQ$846,MATCH(WatchList!$B141,'All CCC'!$B$7:$B$846,0)))</f>
        <v/>
      </c>
      <c r="AR141" s="856" t="str">
        <f>IF($B141="","",INDEX('All CCC'!AR$7:AR$846,MATCH(WatchList!$B141,'All CCC'!$B$7:$B$846,0)))</f>
        <v/>
      </c>
      <c r="AS141" s="856" t="str">
        <f>IF($B141="","",INDEX('All CCC'!AS$7:AS$846,MATCH(WatchList!$B141,'All CCC'!$B$7:$B$846,0)))</f>
        <v/>
      </c>
      <c r="AT141" s="856" t="str">
        <f>IF($B141="","",INDEX('All CCC'!AT$7:AT$846,MATCH(WatchList!$B141,'All CCC'!$B$7:$B$846,0)))</f>
        <v/>
      </c>
      <c r="AU141" s="856" t="str">
        <f>IF($B141="","",INDEX('All CCC'!AU$7:AU$846,MATCH(WatchList!$B141,'All CCC'!$B$7:$B$846,0)))</f>
        <v/>
      </c>
      <c r="AV141" s="856" t="str">
        <f>IF($B141="","",INDEX('All CCC'!AV$7:AV$846,MATCH(WatchList!$B141,'All CCC'!$B$7:$B$846,0)))</f>
        <v/>
      </c>
      <c r="AW141" s="856" t="str">
        <f>IF($B141="","",INDEX('All CCC'!AW$7:AW$846,MATCH(WatchList!$B141,'All CCC'!$B$7:$B$846,0)))</f>
        <v/>
      </c>
      <c r="AX141" s="856" t="str">
        <f>IF($B141="","",INDEX('All CCC'!AX$7:AX$846,MATCH(WatchList!$B141,'All CCC'!$B$7:$B$846,0)))</f>
        <v/>
      </c>
      <c r="AY141" s="856" t="str">
        <f>IF($B141="","",INDEX('All CCC'!AY$7:AY$846,MATCH(WatchList!$B141,'All CCC'!$B$7:$B$846,0)))</f>
        <v/>
      </c>
      <c r="AZ141" s="856" t="str">
        <f>IF($B141="","",INDEX('All CCC'!AZ$7:AZ$846,MATCH(WatchList!$B141,'All CCC'!$B$7:$B$846,0)))</f>
        <v/>
      </c>
      <c r="BA141" s="856" t="str">
        <f>IF($B141="","",INDEX('All CCC'!BA$7:BA$846,MATCH(WatchList!$B141,'All CCC'!$B$7:$B$846,0)))</f>
        <v/>
      </c>
      <c r="BB141" s="856" t="str">
        <f>IF($B141="","",INDEX('All CCC'!BB$7:BB$846,MATCH(WatchList!$B141,'All CCC'!$B$7:$B$846,0)))</f>
        <v/>
      </c>
      <c r="BC141" s="856" t="str">
        <f>IF($B141="","",INDEX('All CCC'!BC$7:BC$846,MATCH(WatchList!$B141,'All CCC'!$B$7:$B$846,0)))</f>
        <v/>
      </c>
      <c r="BD141" s="856" t="str">
        <f>IF($B141="","",INDEX('All CCC'!BD$7:BD$846,MATCH(WatchList!$B141,'All CCC'!$B$7:$B$846,0)))</f>
        <v/>
      </c>
      <c r="BE141" s="856" t="str">
        <f>IF($B141="","",INDEX('All CCC'!BE$7:BE$846,MATCH(WatchList!$B141,'All CCC'!$B$7:$B$846,0)))</f>
        <v/>
      </c>
      <c r="BF141" s="856" t="str">
        <f>IF($B141="","",INDEX('All CCC'!BF$7:BF$846,MATCH(WatchList!$B141,'All CCC'!$B$7:$B$846,0)))</f>
        <v/>
      </c>
      <c r="BG141" s="856" t="str">
        <f>IF($B141="","",INDEX('All CCC'!BG$7:BG$846,MATCH(WatchList!$B141,'All CCC'!$B$7:$B$846,0)))</f>
        <v/>
      </c>
    </row>
    <row r="142" spans="1:59" x14ac:dyDescent="0.2">
      <c r="A142" s="550" t="str">
        <f>IF($B142="","",INDEX('All CCC'!A$7:A$846,MATCH(WatchList!$B142,'All CCC'!$B$7:$B$846,0)))</f>
        <v/>
      </c>
      <c r="B142" s="31"/>
      <c r="C142" s="856" t="str">
        <f>IF($B142="","",INDEX('All CCC'!C$7:C$846,MATCH(WatchList!$B142,'All CCC'!$B$7:$B$846,0)))</f>
        <v/>
      </c>
      <c r="D142" s="856" t="str">
        <f>IF($B142="","",INDEX('All CCC'!D$7:D$846,MATCH(WatchList!$B142,'All CCC'!$B$7:$B$846,0)))</f>
        <v/>
      </c>
      <c r="E142" s="856" t="str">
        <f>IF($B142="","",INDEX('All CCC'!E$7:E$846,MATCH(WatchList!$B142,'All CCC'!$B$7:$B$846,0)))</f>
        <v/>
      </c>
      <c r="F142" s="856" t="str">
        <f>IF($B142="","",INDEX('All CCC'!F$7:F$846,MATCH(WatchList!$B142,'All CCC'!$B$7:$B$846,0)))</f>
        <v/>
      </c>
      <c r="G142" s="856" t="str">
        <f>IF($B142="","",INDEX('All CCC'!G$7:G$846,MATCH(WatchList!$B142,'All CCC'!$B$7:$B$846,0)))</f>
        <v/>
      </c>
      <c r="H142" s="856" t="str">
        <f>IF($B142="","",INDEX('All CCC'!H$7:H$846,MATCH(WatchList!$B142,'All CCC'!$B$7:$B$846,0)))</f>
        <v/>
      </c>
      <c r="I142" s="856" t="str">
        <f>IF($B142="","",INDEX('All CCC'!I$7:I$846,MATCH(WatchList!$B142,'All CCC'!$B$7:$B$846,0)))</f>
        <v/>
      </c>
      <c r="J142" s="856" t="str">
        <f>IF($B142="","",INDEX('All CCC'!J$7:J$846,MATCH(WatchList!$B142,'All CCC'!$B$7:$B$846,0)))</f>
        <v/>
      </c>
      <c r="K142" s="856" t="str">
        <f>IF($B142="","",INDEX('All CCC'!K$7:K$846,MATCH(WatchList!$B142,'All CCC'!$B$7:$B$846,0)))</f>
        <v/>
      </c>
      <c r="L142" s="856" t="str">
        <f>IF($B142="","",INDEX('All CCC'!L$7:L$846,MATCH(WatchList!$B142,'All CCC'!$B$7:$B$846,0)))</f>
        <v/>
      </c>
      <c r="M142" s="856" t="str">
        <f>IF($B142="","",INDEX('All CCC'!M$7:M$846,MATCH(WatchList!$B142,'All CCC'!$B$7:$B$846,0)))</f>
        <v/>
      </c>
      <c r="N142" s="856" t="str">
        <f>IF($B142="","",INDEX('All CCC'!N$7:N$846,MATCH(WatchList!$B142,'All CCC'!$B$7:$B$846,0)))</f>
        <v/>
      </c>
      <c r="O142" s="856" t="str">
        <f>IF($B142="","",INDEX('All CCC'!O$7:O$846,MATCH(WatchList!$B142,'All CCC'!$B$7:$B$846,0)))</f>
        <v/>
      </c>
      <c r="P142" s="857" t="str">
        <f>IF($B142="","",INDEX('All CCC'!P$7:P$846,MATCH(WatchList!$B142,'All CCC'!$B$7:$B$846,0)))</f>
        <v/>
      </c>
      <c r="Q142" s="857" t="str">
        <f>IF($B142="","",INDEX('All CCC'!Q$7:Q$846,MATCH(WatchList!$B142,'All CCC'!$B$7:$B$846,0)))</f>
        <v/>
      </c>
      <c r="R142" s="856" t="str">
        <f>IF($B142="","",INDEX('All CCC'!R$7:R$846,MATCH(WatchList!$B142,'All CCC'!$B$7:$B$846,0)))</f>
        <v/>
      </c>
      <c r="S142" s="856" t="str">
        <f>IF($B142="","",INDEX('All CCC'!S$7:S$846,MATCH(WatchList!$B142,'All CCC'!$B$7:$B$846,0)))</f>
        <v/>
      </c>
      <c r="T142" s="856" t="str">
        <f>IF($B142="","",INDEX('All CCC'!T$7:T$846,MATCH(WatchList!$B142,'All CCC'!$B$7:$B$846,0)))</f>
        <v/>
      </c>
      <c r="U142" s="856" t="str">
        <f>IF($B142="","",INDEX('All CCC'!U$7:U$846,MATCH(WatchList!$B142,'All CCC'!$B$7:$B$846,0)))</f>
        <v/>
      </c>
      <c r="V142" s="856" t="str">
        <f>IF($B142="","",INDEX('All CCC'!V$7:V$846,MATCH(WatchList!$B142,'All CCC'!$B$7:$B$846,0)))</f>
        <v/>
      </c>
      <c r="W142" s="856" t="str">
        <f>IF($B142="","",INDEX('All CCC'!W$7:W$846,MATCH(WatchList!$B142,'All CCC'!$B$7:$B$846,0)))</f>
        <v/>
      </c>
      <c r="X142" s="856" t="str">
        <f>IF($B142="","",INDEX('All CCC'!X$7:X$846,MATCH(WatchList!$B142,'All CCC'!$B$7:$B$846,0)))</f>
        <v/>
      </c>
      <c r="Y142" s="856" t="str">
        <f>IF($B142="","",INDEX('All CCC'!Y$7:Y$846,MATCH(WatchList!$B142,'All CCC'!$B$7:$B$846,0)))</f>
        <v/>
      </c>
      <c r="Z142" s="856" t="str">
        <f>IF($B142="","",INDEX('All CCC'!Z$7:Z$846,MATCH(WatchList!$B142,'All CCC'!$B$7:$B$846,0)))</f>
        <v/>
      </c>
      <c r="AA142" s="856" t="str">
        <f>IF($B142="","",INDEX('All CCC'!AA$7:AA$846,MATCH(WatchList!$B142,'All CCC'!$B$7:$B$846,0)))</f>
        <v/>
      </c>
      <c r="AB142" s="856" t="str">
        <f>IF($B142="","",INDEX('All CCC'!AB$7:AB$846,MATCH(WatchList!$B142,'All CCC'!$B$7:$B$846,0)))</f>
        <v/>
      </c>
      <c r="AC142" s="856" t="str">
        <f>IF($B142="","",INDEX('All CCC'!AC$7:AC$846,MATCH(WatchList!$B142,'All CCC'!$B$7:$B$846,0)))</f>
        <v/>
      </c>
      <c r="AD142" s="856" t="str">
        <f>IF($B142="","",INDEX('All CCC'!AD$7:AD$846,MATCH(WatchList!$B142,'All CCC'!$B$7:$B$846,0)))</f>
        <v/>
      </c>
      <c r="AE142" s="856" t="str">
        <f>IF($B142="","",INDEX('All CCC'!AE$7:AE$846,MATCH(WatchList!$B142,'All CCC'!$B$7:$B$846,0)))</f>
        <v/>
      </c>
      <c r="AF142" s="856" t="str">
        <f>IF($B142="","",INDEX('All CCC'!AF$7:AF$846,MATCH(WatchList!$B142,'All CCC'!$B$7:$B$846,0)))</f>
        <v/>
      </c>
      <c r="AG142" s="856" t="str">
        <f>IF($B142="","",INDEX('All CCC'!AG$7:AG$846,MATCH(WatchList!$B142,'All CCC'!$B$7:$B$846,0)))</f>
        <v/>
      </c>
      <c r="AH142" s="856" t="str">
        <f>IF($B142="","",INDEX('All CCC'!AH$7:AH$846,MATCH(WatchList!$B142,'All CCC'!$B$7:$B$846,0)))</f>
        <v/>
      </c>
      <c r="AI142" s="856" t="str">
        <f>IF($B142="","",INDEX('All CCC'!AI$7:AI$846,MATCH(WatchList!$B142,'All CCC'!$B$7:$B$846,0)))</f>
        <v/>
      </c>
      <c r="AJ142" s="856" t="str">
        <f>IF($B142="","",INDEX('All CCC'!AJ$7:AJ$846,MATCH(WatchList!$B142,'All CCC'!$B$7:$B$846,0)))</f>
        <v/>
      </c>
      <c r="AK142" s="856" t="str">
        <f>IF($B142="","",INDEX('All CCC'!AK$7:AK$846,MATCH(WatchList!$B142,'All CCC'!$B$7:$B$846,0)))</f>
        <v/>
      </c>
      <c r="AL142" s="856" t="str">
        <f>IF($B142="","",INDEX('All CCC'!AL$7:AL$846,MATCH(WatchList!$B142,'All CCC'!$B$7:$B$846,0)))</f>
        <v/>
      </c>
      <c r="AM142" s="856" t="str">
        <f>IF($B142="","",INDEX('All CCC'!AM$7:AM$846,MATCH(WatchList!$B142,'All CCC'!$B$7:$B$846,0)))</f>
        <v/>
      </c>
      <c r="AN142" s="856" t="str">
        <f>IF($B142="","",INDEX('All CCC'!AN$7:AN$846,MATCH(WatchList!$B142,'All CCC'!$B$7:$B$846,0)))</f>
        <v/>
      </c>
      <c r="AO142" s="856" t="str">
        <f>IF($B142="","",INDEX('All CCC'!AO$7:AO$846,MATCH(WatchList!$B142,'All CCC'!$B$7:$B$846,0)))</f>
        <v/>
      </c>
      <c r="AP142" s="856" t="str">
        <f>IF($B142="","",INDEX('All CCC'!AP$7:AP$846,MATCH(WatchList!$B142,'All CCC'!$B$7:$B$846,0)))</f>
        <v/>
      </c>
      <c r="AQ142" s="856" t="str">
        <f>IF($B142="","",INDEX('All CCC'!AQ$7:AQ$846,MATCH(WatchList!$B142,'All CCC'!$B$7:$B$846,0)))</f>
        <v/>
      </c>
      <c r="AR142" s="856" t="str">
        <f>IF($B142="","",INDEX('All CCC'!AR$7:AR$846,MATCH(WatchList!$B142,'All CCC'!$B$7:$B$846,0)))</f>
        <v/>
      </c>
      <c r="AS142" s="856" t="str">
        <f>IF($B142="","",INDEX('All CCC'!AS$7:AS$846,MATCH(WatchList!$B142,'All CCC'!$B$7:$B$846,0)))</f>
        <v/>
      </c>
      <c r="AT142" s="856" t="str">
        <f>IF($B142="","",INDEX('All CCC'!AT$7:AT$846,MATCH(WatchList!$B142,'All CCC'!$B$7:$B$846,0)))</f>
        <v/>
      </c>
      <c r="AU142" s="856" t="str">
        <f>IF($B142="","",INDEX('All CCC'!AU$7:AU$846,MATCH(WatchList!$B142,'All CCC'!$B$7:$B$846,0)))</f>
        <v/>
      </c>
      <c r="AV142" s="856" t="str">
        <f>IF($B142="","",INDEX('All CCC'!AV$7:AV$846,MATCH(WatchList!$B142,'All CCC'!$B$7:$B$846,0)))</f>
        <v/>
      </c>
      <c r="AW142" s="856" t="str">
        <f>IF($B142="","",INDEX('All CCC'!AW$7:AW$846,MATCH(WatchList!$B142,'All CCC'!$B$7:$B$846,0)))</f>
        <v/>
      </c>
      <c r="AX142" s="856" t="str">
        <f>IF($B142="","",INDEX('All CCC'!AX$7:AX$846,MATCH(WatchList!$B142,'All CCC'!$B$7:$B$846,0)))</f>
        <v/>
      </c>
      <c r="AY142" s="856" t="str">
        <f>IF($B142="","",INDEX('All CCC'!AY$7:AY$846,MATCH(WatchList!$B142,'All CCC'!$B$7:$B$846,0)))</f>
        <v/>
      </c>
      <c r="AZ142" s="856" t="str">
        <f>IF($B142="","",INDEX('All CCC'!AZ$7:AZ$846,MATCH(WatchList!$B142,'All CCC'!$B$7:$B$846,0)))</f>
        <v/>
      </c>
      <c r="BA142" s="856" t="str">
        <f>IF($B142="","",INDEX('All CCC'!BA$7:BA$846,MATCH(WatchList!$B142,'All CCC'!$B$7:$B$846,0)))</f>
        <v/>
      </c>
      <c r="BB142" s="856" t="str">
        <f>IF($B142="","",INDEX('All CCC'!BB$7:BB$846,MATCH(WatchList!$B142,'All CCC'!$B$7:$B$846,0)))</f>
        <v/>
      </c>
      <c r="BC142" s="856" t="str">
        <f>IF($B142="","",INDEX('All CCC'!BC$7:BC$846,MATCH(WatchList!$B142,'All CCC'!$B$7:$B$846,0)))</f>
        <v/>
      </c>
      <c r="BD142" s="856" t="str">
        <f>IF($B142="","",INDEX('All CCC'!BD$7:BD$846,MATCH(WatchList!$B142,'All CCC'!$B$7:$B$846,0)))</f>
        <v/>
      </c>
      <c r="BE142" s="856" t="str">
        <f>IF($B142="","",INDEX('All CCC'!BE$7:BE$846,MATCH(WatchList!$B142,'All CCC'!$B$7:$B$846,0)))</f>
        <v/>
      </c>
      <c r="BF142" s="856" t="str">
        <f>IF($B142="","",INDEX('All CCC'!BF$7:BF$846,MATCH(WatchList!$B142,'All CCC'!$B$7:$B$846,0)))</f>
        <v/>
      </c>
      <c r="BG142" s="856" t="str">
        <f>IF($B142="","",INDEX('All CCC'!BG$7:BG$846,MATCH(WatchList!$B142,'All CCC'!$B$7:$B$846,0)))</f>
        <v/>
      </c>
    </row>
    <row r="143" spans="1:59" x14ac:dyDescent="0.2">
      <c r="A143" s="550" t="str">
        <f>IF($B143="","",INDEX('All CCC'!A$7:A$846,MATCH(WatchList!$B143,'All CCC'!$B$7:$B$846,0)))</f>
        <v/>
      </c>
      <c r="B143" s="31"/>
      <c r="C143" s="856" t="str">
        <f>IF($B143="","",INDEX('All CCC'!C$7:C$846,MATCH(WatchList!$B143,'All CCC'!$B$7:$B$846,0)))</f>
        <v/>
      </c>
      <c r="D143" s="856" t="str">
        <f>IF($B143="","",INDEX('All CCC'!D$7:D$846,MATCH(WatchList!$B143,'All CCC'!$B$7:$B$846,0)))</f>
        <v/>
      </c>
      <c r="E143" s="856" t="str">
        <f>IF($B143="","",INDEX('All CCC'!E$7:E$846,MATCH(WatchList!$B143,'All CCC'!$B$7:$B$846,0)))</f>
        <v/>
      </c>
      <c r="F143" s="856" t="str">
        <f>IF($B143="","",INDEX('All CCC'!F$7:F$846,MATCH(WatchList!$B143,'All CCC'!$B$7:$B$846,0)))</f>
        <v/>
      </c>
      <c r="G143" s="856" t="str">
        <f>IF($B143="","",INDEX('All CCC'!G$7:G$846,MATCH(WatchList!$B143,'All CCC'!$B$7:$B$846,0)))</f>
        <v/>
      </c>
      <c r="H143" s="856" t="str">
        <f>IF($B143="","",INDEX('All CCC'!H$7:H$846,MATCH(WatchList!$B143,'All CCC'!$B$7:$B$846,0)))</f>
        <v/>
      </c>
      <c r="I143" s="856" t="str">
        <f>IF($B143="","",INDEX('All CCC'!I$7:I$846,MATCH(WatchList!$B143,'All CCC'!$B$7:$B$846,0)))</f>
        <v/>
      </c>
      <c r="J143" s="856" t="str">
        <f>IF($B143="","",INDEX('All CCC'!J$7:J$846,MATCH(WatchList!$B143,'All CCC'!$B$7:$B$846,0)))</f>
        <v/>
      </c>
      <c r="K143" s="856" t="str">
        <f>IF($B143="","",INDEX('All CCC'!K$7:K$846,MATCH(WatchList!$B143,'All CCC'!$B$7:$B$846,0)))</f>
        <v/>
      </c>
      <c r="L143" s="856" t="str">
        <f>IF($B143="","",INDEX('All CCC'!L$7:L$846,MATCH(WatchList!$B143,'All CCC'!$B$7:$B$846,0)))</f>
        <v/>
      </c>
      <c r="M143" s="856" t="str">
        <f>IF($B143="","",INDEX('All CCC'!M$7:M$846,MATCH(WatchList!$B143,'All CCC'!$B$7:$B$846,0)))</f>
        <v/>
      </c>
      <c r="N143" s="856" t="str">
        <f>IF($B143="","",INDEX('All CCC'!N$7:N$846,MATCH(WatchList!$B143,'All CCC'!$B$7:$B$846,0)))</f>
        <v/>
      </c>
      <c r="O143" s="856" t="str">
        <f>IF($B143="","",INDEX('All CCC'!O$7:O$846,MATCH(WatchList!$B143,'All CCC'!$B$7:$B$846,0)))</f>
        <v/>
      </c>
      <c r="P143" s="857" t="str">
        <f>IF($B143="","",INDEX('All CCC'!P$7:P$846,MATCH(WatchList!$B143,'All CCC'!$B$7:$B$846,0)))</f>
        <v/>
      </c>
      <c r="Q143" s="857" t="str">
        <f>IF($B143="","",INDEX('All CCC'!Q$7:Q$846,MATCH(WatchList!$B143,'All CCC'!$B$7:$B$846,0)))</f>
        <v/>
      </c>
      <c r="R143" s="856" t="str">
        <f>IF($B143="","",INDEX('All CCC'!R$7:R$846,MATCH(WatchList!$B143,'All CCC'!$B$7:$B$846,0)))</f>
        <v/>
      </c>
      <c r="S143" s="856" t="str">
        <f>IF($B143="","",INDEX('All CCC'!S$7:S$846,MATCH(WatchList!$B143,'All CCC'!$B$7:$B$846,0)))</f>
        <v/>
      </c>
      <c r="T143" s="856" t="str">
        <f>IF($B143="","",INDEX('All CCC'!T$7:T$846,MATCH(WatchList!$B143,'All CCC'!$B$7:$B$846,0)))</f>
        <v/>
      </c>
      <c r="U143" s="856" t="str">
        <f>IF($B143="","",INDEX('All CCC'!U$7:U$846,MATCH(WatchList!$B143,'All CCC'!$B$7:$B$846,0)))</f>
        <v/>
      </c>
      <c r="V143" s="856" t="str">
        <f>IF($B143="","",INDEX('All CCC'!V$7:V$846,MATCH(WatchList!$B143,'All CCC'!$B$7:$B$846,0)))</f>
        <v/>
      </c>
      <c r="W143" s="856" t="str">
        <f>IF($B143="","",INDEX('All CCC'!W$7:W$846,MATCH(WatchList!$B143,'All CCC'!$B$7:$B$846,0)))</f>
        <v/>
      </c>
      <c r="X143" s="856" t="str">
        <f>IF($B143="","",INDEX('All CCC'!X$7:X$846,MATCH(WatchList!$B143,'All CCC'!$B$7:$B$846,0)))</f>
        <v/>
      </c>
      <c r="Y143" s="856" t="str">
        <f>IF($B143="","",INDEX('All CCC'!Y$7:Y$846,MATCH(WatchList!$B143,'All CCC'!$B$7:$B$846,0)))</f>
        <v/>
      </c>
      <c r="Z143" s="856" t="str">
        <f>IF($B143="","",INDEX('All CCC'!Z$7:Z$846,MATCH(WatchList!$B143,'All CCC'!$B$7:$B$846,0)))</f>
        <v/>
      </c>
      <c r="AA143" s="856" t="str">
        <f>IF($B143="","",INDEX('All CCC'!AA$7:AA$846,MATCH(WatchList!$B143,'All CCC'!$B$7:$B$846,0)))</f>
        <v/>
      </c>
      <c r="AB143" s="856" t="str">
        <f>IF($B143="","",INDEX('All CCC'!AB$7:AB$846,MATCH(WatchList!$B143,'All CCC'!$B$7:$B$846,0)))</f>
        <v/>
      </c>
      <c r="AC143" s="856" t="str">
        <f>IF($B143="","",INDEX('All CCC'!AC$7:AC$846,MATCH(WatchList!$B143,'All CCC'!$B$7:$B$846,0)))</f>
        <v/>
      </c>
      <c r="AD143" s="856" t="str">
        <f>IF($B143="","",INDEX('All CCC'!AD$7:AD$846,MATCH(WatchList!$B143,'All CCC'!$B$7:$B$846,0)))</f>
        <v/>
      </c>
      <c r="AE143" s="856" t="str">
        <f>IF($B143="","",INDEX('All CCC'!AE$7:AE$846,MATCH(WatchList!$B143,'All CCC'!$B$7:$B$846,0)))</f>
        <v/>
      </c>
      <c r="AF143" s="856" t="str">
        <f>IF($B143="","",INDEX('All CCC'!AF$7:AF$846,MATCH(WatchList!$B143,'All CCC'!$B$7:$B$846,0)))</f>
        <v/>
      </c>
      <c r="AG143" s="856" t="str">
        <f>IF($B143="","",INDEX('All CCC'!AG$7:AG$846,MATCH(WatchList!$B143,'All CCC'!$B$7:$B$846,0)))</f>
        <v/>
      </c>
      <c r="AH143" s="856" t="str">
        <f>IF($B143="","",INDEX('All CCC'!AH$7:AH$846,MATCH(WatchList!$B143,'All CCC'!$B$7:$B$846,0)))</f>
        <v/>
      </c>
      <c r="AI143" s="856" t="str">
        <f>IF($B143="","",INDEX('All CCC'!AI$7:AI$846,MATCH(WatchList!$B143,'All CCC'!$B$7:$B$846,0)))</f>
        <v/>
      </c>
      <c r="AJ143" s="856" t="str">
        <f>IF($B143="","",INDEX('All CCC'!AJ$7:AJ$846,MATCH(WatchList!$B143,'All CCC'!$B$7:$B$846,0)))</f>
        <v/>
      </c>
      <c r="AK143" s="856" t="str">
        <f>IF($B143="","",INDEX('All CCC'!AK$7:AK$846,MATCH(WatchList!$B143,'All CCC'!$B$7:$B$846,0)))</f>
        <v/>
      </c>
      <c r="AL143" s="856" t="str">
        <f>IF($B143="","",INDEX('All CCC'!AL$7:AL$846,MATCH(WatchList!$B143,'All CCC'!$B$7:$B$846,0)))</f>
        <v/>
      </c>
      <c r="AM143" s="856" t="str">
        <f>IF($B143="","",INDEX('All CCC'!AM$7:AM$846,MATCH(WatchList!$B143,'All CCC'!$B$7:$B$846,0)))</f>
        <v/>
      </c>
      <c r="AN143" s="856" t="str">
        <f>IF($B143="","",INDEX('All CCC'!AN$7:AN$846,MATCH(WatchList!$B143,'All CCC'!$B$7:$B$846,0)))</f>
        <v/>
      </c>
      <c r="AO143" s="856" t="str">
        <f>IF($B143="","",INDEX('All CCC'!AO$7:AO$846,MATCH(WatchList!$B143,'All CCC'!$B$7:$B$846,0)))</f>
        <v/>
      </c>
      <c r="AP143" s="856" t="str">
        <f>IF($B143="","",INDEX('All CCC'!AP$7:AP$846,MATCH(WatchList!$B143,'All CCC'!$B$7:$B$846,0)))</f>
        <v/>
      </c>
      <c r="AQ143" s="856" t="str">
        <f>IF($B143="","",INDEX('All CCC'!AQ$7:AQ$846,MATCH(WatchList!$B143,'All CCC'!$B$7:$B$846,0)))</f>
        <v/>
      </c>
      <c r="AR143" s="856" t="str">
        <f>IF($B143="","",INDEX('All CCC'!AR$7:AR$846,MATCH(WatchList!$B143,'All CCC'!$B$7:$B$846,0)))</f>
        <v/>
      </c>
      <c r="AS143" s="856" t="str">
        <f>IF($B143="","",INDEX('All CCC'!AS$7:AS$846,MATCH(WatchList!$B143,'All CCC'!$B$7:$B$846,0)))</f>
        <v/>
      </c>
      <c r="AT143" s="856" t="str">
        <f>IF($B143="","",INDEX('All CCC'!AT$7:AT$846,MATCH(WatchList!$B143,'All CCC'!$B$7:$B$846,0)))</f>
        <v/>
      </c>
      <c r="AU143" s="856" t="str">
        <f>IF($B143="","",INDEX('All CCC'!AU$7:AU$846,MATCH(WatchList!$B143,'All CCC'!$B$7:$B$846,0)))</f>
        <v/>
      </c>
      <c r="AV143" s="856" t="str">
        <f>IF($B143="","",INDEX('All CCC'!AV$7:AV$846,MATCH(WatchList!$B143,'All CCC'!$B$7:$B$846,0)))</f>
        <v/>
      </c>
      <c r="AW143" s="856" t="str">
        <f>IF($B143="","",INDEX('All CCC'!AW$7:AW$846,MATCH(WatchList!$B143,'All CCC'!$B$7:$B$846,0)))</f>
        <v/>
      </c>
      <c r="AX143" s="856" t="str">
        <f>IF($B143="","",INDEX('All CCC'!AX$7:AX$846,MATCH(WatchList!$B143,'All CCC'!$B$7:$B$846,0)))</f>
        <v/>
      </c>
      <c r="AY143" s="856" t="str">
        <f>IF($B143="","",INDEX('All CCC'!AY$7:AY$846,MATCH(WatchList!$B143,'All CCC'!$B$7:$B$846,0)))</f>
        <v/>
      </c>
      <c r="AZ143" s="856" t="str">
        <f>IF($B143="","",INDEX('All CCC'!AZ$7:AZ$846,MATCH(WatchList!$B143,'All CCC'!$B$7:$B$846,0)))</f>
        <v/>
      </c>
      <c r="BA143" s="856" t="str">
        <f>IF($B143="","",INDEX('All CCC'!BA$7:BA$846,MATCH(WatchList!$B143,'All CCC'!$B$7:$B$846,0)))</f>
        <v/>
      </c>
      <c r="BB143" s="856" t="str">
        <f>IF($B143="","",INDEX('All CCC'!BB$7:BB$846,MATCH(WatchList!$B143,'All CCC'!$B$7:$B$846,0)))</f>
        <v/>
      </c>
      <c r="BC143" s="856" t="str">
        <f>IF($B143="","",INDEX('All CCC'!BC$7:BC$846,MATCH(WatchList!$B143,'All CCC'!$B$7:$B$846,0)))</f>
        <v/>
      </c>
      <c r="BD143" s="856" t="str">
        <f>IF($B143="","",INDEX('All CCC'!BD$7:BD$846,MATCH(WatchList!$B143,'All CCC'!$B$7:$B$846,0)))</f>
        <v/>
      </c>
      <c r="BE143" s="856" t="str">
        <f>IF($B143="","",INDEX('All CCC'!BE$7:BE$846,MATCH(WatchList!$B143,'All CCC'!$B$7:$B$846,0)))</f>
        <v/>
      </c>
      <c r="BF143" s="856" t="str">
        <f>IF($B143="","",INDEX('All CCC'!BF$7:BF$846,MATCH(WatchList!$B143,'All CCC'!$B$7:$B$846,0)))</f>
        <v/>
      </c>
      <c r="BG143" s="856" t="str">
        <f>IF($B143="","",INDEX('All CCC'!BG$7:BG$846,MATCH(WatchList!$B143,'All CCC'!$B$7:$B$846,0)))</f>
        <v/>
      </c>
    </row>
    <row r="144" spans="1:59" x14ac:dyDescent="0.2">
      <c r="A144" s="550" t="str">
        <f>IF($B144="","",INDEX('All CCC'!A$7:A$846,MATCH(WatchList!$B144,'All CCC'!$B$7:$B$846,0)))</f>
        <v/>
      </c>
      <c r="B144" s="31"/>
      <c r="C144" s="856" t="str">
        <f>IF($B144="","",INDEX('All CCC'!C$7:C$846,MATCH(WatchList!$B144,'All CCC'!$B$7:$B$846,0)))</f>
        <v/>
      </c>
      <c r="D144" s="856" t="str">
        <f>IF($B144="","",INDEX('All CCC'!D$7:D$846,MATCH(WatchList!$B144,'All CCC'!$B$7:$B$846,0)))</f>
        <v/>
      </c>
      <c r="E144" s="856" t="str">
        <f>IF($B144="","",INDEX('All CCC'!E$7:E$846,MATCH(WatchList!$B144,'All CCC'!$B$7:$B$846,0)))</f>
        <v/>
      </c>
      <c r="F144" s="856" t="str">
        <f>IF($B144="","",INDEX('All CCC'!F$7:F$846,MATCH(WatchList!$B144,'All CCC'!$B$7:$B$846,0)))</f>
        <v/>
      </c>
      <c r="G144" s="856" t="str">
        <f>IF($B144="","",INDEX('All CCC'!G$7:G$846,MATCH(WatchList!$B144,'All CCC'!$B$7:$B$846,0)))</f>
        <v/>
      </c>
      <c r="H144" s="856" t="str">
        <f>IF($B144="","",INDEX('All CCC'!H$7:H$846,MATCH(WatchList!$B144,'All CCC'!$B$7:$B$846,0)))</f>
        <v/>
      </c>
      <c r="I144" s="856" t="str">
        <f>IF($B144="","",INDEX('All CCC'!I$7:I$846,MATCH(WatchList!$B144,'All CCC'!$B$7:$B$846,0)))</f>
        <v/>
      </c>
      <c r="J144" s="856" t="str">
        <f>IF($B144="","",INDEX('All CCC'!J$7:J$846,MATCH(WatchList!$B144,'All CCC'!$B$7:$B$846,0)))</f>
        <v/>
      </c>
      <c r="K144" s="856" t="str">
        <f>IF($B144="","",INDEX('All CCC'!K$7:K$846,MATCH(WatchList!$B144,'All CCC'!$B$7:$B$846,0)))</f>
        <v/>
      </c>
      <c r="L144" s="856" t="str">
        <f>IF($B144="","",INDEX('All CCC'!L$7:L$846,MATCH(WatchList!$B144,'All CCC'!$B$7:$B$846,0)))</f>
        <v/>
      </c>
      <c r="M144" s="856" t="str">
        <f>IF($B144="","",INDEX('All CCC'!M$7:M$846,MATCH(WatchList!$B144,'All CCC'!$B$7:$B$846,0)))</f>
        <v/>
      </c>
      <c r="N144" s="856" t="str">
        <f>IF($B144="","",INDEX('All CCC'!N$7:N$846,MATCH(WatchList!$B144,'All CCC'!$B$7:$B$846,0)))</f>
        <v/>
      </c>
      <c r="O144" s="856" t="str">
        <f>IF($B144="","",INDEX('All CCC'!O$7:O$846,MATCH(WatchList!$B144,'All CCC'!$B$7:$B$846,0)))</f>
        <v/>
      </c>
      <c r="P144" s="857" t="str">
        <f>IF($B144="","",INDEX('All CCC'!P$7:P$846,MATCH(WatchList!$B144,'All CCC'!$B$7:$B$846,0)))</f>
        <v/>
      </c>
      <c r="Q144" s="857" t="str">
        <f>IF($B144="","",INDEX('All CCC'!Q$7:Q$846,MATCH(WatchList!$B144,'All CCC'!$B$7:$B$846,0)))</f>
        <v/>
      </c>
      <c r="R144" s="856" t="str">
        <f>IF($B144="","",INDEX('All CCC'!R$7:R$846,MATCH(WatchList!$B144,'All CCC'!$B$7:$B$846,0)))</f>
        <v/>
      </c>
      <c r="S144" s="856" t="str">
        <f>IF($B144="","",INDEX('All CCC'!S$7:S$846,MATCH(WatchList!$B144,'All CCC'!$B$7:$B$846,0)))</f>
        <v/>
      </c>
      <c r="T144" s="856" t="str">
        <f>IF($B144="","",INDEX('All CCC'!T$7:T$846,MATCH(WatchList!$B144,'All CCC'!$B$7:$B$846,0)))</f>
        <v/>
      </c>
      <c r="U144" s="856" t="str">
        <f>IF($B144="","",INDEX('All CCC'!U$7:U$846,MATCH(WatchList!$B144,'All CCC'!$B$7:$B$846,0)))</f>
        <v/>
      </c>
      <c r="V144" s="856" t="str">
        <f>IF($B144="","",INDEX('All CCC'!V$7:V$846,MATCH(WatchList!$B144,'All CCC'!$B$7:$B$846,0)))</f>
        <v/>
      </c>
      <c r="W144" s="856" t="str">
        <f>IF($B144="","",INDEX('All CCC'!W$7:W$846,MATCH(WatchList!$B144,'All CCC'!$B$7:$B$846,0)))</f>
        <v/>
      </c>
      <c r="X144" s="856" t="str">
        <f>IF($B144="","",INDEX('All CCC'!X$7:X$846,MATCH(WatchList!$B144,'All CCC'!$B$7:$B$846,0)))</f>
        <v/>
      </c>
      <c r="Y144" s="856" t="str">
        <f>IF($B144="","",INDEX('All CCC'!Y$7:Y$846,MATCH(WatchList!$B144,'All CCC'!$B$7:$B$846,0)))</f>
        <v/>
      </c>
      <c r="Z144" s="856" t="str">
        <f>IF($B144="","",INDEX('All CCC'!Z$7:Z$846,MATCH(WatchList!$B144,'All CCC'!$B$7:$B$846,0)))</f>
        <v/>
      </c>
      <c r="AA144" s="856" t="str">
        <f>IF($B144="","",INDEX('All CCC'!AA$7:AA$846,MATCH(WatchList!$B144,'All CCC'!$B$7:$B$846,0)))</f>
        <v/>
      </c>
      <c r="AB144" s="856" t="str">
        <f>IF($B144="","",INDEX('All CCC'!AB$7:AB$846,MATCH(WatchList!$B144,'All CCC'!$B$7:$B$846,0)))</f>
        <v/>
      </c>
      <c r="AC144" s="856" t="str">
        <f>IF($B144="","",INDEX('All CCC'!AC$7:AC$846,MATCH(WatchList!$B144,'All CCC'!$B$7:$B$846,0)))</f>
        <v/>
      </c>
      <c r="AD144" s="856" t="str">
        <f>IF($B144="","",INDEX('All CCC'!AD$7:AD$846,MATCH(WatchList!$B144,'All CCC'!$B$7:$B$846,0)))</f>
        <v/>
      </c>
      <c r="AE144" s="856" t="str">
        <f>IF($B144="","",INDEX('All CCC'!AE$7:AE$846,MATCH(WatchList!$B144,'All CCC'!$B$7:$B$846,0)))</f>
        <v/>
      </c>
      <c r="AF144" s="856" t="str">
        <f>IF($B144="","",INDEX('All CCC'!AF$7:AF$846,MATCH(WatchList!$B144,'All CCC'!$B$7:$B$846,0)))</f>
        <v/>
      </c>
      <c r="AG144" s="856" t="str">
        <f>IF($B144="","",INDEX('All CCC'!AG$7:AG$846,MATCH(WatchList!$B144,'All CCC'!$B$7:$B$846,0)))</f>
        <v/>
      </c>
      <c r="AH144" s="856" t="str">
        <f>IF($B144="","",INDEX('All CCC'!AH$7:AH$846,MATCH(WatchList!$B144,'All CCC'!$B$7:$B$846,0)))</f>
        <v/>
      </c>
      <c r="AI144" s="856" t="str">
        <f>IF($B144="","",INDEX('All CCC'!AI$7:AI$846,MATCH(WatchList!$B144,'All CCC'!$B$7:$B$846,0)))</f>
        <v/>
      </c>
      <c r="AJ144" s="856" t="str">
        <f>IF($B144="","",INDEX('All CCC'!AJ$7:AJ$846,MATCH(WatchList!$B144,'All CCC'!$B$7:$B$846,0)))</f>
        <v/>
      </c>
      <c r="AK144" s="856" t="str">
        <f>IF($B144="","",INDEX('All CCC'!AK$7:AK$846,MATCH(WatchList!$B144,'All CCC'!$B$7:$B$846,0)))</f>
        <v/>
      </c>
      <c r="AL144" s="856" t="str">
        <f>IF($B144="","",INDEX('All CCC'!AL$7:AL$846,MATCH(WatchList!$B144,'All CCC'!$B$7:$B$846,0)))</f>
        <v/>
      </c>
      <c r="AM144" s="856" t="str">
        <f>IF($B144="","",INDEX('All CCC'!AM$7:AM$846,MATCH(WatchList!$B144,'All CCC'!$B$7:$B$846,0)))</f>
        <v/>
      </c>
      <c r="AN144" s="856" t="str">
        <f>IF($B144="","",INDEX('All CCC'!AN$7:AN$846,MATCH(WatchList!$B144,'All CCC'!$B$7:$B$846,0)))</f>
        <v/>
      </c>
      <c r="AO144" s="856" t="str">
        <f>IF($B144="","",INDEX('All CCC'!AO$7:AO$846,MATCH(WatchList!$B144,'All CCC'!$B$7:$B$846,0)))</f>
        <v/>
      </c>
      <c r="AP144" s="856" t="str">
        <f>IF($B144="","",INDEX('All CCC'!AP$7:AP$846,MATCH(WatchList!$B144,'All CCC'!$B$7:$B$846,0)))</f>
        <v/>
      </c>
      <c r="AQ144" s="856" t="str">
        <f>IF($B144="","",INDEX('All CCC'!AQ$7:AQ$846,MATCH(WatchList!$B144,'All CCC'!$B$7:$B$846,0)))</f>
        <v/>
      </c>
      <c r="AR144" s="856" t="str">
        <f>IF($B144="","",INDEX('All CCC'!AR$7:AR$846,MATCH(WatchList!$B144,'All CCC'!$B$7:$B$846,0)))</f>
        <v/>
      </c>
      <c r="AS144" s="856" t="str">
        <f>IF($B144="","",INDEX('All CCC'!AS$7:AS$846,MATCH(WatchList!$B144,'All CCC'!$B$7:$B$846,0)))</f>
        <v/>
      </c>
      <c r="AT144" s="856" t="str">
        <f>IF($B144="","",INDEX('All CCC'!AT$7:AT$846,MATCH(WatchList!$B144,'All CCC'!$B$7:$B$846,0)))</f>
        <v/>
      </c>
      <c r="AU144" s="856" t="str">
        <f>IF($B144="","",INDEX('All CCC'!AU$7:AU$846,MATCH(WatchList!$B144,'All CCC'!$B$7:$B$846,0)))</f>
        <v/>
      </c>
      <c r="AV144" s="856" t="str">
        <f>IF($B144="","",INDEX('All CCC'!AV$7:AV$846,MATCH(WatchList!$B144,'All CCC'!$B$7:$B$846,0)))</f>
        <v/>
      </c>
      <c r="AW144" s="856" t="str">
        <f>IF($B144="","",INDEX('All CCC'!AW$7:AW$846,MATCH(WatchList!$B144,'All CCC'!$B$7:$B$846,0)))</f>
        <v/>
      </c>
      <c r="AX144" s="856" t="str">
        <f>IF($B144="","",INDEX('All CCC'!AX$7:AX$846,MATCH(WatchList!$B144,'All CCC'!$B$7:$B$846,0)))</f>
        <v/>
      </c>
      <c r="AY144" s="856" t="str">
        <f>IF($B144="","",INDEX('All CCC'!AY$7:AY$846,MATCH(WatchList!$B144,'All CCC'!$B$7:$B$846,0)))</f>
        <v/>
      </c>
      <c r="AZ144" s="856" t="str">
        <f>IF($B144="","",INDEX('All CCC'!AZ$7:AZ$846,MATCH(WatchList!$B144,'All CCC'!$B$7:$B$846,0)))</f>
        <v/>
      </c>
      <c r="BA144" s="856" t="str">
        <f>IF($B144="","",INDEX('All CCC'!BA$7:BA$846,MATCH(WatchList!$B144,'All CCC'!$B$7:$B$846,0)))</f>
        <v/>
      </c>
      <c r="BB144" s="856" t="str">
        <f>IF($B144="","",INDEX('All CCC'!BB$7:BB$846,MATCH(WatchList!$B144,'All CCC'!$B$7:$B$846,0)))</f>
        <v/>
      </c>
      <c r="BC144" s="856" t="str">
        <f>IF($B144="","",INDEX('All CCC'!BC$7:BC$846,MATCH(WatchList!$B144,'All CCC'!$B$7:$B$846,0)))</f>
        <v/>
      </c>
      <c r="BD144" s="856" t="str">
        <f>IF($B144="","",INDEX('All CCC'!BD$7:BD$846,MATCH(WatchList!$B144,'All CCC'!$B$7:$B$846,0)))</f>
        <v/>
      </c>
      <c r="BE144" s="856" t="str">
        <f>IF($B144="","",INDEX('All CCC'!BE$7:BE$846,MATCH(WatchList!$B144,'All CCC'!$B$7:$B$846,0)))</f>
        <v/>
      </c>
      <c r="BF144" s="856" t="str">
        <f>IF($B144="","",INDEX('All CCC'!BF$7:BF$846,MATCH(WatchList!$B144,'All CCC'!$B$7:$B$846,0)))</f>
        <v/>
      </c>
      <c r="BG144" s="856" t="str">
        <f>IF($B144="","",INDEX('All CCC'!BG$7:BG$846,MATCH(WatchList!$B144,'All CCC'!$B$7:$B$846,0)))</f>
        <v/>
      </c>
    </row>
    <row r="145" spans="1:59" x14ac:dyDescent="0.2">
      <c r="A145" s="550" t="str">
        <f>IF($B145="","",INDEX('All CCC'!A$7:A$846,MATCH(WatchList!$B145,'All CCC'!$B$7:$B$846,0)))</f>
        <v/>
      </c>
      <c r="B145" s="31"/>
      <c r="C145" s="856" t="str">
        <f>IF($B145="","",INDEX('All CCC'!C$7:C$846,MATCH(WatchList!$B145,'All CCC'!$B$7:$B$846,0)))</f>
        <v/>
      </c>
      <c r="D145" s="856" t="str">
        <f>IF($B145="","",INDEX('All CCC'!D$7:D$846,MATCH(WatchList!$B145,'All CCC'!$B$7:$B$846,0)))</f>
        <v/>
      </c>
      <c r="E145" s="856" t="str">
        <f>IF($B145="","",INDEX('All CCC'!E$7:E$846,MATCH(WatchList!$B145,'All CCC'!$B$7:$B$846,0)))</f>
        <v/>
      </c>
      <c r="F145" s="856" t="str">
        <f>IF($B145="","",INDEX('All CCC'!F$7:F$846,MATCH(WatchList!$B145,'All CCC'!$B$7:$B$846,0)))</f>
        <v/>
      </c>
      <c r="G145" s="856" t="str">
        <f>IF($B145="","",INDEX('All CCC'!G$7:G$846,MATCH(WatchList!$B145,'All CCC'!$B$7:$B$846,0)))</f>
        <v/>
      </c>
      <c r="H145" s="856" t="str">
        <f>IF($B145="","",INDEX('All CCC'!H$7:H$846,MATCH(WatchList!$B145,'All CCC'!$B$7:$B$846,0)))</f>
        <v/>
      </c>
      <c r="I145" s="856" t="str">
        <f>IF($B145="","",INDEX('All CCC'!I$7:I$846,MATCH(WatchList!$B145,'All CCC'!$B$7:$B$846,0)))</f>
        <v/>
      </c>
      <c r="J145" s="856" t="str">
        <f>IF($B145="","",INDEX('All CCC'!J$7:J$846,MATCH(WatchList!$B145,'All CCC'!$B$7:$B$846,0)))</f>
        <v/>
      </c>
      <c r="K145" s="856" t="str">
        <f>IF($B145="","",INDEX('All CCC'!K$7:K$846,MATCH(WatchList!$B145,'All CCC'!$B$7:$B$846,0)))</f>
        <v/>
      </c>
      <c r="L145" s="856" t="str">
        <f>IF($B145="","",INDEX('All CCC'!L$7:L$846,MATCH(WatchList!$B145,'All CCC'!$B$7:$B$846,0)))</f>
        <v/>
      </c>
      <c r="M145" s="856" t="str">
        <f>IF($B145="","",INDEX('All CCC'!M$7:M$846,MATCH(WatchList!$B145,'All CCC'!$B$7:$B$846,0)))</f>
        <v/>
      </c>
      <c r="N145" s="856" t="str">
        <f>IF($B145="","",INDEX('All CCC'!N$7:N$846,MATCH(WatchList!$B145,'All CCC'!$B$7:$B$846,0)))</f>
        <v/>
      </c>
      <c r="O145" s="856" t="str">
        <f>IF($B145="","",INDEX('All CCC'!O$7:O$846,MATCH(WatchList!$B145,'All CCC'!$B$7:$B$846,0)))</f>
        <v/>
      </c>
      <c r="P145" s="857" t="str">
        <f>IF($B145="","",INDEX('All CCC'!P$7:P$846,MATCH(WatchList!$B145,'All CCC'!$B$7:$B$846,0)))</f>
        <v/>
      </c>
      <c r="Q145" s="857" t="str">
        <f>IF($B145="","",INDEX('All CCC'!Q$7:Q$846,MATCH(WatchList!$B145,'All CCC'!$B$7:$B$846,0)))</f>
        <v/>
      </c>
      <c r="R145" s="856" t="str">
        <f>IF($B145="","",INDEX('All CCC'!R$7:R$846,MATCH(WatchList!$B145,'All CCC'!$B$7:$B$846,0)))</f>
        <v/>
      </c>
      <c r="S145" s="856" t="str">
        <f>IF($B145="","",INDEX('All CCC'!S$7:S$846,MATCH(WatchList!$B145,'All CCC'!$B$7:$B$846,0)))</f>
        <v/>
      </c>
      <c r="T145" s="856" t="str">
        <f>IF($B145="","",INDEX('All CCC'!T$7:T$846,MATCH(WatchList!$B145,'All CCC'!$B$7:$B$846,0)))</f>
        <v/>
      </c>
      <c r="U145" s="856" t="str">
        <f>IF($B145="","",INDEX('All CCC'!U$7:U$846,MATCH(WatchList!$B145,'All CCC'!$B$7:$B$846,0)))</f>
        <v/>
      </c>
      <c r="V145" s="856" t="str">
        <f>IF($B145="","",INDEX('All CCC'!V$7:V$846,MATCH(WatchList!$B145,'All CCC'!$B$7:$B$846,0)))</f>
        <v/>
      </c>
      <c r="W145" s="856" t="str">
        <f>IF($B145="","",INDEX('All CCC'!W$7:W$846,MATCH(WatchList!$B145,'All CCC'!$B$7:$B$846,0)))</f>
        <v/>
      </c>
      <c r="X145" s="856" t="str">
        <f>IF($B145="","",INDEX('All CCC'!X$7:X$846,MATCH(WatchList!$B145,'All CCC'!$B$7:$B$846,0)))</f>
        <v/>
      </c>
      <c r="Y145" s="856" t="str">
        <f>IF($B145="","",INDEX('All CCC'!Y$7:Y$846,MATCH(WatchList!$B145,'All CCC'!$B$7:$B$846,0)))</f>
        <v/>
      </c>
      <c r="Z145" s="856" t="str">
        <f>IF($B145="","",INDEX('All CCC'!Z$7:Z$846,MATCH(WatchList!$B145,'All CCC'!$B$7:$B$846,0)))</f>
        <v/>
      </c>
      <c r="AA145" s="856" t="str">
        <f>IF($B145="","",INDEX('All CCC'!AA$7:AA$846,MATCH(WatchList!$B145,'All CCC'!$B$7:$B$846,0)))</f>
        <v/>
      </c>
      <c r="AB145" s="856" t="str">
        <f>IF($B145="","",INDEX('All CCC'!AB$7:AB$846,MATCH(WatchList!$B145,'All CCC'!$B$7:$B$846,0)))</f>
        <v/>
      </c>
      <c r="AC145" s="856" t="str">
        <f>IF($B145="","",INDEX('All CCC'!AC$7:AC$846,MATCH(WatchList!$B145,'All CCC'!$B$7:$B$846,0)))</f>
        <v/>
      </c>
      <c r="AD145" s="856" t="str">
        <f>IF($B145="","",INDEX('All CCC'!AD$7:AD$846,MATCH(WatchList!$B145,'All CCC'!$B$7:$B$846,0)))</f>
        <v/>
      </c>
      <c r="AE145" s="856" t="str">
        <f>IF($B145="","",INDEX('All CCC'!AE$7:AE$846,MATCH(WatchList!$B145,'All CCC'!$B$7:$B$846,0)))</f>
        <v/>
      </c>
      <c r="AF145" s="856" t="str">
        <f>IF($B145="","",INDEX('All CCC'!AF$7:AF$846,MATCH(WatchList!$B145,'All CCC'!$B$7:$B$846,0)))</f>
        <v/>
      </c>
      <c r="AG145" s="856" t="str">
        <f>IF($B145="","",INDEX('All CCC'!AG$7:AG$846,MATCH(WatchList!$B145,'All CCC'!$B$7:$B$846,0)))</f>
        <v/>
      </c>
      <c r="AH145" s="856" t="str">
        <f>IF($B145="","",INDEX('All CCC'!AH$7:AH$846,MATCH(WatchList!$B145,'All CCC'!$B$7:$B$846,0)))</f>
        <v/>
      </c>
      <c r="AI145" s="856" t="str">
        <f>IF($B145="","",INDEX('All CCC'!AI$7:AI$846,MATCH(WatchList!$B145,'All CCC'!$B$7:$B$846,0)))</f>
        <v/>
      </c>
      <c r="AJ145" s="856" t="str">
        <f>IF($B145="","",INDEX('All CCC'!AJ$7:AJ$846,MATCH(WatchList!$B145,'All CCC'!$B$7:$B$846,0)))</f>
        <v/>
      </c>
      <c r="AK145" s="856" t="str">
        <f>IF($B145="","",INDEX('All CCC'!AK$7:AK$846,MATCH(WatchList!$B145,'All CCC'!$B$7:$B$846,0)))</f>
        <v/>
      </c>
      <c r="AL145" s="856" t="str">
        <f>IF($B145="","",INDEX('All CCC'!AL$7:AL$846,MATCH(WatchList!$B145,'All CCC'!$B$7:$B$846,0)))</f>
        <v/>
      </c>
      <c r="AM145" s="856" t="str">
        <f>IF($B145="","",INDEX('All CCC'!AM$7:AM$846,MATCH(WatchList!$B145,'All CCC'!$B$7:$B$846,0)))</f>
        <v/>
      </c>
      <c r="AN145" s="856" t="str">
        <f>IF($B145="","",INDEX('All CCC'!AN$7:AN$846,MATCH(WatchList!$B145,'All CCC'!$B$7:$B$846,0)))</f>
        <v/>
      </c>
      <c r="AO145" s="856" t="str">
        <f>IF($B145="","",INDEX('All CCC'!AO$7:AO$846,MATCH(WatchList!$B145,'All CCC'!$B$7:$B$846,0)))</f>
        <v/>
      </c>
      <c r="AP145" s="856" t="str">
        <f>IF($B145="","",INDEX('All CCC'!AP$7:AP$846,MATCH(WatchList!$B145,'All CCC'!$B$7:$B$846,0)))</f>
        <v/>
      </c>
      <c r="AQ145" s="856" t="str">
        <f>IF($B145="","",INDEX('All CCC'!AQ$7:AQ$846,MATCH(WatchList!$B145,'All CCC'!$B$7:$B$846,0)))</f>
        <v/>
      </c>
      <c r="AR145" s="856" t="str">
        <f>IF($B145="","",INDEX('All CCC'!AR$7:AR$846,MATCH(WatchList!$B145,'All CCC'!$B$7:$B$846,0)))</f>
        <v/>
      </c>
      <c r="AS145" s="856" t="str">
        <f>IF($B145="","",INDEX('All CCC'!AS$7:AS$846,MATCH(WatchList!$B145,'All CCC'!$B$7:$B$846,0)))</f>
        <v/>
      </c>
      <c r="AT145" s="856" t="str">
        <f>IF($B145="","",INDEX('All CCC'!AT$7:AT$846,MATCH(WatchList!$B145,'All CCC'!$B$7:$B$846,0)))</f>
        <v/>
      </c>
      <c r="AU145" s="856" t="str">
        <f>IF($B145="","",INDEX('All CCC'!AU$7:AU$846,MATCH(WatchList!$B145,'All CCC'!$B$7:$B$846,0)))</f>
        <v/>
      </c>
      <c r="AV145" s="856" t="str">
        <f>IF($B145="","",INDEX('All CCC'!AV$7:AV$846,MATCH(WatchList!$B145,'All CCC'!$B$7:$B$846,0)))</f>
        <v/>
      </c>
      <c r="AW145" s="856" t="str">
        <f>IF($B145="","",INDEX('All CCC'!AW$7:AW$846,MATCH(WatchList!$B145,'All CCC'!$B$7:$B$846,0)))</f>
        <v/>
      </c>
      <c r="AX145" s="856" t="str">
        <f>IF($B145="","",INDEX('All CCC'!AX$7:AX$846,MATCH(WatchList!$B145,'All CCC'!$B$7:$B$846,0)))</f>
        <v/>
      </c>
      <c r="AY145" s="856" t="str">
        <f>IF($B145="","",INDEX('All CCC'!AY$7:AY$846,MATCH(WatchList!$B145,'All CCC'!$B$7:$B$846,0)))</f>
        <v/>
      </c>
      <c r="AZ145" s="856" t="str">
        <f>IF($B145="","",INDEX('All CCC'!AZ$7:AZ$846,MATCH(WatchList!$B145,'All CCC'!$B$7:$B$846,0)))</f>
        <v/>
      </c>
      <c r="BA145" s="856" t="str">
        <f>IF($B145="","",INDEX('All CCC'!BA$7:BA$846,MATCH(WatchList!$B145,'All CCC'!$B$7:$B$846,0)))</f>
        <v/>
      </c>
      <c r="BB145" s="856" t="str">
        <f>IF($B145="","",INDEX('All CCC'!BB$7:BB$846,MATCH(WatchList!$B145,'All CCC'!$B$7:$B$846,0)))</f>
        <v/>
      </c>
      <c r="BC145" s="856" t="str">
        <f>IF($B145="","",INDEX('All CCC'!BC$7:BC$846,MATCH(WatchList!$B145,'All CCC'!$B$7:$B$846,0)))</f>
        <v/>
      </c>
      <c r="BD145" s="856" t="str">
        <f>IF($B145="","",INDEX('All CCC'!BD$7:BD$846,MATCH(WatchList!$B145,'All CCC'!$B$7:$B$846,0)))</f>
        <v/>
      </c>
      <c r="BE145" s="856" t="str">
        <f>IF($B145="","",INDEX('All CCC'!BE$7:BE$846,MATCH(WatchList!$B145,'All CCC'!$B$7:$B$846,0)))</f>
        <v/>
      </c>
      <c r="BF145" s="856" t="str">
        <f>IF($B145="","",INDEX('All CCC'!BF$7:BF$846,MATCH(WatchList!$B145,'All CCC'!$B$7:$B$846,0)))</f>
        <v/>
      </c>
      <c r="BG145" s="856" t="str">
        <f>IF($B145="","",INDEX('All CCC'!BG$7:BG$846,MATCH(WatchList!$B145,'All CCC'!$B$7:$B$846,0)))</f>
        <v/>
      </c>
    </row>
    <row r="146" spans="1:59" x14ac:dyDescent="0.2">
      <c r="A146" s="550" t="str">
        <f>IF($B146="","",INDEX('All CCC'!A$7:A$846,MATCH(WatchList!$B146,'All CCC'!$B$7:$B$846,0)))</f>
        <v/>
      </c>
      <c r="B146" s="31"/>
      <c r="C146" s="856" t="str">
        <f>IF($B146="","",INDEX('All CCC'!C$7:C$846,MATCH(WatchList!$B146,'All CCC'!$B$7:$B$846,0)))</f>
        <v/>
      </c>
      <c r="D146" s="856" t="str">
        <f>IF($B146="","",INDEX('All CCC'!D$7:D$846,MATCH(WatchList!$B146,'All CCC'!$B$7:$B$846,0)))</f>
        <v/>
      </c>
      <c r="E146" s="856" t="str">
        <f>IF($B146="","",INDEX('All CCC'!E$7:E$846,MATCH(WatchList!$B146,'All CCC'!$B$7:$B$846,0)))</f>
        <v/>
      </c>
      <c r="F146" s="856" t="str">
        <f>IF($B146="","",INDEX('All CCC'!F$7:F$846,MATCH(WatchList!$B146,'All CCC'!$B$7:$B$846,0)))</f>
        <v/>
      </c>
      <c r="G146" s="856" t="str">
        <f>IF($B146="","",INDEX('All CCC'!G$7:G$846,MATCH(WatchList!$B146,'All CCC'!$B$7:$B$846,0)))</f>
        <v/>
      </c>
      <c r="H146" s="856" t="str">
        <f>IF($B146="","",INDEX('All CCC'!H$7:H$846,MATCH(WatchList!$B146,'All CCC'!$B$7:$B$846,0)))</f>
        <v/>
      </c>
      <c r="I146" s="856" t="str">
        <f>IF($B146="","",INDEX('All CCC'!I$7:I$846,MATCH(WatchList!$B146,'All CCC'!$B$7:$B$846,0)))</f>
        <v/>
      </c>
      <c r="J146" s="856" t="str">
        <f>IF($B146="","",INDEX('All CCC'!J$7:J$846,MATCH(WatchList!$B146,'All CCC'!$B$7:$B$846,0)))</f>
        <v/>
      </c>
      <c r="K146" s="856" t="str">
        <f>IF($B146="","",INDEX('All CCC'!K$7:K$846,MATCH(WatchList!$B146,'All CCC'!$B$7:$B$846,0)))</f>
        <v/>
      </c>
      <c r="L146" s="856" t="str">
        <f>IF($B146="","",INDEX('All CCC'!L$7:L$846,MATCH(WatchList!$B146,'All CCC'!$B$7:$B$846,0)))</f>
        <v/>
      </c>
      <c r="M146" s="856" t="str">
        <f>IF($B146="","",INDEX('All CCC'!M$7:M$846,MATCH(WatchList!$B146,'All CCC'!$B$7:$B$846,0)))</f>
        <v/>
      </c>
      <c r="N146" s="856" t="str">
        <f>IF($B146="","",INDEX('All CCC'!N$7:N$846,MATCH(WatchList!$B146,'All CCC'!$B$7:$B$846,0)))</f>
        <v/>
      </c>
      <c r="O146" s="856" t="str">
        <f>IF($B146="","",INDEX('All CCC'!O$7:O$846,MATCH(WatchList!$B146,'All CCC'!$B$7:$B$846,0)))</f>
        <v/>
      </c>
      <c r="P146" s="857" t="str">
        <f>IF($B146="","",INDEX('All CCC'!P$7:P$846,MATCH(WatchList!$B146,'All CCC'!$B$7:$B$846,0)))</f>
        <v/>
      </c>
      <c r="Q146" s="857" t="str">
        <f>IF($B146="","",INDEX('All CCC'!Q$7:Q$846,MATCH(WatchList!$B146,'All CCC'!$B$7:$B$846,0)))</f>
        <v/>
      </c>
      <c r="R146" s="856" t="str">
        <f>IF($B146="","",INDEX('All CCC'!R$7:R$846,MATCH(WatchList!$B146,'All CCC'!$B$7:$B$846,0)))</f>
        <v/>
      </c>
      <c r="S146" s="856" t="str">
        <f>IF($B146="","",INDEX('All CCC'!S$7:S$846,MATCH(WatchList!$B146,'All CCC'!$B$7:$B$846,0)))</f>
        <v/>
      </c>
      <c r="T146" s="856" t="str">
        <f>IF($B146="","",INDEX('All CCC'!T$7:T$846,MATCH(WatchList!$B146,'All CCC'!$B$7:$B$846,0)))</f>
        <v/>
      </c>
      <c r="U146" s="856" t="str">
        <f>IF($B146="","",INDEX('All CCC'!U$7:U$846,MATCH(WatchList!$B146,'All CCC'!$B$7:$B$846,0)))</f>
        <v/>
      </c>
      <c r="V146" s="856" t="str">
        <f>IF($B146="","",INDEX('All CCC'!V$7:V$846,MATCH(WatchList!$B146,'All CCC'!$B$7:$B$846,0)))</f>
        <v/>
      </c>
      <c r="W146" s="856" t="str">
        <f>IF($B146="","",INDEX('All CCC'!W$7:W$846,MATCH(WatchList!$B146,'All CCC'!$B$7:$B$846,0)))</f>
        <v/>
      </c>
      <c r="X146" s="856" t="str">
        <f>IF($B146="","",INDEX('All CCC'!X$7:X$846,MATCH(WatchList!$B146,'All CCC'!$B$7:$B$846,0)))</f>
        <v/>
      </c>
      <c r="Y146" s="856" t="str">
        <f>IF($B146="","",INDEX('All CCC'!Y$7:Y$846,MATCH(WatchList!$B146,'All CCC'!$B$7:$B$846,0)))</f>
        <v/>
      </c>
      <c r="Z146" s="856" t="str">
        <f>IF($B146="","",INDEX('All CCC'!Z$7:Z$846,MATCH(WatchList!$B146,'All CCC'!$B$7:$B$846,0)))</f>
        <v/>
      </c>
      <c r="AA146" s="856" t="str">
        <f>IF($B146="","",INDEX('All CCC'!AA$7:AA$846,MATCH(WatchList!$B146,'All CCC'!$B$7:$B$846,0)))</f>
        <v/>
      </c>
      <c r="AB146" s="856" t="str">
        <f>IF($B146="","",INDEX('All CCC'!AB$7:AB$846,MATCH(WatchList!$B146,'All CCC'!$B$7:$B$846,0)))</f>
        <v/>
      </c>
      <c r="AC146" s="856" t="str">
        <f>IF($B146="","",INDEX('All CCC'!AC$7:AC$846,MATCH(WatchList!$B146,'All CCC'!$B$7:$B$846,0)))</f>
        <v/>
      </c>
      <c r="AD146" s="856" t="str">
        <f>IF($B146="","",INDEX('All CCC'!AD$7:AD$846,MATCH(WatchList!$B146,'All CCC'!$B$7:$B$846,0)))</f>
        <v/>
      </c>
      <c r="AE146" s="856" t="str">
        <f>IF($B146="","",INDEX('All CCC'!AE$7:AE$846,MATCH(WatchList!$B146,'All CCC'!$B$7:$B$846,0)))</f>
        <v/>
      </c>
      <c r="AF146" s="856" t="str">
        <f>IF($B146="","",INDEX('All CCC'!AF$7:AF$846,MATCH(WatchList!$B146,'All CCC'!$B$7:$B$846,0)))</f>
        <v/>
      </c>
      <c r="AG146" s="856" t="str">
        <f>IF($B146="","",INDEX('All CCC'!AG$7:AG$846,MATCH(WatchList!$B146,'All CCC'!$B$7:$B$846,0)))</f>
        <v/>
      </c>
      <c r="AH146" s="856" t="str">
        <f>IF($B146="","",INDEX('All CCC'!AH$7:AH$846,MATCH(WatchList!$B146,'All CCC'!$B$7:$B$846,0)))</f>
        <v/>
      </c>
      <c r="AI146" s="856" t="str">
        <f>IF($B146="","",INDEX('All CCC'!AI$7:AI$846,MATCH(WatchList!$B146,'All CCC'!$B$7:$B$846,0)))</f>
        <v/>
      </c>
      <c r="AJ146" s="856" t="str">
        <f>IF($B146="","",INDEX('All CCC'!AJ$7:AJ$846,MATCH(WatchList!$B146,'All CCC'!$B$7:$B$846,0)))</f>
        <v/>
      </c>
      <c r="AK146" s="856" t="str">
        <f>IF($B146="","",INDEX('All CCC'!AK$7:AK$846,MATCH(WatchList!$B146,'All CCC'!$B$7:$B$846,0)))</f>
        <v/>
      </c>
      <c r="AL146" s="856" t="str">
        <f>IF($B146="","",INDEX('All CCC'!AL$7:AL$846,MATCH(WatchList!$B146,'All CCC'!$B$7:$B$846,0)))</f>
        <v/>
      </c>
      <c r="AM146" s="856" t="str">
        <f>IF($B146="","",INDEX('All CCC'!AM$7:AM$846,MATCH(WatchList!$B146,'All CCC'!$B$7:$B$846,0)))</f>
        <v/>
      </c>
      <c r="AN146" s="856" t="str">
        <f>IF($B146="","",INDEX('All CCC'!AN$7:AN$846,MATCH(WatchList!$B146,'All CCC'!$B$7:$B$846,0)))</f>
        <v/>
      </c>
      <c r="AO146" s="856" t="str">
        <f>IF($B146="","",INDEX('All CCC'!AO$7:AO$846,MATCH(WatchList!$B146,'All CCC'!$B$7:$B$846,0)))</f>
        <v/>
      </c>
      <c r="AP146" s="856" t="str">
        <f>IF($B146="","",INDEX('All CCC'!AP$7:AP$846,MATCH(WatchList!$B146,'All CCC'!$B$7:$B$846,0)))</f>
        <v/>
      </c>
      <c r="AQ146" s="856" t="str">
        <f>IF($B146="","",INDEX('All CCC'!AQ$7:AQ$846,MATCH(WatchList!$B146,'All CCC'!$B$7:$B$846,0)))</f>
        <v/>
      </c>
      <c r="AR146" s="856" t="str">
        <f>IF($B146="","",INDEX('All CCC'!AR$7:AR$846,MATCH(WatchList!$B146,'All CCC'!$B$7:$B$846,0)))</f>
        <v/>
      </c>
      <c r="AS146" s="856" t="str">
        <f>IF($B146="","",INDEX('All CCC'!AS$7:AS$846,MATCH(WatchList!$B146,'All CCC'!$B$7:$B$846,0)))</f>
        <v/>
      </c>
      <c r="AT146" s="856" t="str">
        <f>IF($B146="","",INDEX('All CCC'!AT$7:AT$846,MATCH(WatchList!$B146,'All CCC'!$B$7:$B$846,0)))</f>
        <v/>
      </c>
      <c r="AU146" s="856" t="str">
        <f>IF($B146="","",INDEX('All CCC'!AU$7:AU$846,MATCH(WatchList!$B146,'All CCC'!$B$7:$B$846,0)))</f>
        <v/>
      </c>
      <c r="AV146" s="856" t="str">
        <f>IF($B146="","",INDEX('All CCC'!AV$7:AV$846,MATCH(WatchList!$B146,'All CCC'!$B$7:$B$846,0)))</f>
        <v/>
      </c>
      <c r="AW146" s="856" t="str">
        <f>IF($B146="","",INDEX('All CCC'!AW$7:AW$846,MATCH(WatchList!$B146,'All CCC'!$B$7:$B$846,0)))</f>
        <v/>
      </c>
      <c r="AX146" s="856" t="str">
        <f>IF($B146="","",INDEX('All CCC'!AX$7:AX$846,MATCH(WatchList!$B146,'All CCC'!$B$7:$B$846,0)))</f>
        <v/>
      </c>
      <c r="AY146" s="856" t="str">
        <f>IF($B146="","",INDEX('All CCC'!AY$7:AY$846,MATCH(WatchList!$B146,'All CCC'!$B$7:$B$846,0)))</f>
        <v/>
      </c>
      <c r="AZ146" s="856" t="str">
        <f>IF($B146="","",INDEX('All CCC'!AZ$7:AZ$846,MATCH(WatchList!$B146,'All CCC'!$B$7:$B$846,0)))</f>
        <v/>
      </c>
      <c r="BA146" s="856" t="str">
        <f>IF($B146="","",INDEX('All CCC'!BA$7:BA$846,MATCH(WatchList!$B146,'All CCC'!$B$7:$B$846,0)))</f>
        <v/>
      </c>
      <c r="BB146" s="856" t="str">
        <f>IF($B146="","",INDEX('All CCC'!BB$7:BB$846,MATCH(WatchList!$B146,'All CCC'!$B$7:$B$846,0)))</f>
        <v/>
      </c>
      <c r="BC146" s="856" t="str">
        <f>IF($B146="","",INDEX('All CCC'!BC$7:BC$846,MATCH(WatchList!$B146,'All CCC'!$B$7:$B$846,0)))</f>
        <v/>
      </c>
      <c r="BD146" s="856" t="str">
        <f>IF($B146="","",INDEX('All CCC'!BD$7:BD$846,MATCH(WatchList!$B146,'All CCC'!$B$7:$B$846,0)))</f>
        <v/>
      </c>
      <c r="BE146" s="856" t="str">
        <f>IF($B146="","",INDEX('All CCC'!BE$7:BE$846,MATCH(WatchList!$B146,'All CCC'!$B$7:$B$846,0)))</f>
        <v/>
      </c>
      <c r="BF146" s="856" t="str">
        <f>IF($B146="","",INDEX('All CCC'!BF$7:BF$846,MATCH(WatchList!$B146,'All CCC'!$B$7:$B$846,0)))</f>
        <v/>
      </c>
      <c r="BG146" s="856" t="str">
        <f>IF($B146="","",INDEX('All CCC'!BG$7:BG$846,MATCH(WatchList!$B146,'All CCC'!$B$7:$B$846,0)))</f>
        <v/>
      </c>
    </row>
    <row r="147" spans="1:59" x14ac:dyDescent="0.2">
      <c r="A147" s="550" t="str">
        <f>IF($B147="","",INDEX('All CCC'!A$7:A$846,MATCH(WatchList!$B147,'All CCC'!$B$7:$B$846,0)))</f>
        <v/>
      </c>
      <c r="B147" s="31"/>
      <c r="C147" s="856" t="str">
        <f>IF($B147="","",INDEX('All CCC'!C$7:C$846,MATCH(WatchList!$B147,'All CCC'!$B$7:$B$846,0)))</f>
        <v/>
      </c>
      <c r="D147" s="856" t="str">
        <f>IF($B147="","",INDEX('All CCC'!D$7:D$846,MATCH(WatchList!$B147,'All CCC'!$B$7:$B$846,0)))</f>
        <v/>
      </c>
      <c r="E147" s="856" t="str">
        <f>IF($B147="","",INDEX('All CCC'!E$7:E$846,MATCH(WatchList!$B147,'All CCC'!$B$7:$B$846,0)))</f>
        <v/>
      </c>
      <c r="F147" s="856" t="str">
        <f>IF($B147="","",INDEX('All CCC'!F$7:F$846,MATCH(WatchList!$B147,'All CCC'!$B$7:$B$846,0)))</f>
        <v/>
      </c>
      <c r="G147" s="856" t="str">
        <f>IF($B147="","",INDEX('All CCC'!G$7:G$846,MATCH(WatchList!$B147,'All CCC'!$B$7:$B$846,0)))</f>
        <v/>
      </c>
      <c r="H147" s="856" t="str">
        <f>IF($B147="","",INDEX('All CCC'!H$7:H$846,MATCH(WatchList!$B147,'All CCC'!$B$7:$B$846,0)))</f>
        <v/>
      </c>
      <c r="I147" s="856" t="str">
        <f>IF($B147="","",INDEX('All CCC'!I$7:I$846,MATCH(WatchList!$B147,'All CCC'!$B$7:$B$846,0)))</f>
        <v/>
      </c>
      <c r="J147" s="856" t="str">
        <f>IF($B147="","",INDEX('All CCC'!J$7:J$846,MATCH(WatchList!$B147,'All CCC'!$B$7:$B$846,0)))</f>
        <v/>
      </c>
      <c r="K147" s="856" t="str">
        <f>IF($B147="","",INDEX('All CCC'!K$7:K$846,MATCH(WatchList!$B147,'All CCC'!$B$7:$B$846,0)))</f>
        <v/>
      </c>
      <c r="L147" s="856" t="str">
        <f>IF($B147="","",INDEX('All CCC'!L$7:L$846,MATCH(WatchList!$B147,'All CCC'!$B$7:$B$846,0)))</f>
        <v/>
      </c>
      <c r="M147" s="856" t="str">
        <f>IF($B147="","",INDEX('All CCC'!M$7:M$846,MATCH(WatchList!$B147,'All CCC'!$B$7:$B$846,0)))</f>
        <v/>
      </c>
      <c r="N147" s="856" t="str">
        <f>IF($B147="","",INDEX('All CCC'!N$7:N$846,MATCH(WatchList!$B147,'All CCC'!$B$7:$B$846,0)))</f>
        <v/>
      </c>
      <c r="O147" s="856" t="str">
        <f>IF($B147="","",INDEX('All CCC'!O$7:O$846,MATCH(WatchList!$B147,'All CCC'!$B$7:$B$846,0)))</f>
        <v/>
      </c>
      <c r="P147" s="857" t="str">
        <f>IF($B147="","",INDEX('All CCC'!P$7:P$846,MATCH(WatchList!$B147,'All CCC'!$B$7:$B$846,0)))</f>
        <v/>
      </c>
      <c r="Q147" s="857" t="str">
        <f>IF($B147="","",INDEX('All CCC'!Q$7:Q$846,MATCH(WatchList!$B147,'All CCC'!$B$7:$B$846,0)))</f>
        <v/>
      </c>
      <c r="R147" s="856" t="str">
        <f>IF($B147="","",INDEX('All CCC'!R$7:R$846,MATCH(WatchList!$B147,'All CCC'!$B$7:$B$846,0)))</f>
        <v/>
      </c>
      <c r="S147" s="856" t="str">
        <f>IF($B147="","",INDEX('All CCC'!S$7:S$846,MATCH(WatchList!$B147,'All CCC'!$B$7:$B$846,0)))</f>
        <v/>
      </c>
      <c r="T147" s="856" t="str">
        <f>IF($B147="","",INDEX('All CCC'!T$7:T$846,MATCH(WatchList!$B147,'All CCC'!$B$7:$B$846,0)))</f>
        <v/>
      </c>
      <c r="U147" s="856" t="str">
        <f>IF($B147="","",INDEX('All CCC'!U$7:U$846,MATCH(WatchList!$B147,'All CCC'!$B$7:$B$846,0)))</f>
        <v/>
      </c>
      <c r="V147" s="856" t="str">
        <f>IF($B147="","",INDEX('All CCC'!V$7:V$846,MATCH(WatchList!$B147,'All CCC'!$B$7:$B$846,0)))</f>
        <v/>
      </c>
      <c r="W147" s="856" t="str">
        <f>IF($B147="","",INDEX('All CCC'!W$7:W$846,MATCH(WatchList!$B147,'All CCC'!$B$7:$B$846,0)))</f>
        <v/>
      </c>
      <c r="X147" s="856" t="str">
        <f>IF($B147="","",INDEX('All CCC'!X$7:X$846,MATCH(WatchList!$B147,'All CCC'!$B$7:$B$846,0)))</f>
        <v/>
      </c>
      <c r="Y147" s="856" t="str">
        <f>IF($B147="","",INDEX('All CCC'!Y$7:Y$846,MATCH(WatchList!$B147,'All CCC'!$B$7:$B$846,0)))</f>
        <v/>
      </c>
      <c r="Z147" s="856" t="str">
        <f>IF($B147="","",INDEX('All CCC'!Z$7:Z$846,MATCH(WatchList!$B147,'All CCC'!$B$7:$B$846,0)))</f>
        <v/>
      </c>
      <c r="AA147" s="856" t="str">
        <f>IF($B147="","",INDEX('All CCC'!AA$7:AA$846,MATCH(WatchList!$B147,'All CCC'!$B$7:$B$846,0)))</f>
        <v/>
      </c>
      <c r="AB147" s="856" t="str">
        <f>IF($B147="","",INDEX('All CCC'!AB$7:AB$846,MATCH(WatchList!$B147,'All CCC'!$B$7:$B$846,0)))</f>
        <v/>
      </c>
      <c r="AC147" s="856" t="str">
        <f>IF($B147="","",INDEX('All CCC'!AC$7:AC$846,MATCH(WatchList!$B147,'All CCC'!$B$7:$B$846,0)))</f>
        <v/>
      </c>
      <c r="AD147" s="856" t="str">
        <f>IF($B147="","",INDEX('All CCC'!AD$7:AD$846,MATCH(WatchList!$B147,'All CCC'!$B$7:$B$846,0)))</f>
        <v/>
      </c>
      <c r="AE147" s="856" t="str">
        <f>IF($B147="","",INDEX('All CCC'!AE$7:AE$846,MATCH(WatchList!$B147,'All CCC'!$B$7:$B$846,0)))</f>
        <v/>
      </c>
      <c r="AF147" s="856" t="str">
        <f>IF($B147="","",INDEX('All CCC'!AF$7:AF$846,MATCH(WatchList!$B147,'All CCC'!$B$7:$B$846,0)))</f>
        <v/>
      </c>
      <c r="AG147" s="856" t="str">
        <f>IF($B147="","",INDEX('All CCC'!AG$7:AG$846,MATCH(WatchList!$B147,'All CCC'!$B$7:$B$846,0)))</f>
        <v/>
      </c>
      <c r="AH147" s="856" t="str">
        <f>IF($B147="","",INDEX('All CCC'!AH$7:AH$846,MATCH(WatchList!$B147,'All CCC'!$B$7:$B$846,0)))</f>
        <v/>
      </c>
      <c r="AI147" s="856" t="str">
        <f>IF($B147="","",INDEX('All CCC'!AI$7:AI$846,MATCH(WatchList!$B147,'All CCC'!$B$7:$B$846,0)))</f>
        <v/>
      </c>
      <c r="AJ147" s="856" t="str">
        <f>IF($B147="","",INDEX('All CCC'!AJ$7:AJ$846,MATCH(WatchList!$B147,'All CCC'!$B$7:$B$846,0)))</f>
        <v/>
      </c>
      <c r="AK147" s="856" t="str">
        <f>IF($B147="","",INDEX('All CCC'!AK$7:AK$846,MATCH(WatchList!$B147,'All CCC'!$B$7:$B$846,0)))</f>
        <v/>
      </c>
      <c r="AL147" s="856" t="str">
        <f>IF($B147="","",INDEX('All CCC'!AL$7:AL$846,MATCH(WatchList!$B147,'All CCC'!$B$7:$B$846,0)))</f>
        <v/>
      </c>
      <c r="AM147" s="856" t="str">
        <f>IF($B147="","",INDEX('All CCC'!AM$7:AM$846,MATCH(WatchList!$B147,'All CCC'!$B$7:$B$846,0)))</f>
        <v/>
      </c>
      <c r="AN147" s="856" t="str">
        <f>IF($B147="","",INDEX('All CCC'!AN$7:AN$846,MATCH(WatchList!$B147,'All CCC'!$B$7:$B$846,0)))</f>
        <v/>
      </c>
      <c r="AO147" s="856" t="str">
        <f>IF($B147="","",INDEX('All CCC'!AO$7:AO$846,MATCH(WatchList!$B147,'All CCC'!$B$7:$B$846,0)))</f>
        <v/>
      </c>
      <c r="AP147" s="856" t="str">
        <f>IF($B147="","",INDEX('All CCC'!AP$7:AP$846,MATCH(WatchList!$B147,'All CCC'!$B$7:$B$846,0)))</f>
        <v/>
      </c>
      <c r="AQ147" s="856" t="str">
        <f>IF($B147="","",INDEX('All CCC'!AQ$7:AQ$846,MATCH(WatchList!$B147,'All CCC'!$B$7:$B$846,0)))</f>
        <v/>
      </c>
      <c r="AR147" s="856" t="str">
        <f>IF($B147="","",INDEX('All CCC'!AR$7:AR$846,MATCH(WatchList!$B147,'All CCC'!$B$7:$B$846,0)))</f>
        <v/>
      </c>
      <c r="AS147" s="856" t="str">
        <f>IF($B147="","",INDEX('All CCC'!AS$7:AS$846,MATCH(WatchList!$B147,'All CCC'!$B$7:$B$846,0)))</f>
        <v/>
      </c>
      <c r="AT147" s="856" t="str">
        <f>IF($B147="","",INDEX('All CCC'!AT$7:AT$846,MATCH(WatchList!$B147,'All CCC'!$B$7:$B$846,0)))</f>
        <v/>
      </c>
      <c r="AU147" s="856" t="str">
        <f>IF($B147="","",INDEX('All CCC'!AU$7:AU$846,MATCH(WatchList!$B147,'All CCC'!$B$7:$B$846,0)))</f>
        <v/>
      </c>
      <c r="AV147" s="856" t="str">
        <f>IF($B147="","",INDEX('All CCC'!AV$7:AV$846,MATCH(WatchList!$B147,'All CCC'!$B$7:$B$846,0)))</f>
        <v/>
      </c>
      <c r="AW147" s="856" t="str">
        <f>IF($B147="","",INDEX('All CCC'!AW$7:AW$846,MATCH(WatchList!$B147,'All CCC'!$B$7:$B$846,0)))</f>
        <v/>
      </c>
      <c r="AX147" s="856" t="str">
        <f>IF($B147="","",INDEX('All CCC'!AX$7:AX$846,MATCH(WatchList!$B147,'All CCC'!$B$7:$B$846,0)))</f>
        <v/>
      </c>
      <c r="AY147" s="856" t="str">
        <f>IF($B147="","",INDEX('All CCC'!AY$7:AY$846,MATCH(WatchList!$B147,'All CCC'!$B$7:$B$846,0)))</f>
        <v/>
      </c>
      <c r="AZ147" s="856" t="str">
        <f>IF($B147="","",INDEX('All CCC'!AZ$7:AZ$846,MATCH(WatchList!$B147,'All CCC'!$B$7:$B$846,0)))</f>
        <v/>
      </c>
      <c r="BA147" s="856" t="str">
        <f>IF($B147="","",INDEX('All CCC'!BA$7:BA$846,MATCH(WatchList!$B147,'All CCC'!$B$7:$B$846,0)))</f>
        <v/>
      </c>
      <c r="BB147" s="856" t="str">
        <f>IF($B147="","",INDEX('All CCC'!BB$7:BB$846,MATCH(WatchList!$B147,'All CCC'!$B$7:$B$846,0)))</f>
        <v/>
      </c>
      <c r="BC147" s="856" t="str">
        <f>IF($B147="","",INDEX('All CCC'!BC$7:BC$846,MATCH(WatchList!$B147,'All CCC'!$B$7:$B$846,0)))</f>
        <v/>
      </c>
      <c r="BD147" s="856" t="str">
        <f>IF($B147="","",INDEX('All CCC'!BD$7:BD$846,MATCH(WatchList!$B147,'All CCC'!$B$7:$B$846,0)))</f>
        <v/>
      </c>
      <c r="BE147" s="856" t="str">
        <f>IF($B147="","",INDEX('All CCC'!BE$7:BE$846,MATCH(WatchList!$B147,'All CCC'!$B$7:$B$846,0)))</f>
        <v/>
      </c>
      <c r="BF147" s="856" t="str">
        <f>IF($B147="","",INDEX('All CCC'!BF$7:BF$846,MATCH(WatchList!$B147,'All CCC'!$B$7:$B$846,0)))</f>
        <v/>
      </c>
      <c r="BG147" s="856" t="str">
        <f>IF($B147="","",INDEX('All CCC'!BG$7:BG$846,MATCH(WatchList!$B147,'All CCC'!$B$7:$B$846,0)))</f>
        <v/>
      </c>
    </row>
    <row r="148" spans="1:59" x14ac:dyDescent="0.2">
      <c r="A148" s="550" t="str">
        <f>IF($B148="","",INDEX('All CCC'!A$7:A$846,MATCH(WatchList!$B148,'All CCC'!$B$7:$B$846,0)))</f>
        <v/>
      </c>
      <c r="B148" s="31"/>
      <c r="C148" s="856" t="str">
        <f>IF($B148="","",INDEX('All CCC'!C$7:C$846,MATCH(WatchList!$B148,'All CCC'!$B$7:$B$846,0)))</f>
        <v/>
      </c>
      <c r="D148" s="856" t="str">
        <f>IF($B148="","",INDEX('All CCC'!D$7:D$846,MATCH(WatchList!$B148,'All CCC'!$B$7:$B$846,0)))</f>
        <v/>
      </c>
      <c r="E148" s="856" t="str">
        <f>IF($B148="","",INDEX('All CCC'!E$7:E$846,MATCH(WatchList!$B148,'All CCC'!$B$7:$B$846,0)))</f>
        <v/>
      </c>
      <c r="F148" s="856" t="str">
        <f>IF($B148="","",INDEX('All CCC'!F$7:F$846,MATCH(WatchList!$B148,'All CCC'!$B$7:$B$846,0)))</f>
        <v/>
      </c>
      <c r="G148" s="856" t="str">
        <f>IF($B148="","",INDEX('All CCC'!G$7:G$846,MATCH(WatchList!$B148,'All CCC'!$B$7:$B$846,0)))</f>
        <v/>
      </c>
      <c r="H148" s="856" t="str">
        <f>IF($B148="","",INDEX('All CCC'!H$7:H$846,MATCH(WatchList!$B148,'All CCC'!$B$7:$B$846,0)))</f>
        <v/>
      </c>
      <c r="I148" s="856" t="str">
        <f>IF($B148="","",INDEX('All CCC'!I$7:I$846,MATCH(WatchList!$B148,'All CCC'!$B$7:$B$846,0)))</f>
        <v/>
      </c>
      <c r="J148" s="856" t="str">
        <f>IF($B148="","",INDEX('All CCC'!J$7:J$846,MATCH(WatchList!$B148,'All CCC'!$B$7:$B$846,0)))</f>
        <v/>
      </c>
      <c r="K148" s="856" t="str">
        <f>IF($B148="","",INDEX('All CCC'!K$7:K$846,MATCH(WatchList!$B148,'All CCC'!$B$7:$B$846,0)))</f>
        <v/>
      </c>
      <c r="L148" s="856" t="str">
        <f>IF($B148="","",INDEX('All CCC'!L$7:L$846,MATCH(WatchList!$B148,'All CCC'!$B$7:$B$846,0)))</f>
        <v/>
      </c>
      <c r="M148" s="856" t="str">
        <f>IF($B148="","",INDEX('All CCC'!M$7:M$846,MATCH(WatchList!$B148,'All CCC'!$B$7:$B$846,0)))</f>
        <v/>
      </c>
      <c r="N148" s="856" t="str">
        <f>IF($B148="","",INDEX('All CCC'!N$7:N$846,MATCH(WatchList!$B148,'All CCC'!$B$7:$B$846,0)))</f>
        <v/>
      </c>
      <c r="O148" s="856" t="str">
        <f>IF($B148="","",INDEX('All CCC'!O$7:O$846,MATCH(WatchList!$B148,'All CCC'!$B$7:$B$846,0)))</f>
        <v/>
      </c>
      <c r="P148" s="857" t="str">
        <f>IF($B148="","",INDEX('All CCC'!P$7:P$846,MATCH(WatchList!$B148,'All CCC'!$B$7:$B$846,0)))</f>
        <v/>
      </c>
      <c r="Q148" s="857" t="str">
        <f>IF($B148="","",INDEX('All CCC'!Q$7:Q$846,MATCH(WatchList!$B148,'All CCC'!$B$7:$B$846,0)))</f>
        <v/>
      </c>
      <c r="R148" s="856" t="str">
        <f>IF($B148="","",INDEX('All CCC'!R$7:R$846,MATCH(WatchList!$B148,'All CCC'!$B$7:$B$846,0)))</f>
        <v/>
      </c>
      <c r="S148" s="856" t="str">
        <f>IF($B148="","",INDEX('All CCC'!S$7:S$846,MATCH(WatchList!$B148,'All CCC'!$B$7:$B$846,0)))</f>
        <v/>
      </c>
      <c r="T148" s="856" t="str">
        <f>IF($B148="","",INDEX('All CCC'!T$7:T$846,MATCH(WatchList!$B148,'All CCC'!$B$7:$B$846,0)))</f>
        <v/>
      </c>
      <c r="U148" s="856" t="str">
        <f>IF($B148="","",INDEX('All CCC'!U$7:U$846,MATCH(WatchList!$B148,'All CCC'!$B$7:$B$846,0)))</f>
        <v/>
      </c>
      <c r="V148" s="856" t="str">
        <f>IF($B148="","",INDEX('All CCC'!V$7:V$846,MATCH(WatchList!$B148,'All CCC'!$B$7:$B$846,0)))</f>
        <v/>
      </c>
      <c r="W148" s="856" t="str">
        <f>IF($B148="","",INDEX('All CCC'!W$7:W$846,MATCH(WatchList!$B148,'All CCC'!$B$7:$B$846,0)))</f>
        <v/>
      </c>
      <c r="X148" s="856" t="str">
        <f>IF($B148="","",INDEX('All CCC'!X$7:X$846,MATCH(WatchList!$B148,'All CCC'!$B$7:$B$846,0)))</f>
        <v/>
      </c>
      <c r="Y148" s="856" t="str">
        <f>IF($B148="","",INDEX('All CCC'!Y$7:Y$846,MATCH(WatchList!$B148,'All CCC'!$B$7:$B$846,0)))</f>
        <v/>
      </c>
      <c r="Z148" s="856" t="str">
        <f>IF($B148="","",INDEX('All CCC'!Z$7:Z$846,MATCH(WatchList!$B148,'All CCC'!$B$7:$B$846,0)))</f>
        <v/>
      </c>
      <c r="AA148" s="856" t="str">
        <f>IF($B148="","",INDEX('All CCC'!AA$7:AA$846,MATCH(WatchList!$B148,'All CCC'!$B$7:$B$846,0)))</f>
        <v/>
      </c>
      <c r="AB148" s="856" t="str">
        <f>IF($B148="","",INDEX('All CCC'!AB$7:AB$846,MATCH(WatchList!$B148,'All CCC'!$B$7:$B$846,0)))</f>
        <v/>
      </c>
      <c r="AC148" s="856" t="str">
        <f>IF($B148="","",INDEX('All CCC'!AC$7:AC$846,MATCH(WatchList!$B148,'All CCC'!$B$7:$B$846,0)))</f>
        <v/>
      </c>
      <c r="AD148" s="856" t="str">
        <f>IF($B148="","",INDEX('All CCC'!AD$7:AD$846,MATCH(WatchList!$B148,'All CCC'!$B$7:$B$846,0)))</f>
        <v/>
      </c>
      <c r="AE148" s="856" t="str">
        <f>IF($B148="","",INDEX('All CCC'!AE$7:AE$846,MATCH(WatchList!$B148,'All CCC'!$B$7:$B$846,0)))</f>
        <v/>
      </c>
      <c r="AF148" s="856" t="str">
        <f>IF($B148="","",INDEX('All CCC'!AF$7:AF$846,MATCH(WatchList!$B148,'All CCC'!$B$7:$B$846,0)))</f>
        <v/>
      </c>
      <c r="AG148" s="856" t="str">
        <f>IF($B148="","",INDEX('All CCC'!AG$7:AG$846,MATCH(WatchList!$B148,'All CCC'!$B$7:$B$846,0)))</f>
        <v/>
      </c>
      <c r="AH148" s="856" t="str">
        <f>IF($B148="","",INDEX('All CCC'!AH$7:AH$846,MATCH(WatchList!$B148,'All CCC'!$B$7:$B$846,0)))</f>
        <v/>
      </c>
      <c r="AI148" s="856" t="str">
        <f>IF($B148="","",INDEX('All CCC'!AI$7:AI$846,MATCH(WatchList!$B148,'All CCC'!$B$7:$B$846,0)))</f>
        <v/>
      </c>
      <c r="AJ148" s="856" t="str">
        <f>IF($B148="","",INDEX('All CCC'!AJ$7:AJ$846,MATCH(WatchList!$B148,'All CCC'!$B$7:$B$846,0)))</f>
        <v/>
      </c>
      <c r="AK148" s="856" t="str">
        <f>IF($B148="","",INDEX('All CCC'!AK$7:AK$846,MATCH(WatchList!$B148,'All CCC'!$B$7:$B$846,0)))</f>
        <v/>
      </c>
      <c r="AL148" s="856" t="str">
        <f>IF($B148="","",INDEX('All CCC'!AL$7:AL$846,MATCH(WatchList!$B148,'All CCC'!$B$7:$B$846,0)))</f>
        <v/>
      </c>
      <c r="AM148" s="856" t="str">
        <f>IF($B148="","",INDEX('All CCC'!AM$7:AM$846,MATCH(WatchList!$B148,'All CCC'!$B$7:$B$846,0)))</f>
        <v/>
      </c>
      <c r="AN148" s="856" t="str">
        <f>IF($B148="","",INDEX('All CCC'!AN$7:AN$846,MATCH(WatchList!$B148,'All CCC'!$B$7:$B$846,0)))</f>
        <v/>
      </c>
      <c r="AO148" s="856" t="str">
        <f>IF($B148="","",INDEX('All CCC'!AO$7:AO$846,MATCH(WatchList!$B148,'All CCC'!$B$7:$B$846,0)))</f>
        <v/>
      </c>
      <c r="AP148" s="856" t="str">
        <f>IF($B148="","",INDEX('All CCC'!AP$7:AP$846,MATCH(WatchList!$B148,'All CCC'!$B$7:$B$846,0)))</f>
        <v/>
      </c>
      <c r="AQ148" s="856" t="str">
        <f>IF($B148="","",INDEX('All CCC'!AQ$7:AQ$846,MATCH(WatchList!$B148,'All CCC'!$B$7:$B$846,0)))</f>
        <v/>
      </c>
      <c r="AR148" s="856" t="str">
        <f>IF($B148="","",INDEX('All CCC'!AR$7:AR$846,MATCH(WatchList!$B148,'All CCC'!$B$7:$B$846,0)))</f>
        <v/>
      </c>
      <c r="AS148" s="856" t="str">
        <f>IF($B148="","",INDEX('All CCC'!AS$7:AS$846,MATCH(WatchList!$B148,'All CCC'!$B$7:$B$846,0)))</f>
        <v/>
      </c>
      <c r="AT148" s="856" t="str">
        <f>IF($B148="","",INDEX('All CCC'!AT$7:AT$846,MATCH(WatchList!$B148,'All CCC'!$B$7:$B$846,0)))</f>
        <v/>
      </c>
      <c r="AU148" s="856" t="str">
        <f>IF($B148="","",INDEX('All CCC'!AU$7:AU$846,MATCH(WatchList!$B148,'All CCC'!$B$7:$B$846,0)))</f>
        <v/>
      </c>
      <c r="AV148" s="856" t="str">
        <f>IF($B148="","",INDEX('All CCC'!AV$7:AV$846,MATCH(WatchList!$B148,'All CCC'!$B$7:$B$846,0)))</f>
        <v/>
      </c>
      <c r="AW148" s="856" t="str">
        <f>IF($B148="","",INDEX('All CCC'!AW$7:AW$846,MATCH(WatchList!$B148,'All CCC'!$B$7:$B$846,0)))</f>
        <v/>
      </c>
      <c r="AX148" s="856" t="str">
        <f>IF($B148="","",INDEX('All CCC'!AX$7:AX$846,MATCH(WatchList!$B148,'All CCC'!$B$7:$B$846,0)))</f>
        <v/>
      </c>
      <c r="AY148" s="856" t="str">
        <f>IF($B148="","",INDEX('All CCC'!AY$7:AY$846,MATCH(WatchList!$B148,'All CCC'!$B$7:$B$846,0)))</f>
        <v/>
      </c>
      <c r="AZ148" s="856" t="str">
        <f>IF($B148="","",INDEX('All CCC'!AZ$7:AZ$846,MATCH(WatchList!$B148,'All CCC'!$B$7:$B$846,0)))</f>
        <v/>
      </c>
      <c r="BA148" s="856" t="str">
        <f>IF($B148="","",INDEX('All CCC'!BA$7:BA$846,MATCH(WatchList!$B148,'All CCC'!$B$7:$B$846,0)))</f>
        <v/>
      </c>
      <c r="BB148" s="856" t="str">
        <f>IF($B148="","",INDEX('All CCC'!BB$7:BB$846,MATCH(WatchList!$B148,'All CCC'!$B$7:$B$846,0)))</f>
        <v/>
      </c>
      <c r="BC148" s="856" t="str">
        <f>IF($B148="","",INDEX('All CCC'!BC$7:BC$846,MATCH(WatchList!$B148,'All CCC'!$B$7:$B$846,0)))</f>
        <v/>
      </c>
      <c r="BD148" s="856" t="str">
        <f>IF($B148="","",INDEX('All CCC'!BD$7:BD$846,MATCH(WatchList!$B148,'All CCC'!$B$7:$B$846,0)))</f>
        <v/>
      </c>
      <c r="BE148" s="856" t="str">
        <f>IF($B148="","",INDEX('All CCC'!BE$7:BE$846,MATCH(WatchList!$B148,'All CCC'!$B$7:$B$846,0)))</f>
        <v/>
      </c>
      <c r="BF148" s="856" t="str">
        <f>IF($B148="","",INDEX('All CCC'!BF$7:BF$846,MATCH(WatchList!$B148,'All CCC'!$B$7:$B$846,0)))</f>
        <v/>
      </c>
      <c r="BG148" s="856" t="str">
        <f>IF($B148="","",INDEX('All CCC'!BG$7:BG$846,MATCH(WatchList!$B148,'All CCC'!$B$7:$B$846,0)))</f>
        <v/>
      </c>
    </row>
    <row r="149" spans="1:59" x14ac:dyDescent="0.2">
      <c r="A149" s="550" t="str">
        <f>IF($B149="","",INDEX('All CCC'!A$7:A$846,MATCH(WatchList!$B149,'All CCC'!$B$7:$B$846,0)))</f>
        <v/>
      </c>
      <c r="B149" s="31"/>
      <c r="C149" s="856" t="str">
        <f>IF($B149="","",INDEX('All CCC'!C$7:C$846,MATCH(WatchList!$B149,'All CCC'!$B$7:$B$846,0)))</f>
        <v/>
      </c>
      <c r="D149" s="856" t="str">
        <f>IF($B149="","",INDEX('All CCC'!D$7:D$846,MATCH(WatchList!$B149,'All CCC'!$B$7:$B$846,0)))</f>
        <v/>
      </c>
      <c r="E149" s="856" t="str">
        <f>IF($B149="","",INDEX('All CCC'!E$7:E$846,MATCH(WatchList!$B149,'All CCC'!$B$7:$B$846,0)))</f>
        <v/>
      </c>
      <c r="F149" s="856" t="str">
        <f>IF($B149="","",INDEX('All CCC'!F$7:F$846,MATCH(WatchList!$B149,'All CCC'!$B$7:$B$846,0)))</f>
        <v/>
      </c>
      <c r="G149" s="856" t="str">
        <f>IF($B149="","",INDEX('All CCC'!G$7:G$846,MATCH(WatchList!$B149,'All CCC'!$B$7:$B$846,0)))</f>
        <v/>
      </c>
      <c r="H149" s="856" t="str">
        <f>IF($B149="","",INDEX('All CCC'!H$7:H$846,MATCH(WatchList!$B149,'All CCC'!$B$7:$B$846,0)))</f>
        <v/>
      </c>
      <c r="I149" s="856" t="str">
        <f>IF($B149="","",INDEX('All CCC'!I$7:I$846,MATCH(WatchList!$B149,'All CCC'!$B$7:$B$846,0)))</f>
        <v/>
      </c>
      <c r="J149" s="856" t="str">
        <f>IF($B149="","",INDEX('All CCC'!J$7:J$846,MATCH(WatchList!$B149,'All CCC'!$B$7:$B$846,0)))</f>
        <v/>
      </c>
      <c r="K149" s="856" t="str">
        <f>IF($B149="","",INDEX('All CCC'!K$7:K$846,MATCH(WatchList!$B149,'All CCC'!$B$7:$B$846,0)))</f>
        <v/>
      </c>
      <c r="L149" s="856" t="str">
        <f>IF($B149="","",INDEX('All CCC'!L$7:L$846,MATCH(WatchList!$B149,'All CCC'!$B$7:$B$846,0)))</f>
        <v/>
      </c>
      <c r="M149" s="856" t="str">
        <f>IF($B149="","",INDEX('All CCC'!M$7:M$846,MATCH(WatchList!$B149,'All CCC'!$B$7:$B$846,0)))</f>
        <v/>
      </c>
      <c r="N149" s="856" t="str">
        <f>IF($B149="","",INDEX('All CCC'!N$7:N$846,MATCH(WatchList!$B149,'All CCC'!$B$7:$B$846,0)))</f>
        <v/>
      </c>
      <c r="O149" s="856" t="str">
        <f>IF($B149="","",INDEX('All CCC'!O$7:O$846,MATCH(WatchList!$B149,'All CCC'!$B$7:$B$846,0)))</f>
        <v/>
      </c>
      <c r="P149" s="857" t="str">
        <f>IF($B149="","",INDEX('All CCC'!P$7:P$846,MATCH(WatchList!$B149,'All CCC'!$B$7:$B$846,0)))</f>
        <v/>
      </c>
      <c r="Q149" s="857" t="str">
        <f>IF($B149="","",INDEX('All CCC'!Q$7:Q$846,MATCH(WatchList!$B149,'All CCC'!$B$7:$B$846,0)))</f>
        <v/>
      </c>
      <c r="R149" s="856" t="str">
        <f>IF($B149="","",INDEX('All CCC'!R$7:R$846,MATCH(WatchList!$B149,'All CCC'!$B$7:$B$846,0)))</f>
        <v/>
      </c>
      <c r="S149" s="856" t="str">
        <f>IF($B149="","",INDEX('All CCC'!S$7:S$846,MATCH(WatchList!$B149,'All CCC'!$B$7:$B$846,0)))</f>
        <v/>
      </c>
      <c r="T149" s="856" t="str">
        <f>IF($B149="","",INDEX('All CCC'!T$7:T$846,MATCH(WatchList!$B149,'All CCC'!$B$7:$B$846,0)))</f>
        <v/>
      </c>
      <c r="U149" s="856" t="str">
        <f>IF($B149="","",INDEX('All CCC'!U$7:U$846,MATCH(WatchList!$B149,'All CCC'!$B$7:$B$846,0)))</f>
        <v/>
      </c>
      <c r="V149" s="856" t="str">
        <f>IF($B149="","",INDEX('All CCC'!V$7:V$846,MATCH(WatchList!$B149,'All CCC'!$B$7:$B$846,0)))</f>
        <v/>
      </c>
      <c r="W149" s="856" t="str">
        <f>IF($B149="","",INDEX('All CCC'!W$7:W$846,MATCH(WatchList!$B149,'All CCC'!$B$7:$B$846,0)))</f>
        <v/>
      </c>
      <c r="X149" s="856" t="str">
        <f>IF($B149="","",INDEX('All CCC'!X$7:X$846,MATCH(WatchList!$B149,'All CCC'!$B$7:$B$846,0)))</f>
        <v/>
      </c>
      <c r="Y149" s="856" t="str">
        <f>IF($B149="","",INDEX('All CCC'!Y$7:Y$846,MATCH(WatchList!$B149,'All CCC'!$B$7:$B$846,0)))</f>
        <v/>
      </c>
      <c r="Z149" s="856" t="str">
        <f>IF($B149="","",INDEX('All CCC'!Z$7:Z$846,MATCH(WatchList!$B149,'All CCC'!$B$7:$B$846,0)))</f>
        <v/>
      </c>
      <c r="AA149" s="856" t="str">
        <f>IF($B149="","",INDEX('All CCC'!AA$7:AA$846,MATCH(WatchList!$B149,'All CCC'!$B$7:$B$846,0)))</f>
        <v/>
      </c>
      <c r="AB149" s="856" t="str">
        <f>IF($B149="","",INDEX('All CCC'!AB$7:AB$846,MATCH(WatchList!$B149,'All CCC'!$B$7:$B$846,0)))</f>
        <v/>
      </c>
      <c r="AC149" s="856" t="str">
        <f>IF($B149="","",INDEX('All CCC'!AC$7:AC$846,MATCH(WatchList!$B149,'All CCC'!$B$7:$B$846,0)))</f>
        <v/>
      </c>
      <c r="AD149" s="856" t="str">
        <f>IF($B149="","",INDEX('All CCC'!AD$7:AD$846,MATCH(WatchList!$B149,'All CCC'!$B$7:$B$846,0)))</f>
        <v/>
      </c>
      <c r="AE149" s="856" t="str">
        <f>IF($B149="","",INDEX('All CCC'!AE$7:AE$846,MATCH(WatchList!$B149,'All CCC'!$B$7:$B$846,0)))</f>
        <v/>
      </c>
      <c r="AF149" s="856" t="str">
        <f>IF($B149="","",INDEX('All CCC'!AF$7:AF$846,MATCH(WatchList!$B149,'All CCC'!$B$7:$B$846,0)))</f>
        <v/>
      </c>
      <c r="AG149" s="856" t="str">
        <f>IF($B149="","",INDEX('All CCC'!AG$7:AG$846,MATCH(WatchList!$B149,'All CCC'!$B$7:$B$846,0)))</f>
        <v/>
      </c>
      <c r="AH149" s="856" t="str">
        <f>IF($B149="","",INDEX('All CCC'!AH$7:AH$846,MATCH(WatchList!$B149,'All CCC'!$B$7:$B$846,0)))</f>
        <v/>
      </c>
      <c r="AI149" s="856" t="str">
        <f>IF($B149="","",INDEX('All CCC'!AI$7:AI$846,MATCH(WatchList!$B149,'All CCC'!$B$7:$B$846,0)))</f>
        <v/>
      </c>
      <c r="AJ149" s="856" t="str">
        <f>IF($B149="","",INDEX('All CCC'!AJ$7:AJ$846,MATCH(WatchList!$B149,'All CCC'!$B$7:$B$846,0)))</f>
        <v/>
      </c>
      <c r="AK149" s="856" t="str">
        <f>IF($B149="","",INDEX('All CCC'!AK$7:AK$846,MATCH(WatchList!$B149,'All CCC'!$B$7:$B$846,0)))</f>
        <v/>
      </c>
      <c r="AL149" s="856" t="str">
        <f>IF($B149="","",INDEX('All CCC'!AL$7:AL$846,MATCH(WatchList!$B149,'All CCC'!$B$7:$B$846,0)))</f>
        <v/>
      </c>
      <c r="AM149" s="856" t="str">
        <f>IF($B149="","",INDEX('All CCC'!AM$7:AM$846,MATCH(WatchList!$B149,'All CCC'!$B$7:$B$846,0)))</f>
        <v/>
      </c>
      <c r="AN149" s="856" t="str">
        <f>IF($B149="","",INDEX('All CCC'!AN$7:AN$846,MATCH(WatchList!$B149,'All CCC'!$B$7:$B$846,0)))</f>
        <v/>
      </c>
      <c r="AO149" s="856" t="str">
        <f>IF($B149="","",INDEX('All CCC'!AO$7:AO$846,MATCH(WatchList!$B149,'All CCC'!$B$7:$B$846,0)))</f>
        <v/>
      </c>
      <c r="AP149" s="856" t="str">
        <f>IF($B149="","",INDEX('All CCC'!AP$7:AP$846,MATCH(WatchList!$B149,'All CCC'!$B$7:$B$846,0)))</f>
        <v/>
      </c>
      <c r="AQ149" s="856" t="str">
        <f>IF($B149="","",INDEX('All CCC'!AQ$7:AQ$846,MATCH(WatchList!$B149,'All CCC'!$B$7:$B$846,0)))</f>
        <v/>
      </c>
      <c r="AR149" s="856" t="str">
        <f>IF($B149="","",INDEX('All CCC'!AR$7:AR$846,MATCH(WatchList!$B149,'All CCC'!$B$7:$B$846,0)))</f>
        <v/>
      </c>
      <c r="AS149" s="856" t="str">
        <f>IF($B149="","",INDEX('All CCC'!AS$7:AS$846,MATCH(WatchList!$B149,'All CCC'!$B$7:$B$846,0)))</f>
        <v/>
      </c>
      <c r="AT149" s="856" t="str">
        <f>IF($B149="","",INDEX('All CCC'!AT$7:AT$846,MATCH(WatchList!$B149,'All CCC'!$B$7:$B$846,0)))</f>
        <v/>
      </c>
      <c r="AU149" s="856" t="str">
        <f>IF($B149="","",INDEX('All CCC'!AU$7:AU$846,MATCH(WatchList!$B149,'All CCC'!$B$7:$B$846,0)))</f>
        <v/>
      </c>
      <c r="AV149" s="856" t="str">
        <f>IF($B149="","",INDEX('All CCC'!AV$7:AV$846,MATCH(WatchList!$B149,'All CCC'!$B$7:$B$846,0)))</f>
        <v/>
      </c>
      <c r="AW149" s="856" t="str">
        <f>IF($B149="","",INDEX('All CCC'!AW$7:AW$846,MATCH(WatchList!$B149,'All CCC'!$B$7:$B$846,0)))</f>
        <v/>
      </c>
      <c r="AX149" s="856" t="str">
        <f>IF($B149="","",INDEX('All CCC'!AX$7:AX$846,MATCH(WatchList!$B149,'All CCC'!$B$7:$B$846,0)))</f>
        <v/>
      </c>
      <c r="AY149" s="856" t="str">
        <f>IF($B149="","",INDEX('All CCC'!AY$7:AY$846,MATCH(WatchList!$B149,'All CCC'!$B$7:$B$846,0)))</f>
        <v/>
      </c>
      <c r="AZ149" s="856" t="str">
        <f>IF($B149="","",INDEX('All CCC'!AZ$7:AZ$846,MATCH(WatchList!$B149,'All CCC'!$B$7:$B$846,0)))</f>
        <v/>
      </c>
      <c r="BA149" s="856" t="str">
        <f>IF($B149="","",INDEX('All CCC'!BA$7:BA$846,MATCH(WatchList!$B149,'All CCC'!$B$7:$B$846,0)))</f>
        <v/>
      </c>
      <c r="BB149" s="856" t="str">
        <f>IF($B149="","",INDEX('All CCC'!BB$7:BB$846,MATCH(WatchList!$B149,'All CCC'!$B$7:$B$846,0)))</f>
        <v/>
      </c>
      <c r="BC149" s="856" t="str">
        <f>IF($B149="","",INDEX('All CCC'!BC$7:BC$846,MATCH(WatchList!$B149,'All CCC'!$B$7:$B$846,0)))</f>
        <v/>
      </c>
      <c r="BD149" s="856" t="str">
        <f>IF($B149="","",INDEX('All CCC'!BD$7:BD$846,MATCH(WatchList!$B149,'All CCC'!$B$7:$B$846,0)))</f>
        <v/>
      </c>
      <c r="BE149" s="856" t="str">
        <f>IF($B149="","",INDEX('All CCC'!BE$7:BE$846,MATCH(WatchList!$B149,'All CCC'!$B$7:$B$846,0)))</f>
        <v/>
      </c>
      <c r="BF149" s="856" t="str">
        <f>IF($B149="","",INDEX('All CCC'!BF$7:BF$846,MATCH(WatchList!$B149,'All CCC'!$B$7:$B$846,0)))</f>
        <v/>
      </c>
      <c r="BG149" s="856" t="str">
        <f>IF($B149="","",INDEX('All CCC'!BG$7:BG$846,MATCH(WatchList!$B149,'All CCC'!$B$7:$B$846,0)))</f>
        <v/>
      </c>
    </row>
    <row r="150" spans="1:59" x14ac:dyDescent="0.2">
      <c r="A150" s="550" t="str">
        <f>IF($B150="","",INDEX('All CCC'!A$7:A$846,MATCH(WatchList!$B150,'All CCC'!$B$7:$B$846,0)))</f>
        <v/>
      </c>
      <c r="B150" s="31"/>
      <c r="C150" s="856" t="str">
        <f>IF($B150="","",INDEX('All CCC'!C$7:C$846,MATCH(WatchList!$B150,'All CCC'!$B$7:$B$846,0)))</f>
        <v/>
      </c>
      <c r="D150" s="856" t="str">
        <f>IF($B150="","",INDEX('All CCC'!D$7:D$846,MATCH(WatchList!$B150,'All CCC'!$B$7:$B$846,0)))</f>
        <v/>
      </c>
      <c r="E150" s="856" t="str">
        <f>IF($B150="","",INDEX('All CCC'!E$7:E$846,MATCH(WatchList!$B150,'All CCC'!$B$7:$B$846,0)))</f>
        <v/>
      </c>
      <c r="F150" s="856" t="str">
        <f>IF($B150="","",INDEX('All CCC'!F$7:F$846,MATCH(WatchList!$B150,'All CCC'!$B$7:$B$846,0)))</f>
        <v/>
      </c>
      <c r="G150" s="856" t="str">
        <f>IF($B150="","",INDEX('All CCC'!G$7:G$846,MATCH(WatchList!$B150,'All CCC'!$B$7:$B$846,0)))</f>
        <v/>
      </c>
      <c r="H150" s="856" t="str">
        <f>IF($B150="","",INDEX('All CCC'!H$7:H$846,MATCH(WatchList!$B150,'All CCC'!$B$7:$B$846,0)))</f>
        <v/>
      </c>
      <c r="I150" s="856" t="str">
        <f>IF($B150="","",INDEX('All CCC'!I$7:I$846,MATCH(WatchList!$B150,'All CCC'!$B$7:$B$846,0)))</f>
        <v/>
      </c>
      <c r="J150" s="856" t="str">
        <f>IF($B150="","",INDEX('All CCC'!J$7:J$846,MATCH(WatchList!$B150,'All CCC'!$B$7:$B$846,0)))</f>
        <v/>
      </c>
      <c r="K150" s="856" t="str">
        <f>IF($B150="","",INDEX('All CCC'!K$7:K$846,MATCH(WatchList!$B150,'All CCC'!$B$7:$B$846,0)))</f>
        <v/>
      </c>
      <c r="L150" s="856" t="str">
        <f>IF($B150="","",INDEX('All CCC'!L$7:L$846,MATCH(WatchList!$B150,'All CCC'!$B$7:$B$846,0)))</f>
        <v/>
      </c>
      <c r="M150" s="856" t="str">
        <f>IF($B150="","",INDEX('All CCC'!M$7:M$846,MATCH(WatchList!$B150,'All CCC'!$B$7:$B$846,0)))</f>
        <v/>
      </c>
      <c r="N150" s="856" t="str">
        <f>IF($B150="","",INDEX('All CCC'!N$7:N$846,MATCH(WatchList!$B150,'All CCC'!$B$7:$B$846,0)))</f>
        <v/>
      </c>
      <c r="O150" s="856" t="str">
        <f>IF($B150="","",INDEX('All CCC'!O$7:O$846,MATCH(WatchList!$B150,'All CCC'!$B$7:$B$846,0)))</f>
        <v/>
      </c>
      <c r="P150" s="857" t="str">
        <f>IF($B150="","",INDEX('All CCC'!P$7:P$846,MATCH(WatchList!$B150,'All CCC'!$B$7:$B$846,0)))</f>
        <v/>
      </c>
      <c r="Q150" s="857" t="str">
        <f>IF($B150="","",INDEX('All CCC'!Q$7:Q$846,MATCH(WatchList!$B150,'All CCC'!$B$7:$B$846,0)))</f>
        <v/>
      </c>
      <c r="R150" s="856" t="str">
        <f>IF($B150="","",INDEX('All CCC'!R$7:R$846,MATCH(WatchList!$B150,'All CCC'!$B$7:$B$846,0)))</f>
        <v/>
      </c>
      <c r="S150" s="856" t="str">
        <f>IF($B150="","",INDEX('All CCC'!S$7:S$846,MATCH(WatchList!$B150,'All CCC'!$B$7:$B$846,0)))</f>
        <v/>
      </c>
      <c r="T150" s="856" t="str">
        <f>IF($B150="","",INDEX('All CCC'!T$7:T$846,MATCH(WatchList!$B150,'All CCC'!$B$7:$B$846,0)))</f>
        <v/>
      </c>
      <c r="U150" s="856" t="str">
        <f>IF($B150="","",INDEX('All CCC'!U$7:U$846,MATCH(WatchList!$B150,'All CCC'!$B$7:$B$846,0)))</f>
        <v/>
      </c>
      <c r="V150" s="856" t="str">
        <f>IF($B150="","",INDEX('All CCC'!V$7:V$846,MATCH(WatchList!$B150,'All CCC'!$B$7:$B$846,0)))</f>
        <v/>
      </c>
      <c r="W150" s="856" t="str">
        <f>IF($B150="","",INDEX('All CCC'!W$7:W$846,MATCH(WatchList!$B150,'All CCC'!$B$7:$B$846,0)))</f>
        <v/>
      </c>
      <c r="X150" s="856" t="str">
        <f>IF($B150="","",INDEX('All CCC'!X$7:X$846,MATCH(WatchList!$B150,'All CCC'!$B$7:$B$846,0)))</f>
        <v/>
      </c>
      <c r="Y150" s="856" t="str">
        <f>IF($B150="","",INDEX('All CCC'!Y$7:Y$846,MATCH(WatchList!$B150,'All CCC'!$B$7:$B$846,0)))</f>
        <v/>
      </c>
      <c r="Z150" s="856" t="str">
        <f>IF($B150="","",INDEX('All CCC'!Z$7:Z$846,MATCH(WatchList!$B150,'All CCC'!$B$7:$B$846,0)))</f>
        <v/>
      </c>
      <c r="AA150" s="856" t="str">
        <f>IF($B150="","",INDEX('All CCC'!AA$7:AA$846,MATCH(WatchList!$B150,'All CCC'!$B$7:$B$846,0)))</f>
        <v/>
      </c>
      <c r="AB150" s="856" t="str">
        <f>IF($B150="","",INDEX('All CCC'!AB$7:AB$846,MATCH(WatchList!$B150,'All CCC'!$B$7:$B$846,0)))</f>
        <v/>
      </c>
      <c r="AC150" s="856" t="str">
        <f>IF($B150="","",INDEX('All CCC'!AC$7:AC$846,MATCH(WatchList!$B150,'All CCC'!$B$7:$B$846,0)))</f>
        <v/>
      </c>
      <c r="AD150" s="856" t="str">
        <f>IF($B150="","",INDEX('All CCC'!AD$7:AD$846,MATCH(WatchList!$B150,'All CCC'!$B$7:$B$846,0)))</f>
        <v/>
      </c>
      <c r="AE150" s="856" t="str">
        <f>IF($B150="","",INDEX('All CCC'!AE$7:AE$846,MATCH(WatchList!$B150,'All CCC'!$B$7:$B$846,0)))</f>
        <v/>
      </c>
      <c r="AF150" s="856" t="str">
        <f>IF($B150="","",INDEX('All CCC'!AF$7:AF$846,MATCH(WatchList!$B150,'All CCC'!$B$7:$B$846,0)))</f>
        <v/>
      </c>
      <c r="AG150" s="856" t="str">
        <f>IF($B150="","",INDEX('All CCC'!AG$7:AG$846,MATCH(WatchList!$B150,'All CCC'!$B$7:$B$846,0)))</f>
        <v/>
      </c>
      <c r="AH150" s="856" t="str">
        <f>IF($B150="","",INDEX('All CCC'!AH$7:AH$846,MATCH(WatchList!$B150,'All CCC'!$B$7:$B$846,0)))</f>
        <v/>
      </c>
      <c r="AI150" s="856" t="str">
        <f>IF($B150="","",INDEX('All CCC'!AI$7:AI$846,MATCH(WatchList!$B150,'All CCC'!$B$7:$B$846,0)))</f>
        <v/>
      </c>
      <c r="AJ150" s="856" t="str">
        <f>IF($B150="","",INDEX('All CCC'!AJ$7:AJ$846,MATCH(WatchList!$B150,'All CCC'!$B$7:$B$846,0)))</f>
        <v/>
      </c>
      <c r="AK150" s="856" t="str">
        <f>IF($B150="","",INDEX('All CCC'!AK$7:AK$846,MATCH(WatchList!$B150,'All CCC'!$B$7:$B$846,0)))</f>
        <v/>
      </c>
      <c r="AL150" s="856" t="str">
        <f>IF($B150="","",INDEX('All CCC'!AL$7:AL$846,MATCH(WatchList!$B150,'All CCC'!$B$7:$B$846,0)))</f>
        <v/>
      </c>
      <c r="AM150" s="856" t="str">
        <f>IF($B150="","",INDEX('All CCC'!AM$7:AM$846,MATCH(WatchList!$B150,'All CCC'!$B$7:$B$846,0)))</f>
        <v/>
      </c>
      <c r="AN150" s="856" t="str">
        <f>IF($B150="","",INDEX('All CCC'!AN$7:AN$846,MATCH(WatchList!$B150,'All CCC'!$B$7:$B$846,0)))</f>
        <v/>
      </c>
      <c r="AO150" s="856" t="str">
        <f>IF($B150="","",INDEX('All CCC'!AO$7:AO$846,MATCH(WatchList!$B150,'All CCC'!$B$7:$B$846,0)))</f>
        <v/>
      </c>
      <c r="AP150" s="856" t="str">
        <f>IF($B150="","",INDEX('All CCC'!AP$7:AP$846,MATCH(WatchList!$B150,'All CCC'!$B$7:$B$846,0)))</f>
        <v/>
      </c>
      <c r="AQ150" s="856" t="str">
        <f>IF($B150="","",INDEX('All CCC'!AQ$7:AQ$846,MATCH(WatchList!$B150,'All CCC'!$B$7:$B$846,0)))</f>
        <v/>
      </c>
      <c r="AR150" s="856" t="str">
        <f>IF($B150="","",INDEX('All CCC'!AR$7:AR$846,MATCH(WatchList!$B150,'All CCC'!$B$7:$B$846,0)))</f>
        <v/>
      </c>
      <c r="AS150" s="856" t="str">
        <f>IF($B150="","",INDEX('All CCC'!AS$7:AS$846,MATCH(WatchList!$B150,'All CCC'!$B$7:$B$846,0)))</f>
        <v/>
      </c>
      <c r="AT150" s="856" t="str">
        <f>IF($B150="","",INDEX('All CCC'!AT$7:AT$846,MATCH(WatchList!$B150,'All CCC'!$B$7:$B$846,0)))</f>
        <v/>
      </c>
      <c r="AU150" s="856" t="str">
        <f>IF($B150="","",INDEX('All CCC'!AU$7:AU$846,MATCH(WatchList!$B150,'All CCC'!$B$7:$B$846,0)))</f>
        <v/>
      </c>
      <c r="AV150" s="856" t="str">
        <f>IF($B150="","",INDEX('All CCC'!AV$7:AV$846,MATCH(WatchList!$B150,'All CCC'!$B$7:$B$846,0)))</f>
        <v/>
      </c>
      <c r="AW150" s="856" t="str">
        <f>IF($B150="","",INDEX('All CCC'!AW$7:AW$846,MATCH(WatchList!$B150,'All CCC'!$B$7:$B$846,0)))</f>
        <v/>
      </c>
      <c r="AX150" s="856" t="str">
        <f>IF($B150="","",INDEX('All CCC'!AX$7:AX$846,MATCH(WatchList!$B150,'All CCC'!$B$7:$B$846,0)))</f>
        <v/>
      </c>
      <c r="AY150" s="856" t="str">
        <f>IF($B150="","",INDEX('All CCC'!AY$7:AY$846,MATCH(WatchList!$B150,'All CCC'!$B$7:$B$846,0)))</f>
        <v/>
      </c>
      <c r="AZ150" s="856" t="str">
        <f>IF($B150="","",INDEX('All CCC'!AZ$7:AZ$846,MATCH(WatchList!$B150,'All CCC'!$B$7:$B$846,0)))</f>
        <v/>
      </c>
      <c r="BA150" s="856" t="str">
        <f>IF($B150="","",INDEX('All CCC'!BA$7:BA$846,MATCH(WatchList!$B150,'All CCC'!$B$7:$B$846,0)))</f>
        <v/>
      </c>
      <c r="BB150" s="856" t="str">
        <f>IF($B150="","",INDEX('All CCC'!BB$7:BB$846,MATCH(WatchList!$B150,'All CCC'!$B$7:$B$846,0)))</f>
        <v/>
      </c>
      <c r="BC150" s="856" t="str">
        <f>IF($B150="","",INDEX('All CCC'!BC$7:BC$846,MATCH(WatchList!$B150,'All CCC'!$B$7:$B$846,0)))</f>
        <v/>
      </c>
      <c r="BD150" s="856" t="str">
        <f>IF($B150="","",INDEX('All CCC'!BD$7:BD$846,MATCH(WatchList!$B150,'All CCC'!$B$7:$B$846,0)))</f>
        <v/>
      </c>
      <c r="BE150" s="856" t="str">
        <f>IF($B150="","",INDEX('All CCC'!BE$7:BE$846,MATCH(WatchList!$B150,'All CCC'!$B$7:$B$846,0)))</f>
        <v/>
      </c>
      <c r="BF150" s="856" t="str">
        <f>IF($B150="","",INDEX('All CCC'!BF$7:BF$846,MATCH(WatchList!$B150,'All CCC'!$B$7:$B$846,0)))</f>
        <v/>
      </c>
      <c r="BG150" s="856" t="str">
        <f>IF($B150="","",INDEX('All CCC'!BG$7:BG$846,MATCH(WatchList!$B150,'All CCC'!$B$7:$B$846,0)))</f>
        <v/>
      </c>
    </row>
    <row r="151" spans="1:59" x14ac:dyDescent="0.2">
      <c r="A151" s="550" t="str">
        <f>IF($B151="","",INDEX('All CCC'!A$7:A$846,MATCH(WatchList!$B151,'All CCC'!$B$7:$B$846,0)))</f>
        <v/>
      </c>
      <c r="B151" s="31"/>
      <c r="C151" s="856" t="str">
        <f>IF($B151="","",INDEX('All CCC'!C$7:C$846,MATCH(WatchList!$B151,'All CCC'!$B$7:$B$846,0)))</f>
        <v/>
      </c>
      <c r="D151" s="856" t="str">
        <f>IF($B151="","",INDEX('All CCC'!D$7:D$846,MATCH(WatchList!$B151,'All CCC'!$B$7:$B$846,0)))</f>
        <v/>
      </c>
      <c r="E151" s="856" t="str">
        <f>IF($B151="","",INDEX('All CCC'!E$7:E$846,MATCH(WatchList!$B151,'All CCC'!$B$7:$B$846,0)))</f>
        <v/>
      </c>
      <c r="F151" s="856" t="str">
        <f>IF($B151="","",INDEX('All CCC'!F$7:F$846,MATCH(WatchList!$B151,'All CCC'!$B$7:$B$846,0)))</f>
        <v/>
      </c>
      <c r="G151" s="856" t="str">
        <f>IF($B151="","",INDEX('All CCC'!G$7:G$846,MATCH(WatchList!$B151,'All CCC'!$B$7:$B$846,0)))</f>
        <v/>
      </c>
      <c r="H151" s="856" t="str">
        <f>IF($B151="","",INDEX('All CCC'!H$7:H$846,MATCH(WatchList!$B151,'All CCC'!$B$7:$B$846,0)))</f>
        <v/>
      </c>
      <c r="I151" s="856" t="str">
        <f>IF($B151="","",INDEX('All CCC'!I$7:I$846,MATCH(WatchList!$B151,'All CCC'!$B$7:$B$846,0)))</f>
        <v/>
      </c>
      <c r="J151" s="856" t="str">
        <f>IF($B151="","",INDEX('All CCC'!J$7:J$846,MATCH(WatchList!$B151,'All CCC'!$B$7:$B$846,0)))</f>
        <v/>
      </c>
      <c r="K151" s="856" t="str">
        <f>IF($B151="","",INDEX('All CCC'!K$7:K$846,MATCH(WatchList!$B151,'All CCC'!$B$7:$B$846,0)))</f>
        <v/>
      </c>
      <c r="L151" s="856" t="str">
        <f>IF($B151="","",INDEX('All CCC'!L$7:L$846,MATCH(WatchList!$B151,'All CCC'!$B$7:$B$846,0)))</f>
        <v/>
      </c>
      <c r="M151" s="856" t="str">
        <f>IF($B151="","",INDEX('All CCC'!M$7:M$846,MATCH(WatchList!$B151,'All CCC'!$B$7:$B$846,0)))</f>
        <v/>
      </c>
      <c r="N151" s="856" t="str">
        <f>IF($B151="","",INDEX('All CCC'!N$7:N$846,MATCH(WatchList!$B151,'All CCC'!$B$7:$B$846,0)))</f>
        <v/>
      </c>
      <c r="O151" s="856" t="str">
        <f>IF($B151="","",INDEX('All CCC'!O$7:O$846,MATCH(WatchList!$B151,'All CCC'!$B$7:$B$846,0)))</f>
        <v/>
      </c>
      <c r="P151" s="857" t="str">
        <f>IF($B151="","",INDEX('All CCC'!P$7:P$846,MATCH(WatchList!$B151,'All CCC'!$B$7:$B$846,0)))</f>
        <v/>
      </c>
      <c r="Q151" s="857" t="str">
        <f>IF($B151="","",INDEX('All CCC'!Q$7:Q$846,MATCH(WatchList!$B151,'All CCC'!$B$7:$B$846,0)))</f>
        <v/>
      </c>
      <c r="R151" s="856" t="str">
        <f>IF($B151="","",INDEX('All CCC'!R$7:R$846,MATCH(WatchList!$B151,'All CCC'!$B$7:$B$846,0)))</f>
        <v/>
      </c>
      <c r="S151" s="856" t="str">
        <f>IF($B151="","",INDEX('All CCC'!S$7:S$846,MATCH(WatchList!$B151,'All CCC'!$B$7:$B$846,0)))</f>
        <v/>
      </c>
      <c r="T151" s="856" t="str">
        <f>IF($B151="","",INDEX('All CCC'!T$7:T$846,MATCH(WatchList!$B151,'All CCC'!$B$7:$B$846,0)))</f>
        <v/>
      </c>
      <c r="U151" s="856" t="str">
        <f>IF($B151="","",INDEX('All CCC'!U$7:U$846,MATCH(WatchList!$B151,'All CCC'!$B$7:$B$846,0)))</f>
        <v/>
      </c>
      <c r="V151" s="856" t="str">
        <f>IF($B151="","",INDEX('All CCC'!V$7:V$846,MATCH(WatchList!$B151,'All CCC'!$B$7:$B$846,0)))</f>
        <v/>
      </c>
      <c r="W151" s="856" t="str">
        <f>IF($B151="","",INDEX('All CCC'!W$7:W$846,MATCH(WatchList!$B151,'All CCC'!$B$7:$B$846,0)))</f>
        <v/>
      </c>
      <c r="X151" s="856" t="str">
        <f>IF($B151="","",INDEX('All CCC'!X$7:X$846,MATCH(WatchList!$B151,'All CCC'!$B$7:$B$846,0)))</f>
        <v/>
      </c>
      <c r="Y151" s="856" t="str">
        <f>IF($B151="","",INDEX('All CCC'!Y$7:Y$846,MATCH(WatchList!$B151,'All CCC'!$B$7:$B$846,0)))</f>
        <v/>
      </c>
      <c r="Z151" s="856" t="str">
        <f>IF($B151="","",INDEX('All CCC'!Z$7:Z$846,MATCH(WatchList!$B151,'All CCC'!$B$7:$B$846,0)))</f>
        <v/>
      </c>
      <c r="AA151" s="856" t="str">
        <f>IF($B151="","",INDEX('All CCC'!AA$7:AA$846,MATCH(WatchList!$B151,'All CCC'!$B$7:$B$846,0)))</f>
        <v/>
      </c>
      <c r="AB151" s="856" t="str">
        <f>IF($B151="","",INDEX('All CCC'!AB$7:AB$846,MATCH(WatchList!$B151,'All CCC'!$B$7:$B$846,0)))</f>
        <v/>
      </c>
      <c r="AC151" s="856" t="str">
        <f>IF($B151="","",INDEX('All CCC'!AC$7:AC$846,MATCH(WatchList!$B151,'All CCC'!$B$7:$B$846,0)))</f>
        <v/>
      </c>
      <c r="AD151" s="856" t="str">
        <f>IF($B151="","",INDEX('All CCC'!AD$7:AD$846,MATCH(WatchList!$B151,'All CCC'!$B$7:$B$846,0)))</f>
        <v/>
      </c>
      <c r="AE151" s="856" t="str">
        <f>IF($B151="","",INDEX('All CCC'!AE$7:AE$846,MATCH(WatchList!$B151,'All CCC'!$B$7:$B$846,0)))</f>
        <v/>
      </c>
      <c r="AF151" s="856" t="str">
        <f>IF($B151="","",INDEX('All CCC'!AF$7:AF$846,MATCH(WatchList!$B151,'All CCC'!$B$7:$B$846,0)))</f>
        <v/>
      </c>
      <c r="AG151" s="856" t="str">
        <f>IF($B151="","",INDEX('All CCC'!AG$7:AG$846,MATCH(WatchList!$B151,'All CCC'!$B$7:$B$846,0)))</f>
        <v/>
      </c>
      <c r="AH151" s="856" t="str">
        <f>IF($B151="","",INDEX('All CCC'!AH$7:AH$846,MATCH(WatchList!$B151,'All CCC'!$B$7:$B$846,0)))</f>
        <v/>
      </c>
      <c r="AI151" s="856" t="str">
        <f>IF($B151="","",INDEX('All CCC'!AI$7:AI$846,MATCH(WatchList!$B151,'All CCC'!$B$7:$B$846,0)))</f>
        <v/>
      </c>
      <c r="AJ151" s="856" t="str">
        <f>IF($B151="","",INDEX('All CCC'!AJ$7:AJ$846,MATCH(WatchList!$B151,'All CCC'!$B$7:$B$846,0)))</f>
        <v/>
      </c>
      <c r="AK151" s="856" t="str">
        <f>IF($B151="","",INDEX('All CCC'!AK$7:AK$846,MATCH(WatchList!$B151,'All CCC'!$B$7:$B$846,0)))</f>
        <v/>
      </c>
      <c r="AL151" s="856" t="str">
        <f>IF($B151="","",INDEX('All CCC'!AL$7:AL$846,MATCH(WatchList!$B151,'All CCC'!$B$7:$B$846,0)))</f>
        <v/>
      </c>
      <c r="AM151" s="856" t="str">
        <f>IF($B151="","",INDEX('All CCC'!AM$7:AM$846,MATCH(WatchList!$B151,'All CCC'!$B$7:$B$846,0)))</f>
        <v/>
      </c>
      <c r="AN151" s="856" t="str">
        <f>IF($B151="","",INDEX('All CCC'!AN$7:AN$846,MATCH(WatchList!$B151,'All CCC'!$B$7:$B$846,0)))</f>
        <v/>
      </c>
      <c r="AO151" s="856" t="str">
        <f>IF($B151="","",INDEX('All CCC'!AO$7:AO$846,MATCH(WatchList!$B151,'All CCC'!$B$7:$B$846,0)))</f>
        <v/>
      </c>
      <c r="AP151" s="856" t="str">
        <f>IF($B151="","",INDEX('All CCC'!AP$7:AP$846,MATCH(WatchList!$B151,'All CCC'!$B$7:$B$846,0)))</f>
        <v/>
      </c>
      <c r="AQ151" s="856" t="str">
        <f>IF($B151="","",INDEX('All CCC'!AQ$7:AQ$846,MATCH(WatchList!$B151,'All CCC'!$B$7:$B$846,0)))</f>
        <v/>
      </c>
      <c r="AR151" s="856" t="str">
        <f>IF($B151="","",INDEX('All CCC'!AR$7:AR$846,MATCH(WatchList!$B151,'All CCC'!$B$7:$B$846,0)))</f>
        <v/>
      </c>
      <c r="AS151" s="856" t="str">
        <f>IF($B151="","",INDEX('All CCC'!AS$7:AS$846,MATCH(WatchList!$B151,'All CCC'!$B$7:$B$846,0)))</f>
        <v/>
      </c>
      <c r="AT151" s="856" t="str">
        <f>IF($B151="","",INDEX('All CCC'!AT$7:AT$846,MATCH(WatchList!$B151,'All CCC'!$B$7:$B$846,0)))</f>
        <v/>
      </c>
      <c r="AU151" s="856" t="str">
        <f>IF($B151="","",INDEX('All CCC'!AU$7:AU$846,MATCH(WatchList!$B151,'All CCC'!$B$7:$B$846,0)))</f>
        <v/>
      </c>
      <c r="AV151" s="856" t="str">
        <f>IF($B151="","",INDEX('All CCC'!AV$7:AV$846,MATCH(WatchList!$B151,'All CCC'!$B$7:$B$846,0)))</f>
        <v/>
      </c>
      <c r="AW151" s="856" t="str">
        <f>IF($B151="","",INDEX('All CCC'!AW$7:AW$846,MATCH(WatchList!$B151,'All CCC'!$B$7:$B$846,0)))</f>
        <v/>
      </c>
      <c r="AX151" s="856" t="str">
        <f>IF($B151="","",INDEX('All CCC'!AX$7:AX$846,MATCH(WatchList!$B151,'All CCC'!$B$7:$B$846,0)))</f>
        <v/>
      </c>
      <c r="AY151" s="856" t="str">
        <f>IF($B151="","",INDEX('All CCC'!AY$7:AY$846,MATCH(WatchList!$B151,'All CCC'!$B$7:$B$846,0)))</f>
        <v/>
      </c>
      <c r="AZ151" s="856" t="str">
        <f>IF($B151="","",INDEX('All CCC'!AZ$7:AZ$846,MATCH(WatchList!$B151,'All CCC'!$B$7:$B$846,0)))</f>
        <v/>
      </c>
      <c r="BA151" s="856" t="str">
        <f>IF($B151="","",INDEX('All CCC'!BA$7:BA$846,MATCH(WatchList!$B151,'All CCC'!$B$7:$B$846,0)))</f>
        <v/>
      </c>
      <c r="BB151" s="856" t="str">
        <f>IF($B151="","",INDEX('All CCC'!BB$7:BB$846,MATCH(WatchList!$B151,'All CCC'!$B$7:$B$846,0)))</f>
        <v/>
      </c>
      <c r="BC151" s="856" t="str">
        <f>IF($B151="","",INDEX('All CCC'!BC$7:BC$846,MATCH(WatchList!$B151,'All CCC'!$B$7:$B$846,0)))</f>
        <v/>
      </c>
      <c r="BD151" s="856" t="str">
        <f>IF($B151="","",INDEX('All CCC'!BD$7:BD$846,MATCH(WatchList!$B151,'All CCC'!$B$7:$B$846,0)))</f>
        <v/>
      </c>
      <c r="BE151" s="856" t="str">
        <f>IF($B151="","",INDEX('All CCC'!BE$7:BE$846,MATCH(WatchList!$B151,'All CCC'!$B$7:$B$846,0)))</f>
        <v/>
      </c>
      <c r="BF151" s="856" t="str">
        <f>IF($B151="","",INDEX('All CCC'!BF$7:BF$846,MATCH(WatchList!$B151,'All CCC'!$B$7:$B$846,0)))</f>
        <v/>
      </c>
      <c r="BG151" s="856" t="str">
        <f>IF($B151="","",INDEX('All CCC'!BG$7:BG$846,MATCH(WatchList!$B151,'All CCC'!$B$7:$B$846,0)))</f>
        <v/>
      </c>
    </row>
    <row r="152" spans="1:59" x14ac:dyDescent="0.2">
      <c r="A152" s="550" t="str">
        <f>IF($B152="","",INDEX('All CCC'!A$7:A$846,MATCH(WatchList!$B152,'All CCC'!$B$7:$B$846,0)))</f>
        <v/>
      </c>
      <c r="B152" s="31"/>
      <c r="C152" s="856" t="str">
        <f>IF($B152="","",INDEX('All CCC'!C$7:C$846,MATCH(WatchList!$B152,'All CCC'!$B$7:$B$846,0)))</f>
        <v/>
      </c>
      <c r="D152" s="856" t="str">
        <f>IF($B152="","",INDEX('All CCC'!D$7:D$846,MATCH(WatchList!$B152,'All CCC'!$B$7:$B$846,0)))</f>
        <v/>
      </c>
      <c r="E152" s="856" t="str">
        <f>IF($B152="","",INDEX('All CCC'!E$7:E$846,MATCH(WatchList!$B152,'All CCC'!$B$7:$B$846,0)))</f>
        <v/>
      </c>
      <c r="F152" s="856" t="str">
        <f>IF($B152="","",INDEX('All CCC'!F$7:F$846,MATCH(WatchList!$B152,'All CCC'!$B$7:$B$846,0)))</f>
        <v/>
      </c>
      <c r="G152" s="856" t="str">
        <f>IF($B152="","",INDEX('All CCC'!G$7:G$846,MATCH(WatchList!$B152,'All CCC'!$B$7:$B$846,0)))</f>
        <v/>
      </c>
      <c r="H152" s="856" t="str">
        <f>IF($B152="","",INDEX('All CCC'!H$7:H$846,MATCH(WatchList!$B152,'All CCC'!$B$7:$B$846,0)))</f>
        <v/>
      </c>
      <c r="I152" s="856" t="str">
        <f>IF($B152="","",INDEX('All CCC'!I$7:I$846,MATCH(WatchList!$B152,'All CCC'!$B$7:$B$846,0)))</f>
        <v/>
      </c>
      <c r="J152" s="856" t="str">
        <f>IF($B152="","",INDEX('All CCC'!J$7:J$846,MATCH(WatchList!$B152,'All CCC'!$B$7:$B$846,0)))</f>
        <v/>
      </c>
      <c r="K152" s="856" t="str">
        <f>IF($B152="","",INDEX('All CCC'!K$7:K$846,MATCH(WatchList!$B152,'All CCC'!$B$7:$B$846,0)))</f>
        <v/>
      </c>
      <c r="L152" s="856" t="str">
        <f>IF($B152="","",INDEX('All CCC'!L$7:L$846,MATCH(WatchList!$B152,'All CCC'!$B$7:$B$846,0)))</f>
        <v/>
      </c>
      <c r="M152" s="856" t="str">
        <f>IF($B152="","",INDEX('All CCC'!M$7:M$846,MATCH(WatchList!$B152,'All CCC'!$B$7:$B$846,0)))</f>
        <v/>
      </c>
      <c r="N152" s="856" t="str">
        <f>IF($B152="","",INDEX('All CCC'!N$7:N$846,MATCH(WatchList!$B152,'All CCC'!$B$7:$B$846,0)))</f>
        <v/>
      </c>
      <c r="O152" s="856" t="str">
        <f>IF($B152="","",INDEX('All CCC'!O$7:O$846,MATCH(WatchList!$B152,'All CCC'!$B$7:$B$846,0)))</f>
        <v/>
      </c>
      <c r="P152" s="857" t="str">
        <f>IF($B152="","",INDEX('All CCC'!P$7:P$846,MATCH(WatchList!$B152,'All CCC'!$B$7:$B$846,0)))</f>
        <v/>
      </c>
      <c r="Q152" s="857" t="str">
        <f>IF($B152="","",INDEX('All CCC'!Q$7:Q$846,MATCH(WatchList!$B152,'All CCC'!$B$7:$B$846,0)))</f>
        <v/>
      </c>
      <c r="R152" s="856" t="str">
        <f>IF($B152="","",INDEX('All CCC'!R$7:R$846,MATCH(WatchList!$B152,'All CCC'!$B$7:$B$846,0)))</f>
        <v/>
      </c>
      <c r="S152" s="856" t="str">
        <f>IF($B152="","",INDEX('All CCC'!S$7:S$846,MATCH(WatchList!$B152,'All CCC'!$B$7:$B$846,0)))</f>
        <v/>
      </c>
      <c r="T152" s="856" t="str">
        <f>IF($B152="","",INDEX('All CCC'!T$7:T$846,MATCH(WatchList!$B152,'All CCC'!$B$7:$B$846,0)))</f>
        <v/>
      </c>
      <c r="U152" s="856" t="str">
        <f>IF($B152="","",INDEX('All CCC'!U$7:U$846,MATCH(WatchList!$B152,'All CCC'!$B$7:$B$846,0)))</f>
        <v/>
      </c>
      <c r="V152" s="856" t="str">
        <f>IF($B152="","",INDEX('All CCC'!V$7:V$846,MATCH(WatchList!$B152,'All CCC'!$B$7:$B$846,0)))</f>
        <v/>
      </c>
      <c r="W152" s="856" t="str">
        <f>IF($B152="","",INDEX('All CCC'!W$7:W$846,MATCH(WatchList!$B152,'All CCC'!$B$7:$B$846,0)))</f>
        <v/>
      </c>
      <c r="X152" s="856" t="str">
        <f>IF($B152="","",INDEX('All CCC'!X$7:X$846,MATCH(WatchList!$B152,'All CCC'!$B$7:$B$846,0)))</f>
        <v/>
      </c>
      <c r="Y152" s="856" t="str">
        <f>IF($B152="","",INDEX('All CCC'!Y$7:Y$846,MATCH(WatchList!$B152,'All CCC'!$B$7:$B$846,0)))</f>
        <v/>
      </c>
      <c r="Z152" s="856" t="str">
        <f>IF($B152="","",INDEX('All CCC'!Z$7:Z$846,MATCH(WatchList!$B152,'All CCC'!$B$7:$B$846,0)))</f>
        <v/>
      </c>
      <c r="AA152" s="856" t="str">
        <f>IF($B152="","",INDEX('All CCC'!AA$7:AA$846,MATCH(WatchList!$B152,'All CCC'!$B$7:$B$846,0)))</f>
        <v/>
      </c>
      <c r="AB152" s="856" t="str">
        <f>IF($B152="","",INDEX('All CCC'!AB$7:AB$846,MATCH(WatchList!$B152,'All CCC'!$B$7:$B$846,0)))</f>
        <v/>
      </c>
      <c r="AC152" s="856" t="str">
        <f>IF($B152="","",INDEX('All CCC'!AC$7:AC$846,MATCH(WatchList!$B152,'All CCC'!$B$7:$B$846,0)))</f>
        <v/>
      </c>
      <c r="AD152" s="856" t="str">
        <f>IF($B152="","",INDEX('All CCC'!AD$7:AD$846,MATCH(WatchList!$B152,'All CCC'!$B$7:$B$846,0)))</f>
        <v/>
      </c>
      <c r="AE152" s="856" t="str">
        <f>IF($B152="","",INDEX('All CCC'!AE$7:AE$846,MATCH(WatchList!$B152,'All CCC'!$B$7:$B$846,0)))</f>
        <v/>
      </c>
      <c r="AF152" s="856" t="str">
        <f>IF($B152="","",INDEX('All CCC'!AF$7:AF$846,MATCH(WatchList!$B152,'All CCC'!$B$7:$B$846,0)))</f>
        <v/>
      </c>
      <c r="AG152" s="856" t="str">
        <f>IF($B152="","",INDEX('All CCC'!AG$7:AG$846,MATCH(WatchList!$B152,'All CCC'!$B$7:$B$846,0)))</f>
        <v/>
      </c>
      <c r="AH152" s="856" t="str">
        <f>IF($B152="","",INDEX('All CCC'!AH$7:AH$846,MATCH(WatchList!$B152,'All CCC'!$B$7:$B$846,0)))</f>
        <v/>
      </c>
      <c r="AI152" s="856" t="str">
        <f>IF($B152="","",INDEX('All CCC'!AI$7:AI$846,MATCH(WatchList!$B152,'All CCC'!$B$7:$B$846,0)))</f>
        <v/>
      </c>
      <c r="AJ152" s="856" t="str">
        <f>IF($B152="","",INDEX('All CCC'!AJ$7:AJ$846,MATCH(WatchList!$B152,'All CCC'!$B$7:$B$846,0)))</f>
        <v/>
      </c>
      <c r="AK152" s="856" t="str">
        <f>IF($B152="","",INDEX('All CCC'!AK$7:AK$846,MATCH(WatchList!$B152,'All CCC'!$B$7:$B$846,0)))</f>
        <v/>
      </c>
      <c r="AL152" s="856" t="str">
        <f>IF($B152="","",INDEX('All CCC'!AL$7:AL$846,MATCH(WatchList!$B152,'All CCC'!$B$7:$B$846,0)))</f>
        <v/>
      </c>
      <c r="AM152" s="856" t="str">
        <f>IF($B152="","",INDEX('All CCC'!AM$7:AM$846,MATCH(WatchList!$B152,'All CCC'!$B$7:$B$846,0)))</f>
        <v/>
      </c>
      <c r="AN152" s="856" t="str">
        <f>IF($B152="","",INDEX('All CCC'!AN$7:AN$846,MATCH(WatchList!$B152,'All CCC'!$B$7:$B$846,0)))</f>
        <v/>
      </c>
      <c r="AO152" s="856" t="str">
        <f>IF($B152="","",INDEX('All CCC'!AO$7:AO$846,MATCH(WatchList!$B152,'All CCC'!$B$7:$B$846,0)))</f>
        <v/>
      </c>
      <c r="AP152" s="856" t="str">
        <f>IF($B152="","",INDEX('All CCC'!AP$7:AP$846,MATCH(WatchList!$B152,'All CCC'!$B$7:$B$846,0)))</f>
        <v/>
      </c>
      <c r="AQ152" s="856" t="str">
        <f>IF($B152="","",INDEX('All CCC'!AQ$7:AQ$846,MATCH(WatchList!$B152,'All CCC'!$B$7:$B$846,0)))</f>
        <v/>
      </c>
      <c r="AR152" s="856" t="str">
        <f>IF($B152="","",INDEX('All CCC'!AR$7:AR$846,MATCH(WatchList!$B152,'All CCC'!$B$7:$B$846,0)))</f>
        <v/>
      </c>
      <c r="AS152" s="856" t="str">
        <f>IF($B152="","",INDEX('All CCC'!AS$7:AS$846,MATCH(WatchList!$B152,'All CCC'!$B$7:$B$846,0)))</f>
        <v/>
      </c>
      <c r="AT152" s="856" t="str">
        <f>IF($B152="","",INDEX('All CCC'!AT$7:AT$846,MATCH(WatchList!$B152,'All CCC'!$B$7:$B$846,0)))</f>
        <v/>
      </c>
      <c r="AU152" s="856" t="str">
        <f>IF($B152="","",INDEX('All CCC'!AU$7:AU$846,MATCH(WatchList!$B152,'All CCC'!$B$7:$B$846,0)))</f>
        <v/>
      </c>
      <c r="AV152" s="856" t="str">
        <f>IF($B152="","",INDEX('All CCC'!AV$7:AV$846,MATCH(WatchList!$B152,'All CCC'!$B$7:$B$846,0)))</f>
        <v/>
      </c>
      <c r="AW152" s="856" t="str">
        <f>IF($B152="","",INDEX('All CCC'!AW$7:AW$846,MATCH(WatchList!$B152,'All CCC'!$B$7:$B$846,0)))</f>
        <v/>
      </c>
      <c r="AX152" s="856" t="str">
        <f>IF($B152="","",INDEX('All CCC'!AX$7:AX$846,MATCH(WatchList!$B152,'All CCC'!$B$7:$B$846,0)))</f>
        <v/>
      </c>
      <c r="AY152" s="856" t="str">
        <f>IF($B152="","",INDEX('All CCC'!AY$7:AY$846,MATCH(WatchList!$B152,'All CCC'!$B$7:$B$846,0)))</f>
        <v/>
      </c>
      <c r="AZ152" s="856" t="str">
        <f>IF($B152="","",INDEX('All CCC'!AZ$7:AZ$846,MATCH(WatchList!$B152,'All CCC'!$B$7:$B$846,0)))</f>
        <v/>
      </c>
      <c r="BA152" s="856" t="str">
        <f>IF($B152="","",INDEX('All CCC'!BA$7:BA$846,MATCH(WatchList!$B152,'All CCC'!$B$7:$B$846,0)))</f>
        <v/>
      </c>
      <c r="BB152" s="856" t="str">
        <f>IF($B152="","",INDEX('All CCC'!BB$7:BB$846,MATCH(WatchList!$B152,'All CCC'!$B$7:$B$846,0)))</f>
        <v/>
      </c>
      <c r="BC152" s="856" t="str">
        <f>IF($B152="","",INDEX('All CCC'!BC$7:BC$846,MATCH(WatchList!$B152,'All CCC'!$B$7:$B$846,0)))</f>
        <v/>
      </c>
      <c r="BD152" s="856" t="str">
        <f>IF($B152="","",INDEX('All CCC'!BD$7:BD$846,MATCH(WatchList!$B152,'All CCC'!$B$7:$B$846,0)))</f>
        <v/>
      </c>
      <c r="BE152" s="856" t="str">
        <f>IF($B152="","",INDEX('All CCC'!BE$7:BE$846,MATCH(WatchList!$B152,'All CCC'!$B$7:$B$846,0)))</f>
        <v/>
      </c>
      <c r="BF152" s="856" t="str">
        <f>IF($B152="","",INDEX('All CCC'!BF$7:BF$846,MATCH(WatchList!$B152,'All CCC'!$B$7:$B$846,0)))</f>
        <v/>
      </c>
      <c r="BG152" s="856" t="str">
        <f>IF($B152="","",INDEX('All CCC'!BG$7:BG$846,MATCH(WatchList!$B152,'All CCC'!$B$7:$B$846,0)))</f>
        <v/>
      </c>
    </row>
    <row r="153" spans="1:59" x14ac:dyDescent="0.2">
      <c r="A153" s="550" t="str">
        <f>IF($B153="","",INDEX('All CCC'!A$7:A$846,MATCH(WatchList!$B153,'All CCC'!$B$7:$B$846,0)))</f>
        <v/>
      </c>
      <c r="B153" s="31"/>
      <c r="C153" s="856" t="str">
        <f>IF($B153="","",INDEX('All CCC'!C$7:C$846,MATCH(WatchList!$B153,'All CCC'!$B$7:$B$846,0)))</f>
        <v/>
      </c>
      <c r="D153" s="856" t="str">
        <f>IF($B153="","",INDEX('All CCC'!D$7:D$846,MATCH(WatchList!$B153,'All CCC'!$B$7:$B$846,0)))</f>
        <v/>
      </c>
      <c r="E153" s="856" t="str">
        <f>IF($B153="","",INDEX('All CCC'!E$7:E$846,MATCH(WatchList!$B153,'All CCC'!$B$7:$B$846,0)))</f>
        <v/>
      </c>
      <c r="F153" s="856" t="str">
        <f>IF($B153="","",INDEX('All CCC'!F$7:F$846,MATCH(WatchList!$B153,'All CCC'!$B$7:$B$846,0)))</f>
        <v/>
      </c>
      <c r="G153" s="856" t="str">
        <f>IF($B153="","",INDEX('All CCC'!G$7:G$846,MATCH(WatchList!$B153,'All CCC'!$B$7:$B$846,0)))</f>
        <v/>
      </c>
      <c r="H153" s="856" t="str">
        <f>IF($B153="","",INDEX('All CCC'!H$7:H$846,MATCH(WatchList!$B153,'All CCC'!$B$7:$B$846,0)))</f>
        <v/>
      </c>
      <c r="I153" s="856" t="str">
        <f>IF($B153="","",INDEX('All CCC'!I$7:I$846,MATCH(WatchList!$B153,'All CCC'!$B$7:$B$846,0)))</f>
        <v/>
      </c>
      <c r="J153" s="856" t="str">
        <f>IF($B153="","",INDEX('All CCC'!J$7:J$846,MATCH(WatchList!$B153,'All CCC'!$B$7:$B$846,0)))</f>
        <v/>
      </c>
      <c r="K153" s="856" t="str">
        <f>IF($B153="","",INDEX('All CCC'!K$7:K$846,MATCH(WatchList!$B153,'All CCC'!$B$7:$B$846,0)))</f>
        <v/>
      </c>
      <c r="L153" s="856" t="str">
        <f>IF($B153="","",INDEX('All CCC'!L$7:L$846,MATCH(WatchList!$B153,'All CCC'!$B$7:$B$846,0)))</f>
        <v/>
      </c>
      <c r="M153" s="856" t="str">
        <f>IF($B153="","",INDEX('All CCC'!M$7:M$846,MATCH(WatchList!$B153,'All CCC'!$B$7:$B$846,0)))</f>
        <v/>
      </c>
      <c r="N153" s="856" t="str">
        <f>IF($B153="","",INDEX('All CCC'!N$7:N$846,MATCH(WatchList!$B153,'All CCC'!$B$7:$B$846,0)))</f>
        <v/>
      </c>
      <c r="O153" s="856" t="str">
        <f>IF($B153="","",INDEX('All CCC'!O$7:O$846,MATCH(WatchList!$B153,'All CCC'!$B$7:$B$846,0)))</f>
        <v/>
      </c>
      <c r="P153" s="857" t="str">
        <f>IF($B153="","",INDEX('All CCC'!P$7:P$846,MATCH(WatchList!$B153,'All CCC'!$B$7:$B$846,0)))</f>
        <v/>
      </c>
      <c r="Q153" s="857" t="str">
        <f>IF($B153="","",INDEX('All CCC'!Q$7:Q$846,MATCH(WatchList!$B153,'All CCC'!$B$7:$B$846,0)))</f>
        <v/>
      </c>
      <c r="R153" s="856" t="str">
        <f>IF($B153="","",INDEX('All CCC'!R$7:R$846,MATCH(WatchList!$B153,'All CCC'!$B$7:$B$846,0)))</f>
        <v/>
      </c>
      <c r="S153" s="856" t="str">
        <f>IF($B153="","",INDEX('All CCC'!S$7:S$846,MATCH(WatchList!$B153,'All CCC'!$B$7:$B$846,0)))</f>
        <v/>
      </c>
      <c r="T153" s="856" t="str">
        <f>IF($B153="","",INDEX('All CCC'!T$7:T$846,MATCH(WatchList!$B153,'All CCC'!$B$7:$B$846,0)))</f>
        <v/>
      </c>
      <c r="U153" s="856" t="str">
        <f>IF($B153="","",INDEX('All CCC'!U$7:U$846,MATCH(WatchList!$B153,'All CCC'!$B$7:$B$846,0)))</f>
        <v/>
      </c>
      <c r="V153" s="856" t="str">
        <f>IF($B153="","",INDEX('All CCC'!V$7:V$846,MATCH(WatchList!$B153,'All CCC'!$B$7:$B$846,0)))</f>
        <v/>
      </c>
      <c r="W153" s="856" t="str">
        <f>IF($B153="","",INDEX('All CCC'!W$7:W$846,MATCH(WatchList!$B153,'All CCC'!$B$7:$B$846,0)))</f>
        <v/>
      </c>
      <c r="X153" s="856" t="str">
        <f>IF($B153="","",INDEX('All CCC'!X$7:X$846,MATCH(WatchList!$B153,'All CCC'!$B$7:$B$846,0)))</f>
        <v/>
      </c>
      <c r="Y153" s="856" t="str">
        <f>IF($B153="","",INDEX('All CCC'!Y$7:Y$846,MATCH(WatchList!$B153,'All CCC'!$B$7:$B$846,0)))</f>
        <v/>
      </c>
      <c r="Z153" s="856" t="str">
        <f>IF($B153="","",INDEX('All CCC'!Z$7:Z$846,MATCH(WatchList!$B153,'All CCC'!$B$7:$B$846,0)))</f>
        <v/>
      </c>
      <c r="AA153" s="856" t="str">
        <f>IF($B153="","",INDEX('All CCC'!AA$7:AA$846,MATCH(WatchList!$B153,'All CCC'!$B$7:$B$846,0)))</f>
        <v/>
      </c>
      <c r="AB153" s="856" t="str">
        <f>IF($B153="","",INDEX('All CCC'!AB$7:AB$846,MATCH(WatchList!$B153,'All CCC'!$B$7:$B$846,0)))</f>
        <v/>
      </c>
      <c r="AC153" s="856" t="str">
        <f>IF($B153="","",INDEX('All CCC'!AC$7:AC$846,MATCH(WatchList!$B153,'All CCC'!$B$7:$B$846,0)))</f>
        <v/>
      </c>
      <c r="AD153" s="856" t="str">
        <f>IF($B153="","",INDEX('All CCC'!AD$7:AD$846,MATCH(WatchList!$B153,'All CCC'!$B$7:$B$846,0)))</f>
        <v/>
      </c>
      <c r="AE153" s="856" t="str">
        <f>IF($B153="","",INDEX('All CCC'!AE$7:AE$846,MATCH(WatchList!$B153,'All CCC'!$B$7:$B$846,0)))</f>
        <v/>
      </c>
      <c r="AF153" s="856" t="str">
        <f>IF($B153="","",INDEX('All CCC'!AF$7:AF$846,MATCH(WatchList!$B153,'All CCC'!$B$7:$B$846,0)))</f>
        <v/>
      </c>
      <c r="AG153" s="856" t="str">
        <f>IF($B153="","",INDEX('All CCC'!AG$7:AG$846,MATCH(WatchList!$B153,'All CCC'!$B$7:$B$846,0)))</f>
        <v/>
      </c>
      <c r="AH153" s="856" t="str">
        <f>IF($B153="","",INDEX('All CCC'!AH$7:AH$846,MATCH(WatchList!$B153,'All CCC'!$B$7:$B$846,0)))</f>
        <v/>
      </c>
      <c r="AI153" s="856" t="str">
        <f>IF($B153="","",INDEX('All CCC'!AI$7:AI$846,MATCH(WatchList!$B153,'All CCC'!$B$7:$B$846,0)))</f>
        <v/>
      </c>
      <c r="AJ153" s="856" t="str">
        <f>IF($B153="","",INDEX('All CCC'!AJ$7:AJ$846,MATCH(WatchList!$B153,'All CCC'!$B$7:$B$846,0)))</f>
        <v/>
      </c>
      <c r="AK153" s="856" t="str">
        <f>IF($B153="","",INDEX('All CCC'!AK$7:AK$846,MATCH(WatchList!$B153,'All CCC'!$B$7:$B$846,0)))</f>
        <v/>
      </c>
      <c r="AL153" s="856" t="str">
        <f>IF($B153="","",INDEX('All CCC'!AL$7:AL$846,MATCH(WatchList!$B153,'All CCC'!$B$7:$B$846,0)))</f>
        <v/>
      </c>
      <c r="AM153" s="856" t="str">
        <f>IF($B153="","",INDEX('All CCC'!AM$7:AM$846,MATCH(WatchList!$B153,'All CCC'!$B$7:$B$846,0)))</f>
        <v/>
      </c>
      <c r="AN153" s="856" t="str">
        <f>IF($B153="","",INDEX('All CCC'!AN$7:AN$846,MATCH(WatchList!$B153,'All CCC'!$B$7:$B$846,0)))</f>
        <v/>
      </c>
      <c r="AO153" s="856" t="str">
        <f>IF($B153="","",INDEX('All CCC'!AO$7:AO$846,MATCH(WatchList!$B153,'All CCC'!$B$7:$B$846,0)))</f>
        <v/>
      </c>
      <c r="AP153" s="856" t="str">
        <f>IF($B153="","",INDEX('All CCC'!AP$7:AP$846,MATCH(WatchList!$B153,'All CCC'!$B$7:$B$846,0)))</f>
        <v/>
      </c>
      <c r="AQ153" s="856" t="str">
        <f>IF($B153="","",INDEX('All CCC'!AQ$7:AQ$846,MATCH(WatchList!$B153,'All CCC'!$B$7:$B$846,0)))</f>
        <v/>
      </c>
      <c r="AR153" s="856" t="str">
        <f>IF($B153="","",INDEX('All CCC'!AR$7:AR$846,MATCH(WatchList!$B153,'All CCC'!$B$7:$B$846,0)))</f>
        <v/>
      </c>
      <c r="AS153" s="856" t="str">
        <f>IF($B153="","",INDEX('All CCC'!AS$7:AS$846,MATCH(WatchList!$B153,'All CCC'!$B$7:$B$846,0)))</f>
        <v/>
      </c>
      <c r="AT153" s="856" t="str">
        <f>IF($B153="","",INDEX('All CCC'!AT$7:AT$846,MATCH(WatchList!$B153,'All CCC'!$B$7:$B$846,0)))</f>
        <v/>
      </c>
      <c r="AU153" s="856" t="str">
        <f>IF($B153="","",INDEX('All CCC'!AU$7:AU$846,MATCH(WatchList!$B153,'All CCC'!$B$7:$B$846,0)))</f>
        <v/>
      </c>
      <c r="AV153" s="856" t="str">
        <f>IF($B153="","",INDEX('All CCC'!AV$7:AV$846,MATCH(WatchList!$B153,'All CCC'!$B$7:$B$846,0)))</f>
        <v/>
      </c>
      <c r="AW153" s="856" t="str">
        <f>IF($B153="","",INDEX('All CCC'!AW$7:AW$846,MATCH(WatchList!$B153,'All CCC'!$B$7:$B$846,0)))</f>
        <v/>
      </c>
      <c r="AX153" s="856" t="str">
        <f>IF($B153="","",INDEX('All CCC'!AX$7:AX$846,MATCH(WatchList!$B153,'All CCC'!$B$7:$B$846,0)))</f>
        <v/>
      </c>
      <c r="AY153" s="856" t="str">
        <f>IF($B153="","",INDEX('All CCC'!AY$7:AY$846,MATCH(WatchList!$B153,'All CCC'!$B$7:$B$846,0)))</f>
        <v/>
      </c>
      <c r="AZ153" s="856" t="str">
        <f>IF($B153="","",INDEX('All CCC'!AZ$7:AZ$846,MATCH(WatchList!$B153,'All CCC'!$B$7:$B$846,0)))</f>
        <v/>
      </c>
      <c r="BA153" s="856" t="str">
        <f>IF($B153="","",INDEX('All CCC'!BA$7:BA$846,MATCH(WatchList!$B153,'All CCC'!$B$7:$B$846,0)))</f>
        <v/>
      </c>
      <c r="BB153" s="856" t="str">
        <f>IF($B153="","",INDEX('All CCC'!BB$7:BB$846,MATCH(WatchList!$B153,'All CCC'!$B$7:$B$846,0)))</f>
        <v/>
      </c>
      <c r="BC153" s="856" t="str">
        <f>IF($B153="","",INDEX('All CCC'!BC$7:BC$846,MATCH(WatchList!$B153,'All CCC'!$B$7:$B$846,0)))</f>
        <v/>
      </c>
      <c r="BD153" s="856" t="str">
        <f>IF($B153="","",INDEX('All CCC'!BD$7:BD$846,MATCH(WatchList!$B153,'All CCC'!$B$7:$B$846,0)))</f>
        <v/>
      </c>
      <c r="BE153" s="856" t="str">
        <f>IF($B153="","",INDEX('All CCC'!BE$7:BE$846,MATCH(WatchList!$B153,'All CCC'!$B$7:$B$846,0)))</f>
        <v/>
      </c>
      <c r="BF153" s="856" t="str">
        <f>IF($B153="","",INDEX('All CCC'!BF$7:BF$846,MATCH(WatchList!$B153,'All CCC'!$B$7:$B$846,0)))</f>
        <v/>
      </c>
      <c r="BG153" s="856" t="str">
        <f>IF($B153="","",INDEX('All CCC'!BG$7:BG$846,MATCH(WatchList!$B153,'All CCC'!$B$7:$B$846,0)))</f>
        <v/>
      </c>
    </row>
    <row r="154" spans="1:59" x14ac:dyDescent="0.2">
      <c r="A154" s="550" t="str">
        <f>IF($B154="","",INDEX('All CCC'!A$7:A$846,MATCH(WatchList!$B154,'All CCC'!$B$7:$B$846,0)))</f>
        <v/>
      </c>
      <c r="B154" s="31"/>
      <c r="C154" s="856" t="str">
        <f>IF($B154="","",INDEX('All CCC'!C$7:C$846,MATCH(WatchList!$B154,'All CCC'!$B$7:$B$846,0)))</f>
        <v/>
      </c>
      <c r="D154" s="856" t="str">
        <f>IF($B154="","",INDEX('All CCC'!D$7:D$846,MATCH(WatchList!$B154,'All CCC'!$B$7:$B$846,0)))</f>
        <v/>
      </c>
      <c r="E154" s="856" t="str">
        <f>IF($B154="","",INDEX('All CCC'!E$7:E$846,MATCH(WatchList!$B154,'All CCC'!$B$7:$B$846,0)))</f>
        <v/>
      </c>
      <c r="F154" s="856" t="str">
        <f>IF($B154="","",INDEX('All CCC'!F$7:F$846,MATCH(WatchList!$B154,'All CCC'!$B$7:$B$846,0)))</f>
        <v/>
      </c>
      <c r="G154" s="856" t="str">
        <f>IF($B154="","",INDEX('All CCC'!G$7:G$846,MATCH(WatchList!$B154,'All CCC'!$B$7:$B$846,0)))</f>
        <v/>
      </c>
      <c r="H154" s="856" t="str">
        <f>IF($B154="","",INDEX('All CCC'!H$7:H$846,MATCH(WatchList!$B154,'All CCC'!$B$7:$B$846,0)))</f>
        <v/>
      </c>
      <c r="I154" s="856" t="str">
        <f>IF($B154="","",INDEX('All CCC'!I$7:I$846,MATCH(WatchList!$B154,'All CCC'!$B$7:$B$846,0)))</f>
        <v/>
      </c>
      <c r="J154" s="856" t="str">
        <f>IF($B154="","",INDEX('All CCC'!J$7:J$846,MATCH(WatchList!$B154,'All CCC'!$B$7:$B$846,0)))</f>
        <v/>
      </c>
      <c r="K154" s="856" t="str">
        <f>IF($B154="","",INDEX('All CCC'!K$7:K$846,MATCH(WatchList!$B154,'All CCC'!$B$7:$B$846,0)))</f>
        <v/>
      </c>
      <c r="L154" s="856" t="str">
        <f>IF($B154="","",INDEX('All CCC'!L$7:L$846,MATCH(WatchList!$B154,'All CCC'!$B$7:$B$846,0)))</f>
        <v/>
      </c>
      <c r="M154" s="856" t="str">
        <f>IF($B154="","",INDEX('All CCC'!M$7:M$846,MATCH(WatchList!$B154,'All CCC'!$B$7:$B$846,0)))</f>
        <v/>
      </c>
      <c r="N154" s="856" t="str">
        <f>IF($B154="","",INDEX('All CCC'!N$7:N$846,MATCH(WatchList!$B154,'All CCC'!$B$7:$B$846,0)))</f>
        <v/>
      </c>
      <c r="O154" s="856" t="str">
        <f>IF($B154="","",INDEX('All CCC'!O$7:O$846,MATCH(WatchList!$B154,'All CCC'!$B$7:$B$846,0)))</f>
        <v/>
      </c>
      <c r="P154" s="857" t="str">
        <f>IF($B154="","",INDEX('All CCC'!P$7:P$846,MATCH(WatchList!$B154,'All CCC'!$B$7:$B$846,0)))</f>
        <v/>
      </c>
      <c r="Q154" s="857" t="str">
        <f>IF($B154="","",INDEX('All CCC'!Q$7:Q$846,MATCH(WatchList!$B154,'All CCC'!$B$7:$B$846,0)))</f>
        <v/>
      </c>
      <c r="R154" s="856" t="str">
        <f>IF($B154="","",INDEX('All CCC'!R$7:R$846,MATCH(WatchList!$B154,'All CCC'!$B$7:$B$846,0)))</f>
        <v/>
      </c>
      <c r="S154" s="856" t="str">
        <f>IF($B154="","",INDEX('All CCC'!S$7:S$846,MATCH(WatchList!$B154,'All CCC'!$B$7:$B$846,0)))</f>
        <v/>
      </c>
      <c r="T154" s="856" t="str">
        <f>IF($B154="","",INDEX('All CCC'!T$7:T$846,MATCH(WatchList!$B154,'All CCC'!$B$7:$B$846,0)))</f>
        <v/>
      </c>
      <c r="U154" s="856" t="str">
        <f>IF($B154="","",INDEX('All CCC'!U$7:U$846,MATCH(WatchList!$B154,'All CCC'!$B$7:$B$846,0)))</f>
        <v/>
      </c>
      <c r="V154" s="856" t="str">
        <f>IF($B154="","",INDEX('All CCC'!V$7:V$846,MATCH(WatchList!$B154,'All CCC'!$B$7:$B$846,0)))</f>
        <v/>
      </c>
      <c r="W154" s="856" t="str">
        <f>IF($B154="","",INDEX('All CCC'!W$7:W$846,MATCH(WatchList!$B154,'All CCC'!$B$7:$B$846,0)))</f>
        <v/>
      </c>
      <c r="X154" s="856" t="str">
        <f>IF($B154="","",INDEX('All CCC'!X$7:X$846,MATCH(WatchList!$B154,'All CCC'!$B$7:$B$846,0)))</f>
        <v/>
      </c>
      <c r="Y154" s="856" t="str">
        <f>IF($B154="","",INDEX('All CCC'!Y$7:Y$846,MATCH(WatchList!$B154,'All CCC'!$B$7:$B$846,0)))</f>
        <v/>
      </c>
      <c r="Z154" s="856" t="str">
        <f>IF($B154="","",INDEX('All CCC'!Z$7:Z$846,MATCH(WatchList!$B154,'All CCC'!$B$7:$B$846,0)))</f>
        <v/>
      </c>
      <c r="AA154" s="856" t="str">
        <f>IF($B154="","",INDEX('All CCC'!AA$7:AA$846,MATCH(WatchList!$B154,'All CCC'!$B$7:$B$846,0)))</f>
        <v/>
      </c>
      <c r="AB154" s="856" t="str">
        <f>IF($B154="","",INDEX('All CCC'!AB$7:AB$846,MATCH(WatchList!$B154,'All CCC'!$B$7:$B$846,0)))</f>
        <v/>
      </c>
      <c r="AC154" s="856" t="str">
        <f>IF($B154="","",INDEX('All CCC'!AC$7:AC$846,MATCH(WatchList!$B154,'All CCC'!$B$7:$B$846,0)))</f>
        <v/>
      </c>
      <c r="AD154" s="856" t="str">
        <f>IF($B154="","",INDEX('All CCC'!AD$7:AD$846,MATCH(WatchList!$B154,'All CCC'!$B$7:$B$846,0)))</f>
        <v/>
      </c>
      <c r="AE154" s="856" t="str">
        <f>IF($B154="","",INDEX('All CCC'!AE$7:AE$846,MATCH(WatchList!$B154,'All CCC'!$B$7:$B$846,0)))</f>
        <v/>
      </c>
      <c r="AF154" s="856" t="str">
        <f>IF($B154="","",INDEX('All CCC'!AF$7:AF$846,MATCH(WatchList!$B154,'All CCC'!$B$7:$B$846,0)))</f>
        <v/>
      </c>
      <c r="AG154" s="856" t="str">
        <f>IF($B154="","",INDEX('All CCC'!AG$7:AG$846,MATCH(WatchList!$B154,'All CCC'!$B$7:$B$846,0)))</f>
        <v/>
      </c>
      <c r="AH154" s="856" t="str">
        <f>IF($B154="","",INDEX('All CCC'!AH$7:AH$846,MATCH(WatchList!$B154,'All CCC'!$B$7:$B$846,0)))</f>
        <v/>
      </c>
      <c r="AI154" s="856" t="str">
        <f>IF($B154="","",INDEX('All CCC'!AI$7:AI$846,MATCH(WatchList!$B154,'All CCC'!$B$7:$B$846,0)))</f>
        <v/>
      </c>
      <c r="AJ154" s="856" t="str">
        <f>IF($B154="","",INDEX('All CCC'!AJ$7:AJ$846,MATCH(WatchList!$B154,'All CCC'!$B$7:$B$846,0)))</f>
        <v/>
      </c>
      <c r="AK154" s="856" t="str">
        <f>IF($B154="","",INDEX('All CCC'!AK$7:AK$846,MATCH(WatchList!$B154,'All CCC'!$B$7:$B$846,0)))</f>
        <v/>
      </c>
      <c r="AL154" s="856" t="str">
        <f>IF($B154="","",INDEX('All CCC'!AL$7:AL$846,MATCH(WatchList!$B154,'All CCC'!$B$7:$B$846,0)))</f>
        <v/>
      </c>
      <c r="AM154" s="856" t="str">
        <f>IF($B154="","",INDEX('All CCC'!AM$7:AM$846,MATCH(WatchList!$B154,'All CCC'!$B$7:$B$846,0)))</f>
        <v/>
      </c>
      <c r="AN154" s="856" t="str">
        <f>IF($B154="","",INDEX('All CCC'!AN$7:AN$846,MATCH(WatchList!$B154,'All CCC'!$B$7:$B$846,0)))</f>
        <v/>
      </c>
      <c r="AO154" s="856" t="str">
        <f>IF($B154="","",INDEX('All CCC'!AO$7:AO$846,MATCH(WatchList!$B154,'All CCC'!$B$7:$B$846,0)))</f>
        <v/>
      </c>
      <c r="AP154" s="856" t="str">
        <f>IF($B154="","",INDEX('All CCC'!AP$7:AP$846,MATCH(WatchList!$B154,'All CCC'!$B$7:$B$846,0)))</f>
        <v/>
      </c>
      <c r="AQ154" s="856" t="str">
        <f>IF($B154="","",INDEX('All CCC'!AQ$7:AQ$846,MATCH(WatchList!$B154,'All CCC'!$B$7:$B$846,0)))</f>
        <v/>
      </c>
      <c r="AR154" s="856" t="str">
        <f>IF($B154="","",INDEX('All CCC'!AR$7:AR$846,MATCH(WatchList!$B154,'All CCC'!$B$7:$B$846,0)))</f>
        <v/>
      </c>
      <c r="AS154" s="856" t="str">
        <f>IF($B154="","",INDEX('All CCC'!AS$7:AS$846,MATCH(WatchList!$B154,'All CCC'!$B$7:$B$846,0)))</f>
        <v/>
      </c>
      <c r="AT154" s="856" t="str">
        <f>IF($B154="","",INDEX('All CCC'!AT$7:AT$846,MATCH(WatchList!$B154,'All CCC'!$B$7:$B$846,0)))</f>
        <v/>
      </c>
      <c r="AU154" s="856" t="str">
        <f>IF($B154="","",INDEX('All CCC'!AU$7:AU$846,MATCH(WatchList!$B154,'All CCC'!$B$7:$B$846,0)))</f>
        <v/>
      </c>
      <c r="AV154" s="856" t="str">
        <f>IF($B154="","",INDEX('All CCC'!AV$7:AV$846,MATCH(WatchList!$B154,'All CCC'!$B$7:$B$846,0)))</f>
        <v/>
      </c>
      <c r="AW154" s="856" t="str">
        <f>IF($B154="","",INDEX('All CCC'!AW$7:AW$846,MATCH(WatchList!$B154,'All CCC'!$B$7:$B$846,0)))</f>
        <v/>
      </c>
      <c r="AX154" s="856" t="str">
        <f>IF($B154="","",INDEX('All CCC'!AX$7:AX$846,MATCH(WatchList!$B154,'All CCC'!$B$7:$B$846,0)))</f>
        <v/>
      </c>
      <c r="AY154" s="856" t="str">
        <f>IF($B154="","",INDEX('All CCC'!AY$7:AY$846,MATCH(WatchList!$B154,'All CCC'!$B$7:$B$846,0)))</f>
        <v/>
      </c>
      <c r="AZ154" s="856" t="str">
        <f>IF($B154="","",INDEX('All CCC'!AZ$7:AZ$846,MATCH(WatchList!$B154,'All CCC'!$B$7:$B$846,0)))</f>
        <v/>
      </c>
      <c r="BA154" s="856" t="str">
        <f>IF($B154="","",INDEX('All CCC'!BA$7:BA$846,MATCH(WatchList!$B154,'All CCC'!$B$7:$B$846,0)))</f>
        <v/>
      </c>
      <c r="BB154" s="856" t="str">
        <f>IF($B154="","",INDEX('All CCC'!BB$7:BB$846,MATCH(WatchList!$B154,'All CCC'!$B$7:$B$846,0)))</f>
        <v/>
      </c>
      <c r="BC154" s="856" t="str">
        <f>IF($B154="","",INDEX('All CCC'!BC$7:BC$846,MATCH(WatchList!$B154,'All CCC'!$B$7:$B$846,0)))</f>
        <v/>
      </c>
      <c r="BD154" s="856" t="str">
        <f>IF($B154="","",INDEX('All CCC'!BD$7:BD$846,MATCH(WatchList!$B154,'All CCC'!$B$7:$B$846,0)))</f>
        <v/>
      </c>
      <c r="BE154" s="856" t="str">
        <f>IF($B154="","",INDEX('All CCC'!BE$7:BE$846,MATCH(WatchList!$B154,'All CCC'!$B$7:$B$846,0)))</f>
        <v/>
      </c>
      <c r="BF154" s="856" t="str">
        <f>IF($B154="","",INDEX('All CCC'!BF$7:BF$846,MATCH(WatchList!$B154,'All CCC'!$B$7:$B$846,0)))</f>
        <v/>
      </c>
      <c r="BG154" s="856" t="str">
        <f>IF($B154="","",INDEX('All CCC'!BG$7:BG$846,MATCH(WatchList!$B154,'All CCC'!$B$7:$B$846,0)))</f>
        <v/>
      </c>
    </row>
    <row r="155" spans="1:59" x14ac:dyDescent="0.2">
      <c r="A155" s="550" t="str">
        <f>IF($B155="","",INDEX('All CCC'!A$7:A$846,MATCH(WatchList!$B155,'All CCC'!$B$7:$B$846,0)))</f>
        <v/>
      </c>
      <c r="B155" s="31"/>
      <c r="C155" s="856" t="str">
        <f>IF($B155="","",INDEX('All CCC'!C$7:C$846,MATCH(WatchList!$B155,'All CCC'!$B$7:$B$846,0)))</f>
        <v/>
      </c>
      <c r="D155" s="856" t="str">
        <f>IF($B155="","",INDEX('All CCC'!D$7:D$846,MATCH(WatchList!$B155,'All CCC'!$B$7:$B$846,0)))</f>
        <v/>
      </c>
      <c r="E155" s="856" t="str">
        <f>IF($B155="","",INDEX('All CCC'!E$7:E$846,MATCH(WatchList!$B155,'All CCC'!$B$7:$B$846,0)))</f>
        <v/>
      </c>
      <c r="F155" s="856" t="str">
        <f>IF($B155="","",INDEX('All CCC'!F$7:F$846,MATCH(WatchList!$B155,'All CCC'!$B$7:$B$846,0)))</f>
        <v/>
      </c>
      <c r="G155" s="856" t="str">
        <f>IF($B155="","",INDEX('All CCC'!G$7:G$846,MATCH(WatchList!$B155,'All CCC'!$B$7:$B$846,0)))</f>
        <v/>
      </c>
      <c r="H155" s="856" t="str">
        <f>IF($B155="","",INDEX('All CCC'!H$7:H$846,MATCH(WatchList!$B155,'All CCC'!$B$7:$B$846,0)))</f>
        <v/>
      </c>
      <c r="I155" s="856" t="str">
        <f>IF($B155="","",INDEX('All CCC'!I$7:I$846,MATCH(WatchList!$B155,'All CCC'!$B$7:$B$846,0)))</f>
        <v/>
      </c>
      <c r="J155" s="856" t="str">
        <f>IF($B155="","",INDEX('All CCC'!J$7:J$846,MATCH(WatchList!$B155,'All CCC'!$B$7:$B$846,0)))</f>
        <v/>
      </c>
      <c r="K155" s="856" t="str">
        <f>IF($B155="","",INDEX('All CCC'!K$7:K$846,MATCH(WatchList!$B155,'All CCC'!$B$7:$B$846,0)))</f>
        <v/>
      </c>
      <c r="L155" s="856" t="str">
        <f>IF($B155="","",INDEX('All CCC'!L$7:L$846,MATCH(WatchList!$B155,'All CCC'!$B$7:$B$846,0)))</f>
        <v/>
      </c>
      <c r="M155" s="856" t="str">
        <f>IF($B155="","",INDEX('All CCC'!M$7:M$846,MATCH(WatchList!$B155,'All CCC'!$B$7:$B$846,0)))</f>
        <v/>
      </c>
      <c r="N155" s="856" t="str">
        <f>IF($B155="","",INDEX('All CCC'!N$7:N$846,MATCH(WatchList!$B155,'All CCC'!$B$7:$B$846,0)))</f>
        <v/>
      </c>
      <c r="O155" s="856" t="str">
        <f>IF($B155="","",INDEX('All CCC'!O$7:O$846,MATCH(WatchList!$B155,'All CCC'!$B$7:$B$846,0)))</f>
        <v/>
      </c>
      <c r="P155" s="857" t="str">
        <f>IF($B155="","",INDEX('All CCC'!P$7:P$846,MATCH(WatchList!$B155,'All CCC'!$B$7:$B$846,0)))</f>
        <v/>
      </c>
      <c r="Q155" s="857" t="str">
        <f>IF($B155="","",INDEX('All CCC'!Q$7:Q$846,MATCH(WatchList!$B155,'All CCC'!$B$7:$B$846,0)))</f>
        <v/>
      </c>
      <c r="R155" s="856" t="str">
        <f>IF($B155="","",INDEX('All CCC'!R$7:R$846,MATCH(WatchList!$B155,'All CCC'!$B$7:$B$846,0)))</f>
        <v/>
      </c>
      <c r="S155" s="856" t="str">
        <f>IF($B155="","",INDEX('All CCC'!S$7:S$846,MATCH(WatchList!$B155,'All CCC'!$B$7:$B$846,0)))</f>
        <v/>
      </c>
      <c r="T155" s="856" t="str">
        <f>IF($B155="","",INDEX('All CCC'!T$7:T$846,MATCH(WatchList!$B155,'All CCC'!$B$7:$B$846,0)))</f>
        <v/>
      </c>
      <c r="U155" s="856" t="str">
        <f>IF($B155="","",INDEX('All CCC'!U$7:U$846,MATCH(WatchList!$B155,'All CCC'!$B$7:$B$846,0)))</f>
        <v/>
      </c>
      <c r="V155" s="856" t="str">
        <f>IF($B155="","",INDEX('All CCC'!V$7:V$846,MATCH(WatchList!$B155,'All CCC'!$B$7:$B$846,0)))</f>
        <v/>
      </c>
      <c r="W155" s="856" t="str">
        <f>IF($B155="","",INDEX('All CCC'!W$7:W$846,MATCH(WatchList!$B155,'All CCC'!$B$7:$B$846,0)))</f>
        <v/>
      </c>
      <c r="X155" s="856" t="str">
        <f>IF($B155="","",INDEX('All CCC'!X$7:X$846,MATCH(WatchList!$B155,'All CCC'!$B$7:$B$846,0)))</f>
        <v/>
      </c>
      <c r="Y155" s="856" t="str">
        <f>IF($B155="","",INDEX('All CCC'!Y$7:Y$846,MATCH(WatchList!$B155,'All CCC'!$B$7:$B$846,0)))</f>
        <v/>
      </c>
      <c r="Z155" s="856" t="str">
        <f>IF($B155="","",INDEX('All CCC'!Z$7:Z$846,MATCH(WatchList!$B155,'All CCC'!$B$7:$B$846,0)))</f>
        <v/>
      </c>
      <c r="AA155" s="856" t="str">
        <f>IF($B155="","",INDEX('All CCC'!AA$7:AA$846,MATCH(WatchList!$B155,'All CCC'!$B$7:$B$846,0)))</f>
        <v/>
      </c>
      <c r="AB155" s="856" t="str">
        <f>IF($B155="","",INDEX('All CCC'!AB$7:AB$846,MATCH(WatchList!$B155,'All CCC'!$B$7:$B$846,0)))</f>
        <v/>
      </c>
      <c r="AC155" s="856" t="str">
        <f>IF($B155="","",INDEX('All CCC'!AC$7:AC$846,MATCH(WatchList!$B155,'All CCC'!$B$7:$B$846,0)))</f>
        <v/>
      </c>
      <c r="AD155" s="856" t="str">
        <f>IF($B155="","",INDEX('All CCC'!AD$7:AD$846,MATCH(WatchList!$B155,'All CCC'!$B$7:$B$846,0)))</f>
        <v/>
      </c>
      <c r="AE155" s="856" t="str">
        <f>IF($B155="","",INDEX('All CCC'!AE$7:AE$846,MATCH(WatchList!$B155,'All CCC'!$B$7:$B$846,0)))</f>
        <v/>
      </c>
      <c r="AF155" s="856" t="str">
        <f>IF($B155="","",INDEX('All CCC'!AF$7:AF$846,MATCH(WatchList!$B155,'All CCC'!$B$7:$B$846,0)))</f>
        <v/>
      </c>
      <c r="AG155" s="856" t="str">
        <f>IF($B155="","",INDEX('All CCC'!AG$7:AG$846,MATCH(WatchList!$B155,'All CCC'!$B$7:$B$846,0)))</f>
        <v/>
      </c>
      <c r="AH155" s="856" t="str">
        <f>IF($B155="","",INDEX('All CCC'!AH$7:AH$846,MATCH(WatchList!$B155,'All CCC'!$B$7:$B$846,0)))</f>
        <v/>
      </c>
      <c r="AI155" s="856" t="str">
        <f>IF($B155="","",INDEX('All CCC'!AI$7:AI$846,MATCH(WatchList!$B155,'All CCC'!$B$7:$B$846,0)))</f>
        <v/>
      </c>
      <c r="AJ155" s="856" t="str">
        <f>IF($B155="","",INDEX('All CCC'!AJ$7:AJ$846,MATCH(WatchList!$B155,'All CCC'!$B$7:$B$846,0)))</f>
        <v/>
      </c>
      <c r="AK155" s="856" t="str">
        <f>IF($B155="","",INDEX('All CCC'!AK$7:AK$846,MATCH(WatchList!$B155,'All CCC'!$B$7:$B$846,0)))</f>
        <v/>
      </c>
      <c r="AL155" s="856" t="str">
        <f>IF($B155="","",INDEX('All CCC'!AL$7:AL$846,MATCH(WatchList!$B155,'All CCC'!$B$7:$B$846,0)))</f>
        <v/>
      </c>
      <c r="AM155" s="856" t="str">
        <f>IF($B155="","",INDEX('All CCC'!AM$7:AM$846,MATCH(WatchList!$B155,'All CCC'!$B$7:$B$846,0)))</f>
        <v/>
      </c>
      <c r="AN155" s="856" t="str">
        <f>IF($B155="","",INDEX('All CCC'!AN$7:AN$846,MATCH(WatchList!$B155,'All CCC'!$B$7:$B$846,0)))</f>
        <v/>
      </c>
      <c r="AO155" s="856" t="str">
        <f>IF($B155="","",INDEX('All CCC'!AO$7:AO$846,MATCH(WatchList!$B155,'All CCC'!$B$7:$B$846,0)))</f>
        <v/>
      </c>
      <c r="AP155" s="856" t="str">
        <f>IF($B155="","",INDEX('All CCC'!AP$7:AP$846,MATCH(WatchList!$B155,'All CCC'!$B$7:$B$846,0)))</f>
        <v/>
      </c>
      <c r="AQ155" s="856" t="str">
        <f>IF($B155="","",INDEX('All CCC'!AQ$7:AQ$846,MATCH(WatchList!$B155,'All CCC'!$B$7:$B$846,0)))</f>
        <v/>
      </c>
      <c r="AR155" s="856" t="str">
        <f>IF($B155="","",INDEX('All CCC'!AR$7:AR$846,MATCH(WatchList!$B155,'All CCC'!$B$7:$B$846,0)))</f>
        <v/>
      </c>
      <c r="AS155" s="856" t="str">
        <f>IF($B155="","",INDEX('All CCC'!AS$7:AS$846,MATCH(WatchList!$B155,'All CCC'!$B$7:$B$846,0)))</f>
        <v/>
      </c>
      <c r="AT155" s="856" t="str">
        <f>IF($B155="","",INDEX('All CCC'!AT$7:AT$846,MATCH(WatchList!$B155,'All CCC'!$B$7:$B$846,0)))</f>
        <v/>
      </c>
      <c r="AU155" s="856" t="str">
        <f>IF($B155="","",INDEX('All CCC'!AU$7:AU$846,MATCH(WatchList!$B155,'All CCC'!$B$7:$B$846,0)))</f>
        <v/>
      </c>
      <c r="AV155" s="856" t="str">
        <f>IF($B155="","",INDEX('All CCC'!AV$7:AV$846,MATCH(WatchList!$B155,'All CCC'!$B$7:$B$846,0)))</f>
        <v/>
      </c>
      <c r="AW155" s="856" t="str">
        <f>IF($B155="","",INDEX('All CCC'!AW$7:AW$846,MATCH(WatchList!$B155,'All CCC'!$B$7:$B$846,0)))</f>
        <v/>
      </c>
      <c r="AX155" s="856" t="str">
        <f>IF($B155="","",INDEX('All CCC'!AX$7:AX$846,MATCH(WatchList!$B155,'All CCC'!$B$7:$B$846,0)))</f>
        <v/>
      </c>
      <c r="AY155" s="856" t="str">
        <f>IF($B155="","",INDEX('All CCC'!AY$7:AY$846,MATCH(WatchList!$B155,'All CCC'!$B$7:$B$846,0)))</f>
        <v/>
      </c>
      <c r="AZ155" s="856" t="str">
        <f>IF($B155="","",INDEX('All CCC'!AZ$7:AZ$846,MATCH(WatchList!$B155,'All CCC'!$B$7:$B$846,0)))</f>
        <v/>
      </c>
      <c r="BA155" s="856" t="str">
        <f>IF($B155="","",INDEX('All CCC'!BA$7:BA$846,MATCH(WatchList!$B155,'All CCC'!$B$7:$B$846,0)))</f>
        <v/>
      </c>
      <c r="BB155" s="856" t="str">
        <f>IF($B155="","",INDEX('All CCC'!BB$7:BB$846,MATCH(WatchList!$B155,'All CCC'!$B$7:$B$846,0)))</f>
        <v/>
      </c>
      <c r="BC155" s="856" t="str">
        <f>IF($B155="","",INDEX('All CCC'!BC$7:BC$846,MATCH(WatchList!$B155,'All CCC'!$B$7:$B$846,0)))</f>
        <v/>
      </c>
      <c r="BD155" s="856" t="str">
        <f>IF($B155="","",INDEX('All CCC'!BD$7:BD$846,MATCH(WatchList!$B155,'All CCC'!$B$7:$B$846,0)))</f>
        <v/>
      </c>
      <c r="BE155" s="856" t="str">
        <f>IF($B155="","",INDEX('All CCC'!BE$7:BE$846,MATCH(WatchList!$B155,'All CCC'!$B$7:$B$846,0)))</f>
        <v/>
      </c>
      <c r="BF155" s="856" t="str">
        <f>IF($B155="","",INDEX('All CCC'!BF$7:BF$846,MATCH(WatchList!$B155,'All CCC'!$B$7:$B$846,0)))</f>
        <v/>
      </c>
      <c r="BG155" s="856" t="str">
        <f>IF($B155="","",INDEX('All CCC'!BG$7:BG$846,MATCH(WatchList!$B155,'All CCC'!$B$7:$B$846,0)))</f>
        <v/>
      </c>
    </row>
    <row r="156" spans="1:59" x14ac:dyDescent="0.2">
      <c r="A156" s="550" t="str">
        <f>IF($B156="","",INDEX('All CCC'!A$7:A$846,MATCH(WatchList!$B156,'All CCC'!$B$7:$B$846,0)))</f>
        <v/>
      </c>
      <c r="B156" s="31"/>
      <c r="C156" s="856" t="str">
        <f>IF($B156="","",INDEX('All CCC'!C$7:C$846,MATCH(WatchList!$B156,'All CCC'!$B$7:$B$846,0)))</f>
        <v/>
      </c>
      <c r="D156" s="856" t="str">
        <f>IF($B156="","",INDEX('All CCC'!D$7:D$846,MATCH(WatchList!$B156,'All CCC'!$B$7:$B$846,0)))</f>
        <v/>
      </c>
      <c r="E156" s="856" t="str">
        <f>IF($B156="","",INDEX('All CCC'!E$7:E$846,MATCH(WatchList!$B156,'All CCC'!$B$7:$B$846,0)))</f>
        <v/>
      </c>
      <c r="F156" s="856" t="str">
        <f>IF($B156="","",INDEX('All CCC'!F$7:F$846,MATCH(WatchList!$B156,'All CCC'!$B$7:$B$846,0)))</f>
        <v/>
      </c>
      <c r="G156" s="856" t="str">
        <f>IF($B156="","",INDEX('All CCC'!G$7:G$846,MATCH(WatchList!$B156,'All CCC'!$B$7:$B$846,0)))</f>
        <v/>
      </c>
      <c r="H156" s="856" t="str">
        <f>IF($B156="","",INDEX('All CCC'!H$7:H$846,MATCH(WatchList!$B156,'All CCC'!$B$7:$B$846,0)))</f>
        <v/>
      </c>
      <c r="I156" s="856" t="str">
        <f>IF($B156="","",INDEX('All CCC'!I$7:I$846,MATCH(WatchList!$B156,'All CCC'!$B$7:$B$846,0)))</f>
        <v/>
      </c>
      <c r="J156" s="856" t="str">
        <f>IF($B156="","",INDEX('All CCC'!J$7:J$846,MATCH(WatchList!$B156,'All CCC'!$B$7:$B$846,0)))</f>
        <v/>
      </c>
      <c r="K156" s="856" t="str">
        <f>IF($B156="","",INDEX('All CCC'!K$7:K$846,MATCH(WatchList!$B156,'All CCC'!$B$7:$B$846,0)))</f>
        <v/>
      </c>
      <c r="L156" s="856" t="str">
        <f>IF($B156="","",INDEX('All CCC'!L$7:L$846,MATCH(WatchList!$B156,'All CCC'!$B$7:$B$846,0)))</f>
        <v/>
      </c>
      <c r="M156" s="856" t="str">
        <f>IF($B156="","",INDEX('All CCC'!M$7:M$846,MATCH(WatchList!$B156,'All CCC'!$B$7:$B$846,0)))</f>
        <v/>
      </c>
      <c r="N156" s="856" t="str">
        <f>IF($B156="","",INDEX('All CCC'!N$7:N$846,MATCH(WatchList!$B156,'All CCC'!$B$7:$B$846,0)))</f>
        <v/>
      </c>
      <c r="O156" s="856" t="str">
        <f>IF($B156="","",INDEX('All CCC'!O$7:O$846,MATCH(WatchList!$B156,'All CCC'!$B$7:$B$846,0)))</f>
        <v/>
      </c>
      <c r="P156" s="857" t="str">
        <f>IF($B156="","",INDEX('All CCC'!P$7:P$846,MATCH(WatchList!$B156,'All CCC'!$B$7:$B$846,0)))</f>
        <v/>
      </c>
      <c r="Q156" s="857" t="str">
        <f>IF($B156="","",INDEX('All CCC'!Q$7:Q$846,MATCH(WatchList!$B156,'All CCC'!$B$7:$B$846,0)))</f>
        <v/>
      </c>
      <c r="R156" s="856" t="str">
        <f>IF($B156="","",INDEX('All CCC'!R$7:R$846,MATCH(WatchList!$B156,'All CCC'!$B$7:$B$846,0)))</f>
        <v/>
      </c>
      <c r="S156" s="856" t="str">
        <f>IF($B156="","",INDEX('All CCC'!S$7:S$846,MATCH(WatchList!$B156,'All CCC'!$B$7:$B$846,0)))</f>
        <v/>
      </c>
      <c r="T156" s="856" t="str">
        <f>IF($B156="","",INDEX('All CCC'!T$7:T$846,MATCH(WatchList!$B156,'All CCC'!$B$7:$B$846,0)))</f>
        <v/>
      </c>
      <c r="U156" s="856" t="str">
        <f>IF($B156="","",INDEX('All CCC'!U$7:U$846,MATCH(WatchList!$B156,'All CCC'!$B$7:$B$846,0)))</f>
        <v/>
      </c>
      <c r="V156" s="856" t="str">
        <f>IF($B156="","",INDEX('All CCC'!V$7:V$846,MATCH(WatchList!$B156,'All CCC'!$B$7:$B$846,0)))</f>
        <v/>
      </c>
      <c r="W156" s="856" t="str">
        <f>IF($B156="","",INDEX('All CCC'!W$7:W$846,MATCH(WatchList!$B156,'All CCC'!$B$7:$B$846,0)))</f>
        <v/>
      </c>
      <c r="X156" s="856" t="str">
        <f>IF($B156="","",INDEX('All CCC'!X$7:X$846,MATCH(WatchList!$B156,'All CCC'!$B$7:$B$846,0)))</f>
        <v/>
      </c>
      <c r="Y156" s="856" t="str">
        <f>IF($B156="","",INDEX('All CCC'!Y$7:Y$846,MATCH(WatchList!$B156,'All CCC'!$B$7:$B$846,0)))</f>
        <v/>
      </c>
      <c r="Z156" s="856" t="str">
        <f>IF($B156="","",INDEX('All CCC'!Z$7:Z$846,MATCH(WatchList!$B156,'All CCC'!$B$7:$B$846,0)))</f>
        <v/>
      </c>
      <c r="AA156" s="856" t="str">
        <f>IF($B156="","",INDEX('All CCC'!AA$7:AA$846,MATCH(WatchList!$B156,'All CCC'!$B$7:$B$846,0)))</f>
        <v/>
      </c>
      <c r="AB156" s="856" t="str">
        <f>IF($B156="","",INDEX('All CCC'!AB$7:AB$846,MATCH(WatchList!$B156,'All CCC'!$B$7:$B$846,0)))</f>
        <v/>
      </c>
      <c r="AC156" s="856" t="str">
        <f>IF($B156="","",INDEX('All CCC'!AC$7:AC$846,MATCH(WatchList!$B156,'All CCC'!$B$7:$B$846,0)))</f>
        <v/>
      </c>
      <c r="AD156" s="856" t="str">
        <f>IF($B156="","",INDEX('All CCC'!AD$7:AD$846,MATCH(WatchList!$B156,'All CCC'!$B$7:$B$846,0)))</f>
        <v/>
      </c>
      <c r="AE156" s="856" t="str">
        <f>IF($B156="","",INDEX('All CCC'!AE$7:AE$846,MATCH(WatchList!$B156,'All CCC'!$B$7:$B$846,0)))</f>
        <v/>
      </c>
      <c r="AF156" s="856" t="str">
        <f>IF($B156="","",INDEX('All CCC'!AF$7:AF$846,MATCH(WatchList!$B156,'All CCC'!$B$7:$B$846,0)))</f>
        <v/>
      </c>
      <c r="AG156" s="856" t="str">
        <f>IF($B156="","",INDEX('All CCC'!AG$7:AG$846,MATCH(WatchList!$B156,'All CCC'!$B$7:$B$846,0)))</f>
        <v/>
      </c>
      <c r="AH156" s="856" t="str">
        <f>IF($B156="","",INDEX('All CCC'!AH$7:AH$846,MATCH(WatchList!$B156,'All CCC'!$B$7:$B$846,0)))</f>
        <v/>
      </c>
      <c r="AI156" s="856" t="str">
        <f>IF($B156="","",INDEX('All CCC'!AI$7:AI$846,MATCH(WatchList!$B156,'All CCC'!$B$7:$B$846,0)))</f>
        <v/>
      </c>
      <c r="AJ156" s="856" t="str">
        <f>IF($B156="","",INDEX('All CCC'!AJ$7:AJ$846,MATCH(WatchList!$B156,'All CCC'!$B$7:$B$846,0)))</f>
        <v/>
      </c>
      <c r="AK156" s="856" t="str">
        <f>IF($B156="","",INDEX('All CCC'!AK$7:AK$846,MATCH(WatchList!$B156,'All CCC'!$B$7:$B$846,0)))</f>
        <v/>
      </c>
      <c r="AL156" s="856" t="str">
        <f>IF($B156="","",INDEX('All CCC'!AL$7:AL$846,MATCH(WatchList!$B156,'All CCC'!$B$7:$B$846,0)))</f>
        <v/>
      </c>
      <c r="AM156" s="856" t="str">
        <f>IF($B156="","",INDEX('All CCC'!AM$7:AM$846,MATCH(WatchList!$B156,'All CCC'!$B$7:$B$846,0)))</f>
        <v/>
      </c>
      <c r="AN156" s="856" t="str">
        <f>IF($B156="","",INDEX('All CCC'!AN$7:AN$846,MATCH(WatchList!$B156,'All CCC'!$B$7:$B$846,0)))</f>
        <v/>
      </c>
      <c r="AO156" s="856" t="str">
        <f>IF($B156="","",INDEX('All CCC'!AO$7:AO$846,MATCH(WatchList!$B156,'All CCC'!$B$7:$B$846,0)))</f>
        <v/>
      </c>
      <c r="AP156" s="856" t="str">
        <f>IF($B156="","",INDEX('All CCC'!AP$7:AP$846,MATCH(WatchList!$B156,'All CCC'!$B$7:$B$846,0)))</f>
        <v/>
      </c>
      <c r="AQ156" s="856" t="str">
        <f>IF($B156="","",INDEX('All CCC'!AQ$7:AQ$846,MATCH(WatchList!$B156,'All CCC'!$B$7:$B$846,0)))</f>
        <v/>
      </c>
      <c r="AR156" s="856" t="str">
        <f>IF($B156="","",INDEX('All CCC'!AR$7:AR$846,MATCH(WatchList!$B156,'All CCC'!$B$7:$B$846,0)))</f>
        <v/>
      </c>
      <c r="AS156" s="856" t="str">
        <f>IF($B156="","",INDEX('All CCC'!AS$7:AS$846,MATCH(WatchList!$B156,'All CCC'!$B$7:$B$846,0)))</f>
        <v/>
      </c>
      <c r="AT156" s="856" t="str">
        <f>IF($B156="","",INDEX('All CCC'!AT$7:AT$846,MATCH(WatchList!$B156,'All CCC'!$B$7:$B$846,0)))</f>
        <v/>
      </c>
      <c r="AU156" s="856" t="str">
        <f>IF($B156="","",INDEX('All CCC'!AU$7:AU$846,MATCH(WatchList!$B156,'All CCC'!$B$7:$B$846,0)))</f>
        <v/>
      </c>
      <c r="AV156" s="856" t="str">
        <f>IF($B156="","",INDEX('All CCC'!AV$7:AV$846,MATCH(WatchList!$B156,'All CCC'!$B$7:$B$846,0)))</f>
        <v/>
      </c>
      <c r="AW156" s="856" t="str">
        <f>IF($B156="","",INDEX('All CCC'!AW$7:AW$846,MATCH(WatchList!$B156,'All CCC'!$B$7:$B$846,0)))</f>
        <v/>
      </c>
      <c r="AX156" s="856" t="str">
        <f>IF($B156="","",INDEX('All CCC'!AX$7:AX$846,MATCH(WatchList!$B156,'All CCC'!$B$7:$B$846,0)))</f>
        <v/>
      </c>
      <c r="AY156" s="856" t="str">
        <f>IF($B156="","",INDEX('All CCC'!AY$7:AY$846,MATCH(WatchList!$B156,'All CCC'!$B$7:$B$846,0)))</f>
        <v/>
      </c>
      <c r="AZ156" s="856" t="str">
        <f>IF($B156="","",INDEX('All CCC'!AZ$7:AZ$846,MATCH(WatchList!$B156,'All CCC'!$B$7:$B$846,0)))</f>
        <v/>
      </c>
      <c r="BA156" s="856" t="str">
        <f>IF($B156="","",INDEX('All CCC'!BA$7:BA$846,MATCH(WatchList!$B156,'All CCC'!$B$7:$B$846,0)))</f>
        <v/>
      </c>
      <c r="BB156" s="856" t="str">
        <f>IF($B156="","",INDEX('All CCC'!BB$7:BB$846,MATCH(WatchList!$B156,'All CCC'!$B$7:$B$846,0)))</f>
        <v/>
      </c>
      <c r="BC156" s="856" t="str">
        <f>IF($B156="","",INDEX('All CCC'!BC$7:BC$846,MATCH(WatchList!$B156,'All CCC'!$B$7:$B$846,0)))</f>
        <v/>
      </c>
      <c r="BD156" s="856" t="str">
        <f>IF($B156="","",INDEX('All CCC'!BD$7:BD$846,MATCH(WatchList!$B156,'All CCC'!$B$7:$B$846,0)))</f>
        <v/>
      </c>
      <c r="BE156" s="856" t="str">
        <f>IF($B156="","",INDEX('All CCC'!BE$7:BE$846,MATCH(WatchList!$B156,'All CCC'!$B$7:$B$846,0)))</f>
        <v/>
      </c>
      <c r="BF156" s="856" t="str">
        <f>IF($B156="","",INDEX('All CCC'!BF$7:BF$846,MATCH(WatchList!$B156,'All CCC'!$B$7:$B$846,0)))</f>
        <v/>
      </c>
      <c r="BG156" s="856" t="str">
        <f>IF($B156="","",INDEX('All CCC'!BG$7:BG$846,MATCH(WatchList!$B156,'All CCC'!$B$7:$B$846,0)))</f>
        <v/>
      </c>
    </row>
    <row r="157" spans="1:59" x14ac:dyDescent="0.2">
      <c r="A157" s="550" t="str">
        <f>IF($B157="","",INDEX('All CCC'!A$7:A$846,MATCH(WatchList!$B157,'All CCC'!$B$7:$B$846,0)))</f>
        <v/>
      </c>
      <c r="B157" s="31"/>
      <c r="C157" s="856" t="str">
        <f>IF($B157="","",INDEX('All CCC'!C$7:C$846,MATCH(WatchList!$B157,'All CCC'!$B$7:$B$846,0)))</f>
        <v/>
      </c>
      <c r="D157" s="856" t="str">
        <f>IF($B157="","",INDEX('All CCC'!D$7:D$846,MATCH(WatchList!$B157,'All CCC'!$B$7:$B$846,0)))</f>
        <v/>
      </c>
      <c r="E157" s="856" t="str">
        <f>IF($B157="","",INDEX('All CCC'!E$7:E$846,MATCH(WatchList!$B157,'All CCC'!$B$7:$B$846,0)))</f>
        <v/>
      </c>
      <c r="F157" s="856" t="str">
        <f>IF($B157="","",INDEX('All CCC'!F$7:F$846,MATCH(WatchList!$B157,'All CCC'!$B$7:$B$846,0)))</f>
        <v/>
      </c>
      <c r="G157" s="856" t="str">
        <f>IF($B157="","",INDEX('All CCC'!G$7:G$846,MATCH(WatchList!$B157,'All CCC'!$B$7:$B$846,0)))</f>
        <v/>
      </c>
      <c r="H157" s="856" t="str">
        <f>IF($B157="","",INDEX('All CCC'!H$7:H$846,MATCH(WatchList!$B157,'All CCC'!$B$7:$B$846,0)))</f>
        <v/>
      </c>
      <c r="I157" s="856" t="str">
        <f>IF($B157="","",INDEX('All CCC'!I$7:I$846,MATCH(WatchList!$B157,'All CCC'!$B$7:$B$846,0)))</f>
        <v/>
      </c>
      <c r="J157" s="856" t="str">
        <f>IF($B157="","",INDEX('All CCC'!J$7:J$846,MATCH(WatchList!$B157,'All CCC'!$B$7:$B$846,0)))</f>
        <v/>
      </c>
      <c r="K157" s="856" t="str">
        <f>IF($B157="","",INDEX('All CCC'!K$7:K$846,MATCH(WatchList!$B157,'All CCC'!$B$7:$B$846,0)))</f>
        <v/>
      </c>
      <c r="L157" s="856" t="str">
        <f>IF($B157="","",INDEX('All CCC'!L$7:L$846,MATCH(WatchList!$B157,'All CCC'!$B$7:$B$846,0)))</f>
        <v/>
      </c>
      <c r="M157" s="856" t="str">
        <f>IF($B157="","",INDEX('All CCC'!M$7:M$846,MATCH(WatchList!$B157,'All CCC'!$B$7:$B$846,0)))</f>
        <v/>
      </c>
      <c r="N157" s="856" t="str">
        <f>IF($B157="","",INDEX('All CCC'!N$7:N$846,MATCH(WatchList!$B157,'All CCC'!$B$7:$B$846,0)))</f>
        <v/>
      </c>
      <c r="O157" s="856" t="str">
        <f>IF($B157="","",INDEX('All CCC'!O$7:O$846,MATCH(WatchList!$B157,'All CCC'!$B$7:$B$846,0)))</f>
        <v/>
      </c>
      <c r="P157" s="857" t="str">
        <f>IF($B157="","",INDEX('All CCC'!P$7:P$846,MATCH(WatchList!$B157,'All CCC'!$B$7:$B$846,0)))</f>
        <v/>
      </c>
      <c r="Q157" s="857" t="str">
        <f>IF($B157="","",INDEX('All CCC'!Q$7:Q$846,MATCH(WatchList!$B157,'All CCC'!$B$7:$B$846,0)))</f>
        <v/>
      </c>
      <c r="R157" s="856" t="str">
        <f>IF($B157="","",INDEX('All CCC'!R$7:R$846,MATCH(WatchList!$B157,'All CCC'!$B$7:$B$846,0)))</f>
        <v/>
      </c>
      <c r="S157" s="856" t="str">
        <f>IF($B157="","",INDEX('All CCC'!S$7:S$846,MATCH(WatchList!$B157,'All CCC'!$B$7:$B$846,0)))</f>
        <v/>
      </c>
      <c r="T157" s="856" t="str">
        <f>IF($B157="","",INDEX('All CCC'!T$7:T$846,MATCH(WatchList!$B157,'All CCC'!$B$7:$B$846,0)))</f>
        <v/>
      </c>
      <c r="U157" s="856" t="str">
        <f>IF($B157="","",INDEX('All CCC'!U$7:U$846,MATCH(WatchList!$B157,'All CCC'!$B$7:$B$846,0)))</f>
        <v/>
      </c>
      <c r="V157" s="856" t="str">
        <f>IF($B157="","",INDEX('All CCC'!V$7:V$846,MATCH(WatchList!$B157,'All CCC'!$B$7:$B$846,0)))</f>
        <v/>
      </c>
      <c r="W157" s="856" t="str">
        <f>IF($B157="","",INDEX('All CCC'!W$7:W$846,MATCH(WatchList!$B157,'All CCC'!$B$7:$B$846,0)))</f>
        <v/>
      </c>
      <c r="X157" s="856" t="str">
        <f>IF($B157="","",INDEX('All CCC'!X$7:X$846,MATCH(WatchList!$B157,'All CCC'!$B$7:$B$846,0)))</f>
        <v/>
      </c>
      <c r="Y157" s="856" t="str">
        <f>IF($B157="","",INDEX('All CCC'!Y$7:Y$846,MATCH(WatchList!$B157,'All CCC'!$B$7:$B$846,0)))</f>
        <v/>
      </c>
      <c r="Z157" s="856" t="str">
        <f>IF($B157="","",INDEX('All CCC'!Z$7:Z$846,MATCH(WatchList!$B157,'All CCC'!$B$7:$B$846,0)))</f>
        <v/>
      </c>
      <c r="AA157" s="856" t="str">
        <f>IF($B157="","",INDEX('All CCC'!AA$7:AA$846,MATCH(WatchList!$B157,'All CCC'!$B$7:$B$846,0)))</f>
        <v/>
      </c>
      <c r="AB157" s="856" t="str">
        <f>IF($B157="","",INDEX('All CCC'!AB$7:AB$846,MATCH(WatchList!$B157,'All CCC'!$B$7:$B$846,0)))</f>
        <v/>
      </c>
      <c r="AC157" s="856" t="str">
        <f>IF($B157="","",INDEX('All CCC'!AC$7:AC$846,MATCH(WatchList!$B157,'All CCC'!$B$7:$B$846,0)))</f>
        <v/>
      </c>
      <c r="AD157" s="856" t="str">
        <f>IF($B157="","",INDEX('All CCC'!AD$7:AD$846,MATCH(WatchList!$B157,'All CCC'!$B$7:$B$846,0)))</f>
        <v/>
      </c>
      <c r="AE157" s="856" t="str">
        <f>IF($B157="","",INDEX('All CCC'!AE$7:AE$846,MATCH(WatchList!$B157,'All CCC'!$B$7:$B$846,0)))</f>
        <v/>
      </c>
      <c r="AF157" s="856" t="str">
        <f>IF($B157="","",INDEX('All CCC'!AF$7:AF$846,MATCH(WatchList!$B157,'All CCC'!$B$7:$B$846,0)))</f>
        <v/>
      </c>
      <c r="AG157" s="856" t="str">
        <f>IF($B157="","",INDEX('All CCC'!AG$7:AG$846,MATCH(WatchList!$B157,'All CCC'!$B$7:$B$846,0)))</f>
        <v/>
      </c>
      <c r="AH157" s="856" t="str">
        <f>IF($B157="","",INDEX('All CCC'!AH$7:AH$846,MATCH(WatchList!$B157,'All CCC'!$B$7:$B$846,0)))</f>
        <v/>
      </c>
      <c r="AI157" s="856" t="str">
        <f>IF($B157="","",INDEX('All CCC'!AI$7:AI$846,MATCH(WatchList!$B157,'All CCC'!$B$7:$B$846,0)))</f>
        <v/>
      </c>
      <c r="AJ157" s="856" t="str">
        <f>IF($B157="","",INDEX('All CCC'!AJ$7:AJ$846,MATCH(WatchList!$B157,'All CCC'!$B$7:$B$846,0)))</f>
        <v/>
      </c>
      <c r="AK157" s="856" t="str">
        <f>IF($B157="","",INDEX('All CCC'!AK$7:AK$846,MATCH(WatchList!$B157,'All CCC'!$B$7:$B$846,0)))</f>
        <v/>
      </c>
      <c r="AL157" s="856" t="str">
        <f>IF($B157="","",INDEX('All CCC'!AL$7:AL$846,MATCH(WatchList!$B157,'All CCC'!$B$7:$B$846,0)))</f>
        <v/>
      </c>
      <c r="AM157" s="856" t="str">
        <f>IF($B157="","",INDEX('All CCC'!AM$7:AM$846,MATCH(WatchList!$B157,'All CCC'!$B$7:$B$846,0)))</f>
        <v/>
      </c>
      <c r="AN157" s="856" t="str">
        <f>IF($B157="","",INDEX('All CCC'!AN$7:AN$846,MATCH(WatchList!$B157,'All CCC'!$B$7:$B$846,0)))</f>
        <v/>
      </c>
      <c r="AO157" s="856" t="str">
        <f>IF($B157="","",INDEX('All CCC'!AO$7:AO$846,MATCH(WatchList!$B157,'All CCC'!$B$7:$B$846,0)))</f>
        <v/>
      </c>
      <c r="AP157" s="856" t="str">
        <f>IF($B157="","",INDEX('All CCC'!AP$7:AP$846,MATCH(WatchList!$B157,'All CCC'!$B$7:$B$846,0)))</f>
        <v/>
      </c>
      <c r="AQ157" s="856" t="str">
        <f>IF($B157="","",INDEX('All CCC'!AQ$7:AQ$846,MATCH(WatchList!$B157,'All CCC'!$B$7:$B$846,0)))</f>
        <v/>
      </c>
      <c r="AR157" s="856" t="str">
        <f>IF($B157="","",INDEX('All CCC'!AR$7:AR$846,MATCH(WatchList!$B157,'All CCC'!$B$7:$B$846,0)))</f>
        <v/>
      </c>
      <c r="AS157" s="856" t="str">
        <f>IF($B157="","",INDEX('All CCC'!AS$7:AS$846,MATCH(WatchList!$B157,'All CCC'!$B$7:$B$846,0)))</f>
        <v/>
      </c>
      <c r="AT157" s="856" t="str">
        <f>IF($B157="","",INDEX('All CCC'!AT$7:AT$846,MATCH(WatchList!$B157,'All CCC'!$B$7:$B$846,0)))</f>
        <v/>
      </c>
      <c r="AU157" s="856" t="str">
        <f>IF($B157="","",INDEX('All CCC'!AU$7:AU$846,MATCH(WatchList!$B157,'All CCC'!$B$7:$B$846,0)))</f>
        <v/>
      </c>
      <c r="AV157" s="856" t="str">
        <f>IF($B157="","",INDEX('All CCC'!AV$7:AV$846,MATCH(WatchList!$B157,'All CCC'!$B$7:$B$846,0)))</f>
        <v/>
      </c>
      <c r="AW157" s="856" t="str">
        <f>IF($B157="","",INDEX('All CCC'!AW$7:AW$846,MATCH(WatchList!$B157,'All CCC'!$B$7:$B$846,0)))</f>
        <v/>
      </c>
      <c r="AX157" s="856" t="str">
        <f>IF($B157="","",INDEX('All CCC'!AX$7:AX$846,MATCH(WatchList!$B157,'All CCC'!$B$7:$B$846,0)))</f>
        <v/>
      </c>
      <c r="AY157" s="856" t="str">
        <f>IF($B157="","",INDEX('All CCC'!AY$7:AY$846,MATCH(WatchList!$B157,'All CCC'!$B$7:$B$846,0)))</f>
        <v/>
      </c>
      <c r="AZ157" s="856" t="str">
        <f>IF($B157="","",INDEX('All CCC'!AZ$7:AZ$846,MATCH(WatchList!$B157,'All CCC'!$B$7:$B$846,0)))</f>
        <v/>
      </c>
      <c r="BA157" s="856" t="str">
        <f>IF($B157="","",INDEX('All CCC'!BA$7:BA$846,MATCH(WatchList!$B157,'All CCC'!$B$7:$B$846,0)))</f>
        <v/>
      </c>
      <c r="BB157" s="856" t="str">
        <f>IF($B157="","",INDEX('All CCC'!BB$7:BB$846,MATCH(WatchList!$B157,'All CCC'!$B$7:$B$846,0)))</f>
        <v/>
      </c>
      <c r="BC157" s="856" t="str">
        <f>IF($B157="","",INDEX('All CCC'!BC$7:BC$846,MATCH(WatchList!$B157,'All CCC'!$B$7:$B$846,0)))</f>
        <v/>
      </c>
      <c r="BD157" s="856" t="str">
        <f>IF($B157="","",INDEX('All CCC'!BD$7:BD$846,MATCH(WatchList!$B157,'All CCC'!$B$7:$B$846,0)))</f>
        <v/>
      </c>
      <c r="BE157" s="856" t="str">
        <f>IF($B157="","",INDEX('All CCC'!BE$7:BE$846,MATCH(WatchList!$B157,'All CCC'!$B$7:$B$846,0)))</f>
        <v/>
      </c>
      <c r="BF157" s="856" t="str">
        <f>IF($B157="","",INDEX('All CCC'!BF$7:BF$846,MATCH(WatchList!$B157,'All CCC'!$B$7:$B$846,0)))</f>
        <v/>
      </c>
      <c r="BG157" s="856" t="str">
        <f>IF($B157="","",INDEX('All CCC'!BG$7:BG$846,MATCH(WatchList!$B157,'All CCC'!$B$7:$B$846,0)))</f>
        <v/>
      </c>
    </row>
    <row r="158" spans="1:59" x14ac:dyDescent="0.2">
      <c r="A158" s="550" t="str">
        <f>IF($B158="","",INDEX('All CCC'!A$7:A$846,MATCH(WatchList!$B158,'All CCC'!$B$7:$B$846,0)))</f>
        <v/>
      </c>
      <c r="B158" s="31"/>
      <c r="C158" s="856" t="str">
        <f>IF($B158="","",INDEX('All CCC'!C$7:C$846,MATCH(WatchList!$B158,'All CCC'!$B$7:$B$846,0)))</f>
        <v/>
      </c>
      <c r="D158" s="856" t="str">
        <f>IF($B158="","",INDEX('All CCC'!D$7:D$846,MATCH(WatchList!$B158,'All CCC'!$B$7:$B$846,0)))</f>
        <v/>
      </c>
      <c r="E158" s="856" t="str">
        <f>IF($B158="","",INDEX('All CCC'!E$7:E$846,MATCH(WatchList!$B158,'All CCC'!$B$7:$B$846,0)))</f>
        <v/>
      </c>
      <c r="F158" s="856" t="str">
        <f>IF($B158="","",INDEX('All CCC'!F$7:F$846,MATCH(WatchList!$B158,'All CCC'!$B$7:$B$846,0)))</f>
        <v/>
      </c>
      <c r="G158" s="856" t="str">
        <f>IF($B158="","",INDEX('All CCC'!G$7:G$846,MATCH(WatchList!$B158,'All CCC'!$B$7:$B$846,0)))</f>
        <v/>
      </c>
      <c r="H158" s="856" t="str">
        <f>IF($B158="","",INDEX('All CCC'!H$7:H$846,MATCH(WatchList!$B158,'All CCC'!$B$7:$B$846,0)))</f>
        <v/>
      </c>
      <c r="I158" s="856" t="str">
        <f>IF($B158="","",INDEX('All CCC'!I$7:I$846,MATCH(WatchList!$B158,'All CCC'!$B$7:$B$846,0)))</f>
        <v/>
      </c>
      <c r="J158" s="856" t="str">
        <f>IF($B158="","",INDEX('All CCC'!J$7:J$846,MATCH(WatchList!$B158,'All CCC'!$B$7:$B$846,0)))</f>
        <v/>
      </c>
      <c r="K158" s="856" t="str">
        <f>IF($B158="","",INDEX('All CCC'!K$7:K$846,MATCH(WatchList!$B158,'All CCC'!$B$7:$B$846,0)))</f>
        <v/>
      </c>
      <c r="L158" s="856" t="str">
        <f>IF($B158="","",INDEX('All CCC'!L$7:L$846,MATCH(WatchList!$B158,'All CCC'!$B$7:$B$846,0)))</f>
        <v/>
      </c>
      <c r="M158" s="856" t="str">
        <f>IF($B158="","",INDEX('All CCC'!M$7:M$846,MATCH(WatchList!$B158,'All CCC'!$B$7:$B$846,0)))</f>
        <v/>
      </c>
      <c r="N158" s="856" t="str">
        <f>IF($B158="","",INDEX('All CCC'!N$7:N$846,MATCH(WatchList!$B158,'All CCC'!$B$7:$B$846,0)))</f>
        <v/>
      </c>
      <c r="O158" s="856" t="str">
        <f>IF($B158="","",INDEX('All CCC'!O$7:O$846,MATCH(WatchList!$B158,'All CCC'!$B$7:$B$846,0)))</f>
        <v/>
      </c>
      <c r="P158" s="857" t="str">
        <f>IF($B158="","",INDEX('All CCC'!P$7:P$846,MATCH(WatchList!$B158,'All CCC'!$B$7:$B$846,0)))</f>
        <v/>
      </c>
      <c r="Q158" s="857" t="str">
        <f>IF($B158="","",INDEX('All CCC'!Q$7:Q$846,MATCH(WatchList!$B158,'All CCC'!$B$7:$B$846,0)))</f>
        <v/>
      </c>
      <c r="R158" s="856" t="str">
        <f>IF($B158="","",INDEX('All CCC'!R$7:R$846,MATCH(WatchList!$B158,'All CCC'!$B$7:$B$846,0)))</f>
        <v/>
      </c>
      <c r="S158" s="856" t="str">
        <f>IF($B158="","",INDEX('All CCC'!S$7:S$846,MATCH(WatchList!$B158,'All CCC'!$B$7:$B$846,0)))</f>
        <v/>
      </c>
      <c r="T158" s="856" t="str">
        <f>IF($B158="","",INDEX('All CCC'!T$7:T$846,MATCH(WatchList!$B158,'All CCC'!$B$7:$B$846,0)))</f>
        <v/>
      </c>
      <c r="U158" s="856" t="str">
        <f>IF($B158="","",INDEX('All CCC'!U$7:U$846,MATCH(WatchList!$B158,'All CCC'!$B$7:$B$846,0)))</f>
        <v/>
      </c>
      <c r="V158" s="856" t="str">
        <f>IF($B158="","",INDEX('All CCC'!V$7:V$846,MATCH(WatchList!$B158,'All CCC'!$B$7:$B$846,0)))</f>
        <v/>
      </c>
      <c r="W158" s="856" t="str">
        <f>IF($B158="","",INDEX('All CCC'!W$7:W$846,MATCH(WatchList!$B158,'All CCC'!$B$7:$B$846,0)))</f>
        <v/>
      </c>
      <c r="X158" s="856" t="str">
        <f>IF($B158="","",INDEX('All CCC'!X$7:X$846,MATCH(WatchList!$B158,'All CCC'!$B$7:$B$846,0)))</f>
        <v/>
      </c>
      <c r="Y158" s="856" t="str">
        <f>IF($B158="","",INDEX('All CCC'!Y$7:Y$846,MATCH(WatchList!$B158,'All CCC'!$B$7:$B$846,0)))</f>
        <v/>
      </c>
      <c r="Z158" s="856" t="str">
        <f>IF($B158="","",INDEX('All CCC'!Z$7:Z$846,MATCH(WatchList!$B158,'All CCC'!$B$7:$B$846,0)))</f>
        <v/>
      </c>
      <c r="AA158" s="856" t="str">
        <f>IF($B158="","",INDEX('All CCC'!AA$7:AA$846,MATCH(WatchList!$B158,'All CCC'!$B$7:$B$846,0)))</f>
        <v/>
      </c>
      <c r="AB158" s="856" t="str">
        <f>IF($B158="","",INDEX('All CCC'!AB$7:AB$846,MATCH(WatchList!$B158,'All CCC'!$B$7:$B$846,0)))</f>
        <v/>
      </c>
      <c r="AC158" s="856" t="str">
        <f>IF($B158="","",INDEX('All CCC'!AC$7:AC$846,MATCH(WatchList!$B158,'All CCC'!$B$7:$B$846,0)))</f>
        <v/>
      </c>
      <c r="AD158" s="856" t="str">
        <f>IF($B158="","",INDEX('All CCC'!AD$7:AD$846,MATCH(WatchList!$B158,'All CCC'!$B$7:$B$846,0)))</f>
        <v/>
      </c>
      <c r="AE158" s="856" t="str">
        <f>IF($B158="","",INDEX('All CCC'!AE$7:AE$846,MATCH(WatchList!$B158,'All CCC'!$B$7:$B$846,0)))</f>
        <v/>
      </c>
      <c r="AF158" s="856" t="str">
        <f>IF($B158="","",INDEX('All CCC'!AF$7:AF$846,MATCH(WatchList!$B158,'All CCC'!$B$7:$B$846,0)))</f>
        <v/>
      </c>
      <c r="AG158" s="856" t="str">
        <f>IF($B158="","",INDEX('All CCC'!AG$7:AG$846,MATCH(WatchList!$B158,'All CCC'!$B$7:$B$846,0)))</f>
        <v/>
      </c>
      <c r="AH158" s="856" t="str">
        <f>IF($B158="","",INDEX('All CCC'!AH$7:AH$846,MATCH(WatchList!$B158,'All CCC'!$B$7:$B$846,0)))</f>
        <v/>
      </c>
      <c r="AI158" s="856" t="str">
        <f>IF($B158="","",INDEX('All CCC'!AI$7:AI$846,MATCH(WatchList!$B158,'All CCC'!$B$7:$B$846,0)))</f>
        <v/>
      </c>
      <c r="AJ158" s="856" t="str">
        <f>IF($B158="","",INDEX('All CCC'!AJ$7:AJ$846,MATCH(WatchList!$B158,'All CCC'!$B$7:$B$846,0)))</f>
        <v/>
      </c>
      <c r="AK158" s="856" t="str">
        <f>IF($B158="","",INDEX('All CCC'!AK$7:AK$846,MATCH(WatchList!$B158,'All CCC'!$B$7:$B$846,0)))</f>
        <v/>
      </c>
      <c r="AL158" s="856" t="str">
        <f>IF($B158="","",INDEX('All CCC'!AL$7:AL$846,MATCH(WatchList!$B158,'All CCC'!$B$7:$B$846,0)))</f>
        <v/>
      </c>
      <c r="AM158" s="856" t="str">
        <f>IF($B158="","",INDEX('All CCC'!AM$7:AM$846,MATCH(WatchList!$B158,'All CCC'!$B$7:$B$846,0)))</f>
        <v/>
      </c>
      <c r="AN158" s="856" t="str">
        <f>IF($B158="","",INDEX('All CCC'!AN$7:AN$846,MATCH(WatchList!$B158,'All CCC'!$B$7:$B$846,0)))</f>
        <v/>
      </c>
      <c r="AO158" s="856" t="str">
        <f>IF($B158="","",INDEX('All CCC'!AO$7:AO$846,MATCH(WatchList!$B158,'All CCC'!$B$7:$B$846,0)))</f>
        <v/>
      </c>
      <c r="AP158" s="856" t="str">
        <f>IF($B158="","",INDEX('All CCC'!AP$7:AP$846,MATCH(WatchList!$B158,'All CCC'!$B$7:$B$846,0)))</f>
        <v/>
      </c>
      <c r="AQ158" s="856" t="str">
        <f>IF($B158="","",INDEX('All CCC'!AQ$7:AQ$846,MATCH(WatchList!$B158,'All CCC'!$B$7:$B$846,0)))</f>
        <v/>
      </c>
      <c r="AR158" s="856" t="str">
        <f>IF($B158="","",INDEX('All CCC'!AR$7:AR$846,MATCH(WatchList!$B158,'All CCC'!$B$7:$B$846,0)))</f>
        <v/>
      </c>
      <c r="AS158" s="856" t="str">
        <f>IF($B158="","",INDEX('All CCC'!AS$7:AS$846,MATCH(WatchList!$B158,'All CCC'!$B$7:$B$846,0)))</f>
        <v/>
      </c>
      <c r="AT158" s="856" t="str">
        <f>IF($B158="","",INDEX('All CCC'!AT$7:AT$846,MATCH(WatchList!$B158,'All CCC'!$B$7:$B$846,0)))</f>
        <v/>
      </c>
      <c r="AU158" s="856" t="str">
        <f>IF($B158="","",INDEX('All CCC'!AU$7:AU$846,MATCH(WatchList!$B158,'All CCC'!$B$7:$B$846,0)))</f>
        <v/>
      </c>
      <c r="AV158" s="856" t="str">
        <f>IF($B158="","",INDEX('All CCC'!AV$7:AV$846,MATCH(WatchList!$B158,'All CCC'!$B$7:$B$846,0)))</f>
        <v/>
      </c>
      <c r="AW158" s="856" t="str">
        <f>IF($B158="","",INDEX('All CCC'!AW$7:AW$846,MATCH(WatchList!$B158,'All CCC'!$B$7:$B$846,0)))</f>
        <v/>
      </c>
      <c r="AX158" s="856" t="str">
        <f>IF($B158="","",INDEX('All CCC'!AX$7:AX$846,MATCH(WatchList!$B158,'All CCC'!$B$7:$B$846,0)))</f>
        <v/>
      </c>
      <c r="AY158" s="856" t="str">
        <f>IF($B158="","",INDEX('All CCC'!AY$7:AY$846,MATCH(WatchList!$B158,'All CCC'!$B$7:$B$846,0)))</f>
        <v/>
      </c>
      <c r="AZ158" s="856" t="str">
        <f>IF($B158="","",INDEX('All CCC'!AZ$7:AZ$846,MATCH(WatchList!$B158,'All CCC'!$B$7:$B$846,0)))</f>
        <v/>
      </c>
      <c r="BA158" s="856" t="str">
        <f>IF($B158="","",INDEX('All CCC'!BA$7:BA$846,MATCH(WatchList!$B158,'All CCC'!$B$7:$B$846,0)))</f>
        <v/>
      </c>
      <c r="BB158" s="856" t="str">
        <f>IF($B158="","",INDEX('All CCC'!BB$7:BB$846,MATCH(WatchList!$B158,'All CCC'!$B$7:$B$846,0)))</f>
        <v/>
      </c>
      <c r="BC158" s="856" t="str">
        <f>IF($B158="","",INDEX('All CCC'!BC$7:BC$846,MATCH(WatchList!$B158,'All CCC'!$B$7:$B$846,0)))</f>
        <v/>
      </c>
      <c r="BD158" s="856" t="str">
        <f>IF($B158="","",INDEX('All CCC'!BD$7:BD$846,MATCH(WatchList!$B158,'All CCC'!$B$7:$B$846,0)))</f>
        <v/>
      </c>
      <c r="BE158" s="856" t="str">
        <f>IF($B158="","",INDEX('All CCC'!BE$7:BE$846,MATCH(WatchList!$B158,'All CCC'!$B$7:$B$846,0)))</f>
        <v/>
      </c>
      <c r="BF158" s="856" t="str">
        <f>IF($B158="","",INDEX('All CCC'!BF$7:BF$846,MATCH(WatchList!$B158,'All CCC'!$B$7:$B$846,0)))</f>
        <v/>
      </c>
      <c r="BG158" s="856" t="str">
        <f>IF($B158="","",INDEX('All CCC'!BG$7:BG$846,MATCH(WatchList!$B158,'All CCC'!$B$7:$B$846,0)))</f>
        <v/>
      </c>
    </row>
    <row r="159" spans="1:59" x14ac:dyDescent="0.2">
      <c r="A159" s="550" t="str">
        <f>IF($B159="","",INDEX('All CCC'!A$7:A$846,MATCH(WatchList!$B159,'All CCC'!$B$7:$B$846,0)))</f>
        <v/>
      </c>
      <c r="B159" s="31"/>
      <c r="C159" s="856" t="str">
        <f>IF($B159="","",INDEX('All CCC'!C$7:C$846,MATCH(WatchList!$B159,'All CCC'!$B$7:$B$846,0)))</f>
        <v/>
      </c>
      <c r="D159" s="856" t="str">
        <f>IF($B159="","",INDEX('All CCC'!D$7:D$846,MATCH(WatchList!$B159,'All CCC'!$B$7:$B$846,0)))</f>
        <v/>
      </c>
      <c r="E159" s="856" t="str">
        <f>IF($B159="","",INDEX('All CCC'!E$7:E$846,MATCH(WatchList!$B159,'All CCC'!$B$7:$B$846,0)))</f>
        <v/>
      </c>
      <c r="F159" s="856" t="str">
        <f>IF($B159="","",INDEX('All CCC'!F$7:F$846,MATCH(WatchList!$B159,'All CCC'!$B$7:$B$846,0)))</f>
        <v/>
      </c>
      <c r="G159" s="856" t="str">
        <f>IF($B159="","",INDEX('All CCC'!G$7:G$846,MATCH(WatchList!$B159,'All CCC'!$B$7:$B$846,0)))</f>
        <v/>
      </c>
      <c r="H159" s="856" t="str">
        <f>IF($B159="","",INDEX('All CCC'!H$7:H$846,MATCH(WatchList!$B159,'All CCC'!$B$7:$B$846,0)))</f>
        <v/>
      </c>
      <c r="I159" s="856" t="str">
        <f>IF($B159="","",INDEX('All CCC'!I$7:I$846,MATCH(WatchList!$B159,'All CCC'!$B$7:$B$846,0)))</f>
        <v/>
      </c>
      <c r="J159" s="856" t="str">
        <f>IF($B159="","",INDEX('All CCC'!J$7:J$846,MATCH(WatchList!$B159,'All CCC'!$B$7:$B$846,0)))</f>
        <v/>
      </c>
      <c r="K159" s="856" t="str">
        <f>IF($B159="","",INDEX('All CCC'!K$7:K$846,MATCH(WatchList!$B159,'All CCC'!$B$7:$B$846,0)))</f>
        <v/>
      </c>
      <c r="L159" s="856" t="str">
        <f>IF($B159="","",INDEX('All CCC'!L$7:L$846,MATCH(WatchList!$B159,'All CCC'!$B$7:$B$846,0)))</f>
        <v/>
      </c>
      <c r="M159" s="856" t="str">
        <f>IF($B159="","",INDEX('All CCC'!M$7:M$846,MATCH(WatchList!$B159,'All CCC'!$B$7:$B$846,0)))</f>
        <v/>
      </c>
      <c r="N159" s="856" t="str">
        <f>IF($B159="","",INDEX('All CCC'!N$7:N$846,MATCH(WatchList!$B159,'All CCC'!$B$7:$B$846,0)))</f>
        <v/>
      </c>
      <c r="O159" s="856" t="str">
        <f>IF($B159="","",INDEX('All CCC'!O$7:O$846,MATCH(WatchList!$B159,'All CCC'!$B$7:$B$846,0)))</f>
        <v/>
      </c>
      <c r="P159" s="857" t="str">
        <f>IF($B159="","",INDEX('All CCC'!P$7:P$846,MATCH(WatchList!$B159,'All CCC'!$B$7:$B$846,0)))</f>
        <v/>
      </c>
      <c r="Q159" s="857" t="str">
        <f>IF($B159="","",INDEX('All CCC'!Q$7:Q$846,MATCH(WatchList!$B159,'All CCC'!$B$7:$B$846,0)))</f>
        <v/>
      </c>
      <c r="R159" s="856" t="str">
        <f>IF($B159="","",INDEX('All CCC'!R$7:R$846,MATCH(WatchList!$B159,'All CCC'!$B$7:$B$846,0)))</f>
        <v/>
      </c>
      <c r="S159" s="856" t="str">
        <f>IF($B159="","",INDEX('All CCC'!S$7:S$846,MATCH(WatchList!$B159,'All CCC'!$B$7:$B$846,0)))</f>
        <v/>
      </c>
      <c r="T159" s="856" t="str">
        <f>IF($B159="","",INDEX('All CCC'!T$7:T$846,MATCH(WatchList!$B159,'All CCC'!$B$7:$B$846,0)))</f>
        <v/>
      </c>
      <c r="U159" s="856" t="str">
        <f>IF($B159="","",INDEX('All CCC'!U$7:U$846,MATCH(WatchList!$B159,'All CCC'!$B$7:$B$846,0)))</f>
        <v/>
      </c>
      <c r="V159" s="856" t="str">
        <f>IF($B159="","",INDEX('All CCC'!V$7:V$846,MATCH(WatchList!$B159,'All CCC'!$B$7:$B$846,0)))</f>
        <v/>
      </c>
      <c r="W159" s="856" t="str">
        <f>IF($B159="","",INDEX('All CCC'!W$7:W$846,MATCH(WatchList!$B159,'All CCC'!$B$7:$B$846,0)))</f>
        <v/>
      </c>
      <c r="X159" s="856" t="str">
        <f>IF($B159="","",INDEX('All CCC'!X$7:X$846,MATCH(WatchList!$B159,'All CCC'!$B$7:$B$846,0)))</f>
        <v/>
      </c>
      <c r="Y159" s="856" t="str">
        <f>IF($B159="","",INDEX('All CCC'!Y$7:Y$846,MATCH(WatchList!$B159,'All CCC'!$B$7:$B$846,0)))</f>
        <v/>
      </c>
      <c r="Z159" s="856" t="str">
        <f>IF($B159="","",INDEX('All CCC'!Z$7:Z$846,MATCH(WatchList!$B159,'All CCC'!$B$7:$B$846,0)))</f>
        <v/>
      </c>
      <c r="AA159" s="856" t="str">
        <f>IF($B159="","",INDEX('All CCC'!AA$7:AA$846,MATCH(WatchList!$B159,'All CCC'!$B$7:$B$846,0)))</f>
        <v/>
      </c>
      <c r="AB159" s="856" t="str">
        <f>IF($B159="","",INDEX('All CCC'!AB$7:AB$846,MATCH(WatchList!$B159,'All CCC'!$B$7:$B$846,0)))</f>
        <v/>
      </c>
      <c r="AC159" s="856" t="str">
        <f>IF($B159="","",INDEX('All CCC'!AC$7:AC$846,MATCH(WatchList!$B159,'All CCC'!$B$7:$B$846,0)))</f>
        <v/>
      </c>
      <c r="AD159" s="856" t="str">
        <f>IF($B159="","",INDEX('All CCC'!AD$7:AD$846,MATCH(WatchList!$B159,'All CCC'!$B$7:$B$846,0)))</f>
        <v/>
      </c>
      <c r="AE159" s="856" t="str">
        <f>IF($B159="","",INDEX('All CCC'!AE$7:AE$846,MATCH(WatchList!$B159,'All CCC'!$B$7:$B$846,0)))</f>
        <v/>
      </c>
      <c r="AF159" s="856" t="str">
        <f>IF($B159="","",INDEX('All CCC'!AF$7:AF$846,MATCH(WatchList!$B159,'All CCC'!$B$7:$B$846,0)))</f>
        <v/>
      </c>
      <c r="AG159" s="856" t="str">
        <f>IF($B159="","",INDEX('All CCC'!AG$7:AG$846,MATCH(WatchList!$B159,'All CCC'!$B$7:$B$846,0)))</f>
        <v/>
      </c>
      <c r="AH159" s="856" t="str">
        <f>IF($B159="","",INDEX('All CCC'!AH$7:AH$846,MATCH(WatchList!$B159,'All CCC'!$B$7:$B$846,0)))</f>
        <v/>
      </c>
      <c r="AI159" s="856" t="str">
        <f>IF($B159="","",INDEX('All CCC'!AI$7:AI$846,MATCH(WatchList!$B159,'All CCC'!$B$7:$B$846,0)))</f>
        <v/>
      </c>
      <c r="AJ159" s="856" t="str">
        <f>IF($B159="","",INDEX('All CCC'!AJ$7:AJ$846,MATCH(WatchList!$B159,'All CCC'!$B$7:$B$846,0)))</f>
        <v/>
      </c>
      <c r="AK159" s="856" t="str">
        <f>IF($B159="","",INDEX('All CCC'!AK$7:AK$846,MATCH(WatchList!$B159,'All CCC'!$B$7:$B$846,0)))</f>
        <v/>
      </c>
      <c r="AL159" s="856" t="str">
        <f>IF($B159="","",INDEX('All CCC'!AL$7:AL$846,MATCH(WatchList!$B159,'All CCC'!$B$7:$B$846,0)))</f>
        <v/>
      </c>
      <c r="AM159" s="856" t="str">
        <f>IF($B159="","",INDEX('All CCC'!AM$7:AM$846,MATCH(WatchList!$B159,'All CCC'!$B$7:$B$846,0)))</f>
        <v/>
      </c>
      <c r="AN159" s="856" t="str">
        <f>IF($B159="","",INDEX('All CCC'!AN$7:AN$846,MATCH(WatchList!$B159,'All CCC'!$B$7:$B$846,0)))</f>
        <v/>
      </c>
      <c r="AO159" s="856" t="str">
        <f>IF($B159="","",INDEX('All CCC'!AO$7:AO$846,MATCH(WatchList!$B159,'All CCC'!$B$7:$B$846,0)))</f>
        <v/>
      </c>
      <c r="AP159" s="856" t="str">
        <f>IF($B159="","",INDEX('All CCC'!AP$7:AP$846,MATCH(WatchList!$B159,'All CCC'!$B$7:$B$846,0)))</f>
        <v/>
      </c>
      <c r="AQ159" s="856" t="str">
        <f>IF($B159="","",INDEX('All CCC'!AQ$7:AQ$846,MATCH(WatchList!$B159,'All CCC'!$B$7:$B$846,0)))</f>
        <v/>
      </c>
      <c r="AR159" s="856" t="str">
        <f>IF($B159="","",INDEX('All CCC'!AR$7:AR$846,MATCH(WatchList!$B159,'All CCC'!$B$7:$B$846,0)))</f>
        <v/>
      </c>
      <c r="AS159" s="856" t="str">
        <f>IF($B159="","",INDEX('All CCC'!AS$7:AS$846,MATCH(WatchList!$B159,'All CCC'!$B$7:$B$846,0)))</f>
        <v/>
      </c>
      <c r="AT159" s="856" t="str">
        <f>IF($B159="","",INDEX('All CCC'!AT$7:AT$846,MATCH(WatchList!$B159,'All CCC'!$B$7:$B$846,0)))</f>
        <v/>
      </c>
      <c r="AU159" s="856" t="str">
        <f>IF($B159="","",INDEX('All CCC'!AU$7:AU$846,MATCH(WatchList!$B159,'All CCC'!$B$7:$B$846,0)))</f>
        <v/>
      </c>
      <c r="AV159" s="856" t="str">
        <f>IF($B159="","",INDEX('All CCC'!AV$7:AV$846,MATCH(WatchList!$B159,'All CCC'!$B$7:$B$846,0)))</f>
        <v/>
      </c>
      <c r="AW159" s="856" t="str">
        <f>IF($B159="","",INDEX('All CCC'!AW$7:AW$846,MATCH(WatchList!$B159,'All CCC'!$B$7:$B$846,0)))</f>
        <v/>
      </c>
      <c r="AX159" s="856" t="str">
        <f>IF($B159="","",INDEX('All CCC'!AX$7:AX$846,MATCH(WatchList!$B159,'All CCC'!$B$7:$B$846,0)))</f>
        <v/>
      </c>
      <c r="AY159" s="856" t="str">
        <f>IF($B159="","",INDEX('All CCC'!AY$7:AY$846,MATCH(WatchList!$B159,'All CCC'!$B$7:$B$846,0)))</f>
        <v/>
      </c>
      <c r="AZ159" s="856" t="str">
        <f>IF($B159="","",INDEX('All CCC'!AZ$7:AZ$846,MATCH(WatchList!$B159,'All CCC'!$B$7:$B$846,0)))</f>
        <v/>
      </c>
      <c r="BA159" s="856" t="str">
        <f>IF($B159="","",INDEX('All CCC'!BA$7:BA$846,MATCH(WatchList!$B159,'All CCC'!$B$7:$B$846,0)))</f>
        <v/>
      </c>
      <c r="BB159" s="856" t="str">
        <f>IF($B159="","",INDEX('All CCC'!BB$7:BB$846,MATCH(WatchList!$B159,'All CCC'!$B$7:$B$846,0)))</f>
        <v/>
      </c>
      <c r="BC159" s="856" t="str">
        <f>IF($B159="","",INDEX('All CCC'!BC$7:BC$846,MATCH(WatchList!$B159,'All CCC'!$B$7:$B$846,0)))</f>
        <v/>
      </c>
      <c r="BD159" s="856" t="str">
        <f>IF($B159="","",INDEX('All CCC'!BD$7:BD$846,MATCH(WatchList!$B159,'All CCC'!$B$7:$B$846,0)))</f>
        <v/>
      </c>
      <c r="BE159" s="856" t="str">
        <f>IF($B159="","",INDEX('All CCC'!BE$7:BE$846,MATCH(WatchList!$B159,'All CCC'!$B$7:$B$846,0)))</f>
        <v/>
      </c>
      <c r="BF159" s="856" t="str">
        <f>IF($B159="","",INDEX('All CCC'!BF$7:BF$846,MATCH(WatchList!$B159,'All CCC'!$B$7:$B$846,0)))</f>
        <v/>
      </c>
      <c r="BG159" s="856" t="str">
        <f>IF($B159="","",INDEX('All CCC'!BG$7:BG$846,MATCH(WatchList!$B159,'All CCC'!$B$7:$B$846,0)))</f>
        <v/>
      </c>
    </row>
    <row r="160" spans="1:59" x14ac:dyDescent="0.2">
      <c r="A160" s="550" t="str">
        <f>IF($B160="","",INDEX('All CCC'!A$7:A$846,MATCH(WatchList!$B160,'All CCC'!$B$7:$B$846,0)))</f>
        <v/>
      </c>
      <c r="B160" s="31"/>
      <c r="C160" s="856" t="str">
        <f>IF($B160="","",INDEX('All CCC'!C$7:C$846,MATCH(WatchList!$B160,'All CCC'!$B$7:$B$846,0)))</f>
        <v/>
      </c>
      <c r="D160" s="856" t="str">
        <f>IF($B160="","",INDEX('All CCC'!D$7:D$846,MATCH(WatchList!$B160,'All CCC'!$B$7:$B$846,0)))</f>
        <v/>
      </c>
      <c r="E160" s="856" t="str">
        <f>IF($B160="","",INDEX('All CCC'!E$7:E$846,MATCH(WatchList!$B160,'All CCC'!$B$7:$B$846,0)))</f>
        <v/>
      </c>
      <c r="F160" s="856" t="str">
        <f>IF($B160="","",INDEX('All CCC'!F$7:F$846,MATCH(WatchList!$B160,'All CCC'!$B$7:$B$846,0)))</f>
        <v/>
      </c>
      <c r="G160" s="856" t="str">
        <f>IF($B160="","",INDEX('All CCC'!G$7:G$846,MATCH(WatchList!$B160,'All CCC'!$B$7:$B$846,0)))</f>
        <v/>
      </c>
      <c r="H160" s="856" t="str">
        <f>IF($B160="","",INDEX('All CCC'!H$7:H$846,MATCH(WatchList!$B160,'All CCC'!$B$7:$B$846,0)))</f>
        <v/>
      </c>
      <c r="I160" s="856" t="str">
        <f>IF($B160="","",INDEX('All CCC'!I$7:I$846,MATCH(WatchList!$B160,'All CCC'!$B$7:$B$846,0)))</f>
        <v/>
      </c>
      <c r="J160" s="856" t="str">
        <f>IF($B160="","",INDEX('All CCC'!J$7:J$846,MATCH(WatchList!$B160,'All CCC'!$B$7:$B$846,0)))</f>
        <v/>
      </c>
      <c r="K160" s="856" t="str">
        <f>IF($B160="","",INDEX('All CCC'!K$7:K$846,MATCH(WatchList!$B160,'All CCC'!$B$7:$B$846,0)))</f>
        <v/>
      </c>
      <c r="L160" s="856" t="str">
        <f>IF($B160="","",INDEX('All CCC'!L$7:L$846,MATCH(WatchList!$B160,'All CCC'!$B$7:$B$846,0)))</f>
        <v/>
      </c>
      <c r="M160" s="856" t="str">
        <f>IF($B160="","",INDEX('All CCC'!M$7:M$846,MATCH(WatchList!$B160,'All CCC'!$B$7:$B$846,0)))</f>
        <v/>
      </c>
      <c r="N160" s="856" t="str">
        <f>IF($B160="","",INDEX('All CCC'!N$7:N$846,MATCH(WatchList!$B160,'All CCC'!$B$7:$B$846,0)))</f>
        <v/>
      </c>
      <c r="O160" s="856" t="str">
        <f>IF($B160="","",INDEX('All CCC'!O$7:O$846,MATCH(WatchList!$B160,'All CCC'!$B$7:$B$846,0)))</f>
        <v/>
      </c>
      <c r="P160" s="857" t="str">
        <f>IF($B160="","",INDEX('All CCC'!P$7:P$846,MATCH(WatchList!$B160,'All CCC'!$B$7:$B$846,0)))</f>
        <v/>
      </c>
      <c r="Q160" s="857" t="str">
        <f>IF($B160="","",INDEX('All CCC'!Q$7:Q$846,MATCH(WatchList!$B160,'All CCC'!$B$7:$B$846,0)))</f>
        <v/>
      </c>
      <c r="R160" s="856" t="str">
        <f>IF($B160="","",INDEX('All CCC'!R$7:R$846,MATCH(WatchList!$B160,'All CCC'!$B$7:$B$846,0)))</f>
        <v/>
      </c>
      <c r="S160" s="856" t="str">
        <f>IF($B160="","",INDEX('All CCC'!S$7:S$846,MATCH(WatchList!$B160,'All CCC'!$B$7:$B$846,0)))</f>
        <v/>
      </c>
      <c r="T160" s="856" t="str">
        <f>IF($B160="","",INDEX('All CCC'!T$7:T$846,MATCH(WatchList!$B160,'All CCC'!$B$7:$B$846,0)))</f>
        <v/>
      </c>
      <c r="U160" s="856" t="str">
        <f>IF($B160="","",INDEX('All CCC'!U$7:U$846,MATCH(WatchList!$B160,'All CCC'!$B$7:$B$846,0)))</f>
        <v/>
      </c>
      <c r="V160" s="856" t="str">
        <f>IF($B160="","",INDEX('All CCC'!V$7:V$846,MATCH(WatchList!$B160,'All CCC'!$B$7:$B$846,0)))</f>
        <v/>
      </c>
      <c r="W160" s="856" t="str">
        <f>IF($B160="","",INDEX('All CCC'!W$7:W$846,MATCH(WatchList!$B160,'All CCC'!$B$7:$B$846,0)))</f>
        <v/>
      </c>
      <c r="X160" s="856" t="str">
        <f>IF($B160="","",INDEX('All CCC'!X$7:X$846,MATCH(WatchList!$B160,'All CCC'!$B$7:$B$846,0)))</f>
        <v/>
      </c>
      <c r="Y160" s="856" t="str">
        <f>IF($B160="","",INDEX('All CCC'!Y$7:Y$846,MATCH(WatchList!$B160,'All CCC'!$B$7:$B$846,0)))</f>
        <v/>
      </c>
      <c r="Z160" s="856" t="str">
        <f>IF($B160="","",INDEX('All CCC'!Z$7:Z$846,MATCH(WatchList!$B160,'All CCC'!$B$7:$B$846,0)))</f>
        <v/>
      </c>
      <c r="AA160" s="856" t="str">
        <f>IF($B160="","",INDEX('All CCC'!AA$7:AA$846,MATCH(WatchList!$B160,'All CCC'!$B$7:$B$846,0)))</f>
        <v/>
      </c>
      <c r="AB160" s="856" t="str">
        <f>IF($B160="","",INDEX('All CCC'!AB$7:AB$846,MATCH(WatchList!$B160,'All CCC'!$B$7:$B$846,0)))</f>
        <v/>
      </c>
      <c r="AC160" s="856" t="str">
        <f>IF($B160="","",INDEX('All CCC'!AC$7:AC$846,MATCH(WatchList!$B160,'All CCC'!$B$7:$B$846,0)))</f>
        <v/>
      </c>
      <c r="AD160" s="856" t="str">
        <f>IF($B160="","",INDEX('All CCC'!AD$7:AD$846,MATCH(WatchList!$B160,'All CCC'!$B$7:$B$846,0)))</f>
        <v/>
      </c>
      <c r="AE160" s="856" t="str">
        <f>IF($B160="","",INDEX('All CCC'!AE$7:AE$846,MATCH(WatchList!$B160,'All CCC'!$B$7:$B$846,0)))</f>
        <v/>
      </c>
      <c r="AF160" s="856" t="str">
        <f>IF($B160="","",INDEX('All CCC'!AF$7:AF$846,MATCH(WatchList!$B160,'All CCC'!$B$7:$B$846,0)))</f>
        <v/>
      </c>
      <c r="AG160" s="856" t="str">
        <f>IF($B160="","",INDEX('All CCC'!AG$7:AG$846,MATCH(WatchList!$B160,'All CCC'!$B$7:$B$846,0)))</f>
        <v/>
      </c>
      <c r="AH160" s="856" t="str">
        <f>IF($B160="","",INDEX('All CCC'!AH$7:AH$846,MATCH(WatchList!$B160,'All CCC'!$B$7:$B$846,0)))</f>
        <v/>
      </c>
      <c r="AI160" s="856" t="str">
        <f>IF($B160="","",INDEX('All CCC'!AI$7:AI$846,MATCH(WatchList!$B160,'All CCC'!$B$7:$B$846,0)))</f>
        <v/>
      </c>
      <c r="AJ160" s="856" t="str">
        <f>IF($B160="","",INDEX('All CCC'!AJ$7:AJ$846,MATCH(WatchList!$B160,'All CCC'!$B$7:$B$846,0)))</f>
        <v/>
      </c>
      <c r="AK160" s="856" t="str">
        <f>IF($B160="","",INDEX('All CCC'!AK$7:AK$846,MATCH(WatchList!$B160,'All CCC'!$B$7:$B$846,0)))</f>
        <v/>
      </c>
      <c r="AL160" s="856" t="str">
        <f>IF($B160="","",INDEX('All CCC'!AL$7:AL$846,MATCH(WatchList!$B160,'All CCC'!$B$7:$B$846,0)))</f>
        <v/>
      </c>
      <c r="AM160" s="856" t="str">
        <f>IF($B160="","",INDEX('All CCC'!AM$7:AM$846,MATCH(WatchList!$B160,'All CCC'!$B$7:$B$846,0)))</f>
        <v/>
      </c>
      <c r="AN160" s="856" t="str">
        <f>IF($B160="","",INDEX('All CCC'!AN$7:AN$846,MATCH(WatchList!$B160,'All CCC'!$B$7:$B$846,0)))</f>
        <v/>
      </c>
      <c r="AO160" s="856" t="str">
        <f>IF($B160="","",INDEX('All CCC'!AO$7:AO$846,MATCH(WatchList!$B160,'All CCC'!$B$7:$B$846,0)))</f>
        <v/>
      </c>
      <c r="AP160" s="856" t="str">
        <f>IF($B160="","",INDEX('All CCC'!AP$7:AP$846,MATCH(WatchList!$B160,'All CCC'!$B$7:$B$846,0)))</f>
        <v/>
      </c>
      <c r="AQ160" s="856" t="str">
        <f>IF($B160="","",INDEX('All CCC'!AQ$7:AQ$846,MATCH(WatchList!$B160,'All CCC'!$B$7:$B$846,0)))</f>
        <v/>
      </c>
      <c r="AR160" s="856" t="str">
        <f>IF($B160="","",INDEX('All CCC'!AR$7:AR$846,MATCH(WatchList!$B160,'All CCC'!$B$7:$B$846,0)))</f>
        <v/>
      </c>
      <c r="AS160" s="856" t="str">
        <f>IF($B160="","",INDEX('All CCC'!AS$7:AS$846,MATCH(WatchList!$B160,'All CCC'!$B$7:$B$846,0)))</f>
        <v/>
      </c>
      <c r="AT160" s="856" t="str">
        <f>IF($B160="","",INDEX('All CCC'!AT$7:AT$846,MATCH(WatchList!$B160,'All CCC'!$B$7:$B$846,0)))</f>
        <v/>
      </c>
      <c r="AU160" s="856" t="str">
        <f>IF($B160="","",INDEX('All CCC'!AU$7:AU$846,MATCH(WatchList!$B160,'All CCC'!$B$7:$B$846,0)))</f>
        <v/>
      </c>
      <c r="AV160" s="856" t="str">
        <f>IF($B160="","",INDEX('All CCC'!AV$7:AV$846,MATCH(WatchList!$B160,'All CCC'!$B$7:$B$846,0)))</f>
        <v/>
      </c>
      <c r="AW160" s="856" t="str">
        <f>IF($B160="","",INDEX('All CCC'!AW$7:AW$846,MATCH(WatchList!$B160,'All CCC'!$B$7:$B$846,0)))</f>
        <v/>
      </c>
      <c r="AX160" s="856" t="str">
        <f>IF($B160="","",INDEX('All CCC'!AX$7:AX$846,MATCH(WatchList!$B160,'All CCC'!$B$7:$B$846,0)))</f>
        <v/>
      </c>
      <c r="AY160" s="856" t="str">
        <f>IF($B160="","",INDEX('All CCC'!AY$7:AY$846,MATCH(WatchList!$B160,'All CCC'!$B$7:$B$846,0)))</f>
        <v/>
      </c>
      <c r="AZ160" s="856" t="str">
        <f>IF($B160="","",INDEX('All CCC'!AZ$7:AZ$846,MATCH(WatchList!$B160,'All CCC'!$B$7:$B$846,0)))</f>
        <v/>
      </c>
      <c r="BA160" s="856" t="str">
        <f>IF($B160="","",INDEX('All CCC'!BA$7:BA$846,MATCH(WatchList!$B160,'All CCC'!$B$7:$B$846,0)))</f>
        <v/>
      </c>
      <c r="BB160" s="856" t="str">
        <f>IF($B160="","",INDEX('All CCC'!BB$7:BB$846,MATCH(WatchList!$B160,'All CCC'!$B$7:$B$846,0)))</f>
        <v/>
      </c>
      <c r="BC160" s="856" t="str">
        <f>IF($B160="","",INDEX('All CCC'!BC$7:BC$846,MATCH(WatchList!$B160,'All CCC'!$B$7:$B$846,0)))</f>
        <v/>
      </c>
      <c r="BD160" s="856" t="str">
        <f>IF($B160="","",INDEX('All CCC'!BD$7:BD$846,MATCH(WatchList!$B160,'All CCC'!$B$7:$B$846,0)))</f>
        <v/>
      </c>
      <c r="BE160" s="856" t="str">
        <f>IF($B160="","",INDEX('All CCC'!BE$7:BE$846,MATCH(WatchList!$B160,'All CCC'!$B$7:$B$846,0)))</f>
        <v/>
      </c>
      <c r="BF160" s="856" t="str">
        <f>IF($B160="","",INDEX('All CCC'!BF$7:BF$846,MATCH(WatchList!$B160,'All CCC'!$B$7:$B$846,0)))</f>
        <v/>
      </c>
      <c r="BG160" s="856" t="str">
        <f>IF($B160="","",INDEX('All CCC'!BG$7:BG$846,MATCH(WatchList!$B160,'All CCC'!$B$7:$B$846,0)))</f>
        <v/>
      </c>
    </row>
    <row r="161" spans="1:59" x14ac:dyDescent="0.2">
      <c r="A161" s="550" t="str">
        <f>IF($B161="","",INDEX('All CCC'!A$7:A$846,MATCH(WatchList!$B161,'All CCC'!$B$7:$B$846,0)))</f>
        <v/>
      </c>
      <c r="B161" s="31"/>
      <c r="C161" s="856" t="str">
        <f>IF($B161="","",INDEX('All CCC'!C$7:C$846,MATCH(WatchList!$B161,'All CCC'!$B$7:$B$846,0)))</f>
        <v/>
      </c>
      <c r="D161" s="856" t="str">
        <f>IF($B161="","",INDEX('All CCC'!D$7:D$846,MATCH(WatchList!$B161,'All CCC'!$B$7:$B$846,0)))</f>
        <v/>
      </c>
      <c r="E161" s="856" t="str">
        <f>IF($B161="","",INDEX('All CCC'!E$7:E$846,MATCH(WatchList!$B161,'All CCC'!$B$7:$B$846,0)))</f>
        <v/>
      </c>
      <c r="F161" s="856" t="str">
        <f>IF($B161="","",INDEX('All CCC'!F$7:F$846,MATCH(WatchList!$B161,'All CCC'!$B$7:$B$846,0)))</f>
        <v/>
      </c>
      <c r="G161" s="856" t="str">
        <f>IF($B161="","",INDEX('All CCC'!G$7:G$846,MATCH(WatchList!$B161,'All CCC'!$B$7:$B$846,0)))</f>
        <v/>
      </c>
      <c r="H161" s="856" t="str">
        <f>IF($B161="","",INDEX('All CCC'!H$7:H$846,MATCH(WatchList!$B161,'All CCC'!$B$7:$B$846,0)))</f>
        <v/>
      </c>
      <c r="I161" s="856" t="str">
        <f>IF($B161="","",INDEX('All CCC'!I$7:I$846,MATCH(WatchList!$B161,'All CCC'!$B$7:$B$846,0)))</f>
        <v/>
      </c>
      <c r="J161" s="856" t="str">
        <f>IF($B161="","",INDEX('All CCC'!J$7:J$846,MATCH(WatchList!$B161,'All CCC'!$B$7:$B$846,0)))</f>
        <v/>
      </c>
      <c r="K161" s="856" t="str">
        <f>IF($B161="","",INDEX('All CCC'!K$7:K$846,MATCH(WatchList!$B161,'All CCC'!$B$7:$B$846,0)))</f>
        <v/>
      </c>
      <c r="L161" s="856" t="str">
        <f>IF($B161="","",INDEX('All CCC'!L$7:L$846,MATCH(WatchList!$B161,'All CCC'!$B$7:$B$846,0)))</f>
        <v/>
      </c>
      <c r="M161" s="856" t="str">
        <f>IF($B161="","",INDEX('All CCC'!M$7:M$846,MATCH(WatchList!$B161,'All CCC'!$B$7:$B$846,0)))</f>
        <v/>
      </c>
      <c r="N161" s="856" t="str">
        <f>IF($B161="","",INDEX('All CCC'!N$7:N$846,MATCH(WatchList!$B161,'All CCC'!$B$7:$B$846,0)))</f>
        <v/>
      </c>
      <c r="O161" s="856" t="str">
        <f>IF($B161="","",INDEX('All CCC'!O$7:O$846,MATCH(WatchList!$B161,'All CCC'!$B$7:$B$846,0)))</f>
        <v/>
      </c>
      <c r="P161" s="857" t="str">
        <f>IF($B161="","",INDEX('All CCC'!P$7:P$846,MATCH(WatchList!$B161,'All CCC'!$B$7:$B$846,0)))</f>
        <v/>
      </c>
      <c r="Q161" s="857" t="str">
        <f>IF($B161="","",INDEX('All CCC'!Q$7:Q$846,MATCH(WatchList!$B161,'All CCC'!$B$7:$B$846,0)))</f>
        <v/>
      </c>
      <c r="R161" s="856" t="str">
        <f>IF($B161="","",INDEX('All CCC'!R$7:R$846,MATCH(WatchList!$B161,'All CCC'!$B$7:$B$846,0)))</f>
        <v/>
      </c>
      <c r="S161" s="856" t="str">
        <f>IF($B161="","",INDEX('All CCC'!S$7:S$846,MATCH(WatchList!$B161,'All CCC'!$B$7:$B$846,0)))</f>
        <v/>
      </c>
      <c r="T161" s="856" t="str">
        <f>IF($B161="","",INDEX('All CCC'!T$7:T$846,MATCH(WatchList!$B161,'All CCC'!$B$7:$B$846,0)))</f>
        <v/>
      </c>
      <c r="U161" s="856" t="str">
        <f>IF($B161="","",INDEX('All CCC'!U$7:U$846,MATCH(WatchList!$B161,'All CCC'!$B$7:$B$846,0)))</f>
        <v/>
      </c>
      <c r="V161" s="856" t="str">
        <f>IF($B161="","",INDEX('All CCC'!V$7:V$846,MATCH(WatchList!$B161,'All CCC'!$B$7:$B$846,0)))</f>
        <v/>
      </c>
      <c r="W161" s="856" t="str">
        <f>IF($B161="","",INDEX('All CCC'!W$7:W$846,MATCH(WatchList!$B161,'All CCC'!$B$7:$B$846,0)))</f>
        <v/>
      </c>
      <c r="X161" s="856" t="str">
        <f>IF($B161="","",INDEX('All CCC'!X$7:X$846,MATCH(WatchList!$B161,'All CCC'!$B$7:$B$846,0)))</f>
        <v/>
      </c>
      <c r="Y161" s="856" t="str">
        <f>IF($B161="","",INDEX('All CCC'!Y$7:Y$846,MATCH(WatchList!$B161,'All CCC'!$B$7:$B$846,0)))</f>
        <v/>
      </c>
      <c r="Z161" s="856" t="str">
        <f>IF($B161="","",INDEX('All CCC'!Z$7:Z$846,MATCH(WatchList!$B161,'All CCC'!$B$7:$B$846,0)))</f>
        <v/>
      </c>
      <c r="AA161" s="856" t="str">
        <f>IF($B161="","",INDEX('All CCC'!AA$7:AA$846,MATCH(WatchList!$B161,'All CCC'!$B$7:$B$846,0)))</f>
        <v/>
      </c>
      <c r="AB161" s="856" t="str">
        <f>IF($B161="","",INDEX('All CCC'!AB$7:AB$846,MATCH(WatchList!$B161,'All CCC'!$B$7:$B$846,0)))</f>
        <v/>
      </c>
      <c r="AC161" s="856" t="str">
        <f>IF($B161="","",INDEX('All CCC'!AC$7:AC$846,MATCH(WatchList!$B161,'All CCC'!$B$7:$B$846,0)))</f>
        <v/>
      </c>
      <c r="AD161" s="856" t="str">
        <f>IF($B161="","",INDEX('All CCC'!AD$7:AD$846,MATCH(WatchList!$B161,'All CCC'!$B$7:$B$846,0)))</f>
        <v/>
      </c>
      <c r="AE161" s="856" t="str">
        <f>IF($B161="","",INDEX('All CCC'!AE$7:AE$846,MATCH(WatchList!$B161,'All CCC'!$B$7:$B$846,0)))</f>
        <v/>
      </c>
      <c r="AF161" s="856" t="str">
        <f>IF($B161="","",INDEX('All CCC'!AF$7:AF$846,MATCH(WatchList!$B161,'All CCC'!$B$7:$B$846,0)))</f>
        <v/>
      </c>
      <c r="AG161" s="856" t="str">
        <f>IF($B161="","",INDEX('All CCC'!AG$7:AG$846,MATCH(WatchList!$B161,'All CCC'!$B$7:$B$846,0)))</f>
        <v/>
      </c>
      <c r="AH161" s="856" t="str">
        <f>IF($B161="","",INDEX('All CCC'!AH$7:AH$846,MATCH(WatchList!$B161,'All CCC'!$B$7:$B$846,0)))</f>
        <v/>
      </c>
      <c r="AI161" s="856" t="str">
        <f>IF($B161="","",INDEX('All CCC'!AI$7:AI$846,MATCH(WatchList!$B161,'All CCC'!$B$7:$B$846,0)))</f>
        <v/>
      </c>
      <c r="AJ161" s="856" t="str">
        <f>IF($B161="","",INDEX('All CCC'!AJ$7:AJ$846,MATCH(WatchList!$B161,'All CCC'!$B$7:$B$846,0)))</f>
        <v/>
      </c>
      <c r="AK161" s="856" t="str">
        <f>IF($B161="","",INDEX('All CCC'!AK$7:AK$846,MATCH(WatchList!$B161,'All CCC'!$B$7:$B$846,0)))</f>
        <v/>
      </c>
      <c r="AL161" s="856" t="str">
        <f>IF($B161="","",INDEX('All CCC'!AL$7:AL$846,MATCH(WatchList!$B161,'All CCC'!$B$7:$B$846,0)))</f>
        <v/>
      </c>
      <c r="AM161" s="856" t="str">
        <f>IF($B161="","",INDEX('All CCC'!AM$7:AM$846,MATCH(WatchList!$B161,'All CCC'!$B$7:$B$846,0)))</f>
        <v/>
      </c>
      <c r="AN161" s="856" t="str">
        <f>IF($B161="","",INDEX('All CCC'!AN$7:AN$846,MATCH(WatchList!$B161,'All CCC'!$B$7:$B$846,0)))</f>
        <v/>
      </c>
      <c r="AO161" s="856" t="str">
        <f>IF($B161="","",INDEX('All CCC'!AO$7:AO$846,MATCH(WatchList!$B161,'All CCC'!$B$7:$B$846,0)))</f>
        <v/>
      </c>
      <c r="AP161" s="856" t="str">
        <f>IF($B161="","",INDEX('All CCC'!AP$7:AP$846,MATCH(WatchList!$B161,'All CCC'!$B$7:$B$846,0)))</f>
        <v/>
      </c>
      <c r="AQ161" s="856" t="str">
        <f>IF($B161="","",INDEX('All CCC'!AQ$7:AQ$846,MATCH(WatchList!$B161,'All CCC'!$B$7:$B$846,0)))</f>
        <v/>
      </c>
      <c r="AR161" s="856" t="str">
        <f>IF($B161="","",INDEX('All CCC'!AR$7:AR$846,MATCH(WatchList!$B161,'All CCC'!$B$7:$B$846,0)))</f>
        <v/>
      </c>
      <c r="AS161" s="856" t="str">
        <f>IF($B161="","",INDEX('All CCC'!AS$7:AS$846,MATCH(WatchList!$B161,'All CCC'!$B$7:$B$846,0)))</f>
        <v/>
      </c>
      <c r="AT161" s="856" t="str">
        <f>IF($B161="","",INDEX('All CCC'!AT$7:AT$846,MATCH(WatchList!$B161,'All CCC'!$B$7:$B$846,0)))</f>
        <v/>
      </c>
      <c r="AU161" s="856" t="str">
        <f>IF($B161="","",INDEX('All CCC'!AU$7:AU$846,MATCH(WatchList!$B161,'All CCC'!$B$7:$B$846,0)))</f>
        <v/>
      </c>
      <c r="AV161" s="856" t="str">
        <f>IF($B161="","",INDEX('All CCC'!AV$7:AV$846,MATCH(WatchList!$B161,'All CCC'!$B$7:$B$846,0)))</f>
        <v/>
      </c>
      <c r="AW161" s="856" t="str">
        <f>IF($B161="","",INDEX('All CCC'!AW$7:AW$846,MATCH(WatchList!$B161,'All CCC'!$B$7:$B$846,0)))</f>
        <v/>
      </c>
      <c r="AX161" s="856" t="str">
        <f>IF($B161="","",INDEX('All CCC'!AX$7:AX$846,MATCH(WatchList!$B161,'All CCC'!$B$7:$B$846,0)))</f>
        <v/>
      </c>
      <c r="AY161" s="856" t="str">
        <f>IF($B161="","",INDEX('All CCC'!AY$7:AY$846,MATCH(WatchList!$B161,'All CCC'!$B$7:$B$846,0)))</f>
        <v/>
      </c>
      <c r="AZ161" s="856" t="str">
        <f>IF($B161="","",INDEX('All CCC'!AZ$7:AZ$846,MATCH(WatchList!$B161,'All CCC'!$B$7:$B$846,0)))</f>
        <v/>
      </c>
      <c r="BA161" s="856" t="str">
        <f>IF($B161="","",INDEX('All CCC'!BA$7:BA$846,MATCH(WatchList!$B161,'All CCC'!$B$7:$B$846,0)))</f>
        <v/>
      </c>
      <c r="BB161" s="856" t="str">
        <f>IF($B161="","",INDEX('All CCC'!BB$7:BB$846,MATCH(WatchList!$B161,'All CCC'!$B$7:$B$846,0)))</f>
        <v/>
      </c>
      <c r="BC161" s="856" t="str">
        <f>IF($B161="","",INDEX('All CCC'!BC$7:BC$846,MATCH(WatchList!$B161,'All CCC'!$B$7:$B$846,0)))</f>
        <v/>
      </c>
      <c r="BD161" s="856" t="str">
        <f>IF($B161="","",INDEX('All CCC'!BD$7:BD$846,MATCH(WatchList!$B161,'All CCC'!$B$7:$B$846,0)))</f>
        <v/>
      </c>
      <c r="BE161" s="856" t="str">
        <f>IF($B161="","",INDEX('All CCC'!BE$7:BE$846,MATCH(WatchList!$B161,'All CCC'!$B$7:$B$846,0)))</f>
        <v/>
      </c>
      <c r="BF161" s="856" t="str">
        <f>IF($B161="","",INDEX('All CCC'!BF$7:BF$846,MATCH(WatchList!$B161,'All CCC'!$B$7:$B$846,0)))</f>
        <v/>
      </c>
      <c r="BG161" s="856" t="str">
        <f>IF($B161="","",INDEX('All CCC'!BG$7:BG$846,MATCH(WatchList!$B161,'All CCC'!$B$7:$B$846,0)))</f>
        <v/>
      </c>
    </row>
    <row r="162" spans="1:59" x14ac:dyDescent="0.2">
      <c r="A162" s="550" t="str">
        <f>IF($B162="","",INDEX('All CCC'!A$7:A$846,MATCH(WatchList!$B162,'All CCC'!$B$7:$B$846,0)))</f>
        <v/>
      </c>
      <c r="B162" s="31"/>
      <c r="C162" s="856" t="str">
        <f>IF($B162="","",INDEX('All CCC'!C$7:C$846,MATCH(WatchList!$B162,'All CCC'!$B$7:$B$846,0)))</f>
        <v/>
      </c>
      <c r="D162" s="856" t="str">
        <f>IF($B162="","",INDEX('All CCC'!D$7:D$846,MATCH(WatchList!$B162,'All CCC'!$B$7:$B$846,0)))</f>
        <v/>
      </c>
      <c r="E162" s="856" t="str">
        <f>IF($B162="","",INDEX('All CCC'!E$7:E$846,MATCH(WatchList!$B162,'All CCC'!$B$7:$B$846,0)))</f>
        <v/>
      </c>
      <c r="F162" s="856" t="str">
        <f>IF($B162="","",INDEX('All CCC'!F$7:F$846,MATCH(WatchList!$B162,'All CCC'!$B$7:$B$846,0)))</f>
        <v/>
      </c>
      <c r="G162" s="856" t="str">
        <f>IF($B162="","",INDEX('All CCC'!G$7:G$846,MATCH(WatchList!$B162,'All CCC'!$B$7:$B$846,0)))</f>
        <v/>
      </c>
      <c r="H162" s="856" t="str">
        <f>IF($B162="","",INDEX('All CCC'!H$7:H$846,MATCH(WatchList!$B162,'All CCC'!$B$7:$B$846,0)))</f>
        <v/>
      </c>
      <c r="I162" s="856" t="str">
        <f>IF($B162="","",INDEX('All CCC'!I$7:I$846,MATCH(WatchList!$B162,'All CCC'!$B$7:$B$846,0)))</f>
        <v/>
      </c>
      <c r="J162" s="856" t="str">
        <f>IF($B162="","",INDEX('All CCC'!J$7:J$846,MATCH(WatchList!$B162,'All CCC'!$B$7:$B$846,0)))</f>
        <v/>
      </c>
      <c r="K162" s="856" t="str">
        <f>IF($B162="","",INDEX('All CCC'!K$7:K$846,MATCH(WatchList!$B162,'All CCC'!$B$7:$B$846,0)))</f>
        <v/>
      </c>
      <c r="L162" s="856" t="str">
        <f>IF($B162="","",INDEX('All CCC'!L$7:L$846,MATCH(WatchList!$B162,'All CCC'!$B$7:$B$846,0)))</f>
        <v/>
      </c>
      <c r="M162" s="856" t="str">
        <f>IF($B162="","",INDEX('All CCC'!M$7:M$846,MATCH(WatchList!$B162,'All CCC'!$B$7:$B$846,0)))</f>
        <v/>
      </c>
      <c r="N162" s="856" t="str">
        <f>IF($B162="","",INDEX('All CCC'!N$7:N$846,MATCH(WatchList!$B162,'All CCC'!$B$7:$B$846,0)))</f>
        <v/>
      </c>
      <c r="O162" s="856" t="str">
        <f>IF($B162="","",INDEX('All CCC'!O$7:O$846,MATCH(WatchList!$B162,'All CCC'!$B$7:$B$846,0)))</f>
        <v/>
      </c>
      <c r="P162" s="857" t="str">
        <f>IF($B162="","",INDEX('All CCC'!P$7:P$846,MATCH(WatchList!$B162,'All CCC'!$B$7:$B$846,0)))</f>
        <v/>
      </c>
      <c r="Q162" s="857" t="str">
        <f>IF($B162="","",INDEX('All CCC'!Q$7:Q$846,MATCH(WatchList!$B162,'All CCC'!$B$7:$B$846,0)))</f>
        <v/>
      </c>
      <c r="R162" s="856" t="str">
        <f>IF($B162="","",INDEX('All CCC'!R$7:R$846,MATCH(WatchList!$B162,'All CCC'!$B$7:$B$846,0)))</f>
        <v/>
      </c>
      <c r="S162" s="856" t="str">
        <f>IF($B162="","",INDEX('All CCC'!S$7:S$846,MATCH(WatchList!$B162,'All CCC'!$B$7:$B$846,0)))</f>
        <v/>
      </c>
      <c r="T162" s="856" t="str">
        <f>IF($B162="","",INDEX('All CCC'!T$7:T$846,MATCH(WatchList!$B162,'All CCC'!$B$7:$B$846,0)))</f>
        <v/>
      </c>
      <c r="U162" s="856" t="str">
        <f>IF($B162="","",INDEX('All CCC'!U$7:U$846,MATCH(WatchList!$B162,'All CCC'!$B$7:$B$846,0)))</f>
        <v/>
      </c>
      <c r="V162" s="856" t="str">
        <f>IF($B162="","",INDEX('All CCC'!V$7:V$846,MATCH(WatchList!$B162,'All CCC'!$B$7:$B$846,0)))</f>
        <v/>
      </c>
      <c r="W162" s="856" t="str">
        <f>IF($B162="","",INDEX('All CCC'!W$7:W$846,MATCH(WatchList!$B162,'All CCC'!$B$7:$B$846,0)))</f>
        <v/>
      </c>
      <c r="X162" s="856" t="str">
        <f>IF($B162="","",INDEX('All CCC'!X$7:X$846,MATCH(WatchList!$B162,'All CCC'!$B$7:$B$846,0)))</f>
        <v/>
      </c>
      <c r="Y162" s="856" t="str">
        <f>IF($B162="","",INDEX('All CCC'!Y$7:Y$846,MATCH(WatchList!$B162,'All CCC'!$B$7:$B$846,0)))</f>
        <v/>
      </c>
      <c r="Z162" s="856" t="str">
        <f>IF($B162="","",INDEX('All CCC'!Z$7:Z$846,MATCH(WatchList!$B162,'All CCC'!$B$7:$B$846,0)))</f>
        <v/>
      </c>
      <c r="AA162" s="856" t="str">
        <f>IF($B162="","",INDEX('All CCC'!AA$7:AA$846,MATCH(WatchList!$B162,'All CCC'!$B$7:$B$846,0)))</f>
        <v/>
      </c>
      <c r="AB162" s="856" t="str">
        <f>IF($B162="","",INDEX('All CCC'!AB$7:AB$846,MATCH(WatchList!$B162,'All CCC'!$B$7:$B$846,0)))</f>
        <v/>
      </c>
      <c r="AC162" s="856" t="str">
        <f>IF($B162="","",INDEX('All CCC'!AC$7:AC$846,MATCH(WatchList!$B162,'All CCC'!$B$7:$B$846,0)))</f>
        <v/>
      </c>
      <c r="AD162" s="856" t="str">
        <f>IF($B162="","",INDEX('All CCC'!AD$7:AD$846,MATCH(WatchList!$B162,'All CCC'!$B$7:$B$846,0)))</f>
        <v/>
      </c>
      <c r="AE162" s="856" t="str">
        <f>IF($B162="","",INDEX('All CCC'!AE$7:AE$846,MATCH(WatchList!$B162,'All CCC'!$B$7:$B$846,0)))</f>
        <v/>
      </c>
      <c r="AF162" s="856" t="str">
        <f>IF($B162="","",INDEX('All CCC'!AF$7:AF$846,MATCH(WatchList!$B162,'All CCC'!$B$7:$B$846,0)))</f>
        <v/>
      </c>
      <c r="AG162" s="856" t="str">
        <f>IF($B162="","",INDEX('All CCC'!AG$7:AG$846,MATCH(WatchList!$B162,'All CCC'!$B$7:$B$846,0)))</f>
        <v/>
      </c>
      <c r="AH162" s="856" t="str">
        <f>IF($B162="","",INDEX('All CCC'!AH$7:AH$846,MATCH(WatchList!$B162,'All CCC'!$B$7:$B$846,0)))</f>
        <v/>
      </c>
      <c r="AI162" s="856" t="str">
        <f>IF($B162="","",INDEX('All CCC'!AI$7:AI$846,MATCH(WatchList!$B162,'All CCC'!$B$7:$B$846,0)))</f>
        <v/>
      </c>
      <c r="AJ162" s="856" t="str">
        <f>IF($B162="","",INDEX('All CCC'!AJ$7:AJ$846,MATCH(WatchList!$B162,'All CCC'!$B$7:$B$846,0)))</f>
        <v/>
      </c>
      <c r="AK162" s="856" t="str">
        <f>IF($B162="","",INDEX('All CCC'!AK$7:AK$846,MATCH(WatchList!$B162,'All CCC'!$B$7:$B$846,0)))</f>
        <v/>
      </c>
      <c r="AL162" s="856" t="str">
        <f>IF($B162="","",INDEX('All CCC'!AL$7:AL$846,MATCH(WatchList!$B162,'All CCC'!$B$7:$B$846,0)))</f>
        <v/>
      </c>
      <c r="AM162" s="856" t="str">
        <f>IF($B162="","",INDEX('All CCC'!AM$7:AM$846,MATCH(WatchList!$B162,'All CCC'!$B$7:$B$846,0)))</f>
        <v/>
      </c>
      <c r="AN162" s="856" t="str">
        <f>IF($B162="","",INDEX('All CCC'!AN$7:AN$846,MATCH(WatchList!$B162,'All CCC'!$B$7:$B$846,0)))</f>
        <v/>
      </c>
      <c r="AO162" s="856" t="str">
        <f>IF($B162="","",INDEX('All CCC'!AO$7:AO$846,MATCH(WatchList!$B162,'All CCC'!$B$7:$B$846,0)))</f>
        <v/>
      </c>
      <c r="AP162" s="856" t="str">
        <f>IF($B162="","",INDEX('All CCC'!AP$7:AP$846,MATCH(WatchList!$B162,'All CCC'!$B$7:$B$846,0)))</f>
        <v/>
      </c>
      <c r="AQ162" s="856" t="str">
        <f>IF($B162="","",INDEX('All CCC'!AQ$7:AQ$846,MATCH(WatchList!$B162,'All CCC'!$B$7:$B$846,0)))</f>
        <v/>
      </c>
      <c r="AR162" s="856" t="str">
        <f>IF($B162="","",INDEX('All CCC'!AR$7:AR$846,MATCH(WatchList!$B162,'All CCC'!$B$7:$B$846,0)))</f>
        <v/>
      </c>
      <c r="AS162" s="856" t="str">
        <f>IF($B162="","",INDEX('All CCC'!AS$7:AS$846,MATCH(WatchList!$B162,'All CCC'!$B$7:$B$846,0)))</f>
        <v/>
      </c>
      <c r="AT162" s="856" t="str">
        <f>IF($B162="","",INDEX('All CCC'!AT$7:AT$846,MATCH(WatchList!$B162,'All CCC'!$B$7:$B$846,0)))</f>
        <v/>
      </c>
      <c r="AU162" s="856" t="str">
        <f>IF($B162="","",INDEX('All CCC'!AU$7:AU$846,MATCH(WatchList!$B162,'All CCC'!$B$7:$B$846,0)))</f>
        <v/>
      </c>
      <c r="AV162" s="856" t="str">
        <f>IF($B162="","",INDEX('All CCC'!AV$7:AV$846,MATCH(WatchList!$B162,'All CCC'!$B$7:$B$846,0)))</f>
        <v/>
      </c>
      <c r="AW162" s="856" t="str">
        <f>IF($B162="","",INDEX('All CCC'!AW$7:AW$846,MATCH(WatchList!$B162,'All CCC'!$B$7:$B$846,0)))</f>
        <v/>
      </c>
      <c r="AX162" s="856" t="str">
        <f>IF($B162="","",INDEX('All CCC'!AX$7:AX$846,MATCH(WatchList!$B162,'All CCC'!$B$7:$B$846,0)))</f>
        <v/>
      </c>
      <c r="AY162" s="856" t="str">
        <f>IF($B162="","",INDEX('All CCC'!AY$7:AY$846,MATCH(WatchList!$B162,'All CCC'!$B$7:$B$846,0)))</f>
        <v/>
      </c>
      <c r="AZ162" s="856" t="str">
        <f>IF($B162="","",INDEX('All CCC'!AZ$7:AZ$846,MATCH(WatchList!$B162,'All CCC'!$B$7:$B$846,0)))</f>
        <v/>
      </c>
      <c r="BA162" s="856" t="str">
        <f>IF($B162="","",INDEX('All CCC'!BA$7:BA$846,MATCH(WatchList!$B162,'All CCC'!$B$7:$B$846,0)))</f>
        <v/>
      </c>
      <c r="BB162" s="856" t="str">
        <f>IF($B162="","",INDEX('All CCC'!BB$7:BB$846,MATCH(WatchList!$B162,'All CCC'!$B$7:$B$846,0)))</f>
        <v/>
      </c>
      <c r="BC162" s="856" t="str">
        <f>IF($B162="","",INDEX('All CCC'!BC$7:BC$846,MATCH(WatchList!$B162,'All CCC'!$B$7:$B$846,0)))</f>
        <v/>
      </c>
      <c r="BD162" s="856" t="str">
        <f>IF($B162="","",INDEX('All CCC'!BD$7:BD$846,MATCH(WatchList!$B162,'All CCC'!$B$7:$B$846,0)))</f>
        <v/>
      </c>
      <c r="BE162" s="856" t="str">
        <f>IF($B162="","",INDEX('All CCC'!BE$7:BE$846,MATCH(WatchList!$B162,'All CCC'!$B$7:$B$846,0)))</f>
        <v/>
      </c>
      <c r="BF162" s="856" t="str">
        <f>IF($B162="","",INDEX('All CCC'!BF$7:BF$846,MATCH(WatchList!$B162,'All CCC'!$B$7:$B$846,0)))</f>
        <v/>
      </c>
      <c r="BG162" s="856" t="str">
        <f>IF($B162="","",INDEX('All CCC'!BG$7:BG$846,MATCH(WatchList!$B162,'All CCC'!$B$7:$B$846,0)))</f>
        <v/>
      </c>
    </row>
    <row r="163" spans="1:59" x14ac:dyDescent="0.2">
      <c r="A163" s="550" t="str">
        <f>IF($B163="","",INDEX('All CCC'!A$7:A$846,MATCH(WatchList!$B163,'All CCC'!$B$7:$B$846,0)))</f>
        <v/>
      </c>
      <c r="B163" s="31"/>
      <c r="C163" s="856" t="str">
        <f>IF($B163="","",INDEX('All CCC'!C$7:C$846,MATCH(WatchList!$B163,'All CCC'!$B$7:$B$846,0)))</f>
        <v/>
      </c>
      <c r="D163" s="856" t="str">
        <f>IF($B163="","",INDEX('All CCC'!D$7:D$846,MATCH(WatchList!$B163,'All CCC'!$B$7:$B$846,0)))</f>
        <v/>
      </c>
      <c r="E163" s="856" t="str">
        <f>IF($B163="","",INDEX('All CCC'!E$7:E$846,MATCH(WatchList!$B163,'All CCC'!$B$7:$B$846,0)))</f>
        <v/>
      </c>
      <c r="F163" s="856" t="str">
        <f>IF($B163="","",INDEX('All CCC'!F$7:F$846,MATCH(WatchList!$B163,'All CCC'!$B$7:$B$846,0)))</f>
        <v/>
      </c>
      <c r="G163" s="856" t="str">
        <f>IF($B163="","",INDEX('All CCC'!G$7:G$846,MATCH(WatchList!$B163,'All CCC'!$B$7:$B$846,0)))</f>
        <v/>
      </c>
      <c r="H163" s="856" t="str">
        <f>IF($B163="","",INDEX('All CCC'!H$7:H$846,MATCH(WatchList!$B163,'All CCC'!$B$7:$B$846,0)))</f>
        <v/>
      </c>
      <c r="I163" s="856" t="str">
        <f>IF($B163="","",INDEX('All CCC'!I$7:I$846,MATCH(WatchList!$B163,'All CCC'!$B$7:$B$846,0)))</f>
        <v/>
      </c>
      <c r="J163" s="856" t="str">
        <f>IF($B163="","",INDEX('All CCC'!J$7:J$846,MATCH(WatchList!$B163,'All CCC'!$B$7:$B$846,0)))</f>
        <v/>
      </c>
      <c r="K163" s="856" t="str">
        <f>IF($B163="","",INDEX('All CCC'!K$7:K$846,MATCH(WatchList!$B163,'All CCC'!$B$7:$B$846,0)))</f>
        <v/>
      </c>
      <c r="L163" s="856" t="str">
        <f>IF($B163="","",INDEX('All CCC'!L$7:L$846,MATCH(WatchList!$B163,'All CCC'!$B$7:$B$846,0)))</f>
        <v/>
      </c>
      <c r="M163" s="856" t="str">
        <f>IF($B163="","",INDEX('All CCC'!M$7:M$846,MATCH(WatchList!$B163,'All CCC'!$B$7:$B$846,0)))</f>
        <v/>
      </c>
      <c r="N163" s="856" t="str">
        <f>IF($B163="","",INDEX('All CCC'!N$7:N$846,MATCH(WatchList!$B163,'All CCC'!$B$7:$B$846,0)))</f>
        <v/>
      </c>
      <c r="O163" s="856" t="str">
        <f>IF($B163="","",INDEX('All CCC'!O$7:O$846,MATCH(WatchList!$B163,'All CCC'!$B$7:$B$846,0)))</f>
        <v/>
      </c>
      <c r="P163" s="857" t="str">
        <f>IF($B163="","",INDEX('All CCC'!P$7:P$846,MATCH(WatchList!$B163,'All CCC'!$B$7:$B$846,0)))</f>
        <v/>
      </c>
      <c r="Q163" s="857" t="str">
        <f>IF($B163="","",INDEX('All CCC'!Q$7:Q$846,MATCH(WatchList!$B163,'All CCC'!$B$7:$B$846,0)))</f>
        <v/>
      </c>
      <c r="R163" s="856" t="str">
        <f>IF($B163="","",INDEX('All CCC'!R$7:R$846,MATCH(WatchList!$B163,'All CCC'!$B$7:$B$846,0)))</f>
        <v/>
      </c>
      <c r="S163" s="856" t="str">
        <f>IF($B163="","",INDEX('All CCC'!S$7:S$846,MATCH(WatchList!$B163,'All CCC'!$B$7:$B$846,0)))</f>
        <v/>
      </c>
      <c r="T163" s="856" t="str">
        <f>IF($B163="","",INDEX('All CCC'!T$7:T$846,MATCH(WatchList!$B163,'All CCC'!$B$7:$B$846,0)))</f>
        <v/>
      </c>
      <c r="U163" s="856" t="str">
        <f>IF($B163="","",INDEX('All CCC'!U$7:U$846,MATCH(WatchList!$B163,'All CCC'!$B$7:$B$846,0)))</f>
        <v/>
      </c>
      <c r="V163" s="856" t="str">
        <f>IF($B163="","",INDEX('All CCC'!V$7:V$846,MATCH(WatchList!$B163,'All CCC'!$B$7:$B$846,0)))</f>
        <v/>
      </c>
      <c r="W163" s="856" t="str">
        <f>IF($B163="","",INDEX('All CCC'!W$7:W$846,MATCH(WatchList!$B163,'All CCC'!$B$7:$B$846,0)))</f>
        <v/>
      </c>
      <c r="X163" s="856" t="str">
        <f>IF($B163="","",INDEX('All CCC'!X$7:X$846,MATCH(WatchList!$B163,'All CCC'!$B$7:$B$846,0)))</f>
        <v/>
      </c>
      <c r="Y163" s="856" t="str">
        <f>IF($B163="","",INDEX('All CCC'!Y$7:Y$846,MATCH(WatchList!$B163,'All CCC'!$B$7:$B$846,0)))</f>
        <v/>
      </c>
      <c r="Z163" s="856" t="str">
        <f>IF($B163="","",INDEX('All CCC'!Z$7:Z$846,MATCH(WatchList!$B163,'All CCC'!$B$7:$B$846,0)))</f>
        <v/>
      </c>
      <c r="AA163" s="856" t="str">
        <f>IF($B163="","",INDEX('All CCC'!AA$7:AA$846,MATCH(WatchList!$B163,'All CCC'!$B$7:$B$846,0)))</f>
        <v/>
      </c>
      <c r="AB163" s="856" t="str">
        <f>IF($B163="","",INDEX('All CCC'!AB$7:AB$846,MATCH(WatchList!$B163,'All CCC'!$B$7:$B$846,0)))</f>
        <v/>
      </c>
      <c r="AC163" s="856" t="str">
        <f>IF($B163="","",INDEX('All CCC'!AC$7:AC$846,MATCH(WatchList!$B163,'All CCC'!$B$7:$B$846,0)))</f>
        <v/>
      </c>
      <c r="AD163" s="856" t="str">
        <f>IF($B163="","",INDEX('All CCC'!AD$7:AD$846,MATCH(WatchList!$B163,'All CCC'!$B$7:$B$846,0)))</f>
        <v/>
      </c>
      <c r="AE163" s="856" t="str">
        <f>IF($B163="","",INDEX('All CCC'!AE$7:AE$846,MATCH(WatchList!$B163,'All CCC'!$B$7:$B$846,0)))</f>
        <v/>
      </c>
      <c r="AF163" s="856" t="str">
        <f>IF($B163="","",INDEX('All CCC'!AF$7:AF$846,MATCH(WatchList!$B163,'All CCC'!$B$7:$B$846,0)))</f>
        <v/>
      </c>
      <c r="AG163" s="856" t="str">
        <f>IF($B163="","",INDEX('All CCC'!AG$7:AG$846,MATCH(WatchList!$B163,'All CCC'!$B$7:$B$846,0)))</f>
        <v/>
      </c>
      <c r="AH163" s="856" t="str">
        <f>IF($B163="","",INDEX('All CCC'!AH$7:AH$846,MATCH(WatchList!$B163,'All CCC'!$B$7:$B$846,0)))</f>
        <v/>
      </c>
      <c r="AI163" s="856" t="str">
        <f>IF($B163="","",INDEX('All CCC'!AI$7:AI$846,MATCH(WatchList!$B163,'All CCC'!$B$7:$B$846,0)))</f>
        <v/>
      </c>
      <c r="AJ163" s="856" t="str">
        <f>IF($B163="","",INDEX('All CCC'!AJ$7:AJ$846,MATCH(WatchList!$B163,'All CCC'!$B$7:$B$846,0)))</f>
        <v/>
      </c>
      <c r="AK163" s="856" t="str">
        <f>IF($B163="","",INDEX('All CCC'!AK$7:AK$846,MATCH(WatchList!$B163,'All CCC'!$B$7:$B$846,0)))</f>
        <v/>
      </c>
      <c r="AL163" s="856" t="str">
        <f>IF($B163="","",INDEX('All CCC'!AL$7:AL$846,MATCH(WatchList!$B163,'All CCC'!$B$7:$B$846,0)))</f>
        <v/>
      </c>
      <c r="AM163" s="856" t="str">
        <f>IF($B163="","",INDEX('All CCC'!AM$7:AM$846,MATCH(WatchList!$B163,'All CCC'!$B$7:$B$846,0)))</f>
        <v/>
      </c>
      <c r="AN163" s="856" t="str">
        <f>IF($B163="","",INDEX('All CCC'!AN$7:AN$846,MATCH(WatchList!$B163,'All CCC'!$B$7:$B$846,0)))</f>
        <v/>
      </c>
      <c r="AO163" s="856" t="str">
        <f>IF($B163="","",INDEX('All CCC'!AO$7:AO$846,MATCH(WatchList!$B163,'All CCC'!$B$7:$B$846,0)))</f>
        <v/>
      </c>
      <c r="AP163" s="856" t="str">
        <f>IF($B163="","",INDEX('All CCC'!AP$7:AP$846,MATCH(WatchList!$B163,'All CCC'!$B$7:$B$846,0)))</f>
        <v/>
      </c>
      <c r="AQ163" s="856" t="str">
        <f>IF($B163="","",INDEX('All CCC'!AQ$7:AQ$846,MATCH(WatchList!$B163,'All CCC'!$B$7:$B$846,0)))</f>
        <v/>
      </c>
      <c r="AR163" s="856" t="str">
        <f>IF($B163="","",INDEX('All CCC'!AR$7:AR$846,MATCH(WatchList!$B163,'All CCC'!$B$7:$B$846,0)))</f>
        <v/>
      </c>
      <c r="AS163" s="856" t="str">
        <f>IF($B163="","",INDEX('All CCC'!AS$7:AS$846,MATCH(WatchList!$B163,'All CCC'!$B$7:$B$846,0)))</f>
        <v/>
      </c>
      <c r="AT163" s="856" t="str">
        <f>IF($B163="","",INDEX('All CCC'!AT$7:AT$846,MATCH(WatchList!$B163,'All CCC'!$B$7:$B$846,0)))</f>
        <v/>
      </c>
      <c r="AU163" s="856" t="str">
        <f>IF($B163="","",INDEX('All CCC'!AU$7:AU$846,MATCH(WatchList!$B163,'All CCC'!$B$7:$B$846,0)))</f>
        <v/>
      </c>
      <c r="AV163" s="856" t="str">
        <f>IF($B163="","",INDEX('All CCC'!AV$7:AV$846,MATCH(WatchList!$B163,'All CCC'!$B$7:$B$846,0)))</f>
        <v/>
      </c>
      <c r="AW163" s="856" t="str">
        <f>IF($B163="","",INDEX('All CCC'!AW$7:AW$846,MATCH(WatchList!$B163,'All CCC'!$B$7:$B$846,0)))</f>
        <v/>
      </c>
      <c r="AX163" s="856" t="str">
        <f>IF($B163="","",INDEX('All CCC'!AX$7:AX$846,MATCH(WatchList!$B163,'All CCC'!$B$7:$B$846,0)))</f>
        <v/>
      </c>
      <c r="AY163" s="856" t="str">
        <f>IF($B163="","",INDEX('All CCC'!AY$7:AY$846,MATCH(WatchList!$B163,'All CCC'!$B$7:$B$846,0)))</f>
        <v/>
      </c>
      <c r="AZ163" s="856" t="str">
        <f>IF($B163="","",INDEX('All CCC'!AZ$7:AZ$846,MATCH(WatchList!$B163,'All CCC'!$B$7:$B$846,0)))</f>
        <v/>
      </c>
      <c r="BA163" s="856" t="str">
        <f>IF($B163="","",INDEX('All CCC'!BA$7:BA$846,MATCH(WatchList!$B163,'All CCC'!$B$7:$B$846,0)))</f>
        <v/>
      </c>
      <c r="BB163" s="856" t="str">
        <f>IF($B163="","",INDEX('All CCC'!BB$7:BB$846,MATCH(WatchList!$B163,'All CCC'!$B$7:$B$846,0)))</f>
        <v/>
      </c>
      <c r="BC163" s="856" t="str">
        <f>IF($B163="","",INDEX('All CCC'!BC$7:BC$846,MATCH(WatchList!$B163,'All CCC'!$B$7:$B$846,0)))</f>
        <v/>
      </c>
      <c r="BD163" s="856" t="str">
        <f>IF($B163="","",INDEX('All CCC'!BD$7:BD$846,MATCH(WatchList!$B163,'All CCC'!$B$7:$B$846,0)))</f>
        <v/>
      </c>
      <c r="BE163" s="856" t="str">
        <f>IF($B163="","",INDEX('All CCC'!BE$7:BE$846,MATCH(WatchList!$B163,'All CCC'!$B$7:$B$846,0)))</f>
        <v/>
      </c>
      <c r="BF163" s="856" t="str">
        <f>IF($B163="","",INDEX('All CCC'!BF$7:BF$846,MATCH(WatchList!$B163,'All CCC'!$B$7:$B$846,0)))</f>
        <v/>
      </c>
      <c r="BG163" s="856" t="str">
        <f>IF($B163="","",INDEX('All CCC'!BG$7:BG$846,MATCH(WatchList!$B163,'All CCC'!$B$7:$B$846,0)))</f>
        <v/>
      </c>
    </row>
    <row r="164" spans="1:59" x14ac:dyDescent="0.2">
      <c r="A164" s="550" t="str">
        <f>IF($B164="","",INDEX('All CCC'!A$7:A$846,MATCH(WatchList!$B164,'All CCC'!$B$7:$B$846,0)))</f>
        <v/>
      </c>
      <c r="B164" s="31"/>
      <c r="C164" s="856" t="str">
        <f>IF($B164="","",INDEX('All CCC'!C$7:C$846,MATCH(WatchList!$B164,'All CCC'!$B$7:$B$846,0)))</f>
        <v/>
      </c>
      <c r="D164" s="856" t="str">
        <f>IF($B164="","",INDEX('All CCC'!D$7:D$846,MATCH(WatchList!$B164,'All CCC'!$B$7:$B$846,0)))</f>
        <v/>
      </c>
      <c r="E164" s="856" t="str">
        <f>IF($B164="","",INDEX('All CCC'!E$7:E$846,MATCH(WatchList!$B164,'All CCC'!$B$7:$B$846,0)))</f>
        <v/>
      </c>
      <c r="F164" s="856" t="str">
        <f>IF($B164="","",INDEX('All CCC'!F$7:F$846,MATCH(WatchList!$B164,'All CCC'!$B$7:$B$846,0)))</f>
        <v/>
      </c>
      <c r="G164" s="856" t="str">
        <f>IF($B164="","",INDEX('All CCC'!G$7:G$846,MATCH(WatchList!$B164,'All CCC'!$B$7:$B$846,0)))</f>
        <v/>
      </c>
      <c r="H164" s="856" t="str">
        <f>IF($B164="","",INDEX('All CCC'!H$7:H$846,MATCH(WatchList!$B164,'All CCC'!$B$7:$B$846,0)))</f>
        <v/>
      </c>
      <c r="I164" s="856" t="str">
        <f>IF($B164="","",INDEX('All CCC'!I$7:I$846,MATCH(WatchList!$B164,'All CCC'!$B$7:$B$846,0)))</f>
        <v/>
      </c>
      <c r="J164" s="856" t="str">
        <f>IF($B164="","",INDEX('All CCC'!J$7:J$846,MATCH(WatchList!$B164,'All CCC'!$B$7:$B$846,0)))</f>
        <v/>
      </c>
      <c r="K164" s="856" t="str">
        <f>IF($B164="","",INDEX('All CCC'!K$7:K$846,MATCH(WatchList!$B164,'All CCC'!$B$7:$B$846,0)))</f>
        <v/>
      </c>
      <c r="L164" s="856" t="str">
        <f>IF($B164="","",INDEX('All CCC'!L$7:L$846,MATCH(WatchList!$B164,'All CCC'!$B$7:$B$846,0)))</f>
        <v/>
      </c>
      <c r="M164" s="856" t="str">
        <f>IF($B164="","",INDEX('All CCC'!M$7:M$846,MATCH(WatchList!$B164,'All CCC'!$B$7:$B$846,0)))</f>
        <v/>
      </c>
      <c r="N164" s="856" t="str">
        <f>IF($B164="","",INDEX('All CCC'!N$7:N$846,MATCH(WatchList!$B164,'All CCC'!$B$7:$B$846,0)))</f>
        <v/>
      </c>
      <c r="O164" s="856" t="str">
        <f>IF($B164="","",INDEX('All CCC'!O$7:O$846,MATCH(WatchList!$B164,'All CCC'!$B$7:$B$846,0)))</f>
        <v/>
      </c>
      <c r="P164" s="857" t="str">
        <f>IF($B164="","",INDEX('All CCC'!P$7:P$846,MATCH(WatchList!$B164,'All CCC'!$B$7:$B$846,0)))</f>
        <v/>
      </c>
      <c r="Q164" s="857" t="str">
        <f>IF($B164="","",INDEX('All CCC'!Q$7:Q$846,MATCH(WatchList!$B164,'All CCC'!$B$7:$B$846,0)))</f>
        <v/>
      </c>
      <c r="R164" s="856" t="str">
        <f>IF($B164="","",INDEX('All CCC'!R$7:R$846,MATCH(WatchList!$B164,'All CCC'!$B$7:$B$846,0)))</f>
        <v/>
      </c>
      <c r="S164" s="856" t="str">
        <f>IF($B164="","",INDEX('All CCC'!S$7:S$846,MATCH(WatchList!$B164,'All CCC'!$B$7:$B$846,0)))</f>
        <v/>
      </c>
      <c r="T164" s="856" t="str">
        <f>IF($B164="","",INDEX('All CCC'!T$7:T$846,MATCH(WatchList!$B164,'All CCC'!$B$7:$B$846,0)))</f>
        <v/>
      </c>
      <c r="U164" s="856" t="str">
        <f>IF($B164="","",INDEX('All CCC'!U$7:U$846,MATCH(WatchList!$B164,'All CCC'!$B$7:$B$846,0)))</f>
        <v/>
      </c>
      <c r="V164" s="856" t="str">
        <f>IF($B164="","",INDEX('All CCC'!V$7:V$846,MATCH(WatchList!$B164,'All CCC'!$B$7:$B$846,0)))</f>
        <v/>
      </c>
      <c r="W164" s="856" t="str">
        <f>IF($B164="","",INDEX('All CCC'!W$7:W$846,MATCH(WatchList!$B164,'All CCC'!$B$7:$B$846,0)))</f>
        <v/>
      </c>
      <c r="X164" s="856" t="str">
        <f>IF($B164="","",INDEX('All CCC'!X$7:X$846,MATCH(WatchList!$B164,'All CCC'!$B$7:$B$846,0)))</f>
        <v/>
      </c>
      <c r="Y164" s="856" t="str">
        <f>IF($B164="","",INDEX('All CCC'!Y$7:Y$846,MATCH(WatchList!$B164,'All CCC'!$B$7:$B$846,0)))</f>
        <v/>
      </c>
      <c r="Z164" s="856" t="str">
        <f>IF($B164="","",INDEX('All CCC'!Z$7:Z$846,MATCH(WatchList!$B164,'All CCC'!$B$7:$B$846,0)))</f>
        <v/>
      </c>
      <c r="AA164" s="856" t="str">
        <f>IF($B164="","",INDEX('All CCC'!AA$7:AA$846,MATCH(WatchList!$B164,'All CCC'!$B$7:$B$846,0)))</f>
        <v/>
      </c>
      <c r="AB164" s="856" t="str">
        <f>IF($B164="","",INDEX('All CCC'!AB$7:AB$846,MATCH(WatchList!$B164,'All CCC'!$B$7:$B$846,0)))</f>
        <v/>
      </c>
      <c r="AC164" s="856" t="str">
        <f>IF($B164="","",INDEX('All CCC'!AC$7:AC$846,MATCH(WatchList!$B164,'All CCC'!$B$7:$B$846,0)))</f>
        <v/>
      </c>
      <c r="AD164" s="856" t="str">
        <f>IF($B164="","",INDEX('All CCC'!AD$7:AD$846,MATCH(WatchList!$B164,'All CCC'!$B$7:$B$846,0)))</f>
        <v/>
      </c>
      <c r="AE164" s="856" t="str">
        <f>IF($B164="","",INDEX('All CCC'!AE$7:AE$846,MATCH(WatchList!$B164,'All CCC'!$B$7:$B$846,0)))</f>
        <v/>
      </c>
      <c r="AF164" s="856" t="str">
        <f>IF($B164="","",INDEX('All CCC'!AF$7:AF$846,MATCH(WatchList!$B164,'All CCC'!$B$7:$B$846,0)))</f>
        <v/>
      </c>
      <c r="AG164" s="856" t="str">
        <f>IF($B164="","",INDEX('All CCC'!AG$7:AG$846,MATCH(WatchList!$B164,'All CCC'!$B$7:$B$846,0)))</f>
        <v/>
      </c>
      <c r="AH164" s="856" t="str">
        <f>IF($B164="","",INDEX('All CCC'!AH$7:AH$846,MATCH(WatchList!$B164,'All CCC'!$B$7:$B$846,0)))</f>
        <v/>
      </c>
      <c r="AI164" s="856" t="str">
        <f>IF($B164="","",INDEX('All CCC'!AI$7:AI$846,MATCH(WatchList!$B164,'All CCC'!$B$7:$B$846,0)))</f>
        <v/>
      </c>
      <c r="AJ164" s="856" t="str">
        <f>IF($B164="","",INDEX('All CCC'!AJ$7:AJ$846,MATCH(WatchList!$B164,'All CCC'!$B$7:$B$846,0)))</f>
        <v/>
      </c>
      <c r="AK164" s="856" t="str">
        <f>IF($B164="","",INDEX('All CCC'!AK$7:AK$846,MATCH(WatchList!$B164,'All CCC'!$B$7:$B$846,0)))</f>
        <v/>
      </c>
      <c r="AL164" s="856" t="str">
        <f>IF($B164="","",INDEX('All CCC'!AL$7:AL$846,MATCH(WatchList!$B164,'All CCC'!$B$7:$B$846,0)))</f>
        <v/>
      </c>
      <c r="AM164" s="856" t="str">
        <f>IF($B164="","",INDEX('All CCC'!AM$7:AM$846,MATCH(WatchList!$B164,'All CCC'!$B$7:$B$846,0)))</f>
        <v/>
      </c>
      <c r="AN164" s="856" t="str">
        <f>IF($B164="","",INDEX('All CCC'!AN$7:AN$846,MATCH(WatchList!$B164,'All CCC'!$B$7:$B$846,0)))</f>
        <v/>
      </c>
      <c r="AO164" s="856" t="str">
        <f>IF($B164="","",INDEX('All CCC'!AO$7:AO$846,MATCH(WatchList!$B164,'All CCC'!$B$7:$B$846,0)))</f>
        <v/>
      </c>
      <c r="AP164" s="856" t="str">
        <f>IF($B164="","",INDEX('All CCC'!AP$7:AP$846,MATCH(WatchList!$B164,'All CCC'!$B$7:$B$846,0)))</f>
        <v/>
      </c>
      <c r="AQ164" s="856" t="str">
        <f>IF($B164="","",INDEX('All CCC'!AQ$7:AQ$846,MATCH(WatchList!$B164,'All CCC'!$B$7:$B$846,0)))</f>
        <v/>
      </c>
      <c r="AR164" s="856" t="str">
        <f>IF($B164="","",INDEX('All CCC'!AR$7:AR$846,MATCH(WatchList!$B164,'All CCC'!$B$7:$B$846,0)))</f>
        <v/>
      </c>
      <c r="AS164" s="856" t="str">
        <f>IF($B164="","",INDEX('All CCC'!AS$7:AS$846,MATCH(WatchList!$B164,'All CCC'!$B$7:$B$846,0)))</f>
        <v/>
      </c>
      <c r="AT164" s="856" t="str">
        <f>IF($B164="","",INDEX('All CCC'!AT$7:AT$846,MATCH(WatchList!$B164,'All CCC'!$B$7:$B$846,0)))</f>
        <v/>
      </c>
      <c r="AU164" s="856" t="str">
        <f>IF($B164="","",INDEX('All CCC'!AU$7:AU$846,MATCH(WatchList!$B164,'All CCC'!$B$7:$B$846,0)))</f>
        <v/>
      </c>
      <c r="AV164" s="856" t="str">
        <f>IF($B164="","",INDEX('All CCC'!AV$7:AV$846,MATCH(WatchList!$B164,'All CCC'!$B$7:$B$846,0)))</f>
        <v/>
      </c>
      <c r="AW164" s="856" t="str">
        <f>IF($B164="","",INDEX('All CCC'!AW$7:AW$846,MATCH(WatchList!$B164,'All CCC'!$B$7:$B$846,0)))</f>
        <v/>
      </c>
      <c r="AX164" s="856" t="str">
        <f>IF($B164="","",INDEX('All CCC'!AX$7:AX$846,MATCH(WatchList!$B164,'All CCC'!$B$7:$B$846,0)))</f>
        <v/>
      </c>
      <c r="AY164" s="856" t="str">
        <f>IF($B164="","",INDEX('All CCC'!AY$7:AY$846,MATCH(WatchList!$B164,'All CCC'!$B$7:$B$846,0)))</f>
        <v/>
      </c>
      <c r="AZ164" s="856" t="str">
        <f>IF($B164="","",INDEX('All CCC'!AZ$7:AZ$846,MATCH(WatchList!$B164,'All CCC'!$B$7:$B$846,0)))</f>
        <v/>
      </c>
      <c r="BA164" s="856" t="str">
        <f>IF($B164="","",INDEX('All CCC'!BA$7:BA$846,MATCH(WatchList!$B164,'All CCC'!$B$7:$B$846,0)))</f>
        <v/>
      </c>
      <c r="BB164" s="856" t="str">
        <f>IF($B164="","",INDEX('All CCC'!BB$7:BB$846,MATCH(WatchList!$B164,'All CCC'!$B$7:$B$846,0)))</f>
        <v/>
      </c>
      <c r="BC164" s="856" t="str">
        <f>IF($B164="","",INDEX('All CCC'!BC$7:BC$846,MATCH(WatchList!$B164,'All CCC'!$B$7:$B$846,0)))</f>
        <v/>
      </c>
      <c r="BD164" s="856" t="str">
        <f>IF($B164="","",INDEX('All CCC'!BD$7:BD$846,MATCH(WatchList!$B164,'All CCC'!$B$7:$B$846,0)))</f>
        <v/>
      </c>
      <c r="BE164" s="856" t="str">
        <f>IF($B164="","",INDEX('All CCC'!BE$7:BE$846,MATCH(WatchList!$B164,'All CCC'!$B$7:$B$846,0)))</f>
        <v/>
      </c>
      <c r="BF164" s="856" t="str">
        <f>IF($B164="","",INDEX('All CCC'!BF$7:BF$846,MATCH(WatchList!$B164,'All CCC'!$B$7:$B$846,0)))</f>
        <v/>
      </c>
      <c r="BG164" s="856" t="str">
        <f>IF($B164="","",INDEX('All CCC'!BG$7:BG$846,MATCH(WatchList!$B164,'All CCC'!$B$7:$B$846,0)))</f>
        <v/>
      </c>
    </row>
    <row r="165" spans="1:59" x14ac:dyDescent="0.2">
      <c r="A165" s="550" t="str">
        <f>IF($B165="","",INDEX('All CCC'!A$7:A$846,MATCH(WatchList!$B165,'All CCC'!$B$7:$B$846,0)))</f>
        <v/>
      </c>
      <c r="B165" s="31"/>
      <c r="C165" s="856" t="str">
        <f>IF($B165="","",INDEX('All CCC'!C$7:C$846,MATCH(WatchList!$B165,'All CCC'!$B$7:$B$846,0)))</f>
        <v/>
      </c>
      <c r="D165" s="856" t="str">
        <f>IF($B165="","",INDEX('All CCC'!D$7:D$846,MATCH(WatchList!$B165,'All CCC'!$B$7:$B$846,0)))</f>
        <v/>
      </c>
      <c r="E165" s="856" t="str">
        <f>IF($B165="","",INDEX('All CCC'!E$7:E$846,MATCH(WatchList!$B165,'All CCC'!$B$7:$B$846,0)))</f>
        <v/>
      </c>
      <c r="F165" s="856" t="str">
        <f>IF($B165="","",INDEX('All CCC'!F$7:F$846,MATCH(WatchList!$B165,'All CCC'!$B$7:$B$846,0)))</f>
        <v/>
      </c>
      <c r="G165" s="856" t="str">
        <f>IF($B165="","",INDEX('All CCC'!G$7:G$846,MATCH(WatchList!$B165,'All CCC'!$B$7:$B$846,0)))</f>
        <v/>
      </c>
      <c r="H165" s="856" t="str">
        <f>IF($B165="","",INDEX('All CCC'!H$7:H$846,MATCH(WatchList!$B165,'All CCC'!$B$7:$B$846,0)))</f>
        <v/>
      </c>
      <c r="I165" s="856" t="str">
        <f>IF($B165="","",INDEX('All CCC'!I$7:I$846,MATCH(WatchList!$B165,'All CCC'!$B$7:$B$846,0)))</f>
        <v/>
      </c>
      <c r="J165" s="856" t="str">
        <f>IF($B165="","",INDEX('All CCC'!J$7:J$846,MATCH(WatchList!$B165,'All CCC'!$B$7:$B$846,0)))</f>
        <v/>
      </c>
      <c r="K165" s="856" t="str">
        <f>IF($B165="","",INDEX('All CCC'!K$7:K$846,MATCH(WatchList!$B165,'All CCC'!$B$7:$B$846,0)))</f>
        <v/>
      </c>
      <c r="L165" s="856" t="str">
        <f>IF($B165="","",INDEX('All CCC'!L$7:L$846,MATCH(WatchList!$B165,'All CCC'!$B$7:$B$846,0)))</f>
        <v/>
      </c>
      <c r="M165" s="856" t="str">
        <f>IF($B165="","",INDEX('All CCC'!M$7:M$846,MATCH(WatchList!$B165,'All CCC'!$B$7:$B$846,0)))</f>
        <v/>
      </c>
      <c r="N165" s="856" t="str">
        <f>IF($B165="","",INDEX('All CCC'!N$7:N$846,MATCH(WatchList!$B165,'All CCC'!$B$7:$B$846,0)))</f>
        <v/>
      </c>
      <c r="O165" s="856" t="str">
        <f>IF($B165="","",INDEX('All CCC'!O$7:O$846,MATCH(WatchList!$B165,'All CCC'!$B$7:$B$846,0)))</f>
        <v/>
      </c>
      <c r="P165" s="857" t="str">
        <f>IF($B165="","",INDEX('All CCC'!P$7:P$846,MATCH(WatchList!$B165,'All CCC'!$B$7:$B$846,0)))</f>
        <v/>
      </c>
      <c r="Q165" s="857" t="str">
        <f>IF($B165="","",INDEX('All CCC'!Q$7:Q$846,MATCH(WatchList!$B165,'All CCC'!$B$7:$B$846,0)))</f>
        <v/>
      </c>
      <c r="R165" s="856" t="str">
        <f>IF($B165="","",INDEX('All CCC'!R$7:R$846,MATCH(WatchList!$B165,'All CCC'!$B$7:$B$846,0)))</f>
        <v/>
      </c>
      <c r="S165" s="856" t="str">
        <f>IF($B165="","",INDEX('All CCC'!S$7:S$846,MATCH(WatchList!$B165,'All CCC'!$B$7:$B$846,0)))</f>
        <v/>
      </c>
      <c r="T165" s="856" t="str">
        <f>IF($B165="","",INDEX('All CCC'!T$7:T$846,MATCH(WatchList!$B165,'All CCC'!$B$7:$B$846,0)))</f>
        <v/>
      </c>
      <c r="U165" s="856" t="str">
        <f>IF($B165="","",INDEX('All CCC'!U$7:U$846,MATCH(WatchList!$B165,'All CCC'!$B$7:$B$846,0)))</f>
        <v/>
      </c>
      <c r="V165" s="856" t="str">
        <f>IF($B165="","",INDEX('All CCC'!V$7:V$846,MATCH(WatchList!$B165,'All CCC'!$B$7:$B$846,0)))</f>
        <v/>
      </c>
      <c r="W165" s="856" t="str">
        <f>IF($B165="","",INDEX('All CCC'!W$7:W$846,MATCH(WatchList!$B165,'All CCC'!$B$7:$B$846,0)))</f>
        <v/>
      </c>
      <c r="X165" s="856" t="str">
        <f>IF($B165="","",INDEX('All CCC'!X$7:X$846,MATCH(WatchList!$B165,'All CCC'!$B$7:$B$846,0)))</f>
        <v/>
      </c>
      <c r="Y165" s="856" t="str">
        <f>IF($B165="","",INDEX('All CCC'!Y$7:Y$846,MATCH(WatchList!$B165,'All CCC'!$B$7:$B$846,0)))</f>
        <v/>
      </c>
      <c r="Z165" s="856" t="str">
        <f>IF($B165="","",INDEX('All CCC'!Z$7:Z$846,MATCH(WatchList!$B165,'All CCC'!$B$7:$B$846,0)))</f>
        <v/>
      </c>
      <c r="AA165" s="856" t="str">
        <f>IF($B165="","",INDEX('All CCC'!AA$7:AA$846,MATCH(WatchList!$B165,'All CCC'!$B$7:$B$846,0)))</f>
        <v/>
      </c>
      <c r="AB165" s="856" t="str">
        <f>IF($B165="","",INDEX('All CCC'!AB$7:AB$846,MATCH(WatchList!$B165,'All CCC'!$B$7:$B$846,0)))</f>
        <v/>
      </c>
      <c r="AC165" s="856" t="str">
        <f>IF($B165="","",INDEX('All CCC'!AC$7:AC$846,MATCH(WatchList!$B165,'All CCC'!$B$7:$B$846,0)))</f>
        <v/>
      </c>
      <c r="AD165" s="856" t="str">
        <f>IF($B165="","",INDEX('All CCC'!AD$7:AD$846,MATCH(WatchList!$B165,'All CCC'!$B$7:$B$846,0)))</f>
        <v/>
      </c>
      <c r="AE165" s="856" t="str">
        <f>IF($B165="","",INDEX('All CCC'!AE$7:AE$846,MATCH(WatchList!$B165,'All CCC'!$B$7:$B$846,0)))</f>
        <v/>
      </c>
      <c r="AF165" s="856" t="str">
        <f>IF($B165="","",INDEX('All CCC'!AF$7:AF$846,MATCH(WatchList!$B165,'All CCC'!$B$7:$B$846,0)))</f>
        <v/>
      </c>
      <c r="AG165" s="856" t="str">
        <f>IF($B165="","",INDEX('All CCC'!AG$7:AG$846,MATCH(WatchList!$B165,'All CCC'!$B$7:$B$846,0)))</f>
        <v/>
      </c>
      <c r="AH165" s="856" t="str">
        <f>IF($B165="","",INDEX('All CCC'!AH$7:AH$846,MATCH(WatchList!$B165,'All CCC'!$B$7:$B$846,0)))</f>
        <v/>
      </c>
      <c r="AI165" s="856" t="str">
        <f>IF($B165="","",INDEX('All CCC'!AI$7:AI$846,MATCH(WatchList!$B165,'All CCC'!$B$7:$B$846,0)))</f>
        <v/>
      </c>
      <c r="AJ165" s="856" t="str">
        <f>IF($B165="","",INDEX('All CCC'!AJ$7:AJ$846,MATCH(WatchList!$B165,'All CCC'!$B$7:$B$846,0)))</f>
        <v/>
      </c>
      <c r="AK165" s="856" t="str">
        <f>IF($B165="","",INDEX('All CCC'!AK$7:AK$846,MATCH(WatchList!$B165,'All CCC'!$B$7:$B$846,0)))</f>
        <v/>
      </c>
      <c r="AL165" s="856" t="str">
        <f>IF($B165="","",INDEX('All CCC'!AL$7:AL$846,MATCH(WatchList!$B165,'All CCC'!$B$7:$B$846,0)))</f>
        <v/>
      </c>
      <c r="AM165" s="856" t="str">
        <f>IF($B165="","",INDEX('All CCC'!AM$7:AM$846,MATCH(WatchList!$B165,'All CCC'!$B$7:$B$846,0)))</f>
        <v/>
      </c>
      <c r="AN165" s="856" t="str">
        <f>IF($B165="","",INDEX('All CCC'!AN$7:AN$846,MATCH(WatchList!$B165,'All CCC'!$B$7:$B$846,0)))</f>
        <v/>
      </c>
      <c r="AO165" s="856" t="str">
        <f>IF($B165="","",INDEX('All CCC'!AO$7:AO$846,MATCH(WatchList!$B165,'All CCC'!$B$7:$B$846,0)))</f>
        <v/>
      </c>
      <c r="AP165" s="856" t="str">
        <f>IF($B165="","",INDEX('All CCC'!AP$7:AP$846,MATCH(WatchList!$B165,'All CCC'!$B$7:$B$846,0)))</f>
        <v/>
      </c>
      <c r="AQ165" s="856" t="str">
        <f>IF($B165="","",INDEX('All CCC'!AQ$7:AQ$846,MATCH(WatchList!$B165,'All CCC'!$B$7:$B$846,0)))</f>
        <v/>
      </c>
      <c r="AR165" s="856" t="str">
        <f>IF($B165="","",INDEX('All CCC'!AR$7:AR$846,MATCH(WatchList!$B165,'All CCC'!$B$7:$B$846,0)))</f>
        <v/>
      </c>
      <c r="AS165" s="856" t="str">
        <f>IF($B165="","",INDEX('All CCC'!AS$7:AS$846,MATCH(WatchList!$B165,'All CCC'!$B$7:$B$846,0)))</f>
        <v/>
      </c>
      <c r="AT165" s="856" t="str">
        <f>IF($B165="","",INDEX('All CCC'!AT$7:AT$846,MATCH(WatchList!$B165,'All CCC'!$B$7:$B$846,0)))</f>
        <v/>
      </c>
      <c r="AU165" s="856" t="str">
        <f>IF($B165="","",INDEX('All CCC'!AU$7:AU$846,MATCH(WatchList!$B165,'All CCC'!$B$7:$B$846,0)))</f>
        <v/>
      </c>
      <c r="AV165" s="856" t="str">
        <f>IF($B165="","",INDEX('All CCC'!AV$7:AV$846,MATCH(WatchList!$B165,'All CCC'!$B$7:$B$846,0)))</f>
        <v/>
      </c>
      <c r="AW165" s="856" t="str">
        <f>IF($B165="","",INDEX('All CCC'!AW$7:AW$846,MATCH(WatchList!$B165,'All CCC'!$B$7:$B$846,0)))</f>
        <v/>
      </c>
      <c r="AX165" s="856" t="str">
        <f>IF($B165="","",INDEX('All CCC'!AX$7:AX$846,MATCH(WatchList!$B165,'All CCC'!$B$7:$B$846,0)))</f>
        <v/>
      </c>
      <c r="AY165" s="856" t="str">
        <f>IF($B165="","",INDEX('All CCC'!AY$7:AY$846,MATCH(WatchList!$B165,'All CCC'!$B$7:$B$846,0)))</f>
        <v/>
      </c>
      <c r="AZ165" s="856" t="str">
        <f>IF($B165="","",INDEX('All CCC'!AZ$7:AZ$846,MATCH(WatchList!$B165,'All CCC'!$B$7:$B$846,0)))</f>
        <v/>
      </c>
      <c r="BA165" s="856" t="str">
        <f>IF($B165="","",INDEX('All CCC'!BA$7:BA$846,MATCH(WatchList!$B165,'All CCC'!$B$7:$B$846,0)))</f>
        <v/>
      </c>
      <c r="BB165" s="856" t="str">
        <f>IF($B165="","",INDEX('All CCC'!BB$7:BB$846,MATCH(WatchList!$B165,'All CCC'!$B$7:$B$846,0)))</f>
        <v/>
      </c>
      <c r="BC165" s="856" t="str">
        <f>IF($B165="","",INDEX('All CCC'!BC$7:BC$846,MATCH(WatchList!$B165,'All CCC'!$B$7:$B$846,0)))</f>
        <v/>
      </c>
      <c r="BD165" s="856" t="str">
        <f>IF($B165="","",INDEX('All CCC'!BD$7:BD$846,MATCH(WatchList!$B165,'All CCC'!$B$7:$B$846,0)))</f>
        <v/>
      </c>
      <c r="BE165" s="856" t="str">
        <f>IF($B165="","",INDEX('All CCC'!BE$7:BE$846,MATCH(WatchList!$B165,'All CCC'!$B$7:$B$846,0)))</f>
        <v/>
      </c>
      <c r="BF165" s="856" t="str">
        <f>IF($B165="","",INDEX('All CCC'!BF$7:BF$846,MATCH(WatchList!$B165,'All CCC'!$B$7:$B$846,0)))</f>
        <v/>
      </c>
      <c r="BG165" s="856" t="str">
        <f>IF($B165="","",INDEX('All CCC'!BG$7:BG$846,MATCH(WatchList!$B165,'All CCC'!$B$7:$B$846,0)))</f>
        <v/>
      </c>
    </row>
    <row r="166" spans="1:59" x14ac:dyDescent="0.2">
      <c r="A166" s="550" t="str">
        <f>IF($B166="","",INDEX('All CCC'!A$7:A$846,MATCH(WatchList!$B166,'All CCC'!$B$7:$B$846,0)))</f>
        <v/>
      </c>
      <c r="B166" s="31"/>
      <c r="C166" s="856" t="str">
        <f>IF($B166="","",INDEX('All CCC'!C$7:C$846,MATCH(WatchList!$B166,'All CCC'!$B$7:$B$846,0)))</f>
        <v/>
      </c>
      <c r="D166" s="856" t="str">
        <f>IF($B166="","",INDEX('All CCC'!D$7:D$846,MATCH(WatchList!$B166,'All CCC'!$B$7:$B$846,0)))</f>
        <v/>
      </c>
      <c r="E166" s="856" t="str">
        <f>IF($B166="","",INDEX('All CCC'!E$7:E$846,MATCH(WatchList!$B166,'All CCC'!$B$7:$B$846,0)))</f>
        <v/>
      </c>
      <c r="F166" s="856" t="str">
        <f>IF($B166="","",INDEX('All CCC'!F$7:F$846,MATCH(WatchList!$B166,'All CCC'!$B$7:$B$846,0)))</f>
        <v/>
      </c>
      <c r="G166" s="856" t="str">
        <f>IF($B166="","",INDEX('All CCC'!G$7:G$846,MATCH(WatchList!$B166,'All CCC'!$B$7:$B$846,0)))</f>
        <v/>
      </c>
      <c r="H166" s="856" t="str">
        <f>IF($B166="","",INDEX('All CCC'!H$7:H$846,MATCH(WatchList!$B166,'All CCC'!$B$7:$B$846,0)))</f>
        <v/>
      </c>
      <c r="I166" s="856" t="str">
        <f>IF($B166="","",INDEX('All CCC'!I$7:I$846,MATCH(WatchList!$B166,'All CCC'!$B$7:$B$846,0)))</f>
        <v/>
      </c>
      <c r="J166" s="856" t="str">
        <f>IF($B166="","",INDEX('All CCC'!J$7:J$846,MATCH(WatchList!$B166,'All CCC'!$B$7:$B$846,0)))</f>
        <v/>
      </c>
      <c r="K166" s="856" t="str">
        <f>IF($B166="","",INDEX('All CCC'!K$7:K$846,MATCH(WatchList!$B166,'All CCC'!$B$7:$B$846,0)))</f>
        <v/>
      </c>
      <c r="L166" s="856" t="str">
        <f>IF($B166="","",INDEX('All CCC'!L$7:L$846,MATCH(WatchList!$B166,'All CCC'!$B$7:$B$846,0)))</f>
        <v/>
      </c>
      <c r="M166" s="856" t="str">
        <f>IF($B166="","",INDEX('All CCC'!M$7:M$846,MATCH(WatchList!$B166,'All CCC'!$B$7:$B$846,0)))</f>
        <v/>
      </c>
      <c r="N166" s="856" t="str">
        <f>IF($B166="","",INDEX('All CCC'!N$7:N$846,MATCH(WatchList!$B166,'All CCC'!$B$7:$B$846,0)))</f>
        <v/>
      </c>
      <c r="O166" s="856" t="str">
        <f>IF($B166="","",INDEX('All CCC'!O$7:O$846,MATCH(WatchList!$B166,'All CCC'!$B$7:$B$846,0)))</f>
        <v/>
      </c>
      <c r="P166" s="857" t="str">
        <f>IF($B166="","",INDEX('All CCC'!P$7:P$846,MATCH(WatchList!$B166,'All CCC'!$B$7:$B$846,0)))</f>
        <v/>
      </c>
      <c r="Q166" s="857" t="str">
        <f>IF($B166="","",INDEX('All CCC'!Q$7:Q$846,MATCH(WatchList!$B166,'All CCC'!$B$7:$B$846,0)))</f>
        <v/>
      </c>
      <c r="R166" s="856" t="str">
        <f>IF($B166="","",INDEX('All CCC'!R$7:R$846,MATCH(WatchList!$B166,'All CCC'!$B$7:$B$846,0)))</f>
        <v/>
      </c>
      <c r="S166" s="856" t="str">
        <f>IF($B166="","",INDEX('All CCC'!S$7:S$846,MATCH(WatchList!$B166,'All CCC'!$B$7:$B$846,0)))</f>
        <v/>
      </c>
      <c r="T166" s="856" t="str">
        <f>IF($B166="","",INDEX('All CCC'!T$7:T$846,MATCH(WatchList!$B166,'All CCC'!$B$7:$B$846,0)))</f>
        <v/>
      </c>
      <c r="U166" s="856" t="str">
        <f>IF($B166="","",INDEX('All CCC'!U$7:U$846,MATCH(WatchList!$B166,'All CCC'!$B$7:$B$846,0)))</f>
        <v/>
      </c>
      <c r="V166" s="856" t="str">
        <f>IF($B166="","",INDEX('All CCC'!V$7:V$846,MATCH(WatchList!$B166,'All CCC'!$B$7:$B$846,0)))</f>
        <v/>
      </c>
      <c r="W166" s="856" t="str">
        <f>IF($B166="","",INDEX('All CCC'!W$7:W$846,MATCH(WatchList!$B166,'All CCC'!$B$7:$B$846,0)))</f>
        <v/>
      </c>
      <c r="X166" s="856" t="str">
        <f>IF($B166="","",INDEX('All CCC'!X$7:X$846,MATCH(WatchList!$B166,'All CCC'!$B$7:$B$846,0)))</f>
        <v/>
      </c>
      <c r="Y166" s="856" t="str">
        <f>IF($B166="","",INDEX('All CCC'!Y$7:Y$846,MATCH(WatchList!$B166,'All CCC'!$B$7:$B$846,0)))</f>
        <v/>
      </c>
      <c r="Z166" s="856" t="str">
        <f>IF($B166="","",INDEX('All CCC'!Z$7:Z$846,MATCH(WatchList!$B166,'All CCC'!$B$7:$B$846,0)))</f>
        <v/>
      </c>
      <c r="AA166" s="856" t="str">
        <f>IF($B166="","",INDEX('All CCC'!AA$7:AA$846,MATCH(WatchList!$B166,'All CCC'!$B$7:$B$846,0)))</f>
        <v/>
      </c>
      <c r="AB166" s="856" t="str">
        <f>IF($B166="","",INDEX('All CCC'!AB$7:AB$846,MATCH(WatchList!$B166,'All CCC'!$B$7:$B$846,0)))</f>
        <v/>
      </c>
      <c r="AC166" s="856" t="str">
        <f>IF($B166="","",INDEX('All CCC'!AC$7:AC$846,MATCH(WatchList!$B166,'All CCC'!$B$7:$B$846,0)))</f>
        <v/>
      </c>
      <c r="AD166" s="856" t="str">
        <f>IF($B166="","",INDEX('All CCC'!AD$7:AD$846,MATCH(WatchList!$B166,'All CCC'!$B$7:$B$846,0)))</f>
        <v/>
      </c>
      <c r="AE166" s="856" t="str">
        <f>IF($B166="","",INDEX('All CCC'!AE$7:AE$846,MATCH(WatchList!$B166,'All CCC'!$B$7:$B$846,0)))</f>
        <v/>
      </c>
      <c r="AF166" s="856" t="str">
        <f>IF($B166="","",INDEX('All CCC'!AF$7:AF$846,MATCH(WatchList!$B166,'All CCC'!$B$7:$B$846,0)))</f>
        <v/>
      </c>
      <c r="AG166" s="856" t="str">
        <f>IF($B166="","",INDEX('All CCC'!AG$7:AG$846,MATCH(WatchList!$B166,'All CCC'!$B$7:$B$846,0)))</f>
        <v/>
      </c>
      <c r="AH166" s="856" t="str">
        <f>IF($B166="","",INDEX('All CCC'!AH$7:AH$846,MATCH(WatchList!$B166,'All CCC'!$B$7:$B$846,0)))</f>
        <v/>
      </c>
      <c r="AI166" s="856" t="str">
        <f>IF($B166="","",INDEX('All CCC'!AI$7:AI$846,MATCH(WatchList!$B166,'All CCC'!$B$7:$B$846,0)))</f>
        <v/>
      </c>
      <c r="AJ166" s="856" t="str">
        <f>IF($B166="","",INDEX('All CCC'!AJ$7:AJ$846,MATCH(WatchList!$B166,'All CCC'!$B$7:$B$846,0)))</f>
        <v/>
      </c>
      <c r="AK166" s="856" t="str">
        <f>IF($B166="","",INDEX('All CCC'!AK$7:AK$846,MATCH(WatchList!$B166,'All CCC'!$B$7:$B$846,0)))</f>
        <v/>
      </c>
      <c r="AL166" s="856" t="str">
        <f>IF($B166="","",INDEX('All CCC'!AL$7:AL$846,MATCH(WatchList!$B166,'All CCC'!$B$7:$B$846,0)))</f>
        <v/>
      </c>
      <c r="AM166" s="856" t="str">
        <f>IF($B166="","",INDEX('All CCC'!AM$7:AM$846,MATCH(WatchList!$B166,'All CCC'!$B$7:$B$846,0)))</f>
        <v/>
      </c>
      <c r="AN166" s="856" t="str">
        <f>IF($B166="","",INDEX('All CCC'!AN$7:AN$846,MATCH(WatchList!$B166,'All CCC'!$B$7:$B$846,0)))</f>
        <v/>
      </c>
      <c r="AO166" s="856" t="str">
        <f>IF($B166="","",INDEX('All CCC'!AO$7:AO$846,MATCH(WatchList!$B166,'All CCC'!$B$7:$B$846,0)))</f>
        <v/>
      </c>
      <c r="AP166" s="856" t="str">
        <f>IF($B166="","",INDEX('All CCC'!AP$7:AP$846,MATCH(WatchList!$B166,'All CCC'!$B$7:$B$846,0)))</f>
        <v/>
      </c>
      <c r="AQ166" s="856" t="str">
        <f>IF($B166="","",INDEX('All CCC'!AQ$7:AQ$846,MATCH(WatchList!$B166,'All CCC'!$B$7:$B$846,0)))</f>
        <v/>
      </c>
      <c r="AR166" s="856" t="str">
        <f>IF($B166="","",INDEX('All CCC'!AR$7:AR$846,MATCH(WatchList!$B166,'All CCC'!$B$7:$B$846,0)))</f>
        <v/>
      </c>
      <c r="AS166" s="856" t="str">
        <f>IF($B166="","",INDEX('All CCC'!AS$7:AS$846,MATCH(WatchList!$B166,'All CCC'!$B$7:$B$846,0)))</f>
        <v/>
      </c>
      <c r="AT166" s="856" t="str">
        <f>IF($B166="","",INDEX('All CCC'!AT$7:AT$846,MATCH(WatchList!$B166,'All CCC'!$B$7:$B$846,0)))</f>
        <v/>
      </c>
      <c r="AU166" s="856" t="str">
        <f>IF($B166="","",INDEX('All CCC'!AU$7:AU$846,MATCH(WatchList!$B166,'All CCC'!$B$7:$B$846,0)))</f>
        <v/>
      </c>
      <c r="AV166" s="856" t="str">
        <f>IF($B166="","",INDEX('All CCC'!AV$7:AV$846,MATCH(WatchList!$B166,'All CCC'!$B$7:$B$846,0)))</f>
        <v/>
      </c>
      <c r="AW166" s="856" t="str">
        <f>IF($B166="","",INDEX('All CCC'!AW$7:AW$846,MATCH(WatchList!$B166,'All CCC'!$B$7:$B$846,0)))</f>
        <v/>
      </c>
      <c r="AX166" s="856" t="str">
        <f>IF($B166="","",INDEX('All CCC'!AX$7:AX$846,MATCH(WatchList!$B166,'All CCC'!$B$7:$B$846,0)))</f>
        <v/>
      </c>
      <c r="AY166" s="856" t="str">
        <f>IF($B166="","",INDEX('All CCC'!AY$7:AY$846,MATCH(WatchList!$B166,'All CCC'!$B$7:$B$846,0)))</f>
        <v/>
      </c>
      <c r="AZ166" s="856" t="str">
        <f>IF($B166="","",INDEX('All CCC'!AZ$7:AZ$846,MATCH(WatchList!$B166,'All CCC'!$B$7:$B$846,0)))</f>
        <v/>
      </c>
      <c r="BA166" s="856" t="str">
        <f>IF($B166="","",INDEX('All CCC'!BA$7:BA$846,MATCH(WatchList!$B166,'All CCC'!$B$7:$B$846,0)))</f>
        <v/>
      </c>
      <c r="BB166" s="856" t="str">
        <f>IF($B166="","",INDEX('All CCC'!BB$7:BB$846,MATCH(WatchList!$B166,'All CCC'!$B$7:$B$846,0)))</f>
        <v/>
      </c>
      <c r="BC166" s="856" t="str">
        <f>IF($B166="","",INDEX('All CCC'!BC$7:BC$846,MATCH(WatchList!$B166,'All CCC'!$B$7:$B$846,0)))</f>
        <v/>
      </c>
      <c r="BD166" s="856" t="str">
        <f>IF($B166="","",INDEX('All CCC'!BD$7:BD$846,MATCH(WatchList!$B166,'All CCC'!$B$7:$B$846,0)))</f>
        <v/>
      </c>
      <c r="BE166" s="856" t="str">
        <f>IF($B166="","",INDEX('All CCC'!BE$7:BE$846,MATCH(WatchList!$B166,'All CCC'!$B$7:$B$846,0)))</f>
        <v/>
      </c>
      <c r="BF166" s="856" t="str">
        <f>IF($B166="","",INDEX('All CCC'!BF$7:BF$846,MATCH(WatchList!$B166,'All CCC'!$B$7:$B$846,0)))</f>
        <v/>
      </c>
      <c r="BG166" s="856" t="str">
        <f>IF($B166="","",INDEX('All CCC'!BG$7:BG$846,MATCH(WatchList!$B166,'All CCC'!$B$7:$B$846,0)))</f>
        <v/>
      </c>
    </row>
    <row r="167" spans="1:59" x14ac:dyDescent="0.2">
      <c r="A167" s="550" t="str">
        <f>IF($B167="","",INDEX('All CCC'!A$7:A$846,MATCH(WatchList!$B167,'All CCC'!$B$7:$B$846,0)))</f>
        <v/>
      </c>
      <c r="B167" s="31"/>
      <c r="C167" s="856" t="str">
        <f>IF($B167="","",INDEX('All CCC'!C$7:C$846,MATCH(WatchList!$B167,'All CCC'!$B$7:$B$846,0)))</f>
        <v/>
      </c>
      <c r="D167" s="856" t="str">
        <f>IF($B167="","",INDEX('All CCC'!D$7:D$846,MATCH(WatchList!$B167,'All CCC'!$B$7:$B$846,0)))</f>
        <v/>
      </c>
      <c r="E167" s="856" t="str">
        <f>IF($B167="","",INDEX('All CCC'!E$7:E$846,MATCH(WatchList!$B167,'All CCC'!$B$7:$B$846,0)))</f>
        <v/>
      </c>
      <c r="F167" s="856" t="str">
        <f>IF($B167="","",INDEX('All CCC'!F$7:F$846,MATCH(WatchList!$B167,'All CCC'!$B$7:$B$846,0)))</f>
        <v/>
      </c>
      <c r="G167" s="856" t="str">
        <f>IF($B167="","",INDEX('All CCC'!G$7:G$846,MATCH(WatchList!$B167,'All CCC'!$B$7:$B$846,0)))</f>
        <v/>
      </c>
      <c r="H167" s="856" t="str">
        <f>IF($B167="","",INDEX('All CCC'!H$7:H$846,MATCH(WatchList!$B167,'All CCC'!$B$7:$B$846,0)))</f>
        <v/>
      </c>
      <c r="I167" s="856" t="str">
        <f>IF($B167="","",INDEX('All CCC'!I$7:I$846,MATCH(WatchList!$B167,'All CCC'!$B$7:$B$846,0)))</f>
        <v/>
      </c>
      <c r="J167" s="856" t="str">
        <f>IF($B167="","",INDEX('All CCC'!J$7:J$846,MATCH(WatchList!$B167,'All CCC'!$B$7:$B$846,0)))</f>
        <v/>
      </c>
      <c r="K167" s="856" t="str">
        <f>IF($B167="","",INDEX('All CCC'!K$7:K$846,MATCH(WatchList!$B167,'All CCC'!$B$7:$B$846,0)))</f>
        <v/>
      </c>
      <c r="L167" s="856" t="str">
        <f>IF($B167="","",INDEX('All CCC'!L$7:L$846,MATCH(WatchList!$B167,'All CCC'!$B$7:$B$846,0)))</f>
        <v/>
      </c>
      <c r="M167" s="856" t="str">
        <f>IF($B167="","",INDEX('All CCC'!M$7:M$846,MATCH(WatchList!$B167,'All CCC'!$B$7:$B$846,0)))</f>
        <v/>
      </c>
      <c r="N167" s="856" t="str">
        <f>IF($B167="","",INDEX('All CCC'!N$7:N$846,MATCH(WatchList!$B167,'All CCC'!$B$7:$B$846,0)))</f>
        <v/>
      </c>
      <c r="O167" s="856" t="str">
        <f>IF($B167="","",INDEX('All CCC'!O$7:O$846,MATCH(WatchList!$B167,'All CCC'!$B$7:$B$846,0)))</f>
        <v/>
      </c>
      <c r="P167" s="857" t="str">
        <f>IF($B167="","",INDEX('All CCC'!P$7:P$846,MATCH(WatchList!$B167,'All CCC'!$B$7:$B$846,0)))</f>
        <v/>
      </c>
      <c r="Q167" s="857" t="str">
        <f>IF($B167="","",INDEX('All CCC'!Q$7:Q$846,MATCH(WatchList!$B167,'All CCC'!$B$7:$B$846,0)))</f>
        <v/>
      </c>
      <c r="R167" s="856" t="str">
        <f>IF($B167="","",INDEX('All CCC'!R$7:R$846,MATCH(WatchList!$B167,'All CCC'!$B$7:$B$846,0)))</f>
        <v/>
      </c>
      <c r="S167" s="856" t="str">
        <f>IF($B167="","",INDEX('All CCC'!S$7:S$846,MATCH(WatchList!$B167,'All CCC'!$B$7:$B$846,0)))</f>
        <v/>
      </c>
      <c r="T167" s="856" t="str">
        <f>IF($B167="","",INDEX('All CCC'!T$7:T$846,MATCH(WatchList!$B167,'All CCC'!$B$7:$B$846,0)))</f>
        <v/>
      </c>
      <c r="U167" s="856" t="str">
        <f>IF($B167="","",INDEX('All CCC'!U$7:U$846,MATCH(WatchList!$B167,'All CCC'!$B$7:$B$846,0)))</f>
        <v/>
      </c>
      <c r="V167" s="856" t="str">
        <f>IF($B167="","",INDEX('All CCC'!V$7:V$846,MATCH(WatchList!$B167,'All CCC'!$B$7:$B$846,0)))</f>
        <v/>
      </c>
      <c r="W167" s="856" t="str">
        <f>IF($B167="","",INDEX('All CCC'!W$7:W$846,MATCH(WatchList!$B167,'All CCC'!$B$7:$B$846,0)))</f>
        <v/>
      </c>
      <c r="X167" s="856" t="str">
        <f>IF($B167="","",INDEX('All CCC'!X$7:X$846,MATCH(WatchList!$B167,'All CCC'!$B$7:$B$846,0)))</f>
        <v/>
      </c>
      <c r="Y167" s="856" t="str">
        <f>IF($B167="","",INDEX('All CCC'!Y$7:Y$846,MATCH(WatchList!$B167,'All CCC'!$B$7:$B$846,0)))</f>
        <v/>
      </c>
      <c r="Z167" s="856" t="str">
        <f>IF($B167="","",INDEX('All CCC'!Z$7:Z$846,MATCH(WatchList!$B167,'All CCC'!$B$7:$B$846,0)))</f>
        <v/>
      </c>
      <c r="AA167" s="856" t="str">
        <f>IF($B167="","",INDEX('All CCC'!AA$7:AA$846,MATCH(WatchList!$B167,'All CCC'!$B$7:$B$846,0)))</f>
        <v/>
      </c>
      <c r="AB167" s="856" t="str">
        <f>IF($B167="","",INDEX('All CCC'!AB$7:AB$846,MATCH(WatchList!$B167,'All CCC'!$B$7:$B$846,0)))</f>
        <v/>
      </c>
      <c r="AC167" s="856" t="str">
        <f>IF($B167="","",INDEX('All CCC'!AC$7:AC$846,MATCH(WatchList!$B167,'All CCC'!$B$7:$B$846,0)))</f>
        <v/>
      </c>
      <c r="AD167" s="856" t="str">
        <f>IF($B167="","",INDEX('All CCC'!AD$7:AD$846,MATCH(WatchList!$B167,'All CCC'!$B$7:$B$846,0)))</f>
        <v/>
      </c>
      <c r="AE167" s="856" t="str">
        <f>IF($B167="","",INDEX('All CCC'!AE$7:AE$846,MATCH(WatchList!$B167,'All CCC'!$B$7:$B$846,0)))</f>
        <v/>
      </c>
      <c r="AF167" s="856" t="str">
        <f>IF($B167="","",INDEX('All CCC'!AF$7:AF$846,MATCH(WatchList!$B167,'All CCC'!$B$7:$B$846,0)))</f>
        <v/>
      </c>
      <c r="AG167" s="856" t="str">
        <f>IF($B167="","",INDEX('All CCC'!AG$7:AG$846,MATCH(WatchList!$B167,'All CCC'!$B$7:$B$846,0)))</f>
        <v/>
      </c>
      <c r="AH167" s="856" t="str">
        <f>IF($B167="","",INDEX('All CCC'!AH$7:AH$846,MATCH(WatchList!$B167,'All CCC'!$B$7:$B$846,0)))</f>
        <v/>
      </c>
      <c r="AI167" s="856" t="str">
        <f>IF($B167="","",INDEX('All CCC'!AI$7:AI$846,MATCH(WatchList!$B167,'All CCC'!$B$7:$B$846,0)))</f>
        <v/>
      </c>
      <c r="AJ167" s="856" t="str">
        <f>IF($B167="","",INDEX('All CCC'!AJ$7:AJ$846,MATCH(WatchList!$B167,'All CCC'!$B$7:$B$846,0)))</f>
        <v/>
      </c>
      <c r="AK167" s="856" t="str">
        <f>IF($B167="","",INDEX('All CCC'!AK$7:AK$846,MATCH(WatchList!$B167,'All CCC'!$B$7:$B$846,0)))</f>
        <v/>
      </c>
      <c r="AL167" s="856" t="str">
        <f>IF($B167="","",INDEX('All CCC'!AL$7:AL$846,MATCH(WatchList!$B167,'All CCC'!$B$7:$B$846,0)))</f>
        <v/>
      </c>
      <c r="AM167" s="856" t="str">
        <f>IF($B167="","",INDEX('All CCC'!AM$7:AM$846,MATCH(WatchList!$B167,'All CCC'!$B$7:$B$846,0)))</f>
        <v/>
      </c>
      <c r="AN167" s="856" t="str">
        <f>IF($B167="","",INDEX('All CCC'!AN$7:AN$846,MATCH(WatchList!$B167,'All CCC'!$B$7:$B$846,0)))</f>
        <v/>
      </c>
      <c r="AO167" s="856" t="str">
        <f>IF($B167="","",INDEX('All CCC'!AO$7:AO$846,MATCH(WatchList!$B167,'All CCC'!$B$7:$B$846,0)))</f>
        <v/>
      </c>
      <c r="AP167" s="856" t="str">
        <f>IF($B167="","",INDEX('All CCC'!AP$7:AP$846,MATCH(WatchList!$B167,'All CCC'!$B$7:$B$846,0)))</f>
        <v/>
      </c>
      <c r="AQ167" s="856" t="str">
        <f>IF($B167="","",INDEX('All CCC'!AQ$7:AQ$846,MATCH(WatchList!$B167,'All CCC'!$B$7:$B$846,0)))</f>
        <v/>
      </c>
      <c r="AR167" s="856" t="str">
        <f>IF($B167="","",INDEX('All CCC'!AR$7:AR$846,MATCH(WatchList!$B167,'All CCC'!$B$7:$B$846,0)))</f>
        <v/>
      </c>
      <c r="AS167" s="856" t="str">
        <f>IF($B167="","",INDEX('All CCC'!AS$7:AS$846,MATCH(WatchList!$B167,'All CCC'!$B$7:$B$846,0)))</f>
        <v/>
      </c>
      <c r="AT167" s="856" t="str">
        <f>IF($B167="","",INDEX('All CCC'!AT$7:AT$846,MATCH(WatchList!$B167,'All CCC'!$B$7:$B$846,0)))</f>
        <v/>
      </c>
      <c r="AU167" s="856" t="str">
        <f>IF($B167="","",INDEX('All CCC'!AU$7:AU$846,MATCH(WatchList!$B167,'All CCC'!$B$7:$B$846,0)))</f>
        <v/>
      </c>
      <c r="AV167" s="856" t="str">
        <f>IF($B167="","",INDEX('All CCC'!AV$7:AV$846,MATCH(WatchList!$B167,'All CCC'!$B$7:$B$846,0)))</f>
        <v/>
      </c>
      <c r="AW167" s="856" t="str">
        <f>IF($B167="","",INDEX('All CCC'!AW$7:AW$846,MATCH(WatchList!$B167,'All CCC'!$B$7:$B$846,0)))</f>
        <v/>
      </c>
      <c r="AX167" s="856" t="str">
        <f>IF($B167="","",INDEX('All CCC'!AX$7:AX$846,MATCH(WatchList!$B167,'All CCC'!$B$7:$B$846,0)))</f>
        <v/>
      </c>
      <c r="AY167" s="856" t="str">
        <f>IF($B167="","",INDEX('All CCC'!AY$7:AY$846,MATCH(WatchList!$B167,'All CCC'!$B$7:$B$846,0)))</f>
        <v/>
      </c>
      <c r="AZ167" s="856" t="str">
        <f>IF($B167="","",INDEX('All CCC'!AZ$7:AZ$846,MATCH(WatchList!$B167,'All CCC'!$B$7:$B$846,0)))</f>
        <v/>
      </c>
      <c r="BA167" s="856" t="str">
        <f>IF($B167="","",INDEX('All CCC'!BA$7:BA$846,MATCH(WatchList!$B167,'All CCC'!$B$7:$B$846,0)))</f>
        <v/>
      </c>
      <c r="BB167" s="856" t="str">
        <f>IF($B167="","",INDEX('All CCC'!BB$7:BB$846,MATCH(WatchList!$B167,'All CCC'!$B$7:$B$846,0)))</f>
        <v/>
      </c>
      <c r="BC167" s="856" t="str">
        <f>IF($B167="","",INDEX('All CCC'!BC$7:BC$846,MATCH(WatchList!$B167,'All CCC'!$B$7:$B$846,0)))</f>
        <v/>
      </c>
      <c r="BD167" s="856" t="str">
        <f>IF($B167="","",INDEX('All CCC'!BD$7:BD$846,MATCH(WatchList!$B167,'All CCC'!$B$7:$B$846,0)))</f>
        <v/>
      </c>
      <c r="BE167" s="856" t="str">
        <f>IF($B167="","",INDEX('All CCC'!BE$7:BE$846,MATCH(WatchList!$B167,'All CCC'!$B$7:$B$846,0)))</f>
        <v/>
      </c>
      <c r="BF167" s="856" t="str">
        <f>IF($B167="","",INDEX('All CCC'!BF$7:BF$846,MATCH(WatchList!$B167,'All CCC'!$B$7:$B$846,0)))</f>
        <v/>
      </c>
      <c r="BG167" s="856" t="str">
        <f>IF($B167="","",INDEX('All CCC'!BG$7:BG$846,MATCH(WatchList!$B167,'All CCC'!$B$7:$B$846,0)))</f>
        <v/>
      </c>
    </row>
    <row r="168" spans="1:59" x14ac:dyDescent="0.2">
      <c r="A168" s="550" t="str">
        <f>IF($B168="","",INDEX('All CCC'!A$7:A$846,MATCH(WatchList!$B168,'All CCC'!$B$7:$B$846,0)))</f>
        <v/>
      </c>
      <c r="B168" s="31"/>
      <c r="C168" s="856" t="str">
        <f>IF($B168="","",INDEX('All CCC'!C$7:C$846,MATCH(WatchList!$B168,'All CCC'!$B$7:$B$846,0)))</f>
        <v/>
      </c>
      <c r="D168" s="856" t="str">
        <f>IF($B168="","",INDEX('All CCC'!D$7:D$846,MATCH(WatchList!$B168,'All CCC'!$B$7:$B$846,0)))</f>
        <v/>
      </c>
      <c r="E168" s="856" t="str">
        <f>IF($B168="","",INDEX('All CCC'!E$7:E$846,MATCH(WatchList!$B168,'All CCC'!$B$7:$B$846,0)))</f>
        <v/>
      </c>
      <c r="F168" s="856" t="str">
        <f>IF($B168="","",INDEX('All CCC'!F$7:F$846,MATCH(WatchList!$B168,'All CCC'!$B$7:$B$846,0)))</f>
        <v/>
      </c>
      <c r="G168" s="856" t="str">
        <f>IF($B168="","",INDEX('All CCC'!G$7:G$846,MATCH(WatchList!$B168,'All CCC'!$B$7:$B$846,0)))</f>
        <v/>
      </c>
      <c r="H168" s="856" t="str">
        <f>IF($B168="","",INDEX('All CCC'!H$7:H$846,MATCH(WatchList!$B168,'All CCC'!$B$7:$B$846,0)))</f>
        <v/>
      </c>
      <c r="I168" s="856" t="str">
        <f>IF($B168="","",INDEX('All CCC'!I$7:I$846,MATCH(WatchList!$B168,'All CCC'!$B$7:$B$846,0)))</f>
        <v/>
      </c>
      <c r="J168" s="856" t="str">
        <f>IF($B168="","",INDEX('All CCC'!J$7:J$846,MATCH(WatchList!$B168,'All CCC'!$B$7:$B$846,0)))</f>
        <v/>
      </c>
      <c r="K168" s="856" t="str">
        <f>IF($B168="","",INDEX('All CCC'!K$7:K$846,MATCH(WatchList!$B168,'All CCC'!$B$7:$B$846,0)))</f>
        <v/>
      </c>
      <c r="L168" s="856" t="str">
        <f>IF($B168="","",INDEX('All CCC'!L$7:L$846,MATCH(WatchList!$B168,'All CCC'!$B$7:$B$846,0)))</f>
        <v/>
      </c>
      <c r="M168" s="856" t="str">
        <f>IF($B168="","",INDEX('All CCC'!M$7:M$846,MATCH(WatchList!$B168,'All CCC'!$B$7:$B$846,0)))</f>
        <v/>
      </c>
      <c r="N168" s="856" t="str">
        <f>IF($B168="","",INDEX('All CCC'!N$7:N$846,MATCH(WatchList!$B168,'All CCC'!$B$7:$B$846,0)))</f>
        <v/>
      </c>
      <c r="O168" s="856" t="str">
        <f>IF($B168="","",INDEX('All CCC'!O$7:O$846,MATCH(WatchList!$B168,'All CCC'!$B$7:$B$846,0)))</f>
        <v/>
      </c>
      <c r="P168" s="857" t="str">
        <f>IF($B168="","",INDEX('All CCC'!P$7:P$846,MATCH(WatchList!$B168,'All CCC'!$B$7:$B$846,0)))</f>
        <v/>
      </c>
      <c r="Q168" s="857" t="str">
        <f>IF($B168="","",INDEX('All CCC'!Q$7:Q$846,MATCH(WatchList!$B168,'All CCC'!$B$7:$B$846,0)))</f>
        <v/>
      </c>
      <c r="R168" s="856" t="str">
        <f>IF($B168="","",INDEX('All CCC'!R$7:R$846,MATCH(WatchList!$B168,'All CCC'!$B$7:$B$846,0)))</f>
        <v/>
      </c>
      <c r="S168" s="856" t="str">
        <f>IF($B168="","",INDEX('All CCC'!S$7:S$846,MATCH(WatchList!$B168,'All CCC'!$B$7:$B$846,0)))</f>
        <v/>
      </c>
      <c r="T168" s="856" t="str">
        <f>IF($B168="","",INDEX('All CCC'!T$7:T$846,MATCH(WatchList!$B168,'All CCC'!$B$7:$B$846,0)))</f>
        <v/>
      </c>
      <c r="U168" s="856" t="str">
        <f>IF($B168="","",INDEX('All CCC'!U$7:U$846,MATCH(WatchList!$B168,'All CCC'!$B$7:$B$846,0)))</f>
        <v/>
      </c>
      <c r="V168" s="856" t="str">
        <f>IF($B168="","",INDEX('All CCC'!V$7:V$846,MATCH(WatchList!$B168,'All CCC'!$B$7:$B$846,0)))</f>
        <v/>
      </c>
      <c r="W168" s="856" t="str">
        <f>IF($B168="","",INDEX('All CCC'!W$7:W$846,MATCH(WatchList!$B168,'All CCC'!$B$7:$B$846,0)))</f>
        <v/>
      </c>
      <c r="X168" s="856" t="str">
        <f>IF($B168="","",INDEX('All CCC'!X$7:X$846,MATCH(WatchList!$B168,'All CCC'!$B$7:$B$846,0)))</f>
        <v/>
      </c>
      <c r="Y168" s="856" t="str">
        <f>IF($B168="","",INDEX('All CCC'!Y$7:Y$846,MATCH(WatchList!$B168,'All CCC'!$B$7:$B$846,0)))</f>
        <v/>
      </c>
      <c r="Z168" s="856" t="str">
        <f>IF($B168="","",INDEX('All CCC'!Z$7:Z$846,MATCH(WatchList!$B168,'All CCC'!$B$7:$B$846,0)))</f>
        <v/>
      </c>
      <c r="AA168" s="856" t="str">
        <f>IF($B168="","",INDEX('All CCC'!AA$7:AA$846,MATCH(WatchList!$B168,'All CCC'!$B$7:$B$846,0)))</f>
        <v/>
      </c>
      <c r="AB168" s="856" t="str">
        <f>IF($B168="","",INDEX('All CCC'!AB$7:AB$846,MATCH(WatchList!$B168,'All CCC'!$B$7:$B$846,0)))</f>
        <v/>
      </c>
      <c r="AC168" s="856" t="str">
        <f>IF($B168="","",INDEX('All CCC'!AC$7:AC$846,MATCH(WatchList!$B168,'All CCC'!$B$7:$B$846,0)))</f>
        <v/>
      </c>
      <c r="AD168" s="856" t="str">
        <f>IF($B168="","",INDEX('All CCC'!AD$7:AD$846,MATCH(WatchList!$B168,'All CCC'!$B$7:$B$846,0)))</f>
        <v/>
      </c>
      <c r="AE168" s="856" t="str">
        <f>IF($B168="","",INDEX('All CCC'!AE$7:AE$846,MATCH(WatchList!$B168,'All CCC'!$B$7:$B$846,0)))</f>
        <v/>
      </c>
      <c r="AF168" s="856" t="str">
        <f>IF($B168="","",INDEX('All CCC'!AF$7:AF$846,MATCH(WatchList!$B168,'All CCC'!$B$7:$B$846,0)))</f>
        <v/>
      </c>
      <c r="AG168" s="856" t="str">
        <f>IF($B168="","",INDEX('All CCC'!AG$7:AG$846,MATCH(WatchList!$B168,'All CCC'!$B$7:$B$846,0)))</f>
        <v/>
      </c>
      <c r="AH168" s="856" t="str">
        <f>IF($B168="","",INDEX('All CCC'!AH$7:AH$846,MATCH(WatchList!$B168,'All CCC'!$B$7:$B$846,0)))</f>
        <v/>
      </c>
      <c r="AI168" s="856" t="str">
        <f>IF($B168="","",INDEX('All CCC'!AI$7:AI$846,MATCH(WatchList!$B168,'All CCC'!$B$7:$B$846,0)))</f>
        <v/>
      </c>
      <c r="AJ168" s="856" t="str">
        <f>IF($B168="","",INDEX('All CCC'!AJ$7:AJ$846,MATCH(WatchList!$B168,'All CCC'!$B$7:$B$846,0)))</f>
        <v/>
      </c>
      <c r="AK168" s="856" t="str">
        <f>IF($B168="","",INDEX('All CCC'!AK$7:AK$846,MATCH(WatchList!$B168,'All CCC'!$B$7:$B$846,0)))</f>
        <v/>
      </c>
      <c r="AL168" s="856" t="str">
        <f>IF($B168="","",INDEX('All CCC'!AL$7:AL$846,MATCH(WatchList!$B168,'All CCC'!$B$7:$B$846,0)))</f>
        <v/>
      </c>
      <c r="AM168" s="856" t="str">
        <f>IF($B168="","",INDEX('All CCC'!AM$7:AM$846,MATCH(WatchList!$B168,'All CCC'!$B$7:$B$846,0)))</f>
        <v/>
      </c>
      <c r="AN168" s="856" t="str">
        <f>IF($B168="","",INDEX('All CCC'!AN$7:AN$846,MATCH(WatchList!$B168,'All CCC'!$B$7:$B$846,0)))</f>
        <v/>
      </c>
      <c r="AO168" s="856" t="str">
        <f>IF($B168="","",INDEX('All CCC'!AO$7:AO$846,MATCH(WatchList!$B168,'All CCC'!$B$7:$B$846,0)))</f>
        <v/>
      </c>
      <c r="AP168" s="856" t="str">
        <f>IF($B168="","",INDEX('All CCC'!AP$7:AP$846,MATCH(WatchList!$B168,'All CCC'!$B$7:$B$846,0)))</f>
        <v/>
      </c>
      <c r="AQ168" s="856" t="str">
        <f>IF($B168="","",INDEX('All CCC'!AQ$7:AQ$846,MATCH(WatchList!$B168,'All CCC'!$B$7:$B$846,0)))</f>
        <v/>
      </c>
      <c r="AR168" s="856" t="str">
        <f>IF($B168="","",INDEX('All CCC'!AR$7:AR$846,MATCH(WatchList!$B168,'All CCC'!$B$7:$B$846,0)))</f>
        <v/>
      </c>
      <c r="AS168" s="856" t="str">
        <f>IF($B168="","",INDEX('All CCC'!AS$7:AS$846,MATCH(WatchList!$B168,'All CCC'!$B$7:$B$846,0)))</f>
        <v/>
      </c>
      <c r="AT168" s="856" t="str">
        <f>IF($B168="","",INDEX('All CCC'!AT$7:AT$846,MATCH(WatchList!$B168,'All CCC'!$B$7:$B$846,0)))</f>
        <v/>
      </c>
      <c r="AU168" s="856" t="str">
        <f>IF($B168="","",INDEX('All CCC'!AU$7:AU$846,MATCH(WatchList!$B168,'All CCC'!$B$7:$B$846,0)))</f>
        <v/>
      </c>
      <c r="AV168" s="856" t="str">
        <f>IF($B168="","",INDEX('All CCC'!AV$7:AV$846,MATCH(WatchList!$B168,'All CCC'!$B$7:$B$846,0)))</f>
        <v/>
      </c>
      <c r="AW168" s="856" t="str">
        <f>IF($B168="","",INDEX('All CCC'!AW$7:AW$846,MATCH(WatchList!$B168,'All CCC'!$B$7:$B$846,0)))</f>
        <v/>
      </c>
      <c r="AX168" s="856" t="str">
        <f>IF($B168="","",INDEX('All CCC'!AX$7:AX$846,MATCH(WatchList!$B168,'All CCC'!$B$7:$B$846,0)))</f>
        <v/>
      </c>
      <c r="AY168" s="856" t="str">
        <f>IF($B168="","",INDEX('All CCC'!AY$7:AY$846,MATCH(WatchList!$B168,'All CCC'!$B$7:$B$846,0)))</f>
        <v/>
      </c>
      <c r="AZ168" s="856" t="str">
        <f>IF($B168="","",INDEX('All CCC'!AZ$7:AZ$846,MATCH(WatchList!$B168,'All CCC'!$B$7:$B$846,0)))</f>
        <v/>
      </c>
      <c r="BA168" s="856" t="str">
        <f>IF($B168="","",INDEX('All CCC'!BA$7:BA$846,MATCH(WatchList!$B168,'All CCC'!$B$7:$B$846,0)))</f>
        <v/>
      </c>
      <c r="BB168" s="856" t="str">
        <f>IF($B168="","",INDEX('All CCC'!BB$7:BB$846,MATCH(WatchList!$B168,'All CCC'!$B$7:$B$846,0)))</f>
        <v/>
      </c>
      <c r="BC168" s="856" t="str">
        <f>IF($B168="","",INDEX('All CCC'!BC$7:BC$846,MATCH(WatchList!$B168,'All CCC'!$B$7:$B$846,0)))</f>
        <v/>
      </c>
      <c r="BD168" s="856" t="str">
        <f>IF($B168="","",INDEX('All CCC'!BD$7:BD$846,MATCH(WatchList!$B168,'All CCC'!$B$7:$B$846,0)))</f>
        <v/>
      </c>
      <c r="BE168" s="856" t="str">
        <f>IF($B168="","",INDEX('All CCC'!BE$7:BE$846,MATCH(WatchList!$B168,'All CCC'!$B$7:$B$846,0)))</f>
        <v/>
      </c>
      <c r="BF168" s="856" t="str">
        <f>IF($B168="","",INDEX('All CCC'!BF$7:BF$846,MATCH(WatchList!$B168,'All CCC'!$B$7:$B$846,0)))</f>
        <v/>
      </c>
      <c r="BG168" s="856" t="str">
        <f>IF($B168="","",INDEX('All CCC'!BG$7:BG$846,MATCH(WatchList!$B168,'All CCC'!$B$7:$B$846,0)))</f>
        <v/>
      </c>
    </row>
    <row r="169" spans="1:59" x14ac:dyDescent="0.2">
      <c r="A169" s="550" t="str">
        <f>IF($B169="","",INDEX('All CCC'!A$7:A$846,MATCH(WatchList!$B169,'All CCC'!$B$7:$B$846,0)))</f>
        <v/>
      </c>
      <c r="B169" s="31"/>
      <c r="C169" s="856" t="str">
        <f>IF($B169="","",INDEX('All CCC'!C$7:C$846,MATCH(WatchList!$B169,'All CCC'!$B$7:$B$846,0)))</f>
        <v/>
      </c>
      <c r="D169" s="856" t="str">
        <f>IF($B169="","",INDEX('All CCC'!D$7:D$846,MATCH(WatchList!$B169,'All CCC'!$B$7:$B$846,0)))</f>
        <v/>
      </c>
      <c r="E169" s="856" t="str">
        <f>IF($B169="","",INDEX('All CCC'!E$7:E$846,MATCH(WatchList!$B169,'All CCC'!$B$7:$B$846,0)))</f>
        <v/>
      </c>
      <c r="F169" s="856" t="str">
        <f>IF($B169="","",INDEX('All CCC'!F$7:F$846,MATCH(WatchList!$B169,'All CCC'!$B$7:$B$846,0)))</f>
        <v/>
      </c>
      <c r="G169" s="856" t="str">
        <f>IF($B169="","",INDEX('All CCC'!G$7:G$846,MATCH(WatchList!$B169,'All CCC'!$B$7:$B$846,0)))</f>
        <v/>
      </c>
      <c r="H169" s="856" t="str">
        <f>IF($B169="","",INDEX('All CCC'!H$7:H$846,MATCH(WatchList!$B169,'All CCC'!$B$7:$B$846,0)))</f>
        <v/>
      </c>
      <c r="I169" s="856" t="str">
        <f>IF($B169="","",INDEX('All CCC'!I$7:I$846,MATCH(WatchList!$B169,'All CCC'!$B$7:$B$846,0)))</f>
        <v/>
      </c>
      <c r="J169" s="856" t="str">
        <f>IF($B169="","",INDEX('All CCC'!J$7:J$846,MATCH(WatchList!$B169,'All CCC'!$B$7:$B$846,0)))</f>
        <v/>
      </c>
      <c r="K169" s="856" t="str">
        <f>IF($B169="","",INDEX('All CCC'!K$7:K$846,MATCH(WatchList!$B169,'All CCC'!$B$7:$B$846,0)))</f>
        <v/>
      </c>
      <c r="L169" s="856" t="str">
        <f>IF($B169="","",INDEX('All CCC'!L$7:L$846,MATCH(WatchList!$B169,'All CCC'!$B$7:$B$846,0)))</f>
        <v/>
      </c>
      <c r="M169" s="856" t="str">
        <f>IF($B169="","",INDEX('All CCC'!M$7:M$846,MATCH(WatchList!$B169,'All CCC'!$B$7:$B$846,0)))</f>
        <v/>
      </c>
      <c r="N169" s="856" t="str">
        <f>IF($B169="","",INDEX('All CCC'!N$7:N$846,MATCH(WatchList!$B169,'All CCC'!$B$7:$B$846,0)))</f>
        <v/>
      </c>
      <c r="O169" s="856" t="str">
        <f>IF($B169="","",INDEX('All CCC'!O$7:O$846,MATCH(WatchList!$B169,'All CCC'!$B$7:$B$846,0)))</f>
        <v/>
      </c>
      <c r="P169" s="857" t="str">
        <f>IF($B169="","",INDEX('All CCC'!P$7:P$846,MATCH(WatchList!$B169,'All CCC'!$B$7:$B$846,0)))</f>
        <v/>
      </c>
      <c r="Q169" s="857" t="str">
        <f>IF($B169="","",INDEX('All CCC'!Q$7:Q$846,MATCH(WatchList!$B169,'All CCC'!$B$7:$B$846,0)))</f>
        <v/>
      </c>
      <c r="R169" s="856" t="str">
        <f>IF($B169="","",INDEX('All CCC'!R$7:R$846,MATCH(WatchList!$B169,'All CCC'!$B$7:$B$846,0)))</f>
        <v/>
      </c>
      <c r="S169" s="856" t="str">
        <f>IF($B169="","",INDEX('All CCC'!S$7:S$846,MATCH(WatchList!$B169,'All CCC'!$B$7:$B$846,0)))</f>
        <v/>
      </c>
      <c r="T169" s="856" t="str">
        <f>IF($B169="","",INDEX('All CCC'!T$7:T$846,MATCH(WatchList!$B169,'All CCC'!$B$7:$B$846,0)))</f>
        <v/>
      </c>
      <c r="U169" s="856" t="str">
        <f>IF($B169="","",INDEX('All CCC'!U$7:U$846,MATCH(WatchList!$B169,'All CCC'!$B$7:$B$846,0)))</f>
        <v/>
      </c>
      <c r="V169" s="856" t="str">
        <f>IF($B169="","",INDEX('All CCC'!V$7:V$846,MATCH(WatchList!$B169,'All CCC'!$B$7:$B$846,0)))</f>
        <v/>
      </c>
      <c r="W169" s="856" t="str">
        <f>IF($B169="","",INDEX('All CCC'!W$7:W$846,MATCH(WatchList!$B169,'All CCC'!$B$7:$B$846,0)))</f>
        <v/>
      </c>
      <c r="X169" s="856" t="str">
        <f>IF($B169="","",INDEX('All CCC'!X$7:X$846,MATCH(WatchList!$B169,'All CCC'!$B$7:$B$846,0)))</f>
        <v/>
      </c>
      <c r="Y169" s="856" t="str">
        <f>IF($B169="","",INDEX('All CCC'!Y$7:Y$846,MATCH(WatchList!$B169,'All CCC'!$B$7:$B$846,0)))</f>
        <v/>
      </c>
      <c r="Z169" s="856" t="str">
        <f>IF($B169="","",INDEX('All CCC'!Z$7:Z$846,MATCH(WatchList!$B169,'All CCC'!$B$7:$B$846,0)))</f>
        <v/>
      </c>
      <c r="AA169" s="856" t="str">
        <f>IF($B169="","",INDEX('All CCC'!AA$7:AA$846,MATCH(WatchList!$B169,'All CCC'!$B$7:$B$846,0)))</f>
        <v/>
      </c>
      <c r="AB169" s="856" t="str">
        <f>IF($B169="","",INDEX('All CCC'!AB$7:AB$846,MATCH(WatchList!$B169,'All CCC'!$B$7:$B$846,0)))</f>
        <v/>
      </c>
      <c r="AC169" s="856" t="str">
        <f>IF($B169="","",INDEX('All CCC'!AC$7:AC$846,MATCH(WatchList!$B169,'All CCC'!$B$7:$B$846,0)))</f>
        <v/>
      </c>
      <c r="AD169" s="856" t="str">
        <f>IF($B169="","",INDEX('All CCC'!AD$7:AD$846,MATCH(WatchList!$B169,'All CCC'!$B$7:$B$846,0)))</f>
        <v/>
      </c>
      <c r="AE169" s="856" t="str">
        <f>IF($B169="","",INDEX('All CCC'!AE$7:AE$846,MATCH(WatchList!$B169,'All CCC'!$B$7:$B$846,0)))</f>
        <v/>
      </c>
      <c r="AF169" s="856" t="str">
        <f>IF($B169="","",INDEX('All CCC'!AF$7:AF$846,MATCH(WatchList!$B169,'All CCC'!$B$7:$B$846,0)))</f>
        <v/>
      </c>
      <c r="AG169" s="856" t="str">
        <f>IF($B169="","",INDEX('All CCC'!AG$7:AG$846,MATCH(WatchList!$B169,'All CCC'!$B$7:$B$846,0)))</f>
        <v/>
      </c>
      <c r="AH169" s="856" t="str">
        <f>IF($B169="","",INDEX('All CCC'!AH$7:AH$846,MATCH(WatchList!$B169,'All CCC'!$B$7:$B$846,0)))</f>
        <v/>
      </c>
      <c r="AI169" s="856" t="str">
        <f>IF($B169="","",INDEX('All CCC'!AI$7:AI$846,MATCH(WatchList!$B169,'All CCC'!$B$7:$B$846,0)))</f>
        <v/>
      </c>
      <c r="AJ169" s="856" t="str">
        <f>IF($B169="","",INDEX('All CCC'!AJ$7:AJ$846,MATCH(WatchList!$B169,'All CCC'!$B$7:$B$846,0)))</f>
        <v/>
      </c>
      <c r="AK169" s="856" t="str">
        <f>IF($B169="","",INDEX('All CCC'!AK$7:AK$846,MATCH(WatchList!$B169,'All CCC'!$B$7:$B$846,0)))</f>
        <v/>
      </c>
      <c r="AL169" s="856" t="str">
        <f>IF($B169="","",INDEX('All CCC'!AL$7:AL$846,MATCH(WatchList!$B169,'All CCC'!$B$7:$B$846,0)))</f>
        <v/>
      </c>
      <c r="AM169" s="856" t="str">
        <f>IF($B169="","",INDEX('All CCC'!AM$7:AM$846,MATCH(WatchList!$B169,'All CCC'!$B$7:$B$846,0)))</f>
        <v/>
      </c>
      <c r="AN169" s="856" t="str">
        <f>IF($B169="","",INDEX('All CCC'!AN$7:AN$846,MATCH(WatchList!$B169,'All CCC'!$B$7:$B$846,0)))</f>
        <v/>
      </c>
      <c r="AO169" s="856" t="str">
        <f>IF($B169="","",INDEX('All CCC'!AO$7:AO$846,MATCH(WatchList!$B169,'All CCC'!$B$7:$B$846,0)))</f>
        <v/>
      </c>
      <c r="AP169" s="856" t="str">
        <f>IF($B169="","",INDEX('All CCC'!AP$7:AP$846,MATCH(WatchList!$B169,'All CCC'!$B$7:$B$846,0)))</f>
        <v/>
      </c>
      <c r="AQ169" s="856" t="str">
        <f>IF($B169="","",INDEX('All CCC'!AQ$7:AQ$846,MATCH(WatchList!$B169,'All CCC'!$B$7:$B$846,0)))</f>
        <v/>
      </c>
      <c r="AR169" s="856" t="str">
        <f>IF($B169="","",INDEX('All CCC'!AR$7:AR$846,MATCH(WatchList!$B169,'All CCC'!$B$7:$B$846,0)))</f>
        <v/>
      </c>
      <c r="AS169" s="856" t="str">
        <f>IF($B169="","",INDEX('All CCC'!AS$7:AS$846,MATCH(WatchList!$B169,'All CCC'!$B$7:$B$846,0)))</f>
        <v/>
      </c>
      <c r="AT169" s="856" t="str">
        <f>IF($B169="","",INDEX('All CCC'!AT$7:AT$846,MATCH(WatchList!$B169,'All CCC'!$B$7:$B$846,0)))</f>
        <v/>
      </c>
      <c r="AU169" s="856" t="str">
        <f>IF($B169="","",INDEX('All CCC'!AU$7:AU$846,MATCH(WatchList!$B169,'All CCC'!$B$7:$B$846,0)))</f>
        <v/>
      </c>
      <c r="AV169" s="856" t="str">
        <f>IF($B169="","",INDEX('All CCC'!AV$7:AV$846,MATCH(WatchList!$B169,'All CCC'!$B$7:$B$846,0)))</f>
        <v/>
      </c>
      <c r="AW169" s="856" t="str">
        <f>IF($B169="","",INDEX('All CCC'!AW$7:AW$846,MATCH(WatchList!$B169,'All CCC'!$B$7:$B$846,0)))</f>
        <v/>
      </c>
      <c r="AX169" s="856" t="str">
        <f>IF($B169="","",INDEX('All CCC'!AX$7:AX$846,MATCH(WatchList!$B169,'All CCC'!$B$7:$B$846,0)))</f>
        <v/>
      </c>
      <c r="AY169" s="856" t="str">
        <f>IF($B169="","",INDEX('All CCC'!AY$7:AY$846,MATCH(WatchList!$B169,'All CCC'!$B$7:$B$846,0)))</f>
        <v/>
      </c>
      <c r="AZ169" s="856" t="str">
        <f>IF($B169="","",INDEX('All CCC'!AZ$7:AZ$846,MATCH(WatchList!$B169,'All CCC'!$B$7:$B$846,0)))</f>
        <v/>
      </c>
      <c r="BA169" s="856" t="str">
        <f>IF($B169="","",INDEX('All CCC'!BA$7:BA$846,MATCH(WatchList!$B169,'All CCC'!$B$7:$B$846,0)))</f>
        <v/>
      </c>
      <c r="BB169" s="856" t="str">
        <f>IF($B169="","",INDEX('All CCC'!BB$7:BB$846,MATCH(WatchList!$B169,'All CCC'!$B$7:$B$846,0)))</f>
        <v/>
      </c>
      <c r="BC169" s="856" t="str">
        <f>IF($B169="","",INDEX('All CCC'!BC$7:BC$846,MATCH(WatchList!$B169,'All CCC'!$B$7:$B$846,0)))</f>
        <v/>
      </c>
      <c r="BD169" s="856" t="str">
        <f>IF($B169="","",INDEX('All CCC'!BD$7:BD$846,MATCH(WatchList!$B169,'All CCC'!$B$7:$B$846,0)))</f>
        <v/>
      </c>
      <c r="BE169" s="856" t="str">
        <f>IF($B169="","",INDEX('All CCC'!BE$7:BE$846,MATCH(WatchList!$B169,'All CCC'!$B$7:$B$846,0)))</f>
        <v/>
      </c>
      <c r="BF169" s="856" t="str">
        <f>IF($B169="","",INDEX('All CCC'!BF$7:BF$846,MATCH(WatchList!$B169,'All CCC'!$B$7:$B$846,0)))</f>
        <v/>
      </c>
      <c r="BG169" s="856" t="str">
        <f>IF($B169="","",INDEX('All CCC'!BG$7:BG$846,MATCH(WatchList!$B169,'All CCC'!$B$7:$B$846,0)))</f>
        <v/>
      </c>
    </row>
    <row r="170" spans="1:59" x14ac:dyDescent="0.2">
      <c r="A170" s="550" t="str">
        <f>IF($B170="","",INDEX('All CCC'!A$7:A$846,MATCH(WatchList!$B170,'All CCC'!$B$7:$B$846,0)))</f>
        <v/>
      </c>
      <c r="B170" s="31"/>
      <c r="C170" s="856" t="str">
        <f>IF($B170="","",INDEX('All CCC'!C$7:C$846,MATCH(WatchList!$B170,'All CCC'!$B$7:$B$846,0)))</f>
        <v/>
      </c>
      <c r="D170" s="856" t="str">
        <f>IF($B170="","",INDEX('All CCC'!D$7:D$846,MATCH(WatchList!$B170,'All CCC'!$B$7:$B$846,0)))</f>
        <v/>
      </c>
      <c r="E170" s="856" t="str">
        <f>IF($B170="","",INDEX('All CCC'!E$7:E$846,MATCH(WatchList!$B170,'All CCC'!$B$7:$B$846,0)))</f>
        <v/>
      </c>
      <c r="F170" s="856" t="str">
        <f>IF($B170="","",INDEX('All CCC'!F$7:F$846,MATCH(WatchList!$B170,'All CCC'!$B$7:$B$846,0)))</f>
        <v/>
      </c>
      <c r="G170" s="856" t="str">
        <f>IF($B170="","",INDEX('All CCC'!G$7:G$846,MATCH(WatchList!$B170,'All CCC'!$B$7:$B$846,0)))</f>
        <v/>
      </c>
      <c r="H170" s="856" t="str">
        <f>IF($B170="","",INDEX('All CCC'!H$7:H$846,MATCH(WatchList!$B170,'All CCC'!$B$7:$B$846,0)))</f>
        <v/>
      </c>
      <c r="I170" s="856" t="str">
        <f>IF($B170="","",INDEX('All CCC'!I$7:I$846,MATCH(WatchList!$B170,'All CCC'!$B$7:$B$846,0)))</f>
        <v/>
      </c>
      <c r="J170" s="856" t="str">
        <f>IF($B170="","",INDEX('All CCC'!J$7:J$846,MATCH(WatchList!$B170,'All CCC'!$B$7:$B$846,0)))</f>
        <v/>
      </c>
      <c r="K170" s="856" t="str">
        <f>IF($B170="","",INDEX('All CCC'!K$7:K$846,MATCH(WatchList!$B170,'All CCC'!$B$7:$B$846,0)))</f>
        <v/>
      </c>
      <c r="L170" s="856" t="str">
        <f>IF($B170="","",INDEX('All CCC'!L$7:L$846,MATCH(WatchList!$B170,'All CCC'!$B$7:$B$846,0)))</f>
        <v/>
      </c>
      <c r="M170" s="856" t="str">
        <f>IF($B170="","",INDEX('All CCC'!M$7:M$846,MATCH(WatchList!$B170,'All CCC'!$B$7:$B$846,0)))</f>
        <v/>
      </c>
      <c r="N170" s="856" t="str">
        <f>IF($B170="","",INDEX('All CCC'!N$7:N$846,MATCH(WatchList!$B170,'All CCC'!$B$7:$B$846,0)))</f>
        <v/>
      </c>
      <c r="O170" s="856" t="str">
        <f>IF($B170="","",INDEX('All CCC'!O$7:O$846,MATCH(WatchList!$B170,'All CCC'!$B$7:$B$846,0)))</f>
        <v/>
      </c>
      <c r="P170" s="857" t="str">
        <f>IF($B170="","",INDEX('All CCC'!P$7:P$846,MATCH(WatchList!$B170,'All CCC'!$B$7:$B$846,0)))</f>
        <v/>
      </c>
      <c r="Q170" s="857" t="str">
        <f>IF($B170="","",INDEX('All CCC'!Q$7:Q$846,MATCH(WatchList!$B170,'All CCC'!$B$7:$B$846,0)))</f>
        <v/>
      </c>
      <c r="R170" s="856" t="str">
        <f>IF($B170="","",INDEX('All CCC'!R$7:R$846,MATCH(WatchList!$B170,'All CCC'!$B$7:$B$846,0)))</f>
        <v/>
      </c>
      <c r="S170" s="856" t="str">
        <f>IF($B170="","",INDEX('All CCC'!S$7:S$846,MATCH(WatchList!$B170,'All CCC'!$B$7:$B$846,0)))</f>
        <v/>
      </c>
      <c r="T170" s="856" t="str">
        <f>IF($B170="","",INDEX('All CCC'!T$7:T$846,MATCH(WatchList!$B170,'All CCC'!$B$7:$B$846,0)))</f>
        <v/>
      </c>
      <c r="U170" s="856" t="str">
        <f>IF($B170="","",INDEX('All CCC'!U$7:U$846,MATCH(WatchList!$B170,'All CCC'!$B$7:$B$846,0)))</f>
        <v/>
      </c>
      <c r="V170" s="856" t="str">
        <f>IF($B170="","",INDEX('All CCC'!V$7:V$846,MATCH(WatchList!$B170,'All CCC'!$B$7:$B$846,0)))</f>
        <v/>
      </c>
      <c r="W170" s="856" t="str">
        <f>IF($B170="","",INDEX('All CCC'!W$7:W$846,MATCH(WatchList!$B170,'All CCC'!$B$7:$B$846,0)))</f>
        <v/>
      </c>
      <c r="X170" s="856" t="str">
        <f>IF($B170="","",INDEX('All CCC'!X$7:X$846,MATCH(WatchList!$B170,'All CCC'!$B$7:$B$846,0)))</f>
        <v/>
      </c>
      <c r="Y170" s="856" t="str">
        <f>IF($B170="","",INDEX('All CCC'!Y$7:Y$846,MATCH(WatchList!$B170,'All CCC'!$B$7:$B$846,0)))</f>
        <v/>
      </c>
      <c r="Z170" s="856" t="str">
        <f>IF($B170="","",INDEX('All CCC'!Z$7:Z$846,MATCH(WatchList!$B170,'All CCC'!$B$7:$B$846,0)))</f>
        <v/>
      </c>
      <c r="AA170" s="856" t="str">
        <f>IF($B170="","",INDEX('All CCC'!AA$7:AA$846,MATCH(WatchList!$B170,'All CCC'!$B$7:$B$846,0)))</f>
        <v/>
      </c>
      <c r="AB170" s="856" t="str">
        <f>IF($B170="","",INDEX('All CCC'!AB$7:AB$846,MATCH(WatchList!$B170,'All CCC'!$B$7:$B$846,0)))</f>
        <v/>
      </c>
      <c r="AC170" s="856" t="str">
        <f>IF($B170="","",INDEX('All CCC'!AC$7:AC$846,MATCH(WatchList!$B170,'All CCC'!$B$7:$B$846,0)))</f>
        <v/>
      </c>
      <c r="AD170" s="856" t="str">
        <f>IF($B170="","",INDEX('All CCC'!AD$7:AD$846,MATCH(WatchList!$B170,'All CCC'!$B$7:$B$846,0)))</f>
        <v/>
      </c>
      <c r="AE170" s="856" t="str">
        <f>IF($B170="","",INDEX('All CCC'!AE$7:AE$846,MATCH(WatchList!$B170,'All CCC'!$B$7:$B$846,0)))</f>
        <v/>
      </c>
      <c r="AF170" s="856" t="str">
        <f>IF($B170="","",INDEX('All CCC'!AF$7:AF$846,MATCH(WatchList!$B170,'All CCC'!$B$7:$B$846,0)))</f>
        <v/>
      </c>
      <c r="AG170" s="856" t="str">
        <f>IF($B170="","",INDEX('All CCC'!AG$7:AG$846,MATCH(WatchList!$B170,'All CCC'!$B$7:$B$846,0)))</f>
        <v/>
      </c>
      <c r="AH170" s="856" t="str">
        <f>IF($B170="","",INDEX('All CCC'!AH$7:AH$846,MATCH(WatchList!$B170,'All CCC'!$B$7:$B$846,0)))</f>
        <v/>
      </c>
      <c r="AI170" s="856" t="str">
        <f>IF($B170="","",INDEX('All CCC'!AI$7:AI$846,MATCH(WatchList!$B170,'All CCC'!$B$7:$B$846,0)))</f>
        <v/>
      </c>
      <c r="AJ170" s="856" t="str">
        <f>IF($B170="","",INDEX('All CCC'!AJ$7:AJ$846,MATCH(WatchList!$B170,'All CCC'!$B$7:$B$846,0)))</f>
        <v/>
      </c>
      <c r="AK170" s="856" t="str">
        <f>IF($B170="","",INDEX('All CCC'!AK$7:AK$846,MATCH(WatchList!$B170,'All CCC'!$B$7:$B$846,0)))</f>
        <v/>
      </c>
      <c r="AL170" s="856" t="str">
        <f>IF($B170="","",INDEX('All CCC'!AL$7:AL$846,MATCH(WatchList!$B170,'All CCC'!$B$7:$B$846,0)))</f>
        <v/>
      </c>
      <c r="AM170" s="856" t="str">
        <f>IF($B170="","",INDEX('All CCC'!AM$7:AM$846,MATCH(WatchList!$B170,'All CCC'!$B$7:$B$846,0)))</f>
        <v/>
      </c>
      <c r="AN170" s="856" t="str">
        <f>IF($B170="","",INDEX('All CCC'!AN$7:AN$846,MATCH(WatchList!$B170,'All CCC'!$B$7:$B$846,0)))</f>
        <v/>
      </c>
      <c r="AO170" s="856" t="str">
        <f>IF($B170="","",INDEX('All CCC'!AO$7:AO$846,MATCH(WatchList!$B170,'All CCC'!$B$7:$B$846,0)))</f>
        <v/>
      </c>
      <c r="AP170" s="856" t="str">
        <f>IF($B170="","",INDEX('All CCC'!AP$7:AP$846,MATCH(WatchList!$B170,'All CCC'!$B$7:$B$846,0)))</f>
        <v/>
      </c>
      <c r="AQ170" s="856" t="str">
        <f>IF($B170="","",INDEX('All CCC'!AQ$7:AQ$846,MATCH(WatchList!$B170,'All CCC'!$B$7:$B$846,0)))</f>
        <v/>
      </c>
      <c r="AR170" s="856" t="str">
        <f>IF($B170="","",INDEX('All CCC'!AR$7:AR$846,MATCH(WatchList!$B170,'All CCC'!$B$7:$B$846,0)))</f>
        <v/>
      </c>
      <c r="AS170" s="856" t="str">
        <f>IF($B170="","",INDEX('All CCC'!AS$7:AS$846,MATCH(WatchList!$B170,'All CCC'!$B$7:$B$846,0)))</f>
        <v/>
      </c>
      <c r="AT170" s="856" t="str">
        <f>IF($B170="","",INDEX('All CCC'!AT$7:AT$846,MATCH(WatchList!$B170,'All CCC'!$B$7:$B$846,0)))</f>
        <v/>
      </c>
      <c r="AU170" s="856" t="str">
        <f>IF($B170="","",INDEX('All CCC'!AU$7:AU$846,MATCH(WatchList!$B170,'All CCC'!$B$7:$B$846,0)))</f>
        <v/>
      </c>
      <c r="AV170" s="856" t="str">
        <f>IF($B170="","",INDEX('All CCC'!AV$7:AV$846,MATCH(WatchList!$B170,'All CCC'!$B$7:$B$846,0)))</f>
        <v/>
      </c>
      <c r="AW170" s="856" t="str">
        <f>IF($B170="","",INDEX('All CCC'!AW$7:AW$846,MATCH(WatchList!$B170,'All CCC'!$B$7:$B$846,0)))</f>
        <v/>
      </c>
      <c r="AX170" s="856" t="str">
        <f>IF($B170="","",INDEX('All CCC'!AX$7:AX$846,MATCH(WatchList!$B170,'All CCC'!$B$7:$B$846,0)))</f>
        <v/>
      </c>
      <c r="AY170" s="856" t="str">
        <f>IF($B170="","",INDEX('All CCC'!AY$7:AY$846,MATCH(WatchList!$B170,'All CCC'!$B$7:$B$846,0)))</f>
        <v/>
      </c>
      <c r="AZ170" s="856" t="str">
        <f>IF($B170="","",INDEX('All CCC'!AZ$7:AZ$846,MATCH(WatchList!$B170,'All CCC'!$B$7:$B$846,0)))</f>
        <v/>
      </c>
      <c r="BA170" s="856" t="str">
        <f>IF($B170="","",INDEX('All CCC'!BA$7:BA$846,MATCH(WatchList!$B170,'All CCC'!$B$7:$B$846,0)))</f>
        <v/>
      </c>
      <c r="BB170" s="856" t="str">
        <f>IF($B170="","",INDEX('All CCC'!BB$7:BB$846,MATCH(WatchList!$B170,'All CCC'!$B$7:$B$846,0)))</f>
        <v/>
      </c>
      <c r="BC170" s="856" t="str">
        <f>IF($B170="","",INDEX('All CCC'!BC$7:BC$846,MATCH(WatchList!$B170,'All CCC'!$B$7:$B$846,0)))</f>
        <v/>
      </c>
      <c r="BD170" s="856" t="str">
        <f>IF($B170="","",INDEX('All CCC'!BD$7:BD$846,MATCH(WatchList!$B170,'All CCC'!$B$7:$B$846,0)))</f>
        <v/>
      </c>
      <c r="BE170" s="856" t="str">
        <f>IF($B170="","",INDEX('All CCC'!BE$7:BE$846,MATCH(WatchList!$B170,'All CCC'!$B$7:$B$846,0)))</f>
        <v/>
      </c>
      <c r="BF170" s="856" t="str">
        <f>IF($B170="","",INDEX('All CCC'!BF$7:BF$846,MATCH(WatchList!$B170,'All CCC'!$B$7:$B$846,0)))</f>
        <v/>
      </c>
      <c r="BG170" s="856" t="str">
        <f>IF($B170="","",INDEX('All CCC'!BG$7:BG$846,MATCH(WatchList!$B170,'All CCC'!$B$7:$B$846,0)))</f>
        <v/>
      </c>
    </row>
    <row r="171" spans="1:59" x14ac:dyDescent="0.2">
      <c r="A171" s="550" t="str">
        <f>IF($B171="","",INDEX('All CCC'!A$7:A$846,MATCH(WatchList!$B171,'All CCC'!$B$7:$B$846,0)))</f>
        <v/>
      </c>
      <c r="B171" s="31"/>
      <c r="C171" s="856" t="str">
        <f>IF($B171="","",INDEX('All CCC'!C$7:C$846,MATCH(WatchList!$B171,'All CCC'!$B$7:$B$846,0)))</f>
        <v/>
      </c>
      <c r="D171" s="856" t="str">
        <f>IF($B171="","",INDEX('All CCC'!D$7:D$846,MATCH(WatchList!$B171,'All CCC'!$B$7:$B$846,0)))</f>
        <v/>
      </c>
      <c r="E171" s="856" t="str">
        <f>IF($B171="","",INDEX('All CCC'!E$7:E$846,MATCH(WatchList!$B171,'All CCC'!$B$7:$B$846,0)))</f>
        <v/>
      </c>
      <c r="F171" s="856" t="str">
        <f>IF($B171="","",INDEX('All CCC'!F$7:F$846,MATCH(WatchList!$B171,'All CCC'!$B$7:$B$846,0)))</f>
        <v/>
      </c>
      <c r="G171" s="856" t="str">
        <f>IF($B171="","",INDEX('All CCC'!G$7:G$846,MATCH(WatchList!$B171,'All CCC'!$B$7:$B$846,0)))</f>
        <v/>
      </c>
      <c r="H171" s="856" t="str">
        <f>IF($B171="","",INDEX('All CCC'!H$7:H$846,MATCH(WatchList!$B171,'All CCC'!$B$7:$B$846,0)))</f>
        <v/>
      </c>
      <c r="I171" s="856" t="str">
        <f>IF($B171="","",INDEX('All CCC'!I$7:I$846,MATCH(WatchList!$B171,'All CCC'!$B$7:$B$846,0)))</f>
        <v/>
      </c>
      <c r="J171" s="856" t="str">
        <f>IF($B171="","",INDEX('All CCC'!J$7:J$846,MATCH(WatchList!$B171,'All CCC'!$B$7:$B$846,0)))</f>
        <v/>
      </c>
      <c r="K171" s="856" t="str">
        <f>IF($B171="","",INDEX('All CCC'!K$7:K$846,MATCH(WatchList!$B171,'All CCC'!$B$7:$B$846,0)))</f>
        <v/>
      </c>
      <c r="L171" s="856" t="str">
        <f>IF($B171="","",INDEX('All CCC'!L$7:L$846,MATCH(WatchList!$B171,'All CCC'!$B$7:$B$846,0)))</f>
        <v/>
      </c>
      <c r="M171" s="856" t="str">
        <f>IF($B171="","",INDEX('All CCC'!M$7:M$846,MATCH(WatchList!$B171,'All CCC'!$B$7:$B$846,0)))</f>
        <v/>
      </c>
      <c r="N171" s="856" t="str">
        <f>IF($B171="","",INDEX('All CCC'!N$7:N$846,MATCH(WatchList!$B171,'All CCC'!$B$7:$B$846,0)))</f>
        <v/>
      </c>
      <c r="O171" s="856" t="str">
        <f>IF($B171="","",INDEX('All CCC'!O$7:O$846,MATCH(WatchList!$B171,'All CCC'!$B$7:$B$846,0)))</f>
        <v/>
      </c>
      <c r="P171" s="857" t="str">
        <f>IF($B171="","",INDEX('All CCC'!P$7:P$846,MATCH(WatchList!$B171,'All CCC'!$B$7:$B$846,0)))</f>
        <v/>
      </c>
      <c r="Q171" s="857" t="str">
        <f>IF($B171="","",INDEX('All CCC'!Q$7:Q$846,MATCH(WatchList!$B171,'All CCC'!$B$7:$B$846,0)))</f>
        <v/>
      </c>
      <c r="R171" s="856" t="str">
        <f>IF($B171="","",INDEX('All CCC'!R$7:R$846,MATCH(WatchList!$B171,'All CCC'!$B$7:$B$846,0)))</f>
        <v/>
      </c>
      <c r="S171" s="856" t="str">
        <f>IF($B171="","",INDEX('All CCC'!S$7:S$846,MATCH(WatchList!$B171,'All CCC'!$B$7:$B$846,0)))</f>
        <v/>
      </c>
      <c r="T171" s="856" t="str">
        <f>IF($B171="","",INDEX('All CCC'!T$7:T$846,MATCH(WatchList!$B171,'All CCC'!$B$7:$B$846,0)))</f>
        <v/>
      </c>
      <c r="U171" s="856" t="str">
        <f>IF($B171="","",INDEX('All CCC'!U$7:U$846,MATCH(WatchList!$B171,'All CCC'!$B$7:$B$846,0)))</f>
        <v/>
      </c>
      <c r="V171" s="856" t="str">
        <f>IF($B171="","",INDEX('All CCC'!V$7:V$846,MATCH(WatchList!$B171,'All CCC'!$B$7:$B$846,0)))</f>
        <v/>
      </c>
      <c r="W171" s="856" t="str">
        <f>IF($B171="","",INDEX('All CCC'!W$7:W$846,MATCH(WatchList!$B171,'All CCC'!$B$7:$B$846,0)))</f>
        <v/>
      </c>
      <c r="X171" s="856" t="str">
        <f>IF($B171="","",INDEX('All CCC'!X$7:X$846,MATCH(WatchList!$B171,'All CCC'!$B$7:$B$846,0)))</f>
        <v/>
      </c>
      <c r="Y171" s="856" t="str">
        <f>IF($B171="","",INDEX('All CCC'!Y$7:Y$846,MATCH(WatchList!$B171,'All CCC'!$B$7:$B$846,0)))</f>
        <v/>
      </c>
      <c r="Z171" s="856" t="str">
        <f>IF($B171="","",INDEX('All CCC'!Z$7:Z$846,MATCH(WatchList!$B171,'All CCC'!$B$7:$B$846,0)))</f>
        <v/>
      </c>
      <c r="AA171" s="856" t="str">
        <f>IF($B171="","",INDEX('All CCC'!AA$7:AA$846,MATCH(WatchList!$B171,'All CCC'!$B$7:$B$846,0)))</f>
        <v/>
      </c>
      <c r="AB171" s="856" t="str">
        <f>IF($B171="","",INDEX('All CCC'!AB$7:AB$846,MATCH(WatchList!$B171,'All CCC'!$B$7:$B$846,0)))</f>
        <v/>
      </c>
      <c r="AC171" s="856" t="str">
        <f>IF($B171="","",INDEX('All CCC'!AC$7:AC$846,MATCH(WatchList!$B171,'All CCC'!$B$7:$B$846,0)))</f>
        <v/>
      </c>
      <c r="AD171" s="856" t="str">
        <f>IF($B171="","",INDEX('All CCC'!AD$7:AD$846,MATCH(WatchList!$B171,'All CCC'!$B$7:$B$846,0)))</f>
        <v/>
      </c>
      <c r="AE171" s="856" t="str">
        <f>IF($B171="","",INDEX('All CCC'!AE$7:AE$846,MATCH(WatchList!$B171,'All CCC'!$B$7:$B$846,0)))</f>
        <v/>
      </c>
      <c r="AF171" s="856" t="str">
        <f>IF($B171="","",INDEX('All CCC'!AF$7:AF$846,MATCH(WatchList!$B171,'All CCC'!$B$7:$B$846,0)))</f>
        <v/>
      </c>
      <c r="AG171" s="856" t="str">
        <f>IF($B171="","",INDEX('All CCC'!AG$7:AG$846,MATCH(WatchList!$B171,'All CCC'!$B$7:$B$846,0)))</f>
        <v/>
      </c>
      <c r="AH171" s="856" t="str">
        <f>IF($B171="","",INDEX('All CCC'!AH$7:AH$846,MATCH(WatchList!$B171,'All CCC'!$B$7:$B$846,0)))</f>
        <v/>
      </c>
      <c r="AI171" s="856" t="str">
        <f>IF($B171="","",INDEX('All CCC'!AI$7:AI$846,MATCH(WatchList!$B171,'All CCC'!$B$7:$B$846,0)))</f>
        <v/>
      </c>
      <c r="AJ171" s="856" t="str">
        <f>IF($B171="","",INDEX('All CCC'!AJ$7:AJ$846,MATCH(WatchList!$B171,'All CCC'!$B$7:$B$846,0)))</f>
        <v/>
      </c>
      <c r="AK171" s="856" t="str">
        <f>IF($B171="","",INDEX('All CCC'!AK$7:AK$846,MATCH(WatchList!$B171,'All CCC'!$B$7:$B$846,0)))</f>
        <v/>
      </c>
      <c r="AL171" s="856" t="str">
        <f>IF($B171="","",INDEX('All CCC'!AL$7:AL$846,MATCH(WatchList!$B171,'All CCC'!$B$7:$B$846,0)))</f>
        <v/>
      </c>
      <c r="AM171" s="856" t="str">
        <f>IF($B171="","",INDEX('All CCC'!AM$7:AM$846,MATCH(WatchList!$B171,'All CCC'!$B$7:$B$846,0)))</f>
        <v/>
      </c>
      <c r="AN171" s="856" t="str">
        <f>IF($B171="","",INDEX('All CCC'!AN$7:AN$846,MATCH(WatchList!$B171,'All CCC'!$B$7:$B$846,0)))</f>
        <v/>
      </c>
      <c r="AO171" s="856" t="str">
        <f>IF($B171="","",INDEX('All CCC'!AO$7:AO$846,MATCH(WatchList!$B171,'All CCC'!$B$7:$B$846,0)))</f>
        <v/>
      </c>
      <c r="AP171" s="856" t="str">
        <f>IF($B171="","",INDEX('All CCC'!AP$7:AP$846,MATCH(WatchList!$B171,'All CCC'!$B$7:$B$846,0)))</f>
        <v/>
      </c>
      <c r="AQ171" s="856" t="str">
        <f>IF($B171="","",INDEX('All CCC'!AQ$7:AQ$846,MATCH(WatchList!$B171,'All CCC'!$B$7:$B$846,0)))</f>
        <v/>
      </c>
      <c r="AR171" s="856" t="str">
        <f>IF($B171="","",INDEX('All CCC'!AR$7:AR$846,MATCH(WatchList!$B171,'All CCC'!$B$7:$B$846,0)))</f>
        <v/>
      </c>
      <c r="AS171" s="856" t="str">
        <f>IF($B171="","",INDEX('All CCC'!AS$7:AS$846,MATCH(WatchList!$B171,'All CCC'!$B$7:$B$846,0)))</f>
        <v/>
      </c>
      <c r="AT171" s="856" t="str">
        <f>IF($B171="","",INDEX('All CCC'!AT$7:AT$846,MATCH(WatchList!$B171,'All CCC'!$B$7:$B$846,0)))</f>
        <v/>
      </c>
      <c r="AU171" s="856" t="str">
        <f>IF($B171="","",INDEX('All CCC'!AU$7:AU$846,MATCH(WatchList!$B171,'All CCC'!$B$7:$B$846,0)))</f>
        <v/>
      </c>
      <c r="AV171" s="856" t="str">
        <f>IF($B171="","",INDEX('All CCC'!AV$7:AV$846,MATCH(WatchList!$B171,'All CCC'!$B$7:$B$846,0)))</f>
        <v/>
      </c>
      <c r="AW171" s="856" t="str">
        <f>IF($B171="","",INDEX('All CCC'!AW$7:AW$846,MATCH(WatchList!$B171,'All CCC'!$B$7:$B$846,0)))</f>
        <v/>
      </c>
      <c r="AX171" s="856" t="str">
        <f>IF($B171="","",INDEX('All CCC'!AX$7:AX$846,MATCH(WatchList!$B171,'All CCC'!$B$7:$B$846,0)))</f>
        <v/>
      </c>
      <c r="AY171" s="856" t="str">
        <f>IF($B171="","",INDEX('All CCC'!AY$7:AY$846,MATCH(WatchList!$B171,'All CCC'!$B$7:$B$846,0)))</f>
        <v/>
      </c>
      <c r="AZ171" s="856" t="str">
        <f>IF($B171="","",INDEX('All CCC'!AZ$7:AZ$846,MATCH(WatchList!$B171,'All CCC'!$B$7:$B$846,0)))</f>
        <v/>
      </c>
      <c r="BA171" s="856" t="str">
        <f>IF($B171="","",INDEX('All CCC'!BA$7:BA$846,MATCH(WatchList!$B171,'All CCC'!$B$7:$B$846,0)))</f>
        <v/>
      </c>
      <c r="BB171" s="856" t="str">
        <f>IF($B171="","",INDEX('All CCC'!BB$7:BB$846,MATCH(WatchList!$B171,'All CCC'!$B$7:$B$846,0)))</f>
        <v/>
      </c>
      <c r="BC171" s="856" t="str">
        <f>IF($B171="","",INDEX('All CCC'!BC$7:BC$846,MATCH(WatchList!$B171,'All CCC'!$B$7:$B$846,0)))</f>
        <v/>
      </c>
      <c r="BD171" s="856" t="str">
        <f>IF($B171="","",INDEX('All CCC'!BD$7:BD$846,MATCH(WatchList!$B171,'All CCC'!$B$7:$B$846,0)))</f>
        <v/>
      </c>
      <c r="BE171" s="856" t="str">
        <f>IF($B171="","",INDEX('All CCC'!BE$7:BE$846,MATCH(WatchList!$B171,'All CCC'!$B$7:$B$846,0)))</f>
        <v/>
      </c>
      <c r="BF171" s="856" t="str">
        <f>IF($B171="","",INDEX('All CCC'!BF$7:BF$846,MATCH(WatchList!$B171,'All CCC'!$B$7:$B$846,0)))</f>
        <v/>
      </c>
      <c r="BG171" s="856" t="str">
        <f>IF($B171="","",INDEX('All CCC'!BG$7:BG$846,MATCH(WatchList!$B171,'All CCC'!$B$7:$B$846,0)))</f>
        <v/>
      </c>
    </row>
    <row r="172" spans="1:59" x14ac:dyDescent="0.2">
      <c r="A172" s="550" t="str">
        <f>IF($B172="","",INDEX('All CCC'!A$7:A$846,MATCH(WatchList!$B172,'All CCC'!$B$7:$B$846,0)))</f>
        <v/>
      </c>
      <c r="B172" s="31"/>
      <c r="C172" s="856" t="str">
        <f>IF($B172="","",INDEX('All CCC'!C$7:C$846,MATCH(WatchList!$B172,'All CCC'!$B$7:$B$846,0)))</f>
        <v/>
      </c>
      <c r="D172" s="856" t="str">
        <f>IF($B172="","",INDEX('All CCC'!D$7:D$846,MATCH(WatchList!$B172,'All CCC'!$B$7:$B$846,0)))</f>
        <v/>
      </c>
      <c r="E172" s="856" t="str">
        <f>IF($B172="","",INDEX('All CCC'!E$7:E$846,MATCH(WatchList!$B172,'All CCC'!$B$7:$B$846,0)))</f>
        <v/>
      </c>
      <c r="F172" s="856" t="str">
        <f>IF($B172="","",INDEX('All CCC'!F$7:F$846,MATCH(WatchList!$B172,'All CCC'!$B$7:$B$846,0)))</f>
        <v/>
      </c>
      <c r="G172" s="856" t="str">
        <f>IF($B172="","",INDEX('All CCC'!G$7:G$846,MATCH(WatchList!$B172,'All CCC'!$B$7:$B$846,0)))</f>
        <v/>
      </c>
      <c r="H172" s="856" t="str">
        <f>IF($B172="","",INDEX('All CCC'!H$7:H$846,MATCH(WatchList!$B172,'All CCC'!$B$7:$B$846,0)))</f>
        <v/>
      </c>
      <c r="I172" s="856" t="str">
        <f>IF($B172="","",INDEX('All CCC'!I$7:I$846,MATCH(WatchList!$B172,'All CCC'!$B$7:$B$846,0)))</f>
        <v/>
      </c>
      <c r="J172" s="856" t="str">
        <f>IF($B172="","",INDEX('All CCC'!J$7:J$846,MATCH(WatchList!$B172,'All CCC'!$B$7:$B$846,0)))</f>
        <v/>
      </c>
      <c r="K172" s="856" t="str">
        <f>IF($B172="","",INDEX('All CCC'!K$7:K$846,MATCH(WatchList!$B172,'All CCC'!$B$7:$B$846,0)))</f>
        <v/>
      </c>
      <c r="L172" s="856" t="str">
        <f>IF($B172="","",INDEX('All CCC'!L$7:L$846,MATCH(WatchList!$B172,'All CCC'!$B$7:$B$846,0)))</f>
        <v/>
      </c>
      <c r="M172" s="856" t="str">
        <f>IF($B172="","",INDEX('All CCC'!M$7:M$846,MATCH(WatchList!$B172,'All CCC'!$B$7:$B$846,0)))</f>
        <v/>
      </c>
      <c r="N172" s="856" t="str">
        <f>IF($B172="","",INDEX('All CCC'!N$7:N$846,MATCH(WatchList!$B172,'All CCC'!$B$7:$B$846,0)))</f>
        <v/>
      </c>
      <c r="O172" s="856" t="str">
        <f>IF($B172="","",INDEX('All CCC'!O$7:O$846,MATCH(WatchList!$B172,'All CCC'!$B$7:$B$846,0)))</f>
        <v/>
      </c>
      <c r="P172" s="857" t="str">
        <f>IF($B172="","",INDEX('All CCC'!P$7:P$846,MATCH(WatchList!$B172,'All CCC'!$B$7:$B$846,0)))</f>
        <v/>
      </c>
      <c r="Q172" s="857" t="str">
        <f>IF($B172="","",INDEX('All CCC'!Q$7:Q$846,MATCH(WatchList!$B172,'All CCC'!$B$7:$B$846,0)))</f>
        <v/>
      </c>
      <c r="R172" s="856" t="str">
        <f>IF($B172="","",INDEX('All CCC'!R$7:R$846,MATCH(WatchList!$B172,'All CCC'!$B$7:$B$846,0)))</f>
        <v/>
      </c>
      <c r="S172" s="856" t="str">
        <f>IF($B172="","",INDEX('All CCC'!S$7:S$846,MATCH(WatchList!$B172,'All CCC'!$B$7:$B$846,0)))</f>
        <v/>
      </c>
      <c r="T172" s="856" t="str">
        <f>IF($B172="","",INDEX('All CCC'!T$7:T$846,MATCH(WatchList!$B172,'All CCC'!$B$7:$B$846,0)))</f>
        <v/>
      </c>
      <c r="U172" s="856" t="str">
        <f>IF($B172="","",INDEX('All CCC'!U$7:U$846,MATCH(WatchList!$B172,'All CCC'!$B$7:$B$846,0)))</f>
        <v/>
      </c>
      <c r="V172" s="856" t="str">
        <f>IF($B172="","",INDEX('All CCC'!V$7:V$846,MATCH(WatchList!$B172,'All CCC'!$B$7:$B$846,0)))</f>
        <v/>
      </c>
      <c r="W172" s="856" t="str">
        <f>IF($B172="","",INDEX('All CCC'!W$7:W$846,MATCH(WatchList!$B172,'All CCC'!$B$7:$B$846,0)))</f>
        <v/>
      </c>
      <c r="X172" s="856" t="str">
        <f>IF($B172="","",INDEX('All CCC'!X$7:X$846,MATCH(WatchList!$B172,'All CCC'!$B$7:$B$846,0)))</f>
        <v/>
      </c>
      <c r="Y172" s="856" t="str">
        <f>IF($B172="","",INDEX('All CCC'!Y$7:Y$846,MATCH(WatchList!$B172,'All CCC'!$B$7:$B$846,0)))</f>
        <v/>
      </c>
      <c r="Z172" s="856" t="str">
        <f>IF($B172="","",INDEX('All CCC'!Z$7:Z$846,MATCH(WatchList!$B172,'All CCC'!$B$7:$B$846,0)))</f>
        <v/>
      </c>
      <c r="AA172" s="856" t="str">
        <f>IF($B172="","",INDEX('All CCC'!AA$7:AA$846,MATCH(WatchList!$B172,'All CCC'!$B$7:$B$846,0)))</f>
        <v/>
      </c>
      <c r="AB172" s="856" t="str">
        <f>IF($B172="","",INDEX('All CCC'!AB$7:AB$846,MATCH(WatchList!$B172,'All CCC'!$B$7:$B$846,0)))</f>
        <v/>
      </c>
      <c r="AC172" s="856" t="str">
        <f>IF($B172="","",INDEX('All CCC'!AC$7:AC$846,MATCH(WatchList!$B172,'All CCC'!$B$7:$B$846,0)))</f>
        <v/>
      </c>
      <c r="AD172" s="856" t="str">
        <f>IF($B172="","",INDEX('All CCC'!AD$7:AD$846,MATCH(WatchList!$B172,'All CCC'!$B$7:$B$846,0)))</f>
        <v/>
      </c>
      <c r="AE172" s="856" t="str">
        <f>IF($B172="","",INDEX('All CCC'!AE$7:AE$846,MATCH(WatchList!$B172,'All CCC'!$B$7:$B$846,0)))</f>
        <v/>
      </c>
      <c r="AF172" s="856" t="str">
        <f>IF($B172="","",INDEX('All CCC'!AF$7:AF$846,MATCH(WatchList!$B172,'All CCC'!$B$7:$B$846,0)))</f>
        <v/>
      </c>
      <c r="AG172" s="856" t="str">
        <f>IF($B172="","",INDEX('All CCC'!AG$7:AG$846,MATCH(WatchList!$B172,'All CCC'!$B$7:$B$846,0)))</f>
        <v/>
      </c>
      <c r="AH172" s="856" t="str">
        <f>IF($B172="","",INDEX('All CCC'!AH$7:AH$846,MATCH(WatchList!$B172,'All CCC'!$B$7:$B$846,0)))</f>
        <v/>
      </c>
      <c r="AI172" s="856" t="str">
        <f>IF($B172="","",INDEX('All CCC'!AI$7:AI$846,MATCH(WatchList!$B172,'All CCC'!$B$7:$B$846,0)))</f>
        <v/>
      </c>
      <c r="AJ172" s="856" t="str">
        <f>IF($B172="","",INDEX('All CCC'!AJ$7:AJ$846,MATCH(WatchList!$B172,'All CCC'!$B$7:$B$846,0)))</f>
        <v/>
      </c>
      <c r="AK172" s="856" t="str">
        <f>IF($B172="","",INDEX('All CCC'!AK$7:AK$846,MATCH(WatchList!$B172,'All CCC'!$B$7:$B$846,0)))</f>
        <v/>
      </c>
      <c r="AL172" s="856" t="str">
        <f>IF($B172="","",INDEX('All CCC'!AL$7:AL$846,MATCH(WatchList!$B172,'All CCC'!$B$7:$B$846,0)))</f>
        <v/>
      </c>
      <c r="AM172" s="856" t="str">
        <f>IF($B172="","",INDEX('All CCC'!AM$7:AM$846,MATCH(WatchList!$B172,'All CCC'!$B$7:$B$846,0)))</f>
        <v/>
      </c>
      <c r="AN172" s="856" t="str">
        <f>IF($B172="","",INDEX('All CCC'!AN$7:AN$846,MATCH(WatchList!$B172,'All CCC'!$B$7:$B$846,0)))</f>
        <v/>
      </c>
      <c r="AO172" s="856" t="str">
        <f>IF($B172="","",INDEX('All CCC'!AO$7:AO$846,MATCH(WatchList!$B172,'All CCC'!$B$7:$B$846,0)))</f>
        <v/>
      </c>
      <c r="AP172" s="856" t="str">
        <f>IF($B172="","",INDEX('All CCC'!AP$7:AP$846,MATCH(WatchList!$B172,'All CCC'!$B$7:$B$846,0)))</f>
        <v/>
      </c>
      <c r="AQ172" s="856" t="str">
        <f>IF($B172="","",INDEX('All CCC'!AQ$7:AQ$846,MATCH(WatchList!$B172,'All CCC'!$B$7:$B$846,0)))</f>
        <v/>
      </c>
      <c r="AR172" s="856" t="str">
        <f>IF($B172="","",INDEX('All CCC'!AR$7:AR$846,MATCH(WatchList!$B172,'All CCC'!$B$7:$B$846,0)))</f>
        <v/>
      </c>
      <c r="AS172" s="856" t="str">
        <f>IF($B172="","",INDEX('All CCC'!AS$7:AS$846,MATCH(WatchList!$B172,'All CCC'!$B$7:$B$846,0)))</f>
        <v/>
      </c>
      <c r="AT172" s="856" t="str">
        <f>IF($B172="","",INDEX('All CCC'!AT$7:AT$846,MATCH(WatchList!$B172,'All CCC'!$B$7:$B$846,0)))</f>
        <v/>
      </c>
      <c r="AU172" s="856" t="str">
        <f>IF($B172="","",INDEX('All CCC'!AU$7:AU$846,MATCH(WatchList!$B172,'All CCC'!$B$7:$B$846,0)))</f>
        <v/>
      </c>
      <c r="AV172" s="856" t="str">
        <f>IF($B172="","",INDEX('All CCC'!AV$7:AV$846,MATCH(WatchList!$B172,'All CCC'!$B$7:$B$846,0)))</f>
        <v/>
      </c>
      <c r="AW172" s="856" t="str">
        <f>IF($B172="","",INDEX('All CCC'!AW$7:AW$846,MATCH(WatchList!$B172,'All CCC'!$B$7:$B$846,0)))</f>
        <v/>
      </c>
      <c r="AX172" s="856" t="str">
        <f>IF($B172="","",INDEX('All CCC'!AX$7:AX$846,MATCH(WatchList!$B172,'All CCC'!$B$7:$B$846,0)))</f>
        <v/>
      </c>
      <c r="AY172" s="856" t="str">
        <f>IF($B172="","",INDEX('All CCC'!AY$7:AY$846,MATCH(WatchList!$B172,'All CCC'!$B$7:$B$846,0)))</f>
        <v/>
      </c>
      <c r="AZ172" s="856" t="str">
        <f>IF($B172="","",INDEX('All CCC'!AZ$7:AZ$846,MATCH(WatchList!$B172,'All CCC'!$B$7:$B$846,0)))</f>
        <v/>
      </c>
      <c r="BA172" s="856" t="str">
        <f>IF($B172="","",INDEX('All CCC'!BA$7:BA$846,MATCH(WatchList!$B172,'All CCC'!$B$7:$B$846,0)))</f>
        <v/>
      </c>
      <c r="BB172" s="856" t="str">
        <f>IF($B172="","",INDEX('All CCC'!BB$7:BB$846,MATCH(WatchList!$B172,'All CCC'!$B$7:$B$846,0)))</f>
        <v/>
      </c>
      <c r="BC172" s="856" t="str">
        <f>IF($B172="","",INDEX('All CCC'!BC$7:BC$846,MATCH(WatchList!$B172,'All CCC'!$B$7:$B$846,0)))</f>
        <v/>
      </c>
      <c r="BD172" s="856" t="str">
        <f>IF($B172="","",INDEX('All CCC'!BD$7:BD$846,MATCH(WatchList!$B172,'All CCC'!$B$7:$B$846,0)))</f>
        <v/>
      </c>
      <c r="BE172" s="856" t="str">
        <f>IF($B172="","",INDEX('All CCC'!BE$7:BE$846,MATCH(WatchList!$B172,'All CCC'!$B$7:$B$846,0)))</f>
        <v/>
      </c>
      <c r="BF172" s="856" t="str">
        <f>IF($B172="","",INDEX('All CCC'!BF$7:BF$846,MATCH(WatchList!$B172,'All CCC'!$B$7:$B$846,0)))</f>
        <v/>
      </c>
      <c r="BG172" s="856" t="str">
        <f>IF($B172="","",INDEX('All CCC'!BG$7:BG$846,MATCH(WatchList!$B172,'All CCC'!$B$7:$B$846,0)))</f>
        <v/>
      </c>
    </row>
    <row r="173" spans="1:59" x14ac:dyDescent="0.2">
      <c r="A173" s="550" t="str">
        <f>IF($B173="","",INDEX('All CCC'!A$7:A$846,MATCH(WatchList!$B173,'All CCC'!$B$7:$B$846,0)))</f>
        <v/>
      </c>
      <c r="B173" s="31"/>
      <c r="C173" s="856" t="str">
        <f>IF($B173="","",INDEX('All CCC'!C$7:C$846,MATCH(WatchList!$B173,'All CCC'!$B$7:$B$846,0)))</f>
        <v/>
      </c>
      <c r="D173" s="856" t="str">
        <f>IF($B173="","",INDEX('All CCC'!D$7:D$846,MATCH(WatchList!$B173,'All CCC'!$B$7:$B$846,0)))</f>
        <v/>
      </c>
      <c r="E173" s="856" t="str">
        <f>IF($B173="","",INDEX('All CCC'!E$7:E$846,MATCH(WatchList!$B173,'All CCC'!$B$7:$B$846,0)))</f>
        <v/>
      </c>
      <c r="F173" s="856" t="str">
        <f>IF($B173="","",INDEX('All CCC'!F$7:F$846,MATCH(WatchList!$B173,'All CCC'!$B$7:$B$846,0)))</f>
        <v/>
      </c>
      <c r="G173" s="856" t="str">
        <f>IF($B173="","",INDEX('All CCC'!G$7:G$846,MATCH(WatchList!$B173,'All CCC'!$B$7:$B$846,0)))</f>
        <v/>
      </c>
      <c r="H173" s="856" t="str">
        <f>IF($B173="","",INDEX('All CCC'!H$7:H$846,MATCH(WatchList!$B173,'All CCC'!$B$7:$B$846,0)))</f>
        <v/>
      </c>
      <c r="I173" s="856" t="str">
        <f>IF($B173="","",INDEX('All CCC'!I$7:I$846,MATCH(WatchList!$B173,'All CCC'!$B$7:$B$846,0)))</f>
        <v/>
      </c>
      <c r="J173" s="856" t="str">
        <f>IF($B173="","",INDEX('All CCC'!J$7:J$846,MATCH(WatchList!$B173,'All CCC'!$B$7:$B$846,0)))</f>
        <v/>
      </c>
      <c r="K173" s="856" t="str">
        <f>IF($B173="","",INDEX('All CCC'!K$7:K$846,MATCH(WatchList!$B173,'All CCC'!$B$7:$B$846,0)))</f>
        <v/>
      </c>
      <c r="L173" s="856" t="str">
        <f>IF($B173="","",INDEX('All CCC'!L$7:L$846,MATCH(WatchList!$B173,'All CCC'!$B$7:$B$846,0)))</f>
        <v/>
      </c>
      <c r="M173" s="856" t="str">
        <f>IF($B173="","",INDEX('All CCC'!M$7:M$846,MATCH(WatchList!$B173,'All CCC'!$B$7:$B$846,0)))</f>
        <v/>
      </c>
      <c r="N173" s="856" t="str">
        <f>IF($B173="","",INDEX('All CCC'!N$7:N$846,MATCH(WatchList!$B173,'All CCC'!$B$7:$B$846,0)))</f>
        <v/>
      </c>
      <c r="O173" s="856" t="str">
        <f>IF($B173="","",INDEX('All CCC'!O$7:O$846,MATCH(WatchList!$B173,'All CCC'!$B$7:$B$846,0)))</f>
        <v/>
      </c>
      <c r="P173" s="857" t="str">
        <f>IF($B173="","",INDEX('All CCC'!P$7:P$846,MATCH(WatchList!$B173,'All CCC'!$B$7:$B$846,0)))</f>
        <v/>
      </c>
      <c r="Q173" s="857" t="str">
        <f>IF($B173="","",INDEX('All CCC'!Q$7:Q$846,MATCH(WatchList!$B173,'All CCC'!$B$7:$B$846,0)))</f>
        <v/>
      </c>
      <c r="R173" s="856" t="str">
        <f>IF($B173="","",INDEX('All CCC'!R$7:R$846,MATCH(WatchList!$B173,'All CCC'!$B$7:$B$846,0)))</f>
        <v/>
      </c>
      <c r="S173" s="856" t="str">
        <f>IF($B173="","",INDEX('All CCC'!S$7:S$846,MATCH(WatchList!$B173,'All CCC'!$B$7:$B$846,0)))</f>
        <v/>
      </c>
      <c r="T173" s="856" t="str">
        <f>IF($B173="","",INDEX('All CCC'!T$7:T$846,MATCH(WatchList!$B173,'All CCC'!$B$7:$B$846,0)))</f>
        <v/>
      </c>
      <c r="U173" s="856" t="str">
        <f>IF($B173="","",INDEX('All CCC'!U$7:U$846,MATCH(WatchList!$B173,'All CCC'!$B$7:$B$846,0)))</f>
        <v/>
      </c>
      <c r="V173" s="856" t="str">
        <f>IF($B173="","",INDEX('All CCC'!V$7:V$846,MATCH(WatchList!$B173,'All CCC'!$B$7:$B$846,0)))</f>
        <v/>
      </c>
      <c r="W173" s="856" t="str">
        <f>IF($B173="","",INDEX('All CCC'!W$7:W$846,MATCH(WatchList!$B173,'All CCC'!$B$7:$B$846,0)))</f>
        <v/>
      </c>
      <c r="X173" s="856" t="str">
        <f>IF($B173="","",INDEX('All CCC'!X$7:X$846,MATCH(WatchList!$B173,'All CCC'!$B$7:$B$846,0)))</f>
        <v/>
      </c>
      <c r="Y173" s="856" t="str">
        <f>IF($B173="","",INDEX('All CCC'!Y$7:Y$846,MATCH(WatchList!$B173,'All CCC'!$B$7:$B$846,0)))</f>
        <v/>
      </c>
      <c r="Z173" s="856" t="str">
        <f>IF($B173="","",INDEX('All CCC'!Z$7:Z$846,MATCH(WatchList!$B173,'All CCC'!$B$7:$B$846,0)))</f>
        <v/>
      </c>
      <c r="AA173" s="856" t="str">
        <f>IF($B173="","",INDEX('All CCC'!AA$7:AA$846,MATCH(WatchList!$B173,'All CCC'!$B$7:$B$846,0)))</f>
        <v/>
      </c>
      <c r="AB173" s="856" t="str">
        <f>IF($B173="","",INDEX('All CCC'!AB$7:AB$846,MATCH(WatchList!$B173,'All CCC'!$B$7:$B$846,0)))</f>
        <v/>
      </c>
      <c r="AC173" s="856" t="str">
        <f>IF($B173="","",INDEX('All CCC'!AC$7:AC$846,MATCH(WatchList!$B173,'All CCC'!$B$7:$B$846,0)))</f>
        <v/>
      </c>
      <c r="AD173" s="856" t="str">
        <f>IF($B173="","",INDEX('All CCC'!AD$7:AD$846,MATCH(WatchList!$B173,'All CCC'!$B$7:$B$846,0)))</f>
        <v/>
      </c>
      <c r="AE173" s="856" t="str">
        <f>IF($B173="","",INDEX('All CCC'!AE$7:AE$846,MATCH(WatchList!$B173,'All CCC'!$B$7:$B$846,0)))</f>
        <v/>
      </c>
      <c r="AF173" s="856" t="str">
        <f>IF($B173="","",INDEX('All CCC'!AF$7:AF$846,MATCH(WatchList!$B173,'All CCC'!$B$7:$B$846,0)))</f>
        <v/>
      </c>
      <c r="AG173" s="856" t="str">
        <f>IF($B173="","",INDEX('All CCC'!AG$7:AG$846,MATCH(WatchList!$B173,'All CCC'!$B$7:$B$846,0)))</f>
        <v/>
      </c>
      <c r="AH173" s="856" t="str">
        <f>IF($B173="","",INDEX('All CCC'!AH$7:AH$846,MATCH(WatchList!$B173,'All CCC'!$B$7:$B$846,0)))</f>
        <v/>
      </c>
      <c r="AI173" s="856" t="str">
        <f>IF($B173="","",INDEX('All CCC'!AI$7:AI$846,MATCH(WatchList!$B173,'All CCC'!$B$7:$B$846,0)))</f>
        <v/>
      </c>
      <c r="AJ173" s="856" t="str">
        <f>IF($B173="","",INDEX('All CCC'!AJ$7:AJ$846,MATCH(WatchList!$B173,'All CCC'!$B$7:$B$846,0)))</f>
        <v/>
      </c>
      <c r="AK173" s="856" t="str">
        <f>IF($B173="","",INDEX('All CCC'!AK$7:AK$846,MATCH(WatchList!$B173,'All CCC'!$B$7:$B$846,0)))</f>
        <v/>
      </c>
      <c r="AL173" s="856" t="str">
        <f>IF($B173="","",INDEX('All CCC'!AL$7:AL$846,MATCH(WatchList!$B173,'All CCC'!$B$7:$B$846,0)))</f>
        <v/>
      </c>
      <c r="AM173" s="856" t="str">
        <f>IF($B173="","",INDEX('All CCC'!AM$7:AM$846,MATCH(WatchList!$B173,'All CCC'!$B$7:$B$846,0)))</f>
        <v/>
      </c>
      <c r="AN173" s="856" t="str">
        <f>IF($B173="","",INDEX('All CCC'!AN$7:AN$846,MATCH(WatchList!$B173,'All CCC'!$B$7:$B$846,0)))</f>
        <v/>
      </c>
      <c r="AO173" s="856" t="str">
        <f>IF($B173="","",INDEX('All CCC'!AO$7:AO$846,MATCH(WatchList!$B173,'All CCC'!$B$7:$B$846,0)))</f>
        <v/>
      </c>
      <c r="AP173" s="856" t="str">
        <f>IF($B173="","",INDEX('All CCC'!AP$7:AP$846,MATCH(WatchList!$B173,'All CCC'!$B$7:$B$846,0)))</f>
        <v/>
      </c>
      <c r="AQ173" s="856" t="str">
        <f>IF($B173="","",INDEX('All CCC'!AQ$7:AQ$846,MATCH(WatchList!$B173,'All CCC'!$B$7:$B$846,0)))</f>
        <v/>
      </c>
      <c r="AR173" s="856" t="str">
        <f>IF($B173="","",INDEX('All CCC'!AR$7:AR$846,MATCH(WatchList!$B173,'All CCC'!$B$7:$B$846,0)))</f>
        <v/>
      </c>
      <c r="AS173" s="856" t="str">
        <f>IF($B173="","",INDEX('All CCC'!AS$7:AS$846,MATCH(WatchList!$B173,'All CCC'!$B$7:$B$846,0)))</f>
        <v/>
      </c>
      <c r="AT173" s="856" t="str">
        <f>IF($B173="","",INDEX('All CCC'!AT$7:AT$846,MATCH(WatchList!$B173,'All CCC'!$B$7:$B$846,0)))</f>
        <v/>
      </c>
      <c r="AU173" s="856" t="str">
        <f>IF($B173="","",INDEX('All CCC'!AU$7:AU$846,MATCH(WatchList!$B173,'All CCC'!$B$7:$B$846,0)))</f>
        <v/>
      </c>
      <c r="AV173" s="856" t="str">
        <f>IF($B173="","",INDEX('All CCC'!AV$7:AV$846,MATCH(WatchList!$B173,'All CCC'!$B$7:$B$846,0)))</f>
        <v/>
      </c>
      <c r="AW173" s="856" t="str">
        <f>IF($B173="","",INDEX('All CCC'!AW$7:AW$846,MATCH(WatchList!$B173,'All CCC'!$B$7:$B$846,0)))</f>
        <v/>
      </c>
      <c r="AX173" s="856" t="str">
        <f>IF($B173="","",INDEX('All CCC'!AX$7:AX$846,MATCH(WatchList!$B173,'All CCC'!$B$7:$B$846,0)))</f>
        <v/>
      </c>
      <c r="AY173" s="856" t="str">
        <f>IF($B173="","",INDEX('All CCC'!AY$7:AY$846,MATCH(WatchList!$B173,'All CCC'!$B$7:$B$846,0)))</f>
        <v/>
      </c>
      <c r="AZ173" s="856" t="str">
        <f>IF($B173="","",INDEX('All CCC'!AZ$7:AZ$846,MATCH(WatchList!$B173,'All CCC'!$B$7:$B$846,0)))</f>
        <v/>
      </c>
      <c r="BA173" s="856" t="str">
        <f>IF($B173="","",INDEX('All CCC'!BA$7:BA$846,MATCH(WatchList!$B173,'All CCC'!$B$7:$B$846,0)))</f>
        <v/>
      </c>
      <c r="BB173" s="856" t="str">
        <f>IF($B173="","",INDEX('All CCC'!BB$7:BB$846,MATCH(WatchList!$B173,'All CCC'!$B$7:$B$846,0)))</f>
        <v/>
      </c>
      <c r="BC173" s="856" t="str">
        <f>IF($B173="","",INDEX('All CCC'!BC$7:BC$846,MATCH(WatchList!$B173,'All CCC'!$B$7:$B$846,0)))</f>
        <v/>
      </c>
      <c r="BD173" s="856" t="str">
        <f>IF($B173="","",INDEX('All CCC'!BD$7:BD$846,MATCH(WatchList!$B173,'All CCC'!$B$7:$B$846,0)))</f>
        <v/>
      </c>
      <c r="BE173" s="856" t="str">
        <f>IF($B173="","",INDEX('All CCC'!BE$7:BE$846,MATCH(WatchList!$B173,'All CCC'!$B$7:$B$846,0)))</f>
        <v/>
      </c>
      <c r="BF173" s="856" t="str">
        <f>IF($B173="","",INDEX('All CCC'!BF$7:BF$846,MATCH(WatchList!$B173,'All CCC'!$B$7:$B$846,0)))</f>
        <v/>
      </c>
      <c r="BG173" s="856" t="str">
        <f>IF($B173="","",INDEX('All CCC'!BG$7:BG$846,MATCH(WatchList!$B173,'All CCC'!$B$7:$B$846,0)))</f>
        <v/>
      </c>
    </row>
    <row r="174" spans="1:59" x14ac:dyDescent="0.2">
      <c r="A174" s="550" t="str">
        <f>IF($B174="","",INDEX('All CCC'!A$7:A$846,MATCH(WatchList!$B174,'All CCC'!$B$7:$B$846,0)))</f>
        <v/>
      </c>
      <c r="B174" s="31"/>
      <c r="C174" s="856" t="str">
        <f>IF($B174="","",INDEX('All CCC'!C$7:C$846,MATCH(WatchList!$B174,'All CCC'!$B$7:$B$846,0)))</f>
        <v/>
      </c>
      <c r="D174" s="856" t="str">
        <f>IF($B174="","",INDEX('All CCC'!D$7:D$846,MATCH(WatchList!$B174,'All CCC'!$B$7:$B$846,0)))</f>
        <v/>
      </c>
      <c r="E174" s="856" t="str">
        <f>IF($B174="","",INDEX('All CCC'!E$7:E$846,MATCH(WatchList!$B174,'All CCC'!$B$7:$B$846,0)))</f>
        <v/>
      </c>
      <c r="F174" s="856" t="str">
        <f>IF($B174="","",INDEX('All CCC'!F$7:F$846,MATCH(WatchList!$B174,'All CCC'!$B$7:$B$846,0)))</f>
        <v/>
      </c>
      <c r="G174" s="856" t="str">
        <f>IF($B174="","",INDEX('All CCC'!G$7:G$846,MATCH(WatchList!$B174,'All CCC'!$B$7:$B$846,0)))</f>
        <v/>
      </c>
      <c r="H174" s="856" t="str">
        <f>IF($B174="","",INDEX('All CCC'!H$7:H$846,MATCH(WatchList!$B174,'All CCC'!$B$7:$B$846,0)))</f>
        <v/>
      </c>
      <c r="I174" s="856" t="str">
        <f>IF($B174="","",INDEX('All CCC'!I$7:I$846,MATCH(WatchList!$B174,'All CCC'!$B$7:$B$846,0)))</f>
        <v/>
      </c>
      <c r="J174" s="856" t="str">
        <f>IF($B174="","",INDEX('All CCC'!J$7:J$846,MATCH(WatchList!$B174,'All CCC'!$B$7:$B$846,0)))</f>
        <v/>
      </c>
      <c r="K174" s="856" t="str">
        <f>IF($B174="","",INDEX('All CCC'!K$7:K$846,MATCH(WatchList!$B174,'All CCC'!$B$7:$B$846,0)))</f>
        <v/>
      </c>
      <c r="L174" s="856" t="str">
        <f>IF($B174="","",INDEX('All CCC'!L$7:L$846,MATCH(WatchList!$B174,'All CCC'!$B$7:$B$846,0)))</f>
        <v/>
      </c>
      <c r="M174" s="856" t="str">
        <f>IF($B174="","",INDEX('All CCC'!M$7:M$846,MATCH(WatchList!$B174,'All CCC'!$B$7:$B$846,0)))</f>
        <v/>
      </c>
      <c r="N174" s="856" t="str">
        <f>IF($B174="","",INDEX('All CCC'!N$7:N$846,MATCH(WatchList!$B174,'All CCC'!$B$7:$B$846,0)))</f>
        <v/>
      </c>
      <c r="O174" s="856" t="str">
        <f>IF($B174="","",INDEX('All CCC'!O$7:O$846,MATCH(WatchList!$B174,'All CCC'!$B$7:$B$846,0)))</f>
        <v/>
      </c>
      <c r="P174" s="857" t="str">
        <f>IF($B174="","",INDEX('All CCC'!P$7:P$846,MATCH(WatchList!$B174,'All CCC'!$B$7:$B$846,0)))</f>
        <v/>
      </c>
      <c r="Q174" s="857" t="str">
        <f>IF($B174="","",INDEX('All CCC'!Q$7:Q$846,MATCH(WatchList!$B174,'All CCC'!$B$7:$B$846,0)))</f>
        <v/>
      </c>
      <c r="R174" s="856" t="str">
        <f>IF($B174="","",INDEX('All CCC'!R$7:R$846,MATCH(WatchList!$B174,'All CCC'!$B$7:$B$846,0)))</f>
        <v/>
      </c>
      <c r="S174" s="856" t="str">
        <f>IF($B174="","",INDEX('All CCC'!S$7:S$846,MATCH(WatchList!$B174,'All CCC'!$B$7:$B$846,0)))</f>
        <v/>
      </c>
      <c r="T174" s="856" t="str">
        <f>IF($B174="","",INDEX('All CCC'!T$7:T$846,MATCH(WatchList!$B174,'All CCC'!$B$7:$B$846,0)))</f>
        <v/>
      </c>
      <c r="U174" s="856" t="str">
        <f>IF($B174="","",INDEX('All CCC'!U$7:U$846,MATCH(WatchList!$B174,'All CCC'!$B$7:$B$846,0)))</f>
        <v/>
      </c>
      <c r="V174" s="856" t="str">
        <f>IF($B174="","",INDEX('All CCC'!V$7:V$846,MATCH(WatchList!$B174,'All CCC'!$B$7:$B$846,0)))</f>
        <v/>
      </c>
      <c r="W174" s="856" t="str">
        <f>IF($B174="","",INDEX('All CCC'!W$7:W$846,MATCH(WatchList!$B174,'All CCC'!$B$7:$B$846,0)))</f>
        <v/>
      </c>
      <c r="X174" s="856" t="str">
        <f>IF($B174="","",INDEX('All CCC'!X$7:X$846,MATCH(WatchList!$B174,'All CCC'!$B$7:$B$846,0)))</f>
        <v/>
      </c>
      <c r="Y174" s="856" t="str">
        <f>IF($B174="","",INDEX('All CCC'!Y$7:Y$846,MATCH(WatchList!$B174,'All CCC'!$B$7:$B$846,0)))</f>
        <v/>
      </c>
      <c r="Z174" s="856" t="str">
        <f>IF($B174="","",INDEX('All CCC'!Z$7:Z$846,MATCH(WatchList!$B174,'All CCC'!$B$7:$B$846,0)))</f>
        <v/>
      </c>
      <c r="AA174" s="856" t="str">
        <f>IF($B174="","",INDEX('All CCC'!AA$7:AA$846,MATCH(WatchList!$B174,'All CCC'!$B$7:$B$846,0)))</f>
        <v/>
      </c>
      <c r="AB174" s="856" t="str">
        <f>IF($B174="","",INDEX('All CCC'!AB$7:AB$846,MATCH(WatchList!$B174,'All CCC'!$B$7:$B$846,0)))</f>
        <v/>
      </c>
      <c r="AC174" s="856" t="str">
        <f>IF($B174="","",INDEX('All CCC'!AC$7:AC$846,MATCH(WatchList!$B174,'All CCC'!$B$7:$B$846,0)))</f>
        <v/>
      </c>
      <c r="AD174" s="856" t="str">
        <f>IF($B174="","",INDEX('All CCC'!AD$7:AD$846,MATCH(WatchList!$B174,'All CCC'!$B$7:$B$846,0)))</f>
        <v/>
      </c>
      <c r="AE174" s="856" t="str">
        <f>IF($B174="","",INDEX('All CCC'!AE$7:AE$846,MATCH(WatchList!$B174,'All CCC'!$B$7:$B$846,0)))</f>
        <v/>
      </c>
      <c r="AF174" s="856" t="str">
        <f>IF($B174="","",INDEX('All CCC'!AF$7:AF$846,MATCH(WatchList!$B174,'All CCC'!$B$7:$B$846,0)))</f>
        <v/>
      </c>
      <c r="AG174" s="856" t="str">
        <f>IF($B174="","",INDEX('All CCC'!AG$7:AG$846,MATCH(WatchList!$B174,'All CCC'!$B$7:$B$846,0)))</f>
        <v/>
      </c>
      <c r="AH174" s="856" t="str">
        <f>IF($B174="","",INDEX('All CCC'!AH$7:AH$846,MATCH(WatchList!$B174,'All CCC'!$B$7:$B$846,0)))</f>
        <v/>
      </c>
      <c r="AI174" s="856" t="str">
        <f>IF($B174="","",INDEX('All CCC'!AI$7:AI$846,MATCH(WatchList!$B174,'All CCC'!$B$7:$B$846,0)))</f>
        <v/>
      </c>
      <c r="AJ174" s="856" t="str">
        <f>IF($B174="","",INDEX('All CCC'!AJ$7:AJ$846,MATCH(WatchList!$B174,'All CCC'!$B$7:$B$846,0)))</f>
        <v/>
      </c>
      <c r="AK174" s="856" t="str">
        <f>IF($B174="","",INDEX('All CCC'!AK$7:AK$846,MATCH(WatchList!$B174,'All CCC'!$B$7:$B$846,0)))</f>
        <v/>
      </c>
      <c r="AL174" s="856" t="str">
        <f>IF($B174="","",INDEX('All CCC'!AL$7:AL$846,MATCH(WatchList!$B174,'All CCC'!$B$7:$B$846,0)))</f>
        <v/>
      </c>
      <c r="AM174" s="856" t="str">
        <f>IF($B174="","",INDEX('All CCC'!AM$7:AM$846,MATCH(WatchList!$B174,'All CCC'!$B$7:$B$846,0)))</f>
        <v/>
      </c>
      <c r="AN174" s="856" t="str">
        <f>IF($B174="","",INDEX('All CCC'!AN$7:AN$846,MATCH(WatchList!$B174,'All CCC'!$B$7:$B$846,0)))</f>
        <v/>
      </c>
      <c r="AO174" s="856" t="str">
        <f>IF($B174="","",INDEX('All CCC'!AO$7:AO$846,MATCH(WatchList!$B174,'All CCC'!$B$7:$B$846,0)))</f>
        <v/>
      </c>
      <c r="AP174" s="856" t="str">
        <f>IF($B174="","",INDEX('All CCC'!AP$7:AP$846,MATCH(WatchList!$B174,'All CCC'!$B$7:$B$846,0)))</f>
        <v/>
      </c>
      <c r="AQ174" s="856" t="str">
        <f>IF($B174="","",INDEX('All CCC'!AQ$7:AQ$846,MATCH(WatchList!$B174,'All CCC'!$B$7:$B$846,0)))</f>
        <v/>
      </c>
      <c r="AR174" s="856" t="str">
        <f>IF($B174="","",INDEX('All CCC'!AR$7:AR$846,MATCH(WatchList!$B174,'All CCC'!$B$7:$B$846,0)))</f>
        <v/>
      </c>
      <c r="AS174" s="856" t="str">
        <f>IF($B174="","",INDEX('All CCC'!AS$7:AS$846,MATCH(WatchList!$B174,'All CCC'!$B$7:$B$846,0)))</f>
        <v/>
      </c>
      <c r="AT174" s="856" t="str">
        <f>IF($B174="","",INDEX('All CCC'!AT$7:AT$846,MATCH(WatchList!$B174,'All CCC'!$B$7:$B$846,0)))</f>
        <v/>
      </c>
      <c r="AU174" s="856" t="str">
        <f>IF($B174="","",INDEX('All CCC'!AU$7:AU$846,MATCH(WatchList!$B174,'All CCC'!$B$7:$B$846,0)))</f>
        <v/>
      </c>
      <c r="AV174" s="856" t="str">
        <f>IF($B174="","",INDEX('All CCC'!AV$7:AV$846,MATCH(WatchList!$B174,'All CCC'!$B$7:$B$846,0)))</f>
        <v/>
      </c>
      <c r="AW174" s="856" t="str">
        <f>IF($B174="","",INDEX('All CCC'!AW$7:AW$846,MATCH(WatchList!$B174,'All CCC'!$B$7:$B$846,0)))</f>
        <v/>
      </c>
      <c r="AX174" s="856" t="str">
        <f>IF($B174="","",INDEX('All CCC'!AX$7:AX$846,MATCH(WatchList!$B174,'All CCC'!$B$7:$B$846,0)))</f>
        <v/>
      </c>
      <c r="AY174" s="856" t="str">
        <f>IF($B174="","",INDEX('All CCC'!AY$7:AY$846,MATCH(WatchList!$B174,'All CCC'!$B$7:$B$846,0)))</f>
        <v/>
      </c>
      <c r="AZ174" s="856" t="str">
        <f>IF($B174="","",INDEX('All CCC'!AZ$7:AZ$846,MATCH(WatchList!$B174,'All CCC'!$B$7:$B$846,0)))</f>
        <v/>
      </c>
      <c r="BA174" s="856" t="str">
        <f>IF($B174="","",INDEX('All CCC'!BA$7:BA$846,MATCH(WatchList!$B174,'All CCC'!$B$7:$B$846,0)))</f>
        <v/>
      </c>
      <c r="BB174" s="856" t="str">
        <f>IF($B174="","",INDEX('All CCC'!BB$7:BB$846,MATCH(WatchList!$B174,'All CCC'!$B$7:$B$846,0)))</f>
        <v/>
      </c>
      <c r="BC174" s="856" t="str">
        <f>IF($B174="","",INDEX('All CCC'!BC$7:BC$846,MATCH(WatchList!$B174,'All CCC'!$B$7:$B$846,0)))</f>
        <v/>
      </c>
      <c r="BD174" s="856" t="str">
        <f>IF($B174="","",INDEX('All CCC'!BD$7:BD$846,MATCH(WatchList!$B174,'All CCC'!$B$7:$B$846,0)))</f>
        <v/>
      </c>
      <c r="BE174" s="856" t="str">
        <f>IF($B174="","",INDEX('All CCC'!BE$7:BE$846,MATCH(WatchList!$B174,'All CCC'!$B$7:$B$846,0)))</f>
        <v/>
      </c>
      <c r="BF174" s="856" t="str">
        <f>IF($B174="","",INDEX('All CCC'!BF$7:BF$846,MATCH(WatchList!$B174,'All CCC'!$B$7:$B$846,0)))</f>
        <v/>
      </c>
      <c r="BG174" s="856" t="str">
        <f>IF($B174="","",INDEX('All CCC'!BG$7:BG$846,MATCH(WatchList!$B174,'All CCC'!$B$7:$B$846,0)))</f>
        <v/>
      </c>
    </row>
    <row r="175" spans="1:59" x14ac:dyDescent="0.2">
      <c r="A175" s="550" t="str">
        <f>IF($B175="","",INDEX('All CCC'!A$7:A$846,MATCH(WatchList!$B175,'All CCC'!$B$7:$B$846,0)))</f>
        <v/>
      </c>
      <c r="B175" s="31"/>
      <c r="C175" s="856" t="str">
        <f>IF($B175="","",INDEX('All CCC'!C$7:C$846,MATCH(WatchList!$B175,'All CCC'!$B$7:$B$846,0)))</f>
        <v/>
      </c>
      <c r="D175" s="856" t="str">
        <f>IF($B175="","",INDEX('All CCC'!D$7:D$846,MATCH(WatchList!$B175,'All CCC'!$B$7:$B$846,0)))</f>
        <v/>
      </c>
      <c r="E175" s="856" t="str">
        <f>IF($B175="","",INDEX('All CCC'!E$7:E$846,MATCH(WatchList!$B175,'All CCC'!$B$7:$B$846,0)))</f>
        <v/>
      </c>
      <c r="F175" s="856" t="str">
        <f>IF($B175="","",INDEX('All CCC'!F$7:F$846,MATCH(WatchList!$B175,'All CCC'!$B$7:$B$846,0)))</f>
        <v/>
      </c>
      <c r="G175" s="856" t="str">
        <f>IF($B175="","",INDEX('All CCC'!G$7:G$846,MATCH(WatchList!$B175,'All CCC'!$B$7:$B$846,0)))</f>
        <v/>
      </c>
      <c r="H175" s="856" t="str">
        <f>IF($B175="","",INDEX('All CCC'!H$7:H$846,MATCH(WatchList!$B175,'All CCC'!$B$7:$B$846,0)))</f>
        <v/>
      </c>
      <c r="I175" s="856" t="str">
        <f>IF($B175="","",INDEX('All CCC'!I$7:I$846,MATCH(WatchList!$B175,'All CCC'!$B$7:$B$846,0)))</f>
        <v/>
      </c>
      <c r="J175" s="856" t="str">
        <f>IF($B175="","",INDEX('All CCC'!J$7:J$846,MATCH(WatchList!$B175,'All CCC'!$B$7:$B$846,0)))</f>
        <v/>
      </c>
      <c r="K175" s="856" t="str">
        <f>IF($B175="","",INDEX('All CCC'!K$7:K$846,MATCH(WatchList!$B175,'All CCC'!$B$7:$B$846,0)))</f>
        <v/>
      </c>
      <c r="L175" s="856" t="str">
        <f>IF($B175="","",INDEX('All CCC'!L$7:L$846,MATCH(WatchList!$B175,'All CCC'!$B$7:$B$846,0)))</f>
        <v/>
      </c>
      <c r="M175" s="856" t="str">
        <f>IF($B175="","",INDEX('All CCC'!M$7:M$846,MATCH(WatchList!$B175,'All CCC'!$B$7:$B$846,0)))</f>
        <v/>
      </c>
      <c r="N175" s="856" t="str">
        <f>IF($B175="","",INDEX('All CCC'!N$7:N$846,MATCH(WatchList!$B175,'All CCC'!$B$7:$B$846,0)))</f>
        <v/>
      </c>
      <c r="O175" s="856" t="str">
        <f>IF($B175="","",INDEX('All CCC'!O$7:O$846,MATCH(WatchList!$B175,'All CCC'!$B$7:$B$846,0)))</f>
        <v/>
      </c>
      <c r="P175" s="857" t="str">
        <f>IF($B175="","",INDEX('All CCC'!P$7:P$846,MATCH(WatchList!$B175,'All CCC'!$B$7:$B$846,0)))</f>
        <v/>
      </c>
      <c r="Q175" s="857" t="str">
        <f>IF($B175="","",INDEX('All CCC'!Q$7:Q$846,MATCH(WatchList!$B175,'All CCC'!$B$7:$B$846,0)))</f>
        <v/>
      </c>
      <c r="R175" s="856" t="str">
        <f>IF($B175="","",INDEX('All CCC'!R$7:R$846,MATCH(WatchList!$B175,'All CCC'!$B$7:$B$846,0)))</f>
        <v/>
      </c>
      <c r="S175" s="856" t="str">
        <f>IF($B175="","",INDEX('All CCC'!S$7:S$846,MATCH(WatchList!$B175,'All CCC'!$B$7:$B$846,0)))</f>
        <v/>
      </c>
      <c r="T175" s="856" t="str">
        <f>IF($B175="","",INDEX('All CCC'!T$7:T$846,MATCH(WatchList!$B175,'All CCC'!$B$7:$B$846,0)))</f>
        <v/>
      </c>
      <c r="U175" s="856" t="str">
        <f>IF($B175="","",INDEX('All CCC'!U$7:U$846,MATCH(WatchList!$B175,'All CCC'!$B$7:$B$846,0)))</f>
        <v/>
      </c>
      <c r="V175" s="856" t="str">
        <f>IF($B175="","",INDEX('All CCC'!V$7:V$846,MATCH(WatchList!$B175,'All CCC'!$B$7:$B$846,0)))</f>
        <v/>
      </c>
      <c r="W175" s="856" t="str">
        <f>IF($B175="","",INDEX('All CCC'!W$7:W$846,MATCH(WatchList!$B175,'All CCC'!$B$7:$B$846,0)))</f>
        <v/>
      </c>
      <c r="X175" s="856" t="str">
        <f>IF($B175="","",INDEX('All CCC'!X$7:X$846,MATCH(WatchList!$B175,'All CCC'!$B$7:$B$846,0)))</f>
        <v/>
      </c>
      <c r="Y175" s="856" t="str">
        <f>IF($B175="","",INDEX('All CCC'!Y$7:Y$846,MATCH(WatchList!$B175,'All CCC'!$B$7:$B$846,0)))</f>
        <v/>
      </c>
      <c r="Z175" s="856" t="str">
        <f>IF($B175="","",INDEX('All CCC'!Z$7:Z$846,MATCH(WatchList!$B175,'All CCC'!$B$7:$B$846,0)))</f>
        <v/>
      </c>
      <c r="AA175" s="856" t="str">
        <f>IF($B175="","",INDEX('All CCC'!AA$7:AA$846,MATCH(WatchList!$B175,'All CCC'!$B$7:$B$846,0)))</f>
        <v/>
      </c>
      <c r="AB175" s="856" t="str">
        <f>IF($B175="","",INDEX('All CCC'!AB$7:AB$846,MATCH(WatchList!$B175,'All CCC'!$B$7:$B$846,0)))</f>
        <v/>
      </c>
      <c r="AC175" s="856" t="str">
        <f>IF($B175="","",INDEX('All CCC'!AC$7:AC$846,MATCH(WatchList!$B175,'All CCC'!$B$7:$B$846,0)))</f>
        <v/>
      </c>
      <c r="AD175" s="856" t="str">
        <f>IF($B175="","",INDEX('All CCC'!AD$7:AD$846,MATCH(WatchList!$B175,'All CCC'!$B$7:$B$846,0)))</f>
        <v/>
      </c>
      <c r="AE175" s="856" t="str">
        <f>IF($B175="","",INDEX('All CCC'!AE$7:AE$846,MATCH(WatchList!$B175,'All CCC'!$B$7:$B$846,0)))</f>
        <v/>
      </c>
      <c r="AF175" s="856" t="str">
        <f>IF($B175="","",INDEX('All CCC'!AF$7:AF$846,MATCH(WatchList!$B175,'All CCC'!$B$7:$B$846,0)))</f>
        <v/>
      </c>
      <c r="AG175" s="856" t="str">
        <f>IF($B175="","",INDEX('All CCC'!AG$7:AG$846,MATCH(WatchList!$B175,'All CCC'!$B$7:$B$846,0)))</f>
        <v/>
      </c>
      <c r="AH175" s="856" t="str">
        <f>IF($B175="","",INDEX('All CCC'!AH$7:AH$846,MATCH(WatchList!$B175,'All CCC'!$B$7:$B$846,0)))</f>
        <v/>
      </c>
      <c r="AI175" s="856" t="str">
        <f>IF($B175="","",INDEX('All CCC'!AI$7:AI$846,MATCH(WatchList!$B175,'All CCC'!$B$7:$B$846,0)))</f>
        <v/>
      </c>
      <c r="AJ175" s="856" t="str">
        <f>IF($B175="","",INDEX('All CCC'!AJ$7:AJ$846,MATCH(WatchList!$B175,'All CCC'!$B$7:$B$846,0)))</f>
        <v/>
      </c>
      <c r="AK175" s="856" t="str">
        <f>IF($B175="","",INDEX('All CCC'!AK$7:AK$846,MATCH(WatchList!$B175,'All CCC'!$B$7:$B$846,0)))</f>
        <v/>
      </c>
      <c r="AL175" s="856" t="str">
        <f>IF($B175="","",INDEX('All CCC'!AL$7:AL$846,MATCH(WatchList!$B175,'All CCC'!$B$7:$B$846,0)))</f>
        <v/>
      </c>
      <c r="AM175" s="856" t="str">
        <f>IF($B175="","",INDEX('All CCC'!AM$7:AM$846,MATCH(WatchList!$B175,'All CCC'!$B$7:$B$846,0)))</f>
        <v/>
      </c>
      <c r="AN175" s="856" t="str">
        <f>IF($B175="","",INDEX('All CCC'!AN$7:AN$846,MATCH(WatchList!$B175,'All CCC'!$B$7:$B$846,0)))</f>
        <v/>
      </c>
      <c r="AO175" s="856" t="str">
        <f>IF($B175="","",INDEX('All CCC'!AO$7:AO$846,MATCH(WatchList!$B175,'All CCC'!$B$7:$B$846,0)))</f>
        <v/>
      </c>
      <c r="AP175" s="856" t="str">
        <f>IF($B175="","",INDEX('All CCC'!AP$7:AP$846,MATCH(WatchList!$B175,'All CCC'!$B$7:$B$846,0)))</f>
        <v/>
      </c>
      <c r="AQ175" s="856" t="str">
        <f>IF($B175="","",INDEX('All CCC'!AQ$7:AQ$846,MATCH(WatchList!$B175,'All CCC'!$B$7:$B$846,0)))</f>
        <v/>
      </c>
      <c r="AR175" s="856" t="str">
        <f>IF($B175="","",INDEX('All CCC'!AR$7:AR$846,MATCH(WatchList!$B175,'All CCC'!$B$7:$B$846,0)))</f>
        <v/>
      </c>
      <c r="AS175" s="856" t="str">
        <f>IF($B175="","",INDEX('All CCC'!AS$7:AS$846,MATCH(WatchList!$B175,'All CCC'!$B$7:$B$846,0)))</f>
        <v/>
      </c>
      <c r="AT175" s="856" t="str">
        <f>IF($B175="","",INDEX('All CCC'!AT$7:AT$846,MATCH(WatchList!$B175,'All CCC'!$B$7:$B$846,0)))</f>
        <v/>
      </c>
      <c r="AU175" s="856" t="str">
        <f>IF($B175="","",INDEX('All CCC'!AU$7:AU$846,MATCH(WatchList!$B175,'All CCC'!$B$7:$B$846,0)))</f>
        <v/>
      </c>
      <c r="AV175" s="856" t="str">
        <f>IF($B175="","",INDEX('All CCC'!AV$7:AV$846,MATCH(WatchList!$B175,'All CCC'!$B$7:$B$846,0)))</f>
        <v/>
      </c>
      <c r="AW175" s="856" t="str">
        <f>IF($B175="","",INDEX('All CCC'!AW$7:AW$846,MATCH(WatchList!$B175,'All CCC'!$B$7:$B$846,0)))</f>
        <v/>
      </c>
      <c r="AX175" s="856" t="str">
        <f>IF($B175="","",INDEX('All CCC'!AX$7:AX$846,MATCH(WatchList!$B175,'All CCC'!$B$7:$B$846,0)))</f>
        <v/>
      </c>
      <c r="AY175" s="856" t="str">
        <f>IF($B175="","",INDEX('All CCC'!AY$7:AY$846,MATCH(WatchList!$B175,'All CCC'!$B$7:$B$846,0)))</f>
        <v/>
      </c>
      <c r="AZ175" s="856" t="str">
        <f>IF($B175="","",INDEX('All CCC'!AZ$7:AZ$846,MATCH(WatchList!$B175,'All CCC'!$B$7:$B$846,0)))</f>
        <v/>
      </c>
      <c r="BA175" s="856" t="str">
        <f>IF($B175="","",INDEX('All CCC'!BA$7:BA$846,MATCH(WatchList!$B175,'All CCC'!$B$7:$B$846,0)))</f>
        <v/>
      </c>
      <c r="BB175" s="856" t="str">
        <f>IF($B175="","",INDEX('All CCC'!BB$7:BB$846,MATCH(WatchList!$B175,'All CCC'!$B$7:$B$846,0)))</f>
        <v/>
      </c>
      <c r="BC175" s="856" t="str">
        <f>IF($B175="","",INDEX('All CCC'!BC$7:BC$846,MATCH(WatchList!$B175,'All CCC'!$B$7:$B$846,0)))</f>
        <v/>
      </c>
      <c r="BD175" s="856" t="str">
        <f>IF($B175="","",INDEX('All CCC'!BD$7:BD$846,MATCH(WatchList!$B175,'All CCC'!$B$7:$B$846,0)))</f>
        <v/>
      </c>
      <c r="BE175" s="856" t="str">
        <f>IF($B175="","",INDEX('All CCC'!BE$7:BE$846,MATCH(WatchList!$B175,'All CCC'!$B$7:$B$846,0)))</f>
        <v/>
      </c>
      <c r="BF175" s="856" t="str">
        <f>IF($B175="","",INDEX('All CCC'!BF$7:BF$846,MATCH(WatchList!$B175,'All CCC'!$B$7:$B$846,0)))</f>
        <v/>
      </c>
      <c r="BG175" s="856" t="str">
        <f>IF($B175="","",INDEX('All CCC'!BG$7:BG$846,MATCH(WatchList!$B175,'All CCC'!$B$7:$B$846,0)))</f>
        <v/>
      </c>
    </row>
    <row r="176" spans="1:59" x14ac:dyDescent="0.2">
      <c r="A176" s="550" t="str">
        <f>IF($B176="","",INDEX('All CCC'!A$7:A$846,MATCH(WatchList!$B176,'All CCC'!$B$7:$B$846,0)))</f>
        <v/>
      </c>
      <c r="B176" s="31"/>
      <c r="C176" s="856" t="str">
        <f>IF($B176="","",INDEX('All CCC'!C$7:C$846,MATCH(WatchList!$B176,'All CCC'!$B$7:$B$846,0)))</f>
        <v/>
      </c>
      <c r="D176" s="856" t="str">
        <f>IF($B176="","",INDEX('All CCC'!D$7:D$846,MATCH(WatchList!$B176,'All CCC'!$B$7:$B$846,0)))</f>
        <v/>
      </c>
      <c r="E176" s="856" t="str">
        <f>IF($B176="","",INDEX('All CCC'!E$7:E$846,MATCH(WatchList!$B176,'All CCC'!$B$7:$B$846,0)))</f>
        <v/>
      </c>
      <c r="F176" s="856" t="str">
        <f>IF($B176="","",INDEX('All CCC'!F$7:F$846,MATCH(WatchList!$B176,'All CCC'!$B$7:$B$846,0)))</f>
        <v/>
      </c>
      <c r="G176" s="856" t="str">
        <f>IF($B176="","",INDEX('All CCC'!G$7:G$846,MATCH(WatchList!$B176,'All CCC'!$B$7:$B$846,0)))</f>
        <v/>
      </c>
      <c r="H176" s="856" t="str">
        <f>IF($B176="","",INDEX('All CCC'!H$7:H$846,MATCH(WatchList!$B176,'All CCC'!$B$7:$B$846,0)))</f>
        <v/>
      </c>
      <c r="I176" s="856" t="str">
        <f>IF($B176="","",INDEX('All CCC'!I$7:I$846,MATCH(WatchList!$B176,'All CCC'!$B$7:$B$846,0)))</f>
        <v/>
      </c>
      <c r="J176" s="856" t="str">
        <f>IF($B176="","",INDEX('All CCC'!J$7:J$846,MATCH(WatchList!$B176,'All CCC'!$B$7:$B$846,0)))</f>
        <v/>
      </c>
      <c r="K176" s="856" t="str">
        <f>IF($B176="","",INDEX('All CCC'!K$7:K$846,MATCH(WatchList!$B176,'All CCC'!$B$7:$B$846,0)))</f>
        <v/>
      </c>
      <c r="L176" s="856" t="str">
        <f>IF($B176="","",INDEX('All CCC'!L$7:L$846,MATCH(WatchList!$B176,'All CCC'!$B$7:$B$846,0)))</f>
        <v/>
      </c>
      <c r="M176" s="856" t="str">
        <f>IF($B176="","",INDEX('All CCC'!M$7:M$846,MATCH(WatchList!$B176,'All CCC'!$B$7:$B$846,0)))</f>
        <v/>
      </c>
      <c r="N176" s="856" t="str">
        <f>IF($B176="","",INDEX('All CCC'!N$7:N$846,MATCH(WatchList!$B176,'All CCC'!$B$7:$B$846,0)))</f>
        <v/>
      </c>
      <c r="O176" s="856" t="str">
        <f>IF($B176="","",INDEX('All CCC'!O$7:O$846,MATCH(WatchList!$B176,'All CCC'!$B$7:$B$846,0)))</f>
        <v/>
      </c>
      <c r="P176" s="857" t="str">
        <f>IF($B176="","",INDEX('All CCC'!P$7:P$846,MATCH(WatchList!$B176,'All CCC'!$B$7:$B$846,0)))</f>
        <v/>
      </c>
      <c r="Q176" s="857" t="str">
        <f>IF($B176="","",INDEX('All CCC'!Q$7:Q$846,MATCH(WatchList!$B176,'All CCC'!$B$7:$B$846,0)))</f>
        <v/>
      </c>
      <c r="R176" s="856" t="str">
        <f>IF($B176="","",INDEX('All CCC'!R$7:R$846,MATCH(WatchList!$B176,'All CCC'!$B$7:$B$846,0)))</f>
        <v/>
      </c>
      <c r="S176" s="856" t="str">
        <f>IF($B176="","",INDEX('All CCC'!S$7:S$846,MATCH(WatchList!$B176,'All CCC'!$B$7:$B$846,0)))</f>
        <v/>
      </c>
      <c r="T176" s="856" t="str">
        <f>IF($B176="","",INDEX('All CCC'!T$7:T$846,MATCH(WatchList!$B176,'All CCC'!$B$7:$B$846,0)))</f>
        <v/>
      </c>
      <c r="U176" s="856" t="str">
        <f>IF($B176="","",INDEX('All CCC'!U$7:U$846,MATCH(WatchList!$B176,'All CCC'!$B$7:$B$846,0)))</f>
        <v/>
      </c>
      <c r="V176" s="856" t="str">
        <f>IF($B176="","",INDEX('All CCC'!V$7:V$846,MATCH(WatchList!$B176,'All CCC'!$B$7:$B$846,0)))</f>
        <v/>
      </c>
      <c r="W176" s="856" t="str">
        <f>IF($B176="","",INDEX('All CCC'!W$7:W$846,MATCH(WatchList!$B176,'All CCC'!$B$7:$B$846,0)))</f>
        <v/>
      </c>
      <c r="X176" s="856" t="str">
        <f>IF($B176="","",INDEX('All CCC'!X$7:X$846,MATCH(WatchList!$B176,'All CCC'!$B$7:$B$846,0)))</f>
        <v/>
      </c>
      <c r="Y176" s="856" t="str">
        <f>IF($B176="","",INDEX('All CCC'!Y$7:Y$846,MATCH(WatchList!$B176,'All CCC'!$B$7:$B$846,0)))</f>
        <v/>
      </c>
      <c r="Z176" s="856" t="str">
        <f>IF($B176="","",INDEX('All CCC'!Z$7:Z$846,MATCH(WatchList!$B176,'All CCC'!$B$7:$B$846,0)))</f>
        <v/>
      </c>
      <c r="AA176" s="856" t="str">
        <f>IF($B176="","",INDEX('All CCC'!AA$7:AA$846,MATCH(WatchList!$B176,'All CCC'!$B$7:$B$846,0)))</f>
        <v/>
      </c>
      <c r="AB176" s="856" t="str">
        <f>IF($B176="","",INDEX('All CCC'!AB$7:AB$846,MATCH(WatchList!$B176,'All CCC'!$B$7:$B$846,0)))</f>
        <v/>
      </c>
      <c r="AC176" s="856" t="str">
        <f>IF($B176="","",INDEX('All CCC'!AC$7:AC$846,MATCH(WatchList!$B176,'All CCC'!$B$7:$B$846,0)))</f>
        <v/>
      </c>
      <c r="AD176" s="856" t="str">
        <f>IF($B176="","",INDEX('All CCC'!AD$7:AD$846,MATCH(WatchList!$B176,'All CCC'!$B$7:$B$846,0)))</f>
        <v/>
      </c>
      <c r="AE176" s="856" t="str">
        <f>IF($B176="","",INDEX('All CCC'!AE$7:AE$846,MATCH(WatchList!$B176,'All CCC'!$B$7:$B$846,0)))</f>
        <v/>
      </c>
      <c r="AF176" s="856" t="str">
        <f>IF($B176="","",INDEX('All CCC'!AF$7:AF$846,MATCH(WatchList!$B176,'All CCC'!$B$7:$B$846,0)))</f>
        <v/>
      </c>
      <c r="AG176" s="856" t="str">
        <f>IF($B176="","",INDEX('All CCC'!AG$7:AG$846,MATCH(WatchList!$B176,'All CCC'!$B$7:$B$846,0)))</f>
        <v/>
      </c>
      <c r="AH176" s="856" t="str">
        <f>IF($B176="","",INDEX('All CCC'!AH$7:AH$846,MATCH(WatchList!$B176,'All CCC'!$B$7:$B$846,0)))</f>
        <v/>
      </c>
      <c r="AI176" s="856" t="str">
        <f>IF($B176="","",INDEX('All CCC'!AI$7:AI$846,MATCH(WatchList!$B176,'All CCC'!$B$7:$B$846,0)))</f>
        <v/>
      </c>
      <c r="AJ176" s="856" t="str">
        <f>IF($B176="","",INDEX('All CCC'!AJ$7:AJ$846,MATCH(WatchList!$B176,'All CCC'!$B$7:$B$846,0)))</f>
        <v/>
      </c>
      <c r="AK176" s="856" t="str">
        <f>IF($B176="","",INDEX('All CCC'!AK$7:AK$846,MATCH(WatchList!$B176,'All CCC'!$B$7:$B$846,0)))</f>
        <v/>
      </c>
      <c r="AL176" s="856" t="str">
        <f>IF($B176="","",INDEX('All CCC'!AL$7:AL$846,MATCH(WatchList!$B176,'All CCC'!$B$7:$B$846,0)))</f>
        <v/>
      </c>
      <c r="AM176" s="856" t="str">
        <f>IF($B176="","",INDEX('All CCC'!AM$7:AM$846,MATCH(WatchList!$B176,'All CCC'!$B$7:$B$846,0)))</f>
        <v/>
      </c>
      <c r="AN176" s="856" t="str">
        <f>IF($B176="","",INDEX('All CCC'!AN$7:AN$846,MATCH(WatchList!$B176,'All CCC'!$B$7:$B$846,0)))</f>
        <v/>
      </c>
      <c r="AO176" s="856" t="str">
        <f>IF($B176="","",INDEX('All CCC'!AO$7:AO$846,MATCH(WatchList!$B176,'All CCC'!$B$7:$B$846,0)))</f>
        <v/>
      </c>
      <c r="AP176" s="856" t="str">
        <f>IF($B176="","",INDEX('All CCC'!AP$7:AP$846,MATCH(WatchList!$B176,'All CCC'!$B$7:$B$846,0)))</f>
        <v/>
      </c>
      <c r="AQ176" s="856" t="str">
        <f>IF($B176="","",INDEX('All CCC'!AQ$7:AQ$846,MATCH(WatchList!$B176,'All CCC'!$B$7:$B$846,0)))</f>
        <v/>
      </c>
      <c r="AR176" s="856" t="str">
        <f>IF($B176="","",INDEX('All CCC'!AR$7:AR$846,MATCH(WatchList!$B176,'All CCC'!$B$7:$B$846,0)))</f>
        <v/>
      </c>
      <c r="AS176" s="856" t="str">
        <f>IF($B176="","",INDEX('All CCC'!AS$7:AS$846,MATCH(WatchList!$B176,'All CCC'!$B$7:$B$846,0)))</f>
        <v/>
      </c>
      <c r="AT176" s="856" t="str">
        <f>IF($B176="","",INDEX('All CCC'!AT$7:AT$846,MATCH(WatchList!$B176,'All CCC'!$B$7:$B$846,0)))</f>
        <v/>
      </c>
      <c r="AU176" s="856" t="str">
        <f>IF($B176="","",INDEX('All CCC'!AU$7:AU$846,MATCH(WatchList!$B176,'All CCC'!$B$7:$B$846,0)))</f>
        <v/>
      </c>
      <c r="AV176" s="856" t="str">
        <f>IF($B176="","",INDEX('All CCC'!AV$7:AV$846,MATCH(WatchList!$B176,'All CCC'!$B$7:$B$846,0)))</f>
        <v/>
      </c>
      <c r="AW176" s="856" t="str">
        <f>IF($B176="","",INDEX('All CCC'!AW$7:AW$846,MATCH(WatchList!$B176,'All CCC'!$B$7:$B$846,0)))</f>
        <v/>
      </c>
      <c r="AX176" s="856" t="str">
        <f>IF($B176="","",INDEX('All CCC'!AX$7:AX$846,MATCH(WatchList!$B176,'All CCC'!$B$7:$B$846,0)))</f>
        <v/>
      </c>
      <c r="AY176" s="856" t="str">
        <f>IF($B176="","",INDEX('All CCC'!AY$7:AY$846,MATCH(WatchList!$B176,'All CCC'!$B$7:$B$846,0)))</f>
        <v/>
      </c>
      <c r="AZ176" s="856" t="str">
        <f>IF($B176="","",INDEX('All CCC'!AZ$7:AZ$846,MATCH(WatchList!$B176,'All CCC'!$B$7:$B$846,0)))</f>
        <v/>
      </c>
      <c r="BA176" s="856" t="str">
        <f>IF($B176="","",INDEX('All CCC'!BA$7:BA$846,MATCH(WatchList!$B176,'All CCC'!$B$7:$B$846,0)))</f>
        <v/>
      </c>
      <c r="BB176" s="856" t="str">
        <f>IF($B176="","",INDEX('All CCC'!BB$7:BB$846,MATCH(WatchList!$B176,'All CCC'!$B$7:$B$846,0)))</f>
        <v/>
      </c>
      <c r="BC176" s="856" t="str">
        <f>IF($B176="","",INDEX('All CCC'!BC$7:BC$846,MATCH(WatchList!$B176,'All CCC'!$B$7:$B$846,0)))</f>
        <v/>
      </c>
      <c r="BD176" s="856" t="str">
        <f>IF($B176="","",INDEX('All CCC'!BD$7:BD$846,MATCH(WatchList!$B176,'All CCC'!$B$7:$B$846,0)))</f>
        <v/>
      </c>
      <c r="BE176" s="856" t="str">
        <f>IF($B176="","",INDEX('All CCC'!BE$7:BE$846,MATCH(WatchList!$B176,'All CCC'!$B$7:$B$846,0)))</f>
        <v/>
      </c>
      <c r="BF176" s="856" t="str">
        <f>IF($B176="","",INDEX('All CCC'!BF$7:BF$846,MATCH(WatchList!$B176,'All CCC'!$B$7:$B$846,0)))</f>
        <v/>
      </c>
      <c r="BG176" s="856" t="str">
        <f>IF($B176="","",INDEX('All CCC'!BG$7:BG$846,MATCH(WatchList!$B176,'All CCC'!$B$7:$B$846,0)))</f>
        <v/>
      </c>
    </row>
    <row r="177" spans="1:59" x14ac:dyDescent="0.2">
      <c r="A177" s="550" t="str">
        <f>IF($B177="","",INDEX('All CCC'!A$7:A$846,MATCH(WatchList!$B177,'All CCC'!$B$7:$B$846,0)))</f>
        <v/>
      </c>
      <c r="B177" s="31"/>
      <c r="C177" s="856" t="str">
        <f>IF($B177="","",INDEX('All CCC'!C$7:C$846,MATCH(WatchList!$B177,'All CCC'!$B$7:$B$846,0)))</f>
        <v/>
      </c>
      <c r="D177" s="856" t="str">
        <f>IF($B177="","",INDEX('All CCC'!D$7:D$846,MATCH(WatchList!$B177,'All CCC'!$B$7:$B$846,0)))</f>
        <v/>
      </c>
      <c r="E177" s="856" t="str">
        <f>IF($B177="","",INDEX('All CCC'!E$7:E$846,MATCH(WatchList!$B177,'All CCC'!$B$7:$B$846,0)))</f>
        <v/>
      </c>
      <c r="F177" s="856" t="str">
        <f>IF($B177="","",INDEX('All CCC'!F$7:F$846,MATCH(WatchList!$B177,'All CCC'!$B$7:$B$846,0)))</f>
        <v/>
      </c>
      <c r="G177" s="856" t="str">
        <f>IF($B177="","",INDEX('All CCC'!G$7:G$846,MATCH(WatchList!$B177,'All CCC'!$B$7:$B$846,0)))</f>
        <v/>
      </c>
      <c r="H177" s="856" t="str">
        <f>IF($B177="","",INDEX('All CCC'!H$7:H$846,MATCH(WatchList!$B177,'All CCC'!$B$7:$B$846,0)))</f>
        <v/>
      </c>
      <c r="I177" s="856" t="str">
        <f>IF($B177="","",INDEX('All CCC'!I$7:I$846,MATCH(WatchList!$B177,'All CCC'!$B$7:$B$846,0)))</f>
        <v/>
      </c>
      <c r="J177" s="856" t="str">
        <f>IF($B177="","",INDEX('All CCC'!J$7:J$846,MATCH(WatchList!$B177,'All CCC'!$B$7:$B$846,0)))</f>
        <v/>
      </c>
      <c r="K177" s="856" t="str">
        <f>IF($B177="","",INDEX('All CCC'!K$7:K$846,MATCH(WatchList!$B177,'All CCC'!$B$7:$B$846,0)))</f>
        <v/>
      </c>
      <c r="L177" s="856" t="str">
        <f>IF($B177="","",INDEX('All CCC'!L$7:L$846,MATCH(WatchList!$B177,'All CCC'!$B$7:$B$846,0)))</f>
        <v/>
      </c>
      <c r="M177" s="856" t="str">
        <f>IF($B177="","",INDEX('All CCC'!M$7:M$846,MATCH(WatchList!$B177,'All CCC'!$B$7:$B$846,0)))</f>
        <v/>
      </c>
      <c r="N177" s="856" t="str">
        <f>IF($B177="","",INDEX('All CCC'!N$7:N$846,MATCH(WatchList!$B177,'All CCC'!$B$7:$B$846,0)))</f>
        <v/>
      </c>
      <c r="O177" s="856" t="str">
        <f>IF($B177="","",INDEX('All CCC'!O$7:O$846,MATCH(WatchList!$B177,'All CCC'!$B$7:$B$846,0)))</f>
        <v/>
      </c>
      <c r="P177" s="857" t="str">
        <f>IF($B177="","",INDEX('All CCC'!P$7:P$846,MATCH(WatchList!$B177,'All CCC'!$B$7:$B$846,0)))</f>
        <v/>
      </c>
      <c r="Q177" s="857" t="str">
        <f>IF($B177="","",INDEX('All CCC'!Q$7:Q$846,MATCH(WatchList!$B177,'All CCC'!$B$7:$B$846,0)))</f>
        <v/>
      </c>
      <c r="R177" s="856" t="str">
        <f>IF($B177="","",INDEX('All CCC'!R$7:R$846,MATCH(WatchList!$B177,'All CCC'!$B$7:$B$846,0)))</f>
        <v/>
      </c>
      <c r="S177" s="856" t="str">
        <f>IF($B177="","",INDEX('All CCC'!S$7:S$846,MATCH(WatchList!$B177,'All CCC'!$B$7:$B$846,0)))</f>
        <v/>
      </c>
      <c r="T177" s="856" t="str">
        <f>IF($B177="","",INDEX('All CCC'!T$7:T$846,MATCH(WatchList!$B177,'All CCC'!$B$7:$B$846,0)))</f>
        <v/>
      </c>
      <c r="U177" s="856" t="str">
        <f>IF($B177="","",INDEX('All CCC'!U$7:U$846,MATCH(WatchList!$B177,'All CCC'!$B$7:$B$846,0)))</f>
        <v/>
      </c>
      <c r="V177" s="856" t="str">
        <f>IF($B177="","",INDEX('All CCC'!V$7:V$846,MATCH(WatchList!$B177,'All CCC'!$B$7:$B$846,0)))</f>
        <v/>
      </c>
      <c r="W177" s="856" t="str">
        <f>IF($B177="","",INDEX('All CCC'!W$7:W$846,MATCH(WatchList!$B177,'All CCC'!$B$7:$B$846,0)))</f>
        <v/>
      </c>
      <c r="X177" s="856" t="str">
        <f>IF($B177="","",INDEX('All CCC'!X$7:X$846,MATCH(WatchList!$B177,'All CCC'!$B$7:$B$846,0)))</f>
        <v/>
      </c>
      <c r="Y177" s="856" t="str">
        <f>IF($B177="","",INDEX('All CCC'!Y$7:Y$846,MATCH(WatchList!$B177,'All CCC'!$B$7:$B$846,0)))</f>
        <v/>
      </c>
      <c r="Z177" s="856" t="str">
        <f>IF($B177="","",INDEX('All CCC'!Z$7:Z$846,MATCH(WatchList!$B177,'All CCC'!$B$7:$B$846,0)))</f>
        <v/>
      </c>
      <c r="AA177" s="856" t="str">
        <f>IF($B177="","",INDEX('All CCC'!AA$7:AA$846,MATCH(WatchList!$B177,'All CCC'!$B$7:$B$846,0)))</f>
        <v/>
      </c>
      <c r="AB177" s="856" t="str">
        <f>IF($B177="","",INDEX('All CCC'!AB$7:AB$846,MATCH(WatchList!$B177,'All CCC'!$B$7:$B$846,0)))</f>
        <v/>
      </c>
      <c r="AC177" s="856" t="str">
        <f>IF($B177="","",INDEX('All CCC'!AC$7:AC$846,MATCH(WatchList!$B177,'All CCC'!$B$7:$B$846,0)))</f>
        <v/>
      </c>
      <c r="AD177" s="856" t="str">
        <f>IF($B177="","",INDEX('All CCC'!AD$7:AD$846,MATCH(WatchList!$B177,'All CCC'!$B$7:$B$846,0)))</f>
        <v/>
      </c>
      <c r="AE177" s="856" t="str">
        <f>IF($B177="","",INDEX('All CCC'!AE$7:AE$846,MATCH(WatchList!$B177,'All CCC'!$B$7:$B$846,0)))</f>
        <v/>
      </c>
      <c r="AF177" s="856" t="str">
        <f>IF($B177="","",INDEX('All CCC'!AF$7:AF$846,MATCH(WatchList!$B177,'All CCC'!$B$7:$B$846,0)))</f>
        <v/>
      </c>
      <c r="AG177" s="856" t="str">
        <f>IF($B177="","",INDEX('All CCC'!AG$7:AG$846,MATCH(WatchList!$B177,'All CCC'!$B$7:$B$846,0)))</f>
        <v/>
      </c>
      <c r="AH177" s="856" t="str">
        <f>IF($B177="","",INDEX('All CCC'!AH$7:AH$846,MATCH(WatchList!$B177,'All CCC'!$B$7:$B$846,0)))</f>
        <v/>
      </c>
      <c r="AI177" s="856" t="str">
        <f>IF($B177="","",INDEX('All CCC'!AI$7:AI$846,MATCH(WatchList!$B177,'All CCC'!$B$7:$B$846,0)))</f>
        <v/>
      </c>
      <c r="AJ177" s="856" t="str">
        <f>IF($B177="","",INDEX('All CCC'!AJ$7:AJ$846,MATCH(WatchList!$B177,'All CCC'!$B$7:$B$846,0)))</f>
        <v/>
      </c>
      <c r="AK177" s="856" t="str">
        <f>IF($B177="","",INDEX('All CCC'!AK$7:AK$846,MATCH(WatchList!$B177,'All CCC'!$B$7:$B$846,0)))</f>
        <v/>
      </c>
      <c r="AL177" s="856" t="str">
        <f>IF($B177="","",INDEX('All CCC'!AL$7:AL$846,MATCH(WatchList!$B177,'All CCC'!$B$7:$B$846,0)))</f>
        <v/>
      </c>
      <c r="AM177" s="856" t="str">
        <f>IF($B177="","",INDEX('All CCC'!AM$7:AM$846,MATCH(WatchList!$B177,'All CCC'!$B$7:$B$846,0)))</f>
        <v/>
      </c>
      <c r="AN177" s="856" t="str">
        <f>IF($B177="","",INDEX('All CCC'!AN$7:AN$846,MATCH(WatchList!$B177,'All CCC'!$B$7:$B$846,0)))</f>
        <v/>
      </c>
      <c r="AO177" s="856" t="str">
        <f>IF($B177="","",INDEX('All CCC'!AO$7:AO$846,MATCH(WatchList!$B177,'All CCC'!$B$7:$B$846,0)))</f>
        <v/>
      </c>
      <c r="AP177" s="856" t="str">
        <f>IF($B177="","",INDEX('All CCC'!AP$7:AP$846,MATCH(WatchList!$B177,'All CCC'!$B$7:$B$846,0)))</f>
        <v/>
      </c>
      <c r="AQ177" s="856" t="str">
        <f>IF($B177="","",INDEX('All CCC'!AQ$7:AQ$846,MATCH(WatchList!$B177,'All CCC'!$B$7:$B$846,0)))</f>
        <v/>
      </c>
      <c r="AR177" s="856" t="str">
        <f>IF($B177="","",INDEX('All CCC'!AR$7:AR$846,MATCH(WatchList!$B177,'All CCC'!$B$7:$B$846,0)))</f>
        <v/>
      </c>
      <c r="AS177" s="856" t="str">
        <f>IF($B177="","",INDEX('All CCC'!AS$7:AS$846,MATCH(WatchList!$B177,'All CCC'!$B$7:$B$846,0)))</f>
        <v/>
      </c>
      <c r="AT177" s="856" t="str">
        <f>IF($B177="","",INDEX('All CCC'!AT$7:AT$846,MATCH(WatchList!$B177,'All CCC'!$B$7:$B$846,0)))</f>
        <v/>
      </c>
      <c r="AU177" s="856" t="str">
        <f>IF($B177="","",INDEX('All CCC'!AU$7:AU$846,MATCH(WatchList!$B177,'All CCC'!$B$7:$B$846,0)))</f>
        <v/>
      </c>
      <c r="AV177" s="856" t="str">
        <f>IF($B177="","",INDEX('All CCC'!AV$7:AV$846,MATCH(WatchList!$B177,'All CCC'!$B$7:$B$846,0)))</f>
        <v/>
      </c>
      <c r="AW177" s="856" t="str">
        <f>IF($B177="","",INDEX('All CCC'!AW$7:AW$846,MATCH(WatchList!$B177,'All CCC'!$B$7:$B$846,0)))</f>
        <v/>
      </c>
      <c r="AX177" s="856" t="str">
        <f>IF($B177="","",INDEX('All CCC'!AX$7:AX$846,MATCH(WatchList!$B177,'All CCC'!$B$7:$B$846,0)))</f>
        <v/>
      </c>
      <c r="AY177" s="856" t="str">
        <f>IF($B177="","",INDEX('All CCC'!AY$7:AY$846,MATCH(WatchList!$B177,'All CCC'!$B$7:$B$846,0)))</f>
        <v/>
      </c>
      <c r="AZ177" s="856" t="str">
        <f>IF($B177="","",INDEX('All CCC'!AZ$7:AZ$846,MATCH(WatchList!$B177,'All CCC'!$B$7:$B$846,0)))</f>
        <v/>
      </c>
      <c r="BA177" s="856" t="str">
        <f>IF($B177="","",INDEX('All CCC'!BA$7:BA$846,MATCH(WatchList!$B177,'All CCC'!$B$7:$B$846,0)))</f>
        <v/>
      </c>
      <c r="BB177" s="856" t="str">
        <f>IF($B177="","",INDEX('All CCC'!BB$7:BB$846,MATCH(WatchList!$B177,'All CCC'!$B$7:$B$846,0)))</f>
        <v/>
      </c>
      <c r="BC177" s="856" t="str">
        <f>IF($B177="","",INDEX('All CCC'!BC$7:BC$846,MATCH(WatchList!$B177,'All CCC'!$B$7:$B$846,0)))</f>
        <v/>
      </c>
      <c r="BD177" s="856" t="str">
        <f>IF($B177="","",INDEX('All CCC'!BD$7:BD$846,MATCH(WatchList!$B177,'All CCC'!$B$7:$B$846,0)))</f>
        <v/>
      </c>
      <c r="BE177" s="856" t="str">
        <f>IF($B177="","",INDEX('All CCC'!BE$7:BE$846,MATCH(WatchList!$B177,'All CCC'!$B$7:$B$846,0)))</f>
        <v/>
      </c>
      <c r="BF177" s="856" t="str">
        <f>IF($B177="","",INDEX('All CCC'!BF$7:BF$846,MATCH(WatchList!$B177,'All CCC'!$B$7:$B$846,0)))</f>
        <v/>
      </c>
      <c r="BG177" s="856" t="str">
        <f>IF($B177="","",INDEX('All CCC'!BG$7:BG$846,MATCH(WatchList!$B177,'All CCC'!$B$7:$B$846,0)))</f>
        <v/>
      </c>
    </row>
    <row r="178" spans="1:59" x14ac:dyDescent="0.2">
      <c r="A178" s="550" t="str">
        <f>IF($B178="","",INDEX('All CCC'!A$7:A$846,MATCH(WatchList!$B178,'All CCC'!$B$7:$B$846,0)))</f>
        <v/>
      </c>
      <c r="B178" s="31"/>
      <c r="C178" s="856" t="str">
        <f>IF($B178="","",INDEX('All CCC'!C$7:C$846,MATCH(WatchList!$B178,'All CCC'!$B$7:$B$846,0)))</f>
        <v/>
      </c>
      <c r="D178" s="856" t="str">
        <f>IF($B178="","",INDEX('All CCC'!D$7:D$846,MATCH(WatchList!$B178,'All CCC'!$B$7:$B$846,0)))</f>
        <v/>
      </c>
      <c r="E178" s="856" t="str">
        <f>IF($B178="","",INDEX('All CCC'!E$7:E$846,MATCH(WatchList!$B178,'All CCC'!$B$7:$B$846,0)))</f>
        <v/>
      </c>
      <c r="F178" s="856" t="str">
        <f>IF($B178="","",INDEX('All CCC'!F$7:F$846,MATCH(WatchList!$B178,'All CCC'!$B$7:$B$846,0)))</f>
        <v/>
      </c>
      <c r="G178" s="856" t="str">
        <f>IF($B178="","",INDEX('All CCC'!G$7:G$846,MATCH(WatchList!$B178,'All CCC'!$B$7:$B$846,0)))</f>
        <v/>
      </c>
      <c r="H178" s="856" t="str">
        <f>IF($B178="","",INDEX('All CCC'!H$7:H$846,MATCH(WatchList!$B178,'All CCC'!$B$7:$B$846,0)))</f>
        <v/>
      </c>
      <c r="I178" s="856" t="str">
        <f>IF($B178="","",INDEX('All CCC'!I$7:I$846,MATCH(WatchList!$B178,'All CCC'!$B$7:$B$846,0)))</f>
        <v/>
      </c>
      <c r="J178" s="856" t="str">
        <f>IF($B178="","",INDEX('All CCC'!J$7:J$846,MATCH(WatchList!$B178,'All CCC'!$B$7:$B$846,0)))</f>
        <v/>
      </c>
      <c r="K178" s="856" t="str">
        <f>IF($B178="","",INDEX('All CCC'!K$7:K$846,MATCH(WatchList!$B178,'All CCC'!$B$7:$B$846,0)))</f>
        <v/>
      </c>
      <c r="L178" s="856" t="str">
        <f>IF($B178="","",INDEX('All CCC'!L$7:L$846,MATCH(WatchList!$B178,'All CCC'!$B$7:$B$846,0)))</f>
        <v/>
      </c>
      <c r="M178" s="856" t="str">
        <f>IF($B178="","",INDEX('All CCC'!M$7:M$846,MATCH(WatchList!$B178,'All CCC'!$B$7:$B$846,0)))</f>
        <v/>
      </c>
      <c r="N178" s="856" t="str">
        <f>IF($B178="","",INDEX('All CCC'!N$7:N$846,MATCH(WatchList!$B178,'All CCC'!$B$7:$B$846,0)))</f>
        <v/>
      </c>
      <c r="O178" s="856" t="str">
        <f>IF($B178="","",INDEX('All CCC'!O$7:O$846,MATCH(WatchList!$B178,'All CCC'!$B$7:$B$846,0)))</f>
        <v/>
      </c>
      <c r="P178" s="857" t="str">
        <f>IF($B178="","",INDEX('All CCC'!P$7:P$846,MATCH(WatchList!$B178,'All CCC'!$B$7:$B$846,0)))</f>
        <v/>
      </c>
      <c r="Q178" s="857" t="str">
        <f>IF($B178="","",INDEX('All CCC'!Q$7:Q$846,MATCH(WatchList!$B178,'All CCC'!$B$7:$B$846,0)))</f>
        <v/>
      </c>
      <c r="R178" s="856" t="str">
        <f>IF($B178="","",INDEX('All CCC'!R$7:R$846,MATCH(WatchList!$B178,'All CCC'!$B$7:$B$846,0)))</f>
        <v/>
      </c>
      <c r="S178" s="856" t="str">
        <f>IF($B178="","",INDEX('All CCC'!S$7:S$846,MATCH(WatchList!$B178,'All CCC'!$B$7:$B$846,0)))</f>
        <v/>
      </c>
      <c r="T178" s="856" t="str">
        <f>IF($B178="","",INDEX('All CCC'!T$7:T$846,MATCH(WatchList!$B178,'All CCC'!$B$7:$B$846,0)))</f>
        <v/>
      </c>
      <c r="U178" s="856" t="str">
        <f>IF($B178="","",INDEX('All CCC'!U$7:U$846,MATCH(WatchList!$B178,'All CCC'!$B$7:$B$846,0)))</f>
        <v/>
      </c>
      <c r="V178" s="856" t="str">
        <f>IF($B178="","",INDEX('All CCC'!V$7:V$846,MATCH(WatchList!$B178,'All CCC'!$B$7:$B$846,0)))</f>
        <v/>
      </c>
      <c r="W178" s="856" t="str">
        <f>IF($B178="","",INDEX('All CCC'!W$7:W$846,MATCH(WatchList!$B178,'All CCC'!$B$7:$B$846,0)))</f>
        <v/>
      </c>
      <c r="X178" s="856" t="str">
        <f>IF($B178="","",INDEX('All CCC'!X$7:X$846,MATCH(WatchList!$B178,'All CCC'!$B$7:$B$846,0)))</f>
        <v/>
      </c>
      <c r="Y178" s="856" t="str">
        <f>IF($B178="","",INDEX('All CCC'!Y$7:Y$846,MATCH(WatchList!$B178,'All CCC'!$B$7:$B$846,0)))</f>
        <v/>
      </c>
      <c r="Z178" s="856" t="str">
        <f>IF($B178="","",INDEX('All CCC'!Z$7:Z$846,MATCH(WatchList!$B178,'All CCC'!$B$7:$B$846,0)))</f>
        <v/>
      </c>
      <c r="AA178" s="856" t="str">
        <f>IF($B178="","",INDEX('All CCC'!AA$7:AA$846,MATCH(WatchList!$B178,'All CCC'!$B$7:$B$846,0)))</f>
        <v/>
      </c>
      <c r="AB178" s="856" t="str">
        <f>IF($B178="","",INDEX('All CCC'!AB$7:AB$846,MATCH(WatchList!$B178,'All CCC'!$B$7:$B$846,0)))</f>
        <v/>
      </c>
      <c r="AC178" s="856" t="str">
        <f>IF($B178="","",INDEX('All CCC'!AC$7:AC$846,MATCH(WatchList!$B178,'All CCC'!$B$7:$B$846,0)))</f>
        <v/>
      </c>
      <c r="AD178" s="856" t="str">
        <f>IF($B178="","",INDEX('All CCC'!AD$7:AD$846,MATCH(WatchList!$B178,'All CCC'!$B$7:$B$846,0)))</f>
        <v/>
      </c>
      <c r="AE178" s="856" t="str">
        <f>IF($B178="","",INDEX('All CCC'!AE$7:AE$846,MATCH(WatchList!$B178,'All CCC'!$B$7:$B$846,0)))</f>
        <v/>
      </c>
      <c r="AF178" s="856" t="str">
        <f>IF($B178="","",INDEX('All CCC'!AF$7:AF$846,MATCH(WatchList!$B178,'All CCC'!$B$7:$B$846,0)))</f>
        <v/>
      </c>
      <c r="AG178" s="856" t="str">
        <f>IF($B178="","",INDEX('All CCC'!AG$7:AG$846,MATCH(WatchList!$B178,'All CCC'!$B$7:$B$846,0)))</f>
        <v/>
      </c>
      <c r="AH178" s="856" t="str">
        <f>IF($B178="","",INDEX('All CCC'!AH$7:AH$846,MATCH(WatchList!$B178,'All CCC'!$B$7:$B$846,0)))</f>
        <v/>
      </c>
      <c r="AI178" s="856" t="str">
        <f>IF($B178="","",INDEX('All CCC'!AI$7:AI$846,MATCH(WatchList!$B178,'All CCC'!$B$7:$B$846,0)))</f>
        <v/>
      </c>
      <c r="AJ178" s="856" t="str">
        <f>IF($B178="","",INDEX('All CCC'!AJ$7:AJ$846,MATCH(WatchList!$B178,'All CCC'!$B$7:$B$846,0)))</f>
        <v/>
      </c>
      <c r="AK178" s="856" t="str">
        <f>IF($B178="","",INDEX('All CCC'!AK$7:AK$846,MATCH(WatchList!$B178,'All CCC'!$B$7:$B$846,0)))</f>
        <v/>
      </c>
      <c r="AL178" s="856" t="str">
        <f>IF($B178="","",INDEX('All CCC'!AL$7:AL$846,MATCH(WatchList!$B178,'All CCC'!$B$7:$B$846,0)))</f>
        <v/>
      </c>
      <c r="AM178" s="856" t="str">
        <f>IF($B178="","",INDEX('All CCC'!AM$7:AM$846,MATCH(WatchList!$B178,'All CCC'!$B$7:$B$846,0)))</f>
        <v/>
      </c>
      <c r="AN178" s="856" t="str">
        <f>IF($B178="","",INDEX('All CCC'!AN$7:AN$846,MATCH(WatchList!$B178,'All CCC'!$B$7:$B$846,0)))</f>
        <v/>
      </c>
      <c r="AO178" s="856" t="str">
        <f>IF($B178="","",INDEX('All CCC'!AO$7:AO$846,MATCH(WatchList!$B178,'All CCC'!$B$7:$B$846,0)))</f>
        <v/>
      </c>
      <c r="AP178" s="856" t="str">
        <f>IF($B178="","",INDEX('All CCC'!AP$7:AP$846,MATCH(WatchList!$B178,'All CCC'!$B$7:$B$846,0)))</f>
        <v/>
      </c>
      <c r="AQ178" s="856" t="str">
        <f>IF($B178="","",INDEX('All CCC'!AQ$7:AQ$846,MATCH(WatchList!$B178,'All CCC'!$B$7:$B$846,0)))</f>
        <v/>
      </c>
      <c r="AR178" s="856" t="str">
        <f>IF($B178="","",INDEX('All CCC'!AR$7:AR$846,MATCH(WatchList!$B178,'All CCC'!$B$7:$B$846,0)))</f>
        <v/>
      </c>
      <c r="AS178" s="856" t="str">
        <f>IF($B178="","",INDEX('All CCC'!AS$7:AS$846,MATCH(WatchList!$B178,'All CCC'!$B$7:$B$846,0)))</f>
        <v/>
      </c>
      <c r="AT178" s="856" t="str">
        <f>IF($B178="","",INDEX('All CCC'!AT$7:AT$846,MATCH(WatchList!$B178,'All CCC'!$B$7:$B$846,0)))</f>
        <v/>
      </c>
      <c r="AU178" s="856" t="str">
        <f>IF($B178="","",INDEX('All CCC'!AU$7:AU$846,MATCH(WatchList!$B178,'All CCC'!$B$7:$B$846,0)))</f>
        <v/>
      </c>
      <c r="AV178" s="856" t="str">
        <f>IF($B178="","",INDEX('All CCC'!AV$7:AV$846,MATCH(WatchList!$B178,'All CCC'!$B$7:$B$846,0)))</f>
        <v/>
      </c>
      <c r="AW178" s="856" t="str">
        <f>IF($B178="","",INDEX('All CCC'!AW$7:AW$846,MATCH(WatchList!$B178,'All CCC'!$B$7:$B$846,0)))</f>
        <v/>
      </c>
      <c r="AX178" s="856" t="str">
        <f>IF($B178="","",INDEX('All CCC'!AX$7:AX$846,MATCH(WatchList!$B178,'All CCC'!$B$7:$B$846,0)))</f>
        <v/>
      </c>
      <c r="AY178" s="856" t="str">
        <f>IF($B178="","",INDEX('All CCC'!AY$7:AY$846,MATCH(WatchList!$B178,'All CCC'!$B$7:$B$846,0)))</f>
        <v/>
      </c>
      <c r="AZ178" s="856" t="str">
        <f>IF($B178="","",INDEX('All CCC'!AZ$7:AZ$846,MATCH(WatchList!$B178,'All CCC'!$B$7:$B$846,0)))</f>
        <v/>
      </c>
      <c r="BA178" s="856" t="str">
        <f>IF($B178="","",INDEX('All CCC'!BA$7:BA$846,MATCH(WatchList!$B178,'All CCC'!$B$7:$B$846,0)))</f>
        <v/>
      </c>
      <c r="BB178" s="856" t="str">
        <f>IF($B178="","",INDEX('All CCC'!BB$7:BB$846,MATCH(WatchList!$B178,'All CCC'!$B$7:$B$846,0)))</f>
        <v/>
      </c>
      <c r="BC178" s="856" t="str">
        <f>IF($B178="","",INDEX('All CCC'!BC$7:BC$846,MATCH(WatchList!$B178,'All CCC'!$B$7:$B$846,0)))</f>
        <v/>
      </c>
      <c r="BD178" s="856" t="str">
        <f>IF($B178="","",INDEX('All CCC'!BD$7:BD$846,MATCH(WatchList!$B178,'All CCC'!$B$7:$B$846,0)))</f>
        <v/>
      </c>
      <c r="BE178" s="856" t="str">
        <f>IF($B178="","",INDEX('All CCC'!BE$7:BE$846,MATCH(WatchList!$B178,'All CCC'!$B$7:$B$846,0)))</f>
        <v/>
      </c>
      <c r="BF178" s="856" t="str">
        <f>IF($B178="","",INDEX('All CCC'!BF$7:BF$846,MATCH(WatchList!$B178,'All CCC'!$B$7:$B$846,0)))</f>
        <v/>
      </c>
      <c r="BG178" s="856" t="str">
        <f>IF($B178="","",INDEX('All CCC'!BG$7:BG$846,MATCH(WatchList!$B178,'All CCC'!$B$7:$B$846,0)))</f>
        <v/>
      </c>
    </row>
    <row r="179" spans="1:59" x14ac:dyDescent="0.2">
      <c r="A179" s="550" t="str">
        <f>IF($B179="","",INDEX('All CCC'!A$7:A$846,MATCH(WatchList!$B179,'All CCC'!$B$7:$B$846,0)))</f>
        <v/>
      </c>
      <c r="B179" s="31"/>
      <c r="C179" s="856" t="str">
        <f>IF($B179="","",INDEX('All CCC'!C$7:C$846,MATCH(WatchList!$B179,'All CCC'!$B$7:$B$846,0)))</f>
        <v/>
      </c>
      <c r="D179" s="856" t="str">
        <f>IF($B179="","",INDEX('All CCC'!D$7:D$846,MATCH(WatchList!$B179,'All CCC'!$B$7:$B$846,0)))</f>
        <v/>
      </c>
      <c r="E179" s="856" t="str">
        <f>IF($B179="","",INDEX('All CCC'!E$7:E$846,MATCH(WatchList!$B179,'All CCC'!$B$7:$B$846,0)))</f>
        <v/>
      </c>
      <c r="F179" s="856" t="str">
        <f>IF($B179="","",INDEX('All CCC'!F$7:F$846,MATCH(WatchList!$B179,'All CCC'!$B$7:$B$846,0)))</f>
        <v/>
      </c>
      <c r="G179" s="856" t="str">
        <f>IF($B179="","",INDEX('All CCC'!G$7:G$846,MATCH(WatchList!$B179,'All CCC'!$B$7:$B$846,0)))</f>
        <v/>
      </c>
      <c r="H179" s="856" t="str">
        <f>IF($B179="","",INDEX('All CCC'!H$7:H$846,MATCH(WatchList!$B179,'All CCC'!$B$7:$B$846,0)))</f>
        <v/>
      </c>
      <c r="I179" s="856" t="str">
        <f>IF($B179="","",INDEX('All CCC'!I$7:I$846,MATCH(WatchList!$B179,'All CCC'!$B$7:$B$846,0)))</f>
        <v/>
      </c>
      <c r="J179" s="856" t="str">
        <f>IF($B179="","",INDEX('All CCC'!J$7:J$846,MATCH(WatchList!$B179,'All CCC'!$B$7:$B$846,0)))</f>
        <v/>
      </c>
      <c r="K179" s="856" t="str">
        <f>IF($B179="","",INDEX('All CCC'!K$7:K$846,MATCH(WatchList!$B179,'All CCC'!$B$7:$B$846,0)))</f>
        <v/>
      </c>
      <c r="L179" s="856" t="str">
        <f>IF($B179="","",INDEX('All CCC'!L$7:L$846,MATCH(WatchList!$B179,'All CCC'!$B$7:$B$846,0)))</f>
        <v/>
      </c>
      <c r="M179" s="856" t="str">
        <f>IF($B179="","",INDEX('All CCC'!M$7:M$846,MATCH(WatchList!$B179,'All CCC'!$B$7:$B$846,0)))</f>
        <v/>
      </c>
      <c r="N179" s="856" t="str">
        <f>IF($B179="","",INDEX('All CCC'!N$7:N$846,MATCH(WatchList!$B179,'All CCC'!$B$7:$B$846,0)))</f>
        <v/>
      </c>
      <c r="O179" s="856" t="str">
        <f>IF($B179="","",INDEX('All CCC'!O$7:O$846,MATCH(WatchList!$B179,'All CCC'!$B$7:$B$846,0)))</f>
        <v/>
      </c>
      <c r="P179" s="857" t="str">
        <f>IF($B179="","",INDEX('All CCC'!P$7:P$846,MATCH(WatchList!$B179,'All CCC'!$B$7:$B$846,0)))</f>
        <v/>
      </c>
      <c r="Q179" s="857" t="str">
        <f>IF($B179="","",INDEX('All CCC'!Q$7:Q$846,MATCH(WatchList!$B179,'All CCC'!$B$7:$B$846,0)))</f>
        <v/>
      </c>
      <c r="R179" s="856" t="str">
        <f>IF($B179="","",INDEX('All CCC'!R$7:R$846,MATCH(WatchList!$B179,'All CCC'!$B$7:$B$846,0)))</f>
        <v/>
      </c>
      <c r="S179" s="856" t="str">
        <f>IF($B179="","",INDEX('All CCC'!S$7:S$846,MATCH(WatchList!$B179,'All CCC'!$B$7:$B$846,0)))</f>
        <v/>
      </c>
      <c r="T179" s="856" t="str">
        <f>IF($B179="","",INDEX('All CCC'!T$7:T$846,MATCH(WatchList!$B179,'All CCC'!$B$7:$B$846,0)))</f>
        <v/>
      </c>
      <c r="U179" s="856" t="str">
        <f>IF($B179="","",INDEX('All CCC'!U$7:U$846,MATCH(WatchList!$B179,'All CCC'!$B$7:$B$846,0)))</f>
        <v/>
      </c>
      <c r="V179" s="856" t="str">
        <f>IF($B179="","",INDEX('All CCC'!V$7:V$846,MATCH(WatchList!$B179,'All CCC'!$B$7:$B$846,0)))</f>
        <v/>
      </c>
      <c r="W179" s="856" t="str">
        <f>IF($B179="","",INDEX('All CCC'!W$7:W$846,MATCH(WatchList!$B179,'All CCC'!$B$7:$B$846,0)))</f>
        <v/>
      </c>
      <c r="X179" s="856" t="str">
        <f>IF($B179="","",INDEX('All CCC'!X$7:X$846,MATCH(WatchList!$B179,'All CCC'!$B$7:$B$846,0)))</f>
        <v/>
      </c>
      <c r="Y179" s="856" t="str">
        <f>IF($B179="","",INDEX('All CCC'!Y$7:Y$846,MATCH(WatchList!$B179,'All CCC'!$B$7:$B$846,0)))</f>
        <v/>
      </c>
      <c r="Z179" s="856" t="str">
        <f>IF($B179="","",INDEX('All CCC'!Z$7:Z$846,MATCH(WatchList!$B179,'All CCC'!$B$7:$B$846,0)))</f>
        <v/>
      </c>
      <c r="AA179" s="856" t="str">
        <f>IF($B179="","",INDEX('All CCC'!AA$7:AA$846,MATCH(WatchList!$B179,'All CCC'!$B$7:$B$846,0)))</f>
        <v/>
      </c>
      <c r="AB179" s="856" t="str">
        <f>IF($B179="","",INDEX('All CCC'!AB$7:AB$846,MATCH(WatchList!$B179,'All CCC'!$B$7:$B$846,0)))</f>
        <v/>
      </c>
      <c r="AC179" s="856" t="str">
        <f>IF($B179="","",INDEX('All CCC'!AC$7:AC$846,MATCH(WatchList!$B179,'All CCC'!$B$7:$B$846,0)))</f>
        <v/>
      </c>
      <c r="AD179" s="856" t="str">
        <f>IF($B179="","",INDEX('All CCC'!AD$7:AD$846,MATCH(WatchList!$B179,'All CCC'!$B$7:$B$846,0)))</f>
        <v/>
      </c>
      <c r="AE179" s="856" t="str">
        <f>IF($B179="","",INDEX('All CCC'!AE$7:AE$846,MATCH(WatchList!$B179,'All CCC'!$B$7:$B$846,0)))</f>
        <v/>
      </c>
      <c r="AF179" s="856" t="str">
        <f>IF($B179="","",INDEX('All CCC'!AF$7:AF$846,MATCH(WatchList!$B179,'All CCC'!$B$7:$B$846,0)))</f>
        <v/>
      </c>
      <c r="AG179" s="856" t="str">
        <f>IF($B179="","",INDEX('All CCC'!AG$7:AG$846,MATCH(WatchList!$B179,'All CCC'!$B$7:$B$846,0)))</f>
        <v/>
      </c>
      <c r="AH179" s="856" t="str">
        <f>IF($B179="","",INDEX('All CCC'!AH$7:AH$846,MATCH(WatchList!$B179,'All CCC'!$B$7:$B$846,0)))</f>
        <v/>
      </c>
      <c r="AI179" s="856" t="str">
        <f>IF($B179="","",INDEX('All CCC'!AI$7:AI$846,MATCH(WatchList!$B179,'All CCC'!$B$7:$B$846,0)))</f>
        <v/>
      </c>
      <c r="AJ179" s="856" t="str">
        <f>IF($B179="","",INDEX('All CCC'!AJ$7:AJ$846,MATCH(WatchList!$B179,'All CCC'!$B$7:$B$846,0)))</f>
        <v/>
      </c>
      <c r="AK179" s="856" t="str">
        <f>IF($B179="","",INDEX('All CCC'!AK$7:AK$846,MATCH(WatchList!$B179,'All CCC'!$B$7:$B$846,0)))</f>
        <v/>
      </c>
      <c r="AL179" s="856" t="str">
        <f>IF($B179="","",INDEX('All CCC'!AL$7:AL$846,MATCH(WatchList!$B179,'All CCC'!$B$7:$B$846,0)))</f>
        <v/>
      </c>
      <c r="AM179" s="856" t="str">
        <f>IF($B179="","",INDEX('All CCC'!AM$7:AM$846,MATCH(WatchList!$B179,'All CCC'!$B$7:$B$846,0)))</f>
        <v/>
      </c>
      <c r="AN179" s="856" t="str">
        <f>IF($B179="","",INDEX('All CCC'!AN$7:AN$846,MATCH(WatchList!$B179,'All CCC'!$B$7:$B$846,0)))</f>
        <v/>
      </c>
      <c r="AO179" s="856" t="str">
        <f>IF($B179="","",INDEX('All CCC'!AO$7:AO$846,MATCH(WatchList!$B179,'All CCC'!$B$7:$B$846,0)))</f>
        <v/>
      </c>
      <c r="AP179" s="856" t="str">
        <f>IF($B179="","",INDEX('All CCC'!AP$7:AP$846,MATCH(WatchList!$B179,'All CCC'!$B$7:$B$846,0)))</f>
        <v/>
      </c>
      <c r="AQ179" s="856" t="str">
        <f>IF($B179="","",INDEX('All CCC'!AQ$7:AQ$846,MATCH(WatchList!$B179,'All CCC'!$B$7:$B$846,0)))</f>
        <v/>
      </c>
      <c r="AR179" s="856" t="str">
        <f>IF($B179="","",INDEX('All CCC'!AR$7:AR$846,MATCH(WatchList!$B179,'All CCC'!$B$7:$B$846,0)))</f>
        <v/>
      </c>
      <c r="AS179" s="856" t="str">
        <f>IF($B179="","",INDEX('All CCC'!AS$7:AS$846,MATCH(WatchList!$B179,'All CCC'!$B$7:$B$846,0)))</f>
        <v/>
      </c>
      <c r="AT179" s="856" t="str">
        <f>IF($B179="","",INDEX('All CCC'!AT$7:AT$846,MATCH(WatchList!$B179,'All CCC'!$B$7:$B$846,0)))</f>
        <v/>
      </c>
      <c r="AU179" s="856" t="str">
        <f>IF($B179="","",INDEX('All CCC'!AU$7:AU$846,MATCH(WatchList!$B179,'All CCC'!$B$7:$B$846,0)))</f>
        <v/>
      </c>
      <c r="AV179" s="856" t="str">
        <f>IF($B179="","",INDEX('All CCC'!AV$7:AV$846,MATCH(WatchList!$B179,'All CCC'!$B$7:$B$846,0)))</f>
        <v/>
      </c>
      <c r="AW179" s="856" t="str">
        <f>IF($B179="","",INDEX('All CCC'!AW$7:AW$846,MATCH(WatchList!$B179,'All CCC'!$B$7:$B$846,0)))</f>
        <v/>
      </c>
      <c r="AX179" s="856" t="str">
        <f>IF($B179="","",INDEX('All CCC'!AX$7:AX$846,MATCH(WatchList!$B179,'All CCC'!$B$7:$B$846,0)))</f>
        <v/>
      </c>
      <c r="AY179" s="856" t="str">
        <f>IF($B179="","",INDEX('All CCC'!AY$7:AY$846,MATCH(WatchList!$B179,'All CCC'!$B$7:$B$846,0)))</f>
        <v/>
      </c>
      <c r="AZ179" s="856" t="str">
        <f>IF($B179="","",INDEX('All CCC'!AZ$7:AZ$846,MATCH(WatchList!$B179,'All CCC'!$B$7:$B$846,0)))</f>
        <v/>
      </c>
      <c r="BA179" s="856" t="str">
        <f>IF($B179="","",INDEX('All CCC'!BA$7:BA$846,MATCH(WatchList!$B179,'All CCC'!$B$7:$B$846,0)))</f>
        <v/>
      </c>
      <c r="BB179" s="856" t="str">
        <f>IF($B179="","",INDEX('All CCC'!BB$7:BB$846,MATCH(WatchList!$B179,'All CCC'!$B$7:$B$846,0)))</f>
        <v/>
      </c>
      <c r="BC179" s="856" t="str">
        <f>IF($B179="","",INDEX('All CCC'!BC$7:BC$846,MATCH(WatchList!$B179,'All CCC'!$B$7:$B$846,0)))</f>
        <v/>
      </c>
      <c r="BD179" s="856" t="str">
        <f>IF($B179="","",INDEX('All CCC'!BD$7:BD$846,MATCH(WatchList!$B179,'All CCC'!$B$7:$B$846,0)))</f>
        <v/>
      </c>
      <c r="BE179" s="856" t="str">
        <f>IF($B179="","",INDEX('All CCC'!BE$7:BE$846,MATCH(WatchList!$B179,'All CCC'!$B$7:$B$846,0)))</f>
        <v/>
      </c>
      <c r="BF179" s="856" t="str">
        <f>IF($B179="","",INDEX('All CCC'!BF$7:BF$846,MATCH(WatchList!$B179,'All CCC'!$B$7:$B$846,0)))</f>
        <v/>
      </c>
      <c r="BG179" s="856" t="str">
        <f>IF($B179="","",INDEX('All CCC'!BG$7:BG$846,MATCH(WatchList!$B179,'All CCC'!$B$7:$B$846,0)))</f>
        <v/>
      </c>
    </row>
    <row r="180" spans="1:59" x14ac:dyDescent="0.2">
      <c r="A180" s="550" t="str">
        <f>IF($B180="","",INDEX('All CCC'!A$7:A$846,MATCH(WatchList!$B180,'All CCC'!$B$7:$B$846,0)))</f>
        <v/>
      </c>
      <c r="B180" s="31"/>
      <c r="C180" s="856" t="str">
        <f>IF($B180="","",INDEX('All CCC'!C$7:C$846,MATCH(WatchList!$B180,'All CCC'!$B$7:$B$846,0)))</f>
        <v/>
      </c>
      <c r="D180" s="856" t="str">
        <f>IF($B180="","",INDEX('All CCC'!D$7:D$846,MATCH(WatchList!$B180,'All CCC'!$B$7:$B$846,0)))</f>
        <v/>
      </c>
      <c r="E180" s="856" t="str">
        <f>IF($B180="","",INDEX('All CCC'!E$7:E$846,MATCH(WatchList!$B180,'All CCC'!$B$7:$B$846,0)))</f>
        <v/>
      </c>
      <c r="F180" s="856" t="str">
        <f>IF($B180="","",INDEX('All CCC'!F$7:F$846,MATCH(WatchList!$B180,'All CCC'!$B$7:$B$846,0)))</f>
        <v/>
      </c>
      <c r="G180" s="856" t="str">
        <f>IF($B180="","",INDEX('All CCC'!G$7:G$846,MATCH(WatchList!$B180,'All CCC'!$B$7:$B$846,0)))</f>
        <v/>
      </c>
      <c r="H180" s="856" t="str">
        <f>IF($B180="","",INDEX('All CCC'!H$7:H$846,MATCH(WatchList!$B180,'All CCC'!$B$7:$B$846,0)))</f>
        <v/>
      </c>
      <c r="I180" s="856" t="str">
        <f>IF($B180="","",INDEX('All CCC'!I$7:I$846,MATCH(WatchList!$B180,'All CCC'!$B$7:$B$846,0)))</f>
        <v/>
      </c>
      <c r="J180" s="856" t="str">
        <f>IF($B180="","",INDEX('All CCC'!J$7:J$846,MATCH(WatchList!$B180,'All CCC'!$B$7:$B$846,0)))</f>
        <v/>
      </c>
      <c r="K180" s="856" t="str">
        <f>IF($B180="","",INDEX('All CCC'!K$7:K$846,MATCH(WatchList!$B180,'All CCC'!$B$7:$B$846,0)))</f>
        <v/>
      </c>
      <c r="L180" s="856" t="str">
        <f>IF($B180="","",INDEX('All CCC'!L$7:L$846,MATCH(WatchList!$B180,'All CCC'!$B$7:$B$846,0)))</f>
        <v/>
      </c>
      <c r="M180" s="856" t="str">
        <f>IF($B180="","",INDEX('All CCC'!M$7:M$846,MATCH(WatchList!$B180,'All CCC'!$B$7:$B$846,0)))</f>
        <v/>
      </c>
      <c r="N180" s="856" t="str">
        <f>IF($B180="","",INDEX('All CCC'!N$7:N$846,MATCH(WatchList!$B180,'All CCC'!$B$7:$B$846,0)))</f>
        <v/>
      </c>
      <c r="O180" s="856" t="str">
        <f>IF($B180="","",INDEX('All CCC'!O$7:O$846,MATCH(WatchList!$B180,'All CCC'!$B$7:$B$846,0)))</f>
        <v/>
      </c>
      <c r="P180" s="857" t="str">
        <f>IF($B180="","",INDEX('All CCC'!P$7:P$846,MATCH(WatchList!$B180,'All CCC'!$B$7:$B$846,0)))</f>
        <v/>
      </c>
      <c r="Q180" s="857" t="str">
        <f>IF($B180="","",INDEX('All CCC'!Q$7:Q$846,MATCH(WatchList!$B180,'All CCC'!$B$7:$B$846,0)))</f>
        <v/>
      </c>
      <c r="R180" s="856" t="str">
        <f>IF($B180="","",INDEX('All CCC'!R$7:R$846,MATCH(WatchList!$B180,'All CCC'!$B$7:$B$846,0)))</f>
        <v/>
      </c>
      <c r="S180" s="856" t="str">
        <f>IF($B180="","",INDEX('All CCC'!S$7:S$846,MATCH(WatchList!$B180,'All CCC'!$B$7:$B$846,0)))</f>
        <v/>
      </c>
      <c r="T180" s="856" t="str">
        <f>IF($B180="","",INDEX('All CCC'!T$7:T$846,MATCH(WatchList!$B180,'All CCC'!$B$7:$B$846,0)))</f>
        <v/>
      </c>
      <c r="U180" s="856" t="str">
        <f>IF($B180="","",INDEX('All CCC'!U$7:U$846,MATCH(WatchList!$B180,'All CCC'!$B$7:$B$846,0)))</f>
        <v/>
      </c>
      <c r="V180" s="856" t="str">
        <f>IF($B180="","",INDEX('All CCC'!V$7:V$846,MATCH(WatchList!$B180,'All CCC'!$B$7:$B$846,0)))</f>
        <v/>
      </c>
      <c r="W180" s="856" t="str">
        <f>IF($B180="","",INDEX('All CCC'!W$7:W$846,MATCH(WatchList!$B180,'All CCC'!$B$7:$B$846,0)))</f>
        <v/>
      </c>
      <c r="X180" s="856" t="str">
        <f>IF($B180="","",INDEX('All CCC'!X$7:X$846,MATCH(WatchList!$B180,'All CCC'!$B$7:$B$846,0)))</f>
        <v/>
      </c>
      <c r="Y180" s="856" t="str">
        <f>IF($B180="","",INDEX('All CCC'!Y$7:Y$846,MATCH(WatchList!$B180,'All CCC'!$B$7:$B$846,0)))</f>
        <v/>
      </c>
      <c r="Z180" s="856" t="str">
        <f>IF($B180="","",INDEX('All CCC'!Z$7:Z$846,MATCH(WatchList!$B180,'All CCC'!$B$7:$B$846,0)))</f>
        <v/>
      </c>
      <c r="AA180" s="856" t="str">
        <f>IF($B180="","",INDEX('All CCC'!AA$7:AA$846,MATCH(WatchList!$B180,'All CCC'!$B$7:$B$846,0)))</f>
        <v/>
      </c>
      <c r="AB180" s="856" t="str">
        <f>IF($B180="","",INDEX('All CCC'!AB$7:AB$846,MATCH(WatchList!$B180,'All CCC'!$B$7:$B$846,0)))</f>
        <v/>
      </c>
      <c r="AC180" s="856" t="str">
        <f>IF($B180="","",INDEX('All CCC'!AC$7:AC$846,MATCH(WatchList!$B180,'All CCC'!$B$7:$B$846,0)))</f>
        <v/>
      </c>
      <c r="AD180" s="856" t="str">
        <f>IF($B180="","",INDEX('All CCC'!AD$7:AD$846,MATCH(WatchList!$B180,'All CCC'!$B$7:$B$846,0)))</f>
        <v/>
      </c>
      <c r="AE180" s="856" t="str">
        <f>IF($B180="","",INDEX('All CCC'!AE$7:AE$846,MATCH(WatchList!$B180,'All CCC'!$B$7:$B$846,0)))</f>
        <v/>
      </c>
      <c r="AF180" s="856" t="str">
        <f>IF($B180="","",INDEX('All CCC'!AF$7:AF$846,MATCH(WatchList!$B180,'All CCC'!$B$7:$B$846,0)))</f>
        <v/>
      </c>
      <c r="AG180" s="856" t="str">
        <f>IF($B180="","",INDEX('All CCC'!AG$7:AG$846,MATCH(WatchList!$B180,'All CCC'!$B$7:$B$846,0)))</f>
        <v/>
      </c>
      <c r="AH180" s="856" t="str">
        <f>IF($B180="","",INDEX('All CCC'!AH$7:AH$846,MATCH(WatchList!$B180,'All CCC'!$B$7:$B$846,0)))</f>
        <v/>
      </c>
      <c r="AI180" s="856" t="str">
        <f>IF($B180="","",INDEX('All CCC'!AI$7:AI$846,MATCH(WatchList!$B180,'All CCC'!$B$7:$B$846,0)))</f>
        <v/>
      </c>
      <c r="AJ180" s="856" t="str">
        <f>IF($B180="","",INDEX('All CCC'!AJ$7:AJ$846,MATCH(WatchList!$B180,'All CCC'!$B$7:$B$846,0)))</f>
        <v/>
      </c>
      <c r="AK180" s="856" t="str">
        <f>IF($B180="","",INDEX('All CCC'!AK$7:AK$846,MATCH(WatchList!$B180,'All CCC'!$B$7:$B$846,0)))</f>
        <v/>
      </c>
      <c r="AL180" s="856" t="str">
        <f>IF($B180="","",INDEX('All CCC'!AL$7:AL$846,MATCH(WatchList!$B180,'All CCC'!$B$7:$B$846,0)))</f>
        <v/>
      </c>
      <c r="AM180" s="856" t="str">
        <f>IF($B180="","",INDEX('All CCC'!AM$7:AM$846,MATCH(WatchList!$B180,'All CCC'!$B$7:$B$846,0)))</f>
        <v/>
      </c>
      <c r="AN180" s="856" t="str">
        <f>IF($B180="","",INDEX('All CCC'!AN$7:AN$846,MATCH(WatchList!$B180,'All CCC'!$B$7:$B$846,0)))</f>
        <v/>
      </c>
      <c r="AO180" s="856" t="str">
        <f>IF($B180="","",INDEX('All CCC'!AO$7:AO$846,MATCH(WatchList!$B180,'All CCC'!$B$7:$B$846,0)))</f>
        <v/>
      </c>
      <c r="AP180" s="856" t="str">
        <f>IF($B180="","",INDEX('All CCC'!AP$7:AP$846,MATCH(WatchList!$B180,'All CCC'!$B$7:$B$846,0)))</f>
        <v/>
      </c>
      <c r="AQ180" s="856" t="str">
        <f>IF($B180="","",INDEX('All CCC'!AQ$7:AQ$846,MATCH(WatchList!$B180,'All CCC'!$B$7:$B$846,0)))</f>
        <v/>
      </c>
      <c r="AR180" s="856" t="str">
        <f>IF($B180="","",INDEX('All CCC'!AR$7:AR$846,MATCH(WatchList!$B180,'All CCC'!$B$7:$B$846,0)))</f>
        <v/>
      </c>
      <c r="AS180" s="856" t="str">
        <f>IF($B180="","",INDEX('All CCC'!AS$7:AS$846,MATCH(WatchList!$B180,'All CCC'!$B$7:$B$846,0)))</f>
        <v/>
      </c>
      <c r="AT180" s="856" t="str">
        <f>IF($B180="","",INDEX('All CCC'!AT$7:AT$846,MATCH(WatchList!$B180,'All CCC'!$B$7:$B$846,0)))</f>
        <v/>
      </c>
      <c r="AU180" s="856" t="str">
        <f>IF($B180="","",INDEX('All CCC'!AU$7:AU$846,MATCH(WatchList!$B180,'All CCC'!$B$7:$B$846,0)))</f>
        <v/>
      </c>
      <c r="AV180" s="856" t="str">
        <f>IF($B180="","",INDEX('All CCC'!AV$7:AV$846,MATCH(WatchList!$B180,'All CCC'!$B$7:$B$846,0)))</f>
        <v/>
      </c>
      <c r="AW180" s="856" t="str">
        <f>IF($B180="","",INDEX('All CCC'!AW$7:AW$846,MATCH(WatchList!$B180,'All CCC'!$B$7:$B$846,0)))</f>
        <v/>
      </c>
      <c r="AX180" s="856" t="str">
        <f>IF($B180="","",INDEX('All CCC'!AX$7:AX$846,MATCH(WatchList!$B180,'All CCC'!$B$7:$B$846,0)))</f>
        <v/>
      </c>
      <c r="AY180" s="856" t="str">
        <f>IF($B180="","",INDEX('All CCC'!AY$7:AY$846,MATCH(WatchList!$B180,'All CCC'!$B$7:$B$846,0)))</f>
        <v/>
      </c>
      <c r="AZ180" s="856" t="str">
        <f>IF($B180="","",INDEX('All CCC'!AZ$7:AZ$846,MATCH(WatchList!$B180,'All CCC'!$B$7:$B$846,0)))</f>
        <v/>
      </c>
      <c r="BA180" s="856" t="str">
        <f>IF($B180="","",INDEX('All CCC'!BA$7:BA$846,MATCH(WatchList!$B180,'All CCC'!$B$7:$B$846,0)))</f>
        <v/>
      </c>
      <c r="BB180" s="856" t="str">
        <f>IF($B180="","",INDEX('All CCC'!BB$7:BB$846,MATCH(WatchList!$B180,'All CCC'!$B$7:$B$846,0)))</f>
        <v/>
      </c>
      <c r="BC180" s="856" t="str">
        <f>IF($B180="","",INDEX('All CCC'!BC$7:BC$846,MATCH(WatchList!$B180,'All CCC'!$B$7:$B$846,0)))</f>
        <v/>
      </c>
      <c r="BD180" s="856" t="str">
        <f>IF($B180="","",INDEX('All CCC'!BD$7:BD$846,MATCH(WatchList!$B180,'All CCC'!$B$7:$B$846,0)))</f>
        <v/>
      </c>
      <c r="BE180" s="856" t="str">
        <f>IF($B180="","",INDEX('All CCC'!BE$7:BE$846,MATCH(WatchList!$B180,'All CCC'!$B$7:$B$846,0)))</f>
        <v/>
      </c>
      <c r="BF180" s="856" t="str">
        <f>IF($B180="","",INDEX('All CCC'!BF$7:BF$846,MATCH(WatchList!$B180,'All CCC'!$B$7:$B$846,0)))</f>
        <v/>
      </c>
      <c r="BG180" s="856" t="str">
        <f>IF($B180="","",INDEX('All CCC'!BG$7:BG$846,MATCH(WatchList!$B180,'All CCC'!$B$7:$B$846,0)))</f>
        <v/>
      </c>
    </row>
    <row r="181" spans="1:59" x14ac:dyDescent="0.2">
      <c r="A181" s="550" t="str">
        <f>IF($B181="","",INDEX('All CCC'!A$7:A$846,MATCH(WatchList!$B181,'All CCC'!$B$7:$B$846,0)))</f>
        <v/>
      </c>
      <c r="B181" s="31"/>
      <c r="C181" s="856" t="str">
        <f>IF($B181="","",INDEX('All CCC'!C$7:C$846,MATCH(WatchList!$B181,'All CCC'!$B$7:$B$846,0)))</f>
        <v/>
      </c>
      <c r="D181" s="856" t="str">
        <f>IF($B181="","",INDEX('All CCC'!D$7:D$846,MATCH(WatchList!$B181,'All CCC'!$B$7:$B$846,0)))</f>
        <v/>
      </c>
      <c r="E181" s="856" t="str">
        <f>IF($B181="","",INDEX('All CCC'!E$7:E$846,MATCH(WatchList!$B181,'All CCC'!$B$7:$B$846,0)))</f>
        <v/>
      </c>
      <c r="F181" s="856" t="str">
        <f>IF($B181="","",INDEX('All CCC'!F$7:F$846,MATCH(WatchList!$B181,'All CCC'!$B$7:$B$846,0)))</f>
        <v/>
      </c>
      <c r="G181" s="856" t="str">
        <f>IF($B181="","",INDEX('All CCC'!G$7:G$846,MATCH(WatchList!$B181,'All CCC'!$B$7:$B$846,0)))</f>
        <v/>
      </c>
      <c r="H181" s="856" t="str">
        <f>IF($B181="","",INDEX('All CCC'!H$7:H$846,MATCH(WatchList!$B181,'All CCC'!$B$7:$B$846,0)))</f>
        <v/>
      </c>
      <c r="I181" s="856" t="str">
        <f>IF($B181="","",INDEX('All CCC'!I$7:I$846,MATCH(WatchList!$B181,'All CCC'!$B$7:$B$846,0)))</f>
        <v/>
      </c>
      <c r="J181" s="856" t="str">
        <f>IF($B181="","",INDEX('All CCC'!J$7:J$846,MATCH(WatchList!$B181,'All CCC'!$B$7:$B$846,0)))</f>
        <v/>
      </c>
      <c r="K181" s="856" t="str">
        <f>IF($B181="","",INDEX('All CCC'!K$7:K$846,MATCH(WatchList!$B181,'All CCC'!$B$7:$B$846,0)))</f>
        <v/>
      </c>
      <c r="L181" s="856" t="str">
        <f>IF($B181="","",INDEX('All CCC'!L$7:L$846,MATCH(WatchList!$B181,'All CCC'!$B$7:$B$846,0)))</f>
        <v/>
      </c>
      <c r="M181" s="856" t="str">
        <f>IF($B181="","",INDEX('All CCC'!M$7:M$846,MATCH(WatchList!$B181,'All CCC'!$B$7:$B$846,0)))</f>
        <v/>
      </c>
      <c r="N181" s="856" t="str">
        <f>IF($B181="","",INDEX('All CCC'!N$7:N$846,MATCH(WatchList!$B181,'All CCC'!$B$7:$B$846,0)))</f>
        <v/>
      </c>
      <c r="O181" s="856" t="str">
        <f>IF($B181="","",INDEX('All CCC'!O$7:O$846,MATCH(WatchList!$B181,'All CCC'!$B$7:$B$846,0)))</f>
        <v/>
      </c>
      <c r="P181" s="857" t="str">
        <f>IF($B181="","",INDEX('All CCC'!P$7:P$846,MATCH(WatchList!$B181,'All CCC'!$B$7:$B$846,0)))</f>
        <v/>
      </c>
      <c r="Q181" s="857" t="str">
        <f>IF($B181="","",INDEX('All CCC'!Q$7:Q$846,MATCH(WatchList!$B181,'All CCC'!$B$7:$B$846,0)))</f>
        <v/>
      </c>
      <c r="R181" s="856" t="str">
        <f>IF($B181="","",INDEX('All CCC'!R$7:R$846,MATCH(WatchList!$B181,'All CCC'!$B$7:$B$846,0)))</f>
        <v/>
      </c>
      <c r="S181" s="856" t="str">
        <f>IF($B181="","",INDEX('All CCC'!S$7:S$846,MATCH(WatchList!$B181,'All CCC'!$B$7:$B$846,0)))</f>
        <v/>
      </c>
      <c r="T181" s="856" t="str">
        <f>IF($B181="","",INDEX('All CCC'!T$7:T$846,MATCH(WatchList!$B181,'All CCC'!$B$7:$B$846,0)))</f>
        <v/>
      </c>
      <c r="U181" s="856" t="str">
        <f>IF($B181="","",INDEX('All CCC'!U$7:U$846,MATCH(WatchList!$B181,'All CCC'!$B$7:$B$846,0)))</f>
        <v/>
      </c>
      <c r="V181" s="856" t="str">
        <f>IF($B181="","",INDEX('All CCC'!V$7:V$846,MATCH(WatchList!$B181,'All CCC'!$B$7:$B$846,0)))</f>
        <v/>
      </c>
      <c r="W181" s="856" t="str">
        <f>IF($B181="","",INDEX('All CCC'!W$7:W$846,MATCH(WatchList!$B181,'All CCC'!$B$7:$B$846,0)))</f>
        <v/>
      </c>
      <c r="X181" s="856" t="str">
        <f>IF($B181="","",INDEX('All CCC'!X$7:X$846,MATCH(WatchList!$B181,'All CCC'!$B$7:$B$846,0)))</f>
        <v/>
      </c>
      <c r="Y181" s="856" t="str">
        <f>IF($B181="","",INDEX('All CCC'!Y$7:Y$846,MATCH(WatchList!$B181,'All CCC'!$B$7:$B$846,0)))</f>
        <v/>
      </c>
      <c r="Z181" s="856" t="str">
        <f>IF($B181="","",INDEX('All CCC'!Z$7:Z$846,MATCH(WatchList!$B181,'All CCC'!$B$7:$B$846,0)))</f>
        <v/>
      </c>
      <c r="AA181" s="856" t="str">
        <f>IF($B181="","",INDEX('All CCC'!AA$7:AA$846,MATCH(WatchList!$B181,'All CCC'!$B$7:$B$846,0)))</f>
        <v/>
      </c>
      <c r="AB181" s="856" t="str">
        <f>IF($B181="","",INDEX('All CCC'!AB$7:AB$846,MATCH(WatchList!$B181,'All CCC'!$B$7:$B$846,0)))</f>
        <v/>
      </c>
      <c r="AC181" s="856" t="str">
        <f>IF($B181="","",INDEX('All CCC'!AC$7:AC$846,MATCH(WatchList!$B181,'All CCC'!$B$7:$B$846,0)))</f>
        <v/>
      </c>
      <c r="AD181" s="856" t="str">
        <f>IF($B181="","",INDEX('All CCC'!AD$7:AD$846,MATCH(WatchList!$B181,'All CCC'!$B$7:$B$846,0)))</f>
        <v/>
      </c>
      <c r="AE181" s="856" t="str">
        <f>IF($B181="","",INDEX('All CCC'!AE$7:AE$846,MATCH(WatchList!$B181,'All CCC'!$B$7:$B$846,0)))</f>
        <v/>
      </c>
      <c r="AF181" s="856" t="str">
        <f>IF($B181="","",INDEX('All CCC'!AF$7:AF$846,MATCH(WatchList!$B181,'All CCC'!$B$7:$B$846,0)))</f>
        <v/>
      </c>
      <c r="AG181" s="856" t="str">
        <f>IF($B181="","",INDEX('All CCC'!AG$7:AG$846,MATCH(WatchList!$B181,'All CCC'!$B$7:$B$846,0)))</f>
        <v/>
      </c>
      <c r="AH181" s="856" t="str">
        <f>IF($B181="","",INDEX('All CCC'!AH$7:AH$846,MATCH(WatchList!$B181,'All CCC'!$B$7:$B$846,0)))</f>
        <v/>
      </c>
      <c r="AI181" s="856" t="str">
        <f>IF($B181="","",INDEX('All CCC'!AI$7:AI$846,MATCH(WatchList!$B181,'All CCC'!$B$7:$B$846,0)))</f>
        <v/>
      </c>
      <c r="AJ181" s="856" t="str">
        <f>IF($B181="","",INDEX('All CCC'!AJ$7:AJ$846,MATCH(WatchList!$B181,'All CCC'!$B$7:$B$846,0)))</f>
        <v/>
      </c>
      <c r="AK181" s="856" t="str">
        <f>IF($B181="","",INDEX('All CCC'!AK$7:AK$846,MATCH(WatchList!$B181,'All CCC'!$B$7:$B$846,0)))</f>
        <v/>
      </c>
      <c r="AL181" s="856" t="str">
        <f>IF($B181="","",INDEX('All CCC'!AL$7:AL$846,MATCH(WatchList!$B181,'All CCC'!$B$7:$B$846,0)))</f>
        <v/>
      </c>
      <c r="AM181" s="856" t="str">
        <f>IF($B181="","",INDEX('All CCC'!AM$7:AM$846,MATCH(WatchList!$B181,'All CCC'!$B$7:$B$846,0)))</f>
        <v/>
      </c>
      <c r="AN181" s="856" t="str">
        <f>IF($B181="","",INDEX('All CCC'!AN$7:AN$846,MATCH(WatchList!$B181,'All CCC'!$B$7:$B$846,0)))</f>
        <v/>
      </c>
      <c r="AO181" s="856" t="str">
        <f>IF($B181="","",INDEX('All CCC'!AO$7:AO$846,MATCH(WatchList!$B181,'All CCC'!$B$7:$B$846,0)))</f>
        <v/>
      </c>
      <c r="AP181" s="856" t="str">
        <f>IF($B181="","",INDEX('All CCC'!AP$7:AP$846,MATCH(WatchList!$B181,'All CCC'!$B$7:$B$846,0)))</f>
        <v/>
      </c>
      <c r="AQ181" s="856" t="str">
        <f>IF($B181="","",INDEX('All CCC'!AQ$7:AQ$846,MATCH(WatchList!$B181,'All CCC'!$B$7:$B$846,0)))</f>
        <v/>
      </c>
      <c r="AR181" s="856" t="str">
        <f>IF($B181="","",INDEX('All CCC'!AR$7:AR$846,MATCH(WatchList!$B181,'All CCC'!$B$7:$B$846,0)))</f>
        <v/>
      </c>
      <c r="AS181" s="856" t="str">
        <f>IF($B181="","",INDEX('All CCC'!AS$7:AS$846,MATCH(WatchList!$B181,'All CCC'!$B$7:$B$846,0)))</f>
        <v/>
      </c>
      <c r="AT181" s="856" t="str">
        <f>IF($B181="","",INDEX('All CCC'!AT$7:AT$846,MATCH(WatchList!$B181,'All CCC'!$B$7:$B$846,0)))</f>
        <v/>
      </c>
      <c r="AU181" s="856" t="str">
        <f>IF($B181="","",INDEX('All CCC'!AU$7:AU$846,MATCH(WatchList!$B181,'All CCC'!$B$7:$B$846,0)))</f>
        <v/>
      </c>
      <c r="AV181" s="856" t="str">
        <f>IF($B181="","",INDEX('All CCC'!AV$7:AV$846,MATCH(WatchList!$B181,'All CCC'!$B$7:$B$846,0)))</f>
        <v/>
      </c>
      <c r="AW181" s="856" t="str">
        <f>IF($B181="","",INDEX('All CCC'!AW$7:AW$846,MATCH(WatchList!$B181,'All CCC'!$B$7:$B$846,0)))</f>
        <v/>
      </c>
      <c r="AX181" s="856" t="str">
        <f>IF($B181="","",INDEX('All CCC'!AX$7:AX$846,MATCH(WatchList!$B181,'All CCC'!$B$7:$B$846,0)))</f>
        <v/>
      </c>
      <c r="AY181" s="856" t="str">
        <f>IF($B181="","",INDEX('All CCC'!AY$7:AY$846,MATCH(WatchList!$B181,'All CCC'!$B$7:$B$846,0)))</f>
        <v/>
      </c>
      <c r="AZ181" s="856" t="str">
        <f>IF($B181="","",INDEX('All CCC'!AZ$7:AZ$846,MATCH(WatchList!$B181,'All CCC'!$B$7:$B$846,0)))</f>
        <v/>
      </c>
      <c r="BA181" s="856" t="str">
        <f>IF($B181="","",INDEX('All CCC'!BA$7:BA$846,MATCH(WatchList!$B181,'All CCC'!$B$7:$B$846,0)))</f>
        <v/>
      </c>
      <c r="BB181" s="856" t="str">
        <f>IF($B181="","",INDEX('All CCC'!BB$7:BB$846,MATCH(WatchList!$B181,'All CCC'!$B$7:$B$846,0)))</f>
        <v/>
      </c>
      <c r="BC181" s="856" t="str">
        <f>IF($B181="","",INDEX('All CCC'!BC$7:BC$846,MATCH(WatchList!$B181,'All CCC'!$B$7:$B$846,0)))</f>
        <v/>
      </c>
      <c r="BD181" s="856" t="str">
        <f>IF($B181="","",INDEX('All CCC'!BD$7:BD$846,MATCH(WatchList!$B181,'All CCC'!$B$7:$B$846,0)))</f>
        <v/>
      </c>
      <c r="BE181" s="856" t="str">
        <f>IF($B181="","",INDEX('All CCC'!BE$7:BE$846,MATCH(WatchList!$B181,'All CCC'!$B$7:$B$846,0)))</f>
        <v/>
      </c>
      <c r="BF181" s="856" t="str">
        <f>IF($B181="","",INDEX('All CCC'!BF$7:BF$846,MATCH(WatchList!$B181,'All CCC'!$B$7:$B$846,0)))</f>
        <v/>
      </c>
      <c r="BG181" s="856" t="str">
        <f>IF($B181="","",INDEX('All CCC'!BG$7:BG$846,MATCH(WatchList!$B181,'All CCC'!$B$7:$B$846,0)))</f>
        <v/>
      </c>
    </row>
    <row r="182" spans="1:59" x14ac:dyDescent="0.2">
      <c r="A182" s="550" t="str">
        <f>IF($B182="","",INDEX('All CCC'!A$7:A$846,MATCH(WatchList!$B182,'All CCC'!$B$7:$B$846,0)))</f>
        <v/>
      </c>
      <c r="B182" s="31"/>
      <c r="C182" s="856" t="str">
        <f>IF($B182="","",INDEX('All CCC'!C$7:C$846,MATCH(WatchList!$B182,'All CCC'!$B$7:$B$846,0)))</f>
        <v/>
      </c>
      <c r="D182" s="856" t="str">
        <f>IF($B182="","",INDEX('All CCC'!D$7:D$846,MATCH(WatchList!$B182,'All CCC'!$B$7:$B$846,0)))</f>
        <v/>
      </c>
      <c r="E182" s="856" t="str">
        <f>IF($B182="","",INDEX('All CCC'!E$7:E$846,MATCH(WatchList!$B182,'All CCC'!$B$7:$B$846,0)))</f>
        <v/>
      </c>
      <c r="F182" s="856" t="str">
        <f>IF($B182="","",INDEX('All CCC'!F$7:F$846,MATCH(WatchList!$B182,'All CCC'!$B$7:$B$846,0)))</f>
        <v/>
      </c>
      <c r="G182" s="856" t="str">
        <f>IF($B182="","",INDEX('All CCC'!G$7:G$846,MATCH(WatchList!$B182,'All CCC'!$B$7:$B$846,0)))</f>
        <v/>
      </c>
      <c r="H182" s="856" t="str">
        <f>IF($B182="","",INDEX('All CCC'!H$7:H$846,MATCH(WatchList!$B182,'All CCC'!$B$7:$B$846,0)))</f>
        <v/>
      </c>
      <c r="I182" s="856" t="str">
        <f>IF($B182="","",INDEX('All CCC'!I$7:I$846,MATCH(WatchList!$B182,'All CCC'!$B$7:$B$846,0)))</f>
        <v/>
      </c>
      <c r="J182" s="856" t="str">
        <f>IF($B182="","",INDEX('All CCC'!J$7:J$846,MATCH(WatchList!$B182,'All CCC'!$B$7:$B$846,0)))</f>
        <v/>
      </c>
      <c r="K182" s="856" t="str">
        <f>IF($B182="","",INDEX('All CCC'!K$7:K$846,MATCH(WatchList!$B182,'All CCC'!$B$7:$B$846,0)))</f>
        <v/>
      </c>
      <c r="L182" s="856" t="str">
        <f>IF($B182="","",INDEX('All CCC'!L$7:L$846,MATCH(WatchList!$B182,'All CCC'!$B$7:$B$846,0)))</f>
        <v/>
      </c>
      <c r="M182" s="856" t="str">
        <f>IF($B182="","",INDEX('All CCC'!M$7:M$846,MATCH(WatchList!$B182,'All CCC'!$B$7:$B$846,0)))</f>
        <v/>
      </c>
      <c r="N182" s="856" t="str">
        <f>IF($B182="","",INDEX('All CCC'!N$7:N$846,MATCH(WatchList!$B182,'All CCC'!$B$7:$B$846,0)))</f>
        <v/>
      </c>
      <c r="O182" s="856" t="str">
        <f>IF($B182="","",INDEX('All CCC'!O$7:O$846,MATCH(WatchList!$B182,'All CCC'!$B$7:$B$846,0)))</f>
        <v/>
      </c>
      <c r="P182" s="857" t="str">
        <f>IF($B182="","",INDEX('All CCC'!P$7:P$846,MATCH(WatchList!$B182,'All CCC'!$B$7:$B$846,0)))</f>
        <v/>
      </c>
      <c r="Q182" s="857" t="str">
        <f>IF($B182="","",INDEX('All CCC'!Q$7:Q$846,MATCH(WatchList!$B182,'All CCC'!$B$7:$B$846,0)))</f>
        <v/>
      </c>
      <c r="R182" s="856" t="str">
        <f>IF($B182="","",INDEX('All CCC'!R$7:R$846,MATCH(WatchList!$B182,'All CCC'!$B$7:$B$846,0)))</f>
        <v/>
      </c>
      <c r="S182" s="856" t="str">
        <f>IF($B182="","",INDEX('All CCC'!S$7:S$846,MATCH(WatchList!$B182,'All CCC'!$B$7:$B$846,0)))</f>
        <v/>
      </c>
      <c r="T182" s="856" t="str">
        <f>IF($B182="","",INDEX('All CCC'!T$7:T$846,MATCH(WatchList!$B182,'All CCC'!$B$7:$B$846,0)))</f>
        <v/>
      </c>
      <c r="U182" s="856" t="str">
        <f>IF($B182="","",INDEX('All CCC'!U$7:U$846,MATCH(WatchList!$B182,'All CCC'!$B$7:$B$846,0)))</f>
        <v/>
      </c>
      <c r="V182" s="856" t="str">
        <f>IF($B182="","",INDEX('All CCC'!V$7:V$846,MATCH(WatchList!$B182,'All CCC'!$B$7:$B$846,0)))</f>
        <v/>
      </c>
      <c r="W182" s="856" t="str">
        <f>IF($B182="","",INDEX('All CCC'!W$7:W$846,MATCH(WatchList!$B182,'All CCC'!$B$7:$B$846,0)))</f>
        <v/>
      </c>
      <c r="X182" s="856" t="str">
        <f>IF($B182="","",INDEX('All CCC'!X$7:X$846,MATCH(WatchList!$B182,'All CCC'!$B$7:$B$846,0)))</f>
        <v/>
      </c>
      <c r="Y182" s="856" t="str">
        <f>IF($B182="","",INDEX('All CCC'!Y$7:Y$846,MATCH(WatchList!$B182,'All CCC'!$B$7:$B$846,0)))</f>
        <v/>
      </c>
      <c r="Z182" s="856" t="str">
        <f>IF($B182="","",INDEX('All CCC'!Z$7:Z$846,MATCH(WatchList!$B182,'All CCC'!$B$7:$B$846,0)))</f>
        <v/>
      </c>
      <c r="AA182" s="856" t="str">
        <f>IF($B182="","",INDEX('All CCC'!AA$7:AA$846,MATCH(WatchList!$B182,'All CCC'!$B$7:$B$846,0)))</f>
        <v/>
      </c>
      <c r="AB182" s="856" t="str">
        <f>IF($B182="","",INDEX('All CCC'!AB$7:AB$846,MATCH(WatchList!$B182,'All CCC'!$B$7:$B$846,0)))</f>
        <v/>
      </c>
      <c r="AC182" s="856" t="str">
        <f>IF($B182="","",INDEX('All CCC'!AC$7:AC$846,MATCH(WatchList!$B182,'All CCC'!$B$7:$B$846,0)))</f>
        <v/>
      </c>
      <c r="AD182" s="856" t="str">
        <f>IF($B182="","",INDEX('All CCC'!AD$7:AD$846,MATCH(WatchList!$B182,'All CCC'!$B$7:$B$846,0)))</f>
        <v/>
      </c>
      <c r="AE182" s="856" t="str">
        <f>IF($B182="","",INDEX('All CCC'!AE$7:AE$846,MATCH(WatchList!$B182,'All CCC'!$B$7:$B$846,0)))</f>
        <v/>
      </c>
      <c r="AF182" s="856" t="str">
        <f>IF($B182="","",INDEX('All CCC'!AF$7:AF$846,MATCH(WatchList!$B182,'All CCC'!$B$7:$B$846,0)))</f>
        <v/>
      </c>
      <c r="AG182" s="856" t="str">
        <f>IF($B182="","",INDEX('All CCC'!AG$7:AG$846,MATCH(WatchList!$B182,'All CCC'!$B$7:$B$846,0)))</f>
        <v/>
      </c>
      <c r="AH182" s="856" t="str">
        <f>IF($B182="","",INDEX('All CCC'!AH$7:AH$846,MATCH(WatchList!$B182,'All CCC'!$B$7:$B$846,0)))</f>
        <v/>
      </c>
      <c r="AI182" s="856" t="str">
        <f>IF($B182="","",INDEX('All CCC'!AI$7:AI$846,MATCH(WatchList!$B182,'All CCC'!$B$7:$B$846,0)))</f>
        <v/>
      </c>
      <c r="AJ182" s="856" t="str">
        <f>IF($B182="","",INDEX('All CCC'!AJ$7:AJ$846,MATCH(WatchList!$B182,'All CCC'!$B$7:$B$846,0)))</f>
        <v/>
      </c>
      <c r="AK182" s="856" t="str">
        <f>IF($B182="","",INDEX('All CCC'!AK$7:AK$846,MATCH(WatchList!$B182,'All CCC'!$B$7:$B$846,0)))</f>
        <v/>
      </c>
      <c r="AL182" s="856" t="str">
        <f>IF($B182="","",INDEX('All CCC'!AL$7:AL$846,MATCH(WatchList!$B182,'All CCC'!$B$7:$B$846,0)))</f>
        <v/>
      </c>
      <c r="AM182" s="856" t="str">
        <f>IF($B182="","",INDEX('All CCC'!AM$7:AM$846,MATCH(WatchList!$B182,'All CCC'!$B$7:$B$846,0)))</f>
        <v/>
      </c>
      <c r="AN182" s="856" t="str">
        <f>IF($B182="","",INDEX('All CCC'!AN$7:AN$846,MATCH(WatchList!$B182,'All CCC'!$B$7:$B$846,0)))</f>
        <v/>
      </c>
      <c r="AO182" s="856" t="str">
        <f>IF($B182="","",INDEX('All CCC'!AO$7:AO$846,MATCH(WatchList!$B182,'All CCC'!$B$7:$B$846,0)))</f>
        <v/>
      </c>
      <c r="AP182" s="856" t="str">
        <f>IF($B182="","",INDEX('All CCC'!AP$7:AP$846,MATCH(WatchList!$B182,'All CCC'!$B$7:$B$846,0)))</f>
        <v/>
      </c>
      <c r="AQ182" s="856" t="str">
        <f>IF($B182="","",INDEX('All CCC'!AQ$7:AQ$846,MATCH(WatchList!$B182,'All CCC'!$B$7:$B$846,0)))</f>
        <v/>
      </c>
      <c r="AR182" s="856" t="str">
        <f>IF($B182="","",INDEX('All CCC'!AR$7:AR$846,MATCH(WatchList!$B182,'All CCC'!$B$7:$B$846,0)))</f>
        <v/>
      </c>
      <c r="AS182" s="856" t="str">
        <f>IF($B182="","",INDEX('All CCC'!AS$7:AS$846,MATCH(WatchList!$B182,'All CCC'!$B$7:$B$846,0)))</f>
        <v/>
      </c>
      <c r="AT182" s="856" t="str">
        <f>IF($B182="","",INDEX('All CCC'!AT$7:AT$846,MATCH(WatchList!$B182,'All CCC'!$B$7:$B$846,0)))</f>
        <v/>
      </c>
      <c r="AU182" s="856" t="str">
        <f>IF($B182="","",INDEX('All CCC'!AU$7:AU$846,MATCH(WatchList!$B182,'All CCC'!$B$7:$B$846,0)))</f>
        <v/>
      </c>
      <c r="AV182" s="856" t="str">
        <f>IF($B182="","",INDEX('All CCC'!AV$7:AV$846,MATCH(WatchList!$B182,'All CCC'!$B$7:$B$846,0)))</f>
        <v/>
      </c>
      <c r="AW182" s="856" t="str">
        <f>IF($B182="","",INDEX('All CCC'!AW$7:AW$846,MATCH(WatchList!$B182,'All CCC'!$B$7:$B$846,0)))</f>
        <v/>
      </c>
      <c r="AX182" s="856" t="str">
        <f>IF($B182="","",INDEX('All CCC'!AX$7:AX$846,MATCH(WatchList!$B182,'All CCC'!$B$7:$B$846,0)))</f>
        <v/>
      </c>
      <c r="AY182" s="856" t="str">
        <f>IF($B182="","",INDEX('All CCC'!AY$7:AY$846,MATCH(WatchList!$B182,'All CCC'!$B$7:$B$846,0)))</f>
        <v/>
      </c>
      <c r="AZ182" s="856" t="str">
        <f>IF($B182="","",INDEX('All CCC'!AZ$7:AZ$846,MATCH(WatchList!$B182,'All CCC'!$B$7:$B$846,0)))</f>
        <v/>
      </c>
      <c r="BA182" s="856" t="str">
        <f>IF($B182="","",INDEX('All CCC'!BA$7:BA$846,MATCH(WatchList!$B182,'All CCC'!$B$7:$B$846,0)))</f>
        <v/>
      </c>
      <c r="BB182" s="856" t="str">
        <f>IF($B182="","",INDEX('All CCC'!BB$7:BB$846,MATCH(WatchList!$B182,'All CCC'!$B$7:$B$846,0)))</f>
        <v/>
      </c>
      <c r="BC182" s="856" t="str">
        <f>IF($B182="","",INDEX('All CCC'!BC$7:BC$846,MATCH(WatchList!$B182,'All CCC'!$B$7:$B$846,0)))</f>
        <v/>
      </c>
      <c r="BD182" s="856" t="str">
        <f>IF($B182="","",INDEX('All CCC'!BD$7:BD$846,MATCH(WatchList!$B182,'All CCC'!$B$7:$B$846,0)))</f>
        <v/>
      </c>
      <c r="BE182" s="856" t="str">
        <f>IF($B182="","",INDEX('All CCC'!BE$7:BE$846,MATCH(WatchList!$B182,'All CCC'!$B$7:$B$846,0)))</f>
        <v/>
      </c>
      <c r="BF182" s="856" t="str">
        <f>IF($B182="","",INDEX('All CCC'!BF$7:BF$846,MATCH(WatchList!$B182,'All CCC'!$B$7:$B$846,0)))</f>
        <v/>
      </c>
      <c r="BG182" s="856" t="str">
        <f>IF($B182="","",INDEX('All CCC'!BG$7:BG$846,MATCH(WatchList!$B182,'All CCC'!$B$7:$B$846,0)))</f>
        <v/>
      </c>
    </row>
    <row r="183" spans="1:59" x14ac:dyDescent="0.2">
      <c r="A183" s="550" t="str">
        <f>IF($B183="","",INDEX('All CCC'!A$7:A$846,MATCH(WatchList!$B183,'All CCC'!$B$7:$B$846,0)))</f>
        <v/>
      </c>
      <c r="B183" s="31"/>
      <c r="C183" s="856" t="str">
        <f>IF($B183="","",INDEX('All CCC'!C$7:C$846,MATCH(WatchList!$B183,'All CCC'!$B$7:$B$846,0)))</f>
        <v/>
      </c>
      <c r="D183" s="856" t="str">
        <f>IF($B183="","",INDEX('All CCC'!D$7:D$846,MATCH(WatchList!$B183,'All CCC'!$B$7:$B$846,0)))</f>
        <v/>
      </c>
      <c r="E183" s="856" t="str">
        <f>IF($B183="","",INDEX('All CCC'!E$7:E$846,MATCH(WatchList!$B183,'All CCC'!$B$7:$B$846,0)))</f>
        <v/>
      </c>
      <c r="F183" s="856" t="str">
        <f>IF($B183="","",INDEX('All CCC'!F$7:F$846,MATCH(WatchList!$B183,'All CCC'!$B$7:$B$846,0)))</f>
        <v/>
      </c>
      <c r="G183" s="856" t="str">
        <f>IF($B183="","",INDEX('All CCC'!G$7:G$846,MATCH(WatchList!$B183,'All CCC'!$B$7:$B$846,0)))</f>
        <v/>
      </c>
      <c r="H183" s="856" t="str">
        <f>IF($B183="","",INDEX('All CCC'!H$7:H$846,MATCH(WatchList!$B183,'All CCC'!$B$7:$B$846,0)))</f>
        <v/>
      </c>
      <c r="I183" s="856" t="str">
        <f>IF($B183="","",INDEX('All CCC'!I$7:I$846,MATCH(WatchList!$B183,'All CCC'!$B$7:$B$846,0)))</f>
        <v/>
      </c>
      <c r="J183" s="856" t="str">
        <f>IF($B183="","",INDEX('All CCC'!J$7:J$846,MATCH(WatchList!$B183,'All CCC'!$B$7:$B$846,0)))</f>
        <v/>
      </c>
      <c r="K183" s="856" t="str">
        <f>IF($B183="","",INDEX('All CCC'!K$7:K$846,MATCH(WatchList!$B183,'All CCC'!$B$7:$B$846,0)))</f>
        <v/>
      </c>
      <c r="L183" s="856" t="str">
        <f>IF($B183="","",INDEX('All CCC'!L$7:L$846,MATCH(WatchList!$B183,'All CCC'!$B$7:$B$846,0)))</f>
        <v/>
      </c>
      <c r="M183" s="856" t="str">
        <f>IF($B183="","",INDEX('All CCC'!M$7:M$846,MATCH(WatchList!$B183,'All CCC'!$B$7:$B$846,0)))</f>
        <v/>
      </c>
      <c r="N183" s="856" t="str">
        <f>IF($B183="","",INDEX('All CCC'!N$7:N$846,MATCH(WatchList!$B183,'All CCC'!$B$7:$B$846,0)))</f>
        <v/>
      </c>
      <c r="O183" s="856" t="str">
        <f>IF($B183="","",INDEX('All CCC'!O$7:O$846,MATCH(WatchList!$B183,'All CCC'!$B$7:$B$846,0)))</f>
        <v/>
      </c>
      <c r="P183" s="857" t="str">
        <f>IF($B183="","",INDEX('All CCC'!P$7:P$846,MATCH(WatchList!$B183,'All CCC'!$B$7:$B$846,0)))</f>
        <v/>
      </c>
      <c r="Q183" s="857" t="str">
        <f>IF($B183="","",INDEX('All CCC'!Q$7:Q$846,MATCH(WatchList!$B183,'All CCC'!$B$7:$B$846,0)))</f>
        <v/>
      </c>
      <c r="R183" s="856" t="str">
        <f>IF($B183="","",INDEX('All CCC'!R$7:R$846,MATCH(WatchList!$B183,'All CCC'!$B$7:$B$846,0)))</f>
        <v/>
      </c>
      <c r="S183" s="856" t="str">
        <f>IF($B183="","",INDEX('All CCC'!S$7:S$846,MATCH(WatchList!$B183,'All CCC'!$B$7:$B$846,0)))</f>
        <v/>
      </c>
      <c r="T183" s="856" t="str">
        <f>IF($B183="","",INDEX('All CCC'!T$7:T$846,MATCH(WatchList!$B183,'All CCC'!$B$7:$B$846,0)))</f>
        <v/>
      </c>
      <c r="U183" s="856" t="str">
        <f>IF($B183="","",INDEX('All CCC'!U$7:U$846,MATCH(WatchList!$B183,'All CCC'!$B$7:$B$846,0)))</f>
        <v/>
      </c>
      <c r="V183" s="856" t="str">
        <f>IF($B183="","",INDEX('All CCC'!V$7:V$846,MATCH(WatchList!$B183,'All CCC'!$B$7:$B$846,0)))</f>
        <v/>
      </c>
      <c r="W183" s="856" t="str">
        <f>IF($B183="","",INDEX('All CCC'!W$7:W$846,MATCH(WatchList!$B183,'All CCC'!$B$7:$B$846,0)))</f>
        <v/>
      </c>
      <c r="X183" s="856" t="str">
        <f>IF($B183="","",INDEX('All CCC'!X$7:X$846,MATCH(WatchList!$B183,'All CCC'!$B$7:$B$846,0)))</f>
        <v/>
      </c>
      <c r="Y183" s="856" t="str">
        <f>IF($B183="","",INDEX('All CCC'!Y$7:Y$846,MATCH(WatchList!$B183,'All CCC'!$B$7:$B$846,0)))</f>
        <v/>
      </c>
      <c r="Z183" s="856" t="str">
        <f>IF($B183="","",INDEX('All CCC'!Z$7:Z$846,MATCH(WatchList!$B183,'All CCC'!$B$7:$B$846,0)))</f>
        <v/>
      </c>
      <c r="AA183" s="856" t="str">
        <f>IF($B183="","",INDEX('All CCC'!AA$7:AA$846,MATCH(WatchList!$B183,'All CCC'!$B$7:$B$846,0)))</f>
        <v/>
      </c>
      <c r="AB183" s="856" t="str">
        <f>IF($B183="","",INDEX('All CCC'!AB$7:AB$846,MATCH(WatchList!$B183,'All CCC'!$B$7:$B$846,0)))</f>
        <v/>
      </c>
      <c r="AC183" s="856" t="str">
        <f>IF($B183="","",INDEX('All CCC'!AC$7:AC$846,MATCH(WatchList!$B183,'All CCC'!$B$7:$B$846,0)))</f>
        <v/>
      </c>
      <c r="AD183" s="856" t="str">
        <f>IF($B183="","",INDEX('All CCC'!AD$7:AD$846,MATCH(WatchList!$B183,'All CCC'!$B$7:$B$846,0)))</f>
        <v/>
      </c>
      <c r="AE183" s="856" t="str">
        <f>IF($B183="","",INDEX('All CCC'!AE$7:AE$846,MATCH(WatchList!$B183,'All CCC'!$B$7:$B$846,0)))</f>
        <v/>
      </c>
      <c r="AF183" s="856" t="str">
        <f>IF($B183="","",INDEX('All CCC'!AF$7:AF$846,MATCH(WatchList!$B183,'All CCC'!$B$7:$B$846,0)))</f>
        <v/>
      </c>
      <c r="AG183" s="856" t="str">
        <f>IF($B183="","",INDEX('All CCC'!AG$7:AG$846,MATCH(WatchList!$B183,'All CCC'!$B$7:$B$846,0)))</f>
        <v/>
      </c>
      <c r="AH183" s="856" t="str">
        <f>IF($B183="","",INDEX('All CCC'!AH$7:AH$846,MATCH(WatchList!$B183,'All CCC'!$B$7:$B$846,0)))</f>
        <v/>
      </c>
      <c r="AI183" s="856" t="str">
        <f>IF($B183="","",INDEX('All CCC'!AI$7:AI$846,MATCH(WatchList!$B183,'All CCC'!$B$7:$B$846,0)))</f>
        <v/>
      </c>
      <c r="AJ183" s="856" t="str">
        <f>IF($B183="","",INDEX('All CCC'!AJ$7:AJ$846,MATCH(WatchList!$B183,'All CCC'!$B$7:$B$846,0)))</f>
        <v/>
      </c>
      <c r="AK183" s="856" t="str">
        <f>IF($B183="","",INDEX('All CCC'!AK$7:AK$846,MATCH(WatchList!$B183,'All CCC'!$B$7:$B$846,0)))</f>
        <v/>
      </c>
      <c r="AL183" s="856" t="str">
        <f>IF($B183="","",INDEX('All CCC'!AL$7:AL$846,MATCH(WatchList!$B183,'All CCC'!$B$7:$B$846,0)))</f>
        <v/>
      </c>
      <c r="AM183" s="856" t="str">
        <f>IF($B183="","",INDEX('All CCC'!AM$7:AM$846,MATCH(WatchList!$B183,'All CCC'!$B$7:$B$846,0)))</f>
        <v/>
      </c>
      <c r="AN183" s="856" t="str">
        <f>IF($B183="","",INDEX('All CCC'!AN$7:AN$846,MATCH(WatchList!$B183,'All CCC'!$B$7:$B$846,0)))</f>
        <v/>
      </c>
      <c r="AO183" s="856" t="str">
        <f>IF($B183="","",INDEX('All CCC'!AO$7:AO$846,MATCH(WatchList!$B183,'All CCC'!$B$7:$B$846,0)))</f>
        <v/>
      </c>
      <c r="AP183" s="856" t="str">
        <f>IF($B183="","",INDEX('All CCC'!AP$7:AP$846,MATCH(WatchList!$B183,'All CCC'!$B$7:$B$846,0)))</f>
        <v/>
      </c>
      <c r="AQ183" s="856" t="str">
        <f>IF($B183="","",INDEX('All CCC'!AQ$7:AQ$846,MATCH(WatchList!$B183,'All CCC'!$B$7:$B$846,0)))</f>
        <v/>
      </c>
      <c r="AR183" s="856" t="str">
        <f>IF($B183="","",INDEX('All CCC'!AR$7:AR$846,MATCH(WatchList!$B183,'All CCC'!$B$7:$B$846,0)))</f>
        <v/>
      </c>
      <c r="AS183" s="856" t="str">
        <f>IF($B183="","",INDEX('All CCC'!AS$7:AS$846,MATCH(WatchList!$B183,'All CCC'!$B$7:$B$846,0)))</f>
        <v/>
      </c>
      <c r="AT183" s="856" t="str">
        <f>IF($B183="","",INDEX('All CCC'!AT$7:AT$846,MATCH(WatchList!$B183,'All CCC'!$B$7:$B$846,0)))</f>
        <v/>
      </c>
      <c r="AU183" s="856" t="str">
        <f>IF($B183="","",INDEX('All CCC'!AU$7:AU$846,MATCH(WatchList!$B183,'All CCC'!$B$7:$B$846,0)))</f>
        <v/>
      </c>
      <c r="AV183" s="856" t="str">
        <f>IF($B183="","",INDEX('All CCC'!AV$7:AV$846,MATCH(WatchList!$B183,'All CCC'!$B$7:$B$846,0)))</f>
        <v/>
      </c>
      <c r="AW183" s="856" t="str">
        <f>IF($B183="","",INDEX('All CCC'!AW$7:AW$846,MATCH(WatchList!$B183,'All CCC'!$B$7:$B$846,0)))</f>
        <v/>
      </c>
      <c r="AX183" s="856" t="str">
        <f>IF($B183="","",INDEX('All CCC'!AX$7:AX$846,MATCH(WatchList!$B183,'All CCC'!$B$7:$B$846,0)))</f>
        <v/>
      </c>
      <c r="AY183" s="856" t="str">
        <f>IF($B183="","",INDEX('All CCC'!AY$7:AY$846,MATCH(WatchList!$B183,'All CCC'!$B$7:$B$846,0)))</f>
        <v/>
      </c>
      <c r="AZ183" s="856" t="str">
        <f>IF($B183="","",INDEX('All CCC'!AZ$7:AZ$846,MATCH(WatchList!$B183,'All CCC'!$B$7:$B$846,0)))</f>
        <v/>
      </c>
      <c r="BA183" s="856" t="str">
        <f>IF($B183="","",INDEX('All CCC'!BA$7:BA$846,MATCH(WatchList!$B183,'All CCC'!$B$7:$B$846,0)))</f>
        <v/>
      </c>
      <c r="BB183" s="856" t="str">
        <f>IF($B183="","",INDEX('All CCC'!BB$7:BB$846,MATCH(WatchList!$B183,'All CCC'!$B$7:$B$846,0)))</f>
        <v/>
      </c>
      <c r="BC183" s="856" t="str">
        <f>IF($B183="","",INDEX('All CCC'!BC$7:BC$846,MATCH(WatchList!$B183,'All CCC'!$B$7:$B$846,0)))</f>
        <v/>
      </c>
      <c r="BD183" s="856" t="str">
        <f>IF($B183="","",INDEX('All CCC'!BD$7:BD$846,MATCH(WatchList!$B183,'All CCC'!$B$7:$B$846,0)))</f>
        <v/>
      </c>
      <c r="BE183" s="856" t="str">
        <f>IF($B183="","",INDEX('All CCC'!BE$7:BE$846,MATCH(WatchList!$B183,'All CCC'!$B$7:$B$846,0)))</f>
        <v/>
      </c>
      <c r="BF183" s="856" t="str">
        <f>IF($B183="","",INDEX('All CCC'!BF$7:BF$846,MATCH(WatchList!$B183,'All CCC'!$B$7:$B$846,0)))</f>
        <v/>
      </c>
      <c r="BG183" s="856" t="str">
        <f>IF($B183="","",INDEX('All CCC'!BG$7:BG$846,MATCH(WatchList!$B183,'All CCC'!$B$7:$B$846,0)))</f>
        <v/>
      </c>
    </row>
    <row r="184" spans="1:59" x14ac:dyDescent="0.2">
      <c r="A184" s="550" t="str">
        <f>IF($B184="","",INDEX('All CCC'!A$7:A$846,MATCH(WatchList!$B184,'All CCC'!$B$7:$B$846,0)))</f>
        <v/>
      </c>
      <c r="B184" s="31"/>
      <c r="C184" s="856" t="str">
        <f>IF($B184="","",INDEX('All CCC'!C$7:C$846,MATCH(WatchList!$B184,'All CCC'!$B$7:$B$846,0)))</f>
        <v/>
      </c>
      <c r="D184" s="856" t="str">
        <f>IF($B184="","",INDEX('All CCC'!D$7:D$846,MATCH(WatchList!$B184,'All CCC'!$B$7:$B$846,0)))</f>
        <v/>
      </c>
      <c r="E184" s="856" t="str">
        <f>IF($B184="","",INDEX('All CCC'!E$7:E$846,MATCH(WatchList!$B184,'All CCC'!$B$7:$B$846,0)))</f>
        <v/>
      </c>
      <c r="F184" s="856" t="str">
        <f>IF($B184="","",INDEX('All CCC'!F$7:F$846,MATCH(WatchList!$B184,'All CCC'!$B$7:$B$846,0)))</f>
        <v/>
      </c>
      <c r="G184" s="856" t="str">
        <f>IF($B184="","",INDEX('All CCC'!G$7:G$846,MATCH(WatchList!$B184,'All CCC'!$B$7:$B$846,0)))</f>
        <v/>
      </c>
      <c r="H184" s="856" t="str">
        <f>IF($B184="","",INDEX('All CCC'!H$7:H$846,MATCH(WatchList!$B184,'All CCC'!$B$7:$B$846,0)))</f>
        <v/>
      </c>
      <c r="I184" s="856" t="str">
        <f>IF($B184="","",INDEX('All CCC'!I$7:I$846,MATCH(WatchList!$B184,'All CCC'!$B$7:$B$846,0)))</f>
        <v/>
      </c>
      <c r="J184" s="856" t="str">
        <f>IF($B184="","",INDEX('All CCC'!J$7:J$846,MATCH(WatchList!$B184,'All CCC'!$B$7:$B$846,0)))</f>
        <v/>
      </c>
      <c r="K184" s="856" t="str">
        <f>IF($B184="","",INDEX('All CCC'!K$7:K$846,MATCH(WatchList!$B184,'All CCC'!$B$7:$B$846,0)))</f>
        <v/>
      </c>
      <c r="L184" s="856" t="str">
        <f>IF($B184="","",INDEX('All CCC'!L$7:L$846,MATCH(WatchList!$B184,'All CCC'!$B$7:$B$846,0)))</f>
        <v/>
      </c>
      <c r="M184" s="856" t="str">
        <f>IF($B184="","",INDEX('All CCC'!M$7:M$846,MATCH(WatchList!$B184,'All CCC'!$B$7:$B$846,0)))</f>
        <v/>
      </c>
      <c r="N184" s="856" t="str">
        <f>IF($B184="","",INDEX('All CCC'!N$7:N$846,MATCH(WatchList!$B184,'All CCC'!$B$7:$B$846,0)))</f>
        <v/>
      </c>
      <c r="O184" s="856" t="str">
        <f>IF($B184="","",INDEX('All CCC'!O$7:O$846,MATCH(WatchList!$B184,'All CCC'!$B$7:$B$846,0)))</f>
        <v/>
      </c>
      <c r="P184" s="857" t="str">
        <f>IF($B184="","",INDEX('All CCC'!P$7:P$846,MATCH(WatchList!$B184,'All CCC'!$B$7:$B$846,0)))</f>
        <v/>
      </c>
      <c r="Q184" s="857" t="str">
        <f>IF($B184="","",INDEX('All CCC'!Q$7:Q$846,MATCH(WatchList!$B184,'All CCC'!$B$7:$B$846,0)))</f>
        <v/>
      </c>
      <c r="R184" s="856" t="str">
        <f>IF($B184="","",INDEX('All CCC'!R$7:R$846,MATCH(WatchList!$B184,'All CCC'!$B$7:$B$846,0)))</f>
        <v/>
      </c>
      <c r="S184" s="856" t="str">
        <f>IF($B184="","",INDEX('All CCC'!S$7:S$846,MATCH(WatchList!$B184,'All CCC'!$B$7:$B$846,0)))</f>
        <v/>
      </c>
      <c r="T184" s="856" t="str">
        <f>IF($B184="","",INDEX('All CCC'!T$7:T$846,MATCH(WatchList!$B184,'All CCC'!$B$7:$B$846,0)))</f>
        <v/>
      </c>
      <c r="U184" s="856" t="str">
        <f>IF($B184="","",INDEX('All CCC'!U$7:U$846,MATCH(WatchList!$B184,'All CCC'!$B$7:$B$846,0)))</f>
        <v/>
      </c>
      <c r="V184" s="856" t="str">
        <f>IF($B184="","",INDEX('All CCC'!V$7:V$846,MATCH(WatchList!$B184,'All CCC'!$B$7:$B$846,0)))</f>
        <v/>
      </c>
      <c r="W184" s="856" t="str">
        <f>IF($B184="","",INDEX('All CCC'!W$7:W$846,MATCH(WatchList!$B184,'All CCC'!$B$7:$B$846,0)))</f>
        <v/>
      </c>
      <c r="X184" s="856" t="str">
        <f>IF($B184="","",INDEX('All CCC'!X$7:X$846,MATCH(WatchList!$B184,'All CCC'!$B$7:$B$846,0)))</f>
        <v/>
      </c>
      <c r="Y184" s="856" t="str">
        <f>IF($B184="","",INDEX('All CCC'!Y$7:Y$846,MATCH(WatchList!$B184,'All CCC'!$B$7:$B$846,0)))</f>
        <v/>
      </c>
      <c r="Z184" s="856" t="str">
        <f>IF($B184="","",INDEX('All CCC'!Z$7:Z$846,MATCH(WatchList!$B184,'All CCC'!$B$7:$B$846,0)))</f>
        <v/>
      </c>
      <c r="AA184" s="856" t="str">
        <f>IF($B184="","",INDEX('All CCC'!AA$7:AA$846,MATCH(WatchList!$B184,'All CCC'!$B$7:$B$846,0)))</f>
        <v/>
      </c>
      <c r="AB184" s="856" t="str">
        <f>IF($B184="","",INDEX('All CCC'!AB$7:AB$846,MATCH(WatchList!$B184,'All CCC'!$B$7:$B$846,0)))</f>
        <v/>
      </c>
      <c r="AC184" s="856" t="str">
        <f>IF($B184="","",INDEX('All CCC'!AC$7:AC$846,MATCH(WatchList!$B184,'All CCC'!$B$7:$B$846,0)))</f>
        <v/>
      </c>
      <c r="AD184" s="856" t="str">
        <f>IF($B184="","",INDEX('All CCC'!AD$7:AD$846,MATCH(WatchList!$B184,'All CCC'!$B$7:$B$846,0)))</f>
        <v/>
      </c>
      <c r="AE184" s="856" t="str">
        <f>IF($B184="","",INDEX('All CCC'!AE$7:AE$846,MATCH(WatchList!$B184,'All CCC'!$B$7:$B$846,0)))</f>
        <v/>
      </c>
      <c r="AF184" s="856" t="str">
        <f>IF($B184="","",INDEX('All CCC'!AF$7:AF$846,MATCH(WatchList!$B184,'All CCC'!$B$7:$B$846,0)))</f>
        <v/>
      </c>
      <c r="AG184" s="856" t="str">
        <f>IF($B184="","",INDEX('All CCC'!AG$7:AG$846,MATCH(WatchList!$B184,'All CCC'!$B$7:$B$846,0)))</f>
        <v/>
      </c>
      <c r="AH184" s="856" t="str">
        <f>IF($B184="","",INDEX('All CCC'!AH$7:AH$846,MATCH(WatchList!$B184,'All CCC'!$B$7:$B$846,0)))</f>
        <v/>
      </c>
      <c r="AI184" s="856" t="str">
        <f>IF($B184="","",INDEX('All CCC'!AI$7:AI$846,MATCH(WatchList!$B184,'All CCC'!$B$7:$B$846,0)))</f>
        <v/>
      </c>
      <c r="AJ184" s="856" t="str">
        <f>IF($B184="","",INDEX('All CCC'!AJ$7:AJ$846,MATCH(WatchList!$B184,'All CCC'!$B$7:$B$846,0)))</f>
        <v/>
      </c>
      <c r="AK184" s="856" t="str">
        <f>IF($B184="","",INDEX('All CCC'!AK$7:AK$846,MATCH(WatchList!$B184,'All CCC'!$B$7:$B$846,0)))</f>
        <v/>
      </c>
      <c r="AL184" s="856" t="str">
        <f>IF($B184="","",INDEX('All CCC'!AL$7:AL$846,MATCH(WatchList!$B184,'All CCC'!$B$7:$B$846,0)))</f>
        <v/>
      </c>
      <c r="AM184" s="856" t="str">
        <f>IF($B184="","",INDEX('All CCC'!AM$7:AM$846,MATCH(WatchList!$B184,'All CCC'!$B$7:$B$846,0)))</f>
        <v/>
      </c>
      <c r="AN184" s="856" t="str">
        <f>IF($B184="","",INDEX('All CCC'!AN$7:AN$846,MATCH(WatchList!$B184,'All CCC'!$B$7:$B$846,0)))</f>
        <v/>
      </c>
      <c r="AO184" s="856" t="str">
        <f>IF($B184="","",INDEX('All CCC'!AO$7:AO$846,MATCH(WatchList!$B184,'All CCC'!$B$7:$B$846,0)))</f>
        <v/>
      </c>
      <c r="AP184" s="856" t="str">
        <f>IF($B184="","",INDEX('All CCC'!AP$7:AP$846,MATCH(WatchList!$B184,'All CCC'!$B$7:$B$846,0)))</f>
        <v/>
      </c>
      <c r="AQ184" s="856" t="str">
        <f>IF($B184="","",INDEX('All CCC'!AQ$7:AQ$846,MATCH(WatchList!$B184,'All CCC'!$B$7:$B$846,0)))</f>
        <v/>
      </c>
      <c r="AR184" s="856" t="str">
        <f>IF($B184="","",INDEX('All CCC'!AR$7:AR$846,MATCH(WatchList!$B184,'All CCC'!$B$7:$B$846,0)))</f>
        <v/>
      </c>
      <c r="AS184" s="856" t="str">
        <f>IF($B184="","",INDEX('All CCC'!AS$7:AS$846,MATCH(WatchList!$B184,'All CCC'!$B$7:$B$846,0)))</f>
        <v/>
      </c>
      <c r="AT184" s="856" t="str">
        <f>IF($B184="","",INDEX('All CCC'!AT$7:AT$846,MATCH(WatchList!$B184,'All CCC'!$B$7:$B$846,0)))</f>
        <v/>
      </c>
      <c r="AU184" s="856" t="str">
        <f>IF($B184="","",INDEX('All CCC'!AU$7:AU$846,MATCH(WatchList!$B184,'All CCC'!$B$7:$B$846,0)))</f>
        <v/>
      </c>
      <c r="AV184" s="856" t="str">
        <f>IF($B184="","",INDEX('All CCC'!AV$7:AV$846,MATCH(WatchList!$B184,'All CCC'!$B$7:$B$846,0)))</f>
        <v/>
      </c>
      <c r="AW184" s="856" t="str">
        <f>IF($B184="","",INDEX('All CCC'!AW$7:AW$846,MATCH(WatchList!$B184,'All CCC'!$B$7:$B$846,0)))</f>
        <v/>
      </c>
      <c r="AX184" s="856" t="str">
        <f>IF($B184="","",INDEX('All CCC'!AX$7:AX$846,MATCH(WatchList!$B184,'All CCC'!$B$7:$B$846,0)))</f>
        <v/>
      </c>
      <c r="AY184" s="856" t="str">
        <f>IF($B184="","",INDEX('All CCC'!AY$7:AY$846,MATCH(WatchList!$B184,'All CCC'!$B$7:$B$846,0)))</f>
        <v/>
      </c>
      <c r="AZ184" s="856" t="str">
        <f>IF($B184="","",INDEX('All CCC'!AZ$7:AZ$846,MATCH(WatchList!$B184,'All CCC'!$B$7:$B$846,0)))</f>
        <v/>
      </c>
      <c r="BA184" s="856" t="str">
        <f>IF($B184="","",INDEX('All CCC'!BA$7:BA$846,MATCH(WatchList!$B184,'All CCC'!$B$7:$B$846,0)))</f>
        <v/>
      </c>
      <c r="BB184" s="856" t="str">
        <f>IF($B184="","",INDEX('All CCC'!BB$7:BB$846,MATCH(WatchList!$B184,'All CCC'!$B$7:$B$846,0)))</f>
        <v/>
      </c>
      <c r="BC184" s="856" t="str">
        <f>IF($B184="","",INDEX('All CCC'!BC$7:BC$846,MATCH(WatchList!$B184,'All CCC'!$B$7:$B$846,0)))</f>
        <v/>
      </c>
      <c r="BD184" s="856" t="str">
        <f>IF($B184="","",INDEX('All CCC'!BD$7:BD$846,MATCH(WatchList!$B184,'All CCC'!$B$7:$B$846,0)))</f>
        <v/>
      </c>
      <c r="BE184" s="856" t="str">
        <f>IF($B184="","",INDEX('All CCC'!BE$7:BE$846,MATCH(WatchList!$B184,'All CCC'!$B$7:$B$846,0)))</f>
        <v/>
      </c>
      <c r="BF184" s="856" t="str">
        <f>IF($B184="","",INDEX('All CCC'!BF$7:BF$846,MATCH(WatchList!$B184,'All CCC'!$B$7:$B$846,0)))</f>
        <v/>
      </c>
      <c r="BG184" s="856" t="str">
        <f>IF($B184="","",INDEX('All CCC'!BG$7:BG$846,MATCH(WatchList!$B184,'All CCC'!$B$7:$B$846,0)))</f>
        <v/>
      </c>
    </row>
    <row r="185" spans="1:59" x14ac:dyDescent="0.2">
      <c r="A185" s="550" t="str">
        <f>IF($B185="","",INDEX('All CCC'!A$7:A$846,MATCH(WatchList!$B185,'All CCC'!$B$7:$B$846,0)))</f>
        <v/>
      </c>
      <c r="B185" s="31"/>
      <c r="C185" s="856" t="str">
        <f>IF($B185="","",INDEX('All CCC'!C$7:C$846,MATCH(WatchList!$B185,'All CCC'!$B$7:$B$846,0)))</f>
        <v/>
      </c>
      <c r="D185" s="856" t="str">
        <f>IF($B185="","",INDEX('All CCC'!D$7:D$846,MATCH(WatchList!$B185,'All CCC'!$B$7:$B$846,0)))</f>
        <v/>
      </c>
      <c r="E185" s="856" t="str">
        <f>IF($B185="","",INDEX('All CCC'!E$7:E$846,MATCH(WatchList!$B185,'All CCC'!$B$7:$B$846,0)))</f>
        <v/>
      </c>
      <c r="F185" s="856" t="str">
        <f>IF($B185="","",INDEX('All CCC'!F$7:F$846,MATCH(WatchList!$B185,'All CCC'!$B$7:$B$846,0)))</f>
        <v/>
      </c>
      <c r="G185" s="856" t="str">
        <f>IF($B185="","",INDEX('All CCC'!G$7:G$846,MATCH(WatchList!$B185,'All CCC'!$B$7:$B$846,0)))</f>
        <v/>
      </c>
      <c r="H185" s="856" t="str">
        <f>IF($B185="","",INDEX('All CCC'!H$7:H$846,MATCH(WatchList!$B185,'All CCC'!$B$7:$B$846,0)))</f>
        <v/>
      </c>
      <c r="I185" s="856" t="str">
        <f>IF($B185="","",INDEX('All CCC'!I$7:I$846,MATCH(WatchList!$B185,'All CCC'!$B$7:$B$846,0)))</f>
        <v/>
      </c>
      <c r="J185" s="856" t="str">
        <f>IF($B185="","",INDEX('All CCC'!J$7:J$846,MATCH(WatchList!$B185,'All CCC'!$B$7:$B$846,0)))</f>
        <v/>
      </c>
      <c r="K185" s="856" t="str">
        <f>IF($B185="","",INDEX('All CCC'!K$7:K$846,MATCH(WatchList!$B185,'All CCC'!$B$7:$B$846,0)))</f>
        <v/>
      </c>
      <c r="L185" s="856" t="str">
        <f>IF($B185="","",INDEX('All CCC'!L$7:L$846,MATCH(WatchList!$B185,'All CCC'!$B$7:$B$846,0)))</f>
        <v/>
      </c>
      <c r="M185" s="856" t="str">
        <f>IF($B185="","",INDEX('All CCC'!M$7:M$846,MATCH(WatchList!$B185,'All CCC'!$B$7:$B$846,0)))</f>
        <v/>
      </c>
      <c r="N185" s="856" t="str">
        <f>IF($B185="","",INDEX('All CCC'!N$7:N$846,MATCH(WatchList!$B185,'All CCC'!$B$7:$B$846,0)))</f>
        <v/>
      </c>
      <c r="O185" s="856" t="str">
        <f>IF($B185="","",INDEX('All CCC'!O$7:O$846,MATCH(WatchList!$B185,'All CCC'!$B$7:$B$846,0)))</f>
        <v/>
      </c>
      <c r="P185" s="857" t="str">
        <f>IF($B185="","",INDEX('All CCC'!P$7:P$846,MATCH(WatchList!$B185,'All CCC'!$B$7:$B$846,0)))</f>
        <v/>
      </c>
      <c r="Q185" s="857" t="str">
        <f>IF($B185="","",INDEX('All CCC'!Q$7:Q$846,MATCH(WatchList!$B185,'All CCC'!$B$7:$B$846,0)))</f>
        <v/>
      </c>
      <c r="R185" s="856" t="str">
        <f>IF($B185="","",INDEX('All CCC'!R$7:R$846,MATCH(WatchList!$B185,'All CCC'!$B$7:$B$846,0)))</f>
        <v/>
      </c>
      <c r="S185" s="856" t="str">
        <f>IF($B185="","",INDEX('All CCC'!S$7:S$846,MATCH(WatchList!$B185,'All CCC'!$B$7:$B$846,0)))</f>
        <v/>
      </c>
      <c r="T185" s="856" t="str">
        <f>IF($B185="","",INDEX('All CCC'!T$7:T$846,MATCH(WatchList!$B185,'All CCC'!$B$7:$B$846,0)))</f>
        <v/>
      </c>
      <c r="U185" s="856" t="str">
        <f>IF($B185="","",INDEX('All CCC'!U$7:U$846,MATCH(WatchList!$B185,'All CCC'!$B$7:$B$846,0)))</f>
        <v/>
      </c>
      <c r="V185" s="856" t="str">
        <f>IF($B185="","",INDEX('All CCC'!V$7:V$846,MATCH(WatchList!$B185,'All CCC'!$B$7:$B$846,0)))</f>
        <v/>
      </c>
      <c r="W185" s="856" t="str">
        <f>IF($B185="","",INDEX('All CCC'!W$7:W$846,MATCH(WatchList!$B185,'All CCC'!$B$7:$B$846,0)))</f>
        <v/>
      </c>
      <c r="X185" s="856" t="str">
        <f>IF($B185="","",INDEX('All CCC'!X$7:X$846,MATCH(WatchList!$B185,'All CCC'!$B$7:$B$846,0)))</f>
        <v/>
      </c>
      <c r="Y185" s="856" t="str">
        <f>IF($B185="","",INDEX('All CCC'!Y$7:Y$846,MATCH(WatchList!$B185,'All CCC'!$B$7:$B$846,0)))</f>
        <v/>
      </c>
      <c r="Z185" s="856" t="str">
        <f>IF($B185="","",INDEX('All CCC'!Z$7:Z$846,MATCH(WatchList!$B185,'All CCC'!$B$7:$B$846,0)))</f>
        <v/>
      </c>
      <c r="AA185" s="856" t="str">
        <f>IF($B185="","",INDEX('All CCC'!AA$7:AA$846,MATCH(WatchList!$B185,'All CCC'!$B$7:$B$846,0)))</f>
        <v/>
      </c>
      <c r="AB185" s="856" t="str">
        <f>IF($B185="","",INDEX('All CCC'!AB$7:AB$846,MATCH(WatchList!$B185,'All CCC'!$B$7:$B$846,0)))</f>
        <v/>
      </c>
      <c r="AC185" s="856" t="str">
        <f>IF($B185="","",INDEX('All CCC'!AC$7:AC$846,MATCH(WatchList!$B185,'All CCC'!$B$7:$B$846,0)))</f>
        <v/>
      </c>
      <c r="AD185" s="856" t="str">
        <f>IF($B185="","",INDEX('All CCC'!AD$7:AD$846,MATCH(WatchList!$B185,'All CCC'!$B$7:$B$846,0)))</f>
        <v/>
      </c>
      <c r="AE185" s="856" t="str">
        <f>IF($B185="","",INDEX('All CCC'!AE$7:AE$846,MATCH(WatchList!$B185,'All CCC'!$B$7:$B$846,0)))</f>
        <v/>
      </c>
      <c r="AF185" s="856" t="str">
        <f>IF($B185="","",INDEX('All CCC'!AF$7:AF$846,MATCH(WatchList!$B185,'All CCC'!$B$7:$B$846,0)))</f>
        <v/>
      </c>
      <c r="AG185" s="856" t="str">
        <f>IF($B185="","",INDEX('All CCC'!AG$7:AG$846,MATCH(WatchList!$B185,'All CCC'!$B$7:$B$846,0)))</f>
        <v/>
      </c>
      <c r="AH185" s="856" t="str">
        <f>IF($B185="","",INDEX('All CCC'!AH$7:AH$846,MATCH(WatchList!$B185,'All CCC'!$B$7:$B$846,0)))</f>
        <v/>
      </c>
      <c r="AI185" s="856" t="str">
        <f>IF($B185="","",INDEX('All CCC'!AI$7:AI$846,MATCH(WatchList!$B185,'All CCC'!$B$7:$B$846,0)))</f>
        <v/>
      </c>
      <c r="AJ185" s="856" t="str">
        <f>IF($B185="","",INDEX('All CCC'!AJ$7:AJ$846,MATCH(WatchList!$B185,'All CCC'!$B$7:$B$846,0)))</f>
        <v/>
      </c>
      <c r="AK185" s="856" t="str">
        <f>IF($B185="","",INDEX('All CCC'!AK$7:AK$846,MATCH(WatchList!$B185,'All CCC'!$B$7:$B$846,0)))</f>
        <v/>
      </c>
      <c r="AL185" s="856" t="str">
        <f>IF($B185="","",INDEX('All CCC'!AL$7:AL$846,MATCH(WatchList!$B185,'All CCC'!$B$7:$B$846,0)))</f>
        <v/>
      </c>
      <c r="AM185" s="856" t="str">
        <f>IF($B185="","",INDEX('All CCC'!AM$7:AM$846,MATCH(WatchList!$B185,'All CCC'!$B$7:$B$846,0)))</f>
        <v/>
      </c>
      <c r="AN185" s="856" t="str">
        <f>IF($B185="","",INDEX('All CCC'!AN$7:AN$846,MATCH(WatchList!$B185,'All CCC'!$B$7:$B$846,0)))</f>
        <v/>
      </c>
      <c r="AO185" s="856" t="str">
        <f>IF($B185="","",INDEX('All CCC'!AO$7:AO$846,MATCH(WatchList!$B185,'All CCC'!$B$7:$B$846,0)))</f>
        <v/>
      </c>
      <c r="AP185" s="856" t="str">
        <f>IF($B185="","",INDEX('All CCC'!AP$7:AP$846,MATCH(WatchList!$B185,'All CCC'!$B$7:$B$846,0)))</f>
        <v/>
      </c>
      <c r="AQ185" s="856" t="str">
        <f>IF($B185="","",INDEX('All CCC'!AQ$7:AQ$846,MATCH(WatchList!$B185,'All CCC'!$B$7:$B$846,0)))</f>
        <v/>
      </c>
      <c r="AR185" s="856" t="str">
        <f>IF($B185="","",INDEX('All CCC'!AR$7:AR$846,MATCH(WatchList!$B185,'All CCC'!$B$7:$B$846,0)))</f>
        <v/>
      </c>
      <c r="AS185" s="856" t="str">
        <f>IF($B185="","",INDEX('All CCC'!AS$7:AS$846,MATCH(WatchList!$B185,'All CCC'!$B$7:$B$846,0)))</f>
        <v/>
      </c>
      <c r="AT185" s="856" t="str">
        <f>IF($B185="","",INDEX('All CCC'!AT$7:AT$846,MATCH(WatchList!$B185,'All CCC'!$B$7:$B$846,0)))</f>
        <v/>
      </c>
      <c r="AU185" s="856" t="str">
        <f>IF($B185="","",INDEX('All CCC'!AU$7:AU$846,MATCH(WatchList!$B185,'All CCC'!$B$7:$B$846,0)))</f>
        <v/>
      </c>
      <c r="AV185" s="856" t="str">
        <f>IF($B185="","",INDEX('All CCC'!AV$7:AV$846,MATCH(WatchList!$B185,'All CCC'!$B$7:$B$846,0)))</f>
        <v/>
      </c>
      <c r="AW185" s="856" t="str">
        <f>IF($B185="","",INDEX('All CCC'!AW$7:AW$846,MATCH(WatchList!$B185,'All CCC'!$B$7:$B$846,0)))</f>
        <v/>
      </c>
      <c r="AX185" s="856" t="str">
        <f>IF($B185="","",INDEX('All CCC'!AX$7:AX$846,MATCH(WatchList!$B185,'All CCC'!$B$7:$B$846,0)))</f>
        <v/>
      </c>
      <c r="AY185" s="856" t="str">
        <f>IF($B185="","",INDEX('All CCC'!AY$7:AY$846,MATCH(WatchList!$B185,'All CCC'!$B$7:$B$846,0)))</f>
        <v/>
      </c>
      <c r="AZ185" s="856" t="str">
        <f>IF($B185="","",INDEX('All CCC'!AZ$7:AZ$846,MATCH(WatchList!$B185,'All CCC'!$B$7:$B$846,0)))</f>
        <v/>
      </c>
      <c r="BA185" s="856" t="str">
        <f>IF($B185="","",INDEX('All CCC'!BA$7:BA$846,MATCH(WatchList!$B185,'All CCC'!$B$7:$B$846,0)))</f>
        <v/>
      </c>
      <c r="BB185" s="856" t="str">
        <f>IF($B185="","",INDEX('All CCC'!BB$7:BB$846,MATCH(WatchList!$B185,'All CCC'!$B$7:$B$846,0)))</f>
        <v/>
      </c>
      <c r="BC185" s="856" t="str">
        <f>IF($B185="","",INDEX('All CCC'!BC$7:BC$846,MATCH(WatchList!$B185,'All CCC'!$B$7:$B$846,0)))</f>
        <v/>
      </c>
      <c r="BD185" s="856" t="str">
        <f>IF($B185="","",INDEX('All CCC'!BD$7:BD$846,MATCH(WatchList!$B185,'All CCC'!$B$7:$B$846,0)))</f>
        <v/>
      </c>
      <c r="BE185" s="856" t="str">
        <f>IF($B185="","",INDEX('All CCC'!BE$7:BE$846,MATCH(WatchList!$B185,'All CCC'!$B$7:$B$846,0)))</f>
        <v/>
      </c>
      <c r="BF185" s="856" t="str">
        <f>IF($B185="","",INDEX('All CCC'!BF$7:BF$846,MATCH(WatchList!$B185,'All CCC'!$B$7:$B$846,0)))</f>
        <v/>
      </c>
      <c r="BG185" s="856" t="str">
        <f>IF($B185="","",INDEX('All CCC'!BG$7:BG$846,MATCH(WatchList!$B185,'All CCC'!$B$7:$B$846,0)))</f>
        <v/>
      </c>
    </row>
    <row r="186" spans="1:59" x14ac:dyDescent="0.2">
      <c r="A186" s="550" t="str">
        <f>IF($B186="","",INDEX('All CCC'!A$7:A$846,MATCH(WatchList!$B186,'All CCC'!$B$7:$B$846,0)))</f>
        <v/>
      </c>
      <c r="B186" s="31"/>
      <c r="C186" s="856" t="str">
        <f>IF($B186="","",INDEX('All CCC'!C$7:C$846,MATCH(WatchList!$B186,'All CCC'!$B$7:$B$846,0)))</f>
        <v/>
      </c>
      <c r="D186" s="856" t="str">
        <f>IF($B186="","",INDEX('All CCC'!D$7:D$846,MATCH(WatchList!$B186,'All CCC'!$B$7:$B$846,0)))</f>
        <v/>
      </c>
      <c r="E186" s="856" t="str">
        <f>IF($B186="","",INDEX('All CCC'!E$7:E$846,MATCH(WatchList!$B186,'All CCC'!$B$7:$B$846,0)))</f>
        <v/>
      </c>
      <c r="F186" s="856" t="str">
        <f>IF($B186="","",INDEX('All CCC'!F$7:F$846,MATCH(WatchList!$B186,'All CCC'!$B$7:$B$846,0)))</f>
        <v/>
      </c>
      <c r="G186" s="856" t="str">
        <f>IF($B186="","",INDEX('All CCC'!G$7:G$846,MATCH(WatchList!$B186,'All CCC'!$B$7:$B$846,0)))</f>
        <v/>
      </c>
      <c r="H186" s="856" t="str">
        <f>IF($B186="","",INDEX('All CCC'!H$7:H$846,MATCH(WatchList!$B186,'All CCC'!$B$7:$B$846,0)))</f>
        <v/>
      </c>
      <c r="I186" s="856" t="str">
        <f>IF($B186="","",INDEX('All CCC'!I$7:I$846,MATCH(WatchList!$B186,'All CCC'!$B$7:$B$846,0)))</f>
        <v/>
      </c>
      <c r="J186" s="856" t="str">
        <f>IF($B186="","",INDEX('All CCC'!J$7:J$846,MATCH(WatchList!$B186,'All CCC'!$B$7:$B$846,0)))</f>
        <v/>
      </c>
      <c r="K186" s="856" t="str">
        <f>IF($B186="","",INDEX('All CCC'!K$7:K$846,MATCH(WatchList!$B186,'All CCC'!$B$7:$B$846,0)))</f>
        <v/>
      </c>
      <c r="L186" s="856" t="str">
        <f>IF($B186="","",INDEX('All CCC'!L$7:L$846,MATCH(WatchList!$B186,'All CCC'!$B$7:$B$846,0)))</f>
        <v/>
      </c>
      <c r="M186" s="856" t="str">
        <f>IF($B186="","",INDEX('All CCC'!M$7:M$846,MATCH(WatchList!$B186,'All CCC'!$B$7:$B$846,0)))</f>
        <v/>
      </c>
      <c r="N186" s="856" t="str">
        <f>IF($B186="","",INDEX('All CCC'!N$7:N$846,MATCH(WatchList!$B186,'All CCC'!$B$7:$B$846,0)))</f>
        <v/>
      </c>
      <c r="O186" s="856" t="str">
        <f>IF($B186="","",INDEX('All CCC'!O$7:O$846,MATCH(WatchList!$B186,'All CCC'!$B$7:$B$846,0)))</f>
        <v/>
      </c>
      <c r="P186" s="857" t="str">
        <f>IF($B186="","",INDEX('All CCC'!P$7:P$846,MATCH(WatchList!$B186,'All CCC'!$B$7:$B$846,0)))</f>
        <v/>
      </c>
      <c r="Q186" s="857" t="str">
        <f>IF($B186="","",INDEX('All CCC'!Q$7:Q$846,MATCH(WatchList!$B186,'All CCC'!$B$7:$B$846,0)))</f>
        <v/>
      </c>
      <c r="R186" s="856" t="str">
        <f>IF($B186="","",INDEX('All CCC'!R$7:R$846,MATCH(WatchList!$B186,'All CCC'!$B$7:$B$846,0)))</f>
        <v/>
      </c>
      <c r="S186" s="856" t="str">
        <f>IF($B186="","",INDEX('All CCC'!S$7:S$846,MATCH(WatchList!$B186,'All CCC'!$B$7:$B$846,0)))</f>
        <v/>
      </c>
      <c r="T186" s="856" t="str">
        <f>IF($B186="","",INDEX('All CCC'!T$7:T$846,MATCH(WatchList!$B186,'All CCC'!$B$7:$B$846,0)))</f>
        <v/>
      </c>
      <c r="U186" s="856" t="str">
        <f>IF($B186="","",INDEX('All CCC'!U$7:U$846,MATCH(WatchList!$B186,'All CCC'!$B$7:$B$846,0)))</f>
        <v/>
      </c>
      <c r="V186" s="856" t="str">
        <f>IF($B186="","",INDEX('All CCC'!V$7:V$846,MATCH(WatchList!$B186,'All CCC'!$B$7:$B$846,0)))</f>
        <v/>
      </c>
      <c r="W186" s="856" t="str">
        <f>IF($B186="","",INDEX('All CCC'!W$7:W$846,MATCH(WatchList!$B186,'All CCC'!$B$7:$B$846,0)))</f>
        <v/>
      </c>
      <c r="X186" s="856" t="str">
        <f>IF($B186="","",INDEX('All CCC'!X$7:X$846,MATCH(WatchList!$B186,'All CCC'!$B$7:$B$846,0)))</f>
        <v/>
      </c>
      <c r="Y186" s="856" t="str">
        <f>IF($B186="","",INDEX('All CCC'!Y$7:Y$846,MATCH(WatchList!$B186,'All CCC'!$B$7:$B$846,0)))</f>
        <v/>
      </c>
      <c r="Z186" s="856" t="str">
        <f>IF($B186="","",INDEX('All CCC'!Z$7:Z$846,MATCH(WatchList!$B186,'All CCC'!$B$7:$B$846,0)))</f>
        <v/>
      </c>
      <c r="AA186" s="856" t="str">
        <f>IF($B186="","",INDEX('All CCC'!AA$7:AA$846,MATCH(WatchList!$B186,'All CCC'!$B$7:$B$846,0)))</f>
        <v/>
      </c>
      <c r="AB186" s="856" t="str">
        <f>IF($B186="","",INDEX('All CCC'!AB$7:AB$846,MATCH(WatchList!$B186,'All CCC'!$B$7:$B$846,0)))</f>
        <v/>
      </c>
      <c r="AC186" s="856" t="str">
        <f>IF($B186="","",INDEX('All CCC'!AC$7:AC$846,MATCH(WatchList!$B186,'All CCC'!$B$7:$B$846,0)))</f>
        <v/>
      </c>
      <c r="AD186" s="856" t="str">
        <f>IF($B186="","",INDEX('All CCC'!AD$7:AD$846,MATCH(WatchList!$B186,'All CCC'!$B$7:$B$846,0)))</f>
        <v/>
      </c>
      <c r="AE186" s="856" t="str">
        <f>IF($B186="","",INDEX('All CCC'!AE$7:AE$846,MATCH(WatchList!$B186,'All CCC'!$B$7:$B$846,0)))</f>
        <v/>
      </c>
      <c r="AF186" s="856" t="str">
        <f>IF($B186="","",INDEX('All CCC'!AF$7:AF$846,MATCH(WatchList!$B186,'All CCC'!$B$7:$B$846,0)))</f>
        <v/>
      </c>
      <c r="AG186" s="856" t="str">
        <f>IF($B186="","",INDEX('All CCC'!AG$7:AG$846,MATCH(WatchList!$B186,'All CCC'!$B$7:$B$846,0)))</f>
        <v/>
      </c>
      <c r="AH186" s="856" t="str">
        <f>IF($B186="","",INDEX('All CCC'!AH$7:AH$846,MATCH(WatchList!$B186,'All CCC'!$B$7:$B$846,0)))</f>
        <v/>
      </c>
      <c r="AI186" s="856" t="str">
        <f>IF($B186="","",INDEX('All CCC'!AI$7:AI$846,MATCH(WatchList!$B186,'All CCC'!$B$7:$B$846,0)))</f>
        <v/>
      </c>
      <c r="AJ186" s="856" t="str">
        <f>IF($B186="","",INDEX('All CCC'!AJ$7:AJ$846,MATCH(WatchList!$B186,'All CCC'!$B$7:$B$846,0)))</f>
        <v/>
      </c>
      <c r="AK186" s="856" t="str">
        <f>IF($B186="","",INDEX('All CCC'!AK$7:AK$846,MATCH(WatchList!$B186,'All CCC'!$B$7:$B$846,0)))</f>
        <v/>
      </c>
      <c r="AL186" s="856" t="str">
        <f>IF($B186="","",INDEX('All CCC'!AL$7:AL$846,MATCH(WatchList!$B186,'All CCC'!$B$7:$B$846,0)))</f>
        <v/>
      </c>
      <c r="AM186" s="856" t="str">
        <f>IF($B186="","",INDEX('All CCC'!AM$7:AM$846,MATCH(WatchList!$B186,'All CCC'!$B$7:$B$846,0)))</f>
        <v/>
      </c>
      <c r="AN186" s="856" t="str">
        <f>IF($B186="","",INDEX('All CCC'!AN$7:AN$846,MATCH(WatchList!$B186,'All CCC'!$B$7:$B$846,0)))</f>
        <v/>
      </c>
      <c r="AO186" s="856" t="str">
        <f>IF($B186="","",INDEX('All CCC'!AO$7:AO$846,MATCH(WatchList!$B186,'All CCC'!$B$7:$B$846,0)))</f>
        <v/>
      </c>
      <c r="AP186" s="856" t="str">
        <f>IF($B186="","",INDEX('All CCC'!AP$7:AP$846,MATCH(WatchList!$B186,'All CCC'!$B$7:$B$846,0)))</f>
        <v/>
      </c>
      <c r="AQ186" s="856" t="str">
        <f>IF($B186="","",INDEX('All CCC'!AQ$7:AQ$846,MATCH(WatchList!$B186,'All CCC'!$B$7:$B$846,0)))</f>
        <v/>
      </c>
      <c r="AR186" s="856" t="str">
        <f>IF($B186="","",INDEX('All CCC'!AR$7:AR$846,MATCH(WatchList!$B186,'All CCC'!$B$7:$B$846,0)))</f>
        <v/>
      </c>
      <c r="AS186" s="856" t="str">
        <f>IF($B186="","",INDEX('All CCC'!AS$7:AS$846,MATCH(WatchList!$B186,'All CCC'!$B$7:$B$846,0)))</f>
        <v/>
      </c>
      <c r="AT186" s="856" t="str">
        <f>IF($B186="","",INDEX('All CCC'!AT$7:AT$846,MATCH(WatchList!$B186,'All CCC'!$B$7:$B$846,0)))</f>
        <v/>
      </c>
      <c r="AU186" s="856" t="str">
        <f>IF($B186="","",INDEX('All CCC'!AU$7:AU$846,MATCH(WatchList!$B186,'All CCC'!$B$7:$B$846,0)))</f>
        <v/>
      </c>
      <c r="AV186" s="856" t="str">
        <f>IF($B186="","",INDEX('All CCC'!AV$7:AV$846,MATCH(WatchList!$B186,'All CCC'!$B$7:$B$846,0)))</f>
        <v/>
      </c>
      <c r="AW186" s="856" t="str">
        <f>IF($B186="","",INDEX('All CCC'!AW$7:AW$846,MATCH(WatchList!$B186,'All CCC'!$B$7:$B$846,0)))</f>
        <v/>
      </c>
      <c r="AX186" s="856" t="str">
        <f>IF($B186="","",INDEX('All CCC'!AX$7:AX$846,MATCH(WatchList!$B186,'All CCC'!$B$7:$B$846,0)))</f>
        <v/>
      </c>
      <c r="AY186" s="856" t="str">
        <f>IF($B186="","",INDEX('All CCC'!AY$7:AY$846,MATCH(WatchList!$B186,'All CCC'!$B$7:$B$846,0)))</f>
        <v/>
      </c>
      <c r="AZ186" s="856" t="str">
        <f>IF($B186="","",INDEX('All CCC'!AZ$7:AZ$846,MATCH(WatchList!$B186,'All CCC'!$B$7:$B$846,0)))</f>
        <v/>
      </c>
      <c r="BA186" s="856" t="str">
        <f>IF($B186="","",INDEX('All CCC'!BA$7:BA$846,MATCH(WatchList!$B186,'All CCC'!$B$7:$B$846,0)))</f>
        <v/>
      </c>
      <c r="BB186" s="856" t="str">
        <f>IF($B186="","",INDEX('All CCC'!BB$7:BB$846,MATCH(WatchList!$B186,'All CCC'!$B$7:$B$846,0)))</f>
        <v/>
      </c>
      <c r="BC186" s="856" t="str">
        <f>IF($B186="","",INDEX('All CCC'!BC$7:BC$846,MATCH(WatchList!$B186,'All CCC'!$B$7:$B$846,0)))</f>
        <v/>
      </c>
      <c r="BD186" s="856" t="str">
        <f>IF($B186="","",INDEX('All CCC'!BD$7:BD$846,MATCH(WatchList!$B186,'All CCC'!$B$7:$B$846,0)))</f>
        <v/>
      </c>
      <c r="BE186" s="856" t="str">
        <f>IF($B186="","",INDEX('All CCC'!BE$7:BE$846,MATCH(WatchList!$B186,'All CCC'!$B$7:$B$846,0)))</f>
        <v/>
      </c>
      <c r="BF186" s="856" t="str">
        <f>IF($B186="","",INDEX('All CCC'!BF$7:BF$846,MATCH(WatchList!$B186,'All CCC'!$B$7:$B$846,0)))</f>
        <v/>
      </c>
      <c r="BG186" s="856" t="str">
        <f>IF($B186="","",INDEX('All CCC'!BG$7:BG$846,MATCH(WatchList!$B186,'All CCC'!$B$7:$B$846,0)))</f>
        <v/>
      </c>
    </row>
    <row r="187" spans="1:59" x14ac:dyDescent="0.2">
      <c r="A187" s="550" t="str">
        <f>IF($B187="","",INDEX('All CCC'!A$7:A$846,MATCH(WatchList!$B187,'All CCC'!$B$7:$B$846,0)))</f>
        <v/>
      </c>
      <c r="B187" s="31"/>
      <c r="C187" s="856" t="str">
        <f>IF($B187="","",INDEX('All CCC'!C$7:C$846,MATCH(WatchList!$B187,'All CCC'!$B$7:$B$846,0)))</f>
        <v/>
      </c>
      <c r="D187" s="856" t="str">
        <f>IF($B187="","",INDEX('All CCC'!D$7:D$846,MATCH(WatchList!$B187,'All CCC'!$B$7:$B$846,0)))</f>
        <v/>
      </c>
      <c r="E187" s="856" t="str">
        <f>IF($B187="","",INDEX('All CCC'!E$7:E$846,MATCH(WatchList!$B187,'All CCC'!$B$7:$B$846,0)))</f>
        <v/>
      </c>
      <c r="F187" s="856" t="str">
        <f>IF($B187="","",INDEX('All CCC'!F$7:F$846,MATCH(WatchList!$B187,'All CCC'!$B$7:$B$846,0)))</f>
        <v/>
      </c>
      <c r="G187" s="856" t="str">
        <f>IF($B187="","",INDEX('All CCC'!G$7:G$846,MATCH(WatchList!$B187,'All CCC'!$B$7:$B$846,0)))</f>
        <v/>
      </c>
      <c r="H187" s="856" t="str">
        <f>IF($B187="","",INDEX('All CCC'!H$7:H$846,MATCH(WatchList!$B187,'All CCC'!$B$7:$B$846,0)))</f>
        <v/>
      </c>
      <c r="I187" s="856" t="str">
        <f>IF($B187="","",INDEX('All CCC'!I$7:I$846,MATCH(WatchList!$B187,'All CCC'!$B$7:$B$846,0)))</f>
        <v/>
      </c>
      <c r="J187" s="856" t="str">
        <f>IF($B187="","",INDEX('All CCC'!J$7:J$846,MATCH(WatchList!$B187,'All CCC'!$B$7:$B$846,0)))</f>
        <v/>
      </c>
      <c r="K187" s="856" t="str">
        <f>IF($B187="","",INDEX('All CCC'!K$7:K$846,MATCH(WatchList!$B187,'All CCC'!$B$7:$B$846,0)))</f>
        <v/>
      </c>
      <c r="L187" s="856" t="str">
        <f>IF($B187="","",INDEX('All CCC'!L$7:L$846,MATCH(WatchList!$B187,'All CCC'!$B$7:$B$846,0)))</f>
        <v/>
      </c>
      <c r="M187" s="856" t="str">
        <f>IF($B187="","",INDEX('All CCC'!M$7:M$846,MATCH(WatchList!$B187,'All CCC'!$B$7:$B$846,0)))</f>
        <v/>
      </c>
      <c r="N187" s="856" t="str">
        <f>IF($B187="","",INDEX('All CCC'!N$7:N$846,MATCH(WatchList!$B187,'All CCC'!$B$7:$B$846,0)))</f>
        <v/>
      </c>
      <c r="O187" s="856" t="str">
        <f>IF($B187="","",INDEX('All CCC'!O$7:O$846,MATCH(WatchList!$B187,'All CCC'!$B$7:$B$846,0)))</f>
        <v/>
      </c>
      <c r="P187" s="857" t="str">
        <f>IF($B187="","",INDEX('All CCC'!P$7:P$846,MATCH(WatchList!$B187,'All CCC'!$B$7:$B$846,0)))</f>
        <v/>
      </c>
      <c r="Q187" s="857" t="str">
        <f>IF($B187="","",INDEX('All CCC'!Q$7:Q$846,MATCH(WatchList!$B187,'All CCC'!$B$7:$B$846,0)))</f>
        <v/>
      </c>
      <c r="R187" s="856" t="str">
        <f>IF($B187="","",INDEX('All CCC'!R$7:R$846,MATCH(WatchList!$B187,'All CCC'!$B$7:$B$846,0)))</f>
        <v/>
      </c>
      <c r="S187" s="856" t="str">
        <f>IF($B187="","",INDEX('All CCC'!S$7:S$846,MATCH(WatchList!$B187,'All CCC'!$B$7:$B$846,0)))</f>
        <v/>
      </c>
      <c r="T187" s="856" t="str">
        <f>IF($B187="","",INDEX('All CCC'!T$7:T$846,MATCH(WatchList!$B187,'All CCC'!$B$7:$B$846,0)))</f>
        <v/>
      </c>
      <c r="U187" s="856" t="str">
        <f>IF($B187="","",INDEX('All CCC'!U$7:U$846,MATCH(WatchList!$B187,'All CCC'!$B$7:$B$846,0)))</f>
        <v/>
      </c>
      <c r="V187" s="856" t="str">
        <f>IF($B187="","",INDEX('All CCC'!V$7:V$846,MATCH(WatchList!$B187,'All CCC'!$B$7:$B$846,0)))</f>
        <v/>
      </c>
      <c r="W187" s="856" t="str">
        <f>IF($B187="","",INDEX('All CCC'!W$7:W$846,MATCH(WatchList!$B187,'All CCC'!$B$7:$B$846,0)))</f>
        <v/>
      </c>
      <c r="X187" s="856" t="str">
        <f>IF($B187="","",INDEX('All CCC'!X$7:X$846,MATCH(WatchList!$B187,'All CCC'!$B$7:$B$846,0)))</f>
        <v/>
      </c>
      <c r="Y187" s="856" t="str">
        <f>IF($B187="","",INDEX('All CCC'!Y$7:Y$846,MATCH(WatchList!$B187,'All CCC'!$B$7:$B$846,0)))</f>
        <v/>
      </c>
      <c r="Z187" s="856" t="str">
        <f>IF($B187="","",INDEX('All CCC'!Z$7:Z$846,MATCH(WatchList!$B187,'All CCC'!$B$7:$B$846,0)))</f>
        <v/>
      </c>
      <c r="AA187" s="856" t="str">
        <f>IF($B187="","",INDEX('All CCC'!AA$7:AA$846,MATCH(WatchList!$B187,'All CCC'!$B$7:$B$846,0)))</f>
        <v/>
      </c>
      <c r="AB187" s="856" t="str">
        <f>IF($B187="","",INDEX('All CCC'!AB$7:AB$846,MATCH(WatchList!$B187,'All CCC'!$B$7:$B$846,0)))</f>
        <v/>
      </c>
      <c r="AC187" s="856" t="str">
        <f>IF($B187="","",INDEX('All CCC'!AC$7:AC$846,MATCH(WatchList!$B187,'All CCC'!$B$7:$B$846,0)))</f>
        <v/>
      </c>
      <c r="AD187" s="856" t="str">
        <f>IF($B187="","",INDEX('All CCC'!AD$7:AD$846,MATCH(WatchList!$B187,'All CCC'!$B$7:$B$846,0)))</f>
        <v/>
      </c>
      <c r="AE187" s="856" t="str">
        <f>IF($B187="","",INDEX('All CCC'!AE$7:AE$846,MATCH(WatchList!$B187,'All CCC'!$B$7:$B$846,0)))</f>
        <v/>
      </c>
      <c r="AF187" s="856" t="str">
        <f>IF($B187="","",INDEX('All CCC'!AF$7:AF$846,MATCH(WatchList!$B187,'All CCC'!$B$7:$B$846,0)))</f>
        <v/>
      </c>
      <c r="AG187" s="856" t="str">
        <f>IF($B187="","",INDEX('All CCC'!AG$7:AG$846,MATCH(WatchList!$B187,'All CCC'!$B$7:$B$846,0)))</f>
        <v/>
      </c>
      <c r="AH187" s="856" t="str">
        <f>IF($B187="","",INDEX('All CCC'!AH$7:AH$846,MATCH(WatchList!$B187,'All CCC'!$B$7:$B$846,0)))</f>
        <v/>
      </c>
      <c r="AI187" s="856" t="str">
        <f>IF($B187="","",INDEX('All CCC'!AI$7:AI$846,MATCH(WatchList!$B187,'All CCC'!$B$7:$B$846,0)))</f>
        <v/>
      </c>
      <c r="AJ187" s="856" t="str">
        <f>IF($B187="","",INDEX('All CCC'!AJ$7:AJ$846,MATCH(WatchList!$B187,'All CCC'!$B$7:$B$846,0)))</f>
        <v/>
      </c>
      <c r="AK187" s="856" t="str">
        <f>IF($B187="","",INDEX('All CCC'!AK$7:AK$846,MATCH(WatchList!$B187,'All CCC'!$B$7:$B$846,0)))</f>
        <v/>
      </c>
      <c r="AL187" s="856" t="str">
        <f>IF($B187="","",INDEX('All CCC'!AL$7:AL$846,MATCH(WatchList!$B187,'All CCC'!$B$7:$B$846,0)))</f>
        <v/>
      </c>
      <c r="AM187" s="856" t="str">
        <f>IF($B187="","",INDEX('All CCC'!AM$7:AM$846,MATCH(WatchList!$B187,'All CCC'!$B$7:$B$846,0)))</f>
        <v/>
      </c>
      <c r="AN187" s="856" t="str">
        <f>IF($B187="","",INDEX('All CCC'!AN$7:AN$846,MATCH(WatchList!$B187,'All CCC'!$B$7:$B$846,0)))</f>
        <v/>
      </c>
      <c r="AO187" s="856" t="str">
        <f>IF($B187="","",INDEX('All CCC'!AO$7:AO$846,MATCH(WatchList!$B187,'All CCC'!$B$7:$B$846,0)))</f>
        <v/>
      </c>
      <c r="AP187" s="856" t="str">
        <f>IF($B187="","",INDEX('All CCC'!AP$7:AP$846,MATCH(WatchList!$B187,'All CCC'!$B$7:$B$846,0)))</f>
        <v/>
      </c>
      <c r="AQ187" s="856" t="str">
        <f>IF($B187="","",INDEX('All CCC'!AQ$7:AQ$846,MATCH(WatchList!$B187,'All CCC'!$B$7:$B$846,0)))</f>
        <v/>
      </c>
      <c r="AR187" s="856" t="str">
        <f>IF($B187="","",INDEX('All CCC'!AR$7:AR$846,MATCH(WatchList!$B187,'All CCC'!$B$7:$B$846,0)))</f>
        <v/>
      </c>
      <c r="AS187" s="856" t="str">
        <f>IF($B187="","",INDEX('All CCC'!AS$7:AS$846,MATCH(WatchList!$B187,'All CCC'!$B$7:$B$846,0)))</f>
        <v/>
      </c>
      <c r="AT187" s="856" t="str">
        <f>IF($B187="","",INDEX('All CCC'!AT$7:AT$846,MATCH(WatchList!$B187,'All CCC'!$B$7:$B$846,0)))</f>
        <v/>
      </c>
      <c r="AU187" s="856" t="str">
        <f>IF($B187="","",INDEX('All CCC'!AU$7:AU$846,MATCH(WatchList!$B187,'All CCC'!$B$7:$B$846,0)))</f>
        <v/>
      </c>
      <c r="AV187" s="856" t="str">
        <f>IF($B187="","",INDEX('All CCC'!AV$7:AV$846,MATCH(WatchList!$B187,'All CCC'!$B$7:$B$846,0)))</f>
        <v/>
      </c>
      <c r="AW187" s="856" t="str">
        <f>IF($B187="","",INDEX('All CCC'!AW$7:AW$846,MATCH(WatchList!$B187,'All CCC'!$B$7:$B$846,0)))</f>
        <v/>
      </c>
      <c r="AX187" s="856" t="str">
        <f>IF($B187="","",INDEX('All CCC'!AX$7:AX$846,MATCH(WatchList!$B187,'All CCC'!$B$7:$B$846,0)))</f>
        <v/>
      </c>
      <c r="AY187" s="856" t="str">
        <f>IF($B187="","",INDEX('All CCC'!AY$7:AY$846,MATCH(WatchList!$B187,'All CCC'!$B$7:$B$846,0)))</f>
        <v/>
      </c>
      <c r="AZ187" s="856" t="str">
        <f>IF($B187="","",INDEX('All CCC'!AZ$7:AZ$846,MATCH(WatchList!$B187,'All CCC'!$B$7:$B$846,0)))</f>
        <v/>
      </c>
      <c r="BA187" s="856" t="str">
        <f>IF($B187="","",INDEX('All CCC'!BA$7:BA$846,MATCH(WatchList!$B187,'All CCC'!$B$7:$B$846,0)))</f>
        <v/>
      </c>
      <c r="BB187" s="856" t="str">
        <f>IF($B187="","",INDEX('All CCC'!BB$7:BB$846,MATCH(WatchList!$B187,'All CCC'!$B$7:$B$846,0)))</f>
        <v/>
      </c>
      <c r="BC187" s="856" t="str">
        <f>IF($B187="","",INDEX('All CCC'!BC$7:BC$846,MATCH(WatchList!$B187,'All CCC'!$B$7:$B$846,0)))</f>
        <v/>
      </c>
      <c r="BD187" s="856" t="str">
        <f>IF($B187="","",INDEX('All CCC'!BD$7:BD$846,MATCH(WatchList!$B187,'All CCC'!$B$7:$B$846,0)))</f>
        <v/>
      </c>
      <c r="BE187" s="856" t="str">
        <f>IF($B187="","",INDEX('All CCC'!BE$7:BE$846,MATCH(WatchList!$B187,'All CCC'!$B$7:$B$846,0)))</f>
        <v/>
      </c>
      <c r="BF187" s="856" t="str">
        <f>IF($B187="","",INDEX('All CCC'!BF$7:BF$846,MATCH(WatchList!$B187,'All CCC'!$B$7:$B$846,0)))</f>
        <v/>
      </c>
      <c r="BG187" s="856" t="str">
        <f>IF($B187="","",INDEX('All CCC'!BG$7:BG$846,MATCH(WatchList!$B187,'All CCC'!$B$7:$B$846,0)))</f>
        <v/>
      </c>
    </row>
    <row r="188" spans="1:59" x14ac:dyDescent="0.2">
      <c r="A188" s="550" t="str">
        <f>IF($B188="","",INDEX('All CCC'!A$7:A$846,MATCH(WatchList!$B188,'All CCC'!$B$7:$B$846,0)))</f>
        <v/>
      </c>
      <c r="B188" s="31"/>
      <c r="C188" s="856" t="str">
        <f>IF($B188="","",INDEX('All CCC'!C$7:C$846,MATCH(WatchList!$B188,'All CCC'!$B$7:$B$846,0)))</f>
        <v/>
      </c>
      <c r="D188" s="856" t="str">
        <f>IF($B188="","",INDEX('All CCC'!D$7:D$846,MATCH(WatchList!$B188,'All CCC'!$B$7:$B$846,0)))</f>
        <v/>
      </c>
      <c r="E188" s="856" t="str">
        <f>IF($B188="","",INDEX('All CCC'!E$7:E$846,MATCH(WatchList!$B188,'All CCC'!$B$7:$B$846,0)))</f>
        <v/>
      </c>
      <c r="F188" s="856" t="str">
        <f>IF($B188="","",INDEX('All CCC'!F$7:F$846,MATCH(WatchList!$B188,'All CCC'!$B$7:$B$846,0)))</f>
        <v/>
      </c>
      <c r="G188" s="856" t="str">
        <f>IF($B188="","",INDEX('All CCC'!G$7:G$846,MATCH(WatchList!$B188,'All CCC'!$B$7:$B$846,0)))</f>
        <v/>
      </c>
      <c r="H188" s="856" t="str">
        <f>IF($B188="","",INDEX('All CCC'!H$7:H$846,MATCH(WatchList!$B188,'All CCC'!$B$7:$B$846,0)))</f>
        <v/>
      </c>
      <c r="I188" s="856" t="str">
        <f>IF($B188="","",INDEX('All CCC'!I$7:I$846,MATCH(WatchList!$B188,'All CCC'!$B$7:$B$846,0)))</f>
        <v/>
      </c>
      <c r="J188" s="856" t="str">
        <f>IF($B188="","",INDEX('All CCC'!J$7:J$846,MATCH(WatchList!$B188,'All CCC'!$B$7:$B$846,0)))</f>
        <v/>
      </c>
      <c r="K188" s="856" t="str">
        <f>IF($B188="","",INDEX('All CCC'!K$7:K$846,MATCH(WatchList!$B188,'All CCC'!$B$7:$B$846,0)))</f>
        <v/>
      </c>
      <c r="L188" s="856" t="str">
        <f>IF($B188="","",INDEX('All CCC'!L$7:L$846,MATCH(WatchList!$B188,'All CCC'!$B$7:$B$846,0)))</f>
        <v/>
      </c>
      <c r="M188" s="856" t="str">
        <f>IF($B188="","",INDEX('All CCC'!M$7:M$846,MATCH(WatchList!$B188,'All CCC'!$B$7:$B$846,0)))</f>
        <v/>
      </c>
      <c r="N188" s="856" t="str">
        <f>IF($B188="","",INDEX('All CCC'!N$7:N$846,MATCH(WatchList!$B188,'All CCC'!$B$7:$B$846,0)))</f>
        <v/>
      </c>
      <c r="O188" s="856" t="str">
        <f>IF($B188="","",INDEX('All CCC'!O$7:O$846,MATCH(WatchList!$B188,'All CCC'!$B$7:$B$846,0)))</f>
        <v/>
      </c>
      <c r="P188" s="857" t="str">
        <f>IF($B188="","",INDEX('All CCC'!P$7:P$846,MATCH(WatchList!$B188,'All CCC'!$B$7:$B$846,0)))</f>
        <v/>
      </c>
      <c r="Q188" s="857" t="str">
        <f>IF($B188="","",INDEX('All CCC'!Q$7:Q$846,MATCH(WatchList!$B188,'All CCC'!$B$7:$B$846,0)))</f>
        <v/>
      </c>
      <c r="R188" s="856" t="str">
        <f>IF($B188="","",INDEX('All CCC'!R$7:R$846,MATCH(WatchList!$B188,'All CCC'!$B$7:$B$846,0)))</f>
        <v/>
      </c>
      <c r="S188" s="856" t="str">
        <f>IF($B188="","",INDEX('All CCC'!S$7:S$846,MATCH(WatchList!$B188,'All CCC'!$B$7:$B$846,0)))</f>
        <v/>
      </c>
      <c r="T188" s="856" t="str">
        <f>IF($B188="","",INDEX('All CCC'!T$7:T$846,MATCH(WatchList!$B188,'All CCC'!$B$7:$B$846,0)))</f>
        <v/>
      </c>
      <c r="U188" s="856" t="str">
        <f>IF($B188="","",INDEX('All CCC'!U$7:U$846,MATCH(WatchList!$B188,'All CCC'!$B$7:$B$846,0)))</f>
        <v/>
      </c>
      <c r="V188" s="856" t="str">
        <f>IF($B188="","",INDEX('All CCC'!V$7:V$846,MATCH(WatchList!$B188,'All CCC'!$B$7:$B$846,0)))</f>
        <v/>
      </c>
      <c r="W188" s="856" t="str">
        <f>IF($B188="","",INDEX('All CCC'!W$7:W$846,MATCH(WatchList!$B188,'All CCC'!$B$7:$B$846,0)))</f>
        <v/>
      </c>
      <c r="X188" s="856" t="str">
        <f>IF($B188="","",INDEX('All CCC'!X$7:X$846,MATCH(WatchList!$B188,'All CCC'!$B$7:$B$846,0)))</f>
        <v/>
      </c>
      <c r="Y188" s="856" t="str">
        <f>IF($B188="","",INDEX('All CCC'!Y$7:Y$846,MATCH(WatchList!$B188,'All CCC'!$B$7:$B$846,0)))</f>
        <v/>
      </c>
      <c r="Z188" s="856" t="str">
        <f>IF($B188="","",INDEX('All CCC'!Z$7:Z$846,MATCH(WatchList!$B188,'All CCC'!$B$7:$B$846,0)))</f>
        <v/>
      </c>
      <c r="AA188" s="856" t="str">
        <f>IF($B188="","",INDEX('All CCC'!AA$7:AA$846,MATCH(WatchList!$B188,'All CCC'!$B$7:$B$846,0)))</f>
        <v/>
      </c>
      <c r="AB188" s="856" t="str">
        <f>IF($B188="","",INDEX('All CCC'!AB$7:AB$846,MATCH(WatchList!$B188,'All CCC'!$B$7:$B$846,0)))</f>
        <v/>
      </c>
      <c r="AC188" s="856" t="str">
        <f>IF($B188="","",INDEX('All CCC'!AC$7:AC$846,MATCH(WatchList!$B188,'All CCC'!$B$7:$B$846,0)))</f>
        <v/>
      </c>
      <c r="AD188" s="856" t="str">
        <f>IF($B188="","",INDEX('All CCC'!AD$7:AD$846,MATCH(WatchList!$B188,'All CCC'!$B$7:$B$846,0)))</f>
        <v/>
      </c>
      <c r="AE188" s="856" t="str">
        <f>IF($B188="","",INDEX('All CCC'!AE$7:AE$846,MATCH(WatchList!$B188,'All CCC'!$B$7:$B$846,0)))</f>
        <v/>
      </c>
      <c r="AF188" s="856" t="str">
        <f>IF($B188="","",INDEX('All CCC'!AF$7:AF$846,MATCH(WatchList!$B188,'All CCC'!$B$7:$B$846,0)))</f>
        <v/>
      </c>
      <c r="AG188" s="856" t="str">
        <f>IF($B188="","",INDEX('All CCC'!AG$7:AG$846,MATCH(WatchList!$B188,'All CCC'!$B$7:$B$846,0)))</f>
        <v/>
      </c>
      <c r="AH188" s="856" t="str">
        <f>IF($B188="","",INDEX('All CCC'!AH$7:AH$846,MATCH(WatchList!$B188,'All CCC'!$B$7:$B$846,0)))</f>
        <v/>
      </c>
      <c r="AI188" s="856" t="str">
        <f>IF($B188="","",INDEX('All CCC'!AI$7:AI$846,MATCH(WatchList!$B188,'All CCC'!$B$7:$B$846,0)))</f>
        <v/>
      </c>
      <c r="AJ188" s="856" t="str">
        <f>IF($B188="","",INDEX('All CCC'!AJ$7:AJ$846,MATCH(WatchList!$B188,'All CCC'!$B$7:$B$846,0)))</f>
        <v/>
      </c>
      <c r="AK188" s="856" t="str">
        <f>IF($B188="","",INDEX('All CCC'!AK$7:AK$846,MATCH(WatchList!$B188,'All CCC'!$B$7:$B$846,0)))</f>
        <v/>
      </c>
      <c r="AL188" s="856" t="str">
        <f>IF($B188="","",INDEX('All CCC'!AL$7:AL$846,MATCH(WatchList!$B188,'All CCC'!$B$7:$B$846,0)))</f>
        <v/>
      </c>
      <c r="AM188" s="856" t="str">
        <f>IF($B188="","",INDEX('All CCC'!AM$7:AM$846,MATCH(WatchList!$B188,'All CCC'!$B$7:$B$846,0)))</f>
        <v/>
      </c>
      <c r="AN188" s="856" t="str">
        <f>IF($B188="","",INDEX('All CCC'!AN$7:AN$846,MATCH(WatchList!$B188,'All CCC'!$B$7:$B$846,0)))</f>
        <v/>
      </c>
      <c r="AO188" s="856" t="str">
        <f>IF($B188="","",INDEX('All CCC'!AO$7:AO$846,MATCH(WatchList!$B188,'All CCC'!$B$7:$B$846,0)))</f>
        <v/>
      </c>
      <c r="AP188" s="856" t="str">
        <f>IF($B188="","",INDEX('All CCC'!AP$7:AP$846,MATCH(WatchList!$B188,'All CCC'!$B$7:$B$846,0)))</f>
        <v/>
      </c>
      <c r="AQ188" s="856" t="str">
        <f>IF($B188="","",INDEX('All CCC'!AQ$7:AQ$846,MATCH(WatchList!$B188,'All CCC'!$B$7:$B$846,0)))</f>
        <v/>
      </c>
      <c r="AR188" s="856" t="str">
        <f>IF($B188="","",INDEX('All CCC'!AR$7:AR$846,MATCH(WatchList!$B188,'All CCC'!$B$7:$B$846,0)))</f>
        <v/>
      </c>
      <c r="AS188" s="856" t="str">
        <f>IF($B188="","",INDEX('All CCC'!AS$7:AS$846,MATCH(WatchList!$B188,'All CCC'!$B$7:$B$846,0)))</f>
        <v/>
      </c>
      <c r="AT188" s="856" t="str">
        <f>IF($B188="","",INDEX('All CCC'!AT$7:AT$846,MATCH(WatchList!$B188,'All CCC'!$B$7:$B$846,0)))</f>
        <v/>
      </c>
      <c r="AU188" s="856" t="str">
        <f>IF($B188="","",INDEX('All CCC'!AU$7:AU$846,MATCH(WatchList!$B188,'All CCC'!$B$7:$B$846,0)))</f>
        <v/>
      </c>
      <c r="AV188" s="856" t="str">
        <f>IF($B188="","",INDEX('All CCC'!AV$7:AV$846,MATCH(WatchList!$B188,'All CCC'!$B$7:$B$846,0)))</f>
        <v/>
      </c>
      <c r="AW188" s="856" t="str">
        <f>IF($B188="","",INDEX('All CCC'!AW$7:AW$846,MATCH(WatchList!$B188,'All CCC'!$B$7:$B$846,0)))</f>
        <v/>
      </c>
      <c r="AX188" s="856" t="str">
        <f>IF($B188="","",INDEX('All CCC'!AX$7:AX$846,MATCH(WatchList!$B188,'All CCC'!$B$7:$B$846,0)))</f>
        <v/>
      </c>
      <c r="AY188" s="856" t="str">
        <f>IF($B188="","",INDEX('All CCC'!AY$7:AY$846,MATCH(WatchList!$B188,'All CCC'!$B$7:$B$846,0)))</f>
        <v/>
      </c>
      <c r="AZ188" s="856" t="str">
        <f>IF($B188="","",INDEX('All CCC'!AZ$7:AZ$846,MATCH(WatchList!$B188,'All CCC'!$B$7:$B$846,0)))</f>
        <v/>
      </c>
      <c r="BA188" s="856" t="str">
        <f>IF($B188="","",INDEX('All CCC'!BA$7:BA$846,MATCH(WatchList!$B188,'All CCC'!$B$7:$B$846,0)))</f>
        <v/>
      </c>
      <c r="BB188" s="856" t="str">
        <f>IF($B188="","",INDEX('All CCC'!BB$7:BB$846,MATCH(WatchList!$B188,'All CCC'!$B$7:$B$846,0)))</f>
        <v/>
      </c>
      <c r="BC188" s="856" t="str">
        <f>IF($B188="","",INDEX('All CCC'!BC$7:BC$846,MATCH(WatchList!$B188,'All CCC'!$B$7:$B$846,0)))</f>
        <v/>
      </c>
      <c r="BD188" s="856" t="str">
        <f>IF($B188="","",INDEX('All CCC'!BD$7:BD$846,MATCH(WatchList!$B188,'All CCC'!$B$7:$B$846,0)))</f>
        <v/>
      </c>
      <c r="BE188" s="856" t="str">
        <f>IF($B188="","",INDEX('All CCC'!BE$7:BE$846,MATCH(WatchList!$B188,'All CCC'!$B$7:$B$846,0)))</f>
        <v/>
      </c>
      <c r="BF188" s="856" t="str">
        <f>IF($B188="","",INDEX('All CCC'!BF$7:BF$846,MATCH(WatchList!$B188,'All CCC'!$B$7:$B$846,0)))</f>
        <v/>
      </c>
      <c r="BG188" s="856" t="str">
        <f>IF($B188="","",INDEX('All CCC'!BG$7:BG$846,MATCH(WatchList!$B188,'All CCC'!$B$7:$B$846,0)))</f>
        <v/>
      </c>
    </row>
    <row r="189" spans="1:59" x14ac:dyDescent="0.2">
      <c r="A189" s="550" t="str">
        <f>IF($B189="","",INDEX('All CCC'!A$7:A$846,MATCH(WatchList!$B189,'All CCC'!$B$7:$B$846,0)))</f>
        <v/>
      </c>
      <c r="B189" s="31"/>
      <c r="C189" s="856" t="str">
        <f>IF($B189="","",INDEX('All CCC'!C$7:C$846,MATCH(WatchList!$B189,'All CCC'!$B$7:$B$846,0)))</f>
        <v/>
      </c>
      <c r="D189" s="856" t="str">
        <f>IF($B189="","",INDEX('All CCC'!D$7:D$846,MATCH(WatchList!$B189,'All CCC'!$B$7:$B$846,0)))</f>
        <v/>
      </c>
      <c r="E189" s="856" t="str">
        <f>IF($B189="","",INDEX('All CCC'!E$7:E$846,MATCH(WatchList!$B189,'All CCC'!$B$7:$B$846,0)))</f>
        <v/>
      </c>
      <c r="F189" s="856" t="str">
        <f>IF($B189="","",INDEX('All CCC'!F$7:F$846,MATCH(WatchList!$B189,'All CCC'!$B$7:$B$846,0)))</f>
        <v/>
      </c>
      <c r="G189" s="856" t="str">
        <f>IF($B189="","",INDEX('All CCC'!G$7:G$846,MATCH(WatchList!$B189,'All CCC'!$B$7:$B$846,0)))</f>
        <v/>
      </c>
      <c r="H189" s="856" t="str">
        <f>IF($B189="","",INDEX('All CCC'!H$7:H$846,MATCH(WatchList!$B189,'All CCC'!$B$7:$B$846,0)))</f>
        <v/>
      </c>
      <c r="I189" s="856" t="str">
        <f>IF($B189="","",INDEX('All CCC'!I$7:I$846,MATCH(WatchList!$B189,'All CCC'!$B$7:$B$846,0)))</f>
        <v/>
      </c>
      <c r="J189" s="856" t="str">
        <f>IF($B189="","",INDEX('All CCC'!J$7:J$846,MATCH(WatchList!$B189,'All CCC'!$B$7:$B$846,0)))</f>
        <v/>
      </c>
      <c r="K189" s="856" t="str">
        <f>IF($B189="","",INDEX('All CCC'!K$7:K$846,MATCH(WatchList!$B189,'All CCC'!$B$7:$B$846,0)))</f>
        <v/>
      </c>
      <c r="L189" s="856" t="str">
        <f>IF($B189="","",INDEX('All CCC'!L$7:L$846,MATCH(WatchList!$B189,'All CCC'!$B$7:$B$846,0)))</f>
        <v/>
      </c>
      <c r="M189" s="856" t="str">
        <f>IF($B189="","",INDEX('All CCC'!M$7:M$846,MATCH(WatchList!$B189,'All CCC'!$B$7:$B$846,0)))</f>
        <v/>
      </c>
      <c r="N189" s="856" t="str">
        <f>IF($B189="","",INDEX('All CCC'!N$7:N$846,MATCH(WatchList!$B189,'All CCC'!$B$7:$B$846,0)))</f>
        <v/>
      </c>
      <c r="O189" s="856" t="str">
        <f>IF($B189="","",INDEX('All CCC'!O$7:O$846,MATCH(WatchList!$B189,'All CCC'!$B$7:$B$846,0)))</f>
        <v/>
      </c>
      <c r="P189" s="857" t="str">
        <f>IF($B189="","",INDEX('All CCC'!P$7:P$846,MATCH(WatchList!$B189,'All CCC'!$B$7:$B$846,0)))</f>
        <v/>
      </c>
      <c r="Q189" s="857" t="str">
        <f>IF($B189="","",INDEX('All CCC'!Q$7:Q$846,MATCH(WatchList!$B189,'All CCC'!$B$7:$B$846,0)))</f>
        <v/>
      </c>
      <c r="R189" s="856" t="str">
        <f>IF($B189="","",INDEX('All CCC'!R$7:R$846,MATCH(WatchList!$B189,'All CCC'!$B$7:$B$846,0)))</f>
        <v/>
      </c>
      <c r="S189" s="856" t="str">
        <f>IF($B189="","",INDEX('All CCC'!S$7:S$846,MATCH(WatchList!$B189,'All CCC'!$B$7:$B$846,0)))</f>
        <v/>
      </c>
      <c r="T189" s="856" t="str">
        <f>IF($B189="","",INDEX('All CCC'!T$7:T$846,MATCH(WatchList!$B189,'All CCC'!$B$7:$B$846,0)))</f>
        <v/>
      </c>
      <c r="U189" s="856" t="str">
        <f>IF($B189="","",INDEX('All CCC'!U$7:U$846,MATCH(WatchList!$B189,'All CCC'!$B$7:$B$846,0)))</f>
        <v/>
      </c>
      <c r="V189" s="856" t="str">
        <f>IF($B189="","",INDEX('All CCC'!V$7:V$846,MATCH(WatchList!$B189,'All CCC'!$B$7:$B$846,0)))</f>
        <v/>
      </c>
      <c r="W189" s="856" t="str">
        <f>IF($B189="","",INDEX('All CCC'!W$7:W$846,MATCH(WatchList!$B189,'All CCC'!$B$7:$B$846,0)))</f>
        <v/>
      </c>
      <c r="X189" s="856" t="str">
        <f>IF($B189="","",INDEX('All CCC'!X$7:X$846,MATCH(WatchList!$B189,'All CCC'!$B$7:$B$846,0)))</f>
        <v/>
      </c>
      <c r="Y189" s="856" t="str">
        <f>IF($B189="","",INDEX('All CCC'!Y$7:Y$846,MATCH(WatchList!$B189,'All CCC'!$B$7:$B$846,0)))</f>
        <v/>
      </c>
      <c r="Z189" s="856" t="str">
        <f>IF($B189="","",INDEX('All CCC'!Z$7:Z$846,MATCH(WatchList!$B189,'All CCC'!$B$7:$B$846,0)))</f>
        <v/>
      </c>
      <c r="AA189" s="856" t="str">
        <f>IF($B189="","",INDEX('All CCC'!AA$7:AA$846,MATCH(WatchList!$B189,'All CCC'!$B$7:$B$846,0)))</f>
        <v/>
      </c>
      <c r="AB189" s="856" t="str">
        <f>IF($B189="","",INDEX('All CCC'!AB$7:AB$846,MATCH(WatchList!$B189,'All CCC'!$B$7:$B$846,0)))</f>
        <v/>
      </c>
      <c r="AC189" s="856" t="str">
        <f>IF($B189="","",INDEX('All CCC'!AC$7:AC$846,MATCH(WatchList!$B189,'All CCC'!$B$7:$B$846,0)))</f>
        <v/>
      </c>
      <c r="AD189" s="856" t="str">
        <f>IF($B189="","",INDEX('All CCC'!AD$7:AD$846,MATCH(WatchList!$B189,'All CCC'!$B$7:$B$846,0)))</f>
        <v/>
      </c>
      <c r="AE189" s="856" t="str">
        <f>IF($B189="","",INDEX('All CCC'!AE$7:AE$846,MATCH(WatchList!$B189,'All CCC'!$B$7:$B$846,0)))</f>
        <v/>
      </c>
      <c r="AF189" s="856" t="str">
        <f>IF($B189="","",INDEX('All CCC'!AF$7:AF$846,MATCH(WatchList!$B189,'All CCC'!$B$7:$B$846,0)))</f>
        <v/>
      </c>
      <c r="AG189" s="856" t="str">
        <f>IF($B189="","",INDEX('All CCC'!AG$7:AG$846,MATCH(WatchList!$B189,'All CCC'!$B$7:$B$846,0)))</f>
        <v/>
      </c>
      <c r="AH189" s="856" t="str">
        <f>IF($B189="","",INDEX('All CCC'!AH$7:AH$846,MATCH(WatchList!$B189,'All CCC'!$B$7:$B$846,0)))</f>
        <v/>
      </c>
      <c r="AI189" s="856" t="str">
        <f>IF($B189="","",INDEX('All CCC'!AI$7:AI$846,MATCH(WatchList!$B189,'All CCC'!$B$7:$B$846,0)))</f>
        <v/>
      </c>
      <c r="AJ189" s="856" t="str">
        <f>IF($B189="","",INDEX('All CCC'!AJ$7:AJ$846,MATCH(WatchList!$B189,'All CCC'!$B$7:$B$846,0)))</f>
        <v/>
      </c>
      <c r="AK189" s="856" t="str">
        <f>IF($B189="","",INDEX('All CCC'!AK$7:AK$846,MATCH(WatchList!$B189,'All CCC'!$B$7:$B$846,0)))</f>
        <v/>
      </c>
      <c r="AL189" s="856" t="str">
        <f>IF($B189="","",INDEX('All CCC'!AL$7:AL$846,MATCH(WatchList!$B189,'All CCC'!$B$7:$B$846,0)))</f>
        <v/>
      </c>
      <c r="AM189" s="856" t="str">
        <f>IF($B189="","",INDEX('All CCC'!AM$7:AM$846,MATCH(WatchList!$B189,'All CCC'!$B$7:$B$846,0)))</f>
        <v/>
      </c>
      <c r="AN189" s="856" t="str">
        <f>IF($B189="","",INDEX('All CCC'!AN$7:AN$846,MATCH(WatchList!$B189,'All CCC'!$B$7:$B$846,0)))</f>
        <v/>
      </c>
      <c r="AO189" s="856" t="str">
        <f>IF($B189="","",INDEX('All CCC'!AO$7:AO$846,MATCH(WatchList!$B189,'All CCC'!$B$7:$B$846,0)))</f>
        <v/>
      </c>
      <c r="AP189" s="856" t="str">
        <f>IF($B189="","",INDEX('All CCC'!AP$7:AP$846,MATCH(WatchList!$B189,'All CCC'!$B$7:$B$846,0)))</f>
        <v/>
      </c>
      <c r="AQ189" s="856" t="str">
        <f>IF($B189="","",INDEX('All CCC'!AQ$7:AQ$846,MATCH(WatchList!$B189,'All CCC'!$B$7:$B$846,0)))</f>
        <v/>
      </c>
      <c r="AR189" s="856" t="str">
        <f>IF($B189="","",INDEX('All CCC'!AR$7:AR$846,MATCH(WatchList!$B189,'All CCC'!$B$7:$B$846,0)))</f>
        <v/>
      </c>
      <c r="AS189" s="856" t="str">
        <f>IF($B189="","",INDEX('All CCC'!AS$7:AS$846,MATCH(WatchList!$B189,'All CCC'!$B$7:$B$846,0)))</f>
        <v/>
      </c>
      <c r="AT189" s="856" t="str">
        <f>IF($B189="","",INDEX('All CCC'!AT$7:AT$846,MATCH(WatchList!$B189,'All CCC'!$B$7:$B$846,0)))</f>
        <v/>
      </c>
      <c r="AU189" s="856" t="str">
        <f>IF($B189="","",INDEX('All CCC'!AU$7:AU$846,MATCH(WatchList!$B189,'All CCC'!$B$7:$B$846,0)))</f>
        <v/>
      </c>
      <c r="AV189" s="856" t="str">
        <f>IF($B189="","",INDEX('All CCC'!AV$7:AV$846,MATCH(WatchList!$B189,'All CCC'!$B$7:$B$846,0)))</f>
        <v/>
      </c>
      <c r="AW189" s="856" t="str">
        <f>IF($B189="","",INDEX('All CCC'!AW$7:AW$846,MATCH(WatchList!$B189,'All CCC'!$B$7:$B$846,0)))</f>
        <v/>
      </c>
      <c r="AX189" s="856" t="str">
        <f>IF($B189="","",INDEX('All CCC'!AX$7:AX$846,MATCH(WatchList!$B189,'All CCC'!$B$7:$B$846,0)))</f>
        <v/>
      </c>
      <c r="AY189" s="856" t="str">
        <f>IF($B189="","",INDEX('All CCC'!AY$7:AY$846,MATCH(WatchList!$B189,'All CCC'!$B$7:$B$846,0)))</f>
        <v/>
      </c>
      <c r="AZ189" s="856" t="str">
        <f>IF($B189="","",INDEX('All CCC'!AZ$7:AZ$846,MATCH(WatchList!$B189,'All CCC'!$B$7:$B$846,0)))</f>
        <v/>
      </c>
      <c r="BA189" s="856" t="str">
        <f>IF($B189="","",INDEX('All CCC'!BA$7:BA$846,MATCH(WatchList!$B189,'All CCC'!$B$7:$B$846,0)))</f>
        <v/>
      </c>
      <c r="BB189" s="856" t="str">
        <f>IF($B189="","",INDEX('All CCC'!BB$7:BB$846,MATCH(WatchList!$B189,'All CCC'!$B$7:$B$846,0)))</f>
        <v/>
      </c>
      <c r="BC189" s="856" t="str">
        <f>IF($B189="","",INDEX('All CCC'!BC$7:BC$846,MATCH(WatchList!$B189,'All CCC'!$B$7:$B$846,0)))</f>
        <v/>
      </c>
      <c r="BD189" s="856" t="str">
        <f>IF($B189="","",INDEX('All CCC'!BD$7:BD$846,MATCH(WatchList!$B189,'All CCC'!$B$7:$B$846,0)))</f>
        <v/>
      </c>
      <c r="BE189" s="856" t="str">
        <f>IF($B189="","",INDEX('All CCC'!BE$7:BE$846,MATCH(WatchList!$B189,'All CCC'!$B$7:$B$846,0)))</f>
        <v/>
      </c>
      <c r="BF189" s="856" t="str">
        <f>IF($B189="","",INDEX('All CCC'!BF$7:BF$846,MATCH(WatchList!$B189,'All CCC'!$B$7:$B$846,0)))</f>
        <v/>
      </c>
      <c r="BG189" s="856" t="str">
        <f>IF($B189="","",INDEX('All CCC'!BG$7:BG$846,MATCH(WatchList!$B189,'All CCC'!$B$7:$B$846,0)))</f>
        <v/>
      </c>
    </row>
    <row r="190" spans="1:59" x14ac:dyDescent="0.2">
      <c r="A190" s="550" t="str">
        <f>IF($B190="","",INDEX('All CCC'!A$7:A$846,MATCH(WatchList!$B190,'All CCC'!$B$7:$B$846,0)))</f>
        <v/>
      </c>
      <c r="B190" s="31"/>
      <c r="C190" s="856" t="str">
        <f>IF($B190="","",INDEX('All CCC'!C$7:C$846,MATCH(WatchList!$B190,'All CCC'!$B$7:$B$846,0)))</f>
        <v/>
      </c>
      <c r="D190" s="856" t="str">
        <f>IF($B190="","",INDEX('All CCC'!D$7:D$846,MATCH(WatchList!$B190,'All CCC'!$B$7:$B$846,0)))</f>
        <v/>
      </c>
      <c r="E190" s="856" t="str">
        <f>IF($B190="","",INDEX('All CCC'!E$7:E$846,MATCH(WatchList!$B190,'All CCC'!$B$7:$B$846,0)))</f>
        <v/>
      </c>
      <c r="F190" s="856" t="str">
        <f>IF($B190="","",INDEX('All CCC'!F$7:F$846,MATCH(WatchList!$B190,'All CCC'!$B$7:$B$846,0)))</f>
        <v/>
      </c>
      <c r="G190" s="856" t="str">
        <f>IF($B190="","",INDEX('All CCC'!G$7:G$846,MATCH(WatchList!$B190,'All CCC'!$B$7:$B$846,0)))</f>
        <v/>
      </c>
      <c r="H190" s="856" t="str">
        <f>IF($B190="","",INDEX('All CCC'!H$7:H$846,MATCH(WatchList!$B190,'All CCC'!$B$7:$B$846,0)))</f>
        <v/>
      </c>
      <c r="I190" s="856" t="str">
        <f>IF($B190="","",INDEX('All CCC'!I$7:I$846,MATCH(WatchList!$B190,'All CCC'!$B$7:$B$846,0)))</f>
        <v/>
      </c>
      <c r="J190" s="856" t="str">
        <f>IF($B190="","",INDEX('All CCC'!J$7:J$846,MATCH(WatchList!$B190,'All CCC'!$B$7:$B$846,0)))</f>
        <v/>
      </c>
      <c r="K190" s="856" t="str">
        <f>IF($B190="","",INDEX('All CCC'!K$7:K$846,MATCH(WatchList!$B190,'All CCC'!$B$7:$B$846,0)))</f>
        <v/>
      </c>
      <c r="L190" s="856" t="str">
        <f>IF($B190="","",INDEX('All CCC'!L$7:L$846,MATCH(WatchList!$B190,'All CCC'!$B$7:$B$846,0)))</f>
        <v/>
      </c>
      <c r="M190" s="856" t="str">
        <f>IF($B190="","",INDEX('All CCC'!M$7:M$846,MATCH(WatchList!$B190,'All CCC'!$B$7:$B$846,0)))</f>
        <v/>
      </c>
      <c r="N190" s="856" t="str">
        <f>IF($B190="","",INDEX('All CCC'!N$7:N$846,MATCH(WatchList!$B190,'All CCC'!$B$7:$B$846,0)))</f>
        <v/>
      </c>
      <c r="O190" s="856" t="str">
        <f>IF($B190="","",INDEX('All CCC'!O$7:O$846,MATCH(WatchList!$B190,'All CCC'!$B$7:$B$846,0)))</f>
        <v/>
      </c>
      <c r="P190" s="857" t="str">
        <f>IF($B190="","",INDEX('All CCC'!P$7:P$846,MATCH(WatchList!$B190,'All CCC'!$B$7:$B$846,0)))</f>
        <v/>
      </c>
      <c r="Q190" s="857" t="str">
        <f>IF($B190="","",INDEX('All CCC'!Q$7:Q$846,MATCH(WatchList!$B190,'All CCC'!$B$7:$B$846,0)))</f>
        <v/>
      </c>
      <c r="R190" s="856" t="str">
        <f>IF($B190="","",INDEX('All CCC'!R$7:R$846,MATCH(WatchList!$B190,'All CCC'!$B$7:$B$846,0)))</f>
        <v/>
      </c>
      <c r="S190" s="856" t="str">
        <f>IF($B190="","",INDEX('All CCC'!S$7:S$846,MATCH(WatchList!$B190,'All CCC'!$B$7:$B$846,0)))</f>
        <v/>
      </c>
      <c r="T190" s="856" t="str">
        <f>IF($B190="","",INDEX('All CCC'!T$7:T$846,MATCH(WatchList!$B190,'All CCC'!$B$7:$B$846,0)))</f>
        <v/>
      </c>
      <c r="U190" s="856" t="str">
        <f>IF($B190="","",INDEX('All CCC'!U$7:U$846,MATCH(WatchList!$B190,'All CCC'!$B$7:$B$846,0)))</f>
        <v/>
      </c>
      <c r="V190" s="856" t="str">
        <f>IF($B190="","",INDEX('All CCC'!V$7:V$846,MATCH(WatchList!$B190,'All CCC'!$B$7:$B$846,0)))</f>
        <v/>
      </c>
      <c r="W190" s="856" t="str">
        <f>IF($B190="","",INDEX('All CCC'!W$7:W$846,MATCH(WatchList!$B190,'All CCC'!$B$7:$B$846,0)))</f>
        <v/>
      </c>
      <c r="X190" s="856" t="str">
        <f>IF($B190="","",INDEX('All CCC'!X$7:X$846,MATCH(WatchList!$B190,'All CCC'!$B$7:$B$846,0)))</f>
        <v/>
      </c>
      <c r="Y190" s="856" t="str">
        <f>IF($B190="","",INDEX('All CCC'!Y$7:Y$846,MATCH(WatchList!$B190,'All CCC'!$B$7:$B$846,0)))</f>
        <v/>
      </c>
      <c r="Z190" s="856" t="str">
        <f>IF($B190="","",INDEX('All CCC'!Z$7:Z$846,MATCH(WatchList!$B190,'All CCC'!$B$7:$B$846,0)))</f>
        <v/>
      </c>
      <c r="AA190" s="856" t="str">
        <f>IF($B190="","",INDEX('All CCC'!AA$7:AA$846,MATCH(WatchList!$B190,'All CCC'!$B$7:$B$846,0)))</f>
        <v/>
      </c>
      <c r="AB190" s="856" t="str">
        <f>IF($B190="","",INDEX('All CCC'!AB$7:AB$846,MATCH(WatchList!$B190,'All CCC'!$B$7:$B$846,0)))</f>
        <v/>
      </c>
      <c r="AC190" s="856" t="str">
        <f>IF($B190="","",INDEX('All CCC'!AC$7:AC$846,MATCH(WatchList!$B190,'All CCC'!$B$7:$B$846,0)))</f>
        <v/>
      </c>
      <c r="AD190" s="856" t="str">
        <f>IF($B190="","",INDEX('All CCC'!AD$7:AD$846,MATCH(WatchList!$B190,'All CCC'!$B$7:$B$846,0)))</f>
        <v/>
      </c>
      <c r="AE190" s="856" t="str">
        <f>IF($B190="","",INDEX('All CCC'!AE$7:AE$846,MATCH(WatchList!$B190,'All CCC'!$B$7:$B$846,0)))</f>
        <v/>
      </c>
      <c r="AF190" s="856" t="str">
        <f>IF($B190="","",INDEX('All CCC'!AF$7:AF$846,MATCH(WatchList!$B190,'All CCC'!$B$7:$B$846,0)))</f>
        <v/>
      </c>
      <c r="AG190" s="856" t="str">
        <f>IF($B190="","",INDEX('All CCC'!AG$7:AG$846,MATCH(WatchList!$B190,'All CCC'!$B$7:$B$846,0)))</f>
        <v/>
      </c>
      <c r="AH190" s="856" t="str">
        <f>IF($B190="","",INDEX('All CCC'!AH$7:AH$846,MATCH(WatchList!$B190,'All CCC'!$B$7:$B$846,0)))</f>
        <v/>
      </c>
      <c r="AI190" s="856" t="str">
        <f>IF($B190="","",INDEX('All CCC'!AI$7:AI$846,MATCH(WatchList!$B190,'All CCC'!$B$7:$B$846,0)))</f>
        <v/>
      </c>
      <c r="AJ190" s="856" t="str">
        <f>IF($B190="","",INDEX('All CCC'!AJ$7:AJ$846,MATCH(WatchList!$B190,'All CCC'!$B$7:$B$846,0)))</f>
        <v/>
      </c>
      <c r="AK190" s="856" t="str">
        <f>IF($B190="","",INDEX('All CCC'!AK$7:AK$846,MATCH(WatchList!$B190,'All CCC'!$B$7:$B$846,0)))</f>
        <v/>
      </c>
      <c r="AL190" s="856" t="str">
        <f>IF($B190="","",INDEX('All CCC'!AL$7:AL$846,MATCH(WatchList!$B190,'All CCC'!$B$7:$B$846,0)))</f>
        <v/>
      </c>
      <c r="AM190" s="856" t="str">
        <f>IF($B190="","",INDEX('All CCC'!AM$7:AM$846,MATCH(WatchList!$B190,'All CCC'!$B$7:$B$846,0)))</f>
        <v/>
      </c>
      <c r="AN190" s="856" t="str">
        <f>IF($B190="","",INDEX('All CCC'!AN$7:AN$846,MATCH(WatchList!$B190,'All CCC'!$B$7:$B$846,0)))</f>
        <v/>
      </c>
      <c r="AO190" s="856" t="str">
        <f>IF($B190="","",INDEX('All CCC'!AO$7:AO$846,MATCH(WatchList!$B190,'All CCC'!$B$7:$B$846,0)))</f>
        <v/>
      </c>
      <c r="AP190" s="856" t="str">
        <f>IF($B190="","",INDEX('All CCC'!AP$7:AP$846,MATCH(WatchList!$B190,'All CCC'!$B$7:$B$846,0)))</f>
        <v/>
      </c>
      <c r="AQ190" s="856" t="str">
        <f>IF($B190="","",INDEX('All CCC'!AQ$7:AQ$846,MATCH(WatchList!$B190,'All CCC'!$B$7:$B$846,0)))</f>
        <v/>
      </c>
      <c r="AR190" s="856" t="str">
        <f>IF($B190="","",INDEX('All CCC'!AR$7:AR$846,MATCH(WatchList!$B190,'All CCC'!$B$7:$B$846,0)))</f>
        <v/>
      </c>
      <c r="AS190" s="856" t="str">
        <f>IF($B190="","",INDEX('All CCC'!AS$7:AS$846,MATCH(WatchList!$B190,'All CCC'!$B$7:$B$846,0)))</f>
        <v/>
      </c>
      <c r="AT190" s="856" t="str">
        <f>IF($B190="","",INDEX('All CCC'!AT$7:AT$846,MATCH(WatchList!$B190,'All CCC'!$B$7:$B$846,0)))</f>
        <v/>
      </c>
      <c r="AU190" s="856" t="str">
        <f>IF($B190="","",INDEX('All CCC'!AU$7:AU$846,MATCH(WatchList!$B190,'All CCC'!$B$7:$B$846,0)))</f>
        <v/>
      </c>
      <c r="AV190" s="856" t="str">
        <f>IF($B190="","",INDEX('All CCC'!AV$7:AV$846,MATCH(WatchList!$B190,'All CCC'!$B$7:$B$846,0)))</f>
        <v/>
      </c>
      <c r="AW190" s="856" t="str">
        <f>IF($B190="","",INDEX('All CCC'!AW$7:AW$846,MATCH(WatchList!$B190,'All CCC'!$B$7:$B$846,0)))</f>
        <v/>
      </c>
      <c r="AX190" s="856" t="str">
        <f>IF($B190="","",INDEX('All CCC'!AX$7:AX$846,MATCH(WatchList!$B190,'All CCC'!$B$7:$B$846,0)))</f>
        <v/>
      </c>
      <c r="AY190" s="856" t="str">
        <f>IF($B190="","",INDEX('All CCC'!AY$7:AY$846,MATCH(WatchList!$B190,'All CCC'!$B$7:$B$846,0)))</f>
        <v/>
      </c>
      <c r="AZ190" s="856" t="str">
        <f>IF($B190="","",INDEX('All CCC'!AZ$7:AZ$846,MATCH(WatchList!$B190,'All CCC'!$B$7:$B$846,0)))</f>
        <v/>
      </c>
      <c r="BA190" s="856" t="str">
        <f>IF($B190="","",INDEX('All CCC'!BA$7:BA$846,MATCH(WatchList!$B190,'All CCC'!$B$7:$B$846,0)))</f>
        <v/>
      </c>
      <c r="BB190" s="856" t="str">
        <f>IF($B190="","",INDEX('All CCC'!BB$7:BB$846,MATCH(WatchList!$B190,'All CCC'!$B$7:$B$846,0)))</f>
        <v/>
      </c>
      <c r="BC190" s="856" t="str">
        <f>IF($B190="","",INDEX('All CCC'!BC$7:BC$846,MATCH(WatchList!$B190,'All CCC'!$B$7:$B$846,0)))</f>
        <v/>
      </c>
      <c r="BD190" s="856" t="str">
        <f>IF($B190="","",INDEX('All CCC'!BD$7:BD$846,MATCH(WatchList!$B190,'All CCC'!$B$7:$B$846,0)))</f>
        <v/>
      </c>
      <c r="BE190" s="856" t="str">
        <f>IF($B190="","",INDEX('All CCC'!BE$7:BE$846,MATCH(WatchList!$B190,'All CCC'!$B$7:$B$846,0)))</f>
        <v/>
      </c>
      <c r="BF190" s="856" t="str">
        <f>IF($B190="","",INDEX('All CCC'!BF$7:BF$846,MATCH(WatchList!$B190,'All CCC'!$B$7:$B$846,0)))</f>
        <v/>
      </c>
      <c r="BG190" s="856" t="str">
        <f>IF($B190="","",INDEX('All CCC'!BG$7:BG$846,MATCH(WatchList!$B190,'All CCC'!$B$7:$B$846,0)))</f>
        <v/>
      </c>
    </row>
    <row r="191" spans="1:59" x14ac:dyDescent="0.2">
      <c r="A191" s="550" t="str">
        <f>IF($B191="","",INDEX('All CCC'!A$7:A$846,MATCH(WatchList!$B191,'All CCC'!$B$7:$B$846,0)))</f>
        <v/>
      </c>
      <c r="B191" s="31"/>
      <c r="C191" s="856" t="str">
        <f>IF($B191="","",INDEX('All CCC'!C$7:C$846,MATCH(WatchList!$B191,'All CCC'!$B$7:$B$846,0)))</f>
        <v/>
      </c>
      <c r="D191" s="856" t="str">
        <f>IF($B191="","",INDEX('All CCC'!D$7:D$846,MATCH(WatchList!$B191,'All CCC'!$B$7:$B$846,0)))</f>
        <v/>
      </c>
      <c r="E191" s="856" t="str">
        <f>IF($B191="","",INDEX('All CCC'!E$7:E$846,MATCH(WatchList!$B191,'All CCC'!$B$7:$B$846,0)))</f>
        <v/>
      </c>
      <c r="F191" s="856" t="str">
        <f>IF($B191="","",INDEX('All CCC'!F$7:F$846,MATCH(WatchList!$B191,'All CCC'!$B$7:$B$846,0)))</f>
        <v/>
      </c>
      <c r="G191" s="856" t="str">
        <f>IF($B191="","",INDEX('All CCC'!G$7:G$846,MATCH(WatchList!$B191,'All CCC'!$B$7:$B$846,0)))</f>
        <v/>
      </c>
      <c r="H191" s="856" t="str">
        <f>IF($B191="","",INDEX('All CCC'!H$7:H$846,MATCH(WatchList!$B191,'All CCC'!$B$7:$B$846,0)))</f>
        <v/>
      </c>
      <c r="I191" s="856" t="str">
        <f>IF($B191="","",INDEX('All CCC'!I$7:I$846,MATCH(WatchList!$B191,'All CCC'!$B$7:$B$846,0)))</f>
        <v/>
      </c>
      <c r="J191" s="856" t="str">
        <f>IF($B191="","",INDEX('All CCC'!J$7:J$846,MATCH(WatchList!$B191,'All CCC'!$B$7:$B$846,0)))</f>
        <v/>
      </c>
      <c r="K191" s="856" t="str">
        <f>IF($B191="","",INDEX('All CCC'!K$7:K$846,MATCH(WatchList!$B191,'All CCC'!$B$7:$B$846,0)))</f>
        <v/>
      </c>
      <c r="L191" s="856" t="str">
        <f>IF($B191="","",INDEX('All CCC'!L$7:L$846,MATCH(WatchList!$B191,'All CCC'!$B$7:$B$846,0)))</f>
        <v/>
      </c>
      <c r="M191" s="856" t="str">
        <f>IF($B191="","",INDEX('All CCC'!M$7:M$846,MATCH(WatchList!$B191,'All CCC'!$B$7:$B$846,0)))</f>
        <v/>
      </c>
      <c r="N191" s="856" t="str">
        <f>IF($B191="","",INDEX('All CCC'!N$7:N$846,MATCH(WatchList!$B191,'All CCC'!$B$7:$B$846,0)))</f>
        <v/>
      </c>
      <c r="O191" s="856" t="str">
        <f>IF($B191="","",INDEX('All CCC'!O$7:O$846,MATCH(WatchList!$B191,'All CCC'!$B$7:$B$846,0)))</f>
        <v/>
      </c>
      <c r="P191" s="857" t="str">
        <f>IF($B191="","",INDEX('All CCC'!P$7:P$846,MATCH(WatchList!$B191,'All CCC'!$B$7:$B$846,0)))</f>
        <v/>
      </c>
      <c r="Q191" s="857" t="str">
        <f>IF($B191="","",INDEX('All CCC'!Q$7:Q$846,MATCH(WatchList!$B191,'All CCC'!$B$7:$B$846,0)))</f>
        <v/>
      </c>
      <c r="R191" s="856" t="str">
        <f>IF($B191="","",INDEX('All CCC'!R$7:R$846,MATCH(WatchList!$B191,'All CCC'!$B$7:$B$846,0)))</f>
        <v/>
      </c>
      <c r="S191" s="856" t="str">
        <f>IF($B191="","",INDEX('All CCC'!S$7:S$846,MATCH(WatchList!$B191,'All CCC'!$B$7:$B$846,0)))</f>
        <v/>
      </c>
      <c r="T191" s="856" t="str">
        <f>IF($B191="","",INDEX('All CCC'!T$7:T$846,MATCH(WatchList!$B191,'All CCC'!$B$7:$B$846,0)))</f>
        <v/>
      </c>
      <c r="U191" s="856" t="str">
        <f>IF($B191="","",INDEX('All CCC'!U$7:U$846,MATCH(WatchList!$B191,'All CCC'!$B$7:$B$846,0)))</f>
        <v/>
      </c>
      <c r="V191" s="856" t="str">
        <f>IF($B191="","",INDEX('All CCC'!V$7:V$846,MATCH(WatchList!$B191,'All CCC'!$B$7:$B$846,0)))</f>
        <v/>
      </c>
      <c r="W191" s="856" t="str">
        <f>IF($B191="","",INDEX('All CCC'!W$7:W$846,MATCH(WatchList!$B191,'All CCC'!$B$7:$B$846,0)))</f>
        <v/>
      </c>
      <c r="X191" s="856" t="str">
        <f>IF($B191="","",INDEX('All CCC'!X$7:X$846,MATCH(WatchList!$B191,'All CCC'!$B$7:$B$846,0)))</f>
        <v/>
      </c>
      <c r="Y191" s="856" t="str">
        <f>IF($B191="","",INDEX('All CCC'!Y$7:Y$846,MATCH(WatchList!$B191,'All CCC'!$B$7:$B$846,0)))</f>
        <v/>
      </c>
      <c r="Z191" s="856" t="str">
        <f>IF($B191="","",INDEX('All CCC'!Z$7:Z$846,MATCH(WatchList!$B191,'All CCC'!$B$7:$B$846,0)))</f>
        <v/>
      </c>
      <c r="AA191" s="856" t="str">
        <f>IF($B191="","",INDEX('All CCC'!AA$7:AA$846,MATCH(WatchList!$B191,'All CCC'!$B$7:$B$846,0)))</f>
        <v/>
      </c>
      <c r="AB191" s="856" t="str">
        <f>IF($B191="","",INDEX('All CCC'!AB$7:AB$846,MATCH(WatchList!$B191,'All CCC'!$B$7:$B$846,0)))</f>
        <v/>
      </c>
      <c r="AC191" s="856" t="str">
        <f>IF($B191="","",INDEX('All CCC'!AC$7:AC$846,MATCH(WatchList!$B191,'All CCC'!$B$7:$B$846,0)))</f>
        <v/>
      </c>
      <c r="AD191" s="856" t="str">
        <f>IF($B191="","",INDEX('All CCC'!AD$7:AD$846,MATCH(WatchList!$B191,'All CCC'!$B$7:$B$846,0)))</f>
        <v/>
      </c>
      <c r="AE191" s="856" t="str">
        <f>IF($B191="","",INDEX('All CCC'!AE$7:AE$846,MATCH(WatchList!$B191,'All CCC'!$B$7:$B$846,0)))</f>
        <v/>
      </c>
      <c r="AF191" s="856" t="str">
        <f>IF($B191="","",INDEX('All CCC'!AF$7:AF$846,MATCH(WatchList!$B191,'All CCC'!$B$7:$B$846,0)))</f>
        <v/>
      </c>
      <c r="AG191" s="856" t="str">
        <f>IF($B191="","",INDEX('All CCC'!AG$7:AG$846,MATCH(WatchList!$B191,'All CCC'!$B$7:$B$846,0)))</f>
        <v/>
      </c>
      <c r="AH191" s="856" t="str">
        <f>IF($B191="","",INDEX('All CCC'!AH$7:AH$846,MATCH(WatchList!$B191,'All CCC'!$B$7:$B$846,0)))</f>
        <v/>
      </c>
      <c r="AI191" s="856" t="str">
        <f>IF($B191="","",INDEX('All CCC'!AI$7:AI$846,MATCH(WatchList!$B191,'All CCC'!$B$7:$B$846,0)))</f>
        <v/>
      </c>
      <c r="AJ191" s="856" t="str">
        <f>IF($B191="","",INDEX('All CCC'!AJ$7:AJ$846,MATCH(WatchList!$B191,'All CCC'!$B$7:$B$846,0)))</f>
        <v/>
      </c>
      <c r="AK191" s="856" t="str">
        <f>IF($B191="","",INDEX('All CCC'!AK$7:AK$846,MATCH(WatchList!$B191,'All CCC'!$B$7:$B$846,0)))</f>
        <v/>
      </c>
      <c r="AL191" s="856" t="str">
        <f>IF($B191="","",INDEX('All CCC'!AL$7:AL$846,MATCH(WatchList!$B191,'All CCC'!$B$7:$B$846,0)))</f>
        <v/>
      </c>
      <c r="AM191" s="856" t="str">
        <f>IF($B191="","",INDEX('All CCC'!AM$7:AM$846,MATCH(WatchList!$B191,'All CCC'!$B$7:$B$846,0)))</f>
        <v/>
      </c>
      <c r="AN191" s="856" t="str">
        <f>IF($B191="","",INDEX('All CCC'!AN$7:AN$846,MATCH(WatchList!$B191,'All CCC'!$B$7:$B$846,0)))</f>
        <v/>
      </c>
      <c r="AO191" s="856" t="str">
        <f>IF($B191="","",INDEX('All CCC'!AO$7:AO$846,MATCH(WatchList!$B191,'All CCC'!$B$7:$B$846,0)))</f>
        <v/>
      </c>
      <c r="AP191" s="856" t="str">
        <f>IF($B191="","",INDEX('All CCC'!AP$7:AP$846,MATCH(WatchList!$B191,'All CCC'!$B$7:$B$846,0)))</f>
        <v/>
      </c>
      <c r="AQ191" s="856" t="str">
        <f>IF($B191="","",INDEX('All CCC'!AQ$7:AQ$846,MATCH(WatchList!$B191,'All CCC'!$B$7:$B$846,0)))</f>
        <v/>
      </c>
      <c r="AR191" s="856" t="str">
        <f>IF($B191="","",INDEX('All CCC'!AR$7:AR$846,MATCH(WatchList!$B191,'All CCC'!$B$7:$B$846,0)))</f>
        <v/>
      </c>
      <c r="AS191" s="856" t="str">
        <f>IF($B191="","",INDEX('All CCC'!AS$7:AS$846,MATCH(WatchList!$B191,'All CCC'!$B$7:$B$846,0)))</f>
        <v/>
      </c>
      <c r="AT191" s="856" t="str">
        <f>IF($B191="","",INDEX('All CCC'!AT$7:AT$846,MATCH(WatchList!$B191,'All CCC'!$B$7:$B$846,0)))</f>
        <v/>
      </c>
      <c r="AU191" s="856" t="str">
        <f>IF($B191="","",INDEX('All CCC'!AU$7:AU$846,MATCH(WatchList!$B191,'All CCC'!$B$7:$B$846,0)))</f>
        <v/>
      </c>
      <c r="AV191" s="856" t="str">
        <f>IF($B191="","",INDEX('All CCC'!AV$7:AV$846,MATCH(WatchList!$B191,'All CCC'!$B$7:$B$846,0)))</f>
        <v/>
      </c>
      <c r="AW191" s="856" t="str">
        <f>IF($B191="","",INDEX('All CCC'!AW$7:AW$846,MATCH(WatchList!$B191,'All CCC'!$B$7:$B$846,0)))</f>
        <v/>
      </c>
      <c r="AX191" s="856" t="str">
        <f>IF($B191="","",INDEX('All CCC'!AX$7:AX$846,MATCH(WatchList!$B191,'All CCC'!$B$7:$B$846,0)))</f>
        <v/>
      </c>
      <c r="AY191" s="856" t="str">
        <f>IF($B191="","",INDEX('All CCC'!AY$7:AY$846,MATCH(WatchList!$B191,'All CCC'!$B$7:$B$846,0)))</f>
        <v/>
      </c>
      <c r="AZ191" s="856" t="str">
        <f>IF($B191="","",INDEX('All CCC'!AZ$7:AZ$846,MATCH(WatchList!$B191,'All CCC'!$B$7:$B$846,0)))</f>
        <v/>
      </c>
      <c r="BA191" s="856" t="str">
        <f>IF($B191="","",INDEX('All CCC'!BA$7:BA$846,MATCH(WatchList!$B191,'All CCC'!$B$7:$B$846,0)))</f>
        <v/>
      </c>
      <c r="BB191" s="856" t="str">
        <f>IF($B191="","",INDEX('All CCC'!BB$7:BB$846,MATCH(WatchList!$B191,'All CCC'!$B$7:$B$846,0)))</f>
        <v/>
      </c>
      <c r="BC191" s="856" t="str">
        <f>IF($B191="","",INDEX('All CCC'!BC$7:BC$846,MATCH(WatchList!$B191,'All CCC'!$B$7:$B$846,0)))</f>
        <v/>
      </c>
      <c r="BD191" s="856" t="str">
        <f>IF($B191="","",INDEX('All CCC'!BD$7:BD$846,MATCH(WatchList!$B191,'All CCC'!$B$7:$B$846,0)))</f>
        <v/>
      </c>
      <c r="BE191" s="856" t="str">
        <f>IF($B191="","",INDEX('All CCC'!BE$7:BE$846,MATCH(WatchList!$B191,'All CCC'!$B$7:$B$846,0)))</f>
        <v/>
      </c>
      <c r="BF191" s="856" t="str">
        <f>IF($B191="","",INDEX('All CCC'!BF$7:BF$846,MATCH(WatchList!$B191,'All CCC'!$B$7:$B$846,0)))</f>
        <v/>
      </c>
      <c r="BG191" s="856" t="str">
        <f>IF($B191="","",INDEX('All CCC'!BG$7:BG$846,MATCH(WatchList!$B191,'All CCC'!$B$7:$B$846,0)))</f>
        <v/>
      </c>
    </row>
    <row r="192" spans="1:59" x14ac:dyDescent="0.2">
      <c r="A192" s="550" t="str">
        <f>IF($B192="","",INDEX('All CCC'!A$7:A$846,MATCH(WatchList!$B192,'All CCC'!$B$7:$B$846,0)))</f>
        <v/>
      </c>
      <c r="B192" s="31"/>
      <c r="C192" s="856" t="str">
        <f>IF($B192="","",INDEX('All CCC'!C$7:C$846,MATCH(WatchList!$B192,'All CCC'!$B$7:$B$846,0)))</f>
        <v/>
      </c>
      <c r="D192" s="856" t="str">
        <f>IF($B192="","",INDEX('All CCC'!D$7:D$846,MATCH(WatchList!$B192,'All CCC'!$B$7:$B$846,0)))</f>
        <v/>
      </c>
      <c r="E192" s="856" t="str">
        <f>IF($B192="","",INDEX('All CCC'!E$7:E$846,MATCH(WatchList!$B192,'All CCC'!$B$7:$B$846,0)))</f>
        <v/>
      </c>
      <c r="F192" s="856" t="str">
        <f>IF($B192="","",INDEX('All CCC'!F$7:F$846,MATCH(WatchList!$B192,'All CCC'!$B$7:$B$846,0)))</f>
        <v/>
      </c>
      <c r="G192" s="856" t="str">
        <f>IF($B192="","",INDEX('All CCC'!G$7:G$846,MATCH(WatchList!$B192,'All CCC'!$B$7:$B$846,0)))</f>
        <v/>
      </c>
      <c r="H192" s="856" t="str">
        <f>IF($B192="","",INDEX('All CCC'!H$7:H$846,MATCH(WatchList!$B192,'All CCC'!$B$7:$B$846,0)))</f>
        <v/>
      </c>
      <c r="I192" s="856" t="str">
        <f>IF($B192="","",INDEX('All CCC'!I$7:I$846,MATCH(WatchList!$B192,'All CCC'!$B$7:$B$846,0)))</f>
        <v/>
      </c>
      <c r="J192" s="856" t="str">
        <f>IF($B192="","",INDEX('All CCC'!J$7:J$846,MATCH(WatchList!$B192,'All CCC'!$B$7:$B$846,0)))</f>
        <v/>
      </c>
      <c r="K192" s="856" t="str">
        <f>IF($B192="","",INDEX('All CCC'!K$7:K$846,MATCH(WatchList!$B192,'All CCC'!$B$7:$B$846,0)))</f>
        <v/>
      </c>
      <c r="L192" s="856" t="str">
        <f>IF($B192="","",INDEX('All CCC'!L$7:L$846,MATCH(WatchList!$B192,'All CCC'!$B$7:$B$846,0)))</f>
        <v/>
      </c>
      <c r="M192" s="856" t="str">
        <f>IF($B192="","",INDEX('All CCC'!M$7:M$846,MATCH(WatchList!$B192,'All CCC'!$B$7:$B$846,0)))</f>
        <v/>
      </c>
      <c r="N192" s="856" t="str">
        <f>IF($B192="","",INDEX('All CCC'!N$7:N$846,MATCH(WatchList!$B192,'All CCC'!$B$7:$B$846,0)))</f>
        <v/>
      </c>
      <c r="O192" s="856" t="str">
        <f>IF($B192="","",INDEX('All CCC'!O$7:O$846,MATCH(WatchList!$B192,'All CCC'!$B$7:$B$846,0)))</f>
        <v/>
      </c>
      <c r="P192" s="857" t="str">
        <f>IF($B192="","",INDEX('All CCC'!P$7:P$846,MATCH(WatchList!$B192,'All CCC'!$B$7:$B$846,0)))</f>
        <v/>
      </c>
      <c r="Q192" s="857" t="str">
        <f>IF($B192="","",INDEX('All CCC'!Q$7:Q$846,MATCH(WatchList!$B192,'All CCC'!$B$7:$B$846,0)))</f>
        <v/>
      </c>
      <c r="R192" s="856" t="str">
        <f>IF($B192="","",INDEX('All CCC'!R$7:R$846,MATCH(WatchList!$B192,'All CCC'!$B$7:$B$846,0)))</f>
        <v/>
      </c>
      <c r="S192" s="856" t="str">
        <f>IF($B192="","",INDEX('All CCC'!S$7:S$846,MATCH(WatchList!$B192,'All CCC'!$B$7:$B$846,0)))</f>
        <v/>
      </c>
      <c r="T192" s="856" t="str">
        <f>IF($B192="","",INDEX('All CCC'!T$7:T$846,MATCH(WatchList!$B192,'All CCC'!$B$7:$B$846,0)))</f>
        <v/>
      </c>
      <c r="U192" s="856" t="str">
        <f>IF($B192="","",INDEX('All CCC'!U$7:U$846,MATCH(WatchList!$B192,'All CCC'!$B$7:$B$846,0)))</f>
        <v/>
      </c>
      <c r="V192" s="856" t="str">
        <f>IF($B192="","",INDEX('All CCC'!V$7:V$846,MATCH(WatchList!$B192,'All CCC'!$B$7:$B$846,0)))</f>
        <v/>
      </c>
      <c r="W192" s="856" t="str">
        <f>IF($B192="","",INDEX('All CCC'!W$7:W$846,MATCH(WatchList!$B192,'All CCC'!$B$7:$B$846,0)))</f>
        <v/>
      </c>
      <c r="X192" s="856" t="str">
        <f>IF($B192="","",INDEX('All CCC'!X$7:X$846,MATCH(WatchList!$B192,'All CCC'!$B$7:$B$846,0)))</f>
        <v/>
      </c>
      <c r="Y192" s="856" t="str">
        <f>IF($B192="","",INDEX('All CCC'!Y$7:Y$846,MATCH(WatchList!$B192,'All CCC'!$B$7:$B$846,0)))</f>
        <v/>
      </c>
      <c r="Z192" s="856" t="str">
        <f>IF($B192="","",INDEX('All CCC'!Z$7:Z$846,MATCH(WatchList!$B192,'All CCC'!$B$7:$B$846,0)))</f>
        <v/>
      </c>
      <c r="AA192" s="856" t="str">
        <f>IF($B192="","",INDEX('All CCC'!AA$7:AA$846,MATCH(WatchList!$B192,'All CCC'!$B$7:$B$846,0)))</f>
        <v/>
      </c>
      <c r="AB192" s="856" t="str">
        <f>IF($B192="","",INDEX('All CCC'!AB$7:AB$846,MATCH(WatchList!$B192,'All CCC'!$B$7:$B$846,0)))</f>
        <v/>
      </c>
      <c r="AC192" s="856" t="str">
        <f>IF($B192="","",INDEX('All CCC'!AC$7:AC$846,MATCH(WatchList!$B192,'All CCC'!$B$7:$B$846,0)))</f>
        <v/>
      </c>
      <c r="AD192" s="856" t="str">
        <f>IF($B192="","",INDEX('All CCC'!AD$7:AD$846,MATCH(WatchList!$B192,'All CCC'!$B$7:$B$846,0)))</f>
        <v/>
      </c>
      <c r="AE192" s="856" t="str">
        <f>IF($B192="","",INDEX('All CCC'!AE$7:AE$846,MATCH(WatchList!$B192,'All CCC'!$B$7:$B$846,0)))</f>
        <v/>
      </c>
      <c r="AF192" s="856" t="str">
        <f>IF($B192="","",INDEX('All CCC'!AF$7:AF$846,MATCH(WatchList!$B192,'All CCC'!$B$7:$B$846,0)))</f>
        <v/>
      </c>
      <c r="AG192" s="856" t="str">
        <f>IF($B192="","",INDEX('All CCC'!AG$7:AG$846,MATCH(WatchList!$B192,'All CCC'!$B$7:$B$846,0)))</f>
        <v/>
      </c>
      <c r="AH192" s="856" t="str">
        <f>IF($B192="","",INDEX('All CCC'!AH$7:AH$846,MATCH(WatchList!$B192,'All CCC'!$B$7:$B$846,0)))</f>
        <v/>
      </c>
      <c r="AI192" s="856" t="str">
        <f>IF($B192="","",INDEX('All CCC'!AI$7:AI$846,MATCH(WatchList!$B192,'All CCC'!$B$7:$B$846,0)))</f>
        <v/>
      </c>
      <c r="AJ192" s="856" t="str">
        <f>IF($B192="","",INDEX('All CCC'!AJ$7:AJ$846,MATCH(WatchList!$B192,'All CCC'!$B$7:$B$846,0)))</f>
        <v/>
      </c>
      <c r="AK192" s="856" t="str">
        <f>IF($B192="","",INDEX('All CCC'!AK$7:AK$846,MATCH(WatchList!$B192,'All CCC'!$B$7:$B$846,0)))</f>
        <v/>
      </c>
      <c r="AL192" s="856" t="str">
        <f>IF($B192="","",INDEX('All CCC'!AL$7:AL$846,MATCH(WatchList!$B192,'All CCC'!$B$7:$B$846,0)))</f>
        <v/>
      </c>
      <c r="AM192" s="856" t="str">
        <f>IF($B192="","",INDEX('All CCC'!AM$7:AM$846,MATCH(WatchList!$B192,'All CCC'!$B$7:$B$846,0)))</f>
        <v/>
      </c>
      <c r="AN192" s="856" t="str">
        <f>IF($B192="","",INDEX('All CCC'!AN$7:AN$846,MATCH(WatchList!$B192,'All CCC'!$B$7:$B$846,0)))</f>
        <v/>
      </c>
      <c r="AO192" s="856" t="str">
        <f>IF($B192="","",INDEX('All CCC'!AO$7:AO$846,MATCH(WatchList!$B192,'All CCC'!$B$7:$B$846,0)))</f>
        <v/>
      </c>
      <c r="AP192" s="856" t="str">
        <f>IF($B192="","",INDEX('All CCC'!AP$7:AP$846,MATCH(WatchList!$B192,'All CCC'!$B$7:$B$846,0)))</f>
        <v/>
      </c>
      <c r="AQ192" s="856" t="str">
        <f>IF($B192="","",INDEX('All CCC'!AQ$7:AQ$846,MATCH(WatchList!$B192,'All CCC'!$B$7:$B$846,0)))</f>
        <v/>
      </c>
      <c r="AR192" s="856" t="str">
        <f>IF($B192="","",INDEX('All CCC'!AR$7:AR$846,MATCH(WatchList!$B192,'All CCC'!$B$7:$B$846,0)))</f>
        <v/>
      </c>
      <c r="AS192" s="856" t="str">
        <f>IF($B192="","",INDEX('All CCC'!AS$7:AS$846,MATCH(WatchList!$B192,'All CCC'!$B$7:$B$846,0)))</f>
        <v/>
      </c>
      <c r="AT192" s="856" t="str">
        <f>IF($B192="","",INDEX('All CCC'!AT$7:AT$846,MATCH(WatchList!$B192,'All CCC'!$B$7:$B$846,0)))</f>
        <v/>
      </c>
      <c r="AU192" s="856" t="str">
        <f>IF($B192="","",INDEX('All CCC'!AU$7:AU$846,MATCH(WatchList!$B192,'All CCC'!$B$7:$B$846,0)))</f>
        <v/>
      </c>
      <c r="AV192" s="856" t="str">
        <f>IF($B192="","",INDEX('All CCC'!AV$7:AV$846,MATCH(WatchList!$B192,'All CCC'!$B$7:$B$846,0)))</f>
        <v/>
      </c>
      <c r="AW192" s="856" t="str">
        <f>IF($B192="","",INDEX('All CCC'!AW$7:AW$846,MATCH(WatchList!$B192,'All CCC'!$B$7:$B$846,0)))</f>
        <v/>
      </c>
      <c r="AX192" s="856" t="str">
        <f>IF($B192="","",INDEX('All CCC'!AX$7:AX$846,MATCH(WatchList!$B192,'All CCC'!$B$7:$B$846,0)))</f>
        <v/>
      </c>
      <c r="AY192" s="856" t="str">
        <f>IF($B192="","",INDEX('All CCC'!AY$7:AY$846,MATCH(WatchList!$B192,'All CCC'!$B$7:$B$846,0)))</f>
        <v/>
      </c>
      <c r="AZ192" s="856" t="str">
        <f>IF($B192="","",INDEX('All CCC'!AZ$7:AZ$846,MATCH(WatchList!$B192,'All CCC'!$B$7:$B$846,0)))</f>
        <v/>
      </c>
      <c r="BA192" s="856" t="str">
        <f>IF($B192="","",INDEX('All CCC'!BA$7:BA$846,MATCH(WatchList!$B192,'All CCC'!$B$7:$B$846,0)))</f>
        <v/>
      </c>
      <c r="BB192" s="856" t="str">
        <f>IF($B192="","",INDEX('All CCC'!BB$7:BB$846,MATCH(WatchList!$B192,'All CCC'!$B$7:$B$846,0)))</f>
        <v/>
      </c>
      <c r="BC192" s="856" t="str">
        <f>IF($B192="","",INDEX('All CCC'!BC$7:BC$846,MATCH(WatchList!$B192,'All CCC'!$B$7:$B$846,0)))</f>
        <v/>
      </c>
      <c r="BD192" s="856" t="str">
        <f>IF($B192="","",INDEX('All CCC'!BD$7:BD$846,MATCH(WatchList!$B192,'All CCC'!$B$7:$B$846,0)))</f>
        <v/>
      </c>
      <c r="BE192" s="856" t="str">
        <f>IF($B192="","",INDEX('All CCC'!BE$7:BE$846,MATCH(WatchList!$B192,'All CCC'!$B$7:$B$846,0)))</f>
        <v/>
      </c>
      <c r="BF192" s="856" t="str">
        <f>IF($B192="","",INDEX('All CCC'!BF$7:BF$846,MATCH(WatchList!$B192,'All CCC'!$B$7:$B$846,0)))</f>
        <v/>
      </c>
      <c r="BG192" s="856" t="str">
        <f>IF($B192="","",INDEX('All CCC'!BG$7:BG$846,MATCH(WatchList!$B192,'All CCC'!$B$7:$B$846,0)))</f>
        <v/>
      </c>
    </row>
    <row r="193" spans="1:59" x14ac:dyDescent="0.2">
      <c r="A193" s="550" t="str">
        <f>IF($B193="","",INDEX('All CCC'!A$7:A$846,MATCH(WatchList!$B193,'All CCC'!$B$7:$B$846,0)))</f>
        <v/>
      </c>
      <c r="B193" s="31"/>
      <c r="C193" s="856" t="str">
        <f>IF($B193="","",INDEX('All CCC'!C$7:C$846,MATCH(WatchList!$B193,'All CCC'!$B$7:$B$846,0)))</f>
        <v/>
      </c>
      <c r="D193" s="856" t="str">
        <f>IF($B193="","",INDEX('All CCC'!D$7:D$846,MATCH(WatchList!$B193,'All CCC'!$B$7:$B$846,0)))</f>
        <v/>
      </c>
      <c r="E193" s="856" t="str">
        <f>IF($B193="","",INDEX('All CCC'!E$7:E$846,MATCH(WatchList!$B193,'All CCC'!$B$7:$B$846,0)))</f>
        <v/>
      </c>
      <c r="F193" s="856" t="str">
        <f>IF($B193="","",INDEX('All CCC'!F$7:F$846,MATCH(WatchList!$B193,'All CCC'!$B$7:$B$846,0)))</f>
        <v/>
      </c>
      <c r="G193" s="856" t="str">
        <f>IF($B193="","",INDEX('All CCC'!G$7:G$846,MATCH(WatchList!$B193,'All CCC'!$B$7:$B$846,0)))</f>
        <v/>
      </c>
      <c r="H193" s="856" t="str">
        <f>IF($B193="","",INDEX('All CCC'!H$7:H$846,MATCH(WatchList!$B193,'All CCC'!$B$7:$B$846,0)))</f>
        <v/>
      </c>
      <c r="I193" s="856" t="str">
        <f>IF($B193="","",INDEX('All CCC'!I$7:I$846,MATCH(WatchList!$B193,'All CCC'!$B$7:$B$846,0)))</f>
        <v/>
      </c>
      <c r="J193" s="856" t="str">
        <f>IF($B193="","",INDEX('All CCC'!J$7:J$846,MATCH(WatchList!$B193,'All CCC'!$B$7:$B$846,0)))</f>
        <v/>
      </c>
      <c r="K193" s="856" t="str">
        <f>IF($B193="","",INDEX('All CCC'!K$7:K$846,MATCH(WatchList!$B193,'All CCC'!$B$7:$B$846,0)))</f>
        <v/>
      </c>
      <c r="L193" s="856" t="str">
        <f>IF($B193="","",INDEX('All CCC'!L$7:L$846,MATCH(WatchList!$B193,'All CCC'!$B$7:$B$846,0)))</f>
        <v/>
      </c>
      <c r="M193" s="856" t="str">
        <f>IF($B193="","",INDEX('All CCC'!M$7:M$846,MATCH(WatchList!$B193,'All CCC'!$B$7:$B$846,0)))</f>
        <v/>
      </c>
      <c r="N193" s="856" t="str">
        <f>IF($B193="","",INDEX('All CCC'!N$7:N$846,MATCH(WatchList!$B193,'All CCC'!$B$7:$B$846,0)))</f>
        <v/>
      </c>
      <c r="O193" s="856" t="str">
        <f>IF($B193="","",INDEX('All CCC'!O$7:O$846,MATCH(WatchList!$B193,'All CCC'!$B$7:$B$846,0)))</f>
        <v/>
      </c>
      <c r="P193" s="857" t="str">
        <f>IF($B193="","",INDEX('All CCC'!P$7:P$846,MATCH(WatchList!$B193,'All CCC'!$B$7:$B$846,0)))</f>
        <v/>
      </c>
      <c r="Q193" s="857" t="str">
        <f>IF($B193="","",INDEX('All CCC'!Q$7:Q$846,MATCH(WatchList!$B193,'All CCC'!$B$7:$B$846,0)))</f>
        <v/>
      </c>
      <c r="R193" s="856" t="str">
        <f>IF($B193="","",INDEX('All CCC'!R$7:R$846,MATCH(WatchList!$B193,'All CCC'!$B$7:$B$846,0)))</f>
        <v/>
      </c>
      <c r="S193" s="856" t="str">
        <f>IF($B193="","",INDEX('All CCC'!S$7:S$846,MATCH(WatchList!$B193,'All CCC'!$B$7:$B$846,0)))</f>
        <v/>
      </c>
      <c r="T193" s="856" t="str">
        <f>IF($B193="","",INDEX('All CCC'!T$7:T$846,MATCH(WatchList!$B193,'All CCC'!$B$7:$B$846,0)))</f>
        <v/>
      </c>
      <c r="U193" s="856" t="str">
        <f>IF($B193="","",INDEX('All CCC'!U$7:U$846,MATCH(WatchList!$B193,'All CCC'!$B$7:$B$846,0)))</f>
        <v/>
      </c>
      <c r="V193" s="856" t="str">
        <f>IF($B193="","",INDEX('All CCC'!V$7:V$846,MATCH(WatchList!$B193,'All CCC'!$B$7:$B$846,0)))</f>
        <v/>
      </c>
      <c r="W193" s="856" t="str">
        <f>IF($B193="","",INDEX('All CCC'!W$7:W$846,MATCH(WatchList!$B193,'All CCC'!$B$7:$B$846,0)))</f>
        <v/>
      </c>
      <c r="X193" s="856" t="str">
        <f>IF($B193="","",INDEX('All CCC'!X$7:X$846,MATCH(WatchList!$B193,'All CCC'!$B$7:$B$846,0)))</f>
        <v/>
      </c>
      <c r="Y193" s="856" t="str">
        <f>IF($B193="","",INDEX('All CCC'!Y$7:Y$846,MATCH(WatchList!$B193,'All CCC'!$B$7:$B$846,0)))</f>
        <v/>
      </c>
      <c r="Z193" s="856" t="str">
        <f>IF($B193="","",INDEX('All CCC'!Z$7:Z$846,MATCH(WatchList!$B193,'All CCC'!$B$7:$B$846,0)))</f>
        <v/>
      </c>
      <c r="AA193" s="856" t="str">
        <f>IF($B193="","",INDEX('All CCC'!AA$7:AA$846,MATCH(WatchList!$B193,'All CCC'!$B$7:$B$846,0)))</f>
        <v/>
      </c>
      <c r="AB193" s="856" t="str">
        <f>IF($B193="","",INDEX('All CCC'!AB$7:AB$846,MATCH(WatchList!$B193,'All CCC'!$B$7:$B$846,0)))</f>
        <v/>
      </c>
      <c r="AC193" s="856" t="str">
        <f>IF($B193="","",INDEX('All CCC'!AC$7:AC$846,MATCH(WatchList!$B193,'All CCC'!$B$7:$B$846,0)))</f>
        <v/>
      </c>
      <c r="AD193" s="856" t="str">
        <f>IF($B193="","",INDEX('All CCC'!AD$7:AD$846,MATCH(WatchList!$B193,'All CCC'!$B$7:$B$846,0)))</f>
        <v/>
      </c>
      <c r="AE193" s="856" t="str">
        <f>IF($B193="","",INDEX('All CCC'!AE$7:AE$846,MATCH(WatchList!$B193,'All CCC'!$B$7:$B$846,0)))</f>
        <v/>
      </c>
      <c r="AF193" s="856" t="str">
        <f>IF($B193="","",INDEX('All CCC'!AF$7:AF$846,MATCH(WatchList!$B193,'All CCC'!$B$7:$B$846,0)))</f>
        <v/>
      </c>
      <c r="AG193" s="856" t="str">
        <f>IF($B193="","",INDEX('All CCC'!AG$7:AG$846,MATCH(WatchList!$B193,'All CCC'!$B$7:$B$846,0)))</f>
        <v/>
      </c>
      <c r="AH193" s="856" t="str">
        <f>IF($B193="","",INDEX('All CCC'!AH$7:AH$846,MATCH(WatchList!$B193,'All CCC'!$B$7:$B$846,0)))</f>
        <v/>
      </c>
      <c r="AI193" s="856" t="str">
        <f>IF($B193="","",INDEX('All CCC'!AI$7:AI$846,MATCH(WatchList!$B193,'All CCC'!$B$7:$B$846,0)))</f>
        <v/>
      </c>
      <c r="AJ193" s="856" t="str">
        <f>IF($B193="","",INDEX('All CCC'!AJ$7:AJ$846,MATCH(WatchList!$B193,'All CCC'!$B$7:$B$846,0)))</f>
        <v/>
      </c>
      <c r="AK193" s="856" t="str">
        <f>IF($B193="","",INDEX('All CCC'!AK$7:AK$846,MATCH(WatchList!$B193,'All CCC'!$B$7:$B$846,0)))</f>
        <v/>
      </c>
      <c r="AL193" s="856" t="str">
        <f>IF($B193="","",INDEX('All CCC'!AL$7:AL$846,MATCH(WatchList!$B193,'All CCC'!$B$7:$B$846,0)))</f>
        <v/>
      </c>
      <c r="AM193" s="856" t="str">
        <f>IF($B193="","",INDEX('All CCC'!AM$7:AM$846,MATCH(WatchList!$B193,'All CCC'!$B$7:$B$846,0)))</f>
        <v/>
      </c>
      <c r="AN193" s="856" t="str">
        <f>IF($B193="","",INDEX('All CCC'!AN$7:AN$846,MATCH(WatchList!$B193,'All CCC'!$B$7:$B$846,0)))</f>
        <v/>
      </c>
      <c r="AO193" s="856" t="str">
        <f>IF($B193="","",INDEX('All CCC'!AO$7:AO$846,MATCH(WatchList!$B193,'All CCC'!$B$7:$B$846,0)))</f>
        <v/>
      </c>
      <c r="AP193" s="856" t="str">
        <f>IF($B193="","",INDEX('All CCC'!AP$7:AP$846,MATCH(WatchList!$B193,'All CCC'!$B$7:$B$846,0)))</f>
        <v/>
      </c>
      <c r="AQ193" s="856" t="str">
        <f>IF($B193="","",INDEX('All CCC'!AQ$7:AQ$846,MATCH(WatchList!$B193,'All CCC'!$B$7:$B$846,0)))</f>
        <v/>
      </c>
      <c r="AR193" s="856" t="str">
        <f>IF($B193="","",INDEX('All CCC'!AR$7:AR$846,MATCH(WatchList!$B193,'All CCC'!$B$7:$B$846,0)))</f>
        <v/>
      </c>
      <c r="AS193" s="856" t="str">
        <f>IF($B193="","",INDEX('All CCC'!AS$7:AS$846,MATCH(WatchList!$B193,'All CCC'!$B$7:$B$846,0)))</f>
        <v/>
      </c>
      <c r="AT193" s="856" t="str">
        <f>IF($B193="","",INDEX('All CCC'!AT$7:AT$846,MATCH(WatchList!$B193,'All CCC'!$B$7:$B$846,0)))</f>
        <v/>
      </c>
      <c r="AU193" s="856" t="str">
        <f>IF($B193="","",INDEX('All CCC'!AU$7:AU$846,MATCH(WatchList!$B193,'All CCC'!$B$7:$B$846,0)))</f>
        <v/>
      </c>
      <c r="AV193" s="856" t="str">
        <f>IF($B193="","",INDEX('All CCC'!AV$7:AV$846,MATCH(WatchList!$B193,'All CCC'!$B$7:$B$846,0)))</f>
        <v/>
      </c>
      <c r="AW193" s="856" t="str">
        <f>IF($B193="","",INDEX('All CCC'!AW$7:AW$846,MATCH(WatchList!$B193,'All CCC'!$B$7:$B$846,0)))</f>
        <v/>
      </c>
      <c r="AX193" s="856" t="str">
        <f>IF($B193="","",INDEX('All CCC'!AX$7:AX$846,MATCH(WatchList!$B193,'All CCC'!$B$7:$B$846,0)))</f>
        <v/>
      </c>
      <c r="AY193" s="856" t="str">
        <f>IF($B193="","",INDEX('All CCC'!AY$7:AY$846,MATCH(WatchList!$B193,'All CCC'!$B$7:$B$846,0)))</f>
        <v/>
      </c>
      <c r="AZ193" s="856" t="str">
        <f>IF($B193="","",INDEX('All CCC'!AZ$7:AZ$846,MATCH(WatchList!$B193,'All CCC'!$B$7:$B$846,0)))</f>
        <v/>
      </c>
      <c r="BA193" s="856" t="str">
        <f>IF($B193="","",INDEX('All CCC'!BA$7:BA$846,MATCH(WatchList!$B193,'All CCC'!$B$7:$B$846,0)))</f>
        <v/>
      </c>
      <c r="BB193" s="856" t="str">
        <f>IF($B193="","",INDEX('All CCC'!BB$7:BB$846,MATCH(WatchList!$B193,'All CCC'!$B$7:$B$846,0)))</f>
        <v/>
      </c>
      <c r="BC193" s="856" t="str">
        <f>IF($B193="","",INDEX('All CCC'!BC$7:BC$846,MATCH(WatchList!$B193,'All CCC'!$B$7:$B$846,0)))</f>
        <v/>
      </c>
      <c r="BD193" s="856" t="str">
        <f>IF($B193="","",INDEX('All CCC'!BD$7:BD$846,MATCH(WatchList!$B193,'All CCC'!$B$7:$B$846,0)))</f>
        <v/>
      </c>
      <c r="BE193" s="856" t="str">
        <f>IF($B193="","",INDEX('All CCC'!BE$7:BE$846,MATCH(WatchList!$B193,'All CCC'!$B$7:$B$846,0)))</f>
        <v/>
      </c>
      <c r="BF193" s="856" t="str">
        <f>IF($B193="","",INDEX('All CCC'!BF$7:BF$846,MATCH(WatchList!$B193,'All CCC'!$B$7:$B$846,0)))</f>
        <v/>
      </c>
      <c r="BG193" s="856" t="str">
        <f>IF($B193="","",INDEX('All CCC'!BG$7:BG$846,MATCH(WatchList!$B193,'All CCC'!$B$7:$B$846,0)))</f>
        <v/>
      </c>
    </row>
    <row r="194" spans="1:59" x14ac:dyDescent="0.2">
      <c r="A194" s="550" t="str">
        <f>IF($B194="","",INDEX('All CCC'!A$7:A$846,MATCH(WatchList!$B194,'All CCC'!$B$7:$B$846,0)))</f>
        <v/>
      </c>
      <c r="B194" s="31"/>
      <c r="C194" s="856" t="str">
        <f>IF($B194="","",INDEX('All CCC'!C$7:C$846,MATCH(WatchList!$B194,'All CCC'!$B$7:$B$846,0)))</f>
        <v/>
      </c>
      <c r="D194" s="856" t="str">
        <f>IF($B194="","",INDEX('All CCC'!D$7:D$846,MATCH(WatchList!$B194,'All CCC'!$B$7:$B$846,0)))</f>
        <v/>
      </c>
      <c r="E194" s="856" t="str">
        <f>IF($B194="","",INDEX('All CCC'!E$7:E$846,MATCH(WatchList!$B194,'All CCC'!$B$7:$B$846,0)))</f>
        <v/>
      </c>
      <c r="F194" s="856" t="str">
        <f>IF($B194="","",INDEX('All CCC'!F$7:F$846,MATCH(WatchList!$B194,'All CCC'!$B$7:$B$846,0)))</f>
        <v/>
      </c>
      <c r="G194" s="856" t="str">
        <f>IF($B194="","",INDEX('All CCC'!G$7:G$846,MATCH(WatchList!$B194,'All CCC'!$B$7:$B$846,0)))</f>
        <v/>
      </c>
      <c r="H194" s="856" t="str">
        <f>IF($B194="","",INDEX('All CCC'!H$7:H$846,MATCH(WatchList!$B194,'All CCC'!$B$7:$B$846,0)))</f>
        <v/>
      </c>
      <c r="I194" s="856" t="str">
        <f>IF($B194="","",INDEX('All CCC'!I$7:I$846,MATCH(WatchList!$B194,'All CCC'!$B$7:$B$846,0)))</f>
        <v/>
      </c>
      <c r="J194" s="856" t="str">
        <f>IF($B194="","",INDEX('All CCC'!J$7:J$846,MATCH(WatchList!$B194,'All CCC'!$B$7:$B$846,0)))</f>
        <v/>
      </c>
      <c r="K194" s="856" t="str">
        <f>IF($B194="","",INDEX('All CCC'!K$7:K$846,MATCH(WatchList!$B194,'All CCC'!$B$7:$B$846,0)))</f>
        <v/>
      </c>
      <c r="L194" s="856" t="str">
        <f>IF($B194="","",INDEX('All CCC'!L$7:L$846,MATCH(WatchList!$B194,'All CCC'!$B$7:$B$846,0)))</f>
        <v/>
      </c>
      <c r="M194" s="856" t="str">
        <f>IF($B194="","",INDEX('All CCC'!M$7:M$846,MATCH(WatchList!$B194,'All CCC'!$B$7:$B$846,0)))</f>
        <v/>
      </c>
      <c r="N194" s="856" t="str">
        <f>IF($B194="","",INDEX('All CCC'!N$7:N$846,MATCH(WatchList!$B194,'All CCC'!$B$7:$B$846,0)))</f>
        <v/>
      </c>
      <c r="O194" s="856" t="str">
        <f>IF($B194="","",INDEX('All CCC'!O$7:O$846,MATCH(WatchList!$B194,'All CCC'!$B$7:$B$846,0)))</f>
        <v/>
      </c>
      <c r="P194" s="857" t="str">
        <f>IF($B194="","",INDEX('All CCC'!P$7:P$846,MATCH(WatchList!$B194,'All CCC'!$B$7:$B$846,0)))</f>
        <v/>
      </c>
      <c r="Q194" s="857" t="str">
        <f>IF($B194="","",INDEX('All CCC'!Q$7:Q$846,MATCH(WatchList!$B194,'All CCC'!$B$7:$B$846,0)))</f>
        <v/>
      </c>
      <c r="R194" s="856" t="str">
        <f>IF($B194="","",INDEX('All CCC'!R$7:R$846,MATCH(WatchList!$B194,'All CCC'!$B$7:$B$846,0)))</f>
        <v/>
      </c>
      <c r="S194" s="856" t="str">
        <f>IF($B194="","",INDEX('All CCC'!S$7:S$846,MATCH(WatchList!$B194,'All CCC'!$B$7:$B$846,0)))</f>
        <v/>
      </c>
      <c r="T194" s="856" t="str">
        <f>IF($B194="","",INDEX('All CCC'!T$7:T$846,MATCH(WatchList!$B194,'All CCC'!$B$7:$B$846,0)))</f>
        <v/>
      </c>
      <c r="U194" s="856" t="str">
        <f>IF($B194="","",INDEX('All CCC'!U$7:U$846,MATCH(WatchList!$B194,'All CCC'!$B$7:$B$846,0)))</f>
        <v/>
      </c>
      <c r="V194" s="856" t="str">
        <f>IF($B194="","",INDEX('All CCC'!V$7:V$846,MATCH(WatchList!$B194,'All CCC'!$B$7:$B$846,0)))</f>
        <v/>
      </c>
      <c r="W194" s="856" t="str">
        <f>IF($B194="","",INDEX('All CCC'!W$7:W$846,MATCH(WatchList!$B194,'All CCC'!$B$7:$B$846,0)))</f>
        <v/>
      </c>
      <c r="X194" s="856" t="str">
        <f>IF($B194="","",INDEX('All CCC'!X$7:X$846,MATCH(WatchList!$B194,'All CCC'!$B$7:$B$846,0)))</f>
        <v/>
      </c>
      <c r="Y194" s="856" t="str">
        <f>IF($B194="","",INDEX('All CCC'!Y$7:Y$846,MATCH(WatchList!$B194,'All CCC'!$B$7:$B$846,0)))</f>
        <v/>
      </c>
      <c r="Z194" s="856" t="str">
        <f>IF($B194="","",INDEX('All CCC'!Z$7:Z$846,MATCH(WatchList!$B194,'All CCC'!$B$7:$B$846,0)))</f>
        <v/>
      </c>
      <c r="AA194" s="856" t="str">
        <f>IF($B194="","",INDEX('All CCC'!AA$7:AA$846,MATCH(WatchList!$B194,'All CCC'!$B$7:$B$846,0)))</f>
        <v/>
      </c>
      <c r="AB194" s="856" t="str">
        <f>IF($B194="","",INDEX('All CCC'!AB$7:AB$846,MATCH(WatchList!$B194,'All CCC'!$B$7:$B$846,0)))</f>
        <v/>
      </c>
      <c r="AC194" s="856" t="str">
        <f>IF($B194="","",INDEX('All CCC'!AC$7:AC$846,MATCH(WatchList!$B194,'All CCC'!$B$7:$B$846,0)))</f>
        <v/>
      </c>
      <c r="AD194" s="856" t="str">
        <f>IF($B194="","",INDEX('All CCC'!AD$7:AD$846,MATCH(WatchList!$B194,'All CCC'!$B$7:$B$846,0)))</f>
        <v/>
      </c>
      <c r="AE194" s="856" t="str">
        <f>IF($B194="","",INDEX('All CCC'!AE$7:AE$846,MATCH(WatchList!$B194,'All CCC'!$B$7:$B$846,0)))</f>
        <v/>
      </c>
      <c r="AF194" s="856" t="str">
        <f>IF($B194="","",INDEX('All CCC'!AF$7:AF$846,MATCH(WatchList!$B194,'All CCC'!$B$7:$B$846,0)))</f>
        <v/>
      </c>
      <c r="AG194" s="856" t="str">
        <f>IF($B194="","",INDEX('All CCC'!AG$7:AG$846,MATCH(WatchList!$B194,'All CCC'!$B$7:$B$846,0)))</f>
        <v/>
      </c>
      <c r="AH194" s="856" t="str">
        <f>IF($B194="","",INDEX('All CCC'!AH$7:AH$846,MATCH(WatchList!$B194,'All CCC'!$B$7:$B$846,0)))</f>
        <v/>
      </c>
      <c r="AI194" s="856" t="str">
        <f>IF($B194="","",INDEX('All CCC'!AI$7:AI$846,MATCH(WatchList!$B194,'All CCC'!$B$7:$B$846,0)))</f>
        <v/>
      </c>
      <c r="AJ194" s="856" t="str">
        <f>IF($B194="","",INDEX('All CCC'!AJ$7:AJ$846,MATCH(WatchList!$B194,'All CCC'!$B$7:$B$846,0)))</f>
        <v/>
      </c>
      <c r="AK194" s="856" t="str">
        <f>IF($B194="","",INDEX('All CCC'!AK$7:AK$846,MATCH(WatchList!$B194,'All CCC'!$B$7:$B$846,0)))</f>
        <v/>
      </c>
      <c r="AL194" s="856" t="str">
        <f>IF($B194="","",INDEX('All CCC'!AL$7:AL$846,MATCH(WatchList!$B194,'All CCC'!$B$7:$B$846,0)))</f>
        <v/>
      </c>
      <c r="AM194" s="856" t="str">
        <f>IF($B194="","",INDEX('All CCC'!AM$7:AM$846,MATCH(WatchList!$B194,'All CCC'!$B$7:$B$846,0)))</f>
        <v/>
      </c>
      <c r="AN194" s="856" t="str">
        <f>IF($B194="","",INDEX('All CCC'!AN$7:AN$846,MATCH(WatchList!$B194,'All CCC'!$B$7:$B$846,0)))</f>
        <v/>
      </c>
      <c r="AO194" s="856" t="str">
        <f>IF($B194="","",INDEX('All CCC'!AO$7:AO$846,MATCH(WatchList!$B194,'All CCC'!$B$7:$B$846,0)))</f>
        <v/>
      </c>
      <c r="AP194" s="856" t="str">
        <f>IF($B194="","",INDEX('All CCC'!AP$7:AP$846,MATCH(WatchList!$B194,'All CCC'!$B$7:$B$846,0)))</f>
        <v/>
      </c>
      <c r="AQ194" s="856" t="str">
        <f>IF($B194="","",INDEX('All CCC'!AQ$7:AQ$846,MATCH(WatchList!$B194,'All CCC'!$B$7:$B$846,0)))</f>
        <v/>
      </c>
      <c r="AR194" s="856" t="str">
        <f>IF($B194="","",INDEX('All CCC'!AR$7:AR$846,MATCH(WatchList!$B194,'All CCC'!$B$7:$B$846,0)))</f>
        <v/>
      </c>
      <c r="AS194" s="856" t="str">
        <f>IF($B194="","",INDEX('All CCC'!AS$7:AS$846,MATCH(WatchList!$B194,'All CCC'!$B$7:$B$846,0)))</f>
        <v/>
      </c>
      <c r="AT194" s="856" t="str">
        <f>IF($B194="","",INDEX('All CCC'!AT$7:AT$846,MATCH(WatchList!$B194,'All CCC'!$B$7:$B$846,0)))</f>
        <v/>
      </c>
      <c r="AU194" s="856" t="str">
        <f>IF($B194="","",INDEX('All CCC'!AU$7:AU$846,MATCH(WatchList!$B194,'All CCC'!$B$7:$B$846,0)))</f>
        <v/>
      </c>
      <c r="AV194" s="856" t="str">
        <f>IF($B194="","",INDEX('All CCC'!AV$7:AV$846,MATCH(WatchList!$B194,'All CCC'!$B$7:$B$846,0)))</f>
        <v/>
      </c>
      <c r="AW194" s="856" t="str">
        <f>IF($B194="","",INDEX('All CCC'!AW$7:AW$846,MATCH(WatchList!$B194,'All CCC'!$B$7:$B$846,0)))</f>
        <v/>
      </c>
      <c r="AX194" s="856" t="str">
        <f>IF($B194="","",INDEX('All CCC'!AX$7:AX$846,MATCH(WatchList!$B194,'All CCC'!$B$7:$B$846,0)))</f>
        <v/>
      </c>
      <c r="AY194" s="856" t="str">
        <f>IF($B194="","",INDEX('All CCC'!AY$7:AY$846,MATCH(WatchList!$B194,'All CCC'!$B$7:$B$846,0)))</f>
        <v/>
      </c>
      <c r="AZ194" s="856" t="str">
        <f>IF($B194="","",INDEX('All CCC'!AZ$7:AZ$846,MATCH(WatchList!$B194,'All CCC'!$B$7:$B$846,0)))</f>
        <v/>
      </c>
      <c r="BA194" s="856" t="str">
        <f>IF($B194="","",INDEX('All CCC'!BA$7:BA$846,MATCH(WatchList!$B194,'All CCC'!$B$7:$B$846,0)))</f>
        <v/>
      </c>
      <c r="BB194" s="856" t="str">
        <f>IF($B194="","",INDEX('All CCC'!BB$7:BB$846,MATCH(WatchList!$B194,'All CCC'!$B$7:$B$846,0)))</f>
        <v/>
      </c>
      <c r="BC194" s="856" t="str">
        <f>IF($B194="","",INDEX('All CCC'!BC$7:BC$846,MATCH(WatchList!$B194,'All CCC'!$B$7:$B$846,0)))</f>
        <v/>
      </c>
      <c r="BD194" s="856" t="str">
        <f>IF($B194="","",INDEX('All CCC'!BD$7:BD$846,MATCH(WatchList!$B194,'All CCC'!$B$7:$B$846,0)))</f>
        <v/>
      </c>
      <c r="BE194" s="856" t="str">
        <f>IF($B194="","",INDEX('All CCC'!BE$7:BE$846,MATCH(WatchList!$B194,'All CCC'!$B$7:$B$846,0)))</f>
        <v/>
      </c>
      <c r="BF194" s="856" t="str">
        <f>IF($B194="","",INDEX('All CCC'!BF$7:BF$846,MATCH(WatchList!$B194,'All CCC'!$B$7:$B$846,0)))</f>
        <v/>
      </c>
      <c r="BG194" s="856" t="str">
        <f>IF($B194="","",INDEX('All CCC'!BG$7:BG$846,MATCH(WatchList!$B194,'All CCC'!$B$7:$B$846,0)))</f>
        <v/>
      </c>
    </row>
    <row r="195" spans="1:59" x14ac:dyDescent="0.2">
      <c r="A195" s="550" t="str">
        <f>IF($B195="","",INDEX('All CCC'!A$7:A$846,MATCH(WatchList!$B195,'All CCC'!$B$7:$B$846,0)))</f>
        <v/>
      </c>
      <c r="B195" s="31"/>
      <c r="C195" s="856" t="str">
        <f>IF($B195="","",INDEX('All CCC'!C$7:C$846,MATCH(WatchList!$B195,'All CCC'!$B$7:$B$846,0)))</f>
        <v/>
      </c>
      <c r="D195" s="856" t="str">
        <f>IF($B195="","",INDEX('All CCC'!D$7:D$846,MATCH(WatchList!$B195,'All CCC'!$B$7:$B$846,0)))</f>
        <v/>
      </c>
      <c r="E195" s="856" t="str">
        <f>IF($B195="","",INDEX('All CCC'!E$7:E$846,MATCH(WatchList!$B195,'All CCC'!$B$7:$B$846,0)))</f>
        <v/>
      </c>
      <c r="F195" s="856" t="str">
        <f>IF($B195="","",INDEX('All CCC'!F$7:F$846,MATCH(WatchList!$B195,'All CCC'!$B$7:$B$846,0)))</f>
        <v/>
      </c>
      <c r="G195" s="856" t="str">
        <f>IF($B195="","",INDEX('All CCC'!G$7:G$846,MATCH(WatchList!$B195,'All CCC'!$B$7:$B$846,0)))</f>
        <v/>
      </c>
      <c r="H195" s="856" t="str">
        <f>IF($B195="","",INDEX('All CCC'!H$7:H$846,MATCH(WatchList!$B195,'All CCC'!$B$7:$B$846,0)))</f>
        <v/>
      </c>
      <c r="I195" s="856" t="str">
        <f>IF($B195="","",INDEX('All CCC'!I$7:I$846,MATCH(WatchList!$B195,'All CCC'!$B$7:$B$846,0)))</f>
        <v/>
      </c>
      <c r="J195" s="856" t="str">
        <f>IF($B195="","",INDEX('All CCC'!J$7:J$846,MATCH(WatchList!$B195,'All CCC'!$B$7:$B$846,0)))</f>
        <v/>
      </c>
      <c r="K195" s="856" t="str">
        <f>IF($B195="","",INDEX('All CCC'!K$7:K$846,MATCH(WatchList!$B195,'All CCC'!$B$7:$B$846,0)))</f>
        <v/>
      </c>
      <c r="L195" s="856" t="str">
        <f>IF($B195="","",INDEX('All CCC'!L$7:L$846,MATCH(WatchList!$B195,'All CCC'!$B$7:$B$846,0)))</f>
        <v/>
      </c>
      <c r="M195" s="856" t="str">
        <f>IF($B195="","",INDEX('All CCC'!M$7:M$846,MATCH(WatchList!$B195,'All CCC'!$B$7:$B$846,0)))</f>
        <v/>
      </c>
      <c r="N195" s="856" t="str">
        <f>IF($B195="","",INDEX('All CCC'!N$7:N$846,MATCH(WatchList!$B195,'All CCC'!$B$7:$B$846,0)))</f>
        <v/>
      </c>
      <c r="O195" s="856" t="str">
        <f>IF($B195="","",INDEX('All CCC'!O$7:O$846,MATCH(WatchList!$B195,'All CCC'!$B$7:$B$846,0)))</f>
        <v/>
      </c>
      <c r="P195" s="857" t="str">
        <f>IF($B195="","",INDEX('All CCC'!P$7:P$846,MATCH(WatchList!$B195,'All CCC'!$B$7:$B$846,0)))</f>
        <v/>
      </c>
      <c r="Q195" s="857" t="str">
        <f>IF($B195="","",INDEX('All CCC'!Q$7:Q$846,MATCH(WatchList!$B195,'All CCC'!$B$7:$B$846,0)))</f>
        <v/>
      </c>
      <c r="R195" s="856" t="str">
        <f>IF($B195="","",INDEX('All CCC'!R$7:R$846,MATCH(WatchList!$B195,'All CCC'!$B$7:$B$846,0)))</f>
        <v/>
      </c>
      <c r="S195" s="856" t="str">
        <f>IF($B195="","",INDEX('All CCC'!S$7:S$846,MATCH(WatchList!$B195,'All CCC'!$B$7:$B$846,0)))</f>
        <v/>
      </c>
      <c r="T195" s="856" t="str">
        <f>IF($B195="","",INDEX('All CCC'!T$7:T$846,MATCH(WatchList!$B195,'All CCC'!$B$7:$B$846,0)))</f>
        <v/>
      </c>
      <c r="U195" s="856" t="str">
        <f>IF($B195="","",INDEX('All CCC'!U$7:U$846,MATCH(WatchList!$B195,'All CCC'!$B$7:$B$846,0)))</f>
        <v/>
      </c>
      <c r="V195" s="856" t="str">
        <f>IF($B195="","",INDEX('All CCC'!V$7:V$846,MATCH(WatchList!$B195,'All CCC'!$B$7:$B$846,0)))</f>
        <v/>
      </c>
      <c r="W195" s="856" t="str">
        <f>IF($B195="","",INDEX('All CCC'!W$7:W$846,MATCH(WatchList!$B195,'All CCC'!$B$7:$B$846,0)))</f>
        <v/>
      </c>
      <c r="X195" s="856" t="str">
        <f>IF($B195="","",INDEX('All CCC'!X$7:X$846,MATCH(WatchList!$B195,'All CCC'!$B$7:$B$846,0)))</f>
        <v/>
      </c>
      <c r="Y195" s="856" t="str">
        <f>IF($B195="","",INDEX('All CCC'!Y$7:Y$846,MATCH(WatchList!$B195,'All CCC'!$B$7:$B$846,0)))</f>
        <v/>
      </c>
      <c r="Z195" s="856" t="str">
        <f>IF($B195="","",INDEX('All CCC'!Z$7:Z$846,MATCH(WatchList!$B195,'All CCC'!$B$7:$B$846,0)))</f>
        <v/>
      </c>
      <c r="AA195" s="856" t="str">
        <f>IF($B195="","",INDEX('All CCC'!AA$7:AA$846,MATCH(WatchList!$B195,'All CCC'!$B$7:$B$846,0)))</f>
        <v/>
      </c>
      <c r="AB195" s="856" t="str">
        <f>IF($B195="","",INDEX('All CCC'!AB$7:AB$846,MATCH(WatchList!$B195,'All CCC'!$B$7:$B$846,0)))</f>
        <v/>
      </c>
      <c r="AC195" s="856" t="str">
        <f>IF($B195="","",INDEX('All CCC'!AC$7:AC$846,MATCH(WatchList!$B195,'All CCC'!$B$7:$B$846,0)))</f>
        <v/>
      </c>
      <c r="AD195" s="856" t="str">
        <f>IF($B195="","",INDEX('All CCC'!AD$7:AD$846,MATCH(WatchList!$B195,'All CCC'!$B$7:$B$846,0)))</f>
        <v/>
      </c>
      <c r="AE195" s="856" t="str">
        <f>IF($B195="","",INDEX('All CCC'!AE$7:AE$846,MATCH(WatchList!$B195,'All CCC'!$B$7:$B$846,0)))</f>
        <v/>
      </c>
      <c r="AF195" s="856" t="str">
        <f>IF($B195="","",INDEX('All CCC'!AF$7:AF$846,MATCH(WatchList!$B195,'All CCC'!$B$7:$B$846,0)))</f>
        <v/>
      </c>
      <c r="AG195" s="856" t="str">
        <f>IF($B195="","",INDEX('All CCC'!AG$7:AG$846,MATCH(WatchList!$B195,'All CCC'!$B$7:$B$846,0)))</f>
        <v/>
      </c>
      <c r="AH195" s="856" t="str">
        <f>IF($B195="","",INDEX('All CCC'!AH$7:AH$846,MATCH(WatchList!$B195,'All CCC'!$B$7:$B$846,0)))</f>
        <v/>
      </c>
      <c r="AI195" s="856" t="str">
        <f>IF($B195="","",INDEX('All CCC'!AI$7:AI$846,MATCH(WatchList!$B195,'All CCC'!$B$7:$B$846,0)))</f>
        <v/>
      </c>
      <c r="AJ195" s="856" t="str">
        <f>IF($B195="","",INDEX('All CCC'!AJ$7:AJ$846,MATCH(WatchList!$B195,'All CCC'!$B$7:$B$846,0)))</f>
        <v/>
      </c>
      <c r="AK195" s="856" t="str">
        <f>IF($B195="","",INDEX('All CCC'!AK$7:AK$846,MATCH(WatchList!$B195,'All CCC'!$B$7:$B$846,0)))</f>
        <v/>
      </c>
      <c r="AL195" s="856" t="str">
        <f>IF($B195="","",INDEX('All CCC'!AL$7:AL$846,MATCH(WatchList!$B195,'All CCC'!$B$7:$B$846,0)))</f>
        <v/>
      </c>
      <c r="AM195" s="856" t="str">
        <f>IF($B195="","",INDEX('All CCC'!AM$7:AM$846,MATCH(WatchList!$B195,'All CCC'!$B$7:$B$846,0)))</f>
        <v/>
      </c>
      <c r="AN195" s="856" t="str">
        <f>IF($B195="","",INDEX('All CCC'!AN$7:AN$846,MATCH(WatchList!$B195,'All CCC'!$B$7:$B$846,0)))</f>
        <v/>
      </c>
      <c r="AO195" s="856" t="str">
        <f>IF($B195="","",INDEX('All CCC'!AO$7:AO$846,MATCH(WatchList!$B195,'All CCC'!$B$7:$B$846,0)))</f>
        <v/>
      </c>
      <c r="AP195" s="856" t="str">
        <f>IF($B195="","",INDEX('All CCC'!AP$7:AP$846,MATCH(WatchList!$B195,'All CCC'!$B$7:$B$846,0)))</f>
        <v/>
      </c>
      <c r="AQ195" s="856" t="str">
        <f>IF($B195="","",INDEX('All CCC'!AQ$7:AQ$846,MATCH(WatchList!$B195,'All CCC'!$B$7:$B$846,0)))</f>
        <v/>
      </c>
      <c r="AR195" s="856" t="str">
        <f>IF($B195="","",INDEX('All CCC'!AR$7:AR$846,MATCH(WatchList!$B195,'All CCC'!$B$7:$B$846,0)))</f>
        <v/>
      </c>
      <c r="AS195" s="856" t="str">
        <f>IF($B195="","",INDEX('All CCC'!AS$7:AS$846,MATCH(WatchList!$B195,'All CCC'!$B$7:$B$846,0)))</f>
        <v/>
      </c>
      <c r="AT195" s="856" t="str">
        <f>IF($B195="","",INDEX('All CCC'!AT$7:AT$846,MATCH(WatchList!$B195,'All CCC'!$B$7:$B$846,0)))</f>
        <v/>
      </c>
      <c r="AU195" s="856" t="str">
        <f>IF($B195="","",INDEX('All CCC'!AU$7:AU$846,MATCH(WatchList!$B195,'All CCC'!$B$7:$B$846,0)))</f>
        <v/>
      </c>
      <c r="AV195" s="856" t="str">
        <f>IF($B195="","",INDEX('All CCC'!AV$7:AV$846,MATCH(WatchList!$B195,'All CCC'!$B$7:$B$846,0)))</f>
        <v/>
      </c>
      <c r="AW195" s="856" t="str">
        <f>IF($B195="","",INDEX('All CCC'!AW$7:AW$846,MATCH(WatchList!$B195,'All CCC'!$B$7:$B$846,0)))</f>
        <v/>
      </c>
      <c r="AX195" s="856" t="str">
        <f>IF($B195="","",INDEX('All CCC'!AX$7:AX$846,MATCH(WatchList!$B195,'All CCC'!$B$7:$B$846,0)))</f>
        <v/>
      </c>
      <c r="AY195" s="856" t="str">
        <f>IF($B195="","",INDEX('All CCC'!AY$7:AY$846,MATCH(WatchList!$B195,'All CCC'!$B$7:$B$846,0)))</f>
        <v/>
      </c>
      <c r="AZ195" s="856" t="str">
        <f>IF($B195="","",INDEX('All CCC'!AZ$7:AZ$846,MATCH(WatchList!$B195,'All CCC'!$B$7:$B$846,0)))</f>
        <v/>
      </c>
      <c r="BA195" s="856" t="str">
        <f>IF($B195="","",INDEX('All CCC'!BA$7:BA$846,MATCH(WatchList!$B195,'All CCC'!$B$7:$B$846,0)))</f>
        <v/>
      </c>
      <c r="BB195" s="856" t="str">
        <f>IF($B195="","",INDEX('All CCC'!BB$7:BB$846,MATCH(WatchList!$B195,'All CCC'!$B$7:$B$846,0)))</f>
        <v/>
      </c>
      <c r="BC195" s="856" t="str">
        <f>IF($B195="","",INDEX('All CCC'!BC$7:BC$846,MATCH(WatchList!$B195,'All CCC'!$B$7:$B$846,0)))</f>
        <v/>
      </c>
      <c r="BD195" s="856" t="str">
        <f>IF($B195="","",INDEX('All CCC'!BD$7:BD$846,MATCH(WatchList!$B195,'All CCC'!$B$7:$B$846,0)))</f>
        <v/>
      </c>
      <c r="BE195" s="856" t="str">
        <f>IF($B195="","",INDEX('All CCC'!BE$7:BE$846,MATCH(WatchList!$B195,'All CCC'!$B$7:$B$846,0)))</f>
        <v/>
      </c>
      <c r="BF195" s="856" t="str">
        <f>IF($B195="","",INDEX('All CCC'!BF$7:BF$846,MATCH(WatchList!$B195,'All CCC'!$B$7:$B$846,0)))</f>
        <v/>
      </c>
      <c r="BG195" s="856" t="str">
        <f>IF($B195="","",INDEX('All CCC'!BG$7:BG$846,MATCH(WatchList!$B195,'All CCC'!$B$7:$B$846,0)))</f>
        <v/>
      </c>
    </row>
    <row r="196" spans="1:59" x14ac:dyDescent="0.2">
      <c r="A196" s="550" t="str">
        <f>IF($B196="","",INDEX('All CCC'!A$7:A$846,MATCH(WatchList!$B196,'All CCC'!$B$7:$B$846,0)))</f>
        <v/>
      </c>
      <c r="B196" s="31"/>
      <c r="C196" s="856" t="str">
        <f>IF($B196="","",INDEX('All CCC'!C$7:C$846,MATCH(WatchList!$B196,'All CCC'!$B$7:$B$846,0)))</f>
        <v/>
      </c>
      <c r="D196" s="856" t="str">
        <f>IF($B196="","",INDEX('All CCC'!D$7:D$846,MATCH(WatchList!$B196,'All CCC'!$B$7:$B$846,0)))</f>
        <v/>
      </c>
      <c r="E196" s="856" t="str">
        <f>IF($B196="","",INDEX('All CCC'!E$7:E$846,MATCH(WatchList!$B196,'All CCC'!$B$7:$B$846,0)))</f>
        <v/>
      </c>
      <c r="F196" s="856" t="str">
        <f>IF($B196="","",INDEX('All CCC'!F$7:F$846,MATCH(WatchList!$B196,'All CCC'!$B$7:$B$846,0)))</f>
        <v/>
      </c>
      <c r="G196" s="856" t="str">
        <f>IF($B196="","",INDEX('All CCC'!G$7:G$846,MATCH(WatchList!$B196,'All CCC'!$B$7:$B$846,0)))</f>
        <v/>
      </c>
      <c r="H196" s="856" t="str">
        <f>IF($B196="","",INDEX('All CCC'!H$7:H$846,MATCH(WatchList!$B196,'All CCC'!$B$7:$B$846,0)))</f>
        <v/>
      </c>
      <c r="I196" s="856" t="str">
        <f>IF($B196="","",INDEX('All CCC'!I$7:I$846,MATCH(WatchList!$B196,'All CCC'!$B$7:$B$846,0)))</f>
        <v/>
      </c>
      <c r="J196" s="856" t="str">
        <f>IF($B196="","",INDEX('All CCC'!J$7:J$846,MATCH(WatchList!$B196,'All CCC'!$B$7:$B$846,0)))</f>
        <v/>
      </c>
      <c r="K196" s="856" t="str">
        <f>IF($B196="","",INDEX('All CCC'!K$7:K$846,MATCH(WatchList!$B196,'All CCC'!$B$7:$B$846,0)))</f>
        <v/>
      </c>
      <c r="L196" s="856" t="str">
        <f>IF($B196="","",INDEX('All CCC'!L$7:L$846,MATCH(WatchList!$B196,'All CCC'!$B$7:$B$846,0)))</f>
        <v/>
      </c>
      <c r="M196" s="856" t="str">
        <f>IF($B196="","",INDEX('All CCC'!M$7:M$846,MATCH(WatchList!$B196,'All CCC'!$B$7:$B$846,0)))</f>
        <v/>
      </c>
      <c r="N196" s="856" t="str">
        <f>IF($B196="","",INDEX('All CCC'!N$7:N$846,MATCH(WatchList!$B196,'All CCC'!$B$7:$B$846,0)))</f>
        <v/>
      </c>
      <c r="O196" s="856" t="str">
        <f>IF($B196="","",INDEX('All CCC'!O$7:O$846,MATCH(WatchList!$B196,'All CCC'!$B$7:$B$846,0)))</f>
        <v/>
      </c>
      <c r="P196" s="857" t="str">
        <f>IF($B196="","",INDEX('All CCC'!P$7:P$846,MATCH(WatchList!$B196,'All CCC'!$B$7:$B$846,0)))</f>
        <v/>
      </c>
      <c r="Q196" s="857" t="str">
        <f>IF($B196="","",INDEX('All CCC'!Q$7:Q$846,MATCH(WatchList!$B196,'All CCC'!$B$7:$B$846,0)))</f>
        <v/>
      </c>
      <c r="R196" s="856" t="str">
        <f>IF($B196="","",INDEX('All CCC'!R$7:R$846,MATCH(WatchList!$B196,'All CCC'!$B$7:$B$846,0)))</f>
        <v/>
      </c>
      <c r="S196" s="856" t="str">
        <f>IF($B196="","",INDEX('All CCC'!S$7:S$846,MATCH(WatchList!$B196,'All CCC'!$B$7:$B$846,0)))</f>
        <v/>
      </c>
      <c r="T196" s="856" t="str">
        <f>IF($B196="","",INDEX('All CCC'!T$7:T$846,MATCH(WatchList!$B196,'All CCC'!$B$7:$B$846,0)))</f>
        <v/>
      </c>
      <c r="U196" s="856" t="str">
        <f>IF($B196="","",INDEX('All CCC'!U$7:U$846,MATCH(WatchList!$B196,'All CCC'!$B$7:$B$846,0)))</f>
        <v/>
      </c>
      <c r="V196" s="856" t="str">
        <f>IF($B196="","",INDEX('All CCC'!V$7:V$846,MATCH(WatchList!$B196,'All CCC'!$B$7:$B$846,0)))</f>
        <v/>
      </c>
      <c r="W196" s="856" t="str">
        <f>IF($B196="","",INDEX('All CCC'!W$7:W$846,MATCH(WatchList!$B196,'All CCC'!$B$7:$B$846,0)))</f>
        <v/>
      </c>
      <c r="X196" s="856" t="str">
        <f>IF($B196="","",INDEX('All CCC'!X$7:X$846,MATCH(WatchList!$B196,'All CCC'!$B$7:$B$846,0)))</f>
        <v/>
      </c>
      <c r="Y196" s="856" t="str">
        <f>IF($B196="","",INDEX('All CCC'!Y$7:Y$846,MATCH(WatchList!$B196,'All CCC'!$B$7:$B$846,0)))</f>
        <v/>
      </c>
      <c r="Z196" s="856" t="str">
        <f>IF($B196="","",INDEX('All CCC'!Z$7:Z$846,MATCH(WatchList!$B196,'All CCC'!$B$7:$B$846,0)))</f>
        <v/>
      </c>
      <c r="AA196" s="856" t="str">
        <f>IF($B196="","",INDEX('All CCC'!AA$7:AA$846,MATCH(WatchList!$B196,'All CCC'!$B$7:$B$846,0)))</f>
        <v/>
      </c>
      <c r="AB196" s="856" t="str">
        <f>IF($B196="","",INDEX('All CCC'!AB$7:AB$846,MATCH(WatchList!$B196,'All CCC'!$B$7:$B$846,0)))</f>
        <v/>
      </c>
      <c r="AC196" s="856" t="str">
        <f>IF($B196="","",INDEX('All CCC'!AC$7:AC$846,MATCH(WatchList!$B196,'All CCC'!$B$7:$B$846,0)))</f>
        <v/>
      </c>
      <c r="AD196" s="856" t="str">
        <f>IF($B196="","",INDEX('All CCC'!AD$7:AD$846,MATCH(WatchList!$B196,'All CCC'!$B$7:$B$846,0)))</f>
        <v/>
      </c>
      <c r="AE196" s="856" t="str">
        <f>IF($B196="","",INDEX('All CCC'!AE$7:AE$846,MATCH(WatchList!$B196,'All CCC'!$B$7:$B$846,0)))</f>
        <v/>
      </c>
      <c r="AF196" s="856" t="str">
        <f>IF($B196="","",INDEX('All CCC'!AF$7:AF$846,MATCH(WatchList!$B196,'All CCC'!$B$7:$B$846,0)))</f>
        <v/>
      </c>
      <c r="AG196" s="856" t="str">
        <f>IF($B196="","",INDEX('All CCC'!AG$7:AG$846,MATCH(WatchList!$B196,'All CCC'!$B$7:$B$846,0)))</f>
        <v/>
      </c>
      <c r="AH196" s="856" t="str">
        <f>IF($B196="","",INDEX('All CCC'!AH$7:AH$846,MATCH(WatchList!$B196,'All CCC'!$B$7:$B$846,0)))</f>
        <v/>
      </c>
      <c r="AI196" s="856" t="str">
        <f>IF($B196="","",INDEX('All CCC'!AI$7:AI$846,MATCH(WatchList!$B196,'All CCC'!$B$7:$B$846,0)))</f>
        <v/>
      </c>
      <c r="AJ196" s="856" t="str">
        <f>IF($B196="","",INDEX('All CCC'!AJ$7:AJ$846,MATCH(WatchList!$B196,'All CCC'!$B$7:$B$846,0)))</f>
        <v/>
      </c>
      <c r="AK196" s="856" t="str">
        <f>IF($B196="","",INDEX('All CCC'!AK$7:AK$846,MATCH(WatchList!$B196,'All CCC'!$B$7:$B$846,0)))</f>
        <v/>
      </c>
      <c r="AL196" s="856" t="str">
        <f>IF($B196="","",INDEX('All CCC'!AL$7:AL$846,MATCH(WatchList!$B196,'All CCC'!$B$7:$B$846,0)))</f>
        <v/>
      </c>
      <c r="AM196" s="856" t="str">
        <f>IF($B196="","",INDEX('All CCC'!AM$7:AM$846,MATCH(WatchList!$B196,'All CCC'!$B$7:$B$846,0)))</f>
        <v/>
      </c>
      <c r="AN196" s="856" t="str">
        <f>IF($B196="","",INDEX('All CCC'!AN$7:AN$846,MATCH(WatchList!$B196,'All CCC'!$B$7:$B$846,0)))</f>
        <v/>
      </c>
      <c r="AO196" s="856" t="str">
        <f>IF($B196="","",INDEX('All CCC'!AO$7:AO$846,MATCH(WatchList!$B196,'All CCC'!$B$7:$B$846,0)))</f>
        <v/>
      </c>
      <c r="AP196" s="856" t="str">
        <f>IF($B196="","",INDEX('All CCC'!AP$7:AP$846,MATCH(WatchList!$B196,'All CCC'!$B$7:$B$846,0)))</f>
        <v/>
      </c>
      <c r="AQ196" s="856" t="str">
        <f>IF($B196="","",INDEX('All CCC'!AQ$7:AQ$846,MATCH(WatchList!$B196,'All CCC'!$B$7:$B$846,0)))</f>
        <v/>
      </c>
      <c r="AR196" s="856" t="str">
        <f>IF($B196="","",INDEX('All CCC'!AR$7:AR$846,MATCH(WatchList!$B196,'All CCC'!$B$7:$B$846,0)))</f>
        <v/>
      </c>
      <c r="AS196" s="856" t="str">
        <f>IF($B196="","",INDEX('All CCC'!AS$7:AS$846,MATCH(WatchList!$B196,'All CCC'!$B$7:$B$846,0)))</f>
        <v/>
      </c>
      <c r="AT196" s="856" t="str">
        <f>IF($B196="","",INDEX('All CCC'!AT$7:AT$846,MATCH(WatchList!$B196,'All CCC'!$B$7:$B$846,0)))</f>
        <v/>
      </c>
      <c r="AU196" s="856" t="str">
        <f>IF($B196="","",INDEX('All CCC'!AU$7:AU$846,MATCH(WatchList!$B196,'All CCC'!$B$7:$B$846,0)))</f>
        <v/>
      </c>
      <c r="AV196" s="856" t="str">
        <f>IF($B196="","",INDEX('All CCC'!AV$7:AV$846,MATCH(WatchList!$B196,'All CCC'!$B$7:$B$846,0)))</f>
        <v/>
      </c>
      <c r="AW196" s="856" t="str">
        <f>IF($B196="","",INDEX('All CCC'!AW$7:AW$846,MATCH(WatchList!$B196,'All CCC'!$B$7:$B$846,0)))</f>
        <v/>
      </c>
      <c r="AX196" s="856" t="str">
        <f>IF($B196="","",INDEX('All CCC'!AX$7:AX$846,MATCH(WatchList!$B196,'All CCC'!$B$7:$B$846,0)))</f>
        <v/>
      </c>
      <c r="AY196" s="856" t="str">
        <f>IF($B196="","",INDEX('All CCC'!AY$7:AY$846,MATCH(WatchList!$B196,'All CCC'!$B$7:$B$846,0)))</f>
        <v/>
      </c>
      <c r="AZ196" s="856" t="str">
        <f>IF($B196="","",INDEX('All CCC'!AZ$7:AZ$846,MATCH(WatchList!$B196,'All CCC'!$B$7:$B$846,0)))</f>
        <v/>
      </c>
      <c r="BA196" s="856" t="str">
        <f>IF($B196="","",INDEX('All CCC'!BA$7:BA$846,MATCH(WatchList!$B196,'All CCC'!$B$7:$B$846,0)))</f>
        <v/>
      </c>
      <c r="BB196" s="856" t="str">
        <f>IF($B196="","",INDEX('All CCC'!BB$7:BB$846,MATCH(WatchList!$B196,'All CCC'!$B$7:$B$846,0)))</f>
        <v/>
      </c>
      <c r="BC196" s="856" t="str">
        <f>IF($B196="","",INDEX('All CCC'!BC$7:BC$846,MATCH(WatchList!$B196,'All CCC'!$B$7:$B$846,0)))</f>
        <v/>
      </c>
      <c r="BD196" s="856" t="str">
        <f>IF($B196="","",INDEX('All CCC'!BD$7:BD$846,MATCH(WatchList!$B196,'All CCC'!$B$7:$B$846,0)))</f>
        <v/>
      </c>
      <c r="BE196" s="856" t="str">
        <f>IF($B196="","",INDEX('All CCC'!BE$7:BE$846,MATCH(WatchList!$B196,'All CCC'!$B$7:$B$846,0)))</f>
        <v/>
      </c>
      <c r="BF196" s="856" t="str">
        <f>IF($B196="","",INDEX('All CCC'!BF$7:BF$846,MATCH(WatchList!$B196,'All CCC'!$B$7:$B$846,0)))</f>
        <v/>
      </c>
      <c r="BG196" s="856" t="str">
        <f>IF($B196="","",INDEX('All CCC'!BG$7:BG$846,MATCH(WatchList!$B196,'All CCC'!$B$7:$B$846,0)))</f>
        <v/>
      </c>
    </row>
    <row r="197" spans="1:59" x14ac:dyDescent="0.2">
      <c r="A197" s="550" t="str">
        <f>IF($B197="","",INDEX('All CCC'!A$7:A$846,MATCH(WatchList!$B197,'All CCC'!$B$7:$B$846,0)))</f>
        <v/>
      </c>
      <c r="B197" s="31"/>
      <c r="C197" s="856" t="str">
        <f>IF($B197="","",INDEX('All CCC'!C$7:C$846,MATCH(WatchList!$B197,'All CCC'!$B$7:$B$846,0)))</f>
        <v/>
      </c>
      <c r="D197" s="856" t="str">
        <f>IF($B197="","",INDEX('All CCC'!D$7:D$846,MATCH(WatchList!$B197,'All CCC'!$B$7:$B$846,0)))</f>
        <v/>
      </c>
      <c r="E197" s="856" t="str">
        <f>IF($B197="","",INDEX('All CCC'!E$7:E$846,MATCH(WatchList!$B197,'All CCC'!$B$7:$B$846,0)))</f>
        <v/>
      </c>
      <c r="F197" s="856" t="str">
        <f>IF($B197="","",INDEX('All CCC'!F$7:F$846,MATCH(WatchList!$B197,'All CCC'!$B$7:$B$846,0)))</f>
        <v/>
      </c>
      <c r="G197" s="856" t="str">
        <f>IF($B197="","",INDEX('All CCC'!G$7:G$846,MATCH(WatchList!$B197,'All CCC'!$B$7:$B$846,0)))</f>
        <v/>
      </c>
      <c r="H197" s="856" t="str">
        <f>IF($B197="","",INDEX('All CCC'!H$7:H$846,MATCH(WatchList!$B197,'All CCC'!$B$7:$B$846,0)))</f>
        <v/>
      </c>
      <c r="I197" s="856" t="str">
        <f>IF($B197="","",INDEX('All CCC'!I$7:I$846,MATCH(WatchList!$B197,'All CCC'!$B$7:$B$846,0)))</f>
        <v/>
      </c>
      <c r="J197" s="856" t="str">
        <f>IF($B197="","",INDEX('All CCC'!J$7:J$846,MATCH(WatchList!$B197,'All CCC'!$B$7:$B$846,0)))</f>
        <v/>
      </c>
      <c r="K197" s="856" t="str">
        <f>IF($B197="","",INDEX('All CCC'!K$7:K$846,MATCH(WatchList!$B197,'All CCC'!$B$7:$B$846,0)))</f>
        <v/>
      </c>
      <c r="L197" s="856" t="str">
        <f>IF($B197="","",INDEX('All CCC'!L$7:L$846,MATCH(WatchList!$B197,'All CCC'!$B$7:$B$846,0)))</f>
        <v/>
      </c>
      <c r="M197" s="856" t="str">
        <f>IF($B197="","",INDEX('All CCC'!M$7:M$846,MATCH(WatchList!$B197,'All CCC'!$B$7:$B$846,0)))</f>
        <v/>
      </c>
      <c r="N197" s="856" t="str">
        <f>IF($B197="","",INDEX('All CCC'!N$7:N$846,MATCH(WatchList!$B197,'All CCC'!$B$7:$B$846,0)))</f>
        <v/>
      </c>
      <c r="O197" s="856" t="str">
        <f>IF($B197="","",INDEX('All CCC'!O$7:O$846,MATCH(WatchList!$B197,'All CCC'!$B$7:$B$846,0)))</f>
        <v/>
      </c>
      <c r="P197" s="857" t="str">
        <f>IF($B197="","",INDEX('All CCC'!P$7:P$846,MATCH(WatchList!$B197,'All CCC'!$B$7:$B$846,0)))</f>
        <v/>
      </c>
      <c r="Q197" s="857" t="str">
        <f>IF($B197="","",INDEX('All CCC'!Q$7:Q$846,MATCH(WatchList!$B197,'All CCC'!$B$7:$B$846,0)))</f>
        <v/>
      </c>
      <c r="R197" s="856" t="str">
        <f>IF($B197="","",INDEX('All CCC'!R$7:R$846,MATCH(WatchList!$B197,'All CCC'!$B$7:$B$846,0)))</f>
        <v/>
      </c>
      <c r="S197" s="856" t="str">
        <f>IF($B197="","",INDEX('All CCC'!S$7:S$846,MATCH(WatchList!$B197,'All CCC'!$B$7:$B$846,0)))</f>
        <v/>
      </c>
      <c r="T197" s="856" t="str">
        <f>IF($B197="","",INDEX('All CCC'!T$7:T$846,MATCH(WatchList!$B197,'All CCC'!$B$7:$B$846,0)))</f>
        <v/>
      </c>
      <c r="U197" s="856" t="str">
        <f>IF($B197="","",INDEX('All CCC'!U$7:U$846,MATCH(WatchList!$B197,'All CCC'!$B$7:$B$846,0)))</f>
        <v/>
      </c>
      <c r="V197" s="856" t="str">
        <f>IF($B197="","",INDEX('All CCC'!V$7:V$846,MATCH(WatchList!$B197,'All CCC'!$B$7:$B$846,0)))</f>
        <v/>
      </c>
      <c r="W197" s="856" t="str">
        <f>IF($B197="","",INDEX('All CCC'!W$7:W$846,MATCH(WatchList!$B197,'All CCC'!$B$7:$B$846,0)))</f>
        <v/>
      </c>
      <c r="X197" s="856" t="str">
        <f>IF($B197="","",INDEX('All CCC'!X$7:X$846,MATCH(WatchList!$B197,'All CCC'!$B$7:$B$846,0)))</f>
        <v/>
      </c>
      <c r="Y197" s="856" t="str">
        <f>IF($B197="","",INDEX('All CCC'!Y$7:Y$846,MATCH(WatchList!$B197,'All CCC'!$B$7:$B$846,0)))</f>
        <v/>
      </c>
      <c r="Z197" s="856" t="str">
        <f>IF($B197="","",INDEX('All CCC'!Z$7:Z$846,MATCH(WatchList!$B197,'All CCC'!$B$7:$B$846,0)))</f>
        <v/>
      </c>
      <c r="AA197" s="856" t="str">
        <f>IF($B197="","",INDEX('All CCC'!AA$7:AA$846,MATCH(WatchList!$B197,'All CCC'!$B$7:$B$846,0)))</f>
        <v/>
      </c>
      <c r="AB197" s="856" t="str">
        <f>IF($B197="","",INDEX('All CCC'!AB$7:AB$846,MATCH(WatchList!$B197,'All CCC'!$B$7:$B$846,0)))</f>
        <v/>
      </c>
      <c r="AC197" s="856" t="str">
        <f>IF($B197="","",INDEX('All CCC'!AC$7:AC$846,MATCH(WatchList!$B197,'All CCC'!$B$7:$B$846,0)))</f>
        <v/>
      </c>
      <c r="AD197" s="856" t="str">
        <f>IF($B197="","",INDEX('All CCC'!AD$7:AD$846,MATCH(WatchList!$B197,'All CCC'!$B$7:$B$846,0)))</f>
        <v/>
      </c>
      <c r="AE197" s="856" t="str">
        <f>IF($B197="","",INDEX('All CCC'!AE$7:AE$846,MATCH(WatchList!$B197,'All CCC'!$B$7:$B$846,0)))</f>
        <v/>
      </c>
      <c r="AF197" s="856" t="str">
        <f>IF($B197="","",INDEX('All CCC'!AF$7:AF$846,MATCH(WatchList!$B197,'All CCC'!$B$7:$B$846,0)))</f>
        <v/>
      </c>
      <c r="AG197" s="856" t="str">
        <f>IF($B197="","",INDEX('All CCC'!AG$7:AG$846,MATCH(WatchList!$B197,'All CCC'!$B$7:$B$846,0)))</f>
        <v/>
      </c>
      <c r="AH197" s="856" t="str">
        <f>IF($B197="","",INDEX('All CCC'!AH$7:AH$846,MATCH(WatchList!$B197,'All CCC'!$B$7:$B$846,0)))</f>
        <v/>
      </c>
      <c r="AI197" s="856" t="str">
        <f>IF($B197="","",INDEX('All CCC'!AI$7:AI$846,MATCH(WatchList!$B197,'All CCC'!$B$7:$B$846,0)))</f>
        <v/>
      </c>
      <c r="AJ197" s="856" t="str">
        <f>IF($B197="","",INDEX('All CCC'!AJ$7:AJ$846,MATCH(WatchList!$B197,'All CCC'!$B$7:$B$846,0)))</f>
        <v/>
      </c>
      <c r="AK197" s="856" t="str">
        <f>IF($B197="","",INDEX('All CCC'!AK$7:AK$846,MATCH(WatchList!$B197,'All CCC'!$B$7:$B$846,0)))</f>
        <v/>
      </c>
      <c r="AL197" s="856" t="str">
        <f>IF($B197="","",INDEX('All CCC'!AL$7:AL$846,MATCH(WatchList!$B197,'All CCC'!$B$7:$B$846,0)))</f>
        <v/>
      </c>
      <c r="AM197" s="856" t="str">
        <f>IF($B197="","",INDEX('All CCC'!AM$7:AM$846,MATCH(WatchList!$B197,'All CCC'!$B$7:$B$846,0)))</f>
        <v/>
      </c>
      <c r="AN197" s="856" t="str">
        <f>IF($B197="","",INDEX('All CCC'!AN$7:AN$846,MATCH(WatchList!$B197,'All CCC'!$B$7:$B$846,0)))</f>
        <v/>
      </c>
      <c r="AO197" s="856" t="str">
        <f>IF($B197="","",INDEX('All CCC'!AO$7:AO$846,MATCH(WatchList!$B197,'All CCC'!$B$7:$B$846,0)))</f>
        <v/>
      </c>
      <c r="AP197" s="856" t="str">
        <f>IF($B197="","",INDEX('All CCC'!AP$7:AP$846,MATCH(WatchList!$B197,'All CCC'!$B$7:$B$846,0)))</f>
        <v/>
      </c>
      <c r="AQ197" s="856" t="str">
        <f>IF($B197="","",INDEX('All CCC'!AQ$7:AQ$846,MATCH(WatchList!$B197,'All CCC'!$B$7:$B$846,0)))</f>
        <v/>
      </c>
      <c r="AR197" s="856" t="str">
        <f>IF($B197="","",INDEX('All CCC'!AR$7:AR$846,MATCH(WatchList!$B197,'All CCC'!$B$7:$B$846,0)))</f>
        <v/>
      </c>
      <c r="AS197" s="856" t="str">
        <f>IF($B197="","",INDEX('All CCC'!AS$7:AS$846,MATCH(WatchList!$B197,'All CCC'!$B$7:$B$846,0)))</f>
        <v/>
      </c>
      <c r="AT197" s="856" t="str">
        <f>IF($B197="","",INDEX('All CCC'!AT$7:AT$846,MATCH(WatchList!$B197,'All CCC'!$B$7:$B$846,0)))</f>
        <v/>
      </c>
      <c r="AU197" s="856" t="str">
        <f>IF($B197="","",INDEX('All CCC'!AU$7:AU$846,MATCH(WatchList!$B197,'All CCC'!$B$7:$B$846,0)))</f>
        <v/>
      </c>
      <c r="AV197" s="856" t="str">
        <f>IF($B197="","",INDEX('All CCC'!AV$7:AV$846,MATCH(WatchList!$B197,'All CCC'!$B$7:$B$846,0)))</f>
        <v/>
      </c>
      <c r="AW197" s="856" t="str">
        <f>IF($B197="","",INDEX('All CCC'!AW$7:AW$846,MATCH(WatchList!$B197,'All CCC'!$B$7:$B$846,0)))</f>
        <v/>
      </c>
      <c r="AX197" s="856" t="str">
        <f>IF($B197="","",INDEX('All CCC'!AX$7:AX$846,MATCH(WatchList!$B197,'All CCC'!$B$7:$B$846,0)))</f>
        <v/>
      </c>
      <c r="AY197" s="856" t="str">
        <f>IF($B197="","",INDEX('All CCC'!AY$7:AY$846,MATCH(WatchList!$B197,'All CCC'!$B$7:$B$846,0)))</f>
        <v/>
      </c>
      <c r="AZ197" s="856" t="str">
        <f>IF($B197="","",INDEX('All CCC'!AZ$7:AZ$846,MATCH(WatchList!$B197,'All CCC'!$B$7:$B$846,0)))</f>
        <v/>
      </c>
      <c r="BA197" s="856" t="str">
        <f>IF($B197="","",INDEX('All CCC'!BA$7:BA$846,MATCH(WatchList!$B197,'All CCC'!$B$7:$B$846,0)))</f>
        <v/>
      </c>
      <c r="BB197" s="856" t="str">
        <f>IF($B197="","",INDEX('All CCC'!BB$7:BB$846,MATCH(WatchList!$B197,'All CCC'!$B$7:$B$846,0)))</f>
        <v/>
      </c>
      <c r="BC197" s="856" t="str">
        <f>IF($B197="","",INDEX('All CCC'!BC$7:BC$846,MATCH(WatchList!$B197,'All CCC'!$B$7:$B$846,0)))</f>
        <v/>
      </c>
      <c r="BD197" s="856" t="str">
        <f>IF($B197="","",INDEX('All CCC'!BD$7:BD$846,MATCH(WatchList!$B197,'All CCC'!$B$7:$B$846,0)))</f>
        <v/>
      </c>
      <c r="BE197" s="856" t="str">
        <f>IF($B197="","",INDEX('All CCC'!BE$7:BE$846,MATCH(WatchList!$B197,'All CCC'!$B$7:$B$846,0)))</f>
        <v/>
      </c>
      <c r="BF197" s="856" t="str">
        <f>IF($B197="","",INDEX('All CCC'!BF$7:BF$846,MATCH(WatchList!$B197,'All CCC'!$B$7:$B$846,0)))</f>
        <v/>
      </c>
      <c r="BG197" s="856" t="str">
        <f>IF($B197="","",INDEX('All CCC'!BG$7:BG$846,MATCH(WatchList!$B197,'All CCC'!$B$7:$B$846,0)))</f>
        <v/>
      </c>
    </row>
    <row r="198" spans="1:59" x14ac:dyDescent="0.2">
      <c r="A198" s="550" t="str">
        <f>IF($B198="","",INDEX('All CCC'!A$7:A$846,MATCH(WatchList!$B198,'All CCC'!$B$7:$B$846,0)))</f>
        <v/>
      </c>
      <c r="B198" s="31"/>
      <c r="C198" s="856" t="str">
        <f>IF($B198="","",INDEX('All CCC'!C$7:C$846,MATCH(WatchList!$B198,'All CCC'!$B$7:$B$846,0)))</f>
        <v/>
      </c>
      <c r="D198" s="856" t="str">
        <f>IF($B198="","",INDEX('All CCC'!D$7:D$846,MATCH(WatchList!$B198,'All CCC'!$B$7:$B$846,0)))</f>
        <v/>
      </c>
      <c r="E198" s="856" t="str">
        <f>IF($B198="","",INDEX('All CCC'!E$7:E$846,MATCH(WatchList!$B198,'All CCC'!$B$7:$B$846,0)))</f>
        <v/>
      </c>
      <c r="F198" s="856" t="str">
        <f>IF($B198="","",INDEX('All CCC'!F$7:F$846,MATCH(WatchList!$B198,'All CCC'!$B$7:$B$846,0)))</f>
        <v/>
      </c>
      <c r="G198" s="856" t="str">
        <f>IF($B198="","",INDEX('All CCC'!G$7:G$846,MATCH(WatchList!$B198,'All CCC'!$B$7:$B$846,0)))</f>
        <v/>
      </c>
      <c r="H198" s="856" t="str">
        <f>IF($B198="","",INDEX('All CCC'!H$7:H$846,MATCH(WatchList!$B198,'All CCC'!$B$7:$B$846,0)))</f>
        <v/>
      </c>
      <c r="I198" s="856" t="str">
        <f>IF($B198="","",INDEX('All CCC'!I$7:I$846,MATCH(WatchList!$B198,'All CCC'!$B$7:$B$846,0)))</f>
        <v/>
      </c>
      <c r="J198" s="856" t="str">
        <f>IF($B198="","",INDEX('All CCC'!J$7:J$846,MATCH(WatchList!$B198,'All CCC'!$B$7:$B$846,0)))</f>
        <v/>
      </c>
      <c r="K198" s="856" t="str">
        <f>IF($B198="","",INDEX('All CCC'!K$7:K$846,MATCH(WatchList!$B198,'All CCC'!$B$7:$B$846,0)))</f>
        <v/>
      </c>
      <c r="L198" s="856" t="str">
        <f>IF($B198="","",INDEX('All CCC'!L$7:L$846,MATCH(WatchList!$B198,'All CCC'!$B$7:$B$846,0)))</f>
        <v/>
      </c>
      <c r="M198" s="856" t="str">
        <f>IF($B198="","",INDEX('All CCC'!M$7:M$846,MATCH(WatchList!$B198,'All CCC'!$B$7:$B$846,0)))</f>
        <v/>
      </c>
      <c r="N198" s="856" t="str">
        <f>IF($B198="","",INDEX('All CCC'!N$7:N$846,MATCH(WatchList!$B198,'All CCC'!$B$7:$B$846,0)))</f>
        <v/>
      </c>
      <c r="O198" s="856" t="str">
        <f>IF($B198="","",INDEX('All CCC'!O$7:O$846,MATCH(WatchList!$B198,'All CCC'!$B$7:$B$846,0)))</f>
        <v/>
      </c>
      <c r="P198" s="857" t="str">
        <f>IF($B198="","",INDEX('All CCC'!P$7:P$846,MATCH(WatchList!$B198,'All CCC'!$B$7:$B$846,0)))</f>
        <v/>
      </c>
      <c r="Q198" s="857" t="str">
        <f>IF($B198="","",INDEX('All CCC'!Q$7:Q$846,MATCH(WatchList!$B198,'All CCC'!$B$7:$B$846,0)))</f>
        <v/>
      </c>
      <c r="R198" s="856" t="str">
        <f>IF($B198="","",INDEX('All CCC'!R$7:R$846,MATCH(WatchList!$B198,'All CCC'!$B$7:$B$846,0)))</f>
        <v/>
      </c>
      <c r="S198" s="856" t="str">
        <f>IF($B198="","",INDEX('All CCC'!S$7:S$846,MATCH(WatchList!$B198,'All CCC'!$B$7:$B$846,0)))</f>
        <v/>
      </c>
      <c r="T198" s="856" t="str">
        <f>IF($B198="","",INDEX('All CCC'!T$7:T$846,MATCH(WatchList!$B198,'All CCC'!$B$7:$B$846,0)))</f>
        <v/>
      </c>
      <c r="U198" s="856" t="str">
        <f>IF($B198="","",INDEX('All CCC'!U$7:U$846,MATCH(WatchList!$B198,'All CCC'!$B$7:$B$846,0)))</f>
        <v/>
      </c>
      <c r="V198" s="856" t="str">
        <f>IF($B198="","",INDEX('All CCC'!V$7:V$846,MATCH(WatchList!$B198,'All CCC'!$B$7:$B$846,0)))</f>
        <v/>
      </c>
      <c r="W198" s="856" t="str">
        <f>IF($B198="","",INDEX('All CCC'!W$7:W$846,MATCH(WatchList!$B198,'All CCC'!$B$7:$B$846,0)))</f>
        <v/>
      </c>
      <c r="X198" s="856" t="str">
        <f>IF($B198="","",INDEX('All CCC'!X$7:X$846,MATCH(WatchList!$B198,'All CCC'!$B$7:$B$846,0)))</f>
        <v/>
      </c>
      <c r="Y198" s="856" t="str">
        <f>IF($B198="","",INDEX('All CCC'!Y$7:Y$846,MATCH(WatchList!$B198,'All CCC'!$B$7:$B$846,0)))</f>
        <v/>
      </c>
      <c r="Z198" s="856" t="str">
        <f>IF($B198="","",INDEX('All CCC'!Z$7:Z$846,MATCH(WatchList!$B198,'All CCC'!$B$7:$B$846,0)))</f>
        <v/>
      </c>
      <c r="AA198" s="856" t="str">
        <f>IF($B198="","",INDEX('All CCC'!AA$7:AA$846,MATCH(WatchList!$B198,'All CCC'!$B$7:$B$846,0)))</f>
        <v/>
      </c>
      <c r="AB198" s="856" t="str">
        <f>IF($B198="","",INDEX('All CCC'!AB$7:AB$846,MATCH(WatchList!$B198,'All CCC'!$B$7:$B$846,0)))</f>
        <v/>
      </c>
      <c r="AC198" s="856" t="str">
        <f>IF($B198="","",INDEX('All CCC'!AC$7:AC$846,MATCH(WatchList!$B198,'All CCC'!$B$7:$B$846,0)))</f>
        <v/>
      </c>
      <c r="AD198" s="856" t="str">
        <f>IF($B198="","",INDEX('All CCC'!AD$7:AD$846,MATCH(WatchList!$B198,'All CCC'!$B$7:$B$846,0)))</f>
        <v/>
      </c>
      <c r="AE198" s="856" t="str">
        <f>IF($B198="","",INDEX('All CCC'!AE$7:AE$846,MATCH(WatchList!$B198,'All CCC'!$B$7:$B$846,0)))</f>
        <v/>
      </c>
      <c r="AF198" s="856" t="str">
        <f>IF($B198="","",INDEX('All CCC'!AF$7:AF$846,MATCH(WatchList!$B198,'All CCC'!$B$7:$B$846,0)))</f>
        <v/>
      </c>
      <c r="AG198" s="856" t="str">
        <f>IF($B198="","",INDEX('All CCC'!AG$7:AG$846,MATCH(WatchList!$B198,'All CCC'!$B$7:$B$846,0)))</f>
        <v/>
      </c>
      <c r="AH198" s="856" t="str">
        <f>IF($B198="","",INDEX('All CCC'!AH$7:AH$846,MATCH(WatchList!$B198,'All CCC'!$B$7:$B$846,0)))</f>
        <v/>
      </c>
      <c r="AI198" s="856" t="str">
        <f>IF($B198="","",INDEX('All CCC'!AI$7:AI$846,MATCH(WatchList!$B198,'All CCC'!$B$7:$B$846,0)))</f>
        <v/>
      </c>
      <c r="AJ198" s="856" t="str">
        <f>IF($B198="","",INDEX('All CCC'!AJ$7:AJ$846,MATCH(WatchList!$B198,'All CCC'!$B$7:$B$846,0)))</f>
        <v/>
      </c>
      <c r="AK198" s="856" t="str">
        <f>IF($B198="","",INDEX('All CCC'!AK$7:AK$846,MATCH(WatchList!$B198,'All CCC'!$B$7:$B$846,0)))</f>
        <v/>
      </c>
      <c r="AL198" s="856" t="str">
        <f>IF($B198="","",INDEX('All CCC'!AL$7:AL$846,MATCH(WatchList!$B198,'All CCC'!$B$7:$B$846,0)))</f>
        <v/>
      </c>
      <c r="AM198" s="856" t="str">
        <f>IF($B198="","",INDEX('All CCC'!AM$7:AM$846,MATCH(WatchList!$B198,'All CCC'!$B$7:$B$846,0)))</f>
        <v/>
      </c>
      <c r="AN198" s="856" t="str">
        <f>IF($B198="","",INDEX('All CCC'!AN$7:AN$846,MATCH(WatchList!$B198,'All CCC'!$B$7:$B$846,0)))</f>
        <v/>
      </c>
      <c r="AO198" s="856" t="str">
        <f>IF($B198="","",INDEX('All CCC'!AO$7:AO$846,MATCH(WatchList!$B198,'All CCC'!$B$7:$B$846,0)))</f>
        <v/>
      </c>
      <c r="AP198" s="856" t="str">
        <f>IF($B198="","",INDEX('All CCC'!AP$7:AP$846,MATCH(WatchList!$B198,'All CCC'!$B$7:$B$846,0)))</f>
        <v/>
      </c>
      <c r="AQ198" s="856" t="str">
        <f>IF($B198="","",INDEX('All CCC'!AQ$7:AQ$846,MATCH(WatchList!$B198,'All CCC'!$B$7:$B$846,0)))</f>
        <v/>
      </c>
      <c r="AR198" s="856" t="str">
        <f>IF($B198="","",INDEX('All CCC'!AR$7:AR$846,MATCH(WatchList!$B198,'All CCC'!$B$7:$B$846,0)))</f>
        <v/>
      </c>
      <c r="AS198" s="856" t="str">
        <f>IF($B198="","",INDEX('All CCC'!AS$7:AS$846,MATCH(WatchList!$B198,'All CCC'!$B$7:$B$846,0)))</f>
        <v/>
      </c>
      <c r="AT198" s="856" t="str">
        <f>IF($B198="","",INDEX('All CCC'!AT$7:AT$846,MATCH(WatchList!$B198,'All CCC'!$B$7:$B$846,0)))</f>
        <v/>
      </c>
      <c r="AU198" s="856" t="str">
        <f>IF($B198="","",INDEX('All CCC'!AU$7:AU$846,MATCH(WatchList!$B198,'All CCC'!$B$7:$B$846,0)))</f>
        <v/>
      </c>
      <c r="AV198" s="856" t="str">
        <f>IF($B198="","",INDEX('All CCC'!AV$7:AV$846,MATCH(WatchList!$B198,'All CCC'!$B$7:$B$846,0)))</f>
        <v/>
      </c>
      <c r="AW198" s="856" t="str">
        <f>IF($B198="","",INDEX('All CCC'!AW$7:AW$846,MATCH(WatchList!$B198,'All CCC'!$B$7:$B$846,0)))</f>
        <v/>
      </c>
      <c r="AX198" s="856" t="str">
        <f>IF($B198="","",INDEX('All CCC'!AX$7:AX$846,MATCH(WatchList!$B198,'All CCC'!$B$7:$B$846,0)))</f>
        <v/>
      </c>
      <c r="AY198" s="856" t="str">
        <f>IF($B198="","",INDEX('All CCC'!AY$7:AY$846,MATCH(WatchList!$B198,'All CCC'!$B$7:$B$846,0)))</f>
        <v/>
      </c>
      <c r="AZ198" s="856" t="str">
        <f>IF($B198="","",INDEX('All CCC'!AZ$7:AZ$846,MATCH(WatchList!$B198,'All CCC'!$B$7:$B$846,0)))</f>
        <v/>
      </c>
      <c r="BA198" s="856" t="str">
        <f>IF($B198="","",INDEX('All CCC'!BA$7:BA$846,MATCH(WatchList!$B198,'All CCC'!$B$7:$B$846,0)))</f>
        <v/>
      </c>
      <c r="BB198" s="856" t="str">
        <f>IF($B198="","",INDEX('All CCC'!BB$7:BB$846,MATCH(WatchList!$B198,'All CCC'!$B$7:$B$846,0)))</f>
        <v/>
      </c>
      <c r="BC198" s="856" t="str">
        <f>IF($B198="","",INDEX('All CCC'!BC$7:BC$846,MATCH(WatchList!$B198,'All CCC'!$B$7:$B$846,0)))</f>
        <v/>
      </c>
      <c r="BD198" s="856" t="str">
        <f>IF($B198="","",INDEX('All CCC'!BD$7:BD$846,MATCH(WatchList!$B198,'All CCC'!$B$7:$B$846,0)))</f>
        <v/>
      </c>
      <c r="BE198" s="856" t="str">
        <f>IF($B198="","",INDEX('All CCC'!BE$7:BE$846,MATCH(WatchList!$B198,'All CCC'!$B$7:$B$846,0)))</f>
        <v/>
      </c>
      <c r="BF198" s="856" t="str">
        <f>IF($B198="","",INDEX('All CCC'!BF$7:BF$846,MATCH(WatchList!$B198,'All CCC'!$B$7:$B$846,0)))</f>
        <v/>
      </c>
      <c r="BG198" s="856" t="str">
        <f>IF($B198="","",INDEX('All CCC'!BG$7:BG$846,MATCH(WatchList!$B198,'All CCC'!$B$7:$B$846,0)))</f>
        <v/>
      </c>
    </row>
    <row r="199" spans="1:59" x14ac:dyDescent="0.2">
      <c r="A199" s="550" t="str">
        <f>IF($B199="","",INDEX('All CCC'!A$7:A$846,MATCH(WatchList!$B199,'All CCC'!$B$7:$B$846,0)))</f>
        <v/>
      </c>
      <c r="B199" s="31"/>
      <c r="C199" s="856" t="str">
        <f>IF($B199="","",INDEX('All CCC'!C$7:C$846,MATCH(WatchList!$B199,'All CCC'!$B$7:$B$846,0)))</f>
        <v/>
      </c>
      <c r="D199" s="856" t="str">
        <f>IF($B199="","",INDEX('All CCC'!D$7:D$846,MATCH(WatchList!$B199,'All CCC'!$B$7:$B$846,0)))</f>
        <v/>
      </c>
      <c r="E199" s="856" t="str">
        <f>IF($B199="","",INDEX('All CCC'!E$7:E$846,MATCH(WatchList!$B199,'All CCC'!$B$7:$B$846,0)))</f>
        <v/>
      </c>
      <c r="F199" s="856" t="str">
        <f>IF($B199="","",INDEX('All CCC'!F$7:F$846,MATCH(WatchList!$B199,'All CCC'!$B$7:$B$846,0)))</f>
        <v/>
      </c>
      <c r="G199" s="856" t="str">
        <f>IF($B199="","",INDEX('All CCC'!G$7:G$846,MATCH(WatchList!$B199,'All CCC'!$B$7:$B$846,0)))</f>
        <v/>
      </c>
      <c r="H199" s="856" t="str">
        <f>IF($B199="","",INDEX('All CCC'!H$7:H$846,MATCH(WatchList!$B199,'All CCC'!$B$7:$B$846,0)))</f>
        <v/>
      </c>
      <c r="I199" s="856" t="str">
        <f>IF($B199="","",INDEX('All CCC'!I$7:I$846,MATCH(WatchList!$B199,'All CCC'!$B$7:$B$846,0)))</f>
        <v/>
      </c>
      <c r="J199" s="856" t="str">
        <f>IF($B199="","",INDEX('All CCC'!J$7:J$846,MATCH(WatchList!$B199,'All CCC'!$B$7:$B$846,0)))</f>
        <v/>
      </c>
      <c r="K199" s="856" t="str">
        <f>IF($B199="","",INDEX('All CCC'!K$7:K$846,MATCH(WatchList!$B199,'All CCC'!$B$7:$B$846,0)))</f>
        <v/>
      </c>
      <c r="L199" s="856" t="str">
        <f>IF($B199="","",INDEX('All CCC'!L$7:L$846,MATCH(WatchList!$B199,'All CCC'!$B$7:$B$846,0)))</f>
        <v/>
      </c>
      <c r="M199" s="856" t="str">
        <f>IF($B199="","",INDEX('All CCC'!M$7:M$846,MATCH(WatchList!$B199,'All CCC'!$B$7:$B$846,0)))</f>
        <v/>
      </c>
      <c r="N199" s="856" t="str">
        <f>IF($B199="","",INDEX('All CCC'!N$7:N$846,MATCH(WatchList!$B199,'All CCC'!$B$7:$B$846,0)))</f>
        <v/>
      </c>
      <c r="O199" s="856" t="str">
        <f>IF($B199="","",INDEX('All CCC'!O$7:O$846,MATCH(WatchList!$B199,'All CCC'!$B$7:$B$846,0)))</f>
        <v/>
      </c>
      <c r="P199" s="857" t="str">
        <f>IF($B199="","",INDEX('All CCC'!P$7:P$846,MATCH(WatchList!$B199,'All CCC'!$B$7:$B$846,0)))</f>
        <v/>
      </c>
      <c r="Q199" s="857" t="str">
        <f>IF($B199="","",INDEX('All CCC'!Q$7:Q$846,MATCH(WatchList!$B199,'All CCC'!$B$7:$B$846,0)))</f>
        <v/>
      </c>
      <c r="R199" s="856" t="str">
        <f>IF($B199="","",INDEX('All CCC'!R$7:R$846,MATCH(WatchList!$B199,'All CCC'!$B$7:$B$846,0)))</f>
        <v/>
      </c>
      <c r="S199" s="856" t="str">
        <f>IF($B199="","",INDEX('All CCC'!S$7:S$846,MATCH(WatchList!$B199,'All CCC'!$B$7:$B$846,0)))</f>
        <v/>
      </c>
      <c r="T199" s="856" t="str">
        <f>IF($B199="","",INDEX('All CCC'!T$7:T$846,MATCH(WatchList!$B199,'All CCC'!$B$7:$B$846,0)))</f>
        <v/>
      </c>
      <c r="U199" s="856" t="str">
        <f>IF($B199="","",INDEX('All CCC'!U$7:U$846,MATCH(WatchList!$B199,'All CCC'!$B$7:$B$846,0)))</f>
        <v/>
      </c>
      <c r="V199" s="856" t="str">
        <f>IF($B199="","",INDEX('All CCC'!V$7:V$846,MATCH(WatchList!$B199,'All CCC'!$B$7:$B$846,0)))</f>
        <v/>
      </c>
      <c r="W199" s="856" t="str">
        <f>IF($B199="","",INDEX('All CCC'!W$7:W$846,MATCH(WatchList!$B199,'All CCC'!$B$7:$B$846,0)))</f>
        <v/>
      </c>
      <c r="X199" s="856" t="str">
        <f>IF($B199="","",INDEX('All CCC'!X$7:X$846,MATCH(WatchList!$B199,'All CCC'!$B$7:$B$846,0)))</f>
        <v/>
      </c>
      <c r="Y199" s="856" t="str">
        <f>IF($B199="","",INDEX('All CCC'!Y$7:Y$846,MATCH(WatchList!$B199,'All CCC'!$B$7:$B$846,0)))</f>
        <v/>
      </c>
      <c r="Z199" s="856" t="str">
        <f>IF($B199="","",INDEX('All CCC'!Z$7:Z$846,MATCH(WatchList!$B199,'All CCC'!$B$7:$B$846,0)))</f>
        <v/>
      </c>
      <c r="AA199" s="856" t="str">
        <f>IF($B199="","",INDEX('All CCC'!AA$7:AA$846,MATCH(WatchList!$B199,'All CCC'!$B$7:$B$846,0)))</f>
        <v/>
      </c>
      <c r="AB199" s="856" t="str">
        <f>IF($B199="","",INDEX('All CCC'!AB$7:AB$846,MATCH(WatchList!$B199,'All CCC'!$B$7:$B$846,0)))</f>
        <v/>
      </c>
      <c r="AC199" s="856" t="str">
        <f>IF($B199="","",INDEX('All CCC'!AC$7:AC$846,MATCH(WatchList!$B199,'All CCC'!$B$7:$B$846,0)))</f>
        <v/>
      </c>
      <c r="AD199" s="856" t="str">
        <f>IF($B199="","",INDEX('All CCC'!AD$7:AD$846,MATCH(WatchList!$B199,'All CCC'!$B$7:$B$846,0)))</f>
        <v/>
      </c>
      <c r="AE199" s="856" t="str">
        <f>IF($B199="","",INDEX('All CCC'!AE$7:AE$846,MATCH(WatchList!$B199,'All CCC'!$B$7:$B$846,0)))</f>
        <v/>
      </c>
      <c r="AF199" s="856" t="str">
        <f>IF($B199="","",INDEX('All CCC'!AF$7:AF$846,MATCH(WatchList!$B199,'All CCC'!$B$7:$B$846,0)))</f>
        <v/>
      </c>
      <c r="AG199" s="856" t="str">
        <f>IF($B199="","",INDEX('All CCC'!AG$7:AG$846,MATCH(WatchList!$B199,'All CCC'!$B$7:$B$846,0)))</f>
        <v/>
      </c>
      <c r="AH199" s="856" t="str">
        <f>IF($B199="","",INDEX('All CCC'!AH$7:AH$846,MATCH(WatchList!$B199,'All CCC'!$B$7:$B$846,0)))</f>
        <v/>
      </c>
      <c r="AI199" s="856" t="str">
        <f>IF($B199="","",INDEX('All CCC'!AI$7:AI$846,MATCH(WatchList!$B199,'All CCC'!$B$7:$B$846,0)))</f>
        <v/>
      </c>
      <c r="AJ199" s="856" t="str">
        <f>IF($B199="","",INDEX('All CCC'!AJ$7:AJ$846,MATCH(WatchList!$B199,'All CCC'!$B$7:$B$846,0)))</f>
        <v/>
      </c>
      <c r="AK199" s="856" t="str">
        <f>IF($B199="","",INDEX('All CCC'!AK$7:AK$846,MATCH(WatchList!$B199,'All CCC'!$B$7:$B$846,0)))</f>
        <v/>
      </c>
      <c r="AL199" s="856" t="str">
        <f>IF($B199="","",INDEX('All CCC'!AL$7:AL$846,MATCH(WatchList!$B199,'All CCC'!$B$7:$B$846,0)))</f>
        <v/>
      </c>
      <c r="AM199" s="856" t="str">
        <f>IF($B199="","",INDEX('All CCC'!AM$7:AM$846,MATCH(WatchList!$B199,'All CCC'!$B$7:$B$846,0)))</f>
        <v/>
      </c>
      <c r="AN199" s="856" t="str">
        <f>IF($B199="","",INDEX('All CCC'!AN$7:AN$846,MATCH(WatchList!$B199,'All CCC'!$B$7:$B$846,0)))</f>
        <v/>
      </c>
      <c r="AO199" s="856" t="str">
        <f>IF($B199="","",INDEX('All CCC'!AO$7:AO$846,MATCH(WatchList!$B199,'All CCC'!$B$7:$B$846,0)))</f>
        <v/>
      </c>
      <c r="AP199" s="856" t="str">
        <f>IF($B199="","",INDEX('All CCC'!AP$7:AP$846,MATCH(WatchList!$B199,'All CCC'!$B$7:$B$846,0)))</f>
        <v/>
      </c>
      <c r="AQ199" s="856" t="str">
        <f>IF($B199="","",INDEX('All CCC'!AQ$7:AQ$846,MATCH(WatchList!$B199,'All CCC'!$B$7:$B$846,0)))</f>
        <v/>
      </c>
      <c r="AR199" s="856" t="str">
        <f>IF($B199="","",INDEX('All CCC'!AR$7:AR$846,MATCH(WatchList!$B199,'All CCC'!$B$7:$B$846,0)))</f>
        <v/>
      </c>
      <c r="AS199" s="856" t="str">
        <f>IF($B199="","",INDEX('All CCC'!AS$7:AS$846,MATCH(WatchList!$B199,'All CCC'!$B$7:$B$846,0)))</f>
        <v/>
      </c>
      <c r="AT199" s="856" t="str">
        <f>IF($B199="","",INDEX('All CCC'!AT$7:AT$846,MATCH(WatchList!$B199,'All CCC'!$B$7:$B$846,0)))</f>
        <v/>
      </c>
      <c r="AU199" s="856" t="str">
        <f>IF($B199="","",INDEX('All CCC'!AU$7:AU$846,MATCH(WatchList!$B199,'All CCC'!$B$7:$B$846,0)))</f>
        <v/>
      </c>
      <c r="AV199" s="856" t="str">
        <f>IF($B199="","",INDEX('All CCC'!AV$7:AV$846,MATCH(WatchList!$B199,'All CCC'!$B$7:$B$846,0)))</f>
        <v/>
      </c>
      <c r="AW199" s="856" t="str">
        <f>IF($B199="","",INDEX('All CCC'!AW$7:AW$846,MATCH(WatchList!$B199,'All CCC'!$B$7:$B$846,0)))</f>
        <v/>
      </c>
      <c r="AX199" s="856" t="str">
        <f>IF($B199="","",INDEX('All CCC'!AX$7:AX$846,MATCH(WatchList!$B199,'All CCC'!$B$7:$B$846,0)))</f>
        <v/>
      </c>
      <c r="AY199" s="856" t="str">
        <f>IF($B199="","",INDEX('All CCC'!AY$7:AY$846,MATCH(WatchList!$B199,'All CCC'!$B$7:$B$846,0)))</f>
        <v/>
      </c>
      <c r="AZ199" s="856" t="str">
        <f>IF($B199="","",INDEX('All CCC'!AZ$7:AZ$846,MATCH(WatchList!$B199,'All CCC'!$B$7:$B$846,0)))</f>
        <v/>
      </c>
      <c r="BA199" s="856" t="str">
        <f>IF($B199="","",INDEX('All CCC'!BA$7:BA$846,MATCH(WatchList!$B199,'All CCC'!$B$7:$B$846,0)))</f>
        <v/>
      </c>
      <c r="BB199" s="856" t="str">
        <f>IF($B199="","",INDEX('All CCC'!BB$7:BB$846,MATCH(WatchList!$B199,'All CCC'!$B$7:$B$846,0)))</f>
        <v/>
      </c>
      <c r="BC199" s="856" t="str">
        <f>IF($B199="","",INDEX('All CCC'!BC$7:BC$846,MATCH(WatchList!$B199,'All CCC'!$B$7:$B$846,0)))</f>
        <v/>
      </c>
      <c r="BD199" s="856" t="str">
        <f>IF($B199="","",INDEX('All CCC'!BD$7:BD$846,MATCH(WatchList!$B199,'All CCC'!$B$7:$B$846,0)))</f>
        <v/>
      </c>
      <c r="BE199" s="856" t="str">
        <f>IF($B199="","",INDEX('All CCC'!BE$7:BE$846,MATCH(WatchList!$B199,'All CCC'!$B$7:$B$846,0)))</f>
        <v/>
      </c>
      <c r="BF199" s="856" t="str">
        <f>IF($B199="","",INDEX('All CCC'!BF$7:BF$846,MATCH(WatchList!$B199,'All CCC'!$B$7:$B$846,0)))</f>
        <v/>
      </c>
      <c r="BG199" s="856" t="str">
        <f>IF($B199="","",INDEX('All CCC'!BG$7:BG$846,MATCH(WatchList!$B199,'All CCC'!$B$7:$B$846,0)))</f>
        <v/>
      </c>
    </row>
    <row r="200" spans="1:59" x14ac:dyDescent="0.2">
      <c r="A200" s="550" t="str">
        <f>IF($B200="","",INDEX('All CCC'!A$7:A$846,MATCH(WatchList!$B200,'All CCC'!$B$7:$B$846,0)))</f>
        <v/>
      </c>
      <c r="B200" s="31"/>
      <c r="C200" s="856" t="str">
        <f>IF($B200="","",INDEX('All CCC'!C$7:C$846,MATCH(WatchList!$B200,'All CCC'!$B$7:$B$846,0)))</f>
        <v/>
      </c>
      <c r="D200" s="856" t="str">
        <f>IF($B200="","",INDEX('All CCC'!D$7:D$846,MATCH(WatchList!$B200,'All CCC'!$B$7:$B$846,0)))</f>
        <v/>
      </c>
      <c r="E200" s="856" t="str">
        <f>IF($B200="","",INDEX('All CCC'!E$7:E$846,MATCH(WatchList!$B200,'All CCC'!$B$7:$B$846,0)))</f>
        <v/>
      </c>
      <c r="F200" s="856" t="str">
        <f>IF($B200="","",INDEX('All CCC'!F$7:F$846,MATCH(WatchList!$B200,'All CCC'!$B$7:$B$846,0)))</f>
        <v/>
      </c>
      <c r="G200" s="856" t="str">
        <f>IF($B200="","",INDEX('All CCC'!G$7:G$846,MATCH(WatchList!$B200,'All CCC'!$B$7:$B$846,0)))</f>
        <v/>
      </c>
      <c r="H200" s="856" t="str">
        <f>IF($B200="","",INDEX('All CCC'!H$7:H$846,MATCH(WatchList!$B200,'All CCC'!$B$7:$B$846,0)))</f>
        <v/>
      </c>
      <c r="I200" s="856" t="str">
        <f>IF($B200="","",INDEX('All CCC'!I$7:I$846,MATCH(WatchList!$B200,'All CCC'!$B$7:$B$846,0)))</f>
        <v/>
      </c>
      <c r="J200" s="856" t="str">
        <f>IF($B200="","",INDEX('All CCC'!J$7:J$846,MATCH(WatchList!$B200,'All CCC'!$B$7:$B$846,0)))</f>
        <v/>
      </c>
      <c r="K200" s="856" t="str">
        <f>IF($B200="","",INDEX('All CCC'!K$7:K$846,MATCH(WatchList!$B200,'All CCC'!$B$7:$B$846,0)))</f>
        <v/>
      </c>
      <c r="L200" s="856" t="str">
        <f>IF($B200="","",INDEX('All CCC'!L$7:L$846,MATCH(WatchList!$B200,'All CCC'!$B$7:$B$846,0)))</f>
        <v/>
      </c>
      <c r="M200" s="856" t="str">
        <f>IF($B200="","",INDEX('All CCC'!M$7:M$846,MATCH(WatchList!$B200,'All CCC'!$B$7:$B$846,0)))</f>
        <v/>
      </c>
      <c r="N200" s="856" t="str">
        <f>IF($B200="","",INDEX('All CCC'!N$7:N$846,MATCH(WatchList!$B200,'All CCC'!$B$7:$B$846,0)))</f>
        <v/>
      </c>
      <c r="O200" s="856" t="str">
        <f>IF($B200="","",INDEX('All CCC'!O$7:O$846,MATCH(WatchList!$B200,'All CCC'!$B$7:$B$846,0)))</f>
        <v/>
      </c>
      <c r="P200" s="857" t="str">
        <f>IF($B200="","",INDEX('All CCC'!P$7:P$846,MATCH(WatchList!$B200,'All CCC'!$B$7:$B$846,0)))</f>
        <v/>
      </c>
      <c r="Q200" s="857" t="str">
        <f>IF($B200="","",INDEX('All CCC'!Q$7:Q$846,MATCH(WatchList!$B200,'All CCC'!$B$7:$B$846,0)))</f>
        <v/>
      </c>
      <c r="R200" s="856" t="str">
        <f>IF($B200="","",INDEX('All CCC'!R$7:R$846,MATCH(WatchList!$B200,'All CCC'!$B$7:$B$846,0)))</f>
        <v/>
      </c>
      <c r="S200" s="856" t="str">
        <f>IF($B200="","",INDEX('All CCC'!S$7:S$846,MATCH(WatchList!$B200,'All CCC'!$B$7:$B$846,0)))</f>
        <v/>
      </c>
      <c r="T200" s="856" t="str">
        <f>IF($B200="","",INDEX('All CCC'!T$7:T$846,MATCH(WatchList!$B200,'All CCC'!$B$7:$B$846,0)))</f>
        <v/>
      </c>
      <c r="U200" s="856" t="str">
        <f>IF($B200="","",INDEX('All CCC'!U$7:U$846,MATCH(WatchList!$B200,'All CCC'!$B$7:$B$846,0)))</f>
        <v/>
      </c>
      <c r="V200" s="856" t="str">
        <f>IF($B200="","",INDEX('All CCC'!V$7:V$846,MATCH(WatchList!$B200,'All CCC'!$B$7:$B$846,0)))</f>
        <v/>
      </c>
      <c r="W200" s="856" t="str">
        <f>IF($B200="","",INDEX('All CCC'!W$7:W$846,MATCH(WatchList!$B200,'All CCC'!$B$7:$B$846,0)))</f>
        <v/>
      </c>
      <c r="X200" s="856" t="str">
        <f>IF($B200="","",INDEX('All CCC'!X$7:X$846,MATCH(WatchList!$B200,'All CCC'!$B$7:$B$846,0)))</f>
        <v/>
      </c>
      <c r="Y200" s="856" t="str">
        <f>IF($B200="","",INDEX('All CCC'!Y$7:Y$846,MATCH(WatchList!$B200,'All CCC'!$B$7:$B$846,0)))</f>
        <v/>
      </c>
      <c r="Z200" s="856" t="str">
        <f>IF($B200="","",INDEX('All CCC'!Z$7:Z$846,MATCH(WatchList!$B200,'All CCC'!$B$7:$B$846,0)))</f>
        <v/>
      </c>
      <c r="AA200" s="856" t="str">
        <f>IF($B200="","",INDEX('All CCC'!AA$7:AA$846,MATCH(WatchList!$B200,'All CCC'!$B$7:$B$846,0)))</f>
        <v/>
      </c>
      <c r="AB200" s="856" t="str">
        <f>IF($B200="","",INDEX('All CCC'!AB$7:AB$846,MATCH(WatchList!$B200,'All CCC'!$B$7:$B$846,0)))</f>
        <v/>
      </c>
      <c r="AC200" s="856" t="str">
        <f>IF($B200="","",INDEX('All CCC'!AC$7:AC$846,MATCH(WatchList!$B200,'All CCC'!$B$7:$B$846,0)))</f>
        <v/>
      </c>
      <c r="AD200" s="856" t="str">
        <f>IF($B200="","",INDEX('All CCC'!AD$7:AD$846,MATCH(WatchList!$B200,'All CCC'!$B$7:$B$846,0)))</f>
        <v/>
      </c>
      <c r="AE200" s="856" t="str">
        <f>IF($B200="","",INDEX('All CCC'!AE$7:AE$846,MATCH(WatchList!$B200,'All CCC'!$B$7:$B$846,0)))</f>
        <v/>
      </c>
      <c r="AF200" s="856" t="str">
        <f>IF($B200="","",INDEX('All CCC'!AF$7:AF$846,MATCH(WatchList!$B200,'All CCC'!$B$7:$B$846,0)))</f>
        <v/>
      </c>
      <c r="AG200" s="856" t="str">
        <f>IF($B200="","",INDEX('All CCC'!AG$7:AG$846,MATCH(WatchList!$B200,'All CCC'!$B$7:$B$846,0)))</f>
        <v/>
      </c>
      <c r="AH200" s="856" t="str">
        <f>IF($B200="","",INDEX('All CCC'!AH$7:AH$846,MATCH(WatchList!$B200,'All CCC'!$B$7:$B$846,0)))</f>
        <v/>
      </c>
      <c r="AI200" s="856" t="str">
        <f>IF($B200="","",INDEX('All CCC'!AI$7:AI$846,MATCH(WatchList!$B200,'All CCC'!$B$7:$B$846,0)))</f>
        <v/>
      </c>
      <c r="AJ200" s="856" t="str">
        <f>IF($B200="","",INDEX('All CCC'!AJ$7:AJ$846,MATCH(WatchList!$B200,'All CCC'!$B$7:$B$846,0)))</f>
        <v/>
      </c>
      <c r="AK200" s="856" t="str">
        <f>IF($B200="","",INDEX('All CCC'!AK$7:AK$846,MATCH(WatchList!$B200,'All CCC'!$B$7:$B$846,0)))</f>
        <v/>
      </c>
      <c r="AL200" s="856" t="str">
        <f>IF($B200="","",INDEX('All CCC'!AL$7:AL$846,MATCH(WatchList!$B200,'All CCC'!$B$7:$B$846,0)))</f>
        <v/>
      </c>
      <c r="AM200" s="856" t="str">
        <f>IF($B200="","",INDEX('All CCC'!AM$7:AM$846,MATCH(WatchList!$B200,'All CCC'!$B$7:$B$846,0)))</f>
        <v/>
      </c>
      <c r="AN200" s="856" t="str">
        <f>IF($B200="","",INDEX('All CCC'!AN$7:AN$846,MATCH(WatchList!$B200,'All CCC'!$B$7:$B$846,0)))</f>
        <v/>
      </c>
      <c r="AO200" s="856" t="str">
        <f>IF($B200="","",INDEX('All CCC'!AO$7:AO$846,MATCH(WatchList!$B200,'All CCC'!$B$7:$B$846,0)))</f>
        <v/>
      </c>
      <c r="AP200" s="856" t="str">
        <f>IF($B200="","",INDEX('All CCC'!AP$7:AP$846,MATCH(WatchList!$B200,'All CCC'!$B$7:$B$846,0)))</f>
        <v/>
      </c>
      <c r="AQ200" s="856" t="str">
        <f>IF($B200="","",INDEX('All CCC'!AQ$7:AQ$846,MATCH(WatchList!$B200,'All CCC'!$B$7:$B$846,0)))</f>
        <v/>
      </c>
      <c r="AR200" s="856" t="str">
        <f>IF($B200="","",INDEX('All CCC'!AR$7:AR$846,MATCH(WatchList!$B200,'All CCC'!$B$7:$B$846,0)))</f>
        <v/>
      </c>
      <c r="AS200" s="856" t="str">
        <f>IF($B200="","",INDEX('All CCC'!AS$7:AS$846,MATCH(WatchList!$B200,'All CCC'!$B$7:$B$846,0)))</f>
        <v/>
      </c>
      <c r="AT200" s="856" t="str">
        <f>IF($B200="","",INDEX('All CCC'!AT$7:AT$846,MATCH(WatchList!$B200,'All CCC'!$B$7:$B$846,0)))</f>
        <v/>
      </c>
      <c r="AU200" s="856" t="str">
        <f>IF($B200="","",INDEX('All CCC'!AU$7:AU$846,MATCH(WatchList!$B200,'All CCC'!$B$7:$B$846,0)))</f>
        <v/>
      </c>
      <c r="AV200" s="856" t="str">
        <f>IF($B200="","",INDEX('All CCC'!AV$7:AV$846,MATCH(WatchList!$B200,'All CCC'!$B$7:$B$846,0)))</f>
        <v/>
      </c>
      <c r="AW200" s="856" t="str">
        <f>IF($B200="","",INDEX('All CCC'!AW$7:AW$846,MATCH(WatchList!$B200,'All CCC'!$B$7:$B$846,0)))</f>
        <v/>
      </c>
      <c r="AX200" s="856" t="str">
        <f>IF($B200="","",INDEX('All CCC'!AX$7:AX$846,MATCH(WatchList!$B200,'All CCC'!$B$7:$B$846,0)))</f>
        <v/>
      </c>
      <c r="AY200" s="856" t="str">
        <f>IF($B200="","",INDEX('All CCC'!AY$7:AY$846,MATCH(WatchList!$B200,'All CCC'!$B$7:$B$846,0)))</f>
        <v/>
      </c>
      <c r="AZ200" s="856" t="str">
        <f>IF($B200="","",INDEX('All CCC'!AZ$7:AZ$846,MATCH(WatchList!$B200,'All CCC'!$B$7:$B$846,0)))</f>
        <v/>
      </c>
      <c r="BA200" s="856" t="str">
        <f>IF($B200="","",INDEX('All CCC'!BA$7:BA$846,MATCH(WatchList!$B200,'All CCC'!$B$7:$B$846,0)))</f>
        <v/>
      </c>
      <c r="BB200" s="856" t="str">
        <f>IF($B200="","",INDEX('All CCC'!BB$7:BB$846,MATCH(WatchList!$B200,'All CCC'!$B$7:$B$846,0)))</f>
        <v/>
      </c>
      <c r="BC200" s="856" t="str">
        <f>IF($B200="","",INDEX('All CCC'!BC$7:BC$846,MATCH(WatchList!$B200,'All CCC'!$B$7:$B$846,0)))</f>
        <v/>
      </c>
      <c r="BD200" s="856" t="str">
        <f>IF($B200="","",INDEX('All CCC'!BD$7:BD$846,MATCH(WatchList!$B200,'All CCC'!$B$7:$B$846,0)))</f>
        <v/>
      </c>
      <c r="BE200" s="856" t="str">
        <f>IF($B200="","",INDEX('All CCC'!BE$7:BE$846,MATCH(WatchList!$B200,'All CCC'!$B$7:$B$846,0)))</f>
        <v/>
      </c>
      <c r="BF200" s="856" t="str">
        <f>IF($B200="","",INDEX('All CCC'!BF$7:BF$846,MATCH(WatchList!$B200,'All CCC'!$B$7:$B$846,0)))</f>
        <v/>
      </c>
      <c r="BG200" s="856" t="str">
        <f>IF($B200="","",INDEX('All CCC'!BG$7:BG$846,MATCH(WatchList!$B200,'All CCC'!$B$7:$B$846,0)))</f>
        <v/>
      </c>
    </row>
    <row r="201" spans="1:59" x14ac:dyDescent="0.2">
      <c r="A201" s="550" t="str">
        <f>IF($B201="","",INDEX('All CCC'!A$7:A$846,MATCH(WatchList!$B201,'All CCC'!$B$7:$B$846,0)))</f>
        <v/>
      </c>
      <c r="B201" s="31"/>
      <c r="C201" s="856" t="str">
        <f>IF($B201="","",INDEX('All CCC'!C$7:C$846,MATCH(WatchList!$B201,'All CCC'!$B$7:$B$846,0)))</f>
        <v/>
      </c>
      <c r="D201" s="856" t="str">
        <f>IF($B201="","",INDEX('All CCC'!D$7:D$846,MATCH(WatchList!$B201,'All CCC'!$B$7:$B$846,0)))</f>
        <v/>
      </c>
      <c r="E201" s="856" t="str">
        <f>IF($B201="","",INDEX('All CCC'!E$7:E$846,MATCH(WatchList!$B201,'All CCC'!$B$7:$B$846,0)))</f>
        <v/>
      </c>
      <c r="F201" s="856" t="str">
        <f>IF($B201="","",INDEX('All CCC'!F$7:F$846,MATCH(WatchList!$B201,'All CCC'!$B$7:$B$846,0)))</f>
        <v/>
      </c>
      <c r="G201" s="856" t="str">
        <f>IF($B201="","",INDEX('All CCC'!G$7:G$846,MATCH(WatchList!$B201,'All CCC'!$B$7:$B$846,0)))</f>
        <v/>
      </c>
      <c r="H201" s="856" t="str">
        <f>IF($B201="","",INDEX('All CCC'!H$7:H$846,MATCH(WatchList!$B201,'All CCC'!$B$7:$B$846,0)))</f>
        <v/>
      </c>
      <c r="I201" s="856" t="str">
        <f>IF($B201="","",INDEX('All CCC'!I$7:I$846,MATCH(WatchList!$B201,'All CCC'!$B$7:$B$846,0)))</f>
        <v/>
      </c>
      <c r="J201" s="856" t="str">
        <f>IF($B201="","",INDEX('All CCC'!J$7:J$846,MATCH(WatchList!$B201,'All CCC'!$B$7:$B$846,0)))</f>
        <v/>
      </c>
      <c r="K201" s="856" t="str">
        <f>IF($B201="","",INDEX('All CCC'!K$7:K$846,MATCH(WatchList!$B201,'All CCC'!$B$7:$B$846,0)))</f>
        <v/>
      </c>
      <c r="L201" s="856" t="str">
        <f>IF($B201="","",INDEX('All CCC'!L$7:L$846,MATCH(WatchList!$B201,'All CCC'!$B$7:$B$846,0)))</f>
        <v/>
      </c>
      <c r="M201" s="856" t="str">
        <f>IF($B201="","",INDEX('All CCC'!M$7:M$846,MATCH(WatchList!$B201,'All CCC'!$B$7:$B$846,0)))</f>
        <v/>
      </c>
      <c r="N201" s="856" t="str">
        <f>IF($B201="","",INDEX('All CCC'!N$7:N$846,MATCH(WatchList!$B201,'All CCC'!$B$7:$B$846,0)))</f>
        <v/>
      </c>
      <c r="O201" s="856" t="str">
        <f>IF($B201="","",INDEX('All CCC'!O$7:O$846,MATCH(WatchList!$B201,'All CCC'!$B$7:$B$846,0)))</f>
        <v/>
      </c>
      <c r="P201" s="857" t="str">
        <f>IF($B201="","",INDEX('All CCC'!P$7:P$846,MATCH(WatchList!$B201,'All CCC'!$B$7:$B$846,0)))</f>
        <v/>
      </c>
      <c r="Q201" s="857" t="str">
        <f>IF($B201="","",INDEX('All CCC'!Q$7:Q$846,MATCH(WatchList!$B201,'All CCC'!$B$7:$B$846,0)))</f>
        <v/>
      </c>
      <c r="R201" s="856" t="str">
        <f>IF($B201="","",INDEX('All CCC'!R$7:R$846,MATCH(WatchList!$B201,'All CCC'!$B$7:$B$846,0)))</f>
        <v/>
      </c>
      <c r="S201" s="856" t="str">
        <f>IF($B201="","",INDEX('All CCC'!S$7:S$846,MATCH(WatchList!$B201,'All CCC'!$B$7:$B$846,0)))</f>
        <v/>
      </c>
      <c r="T201" s="856" t="str">
        <f>IF($B201="","",INDEX('All CCC'!T$7:T$846,MATCH(WatchList!$B201,'All CCC'!$B$7:$B$846,0)))</f>
        <v/>
      </c>
      <c r="U201" s="856" t="str">
        <f>IF($B201="","",INDEX('All CCC'!U$7:U$846,MATCH(WatchList!$B201,'All CCC'!$B$7:$B$846,0)))</f>
        <v/>
      </c>
      <c r="V201" s="856" t="str">
        <f>IF($B201="","",INDEX('All CCC'!V$7:V$846,MATCH(WatchList!$B201,'All CCC'!$B$7:$B$846,0)))</f>
        <v/>
      </c>
      <c r="W201" s="856" t="str">
        <f>IF($B201="","",INDEX('All CCC'!W$7:W$846,MATCH(WatchList!$B201,'All CCC'!$B$7:$B$846,0)))</f>
        <v/>
      </c>
      <c r="X201" s="856" t="str">
        <f>IF($B201="","",INDEX('All CCC'!X$7:X$846,MATCH(WatchList!$B201,'All CCC'!$B$7:$B$846,0)))</f>
        <v/>
      </c>
      <c r="Y201" s="856" t="str">
        <f>IF($B201="","",INDEX('All CCC'!Y$7:Y$846,MATCH(WatchList!$B201,'All CCC'!$B$7:$B$846,0)))</f>
        <v/>
      </c>
      <c r="Z201" s="856" t="str">
        <f>IF($B201="","",INDEX('All CCC'!Z$7:Z$846,MATCH(WatchList!$B201,'All CCC'!$B$7:$B$846,0)))</f>
        <v/>
      </c>
      <c r="AA201" s="856" t="str">
        <f>IF($B201="","",INDEX('All CCC'!AA$7:AA$846,MATCH(WatchList!$B201,'All CCC'!$B$7:$B$846,0)))</f>
        <v/>
      </c>
      <c r="AB201" s="856" t="str">
        <f>IF($B201="","",INDEX('All CCC'!AB$7:AB$846,MATCH(WatchList!$B201,'All CCC'!$B$7:$B$846,0)))</f>
        <v/>
      </c>
      <c r="AC201" s="856" t="str">
        <f>IF($B201="","",INDEX('All CCC'!AC$7:AC$846,MATCH(WatchList!$B201,'All CCC'!$B$7:$B$846,0)))</f>
        <v/>
      </c>
      <c r="AD201" s="856" t="str">
        <f>IF($B201="","",INDEX('All CCC'!AD$7:AD$846,MATCH(WatchList!$B201,'All CCC'!$B$7:$B$846,0)))</f>
        <v/>
      </c>
      <c r="AE201" s="856" t="str">
        <f>IF($B201="","",INDEX('All CCC'!AE$7:AE$846,MATCH(WatchList!$B201,'All CCC'!$B$7:$B$846,0)))</f>
        <v/>
      </c>
      <c r="AF201" s="856" t="str">
        <f>IF($B201="","",INDEX('All CCC'!AF$7:AF$846,MATCH(WatchList!$B201,'All CCC'!$B$7:$B$846,0)))</f>
        <v/>
      </c>
      <c r="AG201" s="856" t="str">
        <f>IF($B201="","",INDEX('All CCC'!AG$7:AG$846,MATCH(WatchList!$B201,'All CCC'!$B$7:$B$846,0)))</f>
        <v/>
      </c>
      <c r="AH201" s="856" t="str">
        <f>IF($B201="","",INDEX('All CCC'!AH$7:AH$846,MATCH(WatchList!$B201,'All CCC'!$B$7:$B$846,0)))</f>
        <v/>
      </c>
      <c r="AI201" s="856" t="str">
        <f>IF($B201="","",INDEX('All CCC'!AI$7:AI$846,MATCH(WatchList!$B201,'All CCC'!$B$7:$B$846,0)))</f>
        <v/>
      </c>
      <c r="AJ201" s="856" t="str">
        <f>IF($B201="","",INDEX('All CCC'!AJ$7:AJ$846,MATCH(WatchList!$B201,'All CCC'!$B$7:$B$846,0)))</f>
        <v/>
      </c>
      <c r="AK201" s="856" t="str">
        <f>IF($B201="","",INDEX('All CCC'!AK$7:AK$846,MATCH(WatchList!$B201,'All CCC'!$B$7:$B$846,0)))</f>
        <v/>
      </c>
      <c r="AL201" s="856" t="str">
        <f>IF($B201="","",INDEX('All CCC'!AL$7:AL$846,MATCH(WatchList!$B201,'All CCC'!$B$7:$B$846,0)))</f>
        <v/>
      </c>
      <c r="AM201" s="856" t="str">
        <f>IF($B201="","",INDEX('All CCC'!AM$7:AM$846,MATCH(WatchList!$B201,'All CCC'!$B$7:$B$846,0)))</f>
        <v/>
      </c>
      <c r="AN201" s="856" t="str">
        <f>IF($B201="","",INDEX('All CCC'!AN$7:AN$846,MATCH(WatchList!$B201,'All CCC'!$B$7:$B$846,0)))</f>
        <v/>
      </c>
      <c r="AO201" s="856" t="str">
        <f>IF($B201="","",INDEX('All CCC'!AO$7:AO$846,MATCH(WatchList!$B201,'All CCC'!$B$7:$B$846,0)))</f>
        <v/>
      </c>
      <c r="AP201" s="856" t="str">
        <f>IF($B201="","",INDEX('All CCC'!AP$7:AP$846,MATCH(WatchList!$B201,'All CCC'!$B$7:$B$846,0)))</f>
        <v/>
      </c>
      <c r="AQ201" s="856" t="str">
        <f>IF($B201="","",INDEX('All CCC'!AQ$7:AQ$846,MATCH(WatchList!$B201,'All CCC'!$B$7:$B$846,0)))</f>
        <v/>
      </c>
      <c r="AR201" s="856" t="str">
        <f>IF($B201="","",INDEX('All CCC'!AR$7:AR$846,MATCH(WatchList!$B201,'All CCC'!$B$7:$B$846,0)))</f>
        <v/>
      </c>
      <c r="AS201" s="856" t="str">
        <f>IF($B201="","",INDEX('All CCC'!AS$7:AS$846,MATCH(WatchList!$B201,'All CCC'!$B$7:$B$846,0)))</f>
        <v/>
      </c>
      <c r="AT201" s="856" t="str">
        <f>IF($B201="","",INDEX('All CCC'!AT$7:AT$846,MATCH(WatchList!$B201,'All CCC'!$B$7:$B$846,0)))</f>
        <v/>
      </c>
      <c r="AU201" s="856" t="str">
        <f>IF($B201="","",INDEX('All CCC'!AU$7:AU$846,MATCH(WatchList!$B201,'All CCC'!$B$7:$B$846,0)))</f>
        <v/>
      </c>
      <c r="AV201" s="856" t="str">
        <f>IF($B201="","",INDEX('All CCC'!AV$7:AV$846,MATCH(WatchList!$B201,'All CCC'!$B$7:$B$846,0)))</f>
        <v/>
      </c>
      <c r="AW201" s="856" t="str">
        <f>IF($B201="","",INDEX('All CCC'!AW$7:AW$846,MATCH(WatchList!$B201,'All CCC'!$B$7:$B$846,0)))</f>
        <v/>
      </c>
      <c r="AX201" s="856" t="str">
        <f>IF($B201="","",INDEX('All CCC'!AX$7:AX$846,MATCH(WatchList!$B201,'All CCC'!$B$7:$B$846,0)))</f>
        <v/>
      </c>
      <c r="AY201" s="856" t="str">
        <f>IF($B201="","",INDEX('All CCC'!AY$7:AY$846,MATCH(WatchList!$B201,'All CCC'!$B$7:$B$846,0)))</f>
        <v/>
      </c>
      <c r="AZ201" s="856" t="str">
        <f>IF($B201="","",INDEX('All CCC'!AZ$7:AZ$846,MATCH(WatchList!$B201,'All CCC'!$B$7:$B$846,0)))</f>
        <v/>
      </c>
      <c r="BA201" s="856" t="str">
        <f>IF($B201="","",INDEX('All CCC'!BA$7:BA$846,MATCH(WatchList!$B201,'All CCC'!$B$7:$B$846,0)))</f>
        <v/>
      </c>
      <c r="BB201" s="856" t="str">
        <f>IF($B201="","",INDEX('All CCC'!BB$7:BB$846,MATCH(WatchList!$B201,'All CCC'!$B$7:$B$846,0)))</f>
        <v/>
      </c>
      <c r="BC201" s="856" t="str">
        <f>IF($B201="","",INDEX('All CCC'!BC$7:BC$846,MATCH(WatchList!$B201,'All CCC'!$B$7:$B$846,0)))</f>
        <v/>
      </c>
      <c r="BD201" s="856" t="str">
        <f>IF($B201="","",INDEX('All CCC'!BD$7:BD$846,MATCH(WatchList!$B201,'All CCC'!$B$7:$B$846,0)))</f>
        <v/>
      </c>
      <c r="BE201" s="856" t="str">
        <f>IF($B201="","",INDEX('All CCC'!BE$7:BE$846,MATCH(WatchList!$B201,'All CCC'!$B$7:$B$846,0)))</f>
        <v/>
      </c>
      <c r="BF201" s="856" t="str">
        <f>IF($B201="","",INDEX('All CCC'!BF$7:BF$846,MATCH(WatchList!$B201,'All CCC'!$B$7:$B$846,0)))</f>
        <v/>
      </c>
      <c r="BG201" s="856" t="str">
        <f>IF($B201="","",INDEX('All CCC'!BG$7:BG$846,MATCH(WatchList!$B201,'All CCC'!$B$7:$B$846,0)))</f>
        <v/>
      </c>
    </row>
    <row r="202" spans="1:59" x14ac:dyDescent="0.2">
      <c r="A202" s="550" t="str">
        <f>IF($B202="","",INDEX('All CCC'!A$7:A$846,MATCH(WatchList!$B202,'All CCC'!$B$7:$B$846,0)))</f>
        <v/>
      </c>
      <c r="B202" s="31"/>
      <c r="C202" s="856" t="str">
        <f>IF($B202="","",INDEX('All CCC'!C$7:C$846,MATCH(WatchList!$B202,'All CCC'!$B$7:$B$846,0)))</f>
        <v/>
      </c>
      <c r="D202" s="856" t="str">
        <f>IF($B202="","",INDEX('All CCC'!D$7:D$846,MATCH(WatchList!$B202,'All CCC'!$B$7:$B$846,0)))</f>
        <v/>
      </c>
      <c r="E202" s="856" t="str">
        <f>IF($B202="","",INDEX('All CCC'!E$7:E$846,MATCH(WatchList!$B202,'All CCC'!$B$7:$B$846,0)))</f>
        <v/>
      </c>
      <c r="F202" s="856" t="str">
        <f>IF($B202="","",INDEX('All CCC'!F$7:F$846,MATCH(WatchList!$B202,'All CCC'!$B$7:$B$846,0)))</f>
        <v/>
      </c>
      <c r="G202" s="856" t="str">
        <f>IF($B202="","",INDEX('All CCC'!G$7:G$846,MATCH(WatchList!$B202,'All CCC'!$B$7:$B$846,0)))</f>
        <v/>
      </c>
      <c r="H202" s="856" t="str">
        <f>IF($B202="","",INDEX('All CCC'!H$7:H$846,MATCH(WatchList!$B202,'All CCC'!$B$7:$B$846,0)))</f>
        <v/>
      </c>
      <c r="I202" s="856" t="str">
        <f>IF($B202="","",INDEX('All CCC'!I$7:I$846,MATCH(WatchList!$B202,'All CCC'!$B$7:$B$846,0)))</f>
        <v/>
      </c>
      <c r="J202" s="856" t="str">
        <f>IF($B202="","",INDEX('All CCC'!J$7:J$846,MATCH(WatchList!$B202,'All CCC'!$B$7:$B$846,0)))</f>
        <v/>
      </c>
      <c r="K202" s="856" t="str">
        <f>IF($B202="","",INDEX('All CCC'!K$7:K$846,MATCH(WatchList!$B202,'All CCC'!$B$7:$B$846,0)))</f>
        <v/>
      </c>
      <c r="L202" s="856" t="str">
        <f>IF($B202="","",INDEX('All CCC'!L$7:L$846,MATCH(WatchList!$B202,'All CCC'!$B$7:$B$846,0)))</f>
        <v/>
      </c>
      <c r="M202" s="856" t="str">
        <f>IF($B202="","",INDEX('All CCC'!M$7:M$846,MATCH(WatchList!$B202,'All CCC'!$B$7:$B$846,0)))</f>
        <v/>
      </c>
      <c r="N202" s="856" t="str">
        <f>IF($B202="","",INDEX('All CCC'!N$7:N$846,MATCH(WatchList!$B202,'All CCC'!$B$7:$B$846,0)))</f>
        <v/>
      </c>
      <c r="O202" s="856" t="str">
        <f>IF($B202="","",INDEX('All CCC'!O$7:O$846,MATCH(WatchList!$B202,'All CCC'!$B$7:$B$846,0)))</f>
        <v/>
      </c>
      <c r="P202" s="857" t="str">
        <f>IF($B202="","",INDEX('All CCC'!P$7:P$846,MATCH(WatchList!$B202,'All CCC'!$B$7:$B$846,0)))</f>
        <v/>
      </c>
      <c r="Q202" s="857" t="str">
        <f>IF($B202="","",INDEX('All CCC'!Q$7:Q$846,MATCH(WatchList!$B202,'All CCC'!$B$7:$B$846,0)))</f>
        <v/>
      </c>
      <c r="R202" s="856" t="str">
        <f>IF($B202="","",INDEX('All CCC'!R$7:R$846,MATCH(WatchList!$B202,'All CCC'!$B$7:$B$846,0)))</f>
        <v/>
      </c>
      <c r="S202" s="856" t="str">
        <f>IF($B202="","",INDEX('All CCC'!S$7:S$846,MATCH(WatchList!$B202,'All CCC'!$B$7:$B$846,0)))</f>
        <v/>
      </c>
      <c r="T202" s="856" t="str">
        <f>IF($B202="","",INDEX('All CCC'!T$7:T$846,MATCH(WatchList!$B202,'All CCC'!$B$7:$B$846,0)))</f>
        <v/>
      </c>
      <c r="U202" s="856" t="str">
        <f>IF($B202="","",INDEX('All CCC'!U$7:U$846,MATCH(WatchList!$B202,'All CCC'!$B$7:$B$846,0)))</f>
        <v/>
      </c>
      <c r="V202" s="856" t="str">
        <f>IF($B202="","",INDEX('All CCC'!V$7:V$846,MATCH(WatchList!$B202,'All CCC'!$B$7:$B$846,0)))</f>
        <v/>
      </c>
      <c r="W202" s="856" t="str">
        <f>IF($B202="","",INDEX('All CCC'!W$7:W$846,MATCH(WatchList!$B202,'All CCC'!$B$7:$B$846,0)))</f>
        <v/>
      </c>
      <c r="X202" s="856" t="str">
        <f>IF($B202="","",INDEX('All CCC'!X$7:X$846,MATCH(WatchList!$B202,'All CCC'!$B$7:$B$846,0)))</f>
        <v/>
      </c>
      <c r="Y202" s="856" t="str">
        <f>IF($B202="","",INDEX('All CCC'!Y$7:Y$846,MATCH(WatchList!$B202,'All CCC'!$B$7:$B$846,0)))</f>
        <v/>
      </c>
      <c r="Z202" s="856" t="str">
        <f>IF($B202="","",INDEX('All CCC'!Z$7:Z$846,MATCH(WatchList!$B202,'All CCC'!$B$7:$B$846,0)))</f>
        <v/>
      </c>
      <c r="AA202" s="856" t="str">
        <f>IF($B202="","",INDEX('All CCC'!AA$7:AA$846,MATCH(WatchList!$B202,'All CCC'!$B$7:$B$846,0)))</f>
        <v/>
      </c>
      <c r="AB202" s="856" t="str">
        <f>IF($B202="","",INDEX('All CCC'!AB$7:AB$846,MATCH(WatchList!$B202,'All CCC'!$B$7:$B$846,0)))</f>
        <v/>
      </c>
      <c r="AC202" s="856" t="str">
        <f>IF($B202="","",INDEX('All CCC'!AC$7:AC$846,MATCH(WatchList!$B202,'All CCC'!$B$7:$B$846,0)))</f>
        <v/>
      </c>
      <c r="AD202" s="856" t="str">
        <f>IF($B202="","",INDEX('All CCC'!AD$7:AD$846,MATCH(WatchList!$B202,'All CCC'!$B$7:$B$846,0)))</f>
        <v/>
      </c>
      <c r="AE202" s="856" t="str">
        <f>IF($B202="","",INDEX('All CCC'!AE$7:AE$846,MATCH(WatchList!$B202,'All CCC'!$B$7:$B$846,0)))</f>
        <v/>
      </c>
      <c r="AF202" s="856" t="str">
        <f>IF($B202="","",INDEX('All CCC'!AF$7:AF$846,MATCH(WatchList!$B202,'All CCC'!$B$7:$B$846,0)))</f>
        <v/>
      </c>
      <c r="AG202" s="856" t="str">
        <f>IF($B202="","",INDEX('All CCC'!AG$7:AG$846,MATCH(WatchList!$B202,'All CCC'!$B$7:$B$846,0)))</f>
        <v/>
      </c>
      <c r="AH202" s="856" t="str">
        <f>IF($B202="","",INDEX('All CCC'!AH$7:AH$846,MATCH(WatchList!$B202,'All CCC'!$B$7:$B$846,0)))</f>
        <v/>
      </c>
      <c r="AI202" s="856" t="str">
        <f>IF($B202="","",INDEX('All CCC'!AI$7:AI$846,MATCH(WatchList!$B202,'All CCC'!$B$7:$B$846,0)))</f>
        <v/>
      </c>
      <c r="AJ202" s="856" t="str">
        <f>IF($B202="","",INDEX('All CCC'!AJ$7:AJ$846,MATCH(WatchList!$B202,'All CCC'!$B$7:$B$846,0)))</f>
        <v/>
      </c>
      <c r="AK202" s="856" t="str">
        <f>IF($B202="","",INDEX('All CCC'!AK$7:AK$846,MATCH(WatchList!$B202,'All CCC'!$B$7:$B$846,0)))</f>
        <v/>
      </c>
      <c r="AL202" s="856" t="str">
        <f>IF($B202="","",INDEX('All CCC'!AL$7:AL$846,MATCH(WatchList!$B202,'All CCC'!$B$7:$B$846,0)))</f>
        <v/>
      </c>
      <c r="AM202" s="856" t="str">
        <f>IF($B202="","",INDEX('All CCC'!AM$7:AM$846,MATCH(WatchList!$B202,'All CCC'!$B$7:$B$846,0)))</f>
        <v/>
      </c>
      <c r="AN202" s="856" t="str">
        <f>IF($B202="","",INDEX('All CCC'!AN$7:AN$846,MATCH(WatchList!$B202,'All CCC'!$B$7:$B$846,0)))</f>
        <v/>
      </c>
      <c r="AO202" s="856" t="str">
        <f>IF($B202="","",INDEX('All CCC'!AO$7:AO$846,MATCH(WatchList!$B202,'All CCC'!$B$7:$B$846,0)))</f>
        <v/>
      </c>
      <c r="AP202" s="856" t="str">
        <f>IF($B202="","",INDEX('All CCC'!AP$7:AP$846,MATCH(WatchList!$B202,'All CCC'!$B$7:$B$846,0)))</f>
        <v/>
      </c>
      <c r="AQ202" s="856" t="str">
        <f>IF($B202="","",INDEX('All CCC'!AQ$7:AQ$846,MATCH(WatchList!$B202,'All CCC'!$B$7:$B$846,0)))</f>
        <v/>
      </c>
      <c r="AR202" s="856" t="str">
        <f>IF($B202="","",INDEX('All CCC'!AR$7:AR$846,MATCH(WatchList!$B202,'All CCC'!$B$7:$B$846,0)))</f>
        <v/>
      </c>
      <c r="AS202" s="856" t="str">
        <f>IF($B202="","",INDEX('All CCC'!AS$7:AS$846,MATCH(WatchList!$B202,'All CCC'!$B$7:$B$846,0)))</f>
        <v/>
      </c>
      <c r="AT202" s="856" t="str">
        <f>IF($B202="","",INDEX('All CCC'!AT$7:AT$846,MATCH(WatchList!$B202,'All CCC'!$B$7:$B$846,0)))</f>
        <v/>
      </c>
      <c r="AU202" s="856" t="str">
        <f>IF($B202="","",INDEX('All CCC'!AU$7:AU$846,MATCH(WatchList!$B202,'All CCC'!$B$7:$B$846,0)))</f>
        <v/>
      </c>
      <c r="AV202" s="856" t="str">
        <f>IF($B202="","",INDEX('All CCC'!AV$7:AV$846,MATCH(WatchList!$B202,'All CCC'!$B$7:$B$846,0)))</f>
        <v/>
      </c>
      <c r="AW202" s="856" t="str">
        <f>IF($B202="","",INDEX('All CCC'!AW$7:AW$846,MATCH(WatchList!$B202,'All CCC'!$B$7:$B$846,0)))</f>
        <v/>
      </c>
      <c r="AX202" s="856" t="str">
        <f>IF($B202="","",INDEX('All CCC'!AX$7:AX$846,MATCH(WatchList!$B202,'All CCC'!$B$7:$B$846,0)))</f>
        <v/>
      </c>
      <c r="AY202" s="856" t="str">
        <f>IF($B202="","",INDEX('All CCC'!AY$7:AY$846,MATCH(WatchList!$B202,'All CCC'!$B$7:$B$846,0)))</f>
        <v/>
      </c>
      <c r="AZ202" s="856" t="str">
        <f>IF($B202="","",INDEX('All CCC'!AZ$7:AZ$846,MATCH(WatchList!$B202,'All CCC'!$B$7:$B$846,0)))</f>
        <v/>
      </c>
      <c r="BA202" s="856" t="str">
        <f>IF($B202="","",INDEX('All CCC'!BA$7:BA$846,MATCH(WatchList!$B202,'All CCC'!$B$7:$B$846,0)))</f>
        <v/>
      </c>
      <c r="BB202" s="856" t="str">
        <f>IF($B202="","",INDEX('All CCC'!BB$7:BB$846,MATCH(WatchList!$B202,'All CCC'!$B$7:$B$846,0)))</f>
        <v/>
      </c>
      <c r="BC202" s="856" t="str">
        <f>IF($B202="","",INDEX('All CCC'!BC$7:BC$846,MATCH(WatchList!$B202,'All CCC'!$B$7:$B$846,0)))</f>
        <v/>
      </c>
      <c r="BD202" s="856" t="str">
        <f>IF($B202="","",INDEX('All CCC'!BD$7:BD$846,MATCH(WatchList!$B202,'All CCC'!$B$7:$B$846,0)))</f>
        <v/>
      </c>
      <c r="BE202" s="856" t="str">
        <f>IF($B202="","",INDEX('All CCC'!BE$7:BE$846,MATCH(WatchList!$B202,'All CCC'!$B$7:$B$846,0)))</f>
        <v/>
      </c>
      <c r="BF202" s="856" t="str">
        <f>IF($B202="","",INDEX('All CCC'!BF$7:BF$846,MATCH(WatchList!$B202,'All CCC'!$B$7:$B$846,0)))</f>
        <v/>
      </c>
      <c r="BG202" s="856" t="str">
        <f>IF($B202="","",INDEX('All CCC'!BG$7:BG$846,MATCH(WatchList!$B202,'All CCC'!$B$7:$B$846,0)))</f>
        <v/>
      </c>
    </row>
    <row r="203" spans="1:59" x14ac:dyDescent="0.2">
      <c r="A203" s="550" t="str">
        <f>IF($B203="","",INDEX('All CCC'!A$7:A$846,MATCH(WatchList!$B203,'All CCC'!$B$7:$B$846,0)))</f>
        <v/>
      </c>
      <c r="B203" s="31"/>
      <c r="C203" s="856" t="str">
        <f>IF($B203="","",INDEX('All CCC'!C$7:C$846,MATCH(WatchList!$B203,'All CCC'!$B$7:$B$846,0)))</f>
        <v/>
      </c>
      <c r="D203" s="856" t="str">
        <f>IF($B203="","",INDEX('All CCC'!D$7:D$846,MATCH(WatchList!$B203,'All CCC'!$B$7:$B$846,0)))</f>
        <v/>
      </c>
      <c r="E203" s="856" t="str">
        <f>IF($B203="","",INDEX('All CCC'!E$7:E$846,MATCH(WatchList!$B203,'All CCC'!$B$7:$B$846,0)))</f>
        <v/>
      </c>
      <c r="F203" s="856" t="str">
        <f>IF($B203="","",INDEX('All CCC'!F$7:F$846,MATCH(WatchList!$B203,'All CCC'!$B$7:$B$846,0)))</f>
        <v/>
      </c>
      <c r="G203" s="856" t="str">
        <f>IF($B203="","",INDEX('All CCC'!G$7:G$846,MATCH(WatchList!$B203,'All CCC'!$B$7:$B$846,0)))</f>
        <v/>
      </c>
      <c r="H203" s="856" t="str">
        <f>IF($B203="","",INDEX('All CCC'!H$7:H$846,MATCH(WatchList!$B203,'All CCC'!$B$7:$B$846,0)))</f>
        <v/>
      </c>
      <c r="I203" s="856" t="str">
        <f>IF($B203="","",INDEX('All CCC'!I$7:I$846,MATCH(WatchList!$B203,'All CCC'!$B$7:$B$846,0)))</f>
        <v/>
      </c>
      <c r="J203" s="856" t="str">
        <f>IF($B203="","",INDEX('All CCC'!J$7:J$846,MATCH(WatchList!$B203,'All CCC'!$B$7:$B$846,0)))</f>
        <v/>
      </c>
      <c r="K203" s="856" t="str">
        <f>IF($B203="","",INDEX('All CCC'!K$7:K$846,MATCH(WatchList!$B203,'All CCC'!$B$7:$B$846,0)))</f>
        <v/>
      </c>
      <c r="L203" s="856" t="str">
        <f>IF($B203="","",INDEX('All CCC'!L$7:L$846,MATCH(WatchList!$B203,'All CCC'!$B$7:$B$846,0)))</f>
        <v/>
      </c>
      <c r="M203" s="856" t="str">
        <f>IF($B203="","",INDEX('All CCC'!M$7:M$846,MATCH(WatchList!$B203,'All CCC'!$B$7:$B$846,0)))</f>
        <v/>
      </c>
      <c r="N203" s="856" t="str">
        <f>IF($B203="","",INDEX('All CCC'!N$7:N$846,MATCH(WatchList!$B203,'All CCC'!$B$7:$B$846,0)))</f>
        <v/>
      </c>
      <c r="O203" s="856" t="str">
        <f>IF($B203="","",INDEX('All CCC'!O$7:O$846,MATCH(WatchList!$B203,'All CCC'!$B$7:$B$846,0)))</f>
        <v/>
      </c>
      <c r="P203" s="857" t="str">
        <f>IF($B203="","",INDEX('All CCC'!P$7:P$846,MATCH(WatchList!$B203,'All CCC'!$B$7:$B$846,0)))</f>
        <v/>
      </c>
      <c r="Q203" s="857" t="str">
        <f>IF($B203="","",INDEX('All CCC'!Q$7:Q$846,MATCH(WatchList!$B203,'All CCC'!$B$7:$B$846,0)))</f>
        <v/>
      </c>
      <c r="R203" s="856" t="str">
        <f>IF($B203="","",INDEX('All CCC'!R$7:R$846,MATCH(WatchList!$B203,'All CCC'!$B$7:$B$846,0)))</f>
        <v/>
      </c>
      <c r="S203" s="856" t="str">
        <f>IF($B203="","",INDEX('All CCC'!S$7:S$846,MATCH(WatchList!$B203,'All CCC'!$B$7:$B$846,0)))</f>
        <v/>
      </c>
      <c r="T203" s="856" t="str">
        <f>IF($B203="","",INDEX('All CCC'!T$7:T$846,MATCH(WatchList!$B203,'All CCC'!$B$7:$B$846,0)))</f>
        <v/>
      </c>
      <c r="U203" s="856" t="str">
        <f>IF($B203="","",INDEX('All CCC'!U$7:U$846,MATCH(WatchList!$B203,'All CCC'!$B$7:$B$846,0)))</f>
        <v/>
      </c>
      <c r="V203" s="856" t="str">
        <f>IF($B203="","",INDEX('All CCC'!V$7:V$846,MATCH(WatchList!$B203,'All CCC'!$B$7:$B$846,0)))</f>
        <v/>
      </c>
      <c r="W203" s="856" t="str">
        <f>IF($B203="","",INDEX('All CCC'!W$7:W$846,MATCH(WatchList!$B203,'All CCC'!$B$7:$B$846,0)))</f>
        <v/>
      </c>
      <c r="X203" s="856" t="str">
        <f>IF($B203="","",INDEX('All CCC'!X$7:X$846,MATCH(WatchList!$B203,'All CCC'!$B$7:$B$846,0)))</f>
        <v/>
      </c>
      <c r="Y203" s="856" t="str">
        <f>IF($B203="","",INDEX('All CCC'!Y$7:Y$846,MATCH(WatchList!$B203,'All CCC'!$B$7:$B$846,0)))</f>
        <v/>
      </c>
      <c r="Z203" s="856" t="str">
        <f>IF($B203="","",INDEX('All CCC'!Z$7:Z$846,MATCH(WatchList!$B203,'All CCC'!$B$7:$B$846,0)))</f>
        <v/>
      </c>
      <c r="AA203" s="856" t="str">
        <f>IF($B203="","",INDEX('All CCC'!AA$7:AA$846,MATCH(WatchList!$B203,'All CCC'!$B$7:$B$846,0)))</f>
        <v/>
      </c>
      <c r="AB203" s="856" t="str">
        <f>IF($B203="","",INDEX('All CCC'!AB$7:AB$846,MATCH(WatchList!$B203,'All CCC'!$B$7:$B$846,0)))</f>
        <v/>
      </c>
      <c r="AC203" s="856" t="str">
        <f>IF($B203="","",INDEX('All CCC'!AC$7:AC$846,MATCH(WatchList!$B203,'All CCC'!$B$7:$B$846,0)))</f>
        <v/>
      </c>
      <c r="AD203" s="856" t="str">
        <f>IF($B203="","",INDEX('All CCC'!AD$7:AD$846,MATCH(WatchList!$B203,'All CCC'!$B$7:$B$846,0)))</f>
        <v/>
      </c>
      <c r="AE203" s="856" t="str">
        <f>IF($B203="","",INDEX('All CCC'!AE$7:AE$846,MATCH(WatchList!$B203,'All CCC'!$B$7:$B$846,0)))</f>
        <v/>
      </c>
      <c r="AF203" s="856" t="str">
        <f>IF($B203="","",INDEX('All CCC'!AF$7:AF$846,MATCH(WatchList!$B203,'All CCC'!$B$7:$B$846,0)))</f>
        <v/>
      </c>
      <c r="AG203" s="856" t="str">
        <f>IF($B203="","",INDEX('All CCC'!AG$7:AG$846,MATCH(WatchList!$B203,'All CCC'!$B$7:$B$846,0)))</f>
        <v/>
      </c>
      <c r="AH203" s="856" t="str">
        <f>IF($B203="","",INDEX('All CCC'!AH$7:AH$846,MATCH(WatchList!$B203,'All CCC'!$B$7:$B$846,0)))</f>
        <v/>
      </c>
      <c r="AI203" s="856" t="str">
        <f>IF($B203="","",INDEX('All CCC'!AI$7:AI$846,MATCH(WatchList!$B203,'All CCC'!$B$7:$B$846,0)))</f>
        <v/>
      </c>
      <c r="AJ203" s="856" t="str">
        <f>IF($B203="","",INDEX('All CCC'!AJ$7:AJ$846,MATCH(WatchList!$B203,'All CCC'!$B$7:$B$846,0)))</f>
        <v/>
      </c>
      <c r="AK203" s="856" t="str">
        <f>IF($B203="","",INDEX('All CCC'!AK$7:AK$846,MATCH(WatchList!$B203,'All CCC'!$B$7:$B$846,0)))</f>
        <v/>
      </c>
      <c r="AL203" s="856" t="str">
        <f>IF($B203="","",INDEX('All CCC'!AL$7:AL$846,MATCH(WatchList!$B203,'All CCC'!$B$7:$B$846,0)))</f>
        <v/>
      </c>
      <c r="AM203" s="856" t="str">
        <f>IF($B203="","",INDEX('All CCC'!AM$7:AM$846,MATCH(WatchList!$B203,'All CCC'!$B$7:$B$846,0)))</f>
        <v/>
      </c>
      <c r="AN203" s="856" t="str">
        <f>IF($B203="","",INDEX('All CCC'!AN$7:AN$846,MATCH(WatchList!$B203,'All CCC'!$B$7:$B$846,0)))</f>
        <v/>
      </c>
      <c r="AO203" s="856" t="str">
        <f>IF($B203="","",INDEX('All CCC'!AO$7:AO$846,MATCH(WatchList!$B203,'All CCC'!$B$7:$B$846,0)))</f>
        <v/>
      </c>
      <c r="AP203" s="856" t="str">
        <f>IF($B203="","",INDEX('All CCC'!AP$7:AP$846,MATCH(WatchList!$B203,'All CCC'!$B$7:$B$846,0)))</f>
        <v/>
      </c>
      <c r="AQ203" s="856" t="str">
        <f>IF($B203="","",INDEX('All CCC'!AQ$7:AQ$846,MATCH(WatchList!$B203,'All CCC'!$B$7:$B$846,0)))</f>
        <v/>
      </c>
      <c r="AR203" s="856" t="str">
        <f>IF($B203="","",INDEX('All CCC'!AR$7:AR$846,MATCH(WatchList!$B203,'All CCC'!$B$7:$B$846,0)))</f>
        <v/>
      </c>
      <c r="AS203" s="856" t="str">
        <f>IF($B203="","",INDEX('All CCC'!AS$7:AS$846,MATCH(WatchList!$B203,'All CCC'!$B$7:$B$846,0)))</f>
        <v/>
      </c>
      <c r="AT203" s="856" t="str">
        <f>IF($B203="","",INDEX('All CCC'!AT$7:AT$846,MATCH(WatchList!$B203,'All CCC'!$B$7:$B$846,0)))</f>
        <v/>
      </c>
      <c r="AU203" s="856" t="str">
        <f>IF($B203="","",INDEX('All CCC'!AU$7:AU$846,MATCH(WatchList!$B203,'All CCC'!$B$7:$B$846,0)))</f>
        <v/>
      </c>
      <c r="AV203" s="856" t="str">
        <f>IF($B203="","",INDEX('All CCC'!AV$7:AV$846,MATCH(WatchList!$B203,'All CCC'!$B$7:$B$846,0)))</f>
        <v/>
      </c>
      <c r="AW203" s="856" t="str">
        <f>IF($B203="","",INDEX('All CCC'!AW$7:AW$846,MATCH(WatchList!$B203,'All CCC'!$B$7:$B$846,0)))</f>
        <v/>
      </c>
      <c r="AX203" s="856" t="str">
        <f>IF($B203="","",INDEX('All CCC'!AX$7:AX$846,MATCH(WatchList!$B203,'All CCC'!$B$7:$B$846,0)))</f>
        <v/>
      </c>
      <c r="AY203" s="856" t="str">
        <f>IF($B203="","",INDEX('All CCC'!AY$7:AY$846,MATCH(WatchList!$B203,'All CCC'!$B$7:$B$846,0)))</f>
        <v/>
      </c>
      <c r="AZ203" s="856" t="str">
        <f>IF($B203="","",INDEX('All CCC'!AZ$7:AZ$846,MATCH(WatchList!$B203,'All CCC'!$B$7:$B$846,0)))</f>
        <v/>
      </c>
      <c r="BA203" s="856" t="str">
        <f>IF($B203="","",INDEX('All CCC'!BA$7:BA$846,MATCH(WatchList!$B203,'All CCC'!$B$7:$B$846,0)))</f>
        <v/>
      </c>
      <c r="BB203" s="856" t="str">
        <f>IF($B203="","",INDEX('All CCC'!BB$7:BB$846,MATCH(WatchList!$B203,'All CCC'!$B$7:$B$846,0)))</f>
        <v/>
      </c>
      <c r="BC203" s="856" t="str">
        <f>IF($B203="","",INDEX('All CCC'!BC$7:BC$846,MATCH(WatchList!$B203,'All CCC'!$B$7:$B$846,0)))</f>
        <v/>
      </c>
      <c r="BD203" s="856" t="str">
        <f>IF($B203="","",INDEX('All CCC'!BD$7:BD$846,MATCH(WatchList!$B203,'All CCC'!$B$7:$B$846,0)))</f>
        <v/>
      </c>
      <c r="BE203" s="856" t="str">
        <f>IF($B203="","",INDEX('All CCC'!BE$7:BE$846,MATCH(WatchList!$B203,'All CCC'!$B$7:$B$846,0)))</f>
        <v/>
      </c>
      <c r="BF203" s="856" t="str">
        <f>IF($B203="","",INDEX('All CCC'!BF$7:BF$846,MATCH(WatchList!$B203,'All CCC'!$B$7:$B$846,0)))</f>
        <v/>
      </c>
      <c r="BG203" s="856" t="str">
        <f>IF($B203="","",INDEX('All CCC'!BG$7:BG$846,MATCH(WatchList!$B203,'All CCC'!$B$7:$B$846,0)))</f>
        <v/>
      </c>
    </row>
    <row r="204" spans="1:59" x14ac:dyDescent="0.2">
      <c r="A204" s="550" t="str">
        <f>IF($B204="","",INDEX('All CCC'!A$7:A$846,MATCH(WatchList!$B204,'All CCC'!$B$7:$B$846,0)))</f>
        <v/>
      </c>
      <c r="B204" s="31"/>
      <c r="C204" s="856" t="str">
        <f>IF($B204="","",INDEX('All CCC'!C$7:C$846,MATCH(WatchList!$B204,'All CCC'!$B$7:$B$846,0)))</f>
        <v/>
      </c>
      <c r="D204" s="856" t="str">
        <f>IF($B204="","",INDEX('All CCC'!D$7:D$846,MATCH(WatchList!$B204,'All CCC'!$B$7:$B$846,0)))</f>
        <v/>
      </c>
      <c r="E204" s="856" t="str">
        <f>IF($B204="","",INDEX('All CCC'!E$7:E$846,MATCH(WatchList!$B204,'All CCC'!$B$7:$B$846,0)))</f>
        <v/>
      </c>
      <c r="F204" s="856" t="str">
        <f>IF($B204="","",INDEX('All CCC'!F$7:F$846,MATCH(WatchList!$B204,'All CCC'!$B$7:$B$846,0)))</f>
        <v/>
      </c>
      <c r="G204" s="856" t="str">
        <f>IF($B204="","",INDEX('All CCC'!G$7:G$846,MATCH(WatchList!$B204,'All CCC'!$B$7:$B$846,0)))</f>
        <v/>
      </c>
      <c r="H204" s="856" t="str">
        <f>IF($B204="","",INDEX('All CCC'!H$7:H$846,MATCH(WatchList!$B204,'All CCC'!$B$7:$B$846,0)))</f>
        <v/>
      </c>
      <c r="I204" s="856" t="str">
        <f>IF($B204="","",INDEX('All CCC'!I$7:I$846,MATCH(WatchList!$B204,'All CCC'!$B$7:$B$846,0)))</f>
        <v/>
      </c>
      <c r="J204" s="856" t="str">
        <f>IF($B204="","",INDEX('All CCC'!J$7:J$846,MATCH(WatchList!$B204,'All CCC'!$B$7:$B$846,0)))</f>
        <v/>
      </c>
      <c r="K204" s="856" t="str">
        <f>IF($B204="","",INDEX('All CCC'!K$7:K$846,MATCH(WatchList!$B204,'All CCC'!$B$7:$B$846,0)))</f>
        <v/>
      </c>
      <c r="L204" s="856" t="str">
        <f>IF($B204="","",INDEX('All CCC'!L$7:L$846,MATCH(WatchList!$B204,'All CCC'!$B$7:$B$846,0)))</f>
        <v/>
      </c>
      <c r="M204" s="856" t="str">
        <f>IF($B204="","",INDEX('All CCC'!M$7:M$846,MATCH(WatchList!$B204,'All CCC'!$B$7:$B$846,0)))</f>
        <v/>
      </c>
      <c r="N204" s="856" t="str">
        <f>IF($B204="","",INDEX('All CCC'!N$7:N$846,MATCH(WatchList!$B204,'All CCC'!$B$7:$B$846,0)))</f>
        <v/>
      </c>
      <c r="O204" s="856" t="str">
        <f>IF($B204="","",INDEX('All CCC'!O$7:O$846,MATCH(WatchList!$B204,'All CCC'!$B$7:$B$846,0)))</f>
        <v/>
      </c>
      <c r="P204" s="857" t="str">
        <f>IF($B204="","",INDEX('All CCC'!P$7:P$846,MATCH(WatchList!$B204,'All CCC'!$B$7:$B$846,0)))</f>
        <v/>
      </c>
      <c r="Q204" s="857" t="str">
        <f>IF($B204="","",INDEX('All CCC'!Q$7:Q$846,MATCH(WatchList!$B204,'All CCC'!$B$7:$B$846,0)))</f>
        <v/>
      </c>
      <c r="R204" s="856" t="str">
        <f>IF($B204="","",INDEX('All CCC'!R$7:R$846,MATCH(WatchList!$B204,'All CCC'!$B$7:$B$846,0)))</f>
        <v/>
      </c>
      <c r="S204" s="856" t="str">
        <f>IF($B204="","",INDEX('All CCC'!S$7:S$846,MATCH(WatchList!$B204,'All CCC'!$B$7:$B$846,0)))</f>
        <v/>
      </c>
      <c r="T204" s="856" t="str">
        <f>IF($B204="","",INDEX('All CCC'!T$7:T$846,MATCH(WatchList!$B204,'All CCC'!$B$7:$B$846,0)))</f>
        <v/>
      </c>
      <c r="U204" s="856" t="str">
        <f>IF($B204="","",INDEX('All CCC'!U$7:U$846,MATCH(WatchList!$B204,'All CCC'!$B$7:$B$846,0)))</f>
        <v/>
      </c>
      <c r="V204" s="856" t="str">
        <f>IF($B204="","",INDEX('All CCC'!V$7:V$846,MATCH(WatchList!$B204,'All CCC'!$B$7:$B$846,0)))</f>
        <v/>
      </c>
      <c r="W204" s="856" t="str">
        <f>IF($B204="","",INDEX('All CCC'!W$7:W$846,MATCH(WatchList!$B204,'All CCC'!$B$7:$B$846,0)))</f>
        <v/>
      </c>
      <c r="X204" s="856" t="str">
        <f>IF($B204="","",INDEX('All CCC'!X$7:X$846,MATCH(WatchList!$B204,'All CCC'!$B$7:$B$846,0)))</f>
        <v/>
      </c>
      <c r="Y204" s="856" t="str">
        <f>IF($B204="","",INDEX('All CCC'!Y$7:Y$846,MATCH(WatchList!$B204,'All CCC'!$B$7:$B$846,0)))</f>
        <v/>
      </c>
      <c r="Z204" s="856" t="str">
        <f>IF($B204="","",INDEX('All CCC'!Z$7:Z$846,MATCH(WatchList!$B204,'All CCC'!$B$7:$B$846,0)))</f>
        <v/>
      </c>
      <c r="AA204" s="856" t="str">
        <f>IF($B204="","",INDEX('All CCC'!AA$7:AA$846,MATCH(WatchList!$B204,'All CCC'!$B$7:$B$846,0)))</f>
        <v/>
      </c>
      <c r="AB204" s="856" t="str">
        <f>IF($B204="","",INDEX('All CCC'!AB$7:AB$846,MATCH(WatchList!$B204,'All CCC'!$B$7:$B$846,0)))</f>
        <v/>
      </c>
      <c r="AC204" s="856" t="str">
        <f>IF($B204="","",INDEX('All CCC'!AC$7:AC$846,MATCH(WatchList!$B204,'All CCC'!$B$7:$B$846,0)))</f>
        <v/>
      </c>
      <c r="AD204" s="856" t="str">
        <f>IF($B204="","",INDEX('All CCC'!AD$7:AD$846,MATCH(WatchList!$B204,'All CCC'!$B$7:$B$846,0)))</f>
        <v/>
      </c>
      <c r="AE204" s="856" t="str">
        <f>IF($B204="","",INDEX('All CCC'!AE$7:AE$846,MATCH(WatchList!$B204,'All CCC'!$B$7:$B$846,0)))</f>
        <v/>
      </c>
      <c r="AF204" s="856" t="str">
        <f>IF($B204="","",INDEX('All CCC'!AF$7:AF$846,MATCH(WatchList!$B204,'All CCC'!$B$7:$B$846,0)))</f>
        <v/>
      </c>
      <c r="AG204" s="856" t="str">
        <f>IF($B204="","",INDEX('All CCC'!AG$7:AG$846,MATCH(WatchList!$B204,'All CCC'!$B$7:$B$846,0)))</f>
        <v/>
      </c>
      <c r="AH204" s="856" t="str">
        <f>IF($B204="","",INDEX('All CCC'!AH$7:AH$846,MATCH(WatchList!$B204,'All CCC'!$B$7:$B$846,0)))</f>
        <v/>
      </c>
      <c r="AI204" s="856" t="str">
        <f>IF($B204="","",INDEX('All CCC'!AI$7:AI$846,MATCH(WatchList!$B204,'All CCC'!$B$7:$B$846,0)))</f>
        <v/>
      </c>
      <c r="AJ204" s="856" t="str">
        <f>IF($B204="","",INDEX('All CCC'!AJ$7:AJ$846,MATCH(WatchList!$B204,'All CCC'!$B$7:$B$846,0)))</f>
        <v/>
      </c>
      <c r="AK204" s="856" t="str">
        <f>IF($B204="","",INDEX('All CCC'!AK$7:AK$846,MATCH(WatchList!$B204,'All CCC'!$B$7:$B$846,0)))</f>
        <v/>
      </c>
      <c r="AL204" s="856" t="str">
        <f>IF($B204="","",INDEX('All CCC'!AL$7:AL$846,MATCH(WatchList!$B204,'All CCC'!$B$7:$B$846,0)))</f>
        <v/>
      </c>
      <c r="AM204" s="856" t="str">
        <f>IF($B204="","",INDEX('All CCC'!AM$7:AM$846,MATCH(WatchList!$B204,'All CCC'!$B$7:$B$846,0)))</f>
        <v/>
      </c>
      <c r="AN204" s="856" t="str">
        <f>IF($B204="","",INDEX('All CCC'!AN$7:AN$846,MATCH(WatchList!$B204,'All CCC'!$B$7:$B$846,0)))</f>
        <v/>
      </c>
      <c r="AO204" s="856" t="str">
        <f>IF($B204="","",INDEX('All CCC'!AO$7:AO$846,MATCH(WatchList!$B204,'All CCC'!$B$7:$B$846,0)))</f>
        <v/>
      </c>
      <c r="AP204" s="856" t="str">
        <f>IF($B204="","",INDEX('All CCC'!AP$7:AP$846,MATCH(WatchList!$B204,'All CCC'!$B$7:$B$846,0)))</f>
        <v/>
      </c>
      <c r="AQ204" s="856" t="str">
        <f>IF($B204="","",INDEX('All CCC'!AQ$7:AQ$846,MATCH(WatchList!$B204,'All CCC'!$B$7:$B$846,0)))</f>
        <v/>
      </c>
      <c r="AR204" s="856" t="str">
        <f>IF($B204="","",INDEX('All CCC'!AR$7:AR$846,MATCH(WatchList!$B204,'All CCC'!$B$7:$B$846,0)))</f>
        <v/>
      </c>
      <c r="AS204" s="856" t="str">
        <f>IF($B204="","",INDEX('All CCC'!AS$7:AS$846,MATCH(WatchList!$B204,'All CCC'!$B$7:$B$846,0)))</f>
        <v/>
      </c>
      <c r="AT204" s="856" t="str">
        <f>IF($B204="","",INDEX('All CCC'!AT$7:AT$846,MATCH(WatchList!$B204,'All CCC'!$B$7:$B$846,0)))</f>
        <v/>
      </c>
      <c r="AU204" s="856" t="str">
        <f>IF($B204="","",INDEX('All CCC'!AU$7:AU$846,MATCH(WatchList!$B204,'All CCC'!$B$7:$B$846,0)))</f>
        <v/>
      </c>
      <c r="AV204" s="856" t="str">
        <f>IF($B204="","",INDEX('All CCC'!AV$7:AV$846,MATCH(WatchList!$B204,'All CCC'!$B$7:$B$846,0)))</f>
        <v/>
      </c>
      <c r="AW204" s="856" t="str">
        <f>IF($B204="","",INDEX('All CCC'!AW$7:AW$846,MATCH(WatchList!$B204,'All CCC'!$B$7:$B$846,0)))</f>
        <v/>
      </c>
      <c r="AX204" s="856" t="str">
        <f>IF($B204="","",INDEX('All CCC'!AX$7:AX$846,MATCH(WatchList!$B204,'All CCC'!$B$7:$B$846,0)))</f>
        <v/>
      </c>
      <c r="AY204" s="856" t="str">
        <f>IF($B204="","",INDEX('All CCC'!AY$7:AY$846,MATCH(WatchList!$B204,'All CCC'!$B$7:$B$846,0)))</f>
        <v/>
      </c>
      <c r="AZ204" s="856" t="str">
        <f>IF($B204="","",INDEX('All CCC'!AZ$7:AZ$846,MATCH(WatchList!$B204,'All CCC'!$B$7:$B$846,0)))</f>
        <v/>
      </c>
      <c r="BA204" s="856" t="str">
        <f>IF($B204="","",INDEX('All CCC'!BA$7:BA$846,MATCH(WatchList!$B204,'All CCC'!$B$7:$B$846,0)))</f>
        <v/>
      </c>
      <c r="BB204" s="856" t="str">
        <f>IF($B204="","",INDEX('All CCC'!BB$7:BB$846,MATCH(WatchList!$B204,'All CCC'!$B$7:$B$846,0)))</f>
        <v/>
      </c>
      <c r="BC204" s="856" t="str">
        <f>IF($B204="","",INDEX('All CCC'!BC$7:BC$846,MATCH(WatchList!$B204,'All CCC'!$B$7:$B$846,0)))</f>
        <v/>
      </c>
      <c r="BD204" s="856" t="str">
        <f>IF($B204="","",INDEX('All CCC'!BD$7:BD$846,MATCH(WatchList!$B204,'All CCC'!$B$7:$B$846,0)))</f>
        <v/>
      </c>
      <c r="BE204" s="856" t="str">
        <f>IF($B204="","",INDEX('All CCC'!BE$7:BE$846,MATCH(WatchList!$B204,'All CCC'!$B$7:$B$846,0)))</f>
        <v/>
      </c>
      <c r="BF204" s="856" t="str">
        <f>IF($B204="","",INDEX('All CCC'!BF$7:BF$846,MATCH(WatchList!$B204,'All CCC'!$B$7:$B$846,0)))</f>
        <v/>
      </c>
      <c r="BG204" s="856" t="str">
        <f>IF($B204="","",INDEX('All CCC'!BG$7:BG$846,MATCH(WatchList!$B204,'All CCC'!$B$7:$B$846,0)))</f>
        <v/>
      </c>
    </row>
    <row r="205" spans="1:59" x14ac:dyDescent="0.2">
      <c r="A205" s="550" t="str">
        <f>IF($B205="","",INDEX('All CCC'!A$7:A$846,MATCH(WatchList!$B205,'All CCC'!$B$7:$B$846,0)))</f>
        <v/>
      </c>
      <c r="B205" s="31"/>
      <c r="C205" s="856" t="str">
        <f>IF($B205="","",INDEX('All CCC'!C$7:C$846,MATCH(WatchList!$B205,'All CCC'!$B$7:$B$846,0)))</f>
        <v/>
      </c>
      <c r="D205" s="856" t="str">
        <f>IF($B205="","",INDEX('All CCC'!D$7:D$846,MATCH(WatchList!$B205,'All CCC'!$B$7:$B$846,0)))</f>
        <v/>
      </c>
      <c r="E205" s="856" t="str">
        <f>IF($B205="","",INDEX('All CCC'!E$7:E$846,MATCH(WatchList!$B205,'All CCC'!$B$7:$B$846,0)))</f>
        <v/>
      </c>
      <c r="F205" s="856" t="str">
        <f>IF($B205="","",INDEX('All CCC'!F$7:F$846,MATCH(WatchList!$B205,'All CCC'!$B$7:$B$846,0)))</f>
        <v/>
      </c>
      <c r="G205" s="856" t="str">
        <f>IF($B205="","",INDEX('All CCC'!G$7:G$846,MATCH(WatchList!$B205,'All CCC'!$B$7:$B$846,0)))</f>
        <v/>
      </c>
      <c r="H205" s="856" t="str">
        <f>IF($B205="","",INDEX('All CCC'!H$7:H$846,MATCH(WatchList!$B205,'All CCC'!$B$7:$B$846,0)))</f>
        <v/>
      </c>
      <c r="I205" s="856" t="str">
        <f>IF($B205="","",INDEX('All CCC'!I$7:I$846,MATCH(WatchList!$B205,'All CCC'!$B$7:$B$846,0)))</f>
        <v/>
      </c>
      <c r="J205" s="856" t="str">
        <f>IF($B205="","",INDEX('All CCC'!J$7:J$846,MATCH(WatchList!$B205,'All CCC'!$B$7:$B$846,0)))</f>
        <v/>
      </c>
      <c r="K205" s="856" t="str">
        <f>IF($B205="","",INDEX('All CCC'!K$7:K$846,MATCH(WatchList!$B205,'All CCC'!$B$7:$B$846,0)))</f>
        <v/>
      </c>
      <c r="L205" s="856" t="str">
        <f>IF($B205="","",INDEX('All CCC'!L$7:L$846,MATCH(WatchList!$B205,'All CCC'!$B$7:$B$846,0)))</f>
        <v/>
      </c>
      <c r="M205" s="856" t="str">
        <f>IF($B205="","",INDEX('All CCC'!M$7:M$846,MATCH(WatchList!$B205,'All CCC'!$B$7:$B$846,0)))</f>
        <v/>
      </c>
      <c r="N205" s="856" t="str">
        <f>IF($B205="","",INDEX('All CCC'!N$7:N$846,MATCH(WatchList!$B205,'All CCC'!$B$7:$B$846,0)))</f>
        <v/>
      </c>
      <c r="O205" s="856" t="str">
        <f>IF($B205="","",INDEX('All CCC'!O$7:O$846,MATCH(WatchList!$B205,'All CCC'!$B$7:$B$846,0)))</f>
        <v/>
      </c>
      <c r="P205" s="857" t="str">
        <f>IF($B205="","",INDEX('All CCC'!P$7:P$846,MATCH(WatchList!$B205,'All CCC'!$B$7:$B$846,0)))</f>
        <v/>
      </c>
      <c r="Q205" s="857" t="str">
        <f>IF($B205="","",INDEX('All CCC'!Q$7:Q$846,MATCH(WatchList!$B205,'All CCC'!$B$7:$B$846,0)))</f>
        <v/>
      </c>
      <c r="R205" s="856" t="str">
        <f>IF($B205="","",INDEX('All CCC'!R$7:R$846,MATCH(WatchList!$B205,'All CCC'!$B$7:$B$846,0)))</f>
        <v/>
      </c>
      <c r="S205" s="856" t="str">
        <f>IF($B205="","",INDEX('All CCC'!S$7:S$846,MATCH(WatchList!$B205,'All CCC'!$B$7:$B$846,0)))</f>
        <v/>
      </c>
      <c r="T205" s="856" t="str">
        <f>IF($B205="","",INDEX('All CCC'!T$7:T$846,MATCH(WatchList!$B205,'All CCC'!$B$7:$B$846,0)))</f>
        <v/>
      </c>
      <c r="U205" s="856" t="str">
        <f>IF($B205="","",INDEX('All CCC'!U$7:U$846,MATCH(WatchList!$B205,'All CCC'!$B$7:$B$846,0)))</f>
        <v/>
      </c>
      <c r="V205" s="856" t="str">
        <f>IF($B205="","",INDEX('All CCC'!V$7:V$846,MATCH(WatchList!$B205,'All CCC'!$B$7:$B$846,0)))</f>
        <v/>
      </c>
      <c r="W205" s="856" t="str">
        <f>IF($B205="","",INDEX('All CCC'!W$7:W$846,MATCH(WatchList!$B205,'All CCC'!$B$7:$B$846,0)))</f>
        <v/>
      </c>
      <c r="X205" s="856" t="str">
        <f>IF($B205="","",INDEX('All CCC'!X$7:X$846,MATCH(WatchList!$B205,'All CCC'!$B$7:$B$846,0)))</f>
        <v/>
      </c>
      <c r="Y205" s="856" t="str">
        <f>IF($B205="","",INDEX('All CCC'!Y$7:Y$846,MATCH(WatchList!$B205,'All CCC'!$B$7:$B$846,0)))</f>
        <v/>
      </c>
      <c r="Z205" s="856" t="str">
        <f>IF($B205="","",INDEX('All CCC'!Z$7:Z$846,MATCH(WatchList!$B205,'All CCC'!$B$7:$B$846,0)))</f>
        <v/>
      </c>
      <c r="AA205" s="856" t="str">
        <f>IF($B205="","",INDEX('All CCC'!AA$7:AA$846,MATCH(WatchList!$B205,'All CCC'!$B$7:$B$846,0)))</f>
        <v/>
      </c>
      <c r="AB205" s="856" t="str">
        <f>IF($B205="","",INDEX('All CCC'!AB$7:AB$846,MATCH(WatchList!$B205,'All CCC'!$B$7:$B$846,0)))</f>
        <v/>
      </c>
      <c r="AC205" s="856" t="str">
        <f>IF($B205="","",INDEX('All CCC'!AC$7:AC$846,MATCH(WatchList!$B205,'All CCC'!$B$7:$B$846,0)))</f>
        <v/>
      </c>
      <c r="AD205" s="856" t="str">
        <f>IF($B205="","",INDEX('All CCC'!AD$7:AD$846,MATCH(WatchList!$B205,'All CCC'!$B$7:$B$846,0)))</f>
        <v/>
      </c>
      <c r="AE205" s="856" t="str">
        <f>IF($B205="","",INDEX('All CCC'!AE$7:AE$846,MATCH(WatchList!$B205,'All CCC'!$B$7:$B$846,0)))</f>
        <v/>
      </c>
      <c r="AF205" s="856" t="str">
        <f>IF($B205="","",INDEX('All CCC'!AF$7:AF$846,MATCH(WatchList!$B205,'All CCC'!$B$7:$B$846,0)))</f>
        <v/>
      </c>
      <c r="AG205" s="856" t="str">
        <f>IF($B205="","",INDEX('All CCC'!AG$7:AG$846,MATCH(WatchList!$B205,'All CCC'!$B$7:$B$846,0)))</f>
        <v/>
      </c>
      <c r="AH205" s="856" t="str">
        <f>IF($B205="","",INDEX('All CCC'!AH$7:AH$846,MATCH(WatchList!$B205,'All CCC'!$B$7:$B$846,0)))</f>
        <v/>
      </c>
      <c r="AI205" s="856" t="str">
        <f>IF($B205="","",INDEX('All CCC'!AI$7:AI$846,MATCH(WatchList!$B205,'All CCC'!$B$7:$B$846,0)))</f>
        <v/>
      </c>
      <c r="AJ205" s="856" t="str">
        <f>IF($B205="","",INDEX('All CCC'!AJ$7:AJ$846,MATCH(WatchList!$B205,'All CCC'!$B$7:$B$846,0)))</f>
        <v/>
      </c>
      <c r="AK205" s="856" t="str">
        <f>IF($B205="","",INDEX('All CCC'!AK$7:AK$846,MATCH(WatchList!$B205,'All CCC'!$B$7:$B$846,0)))</f>
        <v/>
      </c>
      <c r="AL205" s="856" t="str">
        <f>IF($B205="","",INDEX('All CCC'!AL$7:AL$846,MATCH(WatchList!$B205,'All CCC'!$B$7:$B$846,0)))</f>
        <v/>
      </c>
      <c r="AM205" s="856" t="str">
        <f>IF($B205="","",INDEX('All CCC'!AM$7:AM$846,MATCH(WatchList!$B205,'All CCC'!$B$7:$B$846,0)))</f>
        <v/>
      </c>
      <c r="AN205" s="856" t="str">
        <f>IF($B205="","",INDEX('All CCC'!AN$7:AN$846,MATCH(WatchList!$B205,'All CCC'!$B$7:$B$846,0)))</f>
        <v/>
      </c>
      <c r="AO205" s="856" t="str">
        <f>IF($B205="","",INDEX('All CCC'!AO$7:AO$846,MATCH(WatchList!$B205,'All CCC'!$B$7:$B$846,0)))</f>
        <v/>
      </c>
      <c r="AP205" s="856" t="str">
        <f>IF($B205="","",INDEX('All CCC'!AP$7:AP$846,MATCH(WatchList!$B205,'All CCC'!$B$7:$B$846,0)))</f>
        <v/>
      </c>
      <c r="AQ205" s="856" t="str">
        <f>IF($B205="","",INDEX('All CCC'!AQ$7:AQ$846,MATCH(WatchList!$B205,'All CCC'!$B$7:$B$846,0)))</f>
        <v/>
      </c>
      <c r="AR205" s="856" t="str">
        <f>IF($B205="","",INDEX('All CCC'!AR$7:AR$846,MATCH(WatchList!$B205,'All CCC'!$B$7:$B$846,0)))</f>
        <v/>
      </c>
      <c r="AS205" s="856" t="str">
        <f>IF($B205="","",INDEX('All CCC'!AS$7:AS$846,MATCH(WatchList!$B205,'All CCC'!$B$7:$B$846,0)))</f>
        <v/>
      </c>
      <c r="AT205" s="856" t="str">
        <f>IF($B205="","",INDEX('All CCC'!AT$7:AT$846,MATCH(WatchList!$B205,'All CCC'!$B$7:$B$846,0)))</f>
        <v/>
      </c>
      <c r="AU205" s="856" t="str">
        <f>IF($B205="","",INDEX('All CCC'!AU$7:AU$846,MATCH(WatchList!$B205,'All CCC'!$B$7:$B$846,0)))</f>
        <v/>
      </c>
      <c r="AV205" s="856" t="str">
        <f>IF($B205="","",INDEX('All CCC'!AV$7:AV$846,MATCH(WatchList!$B205,'All CCC'!$B$7:$B$846,0)))</f>
        <v/>
      </c>
      <c r="AW205" s="856" t="str">
        <f>IF($B205="","",INDEX('All CCC'!AW$7:AW$846,MATCH(WatchList!$B205,'All CCC'!$B$7:$B$846,0)))</f>
        <v/>
      </c>
      <c r="AX205" s="856" t="str">
        <f>IF($B205="","",INDEX('All CCC'!AX$7:AX$846,MATCH(WatchList!$B205,'All CCC'!$B$7:$B$846,0)))</f>
        <v/>
      </c>
      <c r="AY205" s="856" t="str">
        <f>IF($B205="","",INDEX('All CCC'!AY$7:AY$846,MATCH(WatchList!$B205,'All CCC'!$B$7:$B$846,0)))</f>
        <v/>
      </c>
      <c r="AZ205" s="856" t="str">
        <f>IF($B205="","",INDEX('All CCC'!AZ$7:AZ$846,MATCH(WatchList!$B205,'All CCC'!$B$7:$B$846,0)))</f>
        <v/>
      </c>
      <c r="BA205" s="856" t="str">
        <f>IF($B205="","",INDEX('All CCC'!BA$7:BA$846,MATCH(WatchList!$B205,'All CCC'!$B$7:$B$846,0)))</f>
        <v/>
      </c>
      <c r="BB205" s="856" t="str">
        <f>IF($B205="","",INDEX('All CCC'!BB$7:BB$846,MATCH(WatchList!$B205,'All CCC'!$B$7:$B$846,0)))</f>
        <v/>
      </c>
      <c r="BC205" s="856" t="str">
        <f>IF($B205="","",INDEX('All CCC'!BC$7:BC$846,MATCH(WatchList!$B205,'All CCC'!$B$7:$B$846,0)))</f>
        <v/>
      </c>
      <c r="BD205" s="856" t="str">
        <f>IF($B205="","",INDEX('All CCC'!BD$7:BD$846,MATCH(WatchList!$B205,'All CCC'!$B$7:$B$846,0)))</f>
        <v/>
      </c>
      <c r="BE205" s="856" t="str">
        <f>IF($B205="","",INDEX('All CCC'!BE$7:BE$846,MATCH(WatchList!$B205,'All CCC'!$B$7:$B$846,0)))</f>
        <v/>
      </c>
      <c r="BF205" s="856" t="str">
        <f>IF($B205="","",INDEX('All CCC'!BF$7:BF$846,MATCH(WatchList!$B205,'All CCC'!$B$7:$B$846,0)))</f>
        <v/>
      </c>
      <c r="BG205" s="856" t="str">
        <f>IF($B205="","",INDEX('All CCC'!BG$7:BG$846,MATCH(WatchList!$B205,'All CCC'!$B$7:$B$846,0)))</f>
        <v/>
      </c>
    </row>
    <row r="206" spans="1:59" x14ac:dyDescent="0.2">
      <c r="A206" s="550" t="str">
        <f>IF($B206="","",INDEX('All CCC'!A$7:A$846,MATCH(WatchList!$B206,'All CCC'!$B$7:$B$846,0)))</f>
        <v/>
      </c>
      <c r="B206" s="31"/>
      <c r="C206" s="856" t="str">
        <f>IF($B206="","",INDEX('All CCC'!C$7:C$846,MATCH(WatchList!$B206,'All CCC'!$B$7:$B$846,0)))</f>
        <v/>
      </c>
      <c r="D206" s="856" t="str">
        <f>IF($B206="","",INDEX('All CCC'!D$7:D$846,MATCH(WatchList!$B206,'All CCC'!$B$7:$B$846,0)))</f>
        <v/>
      </c>
      <c r="E206" s="856" t="str">
        <f>IF($B206="","",INDEX('All CCC'!E$7:E$846,MATCH(WatchList!$B206,'All CCC'!$B$7:$B$846,0)))</f>
        <v/>
      </c>
      <c r="F206" s="856" t="str">
        <f>IF($B206="","",INDEX('All CCC'!F$7:F$846,MATCH(WatchList!$B206,'All CCC'!$B$7:$B$846,0)))</f>
        <v/>
      </c>
      <c r="G206" s="856" t="str">
        <f>IF($B206="","",INDEX('All CCC'!G$7:G$846,MATCH(WatchList!$B206,'All CCC'!$B$7:$B$846,0)))</f>
        <v/>
      </c>
      <c r="H206" s="856" t="str">
        <f>IF($B206="","",INDEX('All CCC'!H$7:H$846,MATCH(WatchList!$B206,'All CCC'!$B$7:$B$846,0)))</f>
        <v/>
      </c>
      <c r="I206" s="856" t="str">
        <f>IF($B206="","",INDEX('All CCC'!I$7:I$846,MATCH(WatchList!$B206,'All CCC'!$B$7:$B$846,0)))</f>
        <v/>
      </c>
      <c r="J206" s="856" t="str">
        <f>IF($B206="","",INDEX('All CCC'!J$7:J$846,MATCH(WatchList!$B206,'All CCC'!$B$7:$B$846,0)))</f>
        <v/>
      </c>
      <c r="K206" s="856" t="str">
        <f>IF($B206="","",INDEX('All CCC'!K$7:K$846,MATCH(WatchList!$B206,'All CCC'!$B$7:$B$846,0)))</f>
        <v/>
      </c>
      <c r="L206" s="856" t="str">
        <f>IF($B206="","",INDEX('All CCC'!L$7:L$846,MATCH(WatchList!$B206,'All CCC'!$B$7:$B$846,0)))</f>
        <v/>
      </c>
      <c r="M206" s="856" t="str">
        <f>IF($B206="","",INDEX('All CCC'!M$7:M$846,MATCH(WatchList!$B206,'All CCC'!$B$7:$B$846,0)))</f>
        <v/>
      </c>
      <c r="N206" s="856" t="str">
        <f>IF($B206="","",INDEX('All CCC'!N$7:N$846,MATCH(WatchList!$B206,'All CCC'!$B$7:$B$846,0)))</f>
        <v/>
      </c>
      <c r="O206" s="856" t="str">
        <f>IF($B206="","",INDEX('All CCC'!O$7:O$846,MATCH(WatchList!$B206,'All CCC'!$B$7:$B$846,0)))</f>
        <v/>
      </c>
      <c r="P206" s="857" t="str">
        <f>IF($B206="","",INDEX('All CCC'!P$7:P$846,MATCH(WatchList!$B206,'All CCC'!$B$7:$B$846,0)))</f>
        <v/>
      </c>
      <c r="Q206" s="857" t="str">
        <f>IF($B206="","",INDEX('All CCC'!Q$7:Q$846,MATCH(WatchList!$B206,'All CCC'!$B$7:$B$846,0)))</f>
        <v/>
      </c>
      <c r="R206" s="856" t="str">
        <f>IF($B206="","",INDEX('All CCC'!R$7:R$846,MATCH(WatchList!$B206,'All CCC'!$B$7:$B$846,0)))</f>
        <v/>
      </c>
      <c r="S206" s="856" t="str">
        <f>IF($B206="","",INDEX('All CCC'!S$7:S$846,MATCH(WatchList!$B206,'All CCC'!$B$7:$B$846,0)))</f>
        <v/>
      </c>
      <c r="T206" s="856" t="str">
        <f>IF($B206="","",INDEX('All CCC'!T$7:T$846,MATCH(WatchList!$B206,'All CCC'!$B$7:$B$846,0)))</f>
        <v/>
      </c>
      <c r="U206" s="856" t="str">
        <f>IF($B206="","",INDEX('All CCC'!U$7:U$846,MATCH(WatchList!$B206,'All CCC'!$B$7:$B$846,0)))</f>
        <v/>
      </c>
      <c r="V206" s="856" t="str">
        <f>IF($B206="","",INDEX('All CCC'!V$7:V$846,MATCH(WatchList!$B206,'All CCC'!$B$7:$B$846,0)))</f>
        <v/>
      </c>
      <c r="W206" s="856" t="str">
        <f>IF($B206="","",INDEX('All CCC'!W$7:W$846,MATCH(WatchList!$B206,'All CCC'!$B$7:$B$846,0)))</f>
        <v/>
      </c>
      <c r="X206" s="856" t="str">
        <f>IF($B206="","",INDEX('All CCC'!X$7:X$846,MATCH(WatchList!$B206,'All CCC'!$B$7:$B$846,0)))</f>
        <v/>
      </c>
      <c r="Y206" s="856" t="str">
        <f>IF($B206="","",INDEX('All CCC'!Y$7:Y$846,MATCH(WatchList!$B206,'All CCC'!$B$7:$B$846,0)))</f>
        <v/>
      </c>
      <c r="Z206" s="856" t="str">
        <f>IF($B206="","",INDEX('All CCC'!Z$7:Z$846,MATCH(WatchList!$B206,'All CCC'!$B$7:$B$846,0)))</f>
        <v/>
      </c>
      <c r="AA206" s="856" t="str">
        <f>IF($B206="","",INDEX('All CCC'!AA$7:AA$846,MATCH(WatchList!$B206,'All CCC'!$B$7:$B$846,0)))</f>
        <v/>
      </c>
      <c r="AB206" s="856" t="str">
        <f>IF($B206="","",INDEX('All CCC'!AB$7:AB$846,MATCH(WatchList!$B206,'All CCC'!$B$7:$B$846,0)))</f>
        <v/>
      </c>
      <c r="AC206" s="856" t="str">
        <f>IF($B206="","",INDEX('All CCC'!AC$7:AC$846,MATCH(WatchList!$B206,'All CCC'!$B$7:$B$846,0)))</f>
        <v/>
      </c>
      <c r="AD206" s="856" t="str">
        <f>IF($B206="","",INDEX('All CCC'!AD$7:AD$846,MATCH(WatchList!$B206,'All CCC'!$B$7:$B$846,0)))</f>
        <v/>
      </c>
      <c r="AE206" s="856" t="str">
        <f>IF($B206="","",INDEX('All CCC'!AE$7:AE$846,MATCH(WatchList!$B206,'All CCC'!$B$7:$B$846,0)))</f>
        <v/>
      </c>
      <c r="AF206" s="856" t="str">
        <f>IF($B206="","",INDEX('All CCC'!AF$7:AF$846,MATCH(WatchList!$B206,'All CCC'!$B$7:$B$846,0)))</f>
        <v/>
      </c>
      <c r="AG206" s="856" t="str">
        <f>IF($B206="","",INDEX('All CCC'!AG$7:AG$846,MATCH(WatchList!$B206,'All CCC'!$B$7:$B$846,0)))</f>
        <v/>
      </c>
      <c r="AH206" s="856" t="str">
        <f>IF($B206="","",INDEX('All CCC'!AH$7:AH$846,MATCH(WatchList!$B206,'All CCC'!$B$7:$B$846,0)))</f>
        <v/>
      </c>
      <c r="AI206" s="856" t="str">
        <f>IF($B206="","",INDEX('All CCC'!AI$7:AI$846,MATCH(WatchList!$B206,'All CCC'!$B$7:$B$846,0)))</f>
        <v/>
      </c>
      <c r="AJ206" s="856" t="str">
        <f>IF($B206="","",INDEX('All CCC'!AJ$7:AJ$846,MATCH(WatchList!$B206,'All CCC'!$B$7:$B$846,0)))</f>
        <v/>
      </c>
      <c r="AK206" s="856" t="str">
        <f>IF($B206="","",INDEX('All CCC'!AK$7:AK$846,MATCH(WatchList!$B206,'All CCC'!$B$7:$B$846,0)))</f>
        <v/>
      </c>
      <c r="AL206" s="856" t="str">
        <f>IF($B206="","",INDEX('All CCC'!AL$7:AL$846,MATCH(WatchList!$B206,'All CCC'!$B$7:$B$846,0)))</f>
        <v/>
      </c>
      <c r="AM206" s="856" t="str">
        <f>IF($B206="","",INDEX('All CCC'!AM$7:AM$846,MATCH(WatchList!$B206,'All CCC'!$B$7:$B$846,0)))</f>
        <v/>
      </c>
      <c r="AN206" s="856" t="str">
        <f>IF($B206="","",INDEX('All CCC'!AN$7:AN$846,MATCH(WatchList!$B206,'All CCC'!$B$7:$B$846,0)))</f>
        <v/>
      </c>
      <c r="AO206" s="856" t="str">
        <f>IF($B206="","",INDEX('All CCC'!AO$7:AO$846,MATCH(WatchList!$B206,'All CCC'!$B$7:$B$846,0)))</f>
        <v/>
      </c>
      <c r="AP206" s="856" t="str">
        <f>IF($B206="","",INDEX('All CCC'!AP$7:AP$846,MATCH(WatchList!$B206,'All CCC'!$B$7:$B$846,0)))</f>
        <v/>
      </c>
      <c r="AQ206" s="856" t="str">
        <f>IF($B206="","",INDEX('All CCC'!AQ$7:AQ$846,MATCH(WatchList!$B206,'All CCC'!$B$7:$B$846,0)))</f>
        <v/>
      </c>
      <c r="AR206" s="856" t="str">
        <f>IF($B206="","",INDEX('All CCC'!AR$7:AR$846,MATCH(WatchList!$B206,'All CCC'!$B$7:$B$846,0)))</f>
        <v/>
      </c>
      <c r="AS206" s="856" t="str">
        <f>IF($B206="","",INDEX('All CCC'!AS$7:AS$846,MATCH(WatchList!$B206,'All CCC'!$B$7:$B$846,0)))</f>
        <v/>
      </c>
      <c r="AT206" s="856" t="str">
        <f>IF($B206="","",INDEX('All CCC'!AT$7:AT$846,MATCH(WatchList!$B206,'All CCC'!$B$7:$B$846,0)))</f>
        <v/>
      </c>
      <c r="AU206" s="856" t="str">
        <f>IF($B206="","",INDEX('All CCC'!AU$7:AU$846,MATCH(WatchList!$B206,'All CCC'!$B$7:$B$846,0)))</f>
        <v/>
      </c>
      <c r="AV206" s="856" t="str">
        <f>IF($B206="","",INDEX('All CCC'!AV$7:AV$846,MATCH(WatchList!$B206,'All CCC'!$B$7:$B$846,0)))</f>
        <v/>
      </c>
      <c r="AW206" s="856" t="str">
        <f>IF($B206="","",INDEX('All CCC'!AW$7:AW$846,MATCH(WatchList!$B206,'All CCC'!$B$7:$B$846,0)))</f>
        <v/>
      </c>
      <c r="AX206" s="856" t="str">
        <f>IF($B206="","",INDEX('All CCC'!AX$7:AX$846,MATCH(WatchList!$B206,'All CCC'!$B$7:$B$846,0)))</f>
        <v/>
      </c>
      <c r="AY206" s="856" t="str">
        <f>IF($B206="","",INDEX('All CCC'!AY$7:AY$846,MATCH(WatchList!$B206,'All CCC'!$B$7:$B$846,0)))</f>
        <v/>
      </c>
      <c r="AZ206" s="856" t="str">
        <f>IF($B206="","",INDEX('All CCC'!AZ$7:AZ$846,MATCH(WatchList!$B206,'All CCC'!$B$7:$B$846,0)))</f>
        <v/>
      </c>
      <c r="BA206" s="856" t="str">
        <f>IF($B206="","",INDEX('All CCC'!BA$7:BA$846,MATCH(WatchList!$B206,'All CCC'!$B$7:$B$846,0)))</f>
        <v/>
      </c>
      <c r="BB206" s="856" t="str">
        <f>IF($B206="","",INDEX('All CCC'!BB$7:BB$846,MATCH(WatchList!$B206,'All CCC'!$B$7:$B$846,0)))</f>
        <v/>
      </c>
      <c r="BC206" s="856" t="str">
        <f>IF($B206="","",INDEX('All CCC'!BC$7:BC$846,MATCH(WatchList!$B206,'All CCC'!$B$7:$B$846,0)))</f>
        <v/>
      </c>
      <c r="BD206" s="856" t="str">
        <f>IF($B206="","",INDEX('All CCC'!BD$7:BD$846,MATCH(WatchList!$B206,'All CCC'!$B$7:$B$846,0)))</f>
        <v/>
      </c>
      <c r="BE206" s="856" t="str">
        <f>IF($B206="","",INDEX('All CCC'!BE$7:BE$846,MATCH(WatchList!$B206,'All CCC'!$B$7:$B$846,0)))</f>
        <v/>
      </c>
      <c r="BF206" s="856" t="str">
        <f>IF($B206="","",INDEX('All CCC'!BF$7:BF$846,MATCH(WatchList!$B206,'All CCC'!$B$7:$B$846,0)))</f>
        <v/>
      </c>
      <c r="BG206" s="856" t="str">
        <f>IF($B206="","",INDEX('All CCC'!BG$7:BG$846,MATCH(WatchList!$B206,'All CCC'!$B$7:$B$846,0)))</f>
        <v/>
      </c>
    </row>
    <row r="207" spans="1:59" x14ac:dyDescent="0.2">
      <c r="A207" s="550" t="str">
        <f>IF($B207="","",INDEX('All CCC'!A$7:A$846,MATCH(WatchList!$B207,'All CCC'!$B$7:$B$846,0)))</f>
        <v/>
      </c>
      <c r="B207" s="31"/>
      <c r="C207" s="856" t="str">
        <f>IF($B207="","",INDEX('All CCC'!C$7:C$846,MATCH(WatchList!$B207,'All CCC'!$B$7:$B$846,0)))</f>
        <v/>
      </c>
      <c r="D207" s="856" t="str">
        <f>IF($B207="","",INDEX('All CCC'!D$7:D$846,MATCH(WatchList!$B207,'All CCC'!$B$7:$B$846,0)))</f>
        <v/>
      </c>
      <c r="E207" s="856" t="str">
        <f>IF($B207="","",INDEX('All CCC'!E$7:E$846,MATCH(WatchList!$B207,'All CCC'!$B$7:$B$846,0)))</f>
        <v/>
      </c>
      <c r="F207" s="856" t="str">
        <f>IF($B207="","",INDEX('All CCC'!F$7:F$846,MATCH(WatchList!$B207,'All CCC'!$B$7:$B$846,0)))</f>
        <v/>
      </c>
      <c r="G207" s="856" t="str">
        <f>IF($B207="","",INDEX('All CCC'!G$7:G$846,MATCH(WatchList!$B207,'All CCC'!$B$7:$B$846,0)))</f>
        <v/>
      </c>
      <c r="H207" s="856" t="str">
        <f>IF($B207="","",INDEX('All CCC'!H$7:H$846,MATCH(WatchList!$B207,'All CCC'!$B$7:$B$846,0)))</f>
        <v/>
      </c>
      <c r="I207" s="856" t="str">
        <f>IF($B207="","",INDEX('All CCC'!I$7:I$846,MATCH(WatchList!$B207,'All CCC'!$B$7:$B$846,0)))</f>
        <v/>
      </c>
      <c r="J207" s="856" t="str">
        <f>IF($B207="","",INDEX('All CCC'!J$7:J$846,MATCH(WatchList!$B207,'All CCC'!$B$7:$B$846,0)))</f>
        <v/>
      </c>
      <c r="K207" s="856" t="str">
        <f>IF($B207="","",INDEX('All CCC'!K$7:K$846,MATCH(WatchList!$B207,'All CCC'!$B$7:$B$846,0)))</f>
        <v/>
      </c>
      <c r="L207" s="856" t="str">
        <f>IF($B207="","",INDEX('All CCC'!L$7:L$846,MATCH(WatchList!$B207,'All CCC'!$B$7:$B$846,0)))</f>
        <v/>
      </c>
      <c r="M207" s="856" t="str">
        <f>IF($B207="","",INDEX('All CCC'!M$7:M$846,MATCH(WatchList!$B207,'All CCC'!$B$7:$B$846,0)))</f>
        <v/>
      </c>
      <c r="N207" s="856" t="str">
        <f>IF($B207="","",INDEX('All CCC'!N$7:N$846,MATCH(WatchList!$B207,'All CCC'!$B$7:$B$846,0)))</f>
        <v/>
      </c>
      <c r="O207" s="856" t="str">
        <f>IF($B207="","",INDEX('All CCC'!O$7:O$846,MATCH(WatchList!$B207,'All CCC'!$B$7:$B$846,0)))</f>
        <v/>
      </c>
      <c r="P207" s="857" t="str">
        <f>IF($B207="","",INDEX('All CCC'!P$7:P$846,MATCH(WatchList!$B207,'All CCC'!$B$7:$B$846,0)))</f>
        <v/>
      </c>
      <c r="Q207" s="857" t="str">
        <f>IF($B207="","",INDEX('All CCC'!Q$7:Q$846,MATCH(WatchList!$B207,'All CCC'!$B$7:$B$846,0)))</f>
        <v/>
      </c>
      <c r="R207" s="856" t="str">
        <f>IF($B207="","",INDEX('All CCC'!R$7:R$846,MATCH(WatchList!$B207,'All CCC'!$B$7:$B$846,0)))</f>
        <v/>
      </c>
      <c r="S207" s="856" t="str">
        <f>IF($B207="","",INDEX('All CCC'!S$7:S$846,MATCH(WatchList!$B207,'All CCC'!$B$7:$B$846,0)))</f>
        <v/>
      </c>
      <c r="T207" s="856" t="str">
        <f>IF($B207="","",INDEX('All CCC'!T$7:T$846,MATCH(WatchList!$B207,'All CCC'!$B$7:$B$846,0)))</f>
        <v/>
      </c>
      <c r="U207" s="856" t="str">
        <f>IF($B207="","",INDEX('All CCC'!U$7:U$846,MATCH(WatchList!$B207,'All CCC'!$B$7:$B$846,0)))</f>
        <v/>
      </c>
      <c r="V207" s="856" t="str">
        <f>IF($B207="","",INDEX('All CCC'!V$7:V$846,MATCH(WatchList!$B207,'All CCC'!$B$7:$B$846,0)))</f>
        <v/>
      </c>
      <c r="W207" s="856" t="str">
        <f>IF($B207="","",INDEX('All CCC'!W$7:W$846,MATCH(WatchList!$B207,'All CCC'!$B$7:$B$846,0)))</f>
        <v/>
      </c>
      <c r="X207" s="856" t="str">
        <f>IF($B207="","",INDEX('All CCC'!X$7:X$846,MATCH(WatchList!$B207,'All CCC'!$B$7:$B$846,0)))</f>
        <v/>
      </c>
      <c r="Y207" s="856" t="str">
        <f>IF($B207="","",INDEX('All CCC'!Y$7:Y$846,MATCH(WatchList!$B207,'All CCC'!$B$7:$B$846,0)))</f>
        <v/>
      </c>
      <c r="Z207" s="856" t="str">
        <f>IF($B207="","",INDEX('All CCC'!Z$7:Z$846,MATCH(WatchList!$B207,'All CCC'!$B$7:$B$846,0)))</f>
        <v/>
      </c>
      <c r="AA207" s="856" t="str">
        <f>IF($B207="","",INDEX('All CCC'!AA$7:AA$846,MATCH(WatchList!$B207,'All CCC'!$B$7:$B$846,0)))</f>
        <v/>
      </c>
      <c r="AB207" s="856" t="str">
        <f>IF($B207="","",INDEX('All CCC'!AB$7:AB$846,MATCH(WatchList!$B207,'All CCC'!$B$7:$B$846,0)))</f>
        <v/>
      </c>
      <c r="AC207" s="856" t="str">
        <f>IF($B207="","",INDEX('All CCC'!AC$7:AC$846,MATCH(WatchList!$B207,'All CCC'!$B$7:$B$846,0)))</f>
        <v/>
      </c>
      <c r="AD207" s="856" t="str">
        <f>IF($B207="","",INDEX('All CCC'!AD$7:AD$846,MATCH(WatchList!$B207,'All CCC'!$B$7:$B$846,0)))</f>
        <v/>
      </c>
      <c r="AE207" s="856" t="str">
        <f>IF($B207="","",INDEX('All CCC'!AE$7:AE$846,MATCH(WatchList!$B207,'All CCC'!$B$7:$B$846,0)))</f>
        <v/>
      </c>
      <c r="AF207" s="856" t="str">
        <f>IF($B207="","",INDEX('All CCC'!AF$7:AF$846,MATCH(WatchList!$B207,'All CCC'!$B$7:$B$846,0)))</f>
        <v/>
      </c>
      <c r="AG207" s="856" t="str">
        <f>IF($B207="","",INDEX('All CCC'!AG$7:AG$846,MATCH(WatchList!$B207,'All CCC'!$B$7:$B$846,0)))</f>
        <v/>
      </c>
      <c r="AH207" s="856" t="str">
        <f>IF($B207="","",INDEX('All CCC'!AH$7:AH$846,MATCH(WatchList!$B207,'All CCC'!$B$7:$B$846,0)))</f>
        <v/>
      </c>
      <c r="AI207" s="856" t="str">
        <f>IF($B207="","",INDEX('All CCC'!AI$7:AI$846,MATCH(WatchList!$B207,'All CCC'!$B$7:$B$846,0)))</f>
        <v/>
      </c>
      <c r="AJ207" s="856" t="str">
        <f>IF($B207="","",INDEX('All CCC'!AJ$7:AJ$846,MATCH(WatchList!$B207,'All CCC'!$B$7:$B$846,0)))</f>
        <v/>
      </c>
      <c r="AK207" s="856" t="str">
        <f>IF($B207="","",INDEX('All CCC'!AK$7:AK$846,MATCH(WatchList!$B207,'All CCC'!$B$7:$B$846,0)))</f>
        <v/>
      </c>
      <c r="AL207" s="856" t="str">
        <f>IF($B207="","",INDEX('All CCC'!AL$7:AL$846,MATCH(WatchList!$B207,'All CCC'!$B$7:$B$846,0)))</f>
        <v/>
      </c>
      <c r="AM207" s="856" t="str">
        <f>IF($B207="","",INDEX('All CCC'!AM$7:AM$846,MATCH(WatchList!$B207,'All CCC'!$B$7:$B$846,0)))</f>
        <v/>
      </c>
      <c r="AN207" s="856" t="str">
        <f>IF($B207="","",INDEX('All CCC'!AN$7:AN$846,MATCH(WatchList!$B207,'All CCC'!$B$7:$B$846,0)))</f>
        <v/>
      </c>
      <c r="AO207" s="856" t="str">
        <f>IF($B207="","",INDEX('All CCC'!AO$7:AO$846,MATCH(WatchList!$B207,'All CCC'!$B$7:$B$846,0)))</f>
        <v/>
      </c>
      <c r="AP207" s="856" t="str">
        <f>IF($B207="","",INDEX('All CCC'!AP$7:AP$846,MATCH(WatchList!$B207,'All CCC'!$B$7:$B$846,0)))</f>
        <v/>
      </c>
      <c r="AQ207" s="856" t="str">
        <f>IF($B207="","",INDEX('All CCC'!AQ$7:AQ$846,MATCH(WatchList!$B207,'All CCC'!$B$7:$B$846,0)))</f>
        <v/>
      </c>
      <c r="AR207" s="856" t="str">
        <f>IF($B207="","",INDEX('All CCC'!AR$7:AR$846,MATCH(WatchList!$B207,'All CCC'!$B$7:$B$846,0)))</f>
        <v/>
      </c>
      <c r="AS207" s="856" t="str">
        <f>IF($B207="","",INDEX('All CCC'!AS$7:AS$846,MATCH(WatchList!$B207,'All CCC'!$B$7:$B$846,0)))</f>
        <v/>
      </c>
      <c r="AT207" s="856" t="str">
        <f>IF($B207="","",INDEX('All CCC'!AT$7:AT$846,MATCH(WatchList!$B207,'All CCC'!$B$7:$B$846,0)))</f>
        <v/>
      </c>
      <c r="AU207" s="856" t="str">
        <f>IF($B207="","",INDEX('All CCC'!AU$7:AU$846,MATCH(WatchList!$B207,'All CCC'!$B$7:$B$846,0)))</f>
        <v/>
      </c>
      <c r="AV207" s="856" t="str">
        <f>IF($B207="","",INDEX('All CCC'!AV$7:AV$846,MATCH(WatchList!$B207,'All CCC'!$B$7:$B$846,0)))</f>
        <v/>
      </c>
      <c r="AW207" s="856" t="str">
        <f>IF($B207="","",INDEX('All CCC'!AW$7:AW$846,MATCH(WatchList!$B207,'All CCC'!$B$7:$B$846,0)))</f>
        <v/>
      </c>
      <c r="AX207" s="856" t="str">
        <f>IF($B207="","",INDEX('All CCC'!AX$7:AX$846,MATCH(WatchList!$B207,'All CCC'!$B$7:$B$846,0)))</f>
        <v/>
      </c>
      <c r="AY207" s="856" t="str">
        <f>IF($B207="","",INDEX('All CCC'!AY$7:AY$846,MATCH(WatchList!$B207,'All CCC'!$B$7:$B$846,0)))</f>
        <v/>
      </c>
      <c r="AZ207" s="856" t="str">
        <f>IF($B207="","",INDEX('All CCC'!AZ$7:AZ$846,MATCH(WatchList!$B207,'All CCC'!$B$7:$B$846,0)))</f>
        <v/>
      </c>
      <c r="BA207" s="856" t="str">
        <f>IF($B207="","",INDEX('All CCC'!BA$7:BA$846,MATCH(WatchList!$B207,'All CCC'!$B$7:$B$846,0)))</f>
        <v/>
      </c>
      <c r="BB207" s="856" t="str">
        <f>IF($B207="","",INDEX('All CCC'!BB$7:BB$846,MATCH(WatchList!$B207,'All CCC'!$B$7:$B$846,0)))</f>
        <v/>
      </c>
      <c r="BC207" s="856" t="str">
        <f>IF($B207="","",INDEX('All CCC'!BC$7:BC$846,MATCH(WatchList!$B207,'All CCC'!$B$7:$B$846,0)))</f>
        <v/>
      </c>
      <c r="BD207" s="856" t="str">
        <f>IF($B207="","",INDEX('All CCC'!BD$7:BD$846,MATCH(WatchList!$B207,'All CCC'!$B$7:$B$846,0)))</f>
        <v/>
      </c>
      <c r="BE207" s="856" t="str">
        <f>IF($B207="","",INDEX('All CCC'!BE$7:BE$846,MATCH(WatchList!$B207,'All CCC'!$B$7:$B$846,0)))</f>
        <v/>
      </c>
      <c r="BF207" s="856" t="str">
        <f>IF($B207="","",INDEX('All CCC'!BF$7:BF$846,MATCH(WatchList!$B207,'All CCC'!$B$7:$B$846,0)))</f>
        <v/>
      </c>
      <c r="BG207" s="856" t="str">
        <f>IF($B207="","",INDEX('All CCC'!BG$7:BG$846,MATCH(WatchList!$B207,'All CCC'!$B$7:$B$846,0)))</f>
        <v/>
      </c>
    </row>
    <row r="208" spans="1:59" x14ac:dyDescent="0.2">
      <c r="A208" s="550" t="str">
        <f>IF($B208="","",INDEX('All CCC'!A$7:A$846,MATCH(WatchList!$B208,'All CCC'!$B$7:$B$846,0)))</f>
        <v/>
      </c>
      <c r="B208" s="31"/>
      <c r="C208" s="856" t="str">
        <f>IF($B208="","",INDEX('All CCC'!C$7:C$846,MATCH(WatchList!$B208,'All CCC'!$B$7:$B$846,0)))</f>
        <v/>
      </c>
      <c r="D208" s="856" t="str">
        <f>IF($B208="","",INDEX('All CCC'!D$7:D$846,MATCH(WatchList!$B208,'All CCC'!$B$7:$B$846,0)))</f>
        <v/>
      </c>
      <c r="E208" s="856" t="str">
        <f>IF($B208="","",INDEX('All CCC'!E$7:E$846,MATCH(WatchList!$B208,'All CCC'!$B$7:$B$846,0)))</f>
        <v/>
      </c>
      <c r="F208" s="856" t="str">
        <f>IF($B208="","",INDEX('All CCC'!F$7:F$846,MATCH(WatchList!$B208,'All CCC'!$B$7:$B$846,0)))</f>
        <v/>
      </c>
      <c r="G208" s="856" t="str">
        <f>IF($B208="","",INDEX('All CCC'!G$7:G$846,MATCH(WatchList!$B208,'All CCC'!$B$7:$B$846,0)))</f>
        <v/>
      </c>
      <c r="H208" s="856" t="str">
        <f>IF($B208="","",INDEX('All CCC'!H$7:H$846,MATCH(WatchList!$B208,'All CCC'!$B$7:$B$846,0)))</f>
        <v/>
      </c>
      <c r="I208" s="856" t="str">
        <f>IF($B208="","",INDEX('All CCC'!I$7:I$846,MATCH(WatchList!$B208,'All CCC'!$B$7:$B$846,0)))</f>
        <v/>
      </c>
      <c r="J208" s="856" t="str">
        <f>IF($B208="","",INDEX('All CCC'!J$7:J$846,MATCH(WatchList!$B208,'All CCC'!$B$7:$B$846,0)))</f>
        <v/>
      </c>
      <c r="K208" s="856" t="str">
        <f>IF($B208="","",INDEX('All CCC'!K$7:K$846,MATCH(WatchList!$B208,'All CCC'!$B$7:$B$846,0)))</f>
        <v/>
      </c>
      <c r="L208" s="856" t="str">
        <f>IF($B208="","",INDEX('All CCC'!L$7:L$846,MATCH(WatchList!$B208,'All CCC'!$B$7:$B$846,0)))</f>
        <v/>
      </c>
      <c r="M208" s="856" t="str">
        <f>IF($B208="","",INDEX('All CCC'!M$7:M$846,MATCH(WatchList!$B208,'All CCC'!$B$7:$B$846,0)))</f>
        <v/>
      </c>
      <c r="N208" s="856" t="str">
        <f>IF($B208="","",INDEX('All CCC'!N$7:N$846,MATCH(WatchList!$B208,'All CCC'!$B$7:$B$846,0)))</f>
        <v/>
      </c>
      <c r="O208" s="856" t="str">
        <f>IF($B208="","",INDEX('All CCC'!O$7:O$846,MATCH(WatchList!$B208,'All CCC'!$B$7:$B$846,0)))</f>
        <v/>
      </c>
      <c r="P208" s="857" t="str">
        <f>IF($B208="","",INDEX('All CCC'!P$7:P$846,MATCH(WatchList!$B208,'All CCC'!$B$7:$B$846,0)))</f>
        <v/>
      </c>
      <c r="Q208" s="857" t="str">
        <f>IF($B208="","",INDEX('All CCC'!Q$7:Q$846,MATCH(WatchList!$B208,'All CCC'!$B$7:$B$846,0)))</f>
        <v/>
      </c>
      <c r="R208" s="856" t="str">
        <f>IF($B208="","",INDEX('All CCC'!R$7:R$846,MATCH(WatchList!$B208,'All CCC'!$B$7:$B$846,0)))</f>
        <v/>
      </c>
      <c r="S208" s="856" t="str">
        <f>IF($B208="","",INDEX('All CCC'!S$7:S$846,MATCH(WatchList!$B208,'All CCC'!$B$7:$B$846,0)))</f>
        <v/>
      </c>
      <c r="T208" s="856" t="str">
        <f>IF($B208="","",INDEX('All CCC'!T$7:T$846,MATCH(WatchList!$B208,'All CCC'!$B$7:$B$846,0)))</f>
        <v/>
      </c>
      <c r="U208" s="856" t="str">
        <f>IF($B208="","",INDEX('All CCC'!U$7:U$846,MATCH(WatchList!$B208,'All CCC'!$B$7:$B$846,0)))</f>
        <v/>
      </c>
      <c r="V208" s="856" t="str">
        <f>IF($B208="","",INDEX('All CCC'!V$7:V$846,MATCH(WatchList!$B208,'All CCC'!$B$7:$B$846,0)))</f>
        <v/>
      </c>
      <c r="W208" s="856" t="str">
        <f>IF($B208="","",INDEX('All CCC'!W$7:W$846,MATCH(WatchList!$B208,'All CCC'!$B$7:$B$846,0)))</f>
        <v/>
      </c>
      <c r="X208" s="856" t="str">
        <f>IF($B208="","",INDEX('All CCC'!X$7:X$846,MATCH(WatchList!$B208,'All CCC'!$B$7:$B$846,0)))</f>
        <v/>
      </c>
      <c r="Y208" s="856" t="str">
        <f>IF($B208="","",INDEX('All CCC'!Y$7:Y$846,MATCH(WatchList!$B208,'All CCC'!$B$7:$B$846,0)))</f>
        <v/>
      </c>
      <c r="Z208" s="856" t="str">
        <f>IF($B208="","",INDEX('All CCC'!Z$7:Z$846,MATCH(WatchList!$B208,'All CCC'!$B$7:$B$846,0)))</f>
        <v/>
      </c>
      <c r="AA208" s="856" t="str">
        <f>IF($B208="","",INDEX('All CCC'!AA$7:AA$846,MATCH(WatchList!$B208,'All CCC'!$B$7:$B$846,0)))</f>
        <v/>
      </c>
      <c r="AB208" s="856" t="str">
        <f>IF($B208="","",INDEX('All CCC'!AB$7:AB$846,MATCH(WatchList!$B208,'All CCC'!$B$7:$B$846,0)))</f>
        <v/>
      </c>
      <c r="AC208" s="856" t="str">
        <f>IF($B208="","",INDEX('All CCC'!AC$7:AC$846,MATCH(WatchList!$B208,'All CCC'!$B$7:$B$846,0)))</f>
        <v/>
      </c>
      <c r="AD208" s="856" t="str">
        <f>IF($B208="","",INDEX('All CCC'!AD$7:AD$846,MATCH(WatchList!$B208,'All CCC'!$B$7:$B$846,0)))</f>
        <v/>
      </c>
      <c r="AE208" s="856" t="str">
        <f>IF($B208="","",INDEX('All CCC'!AE$7:AE$846,MATCH(WatchList!$B208,'All CCC'!$B$7:$B$846,0)))</f>
        <v/>
      </c>
      <c r="AF208" s="856" t="str">
        <f>IF($B208="","",INDEX('All CCC'!AF$7:AF$846,MATCH(WatchList!$B208,'All CCC'!$B$7:$B$846,0)))</f>
        <v/>
      </c>
      <c r="AG208" s="856" t="str">
        <f>IF($B208="","",INDEX('All CCC'!AG$7:AG$846,MATCH(WatchList!$B208,'All CCC'!$B$7:$B$846,0)))</f>
        <v/>
      </c>
      <c r="AH208" s="856" t="str">
        <f>IF($B208="","",INDEX('All CCC'!AH$7:AH$846,MATCH(WatchList!$B208,'All CCC'!$B$7:$B$846,0)))</f>
        <v/>
      </c>
      <c r="AI208" s="856" t="str">
        <f>IF($B208="","",INDEX('All CCC'!AI$7:AI$846,MATCH(WatchList!$B208,'All CCC'!$B$7:$B$846,0)))</f>
        <v/>
      </c>
      <c r="AJ208" s="856" t="str">
        <f>IF($B208="","",INDEX('All CCC'!AJ$7:AJ$846,MATCH(WatchList!$B208,'All CCC'!$B$7:$B$846,0)))</f>
        <v/>
      </c>
      <c r="AK208" s="856" t="str">
        <f>IF($B208="","",INDEX('All CCC'!AK$7:AK$846,MATCH(WatchList!$B208,'All CCC'!$B$7:$B$846,0)))</f>
        <v/>
      </c>
      <c r="AL208" s="856" t="str">
        <f>IF($B208="","",INDEX('All CCC'!AL$7:AL$846,MATCH(WatchList!$B208,'All CCC'!$B$7:$B$846,0)))</f>
        <v/>
      </c>
      <c r="AM208" s="856" t="str">
        <f>IF($B208="","",INDEX('All CCC'!AM$7:AM$846,MATCH(WatchList!$B208,'All CCC'!$B$7:$B$846,0)))</f>
        <v/>
      </c>
      <c r="AN208" s="856" t="str">
        <f>IF($B208="","",INDEX('All CCC'!AN$7:AN$846,MATCH(WatchList!$B208,'All CCC'!$B$7:$B$846,0)))</f>
        <v/>
      </c>
      <c r="AO208" s="856" t="str">
        <f>IF($B208="","",INDEX('All CCC'!AO$7:AO$846,MATCH(WatchList!$B208,'All CCC'!$B$7:$B$846,0)))</f>
        <v/>
      </c>
      <c r="AP208" s="856" t="str">
        <f>IF($B208="","",INDEX('All CCC'!AP$7:AP$846,MATCH(WatchList!$B208,'All CCC'!$B$7:$B$846,0)))</f>
        <v/>
      </c>
      <c r="AQ208" s="856" t="str">
        <f>IF($B208="","",INDEX('All CCC'!AQ$7:AQ$846,MATCH(WatchList!$B208,'All CCC'!$B$7:$B$846,0)))</f>
        <v/>
      </c>
      <c r="AR208" s="856" t="str">
        <f>IF($B208="","",INDEX('All CCC'!AR$7:AR$846,MATCH(WatchList!$B208,'All CCC'!$B$7:$B$846,0)))</f>
        <v/>
      </c>
      <c r="AS208" s="856" t="str">
        <f>IF($B208="","",INDEX('All CCC'!AS$7:AS$846,MATCH(WatchList!$B208,'All CCC'!$B$7:$B$846,0)))</f>
        <v/>
      </c>
      <c r="AT208" s="856" t="str">
        <f>IF($B208="","",INDEX('All CCC'!AT$7:AT$846,MATCH(WatchList!$B208,'All CCC'!$B$7:$B$846,0)))</f>
        <v/>
      </c>
      <c r="AU208" s="856" t="str">
        <f>IF($B208="","",INDEX('All CCC'!AU$7:AU$846,MATCH(WatchList!$B208,'All CCC'!$B$7:$B$846,0)))</f>
        <v/>
      </c>
      <c r="AV208" s="856" t="str">
        <f>IF($B208="","",INDEX('All CCC'!AV$7:AV$846,MATCH(WatchList!$B208,'All CCC'!$B$7:$B$846,0)))</f>
        <v/>
      </c>
      <c r="AW208" s="856" t="str">
        <f>IF($B208="","",INDEX('All CCC'!AW$7:AW$846,MATCH(WatchList!$B208,'All CCC'!$B$7:$B$846,0)))</f>
        <v/>
      </c>
      <c r="AX208" s="856" t="str">
        <f>IF($B208="","",INDEX('All CCC'!AX$7:AX$846,MATCH(WatchList!$B208,'All CCC'!$B$7:$B$846,0)))</f>
        <v/>
      </c>
      <c r="AY208" s="856" t="str">
        <f>IF($B208="","",INDEX('All CCC'!AY$7:AY$846,MATCH(WatchList!$B208,'All CCC'!$B$7:$B$846,0)))</f>
        <v/>
      </c>
      <c r="AZ208" s="856" t="str">
        <f>IF($B208="","",INDEX('All CCC'!AZ$7:AZ$846,MATCH(WatchList!$B208,'All CCC'!$B$7:$B$846,0)))</f>
        <v/>
      </c>
      <c r="BA208" s="856" t="str">
        <f>IF($B208="","",INDEX('All CCC'!BA$7:BA$846,MATCH(WatchList!$B208,'All CCC'!$B$7:$B$846,0)))</f>
        <v/>
      </c>
      <c r="BB208" s="856" t="str">
        <f>IF($B208="","",INDEX('All CCC'!BB$7:BB$846,MATCH(WatchList!$B208,'All CCC'!$B$7:$B$846,0)))</f>
        <v/>
      </c>
      <c r="BC208" s="856" t="str">
        <f>IF($B208="","",INDEX('All CCC'!BC$7:BC$846,MATCH(WatchList!$B208,'All CCC'!$B$7:$B$846,0)))</f>
        <v/>
      </c>
      <c r="BD208" s="856" t="str">
        <f>IF($B208="","",INDEX('All CCC'!BD$7:BD$846,MATCH(WatchList!$B208,'All CCC'!$B$7:$B$846,0)))</f>
        <v/>
      </c>
      <c r="BE208" s="856" t="str">
        <f>IF($B208="","",INDEX('All CCC'!BE$7:BE$846,MATCH(WatchList!$B208,'All CCC'!$B$7:$B$846,0)))</f>
        <v/>
      </c>
      <c r="BF208" s="856" t="str">
        <f>IF($B208="","",INDEX('All CCC'!BF$7:BF$846,MATCH(WatchList!$B208,'All CCC'!$B$7:$B$846,0)))</f>
        <v/>
      </c>
      <c r="BG208" s="856" t="str">
        <f>IF($B208="","",INDEX('All CCC'!BG$7:BG$846,MATCH(WatchList!$B208,'All CCC'!$B$7:$B$846,0)))</f>
        <v/>
      </c>
    </row>
    <row r="209" spans="1:59" x14ac:dyDescent="0.2">
      <c r="A209" s="550" t="str">
        <f>IF($B209="","",INDEX('All CCC'!A$7:A$846,MATCH(WatchList!$B209,'All CCC'!$B$7:$B$846,0)))</f>
        <v/>
      </c>
      <c r="B209" s="31"/>
      <c r="C209" s="856" t="str">
        <f>IF($B209="","",INDEX('All CCC'!C$7:C$846,MATCH(WatchList!$B209,'All CCC'!$B$7:$B$846,0)))</f>
        <v/>
      </c>
      <c r="D209" s="856" t="str">
        <f>IF($B209="","",INDEX('All CCC'!D$7:D$846,MATCH(WatchList!$B209,'All CCC'!$B$7:$B$846,0)))</f>
        <v/>
      </c>
      <c r="E209" s="856" t="str">
        <f>IF($B209="","",INDEX('All CCC'!E$7:E$846,MATCH(WatchList!$B209,'All CCC'!$B$7:$B$846,0)))</f>
        <v/>
      </c>
      <c r="F209" s="856" t="str">
        <f>IF($B209="","",INDEX('All CCC'!F$7:F$846,MATCH(WatchList!$B209,'All CCC'!$B$7:$B$846,0)))</f>
        <v/>
      </c>
      <c r="G209" s="856" t="str">
        <f>IF($B209="","",INDEX('All CCC'!G$7:G$846,MATCH(WatchList!$B209,'All CCC'!$B$7:$B$846,0)))</f>
        <v/>
      </c>
      <c r="H209" s="856" t="str">
        <f>IF($B209="","",INDEX('All CCC'!H$7:H$846,MATCH(WatchList!$B209,'All CCC'!$B$7:$B$846,0)))</f>
        <v/>
      </c>
      <c r="I209" s="856" t="str">
        <f>IF($B209="","",INDEX('All CCC'!I$7:I$846,MATCH(WatchList!$B209,'All CCC'!$B$7:$B$846,0)))</f>
        <v/>
      </c>
      <c r="J209" s="856" t="str">
        <f>IF($B209="","",INDEX('All CCC'!J$7:J$846,MATCH(WatchList!$B209,'All CCC'!$B$7:$B$846,0)))</f>
        <v/>
      </c>
      <c r="K209" s="856" t="str">
        <f>IF($B209="","",INDEX('All CCC'!K$7:K$846,MATCH(WatchList!$B209,'All CCC'!$B$7:$B$846,0)))</f>
        <v/>
      </c>
      <c r="L209" s="856" t="str">
        <f>IF($B209="","",INDEX('All CCC'!L$7:L$846,MATCH(WatchList!$B209,'All CCC'!$B$7:$B$846,0)))</f>
        <v/>
      </c>
      <c r="M209" s="856" t="str">
        <f>IF($B209="","",INDEX('All CCC'!M$7:M$846,MATCH(WatchList!$B209,'All CCC'!$B$7:$B$846,0)))</f>
        <v/>
      </c>
      <c r="N209" s="856" t="str">
        <f>IF($B209="","",INDEX('All CCC'!N$7:N$846,MATCH(WatchList!$B209,'All CCC'!$B$7:$B$846,0)))</f>
        <v/>
      </c>
      <c r="O209" s="856" t="str">
        <f>IF($B209="","",INDEX('All CCC'!O$7:O$846,MATCH(WatchList!$B209,'All CCC'!$B$7:$B$846,0)))</f>
        <v/>
      </c>
      <c r="P209" s="857" t="str">
        <f>IF($B209="","",INDEX('All CCC'!P$7:P$846,MATCH(WatchList!$B209,'All CCC'!$B$7:$B$846,0)))</f>
        <v/>
      </c>
      <c r="Q209" s="857" t="str">
        <f>IF($B209="","",INDEX('All CCC'!Q$7:Q$846,MATCH(WatchList!$B209,'All CCC'!$B$7:$B$846,0)))</f>
        <v/>
      </c>
      <c r="R209" s="856" t="str">
        <f>IF($B209="","",INDEX('All CCC'!R$7:R$846,MATCH(WatchList!$B209,'All CCC'!$B$7:$B$846,0)))</f>
        <v/>
      </c>
      <c r="S209" s="856" t="str">
        <f>IF($B209="","",INDEX('All CCC'!S$7:S$846,MATCH(WatchList!$B209,'All CCC'!$B$7:$B$846,0)))</f>
        <v/>
      </c>
      <c r="T209" s="856" t="str">
        <f>IF($B209="","",INDEX('All CCC'!T$7:T$846,MATCH(WatchList!$B209,'All CCC'!$B$7:$B$846,0)))</f>
        <v/>
      </c>
      <c r="U209" s="856" t="str">
        <f>IF($B209="","",INDEX('All CCC'!U$7:U$846,MATCH(WatchList!$B209,'All CCC'!$B$7:$B$846,0)))</f>
        <v/>
      </c>
      <c r="V209" s="856" t="str">
        <f>IF($B209="","",INDEX('All CCC'!V$7:V$846,MATCH(WatchList!$B209,'All CCC'!$B$7:$B$846,0)))</f>
        <v/>
      </c>
      <c r="W209" s="856" t="str">
        <f>IF($B209="","",INDEX('All CCC'!W$7:W$846,MATCH(WatchList!$B209,'All CCC'!$B$7:$B$846,0)))</f>
        <v/>
      </c>
      <c r="X209" s="856" t="str">
        <f>IF($B209="","",INDEX('All CCC'!X$7:X$846,MATCH(WatchList!$B209,'All CCC'!$B$7:$B$846,0)))</f>
        <v/>
      </c>
      <c r="Y209" s="856" t="str">
        <f>IF($B209="","",INDEX('All CCC'!Y$7:Y$846,MATCH(WatchList!$B209,'All CCC'!$B$7:$B$846,0)))</f>
        <v/>
      </c>
      <c r="Z209" s="856" t="str">
        <f>IF($B209="","",INDEX('All CCC'!Z$7:Z$846,MATCH(WatchList!$B209,'All CCC'!$B$7:$B$846,0)))</f>
        <v/>
      </c>
      <c r="AA209" s="856" t="str">
        <f>IF($B209="","",INDEX('All CCC'!AA$7:AA$846,MATCH(WatchList!$B209,'All CCC'!$B$7:$B$846,0)))</f>
        <v/>
      </c>
      <c r="AB209" s="856" t="str">
        <f>IF($B209="","",INDEX('All CCC'!AB$7:AB$846,MATCH(WatchList!$B209,'All CCC'!$B$7:$B$846,0)))</f>
        <v/>
      </c>
      <c r="AC209" s="856" t="str">
        <f>IF($B209="","",INDEX('All CCC'!AC$7:AC$846,MATCH(WatchList!$B209,'All CCC'!$B$7:$B$846,0)))</f>
        <v/>
      </c>
      <c r="AD209" s="856" t="str">
        <f>IF($B209="","",INDEX('All CCC'!AD$7:AD$846,MATCH(WatchList!$B209,'All CCC'!$B$7:$B$846,0)))</f>
        <v/>
      </c>
      <c r="AE209" s="856" t="str">
        <f>IF($B209="","",INDEX('All CCC'!AE$7:AE$846,MATCH(WatchList!$B209,'All CCC'!$B$7:$B$846,0)))</f>
        <v/>
      </c>
      <c r="AF209" s="856" t="str">
        <f>IF($B209="","",INDEX('All CCC'!AF$7:AF$846,MATCH(WatchList!$B209,'All CCC'!$B$7:$B$846,0)))</f>
        <v/>
      </c>
      <c r="AG209" s="856" t="str">
        <f>IF($B209="","",INDEX('All CCC'!AG$7:AG$846,MATCH(WatchList!$B209,'All CCC'!$B$7:$B$846,0)))</f>
        <v/>
      </c>
      <c r="AH209" s="856" t="str">
        <f>IF($B209="","",INDEX('All CCC'!AH$7:AH$846,MATCH(WatchList!$B209,'All CCC'!$B$7:$B$846,0)))</f>
        <v/>
      </c>
      <c r="AI209" s="856" t="str">
        <f>IF($B209="","",INDEX('All CCC'!AI$7:AI$846,MATCH(WatchList!$B209,'All CCC'!$B$7:$B$846,0)))</f>
        <v/>
      </c>
      <c r="AJ209" s="856" t="str">
        <f>IF($B209="","",INDEX('All CCC'!AJ$7:AJ$846,MATCH(WatchList!$B209,'All CCC'!$B$7:$B$846,0)))</f>
        <v/>
      </c>
      <c r="AK209" s="856" t="str">
        <f>IF($B209="","",INDEX('All CCC'!AK$7:AK$846,MATCH(WatchList!$B209,'All CCC'!$B$7:$B$846,0)))</f>
        <v/>
      </c>
      <c r="AL209" s="856" t="str">
        <f>IF($B209="","",INDEX('All CCC'!AL$7:AL$846,MATCH(WatchList!$B209,'All CCC'!$B$7:$B$846,0)))</f>
        <v/>
      </c>
      <c r="AM209" s="856" t="str">
        <f>IF($B209="","",INDEX('All CCC'!AM$7:AM$846,MATCH(WatchList!$B209,'All CCC'!$B$7:$B$846,0)))</f>
        <v/>
      </c>
      <c r="AN209" s="856" t="str">
        <f>IF($B209="","",INDEX('All CCC'!AN$7:AN$846,MATCH(WatchList!$B209,'All CCC'!$B$7:$B$846,0)))</f>
        <v/>
      </c>
      <c r="AO209" s="856" t="str">
        <f>IF($B209="","",INDEX('All CCC'!AO$7:AO$846,MATCH(WatchList!$B209,'All CCC'!$B$7:$B$846,0)))</f>
        <v/>
      </c>
      <c r="AP209" s="856" t="str">
        <f>IF($B209="","",INDEX('All CCC'!AP$7:AP$846,MATCH(WatchList!$B209,'All CCC'!$B$7:$B$846,0)))</f>
        <v/>
      </c>
      <c r="AQ209" s="856" t="str">
        <f>IF($B209="","",INDEX('All CCC'!AQ$7:AQ$846,MATCH(WatchList!$B209,'All CCC'!$B$7:$B$846,0)))</f>
        <v/>
      </c>
      <c r="AR209" s="856" t="str">
        <f>IF($B209="","",INDEX('All CCC'!AR$7:AR$846,MATCH(WatchList!$B209,'All CCC'!$B$7:$B$846,0)))</f>
        <v/>
      </c>
      <c r="AS209" s="856" t="str">
        <f>IF($B209="","",INDEX('All CCC'!AS$7:AS$846,MATCH(WatchList!$B209,'All CCC'!$B$7:$B$846,0)))</f>
        <v/>
      </c>
      <c r="AT209" s="856" t="str">
        <f>IF($B209="","",INDEX('All CCC'!AT$7:AT$846,MATCH(WatchList!$B209,'All CCC'!$B$7:$B$846,0)))</f>
        <v/>
      </c>
      <c r="AU209" s="856" t="str">
        <f>IF($B209="","",INDEX('All CCC'!AU$7:AU$846,MATCH(WatchList!$B209,'All CCC'!$B$7:$B$846,0)))</f>
        <v/>
      </c>
      <c r="AV209" s="856" t="str">
        <f>IF($B209="","",INDEX('All CCC'!AV$7:AV$846,MATCH(WatchList!$B209,'All CCC'!$B$7:$B$846,0)))</f>
        <v/>
      </c>
      <c r="AW209" s="856" t="str">
        <f>IF($B209="","",INDEX('All CCC'!AW$7:AW$846,MATCH(WatchList!$B209,'All CCC'!$B$7:$B$846,0)))</f>
        <v/>
      </c>
      <c r="AX209" s="856" t="str">
        <f>IF($B209="","",INDEX('All CCC'!AX$7:AX$846,MATCH(WatchList!$B209,'All CCC'!$B$7:$B$846,0)))</f>
        <v/>
      </c>
      <c r="AY209" s="856" t="str">
        <f>IF($B209="","",INDEX('All CCC'!AY$7:AY$846,MATCH(WatchList!$B209,'All CCC'!$B$7:$B$846,0)))</f>
        <v/>
      </c>
      <c r="AZ209" s="856" t="str">
        <f>IF($B209="","",INDEX('All CCC'!AZ$7:AZ$846,MATCH(WatchList!$B209,'All CCC'!$B$7:$B$846,0)))</f>
        <v/>
      </c>
      <c r="BA209" s="856" t="str">
        <f>IF($B209="","",INDEX('All CCC'!BA$7:BA$846,MATCH(WatchList!$B209,'All CCC'!$B$7:$B$846,0)))</f>
        <v/>
      </c>
      <c r="BB209" s="856" t="str">
        <f>IF($B209="","",INDEX('All CCC'!BB$7:BB$846,MATCH(WatchList!$B209,'All CCC'!$B$7:$B$846,0)))</f>
        <v/>
      </c>
      <c r="BC209" s="856" t="str">
        <f>IF($B209="","",INDEX('All CCC'!BC$7:BC$846,MATCH(WatchList!$B209,'All CCC'!$B$7:$B$846,0)))</f>
        <v/>
      </c>
      <c r="BD209" s="856" t="str">
        <f>IF($B209="","",INDEX('All CCC'!BD$7:BD$846,MATCH(WatchList!$B209,'All CCC'!$B$7:$B$846,0)))</f>
        <v/>
      </c>
      <c r="BE209" s="856" t="str">
        <f>IF($B209="","",INDEX('All CCC'!BE$7:BE$846,MATCH(WatchList!$B209,'All CCC'!$B$7:$B$846,0)))</f>
        <v/>
      </c>
      <c r="BF209" s="856" t="str">
        <f>IF($B209="","",INDEX('All CCC'!BF$7:BF$846,MATCH(WatchList!$B209,'All CCC'!$B$7:$B$846,0)))</f>
        <v/>
      </c>
      <c r="BG209" s="856" t="str">
        <f>IF($B209="","",INDEX('All CCC'!BG$7:BG$846,MATCH(WatchList!$B209,'All CCC'!$B$7:$B$846,0)))</f>
        <v/>
      </c>
    </row>
    <row r="210" spans="1:59" x14ac:dyDescent="0.2">
      <c r="A210" s="550" t="str">
        <f>IF($B210="","",INDEX('All CCC'!A$7:A$846,MATCH(WatchList!$B210,'All CCC'!$B$7:$B$846,0)))</f>
        <v/>
      </c>
      <c r="B210" s="31"/>
      <c r="C210" s="856" t="str">
        <f>IF($B210="","",INDEX('All CCC'!C$7:C$846,MATCH(WatchList!$B210,'All CCC'!$B$7:$B$846,0)))</f>
        <v/>
      </c>
      <c r="D210" s="856" t="str">
        <f>IF($B210="","",INDEX('All CCC'!D$7:D$846,MATCH(WatchList!$B210,'All CCC'!$B$7:$B$846,0)))</f>
        <v/>
      </c>
      <c r="E210" s="856" t="str">
        <f>IF($B210="","",INDEX('All CCC'!E$7:E$846,MATCH(WatchList!$B210,'All CCC'!$B$7:$B$846,0)))</f>
        <v/>
      </c>
      <c r="F210" s="856" t="str">
        <f>IF($B210="","",INDEX('All CCC'!F$7:F$846,MATCH(WatchList!$B210,'All CCC'!$B$7:$B$846,0)))</f>
        <v/>
      </c>
      <c r="G210" s="856" t="str">
        <f>IF($B210="","",INDEX('All CCC'!G$7:G$846,MATCH(WatchList!$B210,'All CCC'!$B$7:$B$846,0)))</f>
        <v/>
      </c>
      <c r="H210" s="856" t="str">
        <f>IF($B210="","",INDEX('All CCC'!H$7:H$846,MATCH(WatchList!$B210,'All CCC'!$B$7:$B$846,0)))</f>
        <v/>
      </c>
      <c r="I210" s="856" t="str">
        <f>IF($B210="","",INDEX('All CCC'!I$7:I$846,MATCH(WatchList!$B210,'All CCC'!$B$7:$B$846,0)))</f>
        <v/>
      </c>
      <c r="J210" s="856" t="str">
        <f>IF($B210="","",INDEX('All CCC'!J$7:J$846,MATCH(WatchList!$B210,'All CCC'!$B$7:$B$846,0)))</f>
        <v/>
      </c>
      <c r="K210" s="856" t="str">
        <f>IF($B210="","",INDEX('All CCC'!K$7:K$846,MATCH(WatchList!$B210,'All CCC'!$B$7:$B$846,0)))</f>
        <v/>
      </c>
      <c r="L210" s="856" t="str">
        <f>IF($B210="","",INDEX('All CCC'!L$7:L$846,MATCH(WatchList!$B210,'All CCC'!$B$7:$B$846,0)))</f>
        <v/>
      </c>
      <c r="M210" s="856" t="str">
        <f>IF($B210="","",INDEX('All CCC'!M$7:M$846,MATCH(WatchList!$B210,'All CCC'!$B$7:$B$846,0)))</f>
        <v/>
      </c>
      <c r="N210" s="856" t="str">
        <f>IF($B210="","",INDEX('All CCC'!N$7:N$846,MATCH(WatchList!$B210,'All CCC'!$B$7:$B$846,0)))</f>
        <v/>
      </c>
      <c r="O210" s="856" t="str">
        <f>IF($B210="","",INDEX('All CCC'!O$7:O$846,MATCH(WatchList!$B210,'All CCC'!$B$7:$B$846,0)))</f>
        <v/>
      </c>
      <c r="P210" s="857" t="str">
        <f>IF($B210="","",INDEX('All CCC'!P$7:P$846,MATCH(WatchList!$B210,'All CCC'!$B$7:$B$846,0)))</f>
        <v/>
      </c>
      <c r="Q210" s="857" t="str">
        <f>IF($B210="","",INDEX('All CCC'!Q$7:Q$846,MATCH(WatchList!$B210,'All CCC'!$B$7:$B$846,0)))</f>
        <v/>
      </c>
      <c r="R210" s="856" t="str">
        <f>IF($B210="","",INDEX('All CCC'!R$7:R$846,MATCH(WatchList!$B210,'All CCC'!$B$7:$B$846,0)))</f>
        <v/>
      </c>
      <c r="S210" s="856" t="str">
        <f>IF($B210="","",INDEX('All CCC'!S$7:S$846,MATCH(WatchList!$B210,'All CCC'!$B$7:$B$846,0)))</f>
        <v/>
      </c>
      <c r="T210" s="856" t="str">
        <f>IF($B210="","",INDEX('All CCC'!T$7:T$846,MATCH(WatchList!$B210,'All CCC'!$B$7:$B$846,0)))</f>
        <v/>
      </c>
      <c r="U210" s="856" t="str">
        <f>IF($B210="","",INDEX('All CCC'!U$7:U$846,MATCH(WatchList!$B210,'All CCC'!$B$7:$B$846,0)))</f>
        <v/>
      </c>
      <c r="V210" s="856" t="str">
        <f>IF($B210="","",INDEX('All CCC'!V$7:V$846,MATCH(WatchList!$B210,'All CCC'!$B$7:$B$846,0)))</f>
        <v/>
      </c>
      <c r="W210" s="856" t="str">
        <f>IF($B210="","",INDEX('All CCC'!W$7:W$846,MATCH(WatchList!$B210,'All CCC'!$B$7:$B$846,0)))</f>
        <v/>
      </c>
      <c r="X210" s="856" t="str">
        <f>IF($B210="","",INDEX('All CCC'!X$7:X$846,MATCH(WatchList!$B210,'All CCC'!$B$7:$B$846,0)))</f>
        <v/>
      </c>
      <c r="Y210" s="856" t="str">
        <f>IF($B210="","",INDEX('All CCC'!Y$7:Y$846,MATCH(WatchList!$B210,'All CCC'!$B$7:$B$846,0)))</f>
        <v/>
      </c>
      <c r="Z210" s="856" t="str">
        <f>IF($B210="","",INDEX('All CCC'!Z$7:Z$846,MATCH(WatchList!$B210,'All CCC'!$B$7:$B$846,0)))</f>
        <v/>
      </c>
      <c r="AA210" s="856" t="str">
        <f>IF($B210="","",INDEX('All CCC'!AA$7:AA$846,MATCH(WatchList!$B210,'All CCC'!$B$7:$B$846,0)))</f>
        <v/>
      </c>
      <c r="AB210" s="856" t="str">
        <f>IF($B210="","",INDEX('All CCC'!AB$7:AB$846,MATCH(WatchList!$B210,'All CCC'!$B$7:$B$846,0)))</f>
        <v/>
      </c>
      <c r="AC210" s="856" t="str">
        <f>IF($B210="","",INDEX('All CCC'!AC$7:AC$846,MATCH(WatchList!$B210,'All CCC'!$B$7:$B$846,0)))</f>
        <v/>
      </c>
      <c r="AD210" s="856" t="str">
        <f>IF($B210="","",INDEX('All CCC'!AD$7:AD$846,MATCH(WatchList!$B210,'All CCC'!$B$7:$B$846,0)))</f>
        <v/>
      </c>
      <c r="AE210" s="856" t="str">
        <f>IF($B210="","",INDEX('All CCC'!AE$7:AE$846,MATCH(WatchList!$B210,'All CCC'!$B$7:$B$846,0)))</f>
        <v/>
      </c>
      <c r="AF210" s="856" t="str">
        <f>IF($B210="","",INDEX('All CCC'!AF$7:AF$846,MATCH(WatchList!$B210,'All CCC'!$B$7:$B$846,0)))</f>
        <v/>
      </c>
      <c r="AG210" s="856" t="str">
        <f>IF($B210="","",INDEX('All CCC'!AG$7:AG$846,MATCH(WatchList!$B210,'All CCC'!$B$7:$B$846,0)))</f>
        <v/>
      </c>
      <c r="AH210" s="856" t="str">
        <f>IF($B210="","",INDEX('All CCC'!AH$7:AH$846,MATCH(WatchList!$B210,'All CCC'!$B$7:$B$846,0)))</f>
        <v/>
      </c>
      <c r="AI210" s="856" t="str">
        <f>IF($B210="","",INDEX('All CCC'!AI$7:AI$846,MATCH(WatchList!$B210,'All CCC'!$B$7:$B$846,0)))</f>
        <v/>
      </c>
      <c r="AJ210" s="856" t="str">
        <f>IF($B210="","",INDEX('All CCC'!AJ$7:AJ$846,MATCH(WatchList!$B210,'All CCC'!$B$7:$B$846,0)))</f>
        <v/>
      </c>
      <c r="AK210" s="856" t="str">
        <f>IF($B210="","",INDEX('All CCC'!AK$7:AK$846,MATCH(WatchList!$B210,'All CCC'!$B$7:$B$846,0)))</f>
        <v/>
      </c>
      <c r="AL210" s="856" t="str">
        <f>IF($B210="","",INDEX('All CCC'!AL$7:AL$846,MATCH(WatchList!$B210,'All CCC'!$B$7:$B$846,0)))</f>
        <v/>
      </c>
      <c r="AM210" s="856" t="str">
        <f>IF($B210="","",INDEX('All CCC'!AM$7:AM$846,MATCH(WatchList!$B210,'All CCC'!$B$7:$B$846,0)))</f>
        <v/>
      </c>
      <c r="AN210" s="856" t="str">
        <f>IF($B210="","",INDEX('All CCC'!AN$7:AN$846,MATCH(WatchList!$B210,'All CCC'!$B$7:$B$846,0)))</f>
        <v/>
      </c>
      <c r="AO210" s="856" t="str">
        <f>IF($B210="","",INDEX('All CCC'!AO$7:AO$846,MATCH(WatchList!$B210,'All CCC'!$B$7:$B$846,0)))</f>
        <v/>
      </c>
      <c r="AP210" s="856" t="str">
        <f>IF($B210="","",INDEX('All CCC'!AP$7:AP$846,MATCH(WatchList!$B210,'All CCC'!$B$7:$B$846,0)))</f>
        <v/>
      </c>
      <c r="AQ210" s="856" t="str">
        <f>IF($B210="","",INDEX('All CCC'!AQ$7:AQ$846,MATCH(WatchList!$B210,'All CCC'!$B$7:$B$846,0)))</f>
        <v/>
      </c>
      <c r="AR210" s="856" t="str">
        <f>IF($B210="","",INDEX('All CCC'!AR$7:AR$846,MATCH(WatchList!$B210,'All CCC'!$B$7:$B$846,0)))</f>
        <v/>
      </c>
      <c r="AS210" s="856" t="str">
        <f>IF($B210="","",INDEX('All CCC'!AS$7:AS$846,MATCH(WatchList!$B210,'All CCC'!$B$7:$B$846,0)))</f>
        <v/>
      </c>
      <c r="AT210" s="856" t="str">
        <f>IF($B210="","",INDEX('All CCC'!AT$7:AT$846,MATCH(WatchList!$B210,'All CCC'!$B$7:$B$846,0)))</f>
        <v/>
      </c>
      <c r="AU210" s="856" t="str">
        <f>IF($B210="","",INDEX('All CCC'!AU$7:AU$846,MATCH(WatchList!$B210,'All CCC'!$B$7:$B$846,0)))</f>
        <v/>
      </c>
      <c r="AV210" s="856" t="str">
        <f>IF($B210="","",INDEX('All CCC'!AV$7:AV$846,MATCH(WatchList!$B210,'All CCC'!$B$7:$B$846,0)))</f>
        <v/>
      </c>
      <c r="AW210" s="856" t="str">
        <f>IF($B210="","",INDEX('All CCC'!AW$7:AW$846,MATCH(WatchList!$B210,'All CCC'!$B$7:$B$846,0)))</f>
        <v/>
      </c>
      <c r="AX210" s="856" t="str">
        <f>IF($B210="","",INDEX('All CCC'!AX$7:AX$846,MATCH(WatchList!$B210,'All CCC'!$B$7:$B$846,0)))</f>
        <v/>
      </c>
      <c r="AY210" s="856" t="str">
        <f>IF($B210="","",INDEX('All CCC'!AY$7:AY$846,MATCH(WatchList!$B210,'All CCC'!$B$7:$B$846,0)))</f>
        <v/>
      </c>
      <c r="AZ210" s="856" t="str">
        <f>IF($B210="","",INDEX('All CCC'!AZ$7:AZ$846,MATCH(WatchList!$B210,'All CCC'!$B$7:$B$846,0)))</f>
        <v/>
      </c>
      <c r="BA210" s="856" t="str">
        <f>IF($B210="","",INDEX('All CCC'!BA$7:BA$846,MATCH(WatchList!$B210,'All CCC'!$B$7:$B$846,0)))</f>
        <v/>
      </c>
      <c r="BB210" s="856" t="str">
        <f>IF($B210="","",INDEX('All CCC'!BB$7:BB$846,MATCH(WatchList!$B210,'All CCC'!$B$7:$B$846,0)))</f>
        <v/>
      </c>
      <c r="BC210" s="856" t="str">
        <f>IF($B210="","",INDEX('All CCC'!BC$7:BC$846,MATCH(WatchList!$B210,'All CCC'!$B$7:$B$846,0)))</f>
        <v/>
      </c>
      <c r="BD210" s="856" t="str">
        <f>IF($B210="","",INDEX('All CCC'!BD$7:BD$846,MATCH(WatchList!$B210,'All CCC'!$B$7:$B$846,0)))</f>
        <v/>
      </c>
      <c r="BE210" s="856" t="str">
        <f>IF($B210="","",INDEX('All CCC'!BE$7:BE$846,MATCH(WatchList!$B210,'All CCC'!$B$7:$B$846,0)))</f>
        <v/>
      </c>
      <c r="BF210" s="856" t="str">
        <f>IF($B210="","",INDEX('All CCC'!BF$7:BF$846,MATCH(WatchList!$B210,'All CCC'!$B$7:$B$846,0)))</f>
        <v/>
      </c>
      <c r="BG210" s="856" t="str">
        <f>IF($B210="","",INDEX('All CCC'!BG$7:BG$846,MATCH(WatchList!$B210,'All CCC'!$B$7:$B$846,0)))</f>
        <v/>
      </c>
    </row>
    <row r="211" spans="1:59" x14ac:dyDescent="0.2">
      <c r="A211" s="550" t="str">
        <f>IF($B211="","",INDEX('All CCC'!A$7:A$846,MATCH(WatchList!$B211,'All CCC'!$B$7:$B$846,0)))</f>
        <v/>
      </c>
      <c r="B211" s="31"/>
      <c r="C211" s="856" t="str">
        <f>IF($B211="","",INDEX('All CCC'!C$7:C$846,MATCH(WatchList!$B211,'All CCC'!$B$7:$B$846,0)))</f>
        <v/>
      </c>
      <c r="D211" s="856" t="str">
        <f>IF($B211="","",INDEX('All CCC'!D$7:D$846,MATCH(WatchList!$B211,'All CCC'!$B$7:$B$846,0)))</f>
        <v/>
      </c>
      <c r="E211" s="856" t="str">
        <f>IF($B211="","",INDEX('All CCC'!E$7:E$846,MATCH(WatchList!$B211,'All CCC'!$B$7:$B$846,0)))</f>
        <v/>
      </c>
      <c r="F211" s="856" t="str">
        <f>IF($B211="","",INDEX('All CCC'!F$7:F$846,MATCH(WatchList!$B211,'All CCC'!$B$7:$B$846,0)))</f>
        <v/>
      </c>
      <c r="G211" s="856" t="str">
        <f>IF($B211="","",INDEX('All CCC'!G$7:G$846,MATCH(WatchList!$B211,'All CCC'!$B$7:$B$846,0)))</f>
        <v/>
      </c>
      <c r="H211" s="856" t="str">
        <f>IF($B211="","",INDEX('All CCC'!H$7:H$846,MATCH(WatchList!$B211,'All CCC'!$B$7:$B$846,0)))</f>
        <v/>
      </c>
      <c r="I211" s="856" t="str">
        <f>IF($B211="","",INDEX('All CCC'!I$7:I$846,MATCH(WatchList!$B211,'All CCC'!$B$7:$B$846,0)))</f>
        <v/>
      </c>
      <c r="J211" s="856" t="str">
        <f>IF($B211="","",INDEX('All CCC'!J$7:J$846,MATCH(WatchList!$B211,'All CCC'!$B$7:$B$846,0)))</f>
        <v/>
      </c>
      <c r="K211" s="856" t="str">
        <f>IF($B211="","",INDEX('All CCC'!K$7:K$846,MATCH(WatchList!$B211,'All CCC'!$B$7:$B$846,0)))</f>
        <v/>
      </c>
      <c r="L211" s="856" t="str">
        <f>IF($B211="","",INDEX('All CCC'!L$7:L$846,MATCH(WatchList!$B211,'All CCC'!$B$7:$B$846,0)))</f>
        <v/>
      </c>
      <c r="M211" s="856" t="str">
        <f>IF($B211="","",INDEX('All CCC'!M$7:M$846,MATCH(WatchList!$B211,'All CCC'!$B$7:$B$846,0)))</f>
        <v/>
      </c>
      <c r="N211" s="856" t="str">
        <f>IF($B211="","",INDEX('All CCC'!N$7:N$846,MATCH(WatchList!$B211,'All CCC'!$B$7:$B$846,0)))</f>
        <v/>
      </c>
      <c r="O211" s="856" t="str">
        <f>IF($B211="","",INDEX('All CCC'!O$7:O$846,MATCH(WatchList!$B211,'All CCC'!$B$7:$B$846,0)))</f>
        <v/>
      </c>
      <c r="P211" s="857" t="str">
        <f>IF($B211="","",INDEX('All CCC'!P$7:P$846,MATCH(WatchList!$B211,'All CCC'!$B$7:$B$846,0)))</f>
        <v/>
      </c>
      <c r="Q211" s="857" t="str">
        <f>IF($B211="","",INDEX('All CCC'!Q$7:Q$846,MATCH(WatchList!$B211,'All CCC'!$B$7:$B$846,0)))</f>
        <v/>
      </c>
      <c r="R211" s="856" t="str">
        <f>IF($B211="","",INDEX('All CCC'!R$7:R$846,MATCH(WatchList!$B211,'All CCC'!$B$7:$B$846,0)))</f>
        <v/>
      </c>
      <c r="S211" s="856" t="str">
        <f>IF($B211="","",INDEX('All CCC'!S$7:S$846,MATCH(WatchList!$B211,'All CCC'!$B$7:$B$846,0)))</f>
        <v/>
      </c>
      <c r="T211" s="856" t="str">
        <f>IF($B211="","",INDEX('All CCC'!T$7:T$846,MATCH(WatchList!$B211,'All CCC'!$B$7:$B$846,0)))</f>
        <v/>
      </c>
      <c r="U211" s="856" t="str">
        <f>IF($B211="","",INDEX('All CCC'!U$7:U$846,MATCH(WatchList!$B211,'All CCC'!$B$7:$B$846,0)))</f>
        <v/>
      </c>
      <c r="V211" s="856" t="str">
        <f>IF($B211="","",INDEX('All CCC'!V$7:V$846,MATCH(WatchList!$B211,'All CCC'!$B$7:$B$846,0)))</f>
        <v/>
      </c>
      <c r="W211" s="856" t="str">
        <f>IF($B211="","",INDEX('All CCC'!W$7:W$846,MATCH(WatchList!$B211,'All CCC'!$B$7:$B$846,0)))</f>
        <v/>
      </c>
      <c r="X211" s="856" t="str">
        <f>IF($B211="","",INDEX('All CCC'!X$7:X$846,MATCH(WatchList!$B211,'All CCC'!$B$7:$B$846,0)))</f>
        <v/>
      </c>
      <c r="Y211" s="856" t="str">
        <f>IF($B211="","",INDEX('All CCC'!Y$7:Y$846,MATCH(WatchList!$B211,'All CCC'!$B$7:$B$846,0)))</f>
        <v/>
      </c>
      <c r="Z211" s="856" t="str">
        <f>IF($B211="","",INDEX('All CCC'!Z$7:Z$846,MATCH(WatchList!$B211,'All CCC'!$B$7:$B$846,0)))</f>
        <v/>
      </c>
      <c r="AA211" s="856" t="str">
        <f>IF($B211="","",INDEX('All CCC'!AA$7:AA$846,MATCH(WatchList!$B211,'All CCC'!$B$7:$B$846,0)))</f>
        <v/>
      </c>
      <c r="AB211" s="856" t="str">
        <f>IF($B211="","",INDEX('All CCC'!AB$7:AB$846,MATCH(WatchList!$B211,'All CCC'!$B$7:$B$846,0)))</f>
        <v/>
      </c>
      <c r="AC211" s="856" t="str">
        <f>IF($B211="","",INDEX('All CCC'!AC$7:AC$846,MATCH(WatchList!$B211,'All CCC'!$B$7:$B$846,0)))</f>
        <v/>
      </c>
      <c r="AD211" s="856" t="str">
        <f>IF($B211="","",INDEX('All CCC'!AD$7:AD$846,MATCH(WatchList!$B211,'All CCC'!$B$7:$B$846,0)))</f>
        <v/>
      </c>
      <c r="AE211" s="856" t="str">
        <f>IF($B211="","",INDEX('All CCC'!AE$7:AE$846,MATCH(WatchList!$B211,'All CCC'!$B$7:$B$846,0)))</f>
        <v/>
      </c>
      <c r="AF211" s="856" t="str">
        <f>IF($B211="","",INDEX('All CCC'!AF$7:AF$846,MATCH(WatchList!$B211,'All CCC'!$B$7:$B$846,0)))</f>
        <v/>
      </c>
      <c r="AG211" s="856" t="str">
        <f>IF($B211="","",INDEX('All CCC'!AG$7:AG$846,MATCH(WatchList!$B211,'All CCC'!$B$7:$B$846,0)))</f>
        <v/>
      </c>
      <c r="AH211" s="856" t="str">
        <f>IF($B211="","",INDEX('All CCC'!AH$7:AH$846,MATCH(WatchList!$B211,'All CCC'!$B$7:$B$846,0)))</f>
        <v/>
      </c>
      <c r="AI211" s="856" t="str">
        <f>IF($B211="","",INDEX('All CCC'!AI$7:AI$846,MATCH(WatchList!$B211,'All CCC'!$B$7:$B$846,0)))</f>
        <v/>
      </c>
      <c r="AJ211" s="856" t="str">
        <f>IF($B211="","",INDEX('All CCC'!AJ$7:AJ$846,MATCH(WatchList!$B211,'All CCC'!$B$7:$B$846,0)))</f>
        <v/>
      </c>
      <c r="AK211" s="856" t="str">
        <f>IF($B211="","",INDEX('All CCC'!AK$7:AK$846,MATCH(WatchList!$B211,'All CCC'!$B$7:$B$846,0)))</f>
        <v/>
      </c>
      <c r="AL211" s="856" t="str">
        <f>IF($B211="","",INDEX('All CCC'!AL$7:AL$846,MATCH(WatchList!$B211,'All CCC'!$B$7:$B$846,0)))</f>
        <v/>
      </c>
      <c r="AM211" s="856" t="str">
        <f>IF($B211="","",INDEX('All CCC'!AM$7:AM$846,MATCH(WatchList!$B211,'All CCC'!$B$7:$B$846,0)))</f>
        <v/>
      </c>
      <c r="AN211" s="856" t="str">
        <f>IF($B211="","",INDEX('All CCC'!AN$7:AN$846,MATCH(WatchList!$B211,'All CCC'!$B$7:$B$846,0)))</f>
        <v/>
      </c>
      <c r="AO211" s="856" t="str">
        <f>IF($B211="","",INDEX('All CCC'!AO$7:AO$846,MATCH(WatchList!$B211,'All CCC'!$B$7:$B$846,0)))</f>
        <v/>
      </c>
      <c r="AP211" s="856" t="str">
        <f>IF($B211="","",INDEX('All CCC'!AP$7:AP$846,MATCH(WatchList!$B211,'All CCC'!$B$7:$B$846,0)))</f>
        <v/>
      </c>
      <c r="AQ211" s="856" t="str">
        <f>IF($B211="","",INDEX('All CCC'!AQ$7:AQ$846,MATCH(WatchList!$B211,'All CCC'!$B$7:$B$846,0)))</f>
        <v/>
      </c>
      <c r="AR211" s="856" t="str">
        <f>IF($B211="","",INDEX('All CCC'!AR$7:AR$846,MATCH(WatchList!$B211,'All CCC'!$B$7:$B$846,0)))</f>
        <v/>
      </c>
      <c r="AS211" s="856" t="str">
        <f>IF($B211="","",INDEX('All CCC'!AS$7:AS$846,MATCH(WatchList!$B211,'All CCC'!$B$7:$B$846,0)))</f>
        <v/>
      </c>
      <c r="AT211" s="856" t="str">
        <f>IF($B211="","",INDEX('All CCC'!AT$7:AT$846,MATCH(WatchList!$B211,'All CCC'!$B$7:$B$846,0)))</f>
        <v/>
      </c>
      <c r="AU211" s="856" t="str">
        <f>IF($B211="","",INDEX('All CCC'!AU$7:AU$846,MATCH(WatchList!$B211,'All CCC'!$B$7:$B$846,0)))</f>
        <v/>
      </c>
      <c r="AV211" s="856" t="str">
        <f>IF($B211="","",INDEX('All CCC'!AV$7:AV$846,MATCH(WatchList!$B211,'All CCC'!$B$7:$B$846,0)))</f>
        <v/>
      </c>
      <c r="AW211" s="856" t="str">
        <f>IF($B211="","",INDEX('All CCC'!AW$7:AW$846,MATCH(WatchList!$B211,'All CCC'!$B$7:$B$846,0)))</f>
        <v/>
      </c>
      <c r="AX211" s="856" t="str">
        <f>IF($B211="","",INDEX('All CCC'!AX$7:AX$846,MATCH(WatchList!$B211,'All CCC'!$B$7:$B$846,0)))</f>
        <v/>
      </c>
      <c r="AY211" s="856" t="str">
        <f>IF($B211="","",INDEX('All CCC'!AY$7:AY$846,MATCH(WatchList!$B211,'All CCC'!$B$7:$B$846,0)))</f>
        <v/>
      </c>
      <c r="AZ211" s="856" t="str">
        <f>IF($B211="","",INDEX('All CCC'!AZ$7:AZ$846,MATCH(WatchList!$B211,'All CCC'!$B$7:$B$846,0)))</f>
        <v/>
      </c>
      <c r="BA211" s="856" t="str">
        <f>IF($B211="","",INDEX('All CCC'!BA$7:BA$846,MATCH(WatchList!$B211,'All CCC'!$B$7:$B$846,0)))</f>
        <v/>
      </c>
      <c r="BB211" s="856" t="str">
        <f>IF($B211="","",INDEX('All CCC'!BB$7:BB$846,MATCH(WatchList!$B211,'All CCC'!$B$7:$B$846,0)))</f>
        <v/>
      </c>
      <c r="BC211" s="856" t="str">
        <f>IF($B211="","",INDEX('All CCC'!BC$7:BC$846,MATCH(WatchList!$B211,'All CCC'!$B$7:$B$846,0)))</f>
        <v/>
      </c>
      <c r="BD211" s="856" t="str">
        <f>IF($B211="","",INDEX('All CCC'!BD$7:BD$846,MATCH(WatchList!$B211,'All CCC'!$B$7:$B$846,0)))</f>
        <v/>
      </c>
      <c r="BE211" s="856" t="str">
        <f>IF($B211="","",INDEX('All CCC'!BE$7:BE$846,MATCH(WatchList!$B211,'All CCC'!$B$7:$B$846,0)))</f>
        <v/>
      </c>
      <c r="BF211" s="856" t="str">
        <f>IF($B211="","",INDEX('All CCC'!BF$7:BF$846,MATCH(WatchList!$B211,'All CCC'!$B$7:$B$846,0)))</f>
        <v/>
      </c>
      <c r="BG211" s="856" t="str">
        <f>IF($B211="","",INDEX('All CCC'!BG$7:BG$846,MATCH(WatchList!$B211,'All CCC'!$B$7:$B$846,0)))</f>
        <v/>
      </c>
    </row>
    <row r="212" spans="1:59" x14ac:dyDescent="0.2">
      <c r="A212" s="550" t="str">
        <f>IF($B212="","",INDEX('All CCC'!A$7:A$846,MATCH(WatchList!$B212,'All CCC'!$B$7:$B$846,0)))</f>
        <v/>
      </c>
      <c r="B212" s="31"/>
      <c r="C212" s="856" t="str">
        <f>IF($B212="","",INDEX('All CCC'!C$7:C$846,MATCH(WatchList!$B212,'All CCC'!$B$7:$B$846,0)))</f>
        <v/>
      </c>
      <c r="D212" s="856" t="str">
        <f>IF($B212="","",INDEX('All CCC'!D$7:D$846,MATCH(WatchList!$B212,'All CCC'!$B$7:$B$846,0)))</f>
        <v/>
      </c>
      <c r="E212" s="856" t="str">
        <f>IF($B212="","",INDEX('All CCC'!E$7:E$846,MATCH(WatchList!$B212,'All CCC'!$B$7:$B$846,0)))</f>
        <v/>
      </c>
      <c r="F212" s="856" t="str">
        <f>IF($B212="","",INDEX('All CCC'!F$7:F$846,MATCH(WatchList!$B212,'All CCC'!$B$7:$B$846,0)))</f>
        <v/>
      </c>
      <c r="G212" s="856" t="str">
        <f>IF($B212="","",INDEX('All CCC'!G$7:G$846,MATCH(WatchList!$B212,'All CCC'!$B$7:$B$846,0)))</f>
        <v/>
      </c>
      <c r="H212" s="856" t="str">
        <f>IF($B212="","",INDEX('All CCC'!H$7:H$846,MATCH(WatchList!$B212,'All CCC'!$B$7:$B$846,0)))</f>
        <v/>
      </c>
      <c r="I212" s="856" t="str">
        <f>IF($B212="","",INDEX('All CCC'!I$7:I$846,MATCH(WatchList!$B212,'All CCC'!$B$7:$B$846,0)))</f>
        <v/>
      </c>
      <c r="J212" s="856" t="str">
        <f>IF($B212="","",INDEX('All CCC'!J$7:J$846,MATCH(WatchList!$B212,'All CCC'!$B$7:$B$846,0)))</f>
        <v/>
      </c>
      <c r="K212" s="856" t="str">
        <f>IF($B212="","",INDEX('All CCC'!K$7:K$846,MATCH(WatchList!$B212,'All CCC'!$B$7:$B$846,0)))</f>
        <v/>
      </c>
      <c r="L212" s="856" t="str">
        <f>IF($B212="","",INDEX('All CCC'!L$7:L$846,MATCH(WatchList!$B212,'All CCC'!$B$7:$B$846,0)))</f>
        <v/>
      </c>
      <c r="M212" s="856" t="str">
        <f>IF($B212="","",INDEX('All CCC'!M$7:M$846,MATCH(WatchList!$B212,'All CCC'!$B$7:$B$846,0)))</f>
        <v/>
      </c>
      <c r="N212" s="856" t="str">
        <f>IF($B212="","",INDEX('All CCC'!N$7:N$846,MATCH(WatchList!$B212,'All CCC'!$B$7:$B$846,0)))</f>
        <v/>
      </c>
      <c r="O212" s="856" t="str">
        <f>IF($B212="","",INDEX('All CCC'!O$7:O$846,MATCH(WatchList!$B212,'All CCC'!$B$7:$B$846,0)))</f>
        <v/>
      </c>
      <c r="P212" s="857" t="str">
        <f>IF($B212="","",INDEX('All CCC'!P$7:P$846,MATCH(WatchList!$B212,'All CCC'!$B$7:$B$846,0)))</f>
        <v/>
      </c>
      <c r="Q212" s="857" t="str">
        <f>IF($B212="","",INDEX('All CCC'!Q$7:Q$846,MATCH(WatchList!$B212,'All CCC'!$B$7:$B$846,0)))</f>
        <v/>
      </c>
      <c r="R212" s="856" t="str">
        <f>IF($B212="","",INDEX('All CCC'!R$7:R$846,MATCH(WatchList!$B212,'All CCC'!$B$7:$B$846,0)))</f>
        <v/>
      </c>
      <c r="S212" s="856" t="str">
        <f>IF($B212="","",INDEX('All CCC'!S$7:S$846,MATCH(WatchList!$B212,'All CCC'!$B$7:$B$846,0)))</f>
        <v/>
      </c>
      <c r="T212" s="856" t="str">
        <f>IF($B212="","",INDEX('All CCC'!T$7:T$846,MATCH(WatchList!$B212,'All CCC'!$B$7:$B$846,0)))</f>
        <v/>
      </c>
      <c r="U212" s="856" t="str">
        <f>IF($B212="","",INDEX('All CCC'!U$7:U$846,MATCH(WatchList!$B212,'All CCC'!$B$7:$B$846,0)))</f>
        <v/>
      </c>
      <c r="V212" s="856" t="str">
        <f>IF($B212="","",INDEX('All CCC'!V$7:V$846,MATCH(WatchList!$B212,'All CCC'!$B$7:$B$846,0)))</f>
        <v/>
      </c>
      <c r="W212" s="856" t="str">
        <f>IF($B212="","",INDEX('All CCC'!W$7:W$846,MATCH(WatchList!$B212,'All CCC'!$B$7:$B$846,0)))</f>
        <v/>
      </c>
      <c r="X212" s="856" t="str">
        <f>IF($B212="","",INDEX('All CCC'!X$7:X$846,MATCH(WatchList!$B212,'All CCC'!$B$7:$B$846,0)))</f>
        <v/>
      </c>
      <c r="Y212" s="856" t="str">
        <f>IF($B212="","",INDEX('All CCC'!Y$7:Y$846,MATCH(WatchList!$B212,'All CCC'!$B$7:$B$846,0)))</f>
        <v/>
      </c>
      <c r="Z212" s="856" t="str">
        <f>IF($B212="","",INDEX('All CCC'!Z$7:Z$846,MATCH(WatchList!$B212,'All CCC'!$B$7:$B$846,0)))</f>
        <v/>
      </c>
      <c r="AA212" s="856" t="str">
        <f>IF($B212="","",INDEX('All CCC'!AA$7:AA$846,MATCH(WatchList!$B212,'All CCC'!$B$7:$B$846,0)))</f>
        <v/>
      </c>
      <c r="AB212" s="856" t="str">
        <f>IF($B212="","",INDEX('All CCC'!AB$7:AB$846,MATCH(WatchList!$B212,'All CCC'!$B$7:$B$846,0)))</f>
        <v/>
      </c>
      <c r="AC212" s="856" t="str">
        <f>IF($B212="","",INDEX('All CCC'!AC$7:AC$846,MATCH(WatchList!$B212,'All CCC'!$B$7:$B$846,0)))</f>
        <v/>
      </c>
      <c r="AD212" s="856" t="str">
        <f>IF($B212="","",INDEX('All CCC'!AD$7:AD$846,MATCH(WatchList!$B212,'All CCC'!$B$7:$B$846,0)))</f>
        <v/>
      </c>
      <c r="AE212" s="856" t="str">
        <f>IF($B212="","",INDEX('All CCC'!AE$7:AE$846,MATCH(WatchList!$B212,'All CCC'!$B$7:$B$846,0)))</f>
        <v/>
      </c>
      <c r="AF212" s="856" t="str">
        <f>IF($B212="","",INDEX('All CCC'!AF$7:AF$846,MATCH(WatchList!$B212,'All CCC'!$B$7:$B$846,0)))</f>
        <v/>
      </c>
      <c r="AG212" s="856" t="str">
        <f>IF($B212="","",INDEX('All CCC'!AG$7:AG$846,MATCH(WatchList!$B212,'All CCC'!$B$7:$B$846,0)))</f>
        <v/>
      </c>
      <c r="AH212" s="856" t="str">
        <f>IF($B212="","",INDEX('All CCC'!AH$7:AH$846,MATCH(WatchList!$B212,'All CCC'!$B$7:$B$846,0)))</f>
        <v/>
      </c>
      <c r="AI212" s="856" t="str">
        <f>IF($B212="","",INDEX('All CCC'!AI$7:AI$846,MATCH(WatchList!$B212,'All CCC'!$B$7:$B$846,0)))</f>
        <v/>
      </c>
      <c r="AJ212" s="856" t="str">
        <f>IF($B212="","",INDEX('All CCC'!AJ$7:AJ$846,MATCH(WatchList!$B212,'All CCC'!$B$7:$B$846,0)))</f>
        <v/>
      </c>
      <c r="AK212" s="856" t="str">
        <f>IF($B212="","",INDEX('All CCC'!AK$7:AK$846,MATCH(WatchList!$B212,'All CCC'!$B$7:$B$846,0)))</f>
        <v/>
      </c>
      <c r="AL212" s="856" t="str">
        <f>IF($B212="","",INDEX('All CCC'!AL$7:AL$846,MATCH(WatchList!$B212,'All CCC'!$B$7:$B$846,0)))</f>
        <v/>
      </c>
      <c r="AM212" s="856" t="str">
        <f>IF($B212="","",INDEX('All CCC'!AM$7:AM$846,MATCH(WatchList!$B212,'All CCC'!$B$7:$B$846,0)))</f>
        <v/>
      </c>
      <c r="AN212" s="856" t="str">
        <f>IF($B212="","",INDEX('All CCC'!AN$7:AN$846,MATCH(WatchList!$B212,'All CCC'!$B$7:$B$846,0)))</f>
        <v/>
      </c>
      <c r="AO212" s="856" t="str">
        <f>IF($B212="","",INDEX('All CCC'!AO$7:AO$846,MATCH(WatchList!$B212,'All CCC'!$B$7:$B$846,0)))</f>
        <v/>
      </c>
      <c r="AP212" s="856" t="str">
        <f>IF($B212="","",INDEX('All CCC'!AP$7:AP$846,MATCH(WatchList!$B212,'All CCC'!$B$7:$B$846,0)))</f>
        <v/>
      </c>
      <c r="AQ212" s="856" t="str">
        <f>IF($B212="","",INDEX('All CCC'!AQ$7:AQ$846,MATCH(WatchList!$B212,'All CCC'!$B$7:$B$846,0)))</f>
        <v/>
      </c>
      <c r="AR212" s="856" t="str">
        <f>IF($B212="","",INDEX('All CCC'!AR$7:AR$846,MATCH(WatchList!$B212,'All CCC'!$B$7:$B$846,0)))</f>
        <v/>
      </c>
      <c r="AS212" s="856" t="str">
        <f>IF($B212="","",INDEX('All CCC'!AS$7:AS$846,MATCH(WatchList!$B212,'All CCC'!$B$7:$B$846,0)))</f>
        <v/>
      </c>
      <c r="AT212" s="856" t="str">
        <f>IF($B212="","",INDEX('All CCC'!AT$7:AT$846,MATCH(WatchList!$B212,'All CCC'!$B$7:$B$846,0)))</f>
        <v/>
      </c>
      <c r="AU212" s="856" t="str">
        <f>IF($B212="","",INDEX('All CCC'!AU$7:AU$846,MATCH(WatchList!$B212,'All CCC'!$B$7:$B$846,0)))</f>
        <v/>
      </c>
      <c r="AV212" s="856" t="str">
        <f>IF($B212="","",INDEX('All CCC'!AV$7:AV$846,MATCH(WatchList!$B212,'All CCC'!$B$7:$B$846,0)))</f>
        <v/>
      </c>
      <c r="AW212" s="856" t="str">
        <f>IF($B212="","",INDEX('All CCC'!AW$7:AW$846,MATCH(WatchList!$B212,'All CCC'!$B$7:$B$846,0)))</f>
        <v/>
      </c>
      <c r="AX212" s="856" t="str">
        <f>IF($B212="","",INDEX('All CCC'!AX$7:AX$846,MATCH(WatchList!$B212,'All CCC'!$B$7:$B$846,0)))</f>
        <v/>
      </c>
      <c r="AY212" s="856" t="str">
        <f>IF($B212="","",INDEX('All CCC'!AY$7:AY$846,MATCH(WatchList!$B212,'All CCC'!$B$7:$B$846,0)))</f>
        <v/>
      </c>
      <c r="AZ212" s="856" t="str">
        <f>IF($B212="","",INDEX('All CCC'!AZ$7:AZ$846,MATCH(WatchList!$B212,'All CCC'!$B$7:$B$846,0)))</f>
        <v/>
      </c>
      <c r="BA212" s="856" t="str">
        <f>IF($B212="","",INDEX('All CCC'!BA$7:BA$846,MATCH(WatchList!$B212,'All CCC'!$B$7:$B$846,0)))</f>
        <v/>
      </c>
      <c r="BB212" s="856" t="str">
        <f>IF($B212="","",INDEX('All CCC'!BB$7:BB$846,MATCH(WatchList!$B212,'All CCC'!$B$7:$B$846,0)))</f>
        <v/>
      </c>
      <c r="BC212" s="856" t="str">
        <f>IF($B212="","",INDEX('All CCC'!BC$7:BC$846,MATCH(WatchList!$B212,'All CCC'!$B$7:$B$846,0)))</f>
        <v/>
      </c>
      <c r="BD212" s="856" t="str">
        <f>IF($B212="","",INDEX('All CCC'!BD$7:BD$846,MATCH(WatchList!$B212,'All CCC'!$B$7:$B$846,0)))</f>
        <v/>
      </c>
      <c r="BE212" s="856" t="str">
        <f>IF($B212="","",INDEX('All CCC'!BE$7:BE$846,MATCH(WatchList!$B212,'All CCC'!$B$7:$B$846,0)))</f>
        <v/>
      </c>
      <c r="BF212" s="856" t="str">
        <f>IF($B212="","",INDEX('All CCC'!BF$7:BF$846,MATCH(WatchList!$B212,'All CCC'!$B$7:$B$846,0)))</f>
        <v/>
      </c>
      <c r="BG212" s="856" t="str">
        <f>IF($B212="","",INDEX('All CCC'!BG$7:BG$846,MATCH(WatchList!$B212,'All CCC'!$B$7:$B$846,0)))</f>
        <v/>
      </c>
    </row>
    <row r="213" spans="1:59" x14ac:dyDescent="0.2">
      <c r="A213" s="550" t="str">
        <f>IF($B213="","",INDEX('All CCC'!A$7:A$846,MATCH(WatchList!$B213,'All CCC'!$B$7:$B$846,0)))</f>
        <v/>
      </c>
      <c r="B213" s="31"/>
      <c r="C213" s="856" t="str">
        <f>IF($B213="","",INDEX('All CCC'!C$7:C$846,MATCH(WatchList!$B213,'All CCC'!$B$7:$B$846,0)))</f>
        <v/>
      </c>
      <c r="D213" s="856" t="str">
        <f>IF($B213="","",INDEX('All CCC'!D$7:D$846,MATCH(WatchList!$B213,'All CCC'!$B$7:$B$846,0)))</f>
        <v/>
      </c>
      <c r="E213" s="856" t="str">
        <f>IF($B213="","",INDEX('All CCC'!E$7:E$846,MATCH(WatchList!$B213,'All CCC'!$B$7:$B$846,0)))</f>
        <v/>
      </c>
      <c r="F213" s="856" t="str">
        <f>IF($B213="","",INDEX('All CCC'!F$7:F$846,MATCH(WatchList!$B213,'All CCC'!$B$7:$B$846,0)))</f>
        <v/>
      </c>
      <c r="G213" s="856" t="str">
        <f>IF($B213="","",INDEX('All CCC'!G$7:G$846,MATCH(WatchList!$B213,'All CCC'!$B$7:$B$846,0)))</f>
        <v/>
      </c>
      <c r="H213" s="856" t="str">
        <f>IF($B213="","",INDEX('All CCC'!H$7:H$846,MATCH(WatchList!$B213,'All CCC'!$B$7:$B$846,0)))</f>
        <v/>
      </c>
      <c r="I213" s="856" t="str">
        <f>IF($B213="","",INDEX('All CCC'!I$7:I$846,MATCH(WatchList!$B213,'All CCC'!$B$7:$B$846,0)))</f>
        <v/>
      </c>
      <c r="J213" s="856" t="str">
        <f>IF($B213="","",INDEX('All CCC'!J$7:J$846,MATCH(WatchList!$B213,'All CCC'!$B$7:$B$846,0)))</f>
        <v/>
      </c>
      <c r="K213" s="856" t="str">
        <f>IF($B213="","",INDEX('All CCC'!K$7:K$846,MATCH(WatchList!$B213,'All CCC'!$B$7:$B$846,0)))</f>
        <v/>
      </c>
      <c r="L213" s="856" t="str">
        <f>IF($B213="","",INDEX('All CCC'!L$7:L$846,MATCH(WatchList!$B213,'All CCC'!$B$7:$B$846,0)))</f>
        <v/>
      </c>
      <c r="M213" s="856" t="str">
        <f>IF($B213="","",INDEX('All CCC'!M$7:M$846,MATCH(WatchList!$B213,'All CCC'!$B$7:$B$846,0)))</f>
        <v/>
      </c>
      <c r="N213" s="856" t="str">
        <f>IF($B213="","",INDEX('All CCC'!N$7:N$846,MATCH(WatchList!$B213,'All CCC'!$B$7:$B$846,0)))</f>
        <v/>
      </c>
      <c r="O213" s="856" t="str">
        <f>IF($B213="","",INDEX('All CCC'!O$7:O$846,MATCH(WatchList!$B213,'All CCC'!$B$7:$B$846,0)))</f>
        <v/>
      </c>
      <c r="P213" s="857" t="str">
        <f>IF($B213="","",INDEX('All CCC'!P$7:P$846,MATCH(WatchList!$B213,'All CCC'!$B$7:$B$846,0)))</f>
        <v/>
      </c>
      <c r="Q213" s="857" t="str">
        <f>IF($B213="","",INDEX('All CCC'!Q$7:Q$846,MATCH(WatchList!$B213,'All CCC'!$B$7:$B$846,0)))</f>
        <v/>
      </c>
      <c r="R213" s="856" t="str">
        <f>IF($B213="","",INDEX('All CCC'!R$7:R$846,MATCH(WatchList!$B213,'All CCC'!$B$7:$B$846,0)))</f>
        <v/>
      </c>
      <c r="S213" s="856" t="str">
        <f>IF($B213="","",INDEX('All CCC'!S$7:S$846,MATCH(WatchList!$B213,'All CCC'!$B$7:$B$846,0)))</f>
        <v/>
      </c>
      <c r="T213" s="856" t="str">
        <f>IF($B213="","",INDEX('All CCC'!T$7:T$846,MATCH(WatchList!$B213,'All CCC'!$B$7:$B$846,0)))</f>
        <v/>
      </c>
      <c r="U213" s="856" t="str">
        <f>IF($B213="","",INDEX('All CCC'!U$7:U$846,MATCH(WatchList!$B213,'All CCC'!$B$7:$B$846,0)))</f>
        <v/>
      </c>
      <c r="V213" s="856" t="str">
        <f>IF($B213="","",INDEX('All CCC'!V$7:V$846,MATCH(WatchList!$B213,'All CCC'!$B$7:$B$846,0)))</f>
        <v/>
      </c>
      <c r="W213" s="856" t="str">
        <f>IF($B213="","",INDEX('All CCC'!W$7:W$846,MATCH(WatchList!$B213,'All CCC'!$B$7:$B$846,0)))</f>
        <v/>
      </c>
      <c r="X213" s="856" t="str">
        <f>IF($B213="","",INDEX('All CCC'!X$7:X$846,MATCH(WatchList!$B213,'All CCC'!$B$7:$B$846,0)))</f>
        <v/>
      </c>
      <c r="Y213" s="856" t="str">
        <f>IF($B213="","",INDEX('All CCC'!Y$7:Y$846,MATCH(WatchList!$B213,'All CCC'!$B$7:$B$846,0)))</f>
        <v/>
      </c>
      <c r="Z213" s="856" t="str">
        <f>IF($B213="","",INDEX('All CCC'!Z$7:Z$846,MATCH(WatchList!$B213,'All CCC'!$B$7:$B$846,0)))</f>
        <v/>
      </c>
      <c r="AA213" s="856" t="str">
        <f>IF($B213="","",INDEX('All CCC'!AA$7:AA$846,MATCH(WatchList!$B213,'All CCC'!$B$7:$B$846,0)))</f>
        <v/>
      </c>
      <c r="AB213" s="856" t="str">
        <f>IF($B213="","",INDEX('All CCC'!AB$7:AB$846,MATCH(WatchList!$B213,'All CCC'!$B$7:$B$846,0)))</f>
        <v/>
      </c>
      <c r="AC213" s="856" t="str">
        <f>IF($B213="","",INDEX('All CCC'!AC$7:AC$846,MATCH(WatchList!$B213,'All CCC'!$B$7:$B$846,0)))</f>
        <v/>
      </c>
      <c r="AD213" s="856" t="str">
        <f>IF($B213="","",INDEX('All CCC'!AD$7:AD$846,MATCH(WatchList!$B213,'All CCC'!$B$7:$B$846,0)))</f>
        <v/>
      </c>
      <c r="AE213" s="856" t="str">
        <f>IF($B213="","",INDEX('All CCC'!AE$7:AE$846,MATCH(WatchList!$B213,'All CCC'!$B$7:$B$846,0)))</f>
        <v/>
      </c>
      <c r="AF213" s="856" t="str">
        <f>IF($B213="","",INDEX('All CCC'!AF$7:AF$846,MATCH(WatchList!$B213,'All CCC'!$B$7:$B$846,0)))</f>
        <v/>
      </c>
      <c r="AG213" s="856" t="str">
        <f>IF($B213="","",INDEX('All CCC'!AG$7:AG$846,MATCH(WatchList!$B213,'All CCC'!$B$7:$B$846,0)))</f>
        <v/>
      </c>
      <c r="AH213" s="856" t="str">
        <f>IF($B213="","",INDEX('All CCC'!AH$7:AH$846,MATCH(WatchList!$B213,'All CCC'!$B$7:$B$846,0)))</f>
        <v/>
      </c>
      <c r="AI213" s="856" t="str">
        <f>IF($B213="","",INDEX('All CCC'!AI$7:AI$846,MATCH(WatchList!$B213,'All CCC'!$B$7:$B$846,0)))</f>
        <v/>
      </c>
      <c r="AJ213" s="856" t="str">
        <f>IF($B213="","",INDEX('All CCC'!AJ$7:AJ$846,MATCH(WatchList!$B213,'All CCC'!$B$7:$B$846,0)))</f>
        <v/>
      </c>
      <c r="AK213" s="856" t="str">
        <f>IF($B213="","",INDEX('All CCC'!AK$7:AK$846,MATCH(WatchList!$B213,'All CCC'!$B$7:$B$846,0)))</f>
        <v/>
      </c>
      <c r="AL213" s="856" t="str">
        <f>IF($B213="","",INDEX('All CCC'!AL$7:AL$846,MATCH(WatchList!$B213,'All CCC'!$B$7:$B$846,0)))</f>
        <v/>
      </c>
      <c r="AM213" s="856" t="str">
        <f>IF($B213="","",INDEX('All CCC'!AM$7:AM$846,MATCH(WatchList!$B213,'All CCC'!$B$7:$B$846,0)))</f>
        <v/>
      </c>
      <c r="AN213" s="856" t="str">
        <f>IF($B213="","",INDEX('All CCC'!AN$7:AN$846,MATCH(WatchList!$B213,'All CCC'!$B$7:$B$846,0)))</f>
        <v/>
      </c>
      <c r="AO213" s="856" t="str">
        <f>IF($B213="","",INDEX('All CCC'!AO$7:AO$846,MATCH(WatchList!$B213,'All CCC'!$B$7:$B$846,0)))</f>
        <v/>
      </c>
      <c r="AP213" s="856" t="str">
        <f>IF($B213="","",INDEX('All CCC'!AP$7:AP$846,MATCH(WatchList!$B213,'All CCC'!$B$7:$B$846,0)))</f>
        <v/>
      </c>
      <c r="AQ213" s="856" t="str">
        <f>IF($B213="","",INDEX('All CCC'!AQ$7:AQ$846,MATCH(WatchList!$B213,'All CCC'!$B$7:$B$846,0)))</f>
        <v/>
      </c>
      <c r="AR213" s="856" t="str">
        <f>IF($B213="","",INDEX('All CCC'!AR$7:AR$846,MATCH(WatchList!$B213,'All CCC'!$B$7:$B$846,0)))</f>
        <v/>
      </c>
      <c r="AS213" s="856" t="str">
        <f>IF($B213="","",INDEX('All CCC'!AS$7:AS$846,MATCH(WatchList!$B213,'All CCC'!$B$7:$B$846,0)))</f>
        <v/>
      </c>
      <c r="AT213" s="856" t="str">
        <f>IF($B213="","",INDEX('All CCC'!AT$7:AT$846,MATCH(WatchList!$B213,'All CCC'!$B$7:$B$846,0)))</f>
        <v/>
      </c>
      <c r="AU213" s="856" t="str">
        <f>IF($B213="","",INDEX('All CCC'!AU$7:AU$846,MATCH(WatchList!$B213,'All CCC'!$B$7:$B$846,0)))</f>
        <v/>
      </c>
      <c r="AV213" s="856" t="str">
        <f>IF($B213="","",INDEX('All CCC'!AV$7:AV$846,MATCH(WatchList!$B213,'All CCC'!$B$7:$B$846,0)))</f>
        <v/>
      </c>
      <c r="AW213" s="856" t="str">
        <f>IF($B213="","",INDEX('All CCC'!AW$7:AW$846,MATCH(WatchList!$B213,'All CCC'!$B$7:$B$846,0)))</f>
        <v/>
      </c>
      <c r="AX213" s="856" t="str">
        <f>IF($B213="","",INDEX('All CCC'!AX$7:AX$846,MATCH(WatchList!$B213,'All CCC'!$B$7:$B$846,0)))</f>
        <v/>
      </c>
      <c r="AY213" s="856" t="str">
        <f>IF($B213="","",INDEX('All CCC'!AY$7:AY$846,MATCH(WatchList!$B213,'All CCC'!$B$7:$B$846,0)))</f>
        <v/>
      </c>
      <c r="AZ213" s="856" t="str">
        <f>IF($B213="","",INDEX('All CCC'!AZ$7:AZ$846,MATCH(WatchList!$B213,'All CCC'!$B$7:$B$846,0)))</f>
        <v/>
      </c>
      <c r="BA213" s="856" t="str">
        <f>IF($B213="","",INDEX('All CCC'!BA$7:BA$846,MATCH(WatchList!$B213,'All CCC'!$B$7:$B$846,0)))</f>
        <v/>
      </c>
      <c r="BB213" s="856" t="str">
        <f>IF($B213="","",INDEX('All CCC'!BB$7:BB$846,MATCH(WatchList!$B213,'All CCC'!$B$7:$B$846,0)))</f>
        <v/>
      </c>
      <c r="BC213" s="856" t="str">
        <f>IF($B213="","",INDEX('All CCC'!BC$7:BC$846,MATCH(WatchList!$B213,'All CCC'!$B$7:$B$846,0)))</f>
        <v/>
      </c>
      <c r="BD213" s="856" t="str">
        <f>IF($B213="","",INDEX('All CCC'!BD$7:BD$846,MATCH(WatchList!$B213,'All CCC'!$B$7:$B$846,0)))</f>
        <v/>
      </c>
      <c r="BE213" s="856" t="str">
        <f>IF($B213="","",INDEX('All CCC'!BE$7:BE$846,MATCH(WatchList!$B213,'All CCC'!$B$7:$B$846,0)))</f>
        <v/>
      </c>
      <c r="BF213" s="856" t="str">
        <f>IF($B213="","",INDEX('All CCC'!BF$7:BF$846,MATCH(WatchList!$B213,'All CCC'!$B$7:$B$846,0)))</f>
        <v/>
      </c>
      <c r="BG213" s="856" t="str">
        <f>IF($B213="","",INDEX('All CCC'!BG$7:BG$846,MATCH(WatchList!$B213,'All CCC'!$B$7:$B$846,0)))</f>
        <v/>
      </c>
    </row>
    <row r="214" spans="1:59" x14ac:dyDescent="0.2">
      <c r="A214" s="550" t="str">
        <f>IF($B214="","",INDEX('All CCC'!A$7:A$846,MATCH(WatchList!$B214,'All CCC'!$B$7:$B$846,0)))</f>
        <v/>
      </c>
      <c r="B214" s="31"/>
      <c r="C214" s="856" t="str">
        <f>IF($B214="","",INDEX('All CCC'!C$7:C$846,MATCH(WatchList!$B214,'All CCC'!$B$7:$B$846,0)))</f>
        <v/>
      </c>
      <c r="D214" s="856" t="str">
        <f>IF($B214="","",INDEX('All CCC'!D$7:D$846,MATCH(WatchList!$B214,'All CCC'!$B$7:$B$846,0)))</f>
        <v/>
      </c>
      <c r="E214" s="856" t="str">
        <f>IF($B214="","",INDEX('All CCC'!E$7:E$846,MATCH(WatchList!$B214,'All CCC'!$B$7:$B$846,0)))</f>
        <v/>
      </c>
      <c r="F214" s="856" t="str">
        <f>IF($B214="","",INDEX('All CCC'!F$7:F$846,MATCH(WatchList!$B214,'All CCC'!$B$7:$B$846,0)))</f>
        <v/>
      </c>
      <c r="G214" s="856" t="str">
        <f>IF($B214="","",INDEX('All CCC'!G$7:G$846,MATCH(WatchList!$B214,'All CCC'!$B$7:$B$846,0)))</f>
        <v/>
      </c>
      <c r="H214" s="856" t="str">
        <f>IF($B214="","",INDEX('All CCC'!H$7:H$846,MATCH(WatchList!$B214,'All CCC'!$B$7:$B$846,0)))</f>
        <v/>
      </c>
      <c r="I214" s="856" t="str">
        <f>IF($B214="","",INDEX('All CCC'!I$7:I$846,MATCH(WatchList!$B214,'All CCC'!$B$7:$B$846,0)))</f>
        <v/>
      </c>
      <c r="J214" s="856" t="str">
        <f>IF($B214="","",INDEX('All CCC'!J$7:J$846,MATCH(WatchList!$B214,'All CCC'!$B$7:$B$846,0)))</f>
        <v/>
      </c>
      <c r="K214" s="856" t="str">
        <f>IF($B214="","",INDEX('All CCC'!K$7:K$846,MATCH(WatchList!$B214,'All CCC'!$B$7:$B$846,0)))</f>
        <v/>
      </c>
      <c r="L214" s="856" t="str">
        <f>IF($B214="","",INDEX('All CCC'!L$7:L$846,MATCH(WatchList!$B214,'All CCC'!$B$7:$B$846,0)))</f>
        <v/>
      </c>
      <c r="M214" s="856" t="str">
        <f>IF($B214="","",INDEX('All CCC'!M$7:M$846,MATCH(WatchList!$B214,'All CCC'!$B$7:$B$846,0)))</f>
        <v/>
      </c>
      <c r="N214" s="856" t="str">
        <f>IF($B214="","",INDEX('All CCC'!N$7:N$846,MATCH(WatchList!$B214,'All CCC'!$B$7:$B$846,0)))</f>
        <v/>
      </c>
      <c r="O214" s="856" t="str">
        <f>IF($B214="","",INDEX('All CCC'!O$7:O$846,MATCH(WatchList!$B214,'All CCC'!$B$7:$B$846,0)))</f>
        <v/>
      </c>
      <c r="P214" s="857" t="str">
        <f>IF($B214="","",INDEX('All CCC'!P$7:P$846,MATCH(WatchList!$B214,'All CCC'!$B$7:$B$846,0)))</f>
        <v/>
      </c>
      <c r="Q214" s="857" t="str">
        <f>IF($B214="","",INDEX('All CCC'!Q$7:Q$846,MATCH(WatchList!$B214,'All CCC'!$B$7:$B$846,0)))</f>
        <v/>
      </c>
      <c r="R214" s="856" t="str">
        <f>IF($B214="","",INDEX('All CCC'!R$7:R$846,MATCH(WatchList!$B214,'All CCC'!$B$7:$B$846,0)))</f>
        <v/>
      </c>
      <c r="S214" s="856" t="str">
        <f>IF($B214="","",INDEX('All CCC'!S$7:S$846,MATCH(WatchList!$B214,'All CCC'!$B$7:$B$846,0)))</f>
        <v/>
      </c>
      <c r="T214" s="856" t="str">
        <f>IF($B214="","",INDEX('All CCC'!T$7:T$846,MATCH(WatchList!$B214,'All CCC'!$B$7:$B$846,0)))</f>
        <v/>
      </c>
      <c r="U214" s="856" t="str">
        <f>IF($B214="","",INDEX('All CCC'!U$7:U$846,MATCH(WatchList!$B214,'All CCC'!$B$7:$B$846,0)))</f>
        <v/>
      </c>
      <c r="V214" s="856" t="str">
        <f>IF($B214="","",INDEX('All CCC'!V$7:V$846,MATCH(WatchList!$B214,'All CCC'!$B$7:$B$846,0)))</f>
        <v/>
      </c>
      <c r="W214" s="856" t="str">
        <f>IF($B214="","",INDEX('All CCC'!W$7:W$846,MATCH(WatchList!$B214,'All CCC'!$B$7:$B$846,0)))</f>
        <v/>
      </c>
      <c r="X214" s="856" t="str">
        <f>IF($B214="","",INDEX('All CCC'!X$7:X$846,MATCH(WatchList!$B214,'All CCC'!$B$7:$B$846,0)))</f>
        <v/>
      </c>
      <c r="Y214" s="856" t="str">
        <f>IF($B214="","",INDEX('All CCC'!Y$7:Y$846,MATCH(WatchList!$B214,'All CCC'!$B$7:$B$846,0)))</f>
        <v/>
      </c>
      <c r="Z214" s="856" t="str">
        <f>IF($B214="","",INDEX('All CCC'!Z$7:Z$846,MATCH(WatchList!$B214,'All CCC'!$B$7:$B$846,0)))</f>
        <v/>
      </c>
      <c r="AA214" s="856" t="str">
        <f>IF($B214="","",INDEX('All CCC'!AA$7:AA$846,MATCH(WatchList!$B214,'All CCC'!$B$7:$B$846,0)))</f>
        <v/>
      </c>
      <c r="AB214" s="856" t="str">
        <f>IF($B214="","",INDEX('All CCC'!AB$7:AB$846,MATCH(WatchList!$B214,'All CCC'!$B$7:$B$846,0)))</f>
        <v/>
      </c>
      <c r="AC214" s="856" t="str">
        <f>IF($B214="","",INDEX('All CCC'!AC$7:AC$846,MATCH(WatchList!$B214,'All CCC'!$B$7:$B$846,0)))</f>
        <v/>
      </c>
      <c r="AD214" s="856" t="str">
        <f>IF($B214="","",INDEX('All CCC'!AD$7:AD$846,MATCH(WatchList!$B214,'All CCC'!$B$7:$B$846,0)))</f>
        <v/>
      </c>
      <c r="AE214" s="856" t="str">
        <f>IF($B214="","",INDEX('All CCC'!AE$7:AE$846,MATCH(WatchList!$B214,'All CCC'!$B$7:$B$846,0)))</f>
        <v/>
      </c>
      <c r="AF214" s="856" t="str">
        <f>IF($B214="","",INDEX('All CCC'!AF$7:AF$846,MATCH(WatchList!$B214,'All CCC'!$B$7:$B$846,0)))</f>
        <v/>
      </c>
      <c r="AG214" s="856" t="str">
        <f>IF($B214="","",INDEX('All CCC'!AG$7:AG$846,MATCH(WatchList!$B214,'All CCC'!$B$7:$B$846,0)))</f>
        <v/>
      </c>
      <c r="AH214" s="856" t="str">
        <f>IF($B214="","",INDEX('All CCC'!AH$7:AH$846,MATCH(WatchList!$B214,'All CCC'!$B$7:$B$846,0)))</f>
        <v/>
      </c>
      <c r="AI214" s="856" t="str">
        <f>IF($B214="","",INDEX('All CCC'!AI$7:AI$846,MATCH(WatchList!$B214,'All CCC'!$B$7:$B$846,0)))</f>
        <v/>
      </c>
      <c r="AJ214" s="856" t="str">
        <f>IF($B214="","",INDEX('All CCC'!AJ$7:AJ$846,MATCH(WatchList!$B214,'All CCC'!$B$7:$B$846,0)))</f>
        <v/>
      </c>
      <c r="AK214" s="856" t="str">
        <f>IF($B214="","",INDEX('All CCC'!AK$7:AK$846,MATCH(WatchList!$B214,'All CCC'!$B$7:$B$846,0)))</f>
        <v/>
      </c>
      <c r="AL214" s="856" t="str">
        <f>IF($B214="","",INDEX('All CCC'!AL$7:AL$846,MATCH(WatchList!$B214,'All CCC'!$B$7:$B$846,0)))</f>
        <v/>
      </c>
      <c r="AM214" s="856" t="str">
        <f>IF($B214="","",INDEX('All CCC'!AM$7:AM$846,MATCH(WatchList!$B214,'All CCC'!$B$7:$B$846,0)))</f>
        <v/>
      </c>
      <c r="AN214" s="856" t="str">
        <f>IF($B214="","",INDEX('All CCC'!AN$7:AN$846,MATCH(WatchList!$B214,'All CCC'!$B$7:$B$846,0)))</f>
        <v/>
      </c>
      <c r="AO214" s="856" t="str">
        <f>IF($B214="","",INDEX('All CCC'!AO$7:AO$846,MATCH(WatchList!$B214,'All CCC'!$B$7:$B$846,0)))</f>
        <v/>
      </c>
      <c r="AP214" s="856" t="str">
        <f>IF($B214="","",INDEX('All CCC'!AP$7:AP$846,MATCH(WatchList!$B214,'All CCC'!$B$7:$B$846,0)))</f>
        <v/>
      </c>
      <c r="AQ214" s="856" t="str">
        <f>IF($B214="","",INDEX('All CCC'!AQ$7:AQ$846,MATCH(WatchList!$B214,'All CCC'!$B$7:$B$846,0)))</f>
        <v/>
      </c>
      <c r="AR214" s="856" t="str">
        <f>IF($B214="","",INDEX('All CCC'!AR$7:AR$846,MATCH(WatchList!$B214,'All CCC'!$B$7:$B$846,0)))</f>
        <v/>
      </c>
      <c r="AS214" s="856" t="str">
        <f>IF($B214="","",INDEX('All CCC'!AS$7:AS$846,MATCH(WatchList!$B214,'All CCC'!$B$7:$B$846,0)))</f>
        <v/>
      </c>
      <c r="AT214" s="856" t="str">
        <f>IF($B214="","",INDEX('All CCC'!AT$7:AT$846,MATCH(WatchList!$B214,'All CCC'!$B$7:$B$846,0)))</f>
        <v/>
      </c>
      <c r="AU214" s="856" t="str">
        <f>IF($B214="","",INDEX('All CCC'!AU$7:AU$846,MATCH(WatchList!$B214,'All CCC'!$B$7:$B$846,0)))</f>
        <v/>
      </c>
      <c r="AV214" s="856" t="str">
        <f>IF($B214="","",INDEX('All CCC'!AV$7:AV$846,MATCH(WatchList!$B214,'All CCC'!$B$7:$B$846,0)))</f>
        <v/>
      </c>
      <c r="AW214" s="856" t="str">
        <f>IF($B214="","",INDEX('All CCC'!AW$7:AW$846,MATCH(WatchList!$B214,'All CCC'!$B$7:$B$846,0)))</f>
        <v/>
      </c>
      <c r="AX214" s="856" t="str">
        <f>IF($B214="","",INDEX('All CCC'!AX$7:AX$846,MATCH(WatchList!$B214,'All CCC'!$B$7:$B$846,0)))</f>
        <v/>
      </c>
      <c r="AY214" s="856" t="str">
        <f>IF($B214="","",INDEX('All CCC'!AY$7:AY$846,MATCH(WatchList!$B214,'All CCC'!$B$7:$B$846,0)))</f>
        <v/>
      </c>
      <c r="AZ214" s="856" t="str">
        <f>IF($B214="","",INDEX('All CCC'!AZ$7:AZ$846,MATCH(WatchList!$B214,'All CCC'!$B$7:$B$846,0)))</f>
        <v/>
      </c>
      <c r="BA214" s="856" t="str">
        <f>IF($B214="","",INDEX('All CCC'!BA$7:BA$846,MATCH(WatchList!$B214,'All CCC'!$B$7:$B$846,0)))</f>
        <v/>
      </c>
      <c r="BB214" s="856" t="str">
        <f>IF($B214="","",INDEX('All CCC'!BB$7:BB$846,MATCH(WatchList!$B214,'All CCC'!$B$7:$B$846,0)))</f>
        <v/>
      </c>
      <c r="BC214" s="856" t="str">
        <f>IF($B214="","",INDEX('All CCC'!BC$7:BC$846,MATCH(WatchList!$B214,'All CCC'!$B$7:$B$846,0)))</f>
        <v/>
      </c>
      <c r="BD214" s="856" t="str">
        <f>IF($B214="","",INDEX('All CCC'!BD$7:BD$846,MATCH(WatchList!$B214,'All CCC'!$B$7:$B$846,0)))</f>
        <v/>
      </c>
      <c r="BE214" s="856" t="str">
        <f>IF($B214="","",INDEX('All CCC'!BE$7:BE$846,MATCH(WatchList!$B214,'All CCC'!$B$7:$B$846,0)))</f>
        <v/>
      </c>
      <c r="BF214" s="856" t="str">
        <f>IF($B214="","",INDEX('All CCC'!BF$7:BF$846,MATCH(WatchList!$B214,'All CCC'!$B$7:$B$846,0)))</f>
        <v/>
      </c>
      <c r="BG214" s="856" t="str">
        <f>IF($B214="","",INDEX('All CCC'!BG$7:BG$846,MATCH(WatchList!$B214,'All CCC'!$B$7:$B$846,0)))</f>
        <v/>
      </c>
    </row>
    <row r="215" spans="1:59" x14ac:dyDescent="0.2">
      <c r="A215" s="550" t="str">
        <f>IF($B215="","",INDEX('All CCC'!A$7:A$846,MATCH(WatchList!$B215,'All CCC'!$B$7:$B$846,0)))</f>
        <v/>
      </c>
      <c r="B215" s="31"/>
      <c r="C215" s="856" t="str">
        <f>IF($B215="","",INDEX('All CCC'!C$7:C$846,MATCH(WatchList!$B215,'All CCC'!$B$7:$B$846,0)))</f>
        <v/>
      </c>
      <c r="D215" s="856" t="str">
        <f>IF($B215="","",INDEX('All CCC'!D$7:D$846,MATCH(WatchList!$B215,'All CCC'!$B$7:$B$846,0)))</f>
        <v/>
      </c>
      <c r="E215" s="856" t="str">
        <f>IF($B215="","",INDEX('All CCC'!E$7:E$846,MATCH(WatchList!$B215,'All CCC'!$B$7:$B$846,0)))</f>
        <v/>
      </c>
      <c r="F215" s="856" t="str">
        <f>IF($B215="","",INDEX('All CCC'!F$7:F$846,MATCH(WatchList!$B215,'All CCC'!$B$7:$B$846,0)))</f>
        <v/>
      </c>
      <c r="G215" s="856" t="str">
        <f>IF($B215="","",INDEX('All CCC'!G$7:G$846,MATCH(WatchList!$B215,'All CCC'!$B$7:$B$846,0)))</f>
        <v/>
      </c>
      <c r="H215" s="856" t="str">
        <f>IF($B215="","",INDEX('All CCC'!H$7:H$846,MATCH(WatchList!$B215,'All CCC'!$B$7:$B$846,0)))</f>
        <v/>
      </c>
      <c r="I215" s="856" t="str">
        <f>IF($B215="","",INDEX('All CCC'!I$7:I$846,MATCH(WatchList!$B215,'All CCC'!$B$7:$B$846,0)))</f>
        <v/>
      </c>
      <c r="J215" s="856" t="str">
        <f>IF($B215="","",INDEX('All CCC'!J$7:J$846,MATCH(WatchList!$B215,'All CCC'!$B$7:$B$846,0)))</f>
        <v/>
      </c>
      <c r="K215" s="856" t="str">
        <f>IF($B215="","",INDEX('All CCC'!K$7:K$846,MATCH(WatchList!$B215,'All CCC'!$B$7:$B$846,0)))</f>
        <v/>
      </c>
      <c r="L215" s="856" t="str">
        <f>IF($B215="","",INDEX('All CCC'!L$7:L$846,MATCH(WatchList!$B215,'All CCC'!$B$7:$B$846,0)))</f>
        <v/>
      </c>
      <c r="M215" s="856" t="str">
        <f>IF($B215="","",INDEX('All CCC'!M$7:M$846,MATCH(WatchList!$B215,'All CCC'!$B$7:$B$846,0)))</f>
        <v/>
      </c>
      <c r="N215" s="856" t="str">
        <f>IF($B215="","",INDEX('All CCC'!N$7:N$846,MATCH(WatchList!$B215,'All CCC'!$B$7:$B$846,0)))</f>
        <v/>
      </c>
      <c r="O215" s="856" t="str">
        <f>IF($B215="","",INDEX('All CCC'!O$7:O$846,MATCH(WatchList!$B215,'All CCC'!$B$7:$B$846,0)))</f>
        <v/>
      </c>
      <c r="P215" s="857" t="str">
        <f>IF($B215="","",INDEX('All CCC'!P$7:P$846,MATCH(WatchList!$B215,'All CCC'!$B$7:$B$846,0)))</f>
        <v/>
      </c>
      <c r="Q215" s="857" t="str">
        <f>IF($B215="","",INDEX('All CCC'!Q$7:Q$846,MATCH(WatchList!$B215,'All CCC'!$B$7:$B$846,0)))</f>
        <v/>
      </c>
      <c r="R215" s="856" t="str">
        <f>IF($B215="","",INDEX('All CCC'!R$7:R$846,MATCH(WatchList!$B215,'All CCC'!$B$7:$B$846,0)))</f>
        <v/>
      </c>
      <c r="S215" s="856" t="str">
        <f>IF($B215="","",INDEX('All CCC'!S$7:S$846,MATCH(WatchList!$B215,'All CCC'!$B$7:$B$846,0)))</f>
        <v/>
      </c>
      <c r="T215" s="856" t="str">
        <f>IF($B215="","",INDEX('All CCC'!T$7:T$846,MATCH(WatchList!$B215,'All CCC'!$B$7:$B$846,0)))</f>
        <v/>
      </c>
      <c r="U215" s="856" t="str">
        <f>IF($B215="","",INDEX('All CCC'!U$7:U$846,MATCH(WatchList!$B215,'All CCC'!$B$7:$B$846,0)))</f>
        <v/>
      </c>
      <c r="V215" s="856" t="str">
        <f>IF($B215="","",INDEX('All CCC'!V$7:V$846,MATCH(WatchList!$B215,'All CCC'!$B$7:$B$846,0)))</f>
        <v/>
      </c>
      <c r="W215" s="856" t="str">
        <f>IF($B215="","",INDEX('All CCC'!W$7:W$846,MATCH(WatchList!$B215,'All CCC'!$B$7:$B$846,0)))</f>
        <v/>
      </c>
      <c r="X215" s="856" t="str">
        <f>IF($B215="","",INDEX('All CCC'!X$7:X$846,MATCH(WatchList!$B215,'All CCC'!$B$7:$B$846,0)))</f>
        <v/>
      </c>
      <c r="Y215" s="856" t="str">
        <f>IF($B215="","",INDEX('All CCC'!Y$7:Y$846,MATCH(WatchList!$B215,'All CCC'!$B$7:$B$846,0)))</f>
        <v/>
      </c>
      <c r="Z215" s="856" t="str">
        <f>IF($B215="","",INDEX('All CCC'!Z$7:Z$846,MATCH(WatchList!$B215,'All CCC'!$B$7:$B$846,0)))</f>
        <v/>
      </c>
      <c r="AA215" s="856" t="str">
        <f>IF($B215="","",INDEX('All CCC'!AA$7:AA$846,MATCH(WatchList!$B215,'All CCC'!$B$7:$B$846,0)))</f>
        <v/>
      </c>
      <c r="AB215" s="856" t="str">
        <f>IF($B215="","",INDEX('All CCC'!AB$7:AB$846,MATCH(WatchList!$B215,'All CCC'!$B$7:$B$846,0)))</f>
        <v/>
      </c>
      <c r="AC215" s="856" t="str">
        <f>IF($B215="","",INDEX('All CCC'!AC$7:AC$846,MATCH(WatchList!$B215,'All CCC'!$B$7:$B$846,0)))</f>
        <v/>
      </c>
      <c r="AD215" s="856" t="str">
        <f>IF($B215="","",INDEX('All CCC'!AD$7:AD$846,MATCH(WatchList!$B215,'All CCC'!$B$7:$B$846,0)))</f>
        <v/>
      </c>
      <c r="AE215" s="856" t="str">
        <f>IF($B215="","",INDEX('All CCC'!AE$7:AE$846,MATCH(WatchList!$B215,'All CCC'!$B$7:$B$846,0)))</f>
        <v/>
      </c>
      <c r="AF215" s="856" t="str">
        <f>IF($B215="","",INDEX('All CCC'!AF$7:AF$846,MATCH(WatchList!$B215,'All CCC'!$B$7:$B$846,0)))</f>
        <v/>
      </c>
      <c r="AG215" s="856" t="str">
        <f>IF($B215="","",INDEX('All CCC'!AG$7:AG$846,MATCH(WatchList!$B215,'All CCC'!$B$7:$B$846,0)))</f>
        <v/>
      </c>
      <c r="AH215" s="856" t="str">
        <f>IF($B215="","",INDEX('All CCC'!AH$7:AH$846,MATCH(WatchList!$B215,'All CCC'!$B$7:$B$846,0)))</f>
        <v/>
      </c>
      <c r="AI215" s="856" t="str">
        <f>IF($B215="","",INDEX('All CCC'!AI$7:AI$846,MATCH(WatchList!$B215,'All CCC'!$B$7:$B$846,0)))</f>
        <v/>
      </c>
      <c r="AJ215" s="856" t="str">
        <f>IF($B215="","",INDEX('All CCC'!AJ$7:AJ$846,MATCH(WatchList!$B215,'All CCC'!$B$7:$B$846,0)))</f>
        <v/>
      </c>
      <c r="AK215" s="856" t="str">
        <f>IF($B215="","",INDEX('All CCC'!AK$7:AK$846,MATCH(WatchList!$B215,'All CCC'!$B$7:$B$846,0)))</f>
        <v/>
      </c>
      <c r="AL215" s="856" t="str">
        <f>IF($B215="","",INDEX('All CCC'!AL$7:AL$846,MATCH(WatchList!$B215,'All CCC'!$B$7:$B$846,0)))</f>
        <v/>
      </c>
      <c r="AM215" s="856" t="str">
        <f>IF($B215="","",INDEX('All CCC'!AM$7:AM$846,MATCH(WatchList!$B215,'All CCC'!$B$7:$B$846,0)))</f>
        <v/>
      </c>
      <c r="AN215" s="856" t="str">
        <f>IF($B215="","",INDEX('All CCC'!AN$7:AN$846,MATCH(WatchList!$B215,'All CCC'!$B$7:$B$846,0)))</f>
        <v/>
      </c>
      <c r="AO215" s="856" t="str">
        <f>IF($B215="","",INDEX('All CCC'!AO$7:AO$846,MATCH(WatchList!$B215,'All CCC'!$B$7:$B$846,0)))</f>
        <v/>
      </c>
      <c r="AP215" s="856" t="str">
        <f>IF($B215="","",INDEX('All CCC'!AP$7:AP$846,MATCH(WatchList!$B215,'All CCC'!$B$7:$B$846,0)))</f>
        <v/>
      </c>
      <c r="AQ215" s="856" t="str">
        <f>IF($B215="","",INDEX('All CCC'!AQ$7:AQ$846,MATCH(WatchList!$B215,'All CCC'!$B$7:$B$846,0)))</f>
        <v/>
      </c>
      <c r="AR215" s="856" t="str">
        <f>IF($B215="","",INDEX('All CCC'!AR$7:AR$846,MATCH(WatchList!$B215,'All CCC'!$B$7:$B$846,0)))</f>
        <v/>
      </c>
      <c r="AS215" s="856" t="str">
        <f>IF($B215="","",INDEX('All CCC'!AS$7:AS$846,MATCH(WatchList!$B215,'All CCC'!$B$7:$B$846,0)))</f>
        <v/>
      </c>
      <c r="AT215" s="856" t="str">
        <f>IF($B215="","",INDEX('All CCC'!AT$7:AT$846,MATCH(WatchList!$B215,'All CCC'!$B$7:$B$846,0)))</f>
        <v/>
      </c>
      <c r="AU215" s="856" t="str">
        <f>IF($B215="","",INDEX('All CCC'!AU$7:AU$846,MATCH(WatchList!$B215,'All CCC'!$B$7:$B$846,0)))</f>
        <v/>
      </c>
      <c r="AV215" s="856" t="str">
        <f>IF($B215="","",INDEX('All CCC'!AV$7:AV$846,MATCH(WatchList!$B215,'All CCC'!$B$7:$B$846,0)))</f>
        <v/>
      </c>
      <c r="AW215" s="856" t="str">
        <f>IF($B215="","",INDEX('All CCC'!AW$7:AW$846,MATCH(WatchList!$B215,'All CCC'!$B$7:$B$846,0)))</f>
        <v/>
      </c>
      <c r="AX215" s="856" t="str">
        <f>IF($B215="","",INDEX('All CCC'!AX$7:AX$846,MATCH(WatchList!$B215,'All CCC'!$B$7:$B$846,0)))</f>
        <v/>
      </c>
      <c r="AY215" s="856" t="str">
        <f>IF($B215="","",INDEX('All CCC'!AY$7:AY$846,MATCH(WatchList!$B215,'All CCC'!$B$7:$B$846,0)))</f>
        <v/>
      </c>
      <c r="AZ215" s="856" t="str">
        <f>IF($B215="","",INDEX('All CCC'!AZ$7:AZ$846,MATCH(WatchList!$B215,'All CCC'!$B$7:$B$846,0)))</f>
        <v/>
      </c>
      <c r="BA215" s="856" t="str">
        <f>IF($B215="","",INDEX('All CCC'!BA$7:BA$846,MATCH(WatchList!$B215,'All CCC'!$B$7:$B$846,0)))</f>
        <v/>
      </c>
      <c r="BB215" s="856" t="str">
        <f>IF($B215="","",INDEX('All CCC'!BB$7:BB$846,MATCH(WatchList!$B215,'All CCC'!$B$7:$B$846,0)))</f>
        <v/>
      </c>
      <c r="BC215" s="856" t="str">
        <f>IF($B215="","",INDEX('All CCC'!BC$7:BC$846,MATCH(WatchList!$B215,'All CCC'!$B$7:$B$846,0)))</f>
        <v/>
      </c>
      <c r="BD215" s="856" t="str">
        <f>IF($B215="","",INDEX('All CCC'!BD$7:BD$846,MATCH(WatchList!$B215,'All CCC'!$B$7:$B$846,0)))</f>
        <v/>
      </c>
      <c r="BE215" s="856" t="str">
        <f>IF($B215="","",INDEX('All CCC'!BE$7:BE$846,MATCH(WatchList!$B215,'All CCC'!$B$7:$B$846,0)))</f>
        <v/>
      </c>
      <c r="BF215" s="856" t="str">
        <f>IF($B215="","",INDEX('All CCC'!BF$7:BF$846,MATCH(WatchList!$B215,'All CCC'!$B$7:$B$846,0)))</f>
        <v/>
      </c>
      <c r="BG215" s="856" t="str">
        <f>IF($B215="","",INDEX('All CCC'!BG$7:BG$846,MATCH(WatchList!$B215,'All CCC'!$B$7:$B$846,0)))</f>
        <v/>
      </c>
    </row>
    <row r="216" spans="1:59" x14ac:dyDescent="0.2">
      <c r="A216" s="550" t="str">
        <f>IF($B216="","",INDEX('All CCC'!A$7:A$846,MATCH(WatchList!$B216,'All CCC'!$B$7:$B$846,0)))</f>
        <v/>
      </c>
      <c r="B216" s="31"/>
      <c r="C216" s="856" t="str">
        <f>IF($B216="","",INDEX('All CCC'!C$7:C$846,MATCH(WatchList!$B216,'All CCC'!$B$7:$B$846,0)))</f>
        <v/>
      </c>
      <c r="D216" s="856" t="str">
        <f>IF($B216="","",INDEX('All CCC'!D$7:D$846,MATCH(WatchList!$B216,'All CCC'!$B$7:$B$846,0)))</f>
        <v/>
      </c>
      <c r="E216" s="856" t="str">
        <f>IF($B216="","",INDEX('All CCC'!E$7:E$846,MATCH(WatchList!$B216,'All CCC'!$B$7:$B$846,0)))</f>
        <v/>
      </c>
      <c r="F216" s="856" t="str">
        <f>IF($B216="","",INDEX('All CCC'!F$7:F$846,MATCH(WatchList!$B216,'All CCC'!$B$7:$B$846,0)))</f>
        <v/>
      </c>
      <c r="G216" s="856" t="str">
        <f>IF($B216="","",INDEX('All CCC'!G$7:G$846,MATCH(WatchList!$B216,'All CCC'!$B$7:$B$846,0)))</f>
        <v/>
      </c>
      <c r="H216" s="856" t="str">
        <f>IF($B216="","",INDEX('All CCC'!H$7:H$846,MATCH(WatchList!$B216,'All CCC'!$B$7:$B$846,0)))</f>
        <v/>
      </c>
      <c r="I216" s="856" t="str">
        <f>IF($B216="","",INDEX('All CCC'!I$7:I$846,MATCH(WatchList!$B216,'All CCC'!$B$7:$B$846,0)))</f>
        <v/>
      </c>
      <c r="J216" s="856" t="str">
        <f>IF($B216="","",INDEX('All CCC'!J$7:J$846,MATCH(WatchList!$B216,'All CCC'!$B$7:$B$846,0)))</f>
        <v/>
      </c>
      <c r="K216" s="856" t="str">
        <f>IF($B216="","",INDEX('All CCC'!K$7:K$846,MATCH(WatchList!$B216,'All CCC'!$B$7:$B$846,0)))</f>
        <v/>
      </c>
      <c r="L216" s="856" t="str">
        <f>IF($B216="","",INDEX('All CCC'!L$7:L$846,MATCH(WatchList!$B216,'All CCC'!$B$7:$B$846,0)))</f>
        <v/>
      </c>
      <c r="M216" s="856" t="str">
        <f>IF($B216="","",INDEX('All CCC'!M$7:M$846,MATCH(WatchList!$B216,'All CCC'!$B$7:$B$846,0)))</f>
        <v/>
      </c>
      <c r="N216" s="856" t="str">
        <f>IF($B216="","",INDEX('All CCC'!N$7:N$846,MATCH(WatchList!$B216,'All CCC'!$B$7:$B$846,0)))</f>
        <v/>
      </c>
      <c r="O216" s="856" t="str">
        <f>IF($B216="","",INDEX('All CCC'!O$7:O$846,MATCH(WatchList!$B216,'All CCC'!$B$7:$B$846,0)))</f>
        <v/>
      </c>
      <c r="P216" s="857" t="str">
        <f>IF($B216="","",INDEX('All CCC'!P$7:P$846,MATCH(WatchList!$B216,'All CCC'!$B$7:$B$846,0)))</f>
        <v/>
      </c>
      <c r="Q216" s="857" t="str">
        <f>IF($B216="","",INDEX('All CCC'!Q$7:Q$846,MATCH(WatchList!$B216,'All CCC'!$B$7:$B$846,0)))</f>
        <v/>
      </c>
      <c r="R216" s="856" t="str">
        <f>IF($B216="","",INDEX('All CCC'!R$7:R$846,MATCH(WatchList!$B216,'All CCC'!$B$7:$B$846,0)))</f>
        <v/>
      </c>
      <c r="S216" s="856" t="str">
        <f>IF($B216="","",INDEX('All CCC'!S$7:S$846,MATCH(WatchList!$B216,'All CCC'!$B$7:$B$846,0)))</f>
        <v/>
      </c>
      <c r="T216" s="856" t="str">
        <f>IF($B216="","",INDEX('All CCC'!T$7:T$846,MATCH(WatchList!$B216,'All CCC'!$B$7:$B$846,0)))</f>
        <v/>
      </c>
      <c r="U216" s="856" t="str">
        <f>IF($B216="","",INDEX('All CCC'!U$7:U$846,MATCH(WatchList!$B216,'All CCC'!$B$7:$B$846,0)))</f>
        <v/>
      </c>
      <c r="V216" s="856" t="str">
        <f>IF($B216="","",INDEX('All CCC'!V$7:V$846,MATCH(WatchList!$B216,'All CCC'!$B$7:$B$846,0)))</f>
        <v/>
      </c>
      <c r="W216" s="856" t="str">
        <f>IF($B216="","",INDEX('All CCC'!W$7:W$846,MATCH(WatchList!$B216,'All CCC'!$B$7:$B$846,0)))</f>
        <v/>
      </c>
      <c r="X216" s="856" t="str">
        <f>IF($B216="","",INDEX('All CCC'!X$7:X$846,MATCH(WatchList!$B216,'All CCC'!$B$7:$B$846,0)))</f>
        <v/>
      </c>
      <c r="Y216" s="856" t="str">
        <f>IF($B216="","",INDEX('All CCC'!Y$7:Y$846,MATCH(WatchList!$B216,'All CCC'!$B$7:$B$846,0)))</f>
        <v/>
      </c>
      <c r="Z216" s="856" t="str">
        <f>IF($B216="","",INDEX('All CCC'!Z$7:Z$846,MATCH(WatchList!$B216,'All CCC'!$B$7:$B$846,0)))</f>
        <v/>
      </c>
      <c r="AA216" s="856" t="str">
        <f>IF($B216="","",INDEX('All CCC'!AA$7:AA$846,MATCH(WatchList!$B216,'All CCC'!$B$7:$B$846,0)))</f>
        <v/>
      </c>
      <c r="AB216" s="856" t="str">
        <f>IF($B216="","",INDEX('All CCC'!AB$7:AB$846,MATCH(WatchList!$B216,'All CCC'!$B$7:$B$846,0)))</f>
        <v/>
      </c>
      <c r="AC216" s="856" t="str">
        <f>IF($B216="","",INDEX('All CCC'!AC$7:AC$846,MATCH(WatchList!$B216,'All CCC'!$B$7:$B$846,0)))</f>
        <v/>
      </c>
      <c r="AD216" s="856" t="str">
        <f>IF($B216="","",INDEX('All CCC'!AD$7:AD$846,MATCH(WatchList!$B216,'All CCC'!$B$7:$B$846,0)))</f>
        <v/>
      </c>
      <c r="AE216" s="856" t="str">
        <f>IF($B216="","",INDEX('All CCC'!AE$7:AE$846,MATCH(WatchList!$B216,'All CCC'!$B$7:$B$846,0)))</f>
        <v/>
      </c>
      <c r="AF216" s="856" t="str">
        <f>IF($B216="","",INDEX('All CCC'!AF$7:AF$846,MATCH(WatchList!$B216,'All CCC'!$B$7:$B$846,0)))</f>
        <v/>
      </c>
      <c r="AG216" s="856" t="str">
        <f>IF($B216="","",INDEX('All CCC'!AG$7:AG$846,MATCH(WatchList!$B216,'All CCC'!$B$7:$B$846,0)))</f>
        <v/>
      </c>
      <c r="AH216" s="856" t="str">
        <f>IF($B216="","",INDEX('All CCC'!AH$7:AH$846,MATCH(WatchList!$B216,'All CCC'!$B$7:$B$846,0)))</f>
        <v/>
      </c>
      <c r="AI216" s="856" t="str">
        <f>IF($B216="","",INDEX('All CCC'!AI$7:AI$846,MATCH(WatchList!$B216,'All CCC'!$B$7:$B$846,0)))</f>
        <v/>
      </c>
      <c r="AJ216" s="856" t="str">
        <f>IF($B216="","",INDEX('All CCC'!AJ$7:AJ$846,MATCH(WatchList!$B216,'All CCC'!$B$7:$B$846,0)))</f>
        <v/>
      </c>
      <c r="AK216" s="856" t="str">
        <f>IF($B216="","",INDEX('All CCC'!AK$7:AK$846,MATCH(WatchList!$B216,'All CCC'!$B$7:$B$846,0)))</f>
        <v/>
      </c>
      <c r="AL216" s="856" t="str">
        <f>IF($B216="","",INDEX('All CCC'!AL$7:AL$846,MATCH(WatchList!$B216,'All CCC'!$B$7:$B$846,0)))</f>
        <v/>
      </c>
      <c r="AM216" s="856" t="str">
        <f>IF($B216="","",INDEX('All CCC'!AM$7:AM$846,MATCH(WatchList!$B216,'All CCC'!$B$7:$B$846,0)))</f>
        <v/>
      </c>
      <c r="AN216" s="856" t="str">
        <f>IF($B216="","",INDEX('All CCC'!AN$7:AN$846,MATCH(WatchList!$B216,'All CCC'!$B$7:$B$846,0)))</f>
        <v/>
      </c>
      <c r="AO216" s="856" t="str">
        <f>IF($B216="","",INDEX('All CCC'!AO$7:AO$846,MATCH(WatchList!$B216,'All CCC'!$B$7:$B$846,0)))</f>
        <v/>
      </c>
      <c r="AP216" s="856" t="str">
        <f>IF($B216="","",INDEX('All CCC'!AP$7:AP$846,MATCH(WatchList!$B216,'All CCC'!$B$7:$B$846,0)))</f>
        <v/>
      </c>
      <c r="AQ216" s="856" t="str">
        <f>IF($B216="","",INDEX('All CCC'!AQ$7:AQ$846,MATCH(WatchList!$B216,'All CCC'!$B$7:$B$846,0)))</f>
        <v/>
      </c>
      <c r="AR216" s="856" t="str">
        <f>IF($B216="","",INDEX('All CCC'!AR$7:AR$846,MATCH(WatchList!$B216,'All CCC'!$B$7:$B$846,0)))</f>
        <v/>
      </c>
      <c r="AS216" s="856" t="str">
        <f>IF($B216="","",INDEX('All CCC'!AS$7:AS$846,MATCH(WatchList!$B216,'All CCC'!$B$7:$B$846,0)))</f>
        <v/>
      </c>
      <c r="AT216" s="856" t="str">
        <f>IF($B216="","",INDEX('All CCC'!AT$7:AT$846,MATCH(WatchList!$B216,'All CCC'!$B$7:$B$846,0)))</f>
        <v/>
      </c>
      <c r="AU216" s="856" t="str">
        <f>IF($B216="","",INDEX('All CCC'!AU$7:AU$846,MATCH(WatchList!$B216,'All CCC'!$B$7:$B$846,0)))</f>
        <v/>
      </c>
      <c r="AV216" s="856" t="str">
        <f>IF($B216="","",INDEX('All CCC'!AV$7:AV$846,MATCH(WatchList!$B216,'All CCC'!$B$7:$B$846,0)))</f>
        <v/>
      </c>
      <c r="AW216" s="856" t="str">
        <f>IF($B216="","",INDEX('All CCC'!AW$7:AW$846,MATCH(WatchList!$B216,'All CCC'!$B$7:$B$846,0)))</f>
        <v/>
      </c>
      <c r="AX216" s="856" t="str">
        <f>IF($B216="","",INDEX('All CCC'!AX$7:AX$846,MATCH(WatchList!$B216,'All CCC'!$B$7:$B$846,0)))</f>
        <v/>
      </c>
      <c r="AY216" s="856" t="str">
        <f>IF($B216="","",INDEX('All CCC'!AY$7:AY$846,MATCH(WatchList!$B216,'All CCC'!$B$7:$B$846,0)))</f>
        <v/>
      </c>
      <c r="AZ216" s="856" t="str">
        <f>IF($B216="","",INDEX('All CCC'!AZ$7:AZ$846,MATCH(WatchList!$B216,'All CCC'!$B$7:$B$846,0)))</f>
        <v/>
      </c>
      <c r="BA216" s="856" t="str">
        <f>IF($B216="","",INDEX('All CCC'!BA$7:BA$846,MATCH(WatchList!$B216,'All CCC'!$B$7:$B$846,0)))</f>
        <v/>
      </c>
      <c r="BB216" s="856" t="str">
        <f>IF($B216="","",INDEX('All CCC'!BB$7:BB$846,MATCH(WatchList!$B216,'All CCC'!$B$7:$B$846,0)))</f>
        <v/>
      </c>
      <c r="BC216" s="856" t="str">
        <f>IF($B216="","",INDEX('All CCC'!BC$7:BC$846,MATCH(WatchList!$B216,'All CCC'!$B$7:$B$846,0)))</f>
        <v/>
      </c>
      <c r="BD216" s="856" t="str">
        <f>IF($B216="","",INDEX('All CCC'!BD$7:BD$846,MATCH(WatchList!$B216,'All CCC'!$B$7:$B$846,0)))</f>
        <v/>
      </c>
      <c r="BE216" s="856" t="str">
        <f>IF($B216="","",INDEX('All CCC'!BE$7:BE$846,MATCH(WatchList!$B216,'All CCC'!$B$7:$B$846,0)))</f>
        <v/>
      </c>
      <c r="BF216" s="856" t="str">
        <f>IF($B216="","",INDEX('All CCC'!BF$7:BF$846,MATCH(WatchList!$B216,'All CCC'!$B$7:$B$846,0)))</f>
        <v/>
      </c>
      <c r="BG216" s="856" t="str">
        <f>IF($B216="","",INDEX('All CCC'!BG$7:BG$846,MATCH(WatchList!$B216,'All CCC'!$B$7:$B$846,0)))</f>
        <v/>
      </c>
    </row>
    <row r="217" spans="1:59" x14ac:dyDescent="0.2">
      <c r="A217" s="550" t="str">
        <f>IF($B217="","",INDEX('All CCC'!A$7:A$846,MATCH(WatchList!$B217,'All CCC'!$B$7:$B$846,0)))</f>
        <v/>
      </c>
      <c r="B217" s="31"/>
      <c r="C217" s="856" t="str">
        <f>IF($B217="","",INDEX('All CCC'!C$7:C$846,MATCH(WatchList!$B217,'All CCC'!$B$7:$B$846,0)))</f>
        <v/>
      </c>
      <c r="D217" s="856" t="str">
        <f>IF($B217="","",INDEX('All CCC'!D$7:D$846,MATCH(WatchList!$B217,'All CCC'!$B$7:$B$846,0)))</f>
        <v/>
      </c>
      <c r="E217" s="856" t="str">
        <f>IF($B217="","",INDEX('All CCC'!E$7:E$846,MATCH(WatchList!$B217,'All CCC'!$B$7:$B$846,0)))</f>
        <v/>
      </c>
      <c r="F217" s="856" t="str">
        <f>IF($B217="","",INDEX('All CCC'!F$7:F$846,MATCH(WatchList!$B217,'All CCC'!$B$7:$B$846,0)))</f>
        <v/>
      </c>
      <c r="G217" s="856" t="str">
        <f>IF($B217="","",INDEX('All CCC'!G$7:G$846,MATCH(WatchList!$B217,'All CCC'!$B$7:$B$846,0)))</f>
        <v/>
      </c>
      <c r="H217" s="856" t="str">
        <f>IF($B217="","",INDEX('All CCC'!H$7:H$846,MATCH(WatchList!$B217,'All CCC'!$B$7:$B$846,0)))</f>
        <v/>
      </c>
      <c r="I217" s="856" t="str">
        <f>IF($B217="","",INDEX('All CCC'!I$7:I$846,MATCH(WatchList!$B217,'All CCC'!$B$7:$B$846,0)))</f>
        <v/>
      </c>
      <c r="J217" s="856" t="str">
        <f>IF($B217="","",INDEX('All CCC'!J$7:J$846,MATCH(WatchList!$B217,'All CCC'!$B$7:$B$846,0)))</f>
        <v/>
      </c>
      <c r="K217" s="856" t="str">
        <f>IF($B217="","",INDEX('All CCC'!K$7:K$846,MATCH(WatchList!$B217,'All CCC'!$B$7:$B$846,0)))</f>
        <v/>
      </c>
      <c r="L217" s="856" t="str">
        <f>IF($B217="","",INDEX('All CCC'!L$7:L$846,MATCH(WatchList!$B217,'All CCC'!$B$7:$B$846,0)))</f>
        <v/>
      </c>
      <c r="M217" s="856" t="str">
        <f>IF($B217="","",INDEX('All CCC'!M$7:M$846,MATCH(WatchList!$B217,'All CCC'!$B$7:$B$846,0)))</f>
        <v/>
      </c>
      <c r="N217" s="856" t="str">
        <f>IF($B217="","",INDEX('All CCC'!N$7:N$846,MATCH(WatchList!$B217,'All CCC'!$B$7:$B$846,0)))</f>
        <v/>
      </c>
      <c r="O217" s="856" t="str">
        <f>IF($B217="","",INDEX('All CCC'!O$7:O$846,MATCH(WatchList!$B217,'All CCC'!$B$7:$B$846,0)))</f>
        <v/>
      </c>
      <c r="P217" s="857" t="str">
        <f>IF($B217="","",INDEX('All CCC'!P$7:P$846,MATCH(WatchList!$B217,'All CCC'!$B$7:$B$846,0)))</f>
        <v/>
      </c>
      <c r="Q217" s="857" t="str">
        <f>IF($B217="","",INDEX('All CCC'!Q$7:Q$846,MATCH(WatchList!$B217,'All CCC'!$B$7:$B$846,0)))</f>
        <v/>
      </c>
      <c r="R217" s="856" t="str">
        <f>IF($B217="","",INDEX('All CCC'!R$7:R$846,MATCH(WatchList!$B217,'All CCC'!$B$7:$B$846,0)))</f>
        <v/>
      </c>
      <c r="S217" s="856" t="str">
        <f>IF($B217="","",INDEX('All CCC'!S$7:S$846,MATCH(WatchList!$B217,'All CCC'!$B$7:$B$846,0)))</f>
        <v/>
      </c>
      <c r="T217" s="856" t="str">
        <f>IF($B217="","",INDEX('All CCC'!T$7:T$846,MATCH(WatchList!$B217,'All CCC'!$B$7:$B$846,0)))</f>
        <v/>
      </c>
      <c r="U217" s="856" t="str">
        <f>IF($B217="","",INDEX('All CCC'!U$7:U$846,MATCH(WatchList!$B217,'All CCC'!$B$7:$B$846,0)))</f>
        <v/>
      </c>
      <c r="V217" s="856" t="str">
        <f>IF($B217="","",INDEX('All CCC'!V$7:V$846,MATCH(WatchList!$B217,'All CCC'!$B$7:$B$846,0)))</f>
        <v/>
      </c>
      <c r="W217" s="856" t="str">
        <f>IF($B217="","",INDEX('All CCC'!W$7:W$846,MATCH(WatchList!$B217,'All CCC'!$B$7:$B$846,0)))</f>
        <v/>
      </c>
      <c r="X217" s="856" t="str">
        <f>IF($B217="","",INDEX('All CCC'!X$7:X$846,MATCH(WatchList!$B217,'All CCC'!$B$7:$B$846,0)))</f>
        <v/>
      </c>
      <c r="Y217" s="856" t="str">
        <f>IF($B217="","",INDEX('All CCC'!Y$7:Y$846,MATCH(WatchList!$B217,'All CCC'!$B$7:$B$846,0)))</f>
        <v/>
      </c>
      <c r="Z217" s="856" t="str">
        <f>IF($B217="","",INDEX('All CCC'!Z$7:Z$846,MATCH(WatchList!$B217,'All CCC'!$B$7:$B$846,0)))</f>
        <v/>
      </c>
      <c r="AA217" s="856" t="str">
        <f>IF($B217="","",INDEX('All CCC'!AA$7:AA$846,MATCH(WatchList!$B217,'All CCC'!$B$7:$B$846,0)))</f>
        <v/>
      </c>
      <c r="AB217" s="856" t="str">
        <f>IF($B217="","",INDEX('All CCC'!AB$7:AB$846,MATCH(WatchList!$B217,'All CCC'!$B$7:$B$846,0)))</f>
        <v/>
      </c>
      <c r="AC217" s="856" t="str">
        <f>IF($B217="","",INDEX('All CCC'!AC$7:AC$846,MATCH(WatchList!$B217,'All CCC'!$B$7:$B$846,0)))</f>
        <v/>
      </c>
      <c r="AD217" s="856" t="str">
        <f>IF($B217="","",INDEX('All CCC'!AD$7:AD$846,MATCH(WatchList!$B217,'All CCC'!$B$7:$B$846,0)))</f>
        <v/>
      </c>
      <c r="AE217" s="856" t="str">
        <f>IF($B217="","",INDEX('All CCC'!AE$7:AE$846,MATCH(WatchList!$B217,'All CCC'!$B$7:$B$846,0)))</f>
        <v/>
      </c>
      <c r="AF217" s="856" t="str">
        <f>IF($B217="","",INDEX('All CCC'!AF$7:AF$846,MATCH(WatchList!$B217,'All CCC'!$B$7:$B$846,0)))</f>
        <v/>
      </c>
      <c r="AG217" s="856" t="str">
        <f>IF($B217="","",INDEX('All CCC'!AG$7:AG$846,MATCH(WatchList!$B217,'All CCC'!$B$7:$B$846,0)))</f>
        <v/>
      </c>
      <c r="AH217" s="856" t="str">
        <f>IF($B217="","",INDEX('All CCC'!AH$7:AH$846,MATCH(WatchList!$B217,'All CCC'!$B$7:$B$846,0)))</f>
        <v/>
      </c>
      <c r="AI217" s="856" t="str">
        <f>IF($B217="","",INDEX('All CCC'!AI$7:AI$846,MATCH(WatchList!$B217,'All CCC'!$B$7:$B$846,0)))</f>
        <v/>
      </c>
      <c r="AJ217" s="856" t="str">
        <f>IF($B217="","",INDEX('All CCC'!AJ$7:AJ$846,MATCH(WatchList!$B217,'All CCC'!$B$7:$B$846,0)))</f>
        <v/>
      </c>
      <c r="AK217" s="856" t="str">
        <f>IF($B217="","",INDEX('All CCC'!AK$7:AK$846,MATCH(WatchList!$B217,'All CCC'!$B$7:$B$846,0)))</f>
        <v/>
      </c>
      <c r="AL217" s="856" t="str">
        <f>IF($B217="","",INDEX('All CCC'!AL$7:AL$846,MATCH(WatchList!$B217,'All CCC'!$B$7:$B$846,0)))</f>
        <v/>
      </c>
      <c r="AM217" s="856" t="str">
        <f>IF($B217="","",INDEX('All CCC'!AM$7:AM$846,MATCH(WatchList!$B217,'All CCC'!$B$7:$B$846,0)))</f>
        <v/>
      </c>
      <c r="AN217" s="856" t="str">
        <f>IF($B217="","",INDEX('All CCC'!AN$7:AN$846,MATCH(WatchList!$B217,'All CCC'!$B$7:$B$846,0)))</f>
        <v/>
      </c>
      <c r="AO217" s="856" t="str">
        <f>IF($B217="","",INDEX('All CCC'!AO$7:AO$846,MATCH(WatchList!$B217,'All CCC'!$B$7:$B$846,0)))</f>
        <v/>
      </c>
      <c r="AP217" s="856" t="str">
        <f>IF($B217="","",INDEX('All CCC'!AP$7:AP$846,MATCH(WatchList!$B217,'All CCC'!$B$7:$B$846,0)))</f>
        <v/>
      </c>
      <c r="AQ217" s="856" t="str">
        <f>IF($B217="","",INDEX('All CCC'!AQ$7:AQ$846,MATCH(WatchList!$B217,'All CCC'!$B$7:$B$846,0)))</f>
        <v/>
      </c>
      <c r="AR217" s="856" t="str">
        <f>IF($B217="","",INDEX('All CCC'!AR$7:AR$846,MATCH(WatchList!$B217,'All CCC'!$B$7:$B$846,0)))</f>
        <v/>
      </c>
      <c r="AS217" s="856" t="str">
        <f>IF($B217="","",INDEX('All CCC'!AS$7:AS$846,MATCH(WatchList!$B217,'All CCC'!$B$7:$B$846,0)))</f>
        <v/>
      </c>
      <c r="AT217" s="856" t="str">
        <f>IF($B217="","",INDEX('All CCC'!AT$7:AT$846,MATCH(WatchList!$B217,'All CCC'!$B$7:$B$846,0)))</f>
        <v/>
      </c>
      <c r="AU217" s="856" t="str">
        <f>IF($B217="","",INDEX('All CCC'!AU$7:AU$846,MATCH(WatchList!$B217,'All CCC'!$B$7:$B$846,0)))</f>
        <v/>
      </c>
      <c r="AV217" s="856" t="str">
        <f>IF($B217="","",INDEX('All CCC'!AV$7:AV$846,MATCH(WatchList!$B217,'All CCC'!$B$7:$B$846,0)))</f>
        <v/>
      </c>
      <c r="AW217" s="856" t="str">
        <f>IF($B217="","",INDEX('All CCC'!AW$7:AW$846,MATCH(WatchList!$B217,'All CCC'!$B$7:$B$846,0)))</f>
        <v/>
      </c>
      <c r="AX217" s="856" t="str">
        <f>IF($B217="","",INDEX('All CCC'!AX$7:AX$846,MATCH(WatchList!$B217,'All CCC'!$B$7:$B$846,0)))</f>
        <v/>
      </c>
      <c r="AY217" s="856" t="str">
        <f>IF($B217="","",INDEX('All CCC'!AY$7:AY$846,MATCH(WatchList!$B217,'All CCC'!$B$7:$B$846,0)))</f>
        <v/>
      </c>
      <c r="AZ217" s="856" t="str">
        <f>IF($B217="","",INDEX('All CCC'!AZ$7:AZ$846,MATCH(WatchList!$B217,'All CCC'!$B$7:$B$846,0)))</f>
        <v/>
      </c>
      <c r="BA217" s="856" t="str">
        <f>IF($B217="","",INDEX('All CCC'!BA$7:BA$846,MATCH(WatchList!$B217,'All CCC'!$B$7:$B$846,0)))</f>
        <v/>
      </c>
      <c r="BB217" s="856" t="str">
        <f>IF($B217="","",INDEX('All CCC'!BB$7:BB$846,MATCH(WatchList!$B217,'All CCC'!$B$7:$B$846,0)))</f>
        <v/>
      </c>
      <c r="BC217" s="856" t="str">
        <f>IF($B217="","",INDEX('All CCC'!BC$7:BC$846,MATCH(WatchList!$B217,'All CCC'!$B$7:$B$846,0)))</f>
        <v/>
      </c>
      <c r="BD217" s="856" t="str">
        <f>IF($B217="","",INDEX('All CCC'!BD$7:BD$846,MATCH(WatchList!$B217,'All CCC'!$B$7:$B$846,0)))</f>
        <v/>
      </c>
      <c r="BE217" s="856" t="str">
        <f>IF($B217="","",INDEX('All CCC'!BE$7:BE$846,MATCH(WatchList!$B217,'All CCC'!$B$7:$B$846,0)))</f>
        <v/>
      </c>
      <c r="BF217" s="856" t="str">
        <f>IF($B217="","",INDEX('All CCC'!BF$7:BF$846,MATCH(WatchList!$B217,'All CCC'!$B$7:$B$846,0)))</f>
        <v/>
      </c>
      <c r="BG217" s="856" t="str">
        <f>IF($B217="","",INDEX('All CCC'!BG$7:BG$846,MATCH(WatchList!$B217,'All CCC'!$B$7:$B$846,0)))</f>
        <v/>
      </c>
    </row>
    <row r="218" spans="1:59" x14ac:dyDescent="0.2">
      <c r="A218" s="550" t="str">
        <f>IF($B218="","",INDEX('All CCC'!A$7:A$846,MATCH(WatchList!$B218,'All CCC'!$B$7:$B$846,0)))</f>
        <v/>
      </c>
      <c r="B218" s="31"/>
      <c r="C218" s="856" t="str">
        <f>IF($B218="","",INDEX('All CCC'!C$7:C$846,MATCH(WatchList!$B218,'All CCC'!$B$7:$B$846,0)))</f>
        <v/>
      </c>
      <c r="D218" s="856" t="str">
        <f>IF($B218="","",INDEX('All CCC'!D$7:D$846,MATCH(WatchList!$B218,'All CCC'!$B$7:$B$846,0)))</f>
        <v/>
      </c>
      <c r="E218" s="856" t="str">
        <f>IF($B218="","",INDEX('All CCC'!E$7:E$846,MATCH(WatchList!$B218,'All CCC'!$B$7:$B$846,0)))</f>
        <v/>
      </c>
      <c r="F218" s="856" t="str">
        <f>IF($B218="","",INDEX('All CCC'!F$7:F$846,MATCH(WatchList!$B218,'All CCC'!$B$7:$B$846,0)))</f>
        <v/>
      </c>
      <c r="G218" s="856" t="str">
        <f>IF($B218="","",INDEX('All CCC'!G$7:G$846,MATCH(WatchList!$B218,'All CCC'!$B$7:$B$846,0)))</f>
        <v/>
      </c>
      <c r="H218" s="856" t="str">
        <f>IF($B218="","",INDEX('All CCC'!H$7:H$846,MATCH(WatchList!$B218,'All CCC'!$B$7:$B$846,0)))</f>
        <v/>
      </c>
      <c r="I218" s="856" t="str">
        <f>IF($B218="","",INDEX('All CCC'!I$7:I$846,MATCH(WatchList!$B218,'All CCC'!$B$7:$B$846,0)))</f>
        <v/>
      </c>
      <c r="J218" s="856" t="str">
        <f>IF($B218="","",INDEX('All CCC'!J$7:J$846,MATCH(WatchList!$B218,'All CCC'!$B$7:$B$846,0)))</f>
        <v/>
      </c>
      <c r="K218" s="856" t="str">
        <f>IF($B218="","",INDEX('All CCC'!K$7:K$846,MATCH(WatchList!$B218,'All CCC'!$B$7:$B$846,0)))</f>
        <v/>
      </c>
      <c r="L218" s="856" t="str">
        <f>IF($B218="","",INDEX('All CCC'!L$7:L$846,MATCH(WatchList!$B218,'All CCC'!$B$7:$B$846,0)))</f>
        <v/>
      </c>
      <c r="M218" s="856" t="str">
        <f>IF($B218="","",INDEX('All CCC'!M$7:M$846,MATCH(WatchList!$B218,'All CCC'!$B$7:$B$846,0)))</f>
        <v/>
      </c>
      <c r="N218" s="856" t="str">
        <f>IF($B218="","",INDEX('All CCC'!N$7:N$846,MATCH(WatchList!$B218,'All CCC'!$B$7:$B$846,0)))</f>
        <v/>
      </c>
      <c r="O218" s="856" t="str">
        <f>IF($B218="","",INDEX('All CCC'!O$7:O$846,MATCH(WatchList!$B218,'All CCC'!$B$7:$B$846,0)))</f>
        <v/>
      </c>
      <c r="P218" s="857" t="str">
        <f>IF($B218="","",INDEX('All CCC'!P$7:P$846,MATCH(WatchList!$B218,'All CCC'!$B$7:$B$846,0)))</f>
        <v/>
      </c>
      <c r="Q218" s="857" t="str">
        <f>IF($B218="","",INDEX('All CCC'!Q$7:Q$846,MATCH(WatchList!$B218,'All CCC'!$B$7:$B$846,0)))</f>
        <v/>
      </c>
      <c r="R218" s="856" t="str">
        <f>IF($B218="","",INDEX('All CCC'!R$7:R$846,MATCH(WatchList!$B218,'All CCC'!$B$7:$B$846,0)))</f>
        <v/>
      </c>
      <c r="S218" s="856" t="str">
        <f>IF($B218="","",INDEX('All CCC'!S$7:S$846,MATCH(WatchList!$B218,'All CCC'!$B$7:$B$846,0)))</f>
        <v/>
      </c>
      <c r="T218" s="856" t="str">
        <f>IF($B218="","",INDEX('All CCC'!T$7:T$846,MATCH(WatchList!$B218,'All CCC'!$B$7:$B$846,0)))</f>
        <v/>
      </c>
      <c r="U218" s="856" t="str">
        <f>IF($B218="","",INDEX('All CCC'!U$7:U$846,MATCH(WatchList!$B218,'All CCC'!$B$7:$B$846,0)))</f>
        <v/>
      </c>
      <c r="V218" s="856" t="str">
        <f>IF($B218="","",INDEX('All CCC'!V$7:V$846,MATCH(WatchList!$B218,'All CCC'!$B$7:$B$846,0)))</f>
        <v/>
      </c>
      <c r="W218" s="856" t="str">
        <f>IF($B218="","",INDEX('All CCC'!W$7:W$846,MATCH(WatchList!$B218,'All CCC'!$B$7:$B$846,0)))</f>
        <v/>
      </c>
      <c r="X218" s="856" t="str">
        <f>IF($B218="","",INDEX('All CCC'!X$7:X$846,MATCH(WatchList!$B218,'All CCC'!$B$7:$B$846,0)))</f>
        <v/>
      </c>
      <c r="Y218" s="856" t="str">
        <f>IF($B218="","",INDEX('All CCC'!Y$7:Y$846,MATCH(WatchList!$B218,'All CCC'!$B$7:$B$846,0)))</f>
        <v/>
      </c>
      <c r="Z218" s="856" t="str">
        <f>IF($B218="","",INDEX('All CCC'!Z$7:Z$846,MATCH(WatchList!$B218,'All CCC'!$B$7:$B$846,0)))</f>
        <v/>
      </c>
      <c r="AA218" s="856" t="str">
        <f>IF($B218="","",INDEX('All CCC'!AA$7:AA$846,MATCH(WatchList!$B218,'All CCC'!$B$7:$B$846,0)))</f>
        <v/>
      </c>
      <c r="AB218" s="856" t="str">
        <f>IF($B218="","",INDEX('All CCC'!AB$7:AB$846,MATCH(WatchList!$B218,'All CCC'!$B$7:$B$846,0)))</f>
        <v/>
      </c>
      <c r="AC218" s="856" t="str">
        <f>IF($B218="","",INDEX('All CCC'!AC$7:AC$846,MATCH(WatchList!$B218,'All CCC'!$B$7:$B$846,0)))</f>
        <v/>
      </c>
      <c r="AD218" s="856" t="str">
        <f>IF($B218="","",INDEX('All CCC'!AD$7:AD$846,MATCH(WatchList!$B218,'All CCC'!$B$7:$B$846,0)))</f>
        <v/>
      </c>
      <c r="AE218" s="856" t="str">
        <f>IF($B218="","",INDEX('All CCC'!AE$7:AE$846,MATCH(WatchList!$B218,'All CCC'!$B$7:$B$846,0)))</f>
        <v/>
      </c>
      <c r="AF218" s="856" t="str">
        <f>IF($B218="","",INDEX('All CCC'!AF$7:AF$846,MATCH(WatchList!$B218,'All CCC'!$B$7:$B$846,0)))</f>
        <v/>
      </c>
      <c r="AG218" s="856" t="str">
        <f>IF($B218="","",INDEX('All CCC'!AG$7:AG$846,MATCH(WatchList!$B218,'All CCC'!$B$7:$B$846,0)))</f>
        <v/>
      </c>
      <c r="AH218" s="856" t="str">
        <f>IF($B218="","",INDEX('All CCC'!AH$7:AH$846,MATCH(WatchList!$B218,'All CCC'!$B$7:$B$846,0)))</f>
        <v/>
      </c>
      <c r="AI218" s="856" t="str">
        <f>IF($B218="","",INDEX('All CCC'!AI$7:AI$846,MATCH(WatchList!$B218,'All CCC'!$B$7:$B$846,0)))</f>
        <v/>
      </c>
      <c r="AJ218" s="856" t="str">
        <f>IF($B218="","",INDEX('All CCC'!AJ$7:AJ$846,MATCH(WatchList!$B218,'All CCC'!$B$7:$B$846,0)))</f>
        <v/>
      </c>
      <c r="AK218" s="856" t="str">
        <f>IF($B218="","",INDEX('All CCC'!AK$7:AK$846,MATCH(WatchList!$B218,'All CCC'!$B$7:$B$846,0)))</f>
        <v/>
      </c>
      <c r="AL218" s="856" t="str">
        <f>IF($B218="","",INDEX('All CCC'!AL$7:AL$846,MATCH(WatchList!$B218,'All CCC'!$B$7:$B$846,0)))</f>
        <v/>
      </c>
      <c r="AM218" s="856" t="str">
        <f>IF($B218="","",INDEX('All CCC'!AM$7:AM$846,MATCH(WatchList!$B218,'All CCC'!$B$7:$B$846,0)))</f>
        <v/>
      </c>
      <c r="AN218" s="856" t="str">
        <f>IF($B218="","",INDEX('All CCC'!AN$7:AN$846,MATCH(WatchList!$B218,'All CCC'!$B$7:$B$846,0)))</f>
        <v/>
      </c>
      <c r="AO218" s="856" t="str">
        <f>IF($B218="","",INDEX('All CCC'!AO$7:AO$846,MATCH(WatchList!$B218,'All CCC'!$B$7:$B$846,0)))</f>
        <v/>
      </c>
      <c r="AP218" s="856" t="str">
        <f>IF($B218="","",INDEX('All CCC'!AP$7:AP$846,MATCH(WatchList!$B218,'All CCC'!$B$7:$B$846,0)))</f>
        <v/>
      </c>
      <c r="AQ218" s="856" t="str">
        <f>IF($B218="","",INDEX('All CCC'!AQ$7:AQ$846,MATCH(WatchList!$B218,'All CCC'!$B$7:$B$846,0)))</f>
        <v/>
      </c>
      <c r="AR218" s="856" t="str">
        <f>IF($B218="","",INDEX('All CCC'!AR$7:AR$846,MATCH(WatchList!$B218,'All CCC'!$B$7:$B$846,0)))</f>
        <v/>
      </c>
      <c r="AS218" s="856" t="str">
        <f>IF($B218="","",INDEX('All CCC'!AS$7:AS$846,MATCH(WatchList!$B218,'All CCC'!$B$7:$B$846,0)))</f>
        <v/>
      </c>
      <c r="AT218" s="856" t="str">
        <f>IF($B218="","",INDEX('All CCC'!AT$7:AT$846,MATCH(WatchList!$B218,'All CCC'!$B$7:$B$846,0)))</f>
        <v/>
      </c>
      <c r="AU218" s="856" t="str">
        <f>IF($B218="","",INDEX('All CCC'!AU$7:AU$846,MATCH(WatchList!$B218,'All CCC'!$B$7:$B$846,0)))</f>
        <v/>
      </c>
      <c r="AV218" s="856" t="str">
        <f>IF($B218="","",INDEX('All CCC'!AV$7:AV$846,MATCH(WatchList!$B218,'All CCC'!$B$7:$B$846,0)))</f>
        <v/>
      </c>
      <c r="AW218" s="856" t="str">
        <f>IF($B218="","",INDEX('All CCC'!AW$7:AW$846,MATCH(WatchList!$B218,'All CCC'!$B$7:$B$846,0)))</f>
        <v/>
      </c>
      <c r="AX218" s="856" t="str">
        <f>IF($B218="","",INDEX('All CCC'!AX$7:AX$846,MATCH(WatchList!$B218,'All CCC'!$B$7:$B$846,0)))</f>
        <v/>
      </c>
      <c r="AY218" s="856" t="str">
        <f>IF($B218="","",INDEX('All CCC'!AY$7:AY$846,MATCH(WatchList!$B218,'All CCC'!$B$7:$B$846,0)))</f>
        <v/>
      </c>
      <c r="AZ218" s="856" t="str">
        <f>IF($B218="","",INDEX('All CCC'!AZ$7:AZ$846,MATCH(WatchList!$B218,'All CCC'!$B$7:$B$846,0)))</f>
        <v/>
      </c>
      <c r="BA218" s="856" t="str">
        <f>IF($B218="","",INDEX('All CCC'!BA$7:BA$846,MATCH(WatchList!$B218,'All CCC'!$B$7:$B$846,0)))</f>
        <v/>
      </c>
      <c r="BB218" s="856" t="str">
        <f>IF($B218="","",INDEX('All CCC'!BB$7:BB$846,MATCH(WatchList!$B218,'All CCC'!$B$7:$B$846,0)))</f>
        <v/>
      </c>
      <c r="BC218" s="856" t="str">
        <f>IF($B218="","",INDEX('All CCC'!BC$7:BC$846,MATCH(WatchList!$B218,'All CCC'!$B$7:$B$846,0)))</f>
        <v/>
      </c>
      <c r="BD218" s="856" t="str">
        <f>IF($B218="","",INDEX('All CCC'!BD$7:BD$846,MATCH(WatchList!$B218,'All CCC'!$B$7:$B$846,0)))</f>
        <v/>
      </c>
      <c r="BE218" s="856" t="str">
        <f>IF($B218="","",INDEX('All CCC'!BE$7:BE$846,MATCH(WatchList!$B218,'All CCC'!$B$7:$B$846,0)))</f>
        <v/>
      </c>
      <c r="BF218" s="856" t="str">
        <f>IF($B218="","",INDEX('All CCC'!BF$7:BF$846,MATCH(WatchList!$B218,'All CCC'!$B$7:$B$846,0)))</f>
        <v/>
      </c>
      <c r="BG218" s="856" t="str">
        <f>IF($B218="","",INDEX('All CCC'!BG$7:BG$846,MATCH(WatchList!$B218,'All CCC'!$B$7:$B$846,0)))</f>
        <v/>
      </c>
    </row>
    <row r="219" spans="1:59" x14ac:dyDescent="0.2">
      <c r="A219" s="550" t="str">
        <f>IF($B219="","",INDEX('All CCC'!A$7:A$846,MATCH(WatchList!$B219,'All CCC'!$B$7:$B$846,0)))</f>
        <v/>
      </c>
      <c r="B219" s="31"/>
      <c r="C219" s="856" t="str">
        <f>IF($B219="","",INDEX('All CCC'!C$7:C$846,MATCH(WatchList!$B219,'All CCC'!$B$7:$B$846,0)))</f>
        <v/>
      </c>
      <c r="D219" s="856" t="str">
        <f>IF($B219="","",INDEX('All CCC'!D$7:D$846,MATCH(WatchList!$B219,'All CCC'!$B$7:$B$846,0)))</f>
        <v/>
      </c>
      <c r="E219" s="856" t="str">
        <f>IF($B219="","",INDEX('All CCC'!E$7:E$846,MATCH(WatchList!$B219,'All CCC'!$B$7:$B$846,0)))</f>
        <v/>
      </c>
      <c r="F219" s="856" t="str">
        <f>IF($B219="","",INDEX('All CCC'!F$7:F$846,MATCH(WatchList!$B219,'All CCC'!$B$7:$B$846,0)))</f>
        <v/>
      </c>
      <c r="G219" s="856" t="str">
        <f>IF($B219="","",INDEX('All CCC'!G$7:G$846,MATCH(WatchList!$B219,'All CCC'!$B$7:$B$846,0)))</f>
        <v/>
      </c>
      <c r="H219" s="856" t="str">
        <f>IF($B219="","",INDEX('All CCC'!H$7:H$846,MATCH(WatchList!$B219,'All CCC'!$B$7:$B$846,0)))</f>
        <v/>
      </c>
      <c r="I219" s="856" t="str">
        <f>IF($B219="","",INDEX('All CCC'!I$7:I$846,MATCH(WatchList!$B219,'All CCC'!$B$7:$B$846,0)))</f>
        <v/>
      </c>
      <c r="J219" s="856" t="str">
        <f>IF($B219="","",INDEX('All CCC'!J$7:J$846,MATCH(WatchList!$B219,'All CCC'!$B$7:$B$846,0)))</f>
        <v/>
      </c>
      <c r="K219" s="856" t="str">
        <f>IF($B219="","",INDEX('All CCC'!K$7:K$846,MATCH(WatchList!$B219,'All CCC'!$B$7:$B$846,0)))</f>
        <v/>
      </c>
      <c r="L219" s="856" t="str">
        <f>IF($B219="","",INDEX('All CCC'!L$7:L$846,MATCH(WatchList!$B219,'All CCC'!$B$7:$B$846,0)))</f>
        <v/>
      </c>
      <c r="M219" s="856" t="str">
        <f>IF($B219="","",INDEX('All CCC'!M$7:M$846,MATCH(WatchList!$B219,'All CCC'!$B$7:$B$846,0)))</f>
        <v/>
      </c>
      <c r="N219" s="856" t="str">
        <f>IF($B219="","",INDEX('All CCC'!N$7:N$846,MATCH(WatchList!$B219,'All CCC'!$B$7:$B$846,0)))</f>
        <v/>
      </c>
      <c r="O219" s="856" t="str">
        <f>IF($B219="","",INDEX('All CCC'!O$7:O$846,MATCH(WatchList!$B219,'All CCC'!$B$7:$B$846,0)))</f>
        <v/>
      </c>
      <c r="P219" s="857" t="str">
        <f>IF($B219="","",INDEX('All CCC'!P$7:P$846,MATCH(WatchList!$B219,'All CCC'!$B$7:$B$846,0)))</f>
        <v/>
      </c>
      <c r="Q219" s="857" t="str">
        <f>IF($B219="","",INDEX('All CCC'!Q$7:Q$846,MATCH(WatchList!$B219,'All CCC'!$B$7:$B$846,0)))</f>
        <v/>
      </c>
      <c r="R219" s="856" t="str">
        <f>IF($B219="","",INDEX('All CCC'!R$7:R$846,MATCH(WatchList!$B219,'All CCC'!$B$7:$B$846,0)))</f>
        <v/>
      </c>
      <c r="S219" s="856" t="str">
        <f>IF($B219="","",INDEX('All CCC'!S$7:S$846,MATCH(WatchList!$B219,'All CCC'!$B$7:$B$846,0)))</f>
        <v/>
      </c>
      <c r="T219" s="856" t="str">
        <f>IF($B219="","",INDEX('All CCC'!T$7:T$846,MATCH(WatchList!$B219,'All CCC'!$B$7:$B$846,0)))</f>
        <v/>
      </c>
      <c r="U219" s="856" t="str">
        <f>IF($B219="","",INDEX('All CCC'!U$7:U$846,MATCH(WatchList!$B219,'All CCC'!$B$7:$B$846,0)))</f>
        <v/>
      </c>
      <c r="V219" s="856" t="str">
        <f>IF($B219="","",INDEX('All CCC'!V$7:V$846,MATCH(WatchList!$B219,'All CCC'!$B$7:$B$846,0)))</f>
        <v/>
      </c>
      <c r="W219" s="856" t="str">
        <f>IF($B219="","",INDEX('All CCC'!W$7:W$846,MATCH(WatchList!$B219,'All CCC'!$B$7:$B$846,0)))</f>
        <v/>
      </c>
      <c r="X219" s="856" t="str">
        <f>IF($B219="","",INDEX('All CCC'!X$7:X$846,MATCH(WatchList!$B219,'All CCC'!$B$7:$B$846,0)))</f>
        <v/>
      </c>
      <c r="Y219" s="856" t="str">
        <f>IF($B219="","",INDEX('All CCC'!Y$7:Y$846,MATCH(WatchList!$B219,'All CCC'!$B$7:$B$846,0)))</f>
        <v/>
      </c>
      <c r="Z219" s="856" t="str">
        <f>IF($B219="","",INDEX('All CCC'!Z$7:Z$846,MATCH(WatchList!$B219,'All CCC'!$B$7:$B$846,0)))</f>
        <v/>
      </c>
      <c r="AA219" s="856" t="str">
        <f>IF($B219="","",INDEX('All CCC'!AA$7:AA$846,MATCH(WatchList!$B219,'All CCC'!$B$7:$B$846,0)))</f>
        <v/>
      </c>
      <c r="AB219" s="856" t="str">
        <f>IF($B219="","",INDEX('All CCC'!AB$7:AB$846,MATCH(WatchList!$B219,'All CCC'!$B$7:$B$846,0)))</f>
        <v/>
      </c>
      <c r="AC219" s="856" t="str">
        <f>IF($B219="","",INDEX('All CCC'!AC$7:AC$846,MATCH(WatchList!$B219,'All CCC'!$B$7:$B$846,0)))</f>
        <v/>
      </c>
      <c r="AD219" s="856" t="str">
        <f>IF($B219="","",INDEX('All CCC'!AD$7:AD$846,MATCH(WatchList!$B219,'All CCC'!$B$7:$B$846,0)))</f>
        <v/>
      </c>
      <c r="AE219" s="856" t="str">
        <f>IF($B219="","",INDEX('All CCC'!AE$7:AE$846,MATCH(WatchList!$B219,'All CCC'!$B$7:$B$846,0)))</f>
        <v/>
      </c>
      <c r="AF219" s="856" t="str">
        <f>IF($B219="","",INDEX('All CCC'!AF$7:AF$846,MATCH(WatchList!$B219,'All CCC'!$B$7:$B$846,0)))</f>
        <v/>
      </c>
      <c r="AG219" s="856" t="str">
        <f>IF($B219="","",INDEX('All CCC'!AG$7:AG$846,MATCH(WatchList!$B219,'All CCC'!$B$7:$B$846,0)))</f>
        <v/>
      </c>
      <c r="AH219" s="856" t="str">
        <f>IF($B219="","",INDEX('All CCC'!AH$7:AH$846,MATCH(WatchList!$B219,'All CCC'!$B$7:$B$846,0)))</f>
        <v/>
      </c>
      <c r="AI219" s="856" t="str">
        <f>IF($B219="","",INDEX('All CCC'!AI$7:AI$846,MATCH(WatchList!$B219,'All CCC'!$B$7:$B$846,0)))</f>
        <v/>
      </c>
      <c r="AJ219" s="856" t="str">
        <f>IF($B219="","",INDEX('All CCC'!AJ$7:AJ$846,MATCH(WatchList!$B219,'All CCC'!$B$7:$B$846,0)))</f>
        <v/>
      </c>
      <c r="AK219" s="856" t="str">
        <f>IF($B219="","",INDEX('All CCC'!AK$7:AK$846,MATCH(WatchList!$B219,'All CCC'!$B$7:$B$846,0)))</f>
        <v/>
      </c>
      <c r="AL219" s="856" t="str">
        <f>IF($B219="","",INDEX('All CCC'!AL$7:AL$846,MATCH(WatchList!$B219,'All CCC'!$B$7:$B$846,0)))</f>
        <v/>
      </c>
      <c r="AM219" s="856" t="str">
        <f>IF($B219="","",INDEX('All CCC'!AM$7:AM$846,MATCH(WatchList!$B219,'All CCC'!$B$7:$B$846,0)))</f>
        <v/>
      </c>
      <c r="AN219" s="856" t="str">
        <f>IF($B219="","",INDEX('All CCC'!AN$7:AN$846,MATCH(WatchList!$B219,'All CCC'!$B$7:$B$846,0)))</f>
        <v/>
      </c>
      <c r="AO219" s="856" t="str">
        <f>IF($B219="","",INDEX('All CCC'!AO$7:AO$846,MATCH(WatchList!$B219,'All CCC'!$B$7:$B$846,0)))</f>
        <v/>
      </c>
      <c r="AP219" s="856" t="str">
        <f>IF($B219="","",INDEX('All CCC'!AP$7:AP$846,MATCH(WatchList!$B219,'All CCC'!$B$7:$B$846,0)))</f>
        <v/>
      </c>
      <c r="AQ219" s="856" t="str">
        <f>IF($B219="","",INDEX('All CCC'!AQ$7:AQ$846,MATCH(WatchList!$B219,'All CCC'!$B$7:$B$846,0)))</f>
        <v/>
      </c>
      <c r="AR219" s="856" t="str">
        <f>IF($B219="","",INDEX('All CCC'!AR$7:AR$846,MATCH(WatchList!$B219,'All CCC'!$B$7:$B$846,0)))</f>
        <v/>
      </c>
      <c r="AS219" s="856" t="str">
        <f>IF($B219="","",INDEX('All CCC'!AS$7:AS$846,MATCH(WatchList!$B219,'All CCC'!$B$7:$B$846,0)))</f>
        <v/>
      </c>
      <c r="AT219" s="856" t="str">
        <f>IF($B219="","",INDEX('All CCC'!AT$7:AT$846,MATCH(WatchList!$B219,'All CCC'!$B$7:$B$846,0)))</f>
        <v/>
      </c>
      <c r="AU219" s="856" t="str">
        <f>IF($B219="","",INDEX('All CCC'!AU$7:AU$846,MATCH(WatchList!$B219,'All CCC'!$B$7:$B$846,0)))</f>
        <v/>
      </c>
      <c r="AV219" s="856" t="str">
        <f>IF($B219="","",INDEX('All CCC'!AV$7:AV$846,MATCH(WatchList!$B219,'All CCC'!$B$7:$B$846,0)))</f>
        <v/>
      </c>
      <c r="AW219" s="856" t="str">
        <f>IF($B219="","",INDEX('All CCC'!AW$7:AW$846,MATCH(WatchList!$B219,'All CCC'!$B$7:$B$846,0)))</f>
        <v/>
      </c>
      <c r="AX219" s="856" t="str">
        <f>IF($B219="","",INDEX('All CCC'!AX$7:AX$846,MATCH(WatchList!$B219,'All CCC'!$B$7:$B$846,0)))</f>
        <v/>
      </c>
      <c r="AY219" s="856" t="str">
        <f>IF($B219="","",INDEX('All CCC'!AY$7:AY$846,MATCH(WatchList!$B219,'All CCC'!$B$7:$B$846,0)))</f>
        <v/>
      </c>
      <c r="AZ219" s="856" t="str">
        <f>IF($B219="","",INDEX('All CCC'!AZ$7:AZ$846,MATCH(WatchList!$B219,'All CCC'!$B$7:$B$846,0)))</f>
        <v/>
      </c>
      <c r="BA219" s="856" t="str">
        <f>IF($B219="","",INDEX('All CCC'!BA$7:BA$846,MATCH(WatchList!$B219,'All CCC'!$B$7:$B$846,0)))</f>
        <v/>
      </c>
      <c r="BB219" s="856" t="str">
        <f>IF($B219="","",INDEX('All CCC'!BB$7:BB$846,MATCH(WatchList!$B219,'All CCC'!$B$7:$B$846,0)))</f>
        <v/>
      </c>
      <c r="BC219" s="856" t="str">
        <f>IF($B219="","",INDEX('All CCC'!BC$7:BC$846,MATCH(WatchList!$B219,'All CCC'!$B$7:$B$846,0)))</f>
        <v/>
      </c>
      <c r="BD219" s="856" t="str">
        <f>IF($B219="","",INDEX('All CCC'!BD$7:BD$846,MATCH(WatchList!$B219,'All CCC'!$B$7:$B$846,0)))</f>
        <v/>
      </c>
      <c r="BE219" s="856" t="str">
        <f>IF($B219="","",INDEX('All CCC'!BE$7:BE$846,MATCH(WatchList!$B219,'All CCC'!$B$7:$B$846,0)))</f>
        <v/>
      </c>
      <c r="BF219" s="856" t="str">
        <f>IF($B219="","",INDEX('All CCC'!BF$7:BF$846,MATCH(WatchList!$B219,'All CCC'!$B$7:$B$846,0)))</f>
        <v/>
      </c>
      <c r="BG219" s="856" t="str">
        <f>IF($B219="","",INDEX('All CCC'!BG$7:BG$846,MATCH(WatchList!$B219,'All CCC'!$B$7:$B$846,0)))</f>
        <v/>
      </c>
    </row>
    <row r="220" spans="1:59" x14ac:dyDescent="0.2">
      <c r="A220" s="550" t="str">
        <f>IF($B220="","",INDEX('All CCC'!A$7:A$846,MATCH(WatchList!$B220,'All CCC'!$B$7:$B$846,0)))</f>
        <v/>
      </c>
      <c r="B220" s="31"/>
      <c r="C220" s="856" t="str">
        <f>IF($B220="","",INDEX('All CCC'!C$7:C$846,MATCH(WatchList!$B220,'All CCC'!$B$7:$B$846,0)))</f>
        <v/>
      </c>
      <c r="D220" s="856" t="str">
        <f>IF($B220="","",INDEX('All CCC'!D$7:D$846,MATCH(WatchList!$B220,'All CCC'!$B$7:$B$846,0)))</f>
        <v/>
      </c>
      <c r="E220" s="856" t="str">
        <f>IF($B220="","",INDEX('All CCC'!E$7:E$846,MATCH(WatchList!$B220,'All CCC'!$B$7:$B$846,0)))</f>
        <v/>
      </c>
      <c r="F220" s="856" t="str">
        <f>IF($B220="","",INDEX('All CCC'!F$7:F$846,MATCH(WatchList!$B220,'All CCC'!$B$7:$B$846,0)))</f>
        <v/>
      </c>
      <c r="G220" s="856" t="str">
        <f>IF($B220="","",INDEX('All CCC'!G$7:G$846,MATCH(WatchList!$B220,'All CCC'!$B$7:$B$846,0)))</f>
        <v/>
      </c>
      <c r="H220" s="856" t="str">
        <f>IF($B220="","",INDEX('All CCC'!H$7:H$846,MATCH(WatchList!$B220,'All CCC'!$B$7:$B$846,0)))</f>
        <v/>
      </c>
      <c r="I220" s="856" t="str">
        <f>IF($B220="","",INDEX('All CCC'!I$7:I$846,MATCH(WatchList!$B220,'All CCC'!$B$7:$B$846,0)))</f>
        <v/>
      </c>
      <c r="J220" s="856" t="str">
        <f>IF($B220="","",INDEX('All CCC'!J$7:J$846,MATCH(WatchList!$B220,'All CCC'!$B$7:$B$846,0)))</f>
        <v/>
      </c>
      <c r="K220" s="856" t="str">
        <f>IF($B220="","",INDEX('All CCC'!K$7:K$846,MATCH(WatchList!$B220,'All CCC'!$B$7:$B$846,0)))</f>
        <v/>
      </c>
      <c r="L220" s="856" t="str">
        <f>IF($B220="","",INDEX('All CCC'!L$7:L$846,MATCH(WatchList!$B220,'All CCC'!$B$7:$B$846,0)))</f>
        <v/>
      </c>
      <c r="M220" s="856" t="str">
        <f>IF($B220="","",INDEX('All CCC'!M$7:M$846,MATCH(WatchList!$B220,'All CCC'!$B$7:$B$846,0)))</f>
        <v/>
      </c>
      <c r="N220" s="856" t="str">
        <f>IF($B220="","",INDEX('All CCC'!N$7:N$846,MATCH(WatchList!$B220,'All CCC'!$B$7:$B$846,0)))</f>
        <v/>
      </c>
      <c r="O220" s="856" t="str">
        <f>IF($B220="","",INDEX('All CCC'!O$7:O$846,MATCH(WatchList!$B220,'All CCC'!$B$7:$B$846,0)))</f>
        <v/>
      </c>
      <c r="P220" s="857" t="str">
        <f>IF($B220="","",INDEX('All CCC'!P$7:P$846,MATCH(WatchList!$B220,'All CCC'!$B$7:$B$846,0)))</f>
        <v/>
      </c>
      <c r="Q220" s="857" t="str">
        <f>IF($B220="","",INDEX('All CCC'!Q$7:Q$846,MATCH(WatchList!$B220,'All CCC'!$B$7:$B$846,0)))</f>
        <v/>
      </c>
      <c r="R220" s="856" t="str">
        <f>IF($B220="","",INDEX('All CCC'!R$7:R$846,MATCH(WatchList!$B220,'All CCC'!$B$7:$B$846,0)))</f>
        <v/>
      </c>
      <c r="S220" s="856" t="str">
        <f>IF($B220="","",INDEX('All CCC'!S$7:S$846,MATCH(WatchList!$B220,'All CCC'!$B$7:$B$846,0)))</f>
        <v/>
      </c>
      <c r="T220" s="856" t="str">
        <f>IF($B220="","",INDEX('All CCC'!T$7:T$846,MATCH(WatchList!$B220,'All CCC'!$B$7:$B$846,0)))</f>
        <v/>
      </c>
      <c r="U220" s="856" t="str">
        <f>IF($B220="","",INDEX('All CCC'!U$7:U$846,MATCH(WatchList!$B220,'All CCC'!$B$7:$B$846,0)))</f>
        <v/>
      </c>
      <c r="V220" s="856" t="str">
        <f>IF($B220="","",INDEX('All CCC'!V$7:V$846,MATCH(WatchList!$B220,'All CCC'!$B$7:$B$846,0)))</f>
        <v/>
      </c>
      <c r="W220" s="856" t="str">
        <f>IF($B220="","",INDEX('All CCC'!W$7:W$846,MATCH(WatchList!$B220,'All CCC'!$B$7:$B$846,0)))</f>
        <v/>
      </c>
      <c r="X220" s="856" t="str">
        <f>IF($B220="","",INDEX('All CCC'!X$7:X$846,MATCH(WatchList!$B220,'All CCC'!$B$7:$B$846,0)))</f>
        <v/>
      </c>
      <c r="Y220" s="856" t="str">
        <f>IF($B220="","",INDEX('All CCC'!Y$7:Y$846,MATCH(WatchList!$B220,'All CCC'!$B$7:$B$846,0)))</f>
        <v/>
      </c>
      <c r="Z220" s="856" t="str">
        <f>IF($B220="","",INDEX('All CCC'!Z$7:Z$846,MATCH(WatchList!$B220,'All CCC'!$B$7:$B$846,0)))</f>
        <v/>
      </c>
      <c r="AA220" s="856" t="str">
        <f>IF($B220="","",INDEX('All CCC'!AA$7:AA$846,MATCH(WatchList!$B220,'All CCC'!$B$7:$B$846,0)))</f>
        <v/>
      </c>
      <c r="AB220" s="856" t="str">
        <f>IF($B220="","",INDEX('All CCC'!AB$7:AB$846,MATCH(WatchList!$B220,'All CCC'!$B$7:$B$846,0)))</f>
        <v/>
      </c>
      <c r="AC220" s="856" t="str">
        <f>IF($B220="","",INDEX('All CCC'!AC$7:AC$846,MATCH(WatchList!$B220,'All CCC'!$B$7:$B$846,0)))</f>
        <v/>
      </c>
      <c r="AD220" s="856" t="str">
        <f>IF($B220="","",INDEX('All CCC'!AD$7:AD$846,MATCH(WatchList!$B220,'All CCC'!$B$7:$B$846,0)))</f>
        <v/>
      </c>
      <c r="AE220" s="856" t="str">
        <f>IF($B220="","",INDEX('All CCC'!AE$7:AE$846,MATCH(WatchList!$B220,'All CCC'!$B$7:$B$846,0)))</f>
        <v/>
      </c>
      <c r="AF220" s="856" t="str">
        <f>IF($B220="","",INDEX('All CCC'!AF$7:AF$846,MATCH(WatchList!$B220,'All CCC'!$B$7:$B$846,0)))</f>
        <v/>
      </c>
      <c r="AG220" s="856" t="str">
        <f>IF($B220="","",INDEX('All CCC'!AG$7:AG$846,MATCH(WatchList!$B220,'All CCC'!$B$7:$B$846,0)))</f>
        <v/>
      </c>
      <c r="AH220" s="856" t="str">
        <f>IF($B220="","",INDEX('All CCC'!AH$7:AH$846,MATCH(WatchList!$B220,'All CCC'!$B$7:$B$846,0)))</f>
        <v/>
      </c>
      <c r="AI220" s="856" t="str">
        <f>IF($B220="","",INDEX('All CCC'!AI$7:AI$846,MATCH(WatchList!$B220,'All CCC'!$B$7:$B$846,0)))</f>
        <v/>
      </c>
      <c r="AJ220" s="856" t="str">
        <f>IF($B220="","",INDEX('All CCC'!AJ$7:AJ$846,MATCH(WatchList!$B220,'All CCC'!$B$7:$B$846,0)))</f>
        <v/>
      </c>
      <c r="AK220" s="856" t="str">
        <f>IF($B220="","",INDEX('All CCC'!AK$7:AK$846,MATCH(WatchList!$B220,'All CCC'!$B$7:$B$846,0)))</f>
        <v/>
      </c>
      <c r="AL220" s="856" t="str">
        <f>IF($B220="","",INDEX('All CCC'!AL$7:AL$846,MATCH(WatchList!$B220,'All CCC'!$B$7:$B$846,0)))</f>
        <v/>
      </c>
      <c r="AM220" s="856" t="str">
        <f>IF($B220="","",INDEX('All CCC'!AM$7:AM$846,MATCH(WatchList!$B220,'All CCC'!$B$7:$B$846,0)))</f>
        <v/>
      </c>
      <c r="AN220" s="856" t="str">
        <f>IF($B220="","",INDEX('All CCC'!AN$7:AN$846,MATCH(WatchList!$B220,'All CCC'!$B$7:$B$846,0)))</f>
        <v/>
      </c>
      <c r="AO220" s="856" t="str">
        <f>IF($B220="","",INDEX('All CCC'!AO$7:AO$846,MATCH(WatchList!$B220,'All CCC'!$B$7:$B$846,0)))</f>
        <v/>
      </c>
      <c r="AP220" s="856" t="str">
        <f>IF($B220="","",INDEX('All CCC'!AP$7:AP$846,MATCH(WatchList!$B220,'All CCC'!$B$7:$B$846,0)))</f>
        <v/>
      </c>
      <c r="AQ220" s="856" t="str">
        <f>IF($B220="","",INDEX('All CCC'!AQ$7:AQ$846,MATCH(WatchList!$B220,'All CCC'!$B$7:$B$846,0)))</f>
        <v/>
      </c>
      <c r="AR220" s="856" t="str">
        <f>IF($B220="","",INDEX('All CCC'!AR$7:AR$846,MATCH(WatchList!$B220,'All CCC'!$B$7:$B$846,0)))</f>
        <v/>
      </c>
      <c r="AS220" s="856" t="str">
        <f>IF($B220="","",INDEX('All CCC'!AS$7:AS$846,MATCH(WatchList!$B220,'All CCC'!$B$7:$B$846,0)))</f>
        <v/>
      </c>
      <c r="AT220" s="856" t="str">
        <f>IF($B220="","",INDEX('All CCC'!AT$7:AT$846,MATCH(WatchList!$B220,'All CCC'!$B$7:$B$846,0)))</f>
        <v/>
      </c>
      <c r="AU220" s="856" t="str">
        <f>IF($B220="","",INDEX('All CCC'!AU$7:AU$846,MATCH(WatchList!$B220,'All CCC'!$B$7:$B$846,0)))</f>
        <v/>
      </c>
      <c r="AV220" s="856" t="str">
        <f>IF($B220="","",INDEX('All CCC'!AV$7:AV$846,MATCH(WatchList!$B220,'All CCC'!$B$7:$B$846,0)))</f>
        <v/>
      </c>
      <c r="AW220" s="856" t="str">
        <f>IF($B220="","",INDEX('All CCC'!AW$7:AW$846,MATCH(WatchList!$B220,'All CCC'!$B$7:$B$846,0)))</f>
        <v/>
      </c>
      <c r="AX220" s="856" t="str">
        <f>IF($B220="","",INDEX('All CCC'!AX$7:AX$846,MATCH(WatchList!$B220,'All CCC'!$B$7:$B$846,0)))</f>
        <v/>
      </c>
      <c r="AY220" s="856" t="str">
        <f>IF($B220="","",INDEX('All CCC'!AY$7:AY$846,MATCH(WatchList!$B220,'All CCC'!$B$7:$B$846,0)))</f>
        <v/>
      </c>
      <c r="AZ220" s="856" t="str">
        <f>IF($B220="","",INDEX('All CCC'!AZ$7:AZ$846,MATCH(WatchList!$B220,'All CCC'!$B$7:$B$846,0)))</f>
        <v/>
      </c>
      <c r="BA220" s="856" t="str">
        <f>IF($B220="","",INDEX('All CCC'!BA$7:BA$846,MATCH(WatchList!$B220,'All CCC'!$B$7:$B$846,0)))</f>
        <v/>
      </c>
      <c r="BB220" s="856" t="str">
        <f>IF($B220="","",INDEX('All CCC'!BB$7:BB$846,MATCH(WatchList!$B220,'All CCC'!$B$7:$B$846,0)))</f>
        <v/>
      </c>
      <c r="BC220" s="856" t="str">
        <f>IF($B220="","",INDEX('All CCC'!BC$7:BC$846,MATCH(WatchList!$B220,'All CCC'!$B$7:$B$846,0)))</f>
        <v/>
      </c>
      <c r="BD220" s="856" t="str">
        <f>IF($B220="","",INDEX('All CCC'!BD$7:BD$846,MATCH(WatchList!$B220,'All CCC'!$B$7:$B$846,0)))</f>
        <v/>
      </c>
      <c r="BE220" s="856" t="str">
        <f>IF($B220="","",INDEX('All CCC'!BE$7:BE$846,MATCH(WatchList!$B220,'All CCC'!$B$7:$B$846,0)))</f>
        <v/>
      </c>
      <c r="BF220" s="856" t="str">
        <f>IF($B220="","",INDEX('All CCC'!BF$7:BF$846,MATCH(WatchList!$B220,'All CCC'!$B$7:$B$846,0)))</f>
        <v/>
      </c>
      <c r="BG220" s="856" t="str">
        <f>IF($B220="","",INDEX('All CCC'!BG$7:BG$846,MATCH(WatchList!$B220,'All CCC'!$B$7:$B$846,0)))</f>
        <v/>
      </c>
    </row>
    <row r="221" spans="1:59" x14ac:dyDescent="0.2">
      <c r="A221" s="550" t="str">
        <f>IF($B221="","",INDEX('All CCC'!A$7:A$846,MATCH(WatchList!$B221,'All CCC'!$B$7:$B$846,0)))</f>
        <v/>
      </c>
      <c r="B221" s="31"/>
      <c r="C221" s="856" t="str">
        <f>IF($B221="","",INDEX('All CCC'!C$7:C$846,MATCH(WatchList!$B221,'All CCC'!$B$7:$B$846,0)))</f>
        <v/>
      </c>
      <c r="D221" s="856" t="str">
        <f>IF($B221="","",INDEX('All CCC'!D$7:D$846,MATCH(WatchList!$B221,'All CCC'!$B$7:$B$846,0)))</f>
        <v/>
      </c>
      <c r="E221" s="856" t="str">
        <f>IF($B221="","",INDEX('All CCC'!E$7:E$846,MATCH(WatchList!$B221,'All CCC'!$B$7:$B$846,0)))</f>
        <v/>
      </c>
      <c r="F221" s="856" t="str">
        <f>IF($B221="","",INDEX('All CCC'!F$7:F$846,MATCH(WatchList!$B221,'All CCC'!$B$7:$B$846,0)))</f>
        <v/>
      </c>
      <c r="G221" s="856" t="str">
        <f>IF($B221="","",INDEX('All CCC'!G$7:G$846,MATCH(WatchList!$B221,'All CCC'!$B$7:$B$846,0)))</f>
        <v/>
      </c>
      <c r="H221" s="856" t="str">
        <f>IF($B221="","",INDEX('All CCC'!H$7:H$846,MATCH(WatchList!$B221,'All CCC'!$B$7:$B$846,0)))</f>
        <v/>
      </c>
      <c r="I221" s="856" t="str">
        <f>IF($B221="","",INDEX('All CCC'!I$7:I$846,MATCH(WatchList!$B221,'All CCC'!$B$7:$B$846,0)))</f>
        <v/>
      </c>
      <c r="J221" s="856" t="str">
        <f>IF($B221="","",INDEX('All CCC'!J$7:J$846,MATCH(WatchList!$B221,'All CCC'!$B$7:$B$846,0)))</f>
        <v/>
      </c>
      <c r="K221" s="856" t="str">
        <f>IF($B221="","",INDEX('All CCC'!K$7:K$846,MATCH(WatchList!$B221,'All CCC'!$B$7:$B$846,0)))</f>
        <v/>
      </c>
      <c r="L221" s="856" t="str">
        <f>IF($B221="","",INDEX('All CCC'!L$7:L$846,MATCH(WatchList!$B221,'All CCC'!$B$7:$B$846,0)))</f>
        <v/>
      </c>
      <c r="M221" s="856" t="str">
        <f>IF($B221="","",INDEX('All CCC'!M$7:M$846,MATCH(WatchList!$B221,'All CCC'!$B$7:$B$846,0)))</f>
        <v/>
      </c>
      <c r="N221" s="856" t="str">
        <f>IF($B221="","",INDEX('All CCC'!N$7:N$846,MATCH(WatchList!$B221,'All CCC'!$B$7:$B$846,0)))</f>
        <v/>
      </c>
      <c r="O221" s="856" t="str">
        <f>IF($B221="","",INDEX('All CCC'!O$7:O$846,MATCH(WatchList!$B221,'All CCC'!$B$7:$B$846,0)))</f>
        <v/>
      </c>
      <c r="P221" s="857" t="str">
        <f>IF($B221="","",INDEX('All CCC'!P$7:P$846,MATCH(WatchList!$B221,'All CCC'!$B$7:$B$846,0)))</f>
        <v/>
      </c>
      <c r="Q221" s="857" t="str">
        <f>IF($B221="","",INDEX('All CCC'!Q$7:Q$846,MATCH(WatchList!$B221,'All CCC'!$B$7:$B$846,0)))</f>
        <v/>
      </c>
      <c r="R221" s="856" t="str">
        <f>IF($B221="","",INDEX('All CCC'!R$7:R$846,MATCH(WatchList!$B221,'All CCC'!$B$7:$B$846,0)))</f>
        <v/>
      </c>
      <c r="S221" s="856" t="str">
        <f>IF($B221="","",INDEX('All CCC'!S$7:S$846,MATCH(WatchList!$B221,'All CCC'!$B$7:$B$846,0)))</f>
        <v/>
      </c>
      <c r="T221" s="856" t="str">
        <f>IF($B221="","",INDEX('All CCC'!T$7:T$846,MATCH(WatchList!$B221,'All CCC'!$B$7:$B$846,0)))</f>
        <v/>
      </c>
      <c r="U221" s="856" t="str">
        <f>IF($B221="","",INDEX('All CCC'!U$7:U$846,MATCH(WatchList!$B221,'All CCC'!$B$7:$B$846,0)))</f>
        <v/>
      </c>
      <c r="V221" s="856" t="str">
        <f>IF($B221="","",INDEX('All CCC'!V$7:V$846,MATCH(WatchList!$B221,'All CCC'!$B$7:$B$846,0)))</f>
        <v/>
      </c>
      <c r="W221" s="856" t="str">
        <f>IF($B221="","",INDEX('All CCC'!W$7:W$846,MATCH(WatchList!$B221,'All CCC'!$B$7:$B$846,0)))</f>
        <v/>
      </c>
      <c r="X221" s="856" t="str">
        <f>IF($B221="","",INDEX('All CCC'!X$7:X$846,MATCH(WatchList!$B221,'All CCC'!$B$7:$B$846,0)))</f>
        <v/>
      </c>
      <c r="Y221" s="856" t="str">
        <f>IF($B221="","",INDEX('All CCC'!Y$7:Y$846,MATCH(WatchList!$B221,'All CCC'!$B$7:$B$846,0)))</f>
        <v/>
      </c>
      <c r="Z221" s="856" t="str">
        <f>IF($B221="","",INDEX('All CCC'!Z$7:Z$846,MATCH(WatchList!$B221,'All CCC'!$B$7:$B$846,0)))</f>
        <v/>
      </c>
      <c r="AA221" s="856" t="str">
        <f>IF($B221="","",INDEX('All CCC'!AA$7:AA$846,MATCH(WatchList!$B221,'All CCC'!$B$7:$B$846,0)))</f>
        <v/>
      </c>
      <c r="AB221" s="856" t="str">
        <f>IF($B221="","",INDEX('All CCC'!AB$7:AB$846,MATCH(WatchList!$B221,'All CCC'!$B$7:$B$846,0)))</f>
        <v/>
      </c>
      <c r="AC221" s="856" t="str">
        <f>IF($B221="","",INDEX('All CCC'!AC$7:AC$846,MATCH(WatchList!$B221,'All CCC'!$B$7:$B$846,0)))</f>
        <v/>
      </c>
      <c r="AD221" s="856" t="str">
        <f>IF($B221="","",INDEX('All CCC'!AD$7:AD$846,MATCH(WatchList!$B221,'All CCC'!$B$7:$B$846,0)))</f>
        <v/>
      </c>
      <c r="AE221" s="856" t="str">
        <f>IF($B221="","",INDEX('All CCC'!AE$7:AE$846,MATCH(WatchList!$B221,'All CCC'!$B$7:$B$846,0)))</f>
        <v/>
      </c>
      <c r="AF221" s="856" t="str">
        <f>IF($B221="","",INDEX('All CCC'!AF$7:AF$846,MATCH(WatchList!$B221,'All CCC'!$B$7:$B$846,0)))</f>
        <v/>
      </c>
      <c r="AG221" s="856" t="str">
        <f>IF($B221="","",INDEX('All CCC'!AG$7:AG$846,MATCH(WatchList!$B221,'All CCC'!$B$7:$B$846,0)))</f>
        <v/>
      </c>
      <c r="AH221" s="856" t="str">
        <f>IF($B221="","",INDEX('All CCC'!AH$7:AH$846,MATCH(WatchList!$B221,'All CCC'!$B$7:$B$846,0)))</f>
        <v/>
      </c>
      <c r="AI221" s="856" t="str">
        <f>IF($B221="","",INDEX('All CCC'!AI$7:AI$846,MATCH(WatchList!$B221,'All CCC'!$B$7:$B$846,0)))</f>
        <v/>
      </c>
      <c r="AJ221" s="856" t="str">
        <f>IF($B221="","",INDEX('All CCC'!AJ$7:AJ$846,MATCH(WatchList!$B221,'All CCC'!$B$7:$B$846,0)))</f>
        <v/>
      </c>
      <c r="AK221" s="856" t="str">
        <f>IF($B221="","",INDEX('All CCC'!AK$7:AK$846,MATCH(WatchList!$B221,'All CCC'!$B$7:$B$846,0)))</f>
        <v/>
      </c>
      <c r="AL221" s="856" t="str">
        <f>IF($B221="","",INDEX('All CCC'!AL$7:AL$846,MATCH(WatchList!$B221,'All CCC'!$B$7:$B$846,0)))</f>
        <v/>
      </c>
      <c r="AM221" s="856" t="str">
        <f>IF($B221="","",INDEX('All CCC'!AM$7:AM$846,MATCH(WatchList!$B221,'All CCC'!$B$7:$B$846,0)))</f>
        <v/>
      </c>
      <c r="AN221" s="856" t="str">
        <f>IF($B221="","",INDEX('All CCC'!AN$7:AN$846,MATCH(WatchList!$B221,'All CCC'!$B$7:$B$846,0)))</f>
        <v/>
      </c>
      <c r="AO221" s="856" t="str">
        <f>IF($B221="","",INDEX('All CCC'!AO$7:AO$846,MATCH(WatchList!$B221,'All CCC'!$B$7:$B$846,0)))</f>
        <v/>
      </c>
      <c r="AP221" s="856" t="str">
        <f>IF($B221="","",INDEX('All CCC'!AP$7:AP$846,MATCH(WatchList!$B221,'All CCC'!$B$7:$B$846,0)))</f>
        <v/>
      </c>
      <c r="AQ221" s="856" t="str">
        <f>IF($B221="","",INDEX('All CCC'!AQ$7:AQ$846,MATCH(WatchList!$B221,'All CCC'!$B$7:$B$846,0)))</f>
        <v/>
      </c>
      <c r="AR221" s="856" t="str">
        <f>IF($B221="","",INDEX('All CCC'!AR$7:AR$846,MATCH(WatchList!$B221,'All CCC'!$B$7:$B$846,0)))</f>
        <v/>
      </c>
      <c r="AS221" s="856" t="str">
        <f>IF($B221="","",INDEX('All CCC'!AS$7:AS$846,MATCH(WatchList!$B221,'All CCC'!$B$7:$B$846,0)))</f>
        <v/>
      </c>
      <c r="AT221" s="856" t="str">
        <f>IF($B221="","",INDEX('All CCC'!AT$7:AT$846,MATCH(WatchList!$B221,'All CCC'!$B$7:$B$846,0)))</f>
        <v/>
      </c>
      <c r="AU221" s="856" t="str">
        <f>IF($B221="","",INDEX('All CCC'!AU$7:AU$846,MATCH(WatchList!$B221,'All CCC'!$B$7:$B$846,0)))</f>
        <v/>
      </c>
      <c r="AV221" s="856" t="str">
        <f>IF($B221="","",INDEX('All CCC'!AV$7:AV$846,MATCH(WatchList!$B221,'All CCC'!$B$7:$B$846,0)))</f>
        <v/>
      </c>
      <c r="AW221" s="856" t="str">
        <f>IF($B221="","",INDEX('All CCC'!AW$7:AW$846,MATCH(WatchList!$B221,'All CCC'!$B$7:$B$846,0)))</f>
        <v/>
      </c>
      <c r="AX221" s="856" t="str">
        <f>IF($B221="","",INDEX('All CCC'!AX$7:AX$846,MATCH(WatchList!$B221,'All CCC'!$B$7:$B$846,0)))</f>
        <v/>
      </c>
      <c r="AY221" s="856" t="str">
        <f>IF($B221="","",INDEX('All CCC'!AY$7:AY$846,MATCH(WatchList!$B221,'All CCC'!$B$7:$B$846,0)))</f>
        <v/>
      </c>
      <c r="AZ221" s="856" t="str">
        <f>IF($B221="","",INDEX('All CCC'!AZ$7:AZ$846,MATCH(WatchList!$B221,'All CCC'!$B$7:$B$846,0)))</f>
        <v/>
      </c>
      <c r="BA221" s="856" t="str">
        <f>IF($B221="","",INDEX('All CCC'!BA$7:BA$846,MATCH(WatchList!$B221,'All CCC'!$B$7:$B$846,0)))</f>
        <v/>
      </c>
      <c r="BB221" s="856" t="str">
        <f>IF($B221="","",INDEX('All CCC'!BB$7:BB$846,MATCH(WatchList!$B221,'All CCC'!$B$7:$B$846,0)))</f>
        <v/>
      </c>
      <c r="BC221" s="856" t="str">
        <f>IF($B221="","",INDEX('All CCC'!BC$7:BC$846,MATCH(WatchList!$B221,'All CCC'!$B$7:$B$846,0)))</f>
        <v/>
      </c>
      <c r="BD221" s="856" t="str">
        <f>IF($B221="","",INDEX('All CCC'!BD$7:BD$846,MATCH(WatchList!$B221,'All CCC'!$B$7:$B$846,0)))</f>
        <v/>
      </c>
      <c r="BE221" s="856" t="str">
        <f>IF($B221="","",INDEX('All CCC'!BE$7:BE$846,MATCH(WatchList!$B221,'All CCC'!$B$7:$B$846,0)))</f>
        <v/>
      </c>
      <c r="BF221" s="856" t="str">
        <f>IF($B221="","",INDEX('All CCC'!BF$7:BF$846,MATCH(WatchList!$B221,'All CCC'!$B$7:$B$846,0)))</f>
        <v/>
      </c>
      <c r="BG221" s="856" t="str">
        <f>IF($B221="","",INDEX('All CCC'!BG$7:BG$846,MATCH(WatchList!$B221,'All CCC'!$B$7:$B$846,0)))</f>
        <v/>
      </c>
    </row>
    <row r="222" spans="1:59" x14ac:dyDescent="0.2">
      <c r="A222" s="550" t="str">
        <f>IF($B222="","",INDEX('All CCC'!A$7:A$846,MATCH(WatchList!$B222,'All CCC'!$B$7:$B$846,0)))</f>
        <v/>
      </c>
      <c r="B222" s="31"/>
      <c r="C222" s="856" t="str">
        <f>IF($B222="","",INDEX('All CCC'!C$7:C$846,MATCH(WatchList!$B222,'All CCC'!$B$7:$B$846,0)))</f>
        <v/>
      </c>
      <c r="D222" s="856" t="str">
        <f>IF($B222="","",INDEX('All CCC'!D$7:D$846,MATCH(WatchList!$B222,'All CCC'!$B$7:$B$846,0)))</f>
        <v/>
      </c>
      <c r="E222" s="856" t="str">
        <f>IF($B222="","",INDEX('All CCC'!E$7:E$846,MATCH(WatchList!$B222,'All CCC'!$B$7:$B$846,0)))</f>
        <v/>
      </c>
      <c r="F222" s="856" t="str">
        <f>IF($B222="","",INDEX('All CCC'!F$7:F$846,MATCH(WatchList!$B222,'All CCC'!$B$7:$B$846,0)))</f>
        <v/>
      </c>
      <c r="G222" s="856" t="str">
        <f>IF($B222="","",INDEX('All CCC'!G$7:G$846,MATCH(WatchList!$B222,'All CCC'!$B$7:$B$846,0)))</f>
        <v/>
      </c>
      <c r="H222" s="856" t="str">
        <f>IF($B222="","",INDEX('All CCC'!H$7:H$846,MATCH(WatchList!$B222,'All CCC'!$B$7:$B$846,0)))</f>
        <v/>
      </c>
      <c r="I222" s="856" t="str">
        <f>IF($B222="","",INDEX('All CCC'!I$7:I$846,MATCH(WatchList!$B222,'All CCC'!$B$7:$B$846,0)))</f>
        <v/>
      </c>
      <c r="J222" s="856" t="str">
        <f>IF($B222="","",INDEX('All CCC'!J$7:J$846,MATCH(WatchList!$B222,'All CCC'!$B$7:$B$846,0)))</f>
        <v/>
      </c>
      <c r="K222" s="856" t="str">
        <f>IF($B222="","",INDEX('All CCC'!K$7:K$846,MATCH(WatchList!$B222,'All CCC'!$B$7:$B$846,0)))</f>
        <v/>
      </c>
      <c r="L222" s="856" t="str">
        <f>IF($B222="","",INDEX('All CCC'!L$7:L$846,MATCH(WatchList!$B222,'All CCC'!$B$7:$B$846,0)))</f>
        <v/>
      </c>
      <c r="M222" s="856" t="str">
        <f>IF($B222="","",INDEX('All CCC'!M$7:M$846,MATCH(WatchList!$B222,'All CCC'!$B$7:$B$846,0)))</f>
        <v/>
      </c>
      <c r="N222" s="856" t="str">
        <f>IF($B222="","",INDEX('All CCC'!N$7:N$846,MATCH(WatchList!$B222,'All CCC'!$B$7:$B$846,0)))</f>
        <v/>
      </c>
      <c r="O222" s="856" t="str">
        <f>IF($B222="","",INDEX('All CCC'!O$7:O$846,MATCH(WatchList!$B222,'All CCC'!$B$7:$B$846,0)))</f>
        <v/>
      </c>
      <c r="P222" s="857" t="str">
        <f>IF($B222="","",INDEX('All CCC'!P$7:P$846,MATCH(WatchList!$B222,'All CCC'!$B$7:$B$846,0)))</f>
        <v/>
      </c>
      <c r="Q222" s="857" t="str">
        <f>IF($B222="","",INDEX('All CCC'!Q$7:Q$846,MATCH(WatchList!$B222,'All CCC'!$B$7:$B$846,0)))</f>
        <v/>
      </c>
      <c r="R222" s="856" t="str">
        <f>IF($B222="","",INDEX('All CCC'!R$7:R$846,MATCH(WatchList!$B222,'All CCC'!$B$7:$B$846,0)))</f>
        <v/>
      </c>
      <c r="S222" s="856" t="str">
        <f>IF($B222="","",INDEX('All CCC'!S$7:S$846,MATCH(WatchList!$B222,'All CCC'!$B$7:$B$846,0)))</f>
        <v/>
      </c>
      <c r="T222" s="856" t="str">
        <f>IF($B222="","",INDEX('All CCC'!T$7:T$846,MATCH(WatchList!$B222,'All CCC'!$B$7:$B$846,0)))</f>
        <v/>
      </c>
      <c r="U222" s="856" t="str">
        <f>IF($B222="","",INDEX('All CCC'!U$7:U$846,MATCH(WatchList!$B222,'All CCC'!$B$7:$B$846,0)))</f>
        <v/>
      </c>
      <c r="V222" s="856" t="str">
        <f>IF($B222="","",INDEX('All CCC'!V$7:V$846,MATCH(WatchList!$B222,'All CCC'!$B$7:$B$846,0)))</f>
        <v/>
      </c>
      <c r="W222" s="856" t="str">
        <f>IF($B222="","",INDEX('All CCC'!W$7:W$846,MATCH(WatchList!$B222,'All CCC'!$B$7:$B$846,0)))</f>
        <v/>
      </c>
      <c r="X222" s="856" t="str">
        <f>IF($B222="","",INDEX('All CCC'!X$7:X$846,MATCH(WatchList!$B222,'All CCC'!$B$7:$B$846,0)))</f>
        <v/>
      </c>
      <c r="Y222" s="856" t="str">
        <f>IF($B222="","",INDEX('All CCC'!Y$7:Y$846,MATCH(WatchList!$B222,'All CCC'!$B$7:$B$846,0)))</f>
        <v/>
      </c>
      <c r="Z222" s="856" t="str">
        <f>IF($B222="","",INDEX('All CCC'!Z$7:Z$846,MATCH(WatchList!$B222,'All CCC'!$B$7:$B$846,0)))</f>
        <v/>
      </c>
      <c r="AA222" s="856" t="str">
        <f>IF($B222="","",INDEX('All CCC'!AA$7:AA$846,MATCH(WatchList!$B222,'All CCC'!$B$7:$B$846,0)))</f>
        <v/>
      </c>
      <c r="AB222" s="856" t="str">
        <f>IF($B222="","",INDEX('All CCC'!AB$7:AB$846,MATCH(WatchList!$B222,'All CCC'!$B$7:$B$846,0)))</f>
        <v/>
      </c>
      <c r="AC222" s="856" t="str">
        <f>IF($B222="","",INDEX('All CCC'!AC$7:AC$846,MATCH(WatchList!$B222,'All CCC'!$B$7:$B$846,0)))</f>
        <v/>
      </c>
      <c r="AD222" s="856" t="str">
        <f>IF($B222="","",INDEX('All CCC'!AD$7:AD$846,MATCH(WatchList!$B222,'All CCC'!$B$7:$B$846,0)))</f>
        <v/>
      </c>
      <c r="AE222" s="856" t="str">
        <f>IF($B222="","",INDEX('All CCC'!AE$7:AE$846,MATCH(WatchList!$B222,'All CCC'!$B$7:$B$846,0)))</f>
        <v/>
      </c>
      <c r="AF222" s="856" t="str">
        <f>IF($B222="","",INDEX('All CCC'!AF$7:AF$846,MATCH(WatchList!$B222,'All CCC'!$B$7:$B$846,0)))</f>
        <v/>
      </c>
      <c r="AG222" s="856" t="str">
        <f>IF($B222="","",INDEX('All CCC'!AG$7:AG$846,MATCH(WatchList!$B222,'All CCC'!$B$7:$B$846,0)))</f>
        <v/>
      </c>
      <c r="AH222" s="856" t="str">
        <f>IF($B222="","",INDEX('All CCC'!AH$7:AH$846,MATCH(WatchList!$B222,'All CCC'!$B$7:$B$846,0)))</f>
        <v/>
      </c>
      <c r="AI222" s="856" t="str">
        <f>IF($B222="","",INDEX('All CCC'!AI$7:AI$846,MATCH(WatchList!$B222,'All CCC'!$B$7:$B$846,0)))</f>
        <v/>
      </c>
      <c r="AJ222" s="856" t="str">
        <f>IF($B222="","",INDEX('All CCC'!AJ$7:AJ$846,MATCH(WatchList!$B222,'All CCC'!$B$7:$B$846,0)))</f>
        <v/>
      </c>
      <c r="AK222" s="856" t="str">
        <f>IF($B222="","",INDEX('All CCC'!AK$7:AK$846,MATCH(WatchList!$B222,'All CCC'!$B$7:$B$846,0)))</f>
        <v/>
      </c>
      <c r="AL222" s="856" t="str">
        <f>IF($B222="","",INDEX('All CCC'!AL$7:AL$846,MATCH(WatchList!$B222,'All CCC'!$B$7:$B$846,0)))</f>
        <v/>
      </c>
      <c r="AM222" s="856" t="str">
        <f>IF($B222="","",INDEX('All CCC'!AM$7:AM$846,MATCH(WatchList!$B222,'All CCC'!$B$7:$B$846,0)))</f>
        <v/>
      </c>
      <c r="AN222" s="856" t="str">
        <f>IF($B222="","",INDEX('All CCC'!AN$7:AN$846,MATCH(WatchList!$B222,'All CCC'!$B$7:$B$846,0)))</f>
        <v/>
      </c>
      <c r="AO222" s="856" t="str">
        <f>IF($B222="","",INDEX('All CCC'!AO$7:AO$846,MATCH(WatchList!$B222,'All CCC'!$B$7:$B$846,0)))</f>
        <v/>
      </c>
      <c r="AP222" s="856" t="str">
        <f>IF($B222="","",INDEX('All CCC'!AP$7:AP$846,MATCH(WatchList!$B222,'All CCC'!$B$7:$B$846,0)))</f>
        <v/>
      </c>
      <c r="AQ222" s="856" t="str">
        <f>IF($B222="","",INDEX('All CCC'!AQ$7:AQ$846,MATCH(WatchList!$B222,'All CCC'!$B$7:$B$846,0)))</f>
        <v/>
      </c>
      <c r="AR222" s="856" t="str">
        <f>IF($B222="","",INDEX('All CCC'!AR$7:AR$846,MATCH(WatchList!$B222,'All CCC'!$B$7:$B$846,0)))</f>
        <v/>
      </c>
      <c r="AS222" s="856" t="str">
        <f>IF($B222="","",INDEX('All CCC'!AS$7:AS$846,MATCH(WatchList!$B222,'All CCC'!$B$7:$B$846,0)))</f>
        <v/>
      </c>
      <c r="AT222" s="856" t="str">
        <f>IF($B222="","",INDEX('All CCC'!AT$7:AT$846,MATCH(WatchList!$B222,'All CCC'!$B$7:$B$846,0)))</f>
        <v/>
      </c>
      <c r="AU222" s="856" t="str">
        <f>IF($B222="","",INDEX('All CCC'!AU$7:AU$846,MATCH(WatchList!$B222,'All CCC'!$B$7:$B$846,0)))</f>
        <v/>
      </c>
      <c r="AV222" s="856" t="str">
        <f>IF($B222="","",INDEX('All CCC'!AV$7:AV$846,MATCH(WatchList!$B222,'All CCC'!$B$7:$B$846,0)))</f>
        <v/>
      </c>
      <c r="AW222" s="856" t="str">
        <f>IF($B222="","",INDEX('All CCC'!AW$7:AW$846,MATCH(WatchList!$B222,'All CCC'!$B$7:$B$846,0)))</f>
        <v/>
      </c>
      <c r="AX222" s="856" t="str">
        <f>IF($B222="","",INDEX('All CCC'!AX$7:AX$846,MATCH(WatchList!$B222,'All CCC'!$B$7:$B$846,0)))</f>
        <v/>
      </c>
      <c r="AY222" s="856" t="str">
        <f>IF($B222="","",INDEX('All CCC'!AY$7:AY$846,MATCH(WatchList!$B222,'All CCC'!$B$7:$B$846,0)))</f>
        <v/>
      </c>
      <c r="AZ222" s="856" t="str">
        <f>IF($B222="","",INDEX('All CCC'!AZ$7:AZ$846,MATCH(WatchList!$B222,'All CCC'!$B$7:$B$846,0)))</f>
        <v/>
      </c>
      <c r="BA222" s="856" t="str">
        <f>IF($B222="","",INDEX('All CCC'!BA$7:BA$846,MATCH(WatchList!$B222,'All CCC'!$B$7:$B$846,0)))</f>
        <v/>
      </c>
      <c r="BB222" s="856" t="str">
        <f>IF($B222="","",INDEX('All CCC'!BB$7:BB$846,MATCH(WatchList!$B222,'All CCC'!$B$7:$B$846,0)))</f>
        <v/>
      </c>
      <c r="BC222" s="856" t="str">
        <f>IF($B222="","",INDEX('All CCC'!BC$7:BC$846,MATCH(WatchList!$B222,'All CCC'!$B$7:$B$846,0)))</f>
        <v/>
      </c>
      <c r="BD222" s="856" t="str">
        <f>IF($B222="","",INDEX('All CCC'!BD$7:BD$846,MATCH(WatchList!$B222,'All CCC'!$B$7:$B$846,0)))</f>
        <v/>
      </c>
      <c r="BE222" s="856" t="str">
        <f>IF($B222="","",INDEX('All CCC'!BE$7:BE$846,MATCH(WatchList!$B222,'All CCC'!$B$7:$B$846,0)))</f>
        <v/>
      </c>
      <c r="BF222" s="856" t="str">
        <f>IF($B222="","",INDEX('All CCC'!BF$7:BF$846,MATCH(WatchList!$B222,'All CCC'!$B$7:$B$846,0)))</f>
        <v/>
      </c>
      <c r="BG222" s="856" t="str">
        <f>IF($B222="","",INDEX('All CCC'!BG$7:BG$846,MATCH(WatchList!$B222,'All CCC'!$B$7:$B$846,0)))</f>
        <v/>
      </c>
    </row>
    <row r="223" spans="1:59" x14ac:dyDescent="0.2">
      <c r="A223" s="550" t="str">
        <f>IF($B223="","",INDEX('All CCC'!A$7:A$846,MATCH(WatchList!$B223,'All CCC'!$B$7:$B$846,0)))</f>
        <v/>
      </c>
      <c r="B223" s="31"/>
      <c r="C223" s="856" t="str">
        <f>IF($B223="","",INDEX('All CCC'!C$7:C$846,MATCH(WatchList!$B223,'All CCC'!$B$7:$B$846,0)))</f>
        <v/>
      </c>
      <c r="D223" s="856" t="str">
        <f>IF($B223="","",INDEX('All CCC'!D$7:D$846,MATCH(WatchList!$B223,'All CCC'!$B$7:$B$846,0)))</f>
        <v/>
      </c>
      <c r="E223" s="856" t="str">
        <f>IF($B223="","",INDEX('All CCC'!E$7:E$846,MATCH(WatchList!$B223,'All CCC'!$B$7:$B$846,0)))</f>
        <v/>
      </c>
      <c r="F223" s="856" t="str">
        <f>IF($B223="","",INDEX('All CCC'!F$7:F$846,MATCH(WatchList!$B223,'All CCC'!$B$7:$B$846,0)))</f>
        <v/>
      </c>
      <c r="G223" s="856" t="str">
        <f>IF($B223="","",INDEX('All CCC'!G$7:G$846,MATCH(WatchList!$B223,'All CCC'!$B$7:$B$846,0)))</f>
        <v/>
      </c>
      <c r="H223" s="856" t="str">
        <f>IF($B223="","",INDEX('All CCC'!H$7:H$846,MATCH(WatchList!$B223,'All CCC'!$B$7:$B$846,0)))</f>
        <v/>
      </c>
      <c r="I223" s="856" t="str">
        <f>IF($B223="","",INDEX('All CCC'!I$7:I$846,MATCH(WatchList!$B223,'All CCC'!$B$7:$B$846,0)))</f>
        <v/>
      </c>
      <c r="J223" s="856" t="str">
        <f>IF($B223="","",INDEX('All CCC'!J$7:J$846,MATCH(WatchList!$B223,'All CCC'!$B$7:$B$846,0)))</f>
        <v/>
      </c>
      <c r="K223" s="856" t="str">
        <f>IF($B223="","",INDEX('All CCC'!K$7:K$846,MATCH(WatchList!$B223,'All CCC'!$B$7:$B$846,0)))</f>
        <v/>
      </c>
      <c r="L223" s="856" t="str">
        <f>IF($B223="","",INDEX('All CCC'!L$7:L$846,MATCH(WatchList!$B223,'All CCC'!$B$7:$B$846,0)))</f>
        <v/>
      </c>
      <c r="M223" s="856" t="str">
        <f>IF($B223="","",INDEX('All CCC'!M$7:M$846,MATCH(WatchList!$B223,'All CCC'!$B$7:$B$846,0)))</f>
        <v/>
      </c>
      <c r="N223" s="856" t="str">
        <f>IF($B223="","",INDEX('All CCC'!N$7:N$846,MATCH(WatchList!$B223,'All CCC'!$B$7:$B$846,0)))</f>
        <v/>
      </c>
      <c r="O223" s="856" t="str">
        <f>IF($B223="","",INDEX('All CCC'!O$7:O$846,MATCH(WatchList!$B223,'All CCC'!$B$7:$B$846,0)))</f>
        <v/>
      </c>
      <c r="P223" s="857" t="str">
        <f>IF($B223="","",INDEX('All CCC'!P$7:P$846,MATCH(WatchList!$B223,'All CCC'!$B$7:$B$846,0)))</f>
        <v/>
      </c>
      <c r="Q223" s="857" t="str">
        <f>IF($B223="","",INDEX('All CCC'!Q$7:Q$846,MATCH(WatchList!$B223,'All CCC'!$B$7:$B$846,0)))</f>
        <v/>
      </c>
      <c r="R223" s="856" t="str">
        <f>IF($B223="","",INDEX('All CCC'!R$7:R$846,MATCH(WatchList!$B223,'All CCC'!$B$7:$B$846,0)))</f>
        <v/>
      </c>
      <c r="S223" s="856" t="str">
        <f>IF($B223="","",INDEX('All CCC'!S$7:S$846,MATCH(WatchList!$B223,'All CCC'!$B$7:$B$846,0)))</f>
        <v/>
      </c>
      <c r="T223" s="856" t="str">
        <f>IF($B223="","",INDEX('All CCC'!T$7:T$846,MATCH(WatchList!$B223,'All CCC'!$B$7:$B$846,0)))</f>
        <v/>
      </c>
      <c r="U223" s="856" t="str">
        <f>IF($B223="","",INDEX('All CCC'!U$7:U$846,MATCH(WatchList!$B223,'All CCC'!$B$7:$B$846,0)))</f>
        <v/>
      </c>
      <c r="V223" s="856" t="str">
        <f>IF($B223="","",INDEX('All CCC'!V$7:V$846,MATCH(WatchList!$B223,'All CCC'!$B$7:$B$846,0)))</f>
        <v/>
      </c>
      <c r="W223" s="856" t="str">
        <f>IF($B223="","",INDEX('All CCC'!W$7:W$846,MATCH(WatchList!$B223,'All CCC'!$B$7:$B$846,0)))</f>
        <v/>
      </c>
      <c r="X223" s="856" t="str">
        <f>IF($B223="","",INDEX('All CCC'!X$7:X$846,MATCH(WatchList!$B223,'All CCC'!$B$7:$B$846,0)))</f>
        <v/>
      </c>
      <c r="Y223" s="856" t="str">
        <f>IF($B223="","",INDEX('All CCC'!Y$7:Y$846,MATCH(WatchList!$B223,'All CCC'!$B$7:$B$846,0)))</f>
        <v/>
      </c>
      <c r="Z223" s="856" t="str">
        <f>IF($B223="","",INDEX('All CCC'!Z$7:Z$846,MATCH(WatchList!$B223,'All CCC'!$B$7:$B$846,0)))</f>
        <v/>
      </c>
      <c r="AA223" s="856" t="str">
        <f>IF($B223="","",INDEX('All CCC'!AA$7:AA$846,MATCH(WatchList!$B223,'All CCC'!$B$7:$B$846,0)))</f>
        <v/>
      </c>
      <c r="AB223" s="856" t="str">
        <f>IF($B223="","",INDEX('All CCC'!AB$7:AB$846,MATCH(WatchList!$B223,'All CCC'!$B$7:$B$846,0)))</f>
        <v/>
      </c>
      <c r="AC223" s="856" t="str">
        <f>IF($B223="","",INDEX('All CCC'!AC$7:AC$846,MATCH(WatchList!$B223,'All CCC'!$B$7:$B$846,0)))</f>
        <v/>
      </c>
      <c r="AD223" s="856" t="str">
        <f>IF($B223="","",INDEX('All CCC'!AD$7:AD$846,MATCH(WatchList!$B223,'All CCC'!$B$7:$B$846,0)))</f>
        <v/>
      </c>
      <c r="AE223" s="856" t="str">
        <f>IF($B223="","",INDEX('All CCC'!AE$7:AE$846,MATCH(WatchList!$B223,'All CCC'!$B$7:$B$846,0)))</f>
        <v/>
      </c>
      <c r="AF223" s="856" t="str">
        <f>IF($B223="","",INDEX('All CCC'!AF$7:AF$846,MATCH(WatchList!$B223,'All CCC'!$B$7:$B$846,0)))</f>
        <v/>
      </c>
      <c r="AG223" s="856" t="str">
        <f>IF($B223="","",INDEX('All CCC'!AG$7:AG$846,MATCH(WatchList!$B223,'All CCC'!$B$7:$B$846,0)))</f>
        <v/>
      </c>
      <c r="AH223" s="856" t="str">
        <f>IF($B223="","",INDEX('All CCC'!AH$7:AH$846,MATCH(WatchList!$B223,'All CCC'!$B$7:$B$846,0)))</f>
        <v/>
      </c>
      <c r="AI223" s="856" t="str">
        <f>IF($B223="","",INDEX('All CCC'!AI$7:AI$846,MATCH(WatchList!$B223,'All CCC'!$B$7:$B$846,0)))</f>
        <v/>
      </c>
      <c r="AJ223" s="856" t="str">
        <f>IF($B223="","",INDEX('All CCC'!AJ$7:AJ$846,MATCH(WatchList!$B223,'All CCC'!$B$7:$B$846,0)))</f>
        <v/>
      </c>
      <c r="AK223" s="856" t="str">
        <f>IF($B223="","",INDEX('All CCC'!AK$7:AK$846,MATCH(WatchList!$B223,'All CCC'!$B$7:$B$846,0)))</f>
        <v/>
      </c>
      <c r="AL223" s="856" t="str">
        <f>IF($B223="","",INDEX('All CCC'!AL$7:AL$846,MATCH(WatchList!$B223,'All CCC'!$B$7:$B$846,0)))</f>
        <v/>
      </c>
      <c r="AM223" s="856" t="str">
        <f>IF($B223="","",INDEX('All CCC'!AM$7:AM$846,MATCH(WatchList!$B223,'All CCC'!$B$7:$B$846,0)))</f>
        <v/>
      </c>
      <c r="AN223" s="856" t="str">
        <f>IF($B223="","",INDEX('All CCC'!AN$7:AN$846,MATCH(WatchList!$B223,'All CCC'!$B$7:$B$846,0)))</f>
        <v/>
      </c>
      <c r="AO223" s="856" t="str">
        <f>IF($B223="","",INDEX('All CCC'!AO$7:AO$846,MATCH(WatchList!$B223,'All CCC'!$B$7:$B$846,0)))</f>
        <v/>
      </c>
      <c r="AP223" s="856" t="str">
        <f>IF($B223="","",INDEX('All CCC'!AP$7:AP$846,MATCH(WatchList!$B223,'All CCC'!$B$7:$B$846,0)))</f>
        <v/>
      </c>
      <c r="AQ223" s="856" t="str">
        <f>IF($B223="","",INDEX('All CCC'!AQ$7:AQ$846,MATCH(WatchList!$B223,'All CCC'!$B$7:$B$846,0)))</f>
        <v/>
      </c>
      <c r="AR223" s="856" t="str">
        <f>IF($B223="","",INDEX('All CCC'!AR$7:AR$846,MATCH(WatchList!$B223,'All CCC'!$B$7:$B$846,0)))</f>
        <v/>
      </c>
      <c r="AS223" s="856" t="str">
        <f>IF($B223="","",INDEX('All CCC'!AS$7:AS$846,MATCH(WatchList!$B223,'All CCC'!$B$7:$B$846,0)))</f>
        <v/>
      </c>
      <c r="AT223" s="856" t="str">
        <f>IF($B223="","",INDEX('All CCC'!AT$7:AT$846,MATCH(WatchList!$B223,'All CCC'!$B$7:$B$846,0)))</f>
        <v/>
      </c>
      <c r="AU223" s="856" t="str">
        <f>IF($B223="","",INDEX('All CCC'!AU$7:AU$846,MATCH(WatchList!$B223,'All CCC'!$B$7:$B$846,0)))</f>
        <v/>
      </c>
      <c r="AV223" s="856" t="str">
        <f>IF($B223="","",INDEX('All CCC'!AV$7:AV$846,MATCH(WatchList!$B223,'All CCC'!$B$7:$B$846,0)))</f>
        <v/>
      </c>
      <c r="AW223" s="856" t="str">
        <f>IF($B223="","",INDEX('All CCC'!AW$7:AW$846,MATCH(WatchList!$B223,'All CCC'!$B$7:$B$846,0)))</f>
        <v/>
      </c>
      <c r="AX223" s="856" t="str">
        <f>IF($B223="","",INDEX('All CCC'!AX$7:AX$846,MATCH(WatchList!$B223,'All CCC'!$B$7:$B$846,0)))</f>
        <v/>
      </c>
      <c r="AY223" s="856" t="str">
        <f>IF($B223="","",INDEX('All CCC'!AY$7:AY$846,MATCH(WatchList!$B223,'All CCC'!$B$7:$B$846,0)))</f>
        <v/>
      </c>
      <c r="AZ223" s="856" t="str">
        <f>IF($B223="","",INDEX('All CCC'!AZ$7:AZ$846,MATCH(WatchList!$B223,'All CCC'!$B$7:$B$846,0)))</f>
        <v/>
      </c>
      <c r="BA223" s="856" t="str">
        <f>IF($B223="","",INDEX('All CCC'!BA$7:BA$846,MATCH(WatchList!$B223,'All CCC'!$B$7:$B$846,0)))</f>
        <v/>
      </c>
      <c r="BB223" s="856" t="str">
        <f>IF($B223="","",INDEX('All CCC'!BB$7:BB$846,MATCH(WatchList!$B223,'All CCC'!$B$7:$B$846,0)))</f>
        <v/>
      </c>
      <c r="BC223" s="856" t="str">
        <f>IF($B223="","",INDEX('All CCC'!BC$7:BC$846,MATCH(WatchList!$B223,'All CCC'!$B$7:$B$846,0)))</f>
        <v/>
      </c>
      <c r="BD223" s="856" t="str">
        <f>IF($B223="","",INDEX('All CCC'!BD$7:BD$846,MATCH(WatchList!$B223,'All CCC'!$B$7:$B$846,0)))</f>
        <v/>
      </c>
      <c r="BE223" s="856" t="str">
        <f>IF($B223="","",INDEX('All CCC'!BE$7:BE$846,MATCH(WatchList!$B223,'All CCC'!$B$7:$B$846,0)))</f>
        <v/>
      </c>
      <c r="BF223" s="856" t="str">
        <f>IF($B223="","",INDEX('All CCC'!BF$7:BF$846,MATCH(WatchList!$B223,'All CCC'!$B$7:$B$846,0)))</f>
        <v/>
      </c>
      <c r="BG223" s="856" t="str">
        <f>IF($B223="","",INDEX('All CCC'!BG$7:BG$846,MATCH(WatchList!$B223,'All CCC'!$B$7:$B$846,0)))</f>
        <v/>
      </c>
    </row>
    <row r="224" spans="1:59" x14ac:dyDescent="0.2">
      <c r="A224" s="550" t="str">
        <f>IF($B224="","",INDEX('All CCC'!A$7:A$846,MATCH(WatchList!$B224,'All CCC'!$B$7:$B$846,0)))</f>
        <v/>
      </c>
      <c r="B224" s="31"/>
      <c r="C224" s="856" t="str">
        <f>IF($B224="","",INDEX('All CCC'!C$7:C$846,MATCH(WatchList!$B224,'All CCC'!$B$7:$B$846,0)))</f>
        <v/>
      </c>
      <c r="D224" s="856" t="str">
        <f>IF($B224="","",INDEX('All CCC'!D$7:D$846,MATCH(WatchList!$B224,'All CCC'!$B$7:$B$846,0)))</f>
        <v/>
      </c>
      <c r="E224" s="856" t="str">
        <f>IF($B224="","",INDEX('All CCC'!E$7:E$846,MATCH(WatchList!$B224,'All CCC'!$B$7:$B$846,0)))</f>
        <v/>
      </c>
      <c r="F224" s="856" t="str">
        <f>IF($B224="","",INDEX('All CCC'!F$7:F$846,MATCH(WatchList!$B224,'All CCC'!$B$7:$B$846,0)))</f>
        <v/>
      </c>
      <c r="G224" s="856" t="str">
        <f>IF($B224="","",INDEX('All CCC'!G$7:G$846,MATCH(WatchList!$B224,'All CCC'!$B$7:$B$846,0)))</f>
        <v/>
      </c>
      <c r="H224" s="856" t="str">
        <f>IF($B224="","",INDEX('All CCC'!H$7:H$846,MATCH(WatchList!$B224,'All CCC'!$B$7:$B$846,0)))</f>
        <v/>
      </c>
      <c r="I224" s="856" t="str">
        <f>IF($B224="","",INDEX('All CCC'!I$7:I$846,MATCH(WatchList!$B224,'All CCC'!$B$7:$B$846,0)))</f>
        <v/>
      </c>
      <c r="J224" s="856" t="str">
        <f>IF($B224="","",INDEX('All CCC'!J$7:J$846,MATCH(WatchList!$B224,'All CCC'!$B$7:$B$846,0)))</f>
        <v/>
      </c>
      <c r="K224" s="856" t="str">
        <f>IF($B224="","",INDEX('All CCC'!K$7:K$846,MATCH(WatchList!$B224,'All CCC'!$B$7:$B$846,0)))</f>
        <v/>
      </c>
      <c r="L224" s="856" t="str">
        <f>IF($B224="","",INDEX('All CCC'!L$7:L$846,MATCH(WatchList!$B224,'All CCC'!$B$7:$B$846,0)))</f>
        <v/>
      </c>
      <c r="M224" s="856" t="str">
        <f>IF($B224="","",INDEX('All CCC'!M$7:M$846,MATCH(WatchList!$B224,'All CCC'!$B$7:$B$846,0)))</f>
        <v/>
      </c>
      <c r="N224" s="856" t="str">
        <f>IF($B224="","",INDEX('All CCC'!N$7:N$846,MATCH(WatchList!$B224,'All CCC'!$B$7:$B$846,0)))</f>
        <v/>
      </c>
      <c r="O224" s="856" t="str">
        <f>IF($B224="","",INDEX('All CCC'!O$7:O$846,MATCH(WatchList!$B224,'All CCC'!$B$7:$B$846,0)))</f>
        <v/>
      </c>
      <c r="P224" s="857" t="str">
        <f>IF($B224="","",INDEX('All CCC'!P$7:P$846,MATCH(WatchList!$B224,'All CCC'!$B$7:$B$846,0)))</f>
        <v/>
      </c>
      <c r="Q224" s="857" t="str">
        <f>IF($B224="","",INDEX('All CCC'!Q$7:Q$846,MATCH(WatchList!$B224,'All CCC'!$B$7:$B$846,0)))</f>
        <v/>
      </c>
      <c r="R224" s="856" t="str">
        <f>IF($B224="","",INDEX('All CCC'!R$7:R$846,MATCH(WatchList!$B224,'All CCC'!$B$7:$B$846,0)))</f>
        <v/>
      </c>
      <c r="S224" s="856" t="str">
        <f>IF($B224="","",INDEX('All CCC'!S$7:S$846,MATCH(WatchList!$B224,'All CCC'!$B$7:$B$846,0)))</f>
        <v/>
      </c>
      <c r="T224" s="856" t="str">
        <f>IF($B224="","",INDEX('All CCC'!T$7:T$846,MATCH(WatchList!$B224,'All CCC'!$B$7:$B$846,0)))</f>
        <v/>
      </c>
      <c r="U224" s="856" t="str">
        <f>IF($B224="","",INDEX('All CCC'!U$7:U$846,MATCH(WatchList!$B224,'All CCC'!$B$7:$B$846,0)))</f>
        <v/>
      </c>
      <c r="V224" s="856" t="str">
        <f>IF($B224="","",INDEX('All CCC'!V$7:V$846,MATCH(WatchList!$B224,'All CCC'!$B$7:$B$846,0)))</f>
        <v/>
      </c>
      <c r="W224" s="856" t="str">
        <f>IF($B224="","",INDEX('All CCC'!W$7:W$846,MATCH(WatchList!$B224,'All CCC'!$B$7:$B$846,0)))</f>
        <v/>
      </c>
      <c r="X224" s="856" t="str">
        <f>IF($B224="","",INDEX('All CCC'!X$7:X$846,MATCH(WatchList!$B224,'All CCC'!$B$7:$B$846,0)))</f>
        <v/>
      </c>
      <c r="Y224" s="856" t="str">
        <f>IF($B224="","",INDEX('All CCC'!Y$7:Y$846,MATCH(WatchList!$B224,'All CCC'!$B$7:$B$846,0)))</f>
        <v/>
      </c>
      <c r="Z224" s="856" t="str">
        <f>IF($B224="","",INDEX('All CCC'!Z$7:Z$846,MATCH(WatchList!$B224,'All CCC'!$B$7:$B$846,0)))</f>
        <v/>
      </c>
      <c r="AA224" s="856" t="str">
        <f>IF($B224="","",INDEX('All CCC'!AA$7:AA$846,MATCH(WatchList!$B224,'All CCC'!$B$7:$B$846,0)))</f>
        <v/>
      </c>
      <c r="AB224" s="856" t="str">
        <f>IF($B224="","",INDEX('All CCC'!AB$7:AB$846,MATCH(WatchList!$B224,'All CCC'!$B$7:$B$846,0)))</f>
        <v/>
      </c>
      <c r="AC224" s="856" t="str">
        <f>IF($B224="","",INDEX('All CCC'!AC$7:AC$846,MATCH(WatchList!$B224,'All CCC'!$B$7:$B$846,0)))</f>
        <v/>
      </c>
      <c r="AD224" s="856" t="str">
        <f>IF($B224="","",INDEX('All CCC'!AD$7:AD$846,MATCH(WatchList!$B224,'All CCC'!$B$7:$B$846,0)))</f>
        <v/>
      </c>
      <c r="AE224" s="856" t="str">
        <f>IF($B224="","",INDEX('All CCC'!AE$7:AE$846,MATCH(WatchList!$B224,'All CCC'!$B$7:$B$846,0)))</f>
        <v/>
      </c>
      <c r="AF224" s="856" t="str">
        <f>IF($B224="","",INDEX('All CCC'!AF$7:AF$846,MATCH(WatchList!$B224,'All CCC'!$B$7:$B$846,0)))</f>
        <v/>
      </c>
      <c r="AG224" s="856" t="str">
        <f>IF($B224="","",INDEX('All CCC'!AG$7:AG$846,MATCH(WatchList!$B224,'All CCC'!$B$7:$B$846,0)))</f>
        <v/>
      </c>
      <c r="AH224" s="856" t="str">
        <f>IF($B224="","",INDEX('All CCC'!AH$7:AH$846,MATCH(WatchList!$B224,'All CCC'!$B$7:$B$846,0)))</f>
        <v/>
      </c>
      <c r="AI224" s="856" t="str">
        <f>IF($B224="","",INDEX('All CCC'!AI$7:AI$846,MATCH(WatchList!$B224,'All CCC'!$B$7:$B$846,0)))</f>
        <v/>
      </c>
      <c r="AJ224" s="856" t="str">
        <f>IF($B224="","",INDEX('All CCC'!AJ$7:AJ$846,MATCH(WatchList!$B224,'All CCC'!$B$7:$B$846,0)))</f>
        <v/>
      </c>
      <c r="AK224" s="856" t="str">
        <f>IF($B224="","",INDEX('All CCC'!AK$7:AK$846,MATCH(WatchList!$B224,'All CCC'!$B$7:$B$846,0)))</f>
        <v/>
      </c>
      <c r="AL224" s="856" t="str">
        <f>IF($B224="","",INDEX('All CCC'!AL$7:AL$846,MATCH(WatchList!$B224,'All CCC'!$B$7:$B$846,0)))</f>
        <v/>
      </c>
      <c r="AM224" s="856" t="str">
        <f>IF($B224="","",INDEX('All CCC'!AM$7:AM$846,MATCH(WatchList!$B224,'All CCC'!$B$7:$B$846,0)))</f>
        <v/>
      </c>
      <c r="AN224" s="856" t="str">
        <f>IF($B224="","",INDEX('All CCC'!AN$7:AN$846,MATCH(WatchList!$B224,'All CCC'!$B$7:$B$846,0)))</f>
        <v/>
      </c>
      <c r="AO224" s="856" t="str">
        <f>IF($B224="","",INDEX('All CCC'!AO$7:AO$846,MATCH(WatchList!$B224,'All CCC'!$B$7:$B$846,0)))</f>
        <v/>
      </c>
      <c r="AP224" s="856" t="str">
        <f>IF($B224="","",INDEX('All CCC'!AP$7:AP$846,MATCH(WatchList!$B224,'All CCC'!$B$7:$B$846,0)))</f>
        <v/>
      </c>
      <c r="AQ224" s="856" t="str">
        <f>IF($B224="","",INDEX('All CCC'!AQ$7:AQ$846,MATCH(WatchList!$B224,'All CCC'!$B$7:$B$846,0)))</f>
        <v/>
      </c>
      <c r="AR224" s="856" t="str">
        <f>IF($B224="","",INDEX('All CCC'!AR$7:AR$846,MATCH(WatchList!$B224,'All CCC'!$B$7:$B$846,0)))</f>
        <v/>
      </c>
      <c r="AS224" s="856" t="str">
        <f>IF($B224="","",INDEX('All CCC'!AS$7:AS$846,MATCH(WatchList!$B224,'All CCC'!$B$7:$B$846,0)))</f>
        <v/>
      </c>
      <c r="AT224" s="856" t="str">
        <f>IF($B224="","",INDEX('All CCC'!AT$7:AT$846,MATCH(WatchList!$B224,'All CCC'!$B$7:$B$846,0)))</f>
        <v/>
      </c>
      <c r="AU224" s="856" t="str">
        <f>IF($B224="","",INDEX('All CCC'!AU$7:AU$846,MATCH(WatchList!$B224,'All CCC'!$B$7:$B$846,0)))</f>
        <v/>
      </c>
      <c r="AV224" s="856" t="str">
        <f>IF($B224="","",INDEX('All CCC'!AV$7:AV$846,MATCH(WatchList!$B224,'All CCC'!$B$7:$B$846,0)))</f>
        <v/>
      </c>
      <c r="AW224" s="856" t="str">
        <f>IF($B224="","",INDEX('All CCC'!AW$7:AW$846,MATCH(WatchList!$B224,'All CCC'!$B$7:$B$846,0)))</f>
        <v/>
      </c>
      <c r="AX224" s="856" t="str">
        <f>IF($B224="","",INDEX('All CCC'!AX$7:AX$846,MATCH(WatchList!$B224,'All CCC'!$B$7:$B$846,0)))</f>
        <v/>
      </c>
      <c r="AY224" s="856" t="str">
        <f>IF($B224="","",INDEX('All CCC'!AY$7:AY$846,MATCH(WatchList!$B224,'All CCC'!$B$7:$B$846,0)))</f>
        <v/>
      </c>
      <c r="AZ224" s="856" t="str">
        <f>IF($B224="","",INDEX('All CCC'!AZ$7:AZ$846,MATCH(WatchList!$B224,'All CCC'!$B$7:$B$846,0)))</f>
        <v/>
      </c>
      <c r="BA224" s="856" t="str">
        <f>IF($B224="","",INDEX('All CCC'!BA$7:BA$846,MATCH(WatchList!$B224,'All CCC'!$B$7:$B$846,0)))</f>
        <v/>
      </c>
      <c r="BB224" s="856" t="str">
        <f>IF($B224="","",INDEX('All CCC'!BB$7:BB$846,MATCH(WatchList!$B224,'All CCC'!$B$7:$B$846,0)))</f>
        <v/>
      </c>
      <c r="BC224" s="856" t="str">
        <f>IF($B224="","",INDEX('All CCC'!BC$7:BC$846,MATCH(WatchList!$B224,'All CCC'!$B$7:$B$846,0)))</f>
        <v/>
      </c>
      <c r="BD224" s="856" t="str">
        <f>IF($B224="","",INDEX('All CCC'!BD$7:BD$846,MATCH(WatchList!$B224,'All CCC'!$B$7:$B$846,0)))</f>
        <v/>
      </c>
      <c r="BE224" s="856" t="str">
        <f>IF($B224="","",INDEX('All CCC'!BE$7:BE$846,MATCH(WatchList!$B224,'All CCC'!$B$7:$B$846,0)))</f>
        <v/>
      </c>
      <c r="BF224" s="856" t="str">
        <f>IF($B224="","",INDEX('All CCC'!BF$7:BF$846,MATCH(WatchList!$B224,'All CCC'!$B$7:$B$846,0)))</f>
        <v/>
      </c>
      <c r="BG224" s="856" t="str">
        <f>IF($B224="","",INDEX('All CCC'!BG$7:BG$846,MATCH(WatchList!$B224,'All CCC'!$B$7:$B$846,0)))</f>
        <v/>
      </c>
    </row>
    <row r="225" spans="1:59" x14ac:dyDescent="0.2">
      <c r="A225" s="550" t="str">
        <f>IF($B225="","",INDEX('All CCC'!A$7:A$846,MATCH(WatchList!$B225,'All CCC'!$B$7:$B$846,0)))</f>
        <v/>
      </c>
      <c r="B225" s="31"/>
      <c r="C225" s="856" t="str">
        <f>IF($B225="","",INDEX('All CCC'!C$7:C$846,MATCH(WatchList!$B225,'All CCC'!$B$7:$B$846,0)))</f>
        <v/>
      </c>
      <c r="D225" s="856" t="str">
        <f>IF($B225="","",INDEX('All CCC'!D$7:D$846,MATCH(WatchList!$B225,'All CCC'!$B$7:$B$846,0)))</f>
        <v/>
      </c>
      <c r="E225" s="856" t="str">
        <f>IF($B225="","",INDEX('All CCC'!E$7:E$846,MATCH(WatchList!$B225,'All CCC'!$B$7:$B$846,0)))</f>
        <v/>
      </c>
      <c r="F225" s="856" t="str">
        <f>IF($B225="","",INDEX('All CCC'!F$7:F$846,MATCH(WatchList!$B225,'All CCC'!$B$7:$B$846,0)))</f>
        <v/>
      </c>
      <c r="G225" s="856" t="str">
        <f>IF($B225="","",INDEX('All CCC'!G$7:G$846,MATCH(WatchList!$B225,'All CCC'!$B$7:$B$846,0)))</f>
        <v/>
      </c>
      <c r="H225" s="856" t="str">
        <f>IF($B225="","",INDEX('All CCC'!H$7:H$846,MATCH(WatchList!$B225,'All CCC'!$B$7:$B$846,0)))</f>
        <v/>
      </c>
      <c r="I225" s="856" t="str">
        <f>IF($B225="","",INDEX('All CCC'!I$7:I$846,MATCH(WatchList!$B225,'All CCC'!$B$7:$B$846,0)))</f>
        <v/>
      </c>
      <c r="J225" s="856" t="str">
        <f>IF($B225="","",INDEX('All CCC'!J$7:J$846,MATCH(WatchList!$B225,'All CCC'!$B$7:$B$846,0)))</f>
        <v/>
      </c>
      <c r="K225" s="856" t="str">
        <f>IF($B225="","",INDEX('All CCC'!K$7:K$846,MATCH(WatchList!$B225,'All CCC'!$B$7:$B$846,0)))</f>
        <v/>
      </c>
      <c r="L225" s="856" t="str">
        <f>IF($B225="","",INDEX('All CCC'!L$7:L$846,MATCH(WatchList!$B225,'All CCC'!$B$7:$B$846,0)))</f>
        <v/>
      </c>
      <c r="M225" s="856" t="str">
        <f>IF($B225="","",INDEX('All CCC'!M$7:M$846,MATCH(WatchList!$B225,'All CCC'!$B$7:$B$846,0)))</f>
        <v/>
      </c>
      <c r="N225" s="856" t="str">
        <f>IF($B225="","",INDEX('All CCC'!N$7:N$846,MATCH(WatchList!$B225,'All CCC'!$B$7:$B$846,0)))</f>
        <v/>
      </c>
      <c r="O225" s="856" t="str">
        <f>IF($B225="","",INDEX('All CCC'!O$7:O$846,MATCH(WatchList!$B225,'All CCC'!$B$7:$B$846,0)))</f>
        <v/>
      </c>
      <c r="P225" s="857" t="str">
        <f>IF($B225="","",INDEX('All CCC'!P$7:P$846,MATCH(WatchList!$B225,'All CCC'!$B$7:$B$846,0)))</f>
        <v/>
      </c>
      <c r="Q225" s="857" t="str">
        <f>IF($B225="","",INDEX('All CCC'!Q$7:Q$846,MATCH(WatchList!$B225,'All CCC'!$B$7:$B$846,0)))</f>
        <v/>
      </c>
      <c r="R225" s="856" t="str">
        <f>IF($B225="","",INDEX('All CCC'!R$7:R$846,MATCH(WatchList!$B225,'All CCC'!$B$7:$B$846,0)))</f>
        <v/>
      </c>
      <c r="S225" s="856" t="str">
        <f>IF($B225="","",INDEX('All CCC'!S$7:S$846,MATCH(WatchList!$B225,'All CCC'!$B$7:$B$846,0)))</f>
        <v/>
      </c>
      <c r="T225" s="856" t="str">
        <f>IF($B225="","",INDEX('All CCC'!T$7:T$846,MATCH(WatchList!$B225,'All CCC'!$B$7:$B$846,0)))</f>
        <v/>
      </c>
      <c r="U225" s="856" t="str">
        <f>IF($B225="","",INDEX('All CCC'!U$7:U$846,MATCH(WatchList!$B225,'All CCC'!$B$7:$B$846,0)))</f>
        <v/>
      </c>
      <c r="V225" s="856" t="str">
        <f>IF($B225="","",INDEX('All CCC'!V$7:V$846,MATCH(WatchList!$B225,'All CCC'!$B$7:$B$846,0)))</f>
        <v/>
      </c>
      <c r="W225" s="856" t="str">
        <f>IF($B225="","",INDEX('All CCC'!W$7:W$846,MATCH(WatchList!$B225,'All CCC'!$B$7:$B$846,0)))</f>
        <v/>
      </c>
      <c r="X225" s="856" t="str">
        <f>IF($B225="","",INDEX('All CCC'!X$7:X$846,MATCH(WatchList!$B225,'All CCC'!$B$7:$B$846,0)))</f>
        <v/>
      </c>
      <c r="Y225" s="856" t="str">
        <f>IF($B225="","",INDEX('All CCC'!Y$7:Y$846,MATCH(WatchList!$B225,'All CCC'!$B$7:$B$846,0)))</f>
        <v/>
      </c>
      <c r="Z225" s="856" t="str">
        <f>IF($B225="","",INDEX('All CCC'!Z$7:Z$846,MATCH(WatchList!$B225,'All CCC'!$B$7:$B$846,0)))</f>
        <v/>
      </c>
      <c r="AA225" s="856" t="str">
        <f>IF($B225="","",INDEX('All CCC'!AA$7:AA$846,MATCH(WatchList!$B225,'All CCC'!$B$7:$B$846,0)))</f>
        <v/>
      </c>
      <c r="AB225" s="856" t="str">
        <f>IF($B225="","",INDEX('All CCC'!AB$7:AB$846,MATCH(WatchList!$B225,'All CCC'!$B$7:$B$846,0)))</f>
        <v/>
      </c>
      <c r="AC225" s="856" t="str">
        <f>IF($B225="","",INDEX('All CCC'!AC$7:AC$846,MATCH(WatchList!$B225,'All CCC'!$B$7:$B$846,0)))</f>
        <v/>
      </c>
      <c r="AD225" s="856" t="str">
        <f>IF($B225="","",INDEX('All CCC'!AD$7:AD$846,MATCH(WatchList!$B225,'All CCC'!$B$7:$B$846,0)))</f>
        <v/>
      </c>
      <c r="AE225" s="856" t="str">
        <f>IF($B225="","",INDEX('All CCC'!AE$7:AE$846,MATCH(WatchList!$B225,'All CCC'!$B$7:$B$846,0)))</f>
        <v/>
      </c>
      <c r="AF225" s="856" t="str">
        <f>IF($B225="","",INDEX('All CCC'!AF$7:AF$846,MATCH(WatchList!$B225,'All CCC'!$B$7:$B$846,0)))</f>
        <v/>
      </c>
      <c r="AG225" s="856" t="str">
        <f>IF($B225="","",INDEX('All CCC'!AG$7:AG$846,MATCH(WatchList!$B225,'All CCC'!$B$7:$B$846,0)))</f>
        <v/>
      </c>
      <c r="AH225" s="856" t="str">
        <f>IF($B225="","",INDEX('All CCC'!AH$7:AH$846,MATCH(WatchList!$B225,'All CCC'!$B$7:$B$846,0)))</f>
        <v/>
      </c>
      <c r="AI225" s="856" t="str">
        <f>IF($B225="","",INDEX('All CCC'!AI$7:AI$846,MATCH(WatchList!$B225,'All CCC'!$B$7:$B$846,0)))</f>
        <v/>
      </c>
      <c r="AJ225" s="856" t="str">
        <f>IF($B225="","",INDEX('All CCC'!AJ$7:AJ$846,MATCH(WatchList!$B225,'All CCC'!$B$7:$B$846,0)))</f>
        <v/>
      </c>
      <c r="AK225" s="856" t="str">
        <f>IF($B225="","",INDEX('All CCC'!AK$7:AK$846,MATCH(WatchList!$B225,'All CCC'!$B$7:$B$846,0)))</f>
        <v/>
      </c>
      <c r="AL225" s="856" t="str">
        <f>IF($B225="","",INDEX('All CCC'!AL$7:AL$846,MATCH(WatchList!$B225,'All CCC'!$B$7:$B$846,0)))</f>
        <v/>
      </c>
      <c r="AM225" s="856" t="str">
        <f>IF($B225="","",INDEX('All CCC'!AM$7:AM$846,MATCH(WatchList!$B225,'All CCC'!$B$7:$B$846,0)))</f>
        <v/>
      </c>
      <c r="AN225" s="856" t="str">
        <f>IF($B225="","",INDEX('All CCC'!AN$7:AN$846,MATCH(WatchList!$B225,'All CCC'!$B$7:$B$846,0)))</f>
        <v/>
      </c>
      <c r="AO225" s="856" t="str">
        <f>IF($B225="","",INDEX('All CCC'!AO$7:AO$846,MATCH(WatchList!$B225,'All CCC'!$B$7:$B$846,0)))</f>
        <v/>
      </c>
      <c r="AP225" s="856" t="str">
        <f>IF($B225="","",INDEX('All CCC'!AP$7:AP$846,MATCH(WatchList!$B225,'All CCC'!$B$7:$B$846,0)))</f>
        <v/>
      </c>
      <c r="AQ225" s="856" t="str">
        <f>IF($B225="","",INDEX('All CCC'!AQ$7:AQ$846,MATCH(WatchList!$B225,'All CCC'!$B$7:$B$846,0)))</f>
        <v/>
      </c>
      <c r="AR225" s="856" t="str">
        <f>IF($B225="","",INDEX('All CCC'!AR$7:AR$846,MATCH(WatchList!$B225,'All CCC'!$B$7:$B$846,0)))</f>
        <v/>
      </c>
      <c r="AS225" s="856" t="str">
        <f>IF($B225="","",INDEX('All CCC'!AS$7:AS$846,MATCH(WatchList!$B225,'All CCC'!$B$7:$B$846,0)))</f>
        <v/>
      </c>
      <c r="AT225" s="856" t="str">
        <f>IF($B225="","",INDEX('All CCC'!AT$7:AT$846,MATCH(WatchList!$B225,'All CCC'!$B$7:$B$846,0)))</f>
        <v/>
      </c>
      <c r="AU225" s="856" t="str">
        <f>IF($B225="","",INDEX('All CCC'!AU$7:AU$846,MATCH(WatchList!$B225,'All CCC'!$B$7:$B$846,0)))</f>
        <v/>
      </c>
      <c r="AV225" s="856" t="str">
        <f>IF($B225="","",INDEX('All CCC'!AV$7:AV$846,MATCH(WatchList!$B225,'All CCC'!$B$7:$B$846,0)))</f>
        <v/>
      </c>
      <c r="AW225" s="856" t="str">
        <f>IF($B225="","",INDEX('All CCC'!AW$7:AW$846,MATCH(WatchList!$B225,'All CCC'!$B$7:$B$846,0)))</f>
        <v/>
      </c>
      <c r="AX225" s="856" t="str">
        <f>IF($B225="","",INDEX('All CCC'!AX$7:AX$846,MATCH(WatchList!$B225,'All CCC'!$B$7:$B$846,0)))</f>
        <v/>
      </c>
      <c r="AY225" s="856" t="str">
        <f>IF($B225="","",INDEX('All CCC'!AY$7:AY$846,MATCH(WatchList!$B225,'All CCC'!$B$7:$B$846,0)))</f>
        <v/>
      </c>
      <c r="AZ225" s="856" t="str">
        <f>IF($B225="","",INDEX('All CCC'!AZ$7:AZ$846,MATCH(WatchList!$B225,'All CCC'!$B$7:$B$846,0)))</f>
        <v/>
      </c>
      <c r="BA225" s="856" t="str">
        <f>IF($B225="","",INDEX('All CCC'!BA$7:BA$846,MATCH(WatchList!$B225,'All CCC'!$B$7:$B$846,0)))</f>
        <v/>
      </c>
      <c r="BB225" s="856" t="str">
        <f>IF($B225="","",INDEX('All CCC'!BB$7:BB$846,MATCH(WatchList!$B225,'All CCC'!$B$7:$B$846,0)))</f>
        <v/>
      </c>
      <c r="BC225" s="856" t="str">
        <f>IF($B225="","",INDEX('All CCC'!BC$7:BC$846,MATCH(WatchList!$B225,'All CCC'!$B$7:$B$846,0)))</f>
        <v/>
      </c>
      <c r="BD225" s="856" t="str">
        <f>IF($B225="","",INDEX('All CCC'!BD$7:BD$846,MATCH(WatchList!$B225,'All CCC'!$B$7:$B$846,0)))</f>
        <v/>
      </c>
      <c r="BE225" s="856" t="str">
        <f>IF($B225="","",INDEX('All CCC'!BE$7:BE$846,MATCH(WatchList!$B225,'All CCC'!$B$7:$B$846,0)))</f>
        <v/>
      </c>
      <c r="BF225" s="856" t="str">
        <f>IF($B225="","",INDEX('All CCC'!BF$7:BF$846,MATCH(WatchList!$B225,'All CCC'!$B$7:$B$846,0)))</f>
        <v/>
      </c>
      <c r="BG225" s="856" t="str">
        <f>IF($B225="","",INDEX('All CCC'!BG$7:BG$846,MATCH(WatchList!$B225,'All CCC'!$B$7:$B$846,0)))</f>
        <v/>
      </c>
    </row>
    <row r="226" spans="1:59" x14ac:dyDescent="0.2">
      <c r="A226" s="550" t="str">
        <f>IF($B226="","",INDEX('All CCC'!A$7:A$846,MATCH(WatchList!$B226,'All CCC'!$B$7:$B$846,0)))</f>
        <v/>
      </c>
      <c r="B226" s="31"/>
      <c r="C226" s="856" t="str">
        <f>IF($B226="","",INDEX('All CCC'!C$7:C$846,MATCH(WatchList!$B226,'All CCC'!$B$7:$B$846,0)))</f>
        <v/>
      </c>
      <c r="D226" s="856" t="str">
        <f>IF($B226="","",INDEX('All CCC'!D$7:D$846,MATCH(WatchList!$B226,'All CCC'!$B$7:$B$846,0)))</f>
        <v/>
      </c>
      <c r="E226" s="856" t="str">
        <f>IF($B226="","",INDEX('All CCC'!E$7:E$846,MATCH(WatchList!$B226,'All CCC'!$B$7:$B$846,0)))</f>
        <v/>
      </c>
      <c r="F226" s="856" t="str">
        <f>IF($B226="","",INDEX('All CCC'!F$7:F$846,MATCH(WatchList!$B226,'All CCC'!$B$7:$B$846,0)))</f>
        <v/>
      </c>
      <c r="G226" s="856" t="str">
        <f>IF($B226="","",INDEX('All CCC'!G$7:G$846,MATCH(WatchList!$B226,'All CCC'!$B$7:$B$846,0)))</f>
        <v/>
      </c>
      <c r="H226" s="856" t="str">
        <f>IF($B226="","",INDEX('All CCC'!H$7:H$846,MATCH(WatchList!$B226,'All CCC'!$B$7:$B$846,0)))</f>
        <v/>
      </c>
      <c r="I226" s="856" t="str">
        <f>IF($B226="","",INDEX('All CCC'!I$7:I$846,MATCH(WatchList!$B226,'All CCC'!$B$7:$B$846,0)))</f>
        <v/>
      </c>
      <c r="J226" s="856" t="str">
        <f>IF($B226="","",INDEX('All CCC'!J$7:J$846,MATCH(WatchList!$B226,'All CCC'!$B$7:$B$846,0)))</f>
        <v/>
      </c>
      <c r="K226" s="856" t="str">
        <f>IF($B226="","",INDEX('All CCC'!K$7:K$846,MATCH(WatchList!$B226,'All CCC'!$B$7:$B$846,0)))</f>
        <v/>
      </c>
      <c r="L226" s="856" t="str">
        <f>IF($B226="","",INDEX('All CCC'!L$7:L$846,MATCH(WatchList!$B226,'All CCC'!$B$7:$B$846,0)))</f>
        <v/>
      </c>
      <c r="M226" s="856" t="str">
        <f>IF($B226="","",INDEX('All CCC'!M$7:M$846,MATCH(WatchList!$B226,'All CCC'!$B$7:$B$846,0)))</f>
        <v/>
      </c>
      <c r="N226" s="856" t="str">
        <f>IF($B226="","",INDEX('All CCC'!N$7:N$846,MATCH(WatchList!$B226,'All CCC'!$B$7:$B$846,0)))</f>
        <v/>
      </c>
      <c r="O226" s="856" t="str">
        <f>IF($B226="","",INDEX('All CCC'!O$7:O$846,MATCH(WatchList!$B226,'All CCC'!$B$7:$B$846,0)))</f>
        <v/>
      </c>
      <c r="P226" s="857" t="str">
        <f>IF($B226="","",INDEX('All CCC'!P$7:P$846,MATCH(WatchList!$B226,'All CCC'!$B$7:$B$846,0)))</f>
        <v/>
      </c>
      <c r="Q226" s="857" t="str">
        <f>IF($B226="","",INDEX('All CCC'!Q$7:Q$846,MATCH(WatchList!$B226,'All CCC'!$B$7:$B$846,0)))</f>
        <v/>
      </c>
      <c r="R226" s="856" t="str">
        <f>IF($B226="","",INDEX('All CCC'!R$7:R$846,MATCH(WatchList!$B226,'All CCC'!$B$7:$B$846,0)))</f>
        <v/>
      </c>
      <c r="S226" s="856" t="str">
        <f>IF($B226="","",INDEX('All CCC'!S$7:S$846,MATCH(WatchList!$B226,'All CCC'!$B$7:$B$846,0)))</f>
        <v/>
      </c>
      <c r="T226" s="856" t="str">
        <f>IF($B226="","",INDEX('All CCC'!T$7:T$846,MATCH(WatchList!$B226,'All CCC'!$B$7:$B$846,0)))</f>
        <v/>
      </c>
      <c r="U226" s="856" t="str">
        <f>IF($B226="","",INDEX('All CCC'!U$7:U$846,MATCH(WatchList!$B226,'All CCC'!$B$7:$B$846,0)))</f>
        <v/>
      </c>
      <c r="V226" s="856" t="str">
        <f>IF($B226="","",INDEX('All CCC'!V$7:V$846,MATCH(WatchList!$B226,'All CCC'!$B$7:$B$846,0)))</f>
        <v/>
      </c>
      <c r="W226" s="856" t="str">
        <f>IF($B226="","",INDEX('All CCC'!W$7:W$846,MATCH(WatchList!$B226,'All CCC'!$B$7:$B$846,0)))</f>
        <v/>
      </c>
      <c r="X226" s="856" t="str">
        <f>IF($B226="","",INDEX('All CCC'!X$7:X$846,MATCH(WatchList!$B226,'All CCC'!$B$7:$B$846,0)))</f>
        <v/>
      </c>
      <c r="Y226" s="856" t="str">
        <f>IF($B226="","",INDEX('All CCC'!Y$7:Y$846,MATCH(WatchList!$B226,'All CCC'!$B$7:$B$846,0)))</f>
        <v/>
      </c>
      <c r="Z226" s="856" t="str">
        <f>IF($B226="","",INDEX('All CCC'!Z$7:Z$846,MATCH(WatchList!$B226,'All CCC'!$B$7:$B$846,0)))</f>
        <v/>
      </c>
      <c r="AA226" s="856" t="str">
        <f>IF($B226="","",INDEX('All CCC'!AA$7:AA$846,MATCH(WatchList!$B226,'All CCC'!$B$7:$B$846,0)))</f>
        <v/>
      </c>
      <c r="AB226" s="856" t="str">
        <f>IF($B226="","",INDEX('All CCC'!AB$7:AB$846,MATCH(WatchList!$B226,'All CCC'!$B$7:$B$846,0)))</f>
        <v/>
      </c>
      <c r="AC226" s="856" t="str">
        <f>IF($B226="","",INDEX('All CCC'!AC$7:AC$846,MATCH(WatchList!$B226,'All CCC'!$B$7:$B$846,0)))</f>
        <v/>
      </c>
      <c r="AD226" s="856" t="str">
        <f>IF($B226="","",INDEX('All CCC'!AD$7:AD$846,MATCH(WatchList!$B226,'All CCC'!$B$7:$B$846,0)))</f>
        <v/>
      </c>
      <c r="AE226" s="856" t="str">
        <f>IF($B226="","",INDEX('All CCC'!AE$7:AE$846,MATCH(WatchList!$B226,'All CCC'!$B$7:$B$846,0)))</f>
        <v/>
      </c>
      <c r="AF226" s="856" t="str">
        <f>IF($B226="","",INDEX('All CCC'!AF$7:AF$846,MATCH(WatchList!$B226,'All CCC'!$B$7:$B$846,0)))</f>
        <v/>
      </c>
      <c r="AG226" s="856" t="str">
        <f>IF($B226="","",INDEX('All CCC'!AG$7:AG$846,MATCH(WatchList!$B226,'All CCC'!$B$7:$B$846,0)))</f>
        <v/>
      </c>
      <c r="AH226" s="856" t="str">
        <f>IF($B226="","",INDEX('All CCC'!AH$7:AH$846,MATCH(WatchList!$B226,'All CCC'!$B$7:$B$846,0)))</f>
        <v/>
      </c>
      <c r="AI226" s="856" t="str">
        <f>IF($B226="","",INDEX('All CCC'!AI$7:AI$846,MATCH(WatchList!$B226,'All CCC'!$B$7:$B$846,0)))</f>
        <v/>
      </c>
      <c r="AJ226" s="856" t="str">
        <f>IF($B226="","",INDEX('All CCC'!AJ$7:AJ$846,MATCH(WatchList!$B226,'All CCC'!$B$7:$B$846,0)))</f>
        <v/>
      </c>
      <c r="AK226" s="856" t="str">
        <f>IF($B226="","",INDEX('All CCC'!AK$7:AK$846,MATCH(WatchList!$B226,'All CCC'!$B$7:$B$846,0)))</f>
        <v/>
      </c>
      <c r="AL226" s="856" t="str">
        <f>IF($B226="","",INDEX('All CCC'!AL$7:AL$846,MATCH(WatchList!$B226,'All CCC'!$B$7:$B$846,0)))</f>
        <v/>
      </c>
      <c r="AM226" s="856" t="str">
        <f>IF($B226="","",INDEX('All CCC'!AM$7:AM$846,MATCH(WatchList!$B226,'All CCC'!$B$7:$B$846,0)))</f>
        <v/>
      </c>
      <c r="AN226" s="856" t="str">
        <f>IF($B226="","",INDEX('All CCC'!AN$7:AN$846,MATCH(WatchList!$B226,'All CCC'!$B$7:$B$846,0)))</f>
        <v/>
      </c>
      <c r="AO226" s="856" t="str">
        <f>IF($B226="","",INDEX('All CCC'!AO$7:AO$846,MATCH(WatchList!$B226,'All CCC'!$B$7:$B$846,0)))</f>
        <v/>
      </c>
      <c r="AP226" s="856" t="str">
        <f>IF($B226="","",INDEX('All CCC'!AP$7:AP$846,MATCH(WatchList!$B226,'All CCC'!$B$7:$B$846,0)))</f>
        <v/>
      </c>
      <c r="AQ226" s="856" t="str">
        <f>IF($B226="","",INDEX('All CCC'!AQ$7:AQ$846,MATCH(WatchList!$B226,'All CCC'!$B$7:$B$846,0)))</f>
        <v/>
      </c>
      <c r="AR226" s="856" t="str">
        <f>IF($B226="","",INDEX('All CCC'!AR$7:AR$846,MATCH(WatchList!$B226,'All CCC'!$B$7:$B$846,0)))</f>
        <v/>
      </c>
      <c r="AS226" s="856" t="str">
        <f>IF($B226="","",INDEX('All CCC'!AS$7:AS$846,MATCH(WatchList!$B226,'All CCC'!$B$7:$B$846,0)))</f>
        <v/>
      </c>
      <c r="AT226" s="856" t="str">
        <f>IF($B226="","",INDEX('All CCC'!AT$7:AT$846,MATCH(WatchList!$B226,'All CCC'!$B$7:$B$846,0)))</f>
        <v/>
      </c>
      <c r="AU226" s="856" t="str">
        <f>IF($B226="","",INDEX('All CCC'!AU$7:AU$846,MATCH(WatchList!$B226,'All CCC'!$B$7:$B$846,0)))</f>
        <v/>
      </c>
      <c r="AV226" s="856" t="str">
        <f>IF($B226="","",INDEX('All CCC'!AV$7:AV$846,MATCH(WatchList!$B226,'All CCC'!$B$7:$B$846,0)))</f>
        <v/>
      </c>
      <c r="AW226" s="856" t="str">
        <f>IF($B226="","",INDEX('All CCC'!AW$7:AW$846,MATCH(WatchList!$B226,'All CCC'!$B$7:$B$846,0)))</f>
        <v/>
      </c>
      <c r="AX226" s="856" t="str">
        <f>IF($B226="","",INDEX('All CCC'!AX$7:AX$846,MATCH(WatchList!$B226,'All CCC'!$B$7:$B$846,0)))</f>
        <v/>
      </c>
      <c r="AY226" s="856" t="str">
        <f>IF($B226="","",INDEX('All CCC'!AY$7:AY$846,MATCH(WatchList!$B226,'All CCC'!$B$7:$B$846,0)))</f>
        <v/>
      </c>
      <c r="AZ226" s="856" t="str">
        <f>IF($B226="","",INDEX('All CCC'!AZ$7:AZ$846,MATCH(WatchList!$B226,'All CCC'!$B$7:$B$846,0)))</f>
        <v/>
      </c>
      <c r="BA226" s="856" t="str">
        <f>IF($B226="","",INDEX('All CCC'!BA$7:BA$846,MATCH(WatchList!$B226,'All CCC'!$B$7:$B$846,0)))</f>
        <v/>
      </c>
      <c r="BB226" s="856" t="str">
        <f>IF($B226="","",INDEX('All CCC'!BB$7:BB$846,MATCH(WatchList!$B226,'All CCC'!$B$7:$B$846,0)))</f>
        <v/>
      </c>
      <c r="BC226" s="856" t="str">
        <f>IF($B226="","",INDEX('All CCC'!BC$7:BC$846,MATCH(WatchList!$B226,'All CCC'!$B$7:$B$846,0)))</f>
        <v/>
      </c>
      <c r="BD226" s="856" t="str">
        <f>IF($B226="","",INDEX('All CCC'!BD$7:BD$846,MATCH(WatchList!$B226,'All CCC'!$B$7:$B$846,0)))</f>
        <v/>
      </c>
      <c r="BE226" s="856" t="str">
        <f>IF($B226="","",INDEX('All CCC'!BE$7:BE$846,MATCH(WatchList!$B226,'All CCC'!$B$7:$B$846,0)))</f>
        <v/>
      </c>
      <c r="BF226" s="856" t="str">
        <f>IF($B226="","",INDEX('All CCC'!BF$7:BF$846,MATCH(WatchList!$B226,'All CCC'!$B$7:$B$846,0)))</f>
        <v/>
      </c>
      <c r="BG226" s="856" t="str">
        <f>IF($B226="","",INDEX('All CCC'!BG$7:BG$846,MATCH(WatchList!$B226,'All CCC'!$B$7:$B$846,0)))</f>
        <v/>
      </c>
    </row>
    <row r="227" spans="1:59" x14ac:dyDescent="0.2">
      <c r="A227" s="550" t="str">
        <f>IF($B227="","",INDEX('All CCC'!A$7:A$846,MATCH(WatchList!$B227,'All CCC'!$B$7:$B$846,0)))</f>
        <v/>
      </c>
      <c r="B227" s="31"/>
      <c r="C227" s="856" t="str">
        <f>IF($B227="","",INDEX('All CCC'!C$7:C$846,MATCH(WatchList!$B227,'All CCC'!$B$7:$B$846,0)))</f>
        <v/>
      </c>
      <c r="D227" s="856" t="str">
        <f>IF($B227="","",INDEX('All CCC'!D$7:D$846,MATCH(WatchList!$B227,'All CCC'!$B$7:$B$846,0)))</f>
        <v/>
      </c>
      <c r="E227" s="856" t="str">
        <f>IF($B227="","",INDEX('All CCC'!E$7:E$846,MATCH(WatchList!$B227,'All CCC'!$B$7:$B$846,0)))</f>
        <v/>
      </c>
      <c r="F227" s="856" t="str">
        <f>IF($B227="","",INDEX('All CCC'!F$7:F$846,MATCH(WatchList!$B227,'All CCC'!$B$7:$B$846,0)))</f>
        <v/>
      </c>
      <c r="G227" s="856" t="str">
        <f>IF($B227="","",INDEX('All CCC'!G$7:G$846,MATCH(WatchList!$B227,'All CCC'!$B$7:$B$846,0)))</f>
        <v/>
      </c>
      <c r="H227" s="856" t="str">
        <f>IF($B227="","",INDEX('All CCC'!H$7:H$846,MATCH(WatchList!$B227,'All CCC'!$B$7:$B$846,0)))</f>
        <v/>
      </c>
      <c r="I227" s="856" t="str">
        <f>IF($B227="","",INDEX('All CCC'!I$7:I$846,MATCH(WatchList!$B227,'All CCC'!$B$7:$B$846,0)))</f>
        <v/>
      </c>
      <c r="J227" s="856" t="str">
        <f>IF($B227="","",INDEX('All CCC'!J$7:J$846,MATCH(WatchList!$B227,'All CCC'!$B$7:$B$846,0)))</f>
        <v/>
      </c>
      <c r="K227" s="856" t="str">
        <f>IF($B227="","",INDEX('All CCC'!K$7:K$846,MATCH(WatchList!$B227,'All CCC'!$B$7:$B$846,0)))</f>
        <v/>
      </c>
      <c r="L227" s="856" t="str">
        <f>IF($B227="","",INDEX('All CCC'!L$7:L$846,MATCH(WatchList!$B227,'All CCC'!$B$7:$B$846,0)))</f>
        <v/>
      </c>
      <c r="M227" s="856" t="str">
        <f>IF($B227="","",INDEX('All CCC'!M$7:M$846,MATCH(WatchList!$B227,'All CCC'!$B$7:$B$846,0)))</f>
        <v/>
      </c>
      <c r="N227" s="856" t="str">
        <f>IF($B227="","",INDEX('All CCC'!N$7:N$846,MATCH(WatchList!$B227,'All CCC'!$B$7:$B$846,0)))</f>
        <v/>
      </c>
      <c r="O227" s="856" t="str">
        <f>IF($B227="","",INDEX('All CCC'!O$7:O$846,MATCH(WatchList!$B227,'All CCC'!$B$7:$B$846,0)))</f>
        <v/>
      </c>
      <c r="P227" s="857" t="str">
        <f>IF($B227="","",INDEX('All CCC'!P$7:P$846,MATCH(WatchList!$B227,'All CCC'!$B$7:$B$846,0)))</f>
        <v/>
      </c>
      <c r="Q227" s="857" t="str">
        <f>IF($B227="","",INDEX('All CCC'!Q$7:Q$846,MATCH(WatchList!$B227,'All CCC'!$B$7:$B$846,0)))</f>
        <v/>
      </c>
      <c r="R227" s="856" t="str">
        <f>IF($B227="","",INDEX('All CCC'!R$7:R$846,MATCH(WatchList!$B227,'All CCC'!$B$7:$B$846,0)))</f>
        <v/>
      </c>
      <c r="S227" s="856" t="str">
        <f>IF($B227="","",INDEX('All CCC'!S$7:S$846,MATCH(WatchList!$B227,'All CCC'!$B$7:$B$846,0)))</f>
        <v/>
      </c>
      <c r="T227" s="856" t="str">
        <f>IF($B227="","",INDEX('All CCC'!T$7:T$846,MATCH(WatchList!$B227,'All CCC'!$B$7:$B$846,0)))</f>
        <v/>
      </c>
      <c r="U227" s="856" t="str">
        <f>IF($B227="","",INDEX('All CCC'!U$7:U$846,MATCH(WatchList!$B227,'All CCC'!$B$7:$B$846,0)))</f>
        <v/>
      </c>
      <c r="V227" s="856" t="str">
        <f>IF($B227="","",INDEX('All CCC'!V$7:V$846,MATCH(WatchList!$B227,'All CCC'!$B$7:$B$846,0)))</f>
        <v/>
      </c>
      <c r="W227" s="856" t="str">
        <f>IF($B227="","",INDEX('All CCC'!W$7:W$846,MATCH(WatchList!$B227,'All CCC'!$B$7:$B$846,0)))</f>
        <v/>
      </c>
      <c r="X227" s="856" t="str">
        <f>IF($B227="","",INDEX('All CCC'!X$7:X$846,MATCH(WatchList!$B227,'All CCC'!$B$7:$B$846,0)))</f>
        <v/>
      </c>
      <c r="Y227" s="856" t="str">
        <f>IF($B227="","",INDEX('All CCC'!Y$7:Y$846,MATCH(WatchList!$B227,'All CCC'!$B$7:$B$846,0)))</f>
        <v/>
      </c>
      <c r="Z227" s="856" t="str">
        <f>IF($B227="","",INDEX('All CCC'!Z$7:Z$846,MATCH(WatchList!$B227,'All CCC'!$B$7:$B$846,0)))</f>
        <v/>
      </c>
      <c r="AA227" s="856" t="str">
        <f>IF($B227="","",INDEX('All CCC'!AA$7:AA$846,MATCH(WatchList!$B227,'All CCC'!$B$7:$B$846,0)))</f>
        <v/>
      </c>
      <c r="AB227" s="856" t="str">
        <f>IF($B227="","",INDEX('All CCC'!AB$7:AB$846,MATCH(WatchList!$B227,'All CCC'!$B$7:$B$846,0)))</f>
        <v/>
      </c>
      <c r="AC227" s="856" t="str">
        <f>IF($B227="","",INDEX('All CCC'!AC$7:AC$846,MATCH(WatchList!$B227,'All CCC'!$B$7:$B$846,0)))</f>
        <v/>
      </c>
      <c r="AD227" s="856" t="str">
        <f>IF($B227="","",INDEX('All CCC'!AD$7:AD$846,MATCH(WatchList!$B227,'All CCC'!$B$7:$B$846,0)))</f>
        <v/>
      </c>
      <c r="AE227" s="856" t="str">
        <f>IF($B227="","",INDEX('All CCC'!AE$7:AE$846,MATCH(WatchList!$B227,'All CCC'!$B$7:$B$846,0)))</f>
        <v/>
      </c>
      <c r="AF227" s="856" t="str">
        <f>IF($B227="","",INDEX('All CCC'!AF$7:AF$846,MATCH(WatchList!$B227,'All CCC'!$B$7:$B$846,0)))</f>
        <v/>
      </c>
      <c r="AG227" s="856" t="str">
        <f>IF($B227="","",INDEX('All CCC'!AG$7:AG$846,MATCH(WatchList!$B227,'All CCC'!$B$7:$B$846,0)))</f>
        <v/>
      </c>
      <c r="AH227" s="856" t="str">
        <f>IF($B227="","",INDEX('All CCC'!AH$7:AH$846,MATCH(WatchList!$B227,'All CCC'!$B$7:$B$846,0)))</f>
        <v/>
      </c>
      <c r="AI227" s="856" t="str">
        <f>IF($B227="","",INDEX('All CCC'!AI$7:AI$846,MATCH(WatchList!$B227,'All CCC'!$B$7:$B$846,0)))</f>
        <v/>
      </c>
      <c r="AJ227" s="856" t="str">
        <f>IF($B227="","",INDEX('All CCC'!AJ$7:AJ$846,MATCH(WatchList!$B227,'All CCC'!$B$7:$B$846,0)))</f>
        <v/>
      </c>
      <c r="AK227" s="856" t="str">
        <f>IF($B227="","",INDEX('All CCC'!AK$7:AK$846,MATCH(WatchList!$B227,'All CCC'!$B$7:$B$846,0)))</f>
        <v/>
      </c>
      <c r="AL227" s="856" t="str">
        <f>IF($B227="","",INDEX('All CCC'!AL$7:AL$846,MATCH(WatchList!$B227,'All CCC'!$B$7:$B$846,0)))</f>
        <v/>
      </c>
      <c r="AM227" s="856" t="str">
        <f>IF($B227="","",INDEX('All CCC'!AM$7:AM$846,MATCH(WatchList!$B227,'All CCC'!$B$7:$B$846,0)))</f>
        <v/>
      </c>
      <c r="AN227" s="856" t="str">
        <f>IF($B227="","",INDEX('All CCC'!AN$7:AN$846,MATCH(WatchList!$B227,'All CCC'!$B$7:$B$846,0)))</f>
        <v/>
      </c>
      <c r="AO227" s="856" t="str">
        <f>IF($B227="","",INDEX('All CCC'!AO$7:AO$846,MATCH(WatchList!$B227,'All CCC'!$B$7:$B$846,0)))</f>
        <v/>
      </c>
      <c r="AP227" s="856" t="str">
        <f>IF($B227="","",INDEX('All CCC'!AP$7:AP$846,MATCH(WatchList!$B227,'All CCC'!$B$7:$B$846,0)))</f>
        <v/>
      </c>
      <c r="AQ227" s="856" t="str">
        <f>IF($B227="","",INDEX('All CCC'!AQ$7:AQ$846,MATCH(WatchList!$B227,'All CCC'!$B$7:$B$846,0)))</f>
        <v/>
      </c>
      <c r="AR227" s="856" t="str">
        <f>IF($B227="","",INDEX('All CCC'!AR$7:AR$846,MATCH(WatchList!$B227,'All CCC'!$B$7:$B$846,0)))</f>
        <v/>
      </c>
      <c r="AS227" s="856" t="str">
        <f>IF($B227="","",INDEX('All CCC'!AS$7:AS$846,MATCH(WatchList!$B227,'All CCC'!$B$7:$B$846,0)))</f>
        <v/>
      </c>
      <c r="AT227" s="856" t="str">
        <f>IF($B227="","",INDEX('All CCC'!AT$7:AT$846,MATCH(WatchList!$B227,'All CCC'!$B$7:$B$846,0)))</f>
        <v/>
      </c>
      <c r="AU227" s="856" t="str">
        <f>IF($B227="","",INDEX('All CCC'!AU$7:AU$846,MATCH(WatchList!$B227,'All CCC'!$B$7:$B$846,0)))</f>
        <v/>
      </c>
      <c r="AV227" s="856" t="str">
        <f>IF($B227="","",INDEX('All CCC'!AV$7:AV$846,MATCH(WatchList!$B227,'All CCC'!$B$7:$B$846,0)))</f>
        <v/>
      </c>
      <c r="AW227" s="856" t="str">
        <f>IF($B227="","",INDEX('All CCC'!AW$7:AW$846,MATCH(WatchList!$B227,'All CCC'!$B$7:$B$846,0)))</f>
        <v/>
      </c>
      <c r="AX227" s="856" t="str">
        <f>IF($B227="","",INDEX('All CCC'!AX$7:AX$846,MATCH(WatchList!$B227,'All CCC'!$B$7:$B$846,0)))</f>
        <v/>
      </c>
      <c r="AY227" s="856" t="str">
        <f>IF($B227="","",INDEX('All CCC'!AY$7:AY$846,MATCH(WatchList!$B227,'All CCC'!$B$7:$B$846,0)))</f>
        <v/>
      </c>
      <c r="AZ227" s="856" t="str">
        <f>IF($B227="","",INDEX('All CCC'!AZ$7:AZ$846,MATCH(WatchList!$B227,'All CCC'!$B$7:$B$846,0)))</f>
        <v/>
      </c>
      <c r="BA227" s="856" t="str">
        <f>IF($B227="","",INDEX('All CCC'!BA$7:BA$846,MATCH(WatchList!$B227,'All CCC'!$B$7:$B$846,0)))</f>
        <v/>
      </c>
      <c r="BB227" s="856" t="str">
        <f>IF($B227="","",INDEX('All CCC'!BB$7:BB$846,MATCH(WatchList!$B227,'All CCC'!$B$7:$B$846,0)))</f>
        <v/>
      </c>
      <c r="BC227" s="856" t="str">
        <f>IF($B227="","",INDEX('All CCC'!BC$7:BC$846,MATCH(WatchList!$B227,'All CCC'!$B$7:$B$846,0)))</f>
        <v/>
      </c>
      <c r="BD227" s="856" t="str">
        <f>IF($B227="","",INDEX('All CCC'!BD$7:BD$846,MATCH(WatchList!$B227,'All CCC'!$B$7:$B$846,0)))</f>
        <v/>
      </c>
      <c r="BE227" s="856" t="str">
        <f>IF($B227="","",INDEX('All CCC'!BE$7:BE$846,MATCH(WatchList!$B227,'All CCC'!$B$7:$B$846,0)))</f>
        <v/>
      </c>
      <c r="BF227" s="856" t="str">
        <f>IF($B227="","",INDEX('All CCC'!BF$7:BF$846,MATCH(WatchList!$B227,'All CCC'!$B$7:$B$846,0)))</f>
        <v/>
      </c>
      <c r="BG227" s="856" t="str">
        <f>IF($B227="","",INDEX('All CCC'!BG$7:BG$846,MATCH(WatchList!$B227,'All CCC'!$B$7:$B$846,0)))</f>
        <v/>
      </c>
    </row>
    <row r="228" spans="1:59" x14ac:dyDescent="0.2">
      <c r="A228" s="550" t="str">
        <f>IF($B228="","",INDEX('All CCC'!A$7:A$846,MATCH(WatchList!$B228,'All CCC'!$B$7:$B$846,0)))</f>
        <v/>
      </c>
      <c r="B228" s="31"/>
      <c r="C228" s="856" t="str">
        <f>IF($B228="","",INDEX('All CCC'!C$7:C$846,MATCH(WatchList!$B228,'All CCC'!$B$7:$B$846,0)))</f>
        <v/>
      </c>
      <c r="D228" s="856" t="str">
        <f>IF($B228="","",INDEX('All CCC'!D$7:D$846,MATCH(WatchList!$B228,'All CCC'!$B$7:$B$846,0)))</f>
        <v/>
      </c>
      <c r="E228" s="856" t="str">
        <f>IF($B228="","",INDEX('All CCC'!E$7:E$846,MATCH(WatchList!$B228,'All CCC'!$B$7:$B$846,0)))</f>
        <v/>
      </c>
      <c r="F228" s="856" t="str">
        <f>IF($B228="","",INDEX('All CCC'!F$7:F$846,MATCH(WatchList!$B228,'All CCC'!$B$7:$B$846,0)))</f>
        <v/>
      </c>
      <c r="G228" s="856" t="str">
        <f>IF($B228="","",INDEX('All CCC'!G$7:G$846,MATCH(WatchList!$B228,'All CCC'!$B$7:$B$846,0)))</f>
        <v/>
      </c>
      <c r="H228" s="856" t="str">
        <f>IF($B228="","",INDEX('All CCC'!H$7:H$846,MATCH(WatchList!$B228,'All CCC'!$B$7:$B$846,0)))</f>
        <v/>
      </c>
      <c r="I228" s="856" t="str">
        <f>IF($B228="","",INDEX('All CCC'!I$7:I$846,MATCH(WatchList!$B228,'All CCC'!$B$7:$B$846,0)))</f>
        <v/>
      </c>
      <c r="J228" s="856" t="str">
        <f>IF($B228="","",INDEX('All CCC'!J$7:J$846,MATCH(WatchList!$B228,'All CCC'!$B$7:$B$846,0)))</f>
        <v/>
      </c>
      <c r="K228" s="856" t="str">
        <f>IF($B228="","",INDEX('All CCC'!K$7:K$846,MATCH(WatchList!$B228,'All CCC'!$B$7:$B$846,0)))</f>
        <v/>
      </c>
      <c r="L228" s="856" t="str">
        <f>IF($B228="","",INDEX('All CCC'!L$7:L$846,MATCH(WatchList!$B228,'All CCC'!$B$7:$B$846,0)))</f>
        <v/>
      </c>
      <c r="M228" s="856" t="str">
        <f>IF($B228="","",INDEX('All CCC'!M$7:M$846,MATCH(WatchList!$B228,'All CCC'!$B$7:$B$846,0)))</f>
        <v/>
      </c>
      <c r="N228" s="856" t="str">
        <f>IF($B228="","",INDEX('All CCC'!N$7:N$846,MATCH(WatchList!$B228,'All CCC'!$B$7:$B$846,0)))</f>
        <v/>
      </c>
      <c r="O228" s="856" t="str">
        <f>IF($B228="","",INDEX('All CCC'!O$7:O$846,MATCH(WatchList!$B228,'All CCC'!$B$7:$B$846,0)))</f>
        <v/>
      </c>
      <c r="P228" s="857" t="str">
        <f>IF($B228="","",INDEX('All CCC'!P$7:P$846,MATCH(WatchList!$B228,'All CCC'!$B$7:$B$846,0)))</f>
        <v/>
      </c>
      <c r="Q228" s="857" t="str">
        <f>IF($B228="","",INDEX('All CCC'!Q$7:Q$846,MATCH(WatchList!$B228,'All CCC'!$B$7:$B$846,0)))</f>
        <v/>
      </c>
      <c r="R228" s="856" t="str">
        <f>IF($B228="","",INDEX('All CCC'!R$7:R$846,MATCH(WatchList!$B228,'All CCC'!$B$7:$B$846,0)))</f>
        <v/>
      </c>
      <c r="S228" s="856" t="str">
        <f>IF($B228="","",INDEX('All CCC'!S$7:S$846,MATCH(WatchList!$B228,'All CCC'!$B$7:$B$846,0)))</f>
        <v/>
      </c>
      <c r="T228" s="856" t="str">
        <f>IF($B228="","",INDEX('All CCC'!T$7:T$846,MATCH(WatchList!$B228,'All CCC'!$B$7:$B$846,0)))</f>
        <v/>
      </c>
      <c r="U228" s="856" t="str">
        <f>IF($B228="","",INDEX('All CCC'!U$7:U$846,MATCH(WatchList!$B228,'All CCC'!$B$7:$B$846,0)))</f>
        <v/>
      </c>
      <c r="V228" s="856" t="str">
        <f>IF($B228="","",INDEX('All CCC'!V$7:V$846,MATCH(WatchList!$B228,'All CCC'!$B$7:$B$846,0)))</f>
        <v/>
      </c>
      <c r="W228" s="856" t="str">
        <f>IF($B228="","",INDEX('All CCC'!W$7:W$846,MATCH(WatchList!$B228,'All CCC'!$B$7:$B$846,0)))</f>
        <v/>
      </c>
      <c r="X228" s="856" t="str">
        <f>IF($B228="","",INDEX('All CCC'!X$7:X$846,MATCH(WatchList!$B228,'All CCC'!$B$7:$B$846,0)))</f>
        <v/>
      </c>
      <c r="Y228" s="856" t="str">
        <f>IF($B228="","",INDEX('All CCC'!Y$7:Y$846,MATCH(WatchList!$B228,'All CCC'!$B$7:$B$846,0)))</f>
        <v/>
      </c>
      <c r="Z228" s="856" t="str">
        <f>IF($B228="","",INDEX('All CCC'!Z$7:Z$846,MATCH(WatchList!$B228,'All CCC'!$B$7:$B$846,0)))</f>
        <v/>
      </c>
      <c r="AA228" s="856" t="str">
        <f>IF($B228="","",INDEX('All CCC'!AA$7:AA$846,MATCH(WatchList!$B228,'All CCC'!$B$7:$B$846,0)))</f>
        <v/>
      </c>
      <c r="AB228" s="856" t="str">
        <f>IF($B228="","",INDEX('All CCC'!AB$7:AB$846,MATCH(WatchList!$B228,'All CCC'!$B$7:$B$846,0)))</f>
        <v/>
      </c>
      <c r="AC228" s="856" t="str">
        <f>IF($B228="","",INDEX('All CCC'!AC$7:AC$846,MATCH(WatchList!$B228,'All CCC'!$B$7:$B$846,0)))</f>
        <v/>
      </c>
      <c r="AD228" s="856" t="str">
        <f>IF($B228="","",INDEX('All CCC'!AD$7:AD$846,MATCH(WatchList!$B228,'All CCC'!$B$7:$B$846,0)))</f>
        <v/>
      </c>
      <c r="AE228" s="856" t="str">
        <f>IF($B228="","",INDEX('All CCC'!AE$7:AE$846,MATCH(WatchList!$B228,'All CCC'!$B$7:$B$846,0)))</f>
        <v/>
      </c>
      <c r="AF228" s="856" t="str">
        <f>IF($B228="","",INDEX('All CCC'!AF$7:AF$846,MATCH(WatchList!$B228,'All CCC'!$B$7:$B$846,0)))</f>
        <v/>
      </c>
      <c r="AG228" s="856" t="str">
        <f>IF($B228="","",INDEX('All CCC'!AG$7:AG$846,MATCH(WatchList!$B228,'All CCC'!$B$7:$B$846,0)))</f>
        <v/>
      </c>
      <c r="AH228" s="856" t="str">
        <f>IF($B228="","",INDEX('All CCC'!AH$7:AH$846,MATCH(WatchList!$B228,'All CCC'!$B$7:$B$846,0)))</f>
        <v/>
      </c>
      <c r="AI228" s="856" t="str">
        <f>IF($B228="","",INDEX('All CCC'!AI$7:AI$846,MATCH(WatchList!$B228,'All CCC'!$B$7:$B$846,0)))</f>
        <v/>
      </c>
      <c r="AJ228" s="856" t="str">
        <f>IF($B228="","",INDEX('All CCC'!AJ$7:AJ$846,MATCH(WatchList!$B228,'All CCC'!$B$7:$B$846,0)))</f>
        <v/>
      </c>
      <c r="AK228" s="856" t="str">
        <f>IF($B228="","",INDEX('All CCC'!AK$7:AK$846,MATCH(WatchList!$B228,'All CCC'!$B$7:$B$846,0)))</f>
        <v/>
      </c>
      <c r="AL228" s="856" t="str">
        <f>IF($B228="","",INDEX('All CCC'!AL$7:AL$846,MATCH(WatchList!$B228,'All CCC'!$B$7:$B$846,0)))</f>
        <v/>
      </c>
      <c r="AM228" s="856" t="str">
        <f>IF($B228="","",INDEX('All CCC'!AM$7:AM$846,MATCH(WatchList!$B228,'All CCC'!$B$7:$B$846,0)))</f>
        <v/>
      </c>
      <c r="AN228" s="856" t="str">
        <f>IF($B228="","",INDEX('All CCC'!AN$7:AN$846,MATCH(WatchList!$B228,'All CCC'!$B$7:$B$846,0)))</f>
        <v/>
      </c>
      <c r="AO228" s="856" t="str">
        <f>IF($B228="","",INDEX('All CCC'!AO$7:AO$846,MATCH(WatchList!$B228,'All CCC'!$B$7:$B$846,0)))</f>
        <v/>
      </c>
      <c r="AP228" s="856" t="str">
        <f>IF($B228="","",INDEX('All CCC'!AP$7:AP$846,MATCH(WatchList!$B228,'All CCC'!$B$7:$B$846,0)))</f>
        <v/>
      </c>
      <c r="AQ228" s="856" t="str">
        <f>IF($B228="","",INDEX('All CCC'!AQ$7:AQ$846,MATCH(WatchList!$B228,'All CCC'!$B$7:$B$846,0)))</f>
        <v/>
      </c>
      <c r="AR228" s="856" t="str">
        <f>IF($B228="","",INDEX('All CCC'!AR$7:AR$846,MATCH(WatchList!$B228,'All CCC'!$B$7:$B$846,0)))</f>
        <v/>
      </c>
      <c r="AS228" s="856" t="str">
        <f>IF($B228="","",INDEX('All CCC'!AS$7:AS$846,MATCH(WatchList!$B228,'All CCC'!$B$7:$B$846,0)))</f>
        <v/>
      </c>
      <c r="AT228" s="856" t="str">
        <f>IF($B228="","",INDEX('All CCC'!AT$7:AT$846,MATCH(WatchList!$B228,'All CCC'!$B$7:$B$846,0)))</f>
        <v/>
      </c>
      <c r="AU228" s="856" t="str">
        <f>IF($B228="","",INDEX('All CCC'!AU$7:AU$846,MATCH(WatchList!$B228,'All CCC'!$B$7:$B$846,0)))</f>
        <v/>
      </c>
      <c r="AV228" s="856" t="str">
        <f>IF($B228="","",INDEX('All CCC'!AV$7:AV$846,MATCH(WatchList!$B228,'All CCC'!$B$7:$B$846,0)))</f>
        <v/>
      </c>
      <c r="AW228" s="856" t="str">
        <f>IF($B228="","",INDEX('All CCC'!AW$7:AW$846,MATCH(WatchList!$B228,'All CCC'!$B$7:$B$846,0)))</f>
        <v/>
      </c>
      <c r="AX228" s="856" t="str">
        <f>IF($B228="","",INDEX('All CCC'!AX$7:AX$846,MATCH(WatchList!$B228,'All CCC'!$B$7:$B$846,0)))</f>
        <v/>
      </c>
      <c r="AY228" s="856" t="str">
        <f>IF($B228="","",INDEX('All CCC'!AY$7:AY$846,MATCH(WatchList!$B228,'All CCC'!$B$7:$B$846,0)))</f>
        <v/>
      </c>
      <c r="AZ228" s="856" t="str">
        <f>IF($B228="","",INDEX('All CCC'!AZ$7:AZ$846,MATCH(WatchList!$B228,'All CCC'!$B$7:$B$846,0)))</f>
        <v/>
      </c>
      <c r="BA228" s="856" t="str">
        <f>IF($B228="","",INDEX('All CCC'!BA$7:BA$846,MATCH(WatchList!$B228,'All CCC'!$B$7:$B$846,0)))</f>
        <v/>
      </c>
      <c r="BB228" s="856" t="str">
        <f>IF($B228="","",INDEX('All CCC'!BB$7:BB$846,MATCH(WatchList!$B228,'All CCC'!$B$7:$B$846,0)))</f>
        <v/>
      </c>
      <c r="BC228" s="856" t="str">
        <f>IF($B228="","",INDEX('All CCC'!BC$7:BC$846,MATCH(WatchList!$B228,'All CCC'!$B$7:$B$846,0)))</f>
        <v/>
      </c>
      <c r="BD228" s="856" t="str">
        <f>IF($B228="","",INDEX('All CCC'!BD$7:BD$846,MATCH(WatchList!$B228,'All CCC'!$B$7:$B$846,0)))</f>
        <v/>
      </c>
      <c r="BE228" s="856" t="str">
        <f>IF($B228="","",INDEX('All CCC'!BE$7:BE$846,MATCH(WatchList!$B228,'All CCC'!$B$7:$B$846,0)))</f>
        <v/>
      </c>
      <c r="BF228" s="856" t="str">
        <f>IF($B228="","",INDEX('All CCC'!BF$7:BF$846,MATCH(WatchList!$B228,'All CCC'!$B$7:$B$846,0)))</f>
        <v/>
      </c>
      <c r="BG228" s="856" t="str">
        <f>IF($B228="","",INDEX('All CCC'!BG$7:BG$846,MATCH(WatchList!$B228,'All CCC'!$B$7:$B$846,0)))</f>
        <v/>
      </c>
    </row>
    <row r="229" spans="1:59" x14ac:dyDescent="0.2">
      <c r="A229" s="550" t="str">
        <f>IF($B229="","",INDEX('All CCC'!A$7:A$846,MATCH(WatchList!$B229,'All CCC'!$B$7:$B$846,0)))</f>
        <v/>
      </c>
      <c r="B229" s="31"/>
      <c r="C229" s="856" t="str">
        <f>IF($B229="","",INDEX('All CCC'!C$7:C$846,MATCH(WatchList!$B229,'All CCC'!$B$7:$B$846,0)))</f>
        <v/>
      </c>
      <c r="D229" s="856" t="str">
        <f>IF($B229="","",INDEX('All CCC'!D$7:D$846,MATCH(WatchList!$B229,'All CCC'!$B$7:$B$846,0)))</f>
        <v/>
      </c>
      <c r="E229" s="856" t="str">
        <f>IF($B229="","",INDEX('All CCC'!E$7:E$846,MATCH(WatchList!$B229,'All CCC'!$B$7:$B$846,0)))</f>
        <v/>
      </c>
      <c r="F229" s="856" t="str">
        <f>IF($B229="","",INDEX('All CCC'!F$7:F$846,MATCH(WatchList!$B229,'All CCC'!$B$7:$B$846,0)))</f>
        <v/>
      </c>
      <c r="G229" s="856" t="str">
        <f>IF($B229="","",INDEX('All CCC'!G$7:G$846,MATCH(WatchList!$B229,'All CCC'!$B$7:$B$846,0)))</f>
        <v/>
      </c>
      <c r="H229" s="856" t="str">
        <f>IF($B229="","",INDEX('All CCC'!H$7:H$846,MATCH(WatchList!$B229,'All CCC'!$B$7:$B$846,0)))</f>
        <v/>
      </c>
      <c r="I229" s="856" t="str">
        <f>IF($B229="","",INDEX('All CCC'!I$7:I$846,MATCH(WatchList!$B229,'All CCC'!$B$7:$B$846,0)))</f>
        <v/>
      </c>
      <c r="J229" s="856" t="str">
        <f>IF($B229="","",INDEX('All CCC'!J$7:J$846,MATCH(WatchList!$B229,'All CCC'!$B$7:$B$846,0)))</f>
        <v/>
      </c>
      <c r="K229" s="856" t="str">
        <f>IF($B229="","",INDEX('All CCC'!K$7:K$846,MATCH(WatchList!$B229,'All CCC'!$B$7:$B$846,0)))</f>
        <v/>
      </c>
      <c r="L229" s="856" t="str">
        <f>IF($B229="","",INDEX('All CCC'!L$7:L$846,MATCH(WatchList!$B229,'All CCC'!$B$7:$B$846,0)))</f>
        <v/>
      </c>
      <c r="M229" s="856" t="str">
        <f>IF($B229="","",INDEX('All CCC'!M$7:M$846,MATCH(WatchList!$B229,'All CCC'!$B$7:$B$846,0)))</f>
        <v/>
      </c>
      <c r="N229" s="856" t="str">
        <f>IF($B229="","",INDEX('All CCC'!N$7:N$846,MATCH(WatchList!$B229,'All CCC'!$B$7:$B$846,0)))</f>
        <v/>
      </c>
      <c r="O229" s="856" t="str">
        <f>IF($B229="","",INDEX('All CCC'!O$7:O$846,MATCH(WatchList!$B229,'All CCC'!$B$7:$B$846,0)))</f>
        <v/>
      </c>
      <c r="P229" s="857" t="str">
        <f>IF($B229="","",INDEX('All CCC'!P$7:P$846,MATCH(WatchList!$B229,'All CCC'!$B$7:$B$846,0)))</f>
        <v/>
      </c>
      <c r="Q229" s="857" t="str">
        <f>IF($B229="","",INDEX('All CCC'!Q$7:Q$846,MATCH(WatchList!$B229,'All CCC'!$B$7:$B$846,0)))</f>
        <v/>
      </c>
      <c r="R229" s="856" t="str">
        <f>IF($B229="","",INDEX('All CCC'!R$7:R$846,MATCH(WatchList!$B229,'All CCC'!$B$7:$B$846,0)))</f>
        <v/>
      </c>
      <c r="S229" s="856" t="str">
        <f>IF($B229="","",INDEX('All CCC'!S$7:S$846,MATCH(WatchList!$B229,'All CCC'!$B$7:$B$846,0)))</f>
        <v/>
      </c>
      <c r="T229" s="856" t="str">
        <f>IF($B229="","",INDEX('All CCC'!T$7:T$846,MATCH(WatchList!$B229,'All CCC'!$B$7:$B$846,0)))</f>
        <v/>
      </c>
      <c r="U229" s="856" t="str">
        <f>IF($B229="","",INDEX('All CCC'!U$7:U$846,MATCH(WatchList!$B229,'All CCC'!$B$7:$B$846,0)))</f>
        <v/>
      </c>
      <c r="V229" s="856" t="str">
        <f>IF($B229="","",INDEX('All CCC'!V$7:V$846,MATCH(WatchList!$B229,'All CCC'!$B$7:$B$846,0)))</f>
        <v/>
      </c>
      <c r="W229" s="856" t="str">
        <f>IF($B229="","",INDEX('All CCC'!W$7:W$846,MATCH(WatchList!$B229,'All CCC'!$B$7:$B$846,0)))</f>
        <v/>
      </c>
      <c r="X229" s="856" t="str">
        <f>IF($B229="","",INDEX('All CCC'!X$7:X$846,MATCH(WatchList!$B229,'All CCC'!$B$7:$B$846,0)))</f>
        <v/>
      </c>
      <c r="Y229" s="856" t="str">
        <f>IF($B229="","",INDEX('All CCC'!Y$7:Y$846,MATCH(WatchList!$B229,'All CCC'!$B$7:$B$846,0)))</f>
        <v/>
      </c>
      <c r="Z229" s="856" t="str">
        <f>IF($B229="","",INDEX('All CCC'!Z$7:Z$846,MATCH(WatchList!$B229,'All CCC'!$B$7:$B$846,0)))</f>
        <v/>
      </c>
      <c r="AA229" s="856" t="str">
        <f>IF($B229="","",INDEX('All CCC'!AA$7:AA$846,MATCH(WatchList!$B229,'All CCC'!$B$7:$B$846,0)))</f>
        <v/>
      </c>
      <c r="AB229" s="856" t="str">
        <f>IF($B229="","",INDEX('All CCC'!AB$7:AB$846,MATCH(WatchList!$B229,'All CCC'!$B$7:$B$846,0)))</f>
        <v/>
      </c>
      <c r="AC229" s="856" t="str">
        <f>IF($B229="","",INDEX('All CCC'!AC$7:AC$846,MATCH(WatchList!$B229,'All CCC'!$B$7:$B$846,0)))</f>
        <v/>
      </c>
      <c r="AD229" s="856" t="str">
        <f>IF($B229="","",INDEX('All CCC'!AD$7:AD$846,MATCH(WatchList!$B229,'All CCC'!$B$7:$B$846,0)))</f>
        <v/>
      </c>
      <c r="AE229" s="856" t="str">
        <f>IF($B229="","",INDEX('All CCC'!AE$7:AE$846,MATCH(WatchList!$B229,'All CCC'!$B$7:$B$846,0)))</f>
        <v/>
      </c>
      <c r="AF229" s="856" t="str">
        <f>IF($B229="","",INDEX('All CCC'!AF$7:AF$846,MATCH(WatchList!$B229,'All CCC'!$B$7:$B$846,0)))</f>
        <v/>
      </c>
      <c r="AG229" s="856" t="str">
        <f>IF($B229="","",INDEX('All CCC'!AG$7:AG$846,MATCH(WatchList!$B229,'All CCC'!$B$7:$B$846,0)))</f>
        <v/>
      </c>
      <c r="AH229" s="856" t="str">
        <f>IF($B229="","",INDEX('All CCC'!AH$7:AH$846,MATCH(WatchList!$B229,'All CCC'!$B$7:$B$846,0)))</f>
        <v/>
      </c>
      <c r="AI229" s="856" t="str">
        <f>IF($B229="","",INDEX('All CCC'!AI$7:AI$846,MATCH(WatchList!$B229,'All CCC'!$B$7:$B$846,0)))</f>
        <v/>
      </c>
      <c r="AJ229" s="856" t="str">
        <f>IF($B229="","",INDEX('All CCC'!AJ$7:AJ$846,MATCH(WatchList!$B229,'All CCC'!$B$7:$B$846,0)))</f>
        <v/>
      </c>
      <c r="AK229" s="856" t="str">
        <f>IF($B229="","",INDEX('All CCC'!AK$7:AK$846,MATCH(WatchList!$B229,'All CCC'!$B$7:$B$846,0)))</f>
        <v/>
      </c>
      <c r="AL229" s="856" t="str">
        <f>IF($B229="","",INDEX('All CCC'!AL$7:AL$846,MATCH(WatchList!$B229,'All CCC'!$B$7:$B$846,0)))</f>
        <v/>
      </c>
      <c r="AM229" s="856" t="str">
        <f>IF($B229="","",INDEX('All CCC'!AM$7:AM$846,MATCH(WatchList!$B229,'All CCC'!$B$7:$B$846,0)))</f>
        <v/>
      </c>
      <c r="AN229" s="856" t="str">
        <f>IF($B229="","",INDEX('All CCC'!AN$7:AN$846,MATCH(WatchList!$B229,'All CCC'!$B$7:$B$846,0)))</f>
        <v/>
      </c>
      <c r="AO229" s="856" t="str">
        <f>IF($B229="","",INDEX('All CCC'!AO$7:AO$846,MATCH(WatchList!$B229,'All CCC'!$B$7:$B$846,0)))</f>
        <v/>
      </c>
      <c r="AP229" s="856" t="str">
        <f>IF($B229="","",INDEX('All CCC'!AP$7:AP$846,MATCH(WatchList!$B229,'All CCC'!$B$7:$B$846,0)))</f>
        <v/>
      </c>
      <c r="AQ229" s="856" t="str">
        <f>IF($B229="","",INDEX('All CCC'!AQ$7:AQ$846,MATCH(WatchList!$B229,'All CCC'!$B$7:$B$846,0)))</f>
        <v/>
      </c>
      <c r="AR229" s="856" t="str">
        <f>IF($B229="","",INDEX('All CCC'!AR$7:AR$846,MATCH(WatchList!$B229,'All CCC'!$B$7:$B$846,0)))</f>
        <v/>
      </c>
      <c r="AS229" s="856" t="str">
        <f>IF($B229="","",INDEX('All CCC'!AS$7:AS$846,MATCH(WatchList!$B229,'All CCC'!$B$7:$B$846,0)))</f>
        <v/>
      </c>
      <c r="AT229" s="856" t="str">
        <f>IF($B229="","",INDEX('All CCC'!AT$7:AT$846,MATCH(WatchList!$B229,'All CCC'!$B$7:$B$846,0)))</f>
        <v/>
      </c>
      <c r="AU229" s="856" t="str">
        <f>IF($B229="","",INDEX('All CCC'!AU$7:AU$846,MATCH(WatchList!$B229,'All CCC'!$B$7:$B$846,0)))</f>
        <v/>
      </c>
      <c r="AV229" s="856" t="str">
        <f>IF($B229="","",INDEX('All CCC'!AV$7:AV$846,MATCH(WatchList!$B229,'All CCC'!$B$7:$B$846,0)))</f>
        <v/>
      </c>
      <c r="AW229" s="856" t="str">
        <f>IF($B229="","",INDEX('All CCC'!AW$7:AW$846,MATCH(WatchList!$B229,'All CCC'!$B$7:$B$846,0)))</f>
        <v/>
      </c>
      <c r="AX229" s="856" t="str">
        <f>IF($B229="","",INDEX('All CCC'!AX$7:AX$846,MATCH(WatchList!$B229,'All CCC'!$B$7:$B$846,0)))</f>
        <v/>
      </c>
      <c r="AY229" s="856" t="str">
        <f>IF($B229="","",INDEX('All CCC'!AY$7:AY$846,MATCH(WatchList!$B229,'All CCC'!$B$7:$B$846,0)))</f>
        <v/>
      </c>
      <c r="AZ229" s="856" t="str">
        <f>IF($B229="","",INDEX('All CCC'!AZ$7:AZ$846,MATCH(WatchList!$B229,'All CCC'!$B$7:$B$846,0)))</f>
        <v/>
      </c>
      <c r="BA229" s="856" t="str">
        <f>IF($B229="","",INDEX('All CCC'!BA$7:BA$846,MATCH(WatchList!$B229,'All CCC'!$B$7:$B$846,0)))</f>
        <v/>
      </c>
      <c r="BB229" s="856" t="str">
        <f>IF($B229="","",INDEX('All CCC'!BB$7:BB$846,MATCH(WatchList!$B229,'All CCC'!$B$7:$B$846,0)))</f>
        <v/>
      </c>
      <c r="BC229" s="856" t="str">
        <f>IF($B229="","",INDEX('All CCC'!BC$7:BC$846,MATCH(WatchList!$B229,'All CCC'!$B$7:$B$846,0)))</f>
        <v/>
      </c>
      <c r="BD229" s="856" t="str">
        <f>IF($B229="","",INDEX('All CCC'!BD$7:BD$846,MATCH(WatchList!$B229,'All CCC'!$B$7:$B$846,0)))</f>
        <v/>
      </c>
      <c r="BE229" s="856" t="str">
        <f>IF($B229="","",INDEX('All CCC'!BE$7:BE$846,MATCH(WatchList!$B229,'All CCC'!$B$7:$B$846,0)))</f>
        <v/>
      </c>
      <c r="BF229" s="856" t="str">
        <f>IF($B229="","",INDEX('All CCC'!BF$7:BF$846,MATCH(WatchList!$B229,'All CCC'!$B$7:$B$846,0)))</f>
        <v/>
      </c>
      <c r="BG229" s="856" t="str">
        <f>IF($B229="","",INDEX('All CCC'!BG$7:BG$846,MATCH(WatchList!$B229,'All CCC'!$B$7:$B$846,0)))</f>
        <v/>
      </c>
    </row>
    <row r="230" spans="1:59" x14ac:dyDescent="0.2">
      <c r="A230" s="550" t="str">
        <f>IF($B230="","",INDEX('All CCC'!A$7:A$846,MATCH(WatchList!$B230,'All CCC'!$B$7:$B$846,0)))</f>
        <v/>
      </c>
      <c r="B230" s="31"/>
      <c r="C230" s="856" t="str">
        <f>IF($B230="","",INDEX('All CCC'!C$7:C$846,MATCH(WatchList!$B230,'All CCC'!$B$7:$B$846,0)))</f>
        <v/>
      </c>
      <c r="D230" s="856" t="str">
        <f>IF($B230="","",INDEX('All CCC'!D$7:D$846,MATCH(WatchList!$B230,'All CCC'!$B$7:$B$846,0)))</f>
        <v/>
      </c>
      <c r="E230" s="856" t="str">
        <f>IF($B230="","",INDEX('All CCC'!E$7:E$846,MATCH(WatchList!$B230,'All CCC'!$B$7:$B$846,0)))</f>
        <v/>
      </c>
      <c r="F230" s="856" t="str">
        <f>IF($B230="","",INDEX('All CCC'!F$7:F$846,MATCH(WatchList!$B230,'All CCC'!$B$7:$B$846,0)))</f>
        <v/>
      </c>
      <c r="G230" s="856" t="str">
        <f>IF($B230="","",INDEX('All CCC'!G$7:G$846,MATCH(WatchList!$B230,'All CCC'!$B$7:$B$846,0)))</f>
        <v/>
      </c>
      <c r="H230" s="856" t="str">
        <f>IF($B230="","",INDEX('All CCC'!H$7:H$846,MATCH(WatchList!$B230,'All CCC'!$B$7:$B$846,0)))</f>
        <v/>
      </c>
      <c r="I230" s="856" t="str">
        <f>IF($B230="","",INDEX('All CCC'!I$7:I$846,MATCH(WatchList!$B230,'All CCC'!$B$7:$B$846,0)))</f>
        <v/>
      </c>
      <c r="J230" s="856" t="str">
        <f>IF($B230="","",INDEX('All CCC'!J$7:J$846,MATCH(WatchList!$B230,'All CCC'!$B$7:$B$846,0)))</f>
        <v/>
      </c>
      <c r="K230" s="856" t="str">
        <f>IF($B230="","",INDEX('All CCC'!K$7:K$846,MATCH(WatchList!$B230,'All CCC'!$B$7:$B$846,0)))</f>
        <v/>
      </c>
      <c r="L230" s="856" t="str">
        <f>IF($B230="","",INDEX('All CCC'!L$7:L$846,MATCH(WatchList!$B230,'All CCC'!$B$7:$B$846,0)))</f>
        <v/>
      </c>
      <c r="M230" s="856" t="str">
        <f>IF($B230="","",INDEX('All CCC'!M$7:M$846,MATCH(WatchList!$B230,'All CCC'!$B$7:$B$846,0)))</f>
        <v/>
      </c>
      <c r="N230" s="856" t="str">
        <f>IF($B230="","",INDEX('All CCC'!N$7:N$846,MATCH(WatchList!$B230,'All CCC'!$B$7:$B$846,0)))</f>
        <v/>
      </c>
      <c r="O230" s="856" t="str">
        <f>IF($B230="","",INDEX('All CCC'!O$7:O$846,MATCH(WatchList!$B230,'All CCC'!$B$7:$B$846,0)))</f>
        <v/>
      </c>
      <c r="P230" s="857" t="str">
        <f>IF($B230="","",INDEX('All CCC'!P$7:P$846,MATCH(WatchList!$B230,'All CCC'!$B$7:$B$846,0)))</f>
        <v/>
      </c>
      <c r="Q230" s="857" t="str">
        <f>IF($B230="","",INDEX('All CCC'!Q$7:Q$846,MATCH(WatchList!$B230,'All CCC'!$B$7:$B$846,0)))</f>
        <v/>
      </c>
      <c r="R230" s="856" t="str">
        <f>IF($B230="","",INDEX('All CCC'!R$7:R$846,MATCH(WatchList!$B230,'All CCC'!$B$7:$B$846,0)))</f>
        <v/>
      </c>
      <c r="S230" s="856" t="str">
        <f>IF($B230="","",INDEX('All CCC'!S$7:S$846,MATCH(WatchList!$B230,'All CCC'!$B$7:$B$846,0)))</f>
        <v/>
      </c>
      <c r="T230" s="856" t="str">
        <f>IF($B230="","",INDEX('All CCC'!T$7:T$846,MATCH(WatchList!$B230,'All CCC'!$B$7:$B$846,0)))</f>
        <v/>
      </c>
      <c r="U230" s="856" t="str">
        <f>IF($B230="","",INDEX('All CCC'!U$7:U$846,MATCH(WatchList!$B230,'All CCC'!$B$7:$B$846,0)))</f>
        <v/>
      </c>
      <c r="V230" s="856" t="str">
        <f>IF($B230="","",INDEX('All CCC'!V$7:V$846,MATCH(WatchList!$B230,'All CCC'!$B$7:$B$846,0)))</f>
        <v/>
      </c>
      <c r="W230" s="856" t="str">
        <f>IF($B230="","",INDEX('All CCC'!W$7:W$846,MATCH(WatchList!$B230,'All CCC'!$B$7:$B$846,0)))</f>
        <v/>
      </c>
      <c r="X230" s="856" t="str">
        <f>IF($B230="","",INDEX('All CCC'!X$7:X$846,MATCH(WatchList!$B230,'All CCC'!$B$7:$B$846,0)))</f>
        <v/>
      </c>
      <c r="Y230" s="856" t="str">
        <f>IF($B230="","",INDEX('All CCC'!Y$7:Y$846,MATCH(WatchList!$B230,'All CCC'!$B$7:$B$846,0)))</f>
        <v/>
      </c>
      <c r="Z230" s="856" t="str">
        <f>IF($B230="","",INDEX('All CCC'!Z$7:Z$846,MATCH(WatchList!$B230,'All CCC'!$B$7:$B$846,0)))</f>
        <v/>
      </c>
      <c r="AA230" s="856" t="str">
        <f>IF($B230="","",INDEX('All CCC'!AA$7:AA$846,MATCH(WatchList!$B230,'All CCC'!$B$7:$B$846,0)))</f>
        <v/>
      </c>
      <c r="AB230" s="856" t="str">
        <f>IF($B230="","",INDEX('All CCC'!AB$7:AB$846,MATCH(WatchList!$B230,'All CCC'!$B$7:$B$846,0)))</f>
        <v/>
      </c>
      <c r="AC230" s="856" t="str">
        <f>IF($B230="","",INDEX('All CCC'!AC$7:AC$846,MATCH(WatchList!$B230,'All CCC'!$B$7:$B$846,0)))</f>
        <v/>
      </c>
      <c r="AD230" s="856" t="str">
        <f>IF($B230="","",INDEX('All CCC'!AD$7:AD$846,MATCH(WatchList!$B230,'All CCC'!$B$7:$B$846,0)))</f>
        <v/>
      </c>
      <c r="AE230" s="856" t="str">
        <f>IF($B230="","",INDEX('All CCC'!AE$7:AE$846,MATCH(WatchList!$B230,'All CCC'!$B$7:$B$846,0)))</f>
        <v/>
      </c>
      <c r="AF230" s="856" t="str">
        <f>IF($B230="","",INDEX('All CCC'!AF$7:AF$846,MATCH(WatchList!$B230,'All CCC'!$B$7:$B$846,0)))</f>
        <v/>
      </c>
      <c r="AG230" s="856" t="str">
        <f>IF($B230="","",INDEX('All CCC'!AG$7:AG$846,MATCH(WatchList!$B230,'All CCC'!$B$7:$B$846,0)))</f>
        <v/>
      </c>
      <c r="AH230" s="856" t="str">
        <f>IF($B230="","",INDEX('All CCC'!AH$7:AH$846,MATCH(WatchList!$B230,'All CCC'!$B$7:$B$846,0)))</f>
        <v/>
      </c>
      <c r="AI230" s="856" t="str">
        <f>IF($B230="","",INDEX('All CCC'!AI$7:AI$846,MATCH(WatchList!$B230,'All CCC'!$B$7:$B$846,0)))</f>
        <v/>
      </c>
      <c r="AJ230" s="856" t="str">
        <f>IF($B230="","",INDEX('All CCC'!AJ$7:AJ$846,MATCH(WatchList!$B230,'All CCC'!$B$7:$B$846,0)))</f>
        <v/>
      </c>
      <c r="AK230" s="856" t="str">
        <f>IF($B230="","",INDEX('All CCC'!AK$7:AK$846,MATCH(WatchList!$B230,'All CCC'!$B$7:$B$846,0)))</f>
        <v/>
      </c>
      <c r="AL230" s="856" t="str">
        <f>IF($B230="","",INDEX('All CCC'!AL$7:AL$846,MATCH(WatchList!$B230,'All CCC'!$B$7:$B$846,0)))</f>
        <v/>
      </c>
      <c r="AM230" s="856" t="str">
        <f>IF($B230="","",INDEX('All CCC'!AM$7:AM$846,MATCH(WatchList!$B230,'All CCC'!$B$7:$B$846,0)))</f>
        <v/>
      </c>
      <c r="AN230" s="856" t="str">
        <f>IF($B230="","",INDEX('All CCC'!AN$7:AN$846,MATCH(WatchList!$B230,'All CCC'!$B$7:$B$846,0)))</f>
        <v/>
      </c>
      <c r="AO230" s="856" t="str">
        <f>IF($B230="","",INDEX('All CCC'!AO$7:AO$846,MATCH(WatchList!$B230,'All CCC'!$B$7:$B$846,0)))</f>
        <v/>
      </c>
      <c r="AP230" s="856" t="str">
        <f>IF($B230="","",INDEX('All CCC'!AP$7:AP$846,MATCH(WatchList!$B230,'All CCC'!$B$7:$B$846,0)))</f>
        <v/>
      </c>
      <c r="AQ230" s="856" t="str">
        <f>IF($B230="","",INDEX('All CCC'!AQ$7:AQ$846,MATCH(WatchList!$B230,'All CCC'!$B$7:$B$846,0)))</f>
        <v/>
      </c>
      <c r="AR230" s="856" t="str">
        <f>IF($B230="","",INDEX('All CCC'!AR$7:AR$846,MATCH(WatchList!$B230,'All CCC'!$B$7:$B$846,0)))</f>
        <v/>
      </c>
      <c r="AS230" s="856" t="str">
        <f>IF($B230="","",INDEX('All CCC'!AS$7:AS$846,MATCH(WatchList!$B230,'All CCC'!$B$7:$B$846,0)))</f>
        <v/>
      </c>
      <c r="AT230" s="856" t="str">
        <f>IF($B230="","",INDEX('All CCC'!AT$7:AT$846,MATCH(WatchList!$B230,'All CCC'!$B$7:$B$846,0)))</f>
        <v/>
      </c>
      <c r="AU230" s="856" t="str">
        <f>IF($B230="","",INDEX('All CCC'!AU$7:AU$846,MATCH(WatchList!$B230,'All CCC'!$B$7:$B$846,0)))</f>
        <v/>
      </c>
      <c r="AV230" s="856" t="str">
        <f>IF($B230="","",INDEX('All CCC'!AV$7:AV$846,MATCH(WatchList!$B230,'All CCC'!$B$7:$B$846,0)))</f>
        <v/>
      </c>
      <c r="AW230" s="856" t="str">
        <f>IF($B230="","",INDEX('All CCC'!AW$7:AW$846,MATCH(WatchList!$B230,'All CCC'!$B$7:$B$846,0)))</f>
        <v/>
      </c>
      <c r="AX230" s="856" t="str">
        <f>IF($B230="","",INDEX('All CCC'!AX$7:AX$846,MATCH(WatchList!$B230,'All CCC'!$B$7:$B$846,0)))</f>
        <v/>
      </c>
      <c r="AY230" s="856" t="str">
        <f>IF($B230="","",INDEX('All CCC'!AY$7:AY$846,MATCH(WatchList!$B230,'All CCC'!$B$7:$B$846,0)))</f>
        <v/>
      </c>
      <c r="AZ230" s="856" t="str">
        <f>IF($B230="","",INDEX('All CCC'!AZ$7:AZ$846,MATCH(WatchList!$B230,'All CCC'!$B$7:$B$846,0)))</f>
        <v/>
      </c>
      <c r="BA230" s="856" t="str">
        <f>IF($B230="","",INDEX('All CCC'!BA$7:BA$846,MATCH(WatchList!$B230,'All CCC'!$B$7:$B$846,0)))</f>
        <v/>
      </c>
      <c r="BB230" s="856" t="str">
        <f>IF($B230="","",INDEX('All CCC'!BB$7:BB$846,MATCH(WatchList!$B230,'All CCC'!$B$7:$B$846,0)))</f>
        <v/>
      </c>
      <c r="BC230" s="856" t="str">
        <f>IF($B230="","",INDEX('All CCC'!BC$7:BC$846,MATCH(WatchList!$B230,'All CCC'!$B$7:$B$846,0)))</f>
        <v/>
      </c>
      <c r="BD230" s="856" t="str">
        <f>IF($B230="","",INDEX('All CCC'!BD$7:BD$846,MATCH(WatchList!$B230,'All CCC'!$B$7:$B$846,0)))</f>
        <v/>
      </c>
      <c r="BE230" s="856" t="str">
        <f>IF($B230="","",INDEX('All CCC'!BE$7:BE$846,MATCH(WatchList!$B230,'All CCC'!$B$7:$B$846,0)))</f>
        <v/>
      </c>
      <c r="BF230" s="856" t="str">
        <f>IF($B230="","",INDEX('All CCC'!BF$7:BF$846,MATCH(WatchList!$B230,'All CCC'!$B$7:$B$846,0)))</f>
        <v/>
      </c>
      <c r="BG230" s="856" t="str">
        <f>IF($B230="","",INDEX('All CCC'!BG$7:BG$846,MATCH(WatchList!$B230,'All CCC'!$B$7:$B$846,0)))</f>
        <v/>
      </c>
    </row>
    <row r="231" spans="1:59" x14ac:dyDescent="0.2">
      <c r="A231" s="550" t="str">
        <f>IF($B231="","",INDEX('All CCC'!A$7:A$846,MATCH(WatchList!$B231,'All CCC'!$B$7:$B$846,0)))</f>
        <v/>
      </c>
      <c r="B231" s="31"/>
      <c r="C231" s="856" t="str">
        <f>IF($B231="","",INDEX('All CCC'!C$7:C$846,MATCH(WatchList!$B231,'All CCC'!$B$7:$B$846,0)))</f>
        <v/>
      </c>
      <c r="D231" s="856" t="str">
        <f>IF($B231="","",INDEX('All CCC'!D$7:D$846,MATCH(WatchList!$B231,'All CCC'!$B$7:$B$846,0)))</f>
        <v/>
      </c>
      <c r="E231" s="856" t="str">
        <f>IF($B231="","",INDEX('All CCC'!E$7:E$846,MATCH(WatchList!$B231,'All CCC'!$B$7:$B$846,0)))</f>
        <v/>
      </c>
      <c r="F231" s="856" t="str">
        <f>IF($B231="","",INDEX('All CCC'!F$7:F$846,MATCH(WatchList!$B231,'All CCC'!$B$7:$B$846,0)))</f>
        <v/>
      </c>
      <c r="G231" s="856" t="str">
        <f>IF($B231="","",INDEX('All CCC'!G$7:G$846,MATCH(WatchList!$B231,'All CCC'!$B$7:$B$846,0)))</f>
        <v/>
      </c>
      <c r="H231" s="856" t="str">
        <f>IF($B231="","",INDEX('All CCC'!H$7:H$846,MATCH(WatchList!$B231,'All CCC'!$B$7:$B$846,0)))</f>
        <v/>
      </c>
      <c r="I231" s="856" t="str">
        <f>IF($B231="","",INDEX('All CCC'!I$7:I$846,MATCH(WatchList!$B231,'All CCC'!$B$7:$B$846,0)))</f>
        <v/>
      </c>
      <c r="J231" s="856" t="str">
        <f>IF($B231="","",INDEX('All CCC'!J$7:J$846,MATCH(WatchList!$B231,'All CCC'!$B$7:$B$846,0)))</f>
        <v/>
      </c>
      <c r="K231" s="856" t="str">
        <f>IF($B231="","",INDEX('All CCC'!K$7:K$846,MATCH(WatchList!$B231,'All CCC'!$B$7:$B$846,0)))</f>
        <v/>
      </c>
      <c r="L231" s="856" t="str">
        <f>IF($B231="","",INDEX('All CCC'!L$7:L$846,MATCH(WatchList!$B231,'All CCC'!$B$7:$B$846,0)))</f>
        <v/>
      </c>
      <c r="M231" s="856" t="str">
        <f>IF($B231="","",INDEX('All CCC'!M$7:M$846,MATCH(WatchList!$B231,'All CCC'!$B$7:$B$846,0)))</f>
        <v/>
      </c>
      <c r="N231" s="856" t="str">
        <f>IF($B231="","",INDEX('All CCC'!N$7:N$846,MATCH(WatchList!$B231,'All CCC'!$B$7:$B$846,0)))</f>
        <v/>
      </c>
      <c r="O231" s="856" t="str">
        <f>IF($B231="","",INDEX('All CCC'!O$7:O$846,MATCH(WatchList!$B231,'All CCC'!$B$7:$B$846,0)))</f>
        <v/>
      </c>
      <c r="P231" s="857" t="str">
        <f>IF($B231="","",INDEX('All CCC'!P$7:P$846,MATCH(WatchList!$B231,'All CCC'!$B$7:$B$846,0)))</f>
        <v/>
      </c>
      <c r="Q231" s="857" t="str">
        <f>IF($B231="","",INDEX('All CCC'!Q$7:Q$846,MATCH(WatchList!$B231,'All CCC'!$B$7:$B$846,0)))</f>
        <v/>
      </c>
      <c r="R231" s="856" t="str">
        <f>IF($B231="","",INDEX('All CCC'!R$7:R$846,MATCH(WatchList!$B231,'All CCC'!$B$7:$B$846,0)))</f>
        <v/>
      </c>
      <c r="S231" s="856" t="str">
        <f>IF($B231="","",INDEX('All CCC'!S$7:S$846,MATCH(WatchList!$B231,'All CCC'!$B$7:$B$846,0)))</f>
        <v/>
      </c>
      <c r="T231" s="856" t="str">
        <f>IF($B231="","",INDEX('All CCC'!T$7:T$846,MATCH(WatchList!$B231,'All CCC'!$B$7:$B$846,0)))</f>
        <v/>
      </c>
      <c r="U231" s="856" t="str">
        <f>IF($B231="","",INDEX('All CCC'!U$7:U$846,MATCH(WatchList!$B231,'All CCC'!$B$7:$B$846,0)))</f>
        <v/>
      </c>
      <c r="V231" s="856" t="str">
        <f>IF($B231="","",INDEX('All CCC'!V$7:V$846,MATCH(WatchList!$B231,'All CCC'!$B$7:$B$846,0)))</f>
        <v/>
      </c>
      <c r="W231" s="856" t="str">
        <f>IF($B231="","",INDEX('All CCC'!W$7:W$846,MATCH(WatchList!$B231,'All CCC'!$B$7:$B$846,0)))</f>
        <v/>
      </c>
      <c r="X231" s="856" t="str">
        <f>IF($B231="","",INDEX('All CCC'!X$7:X$846,MATCH(WatchList!$B231,'All CCC'!$B$7:$B$846,0)))</f>
        <v/>
      </c>
      <c r="Y231" s="856" t="str">
        <f>IF($B231="","",INDEX('All CCC'!Y$7:Y$846,MATCH(WatchList!$B231,'All CCC'!$B$7:$B$846,0)))</f>
        <v/>
      </c>
      <c r="Z231" s="856" t="str">
        <f>IF($B231="","",INDEX('All CCC'!Z$7:Z$846,MATCH(WatchList!$B231,'All CCC'!$B$7:$B$846,0)))</f>
        <v/>
      </c>
      <c r="AA231" s="856" t="str">
        <f>IF($B231="","",INDEX('All CCC'!AA$7:AA$846,MATCH(WatchList!$B231,'All CCC'!$B$7:$B$846,0)))</f>
        <v/>
      </c>
      <c r="AB231" s="856" t="str">
        <f>IF($B231="","",INDEX('All CCC'!AB$7:AB$846,MATCH(WatchList!$B231,'All CCC'!$B$7:$B$846,0)))</f>
        <v/>
      </c>
      <c r="AC231" s="856" t="str">
        <f>IF($B231="","",INDEX('All CCC'!AC$7:AC$846,MATCH(WatchList!$B231,'All CCC'!$B$7:$B$846,0)))</f>
        <v/>
      </c>
      <c r="AD231" s="856" t="str">
        <f>IF($B231="","",INDEX('All CCC'!AD$7:AD$846,MATCH(WatchList!$B231,'All CCC'!$B$7:$B$846,0)))</f>
        <v/>
      </c>
      <c r="AE231" s="856" t="str">
        <f>IF($B231="","",INDEX('All CCC'!AE$7:AE$846,MATCH(WatchList!$B231,'All CCC'!$B$7:$B$846,0)))</f>
        <v/>
      </c>
      <c r="AF231" s="856" t="str">
        <f>IF($B231="","",INDEX('All CCC'!AF$7:AF$846,MATCH(WatchList!$B231,'All CCC'!$B$7:$B$846,0)))</f>
        <v/>
      </c>
      <c r="AG231" s="856" t="str">
        <f>IF($B231="","",INDEX('All CCC'!AG$7:AG$846,MATCH(WatchList!$B231,'All CCC'!$B$7:$B$846,0)))</f>
        <v/>
      </c>
      <c r="AH231" s="856" t="str">
        <f>IF($B231="","",INDEX('All CCC'!AH$7:AH$846,MATCH(WatchList!$B231,'All CCC'!$B$7:$B$846,0)))</f>
        <v/>
      </c>
      <c r="AI231" s="856" t="str">
        <f>IF($B231="","",INDEX('All CCC'!AI$7:AI$846,MATCH(WatchList!$B231,'All CCC'!$B$7:$B$846,0)))</f>
        <v/>
      </c>
      <c r="AJ231" s="856" t="str">
        <f>IF($B231="","",INDEX('All CCC'!AJ$7:AJ$846,MATCH(WatchList!$B231,'All CCC'!$B$7:$B$846,0)))</f>
        <v/>
      </c>
      <c r="AK231" s="856" t="str">
        <f>IF($B231="","",INDEX('All CCC'!AK$7:AK$846,MATCH(WatchList!$B231,'All CCC'!$B$7:$B$846,0)))</f>
        <v/>
      </c>
      <c r="AL231" s="856" t="str">
        <f>IF($B231="","",INDEX('All CCC'!AL$7:AL$846,MATCH(WatchList!$B231,'All CCC'!$B$7:$B$846,0)))</f>
        <v/>
      </c>
      <c r="AM231" s="856" t="str">
        <f>IF($B231="","",INDEX('All CCC'!AM$7:AM$846,MATCH(WatchList!$B231,'All CCC'!$B$7:$B$846,0)))</f>
        <v/>
      </c>
      <c r="AN231" s="856" t="str">
        <f>IF($B231="","",INDEX('All CCC'!AN$7:AN$846,MATCH(WatchList!$B231,'All CCC'!$B$7:$B$846,0)))</f>
        <v/>
      </c>
      <c r="AO231" s="856" t="str">
        <f>IF($B231="","",INDEX('All CCC'!AO$7:AO$846,MATCH(WatchList!$B231,'All CCC'!$B$7:$B$846,0)))</f>
        <v/>
      </c>
      <c r="AP231" s="856" t="str">
        <f>IF($B231="","",INDEX('All CCC'!AP$7:AP$846,MATCH(WatchList!$B231,'All CCC'!$B$7:$B$846,0)))</f>
        <v/>
      </c>
      <c r="AQ231" s="856" t="str">
        <f>IF($B231="","",INDEX('All CCC'!AQ$7:AQ$846,MATCH(WatchList!$B231,'All CCC'!$B$7:$B$846,0)))</f>
        <v/>
      </c>
      <c r="AR231" s="856" t="str">
        <f>IF($B231="","",INDEX('All CCC'!AR$7:AR$846,MATCH(WatchList!$B231,'All CCC'!$B$7:$B$846,0)))</f>
        <v/>
      </c>
      <c r="AS231" s="856" t="str">
        <f>IF($B231="","",INDEX('All CCC'!AS$7:AS$846,MATCH(WatchList!$B231,'All CCC'!$B$7:$B$846,0)))</f>
        <v/>
      </c>
      <c r="AT231" s="856" t="str">
        <f>IF($B231="","",INDEX('All CCC'!AT$7:AT$846,MATCH(WatchList!$B231,'All CCC'!$B$7:$B$846,0)))</f>
        <v/>
      </c>
      <c r="AU231" s="856" t="str">
        <f>IF($B231="","",INDEX('All CCC'!AU$7:AU$846,MATCH(WatchList!$B231,'All CCC'!$B$7:$B$846,0)))</f>
        <v/>
      </c>
      <c r="AV231" s="856" t="str">
        <f>IF($B231="","",INDEX('All CCC'!AV$7:AV$846,MATCH(WatchList!$B231,'All CCC'!$B$7:$B$846,0)))</f>
        <v/>
      </c>
      <c r="AW231" s="856" t="str">
        <f>IF($B231="","",INDEX('All CCC'!AW$7:AW$846,MATCH(WatchList!$B231,'All CCC'!$B$7:$B$846,0)))</f>
        <v/>
      </c>
      <c r="AX231" s="856" t="str">
        <f>IF($B231="","",INDEX('All CCC'!AX$7:AX$846,MATCH(WatchList!$B231,'All CCC'!$B$7:$B$846,0)))</f>
        <v/>
      </c>
      <c r="AY231" s="856" t="str">
        <f>IF($B231="","",INDEX('All CCC'!AY$7:AY$846,MATCH(WatchList!$B231,'All CCC'!$B$7:$B$846,0)))</f>
        <v/>
      </c>
      <c r="AZ231" s="856" t="str">
        <f>IF($B231="","",INDEX('All CCC'!AZ$7:AZ$846,MATCH(WatchList!$B231,'All CCC'!$B$7:$B$846,0)))</f>
        <v/>
      </c>
      <c r="BA231" s="856" t="str">
        <f>IF($B231="","",INDEX('All CCC'!BA$7:BA$846,MATCH(WatchList!$B231,'All CCC'!$B$7:$B$846,0)))</f>
        <v/>
      </c>
      <c r="BB231" s="856" t="str">
        <f>IF($B231="","",INDEX('All CCC'!BB$7:BB$846,MATCH(WatchList!$B231,'All CCC'!$B$7:$B$846,0)))</f>
        <v/>
      </c>
      <c r="BC231" s="856" t="str">
        <f>IF($B231="","",INDEX('All CCC'!BC$7:BC$846,MATCH(WatchList!$B231,'All CCC'!$B$7:$B$846,0)))</f>
        <v/>
      </c>
      <c r="BD231" s="856" t="str">
        <f>IF($B231="","",INDEX('All CCC'!BD$7:BD$846,MATCH(WatchList!$B231,'All CCC'!$B$7:$B$846,0)))</f>
        <v/>
      </c>
      <c r="BE231" s="856" t="str">
        <f>IF($B231="","",INDEX('All CCC'!BE$7:BE$846,MATCH(WatchList!$B231,'All CCC'!$B$7:$B$846,0)))</f>
        <v/>
      </c>
      <c r="BF231" s="856" t="str">
        <f>IF($B231="","",INDEX('All CCC'!BF$7:BF$846,MATCH(WatchList!$B231,'All CCC'!$B$7:$B$846,0)))</f>
        <v/>
      </c>
      <c r="BG231" s="856" t="str">
        <f>IF($B231="","",INDEX('All CCC'!BG$7:BG$846,MATCH(WatchList!$B231,'All CCC'!$B$7:$B$846,0)))</f>
        <v/>
      </c>
    </row>
    <row r="232" spans="1:59" x14ac:dyDescent="0.2">
      <c r="A232" s="550" t="str">
        <f>IF($B232="","",INDEX('All CCC'!A$7:A$846,MATCH(WatchList!$B232,'All CCC'!$B$7:$B$846,0)))</f>
        <v/>
      </c>
      <c r="B232" s="31"/>
      <c r="C232" s="856" t="str">
        <f>IF($B232="","",INDEX('All CCC'!C$7:C$846,MATCH(WatchList!$B232,'All CCC'!$B$7:$B$846,0)))</f>
        <v/>
      </c>
      <c r="D232" s="856" t="str">
        <f>IF($B232="","",INDEX('All CCC'!D$7:D$846,MATCH(WatchList!$B232,'All CCC'!$B$7:$B$846,0)))</f>
        <v/>
      </c>
      <c r="E232" s="856" t="str">
        <f>IF($B232="","",INDEX('All CCC'!E$7:E$846,MATCH(WatchList!$B232,'All CCC'!$B$7:$B$846,0)))</f>
        <v/>
      </c>
      <c r="F232" s="856" t="str">
        <f>IF($B232="","",INDEX('All CCC'!F$7:F$846,MATCH(WatchList!$B232,'All CCC'!$B$7:$B$846,0)))</f>
        <v/>
      </c>
      <c r="G232" s="856" t="str">
        <f>IF($B232="","",INDEX('All CCC'!G$7:G$846,MATCH(WatchList!$B232,'All CCC'!$B$7:$B$846,0)))</f>
        <v/>
      </c>
      <c r="H232" s="856" t="str">
        <f>IF($B232="","",INDEX('All CCC'!H$7:H$846,MATCH(WatchList!$B232,'All CCC'!$B$7:$B$846,0)))</f>
        <v/>
      </c>
      <c r="I232" s="856" t="str">
        <f>IF($B232="","",INDEX('All CCC'!I$7:I$846,MATCH(WatchList!$B232,'All CCC'!$B$7:$B$846,0)))</f>
        <v/>
      </c>
      <c r="J232" s="856" t="str">
        <f>IF($B232="","",INDEX('All CCC'!J$7:J$846,MATCH(WatchList!$B232,'All CCC'!$B$7:$B$846,0)))</f>
        <v/>
      </c>
      <c r="K232" s="856" t="str">
        <f>IF($B232="","",INDEX('All CCC'!K$7:K$846,MATCH(WatchList!$B232,'All CCC'!$B$7:$B$846,0)))</f>
        <v/>
      </c>
      <c r="L232" s="856" t="str">
        <f>IF($B232="","",INDEX('All CCC'!L$7:L$846,MATCH(WatchList!$B232,'All CCC'!$B$7:$B$846,0)))</f>
        <v/>
      </c>
      <c r="M232" s="856" t="str">
        <f>IF($B232="","",INDEX('All CCC'!M$7:M$846,MATCH(WatchList!$B232,'All CCC'!$B$7:$B$846,0)))</f>
        <v/>
      </c>
      <c r="N232" s="856" t="str">
        <f>IF($B232="","",INDEX('All CCC'!N$7:N$846,MATCH(WatchList!$B232,'All CCC'!$B$7:$B$846,0)))</f>
        <v/>
      </c>
      <c r="O232" s="856" t="str">
        <f>IF($B232="","",INDEX('All CCC'!O$7:O$846,MATCH(WatchList!$B232,'All CCC'!$B$7:$B$846,0)))</f>
        <v/>
      </c>
      <c r="P232" s="857" t="str">
        <f>IF($B232="","",INDEX('All CCC'!P$7:P$846,MATCH(WatchList!$B232,'All CCC'!$B$7:$B$846,0)))</f>
        <v/>
      </c>
      <c r="Q232" s="857" t="str">
        <f>IF($B232="","",INDEX('All CCC'!Q$7:Q$846,MATCH(WatchList!$B232,'All CCC'!$B$7:$B$846,0)))</f>
        <v/>
      </c>
      <c r="R232" s="856" t="str">
        <f>IF($B232="","",INDEX('All CCC'!R$7:R$846,MATCH(WatchList!$B232,'All CCC'!$B$7:$B$846,0)))</f>
        <v/>
      </c>
      <c r="S232" s="856" t="str">
        <f>IF($B232="","",INDEX('All CCC'!S$7:S$846,MATCH(WatchList!$B232,'All CCC'!$B$7:$B$846,0)))</f>
        <v/>
      </c>
      <c r="T232" s="856" t="str">
        <f>IF($B232="","",INDEX('All CCC'!T$7:T$846,MATCH(WatchList!$B232,'All CCC'!$B$7:$B$846,0)))</f>
        <v/>
      </c>
      <c r="U232" s="856" t="str">
        <f>IF($B232="","",INDEX('All CCC'!U$7:U$846,MATCH(WatchList!$B232,'All CCC'!$B$7:$B$846,0)))</f>
        <v/>
      </c>
      <c r="V232" s="856" t="str">
        <f>IF($B232="","",INDEX('All CCC'!V$7:V$846,MATCH(WatchList!$B232,'All CCC'!$B$7:$B$846,0)))</f>
        <v/>
      </c>
      <c r="W232" s="856" t="str">
        <f>IF($B232="","",INDEX('All CCC'!W$7:W$846,MATCH(WatchList!$B232,'All CCC'!$B$7:$B$846,0)))</f>
        <v/>
      </c>
      <c r="X232" s="856" t="str">
        <f>IF($B232="","",INDEX('All CCC'!X$7:X$846,MATCH(WatchList!$B232,'All CCC'!$B$7:$B$846,0)))</f>
        <v/>
      </c>
      <c r="Y232" s="856" t="str">
        <f>IF($B232="","",INDEX('All CCC'!Y$7:Y$846,MATCH(WatchList!$B232,'All CCC'!$B$7:$B$846,0)))</f>
        <v/>
      </c>
      <c r="Z232" s="856" t="str">
        <f>IF($B232="","",INDEX('All CCC'!Z$7:Z$846,MATCH(WatchList!$B232,'All CCC'!$B$7:$B$846,0)))</f>
        <v/>
      </c>
      <c r="AA232" s="856" t="str">
        <f>IF($B232="","",INDEX('All CCC'!AA$7:AA$846,MATCH(WatchList!$B232,'All CCC'!$B$7:$B$846,0)))</f>
        <v/>
      </c>
      <c r="AB232" s="856" t="str">
        <f>IF($B232="","",INDEX('All CCC'!AB$7:AB$846,MATCH(WatchList!$B232,'All CCC'!$B$7:$B$846,0)))</f>
        <v/>
      </c>
      <c r="AC232" s="856" t="str">
        <f>IF($B232="","",INDEX('All CCC'!AC$7:AC$846,MATCH(WatchList!$B232,'All CCC'!$B$7:$B$846,0)))</f>
        <v/>
      </c>
      <c r="AD232" s="856" t="str">
        <f>IF($B232="","",INDEX('All CCC'!AD$7:AD$846,MATCH(WatchList!$B232,'All CCC'!$B$7:$B$846,0)))</f>
        <v/>
      </c>
      <c r="AE232" s="856" t="str">
        <f>IF($B232="","",INDEX('All CCC'!AE$7:AE$846,MATCH(WatchList!$B232,'All CCC'!$B$7:$B$846,0)))</f>
        <v/>
      </c>
      <c r="AF232" s="856" t="str">
        <f>IF($B232="","",INDEX('All CCC'!AF$7:AF$846,MATCH(WatchList!$B232,'All CCC'!$B$7:$B$846,0)))</f>
        <v/>
      </c>
      <c r="AG232" s="856" t="str">
        <f>IF($B232="","",INDEX('All CCC'!AG$7:AG$846,MATCH(WatchList!$B232,'All CCC'!$B$7:$B$846,0)))</f>
        <v/>
      </c>
      <c r="AH232" s="856" t="str">
        <f>IF($B232="","",INDEX('All CCC'!AH$7:AH$846,MATCH(WatchList!$B232,'All CCC'!$B$7:$B$846,0)))</f>
        <v/>
      </c>
      <c r="AI232" s="856" t="str">
        <f>IF($B232="","",INDEX('All CCC'!AI$7:AI$846,MATCH(WatchList!$B232,'All CCC'!$B$7:$B$846,0)))</f>
        <v/>
      </c>
      <c r="AJ232" s="856" t="str">
        <f>IF($B232="","",INDEX('All CCC'!AJ$7:AJ$846,MATCH(WatchList!$B232,'All CCC'!$B$7:$B$846,0)))</f>
        <v/>
      </c>
      <c r="AK232" s="856" t="str">
        <f>IF($B232="","",INDEX('All CCC'!AK$7:AK$846,MATCH(WatchList!$B232,'All CCC'!$B$7:$B$846,0)))</f>
        <v/>
      </c>
      <c r="AL232" s="856" t="str">
        <f>IF($B232="","",INDEX('All CCC'!AL$7:AL$846,MATCH(WatchList!$B232,'All CCC'!$B$7:$B$846,0)))</f>
        <v/>
      </c>
      <c r="AM232" s="856" t="str">
        <f>IF($B232="","",INDEX('All CCC'!AM$7:AM$846,MATCH(WatchList!$B232,'All CCC'!$B$7:$B$846,0)))</f>
        <v/>
      </c>
      <c r="AN232" s="856" t="str">
        <f>IF($B232="","",INDEX('All CCC'!AN$7:AN$846,MATCH(WatchList!$B232,'All CCC'!$B$7:$B$846,0)))</f>
        <v/>
      </c>
      <c r="AO232" s="856" t="str">
        <f>IF($B232="","",INDEX('All CCC'!AO$7:AO$846,MATCH(WatchList!$B232,'All CCC'!$B$7:$B$846,0)))</f>
        <v/>
      </c>
      <c r="AP232" s="856" t="str">
        <f>IF($B232="","",INDEX('All CCC'!AP$7:AP$846,MATCH(WatchList!$B232,'All CCC'!$B$7:$B$846,0)))</f>
        <v/>
      </c>
      <c r="AQ232" s="856" t="str">
        <f>IF($B232="","",INDEX('All CCC'!AQ$7:AQ$846,MATCH(WatchList!$B232,'All CCC'!$B$7:$B$846,0)))</f>
        <v/>
      </c>
      <c r="AR232" s="856" t="str">
        <f>IF($B232="","",INDEX('All CCC'!AR$7:AR$846,MATCH(WatchList!$B232,'All CCC'!$B$7:$B$846,0)))</f>
        <v/>
      </c>
      <c r="AS232" s="856" t="str">
        <f>IF($B232="","",INDEX('All CCC'!AS$7:AS$846,MATCH(WatchList!$B232,'All CCC'!$B$7:$B$846,0)))</f>
        <v/>
      </c>
      <c r="AT232" s="856" t="str">
        <f>IF($B232="","",INDEX('All CCC'!AT$7:AT$846,MATCH(WatchList!$B232,'All CCC'!$B$7:$B$846,0)))</f>
        <v/>
      </c>
      <c r="AU232" s="856" t="str">
        <f>IF($B232="","",INDEX('All CCC'!AU$7:AU$846,MATCH(WatchList!$B232,'All CCC'!$B$7:$B$846,0)))</f>
        <v/>
      </c>
      <c r="AV232" s="856" t="str">
        <f>IF($B232="","",INDEX('All CCC'!AV$7:AV$846,MATCH(WatchList!$B232,'All CCC'!$B$7:$B$846,0)))</f>
        <v/>
      </c>
      <c r="AW232" s="856" t="str">
        <f>IF($B232="","",INDEX('All CCC'!AW$7:AW$846,MATCH(WatchList!$B232,'All CCC'!$B$7:$B$846,0)))</f>
        <v/>
      </c>
      <c r="AX232" s="856" t="str">
        <f>IF($B232="","",INDEX('All CCC'!AX$7:AX$846,MATCH(WatchList!$B232,'All CCC'!$B$7:$B$846,0)))</f>
        <v/>
      </c>
      <c r="AY232" s="856" t="str">
        <f>IF($B232="","",INDEX('All CCC'!AY$7:AY$846,MATCH(WatchList!$B232,'All CCC'!$B$7:$B$846,0)))</f>
        <v/>
      </c>
      <c r="AZ232" s="856" t="str">
        <f>IF($B232="","",INDEX('All CCC'!AZ$7:AZ$846,MATCH(WatchList!$B232,'All CCC'!$B$7:$B$846,0)))</f>
        <v/>
      </c>
      <c r="BA232" s="856" t="str">
        <f>IF($B232="","",INDEX('All CCC'!BA$7:BA$846,MATCH(WatchList!$B232,'All CCC'!$B$7:$B$846,0)))</f>
        <v/>
      </c>
      <c r="BB232" s="856" t="str">
        <f>IF($B232="","",INDEX('All CCC'!BB$7:BB$846,MATCH(WatchList!$B232,'All CCC'!$B$7:$B$846,0)))</f>
        <v/>
      </c>
      <c r="BC232" s="856" t="str">
        <f>IF($B232="","",INDEX('All CCC'!BC$7:BC$846,MATCH(WatchList!$B232,'All CCC'!$B$7:$B$846,0)))</f>
        <v/>
      </c>
      <c r="BD232" s="856" t="str">
        <f>IF($B232="","",INDEX('All CCC'!BD$7:BD$846,MATCH(WatchList!$B232,'All CCC'!$B$7:$B$846,0)))</f>
        <v/>
      </c>
      <c r="BE232" s="856" t="str">
        <f>IF($B232="","",INDEX('All CCC'!BE$7:BE$846,MATCH(WatchList!$B232,'All CCC'!$B$7:$B$846,0)))</f>
        <v/>
      </c>
      <c r="BF232" s="856" t="str">
        <f>IF($B232="","",INDEX('All CCC'!BF$7:BF$846,MATCH(WatchList!$B232,'All CCC'!$B$7:$B$846,0)))</f>
        <v/>
      </c>
      <c r="BG232" s="856" t="str">
        <f>IF($B232="","",INDEX('All CCC'!BG$7:BG$846,MATCH(WatchList!$B232,'All CCC'!$B$7:$B$846,0)))</f>
        <v/>
      </c>
    </row>
    <row r="233" spans="1:59" x14ac:dyDescent="0.2">
      <c r="A233" s="550" t="str">
        <f>IF($B233="","",INDEX('All CCC'!A$7:A$846,MATCH(WatchList!$B233,'All CCC'!$B$7:$B$846,0)))</f>
        <v/>
      </c>
      <c r="B233" s="31"/>
      <c r="C233" s="856" t="str">
        <f>IF($B233="","",INDEX('All CCC'!C$7:C$846,MATCH(WatchList!$B233,'All CCC'!$B$7:$B$846,0)))</f>
        <v/>
      </c>
      <c r="D233" s="856" t="str">
        <f>IF($B233="","",INDEX('All CCC'!D$7:D$846,MATCH(WatchList!$B233,'All CCC'!$B$7:$B$846,0)))</f>
        <v/>
      </c>
      <c r="E233" s="856" t="str">
        <f>IF($B233="","",INDEX('All CCC'!E$7:E$846,MATCH(WatchList!$B233,'All CCC'!$B$7:$B$846,0)))</f>
        <v/>
      </c>
      <c r="F233" s="856" t="str">
        <f>IF($B233="","",INDEX('All CCC'!F$7:F$846,MATCH(WatchList!$B233,'All CCC'!$B$7:$B$846,0)))</f>
        <v/>
      </c>
      <c r="G233" s="856" t="str">
        <f>IF($B233="","",INDEX('All CCC'!G$7:G$846,MATCH(WatchList!$B233,'All CCC'!$B$7:$B$846,0)))</f>
        <v/>
      </c>
      <c r="H233" s="856" t="str">
        <f>IF($B233="","",INDEX('All CCC'!H$7:H$846,MATCH(WatchList!$B233,'All CCC'!$B$7:$B$846,0)))</f>
        <v/>
      </c>
      <c r="I233" s="856" t="str">
        <f>IF($B233="","",INDEX('All CCC'!I$7:I$846,MATCH(WatchList!$B233,'All CCC'!$B$7:$B$846,0)))</f>
        <v/>
      </c>
      <c r="J233" s="856" t="str">
        <f>IF($B233="","",INDEX('All CCC'!J$7:J$846,MATCH(WatchList!$B233,'All CCC'!$B$7:$B$846,0)))</f>
        <v/>
      </c>
      <c r="K233" s="856" t="str">
        <f>IF($B233="","",INDEX('All CCC'!K$7:K$846,MATCH(WatchList!$B233,'All CCC'!$B$7:$B$846,0)))</f>
        <v/>
      </c>
      <c r="L233" s="856" t="str">
        <f>IF($B233="","",INDEX('All CCC'!L$7:L$846,MATCH(WatchList!$B233,'All CCC'!$B$7:$B$846,0)))</f>
        <v/>
      </c>
      <c r="M233" s="856" t="str">
        <f>IF($B233="","",INDEX('All CCC'!M$7:M$846,MATCH(WatchList!$B233,'All CCC'!$B$7:$B$846,0)))</f>
        <v/>
      </c>
      <c r="N233" s="856" t="str">
        <f>IF($B233="","",INDEX('All CCC'!N$7:N$846,MATCH(WatchList!$B233,'All CCC'!$B$7:$B$846,0)))</f>
        <v/>
      </c>
      <c r="O233" s="856" t="str">
        <f>IF($B233="","",INDEX('All CCC'!O$7:O$846,MATCH(WatchList!$B233,'All CCC'!$B$7:$B$846,0)))</f>
        <v/>
      </c>
      <c r="P233" s="857" t="str">
        <f>IF($B233="","",INDEX('All CCC'!P$7:P$846,MATCH(WatchList!$B233,'All CCC'!$B$7:$B$846,0)))</f>
        <v/>
      </c>
      <c r="Q233" s="857" t="str">
        <f>IF($B233="","",INDEX('All CCC'!Q$7:Q$846,MATCH(WatchList!$B233,'All CCC'!$B$7:$B$846,0)))</f>
        <v/>
      </c>
      <c r="R233" s="856" t="str">
        <f>IF($B233="","",INDEX('All CCC'!R$7:R$846,MATCH(WatchList!$B233,'All CCC'!$B$7:$B$846,0)))</f>
        <v/>
      </c>
      <c r="S233" s="856" t="str">
        <f>IF($B233="","",INDEX('All CCC'!S$7:S$846,MATCH(WatchList!$B233,'All CCC'!$B$7:$B$846,0)))</f>
        <v/>
      </c>
      <c r="T233" s="856" t="str">
        <f>IF($B233="","",INDEX('All CCC'!T$7:T$846,MATCH(WatchList!$B233,'All CCC'!$B$7:$B$846,0)))</f>
        <v/>
      </c>
      <c r="U233" s="856" t="str">
        <f>IF($B233="","",INDEX('All CCC'!U$7:U$846,MATCH(WatchList!$B233,'All CCC'!$B$7:$B$846,0)))</f>
        <v/>
      </c>
      <c r="V233" s="856" t="str">
        <f>IF($B233="","",INDEX('All CCC'!V$7:V$846,MATCH(WatchList!$B233,'All CCC'!$B$7:$B$846,0)))</f>
        <v/>
      </c>
      <c r="W233" s="856" t="str">
        <f>IF($B233="","",INDEX('All CCC'!W$7:W$846,MATCH(WatchList!$B233,'All CCC'!$B$7:$B$846,0)))</f>
        <v/>
      </c>
      <c r="X233" s="856" t="str">
        <f>IF($B233="","",INDEX('All CCC'!X$7:X$846,MATCH(WatchList!$B233,'All CCC'!$B$7:$B$846,0)))</f>
        <v/>
      </c>
      <c r="Y233" s="856" t="str">
        <f>IF($B233="","",INDEX('All CCC'!Y$7:Y$846,MATCH(WatchList!$B233,'All CCC'!$B$7:$B$846,0)))</f>
        <v/>
      </c>
      <c r="Z233" s="856" t="str">
        <f>IF($B233="","",INDEX('All CCC'!Z$7:Z$846,MATCH(WatchList!$B233,'All CCC'!$B$7:$B$846,0)))</f>
        <v/>
      </c>
      <c r="AA233" s="856" t="str">
        <f>IF($B233="","",INDEX('All CCC'!AA$7:AA$846,MATCH(WatchList!$B233,'All CCC'!$B$7:$B$846,0)))</f>
        <v/>
      </c>
      <c r="AB233" s="856" t="str">
        <f>IF($B233="","",INDEX('All CCC'!AB$7:AB$846,MATCH(WatchList!$B233,'All CCC'!$B$7:$B$846,0)))</f>
        <v/>
      </c>
      <c r="AC233" s="856" t="str">
        <f>IF($B233="","",INDEX('All CCC'!AC$7:AC$846,MATCH(WatchList!$B233,'All CCC'!$B$7:$B$846,0)))</f>
        <v/>
      </c>
      <c r="AD233" s="856" t="str">
        <f>IF($B233="","",INDEX('All CCC'!AD$7:AD$846,MATCH(WatchList!$B233,'All CCC'!$B$7:$B$846,0)))</f>
        <v/>
      </c>
      <c r="AE233" s="856" t="str">
        <f>IF($B233="","",INDEX('All CCC'!AE$7:AE$846,MATCH(WatchList!$B233,'All CCC'!$B$7:$B$846,0)))</f>
        <v/>
      </c>
      <c r="AF233" s="856" t="str">
        <f>IF($B233="","",INDEX('All CCC'!AF$7:AF$846,MATCH(WatchList!$B233,'All CCC'!$B$7:$B$846,0)))</f>
        <v/>
      </c>
      <c r="AG233" s="856" t="str">
        <f>IF($B233="","",INDEX('All CCC'!AG$7:AG$846,MATCH(WatchList!$B233,'All CCC'!$B$7:$B$846,0)))</f>
        <v/>
      </c>
      <c r="AH233" s="856" t="str">
        <f>IF($B233="","",INDEX('All CCC'!AH$7:AH$846,MATCH(WatchList!$B233,'All CCC'!$B$7:$B$846,0)))</f>
        <v/>
      </c>
      <c r="AI233" s="856" t="str">
        <f>IF($B233="","",INDEX('All CCC'!AI$7:AI$846,MATCH(WatchList!$B233,'All CCC'!$B$7:$B$846,0)))</f>
        <v/>
      </c>
      <c r="AJ233" s="856" t="str">
        <f>IF($B233="","",INDEX('All CCC'!AJ$7:AJ$846,MATCH(WatchList!$B233,'All CCC'!$B$7:$B$846,0)))</f>
        <v/>
      </c>
      <c r="AK233" s="856" t="str">
        <f>IF($B233="","",INDEX('All CCC'!AK$7:AK$846,MATCH(WatchList!$B233,'All CCC'!$B$7:$B$846,0)))</f>
        <v/>
      </c>
      <c r="AL233" s="856" t="str">
        <f>IF($B233="","",INDEX('All CCC'!AL$7:AL$846,MATCH(WatchList!$B233,'All CCC'!$B$7:$B$846,0)))</f>
        <v/>
      </c>
      <c r="AM233" s="856" t="str">
        <f>IF($B233="","",INDEX('All CCC'!AM$7:AM$846,MATCH(WatchList!$B233,'All CCC'!$B$7:$B$846,0)))</f>
        <v/>
      </c>
      <c r="AN233" s="856" t="str">
        <f>IF($B233="","",INDEX('All CCC'!AN$7:AN$846,MATCH(WatchList!$B233,'All CCC'!$B$7:$B$846,0)))</f>
        <v/>
      </c>
      <c r="AO233" s="856" t="str">
        <f>IF($B233="","",INDEX('All CCC'!AO$7:AO$846,MATCH(WatchList!$B233,'All CCC'!$B$7:$B$846,0)))</f>
        <v/>
      </c>
      <c r="AP233" s="856" t="str">
        <f>IF($B233="","",INDEX('All CCC'!AP$7:AP$846,MATCH(WatchList!$B233,'All CCC'!$B$7:$B$846,0)))</f>
        <v/>
      </c>
      <c r="AQ233" s="856" t="str">
        <f>IF($B233="","",INDEX('All CCC'!AQ$7:AQ$846,MATCH(WatchList!$B233,'All CCC'!$B$7:$B$846,0)))</f>
        <v/>
      </c>
      <c r="AR233" s="856" t="str">
        <f>IF($B233="","",INDEX('All CCC'!AR$7:AR$846,MATCH(WatchList!$B233,'All CCC'!$B$7:$B$846,0)))</f>
        <v/>
      </c>
      <c r="AS233" s="856" t="str">
        <f>IF($B233="","",INDEX('All CCC'!AS$7:AS$846,MATCH(WatchList!$B233,'All CCC'!$B$7:$B$846,0)))</f>
        <v/>
      </c>
      <c r="AT233" s="856" t="str">
        <f>IF($B233="","",INDEX('All CCC'!AT$7:AT$846,MATCH(WatchList!$B233,'All CCC'!$B$7:$B$846,0)))</f>
        <v/>
      </c>
      <c r="AU233" s="856" t="str">
        <f>IF($B233="","",INDEX('All CCC'!AU$7:AU$846,MATCH(WatchList!$B233,'All CCC'!$B$7:$B$846,0)))</f>
        <v/>
      </c>
      <c r="AV233" s="856" t="str">
        <f>IF($B233="","",INDEX('All CCC'!AV$7:AV$846,MATCH(WatchList!$B233,'All CCC'!$B$7:$B$846,0)))</f>
        <v/>
      </c>
      <c r="AW233" s="856" t="str">
        <f>IF($B233="","",INDEX('All CCC'!AW$7:AW$846,MATCH(WatchList!$B233,'All CCC'!$B$7:$B$846,0)))</f>
        <v/>
      </c>
      <c r="AX233" s="856" t="str">
        <f>IF($B233="","",INDEX('All CCC'!AX$7:AX$846,MATCH(WatchList!$B233,'All CCC'!$B$7:$B$846,0)))</f>
        <v/>
      </c>
      <c r="AY233" s="856" t="str">
        <f>IF($B233="","",INDEX('All CCC'!AY$7:AY$846,MATCH(WatchList!$B233,'All CCC'!$B$7:$B$846,0)))</f>
        <v/>
      </c>
      <c r="AZ233" s="856" t="str">
        <f>IF($B233="","",INDEX('All CCC'!AZ$7:AZ$846,MATCH(WatchList!$B233,'All CCC'!$B$7:$B$846,0)))</f>
        <v/>
      </c>
      <c r="BA233" s="856" t="str">
        <f>IF($B233="","",INDEX('All CCC'!BA$7:BA$846,MATCH(WatchList!$B233,'All CCC'!$B$7:$B$846,0)))</f>
        <v/>
      </c>
      <c r="BB233" s="856" t="str">
        <f>IF($B233="","",INDEX('All CCC'!BB$7:BB$846,MATCH(WatchList!$B233,'All CCC'!$B$7:$B$846,0)))</f>
        <v/>
      </c>
      <c r="BC233" s="856" t="str">
        <f>IF($B233="","",INDEX('All CCC'!BC$7:BC$846,MATCH(WatchList!$B233,'All CCC'!$B$7:$B$846,0)))</f>
        <v/>
      </c>
      <c r="BD233" s="856" t="str">
        <f>IF($B233="","",INDEX('All CCC'!BD$7:BD$846,MATCH(WatchList!$B233,'All CCC'!$B$7:$B$846,0)))</f>
        <v/>
      </c>
      <c r="BE233" s="856" t="str">
        <f>IF($B233="","",INDEX('All CCC'!BE$7:BE$846,MATCH(WatchList!$B233,'All CCC'!$B$7:$B$846,0)))</f>
        <v/>
      </c>
      <c r="BF233" s="856" t="str">
        <f>IF($B233="","",INDEX('All CCC'!BF$7:BF$846,MATCH(WatchList!$B233,'All CCC'!$B$7:$B$846,0)))</f>
        <v/>
      </c>
      <c r="BG233" s="856" t="str">
        <f>IF($B233="","",INDEX('All CCC'!BG$7:BG$846,MATCH(WatchList!$B233,'All CCC'!$B$7:$B$846,0)))</f>
        <v/>
      </c>
    </row>
    <row r="234" spans="1:59" x14ac:dyDescent="0.2">
      <c r="A234" s="550" t="str">
        <f>IF($B234="","",INDEX('All CCC'!A$7:A$846,MATCH(WatchList!$B234,'All CCC'!$B$7:$B$846,0)))</f>
        <v/>
      </c>
      <c r="B234" s="31"/>
      <c r="C234" s="856" t="str">
        <f>IF($B234="","",INDEX('All CCC'!C$7:C$846,MATCH(WatchList!$B234,'All CCC'!$B$7:$B$846,0)))</f>
        <v/>
      </c>
      <c r="D234" s="856" t="str">
        <f>IF($B234="","",INDEX('All CCC'!D$7:D$846,MATCH(WatchList!$B234,'All CCC'!$B$7:$B$846,0)))</f>
        <v/>
      </c>
      <c r="E234" s="856" t="str">
        <f>IF($B234="","",INDEX('All CCC'!E$7:E$846,MATCH(WatchList!$B234,'All CCC'!$B$7:$B$846,0)))</f>
        <v/>
      </c>
      <c r="F234" s="856" t="str">
        <f>IF($B234="","",INDEX('All CCC'!F$7:F$846,MATCH(WatchList!$B234,'All CCC'!$B$7:$B$846,0)))</f>
        <v/>
      </c>
      <c r="G234" s="856" t="str">
        <f>IF($B234="","",INDEX('All CCC'!G$7:G$846,MATCH(WatchList!$B234,'All CCC'!$B$7:$B$846,0)))</f>
        <v/>
      </c>
      <c r="H234" s="856" t="str">
        <f>IF($B234="","",INDEX('All CCC'!H$7:H$846,MATCH(WatchList!$B234,'All CCC'!$B$7:$B$846,0)))</f>
        <v/>
      </c>
      <c r="I234" s="856" t="str">
        <f>IF($B234="","",INDEX('All CCC'!I$7:I$846,MATCH(WatchList!$B234,'All CCC'!$B$7:$B$846,0)))</f>
        <v/>
      </c>
      <c r="J234" s="856" t="str">
        <f>IF($B234="","",INDEX('All CCC'!J$7:J$846,MATCH(WatchList!$B234,'All CCC'!$B$7:$B$846,0)))</f>
        <v/>
      </c>
      <c r="K234" s="856" t="str">
        <f>IF($B234="","",INDEX('All CCC'!K$7:K$846,MATCH(WatchList!$B234,'All CCC'!$B$7:$B$846,0)))</f>
        <v/>
      </c>
      <c r="L234" s="856" t="str">
        <f>IF($B234="","",INDEX('All CCC'!L$7:L$846,MATCH(WatchList!$B234,'All CCC'!$B$7:$B$846,0)))</f>
        <v/>
      </c>
      <c r="M234" s="856" t="str">
        <f>IF($B234="","",INDEX('All CCC'!M$7:M$846,MATCH(WatchList!$B234,'All CCC'!$B$7:$B$846,0)))</f>
        <v/>
      </c>
      <c r="N234" s="856" t="str">
        <f>IF($B234="","",INDEX('All CCC'!N$7:N$846,MATCH(WatchList!$B234,'All CCC'!$B$7:$B$846,0)))</f>
        <v/>
      </c>
      <c r="O234" s="856" t="str">
        <f>IF($B234="","",INDEX('All CCC'!O$7:O$846,MATCH(WatchList!$B234,'All CCC'!$B$7:$B$846,0)))</f>
        <v/>
      </c>
      <c r="P234" s="857" t="str">
        <f>IF($B234="","",INDEX('All CCC'!P$7:P$846,MATCH(WatchList!$B234,'All CCC'!$B$7:$B$846,0)))</f>
        <v/>
      </c>
      <c r="Q234" s="857" t="str">
        <f>IF($B234="","",INDEX('All CCC'!Q$7:Q$846,MATCH(WatchList!$B234,'All CCC'!$B$7:$B$846,0)))</f>
        <v/>
      </c>
      <c r="R234" s="856" t="str">
        <f>IF($B234="","",INDEX('All CCC'!R$7:R$846,MATCH(WatchList!$B234,'All CCC'!$B$7:$B$846,0)))</f>
        <v/>
      </c>
      <c r="S234" s="856" t="str">
        <f>IF($B234="","",INDEX('All CCC'!S$7:S$846,MATCH(WatchList!$B234,'All CCC'!$B$7:$B$846,0)))</f>
        <v/>
      </c>
      <c r="T234" s="856" t="str">
        <f>IF($B234="","",INDEX('All CCC'!T$7:T$846,MATCH(WatchList!$B234,'All CCC'!$B$7:$B$846,0)))</f>
        <v/>
      </c>
      <c r="U234" s="856" t="str">
        <f>IF($B234="","",INDEX('All CCC'!U$7:U$846,MATCH(WatchList!$B234,'All CCC'!$B$7:$B$846,0)))</f>
        <v/>
      </c>
      <c r="V234" s="856" t="str">
        <f>IF($B234="","",INDEX('All CCC'!V$7:V$846,MATCH(WatchList!$B234,'All CCC'!$B$7:$B$846,0)))</f>
        <v/>
      </c>
      <c r="W234" s="856" t="str">
        <f>IF($B234="","",INDEX('All CCC'!W$7:W$846,MATCH(WatchList!$B234,'All CCC'!$B$7:$B$846,0)))</f>
        <v/>
      </c>
      <c r="X234" s="856" t="str">
        <f>IF($B234="","",INDEX('All CCC'!X$7:X$846,MATCH(WatchList!$B234,'All CCC'!$B$7:$B$846,0)))</f>
        <v/>
      </c>
      <c r="Y234" s="856" t="str">
        <f>IF($B234="","",INDEX('All CCC'!Y$7:Y$846,MATCH(WatchList!$B234,'All CCC'!$B$7:$B$846,0)))</f>
        <v/>
      </c>
      <c r="Z234" s="856" t="str">
        <f>IF($B234="","",INDEX('All CCC'!Z$7:Z$846,MATCH(WatchList!$B234,'All CCC'!$B$7:$B$846,0)))</f>
        <v/>
      </c>
      <c r="AA234" s="856" t="str">
        <f>IF($B234="","",INDEX('All CCC'!AA$7:AA$846,MATCH(WatchList!$B234,'All CCC'!$B$7:$B$846,0)))</f>
        <v/>
      </c>
      <c r="AB234" s="856" t="str">
        <f>IF($B234="","",INDEX('All CCC'!AB$7:AB$846,MATCH(WatchList!$B234,'All CCC'!$B$7:$B$846,0)))</f>
        <v/>
      </c>
      <c r="AC234" s="856" t="str">
        <f>IF($B234="","",INDEX('All CCC'!AC$7:AC$846,MATCH(WatchList!$B234,'All CCC'!$B$7:$B$846,0)))</f>
        <v/>
      </c>
      <c r="AD234" s="856" t="str">
        <f>IF($B234="","",INDEX('All CCC'!AD$7:AD$846,MATCH(WatchList!$B234,'All CCC'!$B$7:$B$846,0)))</f>
        <v/>
      </c>
      <c r="AE234" s="856" t="str">
        <f>IF($B234="","",INDEX('All CCC'!AE$7:AE$846,MATCH(WatchList!$B234,'All CCC'!$B$7:$B$846,0)))</f>
        <v/>
      </c>
      <c r="AF234" s="856" t="str">
        <f>IF($B234="","",INDEX('All CCC'!AF$7:AF$846,MATCH(WatchList!$B234,'All CCC'!$B$7:$B$846,0)))</f>
        <v/>
      </c>
      <c r="AG234" s="856" t="str">
        <f>IF($B234="","",INDEX('All CCC'!AG$7:AG$846,MATCH(WatchList!$B234,'All CCC'!$B$7:$B$846,0)))</f>
        <v/>
      </c>
      <c r="AH234" s="856" t="str">
        <f>IF($B234="","",INDEX('All CCC'!AH$7:AH$846,MATCH(WatchList!$B234,'All CCC'!$B$7:$B$846,0)))</f>
        <v/>
      </c>
      <c r="AI234" s="856" t="str">
        <f>IF($B234="","",INDEX('All CCC'!AI$7:AI$846,MATCH(WatchList!$B234,'All CCC'!$B$7:$B$846,0)))</f>
        <v/>
      </c>
      <c r="AJ234" s="856" t="str">
        <f>IF($B234="","",INDEX('All CCC'!AJ$7:AJ$846,MATCH(WatchList!$B234,'All CCC'!$B$7:$B$846,0)))</f>
        <v/>
      </c>
      <c r="AK234" s="856" t="str">
        <f>IF($B234="","",INDEX('All CCC'!AK$7:AK$846,MATCH(WatchList!$B234,'All CCC'!$B$7:$B$846,0)))</f>
        <v/>
      </c>
      <c r="AL234" s="856" t="str">
        <f>IF($B234="","",INDEX('All CCC'!AL$7:AL$846,MATCH(WatchList!$B234,'All CCC'!$B$7:$B$846,0)))</f>
        <v/>
      </c>
      <c r="AM234" s="856" t="str">
        <f>IF($B234="","",INDEX('All CCC'!AM$7:AM$846,MATCH(WatchList!$B234,'All CCC'!$B$7:$B$846,0)))</f>
        <v/>
      </c>
      <c r="AN234" s="856" t="str">
        <f>IF($B234="","",INDEX('All CCC'!AN$7:AN$846,MATCH(WatchList!$B234,'All CCC'!$B$7:$B$846,0)))</f>
        <v/>
      </c>
      <c r="AO234" s="856" t="str">
        <f>IF($B234="","",INDEX('All CCC'!AO$7:AO$846,MATCH(WatchList!$B234,'All CCC'!$B$7:$B$846,0)))</f>
        <v/>
      </c>
      <c r="AP234" s="856" t="str">
        <f>IF($B234="","",INDEX('All CCC'!AP$7:AP$846,MATCH(WatchList!$B234,'All CCC'!$B$7:$B$846,0)))</f>
        <v/>
      </c>
      <c r="AQ234" s="856" t="str">
        <f>IF($B234="","",INDEX('All CCC'!AQ$7:AQ$846,MATCH(WatchList!$B234,'All CCC'!$B$7:$B$846,0)))</f>
        <v/>
      </c>
      <c r="AR234" s="856" t="str">
        <f>IF($B234="","",INDEX('All CCC'!AR$7:AR$846,MATCH(WatchList!$B234,'All CCC'!$B$7:$B$846,0)))</f>
        <v/>
      </c>
      <c r="AS234" s="856" t="str">
        <f>IF($B234="","",INDEX('All CCC'!AS$7:AS$846,MATCH(WatchList!$B234,'All CCC'!$B$7:$B$846,0)))</f>
        <v/>
      </c>
      <c r="AT234" s="856" t="str">
        <f>IF($B234="","",INDEX('All CCC'!AT$7:AT$846,MATCH(WatchList!$B234,'All CCC'!$B$7:$B$846,0)))</f>
        <v/>
      </c>
      <c r="AU234" s="856" t="str">
        <f>IF($B234="","",INDEX('All CCC'!AU$7:AU$846,MATCH(WatchList!$B234,'All CCC'!$B$7:$B$846,0)))</f>
        <v/>
      </c>
      <c r="AV234" s="856" t="str">
        <f>IF($B234="","",INDEX('All CCC'!AV$7:AV$846,MATCH(WatchList!$B234,'All CCC'!$B$7:$B$846,0)))</f>
        <v/>
      </c>
      <c r="AW234" s="856" t="str">
        <f>IF($B234="","",INDEX('All CCC'!AW$7:AW$846,MATCH(WatchList!$B234,'All CCC'!$B$7:$B$846,0)))</f>
        <v/>
      </c>
      <c r="AX234" s="856" t="str">
        <f>IF($B234="","",INDEX('All CCC'!AX$7:AX$846,MATCH(WatchList!$B234,'All CCC'!$B$7:$B$846,0)))</f>
        <v/>
      </c>
      <c r="AY234" s="856" t="str">
        <f>IF($B234="","",INDEX('All CCC'!AY$7:AY$846,MATCH(WatchList!$B234,'All CCC'!$B$7:$B$846,0)))</f>
        <v/>
      </c>
      <c r="AZ234" s="856" t="str">
        <f>IF($B234="","",INDEX('All CCC'!AZ$7:AZ$846,MATCH(WatchList!$B234,'All CCC'!$B$7:$B$846,0)))</f>
        <v/>
      </c>
      <c r="BA234" s="856" t="str">
        <f>IF($B234="","",INDEX('All CCC'!BA$7:BA$846,MATCH(WatchList!$B234,'All CCC'!$B$7:$B$846,0)))</f>
        <v/>
      </c>
      <c r="BB234" s="856" t="str">
        <f>IF($B234="","",INDEX('All CCC'!BB$7:BB$846,MATCH(WatchList!$B234,'All CCC'!$B$7:$B$846,0)))</f>
        <v/>
      </c>
      <c r="BC234" s="856" t="str">
        <f>IF($B234="","",INDEX('All CCC'!BC$7:BC$846,MATCH(WatchList!$B234,'All CCC'!$B$7:$B$846,0)))</f>
        <v/>
      </c>
      <c r="BD234" s="856" t="str">
        <f>IF($B234="","",INDEX('All CCC'!BD$7:BD$846,MATCH(WatchList!$B234,'All CCC'!$B$7:$B$846,0)))</f>
        <v/>
      </c>
      <c r="BE234" s="856" t="str">
        <f>IF($B234="","",INDEX('All CCC'!BE$7:BE$846,MATCH(WatchList!$B234,'All CCC'!$B$7:$B$846,0)))</f>
        <v/>
      </c>
      <c r="BF234" s="856" t="str">
        <f>IF($B234="","",INDEX('All CCC'!BF$7:BF$846,MATCH(WatchList!$B234,'All CCC'!$B$7:$B$846,0)))</f>
        <v/>
      </c>
      <c r="BG234" s="856" t="str">
        <f>IF($B234="","",INDEX('All CCC'!BG$7:BG$846,MATCH(WatchList!$B234,'All CCC'!$B$7:$B$846,0)))</f>
        <v/>
      </c>
    </row>
    <row r="235" spans="1:59" x14ac:dyDescent="0.2">
      <c r="A235" s="550" t="str">
        <f>IF($B235="","",INDEX('All CCC'!A$7:A$846,MATCH(WatchList!$B235,'All CCC'!$B$7:$B$846,0)))</f>
        <v/>
      </c>
      <c r="B235" s="31"/>
      <c r="C235" s="856" t="str">
        <f>IF($B235="","",INDEX('All CCC'!C$7:C$846,MATCH(WatchList!$B235,'All CCC'!$B$7:$B$846,0)))</f>
        <v/>
      </c>
      <c r="D235" s="856" t="str">
        <f>IF($B235="","",INDEX('All CCC'!D$7:D$846,MATCH(WatchList!$B235,'All CCC'!$B$7:$B$846,0)))</f>
        <v/>
      </c>
      <c r="E235" s="856" t="str">
        <f>IF($B235="","",INDEX('All CCC'!E$7:E$846,MATCH(WatchList!$B235,'All CCC'!$B$7:$B$846,0)))</f>
        <v/>
      </c>
      <c r="F235" s="856" t="str">
        <f>IF($B235="","",INDEX('All CCC'!F$7:F$846,MATCH(WatchList!$B235,'All CCC'!$B$7:$B$846,0)))</f>
        <v/>
      </c>
      <c r="G235" s="856" t="str">
        <f>IF($B235="","",INDEX('All CCC'!G$7:G$846,MATCH(WatchList!$B235,'All CCC'!$B$7:$B$846,0)))</f>
        <v/>
      </c>
      <c r="H235" s="856" t="str">
        <f>IF($B235="","",INDEX('All CCC'!H$7:H$846,MATCH(WatchList!$B235,'All CCC'!$B$7:$B$846,0)))</f>
        <v/>
      </c>
      <c r="I235" s="856" t="str">
        <f>IF($B235="","",INDEX('All CCC'!I$7:I$846,MATCH(WatchList!$B235,'All CCC'!$B$7:$B$846,0)))</f>
        <v/>
      </c>
      <c r="J235" s="856" t="str">
        <f>IF($B235="","",INDEX('All CCC'!J$7:J$846,MATCH(WatchList!$B235,'All CCC'!$B$7:$B$846,0)))</f>
        <v/>
      </c>
      <c r="K235" s="856" t="str">
        <f>IF($B235="","",INDEX('All CCC'!K$7:K$846,MATCH(WatchList!$B235,'All CCC'!$B$7:$B$846,0)))</f>
        <v/>
      </c>
      <c r="L235" s="856" t="str">
        <f>IF($B235="","",INDEX('All CCC'!L$7:L$846,MATCH(WatchList!$B235,'All CCC'!$B$7:$B$846,0)))</f>
        <v/>
      </c>
      <c r="M235" s="856" t="str">
        <f>IF($B235="","",INDEX('All CCC'!M$7:M$846,MATCH(WatchList!$B235,'All CCC'!$B$7:$B$846,0)))</f>
        <v/>
      </c>
      <c r="N235" s="856" t="str">
        <f>IF($B235="","",INDEX('All CCC'!N$7:N$846,MATCH(WatchList!$B235,'All CCC'!$B$7:$B$846,0)))</f>
        <v/>
      </c>
      <c r="O235" s="856" t="str">
        <f>IF($B235="","",INDEX('All CCC'!O$7:O$846,MATCH(WatchList!$B235,'All CCC'!$B$7:$B$846,0)))</f>
        <v/>
      </c>
      <c r="P235" s="857" t="str">
        <f>IF($B235="","",INDEX('All CCC'!P$7:P$846,MATCH(WatchList!$B235,'All CCC'!$B$7:$B$846,0)))</f>
        <v/>
      </c>
      <c r="Q235" s="857" t="str">
        <f>IF($B235="","",INDEX('All CCC'!Q$7:Q$846,MATCH(WatchList!$B235,'All CCC'!$B$7:$B$846,0)))</f>
        <v/>
      </c>
      <c r="R235" s="856" t="str">
        <f>IF($B235="","",INDEX('All CCC'!R$7:R$846,MATCH(WatchList!$B235,'All CCC'!$B$7:$B$846,0)))</f>
        <v/>
      </c>
      <c r="S235" s="856" t="str">
        <f>IF($B235="","",INDEX('All CCC'!S$7:S$846,MATCH(WatchList!$B235,'All CCC'!$B$7:$B$846,0)))</f>
        <v/>
      </c>
      <c r="T235" s="856" t="str">
        <f>IF($B235="","",INDEX('All CCC'!T$7:T$846,MATCH(WatchList!$B235,'All CCC'!$B$7:$B$846,0)))</f>
        <v/>
      </c>
      <c r="U235" s="856" t="str">
        <f>IF($B235="","",INDEX('All CCC'!U$7:U$846,MATCH(WatchList!$B235,'All CCC'!$B$7:$B$846,0)))</f>
        <v/>
      </c>
      <c r="V235" s="856" t="str">
        <f>IF($B235="","",INDEX('All CCC'!V$7:V$846,MATCH(WatchList!$B235,'All CCC'!$B$7:$B$846,0)))</f>
        <v/>
      </c>
      <c r="W235" s="856" t="str">
        <f>IF($B235="","",INDEX('All CCC'!W$7:W$846,MATCH(WatchList!$B235,'All CCC'!$B$7:$B$846,0)))</f>
        <v/>
      </c>
      <c r="X235" s="856" t="str">
        <f>IF($B235="","",INDEX('All CCC'!X$7:X$846,MATCH(WatchList!$B235,'All CCC'!$B$7:$B$846,0)))</f>
        <v/>
      </c>
      <c r="Y235" s="856" t="str">
        <f>IF($B235="","",INDEX('All CCC'!Y$7:Y$846,MATCH(WatchList!$B235,'All CCC'!$B$7:$B$846,0)))</f>
        <v/>
      </c>
      <c r="Z235" s="856" t="str">
        <f>IF($B235="","",INDEX('All CCC'!Z$7:Z$846,MATCH(WatchList!$B235,'All CCC'!$B$7:$B$846,0)))</f>
        <v/>
      </c>
      <c r="AA235" s="856" t="str">
        <f>IF($B235="","",INDEX('All CCC'!AA$7:AA$846,MATCH(WatchList!$B235,'All CCC'!$B$7:$B$846,0)))</f>
        <v/>
      </c>
      <c r="AB235" s="856" t="str">
        <f>IF($B235="","",INDEX('All CCC'!AB$7:AB$846,MATCH(WatchList!$B235,'All CCC'!$B$7:$B$846,0)))</f>
        <v/>
      </c>
      <c r="AC235" s="856" t="str">
        <f>IF($B235="","",INDEX('All CCC'!AC$7:AC$846,MATCH(WatchList!$B235,'All CCC'!$B$7:$B$846,0)))</f>
        <v/>
      </c>
      <c r="AD235" s="856" t="str">
        <f>IF($B235="","",INDEX('All CCC'!AD$7:AD$846,MATCH(WatchList!$B235,'All CCC'!$B$7:$B$846,0)))</f>
        <v/>
      </c>
      <c r="AE235" s="856" t="str">
        <f>IF($B235="","",INDEX('All CCC'!AE$7:AE$846,MATCH(WatchList!$B235,'All CCC'!$B$7:$B$846,0)))</f>
        <v/>
      </c>
      <c r="AF235" s="856" t="str">
        <f>IF($B235="","",INDEX('All CCC'!AF$7:AF$846,MATCH(WatchList!$B235,'All CCC'!$B$7:$B$846,0)))</f>
        <v/>
      </c>
      <c r="AG235" s="856" t="str">
        <f>IF($B235="","",INDEX('All CCC'!AG$7:AG$846,MATCH(WatchList!$B235,'All CCC'!$B$7:$B$846,0)))</f>
        <v/>
      </c>
      <c r="AH235" s="856" t="str">
        <f>IF($B235="","",INDEX('All CCC'!AH$7:AH$846,MATCH(WatchList!$B235,'All CCC'!$B$7:$B$846,0)))</f>
        <v/>
      </c>
      <c r="AI235" s="856" t="str">
        <f>IF($B235="","",INDEX('All CCC'!AI$7:AI$846,MATCH(WatchList!$B235,'All CCC'!$B$7:$B$846,0)))</f>
        <v/>
      </c>
      <c r="AJ235" s="856" t="str">
        <f>IF($B235="","",INDEX('All CCC'!AJ$7:AJ$846,MATCH(WatchList!$B235,'All CCC'!$B$7:$B$846,0)))</f>
        <v/>
      </c>
      <c r="AK235" s="856" t="str">
        <f>IF($B235="","",INDEX('All CCC'!AK$7:AK$846,MATCH(WatchList!$B235,'All CCC'!$B$7:$B$846,0)))</f>
        <v/>
      </c>
      <c r="AL235" s="856" t="str">
        <f>IF($B235="","",INDEX('All CCC'!AL$7:AL$846,MATCH(WatchList!$B235,'All CCC'!$B$7:$B$846,0)))</f>
        <v/>
      </c>
      <c r="AM235" s="856" t="str">
        <f>IF($B235="","",INDEX('All CCC'!AM$7:AM$846,MATCH(WatchList!$B235,'All CCC'!$B$7:$B$846,0)))</f>
        <v/>
      </c>
      <c r="AN235" s="856" t="str">
        <f>IF($B235="","",INDEX('All CCC'!AN$7:AN$846,MATCH(WatchList!$B235,'All CCC'!$B$7:$B$846,0)))</f>
        <v/>
      </c>
      <c r="AO235" s="856" t="str">
        <f>IF($B235="","",INDEX('All CCC'!AO$7:AO$846,MATCH(WatchList!$B235,'All CCC'!$B$7:$B$846,0)))</f>
        <v/>
      </c>
      <c r="AP235" s="856" t="str">
        <f>IF($B235="","",INDEX('All CCC'!AP$7:AP$846,MATCH(WatchList!$B235,'All CCC'!$B$7:$B$846,0)))</f>
        <v/>
      </c>
      <c r="AQ235" s="856" t="str">
        <f>IF($B235="","",INDEX('All CCC'!AQ$7:AQ$846,MATCH(WatchList!$B235,'All CCC'!$B$7:$B$846,0)))</f>
        <v/>
      </c>
      <c r="AR235" s="856" t="str">
        <f>IF($B235="","",INDEX('All CCC'!AR$7:AR$846,MATCH(WatchList!$B235,'All CCC'!$B$7:$B$846,0)))</f>
        <v/>
      </c>
      <c r="AS235" s="856" t="str">
        <f>IF($B235="","",INDEX('All CCC'!AS$7:AS$846,MATCH(WatchList!$B235,'All CCC'!$B$7:$B$846,0)))</f>
        <v/>
      </c>
      <c r="AT235" s="856" t="str">
        <f>IF($B235="","",INDEX('All CCC'!AT$7:AT$846,MATCH(WatchList!$B235,'All CCC'!$B$7:$B$846,0)))</f>
        <v/>
      </c>
      <c r="AU235" s="856" t="str">
        <f>IF($B235="","",INDEX('All CCC'!AU$7:AU$846,MATCH(WatchList!$B235,'All CCC'!$B$7:$B$846,0)))</f>
        <v/>
      </c>
      <c r="AV235" s="856" t="str">
        <f>IF($B235="","",INDEX('All CCC'!AV$7:AV$846,MATCH(WatchList!$B235,'All CCC'!$B$7:$B$846,0)))</f>
        <v/>
      </c>
      <c r="AW235" s="856" t="str">
        <f>IF($B235="","",INDEX('All CCC'!AW$7:AW$846,MATCH(WatchList!$B235,'All CCC'!$B$7:$B$846,0)))</f>
        <v/>
      </c>
      <c r="AX235" s="856" t="str">
        <f>IF($B235="","",INDEX('All CCC'!AX$7:AX$846,MATCH(WatchList!$B235,'All CCC'!$B$7:$B$846,0)))</f>
        <v/>
      </c>
      <c r="AY235" s="856" t="str">
        <f>IF($B235="","",INDEX('All CCC'!AY$7:AY$846,MATCH(WatchList!$B235,'All CCC'!$B$7:$B$846,0)))</f>
        <v/>
      </c>
      <c r="AZ235" s="856" t="str">
        <f>IF($B235="","",INDEX('All CCC'!AZ$7:AZ$846,MATCH(WatchList!$B235,'All CCC'!$B$7:$B$846,0)))</f>
        <v/>
      </c>
      <c r="BA235" s="856" t="str">
        <f>IF($B235="","",INDEX('All CCC'!BA$7:BA$846,MATCH(WatchList!$B235,'All CCC'!$B$7:$B$846,0)))</f>
        <v/>
      </c>
      <c r="BB235" s="856" t="str">
        <f>IF($B235="","",INDEX('All CCC'!BB$7:BB$846,MATCH(WatchList!$B235,'All CCC'!$B$7:$B$846,0)))</f>
        <v/>
      </c>
      <c r="BC235" s="856" t="str">
        <f>IF($B235="","",INDEX('All CCC'!BC$7:BC$846,MATCH(WatchList!$B235,'All CCC'!$B$7:$B$846,0)))</f>
        <v/>
      </c>
      <c r="BD235" s="856" t="str">
        <f>IF($B235="","",INDEX('All CCC'!BD$7:BD$846,MATCH(WatchList!$B235,'All CCC'!$B$7:$B$846,0)))</f>
        <v/>
      </c>
      <c r="BE235" s="856" t="str">
        <f>IF($B235="","",INDEX('All CCC'!BE$7:BE$846,MATCH(WatchList!$B235,'All CCC'!$B$7:$B$846,0)))</f>
        <v/>
      </c>
      <c r="BF235" s="856" t="str">
        <f>IF($B235="","",INDEX('All CCC'!BF$7:BF$846,MATCH(WatchList!$B235,'All CCC'!$B$7:$B$846,0)))</f>
        <v/>
      </c>
      <c r="BG235" s="856" t="str">
        <f>IF($B235="","",INDEX('All CCC'!BG$7:BG$846,MATCH(WatchList!$B235,'All CCC'!$B$7:$B$846,0)))</f>
        <v/>
      </c>
    </row>
    <row r="236" spans="1:59" x14ac:dyDescent="0.2">
      <c r="A236" s="550" t="str">
        <f>IF($B236="","",INDEX('All CCC'!A$7:A$846,MATCH(WatchList!$B236,'All CCC'!$B$7:$B$846,0)))</f>
        <v/>
      </c>
      <c r="B236" s="31"/>
      <c r="C236" s="856" t="str">
        <f>IF($B236="","",INDEX('All CCC'!C$7:C$846,MATCH(WatchList!$B236,'All CCC'!$B$7:$B$846,0)))</f>
        <v/>
      </c>
      <c r="D236" s="856" t="str">
        <f>IF($B236="","",INDEX('All CCC'!D$7:D$846,MATCH(WatchList!$B236,'All CCC'!$B$7:$B$846,0)))</f>
        <v/>
      </c>
      <c r="E236" s="856" t="str">
        <f>IF($B236="","",INDEX('All CCC'!E$7:E$846,MATCH(WatchList!$B236,'All CCC'!$B$7:$B$846,0)))</f>
        <v/>
      </c>
      <c r="F236" s="856" t="str">
        <f>IF($B236="","",INDEX('All CCC'!F$7:F$846,MATCH(WatchList!$B236,'All CCC'!$B$7:$B$846,0)))</f>
        <v/>
      </c>
      <c r="G236" s="856" t="str">
        <f>IF($B236="","",INDEX('All CCC'!G$7:G$846,MATCH(WatchList!$B236,'All CCC'!$B$7:$B$846,0)))</f>
        <v/>
      </c>
      <c r="H236" s="856" t="str">
        <f>IF($B236="","",INDEX('All CCC'!H$7:H$846,MATCH(WatchList!$B236,'All CCC'!$B$7:$B$846,0)))</f>
        <v/>
      </c>
      <c r="I236" s="856" t="str">
        <f>IF($B236="","",INDEX('All CCC'!I$7:I$846,MATCH(WatchList!$B236,'All CCC'!$B$7:$B$846,0)))</f>
        <v/>
      </c>
      <c r="J236" s="856" t="str">
        <f>IF($B236="","",INDEX('All CCC'!J$7:J$846,MATCH(WatchList!$B236,'All CCC'!$B$7:$B$846,0)))</f>
        <v/>
      </c>
      <c r="K236" s="856" t="str">
        <f>IF($B236="","",INDEX('All CCC'!K$7:K$846,MATCH(WatchList!$B236,'All CCC'!$B$7:$B$846,0)))</f>
        <v/>
      </c>
      <c r="L236" s="856" t="str">
        <f>IF($B236="","",INDEX('All CCC'!L$7:L$846,MATCH(WatchList!$B236,'All CCC'!$B$7:$B$846,0)))</f>
        <v/>
      </c>
      <c r="M236" s="856" t="str">
        <f>IF($B236="","",INDEX('All CCC'!M$7:M$846,MATCH(WatchList!$B236,'All CCC'!$B$7:$B$846,0)))</f>
        <v/>
      </c>
      <c r="N236" s="856" t="str">
        <f>IF($B236="","",INDEX('All CCC'!N$7:N$846,MATCH(WatchList!$B236,'All CCC'!$B$7:$B$846,0)))</f>
        <v/>
      </c>
      <c r="O236" s="856" t="str">
        <f>IF($B236="","",INDEX('All CCC'!O$7:O$846,MATCH(WatchList!$B236,'All CCC'!$B$7:$B$846,0)))</f>
        <v/>
      </c>
      <c r="P236" s="857" t="str">
        <f>IF($B236="","",INDEX('All CCC'!P$7:P$846,MATCH(WatchList!$B236,'All CCC'!$B$7:$B$846,0)))</f>
        <v/>
      </c>
      <c r="Q236" s="857" t="str">
        <f>IF($B236="","",INDEX('All CCC'!Q$7:Q$846,MATCH(WatchList!$B236,'All CCC'!$B$7:$B$846,0)))</f>
        <v/>
      </c>
      <c r="R236" s="856" t="str">
        <f>IF($B236="","",INDEX('All CCC'!R$7:R$846,MATCH(WatchList!$B236,'All CCC'!$B$7:$B$846,0)))</f>
        <v/>
      </c>
      <c r="S236" s="856" t="str">
        <f>IF($B236="","",INDEX('All CCC'!S$7:S$846,MATCH(WatchList!$B236,'All CCC'!$B$7:$B$846,0)))</f>
        <v/>
      </c>
      <c r="T236" s="856" t="str">
        <f>IF($B236="","",INDEX('All CCC'!T$7:T$846,MATCH(WatchList!$B236,'All CCC'!$B$7:$B$846,0)))</f>
        <v/>
      </c>
      <c r="U236" s="856" t="str">
        <f>IF($B236="","",INDEX('All CCC'!U$7:U$846,MATCH(WatchList!$B236,'All CCC'!$B$7:$B$846,0)))</f>
        <v/>
      </c>
      <c r="V236" s="856" t="str">
        <f>IF($B236="","",INDEX('All CCC'!V$7:V$846,MATCH(WatchList!$B236,'All CCC'!$B$7:$B$846,0)))</f>
        <v/>
      </c>
      <c r="W236" s="856" t="str">
        <f>IF($B236="","",INDEX('All CCC'!W$7:W$846,MATCH(WatchList!$B236,'All CCC'!$B$7:$B$846,0)))</f>
        <v/>
      </c>
      <c r="X236" s="856" t="str">
        <f>IF($B236="","",INDEX('All CCC'!X$7:X$846,MATCH(WatchList!$B236,'All CCC'!$B$7:$B$846,0)))</f>
        <v/>
      </c>
      <c r="Y236" s="856" t="str">
        <f>IF($B236="","",INDEX('All CCC'!Y$7:Y$846,MATCH(WatchList!$B236,'All CCC'!$B$7:$B$846,0)))</f>
        <v/>
      </c>
      <c r="Z236" s="856" t="str">
        <f>IF($B236="","",INDEX('All CCC'!Z$7:Z$846,MATCH(WatchList!$B236,'All CCC'!$B$7:$B$846,0)))</f>
        <v/>
      </c>
      <c r="AA236" s="856" t="str">
        <f>IF($B236="","",INDEX('All CCC'!AA$7:AA$846,MATCH(WatchList!$B236,'All CCC'!$B$7:$B$846,0)))</f>
        <v/>
      </c>
      <c r="AB236" s="856" t="str">
        <f>IF($B236="","",INDEX('All CCC'!AB$7:AB$846,MATCH(WatchList!$B236,'All CCC'!$B$7:$B$846,0)))</f>
        <v/>
      </c>
      <c r="AC236" s="856" t="str">
        <f>IF($B236="","",INDEX('All CCC'!AC$7:AC$846,MATCH(WatchList!$B236,'All CCC'!$B$7:$B$846,0)))</f>
        <v/>
      </c>
      <c r="AD236" s="856" t="str">
        <f>IF($B236="","",INDEX('All CCC'!AD$7:AD$846,MATCH(WatchList!$B236,'All CCC'!$B$7:$B$846,0)))</f>
        <v/>
      </c>
      <c r="AE236" s="856" t="str">
        <f>IF($B236="","",INDEX('All CCC'!AE$7:AE$846,MATCH(WatchList!$B236,'All CCC'!$B$7:$B$846,0)))</f>
        <v/>
      </c>
      <c r="AF236" s="856" t="str">
        <f>IF($B236="","",INDEX('All CCC'!AF$7:AF$846,MATCH(WatchList!$B236,'All CCC'!$B$7:$B$846,0)))</f>
        <v/>
      </c>
      <c r="AG236" s="856" t="str">
        <f>IF($B236="","",INDEX('All CCC'!AG$7:AG$846,MATCH(WatchList!$B236,'All CCC'!$B$7:$B$846,0)))</f>
        <v/>
      </c>
      <c r="AH236" s="856" t="str">
        <f>IF($B236="","",INDEX('All CCC'!AH$7:AH$846,MATCH(WatchList!$B236,'All CCC'!$B$7:$B$846,0)))</f>
        <v/>
      </c>
      <c r="AI236" s="856" t="str">
        <f>IF($B236="","",INDEX('All CCC'!AI$7:AI$846,MATCH(WatchList!$B236,'All CCC'!$B$7:$B$846,0)))</f>
        <v/>
      </c>
      <c r="AJ236" s="856" t="str">
        <f>IF($B236="","",INDEX('All CCC'!AJ$7:AJ$846,MATCH(WatchList!$B236,'All CCC'!$B$7:$B$846,0)))</f>
        <v/>
      </c>
      <c r="AK236" s="856" t="str">
        <f>IF($B236="","",INDEX('All CCC'!AK$7:AK$846,MATCH(WatchList!$B236,'All CCC'!$B$7:$B$846,0)))</f>
        <v/>
      </c>
      <c r="AL236" s="856" t="str">
        <f>IF($B236="","",INDEX('All CCC'!AL$7:AL$846,MATCH(WatchList!$B236,'All CCC'!$B$7:$B$846,0)))</f>
        <v/>
      </c>
      <c r="AM236" s="856" t="str">
        <f>IF($B236="","",INDEX('All CCC'!AM$7:AM$846,MATCH(WatchList!$B236,'All CCC'!$B$7:$B$846,0)))</f>
        <v/>
      </c>
      <c r="AN236" s="856" t="str">
        <f>IF($B236="","",INDEX('All CCC'!AN$7:AN$846,MATCH(WatchList!$B236,'All CCC'!$B$7:$B$846,0)))</f>
        <v/>
      </c>
      <c r="AO236" s="856" t="str">
        <f>IF($B236="","",INDEX('All CCC'!AO$7:AO$846,MATCH(WatchList!$B236,'All CCC'!$B$7:$B$846,0)))</f>
        <v/>
      </c>
      <c r="AP236" s="856" t="str">
        <f>IF($B236="","",INDEX('All CCC'!AP$7:AP$846,MATCH(WatchList!$B236,'All CCC'!$B$7:$B$846,0)))</f>
        <v/>
      </c>
      <c r="AQ236" s="856" t="str">
        <f>IF($B236="","",INDEX('All CCC'!AQ$7:AQ$846,MATCH(WatchList!$B236,'All CCC'!$B$7:$B$846,0)))</f>
        <v/>
      </c>
      <c r="AR236" s="856" t="str">
        <f>IF($B236="","",INDEX('All CCC'!AR$7:AR$846,MATCH(WatchList!$B236,'All CCC'!$B$7:$B$846,0)))</f>
        <v/>
      </c>
      <c r="AS236" s="856" t="str">
        <f>IF($B236="","",INDEX('All CCC'!AS$7:AS$846,MATCH(WatchList!$B236,'All CCC'!$B$7:$B$846,0)))</f>
        <v/>
      </c>
      <c r="AT236" s="856" t="str">
        <f>IF($B236="","",INDEX('All CCC'!AT$7:AT$846,MATCH(WatchList!$B236,'All CCC'!$B$7:$B$846,0)))</f>
        <v/>
      </c>
      <c r="AU236" s="856" t="str">
        <f>IF($B236="","",INDEX('All CCC'!AU$7:AU$846,MATCH(WatchList!$B236,'All CCC'!$B$7:$B$846,0)))</f>
        <v/>
      </c>
      <c r="AV236" s="856" t="str">
        <f>IF($B236="","",INDEX('All CCC'!AV$7:AV$846,MATCH(WatchList!$B236,'All CCC'!$B$7:$B$846,0)))</f>
        <v/>
      </c>
      <c r="AW236" s="856" t="str">
        <f>IF($B236="","",INDEX('All CCC'!AW$7:AW$846,MATCH(WatchList!$B236,'All CCC'!$B$7:$B$846,0)))</f>
        <v/>
      </c>
      <c r="AX236" s="856" t="str">
        <f>IF($B236="","",INDEX('All CCC'!AX$7:AX$846,MATCH(WatchList!$B236,'All CCC'!$B$7:$B$846,0)))</f>
        <v/>
      </c>
      <c r="AY236" s="856" t="str">
        <f>IF($B236="","",INDEX('All CCC'!AY$7:AY$846,MATCH(WatchList!$B236,'All CCC'!$B$7:$B$846,0)))</f>
        <v/>
      </c>
      <c r="AZ236" s="856" t="str">
        <f>IF($B236="","",INDEX('All CCC'!AZ$7:AZ$846,MATCH(WatchList!$B236,'All CCC'!$B$7:$B$846,0)))</f>
        <v/>
      </c>
      <c r="BA236" s="856" t="str">
        <f>IF($B236="","",INDEX('All CCC'!BA$7:BA$846,MATCH(WatchList!$B236,'All CCC'!$B$7:$B$846,0)))</f>
        <v/>
      </c>
      <c r="BB236" s="856" t="str">
        <f>IF($B236="","",INDEX('All CCC'!BB$7:BB$846,MATCH(WatchList!$B236,'All CCC'!$B$7:$B$846,0)))</f>
        <v/>
      </c>
      <c r="BC236" s="856" t="str">
        <f>IF($B236="","",INDEX('All CCC'!BC$7:BC$846,MATCH(WatchList!$B236,'All CCC'!$B$7:$B$846,0)))</f>
        <v/>
      </c>
      <c r="BD236" s="856" t="str">
        <f>IF($B236="","",INDEX('All CCC'!BD$7:BD$846,MATCH(WatchList!$B236,'All CCC'!$B$7:$B$846,0)))</f>
        <v/>
      </c>
      <c r="BE236" s="856" t="str">
        <f>IF($B236="","",INDEX('All CCC'!BE$7:BE$846,MATCH(WatchList!$B236,'All CCC'!$B$7:$B$846,0)))</f>
        <v/>
      </c>
      <c r="BF236" s="856" t="str">
        <f>IF($B236="","",INDEX('All CCC'!BF$7:BF$846,MATCH(WatchList!$B236,'All CCC'!$B$7:$B$846,0)))</f>
        <v/>
      </c>
      <c r="BG236" s="856" t="str">
        <f>IF($B236="","",INDEX('All CCC'!BG$7:BG$846,MATCH(WatchList!$B236,'All CCC'!$B$7:$B$846,0)))</f>
        <v/>
      </c>
    </row>
    <row r="237" spans="1:59" x14ac:dyDescent="0.2">
      <c r="A237" s="550" t="str">
        <f>IF($B237="","",INDEX('All CCC'!A$7:A$846,MATCH(WatchList!$B237,'All CCC'!$B$7:$B$846,0)))</f>
        <v/>
      </c>
      <c r="B237" s="31"/>
      <c r="C237" s="856" t="str">
        <f>IF($B237="","",INDEX('All CCC'!C$7:C$846,MATCH(WatchList!$B237,'All CCC'!$B$7:$B$846,0)))</f>
        <v/>
      </c>
      <c r="D237" s="856" t="str">
        <f>IF($B237="","",INDEX('All CCC'!D$7:D$846,MATCH(WatchList!$B237,'All CCC'!$B$7:$B$846,0)))</f>
        <v/>
      </c>
      <c r="E237" s="856" t="str">
        <f>IF($B237="","",INDEX('All CCC'!E$7:E$846,MATCH(WatchList!$B237,'All CCC'!$B$7:$B$846,0)))</f>
        <v/>
      </c>
      <c r="F237" s="856" t="str">
        <f>IF($B237="","",INDEX('All CCC'!F$7:F$846,MATCH(WatchList!$B237,'All CCC'!$B$7:$B$846,0)))</f>
        <v/>
      </c>
      <c r="G237" s="856" t="str">
        <f>IF($B237="","",INDEX('All CCC'!G$7:G$846,MATCH(WatchList!$B237,'All CCC'!$B$7:$B$846,0)))</f>
        <v/>
      </c>
      <c r="H237" s="856" t="str">
        <f>IF($B237="","",INDEX('All CCC'!H$7:H$846,MATCH(WatchList!$B237,'All CCC'!$B$7:$B$846,0)))</f>
        <v/>
      </c>
      <c r="I237" s="856" t="str">
        <f>IF($B237="","",INDEX('All CCC'!I$7:I$846,MATCH(WatchList!$B237,'All CCC'!$B$7:$B$846,0)))</f>
        <v/>
      </c>
      <c r="J237" s="856" t="str">
        <f>IF($B237="","",INDEX('All CCC'!J$7:J$846,MATCH(WatchList!$B237,'All CCC'!$B$7:$B$846,0)))</f>
        <v/>
      </c>
      <c r="K237" s="856" t="str">
        <f>IF($B237="","",INDEX('All CCC'!K$7:K$846,MATCH(WatchList!$B237,'All CCC'!$B$7:$B$846,0)))</f>
        <v/>
      </c>
      <c r="L237" s="856" t="str">
        <f>IF($B237="","",INDEX('All CCC'!L$7:L$846,MATCH(WatchList!$B237,'All CCC'!$B$7:$B$846,0)))</f>
        <v/>
      </c>
      <c r="M237" s="856" t="str">
        <f>IF($B237="","",INDEX('All CCC'!M$7:M$846,MATCH(WatchList!$B237,'All CCC'!$B$7:$B$846,0)))</f>
        <v/>
      </c>
      <c r="N237" s="856" t="str">
        <f>IF($B237="","",INDEX('All CCC'!N$7:N$846,MATCH(WatchList!$B237,'All CCC'!$B$7:$B$846,0)))</f>
        <v/>
      </c>
      <c r="O237" s="856" t="str">
        <f>IF($B237="","",INDEX('All CCC'!O$7:O$846,MATCH(WatchList!$B237,'All CCC'!$B$7:$B$846,0)))</f>
        <v/>
      </c>
      <c r="P237" s="857" t="str">
        <f>IF($B237="","",INDEX('All CCC'!P$7:P$846,MATCH(WatchList!$B237,'All CCC'!$B$7:$B$846,0)))</f>
        <v/>
      </c>
      <c r="Q237" s="857" t="str">
        <f>IF($B237="","",INDEX('All CCC'!Q$7:Q$846,MATCH(WatchList!$B237,'All CCC'!$B$7:$B$846,0)))</f>
        <v/>
      </c>
      <c r="R237" s="856" t="str">
        <f>IF($B237="","",INDEX('All CCC'!R$7:R$846,MATCH(WatchList!$B237,'All CCC'!$B$7:$B$846,0)))</f>
        <v/>
      </c>
      <c r="S237" s="856" t="str">
        <f>IF($B237="","",INDEX('All CCC'!S$7:S$846,MATCH(WatchList!$B237,'All CCC'!$B$7:$B$846,0)))</f>
        <v/>
      </c>
      <c r="T237" s="856" t="str">
        <f>IF($B237="","",INDEX('All CCC'!T$7:T$846,MATCH(WatchList!$B237,'All CCC'!$B$7:$B$846,0)))</f>
        <v/>
      </c>
      <c r="U237" s="856" t="str">
        <f>IF($B237="","",INDEX('All CCC'!U$7:U$846,MATCH(WatchList!$B237,'All CCC'!$B$7:$B$846,0)))</f>
        <v/>
      </c>
      <c r="V237" s="856" t="str">
        <f>IF($B237="","",INDEX('All CCC'!V$7:V$846,MATCH(WatchList!$B237,'All CCC'!$B$7:$B$846,0)))</f>
        <v/>
      </c>
      <c r="W237" s="856" t="str">
        <f>IF($B237="","",INDEX('All CCC'!W$7:W$846,MATCH(WatchList!$B237,'All CCC'!$B$7:$B$846,0)))</f>
        <v/>
      </c>
      <c r="X237" s="856" t="str">
        <f>IF($B237="","",INDEX('All CCC'!X$7:X$846,MATCH(WatchList!$B237,'All CCC'!$B$7:$B$846,0)))</f>
        <v/>
      </c>
      <c r="Y237" s="856" t="str">
        <f>IF($B237="","",INDEX('All CCC'!Y$7:Y$846,MATCH(WatchList!$B237,'All CCC'!$B$7:$B$846,0)))</f>
        <v/>
      </c>
      <c r="Z237" s="856" t="str">
        <f>IF($B237="","",INDEX('All CCC'!Z$7:Z$846,MATCH(WatchList!$B237,'All CCC'!$B$7:$B$846,0)))</f>
        <v/>
      </c>
      <c r="AA237" s="856" t="str">
        <f>IF($B237="","",INDEX('All CCC'!AA$7:AA$846,MATCH(WatchList!$B237,'All CCC'!$B$7:$B$846,0)))</f>
        <v/>
      </c>
      <c r="AB237" s="856" t="str">
        <f>IF($B237="","",INDEX('All CCC'!AB$7:AB$846,MATCH(WatchList!$B237,'All CCC'!$B$7:$B$846,0)))</f>
        <v/>
      </c>
      <c r="AC237" s="856" t="str">
        <f>IF($B237="","",INDEX('All CCC'!AC$7:AC$846,MATCH(WatchList!$B237,'All CCC'!$B$7:$B$846,0)))</f>
        <v/>
      </c>
      <c r="AD237" s="856" t="str">
        <f>IF($B237="","",INDEX('All CCC'!AD$7:AD$846,MATCH(WatchList!$B237,'All CCC'!$B$7:$B$846,0)))</f>
        <v/>
      </c>
      <c r="AE237" s="856" t="str">
        <f>IF($B237="","",INDEX('All CCC'!AE$7:AE$846,MATCH(WatchList!$B237,'All CCC'!$B$7:$B$846,0)))</f>
        <v/>
      </c>
      <c r="AF237" s="856" t="str">
        <f>IF($B237="","",INDEX('All CCC'!AF$7:AF$846,MATCH(WatchList!$B237,'All CCC'!$B$7:$B$846,0)))</f>
        <v/>
      </c>
      <c r="AG237" s="856" t="str">
        <f>IF($B237="","",INDEX('All CCC'!AG$7:AG$846,MATCH(WatchList!$B237,'All CCC'!$B$7:$B$846,0)))</f>
        <v/>
      </c>
      <c r="AH237" s="856" t="str">
        <f>IF($B237="","",INDEX('All CCC'!AH$7:AH$846,MATCH(WatchList!$B237,'All CCC'!$B$7:$B$846,0)))</f>
        <v/>
      </c>
      <c r="AI237" s="856" t="str">
        <f>IF($B237="","",INDEX('All CCC'!AI$7:AI$846,MATCH(WatchList!$B237,'All CCC'!$B$7:$B$846,0)))</f>
        <v/>
      </c>
      <c r="AJ237" s="856" t="str">
        <f>IF($B237="","",INDEX('All CCC'!AJ$7:AJ$846,MATCH(WatchList!$B237,'All CCC'!$B$7:$B$846,0)))</f>
        <v/>
      </c>
      <c r="AK237" s="856" t="str">
        <f>IF($B237="","",INDEX('All CCC'!AK$7:AK$846,MATCH(WatchList!$B237,'All CCC'!$B$7:$B$846,0)))</f>
        <v/>
      </c>
      <c r="AL237" s="856" t="str">
        <f>IF($B237="","",INDEX('All CCC'!AL$7:AL$846,MATCH(WatchList!$B237,'All CCC'!$B$7:$B$846,0)))</f>
        <v/>
      </c>
      <c r="AM237" s="856" t="str">
        <f>IF($B237="","",INDEX('All CCC'!AM$7:AM$846,MATCH(WatchList!$B237,'All CCC'!$B$7:$B$846,0)))</f>
        <v/>
      </c>
      <c r="AN237" s="856" t="str">
        <f>IF($B237="","",INDEX('All CCC'!AN$7:AN$846,MATCH(WatchList!$B237,'All CCC'!$B$7:$B$846,0)))</f>
        <v/>
      </c>
      <c r="AO237" s="856" t="str">
        <f>IF($B237="","",INDEX('All CCC'!AO$7:AO$846,MATCH(WatchList!$B237,'All CCC'!$B$7:$B$846,0)))</f>
        <v/>
      </c>
      <c r="AP237" s="856" t="str">
        <f>IF($B237="","",INDEX('All CCC'!AP$7:AP$846,MATCH(WatchList!$B237,'All CCC'!$B$7:$B$846,0)))</f>
        <v/>
      </c>
      <c r="AQ237" s="856" t="str">
        <f>IF($B237="","",INDEX('All CCC'!AQ$7:AQ$846,MATCH(WatchList!$B237,'All CCC'!$B$7:$B$846,0)))</f>
        <v/>
      </c>
      <c r="AR237" s="856" t="str">
        <f>IF($B237="","",INDEX('All CCC'!AR$7:AR$846,MATCH(WatchList!$B237,'All CCC'!$B$7:$B$846,0)))</f>
        <v/>
      </c>
      <c r="AS237" s="856" t="str">
        <f>IF($B237="","",INDEX('All CCC'!AS$7:AS$846,MATCH(WatchList!$B237,'All CCC'!$B$7:$B$846,0)))</f>
        <v/>
      </c>
      <c r="AT237" s="856" t="str">
        <f>IF($B237="","",INDEX('All CCC'!AT$7:AT$846,MATCH(WatchList!$B237,'All CCC'!$B$7:$B$846,0)))</f>
        <v/>
      </c>
      <c r="AU237" s="856" t="str">
        <f>IF($B237="","",INDEX('All CCC'!AU$7:AU$846,MATCH(WatchList!$B237,'All CCC'!$B$7:$B$846,0)))</f>
        <v/>
      </c>
      <c r="AV237" s="856" t="str">
        <f>IF($B237="","",INDEX('All CCC'!AV$7:AV$846,MATCH(WatchList!$B237,'All CCC'!$B$7:$B$846,0)))</f>
        <v/>
      </c>
      <c r="AW237" s="856" t="str">
        <f>IF($B237="","",INDEX('All CCC'!AW$7:AW$846,MATCH(WatchList!$B237,'All CCC'!$B$7:$B$846,0)))</f>
        <v/>
      </c>
      <c r="AX237" s="856" t="str">
        <f>IF($B237="","",INDEX('All CCC'!AX$7:AX$846,MATCH(WatchList!$B237,'All CCC'!$B$7:$B$846,0)))</f>
        <v/>
      </c>
      <c r="AY237" s="856" t="str">
        <f>IF($B237="","",INDEX('All CCC'!AY$7:AY$846,MATCH(WatchList!$B237,'All CCC'!$B$7:$B$846,0)))</f>
        <v/>
      </c>
      <c r="AZ237" s="856" t="str">
        <f>IF($B237="","",INDEX('All CCC'!AZ$7:AZ$846,MATCH(WatchList!$B237,'All CCC'!$B$7:$B$846,0)))</f>
        <v/>
      </c>
      <c r="BA237" s="856" t="str">
        <f>IF($B237="","",INDEX('All CCC'!BA$7:BA$846,MATCH(WatchList!$B237,'All CCC'!$B$7:$B$846,0)))</f>
        <v/>
      </c>
      <c r="BB237" s="856" t="str">
        <f>IF($B237="","",INDEX('All CCC'!BB$7:BB$846,MATCH(WatchList!$B237,'All CCC'!$B$7:$B$846,0)))</f>
        <v/>
      </c>
      <c r="BC237" s="856" t="str">
        <f>IF($B237="","",INDEX('All CCC'!BC$7:BC$846,MATCH(WatchList!$B237,'All CCC'!$B$7:$B$846,0)))</f>
        <v/>
      </c>
      <c r="BD237" s="856" t="str">
        <f>IF($B237="","",INDEX('All CCC'!BD$7:BD$846,MATCH(WatchList!$B237,'All CCC'!$B$7:$B$846,0)))</f>
        <v/>
      </c>
      <c r="BE237" s="856" t="str">
        <f>IF($B237="","",INDEX('All CCC'!BE$7:BE$846,MATCH(WatchList!$B237,'All CCC'!$B$7:$B$846,0)))</f>
        <v/>
      </c>
      <c r="BF237" s="856" t="str">
        <f>IF($B237="","",INDEX('All CCC'!BF$7:BF$846,MATCH(WatchList!$B237,'All CCC'!$B$7:$B$846,0)))</f>
        <v/>
      </c>
      <c r="BG237" s="856" t="str">
        <f>IF($B237="","",INDEX('All CCC'!BG$7:BG$846,MATCH(WatchList!$B237,'All CCC'!$B$7:$B$846,0)))</f>
        <v/>
      </c>
    </row>
    <row r="238" spans="1:59" x14ac:dyDescent="0.2">
      <c r="A238" s="550" t="str">
        <f>IF($B238="","",INDEX('All CCC'!A$7:A$846,MATCH(WatchList!$B238,'All CCC'!$B$7:$B$846,0)))</f>
        <v/>
      </c>
      <c r="B238" s="31"/>
      <c r="C238" s="856" t="str">
        <f>IF($B238="","",INDEX('All CCC'!C$7:C$846,MATCH(WatchList!$B238,'All CCC'!$B$7:$B$846,0)))</f>
        <v/>
      </c>
      <c r="D238" s="856" t="str">
        <f>IF($B238="","",INDEX('All CCC'!D$7:D$846,MATCH(WatchList!$B238,'All CCC'!$B$7:$B$846,0)))</f>
        <v/>
      </c>
      <c r="E238" s="856" t="str">
        <f>IF($B238="","",INDEX('All CCC'!E$7:E$846,MATCH(WatchList!$B238,'All CCC'!$B$7:$B$846,0)))</f>
        <v/>
      </c>
      <c r="F238" s="856" t="str">
        <f>IF($B238="","",INDEX('All CCC'!F$7:F$846,MATCH(WatchList!$B238,'All CCC'!$B$7:$B$846,0)))</f>
        <v/>
      </c>
      <c r="G238" s="856" t="str">
        <f>IF($B238="","",INDEX('All CCC'!G$7:G$846,MATCH(WatchList!$B238,'All CCC'!$B$7:$B$846,0)))</f>
        <v/>
      </c>
      <c r="H238" s="856" t="str">
        <f>IF($B238="","",INDEX('All CCC'!H$7:H$846,MATCH(WatchList!$B238,'All CCC'!$B$7:$B$846,0)))</f>
        <v/>
      </c>
      <c r="I238" s="856" t="str">
        <f>IF($B238="","",INDEX('All CCC'!I$7:I$846,MATCH(WatchList!$B238,'All CCC'!$B$7:$B$846,0)))</f>
        <v/>
      </c>
      <c r="J238" s="856" t="str">
        <f>IF($B238="","",INDEX('All CCC'!J$7:J$846,MATCH(WatchList!$B238,'All CCC'!$B$7:$B$846,0)))</f>
        <v/>
      </c>
      <c r="K238" s="856" t="str">
        <f>IF($B238="","",INDEX('All CCC'!K$7:K$846,MATCH(WatchList!$B238,'All CCC'!$B$7:$B$846,0)))</f>
        <v/>
      </c>
      <c r="L238" s="856" t="str">
        <f>IF($B238="","",INDEX('All CCC'!L$7:L$846,MATCH(WatchList!$B238,'All CCC'!$B$7:$B$846,0)))</f>
        <v/>
      </c>
      <c r="M238" s="856" t="str">
        <f>IF($B238="","",INDEX('All CCC'!M$7:M$846,MATCH(WatchList!$B238,'All CCC'!$B$7:$B$846,0)))</f>
        <v/>
      </c>
      <c r="N238" s="856" t="str">
        <f>IF($B238="","",INDEX('All CCC'!N$7:N$846,MATCH(WatchList!$B238,'All CCC'!$B$7:$B$846,0)))</f>
        <v/>
      </c>
      <c r="O238" s="856" t="str">
        <f>IF($B238="","",INDEX('All CCC'!O$7:O$846,MATCH(WatchList!$B238,'All CCC'!$B$7:$B$846,0)))</f>
        <v/>
      </c>
      <c r="P238" s="857" t="str">
        <f>IF($B238="","",INDEX('All CCC'!P$7:P$846,MATCH(WatchList!$B238,'All CCC'!$B$7:$B$846,0)))</f>
        <v/>
      </c>
      <c r="Q238" s="857" t="str">
        <f>IF($B238="","",INDEX('All CCC'!Q$7:Q$846,MATCH(WatchList!$B238,'All CCC'!$B$7:$B$846,0)))</f>
        <v/>
      </c>
      <c r="R238" s="856" t="str">
        <f>IF($B238="","",INDEX('All CCC'!R$7:R$846,MATCH(WatchList!$B238,'All CCC'!$B$7:$B$846,0)))</f>
        <v/>
      </c>
      <c r="S238" s="856" t="str">
        <f>IF($B238="","",INDEX('All CCC'!S$7:S$846,MATCH(WatchList!$B238,'All CCC'!$B$7:$B$846,0)))</f>
        <v/>
      </c>
      <c r="T238" s="856" t="str">
        <f>IF($B238="","",INDEX('All CCC'!T$7:T$846,MATCH(WatchList!$B238,'All CCC'!$B$7:$B$846,0)))</f>
        <v/>
      </c>
      <c r="U238" s="856" t="str">
        <f>IF($B238="","",INDEX('All CCC'!U$7:U$846,MATCH(WatchList!$B238,'All CCC'!$B$7:$B$846,0)))</f>
        <v/>
      </c>
      <c r="V238" s="856" t="str">
        <f>IF($B238="","",INDEX('All CCC'!V$7:V$846,MATCH(WatchList!$B238,'All CCC'!$B$7:$B$846,0)))</f>
        <v/>
      </c>
      <c r="W238" s="856" t="str">
        <f>IF($B238="","",INDEX('All CCC'!W$7:W$846,MATCH(WatchList!$B238,'All CCC'!$B$7:$B$846,0)))</f>
        <v/>
      </c>
      <c r="X238" s="856" t="str">
        <f>IF($B238="","",INDEX('All CCC'!X$7:X$846,MATCH(WatchList!$B238,'All CCC'!$B$7:$B$846,0)))</f>
        <v/>
      </c>
      <c r="Y238" s="856" t="str">
        <f>IF($B238="","",INDEX('All CCC'!Y$7:Y$846,MATCH(WatchList!$B238,'All CCC'!$B$7:$B$846,0)))</f>
        <v/>
      </c>
      <c r="Z238" s="856" t="str">
        <f>IF($B238="","",INDEX('All CCC'!Z$7:Z$846,MATCH(WatchList!$B238,'All CCC'!$B$7:$B$846,0)))</f>
        <v/>
      </c>
      <c r="AA238" s="856" t="str">
        <f>IF($B238="","",INDEX('All CCC'!AA$7:AA$846,MATCH(WatchList!$B238,'All CCC'!$B$7:$B$846,0)))</f>
        <v/>
      </c>
      <c r="AB238" s="856" t="str">
        <f>IF($B238="","",INDEX('All CCC'!AB$7:AB$846,MATCH(WatchList!$B238,'All CCC'!$B$7:$B$846,0)))</f>
        <v/>
      </c>
      <c r="AC238" s="856" t="str">
        <f>IF($B238="","",INDEX('All CCC'!AC$7:AC$846,MATCH(WatchList!$B238,'All CCC'!$B$7:$B$846,0)))</f>
        <v/>
      </c>
      <c r="AD238" s="856" t="str">
        <f>IF($B238="","",INDEX('All CCC'!AD$7:AD$846,MATCH(WatchList!$B238,'All CCC'!$B$7:$B$846,0)))</f>
        <v/>
      </c>
      <c r="AE238" s="856" t="str">
        <f>IF($B238="","",INDEX('All CCC'!AE$7:AE$846,MATCH(WatchList!$B238,'All CCC'!$B$7:$B$846,0)))</f>
        <v/>
      </c>
      <c r="AF238" s="856" t="str">
        <f>IF($B238="","",INDEX('All CCC'!AF$7:AF$846,MATCH(WatchList!$B238,'All CCC'!$B$7:$B$846,0)))</f>
        <v/>
      </c>
      <c r="AG238" s="856" t="str">
        <f>IF($B238="","",INDEX('All CCC'!AG$7:AG$846,MATCH(WatchList!$B238,'All CCC'!$B$7:$B$846,0)))</f>
        <v/>
      </c>
      <c r="AH238" s="856" t="str">
        <f>IF($B238="","",INDEX('All CCC'!AH$7:AH$846,MATCH(WatchList!$B238,'All CCC'!$B$7:$B$846,0)))</f>
        <v/>
      </c>
      <c r="AI238" s="856" t="str">
        <f>IF($B238="","",INDEX('All CCC'!AI$7:AI$846,MATCH(WatchList!$B238,'All CCC'!$B$7:$B$846,0)))</f>
        <v/>
      </c>
      <c r="AJ238" s="856" t="str">
        <f>IF($B238="","",INDEX('All CCC'!AJ$7:AJ$846,MATCH(WatchList!$B238,'All CCC'!$B$7:$B$846,0)))</f>
        <v/>
      </c>
      <c r="AK238" s="856" t="str">
        <f>IF($B238="","",INDEX('All CCC'!AK$7:AK$846,MATCH(WatchList!$B238,'All CCC'!$B$7:$B$846,0)))</f>
        <v/>
      </c>
      <c r="AL238" s="856" t="str">
        <f>IF($B238="","",INDEX('All CCC'!AL$7:AL$846,MATCH(WatchList!$B238,'All CCC'!$B$7:$B$846,0)))</f>
        <v/>
      </c>
      <c r="AM238" s="856" t="str">
        <f>IF($B238="","",INDEX('All CCC'!AM$7:AM$846,MATCH(WatchList!$B238,'All CCC'!$B$7:$B$846,0)))</f>
        <v/>
      </c>
      <c r="AN238" s="856" t="str">
        <f>IF($B238="","",INDEX('All CCC'!AN$7:AN$846,MATCH(WatchList!$B238,'All CCC'!$B$7:$B$846,0)))</f>
        <v/>
      </c>
      <c r="AO238" s="856" t="str">
        <f>IF($B238="","",INDEX('All CCC'!AO$7:AO$846,MATCH(WatchList!$B238,'All CCC'!$B$7:$B$846,0)))</f>
        <v/>
      </c>
      <c r="AP238" s="856" t="str">
        <f>IF($B238="","",INDEX('All CCC'!AP$7:AP$846,MATCH(WatchList!$B238,'All CCC'!$B$7:$B$846,0)))</f>
        <v/>
      </c>
      <c r="AQ238" s="856" t="str">
        <f>IF($B238="","",INDEX('All CCC'!AQ$7:AQ$846,MATCH(WatchList!$B238,'All CCC'!$B$7:$B$846,0)))</f>
        <v/>
      </c>
      <c r="AR238" s="856" t="str">
        <f>IF($B238="","",INDEX('All CCC'!AR$7:AR$846,MATCH(WatchList!$B238,'All CCC'!$B$7:$B$846,0)))</f>
        <v/>
      </c>
      <c r="AS238" s="856" t="str">
        <f>IF($B238="","",INDEX('All CCC'!AS$7:AS$846,MATCH(WatchList!$B238,'All CCC'!$B$7:$B$846,0)))</f>
        <v/>
      </c>
      <c r="AT238" s="856" t="str">
        <f>IF($B238="","",INDEX('All CCC'!AT$7:AT$846,MATCH(WatchList!$B238,'All CCC'!$B$7:$B$846,0)))</f>
        <v/>
      </c>
      <c r="AU238" s="856" t="str">
        <f>IF($B238="","",INDEX('All CCC'!AU$7:AU$846,MATCH(WatchList!$B238,'All CCC'!$B$7:$B$846,0)))</f>
        <v/>
      </c>
      <c r="AV238" s="856" t="str">
        <f>IF($B238="","",INDEX('All CCC'!AV$7:AV$846,MATCH(WatchList!$B238,'All CCC'!$B$7:$B$846,0)))</f>
        <v/>
      </c>
      <c r="AW238" s="856" t="str">
        <f>IF($B238="","",INDEX('All CCC'!AW$7:AW$846,MATCH(WatchList!$B238,'All CCC'!$B$7:$B$846,0)))</f>
        <v/>
      </c>
      <c r="AX238" s="856" t="str">
        <f>IF($B238="","",INDEX('All CCC'!AX$7:AX$846,MATCH(WatchList!$B238,'All CCC'!$B$7:$B$846,0)))</f>
        <v/>
      </c>
      <c r="AY238" s="856" t="str">
        <f>IF($B238="","",INDEX('All CCC'!AY$7:AY$846,MATCH(WatchList!$B238,'All CCC'!$B$7:$B$846,0)))</f>
        <v/>
      </c>
      <c r="AZ238" s="856" t="str">
        <f>IF($B238="","",INDEX('All CCC'!AZ$7:AZ$846,MATCH(WatchList!$B238,'All CCC'!$B$7:$B$846,0)))</f>
        <v/>
      </c>
      <c r="BA238" s="856" t="str">
        <f>IF($B238="","",INDEX('All CCC'!BA$7:BA$846,MATCH(WatchList!$B238,'All CCC'!$B$7:$B$846,0)))</f>
        <v/>
      </c>
      <c r="BB238" s="856" t="str">
        <f>IF($B238="","",INDEX('All CCC'!BB$7:BB$846,MATCH(WatchList!$B238,'All CCC'!$B$7:$B$846,0)))</f>
        <v/>
      </c>
      <c r="BC238" s="856" t="str">
        <f>IF($B238="","",INDEX('All CCC'!BC$7:BC$846,MATCH(WatchList!$B238,'All CCC'!$B$7:$B$846,0)))</f>
        <v/>
      </c>
      <c r="BD238" s="856" t="str">
        <f>IF($B238="","",INDEX('All CCC'!BD$7:BD$846,MATCH(WatchList!$B238,'All CCC'!$B$7:$B$846,0)))</f>
        <v/>
      </c>
      <c r="BE238" s="856" t="str">
        <f>IF($B238="","",INDEX('All CCC'!BE$7:BE$846,MATCH(WatchList!$B238,'All CCC'!$B$7:$B$846,0)))</f>
        <v/>
      </c>
      <c r="BF238" s="856" t="str">
        <f>IF($B238="","",INDEX('All CCC'!BF$7:BF$846,MATCH(WatchList!$B238,'All CCC'!$B$7:$B$846,0)))</f>
        <v/>
      </c>
      <c r="BG238" s="856" t="str">
        <f>IF($B238="","",INDEX('All CCC'!BG$7:BG$846,MATCH(WatchList!$B238,'All CCC'!$B$7:$B$846,0)))</f>
        <v/>
      </c>
    </row>
    <row r="239" spans="1:59" x14ac:dyDescent="0.2">
      <c r="A239" s="550" t="str">
        <f>IF($B239="","",INDEX('All CCC'!A$7:A$846,MATCH(WatchList!$B239,'All CCC'!$B$7:$B$846,0)))</f>
        <v/>
      </c>
      <c r="B239" s="31"/>
      <c r="C239" s="856" t="str">
        <f>IF($B239="","",INDEX('All CCC'!C$7:C$846,MATCH(WatchList!$B239,'All CCC'!$B$7:$B$846,0)))</f>
        <v/>
      </c>
      <c r="D239" s="856" t="str">
        <f>IF($B239="","",INDEX('All CCC'!D$7:D$846,MATCH(WatchList!$B239,'All CCC'!$B$7:$B$846,0)))</f>
        <v/>
      </c>
      <c r="E239" s="856" t="str">
        <f>IF($B239="","",INDEX('All CCC'!E$7:E$846,MATCH(WatchList!$B239,'All CCC'!$B$7:$B$846,0)))</f>
        <v/>
      </c>
      <c r="F239" s="856" t="str">
        <f>IF($B239="","",INDEX('All CCC'!F$7:F$846,MATCH(WatchList!$B239,'All CCC'!$B$7:$B$846,0)))</f>
        <v/>
      </c>
      <c r="G239" s="856" t="str">
        <f>IF($B239="","",INDEX('All CCC'!G$7:G$846,MATCH(WatchList!$B239,'All CCC'!$B$7:$B$846,0)))</f>
        <v/>
      </c>
      <c r="H239" s="856" t="str">
        <f>IF($B239="","",INDEX('All CCC'!H$7:H$846,MATCH(WatchList!$B239,'All CCC'!$B$7:$B$846,0)))</f>
        <v/>
      </c>
      <c r="I239" s="856" t="str">
        <f>IF($B239="","",INDEX('All CCC'!I$7:I$846,MATCH(WatchList!$B239,'All CCC'!$B$7:$B$846,0)))</f>
        <v/>
      </c>
      <c r="J239" s="856" t="str">
        <f>IF($B239="","",INDEX('All CCC'!J$7:J$846,MATCH(WatchList!$B239,'All CCC'!$B$7:$B$846,0)))</f>
        <v/>
      </c>
      <c r="K239" s="856" t="str">
        <f>IF($B239="","",INDEX('All CCC'!K$7:K$846,MATCH(WatchList!$B239,'All CCC'!$B$7:$B$846,0)))</f>
        <v/>
      </c>
      <c r="L239" s="856" t="str">
        <f>IF($B239="","",INDEX('All CCC'!L$7:L$846,MATCH(WatchList!$B239,'All CCC'!$B$7:$B$846,0)))</f>
        <v/>
      </c>
      <c r="M239" s="856" t="str">
        <f>IF($B239="","",INDEX('All CCC'!M$7:M$846,MATCH(WatchList!$B239,'All CCC'!$B$7:$B$846,0)))</f>
        <v/>
      </c>
      <c r="N239" s="856" t="str">
        <f>IF($B239="","",INDEX('All CCC'!N$7:N$846,MATCH(WatchList!$B239,'All CCC'!$B$7:$B$846,0)))</f>
        <v/>
      </c>
      <c r="O239" s="856" t="str">
        <f>IF($B239="","",INDEX('All CCC'!O$7:O$846,MATCH(WatchList!$B239,'All CCC'!$B$7:$B$846,0)))</f>
        <v/>
      </c>
      <c r="P239" s="857" t="str">
        <f>IF($B239="","",INDEX('All CCC'!P$7:P$846,MATCH(WatchList!$B239,'All CCC'!$B$7:$B$846,0)))</f>
        <v/>
      </c>
      <c r="Q239" s="857" t="str">
        <f>IF($B239="","",INDEX('All CCC'!Q$7:Q$846,MATCH(WatchList!$B239,'All CCC'!$B$7:$B$846,0)))</f>
        <v/>
      </c>
      <c r="R239" s="856" t="str">
        <f>IF($B239="","",INDEX('All CCC'!R$7:R$846,MATCH(WatchList!$B239,'All CCC'!$B$7:$B$846,0)))</f>
        <v/>
      </c>
      <c r="S239" s="856" t="str">
        <f>IF($B239="","",INDEX('All CCC'!S$7:S$846,MATCH(WatchList!$B239,'All CCC'!$B$7:$B$846,0)))</f>
        <v/>
      </c>
      <c r="T239" s="856" t="str">
        <f>IF($B239="","",INDEX('All CCC'!T$7:T$846,MATCH(WatchList!$B239,'All CCC'!$B$7:$B$846,0)))</f>
        <v/>
      </c>
      <c r="U239" s="856" t="str">
        <f>IF($B239="","",INDEX('All CCC'!U$7:U$846,MATCH(WatchList!$B239,'All CCC'!$B$7:$B$846,0)))</f>
        <v/>
      </c>
      <c r="V239" s="856" t="str">
        <f>IF($B239="","",INDEX('All CCC'!V$7:V$846,MATCH(WatchList!$B239,'All CCC'!$B$7:$B$846,0)))</f>
        <v/>
      </c>
      <c r="W239" s="856" t="str">
        <f>IF($B239="","",INDEX('All CCC'!W$7:W$846,MATCH(WatchList!$B239,'All CCC'!$B$7:$B$846,0)))</f>
        <v/>
      </c>
      <c r="X239" s="856" t="str">
        <f>IF($B239="","",INDEX('All CCC'!X$7:X$846,MATCH(WatchList!$B239,'All CCC'!$B$7:$B$846,0)))</f>
        <v/>
      </c>
      <c r="Y239" s="856" t="str">
        <f>IF($B239="","",INDEX('All CCC'!Y$7:Y$846,MATCH(WatchList!$B239,'All CCC'!$B$7:$B$846,0)))</f>
        <v/>
      </c>
      <c r="Z239" s="856" t="str">
        <f>IF($B239="","",INDEX('All CCC'!Z$7:Z$846,MATCH(WatchList!$B239,'All CCC'!$B$7:$B$846,0)))</f>
        <v/>
      </c>
      <c r="AA239" s="856" t="str">
        <f>IF($B239="","",INDEX('All CCC'!AA$7:AA$846,MATCH(WatchList!$B239,'All CCC'!$B$7:$B$846,0)))</f>
        <v/>
      </c>
      <c r="AB239" s="856" t="str">
        <f>IF($B239="","",INDEX('All CCC'!AB$7:AB$846,MATCH(WatchList!$B239,'All CCC'!$B$7:$B$846,0)))</f>
        <v/>
      </c>
      <c r="AC239" s="856" t="str">
        <f>IF($B239="","",INDEX('All CCC'!AC$7:AC$846,MATCH(WatchList!$B239,'All CCC'!$B$7:$B$846,0)))</f>
        <v/>
      </c>
      <c r="AD239" s="856" t="str">
        <f>IF($B239="","",INDEX('All CCC'!AD$7:AD$846,MATCH(WatchList!$B239,'All CCC'!$B$7:$B$846,0)))</f>
        <v/>
      </c>
      <c r="AE239" s="856" t="str">
        <f>IF($B239="","",INDEX('All CCC'!AE$7:AE$846,MATCH(WatchList!$B239,'All CCC'!$B$7:$B$846,0)))</f>
        <v/>
      </c>
      <c r="AF239" s="856" t="str">
        <f>IF($B239="","",INDEX('All CCC'!AF$7:AF$846,MATCH(WatchList!$B239,'All CCC'!$B$7:$B$846,0)))</f>
        <v/>
      </c>
      <c r="AG239" s="856" t="str">
        <f>IF($B239="","",INDEX('All CCC'!AG$7:AG$846,MATCH(WatchList!$B239,'All CCC'!$B$7:$B$846,0)))</f>
        <v/>
      </c>
      <c r="AH239" s="856" t="str">
        <f>IF($B239="","",INDEX('All CCC'!AH$7:AH$846,MATCH(WatchList!$B239,'All CCC'!$B$7:$B$846,0)))</f>
        <v/>
      </c>
      <c r="AI239" s="856" t="str">
        <f>IF($B239="","",INDEX('All CCC'!AI$7:AI$846,MATCH(WatchList!$B239,'All CCC'!$B$7:$B$846,0)))</f>
        <v/>
      </c>
      <c r="AJ239" s="856" t="str">
        <f>IF($B239="","",INDEX('All CCC'!AJ$7:AJ$846,MATCH(WatchList!$B239,'All CCC'!$B$7:$B$846,0)))</f>
        <v/>
      </c>
      <c r="AK239" s="856" t="str">
        <f>IF($B239="","",INDEX('All CCC'!AK$7:AK$846,MATCH(WatchList!$B239,'All CCC'!$B$7:$B$846,0)))</f>
        <v/>
      </c>
      <c r="AL239" s="856" t="str">
        <f>IF($B239="","",INDEX('All CCC'!AL$7:AL$846,MATCH(WatchList!$B239,'All CCC'!$B$7:$B$846,0)))</f>
        <v/>
      </c>
      <c r="AM239" s="856" t="str">
        <f>IF($B239="","",INDEX('All CCC'!AM$7:AM$846,MATCH(WatchList!$B239,'All CCC'!$B$7:$B$846,0)))</f>
        <v/>
      </c>
      <c r="AN239" s="856" t="str">
        <f>IF($B239="","",INDEX('All CCC'!AN$7:AN$846,MATCH(WatchList!$B239,'All CCC'!$B$7:$B$846,0)))</f>
        <v/>
      </c>
      <c r="AO239" s="856" t="str">
        <f>IF($B239="","",INDEX('All CCC'!AO$7:AO$846,MATCH(WatchList!$B239,'All CCC'!$B$7:$B$846,0)))</f>
        <v/>
      </c>
      <c r="AP239" s="856" t="str">
        <f>IF($B239="","",INDEX('All CCC'!AP$7:AP$846,MATCH(WatchList!$B239,'All CCC'!$B$7:$B$846,0)))</f>
        <v/>
      </c>
      <c r="AQ239" s="856" t="str">
        <f>IF($B239="","",INDEX('All CCC'!AQ$7:AQ$846,MATCH(WatchList!$B239,'All CCC'!$B$7:$B$846,0)))</f>
        <v/>
      </c>
      <c r="AR239" s="856" t="str">
        <f>IF($B239="","",INDEX('All CCC'!AR$7:AR$846,MATCH(WatchList!$B239,'All CCC'!$B$7:$B$846,0)))</f>
        <v/>
      </c>
      <c r="AS239" s="856" t="str">
        <f>IF($B239="","",INDEX('All CCC'!AS$7:AS$846,MATCH(WatchList!$B239,'All CCC'!$B$7:$B$846,0)))</f>
        <v/>
      </c>
      <c r="AT239" s="856" t="str">
        <f>IF($B239="","",INDEX('All CCC'!AT$7:AT$846,MATCH(WatchList!$B239,'All CCC'!$B$7:$B$846,0)))</f>
        <v/>
      </c>
      <c r="AU239" s="856" t="str">
        <f>IF($B239="","",INDEX('All CCC'!AU$7:AU$846,MATCH(WatchList!$B239,'All CCC'!$B$7:$B$846,0)))</f>
        <v/>
      </c>
      <c r="AV239" s="856" t="str">
        <f>IF($B239="","",INDEX('All CCC'!AV$7:AV$846,MATCH(WatchList!$B239,'All CCC'!$B$7:$B$846,0)))</f>
        <v/>
      </c>
      <c r="AW239" s="856" t="str">
        <f>IF($B239="","",INDEX('All CCC'!AW$7:AW$846,MATCH(WatchList!$B239,'All CCC'!$B$7:$B$846,0)))</f>
        <v/>
      </c>
      <c r="AX239" s="856" t="str">
        <f>IF($B239="","",INDEX('All CCC'!AX$7:AX$846,MATCH(WatchList!$B239,'All CCC'!$B$7:$B$846,0)))</f>
        <v/>
      </c>
      <c r="AY239" s="856" t="str">
        <f>IF($B239="","",INDEX('All CCC'!AY$7:AY$846,MATCH(WatchList!$B239,'All CCC'!$B$7:$B$846,0)))</f>
        <v/>
      </c>
      <c r="AZ239" s="856" t="str">
        <f>IF($B239="","",INDEX('All CCC'!AZ$7:AZ$846,MATCH(WatchList!$B239,'All CCC'!$B$7:$B$846,0)))</f>
        <v/>
      </c>
      <c r="BA239" s="856" t="str">
        <f>IF($B239="","",INDEX('All CCC'!BA$7:BA$846,MATCH(WatchList!$B239,'All CCC'!$B$7:$B$846,0)))</f>
        <v/>
      </c>
      <c r="BB239" s="856" t="str">
        <f>IF($B239="","",INDEX('All CCC'!BB$7:BB$846,MATCH(WatchList!$B239,'All CCC'!$B$7:$B$846,0)))</f>
        <v/>
      </c>
      <c r="BC239" s="856" t="str">
        <f>IF($B239="","",INDEX('All CCC'!BC$7:BC$846,MATCH(WatchList!$B239,'All CCC'!$B$7:$B$846,0)))</f>
        <v/>
      </c>
      <c r="BD239" s="856" t="str">
        <f>IF($B239="","",INDEX('All CCC'!BD$7:BD$846,MATCH(WatchList!$B239,'All CCC'!$B$7:$B$846,0)))</f>
        <v/>
      </c>
      <c r="BE239" s="856" t="str">
        <f>IF($B239="","",INDEX('All CCC'!BE$7:BE$846,MATCH(WatchList!$B239,'All CCC'!$B$7:$B$846,0)))</f>
        <v/>
      </c>
      <c r="BF239" s="856" t="str">
        <f>IF($B239="","",INDEX('All CCC'!BF$7:BF$846,MATCH(WatchList!$B239,'All CCC'!$B$7:$B$846,0)))</f>
        <v/>
      </c>
      <c r="BG239" s="856" t="str">
        <f>IF($B239="","",INDEX('All CCC'!BG$7:BG$846,MATCH(WatchList!$B239,'All CCC'!$B$7:$B$846,0)))</f>
        <v/>
      </c>
    </row>
    <row r="240" spans="1:59" x14ac:dyDescent="0.2">
      <c r="A240" s="550" t="str">
        <f>IF($B240="","",INDEX('All CCC'!A$7:A$846,MATCH(WatchList!$B240,'All CCC'!$B$7:$B$846,0)))</f>
        <v/>
      </c>
      <c r="B240" s="31"/>
      <c r="C240" s="856" t="str">
        <f>IF($B240="","",INDEX('All CCC'!C$7:C$846,MATCH(WatchList!$B240,'All CCC'!$B$7:$B$846,0)))</f>
        <v/>
      </c>
      <c r="D240" s="856" t="str">
        <f>IF($B240="","",INDEX('All CCC'!D$7:D$846,MATCH(WatchList!$B240,'All CCC'!$B$7:$B$846,0)))</f>
        <v/>
      </c>
      <c r="E240" s="856" t="str">
        <f>IF($B240="","",INDEX('All CCC'!E$7:E$846,MATCH(WatchList!$B240,'All CCC'!$B$7:$B$846,0)))</f>
        <v/>
      </c>
      <c r="F240" s="856" t="str">
        <f>IF($B240="","",INDEX('All CCC'!F$7:F$846,MATCH(WatchList!$B240,'All CCC'!$B$7:$B$846,0)))</f>
        <v/>
      </c>
      <c r="G240" s="856" t="str">
        <f>IF($B240="","",INDEX('All CCC'!G$7:G$846,MATCH(WatchList!$B240,'All CCC'!$B$7:$B$846,0)))</f>
        <v/>
      </c>
      <c r="H240" s="856" t="str">
        <f>IF($B240="","",INDEX('All CCC'!H$7:H$846,MATCH(WatchList!$B240,'All CCC'!$B$7:$B$846,0)))</f>
        <v/>
      </c>
      <c r="I240" s="856" t="str">
        <f>IF($B240="","",INDEX('All CCC'!I$7:I$846,MATCH(WatchList!$B240,'All CCC'!$B$7:$B$846,0)))</f>
        <v/>
      </c>
      <c r="J240" s="856" t="str">
        <f>IF($B240="","",INDEX('All CCC'!J$7:J$846,MATCH(WatchList!$B240,'All CCC'!$B$7:$B$846,0)))</f>
        <v/>
      </c>
      <c r="K240" s="856" t="str">
        <f>IF($B240="","",INDEX('All CCC'!K$7:K$846,MATCH(WatchList!$B240,'All CCC'!$B$7:$B$846,0)))</f>
        <v/>
      </c>
      <c r="L240" s="856" t="str">
        <f>IF($B240="","",INDEX('All CCC'!L$7:L$846,MATCH(WatchList!$B240,'All CCC'!$B$7:$B$846,0)))</f>
        <v/>
      </c>
      <c r="M240" s="856" t="str">
        <f>IF($B240="","",INDEX('All CCC'!M$7:M$846,MATCH(WatchList!$B240,'All CCC'!$B$7:$B$846,0)))</f>
        <v/>
      </c>
      <c r="N240" s="856" t="str">
        <f>IF($B240="","",INDEX('All CCC'!N$7:N$846,MATCH(WatchList!$B240,'All CCC'!$B$7:$B$846,0)))</f>
        <v/>
      </c>
      <c r="O240" s="856" t="str">
        <f>IF($B240="","",INDEX('All CCC'!O$7:O$846,MATCH(WatchList!$B240,'All CCC'!$B$7:$B$846,0)))</f>
        <v/>
      </c>
      <c r="P240" s="857" t="str">
        <f>IF($B240="","",INDEX('All CCC'!P$7:P$846,MATCH(WatchList!$B240,'All CCC'!$B$7:$B$846,0)))</f>
        <v/>
      </c>
      <c r="Q240" s="857" t="str">
        <f>IF($B240="","",INDEX('All CCC'!Q$7:Q$846,MATCH(WatchList!$B240,'All CCC'!$B$7:$B$846,0)))</f>
        <v/>
      </c>
      <c r="R240" s="856" t="str">
        <f>IF($B240="","",INDEX('All CCC'!R$7:R$846,MATCH(WatchList!$B240,'All CCC'!$B$7:$B$846,0)))</f>
        <v/>
      </c>
      <c r="S240" s="856" t="str">
        <f>IF($B240="","",INDEX('All CCC'!S$7:S$846,MATCH(WatchList!$B240,'All CCC'!$B$7:$B$846,0)))</f>
        <v/>
      </c>
      <c r="T240" s="856" t="str">
        <f>IF($B240="","",INDEX('All CCC'!T$7:T$846,MATCH(WatchList!$B240,'All CCC'!$B$7:$B$846,0)))</f>
        <v/>
      </c>
      <c r="U240" s="856" t="str">
        <f>IF($B240="","",INDEX('All CCC'!U$7:U$846,MATCH(WatchList!$B240,'All CCC'!$B$7:$B$846,0)))</f>
        <v/>
      </c>
      <c r="V240" s="856" t="str">
        <f>IF($B240="","",INDEX('All CCC'!V$7:V$846,MATCH(WatchList!$B240,'All CCC'!$B$7:$B$846,0)))</f>
        <v/>
      </c>
      <c r="W240" s="856" t="str">
        <f>IF($B240="","",INDEX('All CCC'!W$7:W$846,MATCH(WatchList!$B240,'All CCC'!$B$7:$B$846,0)))</f>
        <v/>
      </c>
      <c r="X240" s="856" t="str">
        <f>IF($B240="","",INDEX('All CCC'!X$7:X$846,MATCH(WatchList!$B240,'All CCC'!$B$7:$B$846,0)))</f>
        <v/>
      </c>
      <c r="Y240" s="856" t="str">
        <f>IF($B240="","",INDEX('All CCC'!Y$7:Y$846,MATCH(WatchList!$B240,'All CCC'!$B$7:$B$846,0)))</f>
        <v/>
      </c>
      <c r="Z240" s="856" t="str">
        <f>IF($B240="","",INDEX('All CCC'!Z$7:Z$846,MATCH(WatchList!$B240,'All CCC'!$B$7:$B$846,0)))</f>
        <v/>
      </c>
      <c r="AA240" s="856" t="str">
        <f>IF($B240="","",INDEX('All CCC'!AA$7:AA$846,MATCH(WatchList!$B240,'All CCC'!$B$7:$B$846,0)))</f>
        <v/>
      </c>
      <c r="AB240" s="856" t="str">
        <f>IF($B240="","",INDEX('All CCC'!AB$7:AB$846,MATCH(WatchList!$B240,'All CCC'!$B$7:$B$846,0)))</f>
        <v/>
      </c>
      <c r="AC240" s="856" t="str">
        <f>IF($B240="","",INDEX('All CCC'!AC$7:AC$846,MATCH(WatchList!$B240,'All CCC'!$B$7:$B$846,0)))</f>
        <v/>
      </c>
      <c r="AD240" s="856" t="str">
        <f>IF($B240="","",INDEX('All CCC'!AD$7:AD$846,MATCH(WatchList!$B240,'All CCC'!$B$7:$B$846,0)))</f>
        <v/>
      </c>
      <c r="AE240" s="856" t="str">
        <f>IF($B240="","",INDEX('All CCC'!AE$7:AE$846,MATCH(WatchList!$B240,'All CCC'!$B$7:$B$846,0)))</f>
        <v/>
      </c>
      <c r="AF240" s="856" t="str">
        <f>IF($B240="","",INDEX('All CCC'!AF$7:AF$846,MATCH(WatchList!$B240,'All CCC'!$B$7:$B$846,0)))</f>
        <v/>
      </c>
      <c r="AG240" s="856" t="str">
        <f>IF($B240="","",INDEX('All CCC'!AG$7:AG$846,MATCH(WatchList!$B240,'All CCC'!$B$7:$B$846,0)))</f>
        <v/>
      </c>
      <c r="AH240" s="856" t="str">
        <f>IF($B240="","",INDEX('All CCC'!AH$7:AH$846,MATCH(WatchList!$B240,'All CCC'!$B$7:$B$846,0)))</f>
        <v/>
      </c>
      <c r="AI240" s="856" t="str">
        <f>IF($B240="","",INDEX('All CCC'!AI$7:AI$846,MATCH(WatchList!$B240,'All CCC'!$B$7:$B$846,0)))</f>
        <v/>
      </c>
      <c r="AJ240" s="856" t="str">
        <f>IF($B240="","",INDEX('All CCC'!AJ$7:AJ$846,MATCH(WatchList!$B240,'All CCC'!$B$7:$B$846,0)))</f>
        <v/>
      </c>
      <c r="AK240" s="856" t="str">
        <f>IF($B240="","",INDEX('All CCC'!AK$7:AK$846,MATCH(WatchList!$B240,'All CCC'!$B$7:$B$846,0)))</f>
        <v/>
      </c>
      <c r="AL240" s="856" t="str">
        <f>IF($B240="","",INDEX('All CCC'!AL$7:AL$846,MATCH(WatchList!$B240,'All CCC'!$B$7:$B$846,0)))</f>
        <v/>
      </c>
      <c r="AM240" s="856" t="str">
        <f>IF($B240="","",INDEX('All CCC'!AM$7:AM$846,MATCH(WatchList!$B240,'All CCC'!$B$7:$B$846,0)))</f>
        <v/>
      </c>
      <c r="AN240" s="856" t="str">
        <f>IF($B240="","",INDEX('All CCC'!AN$7:AN$846,MATCH(WatchList!$B240,'All CCC'!$B$7:$B$846,0)))</f>
        <v/>
      </c>
      <c r="AO240" s="856" t="str">
        <f>IF($B240="","",INDEX('All CCC'!AO$7:AO$846,MATCH(WatchList!$B240,'All CCC'!$B$7:$B$846,0)))</f>
        <v/>
      </c>
      <c r="AP240" s="856" t="str">
        <f>IF($B240="","",INDEX('All CCC'!AP$7:AP$846,MATCH(WatchList!$B240,'All CCC'!$B$7:$B$846,0)))</f>
        <v/>
      </c>
      <c r="AQ240" s="856" t="str">
        <f>IF($B240="","",INDEX('All CCC'!AQ$7:AQ$846,MATCH(WatchList!$B240,'All CCC'!$B$7:$B$846,0)))</f>
        <v/>
      </c>
      <c r="AR240" s="856" t="str">
        <f>IF($B240="","",INDEX('All CCC'!AR$7:AR$846,MATCH(WatchList!$B240,'All CCC'!$B$7:$B$846,0)))</f>
        <v/>
      </c>
      <c r="AS240" s="856" t="str">
        <f>IF($B240="","",INDEX('All CCC'!AS$7:AS$846,MATCH(WatchList!$B240,'All CCC'!$B$7:$B$846,0)))</f>
        <v/>
      </c>
      <c r="AT240" s="856" t="str">
        <f>IF($B240="","",INDEX('All CCC'!AT$7:AT$846,MATCH(WatchList!$B240,'All CCC'!$B$7:$B$846,0)))</f>
        <v/>
      </c>
      <c r="AU240" s="856" t="str">
        <f>IF($B240="","",INDEX('All CCC'!AU$7:AU$846,MATCH(WatchList!$B240,'All CCC'!$B$7:$B$846,0)))</f>
        <v/>
      </c>
      <c r="AV240" s="856" t="str">
        <f>IF($B240="","",INDEX('All CCC'!AV$7:AV$846,MATCH(WatchList!$B240,'All CCC'!$B$7:$B$846,0)))</f>
        <v/>
      </c>
      <c r="AW240" s="856" t="str">
        <f>IF($B240="","",INDEX('All CCC'!AW$7:AW$846,MATCH(WatchList!$B240,'All CCC'!$B$7:$B$846,0)))</f>
        <v/>
      </c>
      <c r="AX240" s="856" t="str">
        <f>IF($B240="","",INDEX('All CCC'!AX$7:AX$846,MATCH(WatchList!$B240,'All CCC'!$B$7:$B$846,0)))</f>
        <v/>
      </c>
      <c r="AY240" s="856" t="str">
        <f>IF($B240="","",INDEX('All CCC'!AY$7:AY$846,MATCH(WatchList!$B240,'All CCC'!$B$7:$B$846,0)))</f>
        <v/>
      </c>
      <c r="AZ240" s="856" t="str">
        <f>IF($B240="","",INDEX('All CCC'!AZ$7:AZ$846,MATCH(WatchList!$B240,'All CCC'!$B$7:$B$846,0)))</f>
        <v/>
      </c>
      <c r="BA240" s="856" t="str">
        <f>IF($B240="","",INDEX('All CCC'!BA$7:BA$846,MATCH(WatchList!$B240,'All CCC'!$B$7:$B$846,0)))</f>
        <v/>
      </c>
      <c r="BB240" s="856" t="str">
        <f>IF($B240="","",INDEX('All CCC'!BB$7:BB$846,MATCH(WatchList!$B240,'All CCC'!$B$7:$B$846,0)))</f>
        <v/>
      </c>
      <c r="BC240" s="856" t="str">
        <f>IF($B240="","",INDEX('All CCC'!BC$7:BC$846,MATCH(WatchList!$B240,'All CCC'!$B$7:$B$846,0)))</f>
        <v/>
      </c>
      <c r="BD240" s="856" t="str">
        <f>IF($B240="","",INDEX('All CCC'!BD$7:BD$846,MATCH(WatchList!$B240,'All CCC'!$B$7:$B$846,0)))</f>
        <v/>
      </c>
      <c r="BE240" s="856" t="str">
        <f>IF($B240="","",INDEX('All CCC'!BE$7:BE$846,MATCH(WatchList!$B240,'All CCC'!$B$7:$B$846,0)))</f>
        <v/>
      </c>
      <c r="BF240" s="856" t="str">
        <f>IF($B240="","",INDEX('All CCC'!BF$7:BF$846,MATCH(WatchList!$B240,'All CCC'!$B$7:$B$846,0)))</f>
        <v/>
      </c>
      <c r="BG240" s="856" t="str">
        <f>IF($B240="","",INDEX('All CCC'!BG$7:BG$846,MATCH(WatchList!$B240,'All CCC'!$B$7:$B$846,0)))</f>
        <v/>
      </c>
    </row>
    <row r="241" spans="1:59" x14ac:dyDescent="0.2">
      <c r="A241" s="550" t="str">
        <f>IF($B241="","",INDEX('All CCC'!A$7:A$846,MATCH(WatchList!$B241,'All CCC'!$B$7:$B$846,0)))</f>
        <v/>
      </c>
      <c r="B241" s="31"/>
      <c r="C241" s="856" t="str">
        <f>IF($B241="","",INDEX('All CCC'!C$7:C$846,MATCH(WatchList!$B241,'All CCC'!$B$7:$B$846,0)))</f>
        <v/>
      </c>
      <c r="D241" s="856" t="str">
        <f>IF($B241="","",INDEX('All CCC'!D$7:D$846,MATCH(WatchList!$B241,'All CCC'!$B$7:$B$846,0)))</f>
        <v/>
      </c>
      <c r="E241" s="856" t="str">
        <f>IF($B241="","",INDEX('All CCC'!E$7:E$846,MATCH(WatchList!$B241,'All CCC'!$B$7:$B$846,0)))</f>
        <v/>
      </c>
      <c r="F241" s="856" t="str">
        <f>IF($B241="","",INDEX('All CCC'!F$7:F$846,MATCH(WatchList!$B241,'All CCC'!$B$7:$B$846,0)))</f>
        <v/>
      </c>
      <c r="G241" s="856" t="str">
        <f>IF($B241="","",INDEX('All CCC'!G$7:G$846,MATCH(WatchList!$B241,'All CCC'!$B$7:$B$846,0)))</f>
        <v/>
      </c>
      <c r="H241" s="856" t="str">
        <f>IF($B241="","",INDEX('All CCC'!H$7:H$846,MATCH(WatchList!$B241,'All CCC'!$B$7:$B$846,0)))</f>
        <v/>
      </c>
      <c r="I241" s="856" t="str">
        <f>IF($B241="","",INDEX('All CCC'!I$7:I$846,MATCH(WatchList!$B241,'All CCC'!$B$7:$B$846,0)))</f>
        <v/>
      </c>
      <c r="J241" s="856" t="str">
        <f>IF($B241="","",INDEX('All CCC'!J$7:J$846,MATCH(WatchList!$B241,'All CCC'!$B$7:$B$846,0)))</f>
        <v/>
      </c>
      <c r="K241" s="856" t="str">
        <f>IF($B241="","",INDEX('All CCC'!K$7:K$846,MATCH(WatchList!$B241,'All CCC'!$B$7:$B$846,0)))</f>
        <v/>
      </c>
      <c r="L241" s="856" t="str">
        <f>IF($B241="","",INDEX('All CCC'!L$7:L$846,MATCH(WatchList!$B241,'All CCC'!$B$7:$B$846,0)))</f>
        <v/>
      </c>
      <c r="M241" s="856" t="str">
        <f>IF($B241="","",INDEX('All CCC'!M$7:M$846,MATCH(WatchList!$B241,'All CCC'!$B$7:$B$846,0)))</f>
        <v/>
      </c>
      <c r="N241" s="856" t="str">
        <f>IF($B241="","",INDEX('All CCC'!N$7:N$846,MATCH(WatchList!$B241,'All CCC'!$B$7:$B$846,0)))</f>
        <v/>
      </c>
      <c r="O241" s="856" t="str">
        <f>IF($B241="","",INDEX('All CCC'!O$7:O$846,MATCH(WatchList!$B241,'All CCC'!$B$7:$B$846,0)))</f>
        <v/>
      </c>
      <c r="P241" s="857" t="str">
        <f>IF($B241="","",INDEX('All CCC'!P$7:P$846,MATCH(WatchList!$B241,'All CCC'!$B$7:$B$846,0)))</f>
        <v/>
      </c>
      <c r="Q241" s="857" t="str">
        <f>IF($B241="","",INDEX('All CCC'!Q$7:Q$846,MATCH(WatchList!$B241,'All CCC'!$B$7:$B$846,0)))</f>
        <v/>
      </c>
      <c r="R241" s="856" t="str">
        <f>IF($B241="","",INDEX('All CCC'!R$7:R$846,MATCH(WatchList!$B241,'All CCC'!$B$7:$B$846,0)))</f>
        <v/>
      </c>
      <c r="S241" s="856" t="str">
        <f>IF($B241="","",INDEX('All CCC'!S$7:S$846,MATCH(WatchList!$B241,'All CCC'!$B$7:$B$846,0)))</f>
        <v/>
      </c>
      <c r="T241" s="856" t="str">
        <f>IF($B241="","",INDEX('All CCC'!T$7:T$846,MATCH(WatchList!$B241,'All CCC'!$B$7:$B$846,0)))</f>
        <v/>
      </c>
      <c r="U241" s="856" t="str">
        <f>IF($B241="","",INDEX('All CCC'!U$7:U$846,MATCH(WatchList!$B241,'All CCC'!$B$7:$B$846,0)))</f>
        <v/>
      </c>
      <c r="V241" s="856" t="str">
        <f>IF($B241="","",INDEX('All CCC'!V$7:V$846,MATCH(WatchList!$B241,'All CCC'!$B$7:$B$846,0)))</f>
        <v/>
      </c>
      <c r="W241" s="856" t="str">
        <f>IF($B241="","",INDEX('All CCC'!W$7:W$846,MATCH(WatchList!$B241,'All CCC'!$B$7:$B$846,0)))</f>
        <v/>
      </c>
      <c r="X241" s="856" t="str">
        <f>IF($B241="","",INDEX('All CCC'!X$7:X$846,MATCH(WatchList!$B241,'All CCC'!$B$7:$B$846,0)))</f>
        <v/>
      </c>
      <c r="Y241" s="856" t="str">
        <f>IF($B241="","",INDEX('All CCC'!Y$7:Y$846,MATCH(WatchList!$B241,'All CCC'!$B$7:$B$846,0)))</f>
        <v/>
      </c>
      <c r="Z241" s="856" t="str">
        <f>IF($B241="","",INDEX('All CCC'!Z$7:Z$846,MATCH(WatchList!$B241,'All CCC'!$B$7:$B$846,0)))</f>
        <v/>
      </c>
      <c r="AA241" s="856" t="str">
        <f>IF($B241="","",INDEX('All CCC'!AA$7:AA$846,MATCH(WatchList!$B241,'All CCC'!$B$7:$B$846,0)))</f>
        <v/>
      </c>
      <c r="AB241" s="856" t="str">
        <f>IF($B241="","",INDEX('All CCC'!AB$7:AB$846,MATCH(WatchList!$B241,'All CCC'!$B$7:$B$846,0)))</f>
        <v/>
      </c>
      <c r="AC241" s="856" t="str">
        <f>IF($B241="","",INDEX('All CCC'!AC$7:AC$846,MATCH(WatchList!$B241,'All CCC'!$B$7:$B$846,0)))</f>
        <v/>
      </c>
      <c r="AD241" s="856" t="str">
        <f>IF($B241="","",INDEX('All CCC'!AD$7:AD$846,MATCH(WatchList!$B241,'All CCC'!$B$7:$B$846,0)))</f>
        <v/>
      </c>
      <c r="AE241" s="856" t="str">
        <f>IF($B241="","",INDEX('All CCC'!AE$7:AE$846,MATCH(WatchList!$B241,'All CCC'!$B$7:$B$846,0)))</f>
        <v/>
      </c>
      <c r="AF241" s="856" t="str">
        <f>IF($B241="","",INDEX('All CCC'!AF$7:AF$846,MATCH(WatchList!$B241,'All CCC'!$B$7:$B$846,0)))</f>
        <v/>
      </c>
      <c r="AG241" s="856" t="str">
        <f>IF($B241="","",INDEX('All CCC'!AG$7:AG$846,MATCH(WatchList!$B241,'All CCC'!$B$7:$B$846,0)))</f>
        <v/>
      </c>
      <c r="AH241" s="856" t="str">
        <f>IF($B241="","",INDEX('All CCC'!AH$7:AH$846,MATCH(WatchList!$B241,'All CCC'!$B$7:$B$846,0)))</f>
        <v/>
      </c>
      <c r="AI241" s="856" t="str">
        <f>IF($B241="","",INDEX('All CCC'!AI$7:AI$846,MATCH(WatchList!$B241,'All CCC'!$B$7:$B$846,0)))</f>
        <v/>
      </c>
      <c r="AJ241" s="856" t="str">
        <f>IF($B241="","",INDEX('All CCC'!AJ$7:AJ$846,MATCH(WatchList!$B241,'All CCC'!$B$7:$B$846,0)))</f>
        <v/>
      </c>
      <c r="AK241" s="856" t="str">
        <f>IF($B241="","",INDEX('All CCC'!AK$7:AK$846,MATCH(WatchList!$B241,'All CCC'!$B$7:$B$846,0)))</f>
        <v/>
      </c>
      <c r="AL241" s="856" t="str">
        <f>IF($B241="","",INDEX('All CCC'!AL$7:AL$846,MATCH(WatchList!$B241,'All CCC'!$B$7:$B$846,0)))</f>
        <v/>
      </c>
      <c r="AM241" s="856" t="str">
        <f>IF($B241="","",INDEX('All CCC'!AM$7:AM$846,MATCH(WatchList!$B241,'All CCC'!$B$7:$B$846,0)))</f>
        <v/>
      </c>
      <c r="AN241" s="856" t="str">
        <f>IF($B241="","",INDEX('All CCC'!AN$7:AN$846,MATCH(WatchList!$B241,'All CCC'!$B$7:$B$846,0)))</f>
        <v/>
      </c>
      <c r="AO241" s="856" t="str">
        <f>IF($B241="","",INDEX('All CCC'!AO$7:AO$846,MATCH(WatchList!$B241,'All CCC'!$B$7:$B$846,0)))</f>
        <v/>
      </c>
      <c r="AP241" s="856" t="str">
        <f>IF($B241="","",INDEX('All CCC'!AP$7:AP$846,MATCH(WatchList!$B241,'All CCC'!$B$7:$B$846,0)))</f>
        <v/>
      </c>
      <c r="AQ241" s="856" t="str">
        <f>IF($B241="","",INDEX('All CCC'!AQ$7:AQ$846,MATCH(WatchList!$B241,'All CCC'!$B$7:$B$846,0)))</f>
        <v/>
      </c>
      <c r="AR241" s="856" t="str">
        <f>IF($B241="","",INDEX('All CCC'!AR$7:AR$846,MATCH(WatchList!$B241,'All CCC'!$B$7:$B$846,0)))</f>
        <v/>
      </c>
      <c r="AS241" s="856" t="str">
        <f>IF($B241="","",INDEX('All CCC'!AS$7:AS$846,MATCH(WatchList!$B241,'All CCC'!$B$7:$B$846,0)))</f>
        <v/>
      </c>
      <c r="AT241" s="856" t="str">
        <f>IF($B241="","",INDEX('All CCC'!AT$7:AT$846,MATCH(WatchList!$B241,'All CCC'!$B$7:$B$846,0)))</f>
        <v/>
      </c>
      <c r="AU241" s="856" t="str">
        <f>IF($B241="","",INDEX('All CCC'!AU$7:AU$846,MATCH(WatchList!$B241,'All CCC'!$B$7:$B$846,0)))</f>
        <v/>
      </c>
      <c r="AV241" s="856" t="str">
        <f>IF($B241="","",INDEX('All CCC'!AV$7:AV$846,MATCH(WatchList!$B241,'All CCC'!$B$7:$B$846,0)))</f>
        <v/>
      </c>
      <c r="AW241" s="856" t="str">
        <f>IF($B241="","",INDEX('All CCC'!AW$7:AW$846,MATCH(WatchList!$B241,'All CCC'!$B$7:$B$846,0)))</f>
        <v/>
      </c>
      <c r="AX241" s="856" t="str">
        <f>IF($B241="","",INDEX('All CCC'!AX$7:AX$846,MATCH(WatchList!$B241,'All CCC'!$B$7:$B$846,0)))</f>
        <v/>
      </c>
      <c r="AY241" s="856" t="str">
        <f>IF($B241="","",INDEX('All CCC'!AY$7:AY$846,MATCH(WatchList!$B241,'All CCC'!$B$7:$B$846,0)))</f>
        <v/>
      </c>
      <c r="AZ241" s="856" t="str">
        <f>IF($B241="","",INDEX('All CCC'!AZ$7:AZ$846,MATCH(WatchList!$B241,'All CCC'!$B$7:$B$846,0)))</f>
        <v/>
      </c>
      <c r="BA241" s="856" t="str">
        <f>IF($B241="","",INDEX('All CCC'!BA$7:BA$846,MATCH(WatchList!$B241,'All CCC'!$B$7:$B$846,0)))</f>
        <v/>
      </c>
      <c r="BB241" s="856" t="str">
        <f>IF($B241="","",INDEX('All CCC'!BB$7:BB$846,MATCH(WatchList!$B241,'All CCC'!$B$7:$B$846,0)))</f>
        <v/>
      </c>
      <c r="BC241" s="856" t="str">
        <f>IF($B241="","",INDEX('All CCC'!BC$7:BC$846,MATCH(WatchList!$B241,'All CCC'!$B$7:$B$846,0)))</f>
        <v/>
      </c>
      <c r="BD241" s="856" t="str">
        <f>IF($B241="","",INDEX('All CCC'!BD$7:BD$846,MATCH(WatchList!$B241,'All CCC'!$B$7:$B$846,0)))</f>
        <v/>
      </c>
      <c r="BE241" s="856" t="str">
        <f>IF($B241="","",INDEX('All CCC'!BE$7:BE$846,MATCH(WatchList!$B241,'All CCC'!$B$7:$B$846,0)))</f>
        <v/>
      </c>
      <c r="BF241" s="856" t="str">
        <f>IF($B241="","",INDEX('All CCC'!BF$7:BF$846,MATCH(WatchList!$B241,'All CCC'!$B$7:$B$846,0)))</f>
        <v/>
      </c>
      <c r="BG241" s="856" t="str">
        <f>IF($B241="","",INDEX('All CCC'!BG$7:BG$846,MATCH(WatchList!$B241,'All CCC'!$B$7:$B$846,0)))</f>
        <v/>
      </c>
    </row>
    <row r="242" spans="1:59" x14ac:dyDescent="0.2">
      <c r="A242" s="550" t="str">
        <f>IF($B242="","",INDEX('All CCC'!A$7:A$846,MATCH(WatchList!$B242,'All CCC'!$B$7:$B$846,0)))</f>
        <v/>
      </c>
      <c r="B242" s="31"/>
      <c r="C242" s="856" t="str">
        <f>IF($B242="","",INDEX('All CCC'!C$7:C$846,MATCH(WatchList!$B242,'All CCC'!$B$7:$B$846,0)))</f>
        <v/>
      </c>
      <c r="D242" s="856" t="str">
        <f>IF($B242="","",INDEX('All CCC'!D$7:D$846,MATCH(WatchList!$B242,'All CCC'!$B$7:$B$846,0)))</f>
        <v/>
      </c>
      <c r="E242" s="856" t="str">
        <f>IF($B242="","",INDEX('All CCC'!E$7:E$846,MATCH(WatchList!$B242,'All CCC'!$B$7:$B$846,0)))</f>
        <v/>
      </c>
      <c r="F242" s="856" t="str">
        <f>IF($B242="","",INDEX('All CCC'!F$7:F$846,MATCH(WatchList!$B242,'All CCC'!$B$7:$B$846,0)))</f>
        <v/>
      </c>
      <c r="G242" s="856" t="str">
        <f>IF($B242="","",INDEX('All CCC'!G$7:G$846,MATCH(WatchList!$B242,'All CCC'!$B$7:$B$846,0)))</f>
        <v/>
      </c>
      <c r="H242" s="856" t="str">
        <f>IF($B242="","",INDEX('All CCC'!H$7:H$846,MATCH(WatchList!$B242,'All CCC'!$B$7:$B$846,0)))</f>
        <v/>
      </c>
      <c r="I242" s="856" t="str">
        <f>IF($B242="","",INDEX('All CCC'!I$7:I$846,MATCH(WatchList!$B242,'All CCC'!$B$7:$B$846,0)))</f>
        <v/>
      </c>
      <c r="J242" s="856" t="str">
        <f>IF($B242="","",INDEX('All CCC'!J$7:J$846,MATCH(WatchList!$B242,'All CCC'!$B$7:$B$846,0)))</f>
        <v/>
      </c>
      <c r="K242" s="856" t="str">
        <f>IF($B242="","",INDEX('All CCC'!K$7:K$846,MATCH(WatchList!$B242,'All CCC'!$B$7:$B$846,0)))</f>
        <v/>
      </c>
      <c r="L242" s="856" t="str">
        <f>IF($B242="","",INDEX('All CCC'!L$7:L$846,MATCH(WatchList!$B242,'All CCC'!$B$7:$B$846,0)))</f>
        <v/>
      </c>
      <c r="M242" s="856" t="str">
        <f>IF($B242="","",INDEX('All CCC'!M$7:M$846,MATCH(WatchList!$B242,'All CCC'!$B$7:$B$846,0)))</f>
        <v/>
      </c>
      <c r="N242" s="856" t="str">
        <f>IF($B242="","",INDEX('All CCC'!N$7:N$846,MATCH(WatchList!$B242,'All CCC'!$B$7:$B$846,0)))</f>
        <v/>
      </c>
      <c r="O242" s="856" t="str">
        <f>IF($B242="","",INDEX('All CCC'!O$7:O$846,MATCH(WatchList!$B242,'All CCC'!$B$7:$B$846,0)))</f>
        <v/>
      </c>
      <c r="P242" s="857" t="str">
        <f>IF($B242="","",INDEX('All CCC'!P$7:P$846,MATCH(WatchList!$B242,'All CCC'!$B$7:$B$846,0)))</f>
        <v/>
      </c>
      <c r="Q242" s="857" t="str">
        <f>IF($B242="","",INDEX('All CCC'!Q$7:Q$846,MATCH(WatchList!$B242,'All CCC'!$B$7:$B$846,0)))</f>
        <v/>
      </c>
      <c r="R242" s="856" t="str">
        <f>IF($B242="","",INDEX('All CCC'!R$7:R$846,MATCH(WatchList!$B242,'All CCC'!$B$7:$B$846,0)))</f>
        <v/>
      </c>
      <c r="S242" s="856" t="str">
        <f>IF($B242="","",INDEX('All CCC'!S$7:S$846,MATCH(WatchList!$B242,'All CCC'!$B$7:$B$846,0)))</f>
        <v/>
      </c>
      <c r="T242" s="856" t="str">
        <f>IF($B242="","",INDEX('All CCC'!T$7:T$846,MATCH(WatchList!$B242,'All CCC'!$B$7:$B$846,0)))</f>
        <v/>
      </c>
      <c r="U242" s="856" t="str">
        <f>IF($B242="","",INDEX('All CCC'!U$7:U$846,MATCH(WatchList!$B242,'All CCC'!$B$7:$B$846,0)))</f>
        <v/>
      </c>
      <c r="V242" s="856" t="str">
        <f>IF($B242="","",INDEX('All CCC'!V$7:V$846,MATCH(WatchList!$B242,'All CCC'!$B$7:$B$846,0)))</f>
        <v/>
      </c>
      <c r="W242" s="856" t="str">
        <f>IF($B242="","",INDEX('All CCC'!W$7:W$846,MATCH(WatchList!$B242,'All CCC'!$B$7:$B$846,0)))</f>
        <v/>
      </c>
      <c r="X242" s="856" t="str">
        <f>IF($B242="","",INDEX('All CCC'!X$7:X$846,MATCH(WatchList!$B242,'All CCC'!$B$7:$B$846,0)))</f>
        <v/>
      </c>
      <c r="Y242" s="856" t="str">
        <f>IF($B242="","",INDEX('All CCC'!Y$7:Y$846,MATCH(WatchList!$B242,'All CCC'!$B$7:$B$846,0)))</f>
        <v/>
      </c>
      <c r="Z242" s="856" t="str">
        <f>IF($B242="","",INDEX('All CCC'!Z$7:Z$846,MATCH(WatchList!$B242,'All CCC'!$B$7:$B$846,0)))</f>
        <v/>
      </c>
      <c r="AA242" s="856" t="str">
        <f>IF($B242="","",INDEX('All CCC'!AA$7:AA$846,MATCH(WatchList!$B242,'All CCC'!$B$7:$B$846,0)))</f>
        <v/>
      </c>
      <c r="AB242" s="856" t="str">
        <f>IF($B242="","",INDEX('All CCC'!AB$7:AB$846,MATCH(WatchList!$B242,'All CCC'!$B$7:$B$846,0)))</f>
        <v/>
      </c>
      <c r="AC242" s="856" t="str">
        <f>IF($B242="","",INDEX('All CCC'!AC$7:AC$846,MATCH(WatchList!$B242,'All CCC'!$B$7:$B$846,0)))</f>
        <v/>
      </c>
      <c r="AD242" s="856" t="str">
        <f>IF($B242="","",INDEX('All CCC'!AD$7:AD$846,MATCH(WatchList!$B242,'All CCC'!$B$7:$B$846,0)))</f>
        <v/>
      </c>
      <c r="AE242" s="856" t="str">
        <f>IF($B242="","",INDEX('All CCC'!AE$7:AE$846,MATCH(WatchList!$B242,'All CCC'!$B$7:$B$846,0)))</f>
        <v/>
      </c>
      <c r="AF242" s="856" t="str">
        <f>IF($B242="","",INDEX('All CCC'!AF$7:AF$846,MATCH(WatchList!$B242,'All CCC'!$B$7:$B$846,0)))</f>
        <v/>
      </c>
      <c r="AG242" s="856" t="str">
        <f>IF($B242="","",INDEX('All CCC'!AG$7:AG$846,MATCH(WatchList!$B242,'All CCC'!$B$7:$B$846,0)))</f>
        <v/>
      </c>
      <c r="AH242" s="856" t="str">
        <f>IF($B242="","",INDEX('All CCC'!AH$7:AH$846,MATCH(WatchList!$B242,'All CCC'!$B$7:$B$846,0)))</f>
        <v/>
      </c>
      <c r="AI242" s="856" t="str">
        <f>IF($B242="","",INDEX('All CCC'!AI$7:AI$846,MATCH(WatchList!$B242,'All CCC'!$B$7:$B$846,0)))</f>
        <v/>
      </c>
      <c r="AJ242" s="856" t="str">
        <f>IF($B242="","",INDEX('All CCC'!AJ$7:AJ$846,MATCH(WatchList!$B242,'All CCC'!$B$7:$B$846,0)))</f>
        <v/>
      </c>
      <c r="AK242" s="856" t="str">
        <f>IF($B242="","",INDEX('All CCC'!AK$7:AK$846,MATCH(WatchList!$B242,'All CCC'!$B$7:$B$846,0)))</f>
        <v/>
      </c>
      <c r="AL242" s="856" t="str">
        <f>IF($B242="","",INDEX('All CCC'!AL$7:AL$846,MATCH(WatchList!$B242,'All CCC'!$B$7:$B$846,0)))</f>
        <v/>
      </c>
      <c r="AM242" s="856" t="str">
        <f>IF($B242="","",INDEX('All CCC'!AM$7:AM$846,MATCH(WatchList!$B242,'All CCC'!$B$7:$B$846,0)))</f>
        <v/>
      </c>
      <c r="AN242" s="856" t="str">
        <f>IF($B242="","",INDEX('All CCC'!AN$7:AN$846,MATCH(WatchList!$B242,'All CCC'!$B$7:$B$846,0)))</f>
        <v/>
      </c>
      <c r="AO242" s="856" t="str">
        <f>IF($B242="","",INDEX('All CCC'!AO$7:AO$846,MATCH(WatchList!$B242,'All CCC'!$B$7:$B$846,0)))</f>
        <v/>
      </c>
      <c r="AP242" s="856" t="str">
        <f>IF($B242="","",INDEX('All CCC'!AP$7:AP$846,MATCH(WatchList!$B242,'All CCC'!$B$7:$B$846,0)))</f>
        <v/>
      </c>
      <c r="AQ242" s="856" t="str">
        <f>IF($B242="","",INDEX('All CCC'!AQ$7:AQ$846,MATCH(WatchList!$B242,'All CCC'!$B$7:$B$846,0)))</f>
        <v/>
      </c>
      <c r="AR242" s="856" t="str">
        <f>IF($B242="","",INDEX('All CCC'!AR$7:AR$846,MATCH(WatchList!$B242,'All CCC'!$B$7:$B$846,0)))</f>
        <v/>
      </c>
      <c r="AS242" s="856" t="str">
        <f>IF($B242="","",INDEX('All CCC'!AS$7:AS$846,MATCH(WatchList!$B242,'All CCC'!$B$7:$B$846,0)))</f>
        <v/>
      </c>
      <c r="AT242" s="856" t="str">
        <f>IF($B242="","",INDEX('All CCC'!AT$7:AT$846,MATCH(WatchList!$B242,'All CCC'!$B$7:$B$846,0)))</f>
        <v/>
      </c>
      <c r="AU242" s="856" t="str">
        <f>IF($B242="","",INDEX('All CCC'!AU$7:AU$846,MATCH(WatchList!$B242,'All CCC'!$B$7:$B$846,0)))</f>
        <v/>
      </c>
      <c r="AV242" s="856" t="str">
        <f>IF($B242="","",INDEX('All CCC'!AV$7:AV$846,MATCH(WatchList!$B242,'All CCC'!$B$7:$B$846,0)))</f>
        <v/>
      </c>
      <c r="AW242" s="856" t="str">
        <f>IF($B242="","",INDEX('All CCC'!AW$7:AW$846,MATCH(WatchList!$B242,'All CCC'!$B$7:$B$846,0)))</f>
        <v/>
      </c>
      <c r="AX242" s="856" t="str">
        <f>IF($B242="","",INDEX('All CCC'!AX$7:AX$846,MATCH(WatchList!$B242,'All CCC'!$B$7:$B$846,0)))</f>
        <v/>
      </c>
      <c r="AY242" s="856" t="str">
        <f>IF($B242="","",INDEX('All CCC'!AY$7:AY$846,MATCH(WatchList!$B242,'All CCC'!$B$7:$B$846,0)))</f>
        <v/>
      </c>
      <c r="AZ242" s="856" t="str">
        <f>IF($B242="","",INDEX('All CCC'!AZ$7:AZ$846,MATCH(WatchList!$B242,'All CCC'!$B$7:$B$846,0)))</f>
        <v/>
      </c>
      <c r="BA242" s="856" t="str">
        <f>IF($B242="","",INDEX('All CCC'!BA$7:BA$846,MATCH(WatchList!$B242,'All CCC'!$B$7:$B$846,0)))</f>
        <v/>
      </c>
      <c r="BB242" s="856" t="str">
        <f>IF($B242="","",INDEX('All CCC'!BB$7:BB$846,MATCH(WatchList!$B242,'All CCC'!$B$7:$B$846,0)))</f>
        <v/>
      </c>
      <c r="BC242" s="856" t="str">
        <f>IF($B242="","",INDEX('All CCC'!BC$7:BC$846,MATCH(WatchList!$B242,'All CCC'!$B$7:$B$846,0)))</f>
        <v/>
      </c>
      <c r="BD242" s="856" t="str">
        <f>IF($B242="","",INDEX('All CCC'!BD$7:BD$846,MATCH(WatchList!$B242,'All CCC'!$B$7:$B$846,0)))</f>
        <v/>
      </c>
      <c r="BE242" s="856" t="str">
        <f>IF($B242="","",INDEX('All CCC'!BE$7:BE$846,MATCH(WatchList!$B242,'All CCC'!$B$7:$B$846,0)))</f>
        <v/>
      </c>
      <c r="BF242" s="856" t="str">
        <f>IF($B242="","",INDEX('All CCC'!BF$7:BF$846,MATCH(WatchList!$B242,'All CCC'!$B$7:$B$846,0)))</f>
        <v/>
      </c>
      <c r="BG242" s="856" t="str">
        <f>IF($B242="","",INDEX('All CCC'!BG$7:BG$846,MATCH(WatchList!$B242,'All CCC'!$B$7:$B$846,0)))</f>
        <v/>
      </c>
    </row>
    <row r="243" spans="1:59" x14ac:dyDescent="0.2">
      <c r="A243" s="550" t="str">
        <f>IF($B243="","",INDEX('All CCC'!A$7:A$846,MATCH(WatchList!$B243,'All CCC'!$B$7:$B$846,0)))</f>
        <v/>
      </c>
      <c r="B243" s="31"/>
      <c r="C243" s="856" t="str">
        <f>IF($B243="","",INDEX('All CCC'!C$7:C$846,MATCH(WatchList!$B243,'All CCC'!$B$7:$B$846,0)))</f>
        <v/>
      </c>
      <c r="D243" s="856" t="str">
        <f>IF($B243="","",INDEX('All CCC'!D$7:D$846,MATCH(WatchList!$B243,'All CCC'!$B$7:$B$846,0)))</f>
        <v/>
      </c>
      <c r="E243" s="856" t="str">
        <f>IF($B243="","",INDEX('All CCC'!E$7:E$846,MATCH(WatchList!$B243,'All CCC'!$B$7:$B$846,0)))</f>
        <v/>
      </c>
      <c r="F243" s="856" t="str">
        <f>IF($B243="","",INDEX('All CCC'!F$7:F$846,MATCH(WatchList!$B243,'All CCC'!$B$7:$B$846,0)))</f>
        <v/>
      </c>
      <c r="G243" s="856" t="str">
        <f>IF($B243="","",INDEX('All CCC'!G$7:G$846,MATCH(WatchList!$B243,'All CCC'!$B$7:$B$846,0)))</f>
        <v/>
      </c>
      <c r="H243" s="856" t="str">
        <f>IF($B243="","",INDEX('All CCC'!H$7:H$846,MATCH(WatchList!$B243,'All CCC'!$B$7:$B$846,0)))</f>
        <v/>
      </c>
      <c r="I243" s="856" t="str">
        <f>IF($B243="","",INDEX('All CCC'!I$7:I$846,MATCH(WatchList!$B243,'All CCC'!$B$7:$B$846,0)))</f>
        <v/>
      </c>
      <c r="J243" s="856" t="str">
        <f>IF($B243="","",INDEX('All CCC'!J$7:J$846,MATCH(WatchList!$B243,'All CCC'!$B$7:$B$846,0)))</f>
        <v/>
      </c>
      <c r="K243" s="856" t="str">
        <f>IF($B243="","",INDEX('All CCC'!K$7:K$846,MATCH(WatchList!$B243,'All CCC'!$B$7:$B$846,0)))</f>
        <v/>
      </c>
      <c r="L243" s="856" t="str">
        <f>IF($B243="","",INDEX('All CCC'!L$7:L$846,MATCH(WatchList!$B243,'All CCC'!$B$7:$B$846,0)))</f>
        <v/>
      </c>
      <c r="M243" s="856" t="str">
        <f>IF($B243="","",INDEX('All CCC'!M$7:M$846,MATCH(WatchList!$B243,'All CCC'!$B$7:$B$846,0)))</f>
        <v/>
      </c>
      <c r="N243" s="856" t="str">
        <f>IF($B243="","",INDEX('All CCC'!N$7:N$846,MATCH(WatchList!$B243,'All CCC'!$B$7:$B$846,0)))</f>
        <v/>
      </c>
      <c r="O243" s="856" t="str">
        <f>IF($B243="","",INDEX('All CCC'!O$7:O$846,MATCH(WatchList!$B243,'All CCC'!$B$7:$B$846,0)))</f>
        <v/>
      </c>
      <c r="P243" s="857" t="str">
        <f>IF($B243="","",INDEX('All CCC'!P$7:P$846,MATCH(WatchList!$B243,'All CCC'!$B$7:$B$846,0)))</f>
        <v/>
      </c>
      <c r="Q243" s="857" t="str">
        <f>IF($B243="","",INDEX('All CCC'!Q$7:Q$846,MATCH(WatchList!$B243,'All CCC'!$B$7:$B$846,0)))</f>
        <v/>
      </c>
      <c r="R243" s="856" t="str">
        <f>IF($B243="","",INDEX('All CCC'!R$7:R$846,MATCH(WatchList!$B243,'All CCC'!$B$7:$B$846,0)))</f>
        <v/>
      </c>
      <c r="S243" s="856" t="str">
        <f>IF($B243="","",INDEX('All CCC'!S$7:S$846,MATCH(WatchList!$B243,'All CCC'!$B$7:$B$846,0)))</f>
        <v/>
      </c>
      <c r="T243" s="856" t="str">
        <f>IF($B243="","",INDEX('All CCC'!T$7:T$846,MATCH(WatchList!$B243,'All CCC'!$B$7:$B$846,0)))</f>
        <v/>
      </c>
      <c r="U243" s="856" t="str">
        <f>IF($B243="","",INDEX('All CCC'!U$7:U$846,MATCH(WatchList!$B243,'All CCC'!$B$7:$B$846,0)))</f>
        <v/>
      </c>
      <c r="V243" s="856" t="str">
        <f>IF($B243="","",INDEX('All CCC'!V$7:V$846,MATCH(WatchList!$B243,'All CCC'!$B$7:$B$846,0)))</f>
        <v/>
      </c>
      <c r="W243" s="856" t="str">
        <f>IF($B243="","",INDEX('All CCC'!W$7:W$846,MATCH(WatchList!$B243,'All CCC'!$B$7:$B$846,0)))</f>
        <v/>
      </c>
      <c r="X243" s="856" t="str">
        <f>IF($B243="","",INDEX('All CCC'!X$7:X$846,MATCH(WatchList!$B243,'All CCC'!$B$7:$B$846,0)))</f>
        <v/>
      </c>
      <c r="Y243" s="856" t="str">
        <f>IF($B243="","",INDEX('All CCC'!Y$7:Y$846,MATCH(WatchList!$B243,'All CCC'!$B$7:$B$846,0)))</f>
        <v/>
      </c>
      <c r="Z243" s="856" t="str">
        <f>IF($B243="","",INDEX('All CCC'!Z$7:Z$846,MATCH(WatchList!$B243,'All CCC'!$B$7:$B$846,0)))</f>
        <v/>
      </c>
      <c r="AA243" s="856" t="str">
        <f>IF($B243="","",INDEX('All CCC'!AA$7:AA$846,MATCH(WatchList!$B243,'All CCC'!$B$7:$B$846,0)))</f>
        <v/>
      </c>
      <c r="AB243" s="856" t="str">
        <f>IF($B243="","",INDEX('All CCC'!AB$7:AB$846,MATCH(WatchList!$B243,'All CCC'!$B$7:$B$846,0)))</f>
        <v/>
      </c>
      <c r="AC243" s="856" t="str">
        <f>IF($B243="","",INDEX('All CCC'!AC$7:AC$846,MATCH(WatchList!$B243,'All CCC'!$B$7:$B$846,0)))</f>
        <v/>
      </c>
      <c r="AD243" s="856" t="str">
        <f>IF($B243="","",INDEX('All CCC'!AD$7:AD$846,MATCH(WatchList!$B243,'All CCC'!$B$7:$B$846,0)))</f>
        <v/>
      </c>
      <c r="AE243" s="856" t="str">
        <f>IF($B243="","",INDEX('All CCC'!AE$7:AE$846,MATCH(WatchList!$B243,'All CCC'!$B$7:$B$846,0)))</f>
        <v/>
      </c>
      <c r="AF243" s="856" t="str">
        <f>IF($B243="","",INDEX('All CCC'!AF$7:AF$846,MATCH(WatchList!$B243,'All CCC'!$B$7:$B$846,0)))</f>
        <v/>
      </c>
      <c r="AG243" s="856" t="str">
        <f>IF($B243="","",INDEX('All CCC'!AG$7:AG$846,MATCH(WatchList!$B243,'All CCC'!$B$7:$B$846,0)))</f>
        <v/>
      </c>
      <c r="AH243" s="856" t="str">
        <f>IF($B243="","",INDEX('All CCC'!AH$7:AH$846,MATCH(WatchList!$B243,'All CCC'!$B$7:$B$846,0)))</f>
        <v/>
      </c>
      <c r="AI243" s="856" t="str">
        <f>IF($B243="","",INDEX('All CCC'!AI$7:AI$846,MATCH(WatchList!$B243,'All CCC'!$B$7:$B$846,0)))</f>
        <v/>
      </c>
      <c r="AJ243" s="856" t="str">
        <f>IF($B243="","",INDEX('All CCC'!AJ$7:AJ$846,MATCH(WatchList!$B243,'All CCC'!$B$7:$B$846,0)))</f>
        <v/>
      </c>
      <c r="AK243" s="856" t="str">
        <f>IF($B243="","",INDEX('All CCC'!AK$7:AK$846,MATCH(WatchList!$B243,'All CCC'!$B$7:$B$846,0)))</f>
        <v/>
      </c>
      <c r="AL243" s="856" t="str">
        <f>IF($B243="","",INDEX('All CCC'!AL$7:AL$846,MATCH(WatchList!$B243,'All CCC'!$B$7:$B$846,0)))</f>
        <v/>
      </c>
      <c r="AM243" s="856" t="str">
        <f>IF($B243="","",INDEX('All CCC'!AM$7:AM$846,MATCH(WatchList!$B243,'All CCC'!$B$7:$B$846,0)))</f>
        <v/>
      </c>
      <c r="AN243" s="856" t="str">
        <f>IF($B243="","",INDEX('All CCC'!AN$7:AN$846,MATCH(WatchList!$B243,'All CCC'!$B$7:$B$846,0)))</f>
        <v/>
      </c>
      <c r="AO243" s="856" t="str">
        <f>IF($B243="","",INDEX('All CCC'!AO$7:AO$846,MATCH(WatchList!$B243,'All CCC'!$B$7:$B$846,0)))</f>
        <v/>
      </c>
      <c r="AP243" s="856" t="str">
        <f>IF($B243="","",INDEX('All CCC'!AP$7:AP$846,MATCH(WatchList!$B243,'All CCC'!$B$7:$B$846,0)))</f>
        <v/>
      </c>
      <c r="AQ243" s="856" t="str">
        <f>IF($B243="","",INDEX('All CCC'!AQ$7:AQ$846,MATCH(WatchList!$B243,'All CCC'!$B$7:$B$846,0)))</f>
        <v/>
      </c>
      <c r="AR243" s="856" t="str">
        <f>IF($B243="","",INDEX('All CCC'!AR$7:AR$846,MATCH(WatchList!$B243,'All CCC'!$B$7:$B$846,0)))</f>
        <v/>
      </c>
      <c r="AS243" s="856" t="str">
        <f>IF($B243="","",INDEX('All CCC'!AS$7:AS$846,MATCH(WatchList!$B243,'All CCC'!$B$7:$B$846,0)))</f>
        <v/>
      </c>
      <c r="AT243" s="856" t="str">
        <f>IF($B243="","",INDEX('All CCC'!AT$7:AT$846,MATCH(WatchList!$B243,'All CCC'!$B$7:$B$846,0)))</f>
        <v/>
      </c>
      <c r="AU243" s="856" t="str">
        <f>IF($B243="","",INDEX('All CCC'!AU$7:AU$846,MATCH(WatchList!$B243,'All CCC'!$B$7:$B$846,0)))</f>
        <v/>
      </c>
      <c r="AV243" s="856" t="str">
        <f>IF($B243="","",INDEX('All CCC'!AV$7:AV$846,MATCH(WatchList!$B243,'All CCC'!$B$7:$B$846,0)))</f>
        <v/>
      </c>
      <c r="AW243" s="856" t="str">
        <f>IF($B243="","",INDEX('All CCC'!AW$7:AW$846,MATCH(WatchList!$B243,'All CCC'!$B$7:$B$846,0)))</f>
        <v/>
      </c>
      <c r="AX243" s="856" t="str">
        <f>IF($B243="","",INDEX('All CCC'!AX$7:AX$846,MATCH(WatchList!$B243,'All CCC'!$B$7:$B$846,0)))</f>
        <v/>
      </c>
      <c r="AY243" s="856" t="str">
        <f>IF($B243="","",INDEX('All CCC'!AY$7:AY$846,MATCH(WatchList!$B243,'All CCC'!$B$7:$B$846,0)))</f>
        <v/>
      </c>
      <c r="AZ243" s="856" t="str">
        <f>IF($B243="","",INDEX('All CCC'!AZ$7:AZ$846,MATCH(WatchList!$B243,'All CCC'!$B$7:$B$846,0)))</f>
        <v/>
      </c>
      <c r="BA243" s="856" t="str">
        <f>IF($B243="","",INDEX('All CCC'!BA$7:BA$846,MATCH(WatchList!$B243,'All CCC'!$B$7:$B$846,0)))</f>
        <v/>
      </c>
      <c r="BB243" s="856" t="str">
        <f>IF($B243="","",INDEX('All CCC'!BB$7:BB$846,MATCH(WatchList!$B243,'All CCC'!$B$7:$B$846,0)))</f>
        <v/>
      </c>
      <c r="BC243" s="856" t="str">
        <f>IF($B243="","",INDEX('All CCC'!BC$7:BC$846,MATCH(WatchList!$B243,'All CCC'!$B$7:$B$846,0)))</f>
        <v/>
      </c>
      <c r="BD243" s="856" t="str">
        <f>IF($B243="","",INDEX('All CCC'!BD$7:BD$846,MATCH(WatchList!$B243,'All CCC'!$B$7:$B$846,0)))</f>
        <v/>
      </c>
      <c r="BE243" s="856" t="str">
        <f>IF($B243="","",INDEX('All CCC'!BE$7:BE$846,MATCH(WatchList!$B243,'All CCC'!$B$7:$B$846,0)))</f>
        <v/>
      </c>
      <c r="BF243" s="856" t="str">
        <f>IF($B243="","",INDEX('All CCC'!BF$7:BF$846,MATCH(WatchList!$B243,'All CCC'!$B$7:$B$846,0)))</f>
        <v/>
      </c>
      <c r="BG243" s="856" t="str">
        <f>IF($B243="","",INDEX('All CCC'!BG$7:BG$846,MATCH(WatchList!$B243,'All CCC'!$B$7:$B$846,0)))</f>
        <v/>
      </c>
    </row>
    <row r="244" spans="1:59" x14ac:dyDescent="0.2">
      <c r="A244" s="550" t="str">
        <f>IF($B244="","",INDEX('All CCC'!A$7:A$846,MATCH(WatchList!$B244,'All CCC'!$B$7:$B$846,0)))</f>
        <v/>
      </c>
      <c r="B244" s="31"/>
      <c r="C244" s="856" t="str">
        <f>IF($B244="","",INDEX('All CCC'!C$7:C$846,MATCH(WatchList!$B244,'All CCC'!$B$7:$B$846,0)))</f>
        <v/>
      </c>
      <c r="D244" s="856" t="str">
        <f>IF($B244="","",INDEX('All CCC'!D$7:D$846,MATCH(WatchList!$B244,'All CCC'!$B$7:$B$846,0)))</f>
        <v/>
      </c>
      <c r="E244" s="856" t="str">
        <f>IF($B244="","",INDEX('All CCC'!E$7:E$846,MATCH(WatchList!$B244,'All CCC'!$B$7:$B$846,0)))</f>
        <v/>
      </c>
      <c r="F244" s="856" t="str">
        <f>IF($B244="","",INDEX('All CCC'!F$7:F$846,MATCH(WatchList!$B244,'All CCC'!$B$7:$B$846,0)))</f>
        <v/>
      </c>
      <c r="G244" s="856" t="str">
        <f>IF($B244="","",INDEX('All CCC'!G$7:G$846,MATCH(WatchList!$B244,'All CCC'!$B$7:$B$846,0)))</f>
        <v/>
      </c>
      <c r="H244" s="856" t="str">
        <f>IF($B244="","",INDEX('All CCC'!H$7:H$846,MATCH(WatchList!$B244,'All CCC'!$B$7:$B$846,0)))</f>
        <v/>
      </c>
      <c r="I244" s="856" t="str">
        <f>IF($B244="","",INDEX('All CCC'!I$7:I$846,MATCH(WatchList!$B244,'All CCC'!$B$7:$B$846,0)))</f>
        <v/>
      </c>
      <c r="J244" s="856" t="str">
        <f>IF($B244="","",INDEX('All CCC'!J$7:J$846,MATCH(WatchList!$B244,'All CCC'!$B$7:$B$846,0)))</f>
        <v/>
      </c>
      <c r="K244" s="856" t="str">
        <f>IF($B244="","",INDEX('All CCC'!K$7:K$846,MATCH(WatchList!$B244,'All CCC'!$B$7:$B$846,0)))</f>
        <v/>
      </c>
      <c r="L244" s="856" t="str">
        <f>IF($B244="","",INDEX('All CCC'!L$7:L$846,MATCH(WatchList!$B244,'All CCC'!$B$7:$B$846,0)))</f>
        <v/>
      </c>
      <c r="M244" s="856" t="str">
        <f>IF($B244="","",INDEX('All CCC'!M$7:M$846,MATCH(WatchList!$B244,'All CCC'!$B$7:$B$846,0)))</f>
        <v/>
      </c>
      <c r="N244" s="856" t="str">
        <f>IF($B244="","",INDEX('All CCC'!N$7:N$846,MATCH(WatchList!$B244,'All CCC'!$B$7:$B$846,0)))</f>
        <v/>
      </c>
      <c r="O244" s="856" t="str">
        <f>IF($B244="","",INDEX('All CCC'!O$7:O$846,MATCH(WatchList!$B244,'All CCC'!$B$7:$B$846,0)))</f>
        <v/>
      </c>
      <c r="P244" s="857" t="str">
        <f>IF($B244="","",INDEX('All CCC'!P$7:P$846,MATCH(WatchList!$B244,'All CCC'!$B$7:$B$846,0)))</f>
        <v/>
      </c>
      <c r="Q244" s="857" t="str">
        <f>IF($B244="","",INDEX('All CCC'!Q$7:Q$846,MATCH(WatchList!$B244,'All CCC'!$B$7:$B$846,0)))</f>
        <v/>
      </c>
      <c r="R244" s="856" t="str">
        <f>IF($B244="","",INDEX('All CCC'!R$7:R$846,MATCH(WatchList!$B244,'All CCC'!$B$7:$B$846,0)))</f>
        <v/>
      </c>
      <c r="S244" s="856" t="str">
        <f>IF($B244="","",INDEX('All CCC'!S$7:S$846,MATCH(WatchList!$B244,'All CCC'!$B$7:$B$846,0)))</f>
        <v/>
      </c>
      <c r="T244" s="856" t="str">
        <f>IF($B244="","",INDEX('All CCC'!T$7:T$846,MATCH(WatchList!$B244,'All CCC'!$B$7:$B$846,0)))</f>
        <v/>
      </c>
      <c r="U244" s="856" t="str">
        <f>IF($B244="","",INDEX('All CCC'!U$7:U$846,MATCH(WatchList!$B244,'All CCC'!$B$7:$B$846,0)))</f>
        <v/>
      </c>
      <c r="V244" s="856" t="str">
        <f>IF($B244="","",INDEX('All CCC'!V$7:V$846,MATCH(WatchList!$B244,'All CCC'!$B$7:$B$846,0)))</f>
        <v/>
      </c>
      <c r="W244" s="856" t="str">
        <f>IF($B244="","",INDEX('All CCC'!W$7:W$846,MATCH(WatchList!$B244,'All CCC'!$B$7:$B$846,0)))</f>
        <v/>
      </c>
      <c r="X244" s="856" t="str">
        <f>IF($B244="","",INDEX('All CCC'!X$7:X$846,MATCH(WatchList!$B244,'All CCC'!$B$7:$B$846,0)))</f>
        <v/>
      </c>
      <c r="Y244" s="856" t="str">
        <f>IF($B244="","",INDEX('All CCC'!Y$7:Y$846,MATCH(WatchList!$B244,'All CCC'!$B$7:$B$846,0)))</f>
        <v/>
      </c>
      <c r="Z244" s="856" t="str">
        <f>IF($B244="","",INDEX('All CCC'!Z$7:Z$846,MATCH(WatchList!$B244,'All CCC'!$B$7:$B$846,0)))</f>
        <v/>
      </c>
      <c r="AA244" s="856" t="str">
        <f>IF($B244="","",INDEX('All CCC'!AA$7:AA$846,MATCH(WatchList!$B244,'All CCC'!$B$7:$B$846,0)))</f>
        <v/>
      </c>
      <c r="AB244" s="856" t="str">
        <f>IF($B244="","",INDEX('All CCC'!AB$7:AB$846,MATCH(WatchList!$B244,'All CCC'!$B$7:$B$846,0)))</f>
        <v/>
      </c>
      <c r="AC244" s="856" t="str">
        <f>IF($B244="","",INDEX('All CCC'!AC$7:AC$846,MATCH(WatchList!$B244,'All CCC'!$B$7:$B$846,0)))</f>
        <v/>
      </c>
      <c r="AD244" s="856" t="str">
        <f>IF($B244="","",INDEX('All CCC'!AD$7:AD$846,MATCH(WatchList!$B244,'All CCC'!$B$7:$B$846,0)))</f>
        <v/>
      </c>
      <c r="AE244" s="856" t="str">
        <f>IF($B244="","",INDEX('All CCC'!AE$7:AE$846,MATCH(WatchList!$B244,'All CCC'!$B$7:$B$846,0)))</f>
        <v/>
      </c>
      <c r="AF244" s="856" t="str">
        <f>IF($B244="","",INDEX('All CCC'!AF$7:AF$846,MATCH(WatchList!$B244,'All CCC'!$B$7:$B$846,0)))</f>
        <v/>
      </c>
      <c r="AG244" s="856" t="str">
        <f>IF($B244="","",INDEX('All CCC'!AG$7:AG$846,MATCH(WatchList!$B244,'All CCC'!$B$7:$B$846,0)))</f>
        <v/>
      </c>
      <c r="AH244" s="856" t="str">
        <f>IF($B244="","",INDEX('All CCC'!AH$7:AH$846,MATCH(WatchList!$B244,'All CCC'!$B$7:$B$846,0)))</f>
        <v/>
      </c>
      <c r="AI244" s="856" t="str">
        <f>IF($B244="","",INDEX('All CCC'!AI$7:AI$846,MATCH(WatchList!$B244,'All CCC'!$B$7:$B$846,0)))</f>
        <v/>
      </c>
      <c r="AJ244" s="856" t="str">
        <f>IF($B244="","",INDEX('All CCC'!AJ$7:AJ$846,MATCH(WatchList!$B244,'All CCC'!$B$7:$B$846,0)))</f>
        <v/>
      </c>
      <c r="AK244" s="856" t="str">
        <f>IF($B244="","",INDEX('All CCC'!AK$7:AK$846,MATCH(WatchList!$B244,'All CCC'!$B$7:$B$846,0)))</f>
        <v/>
      </c>
      <c r="AL244" s="856" t="str">
        <f>IF($B244="","",INDEX('All CCC'!AL$7:AL$846,MATCH(WatchList!$B244,'All CCC'!$B$7:$B$846,0)))</f>
        <v/>
      </c>
      <c r="AM244" s="856" t="str">
        <f>IF($B244="","",INDEX('All CCC'!AM$7:AM$846,MATCH(WatchList!$B244,'All CCC'!$B$7:$B$846,0)))</f>
        <v/>
      </c>
      <c r="AN244" s="856" t="str">
        <f>IF($B244="","",INDEX('All CCC'!AN$7:AN$846,MATCH(WatchList!$B244,'All CCC'!$B$7:$B$846,0)))</f>
        <v/>
      </c>
      <c r="AO244" s="856" t="str">
        <f>IF($B244="","",INDEX('All CCC'!AO$7:AO$846,MATCH(WatchList!$B244,'All CCC'!$B$7:$B$846,0)))</f>
        <v/>
      </c>
      <c r="AP244" s="856" t="str">
        <f>IF($B244="","",INDEX('All CCC'!AP$7:AP$846,MATCH(WatchList!$B244,'All CCC'!$B$7:$B$846,0)))</f>
        <v/>
      </c>
      <c r="AQ244" s="856" t="str">
        <f>IF($B244="","",INDEX('All CCC'!AQ$7:AQ$846,MATCH(WatchList!$B244,'All CCC'!$B$7:$B$846,0)))</f>
        <v/>
      </c>
      <c r="AR244" s="856" t="str">
        <f>IF($B244="","",INDEX('All CCC'!AR$7:AR$846,MATCH(WatchList!$B244,'All CCC'!$B$7:$B$846,0)))</f>
        <v/>
      </c>
      <c r="AS244" s="856" t="str">
        <f>IF($B244="","",INDEX('All CCC'!AS$7:AS$846,MATCH(WatchList!$B244,'All CCC'!$B$7:$B$846,0)))</f>
        <v/>
      </c>
      <c r="AT244" s="856" t="str">
        <f>IF($B244="","",INDEX('All CCC'!AT$7:AT$846,MATCH(WatchList!$B244,'All CCC'!$B$7:$B$846,0)))</f>
        <v/>
      </c>
      <c r="AU244" s="856" t="str">
        <f>IF($B244="","",INDEX('All CCC'!AU$7:AU$846,MATCH(WatchList!$B244,'All CCC'!$B$7:$B$846,0)))</f>
        <v/>
      </c>
      <c r="AV244" s="856" t="str">
        <f>IF($B244="","",INDEX('All CCC'!AV$7:AV$846,MATCH(WatchList!$B244,'All CCC'!$B$7:$B$846,0)))</f>
        <v/>
      </c>
      <c r="AW244" s="856" t="str">
        <f>IF($B244="","",INDEX('All CCC'!AW$7:AW$846,MATCH(WatchList!$B244,'All CCC'!$B$7:$B$846,0)))</f>
        <v/>
      </c>
      <c r="AX244" s="856" t="str">
        <f>IF($B244="","",INDEX('All CCC'!AX$7:AX$846,MATCH(WatchList!$B244,'All CCC'!$B$7:$B$846,0)))</f>
        <v/>
      </c>
      <c r="AY244" s="856" t="str">
        <f>IF($B244="","",INDEX('All CCC'!AY$7:AY$846,MATCH(WatchList!$B244,'All CCC'!$B$7:$B$846,0)))</f>
        <v/>
      </c>
      <c r="AZ244" s="856" t="str">
        <f>IF($B244="","",INDEX('All CCC'!AZ$7:AZ$846,MATCH(WatchList!$B244,'All CCC'!$B$7:$B$846,0)))</f>
        <v/>
      </c>
      <c r="BA244" s="856" t="str">
        <f>IF($B244="","",INDEX('All CCC'!BA$7:BA$846,MATCH(WatchList!$B244,'All CCC'!$B$7:$B$846,0)))</f>
        <v/>
      </c>
      <c r="BB244" s="856" t="str">
        <f>IF($B244="","",INDEX('All CCC'!BB$7:BB$846,MATCH(WatchList!$B244,'All CCC'!$B$7:$B$846,0)))</f>
        <v/>
      </c>
      <c r="BC244" s="856" t="str">
        <f>IF($B244="","",INDEX('All CCC'!BC$7:BC$846,MATCH(WatchList!$B244,'All CCC'!$B$7:$B$846,0)))</f>
        <v/>
      </c>
      <c r="BD244" s="856" t="str">
        <f>IF($B244="","",INDEX('All CCC'!BD$7:BD$846,MATCH(WatchList!$B244,'All CCC'!$B$7:$B$846,0)))</f>
        <v/>
      </c>
      <c r="BE244" s="856" t="str">
        <f>IF($B244="","",INDEX('All CCC'!BE$7:BE$846,MATCH(WatchList!$B244,'All CCC'!$B$7:$B$846,0)))</f>
        <v/>
      </c>
      <c r="BF244" s="856" t="str">
        <f>IF($B244="","",INDEX('All CCC'!BF$7:BF$846,MATCH(WatchList!$B244,'All CCC'!$B$7:$B$846,0)))</f>
        <v/>
      </c>
      <c r="BG244" s="856" t="str">
        <f>IF($B244="","",INDEX('All CCC'!BG$7:BG$846,MATCH(WatchList!$B244,'All CCC'!$B$7:$B$846,0)))</f>
        <v/>
      </c>
    </row>
    <row r="245" spans="1:59" x14ac:dyDescent="0.2">
      <c r="A245" s="550" t="str">
        <f>IF($B245="","",INDEX('All CCC'!A$7:A$846,MATCH(WatchList!$B245,'All CCC'!$B$7:$B$846,0)))</f>
        <v/>
      </c>
      <c r="B245" s="31"/>
      <c r="C245" s="856" t="str">
        <f>IF($B245="","",INDEX('All CCC'!C$7:C$846,MATCH(WatchList!$B245,'All CCC'!$B$7:$B$846,0)))</f>
        <v/>
      </c>
      <c r="D245" s="856" t="str">
        <f>IF($B245="","",INDEX('All CCC'!D$7:D$846,MATCH(WatchList!$B245,'All CCC'!$B$7:$B$846,0)))</f>
        <v/>
      </c>
      <c r="E245" s="856" t="str">
        <f>IF($B245="","",INDEX('All CCC'!E$7:E$846,MATCH(WatchList!$B245,'All CCC'!$B$7:$B$846,0)))</f>
        <v/>
      </c>
      <c r="F245" s="856" t="str">
        <f>IF($B245="","",INDEX('All CCC'!F$7:F$846,MATCH(WatchList!$B245,'All CCC'!$B$7:$B$846,0)))</f>
        <v/>
      </c>
      <c r="G245" s="856" t="str">
        <f>IF($B245="","",INDEX('All CCC'!G$7:G$846,MATCH(WatchList!$B245,'All CCC'!$B$7:$B$846,0)))</f>
        <v/>
      </c>
      <c r="H245" s="856" t="str">
        <f>IF($B245="","",INDEX('All CCC'!H$7:H$846,MATCH(WatchList!$B245,'All CCC'!$B$7:$B$846,0)))</f>
        <v/>
      </c>
      <c r="I245" s="856" t="str">
        <f>IF($B245="","",INDEX('All CCC'!I$7:I$846,MATCH(WatchList!$B245,'All CCC'!$B$7:$B$846,0)))</f>
        <v/>
      </c>
      <c r="J245" s="856" t="str">
        <f>IF($B245="","",INDEX('All CCC'!J$7:J$846,MATCH(WatchList!$B245,'All CCC'!$B$7:$B$846,0)))</f>
        <v/>
      </c>
      <c r="K245" s="856" t="str">
        <f>IF($B245="","",INDEX('All CCC'!K$7:K$846,MATCH(WatchList!$B245,'All CCC'!$B$7:$B$846,0)))</f>
        <v/>
      </c>
      <c r="L245" s="856" t="str">
        <f>IF($B245="","",INDEX('All CCC'!L$7:L$846,MATCH(WatchList!$B245,'All CCC'!$B$7:$B$846,0)))</f>
        <v/>
      </c>
      <c r="M245" s="856" t="str">
        <f>IF($B245="","",INDEX('All CCC'!M$7:M$846,MATCH(WatchList!$B245,'All CCC'!$B$7:$B$846,0)))</f>
        <v/>
      </c>
      <c r="N245" s="856" t="str">
        <f>IF($B245="","",INDEX('All CCC'!N$7:N$846,MATCH(WatchList!$B245,'All CCC'!$B$7:$B$846,0)))</f>
        <v/>
      </c>
      <c r="O245" s="856" t="str">
        <f>IF($B245="","",INDEX('All CCC'!O$7:O$846,MATCH(WatchList!$B245,'All CCC'!$B$7:$B$846,0)))</f>
        <v/>
      </c>
      <c r="P245" s="857" t="str">
        <f>IF($B245="","",INDEX('All CCC'!P$7:P$846,MATCH(WatchList!$B245,'All CCC'!$B$7:$B$846,0)))</f>
        <v/>
      </c>
      <c r="Q245" s="857" t="str">
        <f>IF($B245="","",INDEX('All CCC'!Q$7:Q$846,MATCH(WatchList!$B245,'All CCC'!$B$7:$B$846,0)))</f>
        <v/>
      </c>
      <c r="R245" s="856" t="str">
        <f>IF($B245="","",INDEX('All CCC'!R$7:R$846,MATCH(WatchList!$B245,'All CCC'!$B$7:$B$846,0)))</f>
        <v/>
      </c>
      <c r="S245" s="856" t="str">
        <f>IF($B245="","",INDEX('All CCC'!S$7:S$846,MATCH(WatchList!$B245,'All CCC'!$B$7:$B$846,0)))</f>
        <v/>
      </c>
      <c r="T245" s="856" t="str">
        <f>IF($B245="","",INDEX('All CCC'!T$7:T$846,MATCH(WatchList!$B245,'All CCC'!$B$7:$B$846,0)))</f>
        <v/>
      </c>
      <c r="U245" s="856" t="str">
        <f>IF($B245="","",INDEX('All CCC'!U$7:U$846,MATCH(WatchList!$B245,'All CCC'!$B$7:$B$846,0)))</f>
        <v/>
      </c>
      <c r="V245" s="856" t="str">
        <f>IF($B245="","",INDEX('All CCC'!V$7:V$846,MATCH(WatchList!$B245,'All CCC'!$B$7:$B$846,0)))</f>
        <v/>
      </c>
      <c r="W245" s="856" t="str">
        <f>IF($B245="","",INDEX('All CCC'!W$7:W$846,MATCH(WatchList!$B245,'All CCC'!$B$7:$B$846,0)))</f>
        <v/>
      </c>
      <c r="X245" s="856" t="str">
        <f>IF($B245="","",INDEX('All CCC'!X$7:X$846,MATCH(WatchList!$B245,'All CCC'!$B$7:$B$846,0)))</f>
        <v/>
      </c>
      <c r="Y245" s="856" t="str">
        <f>IF($B245="","",INDEX('All CCC'!Y$7:Y$846,MATCH(WatchList!$B245,'All CCC'!$B$7:$B$846,0)))</f>
        <v/>
      </c>
      <c r="Z245" s="856" t="str">
        <f>IF($B245="","",INDEX('All CCC'!Z$7:Z$846,MATCH(WatchList!$B245,'All CCC'!$B$7:$B$846,0)))</f>
        <v/>
      </c>
      <c r="AA245" s="856" t="str">
        <f>IF($B245="","",INDEX('All CCC'!AA$7:AA$846,MATCH(WatchList!$B245,'All CCC'!$B$7:$B$846,0)))</f>
        <v/>
      </c>
      <c r="AB245" s="856" t="str">
        <f>IF($B245="","",INDEX('All CCC'!AB$7:AB$846,MATCH(WatchList!$B245,'All CCC'!$B$7:$B$846,0)))</f>
        <v/>
      </c>
      <c r="AC245" s="856" t="str">
        <f>IF($B245="","",INDEX('All CCC'!AC$7:AC$846,MATCH(WatchList!$B245,'All CCC'!$B$7:$B$846,0)))</f>
        <v/>
      </c>
      <c r="AD245" s="856" t="str">
        <f>IF($B245="","",INDEX('All CCC'!AD$7:AD$846,MATCH(WatchList!$B245,'All CCC'!$B$7:$B$846,0)))</f>
        <v/>
      </c>
      <c r="AE245" s="856" t="str">
        <f>IF($B245="","",INDEX('All CCC'!AE$7:AE$846,MATCH(WatchList!$B245,'All CCC'!$B$7:$B$846,0)))</f>
        <v/>
      </c>
      <c r="AF245" s="856" t="str">
        <f>IF($B245="","",INDEX('All CCC'!AF$7:AF$846,MATCH(WatchList!$B245,'All CCC'!$B$7:$B$846,0)))</f>
        <v/>
      </c>
      <c r="AG245" s="856" t="str">
        <f>IF($B245="","",INDEX('All CCC'!AG$7:AG$846,MATCH(WatchList!$B245,'All CCC'!$B$7:$B$846,0)))</f>
        <v/>
      </c>
      <c r="AH245" s="856" t="str">
        <f>IF($B245="","",INDEX('All CCC'!AH$7:AH$846,MATCH(WatchList!$B245,'All CCC'!$B$7:$B$846,0)))</f>
        <v/>
      </c>
      <c r="AI245" s="856" t="str">
        <f>IF($B245="","",INDEX('All CCC'!AI$7:AI$846,MATCH(WatchList!$B245,'All CCC'!$B$7:$B$846,0)))</f>
        <v/>
      </c>
      <c r="AJ245" s="856" t="str">
        <f>IF($B245="","",INDEX('All CCC'!AJ$7:AJ$846,MATCH(WatchList!$B245,'All CCC'!$B$7:$B$846,0)))</f>
        <v/>
      </c>
      <c r="AK245" s="856" t="str">
        <f>IF($B245="","",INDEX('All CCC'!AK$7:AK$846,MATCH(WatchList!$B245,'All CCC'!$B$7:$B$846,0)))</f>
        <v/>
      </c>
      <c r="AL245" s="856" t="str">
        <f>IF($B245="","",INDEX('All CCC'!AL$7:AL$846,MATCH(WatchList!$B245,'All CCC'!$B$7:$B$846,0)))</f>
        <v/>
      </c>
      <c r="AM245" s="856" t="str">
        <f>IF($B245="","",INDEX('All CCC'!AM$7:AM$846,MATCH(WatchList!$B245,'All CCC'!$B$7:$B$846,0)))</f>
        <v/>
      </c>
      <c r="AN245" s="856" t="str">
        <f>IF($B245="","",INDEX('All CCC'!AN$7:AN$846,MATCH(WatchList!$B245,'All CCC'!$B$7:$B$846,0)))</f>
        <v/>
      </c>
      <c r="AO245" s="856" t="str">
        <f>IF($B245="","",INDEX('All CCC'!AO$7:AO$846,MATCH(WatchList!$B245,'All CCC'!$B$7:$B$846,0)))</f>
        <v/>
      </c>
      <c r="AP245" s="856" t="str">
        <f>IF($B245="","",INDEX('All CCC'!AP$7:AP$846,MATCH(WatchList!$B245,'All CCC'!$B$7:$B$846,0)))</f>
        <v/>
      </c>
      <c r="AQ245" s="856" t="str">
        <f>IF($B245="","",INDEX('All CCC'!AQ$7:AQ$846,MATCH(WatchList!$B245,'All CCC'!$B$7:$B$846,0)))</f>
        <v/>
      </c>
      <c r="AR245" s="856" t="str">
        <f>IF($B245="","",INDEX('All CCC'!AR$7:AR$846,MATCH(WatchList!$B245,'All CCC'!$B$7:$B$846,0)))</f>
        <v/>
      </c>
      <c r="AS245" s="856" t="str">
        <f>IF($B245="","",INDEX('All CCC'!AS$7:AS$846,MATCH(WatchList!$B245,'All CCC'!$B$7:$B$846,0)))</f>
        <v/>
      </c>
      <c r="AT245" s="856" t="str">
        <f>IF($B245="","",INDEX('All CCC'!AT$7:AT$846,MATCH(WatchList!$B245,'All CCC'!$B$7:$B$846,0)))</f>
        <v/>
      </c>
      <c r="AU245" s="856" t="str">
        <f>IF($B245="","",INDEX('All CCC'!AU$7:AU$846,MATCH(WatchList!$B245,'All CCC'!$B$7:$B$846,0)))</f>
        <v/>
      </c>
      <c r="AV245" s="856" t="str">
        <f>IF($B245="","",INDEX('All CCC'!AV$7:AV$846,MATCH(WatchList!$B245,'All CCC'!$B$7:$B$846,0)))</f>
        <v/>
      </c>
      <c r="AW245" s="856" t="str">
        <f>IF($B245="","",INDEX('All CCC'!AW$7:AW$846,MATCH(WatchList!$B245,'All CCC'!$B$7:$B$846,0)))</f>
        <v/>
      </c>
      <c r="AX245" s="856" t="str">
        <f>IF($B245="","",INDEX('All CCC'!AX$7:AX$846,MATCH(WatchList!$B245,'All CCC'!$B$7:$B$846,0)))</f>
        <v/>
      </c>
      <c r="AY245" s="856" t="str">
        <f>IF($B245="","",INDEX('All CCC'!AY$7:AY$846,MATCH(WatchList!$B245,'All CCC'!$B$7:$B$846,0)))</f>
        <v/>
      </c>
      <c r="AZ245" s="856" t="str">
        <f>IF($B245="","",INDEX('All CCC'!AZ$7:AZ$846,MATCH(WatchList!$B245,'All CCC'!$B$7:$B$846,0)))</f>
        <v/>
      </c>
      <c r="BA245" s="856" t="str">
        <f>IF($B245="","",INDEX('All CCC'!BA$7:BA$846,MATCH(WatchList!$B245,'All CCC'!$B$7:$B$846,0)))</f>
        <v/>
      </c>
      <c r="BB245" s="856" t="str">
        <f>IF($B245="","",INDEX('All CCC'!BB$7:BB$846,MATCH(WatchList!$B245,'All CCC'!$B$7:$B$846,0)))</f>
        <v/>
      </c>
      <c r="BC245" s="856" t="str">
        <f>IF($B245="","",INDEX('All CCC'!BC$7:BC$846,MATCH(WatchList!$B245,'All CCC'!$B$7:$B$846,0)))</f>
        <v/>
      </c>
      <c r="BD245" s="856" t="str">
        <f>IF($B245="","",INDEX('All CCC'!BD$7:BD$846,MATCH(WatchList!$B245,'All CCC'!$B$7:$B$846,0)))</f>
        <v/>
      </c>
      <c r="BE245" s="856" t="str">
        <f>IF($B245="","",INDEX('All CCC'!BE$7:BE$846,MATCH(WatchList!$B245,'All CCC'!$B$7:$B$846,0)))</f>
        <v/>
      </c>
      <c r="BF245" s="856" t="str">
        <f>IF($B245="","",INDEX('All CCC'!BF$7:BF$846,MATCH(WatchList!$B245,'All CCC'!$B$7:$B$846,0)))</f>
        <v/>
      </c>
      <c r="BG245" s="856" t="str">
        <f>IF($B245="","",INDEX('All CCC'!BG$7:BG$846,MATCH(WatchList!$B245,'All CCC'!$B$7:$B$846,0)))</f>
        <v/>
      </c>
    </row>
    <row r="246" spans="1:59" x14ac:dyDescent="0.2">
      <c r="A246" s="550" t="str">
        <f>IF($B246="","",INDEX('All CCC'!A$7:A$846,MATCH(WatchList!$B246,'All CCC'!$B$7:$B$846,0)))</f>
        <v/>
      </c>
      <c r="B246" s="31"/>
      <c r="C246" s="856" t="str">
        <f>IF($B246="","",INDEX('All CCC'!C$7:C$846,MATCH(WatchList!$B246,'All CCC'!$B$7:$B$846,0)))</f>
        <v/>
      </c>
      <c r="D246" s="856" t="str">
        <f>IF($B246="","",INDEX('All CCC'!D$7:D$846,MATCH(WatchList!$B246,'All CCC'!$B$7:$B$846,0)))</f>
        <v/>
      </c>
      <c r="E246" s="856" t="str">
        <f>IF($B246="","",INDEX('All CCC'!E$7:E$846,MATCH(WatchList!$B246,'All CCC'!$B$7:$B$846,0)))</f>
        <v/>
      </c>
      <c r="F246" s="856" t="str">
        <f>IF($B246="","",INDEX('All CCC'!F$7:F$846,MATCH(WatchList!$B246,'All CCC'!$B$7:$B$846,0)))</f>
        <v/>
      </c>
      <c r="G246" s="856" t="str">
        <f>IF($B246="","",INDEX('All CCC'!G$7:G$846,MATCH(WatchList!$B246,'All CCC'!$B$7:$B$846,0)))</f>
        <v/>
      </c>
      <c r="H246" s="856" t="str">
        <f>IF($B246="","",INDEX('All CCC'!H$7:H$846,MATCH(WatchList!$B246,'All CCC'!$B$7:$B$846,0)))</f>
        <v/>
      </c>
      <c r="I246" s="856" t="str">
        <f>IF($B246="","",INDEX('All CCC'!I$7:I$846,MATCH(WatchList!$B246,'All CCC'!$B$7:$B$846,0)))</f>
        <v/>
      </c>
      <c r="J246" s="856" t="str">
        <f>IF($B246="","",INDEX('All CCC'!J$7:J$846,MATCH(WatchList!$B246,'All CCC'!$B$7:$B$846,0)))</f>
        <v/>
      </c>
      <c r="K246" s="856" t="str">
        <f>IF($B246="","",INDEX('All CCC'!K$7:K$846,MATCH(WatchList!$B246,'All CCC'!$B$7:$B$846,0)))</f>
        <v/>
      </c>
      <c r="L246" s="856" t="str">
        <f>IF($B246="","",INDEX('All CCC'!L$7:L$846,MATCH(WatchList!$B246,'All CCC'!$B$7:$B$846,0)))</f>
        <v/>
      </c>
      <c r="M246" s="856" t="str">
        <f>IF($B246="","",INDEX('All CCC'!M$7:M$846,MATCH(WatchList!$B246,'All CCC'!$B$7:$B$846,0)))</f>
        <v/>
      </c>
      <c r="N246" s="856" t="str">
        <f>IF($B246="","",INDEX('All CCC'!N$7:N$846,MATCH(WatchList!$B246,'All CCC'!$B$7:$B$846,0)))</f>
        <v/>
      </c>
      <c r="O246" s="856" t="str">
        <f>IF($B246="","",INDEX('All CCC'!O$7:O$846,MATCH(WatchList!$B246,'All CCC'!$B$7:$B$846,0)))</f>
        <v/>
      </c>
      <c r="P246" s="857" t="str">
        <f>IF($B246="","",INDEX('All CCC'!P$7:P$846,MATCH(WatchList!$B246,'All CCC'!$B$7:$B$846,0)))</f>
        <v/>
      </c>
      <c r="Q246" s="857" t="str">
        <f>IF($B246="","",INDEX('All CCC'!Q$7:Q$846,MATCH(WatchList!$B246,'All CCC'!$B$7:$B$846,0)))</f>
        <v/>
      </c>
      <c r="R246" s="856" t="str">
        <f>IF($B246="","",INDEX('All CCC'!R$7:R$846,MATCH(WatchList!$B246,'All CCC'!$B$7:$B$846,0)))</f>
        <v/>
      </c>
      <c r="S246" s="856" t="str">
        <f>IF($B246="","",INDEX('All CCC'!S$7:S$846,MATCH(WatchList!$B246,'All CCC'!$B$7:$B$846,0)))</f>
        <v/>
      </c>
      <c r="T246" s="856" t="str">
        <f>IF($B246="","",INDEX('All CCC'!T$7:T$846,MATCH(WatchList!$B246,'All CCC'!$B$7:$B$846,0)))</f>
        <v/>
      </c>
      <c r="U246" s="856" t="str">
        <f>IF($B246="","",INDEX('All CCC'!U$7:U$846,MATCH(WatchList!$B246,'All CCC'!$B$7:$B$846,0)))</f>
        <v/>
      </c>
      <c r="V246" s="856" t="str">
        <f>IF($B246="","",INDEX('All CCC'!V$7:V$846,MATCH(WatchList!$B246,'All CCC'!$B$7:$B$846,0)))</f>
        <v/>
      </c>
      <c r="W246" s="856" t="str">
        <f>IF($B246="","",INDEX('All CCC'!W$7:W$846,MATCH(WatchList!$B246,'All CCC'!$B$7:$B$846,0)))</f>
        <v/>
      </c>
      <c r="X246" s="856" t="str">
        <f>IF($B246="","",INDEX('All CCC'!X$7:X$846,MATCH(WatchList!$B246,'All CCC'!$B$7:$B$846,0)))</f>
        <v/>
      </c>
      <c r="Y246" s="856" t="str">
        <f>IF($B246="","",INDEX('All CCC'!Y$7:Y$846,MATCH(WatchList!$B246,'All CCC'!$B$7:$B$846,0)))</f>
        <v/>
      </c>
      <c r="Z246" s="856" t="str">
        <f>IF($B246="","",INDEX('All CCC'!Z$7:Z$846,MATCH(WatchList!$B246,'All CCC'!$B$7:$B$846,0)))</f>
        <v/>
      </c>
      <c r="AA246" s="856" t="str">
        <f>IF($B246="","",INDEX('All CCC'!AA$7:AA$846,MATCH(WatchList!$B246,'All CCC'!$B$7:$B$846,0)))</f>
        <v/>
      </c>
      <c r="AB246" s="856" t="str">
        <f>IF($B246="","",INDEX('All CCC'!AB$7:AB$846,MATCH(WatchList!$B246,'All CCC'!$B$7:$B$846,0)))</f>
        <v/>
      </c>
      <c r="AC246" s="856" t="str">
        <f>IF($B246="","",INDEX('All CCC'!AC$7:AC$846,MATCH(WatchList!$B246,'All CCC'!$B$7:$B$846,0)))</f>
        <v/>
      </c>
      <c r="AD246" s="856" t="str">
        <f>IF($B246="","",INDEX('All CCC'!AD$7:AD$846,MATCH(WatchList!$B246,'All CCC'!$B$7:$B$846,0)))</f>
        <v/>
      </c>
      <c r="AE246" s="856" t="str">
        <f>IF($B246="","",INDEX('All CCC'!AE$7:AE$846,MATCH(WatchList!$B246,'All CCC'!$B$7:$B$846,0)))</f>
        <v/>
      </c>
      <c r="AF246" s="856" t="str">
        <f>IF($B246="","",INDEX('All CCC'!AF$7:AF$846,MATCH(WatchList!$B246,'All CCC'!$B$7:$B$846,0)))</f>
        <v/>
      </c>
      <c r="AG246" s="856" t="str">
        <f>IF($B246="","",INDEX('All CCC'!AG$7:AG$846,MATCH(WatchList!$B246,'All CCC'!$B$7:$B$846,0)))</f>
        <v/>
      </c>
      <c r="AH246" s="856" t="str">
        <f>IF($B246="","",INDEX('All CCC'!AH$7:AH$846,MATCH(WatchList!$B246,'All CCC'!$B$7:$B$846,0)))</f>
        <v/>
      </c>
      <c r="AI246" s="856" t="str">
        <f>IF($B246="","",INDEX('All CCC'!AI$7:AI$846,MATCH(WatchList!$B246,'All CCC'!$B$7:$B$846,0)))</f>
        <v/>
      </c>
      <c r="AJ246" s="856" t="str">
        <f>IF($B246="","",INDEX('All CCC'!AJ$7:AJ$846,MATCH(WatchList!$B246,'All CCC'!$B$7:$B$846,0)))</f>
        <v/>
      </c>
      <c r="AK246" s="856" t="str">
        <f>IF($B246="","",INDEX('All CCC'!AK$7:AK$846,MATCH(WatchList!$B246,'All CCC'!$B$7:$B$846,0)))</f>
        <v/>
      </c>
      <c r="AL246" s="856" t="str">
        <f>IF($B246="","",INDEX('All CCC'!AL$7:AL$846,MATCH(WatchList!$B246,'All CCC'!$B$7:$B$846,0)))</f>
        <v/>
      </c>
      <c r="AM246" s="856" t="str">
        <f>IF($B246="","",INDEX('All CCC'!AM$7:AM$846,MATCH(WatchList!$B246,'All CCC'!$B$7:$B$846,0)))</f>
        <v/>
      </c>
      <c r="AN246" s="856" t="str">
        <f>IF($B246="","",INDEX('All CCC'!AN$7:AN$846,MATCH(WatchList!$B246,'All CCC'!$B$7:$B$846,0)))</f>
        <v/>
      </c>
      <c r="AO246" s="856" t="str">
        <f>IF($B246="","",INDEX('All CCC'!AO$7:AO$846,MATCH(WatchList!$B246,'All CCC'!$B$7:$B$846,0)))</f>
        <v/>
      </c>
      <c r="AP246" s="856" t="str">
        <f>IF($B246="","",INDEX('All CCC'!AP$7:AP$846,MATCH(WatchList!$B246,'All CCC'!$B$7:$B$846,0)))</f>
        <v/>
      </c>
      <c r="AQ246" s="856" t="str">
        <f>IF($B246="","",INDEX('All CCC'!AQ$7:AQ$846,MATCH(WatchList!$B246,'All CCC'!$B$7:$B$846,0)))</f>
        <v/>
      </c>
      <c r="AR246" s="856" t="str">
        <f>IF($B246="","",INDEX('All CCC'!AR$7:AR$846,MATCH(WatchList!$B246,'All CCC'!$B$7:$B$846,0)))</f>
        <v/>
      </c>
      <c r="AS246" s="856" t="str">
        <f>IF($B246="","",INDEX('All CCC'!AS$7:AS$846,MATCH(WatchList!$B246,'All CCC'!$B$7:$B$846,0)))</f>
        <v/>
      </c>
      <c r="AT246" s="856" t="str">
        <f>IF($B246="","",INDEX('All CCC'!AT$7:AT$846,MATCH(WatchList!$B246,'All CCC'!$B$7:$B$846,0)))</f>
        <v/>
      </c>
      <c r="AU246" s="856" t="str">
        <f>IF($B246="","",INDEX('All CCC'!AU$7:AU$846,MATCH(WatchList!$B246,'All CCC'!$B$7:$B$846,0)))</f>
        <v/>
      </c>
      <c r="AV246" s="856" t="str">
        <f>IF($B246="","",INDEX('All CCC'!AV$7:AV$846,MATCH(WatchList!$B246,'All CCC'!$B$7:$B$846,0)))</f>
        <v/>
      </c>
      <c r="AW246" s="856" t="str">
        <f>IF($B246="","",INDEX('All CCC'!AW$7:AW$846,MATCH(WatchList!$B246,'All CCC'!$B$7:$B$846,0)))</f>
        <v/>
      </c>
      <c r="AX246" s="856" t="str">
        <f>IF($B246="","",INDEX('All CCC'!AX$7:AX$846,MATCH(WatchList!$B246,'All CCC'!$B$7:$B$846,0)))</f>
        <v/>
      </c>
      <c r="AY246" s="856" t="str">
        <f>IF($B246="","",INDEX('All CCC'!AY$7:AY$846,MATCH(WatchList!$B246,'All CCC'!$B$7:$B$846,0)))</f>
        <v/>
      </c>
      <c r="AZ246" s="856" t="str">
        <f>IF($B246="","",INDEX('All CCC'!AZ$7:AZ$846,MATCH(WatchList!$B246,'All CCC'!$B$7:$B$846,0)))</f>
        <v/>
      </c>
      <c r="BA246" s="856" t="str">
        <f>IF($B246="","",INDEX('All CCC'!BA$7:BA$846,MATCH(WatchList!$B246,'All CCC'!$B$7:$B$846,0)))</f>
        <v/>
      </c>
      <c r="BB246" s="856" t="str">
        <f>IF($B246="","",INDEX('All CCC'!BB$7:BB$846,MATCH(WatchList!$B246,'All CCC'!$B$7:$B$846,0)))</f>
        <v/>
      </c>
      <c r="BC246" s="856" t="str">
        <f>IF($B246="","",INDEX('All CCC'!BC$7:BC$846,MATCH(WatchList!$B246,'All CCC'!$B$7:$B$846,0)))</f>
        <v/>
      </c>
      <c r="BD246" s="856" t="str">
        <f>IF($B246="","",INDEX('All CCC'!BD$7:BD$846,MATCH(WatchList!$B246,'All CCC'!$B$7:$B$846,0)))</f>
        <v/>
      </c>
      <c r="BE246" s="856" t="str">
        <f>IF($B246="","",INDEX('All CCC'!BE$7:BE$846,MATCH(WatchList!$B246,'All CCC'!$B$7:$B$846,0)))</f>
        <v/>
      </c>
      <c r="BF246" s="856" t="str">
        <f>IF($B246="","",INDEX('All CCC'!BF$7:BF$846,MATCH(WatchList!$B246,'All CCC'!$B$7:$B$846,0)))</f>
        <v/>
      </c>
      <c r="BG246" s="856" t="str">
        <f>IF($B246="","",INDEX('All CCC'!BG$7:BG$846,MATCH(WatchList!$B246,'All CCC'!$B$7:$B$846,0)))</f>
        <v/>
      </c>
    </row>
    <row r="247" spans="1:59" x14ac:dyDescent="0.2">
      <c r="A247" s="550" t="str">
        <f>IF($B247="","",INDEX('All CCC'!A$7:A$846,MATCH(WatchList!$B247,'All CCC'!$B$7:$B$846,0)))</f>
        <v/>
      </c>
      <c r="B247" s="31"/>
      <c r="C247" s="856" t="str">
        <f>IF($B247="","",INDEX('All CCC'!C$7:C$846,MATCH(WatchList!$B247,'All CCC'!$B$7:$B$846,0)))</f>
        <v/>
      </c>
      <c r="D247" s="856" t="str">
        <f>IF($B247="","",INDEX('All CCC'!D$7:D$846,MATCH(WatchList!$B247,'All CCC'!$B$7:$B$846,0)))</f>
        <v/>
      </c>
      <c r="E247" s="856" t="str">
        <f>IF($B247="","",INDEX('All CCC'!E$7:E$846,MATCH(WatchList!$B247,'All CCC'!$B$7:$B$846,0)))</f>
        <v/>
      </c>
      <c r="F247" s="856" t="str">
        <f>IF($B247="","",INDEX('All CCC'!F$7:F$846,MATCH(WatchList!$B247,'All CCC'!$B$7:$B$846,0)))</f>
        <v/>
      </c>
      <c r="G247" s="856" t="str">
        <f>IF($B247="","",INDEX('All CCC'!G$7:G$846,MATCH(WatchList!$B247,'All CCC'!$B$7:$B$846,0)))</f>
        <v/>
      </c>
      <c r="H247" s="856" t="str">
        <f>IF($B247="","",INDEX('All CCC'!H$7:H$846,MATCH(WatchList!$B247,'All CCC'!$B$7:$B$846,0)))</f>
        <v/>
      </c>
      <c r="I247" s="856" t="str">
        <f>IF($B247="","",INDEX('All CCC'!I$7:I$846,MATCH(WatchList!$B247,'All CCC'!$B$7:$B$846,0)))</f>
        <v/>
      </c>
      <c r="J247" s="856" t="str">
        <f>IF($B247="","",INDEX('All CCC'!J$7:J$846,MATCH(WatchList!$B247,'All CCC'!$B$7:$B$846,0)))</f>
        <v/>
      </c>
      <c r="K247" s="856" t="str">
        <f>IF($B247="","",INDEX('All CCC'!K$7:K$846,MATCH(WatchList!$B247,'All CCC'!$B$7:$B$846,0)))</f>
        <v/>
      </c>
      <c r="L247" s="856" t="str">
        <f>IF($B247="","",INDEX('All CCC'!L$7:L$846,MATCH(WatchList!$B247,'All CCC'!$B$7:$B$846,0)))</f>
        <v/>
      </c>
      <c r="M247" s="856" t="str">
        <f>IF($B247="","",INDEX('All CCC'!M$7:M$846,MATCH(WatchList!$B247,'All CCC'!$B$7:$B$846,0)))</f>
        <v/>
      </c>
      <c r="N247" s="856" t="str">
        <f>IF($B247="","",INDEX('All CCC'!N$7:N$846,MATCH(WatchList!$B247,'All CCC'!$B$7:$B$846,0)))</f>
        <v/>
      </c>
      <c r="O247" s="856" t="str">
        <f>IF($B247="","",INDEX('All CCC'!O$7:O$846,MATCH(WatchList!$B247,'All CCC'!$B$7:$B$846,0)))</f>
        <v/>
      </c>
      <c r="P247" s="857" t="str">
        <f>IF($B247="","",INDEX('All CCC'!P$7:P$846,MATCH(WatchList!$B247,'All CCC'!$B$7:$B$846,0)))</f>
        <v/>
      </c>
      <c r="Q247" s="857" t="str">
        <f>IF($B247="","",INDEX('All CCC'!Q$7:Q$846,MATCH(WatchList!$B247,'All CCC'!$B$7:$B$846,0)))</f>
        <v/>
      </c>
      <c r="R247" s="856" t="str">
        <f>IF($B247="","",INDEX('All CCC'!R$7:R$846,MATCH(WatchList!$B247,'All CCC'!$B$7:$B$846,0)))</f>
        <v/>
      </c>
      <c r="S247" s="856" t="str">
        <f>IF($B247="","",INDEX('All CCC'!S$7:S$846,MATCH(WatchList!$B247,'All CCC'!$B$7:$B$846,0)))</f>
        <v/>
      </c>
      <c r="T247" s="856" t="str">
        <f>IF($B247="","",INDEX('All CCC'!T$7:T$846,MATCH(WatchList!$B247,'All CCC'!$B$7:$B$846,0)))</f>
        <v/>
      </c>
      <c r="U247" s="856" t="str">
        <f>IF($B247="","",INDEX('All CCC'!U$7:U$846,MATCH(WatchList!$B247,'All CCC'!$B$7:$B$846,0)))</f>
        <v/>
      </c>
      <c r="V247" s="856" t="str">
        <f>IF($B247="","",INDEX('All CCC'!V$7:V$846,MATCH(WatchList!$B247,'All CCC'!$B$7:$B$846,0)))</f>
        <v/>
      </c>
      <c r="W247" s="856" t="str">
        <f>IF($B247="","",INDEX('All CCC'!W$7:W$846,MATCH(WatchList!$B247,'All CCC'!$B$7:$B$846,0)))</f>
        <v/>
      </c>
      <c r="X247" s="856" t="str">
        <f>IF($B247="","",INDEX('All CCC'!X$7:X$846,MATCH(WatchList!$B247,'All CCC'!$B$7:$B$846,0)))</f>
        <v/>
      </c>
      <c r="Y247" s="856" t="str">
        <f>IF($B247="","",INDEX('All CCC'!Y$7:Y$846,MATCH(WatchList!$B247,'All CCC'!$B$7:$B$846,0)))</f>
        <v/>
      </c>
      <c r="Z247" s="856" t="str">
        <f>IF($B247="","",INDEX('All CCC'!Z$7:Z$846,MATCH(WatchList!$B247,'All CCC'!$B$7:$B$846,0)))</f>
        <v/>
      </c>
      <c r="AA247" s="856" t="str">
        <f>IF($B247="","",INDEX('All CCC'!AA$7:AA$846,MATCH(WatchList!$B247,'All CCC'!$B$7:$B$846,0)))</f>
        <v/>
      </c>
      <c r="AB247" s="856" t="str">
        <f>IF($B247="","",INDEX('All CCC'!AB$7:AB$846,MATCH(WatchList!$B247,'All CCC'!$B$7:$B$846,0)))</f>
        <v/>
      </c>
      <c r="AC247" s="856" t="str">
        <f>IF($B247="","",INDEX('All CCC'!AC$7:AC$846,MATCH(WatchList!$B247,'All CCC'!$B$7:$B$846,0)))</f>
        <v/>
      </c>
      <c r="AD247" s="856" t="str">
        <f>IF($B247="","",INDEX('All CCC'!AD$7:AD$846,MATCH(WatchList!$B247,'All CCC'!$B$7:$B$846,0)))</f>
        <v/>
      </c>
      <c r="AE247" s="856" t="str">
        <f>IF($B247="","",INDEX('All CCC'!AE$7:AE$846,MATCH(WatchList!$B247,'All CCC'!$B$7:$B$846,0)))</f>
        <v/>
      </c>
      <c r="AF247" s="856" t="str">
        <f>IF($B247="","",INDEX('All CCC'!AF$7:AF$846,MATCH(WatchList!$B247,'All CCC'!$B$7:$B$846,0)))</f>
        <v/>
      </c>
      <c r="AG247" s="856" t="str">
        <f>IF($B247="","",INDEX('All CCC'!AG$7:AG$846,MATCH(WatchList!$B247,'All CCC'!$B$7:$B$846,0)))</f>
        <v/>
      </c>
      <c r="AH247" s="856" t="str">
        <f>IF($B247="","",INDEX('All CCC'!AH$7:AH$846,MATCH(WatchList!$B247,'All CCC'!$B$7:$B$846,0)))</f>
        <v/>
      </c>
      <c r="AI247" s="856" t="str">
        <f>IF($B247="","",INDEX('All CCC'!AI$7:AI$846,MATCH(WatchList!$B247,'All CCC'!$B$7:$B$846,0)))</f>
        <v/>
      </c>
      <c r="AJ247" s="856" t="str">
        <f>IF($B247="","",INDEX('All CCC'!AJ$7:AJ$846,MATCH(WatchList!$B247,'All CCC'!$B$7:$B$846,0)))</f>
        <v/>
      </c>
      <c r="AK247" s="856" t="str">
        <f>IF($B247="","",INDEX('All CCC'!AK$7:AK$846,MATCH(WatchList!$B247,'All CCC'!$B$7:$B$846,0)))</f>
        <v/>
      </c>
      <c r="AL247" s="856" t="str">
        <f>IF($B247="","",INDEX('All CCC'!AL$7:AL$846,MATCH(WatchList!$B247,'All CCC'!$B$7:$B$846,0)))</f>
        <v/>
      </c>
      <c r="AM247" s="856" t="str">
        <f>IF($B247="","",INDEX('All CCC'!AM$7:AM$846,MATCH(WatchList!$B247,'All CCC'!$B$7:$B$846,0)))</f>
        <v/>
      </c>
      <c r="AN247" s="856" t="str">
        <f>IF($B247="","",INDEX('All CCC'!AN$7:AN$846,MATCH(WatchList!$B247,'All CCC'!$B$7:$B$846,0)))</f>
        <v/>
      </c>
      <c r="AO247" s="856" t="str">
        <f>IF($B247="","",INDEX('All CCC'!AO$7:AO$846,MATCH(WatchList!$B247,'All CCC'!$B$7:$B$846,0)))</f>
        <v/>
      </c>
      <c r="AP247" s="856" t="str">
        <f>IF($B247="","",INDEX('All CCC'!AP$7:AP$846,MATCH(WatchList!$B247,'All CCC'!$B$7:$B$846,0)))</f>
        <v/>
      </c>
      <c r="AQ247" s="856" t="str">
        <f>IF($B247="","",INDEX('All CCC'!AQ$7:AQ$846,MATCH(WatchList!$B247,'All CCC'!$B$7:$B$846,0)))</f>
        <v/>
      </c>
      <c r="AR247" s="856" t="str">
        <f>IF($B247="","",INDEX('All CCC'!AR$7:AR$846,MATCH(WatchList!$B247,'All CCC'!$B$7:$B$846,0)))</f>
        <v/>
      </c>
      <c r="AS247" s="856" t="str">
        <f>IF($B247="","",INDEX('All CCC'!AS$7:AS$846,MATCH(WatchList!$B247,'All CCC'!$B$7:$B$846,0)))</f>
        <v/>
      </c>
      <c r="AT247" s="856" t="str">
        <f>IF($B247="","",INDEX('All CCC'!AT$7:AT$846,MATCH(WatchList!$B247,'All CCC'!$B$7:$B$846,0)))</f>
        <v/>
      </c>
      <c r="AU247" s="856" t="str">
        <f>IF($B247="","",INDEX('All CCC'!AU$7:AU$846,MATCH(WatchList!$B247,'All CCC'!$B$7:$B$846,0)))</f>
        <v/>
      </c>
      <c r="AV247" s="856" t="str">
        <f>IF($B247="","",INDEX('All CCC'!AV$7:AV$846,MATCH(WatchList!$B247,'All CCC'!$B$7:$B$846,0)))</f>
        <v/>
      </c>
      <c r="AW247" s="856" t="str">
        <f>IF($B247="","",INDEX('All CCC'!AW$7:AW$846,MATCH(WatchList!$B247,'All CCC'!$B$7:$B$846,0)))</f>
        <v/>
      </c>
      <c r="AX247" s="856" t="str">
        <f>IF($B247="","",INDEX('All CCC'!AX$7:AX$846,MATCH(WatchList!$B247,'All CCC'!$B$7:$B$846,0)))</f>
        <v/>
      </c>
      <c r="AY247" s="856" t="str">
        <f>IF($B247="","",INDEX('All CCC'!AY$7:AY$846,MATCH(WatchList!$B247,'All CCC'!$B$7:$B$846,0)))</f>
        <v/>
      </c>
      <c r="AZ247" s="856" t="str">
        <f>IF($B247="","",INDEX('All CCC'!AZ$7:AZ$846,MATCH(WatchList!$B247,'All CCC'!$B$7:$B$846,0)))</f>
        <v/>
      </c>
      <c r="BA247" s="856" t="str">
        <f>IF($B247="","",INDEX('All CCC'!BA$7:BA$846,MATCH(WatchList!$B247,'All CCC'!$B$7:$B$846,0)))</f>
        <v/>
      </c>
      <c r="BB247" s="856" t="str">
        <f>IF($B247="","",INDEX('All CCC'!BB$7:BB$846,MATCH(WatchList!$B247,'All CCC'!$B$7:$B$846,0)))</f>
        <v/>
      </c>
      <c r="BC247" s="856" t="str">
        <f>IF($B247="","",INDEX('All CCC'!BC$7:BC$846,MATCH(WatchList!$B247,'All CCC'!$B$7:$B$846,0)))</f>
        <v/>
      </c>
      <c r="BD247" s="856" t="str">
        <f>IF($B247="","",INDEX('All CCC'!BD$7:BD$846,MATCH(WatchList!$B247,'All CCC'!$B$7:$B$846,0)))</f>
        <v/>
      </c>
      <c r="BE247" s="856" t="str">
        <f>IF($B247="","",INDEX('All CCC'!BE$7:BE$846,MATCH(WatchList!$B247,'All CCC'!$B$7:$B$846,0)))</f>
        <v/>
      </c>
      <c r="BF247" s="856" t="str">
        <f>IF($B247="","",INDEX('All CCC'!BF$7:BF$846,MATCH(WatchList!$B247,'All CCC'!$B$7:$B$846,0)))</f>
        <v/>
      </c>
      <c r="BG247" s="856" t="str">
        <f>IF($B247="","",INDEX('All CCC'!BG$7:BG$846,MATCH(WatchList!$B247,'All CCC'!$B$7:$B$846,0)))</f>
        <v/>
      </c>
    </row>
    <row r="248" spans="1:59" x14ac:dyDescent="0.2">
      <c r="A248" s="550" t="str">
        <f>IF($B248="","",INDEX('All CCC'!A$7:A$846,MATCH(WatchList!$B248,'All CCC'!$B$7:$B$846,0)))</f>
        <v/>
      </c>
      <c r="B248" s="31"/>
      <c r="C248" s="856" t="str">
        <f>IF($B248="","",INDEX('All CCC'!C$7:C$846,MATCH(WatchList!$B248,'All CCC'!$B$7:$B$846,0)))</f>
        <v/>
      </c>
      <c r="D248" s="856" t="str">
        <f>IF($B248="","",INDEX('All CCC'!D$7:D$846,MATCH(WatchList!$B248,'All CCC'!$B$7:$B$846,0)))</f>
        <v/>
      </c>
      <c r="E248" s="856" t="str">
        <f>IF($B248="","",INDEX('All CCC'!E$7:E$846,MATCH(WatchList!$B248,'All CCC'!$B$7:$B$846,0)))</f>
        <v/>
      </c>
      <c r="F248" s="856" t="str">
        <f>IF($B248="","",INDEX('All CCC'!F$7:F$846,MATCH(WatchList!$B248,'All CCC'!$B$7:$B$846,0)))</f>
        <v/>
      </c>
      <c r="G248" s="856" t="str">
        <f>IF($B248="","",INDEX('All CCC'!G$7:G$846,MATCH(WatchList!$B248,'All CCC'!$B$7:$B$846,0)))</f>
        <v/>
      </c>
      <c r="H248" s="856" t="str">
        <f>IF($B248="","",INDEX('All CCC'!H$7:H$846,MATCH(WatchList!$B248,'All CCC'!$B$7:$B$846,0)))</f>
        <v/>
      </c>
      <c r="I248" s="856" t="str">
        <f>IF($B248="","",INDEX('All CCC'!I$7:I$846,MATCH(WatchList!$B248,'All CCC'!$B$7:$B$846,0)))</f>
        <v/>
      </c>
      <c r="J248" s="856" t="str">
        <f>IF($B248="","",INDEX('All CCC'!J$7:J$846,MATCH(WatchList!$B248,'All CCC'!$B$7:$B$846,0)))</f>
        <v/>
      </c>
      <c r="K248" s="856" t="str">
        <f>IF($B248="","",INDEX('All CCC'!K$7:K$846,MATCH(WatchList!$B248,'All CCC'!$B$7:$B$846,0)))</f>
        <v/>
      </c>
      <c r="L248" s="856" t="str">
        <f>IF($B248="","",INDEX('All CCC'!L$7:L$846,MATCH(WatchList!$B248,'All CCC'!$B$7:$B$846,0)))</f>
        <v/>
      </c>
      <c r="M248" s="856" t="str">
        <f>IF($B248="","",INDEX('All CCC'!M$7:M$846,MATCH(WatchList!$B248,'All CCC'!$B$7:$B$846,0)))</f>
        <v/>
      </c>
      <c r="N248" s="856" t="str">
        <f>IF($B248="","",INDEX('All CCC'!N$7:N$846,MATCH(WatchList!$B248,'All CCC'!$B$7:$B$846,0)))</f>
        <v/>
      </c>
      <c r="O248" s="856" t="str">
        <f>IF($B248="","",INDEX('All CCC'!O$7:O$846,MATCH(WatchList!$B248,'All CCC'!$B$7:$B$846,0)))</f>
        <v/>
      </c>
      <c r="P248" s="857" t="str">
        <f>IF($B248="","",INDEX('All CCC'!P$7:P$846,MATCH(WatchList!$B248,'All CCC'!$B$7:$B$846,0)))</f>
        <v/>
      </c>
      <c r="Q248" s="857" t="str">
        <f>IF($B248="","",INDEX('All CCC'!Q$7:Q$846,MATCH(WatchList!$B248,'All CCC'!$B$7:$B$846,0)))</f>
        <v/>
      </c>
      <c r="R248" s="856" t="str">
        <f>IF($B248="","",INDEX('All CCC'!R$7:R$846,MATCH(WatchList!$B248,'All CCC'!$B$7:$B$846,0)))</f>
        <v/>
      </c>
      <c r="S248" s="856" t="str">
        <f>IF($B248="","",INDEX('All CCC'!S$7:S$846,MATCH(WatchList!$B248,'All CCC'!$B$7:$B$846,0)))</f>
        <v/>
      </c>
      <c r="T248" s="856" t="str">
        <f>IF($B248="","",INDEX('All CCC'!T$7:T$846,MATCH(WatchList!$B248,'All CCC'!$B$7:$B$846,0)))</f>
        <v/>
      </c>
      <c r="U248" s="856" t="str">
        <f>IF($B248="","",INDEX('All CCC'!U$7:U$846,MATCH(WatchList!$B248,'All CCC'!$B$7:$B$846,0)))</f>
        <v/>
      </c>
      <c r="V248" s="856" t="str">
        <f>IF($B248="","",INDEX('All CCC'!V$7:V$846,MATCH(WatchList!$B248,'All CCC'!$B$7:$B$846,0)))</f>
        <v/>
      </c>
      <c r="W248" s="856" t="str">
        <f>IF($B248="","",INDEX('All CCC'!W$7:W$846,MATCH(WatchList!$B248,'All CCC'!$B$7:$B$846,0)))</f>
        <v/>
      </c>
      <c r="X248" s="856" t="str">
        <f>IF($B248="","",INDEX('All CCC'!X$7:X$846,MATCH(WatchList!$B248,'All CCC'!$B$7:$B$846,0)))</f>
        <v/>
      </c>
      <c r="Y248" s="856" t="str">
        <f>IF($B248="","",INDEX('All CCC'!Y$7:Y$846,MATCH(WatchList!$B248,'All CCC'!$B$7:$B$846,0)))</f>
        <v/>
      </c>
      <c r="Z248" s="856" t="str">
        <f>IF($B248="","",INDEX('All CCC'!Z$7:Z$846,MATCH(WatchList!$B248,'All CCC'!$B$7:$B$846,0)))</f>
        <v/>
      </c>
      <c r="AA248" s="856" t="str">
        <f>IF($B248="","",INDEX('All CCC'!AA$7:AA$846,MATCH(WatchList!$B248,'All CCC'!$B$7:$B$846,0)))</f>
        <v/>
      </c>
      <c r="AB248" s="856" t="str">
        <f>IF($B248="","",INDEX('All CCC'!AB$7:AB$846,MATCH(WatchList!$B248,'All CCC'!$B$7:$B$846,0)))</f>
        <v/>
      </c>
      <c r="AC248" s="856" t="str">
        <f>IF($B248="","",INDEX('All CCC'!AC$7:AC$846,MATCH(WatchList!$B248,'All CCC'!$B$7:$B$846,0)))</f>
        <v/>
      </c>
      <c r="AD248" s="856" t="str">
        <f>IF($B248="","",INDEX('All CCC'!AD$7:AD$846,MATCH(WatchList!$B248,'All CCC'!$B$7:$B$846,0)))</f>
        <v/>
      </c>
      <c r="AE248" s="856" t="str">
        <f>IF($B248="","",INDEX('All CCC'!AE$7:AE$846,MATCH(WatchList!$B248,'All CCC'!$B$7:$B$846,0)))</f>
        <v/>
      </c>
      <c r="AF248" s="856" t="str">
        <f>IF($B248="","",INDEX('All CCC'!AF$7:AF$846,MATCH(WatchList!$B248,'All CCC'!$B$7:$B$846,0)))</f>
        <v/>
      </c>
      <c r="AG248" s="856" t="str">
        <f>IF($B248="","",INDEX('All CCC'!AG$7:AG$846,MATCH(WatchList!$B248,'All CCC'!$B$7:$B$846,0)))</f>
        <v/>
      </c>
      <c r="AH248" s="856" t="str">
        <f>IF($B248="","",INDEX('All CCC'!AH$7:AH$846,MATCH(WatchList!$B248,'All CCC'!$B$7:$B$846,0)))</f>
        <v/>
      </c>
      <c r="AI248" s="856" t="str">
        <f>IF($B248="","",INDEX('All CCC'!AI$7:AI$846,MATCH(WatchList!$B248,'All CCC'!$B$7:$B$846,0)))</f>
        <v/>
      </c>
      <c r="AJ248" s="856" t="str">
        <f>IF($B248="","",INDEX('All CCC'!AJ$7:AJ$846,MATCH(WatchList!$B248,'All CCC'!$B$7:$B$846,0)))</f>
        <v/>
      </c>
      <c r="AK248" s="856" t="str">
        <f>IF($B248="","",INDEX('All CCC'!AK$7:AK$846,MATCH(WatchList!$B248,'All CCC'!$B$7:$B$846,0)))</f>
        <v/>
      </c>
      <c r="AL248" s="856" t="str">
        <f>IF($B248="","",INDEX('All CCC'!AL$7:AL$846,MATCH(WatchList!$B248,'All CCC'!$B$7:$B$846,0)))</f>
        <v/>
      </c>
      <c r="AM248" s="856" t="str">
        <f>IF($B248="","",INDEX('All CCC'!AM$7:AM$846,MATCH(WatchList!$B248,'All CCC'!$B$7:$B$846,0)))</f>
        <v/>
      </c>
      <c r="AN248" s="856" t="str">
        <f>IF($B248="","",INDEX('All CCC'!AN$7:AN$846,MATCH(WatchList!$B248,'All CCC'!$B$7:$B$846,0)))</f>
        <v/>
      </c>
      <c r="AO248" s="856" t="str">
        <f>IF($B248="","",INDEX('All CCC'!AO$7:AO$846,MATCH(WatchList!$B248,'All CCC'!$B$7:$B$846,0)))</f>
        <v/>
      </c>
      <c r="AP248" s="856" t="str">
        <f>IF($B248="","",INDEX('All CCC'!AP$7:AP$846,MATCH(WatchList!$B248,'All CCC'!$B$7:$B$846,0)))</f>
        <v/>
      </c>
      <c r="AQ248" s="856" t="str">
        <f>IF($B248="","",INDEX('All CCC'!AQ$7:AQ$846,MATCH(WatchList!$B248,'All CCC'!$B$7:$B$846,0)))</f>
        <v/>
      </c>
      <c r="AR248" s="856" t="str">
        <f>IF($B248="","",INDEX('All CCC'!AR$7:AR$846,MATCH(WatchList!$B248,'All CCC'!$B$7:$B$846,0)))</f>
        <v/>
      </c>
      <c r="AS248" s="856" t="str">
        <f>IF($B248="","",INDEX('All CCC'!AS$7:AS$846,MATCH(WatchList!$B248,'All CCC'!$B$7:$B$846,0)))</f>
        <v/>
      </c>
      <c r="AT248" s="856" t="str">
        <f>IF($B248="","",INDEX('All CCC'!AT$7:AT$846,MATCH(WatchList!$B248,'All CCC'!$B$7:$B$846,0)))</f>
        <v/>
      </c>
      <c r="AU248" s="856" t="str">
        <f>IF($B248="","",INDEX('All CCC'!AU$7:AU$846,MATCH(WatchList!$B248,'All CCC'!$B$7:$B$846,0)))</f>
        <v/>
      </c>
      <c r="AV248" s="856" t="str">
        <f>IF($B248="","",INDEX('All CCC'!AV$7:AV$846,MATCH(WatchList!$B248,'All CCC'!$B$7:$B$846,0)))</f>
        <v/>
      </c>
      <c r="AW248" s="856" t="str">
        <f>IF($B248="","",INDEX('All CCC'!AW$7:AW$846,MATCH(WatchList!$B248,'All CCC'!$B$7:$B$846,0)))</f>
        <v/>
      </c>
      <c r="AX248" s="856" t="str">
        <f>IF($B248="","",INDEX('All CCC'!AX$7:AX$846,MATCH(WatchList!$B248,'All CCC'!$B$7:$B$846,0)))</f>
        <v/>
      </c>
      <c r="AY248" s="856" t="str">
        <f>IF($B248="","",INDEX('All CCC'!AY$7:AY$846,MATCH(WatchList!$B248,'All CCC'!$B$7:$B$846,0)))</f>
        <v/>
      </c>
      <c r="AZ248" s="856" t="str">
        <f>IF($B248="","",INDEX('All CCC'!AZ$7:AZ$846,MATCH(WatchList!$B248,'All CCC'!$B$7:$B$846,0)))</f>
        <v/>
      </c>
      <c r="BA248" s="856" t="str">
        <f>IF($B248="","",INDEX('All CCC'!BA$7:BA$846,MATCH(WatchList!$B248,'All CCC'!$B$7:$B$846,0)))</f>
        <v/>
      </c>
      <c r="BB248" s="856" t="str">
        <f>IF($B248="","",INDEX('All CCC'!BB$7:BB$846,MATCH(WatchList!$B248,'All CCC'!$B$7:$B$846,0)))</f>
        <v/>
      </c>
      <c r="BC248" s="856" t="str">
        <f>IF($B248="","",INDEX('All CCC'!BC$7:BC$846,MATCH(WatchList!$B248,'All CCC'!$B$7:$B$846,0)))</f>
        <v/>
      </c>
      <c r="BD248" s="856" t="str">
        <f>IF($B248="","",INDEX('All CCC'!BD$7:BD$846,MATCH(WatchList!$B248,'All CCC'!$B$7:$B$846,0)))</f>
        <v/>
      </c>
      <c r="BE248" s="856" t="str">
        <f>IF($B248="","",INDEX('All CCC'!BE$7:BE$846,MATCH(WatchList!$B248,'All CCC'!$B$7:$B$846,0)))</f>
        <v/>
      </c>
      <c r="BF248" s="856" t="str">
        <f>IF($B248="","",INDEX('All CCC'!BF$7:BF$846,MATCH(WatchList!$B248,'All CCC'!$B$7:$B$846,0)))</f>
        <v/>
      </c>
      <c r="BG248" s="856" t="str">
        <f>IF($B248="","",INDEX('All CCC'!BG$7:BG$846,MATCH(WatchList!$B248,'All CCC'!$B$7:$B$846,0)))</f>
        <v/>
      </c>
    </row>
    <row r="249" spans="1:59" x14ac:dyDescent="0.2">
      <c r="A249" s="550" t="str">
        <f>IF($B249="","",INDEX('All CCC'!A$7:A$846,MATCH(WatchList!$B249,'All CCC'!$B$7:$B$846,0)))</f>
        <v/>
      </c>
      <c r="B249" s="31"/>
      <c r="C249" s="856" t="str">
        <f>IF($B249="","",INDEX('All CCC'!C$7:C$846,MATCH(WatchList!$B249,'All CCC'!$B$7:$B$846,0)))</f>
        <v/>
      </c>
      <c r="D249" s="856" t="str">
        <f>IF($B249="","",INDEX('All CCC'!D$7:D$846,MATCH(WatchList!$B249,'All CCC'!$B$7:$B$846,0)))</f>
        <v/>
      </c>
      <c r="E249" s="856" t="str">
        <f>IF($B249="","",INDEX('All CCC'!E$7:E$846,MATCH(WatchList!$B249,'All CCC'!$B$7:$B$846,0)))</f>
        <v/>
      </c>
      <c r="F249" s="856" t="str">
        <f>IF($B249="","",INDEX('All CCC'!F$7:F$846,MATCH(WatchList!$B249,'All CCC'!$B$7:$B$846,0)))</f>
        <v/>
      </c>
      <c r="G249" s="856" t="str">
        <f>IF($B249="","",INDEX('All CCC'!G$7:G$846,MATCH(WatchList!$B249,'All CCC'!$B$7:$B$846,0)))</f>
        <v/>
      </c>
      <c r="H249" s="856" t="str">
        <f>IF($B249="","",INDEX('All CCC'!H$7:H$846,MATCH(WatchList!$B249,'All CCC'!$B$7:$B$846,0)))</f>
        <v/>
      </c>
      <c r="I249" s="856" t="str">
        <f>IF($B249="","",INDEX('All CCC'!I$7:I$846,MATCH(WatchList!$B249,'All CCC'!$B$7:$B$846,0)))</f>
        <v/>
      </c>
      <c r="J249" s="856" t="str">
        <f>IF($B249="","",INDEX('All CCC'!J$7:J$846,MATCH(WatchList!$B249,'All CCC'!$B$7:$B$846,0)))</f>
        <v/>
      </c>
      <c r="K249" s="856" t="str">
        <f>IF($B249="","",INDEX('All CCC'!K$7:K$846,MATCH(WatchList!$B249,'All CCC'!$B$7:$B$846,0)))</f>
        <v/>
      </c>
      <c r="L249" s="856" t="str">
        <f>IF($B249="","",INDEX('All CCC'!L$7:L$846,MATCH(WatchList!$B249,'All CCC'!$B$7:$B$846,0)))</f>
        <v/>
      </c>
      <c r="M249" s="856" t="str">
        <f>IF($B249="","",INDEX('All CCC'!M$7:M$846,MATCH(WatchList!$B249,'All CCC'!$B$7:$B$846,0)))</f>
        <v/>
      </c>
      <c r="N249" s="856" t="str">
        <f>IF($B249="","",INDEX('All CCC'!N$7:N$846,MATCH(WatchList!$B249,'All CCC'!$B$7:$B$846,0)))</f>
        <v/>
      </c>
      <c r="O249" s="856" t="str">
        <f>IF($B249="","",INDEX('All CCC'!O$7:O$846,MATCH(WatchList!$B249,'All CCC'!$B$7:$B$846,0)))</f>
        <v/>
      </c>
      <c r="P249" s="857" t="str">
        <f>IF($B249="","",INDEX('All CCC'!P$7:P$846,MATCH(WatchList!$B249,'All CCC'!$B$7:$B$846,0)))</f>
        <v/>
      </c>
      <c r="Q249" s="857" t="str">
        <f>IF($B249="","",INDEX('All CCC'!Q$7:Q$846,MATCH(WatchList!$B249,'All CCC'!$B$7:$B$846,0)))</f>
        <v/>
      </c>
      <c r="R249" s="856" t="str">
        <f>IF($B249="","",INDEX('All CCC'!R$7:R$846,MATCH(WatchList!$B249,'All CCC'!$B$7:$B$846,0)))</f>
        <v/>
      </c>
      <c r="S249" s="856" t="str">
        <f>IF($B249="","",INDEX('All CCC'!S$7:S$846,MATCH(WatchList!$B249,'All CCC'!$B$7:$B$846,0)))</f>
        <v/>
      </c>
      <c r="T249" s="856" t="str">
        <f>IF($B249="","",INDEX('All CCC'!T$7:T$846,MATCH(WatchList!$B249,'All CCC'!$B$7:$B$846,0)))</f>
        <v/>
      </c>
      <c r="U249" s="856" t="str">
        <f>IF($B249="","",INDEX('All CCC'!U$7:U$846,MATCH(WatchList!$B249,'All CCC'!$B$7:$B$846,0)))</f>
        <v/>
      </c>
      <c r="V249" s="856" t="str">
        <f>IF($B249="","",INDEX('All CCC'!V$7:V$846,MATCH(WatchList!$B249,'All CCC'!$B$7:$B$846,0)))</f>
        <v/>
      </c>
      <c r="W249" s="856" t="str">
        <f>IF($B249="","",INDEX('All CCC'!W$7:W$846,MATCH(WatchList!$B249,'All CCC'!$B$7:$B$846,0)))</f>
        <v/>
      </c>
      <c r="X249" s="856" t="str">
        <f>IF($B249="","",INDEX('All CCC'!X$7:X$846,MATCH(WatchList!$B249,'All CCC'!$B$7:$B$846,0)))</f>
        <v/>
      </c>
      <c r="Y249" s="856" t="str">
        <f>IF($B249="","",INDEX('All CCC'!Y$7:Y$846,MATCH(WatchList!$B249,'All CCC'!$B$7:$B$846,0)))</f>
        <v/>
      </c>
      <c r="Z249" s="856" t="str">
        <f>IF($B249="","",INDEX('All CCC'!Z$7:Z$846,MATCH(WatchList!$B249,'All CCC'!$B$7:$B$846,0)))</f>
        <v/>
      </c>
      <c r="AA249" s="856" t="str">
        <f>IF($B249="","",INDEX('All CCC'!AA$7:AA$846,MATCH(WatchList!$B249,'All CCC'!$B$7:$B$846,0)))</f>
        <v/>
      </c>
      <c r="AB249" s="856" t="str">
        <f>IF($B249="","",INDEX('All CCC'!AB$7:AB$846,MATCH(WatchList!$B249,'All CCC'!$B$7:$B$846,0)))</f>
        <v/>
      </c>
      <c r="AC249" s="856" t="str">
        <f>IF($B249="","",INDEX('All CCC'!AC$7:AC$846,MATCH(WatchList!$B249,'All CCC'!$B$7:$B$846,0)))</f>
        <v/>
      </c>
      <c r="AD249" s="856" t="str">
        <f>IF($B249="","",INDEX('All CCC'!AD$7:AD$846,MATCH(WatchList!$B249,'All CCC'!$B$7:$B$846,0)))</f>
        <v/>
      </c>
      <c r="AE249" s="856" t="str">
        <f>IF($B249="","",INDEX('All CCC'!AE$7:AE$846,MATCH(WatchList!$B249,'All CCC'!$B$7:$B$846,0)))</f>
        <v/>
      </c>
      <c r="AF249" s="856" t="str">
        <f>IF($B249="","",INDEX('All CCC'!AF$7:AF$846,MATCH(WatchList!$B249,'All CCC'!$B$7:$B$846,0)))</f>
        <v/>
      </c>
      <c r="AG249" s="856" t="str">
        <f>IF($B249="","",INDEX('All CCC'!AG$7:AG$846,MATCH(WatchList!$B249,'All CCC'!$B$7:$B$846,0)))</f>
        <v/>
      </c>
      <c r="AH249" s="856" t="str">
        <f>IF($B249="","",INDEX('All CCC'!AH$7:AH$846,MATCH(WatchList!$B249,'All CCC'!$B$7:$B$846,0)))</f>
        <v/>
      </c>
      <c r="AI249" s="856" t="str">
        <f>IF($B249="","",INDEX('All CCC'!AI$7:AI$846,MATCH(WatchList!$B249,'All CCC'!$B$7:$B$846,0)))</f>
        <v/>
      </c>
      <c r="AJ249" s="856" t="str">
        <f>IF($B249="","",INDEX('All CCC'!AJ$7:AJ$846,MATCH(WatchList!$B249,'All CCC'!$B$7:$B$846,0)))</f>
        <v/>
      </c>
      <c r="AK249" s="856" t="str">
        <f>IF($B249="","",INDEX('All CCC'!AK$7:AK$846,MATCH(WatchList!$B249,'All CCC'!$B$7:$B$846,0)))</f>
        <v/>
      </c>
      <c r="AL249" s="856" t="str">
        <f>IF($B249="","",INDEX('All CCC'!AL$7:AL$846,MATCH(WatchList!$B249,'All CCC'!$B$7:$B$846,0)))</f>
        <v/>
      </c>
      <c r="AM249" s="856" t="str">
        <f>IF($B249="","",INDEX('All CCC'!AM$7:AM$846,MATCH(WatchList!$B249,'All CCC'!$B$7:$B$846,0)))</f>
        <v/>
      </c>
      <c r="AN249" s="856" t="str">
        <f>IF($B249="","",INDEX('All CCC'!AN$7:AN$846,MATCH(WatchList!$B249,'All CCC'!$B$7:$B$846,0)))</f>
        <v/>
      </c>
      <c r="AO249" s="856" t="str">
        <f>IF($B249="","",INDEX('All CCC'!AO$7:AO$846,MATCH(WatchList!$B249,'All CCC'!$B$7:$B$846,0)))</f>
        <v/>
      </c>
      <c r="AP249" s="856" t="str">
        <f>IF($B249="","",INDEX('All CCC'!AP$7:AP$846,MATCH(WatchList!$B249,'All CCC'!$B$7:$B$846,0)))</f>
        <v/>
      </c>
      <c r="AQ249" s="856" t="str">
        <f>IF($B249="","",INDEX('All CCC'!AQ$7:AQ$846,MATCH(WatchList!$B249,'All CCC'!$B$7:$B$846,0)))</f>
        <v/>
      </c>
      <c r="AR249" s="856" t="str">
        <f>IF($B249="","",INDEX('All CCC'!AR$7:AR$846,MATCH(WatchList!$B249,'All CCC'!$B$7:$B$846,0)))</f>
        <v/>
      </c>
      <c r="AS249" s="856" t="str">
        <f>IF($B249="","",INDEX('All CCC'!AS$7:AS$846,MATCH(WatchList!$B249,'All CCC'!$B$7:$B$846,0)))</f>
        <v/>
      </c>
      <c r="AT249" s="856" t="str">
        <f>IF($B249="","",INDEX('All CCC'!AT$7:AT$846,MATCH(WatchList!$B249,'All CCC'!$B$7:$B$846,0)))</f>
        <v/>
      </c>
      <c r="AU249" s="856" t="str">
        <f>IF($B249="","",INDEX('All CCC'!AU$7:AU$846,MATCH(WatchList!$B249,'All CCC'!$B$7:$B$846,0)))</f>
        <v/>
      </c>
      <c r="AV249" s="856" t="str">
        <f>IF($B249="","",INDEX('All CCC'!AV$7:AV$846,MATCH(WatchList!$B249,'All CCC'!$B$7:$B$846,0)))</f>
        <v/>
      </c>
      <c r="AW249" s="856" t="str">
        <f>IF($B249="","",INDEX('All CCC'!AW$7:AW$846,MATCH(WatchList!$B249,'All CCC'!$B$7:$B$846,0)))</f>
        <v/>
      </c>
      <c r="AX249" s="856" t="str">
        <f>IF($B249="","",INDEX('All CCC'!AX$7:AX$846,MATCH(WatchList!$B249,'All CCC'!$B$7:$B$846,0)))</f>
        <v/>
      </c>
      <c r="AY249" s="856" t="str">
        <f>IF($B249="","",INDEX('All CCC'!AY$7:AY$846,MATCH(WatchList!$B249,'All CCC'!$B$7:$B$846,0)))</f>
        <v/>
      </c>
      <c r="AZ249" s="856" t="str">
        <f>IF($B249="","",INDEX('All CCC'!AZ$7:AZ$846,MATCH(WatchList!$B249,'All CCC'!$B$7:$B$846,0)))</f>
        <v/>
      </c>
      <c r="BA249" s="856" t="str">
        <f>IF($B249="","",INDEX('All CCC'!BA$7:BA$846,MATCH(WatchList!$B249,'All CCC'!$B$7:$B$846,0)))</f>
        <v/>
      </c>
      <c r="BB249" s="856" t="str">
        <f>IF($B249="","",INDEX('All CCC'!BB$7:BB$846,MATCH(WatchList!$B249,'All CCC'!$B$7:$B$846,0)))</f>
        <v/>
      </c>
      <c r="BC249" s="856" t="str">
        <f>IF($B249="","",INDEX('All CCC'!BC$7:BC$846,MATCH(WatchList!$B249,'All CCC'!$B$7:$B$846,0)))</f>
        <v/>
      </c>
      <c r="BD249" s="856" t="str">
        <f>IF($B249="","",INDEX('All CCC'!BD$7:BD$846,MATCH(WatchList!$B249,'All CCC'!$B$7:$B$846,0)))</f>
        <v/>
      </c>
      <c r="BE249" s="856" t="str">
        <f>IF($B249="","",INDEX('All CCC'!BE$7:BE$846,MATCH(WatchList!$B249,'All CCC'!$B$7:$B$846,0)))</f>
        <v/>
      </c>
      <c r="BF249" s="856" t="str">
        <f>IF($B249="","",INDEX('All CCC'!BF$7:BF$846,MATCH(WatchList!$B249,'All CCC'!$B$7:$B$846,0)))</f>
        <v/>
      </c>
      <c r="BG249" s="856" t="str">
        <f>IF($B249="","",INDEX('All CCC'!BG$7:BG$846,MATCH(WatchList!$B249,'All CCC'!$B$7:$B$846,0)))</f>
        <v/>
      </c>
    </row>
    <row r="250" spans="1:59" x14ac:dyDescent="0.2">
      <c r="A250" s="550" t="str">
        <f>IF($B250="","",INDEX('All CCC'!A$7:A$846,MATCH(WatchList!$B250,'All CCC'!$B$7:$B$846,0)))</f>
        <v/>
      </c>
      <c r="B250" s="31"/>
      <c r="C250" s="856" t="str">
        <f>IF($B250="","",INDEX('All CCC'!C$7:C$846,MATCH(WatchList!$B250,'All CCC'!$B$7:$B$846,0)))</f>
        <v/>
      </c>
      <c r="D250" s="856" t="str">
        <f>IF($B250="","",INDEX('All CCC'!D$7:D$846,MATCH(WatchList!$B250,'All CCC'!$B$7:$B$846,0)))</f>
        <v/>
      </c>
      <c r="E250" s="856" t="str">
        <f>IF($B250="","",INDEX('All CCC'!E$7:E$846,MATCH(WatchList!$B250,'All CCC'!$B$7:$B$846,0)))</f>
        <v/>
      </c>
      <c r="F250" s="856" t="str">
        <f>IF($B250="","",INDEX('All CCC'!F$7:F$846,MATCH(WatchList!$B250,'All CCC'!$B$7:$B$846,0)))</f>
        <v/>
      </c>
      <c r="G250" s="856" t="str">
        <f>IF($B250="","",INDEX('All CCC'!G$7:G$846,MATCH(WatchList!$B250,'All CCC'!$B$7:$B$846,0)))</f>
        <v/>
      </c>
      <c r="H250" s="856" t="str">
        <f>IF($B250="","",INDEX('All CCC'!H$7:H$846,MATCH(WatchList!$B250,'All CCC'!$B$7:$B$846,0)))</f>
        <v/>
      </c>
      <c r="I250" s="856" t="str">
        <f>IF($B250="","",INDEX('All CCC'!I$7:I$846,MATCH(WatchList!$B250,'All CCC'!$B$7:$B$846,0)))</f>
        <v/>
      </c>
      <c r="J250" s="856" t="str">
        <f>IF($B250="","",INDEX('All CCC'!J$7:J$846,MATCH(WatchList!$B250,'All CCC'!$B$7:$B$846,0)))</f>
        <v/>
      </c>
      <c r="K250" s="856" t="str">
        <f>IF($B250="","",INDEX('All CCC'!K$7:K$846,MATCH(WatchList!$B250,'All CCC'!$B$7:$B$846,0)))</f>
        <v/>
      </c>
      <c r="L250" s="856" t="str">
        <f>IF($B250="","",INDEX('All CCC'!L$7:L$846,MATCH(WatchList!$B250,'All CCC'!$B$7:$B$846,0)))</f>
        <v/>
      </c>
      <c r="M250" s="856" t="str">
        <f>IF($B250="","",INDEX('All CCC'!M$7:M$846,MATCH(WatchList!$B250,'All CCC'!$B$7:$B$846,0)))</f>
        <v/>
      </c>
      <c r="N250" s="856" t="str">
        <f>IF($B250="","",INDEX('All CCC'!N$7:N$846,MATCH(WatchList!$B250,'All CCC'!$B$7:$B$846,0)))</f>
        <v/>
      </c>
      <c r="O250" s="856" t="str">
        <f>IF($B250="","",INDEX('All CCC'!O$7:O$846,MATCH(WatchList!$B250,'All CCC'!$B$7:$B$846,0)))</f>
        <v/>
      </c>
      <c r="P250" s="857" t="str">
        <f>IF($B250="","",INDEX('All CCC'!P$7:P$846,MATCH(WatchList!$B250,'All CCC'!$B$7:$B$846,0)))</f>
        <v/>
      </c>
      <c r="Q250" s="857" t="str">
        <f>IF($B250="","",INDEX('All CCC'!Q$7:Q$846,MATCH(WatchList!$B250,'All CCC'!$B$7:$B$846,0)))</f>
        <v/>
      </c>
      <c r="R250" s="856" t="str">
        <f>IF($B250="","",INDEX('All CCC'!R$7:R$846,MATCH(WatchList!$B250,'All CCC'!$B$7:$B$846,0)))</f>
        <v/>
      </c>
      <c r="S250" s="856" t="str">
        <f>IF($B250="","",INDEX('All CCC'!S$7:S$846,MATCH(WatchList!$B250,'All CCC'!$B$7:$B$846,0)))</f>
        <v/>
      </c>
      <c r="T250" s="856" t="str">
        <f>IF($B250="","",INDEX('All CCC'!T$7:T$846,MATCH(WatchList!$B250,'All CCC'!$B$7:$B$846,0)))</f>
        <v/>
      </c>
      <c r="U250" s="856" t="str">
        <f>IF($B250="","",INDEX('All CCC'!U$7:U$846,MATCH(WatchList!$B250,'All CCC'!$B$7:$B$846,0)))</f>
        <v/>
      </c>
      <c r="V250" s="856" t="str">
        <f>IF($B250="","",INDEX('All CCC'!V$7:V$846,MATCH(WatchList!$B250,'All CCC'!$B$7:$B$846,0)))</f>
        <v/>
      </c>
      <c r="W250" s="856" t="str">
        <f>IF($B250="","",INDEX('All CCC'!W$7:W$846,MATCH(WatchList!$B250,'All CCC'!$B$7:$B$846,0)))</f>
        <v/>
      </c>
      <c r="X250" s="856" t="str">
        <f>IF($B250="","",INDEX('All CCC'!X$7:X$846,MATCH(WatchList!$B250,'All CCC'!$B$7:$B$846,0)))</f>
        <v/>
      </c>
      <c r="Y250" s="856" t="str">
        <f>IF($B250="","",INDEX('All CCC'!Y$7:Y$846,MATCH(WatchList!$B250,'All CCC'!$B$7:$B$846,0)))</f>
        <v/>
      </c>
      <c r="Z250" s="856" t="str">
        <f>IF($B250="","",INDEX('All CCC'!Z$7:Z$846,MATCH(WatchList!$B250,'All CCC'!$B$7:$B$846,0)))</f>
        <v/>
      </c>
      <c r="AA250" s="856" t="str">
        <f>IF($B250="","",INDEX('All CCC'!AA$7:AA$846,MATCH(WatchList!$B250,'All CCC'!$B$7:$B$846,0)))</f>
        <v/>
      </c>
      <c r="AB250" s="856" t="str">
        <f>IF($B250="","",INDEX('All CCC'!AB$7:AB$846,MATCH(WatchList!$B250,'All CCC'!$B$7:$B$846,0)))</f>
        <v/>
      </c>
      <c r="AC250" s="856" t="str">
        <f>IF($B250="","",INDEX('All CCC'!AC$7:AC$846,MATCH(WatchList!$B250,'All CCC'!$B$7:$B$846,0)))</f>
        <v/>
      </c>
      <c r="AD250" s="856" t="str">
        <f>IF($B250="","",INDEX('All CCC'!AD$7:AD$846,MATCH(WatchList!$B250,'All CCC'!$B$7:$B$846,0)))</f>
        <v/>
      </c>
      <c r="AE250" s="856" t="str">
        <f>IF($B250="","",INDEX('All CCC'!AE$7:AE$846,MATCH(WatchList!$B250,'All CCC'!$B$7:$B$846,0)))</f>
        <v/>
      </c>
      <c r="AF250" s="856" t="str">
        <f>IF($B250="","",INDEX('All CCC'!AF$7:AF$846,MATCH(WatchList!$B250,'All CCC'!$B$7:$B$846,0)))</f>
        <v/>
      </c>
      <c r="AG250" s="856" t="str">
        <f>IF($B250="","",INDEX('All CCC'!AG$7:AG$846,MATCH(WatchList!$B250,'All CCC'!$B$7:$B$846,0)))</f>
        <v/>
      </c>
      <c r="AH250" s="856" t="str">
        <f>IF($B250="","",INDEX('All CCC'!AH$7:AH$846,MATCH(WatchList!$B250,'All CCC'!$B$7:$B$846,0)))</f>
        <v/>
      </c>
      <c r="AI250" s="856" t="str">
        <f>IF($B250="","",INDEX('All CCC'!AI$7:AI$846,MATCH(WatchList!$B250,'All CCC'!$B$7:$B$846,0)))</f>
        <v/>
      </c>
      <c r="AJ250" s="856" t="str">
        <f>IF($B250="","",INDEX('All CCC'!AJ$7:AJ$846,MATCH(WatchList!$B250,'All CCC'!$B$7:$B$846,0)))</f>
        <v/>
      </c>
      <c r="AK250" s="856" t="str">
        <f>IF($B250="","",INDEX('All CCC'!AK$7:AK$846,MATCH(WatchList!$B250,'All CCC'!$B$7:$B$846,0)))</f>
        <v/>
      </c>
      <c r="AL250" s="856" t="str">
        <f>IF($B250="","",INDEX('All CCC'!AL$7:AL$846,MATCH(WatchList!$B250,'All CCC'!$B$7:$B$846,0)))</f>
        <v/>
      </c>
      <c r="AM250" s="856" t="str">
        <f>IF($B250="","",INDEX('All CCC'!AM$7:AM$846,MATCH(WatchList!$B250,'All CCC'!$B$7:$B$846,0)))</f>
        <v/>
      </c>
      <c r="AN250" s="856" t="str">
        <f>IF($B250="","",INDEX('All CCC'!AN$7:AN$846,MATCH(WatchList!$B250,'All CCC'!$B$7:$B$846,0)))</f>
        <v/>
      </c>
      <c r="AO250" s="856" t="str">
        <f>IF($B250="","",INDEX('All CCC'!AO$7:AO$846,MATCH(WatchList!$B250,'All CCC'!$B$7:$B$846,0)))</f>
        <v/>
      </c>
      <c r="AP250" s="856" t="str">
        <f>IF($B250="","",INDEX('All CCC'!AP$7:AP$846,MATCH(WatchList!$B250,'All CCC'!$B$7:$B$846,0)))</f>
        <v/>
      </c>
      <c r="AQ250" s="856" t="str">
        <f>IF($B250="","",INDEX('All CCC'!AQ$7:AQ$846,MATCH(WatchList!$B250,'All CCC'!$B$7:$B$846,0)))</f>
        <v/>
      </c>
      <c r="AR250" s="856" t="str">
        <f>IF($B250="","",INDEX('All CCC'!AR$7:AR$846,MATCH(WatchList!$B250,'All CCC'!$B$7:$B$846,0)))</f>
        <v/>
      </c>
      <c r="AS250" s="856" t="str">
        <f>IF($B250="","",INDEX('All CCC'!AS$7:AS$846,MATCH(WatchList!$B250,'All CCC'!$B$7:$B$846,0)))</f>
        <v/>
      </c>
      <c r="AT250" s="856" t="str">
        <f>IF($B250="","",INDEX('All CCC'!AT$7:AT$846,MATCH(WatchList!$B250,'All CCC'!$B$7:$B$846,0)))</f>
        <v/>
      </c>
      <c r="AU250" s="856" t="str">
        <f>IF($B250="","",INDEX('All CCC'!AU$7:AU$846,MATCH(WatchList!$B250,'All CCC'!$B$7:$B$846,0)))</f>
        <v/>
      </c>
      <c r="AV250" s="856" t="str">
        <f>IF($B250="","",INDEX('All CCC'!AV$7:AV$846,MATCH(WatchList!$B250,'All CCC'!$B$7:$B$846,0)))</f>
        <v/>
      </c>
      <c r="AW250" s="856" t="str">
        <f>IF($B250="","",INDEX('All CCC'!AW$7:AW$846,MATCH(WatchList!$B250,'All CCC'!$B$7:$B$846,0)))</f>
        <v/>
      </c>
      <c r="AX250" s="856" t="str">
        <f>IF($B250="","",INDEX('All CCC'!AX$7:AX$846,MATCH(WatchList!$B250,'All CCC'!$B$7:$B$846,0)))</f>
        <v/>
      </c>
      <c r="AY250" s="856" t="str">
        <f>IF($B250="","",INDEX('All CCC'!AY$7:AY$846,MATCH(WatchList!$B250,'All CCC'!$B$7:$B$846,0)))</f>
        <v/>
      </c>
      <c r="AZ250" s="856" t="str">
        <f>IF($B250="","",INDEX('All CCC'!AZ$7:AZ$846,MATCH(WatchList!$B250,'All CCC'!$B$7:$B$846,0)))</f>
        <v/>
      </c>
      <c r="BA250" s="856" t="str">
        <f>IF($B250="","",INDEX('All CCC'!BA$7:BA$846,MATCH(WatchList!$B250,'All CCC'!$B$7:$B$846,0)))</f>
        <v/>
      </c>
      <c r="BB250" s="856" t="str">
        <f>IF($B250="","",INDEX('All CCC'!BB$7:BB$846,MATCH(WatchList!$B250,'All CCC'!$B$7:$B$846,0)))</f>
        <v/>
      </c>
      <c r="BC250" s="856" t="str">
        <f>IF($B250="","",INDEX('All CCC'!BC$7:BC$846,MATCH(WatchList!$B250,'All CCC'!$B$7:$B$846,0)))</f>
        <v/>
      </c>
      <c r="BD250" s="856" t="str">
        <f>IF($B250="","",INDEX('All CCC'!BD$7:BD$846,MATCH(WatchList!$B250,'All CCC'!$B$7:$B$846,0)))</f>
        <v/>
      </c>
      <c r="BE250" s="856" t="str">
        <f>IF($B250="","",INDEX('All CCC'!BE$7:BE$846,MATCH(WatchList!$B250,'All CCC'!$B$7:$B$846,0)))</f>
        <v/>
      </c>
      <c r="BF250" s="856" t="str">
        <f>IF($B250="","",INDEX('All CCC'!BF$7:BF$846,MATCH(WatchList!$B250,'All CCC'!$B$7:$B$846,0)))</f>
        <v/>
      </c>
      <c r="BG250" s="856" t="str">
        <f>IF($B250="","",INDEX('All CCC'!BG$7:BG$846,MATCH(WatchList!$B250,'All CCC'!$B$7:$B$846,0)))</f>
        <v/>
      </c>
    </row>
    <row r="251" spans="1:59" x14ac:dyDescent="0.2">
      <c r="A251" s="550" t="str">
        <f>IF($B251="","",INDEX('All CCC'!A$7:A$846,MATCH(WatchList!$B251,'All CCC'!$B$7:$B$846,0)))</f>
        <v/>
      </c>
      <c r="B251" s="31"/>
      <c r="C251" s="856" t="str">
        <f>IF($B251="","",INDEX('All CCC'!C$7:C$846,MATCH(WatchList!$B251,'All CCC'!$B$7:$B$846,0)))</f>
        <v/>
      </c>
      <c r="D251" s="856" t="str">
        <f>IF($B251="","",INDEX('All CCC'!D$7:D$846,MATCH(WatchList!$B251,'All CCC'!$B$7:$B$846,0)))</f>
        <v/>
      </c>
      <c r="E251" s="856" t="str">
        <f>IF($B251="","",INDEX('All CCC'!E$7:E$846,MATCH(WatchList!$B251,'All CCC'!$B$7:$B$846,0)))</f>
        <v/>
      </c>
      <c r="F251" s="856" t="str">
        <f>IF($B251="","",INDEX('All CCC'!F$7:F$846,MATCH(WatchList!$B251,'All CCC'!$B$7:$B$846,0)))</f>
        <v/>
      </c>
      <c r="G251" s="856" t="str">
        <f>IF($B251="","",INDEX('All CCC'!G$7:G$846,MATCH(WatchList!$B251,'All CCC'!$B$7:$B$846,0)))</f>
        <v/>
      </c>
      <c r="H251" s="856" t="str">
        <f>IF($B251="","",INDEX('All CCC'!H$7:H$846,MATCH(WatchList!$B251,'All CCC'!$B$7:$B$846,0)))</f>
        <v/>
      </c>
      <c r="I251" s="856" t="str">
        <f>IF($B251="","",INDEX('All CCC'!I$7:I$846,MATCH(WatchList!$B251,'All CCC'!$B$7:$B$846,0)))</f>
        <v/>
      </c>
      <c r="J251" s="856" t="str">
        <f>IF($B251="","",INDEX('All CCC'!J$7:J$846,MATCH(WatchList!$B251,'All CCC'!$B$7:$B$846,0)))</f>
        <v/>
      </c>
      <c r="K251" s="856" t="str">
        <f>IF($B251="","",INDEX('All CCC'!K$7:K$846,MATCH(WatchList!$B251,'All CCC'!$B$7:$B$846,0)))</f>
        <v/>
      </c>
      <c r="L251" s="856" t="str">
        <f>IF($B251="","",INDEX('All CCC'!L$7:L$846,MATCH(WatchList!$B251,'All CCC'!$B$7:$B$846,0)))</f>
        <v/>
      </c>
      <c r="M251" s="856" t="str">
        <f>IF($B251="","",INDEX('All CCC'!M$7:M$846,MATCH(WatchList!$B251,'All CCC'!$B$7:$B$846,0)))</f>
        <v/>
      </c>
      <c r="N251" s="856" t="str">
        <f>IF($B251="","",INDEX('All CCC'!N$7:N$846,MATCH(WatchList!$B251,'All CCC'!$B$7:$B$846,0)))</f>
        <v/>
      </c>
      <c r="O251" s="856" t="str">
        <f>IF($B251="","",INDEX('All CCC'!O$7:O$846,MATCH(WatchList!$B251,'All CCC'!$B$7:$B$846,0)))</f>
        <v/>
      </c>
      <c r="P251" s="857" t="str">
        <f>IF($B251="","",INDEX('All CCC'!P$7:P$846,MATCH(WatchList!$B251,'All CCC'!$B$7:$B$846,0)))</f>
        <v/>
      </c>
      <c r="Q251" s="857" t="str">
        <f>IF($B251="","",INDEX('All CCC'!Q$7:Q$846,MATCH(WatchList!$B251,'All CCC'!$B$7:$B$846,0)))</f>
        <v/>
      </c>
      <c r="R251" s="856" t="str">
        <f>IF($B251="","",INDEX('All CCC'!R$7:R$846,MATCH(WatchList!$B251,'All CCC'!$B$7:$B$846,0)))</f>
        <v/>
      </c>
      <c r="S251" s="856" t="str">
        <f>IF($B251="","",INDEX('All CCC'!S$7:S$846,MATCH(WatchList!$B251,'All CCC'!$B$7:$B$846,0)))</f>
        <v/>
      </c>
      <c r="T251" s="856" t="str">
        <f>IF($B251="","",INDEX('All CCC'!T$7:T$846,MATCH(WatchList!$B251,'All CCC'!$B$7:$B$846,0)))</f>
        <v/>
      </c>
      <c r="U251" s="856" t="str">
        <f>IF($B251="","",INDEX('All CCC'!U$7:U$846,MATCH(WatchList!$B251,'All CCC'!$B$7:$B$846,0)))</f>
        <v/>
      </c>
      <c r="V251" s="856" t="str">
        <f>IF($B251="","",INDEX('All CCC'!V$7:V$846,MATCH(WatchList!$B251,'All CCC'!$B$7:$B$846,0)))</f>
        <v/>
      </c>
      <c r="W251" s="856" t="str">
        <f>IF($B251="","",INDEX('All CCC'!W$7:W$846,MATCH(WatchList!$B251,'All CCC'!$B$7:$B$846,0)))</f>
        <v/>
      </c>
      <c r="X251" s="856" t="str">
        <f>IF($B251="","",INDEX('All CCC'!X$7:X$846,MATCH(WatchList!$B251,'All CCC'!$B$7:$B$846,0)))</f>
        <v/>
      </c>
      <c r="Y251" s="856" t="str">
        <f>IF($B251="","",INDEX('All CCC'!Y$7:Y$846,MATCH(WatchList!$B251,'All CCC'!$B$7:$B$846,0)))</f>
        <v/>
      </c>
      <c r="Z251" s="856" t="str">
        <f>IF($B251="","",INDEX('All CCC'!Z$7:Z$846,MATCH(WatchList!$B251,'All CCC'!$B$7:$B$846,0)))</f>
        <v/>
      </c>
      <c r="AA251" s="856" t="str">
        <f>IF($B251="","",INDEX('All CCC'!AA$7:AA$846,MATCH(WatchList!$B251,'All CCC'!$B$7:$B$846,0)))</f>
        <v/>
      </c>
      <c r="AB251" s="856" t="str">
        <f>IF($B251="","",INDEX('All CCC'!AB$7:AB$846,MATCH(WatchList!$B251,'All CCC'!$B$7:$B$846,0)))</f>
        <v/>
      </c>
      <c r="AC251" s="856" t="str">
        <f>IF($B251="","",INDEX('All CCC'!AC$7:AC$846,MATCH(WatchList!$B251,'All CCC'!$B$7:$B$846,0)))</f>
        <v/>
      </c>
      <c r="AD251" s="856" t="str">
        <f>IF($B251="","",INDEX('All CCC'!AD$7:AD$846,MATCH(WatchList!$B251,'All CCC'!$B$7:$B$846,0)))</f>
        <v/>
      </c>
      <c r="AE251" s="856" t="str">
        <f>IF($B251="","",INDEX('All CCC'!AE$7:AE$846,MATCH(WatchList!$B251,'All CCC'!$B$7:$B$846,0)))</f>
        <v/>
      </c>
      <c r="AF251" s="856" t="str">
        <f>IF($B251="","",INDEX('All CCC'!AF$7:AF$846,MATCH(WatchList!$B251,'All CCC'!$B$7:$B$846,0)))</f>
        <v/>
      </c>
      <c r="AG251" s="856" t="str">
        <f>IF($B251="","",INDEX('All CCC'!AG$7:AG$846,MATCH(WatchList!$B251,'All CCC'!$B$7:$B$846,0)))</f>
        <v/>
      </c>
      <c r="AH251" s="856" t="str">
        <f>IF($B251="","",INDEX('All CCC'!AH$7:AH$846,MATCH(WatchList!$B251,'All CCC'!$B$7:$B$846,0)))</f>
        <v/>
      </c>
      <c r="AI251" s="856" t="str">
        <f>IF($B251="","",INDEX('All CCC'!AI$7:AI$846,MATCH(WatchList!$B251,'All CCC'!$B$7:$B$846,0)))</f>
        <v/>
      </c>
      <c r="AJ251" s="856" t="str">
        <f>IF($B251="","",INDEX('All CCC'!AJ$7:AJ$846,MATCH(WatchList!$B251,'All CCC'!$B$7:$B$846,0)))</f>
        <v/>
      </c>
      <c r="AK251" s="856" t="str">
        <f>IF($B251="","",INDEX('All CCC'!AK$7:AK$846,MATCH(WatchList!$B251,'All CCC'!$B$7:$B$846,0)))</f>
        <v/>
      </c>
      <c r="AL251" s="856" t="str">
        <f>IF($B251="","",INDEX('All CCC'!AL$7:AL$846,MATCH(WatchList!$B251,'All CCC'!$B$7:$B$846,0)))</f>
        <v/>
      </c>
      <c r="AM251" s="856" t="str">
        <f>IF($B251="","",INDEX('All CCC'!AM$7:AM$846,MATCH(WatchList!$B251,'All CCC'!$B$7:$B$846,0)))</f>
        <v/>
      </c>
      <c r="AN251" s="856" t="str">
        <f>IF($B251="","",INDEX('All CCC'!AN$7:AN$846,MATCH(WatchList!$B251,'All CCC'!$B$7:$B$846,0)))</f>
        <v/>
      </c>
      <c r="AO251" s="856" t="str">
        <f>IF($B251="","",INDEX('All CCC'!AO$7:AO$846,MATCH(WatchList!$B251,'All CCC'!$B$7:$B$846,0)))</f>
        <v/>
      </c>
      <c r="AP251" s="856" t="str">
        <f>IF($B251="","",INDEX('All CCC'!AP$7:AP$846,MATCH(WatchList!$B251,'All CCC'!$B$7:$B$846,0)))</f>
        <v/>
      </c>
      <c r="AQ251" s="856" t="str">
        <f>IF($B251="","",INDEX('All CCC'!AQ$7:AQ$846,MATCH(WatchList!$B251,'All CCC'!$B$7:$B$846,0)))</f>
        <v/>
      </c>
      <c r="AR251" s="856" t="str">
        <f>IF($B251="","",INDEX('All CCC'!AR$7:AR$846,MATCH(WatchList!$B251,'All CCC'!$B$7:$B$846,0)))</f>
        <v/>
      </c>
      <c r="AS251" s="856" t="str">
        <f>IF($B251="","",INDEX('All CCC'!AS$7:AS$846,MATCH(WatchList!$B251,'All CCC'!$B$7:$B$846,0)))</f>
        <v/>
      </c>
      <c r="AT251" s="856" t="str">
        <f>IF($B251="","",INDEX('All CCC'!AT$7:AT$846,MATCH(WatchList!$B251,'All CCC'!$B$7:$B$846,0)))</f>
        <v/>
      </c>
      <c r="AU251" s="856" t="str">
        <f>IF($B251="","",INDEX('All CCC'!AU$7:AU$846,MATCH(WatchList!$B251,'All CCC'!$B$7:$B$846,0)))</f>
        <v/>
      </c>
      <c r="AV251" s="856" t="str">
        <f>IF($B251="","",INDEX('All CCC'!AV$7:AV$846,MATCH(WatchList!$B251,'All CCC'!$B$7:$B$846,0)))</f>
        <v/>
      </c>
      <c r="AW251" s="856" t="str">
        <f>IF($B251="","",INDEX('All CCC'!AW$7:AW$846,MATCH(WatchList!$B251,'All CCC'!$B$7:$B$846,0)))</f>
        <v/>
      </c>
      <c r="AX251" s="856" t="str">
        <f>IF($B251="","",INDEX('All CCC'!AX$7:AX$846,MATCH(WatchList!$B251,'All CCC'!$B$7:$B$846,0)))</f>
        <v/>
      </c>
      <c r="AY251" s="856" t="str">
        <f>IF($B251="","",INDEX('All CCC'!AY$7:AY$846,MATCH(WatchList!$B251,'All CCC'!$B$7:$B$846,0)))</f>
        <v/>
      </c>
      <c r="AZ251" s="856" t="str">
        <f>IF($B251="","",INDEX('All CCC'!AZ$7:AZ$846,MATCH(WatchList!$B251,'All CCC'!$B$7:$B$846,0)))</f>
        <v/>
      </c>
      <c r="BA251" s="856" t="str">
        <f>IF($B251="","",INDEX('All CCC'!BA$7:BA$846,MATCH(WatchList!$B251,'All CCC'!$B$7:$B$846,0)))</f>
        <v/>
      </c>
      <c r="BB251" s="856" t="str">
        <f>IF($B251="","",INDEX('All CCC'!BB$7:BB$846,MATCH(WatchList!$B251,'All CCC'!$B$7:$B$846,0)))</f>
        <v/>
      </c>
      <c r="BC251" s="856" t="str">
        <f>IF($B251="","",INDEX('All CCC'!BC$7:BC$846,MATCH(WatchList!$B251,'All CCC'!$B$7:$B$846,0)))</f>
        <v/>
      </c>
      <c r="BD251" s="856" t="str">
        <f>IF($B251="","",INDEX('All CCC'!BD$7:BD$846,MATCH(WatchList!$B251,'All CCC'!$B$7:$B$846,0)))</f>
        <v/>
      </c>
      <c r="BE251" s="856" t="str">
        <f>IF($B251="","",INDEX('All CCC'!BE$7:BE$846,MATCH(WatchList!$B251,'All CCC'!$B$7:$B$846,0)))</f>
        <v/>
      </c>
      <c r="BF251" s="856" t="str">
        <f>IF($B251="","",INDEX('All CCC'!BF$7:BF$846,MATCH(WatchList!$B251,'All CCC'!$B$7:$B$846,0)))</f>
        <v/>
      </c>
      <c r="BG251" s="856" t="str">
        <f>IF($B251="","",INDEX('All CCC'!BG$7:BG$846,MATCH(WatchList!$B251,'All CCC'!$B$7:$B$846,0)))</f>
        <v/>
      </c>
    </row>
    <row r="252" spans="1:59" x14ac:dyDescent="0.2">
      <c r="A252" s="550" t="str">
        <f>IF($B252="","",INDEX('All CCC'!A$7:A$846,MATCH(WatchList!$B252,'All CCC'!$B$7:$B$846,0)))</f>
        <v/>
      </c>
      <c r="B252" s="31"/>
      <c r="C252" s="856" t="str">
        <f>IF($B252="","",INDEX('All CCC'!C$7:C$846,MATCH(WatchList!$B252,'All CCC'!$B$7:$B$846,0)))</f>
        <v/>
      </c>
      <c r="D252" s="856" t="str">
        <f>IF($B252="","",INDEX('All CCC'!D$7:D$846,MATCH(WatchList!$B252,'All CCC'!$B$7:$B$846,0)))</f>
        <v/>
      </c>
      <c r="E252" s="856" t="str">
        <f>IF($B252="","",INDEX('All CCC'!E$7:E$846,MATCH(WatchList!$B252,'All CCC'!$B$7:$B$846,0)))</f>
        <v/>
      </c>
      <c r="F252" s="856" t="str">
        <f>IF($B252="","",INDEX('All CCC'!F$7:F$846,MATCH(WatchList!$B252,'All CCC'!$B$7:$B$846,0)))</f>
        <v/>
      </c>
      <c r="G252" s="856" t="str">
        <f>IF($B252="","",INDEX('All CCC'!G$7:G$846,MATCH(WatchList!$B252,'All CCC'!$B$7:$B$846,0)))</f>
        <v/>
      </c>
      <c r="H252" s="856" t="str">
        <f>IF($B252="","",INDEX('All CCC'!H$7:H$846,MATCH(WatchList!$B252,'All CCC'!$B$7:$B$846,0)))</f>
        <v/>
      </c>
      <c r="I252" s="856" t="str">
        <f>IF($B252="","",INDEX('All CCC'!I$7:I$846,MATCH(WatchList!$B252,'All CCC'!$B$7:$B$846,0)))</f>
        <v/>
      </c>
      <c r="J252" s="856" t="str">
        <f>IF($B252="","",INDEX('All CCC'!J$7:J$846,MATCH(WatchList!$B252,'All CCC'!$B$7:$B$846,0)))</f>
        <v/>
      </c>
      <c r="K252" s="856" t="str">
        <f>IF($B252="","",INDEX('All CCC'!K$7:K$846,MATCH(WatchList!$B252,'All CCC'!$B$7:$B$846,0)))</f>
        <v/>
      </c>
      <c r="L252" s="856" t="str">
        <f>IF($B252="","",INDEX('All CCC'!L$7:L$846,MATCH(WatchList!$B252,'All CCC'!$B$7:$B$846,0)))</f>
        <v/>
      </c>
      <c r="M252" s="856" t="str">
        <f>IF($B252="","",INDEX('All CCC'!M$7:M$846,MATCH(WatchList!$B252,'All CCC'!$B$7:$B$846,0)))</f>
        <v/>
      </c>
      <c r="N252" s="856" t="str">
        <f>IF($B252="","",INDEX('All CCC'!N$7:N$846,MATCH(WatchList!$B252,'All CCC'!$B$7:$B$846,0)))</f>
        <v/>
      </c>
      <c r="O252" s="856" t="str">
        <f>IF($B252="","",INDEX('All CCC'!O$7:O$846,MATCH(WatchList!$B252,'All CCC'!$B$7:$B$846,0)))</f>
        <v/>
      </c>
      <c r="P252" s="857" t="str">
        <f>IF($B252="","",INDEX('All CCC'!P$7:P$846,MATCH(WatchList!$B252,'All CCC'!$B$7:$B$846,0)))</f>
        <v/>
      </c>
      <c r="Q252" s="857" t="str">
        <f>IF($B252="","",INDEX('All CCC'!Q$7:Q$846,MATCH(WatchList!$B252,'All CCC'!$B$7:$B$846,0)))</f>
        <v/>
      </c>
      <c r="R252" s="856" t="str">
        <f>IF($B252="","",INDEX('All CCC'!R$7:R$846,MATCH(WatchList!$B252,'All CCC'!$B$7:$B$846,0)))</f>
        <v/>
      </c>
      <c r="S252" s="856" t="str">
        <f>IF($B252="","",INDEX('All CCC'!S$7:S$846,MATCH(WatchList!$B252,'All CCC'!$B$7:$B$846,0)))</f>
        <v/>
      </c>
      <c r="T252" s="856" t="str">
        <f>IF($B252="","",INDEX('All CCC'!T$7:T$846,MATCH(WatchList!$B252,'All CCC'!$B$7:$B$846,0)))</f>
        <v/>
      </c>
      <c r="U252" s="856" t="str">
        <f>IF($B252="","",INDEX('All CCC'!U$7:U$846,MATCH(WatchList!$B252,'All CCC'!$B$7:$B$846,0)))</f>
        <v/>
      </c>
      <c r="V252" s="856" t="str">
        <f>IF($B252="","",INDEX('All CCC'!V$7:V$846,MATCH(WatchList!$B252,'All CCC'!$B$7:$B$846,0)))</f>
        <v/>
      </c>
      <c r="W252" s="856" t="str">
        <f>IF($B252="","",INDEX('All CCC'!W$7:W$846,MATCH(WatchList!$B252,'All CCC'!$B$7:$B$846,0)))</f>
        <v/>
      </c>
      <c r="X252" s="856" t="str">
        <f>IF($B252="","",INDEX('All CCC'!X$7:X$846,MATCH(WatchList!$B252,'All CCC'!$B$7:$B$846,0)))</f>
        <v/>
      </c>
      <c r="Y252" s="856" t="str">
        <f>IF($B252="","",INDEX('All CCC'!Y$7:Y$846,MATCH(WatchList!$B252,'All CCC'!$B$7:$B$846,0)))</f>
        <v/>
      </c>
      <c r="Z252" s="856" t="str">
        <f>IF($B252="","",INDEX('All CCC'!Z$7:Z$846,MATCH(WatchList!$B252,'All CCC'!$B$7:$B$846,0)))</f>
        <v/>
      </c>
      <c r="AA252" s="856" t="str">
        <f>IF($B252="","",INDEX('All CCC'!AA$7:AA$846,MATCH(WatchList!$B252,'All CCC'!$B$7:$B$846,0)))</f>
        <v/>
      </c>
      <c r="AB252" s="856" t="str">
        <f>IF($B252="","",INDEX('All CCC'!AB$7:AB$846,MATCH(WatchList!$B252,'All CCC'!$B$7:$B$846,0)))</f>
        <v/>
      </c>
      <c r="AC252" s="856" t="str">
        <f>IF($B252="","",INDEX('All CCC'!AC$7:AC$846,MATCH(WatchList!$B252,'All CCC'!$B$7:$B$846,0)))</f>
        <v/>
      </c>
      <c r="AD252" s="856" t="str">
        <f>IF($B252="","",INDEX('All CCC'!AD$7:AD$846,MATCH(WatchList!$B252,'All CCC'!$B$7:$B$846,0)))</f>
        <v/>
      </c>
      <c r="AE252" s="856" t="str">
        <f>IF($B252="","",INDEX('All CCC'!AE$7:AE$846,MATCH(WatchList!$B252,'All CCC'!$B$7:$B$846,0)))</f>
        <v/>
      </c>
      <c r="AF252" s="856" t="str">
        <f>IF($B252="","",INDEX('All CCC'!AF$7:AF$846,MATCH(WatchList!$B252,'All CCC'!$B$7:$B$846,0)))</f>
        <v/>
      </c>
      <c r="AG252" s="856" t="str">
        <f>IF($B252="","",INDEX('All CCC'!AG$7:AG$846,MATCH(WatchList!$B252,'All CCC'!$B$7:$B$846,0)))</f>
        <v/>
      </c>
      <c r="AH252" s="856" t="str">
        <f>IF($B252="","",INDEX('All CCC'!AH$7:AH$846,MATCH(WatchList!$B252,'All CCC'!$B$7:$B$846,0)))</f>
        <v/>
      </c>
      <c r="AI252" s="856" t="str">
        <f>IF($B252="","",INDEX('All CCC'!AI$7:AI$846,MATCH(WatchList!$B252,'All CCC'!$B$7:$B$846,0)))</f>
        <v/>
      </c>
      <c r="AJ252" s="856" t="str">
        <f>IF($B252="","",INDEX('All CCC'!AJ$7:AJ$846,MATCH(WatchList!$B252,'All CCC'!$B$7:$B$846,0)))</f>
        <v/>
      </c>
      <c r="AK252" s="856" t="str">
        <f>IF($B252="","",INDEX('All CCC'!AK$7:AK$846,MATCH(WatchList!$B252,'All CCC'!$B$7:$B$846,0)))</f>
        <v/>
      </c>
      <c r="AL252" s="856" t="str">
        <f>IF($B252="","",INDEX('All CCC'!AL$7:AL$846,MATCH(WatchList!$B252,'All CCC'!$B$7:$B$846,0)))</f>
        <v/>
      </c>
      <c r="AM252" s="856" t="str">
        <f>IF($B252="","",INDEX('All CCC'!AM$7:AM$846,MATCH(WatchList!$B252,'All CCC'!$B$7:$B$846,0)))</f>
        <v/>
      </c>
      <c r="AN252" s="856" t="str">
        <f>IF($B252="","",INDEX('All CCC'!AN$7:AN$846,MATCH(WatchList!$B252,'All CCC'!$B$7:$B$846,0)))</f>
        <v/>
      </c>
      <c r="AO252" s="856" t="str">
        <f>IF($B252="","",INDEX('All CCC'!AO$7:AO$846,MATCH(WatchList!$B252,'All CCC'!$B$7:$B$846,0)))</f>
        <v/>
      </c>
      <c r="AP252" s="856" t="str">
        <f>IF($B252="","",INDEX('All CCC'!AP$7:AP$846,MATCH(WatchList!$B252,'All CCC'!$B$7:$B$846,0)))</f>
        <v/>
      </c>
      <c r="AQ252" s="856" t="str">
        <f>IF($B252="","",INDEX('All CCC'!AQ$7:AQ$846,MATCH(WatchList!$B252,'All CCC'!$B$7:$B$846,0)))</f>
        <v/>
      </c>
      <c r="AR252" s="856" t="str">
        <f>IF($B252="","",INDEX('All CCC'!AR$7:AR$846,MATCH(WatchList!$B252,'All CCC'!$B$7:$B$846,0)))</f>
        <v/>
      </c>
      <c r="AS252" s="856" t="str">
        <f>IF($B252="","",INDEX('All CCC'!AS$7:AS$846,MATCH(WatchList!$B252,'All CCC'!$B$7:$B$846,0)))</f>
        <v/>
      </c>
      <c r="AT252" s="856" t="str">
        <f>IF($B252="","",INDEX('All CCC'!AT$7:AT$846,MATCH(WatchList!$B252,'All CCC'!$B$7:$B$846,0)))</f>
        <v/>
      </c>
      <c r="AU252" s="856" t="str">
        <f>IF($B252="","",INDEX('All CCC'!AU$7:AU$846,MATCH(WatchList!$B252,'All CCC'!$B$7:$B$846,0)))</f>
        <v/>
      </c>
      <c r="AV252" s="856" t="str">
        <f>IF($B252="","",INDEX('All CCC'!AV$7:AV$846,MATCH(WatchList!$B252,'All CCC'!$B$7:$B$846,0)))</f>
        <v/>
      </c>
      <c r="AW252" s="856" t="str">
        <f>IF($B252="","",INDEX('All CCC'!AW$7:AW$846,MATCH(WatchList!$B252,'All CCC'!$B$7:$B$846,0)))</f>
        <v/>
      </c>
      <c r="AX252" s="856" t="str">
        <f>IF($B252="","",INDEX('All CCC'!AX$7:AX$846,MATCH(WatchList!$B252,'All CCC'!$B$7:$B$846,0)))</f>
        <v/>
      </c>
      <c r="AY252" s="856" t="str">
        <f>IF($B252="","",INDEX('All CCC'!AY$7:AY$846,MATCH(WatchList!$B252,'All CCC'!$B$7:$B$846,0)))</f>
        <v/>
      </c>
      <c r="AZ252" s="856" t="str">
        <f>IF($B252="","",INDEX('All CCC'!AZ$7:AZ$846,MATCH(WatchList!$B252,'All CCC'!$B$7:$B$846,0)))</f>
        <v/>
      </c>
      <c r="BA252" s="856" t="str">
        <f>IF($B252="","",INDEX('All CCC'!BA$7:BA$846,MATCH(WatchList!$B252,'All CCC'!$B$7:$B$846,0)))</f>
        <v/>
      </c>
      <c r="BB252" s="856" t="str">
        <f>IF($B252="","",INDEX('All CCC'!BB$7:BB$846,MATCH(WatchList!$B252,'All CCC'!$B$7:$B$846,0)))</f>
        <v/>
      </c>
      <c r="BC252" s="856" t="str">
        <f>IF($B252="","",INDEX('All CCC'!BC$7:BC$846,MATCH(WatchList!$B252,'All CCC'!$B$7:$B$846,0)))</f>
        <v/>
      </c>
      <c r="BD252" s="856" t="str">
        <f>IF($B252="","",INDEX('All CCC'!BD$7:BD$846,MATCH(WatchList!$B252,'All CCC'!$B$7:$B$846,0)))</f>
        <v/>
      </c>
      <c r="BE252" s="856" t="str">
        <f>IF($B252="","",INDEX('All CCC'!BE$7:BE$846,MATCH(WatchList!$B252,'All CCC'!$B$7:$B$846,0)))</f>
        <v/>
      </c>
      <c r="BF252" s="856" t="str">
        <f>IF($B252="","",INDEX('All CCC'!BF$7:BF$846,MATCH(WatchList!$B252,'All CCC'!$B$7:$B$846,0)))</f>
        <v/>
      </c>
      <c r="BG252" s="856" t="str">
        <f>IF($B252="","",INDEX('All CCC'!BG$7:BG$846,MATCH(WatchList!$B252,'All CCC'!$B$7:$B$846,0)))</f>
        <v/>
      </c>
    </row>
    <row r="253" spans="1:59" x14ac:dyDescent="0.2">
      <c r="A253" s="550" t="str">
        <f>IF($B253="","",INDEX('All CCC'!A$7:A$846,MATCH(WatchList!$B253,'All CCC'!$B$7:$B$846,0)))</f>
        <v/>
      </c>
      <c r="B253" s="31"/>
      <c r="C253" s="856" t="str">
        <f>IF($B253="","",INDEX('All CCC'!C$7:C$846,MATCH(WatchList!$B253,'All CCC'!$B$7:$B$846,0)))</f>
        <v/>
      </c>
      <c r="D253" s="856" t="str">
        <f>IF($B253="","",INDEX('All CCC'!D$7:D$846,MATCH(WatchList!$B253,'All CCC'!$B$7:$B$846,0)))</f>
        <v/>
      </c>
      <c r="E253" s="856" t="str">
        <f>IF($B253="","",INDEX('All CCC'!E$7:E$846,MATCH(WatchList!$B253,'All CCC'!$B$7:$B$846,0)))</f>
        <v/>
      </c>
      <c r="F253" s="856" t="str">
        <f>IF($B253="","",INDEX('All CCC'!F$7:F$846,MATCH(WatchList!$B253,'All CCC'!$B$7:$B$846,0)))</f>
        <v/>
      </c>
      <c r="G253" s="856" t="str">
        <f>IF($B253="","",INDEX('All CCC'!G$7:G$846,MATCH(WatchList!$B253,'All CCC'!$B$7:$B$846,0)))</f>
        <v/>
      </c>
      <c r="H253" s="856" t="str">
        <f>IF($B253="","",INDEX('All CCC'!H$7:H$846,MATCH(WatchList!$B253,'All CCC'!$B$7:$B$846,0)))</f>
        <v/>
      </c>
      <c r="I253" s="856" t="str">
        <f>IF($B253="","",INDEX('All CCC'!I$7:I$846,MATCH(WatchList!$B253,'All CCC'!$B$7:$B$846,0)))</f>
        <v/>
      </c>
      <c r="J253" s="856" t="str">
        <f>IF($B253="","",INDEX('All CCC'!J$7:J$846,MATCH(WatchList!$B253,'All CCC'!$B$7:$B$846,0)))</f>
        <v/>
      </c>
      <c r="K253" s="856" t="str">
        <f>IF($B253="","",INDEX('All CCC'!K$7:K$846,MATCH(WatchList!$B253,'All CCC'!$B$7:$B$846,0)))</f>
        <v/>
      </c>
      <c r="L253" s="856" t="str">
        <f>IF($B253="","",INDEX('All CCC'!L$7:L$846,MATCH(WatchList!$B253,'All CCC'!$B$7:$B$846,0)))</f>
        <v/>
      </c>
      <c r="M253" s="856" t="str">
        <f>IF($B253="","",INDEX('All CCC'!M$7:M$846,MATCH(WatchList!$B253,'All CCC'!$B$7:$B$846,0)))</f>
        <v/>
      </c>
      <c r="N253" s="856" t="str">
        <f>IF($B253="","",INDEX('All CCC'!N$7:N$846,MATCH(WatchList!$B253,'All CCC'!$B$7:$B$846,0)))</f>
        <v/>
      </c>
      <c r="O253" s="856" t="str">
        <f>IF($B253="","",INDEX('All CCC'!O$7:O$846,MATCH(WatchList!$B253,'All CCC'!$B$7:$B$846,0)))</f>
        <v/>
      </c>
      <c r="P253" s="857" t="str">
        <f>IF($B253="","",INDEX('All CCC'!P$7:P$846,MATCH(WatchList!$B253,'All CCC'!$B$7:$B$846,0)))</f>
        <v/>
      </c>
      <c r="Q253" s="857" t="str">
        <f>IF($B253="","",INDEX('All CCC'!Q$7:Q$846,MATCH(WatchList!$B253,'All CCC'!$B$7:$B$846,0)))</f>
        <v/>
      </c>
      <c r="R253" s="856" t="str">
        <f>IF($B253="","",INDEX('All CCC'!R$7:R$846,MATCH(WatchList!$B253,'All CCC'!$B$7:$B$846,0)))</f>
        <v/>
      </c>
      <c r="S253" s="856" t="str">
        <f>IF($B253="","",INDEX('All CCC'!S$7:S$846,MATCH(WatchList!$B253,'All CCC'!$B$7:$B$846,0)))</f>
        <v/>
      </c>
      <c r="T253" s="856" t="str">
        <f>IF($B253="","",INDEX('All CCC'!T$7:T$846,MATCH(WatchList!$B253,'All CCC'!$B$7:$B$846,0)))</f>
        <v/>
      </c>
      <c r="U253" s="856" t="str">
        <f>IF($B253="","",INDEX('All CCC'!U$7:U$846,MATCH(WatchList!$B253,'All CCC'!$B$7:$B$846,0)))</f>
        <v/>
      </c>
      <c r="V253" s="856" t="str">
        <f>IF($B253="","",INDEX('All CCC'!V$7:V$846,MATCH(WatchList!$B253,'All CCC'!$B$7:$B$846,0)))</f>
        <v/>
      </c>
      <c r="W253" s="856" t="str">
        <f>IF($B253="","",INDEX('All CCC'!W$7:W$846,MATCH(WatchList!$B253,'All CCC'!$B$7:$B$846,0)))</f>
        <v/>
      </c>
      <c r="X253" s="856" t="str">
        <f>IF($B253="","",INDEX('All CCC'!X$7:X$846,MATCH(WatchList!$B253,'All CCC'!$B$7:$B$846,0)))</f>
        <v/>
      </c>
      <c r="Y253" s="856" t="str">
        <f>IF($B253="","",INDEX('All CCC'!Y$7:Y$846,MATCH(WatchList!$B253,'All CCC'!$B$7:$B$846,0)))</f>
        <v/>
      </c>
      <c r="Z253" s="856" t="str">
        <f>IF($B253="","",INDEX('All CCC'!Z$7:Z$846,MATCH(WatchList!$B253,'All CCC'!$B$7:$B$846,0)))</f>
        <v/>
      </c>
      <c r="AA253" s="856" t="str">
        <f>IF($B253="","",INDEX('All CCC'!AA$7:AA$846,MATCH(WatchList!$B253,'All CCC'!$B$7:$B$846,0)))</f>
        <v/>
      </c>
      <c r="AB253" s="856" t="str">
        <f>IF($B253="","",INDEX('All CCC'!AB$7:AB$846,MATCH(WatchList!$B253,'All CCC'!$B$7:$B$846,0)))</f>
        <v/>
      </c>
      <c r="AC253" s="856" t="str">
        <f>IF($B253="","",INDEX('All CCC'!AC$7:AC$846,MATCH(WatchList!$B253,'All CCC'!$B$7:$B$846,0)))</f>
        <v/>
      </c>
      <c r="AD253" s="856" t="str">
        <f>IF($B253="","",INDEX('All CCC'!AD$7:AD$846,MATCH(WatchList!$B253,'All CCC'!$B$7:$B$846,0)))</f>
        <v/>
      </c>
      <c r="AE253" s="856" t="str">
        <f>IF($B253="","",INDEX('All CCC'!AE$7:AE$846,MATCH(WatchList!$B253,'All CCC'!$B$7:$B$846,0)))</f>
        <v/>
      </c>
      <c r="AF253" s="856" t="str">
        <f>IF($B253="","",INDEX('All CCC'!AF$7:AF$846,MATCH(WatchList!$B253,'All CCC'!$B$7:$B$846,0)))</f>
        <v/>
      </c>
      <c r="AG253" s="856" t="str">
        <f>IF($B253="","",INDEX('All CCC'!AG$7:AG$846,MATCH(WatchList!$B253,'All CCC'!$B$7:$B$846,0)))</f>
        <v/>
      </c>
      <c r="AH253" s="856" t="str">
        <f>IF($B253="","",INDEX('All CCC'!AH$7:AH$846,MATCH(WatchList!$B253,'All CCC'!$B$7:$B$846,0)))</f>
        <v/>
      </c>
      <c r="AI253" s="856" t="str">
        <f>IF($B253="","",INDEX('All CCC'!AI$7:AI$846,MATCH(WatchList!$B253,'All CCC'!$B$7:$B$846,0)))</f>
        <v/>
      </c>
      <c r="AJ253" s="856" t="str">
        <f>IF($B253="","",INDEX('All CCC'!AJ$7:AJ$846,MATCH(WatchList!$B253,'All CCC'!$B$7:$B$846,0)))</f>
        <v/>
      </c>
      <c r="AK253" s="856" t="str">
        <f>IF($B253="","",INDEX('All CCC'!AK$7:AK$846,MATCH(WatchList!$B253,'All CCC'!$B$7:$B$846,0)))</f>
        <v/>
      </c>
      <c r="AL253" s="856" t="str">
        <f>IF($B253="","",INDEX('All CCC'!AL$7:AL$846,MATCH(WatchList!$B253,'All CCC'!$B$7:$B$846,0)))</f>
        <v/>
      </c>
      <c r="AM253" s="856" t="str">
        <f>IF($B253="","",INDEX('All CCC'!AM$7:AM$846,MATCH(WatchList!$B253,'All CCC'!$B$7:$B$846,0)))</f>
        <v/>
      </c>
      <c r="AN253" s="856" t="str">
        <f>IF($B253="","",INDEX('All CCC'!AN$7:AN$846,MATCH(WatchList!$B253,'All CCC'!$B$7:$B$846,0)))</f>
        <v/>
      </c>
      <c r="AO253" s="856" t="str">
        <f>IF($B253="","",INDEX('All CCC'!AO$7:AO$846,MATCH(WatchList!$B253,'All CCC'!$B$7:$B$846,0)))</f>
        <v/>
      </c>
      <c r="AP253" s="856" t="str">
        <f>IF($B253="","",INDEX('All CCC'!AP$7:AP$846,MATCH(WatchList!$B253,'All CCC'!$B$7:$B$846,0)))</f>
        <v/>
      </c>
      <c r="AQ253" s="856" t="str">
        <f>IF($B253="","",INDEX('All CCC'!AQ$7:AQ$846,MATCH(WatchList!$B253,'All CCC'!$B$7:$B$846,0)))</f>
        <v/>
      </c>
      <c r="AR253" s="856" t="str">
        <f>IF($B253="","",INDEX('All CCC'!AR$7:AR$846,MATCH(WatchList!$B253,'All CCC'!$B$7:$B$846,0)))</f>
        <v/>
      </c>
      <c r="AS253" s="856" t="str">
        <f>IF($B253="","",INDEX('All CCC'!AS$7:AS$846,MATCH(WatchList!$B253,'All CCC'!$B$7:$B$846,0)))</f>
        <v/>
      </c>
      <c r="AT253" s="856" t="str">
        <f>IF($B253="","",INDEX('All CCC'!AT$7:AT$846,MATCH(WatchList!$B253,'All CCC'!$B$7:$B$846,0)))</f>
        <v/>
      </c>
      <c r="AU253" s="856" t="str">
        <f>IF($B253="","",INDEX('All CCC'!AU$7:AU$846,MATCH(WatchList!$B253,'All CCC'!$B$7:$B$846,0)))</f>
        <v/>
      </c>
      <c r="AV253" s="856" t="str">
        <f>IF($B253="","",INDEX('All CCC'!AV$7:AV$846,MATCH(WatchList!$B253,'All CCC'!$B$7:$B$846,0)))</f>
        <v/>
      </c>
      <c r="AW253" s="856" t="str">
        <f>IF($B253="","",INDEX('All CCC'!AW$7:AW$846,MATCH(WatchList!$B253,'All CCC'!$B$7:$B$846,0)))</f>
        <v/>
      </c>
      <c r="AX253" s="856" t="str">
        <f>IF($B253="","",INDEX('All CCC'!AX$7:AX$846,MATCH(WatchList!$B253,'All CCC'!$B$7:$B$846,0)))</f>
        <v/>
      </c>
      <c r="AY253" s="856" t="str">
        <f>IF($B253="","",INDEX('All CCC'!AY$7:AY$846,MATCH(WatchList!$B253,'All CCC'!$B$7:$B$846,0)))</f>
        <v/>
      </c>
      <c r="AZ253" s="856" t="str">
        <f>IF($B253="","",INDEX('All CCC'!AZ$7:AZ$846,MATCH(WatchList!$B253,'All CCC'!$B$7:$B$846,0)))</f>
        <v/>
      </c>
      <c r="BA253" s="856" t="str">
        <f>IF($B253="","",INDEX('All CCC'!BA$7:BA$846,MATCH(WatchList!$B253,'All CCC'!$B$7:$B$846,0)))</f>
        <v/>
      </c>
      <c r="BB253" s="856" t="str">
        <f>IF($B253="","",INDEX('All CCC'!BB$7:BB$846,MATCH(WatchList!$B253,'All CCC'!$B$7:$B$846,0)))</f>
        <v/>
      </c>
      <c r="BC253" s="856" t="str">
        <f>IF($B253="","",INDEX('All CCC'!BC$7:BC$846,MATCH(WatchList!$B253,'All CCC'!$B$7:$B$846,0)))</f>
        <v/>
      </c>
      <c r="BD253" s="856" t="str">
        <f>IF($B253="","",INDEX('All CCC'!BD$7:BD$846,MATCH(WatchList!$B253,'All CCC'!$B$7:$B$846,0)))</f>
        <v/>
      </c>
      <c r="BE253" s="856" t="str">
        <f>IF($B253="","",INDEX('All CCC'!BE$7:BE$846,MATCH(WatchList!$B253,'All CCC'!$B$7:$B$846,0)))</f>
        <v/>
      </c>
      <c r="BF253" s="856" t="str">
        <f>IF($B253="","",INDEX('All CCC'!BF$7:BF$846,MATCH(WatchList!$B253,'All CCC'!$B$7:$B$846,0)))</f>
        <v/>
      </c>
      <c r="BG253" s="856" t="str">
        <f>IF($B253="","",INDEX('All CCC'!BG$7:BG$846,MATCH(WatchList!$B253,'All CCC'!$B$7:$B$846,0)))</f>
        <v/>
      </c>
    </row>
    <row r="254" spans="1:59" x14ac:dyDescent="0.2">
      <c r="A254" s="550" t="str">
        <f>IF($B254="","",INDEX('All CCC'!A$7:A$846,MATCH(WatchList!$B254,'All CCC'!$B$7:$B$846,0)))</f>
        <v/>
      </c>
      <c r="B254" s="31"/>
      <c r="C254" s="856" t="str">
        <f>IF($B254="","",INDEX('All CCC'!C$7:C$846,MATCH(WatchList!$B254,'All CCC'!$B$7:$B$846,0)))</f>
        <v/>
      </c>
      <c r="D254" s="856" t="str">
        <f>IF($B254="","",INDEX('All CCC'!D$7:D$846,MATCH(WatchList!$B254,'All CCC'!$B$7:$B$846,0)))</f>
        <v/>
      </c>
      <c r="E254" s="856" t="str">
        <f>IF($B254="","",INDEX('All CCC'!E$7:E$846,MATCH(WatchList!$B254,'All CCC'!$B$7:$B$846,0)))</f>
        <v/>
      </c>
      <c r="F254" s="856" t="str">
        <f>IF($B254="","",INDEX('All CCC'!F$7:F$846,MATCH(WatchList!$B254,'All CCC'!$B$7:$B$846,0)))</f>
        <v/>
      </c>
      <c r="G254" s="856" t="str">
        <f>IF($B254="","",INDEX('All CCC'!G$7:G$846,MATCH(WatchList!$B254,'All CCC'!$B$7:$B$846,0)))</f>
        <v/>
      </c>
      <c r="H254" s="856" t="str">
        <f>IF($B254="","",INDEX('All CCC'!H$7:H$846,MATCH(WatchList!$B254,'All CCC'!$B$7:$B$846,0)))</f>
        <v/>
      </c>
      <c r="I254" s="856" t="str">
        <f>IF($B254="","",INDEX('All CCC'!I$7:I$846,MATCH(WatchList!$B254,'All CCC'!$B$7:$B$846,0)))</f>
        <v/>
      </c>
      <c r="J254" s="856" t="str">
        <f>IF($B254="","",INDEX('All CCC'!J$7:J$846,MATCH(WatchList!$B254,'All CCC'!$B$7:$B$846,0)))</f>
        <v/>
      </c>
      <c r="K254" s="856" t="str">
        <f>IF($B254="","",INDEX('All CCC'!K$7:K$846,MATCH(WatchList!$B254,'All CCC'!$B$7:$B$846,0)))</f>
        <v/>
      </c>
      <c r="L254" s="856" t="str">
        <f>IF($B254="","",INDEX('All CCC'!L$7:L$846,MATCH(WatchList!$B254,'All CCC'!$B$7:$B$846,0)))</f>
        <v/>
      </c>
      <c r="M254" s="856" t="str">
        <f>IF($B254="","",INDEX('All CCC'!M$7:M$846,MATCH(WatchList!$B254,'All CCC'!$B$7:$B$846,0)))</f>
        <v/>
      </c>
      <c r="N254" s="856" t="str">
        <f>IF($B254="","",INDEX('All CCC'!N$7:N$846,MATCH(WatchList!$B254,'All CCC'!$B$7:$B$846,0)))</f>
        <v/>
      </c>
      <c r="O254" s="856" t="str">
        <f>IF($B254="","",INDEX('All CCC'!O$7:O$846,MATCH(WatchList!$B254,'All CCC'!$B$7:$B$846,0)))</f>
        <v/>
      </c>
      <c r="P254" s="857" t="str">
        <f>IF($B254="","",INDEX('All CCC'!P$7:P$846,MATCH(WatchList!$B254,'All CCC'!$B$7:$B$846,0)))</f>
        <v/>
      </c>
      <c r="Q254" s="857" t="str">
        <f>IF($B254="","",INDEX('All CCC'!Q$7:Q$846,MATCH(WatchList!$B254,'All CCC'!$B$7:$B$846,0)))</f>
        <v/>
      </c>
      <c r="R254" s="856" t="str">
        <f>IF($B254="","",INDEX('All CCC'!R$7:R$846,MATCH(WatchList!$B254,'All CCC'!$B$7:$B$846,0)))</f>
        <v/>
      </c>
      <c r="S254" s="856" t="str">
        <f>IF($B254="","",INDEX('All CCC'!S$7:S$846,MATCH(WatchList!$B254,'All CCC'!$B$7:$B$846,0)))</f>
        <v/>
      </c>
      <c r="T254" s="856" t="str">
        <f>IF($B254="","",INDEX('All CCC'!T$7:T$846,MATCH(WatchList!$B254,'All CCC'!$B$7:$B$846,0)))</f>
        <v/>
      </c>
      <c r="U254" s="856" t="str">
        <f>IF($B254="","",INDEX('All CCC'!U$7:U$846,MATCH(WatchList!$B254,'All CCC'!$B$7:$B$846,0)))</f>
        <v/>
      </c>
      <c r="V254" s="856" t="str">
        <f>IF($B254="","",INDEX('All CCC'!V$7:V$846,MATCH(WatchList!$B254,'All CCC'!$B$7:$B$846,0)))</f>
        <v/>
      </c>
      <c r="W254" s="856" t="str">
        <f>IF($B254="","",INDEX('All CCC'!W$7:W$846,MATCH(WatchList!$B254,'All CCC'!$B$7:$B$846,0)))</f>
        <v/>
      </c>
      <c r="X254" s="856" t="str">
        <f>IF($B254="","",INDEX('All CCC'!X$7:X$846,MATCH(WatchList!$B254,'All CCC'!$B$7:$B$846,0)))</f>
        <v/>
      </c>
      <c r="Y254" s="856" t="str">
        <f>IF($B254="","",INDEX('All CCC'!Y$7:Y$846,MATCH(WatchList!$B254,'All CCC'!$B$7:$B$846,0)))</f>
        <v/>
      </c>
      <c r="Z254" s="856" t="str">
        <f>IF($B254="","",INDEX('All CCC'!Z$7:Z$846,MATCH(WatchList!$B254,'All CCC'!$B$7:$B$846,0)))</f>
        <v/>
      </c>
      <c r="AA254" s="856" t="str">
        <f>IF($B254="","",INDEX('All CCC'!AA$7:AA$846,MATCH(WatchList!$B254,'All CCC'!$B$7:$B$846,0)))</f>
        <v/>
      </c>
      <c r="AB254" s="856" t="str">
        <f>IF($B254="","",INDEX('All CCC'!AB$7:AB$846,MATCH(WatchList!$B254,'All CCC'!$B$7:$B$846,0)))</f>
        <v/>
      </c>
      <c r="AC254" s="856" t="str">
        <f>IF($B254="","",INDEX('All CCC'!AC$7:AC$846,MATCH(WatchList!$B254,'All CCC'!$B$7:$B$846,0)))</f>
        <v/>
      </c>
      <c r="AD254" s="856" t="str">
        <f>IF($B254="","",INDEX('All CCC'!AD$7:AD$846,MATCH(WatchList!$B254,'All CCC'!$B$7:$B$846,0)))</f>
        <v/>
      </c>
      <c r="AE254" s="856" t="str">
        <f>IF($B254="","",INDEX('All CCC'!AE$7:AE$846,MATCH(WatchList!$B254,'All CCC'!$B$7:$B$846,0)))</f>
        <v/>
      </c>
      <c r="AF254" s="856" t="str">
        <f>IF($B254="","",INDEX('All CCC'!AF$7:AF$846,MATCH(WatchList!$B254,'All CCC'!$B$7:$B$846,0)))</f>
        <v/>
      </c>
      <c r="AG254" s="856" t="str">
        <f>IF($B254="","",INDEX('All CCC'!AG$7:AG$846,MATCH(WatchList!$B254,'All CCC'!$B$7:$B$846,0)))</f>
        <v/>
      </c>
      <c r="AH254" s="856" t="str">
        <f>IF($B254="","",INDEX('All CCC'!AH$7:AH$846,MATCH(WatchList!$B254,'All CCC'!$B$7:$B$846,0)))</f>
        <v/>
      </c>
      <c r="AI254" s="856" t="str">
        <f>IF($B254="","",INDEX('All CCC'!AI$7:AI$846,MATCH(WatchList!$B254,'All CCC'!$B$7:$B$846,0)))</f>
        <v/>
      </c>
      <c r="AJ254" s="856" t="str">
        <f>IF($B254="","",INDEX('All CCC'!AJ$7:AJ$846,MATCH(WatchList!$B254,'All CCC'!$B$7:$B$846,0)))</f>
        <v/>
      </c>
      <c r="AK254" s="856" t="str">
        <f>IF($B254="","",INDEX('All CCC'!AK$7:AK$846,MATCH(WatchList!$B254,'All CCC'!$B$7:$B$846,0)))</f>
        <v/>
      </c>
      <c r="AL254" s="856" t="str">
        <f>IF($B254="","",INDEX('All CCC'!AL$7:AL$846,MATCH(WatchList!$B254,'All CCC'!$B$7:$B$846,0)))</f>
        <v/>
      </c>
      <c r="AM254" s="856" t="str">
        <f>IF($B254="","",INDEX('All CCC'!AM$7:AM$846,MATCH(WatchList!$B254,'All CCC'!$B$7:$B$846,0)))</f>
        <v/>
      </c>
      <c r="AN254" s="856" t="str">
        <f>IF($B254="","",INDEX('All CCC'!AN$7:AN$846,MATCH(WatchList!$B254,'All CCC'!$B$7:$B$846,0)))</f>
        <v/>
      </c>
      <c r="AO254" s="856" t="str">
        <f>IF($B254="","",INDEX('All CCC'!AO$7:AO$846,MATCH(WatchList!$B254,'All CCC'!$B$7:$B$846,0)))</f>
        <v/>
      </c>
      <c r="AP254" s="856" t="str">
        <f>IF($B254="","",INDEX('All CCC'!AP$7:AP$846,MATCH(WatchList!$B254,'All CCC'!$B$7:$B$846,0)))</f>
        <v/>
      </c>
      <c r="AQ254" s="856" t="str">
        <f>IF($B254="","",INDEX('All CCC'!AQ$7:AQ$846,MATCH(WatchList!$B254,'All CCC'!$B$7:$B$846,0)))</f>
        <v/>
      </c>
      <c r="AR254" s="856" t="str">
        <f>IF($B254="","",INDEX('All CCC'!AR$7:AR$846,MATCH(WatchList!$B254,'All CCC'!$B$7:$B$846,0)))</f>
        <v/>
      </c>
      <c r="AS254" s="856" t="str">
        <f>IF($B254="","",INDEX('All CCC'!AS$7:AS$846,MATCH(WatchList!$B254,'All CCC'!$B$7:$B$846,0)))</f>
        <v/>
      </c>
      <c r="AT254" s="856" t="str">
        <f>IF($B254="","",INDEX('All CCC'!AT$7:AT$846,MATCH(WatchList!$B254,'All CCC'!$B$7:$B$846,0)))</f>
        <v/>
      </c>
      <c r="AU254" s="856" t="str">
        <f>IF($B254="","",INDEX('All CCC'!AU$7:AU$846,MATCH(WatchList!$B254,'All CCC'!$B$7:$B$846,0)))</f>
        <v/>
      </c>
      <c r="AV254" s="856" t="str">
        <f>IF($B254="","",INDEX('All CCC'!AV$7:AV$846,MATCH(WatchList!$B254,'All CCC'!$B$7:$B$846,0)))</f>
        <v/>
      </c>
      <c r="AW254" s="856" t="str">
        <f>IF($B254="","",INDEX('All CCC'!AW$7:AW$846,MATCH(WatchList!$B254,'All CCC'!$B$7:$B$846,0)))</f>
        <v/>
      </c>
      <c r="AX254" s="856" t="str">
        <f>IF($B254="","",INDEX('All CCC'!AX$7:AX$846,MATCH(WatchList!$B254,'All CCC'!$B$7:$B$846,0)))</f>
        <v/>
      </c>
      <c r="AY254" s="856" t="str">
        <f>IF($B254="","",INDEX('All CCC'!AY$7:AY$846,MATCH(WatchList!$B254,'All CCC'!$B$7:$B$846,0)))</f>
        <v/>
      </c>
      <c r="AZ254" s="856" t="str">
        <f>IF($B254="","",INDEX('All CCC'!AZ$7:AZ$846,MATCH(WatchList!$B254,'All CCC'!$B$7:$B$846,0)))</f>
        <v/>
      </c>
      <c r="BA254" s="856" t="str">
        <f>IF($B254="","",INDEX('All CCC'!BA$7:BA$846,MATCH(WatchList!$B254,'All CCC'!$B$7:$B$846,0)))</f>
        <v/>
      </c>
      <c r="BB254" s="856" t="str">
        <f>IF($B254="","",INDEX('All CCC'!BB$7:BB$846,MATCH(WatchList!$B254,'All CCC'!$B$7:$B$846,0)))</f>
        <v/>
      </c>
      <c r="BC254" s="856" t="str">
        <f>IF($B254="","",INDEX('All CCC'!BC$7:BC$846,MATCH(WatchList!$B254,'All CCC'!$B$7:$B$846,0)))</f>
        <v/>
      </c>
      <c r="BD254" s="856" t="str">
        <f>IF($B254="","",INDEX('All CCC'!BD$7:BD$846,MATCH(WatchList!$B254,'All CCC'!$B$7:$B$846,0)))</f>
        <v/>
      </c>
      <c r="BE254" s="856" t="str">
        <f>IF($B254="","",INDEX('All CCC'!BE$7:BE$846,MATCH(WatchList!$B254,'All CCC'!$B$7:$B$846,0)))</f>
        <v/>
      </c>
      <c r="BF254" s="856" t="str">
        <f>IF($B254="","",INDEX('All CCC'!BF$7:BF$846,MATCH(WatchList!$B254,'All CCC'!$B$7:$B$846,0)))</f>
        <v/>
      </c>
      <c r="BG254" s="856" t="str">
        <f>IF($B254="","",INDEX('All CCC'!BG$7:BG$846,MATCH(WatchList!$B254,'All CCC'!$B$7:$B$846,0)))</f>
        <v/>
      </c>
    </row>
    <row r="255" spans="1:59" x14ac:dyDescent="0.2">
      <c r="A255" s="550" t="str">
        <f>IF($B255="","",INDEX('All CCC'!A$7:A$846,MATCH(WatchList!$B255,'All CCC'!$B$7:$B$846,0)))</f>
        <v/>
      </c>
      <c r="B255" s="31"/>
      <c r="C255" s="856" t="str">
        <f>IF($B255="","",INDEX('All CCC'!C$7:C$846,MATCH(WatchList!$B255,'All CCC'!$B$7:$B$846,0)))</f>
        <v/>
      </c>
      <c r="D255" s="856" t="str">
        <f>IF($B255="","",INDEX('All CCC'!D$7:D$846,MATCH(WatchList!$B255,'All CCC'!$B$7:$B$846,0)))</f>
        <v/>
      </c>
      <c r="E255" s="856" t="str">
        <f>IF($B255="","",INDEX('All CCC'!E$7:E$846,MATCH(WatchList!$B255,'All CCC'!$B$7:$B$846,0)))</f>
        <v/>
      </c>
      <c r="F255" s="856" t="str">
        <f>IF($B255="","",INDEX('All CCC'!F$7:F$846,MATCH(WatchList!$B255,'All CCC'!$B$7:$B$846,0)))</f>
        <v/>
      </c>
      <c r="G255" s="856" t="str">
        <f>IF($B255="","",INDEX('All CCC'!G$7:G$846,MATCH(WatchList!$B255,'All CCC'!$B$7:$B$846,0)))</f>
        <v/>
      </c>
      <c r="H255" s="856" t="str">
        <f>IF($B255="","",INDEX('All CCC'!H$7:H$846,MATCH(WatchList!$B255,'All CCC'!$B$7:$B$846,0)))</f>
        <v/>
      </c>
      <c r="I255" s="856" t="str">
        <f>IF($B255="","",INDEX('All CCC'!I$7:I$846,MATCH(WatchList!$B255,'All CCC'!$B$7:$B$846,0)))</f>
        <v/>
      </c>
      <c r="J255" s="856" t="str">
        <f>IF($B255="","",INDEX('All CCC'!J$7:J$846,MATCH(WatchList!$B255,'All CCC'!$B$7:$B$846,0)))</f>
        <v/>
      </c>
      <c r="K255" s="856" t="str">
        <f>IF($B255="","",INDEX('All CCC'!K$7:K$846,MATCH(WatchList!$B255,'All CCC'!$B$7:$B$846,0)))</f>
        <v/>
      </c>
      <c r="L255" s="856" t="str">
        <f>IF($B255="","",INDEX('All CCC'!L$7:L$846,MATCH(WatchList!$B255,'All CCC'!$B$7:$B$846,0)))</f>
        <v/>
      </c>
      <c r="M255" s="856" t="str">
        <f>IF($B255="","",INDEX('All CCC'!M$7:M$846,MATCH(WatchList!$B255,'All CCC'!$B$7:$B$846,0)))</f>
        <v/>
      </c>
      <c r="N255" s="856" t="str">
        <f>IF($B255="","",INDEX('All CCC'!N$7:N$846,MATCH(WatchList!$B255,'All CCC'!$B$7:$B$846,0)))</f>
        <v/>
      </c>
      <c r="O255" s="856" t="str">
        <f>IF($B255="","",INDEX('All CCC'!O$7:O$846,MATCH(WatchList!$B255,'All CCC'!$B$7:$B$846,0)))</f>
        <v/>
      </c>
      <c r="P255" s="857" t="str">
        <f>IF($B255="","",INDEX('All CCC'!P$7:P$846,MATCH(WatchList!$B255,'All CCC'!$B$7:$B$846,0)))</f>
        <v/>
      </c>
      <c r="Q255" s="857" t="str">
        <f>IF($B255="","",INDEX('All CCC'!Q$7:Q$846,MATCH(WatchList!$B255,'All CCC'!$B$7:$B$846,0)))</f>
        <v/>
      </c>
      <c r="R255" s="856" t="str">
        <f>IF($B255="","",INDEX('All CCC'!R$7:R$846,MATCH(WatchList!$B255,'All CCC'!$B$7:$B$846,0)))</f>
        <v/>
      </c>
      <c r="S255" s="856" t="str">
        <f>IF($B255="","",INDEX('All CCC'!S$7:S$846,MATCH(WatchList!$B255,'All CCC'!$B$7:$B$846,0)))</f>
        <v/>
      </c>
      <c r="T255" s="856" t="str">
        <f>IF($B255="","",INDEX('All CCC'!T$7:T$846,MATCH(WatchList!$B255,'All CCC'!$B$7:$B$846,0)))</f>
        <v/>
      </c>
      <c r="U255" s="856" t="str">
        <f>IF($B255="","",INDEX('All CCC'!U$7:U$846,MATCH(WatchList!$B255,'All CCC'!$B$7:$B$846,0)))</f>
        <v/>
      </c>
      <c r="V255" s="856" t="str">
        <f>IF($B255="","",INDEX('All CCC'!V$7:V$846,MATCH(WatchList!$B255,'All CCC'!$B$7:$B$846,0)))</f>
        <v/>
      </c>
      <c r="W255" s="856" t="str">
        <f>IF($B255="","",INDEX('All CCC'!W$7:W$846,MATCH(WatchList!$B255,'All CCC'!$B$7:$B$846,0)))</f>
        <v/>
      </c>
      <c r="X255" s="856" t="str">
        <f>IF($B255="","",INDEX('All CCC'!X$7:X$846,MATCH(WatchList!$B255,'All CCC'!$B$7:$B$846,0)))</f>
        <v/>
      </c>
      <c r="Y255" s="856" t="str">
        <f>IF($B255="","",INDEX('All CCC'!Y$7:Y$846,MATCH(WatchList!$B255,'All CCC'!$B$7:$B$846,0)))</f>
        <v/>
      </c>
      <c r="Z255" s="856" t="str">
        <f>IF($B255="","",INDEX('All CCC'!Z$7:Z$846,MATCH(WatchList!$B255,'All CCC'!$B$7:$B$846,0)))</f>
        <v/>
      </c>
      <c r="AA255" s="856" t="str">
        <f>IF($B255="","",INDEX('All CCC'!AA$7:AA$846,MATCH(WatchList!$B255,'All CCC'!$B$7:$B$846,0)))</f>
        <v/>
      </c>
      <c r="AB255" s="856" t="str">
        <f>IF($B255="","",INDEX('All CCC'!AB$7:AB$846,MATCH(WatchList!$B255,'All CCC'!$B$7:$B$846,0)))</f>
        <v/>
      </c>
      <c r="AC255" s="856" t="str">
        <f>IF($B255="","",INDEX('All CCC'!AC$7:AC$846,MATCH(WatchList!$B255,'All CCC'!$B$7:$B$846,0)))</f>
        <v/>
      </c>
      <c r="AD255" s="856" t="str">
        <f>IF($B255="","",INDEX('All CCC'!AD$7:AD$846,MATCH(WatchList!$B255,'All CCC'!$B$7:$B$846,0)))</f>
        <v/>
      </c>
      <c r="AE255" s="856" t="str">
        <f>IF($B255="","",INDEX('All CCC'!AE$7:AE$846,MATCH(WatchList!$B255,'All CCC'!$B$7:$B$846,0)))</f>
        <v/>
      </c>
      <c r="AF255" s="856" t="str">
        <f>IF($B255="","",INDEX('All CCC'!AF$7:AF$846,MATCH(WatchList!$B255,'All CCC'!$B$7:$B$846,0)))</f>
        <v/>
      </c>
      <c r="AG255" s="856" t="str">
        <f>IF($B255="","",INDEX('All CCC'!AG$7:AG$846,MATCH(WatchList!$B255,'All CCC'!$B$7:$B$846,0)))</f>
        <v/>
      </c>
      <c r="AH255" s="856" t="str">
        <f>IF($B255="","",INDEX('All CCC'!AH$7:AH$846,MATCH(WatchList!$B255,'All CCC'!$B$7:$B$846,0)))</f>
        <v/>
      </c>
      <c r="AI255" s="856" t="str">
        <f>IF($B255="","",INDEX('All CCC'!AI$7:AI$846,MATCH(WatchList!$B255,'All CCC'!$B$7:$B$846,0)))</f>
        <v/>
      </c>
      <c r="AJ255" s="856" t="str">
        <f>IF($B255="","",INDEX('All CCC'!AJ$7:AJ$846,MATCH(WatchList!$B255,'All CCC'!$B$7:$B$846,0)))</f>
        <v/>
      </c>
      <c r="AK255" s="856" t="str">
        <f>IF($B255="","",INDEX('All CCC'!AK$7:AK$846,MATCH(WatchList!$B255,'All CCC'!$B$7:$B$846,0)))</f>
        <v/>
      </c>
      <c r="AL255" s="856" t="str">
        <f>IF($B255="","",INDEX('All CCC'!AL$7:AL$846,MATCH(WatchList!$B255,'All CCC'!$B$7:$B$846,0)))</f>
        <v/>
      </c>
      <c r="AM255" s="856" t="str">
        <f>IF($B255="","",INDEX('All CCC'!AM$7:AM$846,MATCH(WatchList!$B255,'All CCC'!$B$7:$B$846,0)))</f>
        <v/>
      </c>
      <c r="AN255" s="856" t="str">
        <f>IF($B255="","",INDEX('All CCC'!AN$7:AN$846,MATCH(WatchList!$B255,'All CCC'!$B$7:$B$846,0)))</f>
        <v/>
      </c>
      <c r="AO255" s="856" t="str">
        <f>IF($B255="","",INDEX('All CCC'!AO$7:AO$846,MATCH(WatchList!$B255,'All CCC'!$B$7:$B$846,0)))</f>
        <v/>
      </c>
      <c r="AP255" s="856" t="str">
        <f>IF($B255="","",INDEX('All CCC'!AP$7:AP$846,MATCH(WatchList!$B255,'All CCC'!$B$7:$B$846,0)))</f>
        <v/>
      </c>
      <c r="AQ255" s="856" t="str">
        <f>IF($B255="","",INDEX('All CCC'!AQ$7:AQ$846,MATCH(WatchList!$B255,'All CCC'!$B$7:$B$846,0)))</f>
        <v/>
      </c>
      <c r="AR255" s="856" t="str">
        <f>IF($B255="","",INDEX('All CCC'!AR$7:AR$846,MATCH(WatchList!$B255,'All CCC'!$B$7:$B$846,0)))</f>
        <v/>
      </c>
      <c r="AS255" s="856" t="str">
        <f>IF($B255="","",INDEX('All CCC'!AS$7:AS$846,MATCH(WatchList!$B255,'All CCC'!$B$7:$B$846,0)))</f>
        <v/>
      </c>
      <c r="AT255" s="856" t="str">
        <f>IF($B255="","",INDEX('All CCC'!AT$7:AT$846,MATCH(WatchList!$B255,'All CCC'!$B$7:$B$846,0)))</f>
        <v/>
      </c>
      <c r="AU255" s="856" t="str">
        <f>IF($B255="","",INDEX('All CCC'!AU$7:AU$846,MATCH(WatchList!$B255,'All CCC'!$B$7:$B$846,0)))</f>
        <v/>
      </c>
      <c r="AV255" s="856" t="str">
        <f>IF($B255="","",INDEX('All CCC'!AV$7:AV$846,MATCH(WatchList!$B255,'All CCC'!$B$7:$B$846,0)))</f>
        <v/>
      </c>
      <c r="AW255" s="856" t="str">
        <f>IF($B255="","",INDEX('All CCC'!AW$7:AW$846,MATCH(WatchList!$B255,'All CCC'!$B$7:$B$846,0)))</f>
        <v/>
      </c>
      <c r="AX255" s="856" t="str">
        <f>IF($B255="","",INDEX('All CCC'!AX$7:AX$846,MATCH(WatchList!$B255,'All CCC'!$B$7:$B$846,0)))</f>
        <v/>
      </c>
      <c r="AY255" s="856" t="str">
        <f>IF($B255="","",INDEX('All CCC'!AY$7:AY$846,MATCH(WatchList!$B255,'All CCC'!$B$7:$B$846,0)))</f>
        <v/>
      </c>
      <c r="AZ255" s="856" t="str">
        <f>IF($B255="","",INDEX('All CCC'!AZ$7:AZ$846,MATCH(WatchList!$B255,'All CCC'!$B$7:$B$846,0)))</f>
        <v/>
      </c>
      <c r="BA255" s="856" t="str">
        <f>IF($B255="","",INDEX('All CCC'!BA$7:BA$846,MATCH(WatchList!$B255,'All CCC'!$B$7:$B$846,0)))</f>
        <v/>
      </c>
      <c r="BB255" s="856" t="str">
        <f>IF($B255="","",INDEX('All CCC'!BB$7:BB$846,MATCH(WatchList!$B255,'All CCC'!$B$7:$B$846,0)))</f>
        <v/>
      </c>
      <c r="BC255" s="856" t="str">
        <f>IF($B255="","",INDEX('All CCC'!BC$7:BC$846,MATCH(WatchList!$B255,'All CCC'!$B$7:$B$846,0)))</f>
        <v/>
      </c>
      <c r="BD255" s="856" t="str">
        <f>IF($B255="","",INDEX('All CCC'!BD$7:BD$846,MATCH(WatchList!$B255,'All CCC'!$B$7:$B$846,0)))</f>
        <v/>
      </c>
      <c r="BE255" s="856" t="str">
        <f>IF($B255="","",INDEX('All CCC'!BE$7:BE$846,MATCH(WatchList!$B255,'All CCC'!$B$7:$B$846,0)))</f>
        <v/>
      </c>
      <c r="BF255" s="856" t="str">
        <f>IF($B255="","",INDEX('All CCC'!BF$7:BF$846,MATCH(WatchList!$B255,'All CCC'!$B$7:$B$846,0)))</f>
        <v/>
      </c>
      <c r="BG255" s="856" t="str">
        <f>IF($B255="","",INDEX('All CCC'!BG$7:BG$846,MATCH(WatchList!$B255,'All CCC'!$B$7:$B$846,0)))</f>
        <v/>
      </c>
    </row>
    <row r="256" spans="1:59" x14ac:dyDescent="0.2">
      <c r="A256" s="550" t="str">
        <f>IF($B256="","",INDEX('All CCC'!A$7:A$846,MATCH(WatchList!$B256,'All CCC'!$B$7:$B$846,0)))</f>
        <v/>
      </c>
      <c r="B256" s="31"/>
      <c r="C256" s="856" t="str">
        <f>IF($B256="","",INDEX('All CCC'!C$7:C$846,MATCH(WatchList!$B256,'All CCC'!$B$7:$B$846,0)))</f>
        <v/>
      </c>
      <c r="D256" s="856" t="str">
        <f>IF($B256="","",INDEX('All CCC'!D$7:D$846,MATCH(WatchList!$B256,'All CCC'!$B$7:$B$846,0)))</f>
        <v/>
      </c>
      <c r="E256" s="856" t="str">
        <f>IF($B256="","",INDEX('All CCC'!E$7:E$846,MATCH(WatchList!$B256,'All CCC'!$B$7:$B$846,0)))</f>
        <v/>
      </c>
      <c r="F256" s="856" t="str">
        <f>IF($B256="","",INDEX('All CCC'!F$7:F$846,MATCH(WatchList!$B256,'All CCC'!$B$7:$B$846,0)))</f>
        <v/>
      </c>
      <c r="G256" s="856" t="str">
        <f>IF($B256="","",INDEX('All CCC'!G$7:G$846,MATCH(WatchList!$B256,'All CCC'!$B$7:$B$846,0)))</f>
        <v/>
      </c>
      <c r="H256" s="856" t="str">
        <f>IF($B256="","",INDEX('All CCC'!H$7:H$846,MATCH(WatchList!$B256,'All CCC'!$B$7:$B$846,0)))</f>
        <v/>
      </c>
      <c r="I256" s="856" t="str">
        <f>IF($B256="","",INDEX('All CCC'!I$7:I$846,MATCH(WatchList!$B256,'All CCC'!$B$7:$B$846,0)))</f>
        <v/>
      </c>
      <c r="J256" s="856" t="str">
        <f>IF($B256="","",INDEX('All CCC'!J$7:J$846,MATCH(WatchList!$B256,'All CCC'!$B$7:$B$846,0)))</f>
        <v/>
      </c>
      <c r="K256" s="856" t="str">
        <f>IF($B256="","",INDEX('All CCC'!K$7:K$846,MATCH(WatchList!$B256,'All CCC'!$B$7:$B$846,0)))</f>
        <v/>
      </c>
      <c r="L256" s="856" t="str">
        <f>IF($B256="","",INDEX('All CCC'!L$7:L$846,MATCH(WatchList!$B256,'All CCC'!$B$7:$B$846,0)))</f>
        <v/>
      </c>
      <c r="M256" s="856" t="str">
        <f>IF($B256="","",INDEX('All CCC'!M$7:M$846,MATCH(WatchList!$B256,'All CCC'!$B$7:$B$846,0)))</f>
        <v/>
      </c>
      <c r="N256" s="856" t="str">
        <f>IF($B256="","",INDEX('All CCC'!N$7:N$846,MATCH(WatchList!$B256,'All CCC'!$B$7:$B$846,0)))</f>
        <v/>
      </c>
      <c r="O256" s="856" t="str">
        <f>IF($B256="","",INDEX('All CCC'!O$7:O$846,MATCH(WatchList!$B256,'All CCC'!$B$7:$B$846,0)))</f>
        <v/>
      </c>
      <c r="P256" s="857" t="str">
        <f>IF($B256="","",INDEX('All CCC'!P$7:P$846,MATCH(WatchList!$B256,'All CCC'!$B$7:$B$846,0)))</f>
        <v/>
      </c>
      <c r="Q256" s="857" t="str">
        <f>IF($B256="","",INDEX('All CCC'!Q$7:Q$846,MATCH(WatchList!$B256,'All CCC'!$B$7:$B$846,0)))</f>
        <v/>
      </c>
      <c r="R256" s="856" t="str">
        <f>IF($B256="","",INDEX('All CCC'!R$7:R$846,MATCH(WatchList!$B256,'All CCC'!$B$7:$B$846,0)))</f>
        <v/>
      </c>
      <c r="S256" s="856" t="str">
        <f>IF($B256="","",INDEX('All CCC'!S$7:S$846,MATCH(WatchList!$B256,'All CCC'!$B$7:$B$846,0)))</f>
        <v/>
      </c>
      <c r="T256" s="856" t="str">
        <f>IF($B256="","",INDEX('All CCC'!T$7:T$846,MATCH(WatchList!$B256,'All CCC'!$B$7:$B$846,0)))</f>
        <v/>
      </c>
      <c r="U256" s="856" t="str">
        <f>IF($B256="","",INDEX('All CCC'!U$7:U$846,MATCH(WatchList!$B256,'All CCC'!$B$7:$B$846,0)))</f>
        <v/>
      </c>
      <c r="V256" s="856" t="str">
        <f>IF($B256="","",INDEX('All CCC'!V$7:V$846,MATCH(WatchList!$B256,'All CCC'!$B$7:$B$846,0)))</f>
        <v/>
      </c>
      <c r="W256" s="856" t="str">
        <f>IF($B256="","",INDEX('All CCC'!W$7:W$846,MATCH(WatchList!$B256,'All CCC'!$B$7:$B$846,0)))</f>
        <v/>
      </c>
      <c r="X256" s="856" t="str">
        <f>IF($B256="","",INDEX('All CCC'!X$7:X$846,MATCH(WatchList!$B256,'All CCC'!$B$7:$B$846,0)))</f>
        <v/>
      </c>
      <c r="Y256" s="856" t="str">
        <f>IF($B256="","",INDEX('All CCC'!Y$7:Y$846,MATCH(WatchList!$B256,'All CCC'!$B$7:$B$846,0)))</f>
        <v/>
      </c>
      <c r="Z256" s="856" t="str">
        <f>IF($B256="","",INDEX('All CCC'!Z$7:Z$846,MATCH(WatchList!$B256,'All CCC'!$B$7:$B$846,0)))</f>
        <v/>
      </c>
      <c r="AA256" s="856" t="str">
        <f>IF($B256="","",INDEX('All CCC'!AA$7:AA$846,MATCH(WatchList!$B256,'All CCC'!$B$7:$B$846,0)))</f>
        <v/>
      </c>
      <c r="AB256" s="856" t="str">
        <f>IF($B256="","",INDEX('All CCC'!AB$7:AB$846,MATCH(WatchList!$B256,'All CCC'!$B$7:$B$846,0)))</f>
        <v/>
      </c>
      <c r="AC256" s="856" t="str">
        <f>IF($B256="","",INDEX('All CCC'!AC$7:AC$846,MATCH(WatchList!$B256,'All CCC'!$B$7:$B$846,0)))</f>
        <v/>
      </c>
      <c r="AD256" s="856" t="str">
        <f>IF($B256="","",INDEX('All CCC'!AD$7:AD$846,MATCH(WatchList!$B256,'All CCC'!$B$7:$B$846,0)))</f>
        <v/>
      </c>
      <c r="AE256" s="856" t="str">
        <f>IF($B256="","",INDEX('All CCC'!AE$7:AE$846,MATCH(WatchList!$B256,'All CCC'!$B$7:$B$846,0)))</f>
        <v/>
      </c>
      <c r="AF256" s="856" t="str">
        <f>IF($B256="","",INDEX('All CCC'!AF$7:AF$846,MATCH(WatchList!$B256,'All CCC'!$B$7:$B$846,0)))</f>
        <v/>
      </c>
      <c r="AG256" s="856" t="str">
        <f>IF($B256="","",INDEX('All CCC'!AG$7:AG$846,MATCH(WatchList!$B256,'All CCC'!$B$7:$B$846,0)))</f>
        <v/>
      </c>
      <c r="AH256" s="856" t="str">
        <f>IF($B256="","",INDEX('All CCC'!AH$7:AH$846,MATCH(WatchList!$B256,'All CCC'!$B$7:$B$846,0)))</f>
        <v/>
      </c>
      <c r="AI256" s="856" t="str">
        <f>IF($B256="","",INDEX('All CCC'!AI$7:AI$846,MATCH(WatchList!$B256,'All CCC'!$B$7:$B$846,0)))</f>
        <v/>
      </c>
      <c r="AJ256" s="856" t="str">
        <f>IF($B256="","",INDEX('All CCC'!AJ$7:AJ$846,MATCH(WatchList!$B256,'All CCC'!$B$7:$B$846,0)))</f>
        <v/>
      </c>
      <c r="AK256" s="856" t="str">
        <f>IF($B256="","",INDEX('All CCC'!AK$7:AK$846,MATCH(WatchList!$B256,'All CCC'!$B$7:$B$846,0)))</f>
        <v/>
      </c>
      <c r="AL256" s="856" t="str">
        <f>IF($B256="","",INDEX('All CCC'!AL$7:AL$846,MATCH(WatchList!$B256,'All CCC'!$B$7:$B$846,0)))</f>
        <v/>
      </c>
      <c r="AM256" s="856" t="str">
        <f>IF($B256="","",INDEX('All CCC'!AM$7:AM$846,MATCH(WatchList!$B256,'All CCC'!$B$7:$B$846,0)))</f>
        <v/>
      </c>
      <c r="AN256" s="856" t="str">
        <f>IF($B256="","",INDEX('All CCC'!AN$7:AN$846,MATCH(WatchList!$B256,'All CCC'!$B$7:$B$846,0)))</f>
        <v/>
      </c>
      <c r="AO256" s="856" t="str">
        <f>IF($B256="","",INDEX('All CCC'!AO$7:AO$846,MATCH(WatchList!$B256,'All CCC'!$B$7:$B$846,0)))</f>
        <v/>
      </c>
      <c r="AP256" s="856" t="str">
        <f>IF($B256="","",INDEX('All CCC'!AP$7:AP$846,MATCH(WatchList!$B256,'All CCC'!$B$7:$B$846,0)))</f>
        <v/>
      </c>
      <c r="AQ256" s="856" t="str">
        <f>IF($B256="","",INDEX('All CCC'!AQ$7:AQ$846,MATCH(WatchList!$B256,'All CCC'!$B$7:$B$846,0)))</f>
        <v/>
      </c>
      <c r="AR256" s="856" t="str">
        <f>IF($B256="","",INDEX('All CCC'!AR$7:AR$846,MATCH(WatchList!$B256,'All CCC'!$B$7:$B$846,0)))</f>
        <v/>
      </c>
      <c r="AS256" s="856" t="str">
        <f>IF($B256="","",INDEX('All CCC'!AS$7:AS$846,MATCH(WatchList!$B256,'All CCC'!$B$7:$B$846,0)))</f>
        <v/>
      </c>
      <c r="AT256" s="856" t="str">
        <f>IF($B256="","",INDEX('All CCC'!AT$7:AT$846,MATCH(WatchList!$B256,'All CCC'!$B$7:$B$846,0)))</f>
        <v/>
      </c>
      <c r="AU256" s="856" t="str">
        <f>IF($B256="","",INDEX('All CCC'!AU$7:AU$846,MATCH(WatchList!$B256,'All CCC'!$B$7:$B$846,0)))</f>
        <v/>
      </c>
      <c r="AV256" s="856" t="str">
        <f>IF($B256="","",INDEX('All CCC'!AV$7:AV$846,MATCH(WatchList!$B256,'All CCC'!$B$7:$B$846,0)))</f>
        <v/>
      </c>
      <c r="AW256" s="856" t="str">
        <f>IF($B256="","",INDEX('All CCC'!AW$7:AW$846,MATCH(WatchList!$B256,'All CCC'!$B$7:$B$846,0)))</f>
        <v/>
      </c>
      <c r="AX256" s="856" t="str">
        <f>IF($B256="","",INDEX('All CCC'!AX$7:AX$846,MATCH(WatchList!$B256,'All CCC'!$B$7:$B$846,0)))</f>
        <v/>
      </c>
      <c r="AY256" s="856" t="str">
        <f>IF($B256="","",INDEX('All CCC'!AY$7:AY$846,MATCH(WatchList!$B256,'All CCC'!$B$7:$B$846,0)))</f>
        <v/>
      </c>
      <c r="AZ256" s="856" t="str">
        <f>IF($B256="","",INDEX('All CCC'!AZ$7:AZ$846,MATCH(WatchList!$B256,'All CCC'!$B$7:$B$846,0)))</f>
        <v/>
      </c>
      <c r="BA256" s="856" t="str">
        <f>IF($B256="","",INDEX('All CCC'!BA$7:BA$846,MATCH(WatchList!$B256,'All CCC'!$B$7:$B$846,0)))</f>
        <v/>
      </c>
      <c r="BB256" s="856" t="str">
        <f>IF($B256="","",INDEX('All CCC'!BB$7:BB$846,MATCH(WatchList!$B256,'All CCC'!$B$7:$B$846,0)))</f>
        <v/>
      </c>
      <c r="BC256" s="856" t="str">
        <f>IF($B256="","",INDEX('All CCC'!BC$7:BC$846,MATCH(WatchList!$B256,'All CCC'!$B$7:$B$846,0)))</f>
        <v/>
      </c>
      <c r="BD256" s="856" t="str">
        <f>IF($B256="","",INDEX('All CCC'!BD$7:BD$846,MATCH(WatchList!$B256,'All CCC'!$B$7:$B$846,0)))</f>
        <v/>
      </c>
      <c r="BE256" s="856" t="str">
        <f>IF($B256="","",INDEX('All CCC'!BE$7:BE$846,MATCH(WatchList!$B256,'All CCC'!$B$7:$B$846,0)))</f>
        <v/>
      </c>
      <c r="BF256" s="856" t="str">
        <f>IF($B256="","",INDEX('All CCC'!BF$7:BF$846,MATCH(WatchList!$B256,'All CCC'!$B$7:$B$846,0)))</f>
        <v/>
      </c>
      <c r="BG256" s="856" t="str">
        <f>IF($B256="","",INDEX('All CCC'!BG$7:BG$846,MATCH(WatchList!$B256,'All CCC'!$B$7:$B$846,0)))</f>
        <v/>
      </c>
    </row>
    <row r="257" spans="1:59" x14ac:dyDescent="0.2">
      <c r="A257" s="550" t="str">
        <f>IF($B257="","",INDEX('All CCC'!A$7:A$846,MATCH(WatchList!$B257,'All CCC'!$B$7:$B$846,0)))</f>
        <v/>
      </c>
      <c r="B257" s="31"/>
      <c r="C257" s="856" t="str">
        <f>IF($B257="","",INDEX('All CCC'!C$7:C$846,MATCH(WatchList!$B257,'All CCC'!$B$7:$B$846,0)))</f>
        <v/>
      </c>
      <c r="D257" s="856" t="str">
        <f>IF($B257="","",INDEX('All CCC'!D$7:D$846,MATCH(WatchList!$B257,'All CCC'!$B$7:$B$846,0)))</f>
        <v/>
      </c>
      <c r="E257" s="856" t="str">
        <f>IF($B257="","",INDEX('All CCC'!E$7:E$846,MATCH(WatchList!$B257,'All CCC'!$B$7:$B$846,0)))</f>
        <v/>
      </c>
      <c r="F257" s="856" t="str">
        <f>IF($B257="","",INDEX('All CCC'!F$7:F$846,MATCH(WatchList!$B257,'All CCC'!$B$7:$B$846,0)))</f>
        <v/>
      </c>
      <c r="G257" s="856" t="str">
        <f>IF($B257="","",INDEX('All CCC'!G$7:G$846,MATCH(WatchList!$B257,'All CCC'!$B$7:$B$846,0)))</f>
        <v/>
      </c>
      <c r="H257" s="856" t="str">
        <f>IF($B257="","",INDEX('All CCC'!H$7:H$846,MATCH(WatchList!$B257,'All CCC'!$B$7:$B$846,0)))</f>
        <v/>
      </c>
      <c r="I257" s="856" t="str">
        <f>IF($B257="","",INDEX('All CCC'!I$7:I$846,MATCH(WatchList!$B257,'All CCC'!$B$7:$B$846,0)))</f>
        <v/>
      </c>
      <c r="J257" s="856" t="str">
        <f>IF($B257="","",INDEX('All CCC'!J$7:J$846,MATCH(WatchList!$B257,'All CCC'!$B$7:$B$846,0)))</f>
        <v/>
      </c>
      <c r="K257" s="856" t="str">
        <f>IF($B257="","",INDEX('All CCC'!K$7:K$846,MATCH(WatchList!$B257,'All CCC'!$B$7:$B$846,0)))</f>
        <v/>
      </c>
      <c r="L257" s="856" t="str">
        <f>IF($B257="","",INDEX('All CCC'!L$7:L$846,MATCH(WatchList!$B257,'All CCC'!$B$7:$B$846,0)))</f>
        <v/>
      </c>
      <c r="M257" s="856" t="str">
        <f>IF($B257="","",INDEX('All CCC'!M$7:M$846,MATCH(WatchList!$B257,'All CCC'!$B$7:$B$846,0)))</f>
        <v/>
      </c>
      <c r="N257" s="856" t="str">
        <f>IF($B257="","",INDEX('All CCC'!N$7:N$846,MATCH(WatchList!$B257,'All CCC'!$B$7:$B$846,0)))</f>
        <v/>
      </c>
      <c r="O257" s="856" t="str">
        <f>IF($B257="","",INDEX('All CCC'!O$7:O$846,MATCH(WatchList!$B257,'All CCC'!$B$7:$B$846,0)))</f>
        <v/>
      </c>
      <c r="P257" s="857" t="str">
        <f>IF($B257="","",INDEX('All CCC'!P$7:P$846,MATCH(WatchList!$B257,'All CCC'!$B$7:$B$846,0)))</f>
        <v/>
      </c>
      <c r="Q257" s="857" t="str">
        <f>IF($B257="","",INDEX('All CCC'!Q$7:Q$846,MATCH(WatchList!$B257,'All CCC'!$B$7:$B$846,0)))</f>
        <v/>
      </c>
      <c r="R257" s="856" t="str">
        <f>IF($B257="","",INDEX('All CCC'!R$7:R$846,MATCH(WatchList!$B257,'All CCC'!$B$7:$B$846,0)))</f>
        <v/>
      </c>
      <c r="S257" s="856" t="str">
        <f>IF($B257="","",INDEX('All CCC'!S$7:S$846,MATCH(WatchList!$B257,'All CCC'!$B$7:$B$846,0)))</f>
        <v/>
      </c>
      <c r="T257" s="856" t="str">
        <f>IF($B257="","",INDEX('All CCC'!T$7:T$846,MATCH(WatchList!$B257,'All CCC'!$B$7:$B$846,0)))</f>
        <v/>
      </c>
      <c r="U257" s="856" t="str">
        <f>IF($B257="","",INDEX('All CCC'!U$7:U$846,MATCH(WatchList!$B257,'All CCC'!$B$7:$B$846,0)))</f>
        <v/>
      </c>
      <c r="V257" s="856" t="str">
        <f>IF($B257="","",INDEX('All CCC'!V$7:V$846,MATCH(WatchList!$B257,'All CCC'!$B$7:$B$846,0)))</f>
        <v/>
      </c>
      <c r="W257" s="856" t="str">
        <f>IF($B257="","",INDEX('All CCC'!W$7:W$846,MATCH(WatchList!$B257,'All CCC'!$B$7:$B$846,0)))</f>
        <v/>
      </c>
      <c r="X257" s="856" t="str">
        <f>IF($B257="","",INDEX('All CCC'!X$7:X$846,MATCH(WatchList!$B257,'All CCC'!$B$7:$B$846,0)))</f>
        <v/>
      </c>
      <c r="Y257" s="856" t="str">
        <f>IF($B257="","",INDEX('All CCC'!Y$7:Y$846,MATCH(WatchList!$B257,'All CCC'!$B$7:$B$846,0)))</f>
        <v/>
      </c>
      <c r="Z257" s="856" t="str">
        <f>IF($B257="","",INDEX('All CCC'!Z$7:Z$846,MATCH(WatchList!$B257,'All CCC'!$B$7:$B$846,0)))</f>
        <v/>
      </c>
      <c r="AA257" s="856" t="str">
        <f>IF($B257="","",INDEX('All CCC'!AA$7:AA$846,MATCH(WatchList!$B257,'All CCC'!$B$7:$B$846,0)))</f>
        <v/>
      </c>
      <c r="AB257" s="856" t="str">
        <f>IF($B257="","",INDEX('All CCC'!AB$7:AB$846,MATCH(WatchList!$B257,'All CCC'!$B$7:$B$846,0)))</f>
        <v/>
      </c>
      <c r="AC257" s="856" t="str">
        <f>IF($B257="","",INDEX('All CCC'!AC$7:AC$846,MATCH(WatchList!$B257,'All CCC'!$B$7:$B$846,0)))</f>
        <v/>
      </c>
      <c r="AD257" s="856" t="str">
        <f>IF($B257="","",INDEX('All CCC'!AD$7:AD$846,MATCH(WatchList!$B257,'All CCC'!$B$7:$B$846,0)))</f>
        <v/>
      </c>
      <c r="AE257" s="856" t="str">
        <f>IF($B257="","",INDEX('All CCC'!AE$7:AE$846,MATCH(WatchList!$B257,'All CCC'!$B$7:$B$846,0)))</f>
        <v/>
      </c>
      <c r="AF257" s="856" t="str">
        <f>IF($B257="","",INDEX('All CCC'!AF$7:AF$846,MATCH(WatchList!$B257,'All CCC'!$B$7:$B$846,0)))</f>
        <v/>
      </c>
      <c r="AG257" s="856" t="str">
        <f>IF($B257="","",INDEX('All CCC'!AG$7:AG$846,MATCH(WatchList!$B257,'All CCC'!$B$7:$B$846,0)))</f>
        <v/>
      </c>
      <c r="AH257" s="856" t="str">
        <f>IF($B257="","",INDEX('All CCC'!AH$7:AH$846,MATCH(WatchList!$B257,'All CCC'!$B$7:$B$846,0)))</f>
        <v/>
      </c>
      <c r="AI257" s="856" t="str">
        <f>IF($B257="","",INDEX('All CCC'!AI$7:AI$846,MATCH(WatchList!$B257,'All CCC'!$B$7:$B$846,0)))</f>
        <v/>
      </c>
      <c r="AJ257" s="856" t="str">
        <f>IF($B257="","",INDEX('All CCC'!AJ$7:AJ$846,MATCH(WatchList!$B257,'All CCC'!$B$7:$B$846,0)))</f>
        <v/>
      </c>
      <c r="AK257" s="856" t="str">
        <f>IF($B257="","",INDEX('All CCC'!AK$7:AK$846,MATCH(WatchList!$B257,'All CCC'!$B$7:$B$846,0)))</f>
        <v/>
      </c>
      <c r="AL257" s="856" t="str">
        <f>IF($B257="","",INDEX('All CCC'!AL$7:AL$846,MATCH(WatchList!$B257,'All CCC'!$B$7:$B$846,0)))</f>
        <v/>
      </c>
      <c r="AM257" s="856" t="str">
        <f>IF($B257="","",INDEX('All CCC'!AM$7:AM$846,MATCH(WatchList!$B257,'All CCC'!$B$7:$B$846,0)))</f>
        <v/>
      </c>
      <c r="AN257" s="856" t="str">
        <f>IF($B257="","",INDEX('All CCC'!AN$7:AN$846,MATCH(WatchList!$B257,'All CCC'!$B$7:$B$846,0)))</f>
        <v/>
      </c>
      <c r="AO257" s="856" t="str">
        <f>IF($B257="","",INDEX('All CCC'!AO$7:AO$846,MATCH(WatchList!$B257,'All CCC'!$B$7:$B$846,0)))</f>
        <v/>
      </c>
      <c r="AP257" s="856" t="str">
        <f>IF($B257="","",INDEX('All CCC'!AP$7:AP$846,MATCH(WatchList!$B257,'All CCC'!$B$7:$B$846,0)))</f>
        <v/>
      </c>
      <c r="AQ257" s="856" t="str">
        <f>IF($B257="","",INDEX('All CCC'!AQ$7:AQ$846,MATCH(WatchList!$B257,'All CCC'!$B$7:$B$846,0)))</f>
        <v/>
      </c>
      <c r="AR257" s="856" t="str">
        <f>IF($B257="","",INDEX('All CCC'!AR$7:AR$846,MATCH(WatchList!$B257,'All CCC'!$B$7:$B$846,0)))</f>
        <v/>
      </c>
      <c r="AS257" s="856" t="str">
        <f>IF($B257="","",INDEX('All CCC'!AS$7:AS$846,MATCH(WatchList!$B257,'All CCC'!$B$7:$B$846,0)))</f>
        <v/>
      </c>
      <c r="AT257" s="856" t="str">
        <f>IF($B257="","",INDEX('All CCC'!AT$7:AT$846,MATCH(WatchList!$B257,'All CCC'!$B$7:$B$846,0)))</f>
        <v/>
      </c>
      <c r="AU257" s="856" t="str">
        <f>IF($B257="","",INDEX('All CCC'!AU$7:AU$846,MATCH(WatchList!$B257,'All CCC'!$B$7:$B$846,0)))</f>
        <v/>
      </c>
      <c r="AV257" s="856" t="str">
        <f>IF($B257="","",INDEX('All CCC'!AV$7:AV$846,MATCH(WatchList!$B257,'All CCC'!$B$7:$B$846,0)))</f>
        <v/>
      </c>
      <c r="AW257" s="856" t="str">
        <f>IF($B257="","",INDEX('All CCC'!AW$7:AW$846,MATCH(WatchList!$B257,'All CCC'!$B$7:$B$846,0)))</f>
        <v/>
      </c>
      <c r="AX257" s="856" t="str">
        <f>IF($B257="","",INDEX('All CCC'!AX$7:AX$846,MATCH(WatchList!$B257,'All CCC'!$B$7:$B$846,0)))</f>
        <v/>
      </c>
      <c r="AY257" s="856" t="str">
        <f>IF($B257="","",INDEX('All CCC'!AY$7:AY$846,MATCH(WatchList!$B257,'All CCC'!$B$7:$B$846,0)))</f>
        <v/>
      </c>
      <c r="AZ257" s="856" t="str">
        <f>IF($B257="","",INDEX('All CCC'!AZ$7:AZ$846,MATCH(WatchList!$B257,'All CCC'!$B$7:$B$846,0)))</f>
        <v/>
      </c>
      <c r="BA257" s="856" t="str">
        <f>IF($B257="","",INDEX('All CCC'!BA$7:BA$846,MATCH(WatchList!$B257,'All CCC'!$B$7:$B$846,0)))</f>
        <v/>
      </c>
      <c r="BB257" s="856" t="str">
        <f>IF($B257="","",INDEX('All CCC'!BB$7:BB$846,MATCH(WatchList!$B257,'All CCC'!$B$7:$B$846,0)))</f>
        <v/>
      </c>
      <c r="BC257" s="856" t="str">
        <f>IF($B257="","",INDEX('All CCC'!BC$7:BC$846,MATCH(WatchList!$B257,'All CCC'!$B$7:$B$846,0)))</f>
        <v/>
      </c>
      <c r="BD257" s="856" t="str">
        <f>IF($B257="","",INDEX('All CCC'!BD$7:BD$846,MATCH(WatchList!$B257,'All CCC'!$B$7:$B$846,0)))</f>
        <v/>
      </c>
      <c r="BE257" s="856" t="str">
        <f>IF($B257="","",INDEX('All CCC'!BE$7:BE$846,MATCH(WatchList!$B257,'All CCC'!$B$7:$B$846,0)))</f>
        <v/>
      </c>
      <c r="BF257" s="856" t="str">
        <f>IF($B257="","",INDEX('All CCC'!BF$7:BF$846,MATCH(WatchList!$B257,'All CCC'!$B$7:$B$846,0)))</f>
        <v/>
      </c>
      <c r="BG257" s="856" t="str">
        <f>IF($B257="","",INDEX('All CCC'!BG$7:BG$846,MATCH(WatchList!$B257,'All CCC'!$B$7:$B$846,0)))</f>
        <v/>
      </c>
    </row>
    <row r="258" spans="1:59" x14ac:dyDescent="0.2">
      <c r="A258" s="550" t="str">
        <f>IF($B258="","",INDEX('All CCC'!A$7:A$846,MATCH(WatchList!$B258,'All CCC'!$B$7:$B$846,0)))</f>
        <v/>
      </c>
      <c r="B258" s="31"/>
      <c r="C258" s="856" t="str">
        <f>IF($B258="","",INDEX('All CCC'!C$7:C$846,MATCH(WatchList!$B258,'All CCC'!$B$7:$B$846,0)))</f>
        <v/>
      </c>
      <c r="D258" s="856" t="str">
        <f>IF($B258="","",INDEX('All CCC'!D$7:D$846,MATCH(WatchList!$B258,'All CCC'!$B$7:$B$846,0)))</f>
        <v/>
      </c>
      <c r="E258" s="856" t="str">
        <f>IF($B258="","",INDEX('All CCC'!E$7:E$846,MATCH(WatchList!$B258,'All CCC'!$B$7:$B$846,0)))</f>
        <v/>
      </c>
      <c r="F258" s="856" t="str">
        <f>IF($B258="","",INDEX('All CCC'!F$7:F$846,MATCH(WatchList!$B258,'All CCC'!$B$7:$B$846,0)))</f>
        <v/>
      </c>
      <c r="G258" s="856" t="str">
        <f>IF($B258="","",INDEX('All CCC'!G$7:G$846,MATCH(WatchList!$B258,'All CCC'!$B$7:$B$846,0)))</f>
        <v/>
      </c>
      <c r="H258" s="856" t="str">
        <f>IF($B258="","",INDEX('All CCC'!H$7:H$846,MATCH(WatchList!$B258,'All CCC'!$B$7:$B$846,0)))</f>
        <v/>
      </c>
      <c r="I258" s="856" t="str">
        <f>IF($B258="","",INDEX('All CCC'!I$7:I$846,MATCH(WatchList!$B258,'All CCC'!$B$7:$B$846,0)))</f>
        <v/>
      </c>
      <c r="J258" s="856" t="str">
        <f>IF($B258="","",INDEX('All CCC'!J$7:J$846,MATCH(WatchList!$B258,'All CCC'!$B$7:$B$846,0)))</f>
        <v/>
      </c>
      <c r="K258" s="856" t="str">
        <f>IF($B258="","",INDEX('All CCC'!K$7:K$846,MATCH(WatchList!$B258,'All CCC'!$B$7:$B$846,0)))</f>
        <v/>
      </c>
      <c r="L258" s="856" t="str">
        <f>IF($B258="","",INDEX('All CCC'!L$7:L$846,MATCH(WatchList!$B258,'All CCC'!$B$7:$B$846,0)))</f>
        <v/>
      </c>
      <c r="M258" s="856" t="str">
        <f>IF($B258="","",INDEX('All CCC'!M$7:M$846,MATCH(WatchList!$B258,'All CCC'!$B$7:$B$846,0)))</f>
        <v/>
      </c>
      <c r="N258" s="856" t="str">
        <f>IF($B258="","",INDEX('All CCC'!N$7:N$846,MATCH(WatchList!$B258,'All CCC'!$B$7:$B$846,0)))</f>
        <v/>
      </c>
      <c r="O258" s="856" t="str">
        <f>IF($B258="","",INDEX('All CCC'!O$7:O$846,MATCH(WatchList!$B258,'All CCC'!$B$7:$B$846,0)))</f>
        <v/>
      </c>
      <c r="P258" s="857" t="str">
        <f>IF($B258="","",INDEX('All CCC'!P$7:P$846,MATCH(WatchList!$B258,'All CCC'!$B$7:$B$846,0)))</f>
        <v/>
      </c>
      <c r="Q258" s="857" t="str">
        <f>IF($B258="","",INDEX('All CCC'!Q$7:Q$846,MATCH(WatchList!$B258,'All CCC'!$B$7:$B$846,0)))</f>
        <v/>
      </c>
      <c r="R258" s="856" t="str">
        <f>IF($B258="","",INDEX('All CCC'!R$7:R$846,MATCH(WatchList!$B258,'All CCC'!$B$7:$B$846,0)))</f>
        <v/>
      </c>
      <c r="S258" s="856" t="str">
        <f>IF($B258="","",INDEX('All CCC'!S$7:S$846,MATCH(WatchList!$B258,'All CCC'!$B$7:$B$846,0)))</f>
        <v/>
      </c>
      <c r="T258" s="856" t="str">
        <f>IF($B258="","",INDEX('All CCC'!T$7:T$846,MATCH(WatchList!$B258,'All CCC'!$B$7:$B$846,0)))</f>
        <v/>
      </c>
      <c r="U258" s="856" t="str">
        <f>IF($B258="","",INDEX('All CCC'!U$7:U$846,MATCH(WatchList!$B258,'All CCC'!$B$7:$B$846,0)))</f>
        <v/>
      </c>
      <c r="V258" s="856" t="str">
        <f>IF($B258="","",INDEX('All CCC'!V$7:V$846,MATCH(WatchList!$B258,'All CCC'!$B$7:$B$846,0)))</f>
        <v/>
      </c>
      <c r="W258" s="856" t="str">
        <f>IF($B258="","",INDEX('All CCC'!W$7:W$846,MATCH(WatchList!$B258,'All CCC'!$B$7:$B$846,0)))</f>
        <v/>
      </c>
      <c r="X258" s="856" t="str">
        <f>IF($B258="","",INDEX('All CCC'!X$7:X$846,MATCH(WatchList!$B258,'All CCC'!$B$7:$B$846,0)))</f>
        <v/>
      </c>
      <c r="Y258" s="856" t="str">
        <f>IF($B258="","",INDEX('All CCC'!Y$7:Y$846,MATCH(WatchList!$B258,'All CCC'!$B$7:$B$846,0)))</f>
        <v/>
      </c>
      <c r="Z258" s="856" t="str">
        <f>IF($B258="","",INDEX('All CCC'!Z$7:Z$846,MATCH(WatchList!$B258,'All CCC'!$B$7:$B$846,0)))</f>
        <v/>
      </c>
      <c r="AA258" s="856" t="str">
        <f>IF($B258="","",INDEX('All CCC'!AA$7:AA$846,MATCH(WatchList!$B258,'All CCC'!$B$7:$B$846,0)))</f>
        <v/>
      </c>
      <c r="AB258" s="856" t="str">
        <f>IF($B258="","",INDEX('All CCC'!AB$7:AB$846,MATCH(WatchList!$B258,'All CCC'!$B$7:$B$846,0)))</f>
        <v/>
      </c>
      <c r="AC258" s="856" t="str">
        <f>IF($B258="","",INDEX('All CCC'!AC$7:AC$846,MATCH(WatchList!$B258,'All CCC'!$B$7:$B$846,0)))</f>
        <v/>
      </c>
      <c r="AD258" s="856" t="str">
        <f>IF($B258="","",INDEX('All CCC'!AD$7:AD$846,MATCH(WatchList!$B258,'All CCC'!$B$7:$B$846,0)))</f>
        <v/>
      </c>
      <c r="AE258" s="856" t="str">
        <f>IF($B258="","",INDEX('All CCC'!AE$7:AE$846,MATCH(WatchList!$B258,'All CCC'!$B$7:$B$846,0)))</f>
        <v/>
      </c>
      <c r="AF258" s="856" t="str">
        <f>IF($B258="","",INDEX('All CCC'!AF$7:AF$846,MATCH(WatchList!$B258,'All CCC'!$B$7:$B$846,0)))</f>
        <v/>
      </c>
      <c r="AG258" s="856" t="str">
        <f>IF($B258="","",INDEX('All CCC'!AG$7:AG$846,MATCH(WatchList!$B258,'All CCC'!$B$7:$B$846,0)))</f>
        <v/>
      </c>
      <c r="AH258" s="856" t="str">
        <f>IF($B258="","",INDEX('All CCC'!AH$7:AH$846,MATCH(WatchList!$B258,'All CCC'!$B$7:$B$846,0)))</f>
        <v/>
      </c>
      <c r="AI258" s="856" t="str">
        <f>IF($B258="","",INDEX('All CCC'!AI$7:AI$846,MATCH(WatchList!$B258,'All CCC'!$B$7:$B$846,0)))</f>
        <v/>
      </c>
      <c r="AJ258" s="856" t="str">
        <f>IF($B258="","",INDEX('All CCC'!AJ$7:AJ$846,MATCH(WatchList!$B258,'All CCC'!$B$7:$B$846,0)))</f>
        <v/>
      </c>
      <c r="AK258" s="856" t="str">
        <f>IF($B258="","",INDEX('All CCC'!AK$7:AK$846,MATCH(WatchList!$B258,'All CCC'!$B$7:$B$846,0)))</f>
        <v/>
      </c>
      <c r="AL258" s="856" t="str">
        <f>IF($B258="","",INDEX('All CCC'!AL$7:AL$846,MATCH(WatchList!$B258,'All CCC'!$B$7:$B$846,0)))</f>
        <v/>
      </c>
      <c r="AM258" s="856" t="str">
        <f>IF($B258="","",INDEX('All CCC'!AM$7:AM$846,MATCH(WatchList!$B258,'All CCC'!$B$7:$B$846,0)))</f>
        <v/>
      </c>
      <c r="AN258" s="856" t="str">
        <f>IF($B258="","",INDEX('All CCC'!AN$7:AN$846,MATCH(WatchList!$B258,'All CCC'!$B$7:$B$846,0)))</f>
        <v/>
      </c>
      <c r="AO258" s="856" t="str">
        <f>IF($B258="","",INDEX('All CCC'!AO$7:AO$846,MATCH(WatchList!$B258,'All CCC'!$B$7:$B$846,0)))</f>
        <v/>
      </c>
      <c r="AP258" s="856" t="str">
        <f>IF($B258="","",INDEX('All CCC'!AP$7:AP$846,MATCH(WatchList!$B258,'All CCC'!$B$7:$B$846,0)))</f>
        <v/>
      </c>
      <c r="AQ258" s="856" t="str">
        <f>IF($B258="","",INDEX('All CCC'!AQ$7:AQ$846,MATCH(WatchList!$B258,'All CCC'!$B$7:$B$846,0)))</f>
        <v/>
      </c>
      <c r="AR258" s="856" t="str">
        <f>IF($B258="","",INDEX('All CCC'!AR$7:AR$846,MATCH(WatchList!$B258,'All CCC'!$B$7:$B$846,0)))</f>
        <v/>
      </c>
      <c r="AS258" s="856" t="str">
        <f>IF($B258="","",INDEX('All CCC'!AS$7:AS$846,MATCH(WatchList!$B258,'All CCC'!$B$7:$B$846,0)))</f>
        <v/>
      </c>
      <c r="AT258" s="856" t="str">
        <f>IF($B258="","",INDEX('All CCC'!AT$7:AT$846,MATCH(WatchList!$B258,'All CCC'!$B$7:$B$846,0)))</f>
        <v/>
      </c>
      <c r="AU258" s="856" t="str">
        <f>IF($B258="","",INDEX('All CCC'!AU$7:AU$846,MATCH(WatchList!$B258,'All CCC'!$B$7:$B$846,0)))</f>
        <v/>
      </c>
      <c r="AV258" s="856" t="str">
        <f>IF($B258="","",INDEX('All CCC'!AV$7:AV$846,MATCH(WatchList!$B258,'All CCC'!$B$7:$B$846,0)))</f>
        <v/>
      </c>
      <c r="AW258" s="856" t="str">
        <f>IF($B258="","",INDEX('All CCC'!AW$7:AW$846,MATCH(WatchList!$B258,'All CCC'!$B$7:$B$846,0)))</f>
        <v/>
      </c>
      <c r="AX258" s="856" t="str">
        <f>IF($B258="","",INDEX('All CCC'!AX$7:AX$846,MATCH(WatchList!$B258,'All CCC'!$B$7:$B$846,0)))</f>
        <v/>
      </c>
      <c r="AY258" s="856" t="str">
        <f>IF($B258="","",INDEX('All CCC'!AY$7:AY$846,MATCH(WatchList!$B258,'All CCC'!$B$7:$B$846,0)))</f>
        <v/>
      </c>
      <c r="AZ258" s="856" t="str">
        <f>IF($B258="","",INDEX('All CCC'!AZ$7:AZ$846,MATCH(WatchList!$B258,'All CCC'!$B$7:$B$846,0)))</f>
        <v/>
      </c>
      <c r="BA258" s="856" t="str">
        <f>IF($B258="","",INDEX('All CCC'!BA$7:BA$846,MATCH(WatchList!$B258,'All CCC'!$B$7:$B$846,0)))</f>
        <v/>
      </c>
      <c r="BB258" s="856" t="str">
        <f>IF($B258="","",INDEX('All CCC'!BB$7:BB$846,MATCH(WatchList!$B258,'All CCC'!$B$7:$B$846,0)))</f>
        <v/>
      </c>
      <c r="BC258" s="856" t="str">
        <f>IF($B258="","",INDEX('All CCC'!BC$7:BC$846,MATCH(WatchList!$B258,'All CCC'!$B$7:$B$846,0)))</f>
        <v/>
      </c>
      <c r="BD258" s="856" t="str">
        <f>IF($B258="","",INDEX('All CCC'!BD$7:BD$846,MATCH(WatchList!$B258,'All CCC'!$B$7:$B$846,0)))</f>
        <v/>
      </c>
      <c r="BE258" s="856" t="str">
        <f>IF($B258="","",INDEX('All CCC'!BE$7:BE$846,MATCH(WatchList!$B258,'All CCC'!$B$7:$B$846,0)))</f>
        <v/>
      </c>
      <c r="BF258" s="856" t="str">
        <f>IF($B258="","",INDEX('All CCC'!BF$7:BF$846,MATCH(WatchList!$B258,'All CCC'!$B$7:$B$846,0)))</f>
        <v/>
      </c>
      <c r="BG258" s="856" t="str">
        <f>IF($B258="","",INDEX('All CCC'!BG$7:BG$846,MATCH(WatchList!$B258,'All CCC'!$B$7:$B$846,0)))</f>
        <v/>
      </c>
    </row>
    <row r="259" spans="1:59" x14ac:dyDescent="0.2">
      <c r="A259" s="550" t="str">
        <f>IF($B259="","",INDEX('All CCC'!A$7:A$846,MATCH(WatchList!$B259,'All CCC'!$B$7:$B$846,0)))</f>
        <v/>
      </c>
      <c r="B259" s="31"/>
      <c r="C259" s="856" t="str">
        <f>IF($B259="","",INDEX('All CCC'!C$7:C$846,MATCH(WatchList!$B259,'All CCC'!$B$7:$B$846,0)))</f>
        <v/>
      </c>
      <c r="D259" s="856" t="str">
        <f>IF($B259="","",INDEX('All CCC'!D$7:D$846,MATCH(WatchList!$B259,'All CCC'!$B$7:$B$846,0)))</f>
        <v/>
      </c>
      <c r="E259" s="856" t="str">
        <f>IF($B259="","",INDEX('All CCC'!E$7:E$846,MATCH(WatchList!$B259,'All CCC'!$B$7:$B$846,0)))</f>
        <v/>
      </c>
      <c r="F259" s="856" t="str">
        <f>IF($B259="","",INDEX('All CCC'!F$7:F$846,MATCH(WatchList!$B259,'All CCC'!$B$7:$B$846,0)))</f>
        <v/>
      </c>
      <c r="G259" s="856" t="str">
        <f>IF($B259="","",INDEX('All CCC'!G$7:G$846,MATCH(WatchList!$B259,'All CCC'!$B$7:$B$846,0)))</f>
        <v/>
      </c>
      <c r="H259" s="856" t="str">
        <f>IF($B259="","",INDEX('All CCC'!H$7:H$846,MATCH(WatchList!$B259,'All CCC'!$B$7:$B$846,0)))</f>
        <v/>
      </c>
      <c r="I259" s="856" t="str">
        <f>IF($B259="","",INDEX('All CCC'!I$7:I$846,MATCH(WatchList!$B259,'All CCC'!$B$7:$B$846,0)))</f>
        <v/>
      </c>
      <c r="J259" s="856" t="str">
        <f>IF($B259="","",INDEX('All CCC'!J$7:J$846,MATCH(WatchList!$B259,'All CCC'!$B$7:$B$846,0)))</f>
        <v/>
      </c>
      <c r="K259" s="856" t="str">
        <f>IF($B259="","",INDEX('All CCC'!K$7:K$846,MATCH(WatchList!$B259,'All CCC'!$B$7:$B$846,0)))</f>
        <v/>
      </c>
      <c r="L259" s="856" t="str">
        <f>IF($B259="","",INDEX('All CCC'!L$7:L$846,MATCH(WatchList!$B259,'All CCC'!$B$7:$B$846,0)))</f>
        <v/>
      </c>
      <c r="M259" s="856" t="str">
        <f>IF($B259="","",INDEX('All CCC'!M$7:M$846,MATCH(WatchList!$B259,'All CCC'!$B$7:$B$846,0)))</f>
        <v/>
      </c>
      <c r="N259" s="856" t="str">
        <f>IF($B259="","",INDEX('All CCC'!N$7:N$846,MATCH(WatchList!$B259,'All CCC'!$B$7:$B$846,0)))</f>
        <v/>
      </c>
      <c r="O259" s="856" t="str">
        <f>IF($B259="","",INDEX('All CCC'!O$7:O$846,MATCH(WatchList!$B259,'All CCC'!$B$7:$B$846,0)))</f>
        <v/>
      </c>
      <c r="P259" s="857" t="str">
        <f>IF($B259="","",INDEX('All CCC'!P$7:P$846,MATCH(WatchList!$B259,'All CCC'!$B$7:$B$846,0)))</f>
        <v/>
      </c>
      <c r="Q259" s="857" t="str">
        <f>IF($B259="","",INDEX('All CCC'!Q$7:Q$846,MATCH(WatchList!$B259,'All CCC'!$B$7:$B$846,0)))</f>
        <v/>
      </c>
      <c r="R259" s="856" t="str">
        <f>IF($B259="","",INDEX('All CCC'!R$7:R$846,MATCH(WatchList!$B259,'All CCC'!$B$7:$B$846,0)))</f>
        <v/>
      </c>
      <c r="S259" s="856" t="str">
        <f>IF($B259="","",INDEX('All CCC'!S$7:S$846,MATCH(WatchList!$B259,'All CCC'!$B$7:$B$846,0)))</f>
        <v/>
      </c>
      <c r="T259" s="856" t="str">
        <f>IF($B259="","",INDEX('All CCC'!T$7:T$846,MATCH(WatchList!$B259,'All CCC'!$B$7:$B$846,0)))</f>
        <v/>
      </c>
      <c r="U259" s="856" t="str">
        <f>IF($B259="","",INDEX('All CCC'!U$7:U$846,MATCH(WatchList!$B259,'All CCC'!$B$7:$B$846,0)))</f>
        <v/>
      </c>
      <c r="V259" s="856" t="str">
        <f>IF($B259="","",INDEX('All CCC'!V$7:V$846,MATCH(WatchList!$B259,'All CCC'!$B$7:$B$846,0)))</f>
        <v/>
      </c>
      <c r="W259" s="856" t="str">
        <f>IF($B259="","",INDEX('All CCC'!W$7:W$846,MATCH(WatchList!$B259,'All CCC'!$B$7:$B$846,0)))</f>
        <v/>
      </c>
      <c r="X259" s="856" t="str">
        <f>IF($B259="","",INDEX('All CCC'!X$7:X$846,MATCH(WatchList!$B259,'All CCC'!$B$7:$B$846,0)))</f>
        <v/>
      </c>
      <c r="Y259" s="856" t="str">
        <f>IF($B259="","",INDEX('All CCC'!Y$7:Y$846,MATCH(WatchList!$B259,'All CCC'!$B$7:$B$846,0)))</f>
        <v/>
      </c>
      <c r="Z259" s="856" t="str">
        <f>IF($B259="","",INDEX('All CCC'!Z$7:Z$846,MATCH(WatchList!$B259,'All CCC'!$B$7:$B$846,0)))</f>
        <v/>
      </c>
      <c r="AA259" s="856" t="str">
        <f>IF($B259="","",INDEX('All CCC'!AA$7:AA$846,MATCH(WatchList!$B259,'All CCC'!$B$7:$B$846,0)))</f>
        <v/>
      </c>
      <c r="AB259" s="856" t="str">
        <f>IF($B259="","",INDEX('All CCC'!AB$7:AB$846,MATCH(WatchList!$B259,'All CCC'!$B$7:$B$846,0)))</f>
        <v/>
      </c>
      <c r="AC259" s="856" t="str">
        <f>IF($B259="","",INDEX('All CCC'!AC$7:AC$846,MATCH(WatchList!$B259,'All CCC'!$B$7:$B$846,0)))</f>
        <v/>
      </c>
      <c r="AD259" s="856" t="str">
        <f>IF($B259="","",INDEX('All CCC'!AD$7:AD$846,MATCH(WatchList!$B259,'All CCC'!$B$7:$B$846,0)))</f>
        <v/>
      </c>
      <c r="AE259" s="856" t="str">
        <f>IF($B259="","",INDEX('All CCC'!AE$7:AE$846,MATCH(WatchList!$B259,'All CCC'!$B$7:$B$846,0)))</f>
        <v/>
      </c>
      <c r="AF259" s="856" t="str">
        <f>IF($B259="","",INDEX('All CCC'!AF$7:AF$846,MATCH(WatchList!$B259,'All CCC'!$B$7:$B$846,0)))</f>
        <v/>
      </c>
      <c r="AG259" s="856" t="str">
        <f>IF($B259="","",INDEX('All CCC'!AG$7:AG$846,MATCH(WatchList!$B259,'All CCC'!$B$7:$B$846,0)))</f>
        <v/>
      </c>
      <c r="AH259" s="856" t="str">
        <f>IF($B259="","",INDEX('All CCC'!AH$7:AH$846,MATCH(WatchList!$B259,'All CCC'!$B$7:$B$846,0)))</f>
        <v/>
      </c>
      <c r="AI259" s="856" t="str">
        <f>IF($B259="","",INDEX('All CCC'!AI$7:AI$846,MATCH(WatchList!$B259,'All CCC'!$B$7:$B$846,0)))</f>
        <v/>
      </c>
      <c r="AJ259" s="856" t="str">
        <f>IF($B259="","",INDEX('All CCC'!AJ$7:AJ$846,MATCH(WatchList!$B259,'All CCC'!$B$7:$B$846,0)))</f>
        <v/>
      </c>
      <c r="AK259" s="856" t="str">
        <f>IF($B259="","",INDEX('All CCC'!AK$7:AK$846,MATCH(WatchList!$B259,'All CCC'!$B$7:$B$846,0)))</f>
        <v/>
      </c>
      <c r="AL259" s="856" t="str">
        <f>IF($B259="","",INDEX('All CCC'!AL$7:AL$846,MATCH(WatchList!$B259,'All CCC'!$B$7:$B$846,0)))</f>
        <v/>
      </c>
      <c r="AM259" s="856" t="str">
        <f>IF($B259="","",INDEX('All CCC'!AM$7:AM$846,MATCH(WatchList!$B259,'All CCC'!$B$7:$B$846,0)))</f>
        <v/>
      </c>
      <c r="AN259" s="856" t="str">
        <f>IF($B259="","",INDEX('All CCC'!AN$7:AN$846,MATCH(WatchList!$B259,'All CCC'!$B$7:$B$846,0)))</f>
        <v/>
      </c>
      <c r="AO259" s="856" t="str">
        <f>IF($B259="","",INDEX('All CCC'!AO$7:AO$846,MATCH(WatchList!$B259,'All CCC'!$B$7:$B$846,0)))</f>
        <v/>
      </c>
      <c r="AP259" s="856" t="str">
        <f>IF($B259="","",INDEX('All CCC'!AP$7:AP$846,MATCH(WatchList!$B259,'All CCC'!$B$7:$B$846,0)))</f>
        <v/>
      </c>
      <c r="AQ259" s="856" t="str">
        <f>IF($B259="","",INDEX('All CCC'!AQ$7:AQ$846,MATCH(WatchList!$B259,'All CCC'!$B$7:$B$846,0)))</f>
        <v/>
      </c>
      <c r="AR259" s="856" t="str">
        <f>IF($B259="","",INDEX('All CCC'!AR$7:AR$846,MATCH(WatchList!$B259,'All CCC'!$B$7:$B$846,0)))</f>
        <v/>
      </c>
      <c r="AS259" s="856" t="str">
        <f>IF($B259="","",INDEX('All CCC'!AS$7:AS$846,MATCH(WatchList!$B259,'All CCC'!$B$7:$B$846,0)))</f>
        <v/>
      </c>
      <c r="AT259" s="856" t="str">
        <f>IF($B259="","",INDEX('All CCC'!AT$7:AT$846,MATCH(WatchList!$B259,'All CCC'!$B$7:$B$846,0)))</f>
        <v/>
      </c>
      <c r="AU259" s="856" t="str">
        <f>IF($B259="","",INDEX('All CCC'!AU$7:AU$846,MATCH(WatchList!$B259,'All CCC'!$B$7:$B$846,0)))</f>
        <v/>
      </c>
      <c r="AV259" s="856" t="str">
        <f>IF($B259="","",INDEX('All CCC'!AV$7:AV$846,MATCH(WatchList!$B259,'All CCC'!$B$7:$B$846,0)))</f>
        <v/>
      </c>
      <c r="AW259" s="856" t="str">
        <f>IF($B259="","",INDEX('All CCC'!AW$7:AW$846,MATCH(WatchList!$B259,'All CCC'!$B$7:$B$846,0)))</f>
        <v/>
      </c>
      <c r="AX259" s="856" t="str">
        <f>IF($B259="","",INDEX('All CCC'!AX$7:AX$846,MATCH(WatchList!$B259,'All CCC'!$B$7:$B$846,0)))</f>
        <v/>
      </c>
      <c r="AY259" s="856" t="str">
        <f>IF($B259="","",INDEX('All CCC'!AY$7:AY$846,MATCH(WatchList!$B259,'All CCC'!$B$7:$B$846,0)))</f>
        <v/>
      </c>
      <c r="AZ259" s="856" t="str">
        <f>IF($B259="","",INDEX('All CCC'!AZ$7:AZ$846,MATCH(WatchList!$B259,'All CCC'!$B$7:$B$846,0)))</f>
        <v/>
      </c>
      <c r="BA259" s="856" t="str">
        <f>IF($B259="","",INDEX('All CCC'!BA$7:BA$846,MATCH(WatchList!$B259,'All CCC'!$B$7:$B$846,0)))</f>
        <v/>
      </c>
      <c r="BB259" s="856" t="str">
        <f>IF($B259="","",INDEX('All CCC'!BB$7:BB$846,MATCH(WatchList!$B259,'All CCC'!$B$7:$B$846,0)))</f>
        <v/>
      </c>
      <c r="BC259" s="856" t="str">
        <f>IF($B259="","",INDEX('All CCC'!BC$7:BC$846,MATCH(WatchList!$B259,'All CCC'!$B$7:$B$846,0)))</f>
        <v/>
      </c>
      <c r="BD259" s="856" t="str">
        <f>IF($B259="","",INDEX('All CCC'!BD$7:BD$846,MATCH(WatchList!$B259,'All CCC'!$B$7:$B$846,0)))</f>
        <v/>
      </c>
      <c r="BE259" s="856" t="str">
        <f>IF($B259="","",INDEX('All CCC'!BE$7:BE$846,MATCH(WatchList!$B259,'All CCC'!$B$7:$B$846,0)))</f>
        <v/>
      </c>
      <c r="BF259" s="856" t="str">
        <f>IF($B259="","",INDEX('All CCC'!BF$7:BF$846,MATCH(WatchList!$B259,'All CCC'!$B$7:$B$846,0)))</f>
        <v/>
      </c>
      <c r="BG259" s="856" t="str">
        <f>IF($B259="","",INDEX('All CCC'!BG$7:BG$846,MATCH(WatchList!$B259,'All CCC'!$B$7:$B$846,0)))</f>
        <v/>
      </c>
    </row>
    <row r="260" spans="1:59" x14ac:dyDescent="0.2">
      <c r="A260" s="550" t="str">
        <f>IF($B260="","",INDEX('All CCC'!A$7:A$846,MATCH(WatchList!$B260,'All CCC'!$B$7:$B$846,0)))</f>
        <v/>
      </c>
      <c r="B260" s="31"/>
      <c r="C260" s="856" t="str">
        <f>IF($B260="","",INDEX('All CCC'!C$7:C$846,MATCH(WatchList!$B260,'All CCC'!$B$7:$B$846,0)))</f>
        <v/>
      </c>
      <c r="D260" s="856" t="str">
        <f>IF($B260="","",INDEX('All CCC'!D$7:D$846,MATCH(WatchList!$B260,'All CCC'!$B$7:$B$846,0)))</f>
        <v/>
      </c>
      <c r="E260" s="856" t="str">
        <f>IF($B260="","",INDEX('All CCC'!E$7:E$846,MATCH(WatchList!$B260,'All CCC'!$B$7:$B$846,0)))</f>
        <v/>
      </c>
      <c r="F260" s="856" t="str">
        <f>IF($B260="","",INDEX('All CCC'!F$7:F$846,MATCH(WatchList!$B260,'All CCC'!$B$7:$B$846,0)))</f>
        <v/>
      </c>
      <c r="G260" s="856" t="str">
        <f>IF($B260="","",INDEX('All CCC'!G$7:G$846,MATCH(WatchList!$B260,'All CCC'!$B$7:$B$846,0)))</f>
        <v/>
      </c>
      <c r="H260" s="856" t="str">
        <f>IF($B260="","",INDEX('All CCC'!H$7:H$846,MATCH(WatchList!$B260,'All CCC'!$B$7:$B$846,0)))</f>
        <v/>
      </c>
      <c r="I260" s="856" t="str">
        <f>IF($B260="","",INDEX('All CCC'!I$7:I$846,MATCH(WatchList!$B260,'All CCC'!$B$7:$B$846,0)))</f>
        <v/>
      </c>
      <c r="J260" s="856" t="str">
        <f>IF($B260="","",INDEX('All CCC'!J$7:J$846,MATCH(WatchList!$B260,'All CCC'!$B$7:$B$846,0)))</f>
        <v/>
      </c>
      <c r="K260" s="856" t="str">
        <f>IF($B260="","",INDEX('All CCC'!K$7:K$846,MATCH(WatchList!$B260,'All CCC'!$B$7:$B$846,0)))</f>
        <v/>
      </c>
      <c r="L260" s="856" t="str">
        <f>IF($B260="","",INDEX('All CCC'!L$7:L$846,MATCH(WatchList!$B260,'All CCC'!$B$7:$B$846,0)))</f>
        <v/>
      </c>
      <c r="M260" s="856" t="str">
        <f>IF($B260="","",INDEX('All CCC'!M$7:M$846,MATCH(WatchList!$B260,'All CCC'!$B$7:$B$846,0)))</f>
        <v/>
      </c>
      <c r="N260" s="856" t="str">
        <f>IF($B260="","",INDEX('All CCC'!N$7:N$846,MATCH(WatchList!$B260,'All CCC'!$B$7:$B$846,0)))</f>
        <v/>
      </c>
      <c r="O260" s="856" t="str">
        <f>IF($B260="","",INDEX('All CCC'!O$7:O$846,MATCH(WatchList!$B260,'All CCC'!$B$7:$B$846,0)))</f>
        <v/>
      </c>
      <c r="P260" s="857" t="str">
        <f>IF($B260="","",INDEX('All CCC'!P$7:P$846,MATCH(WatchList!$B260,'All CCC'!$B$7:$B$846,0)))</f>
        <v/>
      </c>
      <c r="Q260" s="857" t="str">
        <f>IF($B260="","",INDEX('All CCC'!Q$7:Q$846,MATCH(WatchList!$B260,'All CCC'!$B$7:$B$846,0)))</f>
        <v/>
      </c>
      <c r="R260" s="856" t="str">
        <f>IF($B260="","",INDEX('All CCC'!R$7:R$846,MATCH(WatchList!$B260,'All CCC'!$B$7:$B$846,0)))</f>
        <v/>
      </c>
      <c r="S260" s="856" t="str">
        <f>IF($B260="","",INDEX('All CCC'!S$7:S$846,MATCH(WatchList!$B260,'All CCC'!$B$7:$B$846,0)))</f>
        <v/>
      </c>
      <c r="T260" s="856" t="str">
        <f>IF($B260="","",INDEX('All CCC'!T$7:T$846,MATCH(WatchList!$B260,'All CCC'!$B$7:$B$846,0)))</f>
        <v/>
      </c>
      <c r="U260" s="856" t="str">
        <f>IF($B260="","",INDEX('All CCC'!U$7:U$846,MATCH(WatchList!$B260,'All CCC'!$B$7:$B$846,0)))</f>
        <v/>
      </c>
      <c r="V260" s="856" t="str">
        <f>IF($B260="","",INDEX('All CCC'!V$7:V$846,MATCH(WatchList!$B260,'All CCC'!$B$7:$B$846,0)))</f>
        <v/>
      </c>
      <c r="W260" s="856" t="str">
        <f>IF($B260="","",INDEX('All CCC'!W$7:W$846,MATCH(WatchList!$B260,'All CCC'!$B$7:$B$846,0)))</f>
        <v/>
      </c>
      <c r="X260" s="856" t="str">
        <f>IF($B260="","",INDEX('All CCC'!X$7:X$846,MATCH(WatchList!$B260,'All CCC'!$B$7:$B$846,0)))</f>
        <v/>
      </c>
      <c r="Y260" s="856" t="str">
        <f>IF($B260="","",INDEX('All CCC'!Y$7:Y$846,MATCH(WatchList!$B260,'All CCC'!$B$7:$B$846,0)))</f>
        <v/>
      </c>
      <c r="Z260" s="856" t="str">
        <f>IF($B260="","",INDEX('All CCC'!Z$7:Z$846,MATCH(WatchList!$B260,'All CCC'!$B$7:$B$846,0)))</f>
        <v/>
      </c>
      <c r="AA260" s="856" t="str">
        <f>IF($B260="","",INDEX('All CCC'!AA$7:AA$846,MATCH(WatchList!$B260,'All CCC'!$B$7:$B$846,0)))</f>
        <v/>
      </c>
      <c r="AB260" s="856" t="str">
        <f>IF($B260="","",INDEX('All CCC'!AB$7:AB$846,MATCH(WatchList!$B260,'All CCC'!$B$7:$B$846,0)))</f>
        <v/>
      </c>
      <c r="AC260" s="856" t="str">
        <f>IF($B260="","",INDEX('All CCC'!AC$7:AC$846,MATCH(WatchList!$B260,'All CCC'!$B$7:$B$846,0)))</f>
        <v/>
      </c>
      <c r="AD260" s="856" t="str">
        <f>IF($B260="","",INDEX('All CCC'!AD$7:AD$846,MATCH(WatchList!$B260,'All CCC'!$B$7:$B$846,0)))</f>
        <v/>
      </c>
      <c r="AE260" s="856" t="str">
        <f>IF($B260="","",INDEX('All CCC'!AE$7:AE$846,MATCH(WatchList!$B260,'All CCC'!$B$7:$B$846,0)))</f>
        <v/>
      </c>
      <c r="AF260" s="856" t="str">
        <f>IF($B260="","",INDEX('All CCC'!AF$7:AF$846,MATCH(WatchList!$B260,'All CCC'!$B$7:$B$846,0)))</f>
        <v/>
      </c>
      <c r="AG260" s="856" t="str">
        <f>IF($B260="","",INDEX('All CCC'!AG$7:AG$846,MATCH(WatchList!$B260,'All CCC'!$B$7:$B$846,0)))</f>
        <v/>
      </c>
      <c r="AH260" s="856" t="str">
        <f>IF($B260="","",INDEX('All CCC'!AH$7:AH$846,MATCH(WatchList!$B260,'All CCC'!$B$7:$B$846,0)))</f>
        <v/>
      </c>
      <c r="AI260" s="856" t="str">
        <f>IF($B260="","",INDEX('All CCC'!AI$7:AI$846,MATCH(WatchList!$B260,'All CCC'!$B$7:$B$846,0)))</f>
        <v/>
      </c>
      <c r="AJ260" s="856" t="str">
        <f>IF($B260="","",INDEX('All CCC'!AJ$7:AJ$846,MATCH(WatchList!$B260,'All CCC'!$B$7:$B$846,0)))</f>
        <v/>
      </c>
      <c r="AK260" s="856" t="str">
        <f>IF($B260="","",INDEX('All CCC'!AK$7:AK$846,MATCH(WatchList!$B260,'All CCC'!$B$7:$B$846,0)))</f>
        <v/>
      </c>
      <c r="AL260" s="856" t="str">
        <f>IF($B260="","",INDEX('All CCC'!AL$7:AL$846,MATCH(WatchList!$B260,'All CCC'!$B$7:$B$846,0)))</f>
        <v/>
      </c>
      <c r="AM260" s="856" t="str">
        <f>IF($B260="","",INDEX('All CCC'!AM$7:AM$846,MATCH(WatchList!$B260,'All CCC'!$B$7:$B$846,0)))</f>
        <v/>
      </c>
      <c r="AN260" s="856" t="str">
        <f>IF($B260="","",INDEX('All CCC'!AN$7:AN$846,MATCH(WatchList!$B260,'All CCC'!$B$7:$B$846,0)))</f>
        <v/>
      </c>
      <c r="AO260" s="856" t="str">
        <f>IF($B260="","",INDEX('All CCC'!AO$7:AO$846,MATCH(WatchList!$B260,'All CCC'!$B$7:$B$846,0)))</f>
        <v/>
      </c>
      <c r="AP260" s="856" t="str">
        <f>IF($B260="","",INDEX('All CCC'!AP$7:AP$846,MATCH(WatchList!$B260,'All CCC'!$B$7:$B$846,0)))</f>
        <v/>
      </c>
      <c r="AQ260" s="856" t="str">
        <f>IF($B260="","",INDEX('All CCC'!AQ$7:AQ$846,MATCH(WatchList!$B260,'All CCC'!$B$7:$B$846,0)))</f>
        <v/>
      </c>
      <c r="AR260" s="856" t="str">
        <f>IF($B260="","",INDEX('All CCC'!AR$7:AR$846,MATCH(WatchList!$B260,'All CCC'!$B$7:$B$846,0)))</f>
        <v/>
      </c>
      <c r="AS260" s="856" t="str">
        <f>IF($B260="","",INDEX('All CCC'!AS$7:AS$846,MATCH(WatchList!$B260,'All CCC'!$B$7:$B$846,0)))</f>
        <v/>
      </c>
      <c r="AT260" s="856" t="str">
        <f>IF($B260="","",INDEX('All CCC'!AT$7:AT$846,MATCH(WatchList!$B260,'All CCC'!$B$7:$B$846,0)))</f>
        <v/>
      </c>
      <c r="AU260" s="856" t="str">
        <f>IF($B260="","",INDEX('All CCC'!AU$7:AU$846,MATCH(WatchList!$B260,'All CCC'!$B$7:$B$846,0)))</f>
        <v/>
      </c>
      <c r="AV260" s="856" t="str">
        <f>IF($B260="","",INDEX('All CCC'!AV$7:AV$846,MATCH(WatchList!$B260,'All CCC'!$B$7:$B$846,0)))</f>
        <v/>
      </c>
      <c r="AW260" s="856" t="str">
        <f>IF($B260="","",INDEX('All CCC'!AW$7:AW$846,MATCH(WatchList!$B260,'All CCC'!$B$7:$B$846,0)))</f>
        <v/>
      </c>
      <c r="AX260" s="856" t="str">
        <f>IF($B260="","",INDEX('All CCC'!AX$7:AX$846,MATCH(WatchList!$B260,'All CCC'!$B$7:$B$846,0)))</f>
        <v/>
      </c>
      <c r="AY260" s="856" t="str">
        <f>IF($B260="","",INDEX('All CCC'!AY$7:AY$846,MATCH(WatchList!$B260,'All CCC'!$B$7:$B$846,0)))</f>
        <v/>
      </c>
      <c r="AZ260" s="856" t="str">
        <f>IF($B260="","",INDEX('All CCC'!AZ$7:AZ$846,MATCH(WatchList!$B260,'All CCC'!$B$7:$B$846,0)))</f>
        <v/>
      </c>
      <c r="BA260" s="856" t="str">
        <f>IF($B260="","",INDEX('All CCC'!BA$7:BA$846,MATCH(WatchList!$B260,'All CCC'!$B$7:$B$846,0)))</f>
        <v/>
      </c>
      <c r="BB260" s="856" t="str">
        <f>IF($B260="","",INDEX('All CCC'!BB$7:BB$846,MATCH(WatchList!$B260,'All CCC'!$B$7:$B$846,0)))</f>
        <v/>
      </c>
      <c r="BC260" s="856" t="str">
        <f>IF($B260="","",INDEX('All CCC'!BC$7:BC$846,MATCH(WatchList!$B260,'All CCC'!$B$7:$B$846,0)))</f>
        <v/>
      </c>
      <c r="BD260" s="856" t="str">
        <f>IF($B260="","",INDEX('All CCC'!BD$7:BD$846,MATCH(WatchList!$B260,'All CCC'!$B$7:$B$846,0)))</f>
        <v/>
      </c>
      <c r="BE260" s="856" t="str">
        <f>IF($B260="","",INDEX('All CCC'!BE$7:BE$846,MATCH(WatchList!$B260,'All CCC'!$B$7:$B$846,0)))</f>
        <v/>
      </c>
      <c r="BF260" s="856" t="str">
        <f>IF($B260="","",INDEX('All CCC'!BF$7:BF$846,MATCH(WatchList!$B260,'All CCC'!$B$7:$B$846,0)))</f>
        <v/>
      </c>
      <c r="BG260" s="856" t="str">
        <f>IF($B260="","",INDEX('All CCC'!BG$7:BG$846,MATCH(WatchList!$B260,'All CCC'!$B$7:$B$846,0)))</f>
        <v/>
      </c>
    </row>
    <row r="261" spans="1:59" x14ac:dyDescent="0.2">
      <c r="A261" s="550" t="str">
        <f>IF($B261="","",INDEX('All CCC'!A$7:A$846,MATCH(WatchList!$B261,'All CCC'!$B$7:$B$846,0)))</f>
        <v/>
      </c>
      <c r="B261" s="31"/>
      <c r="C261" s="856" t="str">
        <f>IF($B261="","",INDEX('All CCC'!C$7:C$846,MATCH(WatchList!$B261,'All CCC'!$B$7:$B$846,0)))</f>
        <v/>
      </c>
      <c r="D261" s="856" t="str">
        <f>IF($B261="","",INDEX('All CCC'!D$7:D$846,MATCH(WatchList!$B261,'All CCC'!$B$7:$B$846,0)))</f>
        <v/>
      </c>
      <c r="E261" s="856" t="str">
        <f>IF($B261="","",INDEX('All CCC'!E$7:E$846,MATCH(WatchList!$B261,'All CCC'!$B$7:$B$846,0)))</f>
        <v/>
      </c>
      <c r="F261" s="856" t="str">
        <f>IF($B261="","",INDEX('All CCC'!F$7:F$846,MATCH(WatchList!$B261,'All CCC'!$B$7:$B$846,0)))</f>
        <v/>
      </c>
      <c r="G261" s="856" t="str">
        <f>IF($B261="","",INDEX('All CCC'!G$7:G$846,MATCH(WatchList!$B261,'All CCC'!$B$7:$B$846,0)))</f>
        <v/>
      </c>
      <c r="H261" s="856" t="str">
        <f>IF($B261="","",INDEX('All CCC'!H$7:H$846,MATCH(WatchList!$B261,'All CCC'!$B$7:$B$846,0)))</f>
        <v/>
      </c>
      <c r="I261" s="856" t="str">
        <f>IF($B261="","",INDEX('All CCC'!I$7:I$846,MATCH(WatchList!$B261,'All CCC'!$B$7:$B$846,0)))</f>
        <v/>
      </c>
      <c r="J261" s="856" t="str">
        <f>IF($B261="","",INDEX('All CCC'!J$7:J$846,MATCH(WatchList!$B261,'All CCC'!$B$7:$B$846,0)))</f>
        <v/>
      </c>
      <c r="K261" s="856" t="str">
        <f>IF($B261="","",INDEX('All CCC'!K$7:K$846,MATCH(WatchList!$B261,'All CCC'!$B$7:$B$846,0)))</f>
        <v/>
      </c>
      <c r="L261" s="856" t="str">
        <f>IF($B261="","",INDEX('All CCC'!L$7:L$846,MATCH(WatchList!$B261,'All CCC'!$B$7:$B$846,0)))</f>
        <v/>
      </c>
      <c r="M261" s="856" t="str">
        <f>IF($B261="","",INDEX('All CCC'!M$7:M$846,MATCH(WatchList!$B261,'All CCC'!$B$7:$B$846,0)))</f>
        <v/>
      </c>
      <c r="N261" s="856" t="str">
        <f>IF($B261="","",INDEX('All CCC'!N$7:N$846,MATCH(WatchList!$B261,'All CCC'!$B$7:$B$846,0)))</f>
        <v/>
      </c>
      <c r="O261" s="856" t="str">
        <f>IF($B261="","",INDEX('All CCC'!O$7:O$846,MATCH(WatchList!$B261,'All CCC'!$B$7:$B$846,0)))</f>
        <v/>
      </c>
      <c r="P261" s="857" t="str">
        <f>IF($B261="","",INDEX('All CCC'!P$7:P$846,MATCH(WatchList!$B261,'All CCC'!$B$7:$B$846,0)))</f>
        <v/>
      </c>
      <c r="Q261" s="857" t="str">
        <f>IF($B261="","",INDEX('All CCC'!Q$7:Q$846,MATCH(WatchList!$B261,'All CCC'!$B$7:$B$846,0)))</f>
        <v/>
      </c>
      <c r="R261" s="856" t="str">
        <f>IF($B261="","",INDEX('All CCC'!R$7:R$846,MATCH(WatchList!$B261,'All CCC'!$B$7:$B$846,0)))</f>
        <v/>
      </c>
      <c r="S261" s="856" t="str">
        <f>IF($B261="","",INDEX('All CCC'!S$7:S$846,MATCH(WatchList!$B261,'All CCC'!$B$7:$B$846,0)))</f>
        <v/>
      </c>
      <c r="T261" s="856" t="str">
        <f>IF($B261="","",INDEX('All CCC'!T$7:T$846,MATCH(WatchList!$B261,'All CCC'!$B$7:$B$846,0)))</f>
        <v/>
      </c>
      <c r="U261" s="856" t="str">
        <f>IF($B261="","",INDEX('All CCC'!U$7:U$846,MATCH(WatchList!$B261,'All CCC'!$B$7:$B$846,0)))</f>
        <v/>
      </c>
      <c r="V261" s="856" t="str">
        <f>IF($B261="","",INDEX('All CCC'!V$7:V$846,MATCH(WatchList!$B261,'All CCC'!$B$7:$B$846,0)))</f>
        <v/>
      </c>
      <c r="W261" s="856" t="str">
        <f>IF($B261="","",INDEX('All CCC'!W$7:W$846,MATCH(WatchList!$B261,'All CCC'!$B$7:$B$846,0)))</f>
        <v/>
      </c>
      <c r="X261" s="856" t="str">
        <f>IF($B261="","",INDEX('All CCC'!X$7:X$846,MATCH(WatchList!$B261,'All CCC'!$B$7:$B$846,0)))</f>
        <v/>
      </c>
      <c r="Y261" s="856" t="str">
        <f>IF($B261="","",INDEX('All CCC'!Y$7:Y$846,MATCH(WatchList!$B261,'All CCC'!$B$7:$B$846,0)))</f>
        <v/>
      </c>
      <c r="Z261" s="856" t="str">
        <f>IF($B261="","",INDEX('All CCC'!Z$7:Z$846,MATCH(WatchList!$B261,'All CCC'!$B$7:$B$846,0)))</f>
        <v/>
      </c>
      <c r="AA261" s="856" t="str">
        <f>IF($B261="","",INDEX('All CCC'!AA$7:AA$846,MATCH(WatchList!$B261,'All CCC'!$B$7:$B$846,0)))</f>
        <v/>
      </c>
      <c r="AB261" s="856" t="str">
        <f>IF($B261="","",INDEX('All CCC'!AB$7:AB$846,MATCH(WatchList!$B261,'All CCC'!$B$7:$B$846,0)))</f>
        <v/>
      </c>
      <c r="AC261" s="856" t="str">
        <f>IF($B261="","",INDEX('All CCC'!AC$7:AC$846,MATCH(WatchList!$B261,'All CCC'!$B$7:$B$846,0)))</f>
        <v/>
      </c>
      <c r="AD261" s="856" t="str">
        <f>IF($B261="","",INDEX('All CCC'!AD$7:AD$846,MATCH(WatchList!$B261,'All CCC'!$B$7:$B$846,0)))</f>
        <v/>
      </c>
      <c r="AE261" s="856" t="str">
        <f>IF($B261="","",INDEX('All CCC'!AE$7:AE$846,MATCH(WatchList!$B261,'All CCC'!$B$7:$B$846,0)))</f>
        <v/>
      </c>
      <c r="AF261" s="856" t="str">
        <f>IF($B261="","",INDEX('All CCC'!AF$7:AF$846,MATCH(WatchList!$B261,'All CCC'!$B$7:$B$846,0)))</f>
        <v/>
      </c>
      <c r="AG261" s="856" t="str">
        <f>IF($B261="","",INDEX('All CCC'!AG$7:AG$846,MATCH(WatchList!$B261,'All CCC'!$B$7:$B$846,0)))</f>
        <v/>
      </c>
      <c r="AH261" s="856" t="str">
        <f>IF($B261="","",INDEX('All CCC'!AH$7:AH$846,MATCH(WatchList!$B261,'All CCC'!$B$7:$B$846,0)))</f>
        <v/>
      </c>
      <c r="AI261" s="856" t="str">
        <f>IF($B261="","",INDEX('All CCC'!AI$7:AI$846,MATCH(WatchList!$B261,'All CCC'!$B$7:$B$846,0)))</f>
        <v/>
      </c>
      <c r="AJ261" s="856" t="str">
        <f>IF($B261="","",INDEX('All CCC'!AJ$7:AJ$846,MATCH(WatchList!$B261,'All CCC'!$B$7:$B$846,0)))</f>
        <v/>
      </c>
      <c r="AK261" s="856" t="str">
        <f>IF($B261="","",INDEX('All CCC'!AK$7:AK$846,MATCH(WatchList!$B261,'All CCC'!$B$7:$B$846,0)))</f>
        <v/>
      </c>
      <c r="AL261" s="856" t="str">
        <f>IF($B261="","",INDEX('All CCC'!AL$7:AL$846,MATCH(WatchList!$B261,'All CCC'!$B$7:$B$846,0)))</f>
        <v/>
      </c>
      <c r="AM261" s="856" t="str">
        <f>IF($B261="","",INDEX('All CCC'!AM$7:AM$846,MATCH(WatchList!$B261,'All CCC'!$B$7:$B$846,0)))</f>
        <v/>
      </c>
      <c r="AN261" s="856" t="str">
        <f>IF($B261="","",INDEX('All CCC'!AN$7:AN$846,MATCH(WatchList!$B261,'All CCC'!$B$7:$B$846,0)))</f>
        <v/>
      </c>
      <c r="AO261" s="856" t="str">
        <f>IF($B261="","",INDEX('All CCC'!AO$7:AO$846,MATCH(WatchList!$B261,'All CCC'!$B$7:$B$846,0)))</f>
        <v/>
      </c>
      <c r="AP261" s="856" t="str">
        <f>IF($B261="","",INDEX('All CCC'!AP$7:AP$846,MATCH(WatchList!$B261,'All CCC'!$B$7:$B$846,0)))</f>
        <v/>
      </c>
      <c r="AQ261" s="856" t="str">
        <f>IF($B261="","",INDEX('All CCC'!AQ$7:AQ$846,MATCH(WatchList!$B261,'All CCC'!$B$7:$B$846,0)))</f>
        <v/>
      </c>
      <c r="AR261" s="856" t="str">
        <f>IF($B261="","",INDEX('All CCC'!AR$7:AR$846,MATCH(WatchList!$B261,'All CCC'!$B$7:$B$846,0)))</f>
        <v/>
      </c>
      <c r="AS261" s="856" t="str">
        <f>IF($B261="","",INDEX('All CCC'!AS$7:AS$846,MATCH(WatchList!$B261,'All CCC'!$B$7:$B$846,0)))</f>
        <v/>
      </c>
      <c r="AT261" s="856" t="str">
        <f>IF($B261="","",INDEX('All CCC'!AT$7:AT$846,MATCH(WatchList!$B261,'All CCC'!$B$7:$B$846,0)))</f>
        <v/>
      </c>
      <c r="AU261" s="856" t="str">
        <f>IF($B261="","",INDEX('All CCC'!AU$7:AU$846,MATCH(WatchList!$B261,'All CCC'!$B$7:$B$846,0)))</f>
        <v/>
      </c>
      <c r="AV261" s="856" t="str">
        <f>IF($B261="","",INDEX('All CCC'!AV$7:AV$846,MATCH(WatchList!$B261,'All CCC'!$B$7:$B$846,0)))</f>
        <v/>
      </c>
      <c r="AW261" s="856" t="str">
        <f>IF($B261="","",INDEX('All CCC'!AW$7:AW$846,MATCH(WatchList!$B261,'All CCC'!$B$7:$B$846,0)))</f>
        <v/>
      </c>
      <c r="AX261" s="856" t="str">
        <f>IF($B261="","",INDEX('All CCC'!AX$7:AX$846,MATCH(WatchList!$B261,'All CCC'!$B$7:$B$846,0)))</f>
        <v/>
      </c>
      <c r="AY261" s="856" t="str">
        <f>IF($B261="","",INDEX('All CCC'!AY$7:AY$846,MATCH(WatchList!$B261,'All CCC'!$B$7:$B$846,0)))</f>
        <v/>
      </c>
      <c r="AZ261" s="856" t="str">
        <f>IF($B261="","",INDEX('All CCC'!AZ$7:AZ$846,MATCH(WatchList!$B261,'All CCC'!$B$7:$B$846,0)))</f>
        <v/>
      </c>
      <c r="BA261" s="856" t="str">
        <f>IF($B261="","",INDEX('All CCC'!BA$7:BA$846,MATCH(WatchList!$B261,'All CCC'!$B$7:$B$846,0)))</f>
        <v/>
      </c>
      <c r="BB261" s="856" t="str">
        <f>IF($B261="","",INDEX('All CCC'!BB$7:BB$846,MATCH(WatchList!$B261,'All CCC'!$B$7:$B$846,0)))</f>
        <v/>
      </c>
      <c r="BC261" s="856" t="str">
        <f>IF($B261="","",INDEX('All CCC'!BC$7:BC$846,MATCH(WatchList!$B261,'All CCC'!$B$7:$B$846,0)))</f>
        <v/>
      </c>
      <c r="BD261" s="856" t="str">
        <f>IF($B261="","",INDEX('All CCC'!BD$7:BD$846,MATCH(WatchList!$B261,'All CCC'!$B$7:$B$846,0)))</f>
        <v/>
      </c>
      <c r="BE261" s="856" t="str">
        <f>IF($B261="","",INDEX('All CCC'!BE$7:BE$846,MATCH(WatchList!$B261,'All CCC'!$B$7:$B$846,0)))</f>
        <v/>
      </c>
      <c r="BF261" s="856" t="str">
        <f>IF($B261="","",INDEX('All CCC'!BF$7:BF$846,MATCH(WatchList!$B261,'All CCC'!$B$7:$B$846,0)))</f>
        <v/>
      </c>
      <c r="BG261" s="856" t="str">
        <f>IF($B261="","",INDEX('All CCC'!BG$7:BG$846,MATCH(WatchList!$B261,'All CCC'!$B$7:$B$846,0)))</f>
        <v/>
      </c>
    </row>
    <row r="262" spans="1:59" x14ac:dyDescent="0.2">
      <c r="A262" s="550" t="str">
        <f>IF($B262="","",INDEX('All CCC'!A$7:A$846,MATCH(WatchList!$B262,'All CCC'!$B$7:$B$846,0)))</f>
        <v/>
      </c>
      <c r="B262" s="31"/>
      <c r="C262" s="856" t="str">
        <f>IF($B262="","",INDEX('All CCC'!C$7:C$846,MATCH(WatchList!$B262,'All CCC'!$B$7:$B$846,0)))</f>
        <v/>
      </c>
      <c r="D262" s="856" t="str">
        <f>IF($B262="","",INDEX('All CCC'!D$7:D$846,MATCH(WatchList!$B262,'All CCC'!$B$7:$B$846,0)))</f>
        <v/>
      </c>
      <c r="E262" s="856" t="str">
        <f>IF($B262="","",INDEX('All CCC'!E$7:E$846,MATCH(WatchList!$B262,'All CCC'!$B$7:$B$846,0)))</f>
        <v/>
      </c>
      <c r="F262" s="856" t="str">
        <f>IF($B262="","",INDEX('All CCC'!F$7:F$846,MATCH(WatchList!$B262,'All CCC'!$B$7:$B$846,0)))</f>
        <v/>
      </c>
      <c r="G262" s="856" t="str">
        <f>IF($B262="","",INDEX('All CCC'!G$7:G$846,MATCH(WatchList!$B262,'All CCC'!$B$7:$B$846,0)))</f>
        <v/>
      </c>
      <c r="H262" s="856" t="str">
        <f>IF($B262="","",INDEX('All CCC'!H$7:H$846,MATCH(WatchList!$B262,'All CCC'!$B$7:$B$846,0)))</f>
        <v/>
      </c>
      <c r="I262" s="856" t="str">
        <f>IF($B262="","",INDEX('All CCC'!I$7:I$846,MATCH(WatchList!$B262,'All CCC'!$B$7:$B$846,0)))</f>
        <v/>
      </c>
      <c r="J262" s="856" t="str">
        <f>IF($B262="","",INDEX('All CCC'!J$7:J$846,MATCH(WatchList!$B262,'All CCC'!$B$7:$B$846,0)))</f>
        <v/>
      </c>
      <c r="K262" s="856" t="str">
        <f>IF($B262="","",INDEX('All CCC'!K$7:K$846,MATCH(WatchList!$B262,'All CCC'!$B$7:$B$846,0)))</f>
        <v/>
      </c>
      <c r="L262" s="856" t="str">
        <f>IF($B262="","",INDEX('All CCC'!L$7:L$846,MATCH(WatchList!$B262,'All CCC'!$B$7:$B$846,0)))</f>
        <v/>
      </c>
      <c r="M262" s="856" t="str">
        <f>IF($B262="","",INDEX('All CCC'!M$7:M$846,MATCH(WatchList!$B262,'All CCC'!$B$7:$B$846,0)))</f>
        <v/>
      </c>
      <c r="N262" s="856" t="str">
        <f>IF($B262="","",INDEX('All CCC'!N$7:N$846,MATCH(WatchList!$B262,'All CCC'!$B$7:$B$846,0)))</f>
        <v/>
      </c>
      <c r="O262" s="856" t="str">
        <f>IF($B262="","",INDEX('All CCC'!O$7:O$846,MATCH(WatchList!$B262,'All CCC'!$B$7:$B$846,0)))</f>
        <v/>
      </c>
      <c r="P262" s="857" t="str">
        <f>IF($B262="","",INDEX('All CCC'!P$7:P$846,MATCH(WatchList!$B262,'All CCC'!$B$7:$B$846,0)))</f>
        <v/>
      </c>
      <c r="Q262" s="857" t="str">
        <f>IF($B262="","",INDEX('All CCC'!Q$7:Q$846,MATCH(WatchList!$B262,'All CCC'!$B$7:$B$846,0)))</f>
        <v/>
      </c>
      <c r="R262" s="856" t="str">
        <f>IF($B262="","",INDEX('All CCC'!R$7:R$846,MATCH(WatchList!$B262,'All CCC'!$B$7:$B$846,0)))</f>
        <v/>
      </c>
      <c r="S262" s="856" t="str">
        <f>IF($B262="","",INDEX('All CCC'!S$7:S$846,MATCH(WatchList!$B262,'All CCC'!$B$7:$B$846,0)))</f>
        <v/>
      </c>
      <c r="T262" s="856" t="str">
        <f>IF($B262="","",INDEX('All CCC'!T$7:T$846,MATCH(WatchList!$B262,'All CCC'!$B$7:$B$846,0)))</f>
        <v/>
      </c>
      <c r="U262" s="856" t="str">
        <f>IF($B262="","",INDEX('All CCC'!U$7:U$846,MATCH(WatchList!$B262,'All CCC'!$B$7:$B$846,0)))</f>
        <v/>
      </c>
      <c r="V262" s="856" t="str">
        <f>IF($B262="","",INDEX('All CCC'!V$7:V$846,MATCH(WatchList!$B262,'All CCC'!$B$7:$B$846,0)))</f>
        <v/>
      </c>
      <c r="W262" s="856" t="str">
        <f>IF($B262="","",INDEX('All CCC'!W$7:W$846,MATCH(WatchList!$B262,'All CCC'!$B$7:$B$846,0)))</f>
        <v/>
      </c>
      <c r="X262" s="856" t="str">
        <f>IF($B262="","",INDEX('All CCC'!X$7:X$846,MATCH(WatchList!$B262,'All CCC'!$B$7:$B$846,0)))</f>
        <v/>
      </c>
      <c r="Y262" s="856" t="str">
        <f>IF($B262="","",INDEX('All CCC'!Y$7:Y$846,MATCH(WatchList!$B262,'All CCC'!$B$7:$B$846,0)))</f>
        <v/>
      </c>
      <c r="Z262" s="856" t="str">
        <f>IF($B262="","",INDEX('All CCC'!Z$7:Z$846,MATCH(WatchList!$B262,'All CCC'!$B$7:$B$846,0)))</f>
        <v/>
      </c>
      <c r="AA262" s="856" t="str">
        <f>IF($B262="","",INDEX('All CCC'!AA$7:AA$846,MATCH(WatchList!$B262,'All CCC'!$B$7:$B$846,0)))</f>
        <v/>
      </c>
      <c r="AB262" s="856" t="str">
        <f>IF($B262="","",INDEX('All CCC'!AB$7:AB$846,MATCH(WatchList!$B262,'All CCC'!$B$7:$B$846,0)))</f>
        <v/>
      </c>
      <c r="AC262" s="856" t="str">
        <f>IF($B262="","",INDEX('All CCC'!AC$7:AC$846,MATCH(WatchList!$B262,'All CCC'!$B$7:$B$846,0)))</f>
        <v/>
      </c>
      <c r="AD262" s="856" t="str">
        <f>IF($B262="","",INDEX('All CCC'!AD$7:AD$846,MATCH(WatchList!$B262,'All CCC'!$B$7:$B$846,0)))</f>
        <v/>
      </c>
      <c r="AE262" s="856" t="str">
        <f>IF($B262="","",INDEX('All CCC'!AE$7:AE$846,MATCH(WatchList!$B262,'All CCC'!$B$7:$B$846,0)))</f>
        <v/>
      </c>
      <c r="AF262" s="856" t="str">
        <f>IF($B262="","",INDEX('All CCC'!AF$7:AF$846,MATCH(WatchList!$B262,'All CCC'!$B$7:$B$846,0)))</f>
        <v/>
      </c>
      <c r="AG262" s="856" t="str">
        <f>IF($B262="","",INDEX('All CCC'!AG$7:AG$846,MATCH(WatchList!$B262,'All CCC'!$B$7:$B$846,0)))</f>
        <v/>
      </c>
      <c r="AH262" s="856" t="str">
        <f>IF($B262="","",INDEX('All CCC'!AH$7:AH$846,MATCH(WatchList!$B262,'All CCC'!$B$7:$B$846,0)))</f>
        <v/>
      </c>
      <c r="AI262" s="856" t="str">
        <f>IF($B262="","",INDEX('All CCC'!AI$7:AI$846,MATCH(WatchList!$B262,'All CCC'!$B$7:$B$846,0)))</f>
        <v/>
      </c>
      <c r="AJ262" s="856" t="str">
        <f>IF($B262="","",INDEX('All CCC'!AJ$7:AJ$846,MATCH(WatchList!$B262,'All CCC'!$B$7:$B$846,0)))</f>
        <v/>
      </c>
      <c r="AK262" s="856" t="str">
        <f>IF($B262="","",INDEX('All CCC'!AK$7:AK$846,MATCH(WatchList!$B262,'All CCC'!$B$7:$B$846,0)))</f>
        <v/>
      </c>
      <c r="AL262" s="856" t="str">
        <f>IF($B262="","",INDEX('All CCC'!AL$7:AL$846,MATCH(WatchList!$B262,'All CCC'!$B$7:$B$846,0)))</f>
        <v/>
      </c>
      <c r="AM262" s="856" t="str">
        <f>IF($B262="","",INDEX('All CCC'!AM$7:AM$846,MATCH(WatchList!$B262,'All CCC'!$B$7:$B$846,0)))</f>
        <v/>
      </c>
      <c r="AN262" s="856" t="str">
        <f>IF($B262="","",INDEX('All CCC'!AN$7:AN$846,MATCH(WatchList!$B262,'All CCC'!$B$7:$B$846,0)))</f>
        <v/>
      </c>
      <c r="AO262" s="856" t="str">
        <f>IF($B262="","",INDEX('All CCC'!AO$7:AO$846,MATCH(WatchList!$B262,'All CCC'!$B$7:$B$846,0)))</f>
        <v/>
      </c>
      <c r="AP262" s="856" t="str">
        <f>IF($B262="","",INDEX('All CCC'!AP$7:AP$846,MATCH(WatchList!$B262,'All CCC'!$B$7:$B$846,0)))</f>
        <v/>
      </c>
      <c r="AQ262" s="856" t="str">
        <f>IF($B262="","",INDEX('All CCC'!AQ$7:AQ$846,MATCH(WatchList!$B262,'All CCC'!$B$7:$B$846,0)))</f>
        <v/>
      </c>
      <c r="AR262" s="856" t="str">
        <f>IF($B262="","",INDEX('All CCC'!AR$7:AR$846,MATCH(WatchList!$B262,'All CCC'!$B$7:$B$846,0)))</f>
        <v/>
      </c>
      <c r="AS262" s="856" t="str">
        <f>IF($B262="","",INDEX('All CCC'!AS$7:AS$846,MATCH(WatchList!$B262,'All CCC'!$B$7:$B$846,0)))</f>
        <v/>
      </c>
      <c r="AT262" s="856" t="str">
        <f>IF($B262="","",INDEX('All CCC'!AT$7:AT$846,MATCH(WatchList!$B262,'All CCC'!$B$7:$B$846,0)))</f>
        <v/>
      </c>
      <c r="AU262" s="856" t="str">
        <f>IF($B262="","",INDEX('All CCC'!AU$7:AU$846,MATCH(WatchList!$B262,'All CCC'!$B$7:$B$846,0)))</f>
        <v/>
      </c>
      <c r="AV262" s="856" t="str">
        <f>IF($B262="","",INDEX('All CCC'!AV$7:AV$846,MATCH(WatchList!$B262,'All CCC'!$B$7:$B$846,0)))</f>
        <v/>
      </c>
      <c r="AW262" s="856" t="str">
        <f>IF($B262="","",INDEX('All CCC'!AW$7:AW$846,MATCH(WatchList!$B262,'All CCC'!$B$7:$B$846,0)))</f>
        <v/>
      </c>
      <c r="AX262" s="856" t="str">
        <f>IF($B262="","",INDEX('All CCC'!AX$7:AX$846,MATCH(WatchList!$B262,'All CCC'!$B$7:$B$846,0)))</f>
        <v/>
      </c>
      <c r="AY262" s="856" t="str">
        <f>IF($B262="","",INDEX('All CCC'!AY$7:AY$846,MATCH(WatchList!$B262,'All CCC'!$B$7:$B$846,0)))</f>
        <v/>
      </c>
      <c r="AZ262" s="856" t="str">
        <f>IF($B262="","",INDEX('All CCC'!AZ$7:AZ$846,MATCH(WatchList!$B262,'All CCC'!$B$7:$B$846,0)))</f>
        <v/>
      </c>
      <c r="BA262" s="856" t="str">
        <f>IF($B262="","",INDEX('All CCC'!BA$7:BA$846,MATCH(WatchList!$B262,'All CCC'!$B$7:$B$846,0)))</f>
        <v/>
      </c>
      <c r="BB262" s="856" t="str">
        <f>IF($B262="","",INDEX('All CCC'!BB$7:BB$846,MATCH(WatchList!$B262,'All CCC'!$B$7:$B$846,0)))</f>
        <v/>
      </c>
      <c r="BC262" s="856" t="str">
        <f>IF($B262="","",INDEX('All CCC'!BC$7:BC$846,MATCH(WatchList!$B262,'All CCC'!$B$7:$B$846,0)))</f>
        <v/>
      </c>
      <c r="BD262" s="856" t="str">
        <f>IF($B262="","",INDEX('All CCC'!BD$7:BD$846,MATCH(WatchList!$B262,'All CCC'!$B$7:$B$846,0)))</f>
        <v/>
      </c>
      <c r="BE262" s="856" t="str">
        <f>IF($B262="","",INDEX('All CCC'!BE$7:BE$846,MATCH(WatchList!$B262,'All CCC'!$B$7:$B$846,0)))</f>
        <v/>
      </c>
      <c r="BF262" s="856" t="str">
        <f>IF($B262="","",INDEX('All CCC'!BF$7:BF$846,MATCH(WatchList!$B262,'All CCC'!$B$7:$B$846,0)))</f>
        <v/>
      </c>
      <c r="BG262" s="856" t="str">
        <f>IF($B262="","",INDEX('All CCC'!BG$7:BG$846,MATCH(WatchList!$B262,'All CCC'!$B$7:$B$846,0)))</f>
        <v/>
      </c>
    </row>
    <row r="263" spans="1:59" x14ac:dyDescent="0.2">
      <c r="A263" s="550" t="str">
        <f>IF($B263="","",INDEX('All CCC'!A$7:A$846,MATCH(WatchList!$B263,'All CCC'!$B$7:$B$846,0)))</f>
        <v/>
      </c>
      <c r="B263" s="31"/>
      <c r="C263" s="856" t="str">
        <f>IF($B263="","",INDEX('All CCC'!C$7:C$846,MATCH(WatchList!$B263,'All CCC'!$B$7:$B$846,0)))</f>
        <v/>
      </c>
      <c r="D263" s="856" t="str">
        <f>IF($B263="","",INDEX('All CCC'!D$7:D$846,MATCH(WatchList!$B263,'All CCC'!$B$7:$B$846,0)))</f>
        <v/>
      </c>
      <c r="E263" s="856" t="str">
        <f>IF($B263="","",INDEX('All CCC'!E$7:E$846,MATCH(WatchList!$B263,'All CCC'!$B$7:$B$846,0)))</f>
        <v/>
      </c>
      <c r="F263" s="856" t="str">
        <f>IF($B263="","",INDEX('All CCC'!F$7:F$846,MATCH(WatchList!$B263,'All CCC'!$B$7:$B$846,0)))</f>
        <v/>
      </c>
      <c r="G263" s="856" t="str">
        <f>IF($B263="","",INDEX('All CCC'!G$7:G$846,MATCH(WatchList!$B263,'All CCC'!$B$7:$B$846,0)))</f>
        <v/>
      </c>
      <c r="H263" s="856" t="str">
        <f>IF($B263="","",INDEX('All CCC'!H$7:H$846,MATCH(WatchList!$B263,'All CCC'!$B$7:$B$846,0)))</f>
        <v/>
      </c>
      <c r="I263" s="856" t="str">
        <f>IF($B263="","",INDEX('All CCC'!I$7:I$846,MATCH(WatchList!$B263,'All CCC'!$B$7:$B$846,0)))</f>
        <v/>
      </c>
      <c r="J263" s="856" t="str">
        <f>IF($B263="","",INDEX('All CCC'!J$7:J$846,MATCH(WatchList!$B263,'All CCC'!$B$7:$B$846,0)))</f>
        <v/>
      </c>
      <c r="K263" s="856" t="str">
        <f>IF($B263="","",INDEX('All CCC'!K$7:K$846,MATCH(WatchList!$B263,'All CCC'!$B$7:$B$846,0)))</f>
        <v/>
      </c>
      <c r="L263" s="856" t="str">
        <f>IF($B263="","",INDEX('All CCC'!L$7:L$846,MATCH(WatchList!$B263,'All CCC'!$B$7:$B$846,0)))</f>
        <v/>
      </c>
      <c r="M263" s="856" t="str">
        <f>IF($B263="","",INDEX('All CCC'!M$7:M$846,MATCH(WatchList!$B263,'All CCC'!$B$7:$B$846,0)))</f>
        <v/>
      </c>
      <c r="N263" s="856" t="str">
        <f>IF($B263="","",INDEX('All CCC'!N$7:N$846,MATCH(WatchList!$B263,'All CCC'!$B$7:$B$846,0)))</f>
        <v/>
      </c>
      <c r="O263" s="856" t="str">
        <f>IF($B263="","",INDEX('All CCC'!O$7:O$846,MATCH(WatchList!$B263,'All CCC'!$B$7:$B$846,0)))</f>
        <v/>
      </c>
      <c r="P263" s="857" t="str">
        <f>IF($B263="","",INDEX('All CCC'!P$7:P$846,MATCH(WatchList!$B263,'All CCC'!$B$7:$B$846,0)))</f>
        <v/>
      </c>
      <c r="Q263" s="857" t="str">
        <f>IF($B263="","",INDEX('All CCC'!Q$7:Q$846,MATCH(WatchList!$B263,'All CCC'!$B$7:$B$846,0)))</f>
        <v/>
      </c>
      <c r="R263" s="856" t="str">
        <f>IF($B263="","",INDEX('All CCC'!R$7:R$846,MATCH(WatchList!$B263,'All CCC'!$B$7:$B$846,0)))</f>
        <v/>
      </c>
      <c r="S263" s="856" t="str">
        <f>IF($B263="","",INDEX('All CCC'!S$7:S$846,MATCH(WatchList!$B263,'All CCC'!$B$7:$B$846,0)))</f>
        <v/>
      </c>
      <c r="T263" s="856" t="str">
        <f>IF($B263="","",INDEX('All CCC'!T$7:T$846,MATCH(WatchList!$B263,'All CCC'!$B$7:$B$846,0)))</f>
        <v/>
      </c>
      <c r="U263" s="856" t="str">
        <f>IF($B263="","",INDEX('All CCC'!U$7:U$846,MATCH(WatchList!$B263,'All CCC'!$B$7:$B$846,0)))</f>
        <v/>
      </c>
      <c r="V263" s="856" t="str">
        <f>IF($B263="","",INDEX('All CCC'!V$7:V$846,MATCH(WatchList!$B263,'All CCC'!$B$7:$B$846,0)))</f>
        <v/>
      </c>
      <c r="W263" s="856" t="str">
        <f>IF($B263="","",INDEX('All CCC'!W$7:W$846,MATCH(WatchList!$B263,'All CCC'!$B$7:$B$846,0)))</f>
        <v/>
      </c>
      <c r="X263" s="856" t="str">
        <f>IF($B263="","",INDEX('All CCC'!X$7:X$846,MATCH(WatchList!$B263,'All CCC'!$B$7:$B$846,0)))</f>
        <v/>
      </c>
      <c r="Y263" s="856" t="str">
        <f>IF($B263="","",INDEX('All CCC'!Y$7:Y$846,MATCH(WatchList!$B263,'All CCC'!$B$7:$B$846,0)))</f>
        <v/>
      </c>
      <c r="Z263" s="856" t="str">
        <f>IF($B263="","",INDEX('All CCC'!Z$7:Z$846,MATCH(WatchList!$B263,'All CCC'!$B$7:$B$846,0)))</f>
        <v/>
      </c>
      <c r="AA263" s="856" t="str">
        <f>IF($B263="","",INDEX('All CCC'!AA$7:AA$846,MATCH(WatchList!$B263,'All CCC'!$B$7:$B$846,0)))</f>
        <v/>
      </c>
      <c r="AB263" s="856" t="str">
        <f>IF($B263="","",INDEX('All CCC'!AB$7:AB$846,MATCH(WatchList!$B263,'All CCC'!$B$7:$B$846,0)))</f>
        <v/>
      </c>
      <c r="AC263" s="856" t="str">
        <f>IF($B263="","",INDEX('All CCC'!AC$7:AC$846,MATCH(WatchList!$B263,'All CCC'!$B$7:$B$846,0)))</f>
        <v/>
      </c>
      <c r="AD263" s="856" t="str">
        <f>IF($B263="","",INDEX('All CCC'!AD$7:AD$846,MATCH(WatchList!$B263,'All CCC'!$B$7:$B$846,0)))</f>
        <v/>
      </c>
      <c r="AE263" s="856" t="str">
        <f>IF($B263="","",INDEX('All CCC'!AE$7:AE$846,MATCH(WatchList!$B263,'All CCC'!$B$7:$B$846,0)))</f>
        <v/>
      </c>
      <c r="AF263" s="856" t="str">
        <f>IF($B263="","",INDEX('All CCC'!AF$7:AF$846,MATCH(WatchList!$B263,'All CCC'!$B$7:$B$846,0)))</f>
        <v/>
      </c>
      <c r="AG263" s="856" t="str">
        <f>IF($B263="","",INDEX('All CCC'!AG$7:AG$846,MATCH(WatchList!$B263,'All CCC'!$B$7:$B$846,0)))</f>
        <v/>
      </c>
      <c r="AH263" s="856" t="str">
        <f>IF($B263="","",INDEX('All CCC'!AH$7:AH$846,MATCH(WatchList!$B263,'All CCC'!$B$7:$B$846,0)))</f>
        <v/>
      </c>
      <c r="AI263" s="856" t="str">
        <f>IF($B263="","",INDEX('All CCC'!AI$7:AI$846,MATCH(WatchList!$B263,'All CCC'!$B$7:$B$846,0)))</f>
        <v/>
      </c>
      <c r="AJ263" s="856" t="str">
        <f>IF($B263="","",INDEX('All CCC'!AJ$7:AJ$846,MATCH(WatchList!$B263,'All CCC'!$B$7:$B$846,0)))</f>
        <v/>
      </c>
      <c r="AK263" s="856" t="str">
        <f>IF($B263="","",INDEX('All CCC'!AK$7:AK$846,MATCH(WatchList!$B263,'All CCC'!$B$7:$B$846,0)))</f>
        <v/>
      </c>
      <c r="AL263" s="856" t="str">
        <f>IF($B263="","",INDEX('All CCC'!AL$7:AL$846,MATCH(WatchList!$B263,'All CCC'!$B$7:$B$846,0)))</f>
        <v/>
      </c>
      <c r="AM263" s="856" t="str">
        <f>IF($B263="","",INDEX('All CCC'!AM$7:AM$846,MATCH(WatchList!$B263,'All CCC'!$B$7:$B$846,0)))</f>
        <v/>
      </c>
      <c r="AN263" s="856" t="str">
        <f>IF($B263="","",INDEX('All CCC'!AN$7:AN$846,MATCH(WatchList!$B263,'All CCC'!$B$7:$B$846,0)))</f>
        <v/>
      </c>
      <c r="AO263" s="856" t="str">
        <f>IF($B263="","",INDEX('All CCC'!AO$7:AO$846,MATCH(WatchList!$B263,'All CCC'!$B$7:$B$846,0)))</f>
        <v/>
      </c>
      <c r="AP263" s="856" t="str">
        <f>IF($B263="","",INDEX('All CCC'!AP$7:AP$846,MATCH(WatchList!$B263,'All CCC'!$B$7:$B$846,0)))</f>
        <v/>
      </c>
      <c r="AQ263" s="856" t="str">
        <f>IF($B263="","",INDEX('All CCC'!AQ$7:AQ$846,MATCH(WatchList!$B263,'All CCC'!$B$7:$B$846,0)))</f>
        <v/>
      </c>
      <c r="AR263" s="856" t="str">
        <f>IF($B263="","",INDEX('All CCC'!AR$7:AR$846,MATCH(WatchList!$B263,'All CCC'!$B$7:$B$846,0)))</f>
        <v/>
      </c>
      <c r="AS263" s="856" t="str">
        <f>IF($B263="","",INDEX('All CCC'!AS$7:AS$846,MATCH(WatchList!$B263,'All CCC'!$B$7:$B$846,0)))</f>
        <v/>
      </c>
      <c r="AT263" s="856" t="str">
        <f>IF($B263="","",INDEX('All CCC'!AT$7:AT$846,MATCH(WatchList!$B263,'All CCC'!$B$7:$B$846,0)))</f>
        <v/>
      </c>
      <c r="AU263" s="856" t="str">
        <f>IF($B263="","",INDEX('All CCC'!AU$7:AU$846,MATCH(WatchList!$B263,'All CCC'!$B$7:$B$846,0)))</f>
        <v/>
      </c>
      <c r="AV263" s="856" t="str">
        <f>IF($B263="","",INDEX('All CCC'!AV$7:AV$846,MATCH(WatchList!$B263,'All CCC'!$B$7:$B$846,0)))</f>
        <v/>
      </c>
      <c r="AW263" s="856" t="str">
        <f>IF($B263="","",INDEX('All CCC'!AW$7:AW$846,MATCH(WatchList!$B263,'All CCC'!$B$7:$B$846,0)))</f>
        <v/>
      </c>
      <c r="AX263" s="856" t="str">
        <f>IF($B263="","",INDEX('All CCC'!AX$7:AX$846,MATCH(WatchList!$B263,'All CCC'!$B$7:$B$846,0)))</f>
        <v/>
      </c>
      <c r="AY263" s="856" t="str">
        <f>IF($B263="","",INDEX('All CCC'!AY$7:AY$846,MATCH(WatchList!$B263,'All CCC'!$B$7:$B$846,0)))</f>
        <v/>
      </c>
      <c r="AZ263" s="856" t="str">
        <f>IF($B263="","",INDEX('All CCC'!AZ$7:AZ$846,MATCH(WatchList!$B263,'All CCC'!$B$7:$B$846,0)))</f>
        <v/>
      </c>
      <c r="BA263" s="856" t="str">
        <f>IF($B263="","",INDEX('All CCC'!BA$7:BA$846,MATCH(WatchList!$B263,'All CCC'!$B$7:$B$846,0)))</f>
        <v/>
      </c>
      <c r="BB263" s="856" t="str">
        <f>IF($B263="","",INDEX('All CCC'!BB$7:BB$846,MATCH(WatchList!$B263,'All CCC'!$B$7:$B$846,0)))</f>
        <v/>
      </c>
      <c r="BC263" s="856" t="str">
        <f>IF($B263="","",INDEX('All CCC'!BC$7:BC$846,MATCH(WatchList!$B263,'All CCC'!$B$7:$B$846,0)))</f>
        <v/>
      </c>
      <c r="BD263" s="856" t="str">
        <f>IF($B263="","",INDEX('All CCC'!BD$7:BD$846,MATCH(WatchList!$B263,'All CCC'!$B$7:$B$846,0)))</f>
        <v/>
      </c>
      <c r="BE263" s="856" t="str">
        <f>IF($B263="","",INDEX('All CCC'!BE$7:BE$846,MATCH(WatchList!$B263,'All CCC'!$B$7:$B$846,0)))</f>
        <v/>
      </c>
      <c r="BF263" s="856" t="str">
        <f>IF($B263="","",INDEX('All CCC'!BF$7:BF$846,MATCH(WatchList!$B263,'All CCC'!$B$7:$B$846,0)))</f>
        <v/>
      </c>
      <c r="BG263" s="856" t="str">
        <f>IF($B263="","",INDEX('All CCC'!BG$7:BG$846,MATCH(WatchList!$B263,'All CCC'!$B$7:$B$846,0)))</f>
        <v/>
      </c>
    </row>
    <row r="264" spans="1:59" x14ac:dyDescent="0.2">
      <c r="A264" s="550" t="str">
        <f>IF($B264="","",INDEX('All CCC'!A$7:A$846,MATCH(WatchList!$B264,'All CCC'!$B$7:$B$846,0)))</f>
        <v/>
      </c>
      <c r="B264" s="31"/>
      <c r="C264" s="856" t="str">
        <f>IF($B264="","",INDEX('All CCC'!C$7:C$846,MATCH(WatchList!$B264,'All CCC'!$B$7:$B$846,0)))</f>
        <v/>
      </c>
      <c r="D264" s="856" t="str">
        <f>IF($B264="","",INDEX('All CCC'!D$7:D$846,MATCH(WatchList!$B264,'All CCC'!$B$7:$B$846,0)))</f>
        <v/>
      </c>
      <c r="E264" s="856" t="str">
        <f>IF($B264="","",INDEX('All CCC'!E$7:E$846,MATCH(WatchList!$B264,'All CCC'!$B$7:$B$846,0)))</f>
        <v/>
      </c>
      <c r="F264" s="856" t="str">
        <f>IF($B264="","",INDEX('All CCC'!F$7:F$846,MATCH(WatchList!$B264,'All CCC'!$B$7:$B$846,0)))</f>
        <v/>
      </c>
      <c r="G264" s="856" t="str">
        <f>IF($B264="","",INDEX('All CCC'!G$7:G$846,MATCH(WatchList!$B264,'All CCC'!$B$7:$B$846,0)))</f>
        <v/>
      </c>
      <c r="H264" s="856" t="str">
        <f>IF($B264="","",INDEX('All CCC'!H$7:H$846,MATCH(WatchList!$B264,'All CCC'!$B$7:$B$846,0)))</f>
        <v/>
      </c>
      <c r="I264" s="856" t="str">
        <f>IF($B264="","",INDEX('All CCC'!I$7:I$846,MATCH(WatchList!$B264,'All CCC'!$B$7:$B$846,0)))</f>
        <v/>
      </c>
      <c r="J264" s="856" t="str">
        <f>IF($B264="","",INDEX('All CCC'!J$7:J$846,MATCH(WatchList!$B264,'All CCC'!$B$7:$B$846,0)))</f>
        <v/>
      </c>
      <c r="K264" s="856" t="str">
        <f>IF($B264="","",INDEX('All CCC'!K$7:K$846,MATCH(WatchList!$B264,'All CCC'!$B$7:$B$846,0)))</f>
        <v/>
      </c>
      <c r="L264" s="856" t="str">
        <f>IF($B264="","",INDEX('All CCC'!L$7:L$846,MATCH(WatchList!$B264,'All CCC'!$B$7:$B$846,0)))</f>
        <v/>
      </c>
      <c r="M264" s="856" t="str">
        <f>IF($B264="","",INDEX('All CCC'!M$7:M$846,MATCH(WatchList!$B264,'All CCC'!$B$7:$B$846,0)))</f>
        <v/>
      </c>
      <c r="N264" s="856" t="str">
        <f>IF($B264="","",INDEX('All CCC'!N$7:N$846,MATCH(WatchList!$B264,'All CCC'!$B$7:$B$846,0)))</f>
        <v/>
      </c>
      <c r="O264" s="856" t="str">
        <f>IF($B264="","",INDEX('All CCC'!O$7:O$846,MATCH(WatchList!$B264,'All CCC'!$B$7:$B$846,0)))</f>
        <v/>
      </c>
      <c r="P264" s="857" t="str">
        <f>IF($B264="","",INDEX('All CCC'!P$7:P$846,MATCH(WatchList!$B264,'All CCC'!$B$7:$B$846,0)))</f>
        <v/>
      </c>
      <c r="Q264" s="857" t="str">
        <f>IF($B264="","",INDEX('All CCC'!Q$7:Q$846,MATCH(WatchList!$B264,'All CCC'!$B$7:$B$846,0)))</f>
        <v/>
      </c>
      <c r="R264" s="856" t="str">
        <f>IF($B264="","",INDEX('All CCC'!R$7:R$846,MATCH(WatchList!$B264,'All CCC'!$B$7:$B$846,0)))</f>
        <v/>
      </c>
      <c r="S264" s="856" t="str">
        <f>IF($B264="","",INDEX('All CCC'!S$7:S$846,MATCH(WatchList!$B264,'All CCC'!$B$7:$B$846,0)))</f>
        <v/>
      </c>
      <c r="T264" s="856" t="str">
        <f>IF($B264="","",INDEX('All CCC'!T$7:T$846,MATCH(WatchList!$B264,'All CCC'!$B$7:$B$846,0)))</f>
        <v/>
      </c>
      <c r="U264" s="856" t="str">
        <f>IF($B264="","",INDEX('All CCC'!U$7:U$846,MATCH(WatchList!$B264,'All CCC'!$B$7:$B$846,0)))</f>
        <v/>
      </c>
      <c r="V264" s="856" t="str">
        <f>IF($B264="","",INDEX('All CCC'!V$7:V$846,MATCH(WatchList!$B264,'All CCC'!$B$7:$B$846,0)))</f>
        <v/>
      </c>
      <c r="W264" s="856" t="str">
        <f>IF($B264="","",INDEX('All CCC'!W$7:W$846,MATCH(WatchList!$B264,'All CCC'!$B$7:$B$846,0)))</f>
        <v/>
      </c>
      <c r="X264" s="856" t="str">
        <f>IF($B264="","",INDEX('All CCC'!X$7:X$846,MATCH(WatchList!$B264,'All CCC'!$B$7:$B$846,0)))</f>
        <v/>
      </c>
      <c r="Y264" s="856" t="str">
        <f>IF($B264="","",INDEX('All CCC'!Y$7:Y$846,MATCH(WatchList!$B264,'All CCC'!$B$7:$B$846,0)))</f>
        <v/>
      </c>
      <c r="Z264" s="856" t="str">
        <f>IF($B264="","",INDEX('All CCC'!Z$7:Z$846,MATCH(WatchList!$B264,'All CCC'!$B$7:$B$846,0)))</f>
        <v/>
      </c>
      <c r="AA264" s="856" t="str">
        <f>IF($B264="","",INDEX('All CCC'!AA$7:AA$846,MATCH(WatchList!$B264,'All CCC'!$B$7:$B$846,0)))</f>
        <v/>
      </c>
      <c r="AB264" s="856" t="str">
        <f>IF($B264="","",INDEX('All CCC'!AB$7:AB$846,MATCH(WatchList!$B264,'All CCC'!$B$7:$B$846,0)))</f>
        <v/>
      </c>
      <c r="AC264" s="856" t="str">
        <f>IF($B264="","",INDEX('All CCC'!AC$7:AC$846,MATCH(WatchList!$B264,'All CCC'!$B$7:$B$846,0)))</f>
        <v/>
      </c>
      <c r="AD264" s="856" t="str">
        <f>IF($B264="","",INDEX('All CCC'!AD$7:AD$846,MATCH(WatchList!$B264,'All CCC'!$B$7:$B$846,0)))</f>
        <v/>
      </c>
      <c r="AE264" s="856" t="str">
        <f>IF($B264="","",INDEX('All CCC'!AE$7:AE$846,MATCH(WatchList!$B264,'All CCC'!$B$7:$B$846,0)))</f>
        <v/>
      </c>
      <c r="AF264" s="856" t="str">
        <f>IF($B264="","",INDEX('All CCC'!AF$7:AF$846,MATCH(WatchList!$B264,'All CCC'!$B$7:$B$846,0)))</f>
        <v/>
      </c>
      <c r="AG264" s="856" t="str">
        <f>IF($B264="","",INDEX('All CCC'!AG$7:AG$846,MATCH(WatchList!$B264,'All CCC'!$B$7:$B$846,0)))</f>
        <v/>
      </c>
      <c r="AH264" s="856" t="str">
        <f>IF($B264="","",INDEX('All CCC'!AH$7:AH$846,MATCH(WatchList!$B264,'All CCC'!$B$7:$B$846,0)))</f>
        <v/>
      </c>
      <c r="AI264" s="856" t="str">
        <f>IF($B264="","",INDEX('All CCC'!AI$7:AI$846,MATCH(WatchList!$B264,'All CCC'!$B$7:$B$846,0)))</f>
        <v/>
      </c>
      <c r="AJ264" s="856" t="str">
        <f>IF($B264="","",INDEX('All CCC'!AJ$7:AJ$846,MATCH(WatchList!$B264,'All CCC'!$B$7:$B$846,0)))</f>
        <v/>
      </c>
      <c r="AK264" s="856" t="str">
        <f>IF($B264="","",INDEX('All CCC'!AK$7:AK$846,MATCH(WatchList!$B264,'All CCC'!$B$7:$B$846,0)))</f>
        <v/>
      </c>
      <c r="AL264" s="856" t="str">
        <f>IF($B264="","",INDEX('All CCC'!AL$7:AL$846,MATCH(WatchList!$B264,'All CCC'!$B$7:$B$846,0)))</f>
        <v/>
      </c>
      <c r="AM264" s="856" t="str">
        <f>IF($B264="","",INDEX('All CCC'!AM$7:AM$846,MATCH(WatchList!$B264,'All CCC'!$B$7:$B$846,0)))</f>
        <v/>
      </c>
      <c r="AN264" s="856" t="str">
        <f>IF($B264="","",INDEX('All CCC'!AN$7:AN$846,MATCH(WatchList!$B264,'All CCC'!$B$7:$B$846,0)))</f>
        <v/>
      </c>
      <c r="AO264" s="856" t="str">
        <f>IF($B264="","",INDEX('All CCC'!AO$7:AO$846,MATCH(WatchList!$B264,'All CCC'!$B$7:$B$846,0)))</f>
        <v/>
      </c>
      <c r="AP264" s="856" t="str">
        <f>IF($B264="","",INDEX('All CCC'!AP$7:AP$846,MATCH(WatchList!$B264,'All CCC'!$B$7:$B$846,0)))</f>
        <v/>
      </c>
      <c r="AQ264" s="856" t="str">
        <f>IF($B264="","",INDEX('All CCC'!AQ$7:AQ$846,MATCH(WatchList!$B264,'All CCC'!$B$7:$B$846,0)))</f>
        <v/>
      </c>
      <c r="AR264" s="856" t="str">
        <f>IF($B264="","",INDEX('All CCC'!AR$7:AR$846,MATCH(WatchList!$B264,'All CCC'!$B$7:$B$846,0)))</f>
        <v/>
      </c>
      <c r="AS264" s="856" t="str">
        <f>IF($B264="","",INDEX('All CCC'!AS$7:AS$846,MATCH(WatchList!$B264,'All CCC'!$B$7:$B$846,0)))</f>
        <v/>
      </c>
      <c r="AT264" s="856" t="str">
        <f>IF($B264="","",INDEX('All CCC'!AT$7:AT$846,MATCH(WatchList!$B264,'All CCC'!$B$7:$B$846,0)))</f>
        <v/>
      </c>
      <c r="AU264" s="856" t="str">
        <f>IF($B264="","",INDEX('All CCC'!AU$7:AU$846,MATCH(WatchList!$B264,'All CCC'!$B$7:$B$846,0)))</f>
        <v/>
      </c>
      <c r="AV264" s="856" t="str">
        <f>IF($B264="","",INDEX('All CCC'!AV$7:AV$846,MATCH(WatchList!$B264,'All CCC'!$B$7:$B$846,0)))</f>
        <v/>
      </c>
      <c r="AW264" s="856" t="str">
        <f>IF($B264="","",INDEX('All CCC'!AW$7:AW$846,MATCH(WatchList!$B264,'All CCC'!$B$7:$B$846,0)))</f>
        <v/>
      </c>
      <c r="AX264" s="856" t="str">
        <f>IF($B264="","",INDEX('All CCC'!AX$7:AX$846,MATCH(WatchList!$B264,'All CCC'!$B$7:$B$846,0)))</f>
        <v/>
      </c>
      <c r="AY264" s="856" t="str">
        <f>IF($B264="","",INDEX('All CCC'!AY$7:AY$846,MATCH(WatchList!$B264,'All CCC'!$B$7:$B$846,0)))</f>
        <v/>
      </c>
      <c r="AZ264" s="856" t="str">
        <f>IF($B264="","",INDEX('All CCC'!AZ$7:AZ$846,MATCH(WatchList!$B264,'All CCC'!$B$7:$B$846,0)))</f>
        <v/>
      </c>
      <c r="BA264" s="856" t="str">
        <f>IF($B264="","",INDEX('All CCC'!BA$7:BA$846,MATCH(WatchList!$B264,'All CCC'!$B$7:$B$846,0)))</f>
        <v/>
      </c>
      <c r="BB264" s="856" t="str">
        <f>IF($B264="","",INDEX('All CCC'!BB$7:BB$846,MATCH(WatchList!$B264,'All CCC'!$B$7:$B$846,0)))</f>
        <v/>
      </c>
      <c r="BC264" s="856" t="str">
        <f>IF($B264="","",INDEX('All CCC'!BC$7:BC$846,MATCH(WatchList!$B264,'All CCC'!$B$7:$B$846,0)))</f>
        <v/>
      </c>
      <c r="BD264" s="856" t="str">
        <f>IF($B264="","",INDEX('All CCC'!BD$7:BD$846,MATCH(WatchList!$B264,'All CCC'!$B$7:$B$846,0)))</f>
        <v/>
      </c>
      <c r="BE264" s="856" t="str">
        <f>IF($B264="","",INDEX('All CCC'!BE$7:BE$846,MATCH(WatchList!$B264,'All CCC'!$B$7:$B$846,0)))</f>
        <v/>
      </c>
      <c r="BF264" s="856" t="str">
        <f>IF($B264="","",INDEX('All CCC'!BF$7:BF$846,MATCH(WatchList!$B264,'All CCC'!$B$7:$B$846,0)))</f>
        <v/>
      </c>
      <c r="BG264" s="856" t="str">
        <f>IF($B264="","",INDEX('All CCC'!BG$7:BG$846,MATCH(WatchList!$B264,'All CCC'!$B$7:$B$846,0)))</f>
        <v/>
      </c>
    </row>
    <row r="265" spans="1:59" x14ac:dyDescent="0.2">
      <c r="A265" s="550" t="str">
        <f>IF($B265="","",INDEX('All CCC'!A$7:A$846,MATCH(WatchList!$B265,'All CCC'!$B$7:$B$846,0)))</f>
        <v/>
      </c>
      <c r="B265" s="31"/>
      <c r="C265" s="856" t="str">
        <f>IF($B265="","",INDEX('All CCC'!C$7:C$846,MATCH(WatchList!$B265,'All CCC'!$B$7:$B$846,0)))</f>
        <v/>
      </c>
      <c r="D265" s="856" t="str">
        <f>IF($B265="","",INDEX('All CCC'!D$7:D$846,MATCH(WatchList!$B265,'All CCC'!$B$7:$B$846,0)))</f>
        <v/>
      </c>
      <c r="E265" s="856" t="str">
        <f>IF($B265="","",INDEX('All CCC'!E$7:E$846,MATCH(WatchList!$B265,'All CCC'!$B$7:$B$846,0)))</f>
        <v/>
      </c>
      <c r="F265" s="856" t="str">
        <f>IF($B265="","",INDEX('All CCC'!F$7:F$846,MATCH(WatchList!$B265,'All CCC'!$B$7:$B$846,0)))</f>
        <v/>
      </c>
      <c r="G265" s="856" t="str">
        <f>IF($B265="","",INDEX('All CCC'!G$7:G$846,MATCH(WatchList!$B265,'All CCC'!$B$7:$B$846,0)))</f>
        <v/>
      </c>
      <c r="H265" s="856" t="str">
        <f>IF($B265="","",INDEX('All CCC'!H$7:H$846,MATCH(WatchList!$B265,'All CCC'!$B$7:$B$846,0)))</f>
        <v/>
      </c>
      <c r="I265" s="856" t="str">
        <f>IF($B265="","",INDEX('All CCC'!I$7:I$846,MATCH(WatchList!$B265,'All CCC'!$B$7:$B$846,0)))</f>
        <v/>
      </c>
      <c r="J265" s="856" t="str">
        <f>IF($B265="","",INDEX('All CCC'!J$7:J$846,MATCH(WatchList!$B265,'All CCC'!$B$7:$B$846,0)))</f>
        <v/>
      </c>
      <c r="K265" s="856" t="str">
        <f>IF($B265="","",INDEX('All CCC'!K$7:K$846,MATCH(WatchList!$B265,'All CCC'!$B$7:$B$846,0)))</f>
        <v/>
      </c>
      <c r="L265" s="856" t="str">
        <f>IF($B265="","",INDEX('All CCC'!L$7:L$846,MATCH(WatchList!$B265,'All CCC'!$B$7:$B$846,0)))</f>
        <v/>
      </c>
      <c r="M265" s="856" t="str">
        <f>IF($B265="","",INDEX('All CCC'!M$7:M$846,MATCH(WatchList!$B265,'All CCC'!$B$7:$B$846,0)))</f>
        <v/>
      </c>
      <c r="N265" s="856" t="str">
        <f>IF($B265="","",INDEX('All CCC'!N$7:N$846,MATCH(WatchList!$B265,'All CCC'!$B$7:$B$846,0)))</f>
        <v/>
      </c>
      <c r="O265" s="856" t="str">
        <f>IF($B265="","",INDEX('All CCC'!O$7:O$846,MATCH(WatchList!$B265,'All CCC'!$B$7:$B$846,0)))</f>
        <v/>
      </c>
      <c r="P265" s="857" t="str">
        <f>IF($B265="","",INDEX('All CCC'!P$7:P$846,MATCH(WatchList!$B265,'All CCC'!$B$7:$B$846,0)))</f>
        <v/>
      </c>
      <c r="Q265" s="857" t="str">
        <f>IF($B265="","",INDEX('All CCC'!Q$7:Q$846,MATCH(WatchList!$B265,'All CCC'!$B$7:$B$846,0)))</f>
        <v/>
      </c>
      <c r="R265" s="856" t="str">
        <f>IF($B265="","",INDEX('All CCC'!R$7:R$846,MATCH(WatchList!$B265,'All CCC'!$B$7:$B$846,0)))</f>
        <v/>
      </c>
      <c r="S265" s="856" t="str">
        <f>IF($B265="","",INDEX('All CCC'!S$7:S$846,MATCH(WatchList!$B265,'All CCC'!$B$7:$B$846,0)))</f>
        <v/>
      </c>
      <c r="T265" s="856" t="str">
        <f>IF($B265="","",INDEX('All CCC'!T$7:T$846,MATCH(WatchList!$B265,'All CCC'!$B$7:$B$846,0)))</f>
        <v/>
      </c>
      <c r="U265" s="856" t="str">
        <f>IF($B265="","",INDEX('All CCC'!U$7:U$846,MATCH(WatchList!$B265,'All CCC'!$B$7:$B$846,0)))</f>
        <v/>
      </c>
      <c r="V265" s="856" t="str">
        <f>IF($B265="","",INDEX('All CCC'!V$7:V$846,MATCH(WatchList!$B265,'All CCC'!$B$7:$B$846,0)))</f>
        <v/>
      </c>
      <c r="W265" s="856" t="str">
        <f>IF($B265="","",INDEX('All CCC'!W$7:W$846,MATCH(WatchList!$B265,'All CCC'!$B$7:$B$846,0)))</f>
        <v/>
      </c>
      <c r="X265" s="856" t="str">
        <f>IF($B265="","",INDEX('All CCC'!X$7:X$846,MATCH(WatchList!$B265,'All CCC'!$B$7:$B$846,0)))</f>
        <v/>
      </c>
      <c r="Y265" s="856" t="str">
        <f>IF($B265="","",INDEX('All CCC'!Y$7:Y$846,MATCH(WatchList!$B265,'All CCC'!$B$7:$B$846,0)))</f>
        <v/>
      </c>
      <c r="Z265" s="856" t="str">
        <f>IF($B265="","",INDEX('All CCC'!Z$7:Z$846,MATCH(WatchList!$B265,'All CCC'!$B$7:$B$846,0)))</f>
        <v/>
      </c>
      <c r="AA265" s="856" t="str">
        <f>IF($B265="","",INDEX('All CCC'!AA$7:AA$846,MATCH(WatchList!$B265,'All CCC'!$B$7:$B$846,0)))</f>
        <v/>
      </c>
      <c r="AB265" s="856" t="str">
        <f>IF($B265="","",INDEX('All CCC'!AB$7:AB$846,MATCH(WatchList!$B265,'All CCC'!$B$7:$B$846,0)))</f>
        <v/>
      </c>
      <c r="AC265" s="856" t="str">
        <f>IF($B265="","",INDEX('All CCC'!AC$7:AC$846,MATCH(WatchList!$B265,'All CCC'!$B$7:$B$846,0)))</f>
        <v/>
      </c>
      <c r="AD265" s="856" t="str">
        <f>IF($B265="","",INDEX('All CCC'!AD$7:AD$846,MATCH(WatchList!$B265,'All CCC'!$B$7:$B$846,0)))</f>
        <v/>
      </c>
      <c r="AE265" s="856" t="str">
        <f>IF($B265="","",INDEX('All CCC'!AE$7:AE$846,MATCH(WatchList!$B265,'All CCC'!$B$7:$B$846,0)))</f>
        <v/>
      </c>
      <c r="AF265" s="856" t="str">
        <f>IF($B265="","",INDEX('All CCC'!AF$7:AF$846,MATCH(WatchList!$B265,'All CCC'!$B$7:$B$846,0)))</f>
        <v/>
      </c>
      <c r="AG265" s="856" t="str">
        <f>IF($B265="","",INDEX('All CCC'!AG$7:AG$846,MATCH(WatchList!$B265,'All CCC'!$B$7:$B$846,0)))</f>
        <v/>
      </c>
      <c r="AH265" s="856" t="str">
        <f>IF($B265="","",INDEX('All CCC'!AH$7:AH$846,MATCH(WatchList!$B265,'All CCC'!$B$7:$B$846,0)))</f>
        <v/>
      </c>
      <c r="AI265" s="856" t="str">
        <f>IF($B265="","",INDEX('All CCC'!AI$7:AI$846,MATCH(WatchList!$B265,'All CCC'!$B$7:$B$846,0)))</f>
        <v/>
      </c>
      <c r="AJ265" s="856" t="str">
        <f>IF($B265="","",INDEX('All CCC'!AJ$7:AJ$846,MATCH(WatchList!$B265,'All CCC'!$B$7:$B$846,0)))</f>
        <v/>
      </c>
      <c r="AK265" s="856" t="str">
        <f>IF($B265="","",INDEX('All CCC'!AK$7:AK$846,MATCH(WatchList!$B265,'All CCC'!$B$7:$B$846,0)))</f>
        <v/>
      </c>
      <c r="AL265" s="856" t="str">
        <f>IF($B265="","",INDEX('All CCC'!AL$7:AL$846,MATCH(WatchList!$B265,'All CCC'!$B$7:$B$846,0)))</f>
        <v/>
      </c>
      <c r="AM265" s="856" t="str">
        <f>IF($B265="","",INDEX('All CCC'!AM$7:AM$846,MATCH(WatchList!$B265,'All CCC'!$B$7:$B$846,0)))</f>
        <v/>
      </c>
      <c r="AN265" s="856" t="str">
        <f>IF($B265="","",INDEX('All CCC'!AN$7:AN$846,MATCH(WatchList!$B265,'All CCC'!$B$7:$B$846,0)))</f>
        <v/>
      </c>
      <c r="AO265" s="856" t="str">
        <f>IF($B265="","",INDEX('All CCC'!AO$7:AO$846,MATCH(WatchList!$B265,'All CCC'!$B$7:$B$846,0)))</f>
        <v/>
      </c>
      <c r="AP265" s="856" t="str">
        <f>IF($B265="","",INDEX('All CCC'!AP$7:AP$846,MATCH(WatchList!$B265,'All CCC'!$B$7:$B$846,0)))</f>
        <v/>
      </c>
      <c r="AQ265" s="856" t="str">
        <f>IF($B265="","",INDEX('All CCC'!AQ$7:AQ$846,MATCH(WatchList!$B265,'All CCC'!$B$7:$B$846,0)))</f>
        <v/>
      </c>
      <c r="AR265" s="856" t="str">
        <f>IF($B265="","",INDEX('All CCC'!AR$7:AR$846,MATCH(WatchList!$B265,'All CCC'!$B$7:$B$846,0)))</f>
        <v/>
      </c>
      <c r="AS265" s="856" t="str">
        <f>IF($B265="","",INDEX('All CCC'!AS$7:AS$846,MATCH(WatchList!$B265,'All CCC'!$B$7:$B$846,0)))</f>
        <v/>
      </c>
      <c r="AT265" s="856" t="str">
        <f>IF($B265="","",INDEX('All CCC'!AT$7:AT$846,MATCH(WatchList!$B265,'All CCC'!$B$7:$B$846,0)))</f>
        <v/>
      </c>
      <c r="AU265" s="856" t="str">
        <f>IF($B265="","",INDEX('All CCC'!AU$7:AU$846,MATCH(WatchList!$B265,'All CCC'!$B$7:$B$846,0)))</f>
        <v/>
      </c>
      <c r="AV265" s="856" t="str">
        <f>IF($B265="","",INDEX('All CCC'!AV$7:AV$846,MATCH(WatchList!$B265,'All CCC'!$B$7:$B$846,0)))</f>
        <v/>
      </c>
      <c r="AW265" s="856" t="str">
        <f>IF($B265="","",INDEX('All CCC'!AW$7:AW$846,MATCH(WatchList!$B265,'All CCC'!$B$7:$B$846,0)))</f>
        <v/>
      </c>
      <c r="AX265" s="856" t="str">
        <f>IF($B265="","",INDEX('All CCC'!AX$7:AX$846,MATCH(WatchList!$B265,'All CCC'!$B$7:$B$846,0)))</f>
        <v/>
      </c>
      <c r="AY265" s="856" t="str">
        <f>IF($B265="","",INDEX('All CCC'!AY$7:AY$846,MATCH(WatchList!$B265,'All CCC'!$B$7:$B$846,0)))</f>
        <v/>
      </c>
      <c r="AZ265" s="856" t="str">
        <f>IF($B265="","",INDEX('All CCC'!AZ$7:AZ$846,MATCH(WatchList!$B265,'All CCC'!$B$7:$B$846,0)))</f>
        <v/>
      </c>
      <c r="BA265" s="856" t="str">
        <f>IF($B265="","",INDEX('All CCC'!BA$7:BA$846,MATCH(WatchList!$B265,'All CCC'!$B$7:$B$846,0)))</f>
        <v/>
      </c>
      <c r="BB265" s="856" t="str">
        <f>IF($B265="","",INDEX('All CCC'!BB$7:BB$846,MATCH(WatchList!$B265,'All CCC'!$B$7:$B$846,0)))</f>
        <v/>
      </c>
      <c r="BC265" s="856" t="str">
        <f>IF($B265="","",INDEX('All CCC'!BC$7:BC$846,MATCH(WatchList!$B265,'All CCC'!$B$7:$B$846,0)))</f>
        <v/>
      </c>
      <c r="BD265" s="856" t="str">
        <f>IF($B265="","",INDEX('All CCC'!BD$7:BD$846,MATCH(WatchList!$B265,'All CCC'!$B$7:$B$846,0)))</f>
        <v/>
      </c>
      <c r="BE265" s="856" t="str">
        <f>IF($B265="","",INDEX('All CCC'!BE$7:BE$846,MATCH(WatchList!$B265,'All CCC'!$B$7:$B$846,0)))</f>
        <v/>
      </c>
      <c r="BF265" s="856" t="str">
        <f>IF($B265="","",INDEX('All CCC'!BF$7:BF$846,MATCH(WatchList!$B265,'All CCC'!$B$7:$B$846,0)))</f>
        <v/>
      </c>
      <c r="BG265" s="856" t="str">
        <f>IF($B265="","",INDEX('All CCC'!BG$7:BG$846,MATCH(WatchList!$B265,'All CCC'!$B$7:$B$846,0)))</f>
        <v/>
      </c>
    </row>
    <row r="266" spans="1:59" x14ac:dyDescent="0.2">
      <c r="A266" s="550" t="str">
        <f>IF($B266="","",INDEX('All CCC'!A$7:A$846,MATCH(WatchList!$B266,'All CCC'!$B$7:$B$846,0)))</f>
        <v/>
      </c>
      <c r="B266" s="31"/>
      <c r="C266" s="856" t="str">
        <f>IF($B266="","",INDEX('All CCC'!C$7:C$846,MATCH(WatchList!$B266,'All CCC'!$B$7:$B$846,0)))</f>
        <v/>
      </c>
      <c r="D266" s="856" t="str">
        <f>IF($B266="","",INDEX('All CCC'!D$7:D$846,MATCH(WatchList!$B266,'All CCC'!$B$7:$B$846,0)))</f>
        <v/>
      </c>
      <c r="E266" s="856" t="str">
        <f>IF($B266="","",INDEX('All CCC'!E$7:E$846,MATCH(WatchList!$B266,'All CCC'!$B$7:$B$846,0)))</f>
        <v/>
      </c>
      <c r="F266" s="856" t="str">
        <f>IF($B266="","",INDEX('All CCC'!F$7:F$846,MATCH(WatchList!$B266,'All CCC'!$B$7:$B$846,0)))</f>
        <v/>
      </c>
      <c r="G266" s="856" t="str">
        <f>IF($B266="","",INDEX('All CCC'!G$7:G$846,MATCH(WatchList!$B266,'All CCC'!$B$7:$B$846,0)))</f>
        <v/>
      </c>
      <c r="H266" s="856" t="str">
        <f>IF($B266="","",INDEX('All CCC'!H$7:H$846,MATCH(WatchList!$B266,'All CCC'!$B$7:$B$846,0)))</f>
        <v/>
      </c>
      <c r="I266" s="856" t="str">
        <f>IF($B266="","",INDEX('All CCC'!I$7:I$846,MATCH(WatchList!$B266,'All CCC'!$B$7:$B$846,0)))</f>
        <v/>
      </c>
      <c r="J266" s="856" t="str">
        <f>IF($B266="","",INDEX('All CCC'!J$7:J$846,MATCH(WatchList!$B266,'All CCC'!$B$7:$B$846,0)))</f>
        <v/>
      </c>
      <c r="K266" s="856" t="str">
        <f>IF($B266="","",INDEX('All CCC'!K$7:K$846,MATCH(WatchList!$B266,'All CCC'!$B$7:$B$846,0)))</f>
        <v/>
      </c>
      <c r="L266" s="856" t="str">
        <f>IF($B266="","",INDEX('All CCC'!L$7:L$846,MATCH(WatchList!$B266,'All CCC'!$B$7:$B$846,0)))</f>
        <v/>
      </c>
      <c r="M266" s="856" t="str">
        <f>IF($B266="","",INDEX('All CCC'!M$7:M$846,MATCH(WatchList!$B266,'All CCC'!$B$7:$B$846,0)))</f>
        <v/>
      </c>
      <c r="N266" s="856" t="str">
        <f>IF($B266="","",INDEX('All CCC'!N$7:N$846,MATCH(WatchList!$B266,'All CCC'!$B$7:$B$846,0)))</f>
        <v/>
      </c>
      <c r="O266" s="856" t="str">
        <f>IF($B266="","",INDEX('All CCC'!O$7:O$846,MATCH(WatchList!$B266,'All CCC'!$B$7:$B$846,0)))</f>
        <v/>
      </c>
      <c r="P266" s="857" t="str">
        <f>IF($B266="","",INDEX('All CCC'!P$7:P$846,MATCH(WatchList!$B266,'All CCC'!$B$7:$B$846,0)))</f>
        <v/>
      </c>
      <c r="Q266" s="857" t="str">
        <f>IF($B266="","",INDEX('All CCC'!Q$7:Q$846,MATCH(WatchList!$B266,'All CCC'!$B$7:$B$846,0)))</f>
        <v/>
      </c>
      <c r="R266" s="856" t="str">
        <f>IF($B266="","",INDEX('All CCC'!R$7:R$846,MATCH(WatchList!$B266,'All CCC'!$B$7:$B$846,0)))</f>
        <v/>
      </c>
      <c r="S266" s="856" t="str">
        <f>IF($B266="","",INDEX('All CCC'!S$7:S$846,MATCH(WatchList!$B266,'All CCC'!$B$7:$B$846,0)))</f>
        <v/>
      </c>
      <c r="T266" s="856" t="str">
        <f>IF($B266="","",INDEX('All CCC'!T$7:T$846,MATCH(WatchList!$B266,'All CCC'!$B$7:$B$846,0)))</f>
        <v/>
      </c>
      <c r="U266" s="856" t="str">
        <f>IF($B266="","",INDEX('All CCC'!U$7:U$846,MATCH(WatchList!$B266,'All CCC'!$B$7:$B$846,0)))</f>
        <v/>
      </c>
      <c r="V266" s="856" t="str">
        <f>IF($B266="","",INDEX('All CCC'!V$7:V$846,MATCH(WatchList!$B266,'All CCC'!$B$7:$B$846,0)))</f>
        <v/>
      </c>
      <c r="W266" s="856" t="str">
        <f>IF($B266="","",INDEX('All CCC'!W$7:W$846,MATCH(WatchList!$B266,'All CCC'!$B$7:$B$846,0)))</f>
        <v/>
      </c>
      <c r="X266" s="856" t="str">
        <f>IF($B266="","",INDEX('All CCC'!X$7:X$846,MATCH(WatchList!$B266,'All CCC'!$B$7:$B$846,0)))</f>
        <v/>
      </c>
      <c r="Y266" s="856" t="str">
        <f>IF($B266="","",INDEX('All CCC'!Y$7:Y$846,MATCH(WatchList!$B266,'All CCC'!$B$7:$B$846,0)))</f>
        <v/>
      </c>
      <c r="Z266" s="856" t="str">
        <f>IF($B266="","",INDEX('All CCC'!Z$7:Z$846,MATCH(WatchList!$B266,'All CCC'!$B$7:$B$846,0)))</f>
        <v/>
      </c>
      <c r="AA266" s="856" t="str">
        <f>IF($B266="","",INDEX('All CCC'!AA$7:AA$846,MATCH(WatchList!$B266,'All CCC'!$B$7:$B$846,0)))</f>
        <v/>
      </c>
      <c r="AB266" s="856" t="str">
        <f>IF($B266="","",INDEX('All CCC'!AB$7:AB$846,MATCH(WatchList!$B266,'All CCC'!$B$7:$B$846,0)))</f>
        <v/>
      </c>
      <c r="AC266" s="856" t="str">
        <f>IF($B266="","",INDEX('All CCC'!AC$7:AC$846,MATCH(WatchList!$B266,'All CCC'!$B$7:$B$846,0)))</f>
        <v/>
      </c>
      <c r="AD266" s="856" t="str">
        <f>IF($B266="","",INDEX('All CCC'!AD$7:AD$846,MATCH(WatchList!$B266,'All CCC'!$B$7:$B$846,0)))</f>
        <v/>
      </c>
      <c r="AE266" s="856" t="str">
        <f>IF($B266="","",INDEX('All CCC'!AE$7:AE$846,MATCH(WatchList!$B266,'All CCC'!$B$7:$B$846,0)))</f>
        <v/>
      </c>
      <c r="AF266" s="856" t="str">
        <f>IF($B266="","",INDEX('All CCC'!AF$7:AF$846,MATCH(WatchList!$B266,'All CCC'!$B$7:$B$846,0)))</f>
        <v/>
      </c>
      <c r="AG266" s="856" t="str">
        <f>IF($B266="","",INDEX('All CCC'!AG$7:AG$846,MATCH(WatchList!$B266,'All CCC'!$B$7:$B$846,0)))</f>
        <v/>
      </c>
      <c r="AH266" s="856" t="str">
        <f>IF($B266="","",INDEX('All CCC'!AH$7:AH$846,MATCH(WatchList!$B266,'All CCC'!$B$7:$B$846,0)))</f>
        <v/>
      </c>
      <c r="AI266" s="856" t="str">
        <f>IF($B266="","",INDEX('All CCC'!AI$7:AI$846,MATCH(WatchList!$B266,'All CCC'!$B$7:$B$846,0)))</f>
        <v/>
      </c>
      <c r="AJ266" s="856" t="str">
        <f>IF($B266="","",INDEX('All CCC'!AJ$7:AJ$846,MATCH(WatchList!$B266,'All CCC'!$B$7:$B$846,0)))</f>
        <v/>
      </c>
      <c r="AK266" s="856" t="str">
        <f>IF($B266="","",INDEX('All CCC'!AK$7:AK$846,MATCH(WatchList!$B266,'All CCC'!$B$7:$B$846,0)))</f>
        <v/>
      </c>
      <c r="AL266" s="856" t="str">
        <f>IF($B266="","",INDEX('All CCC'!AL$7:AL$846,MATCH(WatchList!$B266,'All CCC'!$B$7:$B$846,0)))</f>
        <v/>
      </c>
      <c r="AM266" s="856" t="str">
        <f>IF($B266="","",INDEX('All CCC'!AM$7:AM$846,MATCH(WatchList!$B266,'All CCC'!$B$7:$B$846,0)))</f>
        <v/>
      </c>
      <c r="AN266" s="856" t="str">
        <f>IF($B266="","",INDEX('All CCC'!AN$7:AN$846,MATCH(WatchList!$B266,'All CCC'!$B$7:$B$846,0)))</f>
        <v/>
      </c>
      <c r="AO266" s="856" t="str">
        <f>IF($B266="","",INDEX('All CCC'!AO$7:AO$846,MATCH(WatchList!$B266,'All CCC'!$B$7:$B$846,0)))</f>
        <v/>
      </c>
      <c r="AP266" s="856" t="str">
        <f>IF($B266="","",INDEX('All CCC'!AP$7:AP$846,MATCH(WatchList!$B266,'All CCC'!$B$7:$B$846,0)))</f>
        <v/>
      </c>
      <c r="AQ266" s="856" t="str">
        <f>IF($B266="","",INDEX('All CCC'!AQ$7:AQ$846,MATCH(WatchList!$B266,'All CCC'!$B$7:$B$846,0)))</f>
        <v/>
      </c>
      <c r="AR266" s="856" t="str">
        <f>IF($B266="","",INDEX('All CCC'!AR$7:AR$846,MATCH(WatchList!$B266,'All CCC'!$B$7:$B$846,0)))</f>
        <v/>
      </c>
      <c r="AS266" s="856" t="str">
        <f>IF($B266="","",INDEX('All CCC'!AS$7:AS$846,MATCH(WatchList!$B266,'All CCC'!$B$7:$B$846,0)))</f>
        <v/>
      </c>
      <c r="AT266" s="856" t="str">
        <f>IF($B266="","",INDEX('All CCC'!AT$7:AT$846,MATCH(WatchList!$B266,'All CCC'!$B$7:$B$846,0)))</f>
        <v/>
      </c>
      <c r="AU266" s="856" t="str">
        <f>IF($B266="","",INDEX('All CCC'!AU$7:AU$846,MATCH(WatchList!$B266,'All CCC'!$B$7:$B$846,0)))</f>
        <v/>
      </c>
      <c r="AV266" s="856" t="str">
        <f>IF($B266="","",INDEX('All CCC'!AV$7:AV$846,MATCH(WatchList!$B266,'All CCC'!$B$7:$B$846,0)))</f>
        <v/>
      </c>
      <c r="AW266" s="856" t="str">
        <f>IF($B266="","",INDEX('All CCC'!AW$7:AW$846,MATCH(WatchList!$B266,'All CCC'!$B$7:$B$846,0)))</f>
        <v/>
      </c>
      <c r="AX266" s="856" t="str">
        <f>IF($B266="","",INDEX('All CCC'!AX$7:AX$846,MATCH(WatchList!$B266,'All CCC'!$B$7:$B$846,0)))</f>
        <v/>
      </c>
      <c r="AY266" s="856" t="str">
        <f>IF($B266="","",INDEX('All CCC'!AY$7:AY$846,MATCH(WatchList!$B266,'All CCC'!$B$7:$B$846,0)))</f>
        <v/>
      </c>
      <c r="AZ266" s="856" t="str">
        <f>IF($B266="","",INDEX('All CCC'!AZ$7:AZ$846,MATCH(WatchList!$B266,'All CCC'!$B$7:$B$846,0)))</f>
        <v/>
      </c>
      <c r="BA266" s="856" t="str">
        <f>IF($B266="","",INDEX('All CCC'!BA$7:BA$846,MATCH(WatchList!$B266,'All CCC'!$B$7:$B$846,0)))</f>
        <v/>
      </c>
      <c r="BB266" s="856" t="str">
        <f>IF($B266="","",INDEX('All CCC'!BB$7:BB$846,MATCH(WatchList!$B266,'All CCC'!$B$7:$B$846,0)))</f>
        <v/>
      </c>
      <c r="BC266" s="856" t="str">
        <f>IF($B266="","",INDEX('All CCC'!BC$7:BC$846,MATCH(WatchList!$B266,'All CCC'!$B$7:$B$846,0)))</f>
        <v/>
      </c>
      <c r="BD266" s="856" t="str">
        <f>IF($B266="","",INDEX('All CCC'!BD$7:BD$846,MATCH(WatchList!$B266,'All CCC'!$B$7:$B$846,0)))</f>
        <v/>
      </c>
      <c r="BE266" s="856" t="str">
        <f>IF($B266="","",INDEX('All CCC'!BE$7:BE$846,MATCH(WatchList!$B266,'All CCC'!$B$7:$B$846,0)))</f>
        <v/>
      </c>
      <c r="BF266" s="856" t="str">
        <f>IF($B266="","",INDEX('All CCC'!BF$7:BF$846,MATCH(WatchList!$B266,'All CCC'!$B$7:$B$846,0)))</f>
        <v/>
      </c>
      <c r="BG266" s="856" t="str">
        <f>IF($B266="","",INDEX('All CCC'!BG$7:BG$846,MATCH(WatchList!$B266,'All CCC'!$B$7:$B$846,0)))</f>
        <v/>
      </c>
    </row>
    <row r="267" spans="1:59" x14ac:dyDescent="0.2">
      <c r="A267" s="550" t="str">
        <f>IF($B267="","",INDEX('All CCC'!A$7:A$846,MATCH(WatchList!$B267,'All CCC'!$B$7:$B$846,0)))</f>
        <v/>
      </c>
      <c r="B267" s="31"/>
      <c r="C267" s="856" t="str">
        <f>IF($B267="","",INDEX('All CCC'!C$7:C$846,MATCH(WatchList!$B267,'All CCC'!$B$7:$B$846,0)))</f>
        <v/>
      </c>
      <c r="D267" s="856" t="str">
        <f>IF($B267="","",INDEX('All CCC'!D$7:D$846,MATCH(WatchList!$B267,'All CCC'!$B$7:$B$846,0)))</f>
        <v/>
      </c>
      <c r="E267" s="856" t="str">
        <f>IF($B267="","",INDEX('All CCC'!E$7:E$846,MATCH(WatchList!$B267,'All CCC'!$B$7:$B$846,0)))</f>
        <v/>
      </c>
      <c r="F267" s="856" t="str">
        <f>IF($B267="","",INDEX('All CCC'!F$7:F$846,MATCH(WatchList!$B267,'All CCC'!$B$7:$B$846,0)))</f>
        <v/>
      </c>
      <c r="G267" s="856" t="str">
        <f>IF($B267="","",INDEX('All CCC'!G$7:G$846,MATCH(WatchList!$B267,'All CCC'!$B$7:$B$846,0)))</f>
        <v/>
      </c>
      <c r="H267" s="856" t="str">
        <f>IF($B267="","",INDEX('All CCC'!H$7:H$846,MATCH(WatchList!$B267,'All CCC'!$B$7:$B$846,0)))</f>
        <v/>
      </c>
      <c r="I267" s="856" t="str">
        <f>IF($B267="","",INDEX('All CCC'!I$7:I$846,MATCH(WatchList!$B267,'All CCC'!$B$7:$B$846,0)))</f>
        <v/>
      </c>
      <c r="J267" s="856" t="str">
        <f>IF($B267="","",INDEX('All CCC'!J$7:J$846,MATCH(WatchList!$B267,'All CCC'!$B$7:$B$846,0)))</f>
        <v/>
      </c>
      <c r="K267" s="856" t="str">
        <f>IF($B267="","",INDEX('All CCC'!K$7:K$846,MATCH(WatchList!$B267,'All CCC'!$B$7:$B$846,0)))</f>
        <v/>
      </c>
      <c r="L267" s="856" t="str">
        <f>IF($B267="","",INDEX('All CCC'!L$7:L$846,MATCH(WatchList!$B267,'All CCC'!$B$7:$B$846,0)))</f>
        <v/>
      </c>
      <c r="M267" s="856" t="str">
        <f>IF($B267="","",INDEX('All CCC'!M$7:M$846,MATCH(WatchList!$B267,'All CCC'!$B$7:$B$846,0)))</f>
        <v/>
      </c>
      <c r="N267" s="856" t="str">
        <f>IF($B267="","",INDEX('All CCC'!N$7:N$846,MATCH(WatchList!$B267,'All CCC'!$B$7:$B$846,0)))</f>
        <v/>
      </c>
      <c r="O267" s="856" t="str">
        <f>IF($B267="","",INDEX('All CCC'!O$7:O$846,MATCH(WatchList!$B267,'All CCC'!$B$7:$B$846,0)))</f>
        <v/>
      </c>
      <c r="P267" s="857" t="str">
        <f>IF($B267="","",INDEX('All CCC'!P$7:P$846,MATCH(WatchList!$B267,'All CCC'!$B$7:$B$846,0)))</f>
        <v/>
      </c>
      <c r="Q267" s="857" t="str">
        <f>IF($B267="","",INDEX('All CCC'!Q$7:Q$846,MATCH(WatchList!$B267,'All CCC'!$B$7:$B$846,0)))</f>
        <v/>
      </c>
      <c r="R267" s="856" t="str">
        <f>IF($B267="","",INDEX('All CCC'!R$7:R$846,MATCH(WatchList!$B267,'All CCC'!$B$7:$B$846,0)))</f>
        <v/>
      </c>
      <c r="S267" s="856" t="str">
        <f>IF($B267="","",INDEX('All CCC'!S$7:S$846,MATCH(WatchList!$B267,'All CCC'!$B$7:$B$846,0)))</f>
        <v/>
      </c>
      <c r="T267" s="856" t="str">
        <f>IF($B267="","",INDEX('All CCC'!T$7:T$846,MATCH(WatchList!$B267,'All CCC'!$B$7:$B$846,0)))</f>
        <v/>
      </c>
      <c r="U267" s="856" t="str">
        <f>IF($B267="","",INDEX('All CCC'!U$7:U$846,MATCH(WatchList!$B267,'All CCC'!$B$7:$B$846,0)))</f>
        <v/>
      </c>
      <c r="V267" s="856" t="str">
        <f>IF($B267="","",INDEX('All CCC'!V$7:V$846,MATCH(WatchList!$B267,'All CCC'!$B$7:$B$846,0)))</f>
        <v/>
      </c>
      <c r="W267" s="856" t="str">
        <f>IF($B267="","",INDEX('All CCC'!W$7:W$846,MATCH(WatchList!$B267,'All CCC'!$B$7:$B$846,0)))</f>
        <v/>
      </c>
      <c r="X267" s="856" t="str">
        <f>IF($B267="","",INDEX('All CCC'!X$7:X$846,MATCH(WatchList!$B267,'All CCC'!$B$7:$B$846,0)))</f>
        <v/>
      </c>
      <c r="Y267" s="856" t="str">
        <f>IF($B267="","",INDEX('All CCC'!Y$7:Y$846,MATCH(WatchList!$B267,'All CCC'!$B$7:$B$846,0)))</f>
        <v/>
      </c>
      <c r="Z267" s="856" t="str">
        <f>IF($B267="","",INDEX('All CCC'!Z$7:Z$846,MATCH(WatchList!$B267,'All CCC'!$B$7:$B$846,0)))</f>
        <v/>
      </c>
      <c r="AA267" s="856" t="str">
        <f>IF($B267="","",INDEX('All CCC'!AA$7:AA$846,MATCH(WatchList!$B267,'All CCC'!$B$7:$B$846,0)))</f>
        <v/>
      </c>
      <c r="AB267" s="856" t="str">
        <f>IF($B267="","",INDEX('All CCC'!AB$7:AB$846,MATCH(WatchList!$B267,'All CCC'!$B$7:$B$846,0)))</f>
        <v/>
      </c>
      <c r="AC267" s="856" t="str">
        <f>IF($B267="","",INDEX('All CCC'!AC$7:AC$846,MATCH(WatchList!$B267,'All CCC'!$B$7:$B$846,0)))</f>
        <v/>
      </c>
      <c r="AD267" s="856" t="str">
        <f>IF($B267="","",INDEX('All CCC'!AD$7:AD$846,MATCH(WatchList!$B267,'All CCC'!$B$7:$B$846,0)))</f>
        <v/>
      </c>
      <c r="AE267" s="856" t="str">
        <f>IF($B267="","",INDEX('All CCC'!AE$7:AE$846,MATCH(WatchList!$B267,'All CCC'!$B$7:$B$846,0)))</f>
        <v/>
      </c>
      <c r="AF267" s="856" t="str">
        <f>IF($B267="","",INDEX('All CCC'!AF$7:AF$846,MATCH(WatchList!$B267,'All CCC'!$B$7:$B$846,0)))</f>
        <v/>
      </c>
      <c r="AG267" s="856" t="str">
        <f>IF($B267="","",INDEX('All CCC'!AG$7:AG$846,MATCH(WatchList!$B267,'All CCC'!$B$7:$B$846,0)))</f>
        <v/>
      </c>
      <c r="AH267" s="856" t="str">
        <f>IF($B267="","",INDEX('All CCC'!AH$7:AH$846,MATCH(WatchList!$B267,'All CCC'!$B$7:$B$846,0)))</f>
        <v/>
      </c>
      <c r="AI267" s="856" t="str">
        <f>IF($B267="","",INDEX('All CCC'!AI$7:AI$846,MATCH(WatchList!$B267,'All CCC'!$B$7:$B$846,0)))</f>
        <v/>
      </c>
      <c r="AJ267" s="856" t="str">
        <f>IF($B267="","",INDEX('All CCC'!AJ$7:AJ$846,MATCH(WatchList!$B267,'All CCC'!$B$7:$B$846,0)))</f>
        <v/>
      </c>
      <c r="AK267" s="856" t="str">
        <f>IF($B267="","",INDEX('All CCC'!AK$7:AK$846,MATCH(WatchList!$B267,'All CCC'!$B$7:$B$846,0)))</f>
        <v/>
      </c>
      <c r="AL267" s="856" t="str">
        <f>IF($B267="","",INDEX('All CCC'!AL$7:AL$846,MATCH(WatchList!$B267,'All CCC'!$B$7:$B$846,0)))</f>
        <v/>
      </c>
      <c r="AM267" s="856" t="str">
        <f>IF($B267="","",INDEX('All CCC'!AM$7:AM$846,MATCH(WatchList!$B267,'All CCC'!$B$7:$B$846,0)))</f>
        <v/>
      </c>
      <c r="AN267" s="856" t="str">
        <f>IF($B267="","",INDEX('All CCC'!AN$7:AN$846,MATCH(WatchList!$B267,'All CCC'!$B$7:$B$846,0)))</f>
        <v/>
      </c>
      <c r="AO267" s="856" t="str">
        <f>IF($B267="","",INDEX('All CCC'!AO$7:AO$846,MATCH(WatchList!$B267,'All CCC'!$B$7:$B$846,0)))</f>
        <v/>
      </c>
      <c r="AP267" s="856" t="str">
        <f>IF($B267="","",INDEX('All CCC'!AP$7:AP$846,MATCH(WatchList!$B267,'All CCC'!$B$7:$B$846,0)))</f>
        <v/>
      </c>
      <c r="AQ267" s="856" t="str">
        <f>IF($B267="","",INDEX('All CCC'!AQ$7:AQ$846,MATCH(WatchList!$B267,'All CCC'!$B$7:$B$846,0)))</f>
        <v/>
      </c>
      <c r="AR267" s="856" t="str">
        <f>IF($B267="","",INDEX('All CCC'!AR$7:AR$846,MATCH(WatchList!$B267,'All CCC'!$B$7:$B$846,0)))</f>
        <v/>
      </c>
      <c r="AS267" s="856" t="str">
        <f>IF($B267="","",INDEX('All CCC'!AS$7:AS$846,MATCH(WatchList!$B267,'All CCC'!$B$7:$B$846,0)))</f>
        <v/>
      </c>
      <c r="AT267" s="856" t="str">
        <f>IF($B267="","",INDEX('All CCC'!AT$7:AT$846,MATCH(WatchList!$B267,'All CCC'!$B$7:$B$846,0)))</f>
        <v/>
      </c>
      <c r="AU267" s="856" t="str">
        <f>IF($B267="","",INDEX('All CCC'!AU$7:AU$846,MATCH(WatchList!$B267,'All CCC'!$B$7:$B$846,0)))</f>
        <v/>
      </c>
      <c r="AV267" s="856" t="str">
        <f>IF($B267="","",INDEX('All CCC'!AV$7:AV$846,MATCH(WatchList!$B267,'All CCC'!$B$7:$B$846,0)))</f>
        <v/>
      </c>
      <c r="AW267" s="856" t="str">
        <f>IF($B267="","",INDEX('All CCC'!AW$7:AW$846,MATCH(WatchList!$B267,'All CCC'!$B$7:$B$846,0)))</f>
        <v/>
      </c>
      <c r="AX267" s="856" t="str">
        <f>IF($B267="","",INDEX('All CCC'!AX$7:AX$846,MATCH(WatchList!$B267,'All CCC'!$B$7:$B$846,0)))</f>
        <v/>
      </c>
      <c r="AY267" s="856" t="str">
        <f>IF($B267="","",INDEX('All CCC'!AY$7:AY$846,MATCH(WatchList!$B267,'All CCC'!$B$7:$B$846,0)))</f>
        <v/>
      </c>
      <c r="AZ267" s="856" t="str">
        <f>IF($B267="","",INDEX('All CCC'!AZ$7:AZ$846,MATCH(WatchList!$B267,'All CCC'!$B$7:$B$846,0)))</f>
        <v/>
      </c>
      <c r="BA267" s="856" t="str">
        <f>IF($B267="","",INDEX('All CCC'!BA$7:BA$846,MATCH(WatchList!$B267,'All CCC'!$B$7:$B$846,0)))</f>
        <v/>
      </c>
      <c r="BB267" s="856" t="str">
        <f>IF($B267="","",INDEX('All CCC'!BB$7:BB$846,MATCH(WatchList!$B267,'All CCC'!$B$7:$B$846,0)))</f>
        <v/>
      </c>
      <c r="BC267" s="856" t="str">
        <f>IF($B267="","",INDEX('All CCC'!BC$7:BC$846,MATCH(WatchList!$B267,'All CCC'!$B$7:$B$846,0)))</f>
        <v/>
      </c>
      <c r="BD267" s="856" t="str">
        <f>IF($B267="","",INDEX('All CCC'!BD$7:BD$846,MATCH(WatchList!$B267,'All CCC'!$B$7:$B$846,0)))</f>
        <v/>
      </c>
      <c r="BE267" s="856" t="str">
        <f>IF($B267="","",INDEX('All CCC'!BE$7:BE$846,MATCH(WatchList!$B267,'All CCC'!$B$7:$B$846,0)))</f>
        <v/>
      </c>
      <c r="BF267" s="856" t="str">
        <f>IF($B267="","",INDEX('All CCC'!BF$7:BF$846,MATCH(WatchList!$B267,'All CCC'!$B$7:$B$846,0)))</f>
        <v/>
      </c>
      <c r="BG267" s="856" t="str">
        <f>IF($B267="","",INDEX('All CCC'!BG$7:BG$846,MATCH(WatchList!$B267,'All CCC'!$B$7:$B$846,0)))</f>
        <v/>
      </c>
    </row>
    <row r="268" spans="1:59" x14ac:dyDescent="0.2">
      <c r="A268" s="550" t="str">
        <f>IF($B268="","",INDEX('All CCC'!A$7:A$846,MATCH(WatchList!$B268,'All CCC'!$B$7:$B$846,0)))</f>
        <v/>
      </c>
      <c r="B268" s="31"/>
      <c r="C268" s="856" t="str">
        <f>IF($B268="","",INDEX('All CCC'!C$7:C$846,MATCH(WatchList!$B268,'All CCC'!$B$7:$B$846,0)))</f>
        <v/>
      </c>
      <c r="D268" s="856" t="str">
        <f>IF($B268="","",INDEX('All CCC'!D$7:D$846,MATCH(WatchList!$B268,'All CCC'!$B$7:$B$846,0)))</f>
        <v/>
      </c>
      <c r="E268" s="856" t="str">
        <f>IF($B268="","",INDEX('All CCC'!E$7:E$846,MATCH(WatchList!$B268,'All CCC'!$B$7:$B$846,0)))</f>
        <v/>
      </c>
      <c r="F268" s="856" t="str">
        <f>IF($B268="","",INDEX('All CCC'!F$7:F$846,MATCH(WatchList!$B268,'All CCC'!$B$7:$B$846,0)))</f>
        <v/>
      </c>
      <c r="G268" s="856" t="str">
        <f>IF($B268="","",INDEX('All CCC'!G$7:G$846,MATCH(WatchList!$B268,'All CCC'!$B$7:$B$846,0)))</f>
        <v/>
      </c>
      <c r="H268" s="856" t="str">
        <f>IF($B268="","",INDEX('All CCC'!H$7:H$846,MATCH(WatchList!$B268,'All CCC'!$B$7:$B$846,0)))</f>
        <v/>
      </c>
      <c r="I268" s="856" t="str">
        <f>IF($B268="","",INDEX('All CCC'!I$7:I$846,MATCH(WatchList!$B268,'All CCC'!$B$7:$B$846,0)))</f>
        <v/>
      </c>
      <c r="J268" s="856" t="str">
        <f>IF($B268="","",INDEX('All CCC'!J$7:J$846,MATCH(WatchList!$B268,'All CCC'!$B$7:$B$846,0)))</f>
        <v/>
      </c>
      <c r="K268" s="856" t="str">
        <f>IF($B268="","",INDEX('All CCC'!K$7:K$846,MATCH(WatchList!$B268,'All CCC'!$B$7:$B$846,0)))</f>
        <v/>
      </c>
      <c r="L268" s="856" t="str">
        <f>IF($B268="","",INDEX('All CCC'!L$7:L$846,MATCH(WatchList!$B268,'All CCC'!$B$7:$B$846,0)))</f>
        <v/>
      </c>
      <c r="M268" s="856" t="str">
        <f>IF($B268="","",INDEX('All CCC'!M$7:M$846,MATCH(WatchList!$B268,'All CCC'!$B$7:$B$846,0)))</f>
        <v/>
      </c>
      <c r="N268" s="856" t="str">
        <f>IF($B268="","",INDEX('All CCC'!N$7:N$846,MATCH(WatchList!$B268,'All CCC'!$B$7:$B$846,0)))</f>
        <v/>
      </c>
      <c r="O268" s="856" t="str">
        <f>IF($B268="","",INDEX('All CCC'!O$7:O$846,MATCH(WatchList!$B268,'All CCC'!$B$7:$B$846,0)))</f>
        <v/>
      </c>
      <c r="P268" s="857" t="str">
        <f>IF($B268="","",INDEX('All CCC'!P$7:P$846,MATCH(WatchList!$B268,'All CCC'!$B$7:$B$846,0)))</f>
        <v/>
      </c>
      <c r="Q268" s="857" t="str">
        <f>IF($B268="","",INDEX('All CCC'!Q$7:Q$846,MATCH(WatchList!$B268,'All CCC'!$B$7:$B$846,0)))</f>
        <v/>
      </c>
      <c r="R268" s="856" t="str">
        <f>IF($B268="","",INDEX('All CCC'!R$7:R$846,MATCH(WatchList!$B268,'All CCC'!$B$7:$B$846,0)))</f>
        <v/>
      </c>
      <c r="S268" s="856" t="str">
        <f>IF($B268="","",INDEX('All CCC'!S$7:S$846,MATCH(WatchList!$B268,'All CCC'!$B$7:$B$846,0)))</f>
        <v/>
      </c>
      <c r="T268" s="856" t="str">
        <f>IF($B268="","",INDEX('All CCC'!T$7:T$846,MATCH(WatchList!$B268,'All CCC'!$B$7:$B$846,0)))</f>
        <v/>
      </c>
      <c r="U268" s="856" t="str">
        <f>IF($B268="","",INDEX('All CCC'!U$7:U$846,MATCH(WatchList!$B268,'All CCC'!$B$7:$B$846,0)))</f>
        <v/>
      </c>
      <c r="V268" s="856" t="str">
        <f>IF($B268="","",INDEX('All CCC'!V$7:V$846,MATCH(WatchList!$B268,'All CCC'!$B$7:$B$846,0)))</f>
        <v/>
      </c>
      <c r="W268" s="856" t="str">
        <f>IF($B268="","",INDEX('All CCC'!W$7:W$846,MATCH(WatchList!$B268,'All CCC'!$B$7:$B$846,0)))</f>
        <v/>
      </c>
      <c r="X268" s="856" t="str">
        <f>IF($B268="","",INDEX('All CCC'!X$7:X$846,MATCH(WatchList!$B268,'All CCC'!$B$7:$B$846,0)))</f>
        <v/>
      </c>
      <c r="Y268" s="856" t="str">
        <f>IF($B268="","",INDEX('All CCC'!Y$7:Y$846,MATCH(WatchList!$B268,'All CCC'!$B$7:$B$846,0)))</f>
        <v/>
      </c>
      <c r="Z268" s="856" t="str">
        <f>IF($B268="","",INDEX('All CCC'!Z$7:Z$846,MATCH(WatchList!$B268,'All CCC'!$B$7:$B$846,0)))</f>
        <v/>
      </c>
      <c r="AA268" s="856" t="str">
        <f>IF($B268="","",INDEX('All CCC'!AA$7:AA$846,MATCH(WatchList!$B268,'All CCC'!$B$7:$B$846,0)))</f>
        <v/>
      </c>
      <c r="AB268" s="856" t="str">
        <f>IF($B268="","",INDEX('All CCC'!AB$7:AB$846,MATCH(WatchList!$B268,'All CCC'!$B$7:$B$846,0)))</f>
        <v/>
      </c>
      <c r="AC268" s="856" t="str">
        <f>IF($B268="","",INDEX('All CCC'!AC$7:AC$846,MATCH(WatchList!$B268,'All CCC'!$B$7:$B$846,0)))</f>
        <v/>
      </c>
      <c r="AD268" s="856" t="str">
        <f>IF($B268="","",INDEX('All CCC'!AD$7:AD$846,MATCH(WatchList!$B268,'All CCC'!$B$7:$B$846,0)))</f>
        <v/>
      </c>
      <c r="AE268" s="856" t="str">
        <f>IF($B268="","",INDEX('All CCC'!AE$7:AE$846,MATCH(WatchList!$B268,'All CCC'!$B$7:$B$846,0)))</f>
        <v/>
      </c>
      <c r="AF268" s="856" t="str">
        <f>IF($B268="","",INDEX('All CCC'!AF$7:AF$846,MATCH(WatchList!$B268,'All CCC'!$B$7:$B$846,0)))</f>
        <v/>
      </c>
      <c r="AG268" s="856" t="str">
        <f>IF($B268="","",INDEX('All CCC'!AG$7:AG$846,MATCH(WatchList!$B268,'All CCC'!$B$7:$B$846,0)))</f>
        <v/>
      </c>
      <c r="AH268" s="856" t="str">
        <f>IF($B268="","",INDEX('All CCC'!AH$7:AH$846,MATCH(WatchList!$B268,'All CCC'!$B$7:$B$846,0)))</f>
        <v/>
      </c>
      <c r="AI268" s="856" t="str">
        <f>IF($B268="","",INDEX('All CCC'!AI$7:AI$846,MATCH(WatchList!$B268,'All CCC'!$B$7:$B$846,0)))</f>
        <v/>
      </c>
      <c r="AJ268" s="856" t="str">
        <f>IF($B268="","",INDEX('All CCC'!AJ$7:AJ$846,MATCH(WatchList!$B268,'All CCC'!$B$7:$B$846,0)))</f>
        <v/>
      </c>
      <c r="AK268" s="856" t="str">
        <f>IF($B268="","",INDEX('All CCC'!AK$7:AK$846,MATCH(WatchList!$B268,'All CCC'!$B$7:$B$846,0)))</f>
        <v/>
      </c>
      <c r="AL268" s="856" t="str">
        <f>IF($B268="","",INDEX('All CCC'!AL$7:AL$846,MATCH(WatchList!$B268,'All CCC'!$B$7:$B$846,0)))</f>
        <v/>
      </c>
      <c r="AM268" s="856" t="str">
        <f>IF($B268="","",INDEX('All CCC'!AM$7:AM$846,MATCH(WatchList!$B268,'All CCC'!$B$7:$B$846,0)))</f>
        <v/>
      </c>
      <c r="AN268" s="856" t="str">
        <f>IF($B268="","",INDEX('All CCC'!AN$7:AN$846,MATCH(WatchList!$B268,'All CCC'!$B$7:$B$846,0)))</f>
        <v/>
      </c>
      <c r="AO268" s="856" t="str">
        <f>IF($B268="","",INDEX('All CCC'!AO$7:AO$846,MATCH(WatchList!$B268,'All CCC'!$B$7:$B$846,0)))</f>
        <v/>
      </c>
      <c r="AP268" s="856" t="str">
        <f>IF($B268="","",INDEX('All CCC'!AP$7:AP$846,MATCH(WatchList!$B268,'All CCC'!$B$7:$B$846,0)))</f>
        <v/>
      </c>
      <c r="AQ268" s="856" t="str">
        <f>IF($B268="","",INDEX('All CCC'!AQ$7:AQ$846,MATCH(WatchList!$B268,'All CCC'!$B$7:$B$846,0)))</f>
        <v/>
      </c>
      <c r="AR268" s="856" t="str">
        <f>IF($B268="","",INDEX('All CCC'!AR$7:AR$846,MATCH(WatchList!$B268,'All CCC'!$B$7:$B$846,0)))</f>
        <v/>
      </c>
      <c r="AS268" s="856" t="str">
        <f>IF($B268="","",INDEX('All CCC'!AS$7:AS$846,MATCH(WatchList!$B268,'All CCC'!$B$7:$B$846,0)))</f>
        <v/>
      </c>
      <c r="AT268" s="856" t="str">
        <f>IF($B268="","",INDEX('All CCC'!AT$7:AT$846,MATCH(WatchList!$B268,'All CCC'!$B$7:$B$846,0)))</f>
        <v/>
      </c>
      <c r="AU268" s="856" t="str">
        <f>IF($B268="","",INDEX('All CCC'!AU$7:AU$846,MATCH(WatchList!$B268,'All CCC'!$B$7:$B$846,0)))</f>
        <v/>
      </c>
      <c r="AV268" s="856" t="str">
        <f>IF($B268="","",INDEX('All CCC'!AV$7:AV$846,MATCH(WatchList!$B268,'All CCC'!$B$7:$B$846,0)))</f>
        <v/>
      </c>
      <c r="AW268" s="856" t="str">
        <f>IF($B268="","",INDEX('All CCC'!AW$7:AW$846,MATCH(WatchList!$B268,'All CCC'!$B$7:$B$846,0)))</f>
        <v/>
      </c>
      <c r="AX268" s="856" t="str">
        <f>IF($B268="","",INDEX('All CCC'!AX$7:AX$846,MATCH(WatchList!$B268,'All CCC'!$B$7:$B$846,0)))</f>
        <v/>
      </c>
      <c r="AY268" s="856" t="str">
        <f>IF($B268="","",INDEX('All CCC'!AY$7:AY$846,MATCH(WatchList!$B268,'All CCC'!$B$7:$B$846,0)))</f>
        <v/>
      </c>
      <c r="AZ268" s="856" t="str">
        <f>IF($B268="","",INDEX('All CCC'!AZ$7:AZ$846,MATCH(WatchList!$B268,'All CCC'!$B$7:$B$846,0)))</f>
        <v/>
      </c>
      <c r="BA268" s="856" t="str">
        <f>IF($B268="","",INDEX('All CCC'!BA$7:BA$846,MATCH(WatchList!$B268,'All CCC'!$B$7:$B$846,0)))</f>
        <v/>
      </c>
      <c r="BB268" s="856" t="str">
        <f>IF($B268="","",INDEX('All CCC'!BB$7:BB$846,MATCH(WatchList!$B268,'All CCC'!$B$7:$B$846,0)))</f>
        <v/>
      </c>
      <c r="BC268" s="856" t="str">
        <f>IF($B268="","",INDEX('All CCC'!BC$7:BC$846,MATCH(WatchList!$B268,'All CCC'!$B$7:$B$846,0)))</f>
        <v/>
      </c>
      <c r="BD268" s="856" t="str">
        <f>IF($B268="","",INDEX('All CCC'!BD$7:BD$846,MATCH(WatchList!$B268,'All CCC'!$B$7:$B$846,0)))</f>
        <v/>
      </c>
      <c r="BE268" s="856" t="str">
        <f>IF($B268="","",INDEX('All CCC'!BE$7:BE$846,MATCH(WatchList!$B268,'All CCC'!$B$7:$B$846,0)))</f>
        <v/>
      </c>
      <c r="BF268" s="856" t="str">
        <f>IF($B268="","",INDEX('All CCC'!BF$7:BF$846,MATCH(WatchList!$B268,'All CCC'!$B$7:$B$846,0)))</f>
        <v/>
      </c>
      <c r="BG268" s="856" t="str">
        <f>IF($B268="","",INDEX('All CCC'!BG$7:BG$846,MATCH(WatchList!$B268,'All CCC'!$B$7:$B$846,0)))</f>
        <v/>
      </c>
    </row>
    <row r="269" spans="1:59" x14ac:dyDescent="0.2">
      <c r="A269" s="550" t="str">
        <f>IF($B269="","",INDEX('All CCC'!A$7:A$846,MATCH(WatchList!$B269,'All CCC'!$B$7:$B$846,0)))</f>
        <v/>
      </c>
      <c r="B269" s="31"/>
      <c r="C269" s="856" t="str">
        <f>IF($B269="","",INDEX('All CCC'!C$7:C$846,MATCH(WatchList!$B269,'All CCC'!$B$7:$B$846,0)))</f>
        <v/>
      </c>
      <c r="D269" s="856" t="str">
        <f>IF($B269="","",INDEX('All CCC'!D$7:D$846,MATCH(WatchList!$B269,'All CCC'!$B$7:$B$846,0)))</f>
        <v/>
      </c>
      <c r="E269" s="856" t="str">
        <f>IF($B269="","",INDEX('All CCC'!E$7:E$846,MATCH(WatchList!$B269,'All CCC'!$B$7:$B$846,0)))</f>
        <v/>
      </c>
      <c r="F269" s="856" t="str">
        <f>IF($B269="","",INDEX('All CCC'!F$7:F$846,MATCH(WatchList!$B269,'All CCC'!$B$7:$B$846,0)))</f>
        <v/>
      </c>
      <c r="G269" s="856" t="str">
        <f>IF($B269="","",INDEX('All CCC'!G$7:G$846,MATCH(WatchList!$B269,'All CCC'!$B$7:$B$846,0)))</f>
        <v/>
      </c>
      <c r="H269" s="856" t="str">
        <f>IF($B269="","",INDEX('All CCC'!H$7:H$846,MATCH(WatchList!$B269,'All CCC'!$B$7:$B$846,0)))</f>
        <v/>
      </c>
      <c r="I269" s="856" t="str">
        <f>IF($B269="","",INDEX('All CCC'!I$7:I$846,MATCH(WatchList!$B269,'All CCC'!$B$7:$B$846,0)))</f>
        <v/>
      </c>
      <c r="J269" s="856" t="str">
        <f>IF($B269="","",INDEX('All CCC'!J$7:J$846,MATCH(WatchList!$B269,'All CCC'!$B$7:$B$846,0)))</f>
        <v/>
      </c>
      <c r="K269" s="856" t="str">
        <f>IF($B269="","",INDEX('All CCC'!K$7:K$846,MATCH(WatchList!$B269,'All CCC'!$B$7:$B$846,0)))</f>
        <v/>
      </c>
      <c r="L269" s="856" t="str">
        <f>IF($B269="","",INDEX('All CCC'!L$7:L$846,MATCH(WatchList!$B269,'All CCC'!$B$7:$B$846,0)))</f>
        <v/>
      </c>
      <c r="M269" s="856" t="str">
        <f>IF($B269="","",INDEX('All CCC'!M$7:M$846,MATCH(WatchList!$B269,'All CCC'!$B$7:$B$846,0)))</f>
        <v/>
      </c>
      <c r="N269" s="856" t="str">
        <f>IF($B269="","",INDEX('All CCC'!N$7:N$846,MATCH(WatchList!$B269,'All CCC'!$B$7:$B$846,0)))</f>
        <v/>
      </c>
      <c r="O269" s="856" t="str">
        <f>IF($B269="","",INDEX('All CCC'!O$7:O$846,MATCH(WatchList!$B269,'All CCC'!$B$7:$B$846,0)))</f>
        <v/>
      </c>
      <c r="P269" s="857" t="str">
        <f>IF($B269="","",INDEX('All CCC'!P$7:P$846,MATCH(WatchList!$B269,'All CCC'!$B$7:$B$846,0)))</f>
        <v/>
      </c>
      <c r="Q269" s="857" t="str">
        <f>IF($B269="","",INDEX('All CCC'!Q$7:Q$846,MATCH(WatchList!$B269,'All CCC'!$B$7:$B$846,0)))</f>
        <v/>
      </c>
      <c r="R269" s="856" t="str">
        <f>IF($B269="","",INDEX('All CCC'!R$7:R$846,MATCH(WatchList!$B269,'All CCC'!$B$7:$B$846,0)))</f>
        <v/>
      </c>
      <c r="S269" s="856" t="str">
        <f>IF($B269="","",INDEX('All CCC'!S$7:S$846,MATCH(WatchList!$B269,'All CCC'!$B$7:$B$846,0)))</f>
        <v/>
      </c>
      <c r="T269" s="856" t="str">
        <f>IF($B269="","",INDEX('All CCC'!T$7:T$846,MATCH(WatchList!$B269,'All CCC'!$B$7:$B$846,0)))</f>
        <v/>
      </c>
      <c r="U269" s="856" t="str">
        <f>IF($B269="","",INDEX('All CCC'!U$7:U$846,MATCH(WatchList!$B269,'All CCC'!$B$7:$B$846,0)))</f>
        <v/>
      </c>
      <c r="V269" s="856" t="str">
        <f>IF($B269="","",INDEX('All CCC'!V$7:V$846,MATCH(WatchList!$B269,'All CCC'!$B$7:$B$846,0)))</f>
        <v/>
      </c>
      <c r="W269" s="856" t="str">
        <f>IF($B269="","",INDEX('All CCC'!W$7:W$846,MATCH(WatchList!$B269,'All CCC'!$B$7:$B$846,0)))</f>
        <v/>
      </c>
      <c r="X269" s="856" t="str">
        <f>IF($B269="","",INDEX('All CCC'!X$7:X$846,MATCH(WatchList!$B269,'All CCC'!$B$7:$B$846,0)))</f>
        <v/>
      </c>
      <c r="Y269" s="856" t="str">
        <f>IF($B269="","",INDEX('All CCC'!Y$7:Y$846,MATCH(WatchList!$B269,'All CCC'!$B$7:$B$846,0)))</f>
        <v/>
      </c>
      <c r="Z269" s="856" t="str">
        <f>IF($B269="","",INDEX('All CCC'!Z$7:Z$846,MATCH(WatchList!$B269,'All CCC'!$B$7:$B$846,0)))</f>
        <v/>
      </c>
      <c r="AA269" s="856" t="str">
        <f>IF($B269="","",INDEX('All CCC'!AA$7:AA$846,MATCH(WatchList!$B269,'All CCC'!$B$7:$B$846,0)))</f>
        <v/>
      </c>
      <c r="AB269" s="856" t="str">
        <f>IF($B269="","",INDEX('All CCC'!AB$7:AB$846,MATCH(WatchList!$B269,'All CCC'!$B$7:$B$846,0)))</f>
        <v/>
      </c>
      <c r="AC269" s="856" t="str">
        <f>IF($B269="","",INDEX('All CCC'!AC$7:AC$846,MATCH(WatchList!$B269,'All CCC'!$B$7:$B$846,0)))</f>
        <v/>
      </c>
      <c r="AD269" s="856" t="str">
        <f>IF($B269="","",INDEX('All CCC'!AD$7:AD$846,MATCH(WatchList!$B269,'All CCC'!$B$7:$B$846,0)))</f>
        <v/>
      </c>
      <c r="AE269" s="856" t="str">
        <f>IF($B269="","",INDEX('All CCC'!AE$7:AE$846,MATCH(WatchList!$B269,'All CCC'!$B$7:$B$846,0)))</f>
        <v/>
      </c>
      <c r="AF269" s="856" t="str">
        <f>IF($B269="","",INDEX('All CCC'!AF$7:AF$846,MATCH(WatchList!$B269,'All CCC'!$B$7:$B$846,0)))</f>
        <v/>
      </c>
      <c r="AG269" s="856" t="str">
        <f>IF($B269="","",INDEX('All CCC'!AG$7:AG$846,MATCH(WatchList!$B269,'All CCC'!$B$7:$B$846,0)))</f>
        <v/>
      </c>
      <c r="AH269" s="856" t="str">
        <f>IF($B269="","",INDEX('All CCC'!AH$7:AH$846,MATCH(WatchList!$B269,'All CCC'!$B$7:$B$846,0)))</f>
        <v/>
      </c>
      <c r="AI269" s="856" t="str">
        <f>IF($B269="","",INDEX('All CCC'!AI$7:AI$846,MATCH(WatchList!$B269,'All CCC'!$B$7:$B$846,0)))</f>
        <v/>
      </c>
      <c r="AJ269" s="856" t="str">
        <f>IF($B269="","",INDEX('All CCC'!AJ$7:AJ$846,MATCH(WatchList!$B269,'All CCC'!$B$7:$B$846,0)))</f>
        <v/>
      </c>
      <c r="AK269" s="856" t="str">
        <f>IF($B269="","",INDEX('All CCC'!AK$7:AK$846,MATCH(WatchList!$B269,'All CCC'!$B$7:$B$846,0)))</f>
        <v/>
      </c>
      <c r="AL269" s="856" t="str">
        <f>IF($B269="","",INDEX('All CCC'!AL$7:AL$846,MATCH(WatchList!$B269,'All CCC'!$B$7:$B$846,0)))</f>
        <v/>
      </c>
      <c r="AM269" s="856" t="str">
        <f>IF($B269="","",INDEX('All CCC'!AM$7:AM$846,MATCH(WatchList!$B269,'All CCC'!$B$7:$B$846,0)))</f>
        <v/>
      </c>
      <c r="AN269" s="856" t="str">
        <f>IF($B269="","",INDEX('All CCC'!AN$7:AN$846,MATCH(WatchList!$B269,'All CCC'!$B$7:$B$846,0)))</f>
        <v/>
      </c>
      <c r="AO269" s="856" t="str">
        <f>IF($B269="","",INDEX('All CCC'!AO$7:AO$846,MATCH(WatchList!$B269,'All CCC'!$B$7:$B$846,0)))</f>
        <v/>
      </c>
      <c r="AP269" s="856" t="str">
        <f>IF($B269="","",INDEX('All CCC'!AP$7:AP$846,MATCH(WatchList!$B269,'All CCC'!$B$7:$B$846,0)))</f>
        <v/>
      </c>
      <c r="AQ269" s="856" t="str">
        <f>IF($B269="","",INDEX('All CCC'!AQ$7:AQ$846,MATCH(WatchList!$B269,'All CCC'!$B$7:$B$846,0)))</f>
        <v/>
      </c>
      <c r="AR269" s="856" t="str">
        <f>IF($B269="","",INDEX('All CCC'!AR$7:AR$846,MATCH(WatchList!$B269,'All CCC'!$B$7:$B$846,0)))</f>
        <v/>
      </c>
      <c r="AS269" s="856" t="str">
        <f>IF($B269="","",INDEX('All CCC'!AS$7:AS$846,MATCH(WatchList!$B269,'All CCC'!$B$7:$B$846,0)))</f>
        <v/>
      </c>
      <c r="AT269" s="856" t="str">
        <f>IF($B269="","",INDEX('All CCC'!AT$7:AT$846,MATCH(WatchList!$B269,'All CCC'!$B$7:$B$846,0)))</f>
        <v/>
      </c>
      <c r="AU269" s="856" t="str">
        <f>IF($B269="","",INDEX('All CCC'!AU$7:AU$846,MATCH(WatchList!$B269,'All CCC'!$B$7:$B$846,0)))</f>
        <v/>
      </c>
      <c r="AV269" s="856" t="str">
        <f>IF($B269="","",INDEX('All CCC'!AV$7:AV$846,MATCH(WatchList!$B269,'All CCC'!$B$7:$B$846,0)))</f>
        <v/>
      </c>
      <c r="AW269" s="856" t="str">
        <f>IF($B269="","",INDEX('All CCC'!AW$7:AW$846,MATCH(WatchList!$B269,'All CCC'!$B$7:$B$846,0)))</f>
        <v/>
      </c>
      <c r="AX269" s="856" t="str">
        <f>IF($B269="","",INDEX('All CCC'!AX$7:AX$846,MATCH(WatchList!$B269,'All CCC'!$B$7:$B$846,0)))</f>
        <v/>
      </c>
      <c r="AY269" s="856" t="str">
        <f>IF($B269="","",INDEX('All CCC'!AY$7:AY$846,MATCH(WatchList!$B269,'All CCC'!$B$7:$B$846,0)))</f>
        <v/>
      </c>
      <c r="AZ269" s="856" t="str">
        <f>IF($B269="","",INDEX('All CCC'!AZ$7:AZ$846,MATCH(WatchList!$B269,'All CCC'!$B$7:$B$846,0)))</f>
        <v/>
      </c>
      <c r="BA269" s="856" t="str">
        <f>IF($B269="","",INDEX('All CCC'!BA$7:BA$846,MATCH(WatchList!$B269,'All CCC'!$B$7:$B$846,0)))</f>
        <v/>
      </c>
      <c r="BB269" s="856" t="str">
        <f>IF($B269="","",INDEX('All CCC'!BB$7:BB$846,MATCH(WatchList!$B269,'All CCC'!$B$7:$B$846,0)))</f>
        <v/>
      </c>
      <c r="BC269" s="856" t="str">
        <f>IF($B269="","",INDEX('All CCC'!BC$7:BC$846,MATCH(WatchList!$B269,'All CCC'!$B$7:$B$846,0)))</f>
        <v/>
      </c>
      <c r="BD269" s="856" t="str">
        <f>IF($B269="","",INDEX('All CCC'!BD$7:BD$846,MATCH(WatchList!$B269,'All CCC'!$B$7:$B$846,0)))</f>
        <v/>
      </c>
      <c r="BE269" s="856" t="str">
        <f>IF($B269="","",INDEX('All CCC'!BE$7:BE$846,MATCH(WatchList!$B269,'All CCC'!$B$7:$B$846,0)))</f>
        <v/>
      </c>
      <c r="BF269" s="856" t="str">
        <f>IF($B269="","",INDEX('All CCC'!BF$7:BF$846,MATCH(WatchList!$B269,'All CCC'!$B$7:$B$846,0)))</f>
        <v/>
      </c>
      <c r="BG269" s="856" t="str">
        <f>IF($B269="","",INDEX('All CCC'!BG$7:BG$846,MATCH(WatchList!$B269,'All CCC'!$B$7:$B$846,0)))</f>
        <v/>
      </c>
    </row>
    <row r="270" spans="1:59" x14ac:dyDescent="0.2">
      <c r="A270" s="550" t="str">
        <f>IF($B270="","",INDEX('All CCC'!A$7:A$846,MATCH(WatchList!$B270,'All CCC'!$B$7:$B$846,0)))</f>
        <v/>
      </c>
      <c r="B270" s="31"/>
      <c r="C270" s="856" t="str">
        <f>IF($B270="","",INDEX('All CCC'!C$7:C$846,MATCH(WatchList!$B270,'All CCC'!$B$7:$B$846,0)))</f>
        <v/>
      </c>
      <c r="D270" s="856" t="str">
        <f>IF($B270="","",INDEX('All CCC'!D$7:D$846,MATCH(WatchList!$B270,'All CCC'!$B$7:$B$846,0)))</f>
        <v/>
      </c>
      <c r="E270" s="856" t="str">
        <f>IF($B270="","",INDEX('All CCC'!E$7:E$846,MATCH(WatchList!$B270,'All CCC'!$B$7:$B$846,0)))</f>
        <v/>
      </c>
      <c r="F270" s="856" t="str">
        <f>IF($B270="","",INDEX('All CCC'!F$7:F$846,MATCH(WatchList!$B270,'All CCC'!$B$7:$B$846,0)))</f>
        <v/>
      </c>
      <c r="G270" s="856" t="str">
        <f>IF($B270="","",INDEX('All CCC'!G$7:G$846,MATCH(WatchList!$B270,'All CCC'!$B$7:$B$846,0)))</f>
        <v/>
      </c>
      <c r="H270" s="856" t="str">
        <f>IF($B270="","",INDEX('All CCC'!H$7:H$846,MATCH(WatchList!$B270,'All CCC'!$B$7:$B$846,0)))</f>
        <v/>
      </c>
      <c r="I270" s="856" t="str">
        <f>IF($B270="","",INDEX('All CCC'!I$7:I$846,MATCH(WatchList!$B270,'All CCC'!$B$7:$B$846,0)))</f>
        <v/>
      </c>
      <c r="J270" s="856" t="str">
        <f>IF($B270="","",INDEX('All CCC'!J$7:J$846,MATCH(WatchList!$B270,'All CCC'!$B$7:$B$846,0)))</f>
        <v/>
      </c>
      <c r="K270" s="856" t="str">
        <f>IF($B270="","",INDEX('All CCC'!K$7:K$846,MATCH(WatchList!$B270,'All CCC'!$B$7:$B$846,0)))</f>
        <v/>
      </c>
      <c r="L270" s="856" t="str">
        <f>IF($B270="","",INDEX('All CCC'!L$7:L$846,MATCH(WatchList!$B270,'All CCC'!$B$7:$B$846,0)))</f>
        <v/>
      </c>
      <c r="M270" s="856" t="str">
        <f>IF($B270="","",INDEX('All CCC'!M$7:M$846,MATCH(WatchList!$B270,'All CCC'!$B$7:$B$846,0)))</f>
        <v/>
      </c>
      <c r="N270" s="856" t="str">
        <f>IF($B270="","",INDEX('All CCC'!N$7:N$846,MATCH(WatchList!$B270,'All CCC'!$B$7:$B$846,0)))</f>
        <v/>
      </c>
      <c r="O270" s="856" t="str">
        <f>IF($B270="","",INDEX('All CCC'!O$7:O$846,MATCH(WatchList!$B270,'All CCC'!$B$7:$B$846,0)))</f>
        <v/>
      </c>
      <c r="P270" s="857" t="str">
        <f>IF($B270="","",INDEX('All CCC'!P$7:P$846,MATCH(WatchList!$B270,'All CCC'!$B$7:$B$846,0)))</f>
        <v/>
      </c>
      <c r="Q270" s="857" t="str">
        <f>IF($B270="","",INDEX('All CCC'!Q$7:Q$846,MATCH(WatchList!$B270,'All CCC'!$B$7:$B$846,0)))</f>
        <v/>
      </c>
      <c r="R270" s="856" t="str">
        <f>IF($B270="","",INDEX('All CCC'!R$7:R$846,MATCH(WatchList!$B270,'All CCC'!$B$7:$B$846,0)))</f>
        <v/>
      </c>
      <c r="S270" s="856" t="str">
        <f>IF($B270="","",INDEX('All CCC'!S$7:S$846,MATCH(WatchList!$B270,'All CCC'!$B$7:$B$846,0)))</f>
        <v/>
      </c>
      <c r="T270" s="856" t="str">
        <f>IF($B270="","",INDEX('All CCC'!T$7:T$846,MATCH(WatchList!$B270,'All CCC'!$B$7:$B$846,0)))</f>
        <v/>
      </c>
      <c r="U270" s="856" t="str">
        <f>IF($B270="","",INDEX('All CCC'!U$7:U$846,MATCH(WatchList!$B270,'All CCC'!$B$7:$B$846,0)))</f>
        <v/>
      </c>
      <c r="V270" s="856" t="str">
        <f>IF($B270="","",INDEX('All CCC'!V$7:V$846,MATCH(WatchList!$B270,'All CCC'!$B$7:$B$846,0)))</f>
        <v/>
      </c>
      <c r="W270" s="856" t="str">
        <f>IF($B270="","",INDEX('All CCC'!W$7:W$846,MATCH(WatchList!$B270,'All CCC'!$B$7:$B$846,0)))</f>
        <v/>
      </c>
      <c r="X270" s="856" t="str">
        <f>IF($B270="","",INDEX('All CCC'!X$7:X$846,MATCH(WatchList!$B270,'All CCC'!$B$7:$B$846,0)))</f>
        <v/>
      </c>
      <c r="Y270" s="856" t="str">
        <f>IF($B270="","",INDEX('All CCC'!Y$7:Y$846,MATCH(WatchList!$B270,'All CCC'!$B$7:$B$846,0)))</f>
        <v/>
      </c>
      <c r="Z270" s="856" t="str">
        <f>IF($B270="","",INDEX('All CCC'!Z$7:Z$846,MATCH(WatchList!$B270,'All CCC'!$B$7:$B$846,0)))</f>
        <v/>
      </c>
      <c r="AA270" s="856" t="str">
        <f>IF($B270="","",INDEX('All CCC'!AA$7:AA$846,MATCH(WatchList!$B270,'All CCC'!$B$7:$B$846,0)))</f>
        <v/>
      </c>
      <c r="AB270" s="856" t="str">
        <f>IF($B270="","",INDEX('All CCC'!AB$7:AB$846,MATCH(WatchList!$B270,'All CCC'!$B$7:$B$846,0)))</f>
        <v/>
      </c>
      <c r="AC270" s="856" t="str">
        <f>IF($B270="","",INDEX('All CCC'!AC$7:AC$846,MATCH(WatchList!$B270,'All CCC'!$B$7:$B$846,0)))</f>
        <v/>
      </c>
      <c r="AD270" s="856" t="str">
        <f>IF($B270="","",INDEX('All CCC'!AD$7:AD$846,MATCH(WatchList!$B270,'All CCC'!$B$7:$B$846,0)))</f>
        <v/>
      </c>
      <c r="AE270" s="856" t="str">
        <f>IF($B270="","",INDEX('All CCC'!AE$7:AE$846,MATCH(WatchList!$B270,'All CCC'!$B$7:$B$846,0)))</f>
        <v/>
      </c>
      <c r="AF270" s="856" t="str">
        <f>IF($B270="","",INDEX('All CCC'!AF$7:AF$846,MATCH(WatchList!$B270,'All CCC'!$B$7:$B$846,0)))</f>
        <v/>
      </c>
      <c r="AG270" s="856" t="str">
        <f>IF($B270="","",INDEX('All CCC'!AG$7:AG$846,MATCH(WatchList!$B270,'All CCC'!$B$7:$B$846,0)))</f>
        <v/>
      </c>
      <c r="AH270" s="856" t="str">
        <f>IF($B270="","",INDEX('All CCC'!AH$7:AH$846,MATCH(WatchList!$B270,'All CCC'!$B$7:$B$846,0)))</f>
        <v/>
      </c>
      <c r="AI270" s="856" t="str">
        <f>IF($B270="","",INDEX('All CCC'!AI$7:AI$846,MATCH(WatchList!$B270,'All CCC'!$B$7:$B$846,0)))</f>
        <v/>
      </c>
      <c r="AJ270" s="856" t="str">
        <f>IF($B270="","",INDEX('All CCC'!AJ$7:AJ$846,MATCH(WatchList!$B270,'All CCC'!$B$7:$B$846,0)))</f>
        <v/>
      </c>
      <c r="AK270" s="856" t="str">
        <f>IF($B270="","",INDEX('All CCC'!AK$7:AK$846,MATCH(WatchList!$B270,'All CCC'!$B$7:$B$846,0)))</f>
        <v/>
      </c>
      <c r="AL270" s="856" t="str">
        <f>IF($B270="","",INDEX('All CCC'!AL$7:AL$846,MATCH(WatchList!$B270,'All CCC'!$B$7:$B$846,0)))</f>
        <v/>
      </c>
      <c r="AM270" s="856" t="str">
        <f>IF($B270="","",INDEX('All CCC'!AM$7:AM$846,MATCH(WatchList!$B270,'All CCC'!$B$7:$B$846,0)))</f>
        <v/>
      </c>
      <c r="AN270" s="856" t="str">
        <f>IF($B270="","",INDEX('All CCC'!AN$7:AN$846,MATCH(WatchList!$B270,'All CCC'!$B$7:$B$846,0)))</f>
        <v/>
      </c>
      <c r="AO270" s="856" t="str">
        <f>IF($B270="","",INDEX('All CCC'!AO$7:AO$846,MATCH(WatchList!$B270,'All CCC'!$B$7:$B$846,0)))</f>
        <v/>
      </c>
      <c r="AP270" s="856" t="str">
        <f>IF($B270="","",INDEX('All CCC'!AP$7:AP$846,MATCH(WatchList!$B270,'All CCC'!$B$7:$B$846,0)))</f>
        <v/>
      </c>
      <c r="AQ270" s="856" t="str">
        <f>IF($B270="","",INDEX('All CCC'!AQ$7:AQ$846,MATCH(WatchList!$B270,'All CCC'!$B$7:$B$846,0)))</f>
        <v/>
      </c>
      <c r="AR270" s="856" t="str">
        <f>IF($B270="","",INDEX('All CCC'!AR$7:AR$846,MATCH(WatchList!$B270,'All CCC'!$B$7:$B$846,0)))</f>
        <v/>
      </c>
      <c r="AS270" s="856" t="str">
        <f>IF($B270="","",INDEX('All CCC'!AS$7:AS$846,MATCH(WatchList!$B270,'All CCC'!$B$7:$B$846,0)))</f>
        <v/>
      </c>
      <c r="AT270" s="856" t="str">
        <f>IF($B270="","",INDEX('All CCC'!AT$7:AT$846,MATCH(WatchList!$B270,'All CCC'!$B$7:$B$846,0)))</f>
        <v/>
      </c>
      <c r="AU270" s="856" t="str">
        <f>IF($B270="","",INDEX('All CCC'!AU$7:AU$846,MATCH(WatchList!$B270,'All CCC'!$B$7:$B$846,0)))</f>
        <v/>
      </c>
      <c r="AV270" s="856" t="str">
        <f>IF($B270="","",INDEX('All CCC'!AV$7:AV$846,MATCH(WatchList!$B270,'All CCC'!$B$7:$B$846,0)))</f>
        <v/>
      </c>
      <c r="AW270" s="856" t="str">
        <f>IF($B270="","",INDEX('All CCC'!AW$7:AW$846,MATCH(WatchList!$B270,'All CCC'!$B$7:$B$846,0)))</f>
        <v/>
      </c>
      <c r="AX270" s="856" t="str">
        <f>IF($B270="","",INDEX('All CCC'!AX$7:AX$846,MATCH(WatchList!$B270,'All CCC'!$B$7:$B$846,0)))</f>
        <v/>
      </c>
      <c r="AY270" s="856" t="str">
        <f>IF($B270="","",INDEX('All CCC'!AY$7:AY$846,MATCH(WatchList!$B270,'All CCC'!$B$7:$B$846,0)))</f>
        <v/>
      </c>
      <c r="AZ270" s="856" t="str">
        <f>IF($B270="","",INDEX('All CCC'!AZ$7:AZ$846,MATCH(WatchList!$B270,'All CCC'!$B$7:$B$846,0)))</f>
        <v/>
      </c>
      <c r="BA270" s="856" t="str">
        <f>IF($B270="","",INDEX('All CCC'!BA$7:BA$846,MATCH(WatchList!$B270,'All CCC'!$B$7:$B$846,0)))</f>
        <v/>
      </c>
      <c r="BB270" s="856" t="str">
        <f>IF($B270="","",INDEX('All CCC'!BB$7:BB$846,MATCH(WatchList!$B270,'All CCC'!$B$7:$B$846,0)))</f>
        <v/>
      </c>
      <c r="BC270" s="856" t="str">
        <f>IF($B270="","",INDEX('All CCC'!BC$7:BC$846,MATCH(WatchList!$B270,'All CCC'!$B$7:$B$846,0)))</f>
        <v/>
      </c>
      <c r="BD270" s="856" t="str">
        <f>IF($B270="","",INDEX('All CCC'!BD$7:BD$846,MATCH(WatchList!$B270,'All CCC'!$B$7:$B$846,0)))</f>
        <v/>
      </c>
      <c r="BE270" s="856" t="str">
        <f>IF($B270="","",INDEX('All CCC'!BE$7:BE$846,MATCH(WatchList!$B270,'All CCC'!$B$7:$B$846,0)))</f>
        <v/>
      </c>
      <c r="BF270" s="856" t="str">
        <f>IF($B270="","",INDEX('All CCC'!BF$7:BF$846,MATCH(WatchList!$B270,'All CCC'!$B$7:$B$846,0)))</f>
        <v/>
      </c>
      <c r="BG270" s="856" t="str">
        <f>IF($B270="","",INDEX('All CCC'!BG$7:BG$846,MATCH(WatchList!$B270,'All CCC'!$B$7:$B$846,0)))</f>
        <v/>
      </c>
    </row>
    <row r="271" spans="1:59" x14ac:dyDescent="0.2">
      <c r="A271" s="550" t="str">
        <f>IF($B271="","",INDEX('All CCC'!A$7:A$846,MATCH(WatchList!$B271,'All CCC'!$B$7:$B$846,0)))</f>
        <v/>
      </c>
      <c r="B271" s="31"/>
      <c r="C271" s="856" t="str">
        <f>IF($B271="","",INDEX('All CCC'!C$7:C$846,MATCH(WatchList!$B271,'All CCC'!$B$7:$B$846,0)))</f>
        <v/>
      </c>
      <c r="D271" s="856" t="str">
        <f>IF($B271="","",INDEX('All CCC'!D$7:D$846,MATCH(WatchList!$B271,'All CCC'!$B$7:$B$846,0)))</f>
        <v/>
      </c>
      <c r="E271" s="856" t="str">
        <f>IF($B271="","",INDEX('All CCC'!E$7:E$846,MATCH(WatchList!$B271,'All CCC'!$B$7:$B$846,0)))</f>
        <v/>
      </c>
      <c r="F271" s="856" t="str">
        <f>IF($B271="","",INDEX('All CCC'!F$7:F$846,MATCH(WatchList!$B271,'All CCC'!$B$7:$B$846,0)))</f>
        <v/>
      </c>
      <c r="G271" s="856" t="str">
        <f>IF($B271="","",INDEX('All CCC'!G$7:G$846,MATCH(WatchList!$B271,'All CCC'!$B$7:$B$846,0)))</f>
        <v/>
      </c>
      <c r="H271" s="856" t="str">
        <f>IF($B271="","",INDEX('All CCC'!H$7:H$846,MATCH(WatchList!$B271,'All CCC'!$B$7:$B$846,0)))</f>
        <v/>
      </c>
      <c r="I271" s="856" t="str">
        <f>IF($B271="","",INDEX('All CCC'!I$7:I$846,MATCH(WatchList!$B271,'All CCC'!$B$7:$B$846,0)))</f>
        <v/>
      </c>
      <c r="J271" s="856" t="str">
        <f>IF($B271="","",INDEX('All CCC'!J$7:J$846,MATCH(WatchList!$B271,'All CCC'!$B$7:$B$846,0)))</f>
        <v/>
      </c>
      <c r="K271" s="856" t="str">
        <f>IF($B271="","",INDEX('All CCC'!K$7:K$846,MATCH(WatchList!$B271,'All CCC'!$B$7:$B$846,0)))</f>
        <v/>
      </c>
      <c r="L271" s="856" t="str">
        <f>IF($B271="","",INDEX('All CCC'!L$7:L$846,MATCH(WatchList!$B271,'All CCC'!$B$7:$B$846,0)))</f>
        <v/>
      </c>
      <c r="M271" s="856" t="str">
        <f>IF($B271="","",INDEX('All CCC'!M$7:M$846,MATCH(WatchList!$B271,'All CCC'!$B$7:$B$846,0)))</f>
        <v/>
      </c>
      <c r="N271" s="856" t="str">
        <f>IF($B271="","",INDEX('All CCC'!N$7:N$846,MATCH(WatchList!$B271,'All CCC'!$B$7:$B$846,0)))</f>
        <v/>
      </c>
      <c r="O271" s="856" t="str">
        <f>IF($B271="","",INDEX('All CCC'!O$7:O$846,MATCH(WatchList!$B271,'All CCC'!$B$7:$B$846,0)))</f>
        <v/>
      </c>
      <c r="P271" s="857" t="str">
        <f>IF($B271="","",INDEX('All CCC'!P$7:P$846,MATCH(WatchList!$B271,'All CCC'!$B$7:$B$846,0)))</f>
        <v/>
      </c>
      <c r="Q271" s="857" t="str">
        <f>IF($B271="","",INDEX('All CCC'!Q$7:Q$846,MATCH(WatchList!$B271,'All CCC'!$B$7:$B$846,0)))</f>
        <v/>
      </c>
      <c r="R271" s="856" t="str">
        <f>IF($B271="","",INDEX('All CCC'!R$7:R$846,MATCH(WatchList!$B271,'All CCC'!$B$7:$B$846,0)))</f>
        <v/>
      </c>
      <c r="S271" s="856" t="str">
        <f>IF($B271="","",INDEX('All CCC'!S$7:S$846,MATCH(WatchList!$B271,'All CCC'!$B$7:$B$846,0)))</f>
        <v/>
      </c>
      <c r="T271" s="856" t="str">
        <f>IF($B271="","",INDEX('All CCC'!T$7:T$846,MATCH(WatchList!$B271,'All CCC'!$B$7:$B$846,0)))</f>
        <v/>
      </c>
      <c r="U271" s="856" t="str">
        <f>IF($B271="","",INDEX('All CCC'!U$7:U$846,MATCH(WatchList!$B271,'All CCC'!$B$7:$B$846,0)))</f>
        <v/>
      </c>
      <c r="V271" s="856" t="str">
        <f>IF($B271="","",INDEX('All CCC'!V$7:V$846,MATCH(WatchList!$B271,'All CCC'!$B$7:$B$846,0)))</f>
        <v/>
      </c>
      <c r="W271" s="856" t="str">
        <f>IF($B271="","",INDEX('All CCC'!W$7:W$846,MATCH(WatchList!$B271,'All CCC'!$B$7:$B$846,0)))</f>
        <v/>
      </c>
      <c r="X271" s="856" t="str">
        <f>IF($B271="","",INDEX('All CCC'!X$7:X$846,MATCH(WatchList!$B271,'All CCC'!$B$7:$B$846,0)))</f>
        <v/>
      </c>
      <c r="Y271" s="856" t="str">
        <f>IF($B271="","",INDEX('All CCC'!Y$7:Y$846,MATCH(WatchList!$B271,'All CCC'!$B$7:$B$846,0)))</f>
        <v/>
      </c>
      <c r="Z271" s="856" t="str">
        <f>IF($B271="","",INDEX('All CCC'!Z$7:Z$846,MATCH(WatchList!$B271,'All CCC'!$B$7:$B$846,0)))</f>
        <v/>
      </c>
      <c r="AA271" s="856" t="str">
        <f>IF($B271="","",INDEX('All CCC'!AA$7:AA$846,MATCH(WatchList!$B271,'All CCC'!$B$7:$B$846,0)))</f>
        <v/>
      </c>
      <c r="AB271" s="856" t="str">
        <f>IF($B271="","",INDEX('All CCC'!AB$7:AB$846,MATCH(WatchList!$B271,'All CCC'!$B$7:$B$846,0)))</f>
        <v/>
      </c>
      <c r="AC271" s="856" t="str">
        <f>IF($B271="","",INDEX('All CCC'!AC$7:AC$846,MATCH(WatchList!$B271,'All CCC'!$B$7:$B$846,0)))</f>
        <v/>
      </c>
      <c r="AD271" s="856" t="str">
        <f>IF($B271="","",INDEX('All CCC'!AD$7:AD$846,MATCH(WatchList!$B271,'All CCC'!$B$7:$B$846,0)))</f>
        <v/>
      </c>
      <c r="AE271" s="856" t="str">
        <f>IF($B271="","",INDEX('All CCC'!AE$7:AE$846,MATCH(WatchList!$B271,'All CCC'!$B$7:$B$846,0)))</f>
        <v/>
      </c>
      <c r="AF271" s="856" t="str">
        <f>IF($B271="","",INDEX('All CCC'!AF$7:AF$846,MATCH(WatchList!$B271,'All CCC'!$B$7:$B$846,0)))</f>
        <v/>
      </c>
      <c r="AG271" s="856" t="str">
        <f>IF($B271="","",INDEX('All CCC'!AG$7:AG$846,MATCH(WatchList!$B271,'All CCC'!$B$7:$B$846,0)))</f>
        <v/>
      </c>
      <c r="AH271" s="856" t="str">
        <f>IF($B271="","",INDEX('All CCC'!AH$7:AH$846,MATCH(WatchList!$B271,'All CCC'!$B$7:$B$846,0)))</f>
        <v/>
      </c>
      <c r="AI271" s="856" t="str">
        <f>IF($B271="","",INDEX('All CCC'!AI$7:AI$846,MATCH(WatchList!$B271,'All CCC'!$B$7:$B$846,0)))</f>
        <v/>
      </c>
      <c r="AJ271" s="856" t="str">
        <f>IF($B271="","",INDEX('All CCC'!AJ$7:AJ$846,MATCH(WatchList!$B271,'All CCC'!$B$7:$B$846,0)))</f>
        <v/>
      </c>
      <c r="AK271" s="856" t="str">
        <f>IF($B271="","",INDEX('All CCC'!AK$7:AK$846,MATCH(WatchList!$B271,'All CCC'!$B$7:$B$846,0)))</f>
        <v/>
      </c>
      <c r="AL271" s="856" t="str">
        <f>IF($B271="","",INDEX('All CCC'!AL$7:AL$846,MATCH(WatchList!$B271,'All CCC'!$B$7:$B$846,0)))</f>
        <v/>
      </c>
      <c r="AM271" s="856" t="str">
        <f>IF($B271="","",INDEX('All CCC'!AM$7:AM$846,MATCH(WatchList!$B271,'All CCC'!$B$7:$B$846,0)))</f>
        <v/>
      </c>
      <c r="AN271" s="856" t="str">
        <f>IF($B271="","",INDEX('All CCC'!AN$7:AN$846,MATCH(WatchList!$B271,'All CCC'!$B$7:$B$846,0)))</f>
        <v/>
      </c>
      <c r="AO271" s="856" t="str">
        <f>IF($B271="","",INDEX('All CCC'!AO$7:AO$846,MATCH(WatchList!$B271,'All CCC'!$B$7:$B$846,0)))</f>
        <v/>
      </c>
      <c r="AP271" s="856" t="str">
        <f>IF($B271="","",INDEX('All CCC'!AP$7:AP$846,MATCH(WatchList!$B271,'All CCC'!$B$7:$B$846,0)))</f>
        <v/>
      </c>
      <c r="AQ271" s="856" t="str">
        <f>IF($B271="","",INDEX('All CCC'!AQ$7:AQ$846,MATCH(WatchList!$B271,'All CCC'!$B$7:$B$846,0)))</f>
        <v/>
      </c>
      <c r="AR271" s="856" t="str">
        <f>IF($B271="","",INDEX('All CCC'!AR$7:AR$846,MATCH(WatchList!$B271,'All CCC'!$B$7:$B$846,0)))</f>
        <v/>
      </c>
      <c r="AS271" s="856" t="str">
        <f>IF($B271="","",INDEX('All CCC'!AS$7:AS$846,MATCH(WatchList!$B271,'All CCC'!$B$7:$B$846,0)))</f>
        <v/>
      </c>
      <c r="AT271" s="856" t="str">
        <f>IF($B271="","",INDEX('All CCC'!AT$7:AT$846,MATCH(WatchList!$B271,'All CCC'!$B$7:$B$846,0)))</f>
        <v/>
      </c>
      <c r="AU271" s="856" t="str">
        <f>IF($B271="","",INDEX('All CCC'!AU$7:AU$846,MATCH(WatchList!$B271,'All CCC'!$B$7:$B$846,0)))</f>
        <v/>
      </c>
      <c r="AV271" s="856" t="str">
        <f>IF($B271="","",INDEX('All CCC'!AV$7:AV$846,MATCH(WatchList!$B271,'All CCC'!$B$7:$B$846,0)))</f>
        <v/>
      </c>
      <c r="AW271" s="856" t="str">
        <f>IF($B271="","",INDEX('All CCC'!AW$7:AW$846,MATCH(WatchList!$B271,'All CCC'!$B$7:$B$846,0)))</f>
        <v/>
      </c>
      <c r="AX271" s="856" t="str">
        <f>IF($B271="","",INDEX('All CCC'!AX$7:AX$846,MATCH(WatchList!$B271,'All CCC'!$B$7:$B$846,0)))</f>
        <v/>
      </c>
      <c r="AY271" s="856" t="str">
        <f>IF($B271="","",INDEX('All CCC'!AY$7:AY$846,MATCH(WatchList!$B271,'All CCC'!$B$7:$B$846,0)))</f>
        <v/>
      </c>
      <c r="AZ271" s="856" t="str">
        <f>IF($B271="","",INDEX('All CCC'!AZ$7:AZ$846,MATCH(WatchList!$B271,'All CCC'!$B$7:$B$846,0)))</f>
        <v/>
      </c>
      <c r="BA271" s="856" t="str">
        <f>IF($B271="","",INDEX('All CCC'!BA$7:BA$846,MATCH(WatchList!$B271,'All CCC'!$B$7:$B$846,0)))</f>
        <v/>
      </c>
      <c r="BB271" s="856" t="str">
        <f>IF($B271="","",INDEX('All CCC'!BB$7:BB$846,MATCH(WatchList!$B271,'All CCC'!$B$7:$B$846,0)))</f>
        <v/>
      </c>
      <c r="BC271" s="856" t="str">
        <f>IF($B271="","",INDEX('All CCC'!BC$7:BC$846,MATCH(WatchList!$B271,'All CCC'!$B$7:$B$846,0)))</f>
        <v/>
      </c>
      <c r="BD271" s="856" t="str">
        <f>IF($B271="","",INDEX('All CCC'!BD$7:BD$846,MATCH(WatchList!$B271,'All CCC'!$B$7:$B$846,0)))</f>
        <v/>
      </c>
      <c r="BE271" s="856" t="str">
        <f>IF($B271="","",INDEX('All CCC'!BE$7:BE$846,MATCH(WatchList!$B271,'All CCC'!$B$7:$B$846,0)))</f>
        <v/>
      </c>
      <c r="BF271" s="856" t="str">
        <f>IF($B271="","",INDEX('All CCC'!BF$7:BF$846,MATCH(WatchList!$B271,'All CCC'!$B$7:$B$846,0)))</f>
        <v/>
      </c>
      <c r="BG271" s="856" t="str">
        <f>IF($B271="","",INDEX('All CCC'!BG$7:BG$846,MATCH(WatchList!$B271,'All CCC'!$B$7:$B$846,0)))</f>
        <v/>
      </c>
    </row>
    <row r="272" spans="1:59" x14ac:dyDescent="0.2">
      <c r="A272" s="550" t="str">
        <f>IF($B272="","",INDEX('All CCC'!A$7:A$846,MATCH(WatchList!$B272,'All CCC'!$B$7:$B$846,0)))</f>
        <v/>
      </c>
      <c r="B272" s="31"/>
      <c r="C272" s="856" t="str">
        <f>IF($B272="","",INDEX('All CCC'!C$7:C$846,MATCH(WatchList!$B272,'All CCC'!$B$7:$B$846,0)))</f>
        <v/>
      </c>
      <c r="D272" s="856" t="str">
        <f>IF($B272="","",INDEX('All CCC'!D$7:D$846,MATCH(WatchList!$B272,'All CCC'!$B$7:$B$846,0)))</f>
        <v/>
      </c>
      <c r="E272" s="856" t="str">
        <f>IF($B272="","",INDEX('All CCC'!E$7:E$846,MATCH(WatchList!$B272,'All CCC'!$B$7:$B$846,0)))</f>
        <v/>
      </c>
      <c r="F272" s="856" t="str">
        <f>IF($B272="","",INDEX('All CCC'!F$7:F$846,MATCH(WatchList!$B272,'All CCC'!$B$7:$B$846,0)))</f>
        <v/>
      </c>
      <c r="G272" s="856" t="str">
        <f>IF($B272="","",INDEX('All CCC'!G$7:G$846,MATCH(WatchList!$B272,'All CCC'!$B$7:$B$846,0)))</f>
        <v/>
      </c>
      <c r="H272" s="856" t="str">
        <f>IF($B272="","",INDEX('All CCC'!H$7:H$846,MATCH(WatchList!$B272,'All CCC'!$B$7:$B$846,0)))</f>
        <v/>
      </c>
      <c r="I272" s="856" t="str">
        <f>IF($B272="","",INDEX('All CCC'!I$7:I$846,MATCH(WatchList!$B272,'All CCC'!$B$7:$B$846,0)))</f>
        <v/>
      </c>
      <c r="J272" s="856" t="str">
        <f>IF($B272="","",INDEX('All CCC'!J$7:J$846,MATCH(WatchList!$B272,'All CCC'!$B$7:$B$846,0)))</f>
        <v/>
      </c>
      <c r="K272" s="856" t="str">
        <f>IF($B272="","",INDEX('All CCC'!K$7:K$846,MATCH(WatchList!$B272,'All CCC'!$B$7:$B$846,0)))</f>
        <v/>
      </c>
      <c r="L272" s="856" t="str">
        <f>IF($B272="","",INDEX('All CCC'!L$7:L$846,MATCH(WatchList!$B272,'All CCC'!$B$7:$B$846,0)))</f>
        <v/>
      </c>
      <c r="M272" s="856" t="str">
        <f>IF($B272="","",INDEX('All CCC'!M$7:M$846,MATCH(WatchList!$B272,'All CCC'!$B$7:$B$846,0)))</f>
        <v/>
      </c>
      <c r="N272" s="856" t="str">
        <f>IF($B272="","",INDEX('All CCC'!N$7:N$846,MATCH(WatchList!$B272,'All CCC'!$B$7:$B$846,0)))</f>
        <v/>
      </c>
      <c r="O272" s="856" t="str">
        <f>IF($B272="","",INDEX('All CCC'!O$7:O$846,MATCH(WatchList!$B272,'All CCC'!$B$7:$B$846,0)))</f>
        <v/>
      </c>
      <c r="P272" s="857" t="str">
        <f>IF($B272="","",INDEX('All CCC'!P$7:P$846,MATCH(WatchList!$B272,'All CCC'!$B$7:$B$846,0)))</f>
        <v/>
      </c>
      <c r="Q272" s="857" t="str">
        <f>IF($B272="","",INDEX('All CCC'!Q$7:Q$846,MATCH(WatchList!$B272,'All CCC'!$B$7:$B$846,0)))</f>
        <v/>
      </c>
      <c r="R272" s="856" t="str">
        <f>IF($B272="","",INDEX('All CCC'!R$7:R$846,MATCH(WatchList!$B272,'All CCC'!$B$7:$B$846,0)))</f>
        <v/>
      </c>
      <c r="S272" s="856" t="str">
        <f>IF($B272="","",INDEX('All CCC'!S$7:S$846,MATCH(WatchList!$B272,'All CCC'!$B$7:$B$846,0)))</f>
        <v/>
      </c>
      <c r="T272" s="856" t="str">
        <f>IF($B272="","",INDEX('All CCC'!T$7:T$846,MATCH(WatchList!$B272,'All CCC'!$B$7:$B$846,0)))</f>
        <v/>
      </c>
      <c r="U272" s="856" t="str">
        <f>IF($B272="","",INDEX('All CCC'!U$7:U$846,MATCH(WatchList!$B272,'All CCC'!$B$7:$B$846,0)))</f>
        <v/>
      </c>
      <c r="V272" s="856" t="str">
        <f>IF($B272="","",INDEX('All CCC'!V$7:V$846,MATCH(WatchList!$B272,'All CCC'!$B$7:$B$846,0)))</f>
        <v/>
      </c>
      <c r="W272" s="856" t="str">
        <f>IF($B272="","",INDEX('All CCC'!W$7:W$846,MATCH(WatchList!$B272,'All CCC'!$B$7:$B$846,0)))</f>
        <v/>
      </c>
      <c r="X272" s="856" t="str">
        <f>IF($B272="","",INDEX('All CCC'!X$7:X$846,MATCH(WatchList!$B272,'All CCC'!$B$7:$B$846,0)))</f>
        <v/>
      </c>
      <c r="Y272" s="856" t="str">
        <f>IF($B272="","",INDEX('All CCC'!Y$7:Y$846,MATCH(WatchList!$B272,'All CCC'!$B$7:$B$846,0)))</f>
        <v/>
      </c>
      <c r="Z272" s="856" t="str">
        <f>IF($B272="","",INDEX('All CCC'!Z$7:Z$846,MATCH(WatchList!$B272,'All CCC'!$B$7:$B$846,0)))</f>
        <v/>
      </c>
      <c r="AA272" s="856" t="str">
        <f>IF($B272="","",INDEX('All CCC'!AA$7:AA$846,MATCH(WatchList!$B272,'All CCC'!$B$7:$B$846,0)))</f>
        <v/>
      </c>
      <c r="AB272" s="856" t="str">
        <f>IF($B272="","",INDEX('All CCC'!AB$7:AB$846,MATCH(WatchList!$B272,'All CCC'!$B$7:$B$846,0)))</f>
        <v/>
      </c>
      <c r="AC272" s="856" t="str">
        <f>IF($B272="","",INDEX('All CCC'!AC$7:AC$846,MATCH(WatchList!$B272,'All CCC'!$B$7:$B$846,0)))</f>
        <v/>
      </c>
      <c r="AD272" s="856" t="str">
        <f>IF($B272="","",INDEX('All CCC'!AD$7:AD$846,MATCH(WatchList!$B272,'All CCC'!$B$7:$B$846,0)))</f>
        <v/>
      </c>
      <c r="AE272" s="856" t="str">
        <f>IF($B272="","",INDEX('All CCC'!AE$7:AE$846,MATCH(WatchList!$B272,'All CCC'!$B$7:$B$846,0)))</f>
        <v/>
      </c>
      <c r="AF272" s="856" t="str">
        <f>IF($B272="","",INDEX('All CCC'!AF$7:AF$846,MATCH(WatchList!$B272,'All CCC'!$B$7:$B$846,0)))</f>
        <v/>
      </c>
      <c r="AG272" s="856" t="str">
        <f>IF($B272="","",INDEX('All CCC'!AG$7:AG$846,MATCH(WatchList!$B272,'All CCC'!$B$7:$B$846,0)))</f>
        <v/>
      </c>
      <c r="AH272" s="856" t="str">
        <f>IF($B272="","",INDEX('All CCC'!AH$7:AH$846,MATCH(WatchList!$B272,'All CCC'!$B$7:$B$846,0)))</f>
        <v/>
      </c>
      <c r="AI272" s="856" t="str">
        <f>IF($B272="","",INDEX('All CCC'!AI$7:AI$846,MATCH(WatchList!$B272,'All CCC'!$B$7:$B$846,0)))</f>
        <v/>
      </c>
      <c r="AJ272" s="856" t="str">
        <f>IF($B272="","",INDEX('All CCC'!AJ$7:AJ$846,MATCH(WatchList!$B272,'All CCC'!$B$7:$B$846,0)))</f>
        <v/>
      </c>
      <c r="AK272" s="856" t="str">
        <f>IF($B272="","",INDEX('All CCC'!AK$7:AK$846,MATCH(WatchList!$B272,'All CCC'!$B$7:$B$846,0)))</f>
        <v/>
      </c>
      <c r="AL272" s="856" t="str">
        <f>IF($B272="","",INDEX('All CCC'!AL$7:AL$846,MATCH(WatchList!$B272,'All CCC'!$B$7:$B$846,0)))</f>
        <v/>
      </c>
      <c r="AM272" s="856" t="str">
        <f>IF($B272="","",INDEX('All CCC'!AM$7:AM$846,MATCH(WatchList!$B272,'All CCC'!$B$7:$B$846,0)))</f>
        <v/>
      </c>
      <c r="AN272" s="856" t="str">
        <f>IF($B272="","",INDEX('All CCC'!AN$7:AN$846,MATCH(WatchList!$B272,'All CCC'!$B$7:$B$846,0)))</f>
        <v/>
      </c>
      <c r="AO272" s="856" t="str">
        <f>IF($B272="","",INDEX('All CCC'!AO$7:AO$846,MATCH(WatchList!$B272,'All CCC'!$B$7:$B$846,0)))</f>
        <v/>
      </c>
      <c r="AP272" s="856" t="str">
        <f>IF($B272="","",INDEX('All CCC'!AP$7:AP$846,MATCH(WatchList!$B272,'All CCC'!$B$7:$B$846,0)))</f>
        <v/>
      </c>
      <c r="AQ272" s="856" t="str">
        <f>IF($B272="","",INDEX('All CCC'!AQ$7:AQ$846,MATCH(WatchList!$B272,'All CCC'!$B$7:$B$846,0)))</f>
        <v/>
      </c>
      <c r="AR272" s="856" t="str">
        <f>IF($B272="","",INDEX('All CCC'!AR$7:AR$846,MATCH(WatchList!$B272,'All CCC'!$B$7:$B$846,0)))</f>
        <v/>
      </c>
      <c r="AS272" s="856" t="str">
        <f>IF($B272="","",INDEX('All CCC'!AS$7:AS$846,MATCH(WatchList!$B272,'All CCC'!$B$7:$B$846,0)))</f>
        <v/>
      </c>
      <c r="AT272" s="856" t="str">
        <f>IF($B272="","",INDEX('All CCC'!AT$7:AT$846,MATCH(WatchList!$B272,'All CCC'!$B$7:$B$846,0)))</f>
        <v/>
      </c>
      <c r="AU272" s="856" t="str">
        <f>IF($B272="","",INDEX('All CCC'!AU$7:AU$846,MATCH(WatchList!$B272,'All CCC'!$B$7:$B$846,0)))</f>
        <v/>
      </c>
      <c r="AV272" s="856" t="str">
        <f>IF($B272="","",INDEX('All CCC'!AV$7:AV$846,MATCH(WatchList!$B272,'All CCC'!$B$7:$B$846,0)))</f>
        <v/>
      </c>
      <c r="AW272" s="856" t="str">
        <f>IF($B272="","",INDEX('All CCC'!AW$7:AW$846,MATCH(WatchList!$B272,'All CCC'!$B$7:$B$846,0)))</f>
        <v/>
      </c>
      <c r="AX272" s="856" t="str">
        <f>IF($B272="","",INDEX('All CCC'!AX$7:AX$846,MATCH(WatchList!$B272,'All CCC'!$B$7:$B$846,0)))</f>
        <v/>
      </c>
      <c r="AY272" s="856" t="str">
        <f>IF($B272="","",INDEX('All CCC'!AY$7:AY$846,MATCH(WatchList!$B272,'All CCC'!$B$7:$B$846,0)))</f>
        <v/>
      </c>
      <c r="AZ272" s="856" t="str">
        <f>IF($B272="","",INDEX('All CCC'!AZ$7:AZ$846,MATCH(WatchList!$B272,'All CCC'!$B$7:$B$846,0)))</f>
        <v/>
      </c>
      <c r="BA272" s="856" t="str">
        <f>IF($B272="","",INDEX('All CCC'!BA$7:BA$846,MATCH(WatchList!$B272,'All CCC'!$B$7:$B$846,0)))</f>
        <v/>
      </c>
      <c r="BB272" s="856" t="str">
        <f>IF($B272="","",INDEX('All CCC'!BB$7:BB$846,MATCH(WatchList!$B272,'All CCC'!$B$7:$B$846,0)))</f>
        <v/>
      </c>
      <c r="BC272" s="856" t="str">
        <f>IF($B272="","",INDEX('All CCC'!BC$7:BC$846,MATCH(WatchList!$B272,'All CCC'!$B$7:$B$846,0)))</f>
        <v/>
      </c>
      <c r="BD272" s="856" t="str">
        <f>IF($B272="","",INDEX('All CCC'!BD$7:BD$846,MATCH(WatchList!$B272,'All CCC'!$B$7:$B$846,0)))</f>
        <v/>
      </c>
      <c r="BE272" s="856" t="str">
        <f>IF($B272="","",INDEX('All CCC'!BE$7:BE$846,MATCH(WatchList!$B272,'All CCC'!$B$7:$B$846,0)))</f>
        <v/>
      </c>
      <c r="BF272" s="856" t="str">
        <f>IF($B272="","",INDEX('All CCC'!BF$7:BF$846,MATCH(WatchList!$B272,'All CCC'!$B$7:$B$846,0)))</f>
        <v/>
      </c>
      <c r="BG272" s="856" t="str">
        <f>IF($B272="","",INDEX('All CCC'!BG$7:BG$846,MATCH(WatchList!$B272,'All CCC'!$B$7:$B$846,0)))</f>
        <v/>
      </c>
    </row>
    <row r="273" spans="1:59" x14ac:dyDescent="0.2">
      <c r="A273" s="550" t="str">
        <f>IF($B273="","",INDEX('All CCC'!A$7:A$846,MATCH(WatchList!$B273,'All CCC'!$B$7:$B$846,0)))</f>
        <v/>
      </c>
      <c r="B273" s="31"/>
      <c r="C273" s="856" t="str">
        <f>IF($B273="","",INDEX('All CCC'!C$7:C$846,MATCH(WatchList!$B273,'All CCC'!$B$7:$B$846,0)))</f>
        <v/>
      </c>
      <c r="D273" s="856" t="str">
        <f>IF($B273="","",INDEX('All CCC'!D$7:D$846,MATCH(WatchList!$B273,'All CCC'!$B$7:$B$846,0)))</f>
        <v/>
      </c>
      <c r="E273" s="856" t="str">
        <f>IF($B273="","",INDEX('All CCC'!E$7:E$846,MATCH(WatchList!$B273,'All CCC'!$B$7:$B$846,0)))</f>
        <v/>
      </c>
      <c r="F273" s="856" t="str">
        <f>IF($B273="","",INDEX('All CCC'!F$7:F$846,MATCH(WatchList!$B273,'All CCC'!$B$7:$B$846,0)))</f>
        <v/>
      </c>
      <c r="G273" s="856" t="str">
        <f>IF($B273="","",INDEX('All CCC'!G$7:G$846,MATCH(WatchList!$B273,'All CCC'!$B$7:$B$846,0)))</f>
        <v/>
      </c>
      <c r="H273" s="856" t="str">
        <f>IF($B273="","",INDEX('All CCC'!H$7:H$846,MATCH(WatchList!$B273,'All CCC'!$B$7:$B$846,0)))</f>
        <v/>
      </c>
      <c r="I273" s="856" t="str">
        <f>IF($B273="","",INDEX('All CCC'!I$7:I$846,MATCH(WatchList!$B273,'All CCC'!$B$7:$B$846,0)))</f>
        <v/>
      </c>
      <c r="J273" s="856" t="str">
        <f>IF($B273="","",INDEX('All CCC'!J$7:J$846,MATCH(WatchList!$B273,'All CCC'!$B$7:$B$846,0)))</f>
        <v/>
      </c>
      <c r="K273" s="856" t="str">
        <f>IF($B273="","",INDEX('All CCC'!K$7:K$846,MATCH(WatchList!$B273,'All CCC'!$B$7:$B$846,0)))</f>
        <v/>
      </c>
      <c r="L273" s="856" t="str">
        <f>IF($B273="","",INDEX('All CCC'!L$7:L$846,MATCH(WatchList!$B273,'All CCC'!$B$7:$B$846,0)))</f>
        <v/>
      </c>
      <c r="M273" s="856" t="str">
        <f>IF($B273="","",INDEX('All CCC'!M$7:M$846,MATCH(WatchList!$B273,'All CCC'!$B$7:$B$846,0)))</f>
        <v/>
      </c>
      <c r="N273" s="856" t="str">
        <f>IF($B273="","",INDEX('All CCC'!N$7:N$846,MATCH(WatchList!$B273,'All CCC'!$B$7:$B$846,0)))</f>
        <v/>
      </c>
      <c r="O273" s="856" t="str">
        <f>IF($B273="","",INDEX('All CCC'!O$7:O$846,MATCH(WatchList!$B273,'All CCC'!$B$7:$B$846,0)))</f>
        <v/>
      </c>
      <c r="P273" s="857" t="str">
        <f>IF($B273="","",INDEX('All CCC'!P$7:P$846,MATCH(WatchList!$B273,'All CCC'!$B$7:$B$846,0)))</f>
        <v/>
      </c>
      <c r="Q273" s="857" t="str">
        <f>IF($B273="","",INDEX('All CCC'!Q$7:Q$846,MATCH(WatchList!$B273,'All CCC'!$B$7:$B$846,0)))</f>
        <v/>
      </c>
      <c r="R273" s="856" t="str">
        <f>IF($B273="","",INDEX('All CCC'!R$7:R$846,MATCH(WatchList!$B273,'All CCC'!$B$7:$B$846,0)))</f>
        <v/>
      </c>
      <c r="S273" s="856" t="str">
        <f>IF($B273="","",INDEX('All CCC'!S$7:S$846,MATCH(WatchList!$B273,'All CCC'!$B$7:$B$846,0)))</f>
        <v/>
      </c>
      <c r="T273" s="856" t="str">
        <f>IF($B273="","",INDEX('All CCC'!T$7:T$846,MATCH(WatchList!$B273,'All CCC'!$B$7:$B$846,0)))</f>
        <v/>
      </c>
      <c r="U273" s="856" t="str">
        <f>IF($B273="","",INDEX('All CCC'!U$7:U$846,MATCH(WatchList!$B273,'All CCC'!$B$7:$B$846,0)))</f>
        <v/>
      </c>
      <c r="V273" s="856" t="str">
        <f>IF($B273="","",INDEX('All CCC'!V$7:V$846,MATCH(WatchList!$B273,'All CCC'!$B$7:$B$846,0)))</f>
        <v/>
      </c>
      <c r="W273" s="856" t="str">
        <f>IF($B273="","",INDEX('All CCC'!W$7:W$846,MATCH(WatchList!$B273,'All CCC'!$B$7:$B$846,0)))</f>
        <v/>
      </c>
      <c r="X273" s="856" t="str">
        <f>IF($B273="","",INDEX('All CCC'!X$7:X$846,MATCH(WatchList!$B273,'All CCC'!$B$7:$B$846,0)))</f>
        <v/>
      </c>
      <c r="Y273" s="856" t="str">
        <f>IF($B273="","",INDEX('All CCC'!Y$7:Y$846,MATCH(WatchList!$B273,'All CCC'!$B$7:$B$846,0)))</f>
        <v/>
      </c>
      <c r="Z273" s="856" t="str">
        <f>IF($B273="","",INDEX('All CCC'!Z$7:Z$846,MATCH(WatchList!$B273,'All CCC'!$B$7:$B$846,0)))</f>
        <v/>
      </c>
      <c r="AA273" s="856" t="str">
        <f>IF($B273="","",INDEX('All CCC'!AA$7:AA$846,MATCH(WatchList!$B273,'All CCC'!$B$7:$B$846,0)))</f>
        <v/>
      </c>
      <c r="AB273" s="856" t="str">
        <f>IF($B273="","",INDEX('All CCC'!AB$7:AB$846,MATCH(WatchList!$B273,'All CCC'!$B$7:$B$846,0)))</f>
        <v/>
      </c>
      <c r="AC273" s="856" t="str">
        <f>IF($B273="","",INDEX('All CCC'!AC$7:AC$846,MATCH(WatchList!$B273,'All CCC'!$B$7:$B$846,0)))</f>
        <v/>
      </c>
      <c r="AD273" s="856" t="str">
        <f>IF($B273="","",INDEX('All CCC'!AD$7:AD$846,MATCH(WatchList!$B273,'All CCC'!$B$7:$B$846,0)))</f>
        <v/>
      </c>
      <c r="AE273" s="856" t="str">
        <f>IF($B273="","",INDEX('All CCC'!AE$7:AE$846,MATCH(WatchList!$B273,'All CCC'!$B$7:$B$846,0)))</f>
        <v/>
      </c>
      <c r="AF273" s="856" t="str">
        <f>IF($B273="","",INDEX('All CCC'!AF$7:AF$846,MATCH(WatchList!$B273,'All CCC'!$B$7:$B$846,0)))</f>
        <v/>
      </c>
      <c r="AG273" s="856" t="str">
        <f>IF($B273="","",INDEX('All CCC'!AG$7:AG$846,MATCH(WatchList!$B273,'All CCC'!$B$7:$B$846,0)))</f>
        <v/>
      </c>
      <c r="AH273" s="856" t="str">
        <f>IF($B273="","",INDEX('All CCC'!AH$7:AH$846,MATCH(WatchList!$B273,'All CCC'!$B$7:$B$846,0)))</f>
        <v/>
      </c>
      <c r="AI273" s="856" t="str">
        <f>IF($B273="","",INDEX('All CCC'!AI$7:AI$846,MATCH(WatchList!$B273,'All CCC'!$B$7:$B$846,0)))</f>
        <v/>
      </c>
      <c r="AJ273" s="856" t="str">
        <f>IF($B273="","",INDEX('All CCC'!AJ$7:AJ$846,MATCH(WatchList!$B273,'All CCC'!$B$7:$B$846,0)))</f>
        <v/>
      </c>
      <c r="AK273" s="856" t="str">
        <f>IF($B273="","",INDEX('All CCC'!AK$7:AK$846,MATCH(WatchList!$B273,'All CCC'!$B$7:$B$846,0)))</f>
        <v/>
      </c>
      <c r="AL273" s="856" t="str">
        <f>IF($B273="","",INDEX('All CCC'!AL$7:AL$846,MATCH(WatchList!$B273,'All CCC'!$B$7:$B$846,0)))</f>
        <v/>
      </c>
      <c r="AM273" s="856" t="str">
        <f>IF($B273="","",INDEX('All CCC'!AM$7:AM$846,MATCH(WatchList!$B273,'All CCC'!$B$7:$B$846,0)))</f>
        <v/>
      </c>
      <c r="AN273" s="856" t="str">
        <f>IF($B273="","",INDEX('All CCC'!AN$7:AN$846,MATCH(WatchList!$B273,'All CCC'!$B$7:$B$846,0)))</f>
        <v/>
      </c>
      <c r="AO273" s="856" t="str">
        <f>IF($B273="","",INDEX('All CCC'!AO$7:AO$846,MATCH(WatchList!$B273,'All CCC'!$B$7:$B$846,0)))</f>
        <v/>
      </c>
      <c r="AP273" s="856" t="str">
        <f>IF($B273="","",INDEX('All CCC'!AP$7:AP$846,MATCH(WatchList!$B273,'All CCC'!$B$7:$B$846,0)))</f>
        <v/>
      </c>
      <c r="AQ273" s="856" t="str">
        <f>IF($B273="","",INDEX('All CCC'!AQ$7:AQ$846,MATCH(WatchList!$B273,'All CCC'!$B$7:$B$846,0)))</f>
        <v/>
      </c>
      <c r="AR273" s="856" t="str">
        <f>IF($B273="","",INDEX('All CCC'!AR$7:AR$846,MATCH(WatchList!$B273,'All CCC'!$B$7:$B$846,0)))</f>
        <v/>
      </c>
      <c r="AS273" s="856" t="str">
        <f>IF($B273="","",INDEX('All CCC'!AS$7:AS$846,MATCH(WatchList!$B273,'All CCC'!$B$7:$B$846,0)))</f>
        <v/>
      </c>
      <c r="AT273" s="856" t="str">
        <f>IF($B273="","",INDEX('All CCC'!AT$7:AT$846,MATCH(WatchList!$B273,'All CCC'!$B$7:$B$846,0)))</f>
        <v/>
      </c>
      <c r="AU273" s="856" t="str">
        <f>IF($B273="","",INDEX('All CCC'!AU$7:AU$846,MATCH(WatchList!$B273,'All CCC'!$B$7:$B$846,0)))</f>
        <v/>
      </c>
      <c r="AV273" s="856" t="str">
        <f>IF($B273="","",INDEX('All CCC'!AV$7:AV$846,MATCH(WatchList!$B273,'All CCC'!$B$7:$B$846,0)))</f>
        <v/>
      </c>
      <c r="AW273" s="856" t="str">
        <f>IF($B273="","",INDEX('All CCC'!AW$7:AW$846,MATCH(WatchList!$B273,'All CCC'!$B$7:$B$846,0)))</f>
        <v/>
      </c>
      <c r="AX273" s="856" t="str">
        <f>IF($B273="","",INDEX('All CCC'!AX$7:AX$846,MATCH(WatchList!$B273,'All CCC'!$B$7:$B$846,0)))</f>
        <v/>
      </c>
      <c r="AY273" s="856" t="str">
        <f>IF($B273="","",INDEX('All CCC'!AY$7:AY$846,MATCH(WatchList!$B273,'All CCC'!$B$7:$B$846,0)))</f>
        <v/>
      </c>
      <c r="AZ273" s="856" t="str">
        <f>IF($B273="","",INDEX('All CCC'!AZ$7:AZ$846,MATCH(WatchList!$B273,'All CCC'!$B$7:$B$846,0)))</f>
        <v/>
      </c>
      <c r="BA273" s="856" t="str">
        <f>IF($B273="","",INDEX('All CCC'!BA$7:BA$846,MATCH(WatchList!$B273,'All CCC'!$B$7:$B$846,0)))</f>
        <v/>
      </c>
      <c r="BB273" s="856" t="str">
        <f>IF($B273="","",INDEX('All CCC'!BB$7:BB$846,MATCH(WatchList!$B273,'All CCC'!$B$7:$B$846,0)))</f>
        <v/>
      </c>
      <c r="BC273" s="856" t="str">
        <f>IF($B273="","",INDEX('All CCC'!BC$7:BC$846,MATCH(WatchList!$B273,'All CCC'!$B$7:$B$846,0)))</f>
        <v/>
      </c>
      <c r="BD273" s="856" t="str">
        <f>IF($B273="","",INDEX('All CCC'!BD$7:BD$846,MATCH(WatchList!$B273,'All CCC'!$B$7:$B$846,0)))</f>
        <v/>
      </c>
      <c r="BE273" s="856" t="str">
        <f>IF($B273="","",INDEX('All CCC'!BE$7:BE$846,MATCH(WatchList!$B273,'All CCC'!$B$7:$B$846,0)))</f>
        <v/>
      </c>
      <c r="BF273" s="856" t="str">
        <f>IF($B273="","",INDEX('All CCC'!BF$7:BF$846,MATCH(WatchList!$B273,'All CCC'!$B$7:$B$846,0)))</f>
        <v/>
      </c>
      <c r="BG273" s="856" t="str">
        <f>IF($B273="","",INDEX('All CCC'!BG$7:BG$846,MATCH(WatchList!$B273,'All CCC'!$B$7:$B$846,0)))</f>
        <v/>
      </c>
    </row>
    <row r="274" spans="1:59" x14ac:dyDescent="0.2">
      <c r="A274" s="550" t="str">
        <f>IF($B274="","",INDEX('All CCC'!A$7:A$846,MATCH(WatchList!$B274,'All CCC'!$B$7:$B$846,0)))</f>
        <v/>
      </c>
      <c r="B274" s="31"/>
      <c r="C274" s="856" t="str">
        <f>IF($B274="","",INDEX('All CCC'!C$7:C$846,MATCH(WatchList!$B274,'All CCC'!$B$7:$B$846,0)))</f>
        <v/>
      </c>
      <c r="D274" s="856" t="str">
        <f>IF($B274="","",INDEX('All CCC'!D$7:D$846,MATCH(WatchList!$B274,'All CCC'!$B$7:$B$846,0)))</f>
        <v/>
      </c>
      <c r="E274" s="856" t="str">
        <f>IF($B274="","",INDEX('All CCC'!E$7:E$846,MATCH(WatchList!$B274,'All CCC'!$B$7:$B$846,0)))</f>
        <v/>
      </c>
      <c r="F274" s="856" t="str">
        <f>IF($B274="","",INDEX('All CCC'!F$7:F$846,MATCH(WatchList!$B274,'All CCC'!$B$7:$B$846,0)))</f>
        <v/>
      </c>
      <c r="G274" s="856" t="str">
        <f>IF($B274="","",INDEX('All CCC'!G$7:G$846,MATCH(WatchList!$B274,'All CCC'!$B$7:$B$846,0)))</f>
        <v/>
      </c>
      <c r="H274" s="856" t="str">
        <f>IF($B274="","",INDEX('All CCC'!H$7:H$846,MATCH(WatchList!$B274,'All CCC'!$B$7:$B$846,0)))</f>
        <v/>
      </c>
      <c r="I274" s="856" t="str">
        <f>IF($B274="","",INDEX('All CCC'!I$7:I$846,MATCH(WatchList!$B274,'All CCC'!$B$7:$B$846,0)))</f>
        <v/>
      </c>
      <c r="J274" s="856" t="str">
        <f>IF($B274="","",INDEX('All CCC'!J$7:J$846,MATCH(WatchList!$B274,'All CCC'!$B$7:$B$846,0)))</f>
        <v/>
      </c>
      <c r="K274" s="856" t="str">
        <f>IF($B274="","",INDEX('All CCC'!K$7:K$846,MATCH(WatchList!$B274,'All CCC'!$B$7:$B$846,0)))</f>
        <v/>
      </c>
      <c r="L274" s="856" t="str">
        <f>IF($B274="","",INDEX('All CCC'!L$7:L$846,MATCH(WatchList!$B274,'All CCC'!$B$7:$B$846,0)))</f>
        <v/>
      </c>
      <c r="M274" s="856" t="str">
        <f>IF($B274="","",INDEX('All CCC'!M$7:M$846,MATCH(WatchList!$B274,'All CCC'!$B$7:$B$846,0)))</f>
        <v/>
      </c>
      <c r="N274" s="856" t="str">
        <f>IF($B274="","",INDEX('All CCC'!N$7:N$846,MATCH(WatchList!$B274,'All CCC'!$B$7:$B$846,0)))</f>
        <v/>
      </c>
      <c r="O274" s="856" t="str">
        <f>IF($B274="","",INDEX('All CCC'!O$7:O$846,MATCH(WatchList!$B274,'All CCC'!$B$7:$B$846,0)))</f>
        <v/>
      </c>
      <c r="P274" s="857" t="str">
        <f>IF($B274="","",INDEX('All CCC'!P$7:P$846,MATCH(WatchList!$B274,'All CCC'!$B$7:$B$846,0)))</f>
        <v/>
      </c>
      <c r="Q274" s="857" t="str">
        <f>IF($B274="","",INDEX('All CCC'!Q$7:Q$846,MATCH(WatchList!$B274,'All CCC'!$B$7:$B$846,0)))</f>
        <v/>
      </c>
      <c r="R274" s="856" t="str">
        <f>IF($B274="","",INDEX('All CCC'!R$7:R$846,MATCH(WatchList!$B274,'All CCC'!$B$7:$B$846,0)))</f>
        <v/>
      </c>
      <c r="S274" s="856" t="str">
        <f>IF($B274="","",INDEX('All CCC'!S$7:S$846,MATCH(WatchList!$B274,'All CCC'!$B$7:$B$846,0)))</f>
        <v/>
      </c>
      <c r="T274" s="856" t="str">
        <f>IF($B274="","",INDEX('All CCC'!T$7:T$846,MATCH(WatchList!$B274,'All CCC'!$B$7:$B$846,0)))</f>
        <v/>
      </c>
      <c r="U274" s="856" t="str">
        <f>IF($B274="","",INDEX('All CCC'!U$7:U$846,MATCH(WatchList!$B274,'All CCC'!$B$7:$B$846,0)))</f>
        <v/>
      </c>
      <c r="V274" s="856" t="str">
        <f>IF($B274="","",INDEX('All CCC'!V$7:V$846,MATCH(WatchList!$B274,'All CCC'!$B$7:$B$846,0)))</f>
        <v/>
      </c>
      <c r="W274" s="856" t="str">
        <f>IF($B274="","",INDEX('All CCC'!W$7:W$846,MATCH(WatchList!$B274,'All CCC'!$B$7:$B$846,0)))</f>
        <v/>
      </c>
      <c r="X274" s="856" t="str">
        <f>IF($B274="","",INDEX('All CCC'!X$7:X$846,MATCH(WatchList!$B274,'All CCC'!$B$7:$B$846,0)))</f>
        <v/>
      </c>
      <c r="Y274" s="856" t="str">
        <f>IF($B274="","",INDEX('All CCC'!Y$7:Y$846,MATCH(WatchList!$B274,'All CCC'!$B$7:$B$846,0)))</f>
        <v/>
      </c>
      <c r="Z274" s="856" t="str">
        <f>IF($B274="","",INDEX('All CCC'!Z$7:Z$846,MATCH(WatchList!$B274,'All CCC'!$B$7:$B$846,0)))</f>
        <v/>
      </c>
      <c r="AA274" s="856" t="str">
        <f>IF($B274="","",INDEX('All CCC'!AA$7:AA$846,MATCH(WatchList!$B274,'All CCC'!$B$7:$B$846,0)))</f>
        <v/>
      </c>
      <c r="AB274" s="856" t="str">
        <f>IF($B274="","",INDEX('All CCC'!AB$7:AB$846,MATCH(WatchList!$B274,'All CCC'!$B$7:$B$846,0)))</f>
        <v/>
      </c>
      <c r="AC274" s="856" t="str">
        <f>IF($B274="","",INDEX('All CCC'!AC$7:AC$846,MATCH(WatchList!$B274,'All CCC'!$B$7:$B$846,0)))</f>
        <v/>
      </c>
      <c r="AD274" s="856" t="str">
        <f>IF($B274="","",INDEX('All CCC'!AD$7:AD$846,MATCH(WatchList!$B274,'All CCC'!$B$7:$B$846,0)))</f>
        <v/>
      </c>
      <c r="AE274" s="856" t="str">
        <f>IF($B274="","",INDEX('All CCC'!AE$7:AE$846,MATCH(WatchList!$B274,'All CCC'!$B$7:$B$846,0)))</f>
        <v/>
      </c>
      <c r="AF274" s="856" t="str">
        <f>IF($B274="","",INDEX('All CCC'!AF$7:AF$846,MATCH(WatchList!$B274,'All CCC'!$B$7:$B$846,0)))</f>
        <v/>
      </c>
      <c r="AG274" s="856" t="str">
        <f>IF($B274="","",INDEX('All CCC'!AG$7:AG$846,MATCH(WatchList!$B274,'All CCC'!$B$7:$B$846,0)))</f>
        <v/>
      </c>
      <c r="AH274" s="856" t="str">
        <f>IF($B274="","",INDEX('All CCC'!AH$7:AH$846,MATCH(WatchList!$B274,'All CCC'!$B$7:$B$846,0)))</f>
        <v/>
      </c>
      <c r="AI274" s="856" t="str">
        <f>IF($B274="","",INDEX('All CCC'!AI$7:AI$846,MATCH(WatchList!$B274,'All CCC'!$B$7:$B$846,0)))</f>
        <v/>
      </c>
      <c r="AJ274" s="856" t="str">
        <f>IF($B274="","",INDEX('All CCC'!AJ$7:AJ$846,MATCH(WatchList!$B274,'All CCC'!$B$7:$B$846,0)))</f>
        <v/>
      </c>
      <c r="AK274" s="856" t="str">
        <f>IF($B274="","",INDEX('All CCC'!AK$7:AK$846,MATCH(WatchList!$B274,'All CCC'!$B$7:$B$846,0)))</f>
        <v/>
      </c>
      <c r="AL274" s="856" t="str">
        <f>IF($B274="","",INDEX('All CCC'!AL$7:AL$846,MATCH(WatchList!$B274,'All CCC'!$B$7:$B$846,0)))</f>
        <v/>
      </c>
      <c r="AM274" s="856" t="str">
        <f>IF($B274="","",INDEX('All CCC'!AM$7:AM$846,MATCH(WatchList!$B274,'All CCC'!$B$7:$B$846,0)))</f>
        <v/>
      </c>
      <c r="AN274" s="856" t="str">
        <f>IF($B274="","",INDEX('All CCC'!AN$7:AN$846,MATCH(WatchList!$B274,'All CCC'!$B$7:$B$846,0)))</f>
        <v/>
      </c>
      <c r="AO274" s="856" t="str">
        <f>IF($B274="","",INDEX('All CCC'!AO$7:AO$846,MATCH(WatchList!$B274,'All CCC'!$B$7:$B$846,0)))</f>
        <v/>
      </c>
      <c r="AP274" s="856" t="str">
        <f>IF($B274="","",INDEX('All CCC'!AP$7:AP$846,MATCH(WatchList!$B274,'All CCC'!$B$7:$B$846,0)))</f>
        <v/>
      </c>
      <c r="AQ274" s="856" t="str">
        <f>IF($B274="","",INDEX('All CCC'!AQ$7:AQ$846,MATCH(WatchList!$B274,'All CCC'!$B$7:$B$846,0)))</f>
        <v/>
      </c>
      <c r="AR274" s="856" t="str">
        <f>IF($B274="","",INDEX('All CCC'!AR$7:AR$846,MATCH(WatchList!$B274,'All CCC'!$B$7:$B$846,0)))</f>
        <v/>
      </c>
      <c r="AS274" s="856" t="str">
        <f>IF($B274="","",INDEX('All CCC'!AS$7:AS$846,MATCH(WatchList!$B274,'All CCC'!$B$7:$B$846,0)))</f>
        <v/>
      </c>
      <c r="AT274" s="856" t="str">
        <f>IF($B274="","",INDEX('All CCC'!AT$7:AT$846,MATCH(WatchList!$B274,'All CCC'!$B$7:$B$846,0)))</f>
        <v/>
      </c>
      <c r="AU274" s="856" t="str">
        <f>IF($B274="","",INDEX('All CCC'!AU$7:AU$846,MATCH(WatchList!$B274,'All CCC'!$B$7:$B$846,0)))</f>
        <v/>
      </c>
      <c r="AV274" s="856" t="str">
        <f>IF($B274="","",INDEX('All CCC'!AV$7:AV$846,MATCH(WatchList!$B274,'All CCC'!$B$7:$B$846,0)))</f>
        <v/>
      </c>
      <c r="AW274" s="856" t="str">
        <f>IF($B274="","",INDEX('All CCC'!AW$7:AW$846,MATCH(WatchList!$B274,'All CCC'!$B$7:$B$846,0)))</f>
        <v/>
      </c>
      <c r="AX274" s="856" t="str">
        <f>IF($B274="","",INDEX('All CCC'!AX$7:AX$846,MATCH(WatchList!$B274,'All CCC'!$B$7:$B$846,0)))</f>
        <v/>
      </c>
      <c r="AY274" s="856" t="str">
        <f>IF($B274="","",INDEX('All CCC'!AY$7:AY$846,MATCH(WatchList!$B274,'All CCC'!$B$7:$B$846,0)))</f>
        <v/>
      </c>
      <c r="AZ274" s="856" t="str">
        <f>IF($B274="","",INDEX('All CCC'!AZ$7:AZ$846,MATCH(WatchList!$B274,'All CCC'!$B$7:$B$846,0)))</f>
        <v/>
      </c>
      <c r="BA274" s="856" t="str">
        <f>IF($B274="","",INDEX('All CCC'!BA$7:BA$846,MATCH(WatchList!$B274,'All CCC'!$B$7:$B$846,0)))</f>
        <v/>
      </c>
      <c r="BB274" s="856" t="str">
        <f>IF($B274="","",INDEX('All CCC'!BB$7:BB$846,MATCH(WatchList!$B274,'All CCC'!$B$7:$B$846,0)))</f>
        <v/>
      </c>
      <c r="BC274" s="856" t="str">
        <f>IF($B274="","",INDEX('All CCC'!BC$7:BC$846,MATCH(WatchList!$B274,'All CCC'!$B$7:$B$846,0)))</f>
        <v/>
      </c>
      <c r="BD274" s="856" t="str">
        <f>IF($B274="","",INDEX('All CCC'!BD$7:BD$846,MATCH(WatchList!$B274,'All CCC'!$B$7:$B$846,0)))</f>
        <v/>
      </c>
      <c r="BE274" s="856" t="str">
        <f>IF($B274="","",INDEX('All CCC'!BE$7:BE$846,MATCH(WatchList!$B274,'All CCC'!$B$7:$B$846,0)))</f>
        <v/>
      </c>
      <c r="BF274" s="856" t="str">
        <f>IF($B274="","",INDEX('All CCC'!BF$7:BF$846,MATCH(WatchList!$B274,'All CCC'!$B$7:$B$846,0)))</f>
        <v/>
      </c>
      <c r="BG274" s="856" t="str">
        <f>IF($B274="","",INDEX('All CCC'!BG$7:BG$846,MATCH(WatchList!$B274,'All CCC'!$B$7:$B$846,0)))</f>
        <v/>
      </c>
    </row>
    <row r="275" spans="1:59" x14ac:dyDescent="0.2">
      <c r="A275" s="550" t="str">
        <f>IF($B275="","",INDEX('All CCC'!A$7:A$846,MATCH(WatchList!$B275,'All CCC'!$B$7:$B$846,0)))</f>
        <v/>
      </c>
      <c r="B275" s="31"/>
      <c r="C275" s="856" t="str">
        <f>IF($B275="","",INDEX('All CCC'!C$7:C$846,MATCH(WatchList!$B275,'All CCC'!$B$7:$B$846,0)))</f>
        <v/>
      </c>
      <c r="D275" s="856" t="str">
        <f>IF($B275="","",INDEX('All CCC'!D$7:D$846,MATCH(WatchList!$B275,'All CCC'!$B$7:$B$846,0)))</f>
        <v/>
      </c>
      <c r="E275" s="856" t="str">
        <f>IF($B275="","",INDEX('All CCC'!E$7:E$846,MATCH(WatchList!$B275,'All CCC'!$B$7:$B$846,0)))</f>
        <v/>
      </c>
      <c r="F275" s="856" t="str">
        <f>IF($B275="","",INDEX('All CCC'!F$7:F$846,MATCH(WatchList!$B275,'All CCC'!$B$7:$B$846,0)))</f>
        <v/>
      </c>
      <c r="G275" s="856" t="str">
        <f>IF($B275="","",INDEX('All CCC'!G$7:G$846,MATCH(WatchList!$B275,'All CCC'!$B$7:$B$846,0)))</f>
        <v/>
      </c>
      <c r="H275" s="856" t="str">
        <f>IF($B275="","",INDEX('All CCC'!H$7:H$846,MATCH(WatchList!$B275,'All CCC'!$B$7:$B$846,0)))</f>
        <v/>
      </c>
      <c r="I275" s="856" t="str">
        <f>IF($B275="","",INDEX('All CCC'!I$7:I$846,MATCH(WatchList!$B275,'All CCC'!$B$7:$B$846,0)))</f>
        <v/>
      </c>
      <c r="J275" s="856" t="str">
        <f>IF($B275="","",INDEX('All CCC'!J$7:J$846,MATCH(WatchList!$B275,'All CCC'!$B$7:$B$846,0)))</f>
        <v/>
      </c>
      <c r="K275" s="856" t="str">
        <f>IF($B275="","",INDEX('All CCC'!K$7:K$846,MATCH(WatchList!$B275,'All CCC'!$B$7:$B$846,0)))</f>
        <v/>
      </c>
      <c r="L275" s="856" t="str">
        <f>IF($B275="","",INDEX('All CCC'!L$7:L$846,MATCH(WatchList!$B275,'All CCC'!$B$7:$B$846,0)))</f>
        <v/>
      </c>
      <c r="M275" s="856" t="str">
        <f>IF($B275="","",INDEX('All CCC'!M$7:M$846,MATCH(WatchList!$B275,'All CCC'!$B$7:$B$846,0)))</f>
        <v/>
      </c>
      <c r="N275" s="856" t="str">
        <f>IF($B275="","",INDEX('All CCC'!N$7:N$846,MATCH(WatchList!$B275,'All CCC'!$B$7:$B$846,0)))</f>
        <v/>
      </c>
      <c r="O275" s="856" t="str">
        <f>IF($B275="","",INDEX('All CCC'!O$7:O$846,MATCH(WatchList!$B275,'All CCC'!$B$7:$B$846,0)))</f>
        <v/>
      </c>
      <c r="P275" s="857" t="str">
        <f>IF($B275="","",INDEX('All CCC'!P$7:P$846,MATCH(WatchList!$B275,'All CCC'!$B$7:$B$846,0)))</f>
        <v/>
      </c>
      <c r="Q275" s="857" t="str">
        <f>IF($B275="","",INDEX('All CCC'!Q$7:Q$846,MATCH(WatchList!$B275,'All CCC'!$B$7:$B$846,0)))</f>
        <v/>
      </c>
      <c r="R275" s="856" t="str">
        <f>IF($B275="","",INDEX('All CCC'!R$7:R$846,MATCH(WatchList!$B275,'All CCC'!$B$7:$B$846,0)))</f>
        <v/>
      </c>
      <c r="S275" s="856" t="str">
        <f>IF($B275="","",INDEX('All CCC'!S$7:S$846,MATCH(WatchList!$B275,'All CCC'!$B$7:$B$846,0)))</f>
        <v/>
      </c>
      <c r="T275" s="856" t="str">
        <f>IF($B275="","",INDEX('All CCC'!T$7:T$846,MATCH(WatchList!$B275,'All CCC'!$B$7:$B$846,0)))</f>
        <v/>
      </c>
      <c r="U275" s="856" t="str">
        <f>IF($B275="","",INDEX('All CCC'!U$7:U$846,MATCH(WatchList!$B275,'All CCC'!$B$7:$B$846,0)))</f>
        <v/>
      </c>
      <c r="V275" s="856" t="str">
        <f>IF($B275="","",INDEX('All CCC'!V$7:V$846,MATCH(WatchList!$B275,'All CCC'!$B$7:$B$846,0)))</f>
        <v/>
      </c>
      <c r="W275" s="856" t="str">
        <f>IF($B275="","",INDEX('All CCC'!W$7:W$846,MATCH(WatchList!$B275,'All CCC'!$B$7:$B$846,0)))</f>
        <v/>
      </c>
      <c r="X275" s="856" t="str">
        <f>IF($B275="","",INDEX('All CCC'!X$7:X$846,MATCH(WatchList!$B275,'All CCC'!$B$7:$B$846,0)))</f>
        <v/>
      </c>
      <c r="Y275" s="856" t="str">
        <f>IF($B275="","",INDEX('All CCC'!Y$7:Y$846,MATCH(WatchList!$B275,'All CCC'!$B$7:$B$846,0)))</f>
        <v/>
      </c>
      <c r="Z275" s="856" t="str">
        <f>IF($B275="","",INDEX('All CCC'!Z$7:Z$846,MATCH(WatchList!$B275,'All CCC'!$B$7:$B$846,0)))</f>
        <v/>
      </c>
      <c r="AA275" s="856" t="str">
        <f>IF($B275="","",INDEX('All CCC'!AA$7:AA$846,MATCH(WatchList!$B275,'All CCC'!$B$7:$B$846,0)))</f>
        <v/>
      </c>
      <c r="AB275" s="856" t="str">
        <f>IF($B275="","",INDEX('All CCC'!AB$7:AB$846,MATCH(WatchList!$B275,'All CCC'!$B$7:$B$846,0)))</f>
        <v/>
      </c>
      <c r="AC275" s="856" t="str">
        <f>IF($B275="","",INDEX('All CCC'!AC$7:AC$846,MATCH(WatchList!$B275,'All CCC'!$B$7:$B$846,0)))</f>
        <v/>
      </c>
      <c r="AD275" s="856" t="str">
        <f>IF($B275="","",INDEX('All CCC'!AD$7:AD$846,MATCH(WatchList!$B275,'All CCC'!$B$7:$B$846,0)))</f>
        <v/>
      </c>
      <c r="AE275" s="856" t="str">
        <f>IF($B275="","",INDEX('All CCC'!AE$7:AE$846,MATCH(WatchList!$B275,'All CCC'!$B$7:$B$846,0)))</f>
        <v/>
      </c>
      <c r="AF275" s="856" t="str">
        <f>IF($B275="","",INDEX('All CCC'!AF$7:AF$846,MATCH(WatchList!$B275,'All CCC'!$B$7:$B$846,0)))</f>
        <v/>
      </c>
      <c r="AG275" s="856" t="str">
        <f>IF($B275="","",INDEX('All CCC'!AG$7:AG$846,MATCH(WatchList!$B275,'All CCC'!$B$7:$B$846,0)))</f>
        <v/>
      </c>
      <c r="AH275" s="856" t="str">
        <f>IF($B275="","",INDEX('All CCC'!AH$7:AH$846,MATCH(WatchList!$B275,'All CCC'!$B$7:$B$846,0)))</f>
        <v/>
      </c>
      <c r="AI275" s="856" t="str">
        <f>IF($B275="","",INDEX('All CCC'!AI$7:AI$846,MATCH(WatchList!$B275,'All CCC'!$B$7:$B$846,0)))</f>
        <v/>
      </c>
      <c r="AJ275" s="856" t="str">
        <f>IF($B275="","",INDEX('All CCC'!AJ$7:AJ$846,MATCH(WatchList!$B275,'All CCC'!$B$7:$B$846,0)))</f>
        <v/>
      </c>
      <c r="AK275" s="856" t="str">
        <f>IF($B275="","",INDEX('All CCC'!AK$7:AK$846,MATCH(WatchList!$B275,'All CCC'!$B$7:$B$846,0)))</f>
        <v/>
      </c>
      <c r="AL275" s="856" t="str">
        <f>IF($B275="","",INDEX('All CCC'!AL$7:AL$846,MATCH(WatchList!$B275,'All CCC'!$B$7:$B$846,0)))</f>
        <v/>
      </c>
      <c r="AM275" s="856" t="str">
        <f>IF($B275="","",INDEX('All CCC'!AM$7:AM$846,MATCH(WatchList!$B275,'All CCC'!$B$7:$B$846,0)))</f>
        <v/>
      </c>
      <c r="AN275" s="856" t="str">
        <f>IF($B275="","",INDEX('All CCC'!AN$7:AN$846,MATCH(WatchList!$B275,'All CCC'!$B$7:$B$846,0)))</f>
        <v/>
      </c>
      <c r="AO275" s="856" t="str">
        <f>IF($B275="","",INDEX('All CCC'!AO$7:AO$846,MATCH(WatchList!$B275,'All CCC'!$B$7:$B$846,0)))</f>
        <v/>
      </c>
      <c r="AP275" s="856" t="str">
        <f>IF($B275="","",INDEX('All CCC'!AP$7:AP$846,MATCH(WatchList!$B275,'All CCC'!$B$7:$B$846,0)))</f>
        <v/>
      </c>
      <c r="AQ275" s="856" t="str">
        <f>IF($B275="","",INDEX('All CCC'!AQ$7:AQ$846,MATCH(WatchList!$B275,'All CCC'!$B$7:$B$846,0)))</f>
        <v/>
      </c>
      <c r="AR275" s="856" t="str">
        <f>IF($B275="","",INDEX('All CCC'!AR$7:AR$846,MATCH(WatchList!$B275,'All CCC'!$B$7:$B$846,0)))</f>
        <v/>
      </c>
      <c r="AS275" s="856" t="str">
        <f>IF($B275="","",INDEX('All CCC'!AS$7:AS$846,MATCH(WatchList!$B275,'All CCC'!$B$7:$B$846,0)))</f>
        <v/>
      </c>
      <c r="AT275" s="856" t="str">
        <f>IF($B275="","",INDEX('All CCC'!AT$7:AT$846,MATCH(WatchList!$B275,'All CCC'!$B$7:$B$846,0)))</f>
        <v/>
      </c>
      <c r="AU275" s="856" t="str">
        <f>IF($B275="","",INDEX('All CCC'!AU$7:AU$846,MATCH(WatchList!$B275,'All CCC'!$B$7:$B$846,0)))</f>
        <v/>
      </c>
      <c r="AV275" s="856" t="str">
        <f>IF($B275="","",INDEX('All CCC'!AV$7:AV$846,MATCH(WatchList!$B275,'All CCC'!$B$7:$B$846,0)))</f>
        <v/>
      </c>
      <c r="AW275" s="856" t="str">
        <f>IF($B275="","",INDEX('All CCC'!AW$7:AW$846,MATCH(WatchList!$B275,'All CCC'!$B$7:$B$846,0)))</f>
        <v/>
      </c>
      <c r="AX275" s="856" t="str">
        <f>IF($B275="","",INDEX('All CCC'!AX$7:AX$846,MATCH(WatchList!$B275,'All CCC'!$B$7:$B$846,0)))</f>
        <v/>
      </c>
      <c r="AY275" s="856" t="str">
        <f>IF($B275="","",INDEX('All CCC'!AY$7:AY$846,MATCH(WatchList!$B275,'All CCC'!$B$7:$B$846,0)))</f>
        <v/>
      </c>
      <c r="AZ275" s="856" t="str">
        <f>IF($B275="","",INDEX('All CCC'!AZ$7:AZ$846,MATCH(WatchList!$B275,'All CCC'!$B$7:$B$846,0)))</f>
        <v/>
      </c>
      <c r="BA275" s="856" t="str">
        <f>IF($B275="","",INDEX('All CCC'!BA$7:BA$846,MATCH(WatchList!$B275,'All CCC'!$B$7:$B$846,0)))</f>
        <v/>
      </c>
      <c r="BB275" s="856" t="str">
        <f>IF($B275="","",INDEX('All CCC'!BB$7:BB$846,MATCH(WatchList!$B275,'All CCC'!$B$7:$B$846,0)))</f>
        <v/>
      </c>
      <c r="BC275" s="856" t="str">
        <f>IF($B275="","",INDEX('All CCC'!BC$7:BC$846,MATCH(WatchList!$B275,'All CCC'!$B$7:$B$846,0)))</f>
        <v/>
      </c>
      <c r="BD275" s="856" t="str">
        <f>IF($B275="","",INDEX('All CCC'!BD$7:BD$846,MATCH(WatchList!$B275,'All CCC'!$B$7:$B$846,0)))</f>
        <v/>
      </c>
      <c r="BE275" s="856" t="str">
        <f>IF($B275="","",INDEX('All CCC'!BE$7:BE$846,MATCH(WatchList!$B275,'All CCC'!$B$7:$B$846,0)))</f>
        <v/>
      </c>
      <c r="BF275" s="856" t="str">
        <f>IF($B275="","",INDEX('All CCC'!BF$7:BF$846,MATCH(WatchList!$B275,'All CCC'!$B$7:$B$846,0)))</f>
        <v/>
      </c>
      <c r="BG275" s="856" t="str">
        <f>IF($B275="","",INDEX('All CCC'!BG$7:BG$846,MATCH(WatchList!$B275,'All CCC'!$B$7:$B$846,0)))</f>
        <v/>
      </c>
    </row>
    <row r="276" spans="1:59" x14ac:dyDescent="0.2">
      <c r="A276" s="550" t="str">
        <f>IF($B276="","",INDEX('All CCC'!A$7:A$846,MATCH(WatchList!$B276,'All CCC'!$B$7:$B$846,0)))</f>
        <v/>
      </c>
      <c r="B276" s="31"/>
      <c r="C276" s="856" t="str">
        <f>IF($B276="","",INDEX('All CCC'!C$7:C$846,MATCH(WatchList!$B276,'All CCC'!$B$7:$B$846,0)))</f>
        <v/>
      </c>
      <c r="D276" s="856" t="str">
        <f>IF($B276="","",INDEX('All CCC'!D$7:D$846,MATCH(WatchList!$B276,'All CCC'!$B$7:$B$846,0)))</f>
        <v/>
      </c>
      <c r="E276" s="856" t="str">
        <f>IF($B276="","",INDEX('All CCC'!E$7:E$846,MATCH(WatchList!$B276,'All CCC'!$B$7:$B$846,0)))</f>
        <v/>
      </c>
      <c r="F276" s="856" t="str">
        <f>IF($B276="","",INDEX('All CCC'!F$7:F$846,MATCH(WatchList!$B276,'All CCC'!$B$7:$B$846,0)))</f>
        <v/>
      </c>
      <c r="G276" s="856" t="str">
        <f>IF($B276="","",INDEX('All CCC'!G$7:G$846,MATCH(WatchList!$B276,'All CCC'!$B$7:$B$846,0)))</f>
        <v/>
      </c>
      <c r="H276" s="856" t="str">
        <f>IF($B276="","",INDEX('All CCC'!H$7:H$846,MATCH(WatchList!$B276,'All CCC'!$B$7:$B$846,0)))</f>
        <v/>
      </c>
      <c r="I276" s="856" t="str">
        <f>IF($B276="","",INDEX('All CCC'!I$7:I$846,MATCH(WatchList!$B276,'All CCC'!$B$7:$B$846,0)))</f>
        <v/>
      </c>
      <c r="J276" s="856" t="str">
        <f>IF($B276="","",INDEX('All CCC'!J$7:J$846,MATCH(WatchList!$B276,'All CCC'!$B$7:$B$846,0)))</f>
        <v/>
      </c>
      <c r="K276" s="856" t="str">
        <f>IF($B276="","",INDEX('All CCC'!K$7:K$846,MATCH(WatchList!$B276,'All CCC'!$B$7:$B$846,0)))</f>
        <v/>
      </c>
      <c r="L276" s="856" t="str">
        <f>IF($B276="","",INDEX('All CCC'!L$7:L$846,MATCH(WatchList!$B276,'All CCC'!$B$7:$B$846,0)))</f>
        <v/>
      </c>
      <c r="M276" s="856" t="str">
        <f>IF($B276="","",INDEX('All CCC'!M$7:M$846,MATCH(WatchList!$B276,'All CCC'!$B$7:$B$846,0)))</f>
        <v/>
      </c>
      <c r="N276" s="856" t="str">
        <f>IF($B276="","",INDEX('All CCC'!N$7:N$846,MATCH(WatchList!$B276,'All CCC'!$B$7:$B$846,0)))</f>
        <v/>
      </c>
      <c r="O276" s="856" t="str">
        <f>IF($B276="","",INDEX('All CCC'!O$7:O$846,MATCH(WatchList!$B276,'All CCC'!$B$7:$B$846,0)))</f>
        <v/>
      </c>
      <c r="P276" s="857" t="str">
        <f>IF($B276="","",INDEX('All CCC'!P$7:P$846,MATCH(WatchList!$B276,'All CCC'!$B$7:$B$846,0)))</f>
        <v/>
      </c>
      <c r="Q276" s="857" t="str">
        <f>IF($B276="","",INDEX('All CCC'!Q$7:Q$846,MATCH(WatchList!$B276,'All CCC'!$B$7:$B$846,0)))</f>
        <v/>
      </c>
      <c r="R276" s="856" t="str">
        <f>IF($B276="","",INDEX('All CCC'!R$7:R$846,MATCH(WatchList!$B276,'All CCC'!$B$7:$B$846,0)))</f>
        <v/>
      </c>
      <c r="S276" s="856" t="str">
        <f>IF($B276="","",INDEX('All CCC'!S$7:S$846,MATCH(WatchList!$B276,'All CCC'!$B$7:$B$846,0)))</f>
        <v/>
      </c>
      <c r="T276" s="856" t="str">
        <f>IF($B276="","",INDEX('All CCC'!T$7:T$846,MATCH(WatchList!$B276,'All CCC'!$B$7:$B$846,0)))</f>
        <v/>
      </c>
      <c r="U276" s="856" t="str">
        <f>IF($B276="","",INDEX('All CCC'!U$7:U$846,MATCH(WatchList!$B276,'All CCC'!$B$7:$B$846,0)))</f>
        <v/>
      </c>
      <c r="V276" s="856" t="str">
        <f>IF($B276="","",INDEX('All CCC'!V$7:V$846,MATCH(WatchList!$B276,'All CCC'!$B$7:$B$846,0)))</f>
        <v/>
      </c>
      <c r="W276" s="856" t="str">
        <f>IF($B276="","",INDEX('All CCC'!W$7:W$846,MATCH(WatchList!$B276,'All CCC'!$B$7:$B$846,0)))</f>
        <v/>
      </c>
      <c r="X276" s="856" t="str">
        <f>IF($B276="","",INDEX('All CCC'!X$7:X$846,MATCH(WatchList!$B276,'All CCC'!$B$7:$B$846,0)))</f>
        <v/>
      </c>
      <c r="Y276" s="856" t="str">
        <f>IF($B276="","",INDEX('All CCC'!Y$7:Y$846,MATCH(WatchList!$B276,'All CCC'!$B$7:$B$846,0)))</f>
        <v/>
      </c>
      <c r="Z276" s="856" t="str">
        <f>IF($B276="","",INDEX('All CCC'!Z$7:Z$846,MATCH(WatchList!$B276,'All CCC'!$B$7:$B$846,0)))</f>
        <v/>
      </c>
      <c r="AA276" s="856" t="str">
        <f>IF($B276="","",INDEX('All CCC'!AA$7:AA$846,MATCH(WatchList!$B276,'All CCC'!$B$7:$B$846,0)))</f>
        <v/>
      </c>
      <c r="AB276" s="856" t="str">
        <f>IF($B276="","",INDEX('All CCC'!AB$7:AB$846,MATCH(WatchList!$B276,'All CCC'!$B$7:$B$846,0)))</f>
        <v/>
      </c>
      <c r="AC276" s="856" t="str">
        <f>IF($B276="","",INDEX('All CCC'!AC$7:AC$846,MATCH(WatchList!$B276,'All CCC'!$B$7:$B$846,0)))</f>
        <v/>
      </c>
      <c r="AD276" s="856" t="str">
        <f>IF($B276="","",INDEX('All CCC'!AD$7:AD$846,MATCH(WatchList!$B276,'All CCC'!$B$7:$B$846,0)))</f>
        <v/>
      </c>
      <c r="AE276" s="856" t="str">
        <f>IF($B276="","",INDEX('All CCC'!AE$7:AE$846,MATCH(WatchList!$B276,'All CCC'!$B$7:$B$846,0)))</f>
        <v/>
      </c>
      <c r="AF276" s="856" t="str">
        <f>IF($B276="","",INDEX('All CCC'!AF$7:AF$846,MATCH(WatchList!$B276,'All CCC'!$B$7:$B$846,0)))</f>
        <v/>
      </c>
      <c r="AG276" s="856" t="str">
        <f>IF($B276="","",INDEX('All CCC'!AG$7:AG$846,MATCH(WatchList!$B276,'All CCC'!$B$7:$B$846,0)))</f>
        <v/>
      </c>
      <c r="AH276" s="856" t="str">
        <f>IF($B276="","",INDEX('All CCC'!AH$7:AH$846,MATCH(WatchList!$B276,'All CCC'!$B$7:$B$846,0)))</f>
        <v/>
      </c>
      <c r="AI276" s="856" t="str">
        <f>IF($B276="","",INDEX('All CCC'!AI$7:AI$846,MATCH(WatchList!$B276,'All CCC'!$B$7:$B$846,0)))</f>
        <v/>
      </c>
      <c r="AJ276" s="856" t="str">
        <f>IF($B276="","",INDEX('All CCC'!AJ$7:AJ$846,MATCH(WatchList!$B276,'All CCC'!$B$7:$B$846,0)))</f>
        <v/>
      </c>
      <c r="AK276" s="856" t="str">
        <f>IF($B276="","",INDEX('All CCC'!AK$7:AK$846,MATCH(WatchList!$B276,'All CCC'!$B$7:$B$846,0)))</f>
        <v/>
      </c>
      <c r="AL276" s="856" t="str">
        <f>IF($B276="","",INDEX('All CCC'!AL$7:AL$846,MATCH(WatchList!$B276,'All CCC'!$B$7:$B$846,0)))</f>
        <v/>
      </c>
      <c r="AM276" s="856" t="str">
        <f>IF($B276="","",INDEX('All CCC'!AM$7:AM$846,MATCH(WatchList!$B276,'All CCC'!$B$7:$B$846,0)))</f>
        <v/>
      </c>
      <c r="AN276" s="856" t="str">
        <f>IF($B276="","",INDEX('All CCC'!AN$7:AN$846,MATCH(WatchList!$B276,'All CCC'!$B$7:$B$846,0)))</f>
        <v/>
      </c>
      <c r="AO276" s="856" t="str">
        <f>IF($B276="","",INDEX('All CCC'!AO$7:AO$846,MATCH(WatchList!$B276,'All CCC'!$B$7:$B$846,0)))</f>
        <v/>
      </c>
      <c r="AP276" s="856" t="str">
        <f>IF($B276="","",INDEX('All CCC'!AP$7:AP$846,MATCH(WatchList!$B276,'All CCC'!$B$7:$B$846,0)))</f>
        <v/>
      </c>
      <c r="AQ276" s="856" t="str">
        <f>IF($B276="","",INDEX('All CCC'!AQ$7:AQ$846,MATCH(WatchList!$B276,'All CCC'!$B$7:$B$846,0)))</f>
        <v/>
      </c>
      <c r="AR276" s="856" t="str">
        <f>IF($B276="","",INDEX('All CCC'!AR$7:AR$846,MATCH(WatchList!$B276,'All CCC'!$B$7:$B$846,0)))</f>
        <v/>
      </c>
      <c r="AS276" s="856" t="str">
        <f>IF($B276="","",INDEX('All CCC'!AS$7:AS$846,MATCH(WatchList!$B276,'All CCC'!$B$7:$B$846,0)))</f>
        <v/>
      </c>
      <c r="AT276" s="856" t="str">
        <f>IF($B276="","",INDEX('All CCC'!AT$7:AT$846,MATCH(WatchList!$B276,'All CCC'!$B$7:$B$846,0)))</f>
        <v/>
      </c>
      <c r="AU276" s="856" t="str">
        <f>IF($B276="","",INDEX('All CCC'!AU$7:AU$846,MATCH(WatchList!$B276,'All CCC'!$B$7:$B$846,0)))</f>
        <v/>
      </c>
      <c r="AV276" s="856" t="str">
        <f>IF($B276="","",INDEX('All CCC'!AV$7:AV$846,MATCH(WatchList!$B276,'All CCC'!$B$7:$B$846,0)))</f>
        <v/>
      </c>
      <c r="AW276" s="856" t="str">
        <f>IF($B276="","",INDEX('All CCC'!AW$7:AW$846,MATCH(WatchList!$B276,'All CCC'!$B$7:$B$846,0)))</f>
        <v/>
      </c>
      <c r="AX276" s="856" t="str">
        <f>IF($B276="","",INDEX('All CCC'!AX$7:AX$846,MATCH(WatchList!$B276,'All CCC'!$B$7:$B$846,0)))</f>
        <v/>
      </c>
      <c r="AY276" s="856" t="str">
        <f>IF($B276="","",INDEX('All CCC'!AY$7:AY$846,MATCH(WatchList!$B276,'All CCC'!$B$7:$B$846,0)))</f>
        <v/>
      </c>
      <c r="AZ276" s="856" t="str">
        <f>IF($B276="","",INDEX('All CCC'!AZ$7:AZ$846,MATCH(WatchList!$B276,'All CCC'!$B$7:$B$846,0)))</f>
        <v/>
      </c>
      <c r="BA276" s="856" t="str">
        <f>IF($B276="","",INDEX('All CCC'!BA$7:BA$846,MATCH(WatchList!$B276,'All CCC'!$B$7:$B$846,0)))</f>
        <v/>
      </c>
      <c r="BB276" s="856" t="str">
        <f>IF($B276="","",INDEX('All CCC'!BB$7:BB$846,MATCH(WatchList!$B276,'All CCC'!$B$7:$B$846,0)))</f>
        <v/>
      </c>
      <c r="BC276" s="856" t="str">
        <f>IF($B276="","",INDEX('All CCC'!BC$7:BC$846,MATCH(WatchList!$B276,'All CCC'!$B$7:$B$846,0)))</f>
        <v/>
      </c>
      <c r="BD276" s="856" t="str">
        <f>IF($B276="","",INDEX('All CCC'!BD$7:BD$846,MATCH(WatchList!$B276,'All CCC'!$B$7:$B$846,0)))</f>
        <v/>
      </c>
      <c r="BE276" s="856" t="str">
        <f>IF($B276="","",INDEX('All CCC'!BE$7:BE$846,MATCH(WatchList!$B276,'All CCC'!$B$7:$B$846,0)))</f>
        <v/>
      </c>
      <c r="BF276" s="856" t="str">
        <f>IF($B276="","",INDEX('All CCC'!BF$7:BF$846,MATCH(WatchList!$B276,'All CCC'!$B$7:$B$846,0)))</f>
        <v/>
      </c>
      <c r="BG276" s="856" t="str">
        <f>IF($B276="","",INDEX('All CCC'!BG$7:BG$846,MATCH(WatchList!$B276,'All CCC'!$B$7:$B$846,0)))</f>
        <v/>
      </c>
    </row>
    <row r="277" spans="1:59" x14ac:dyDescent="0.2">
      <c r="A277" s="550" t="str">
        <f>IF($B277="","",INDEX('All CCC'!A$7:A$846,MATCH(WatchList!$B277,'All CCC'!$B$7:$B$846,0)))</f>
        <v/>
      </c>
      <c r="B277" s="31"/>
      <c r="C277" s="856" t="str">
        <f>IF($B277="","",INDEX('All CCC'!C$7:C$846,MATCH(WatchList!$B277,'All CCC'!$B$7:$B$846,0)))</f>
        <v/>
      </c>
      <c r="D277" s="856" t="str">
        <f>IF($B277="","",INDEX('All CCC'!D$7:D$846,MATCH(WatchList!$B277,'All CCC'!$B$7:$B$846,0)))</f>
        <v/>
      </c>
      <c r="E277" s="856" t="str">
        <f>IF($B277="","",INDEX('All CCC'!E$7:E$846,MATCH(WatchList!$B277,'All CCC'!$B$7:$B$846,0)))</f>
        <v/>
      </c>
      <c r="F277" s="856" t="str">
        <f>IF($B277="","",INDEX('All CCC'!F$7:F$846,MATCH(WatchList!$B277,'All CCC'!$B$7:$B$846,0)))</f>
        <v/>
      </c>
      <c r="G277" s="856" t="str">
        <f>IF($B277="","",INDEX('All CCC'!G$7:G$846,MATCH(WatchList!$B277,'All CCC'!$B$7:$B$846,0)))</f>
        <v/>
      </c>
      <c r="H277" s="856" t="str">
        <f>IF($B277="","",INDEX('All CCC'!H$7:H$846,MATCH(WatchList!$B277,'All CCC'!$B$7:$B$846,0)))</f>
        <v/>
      </c>
      <c r="I277" s="856" t="str">
        <f>IF($B277="","",INDEX('All CCC'!I$7:I$846,MATCH(WatchList!$B277,'All CCC'!$B$7:$B$846,0)))</f>
        <v/>
      </c>
      <c r="J277" s="856" t="str">
        <f>IF($B277="","",INDEX('All CCC'!J$7:J$846,MATCH(WatchList!$B277,'All CCC'!$B$7:$B$846,0)))</f>
        <v/>
      </c>
      <c r="K277" s="856" t="str">
        <f>IF($B277="","",INDEX('All CCC'!K$7:K$846,MATCH(WatchList!$B277,'All CCC'!$B$7:$B$846,0)))</f>
        <v/>
      </c>
      <c r="L277" s="856" t="str">
        <f>IF($B277="","",INDEX('All CCC'!L$7:L$846,MATCH(WatchList!$B277,'All CCC'!$B$7:$B$846,0)))</f>
        <v/>
      </c>
      <c r="M277" s="856" t="str">
        <f>IF($B277="","",INDEX('All CCC'!M$7:M$846,MATCH(WatchList!$B277,'All CCC'!$B$7:$B$846,0)))</f>
        <v/>
      </c>
      <c r="N277" s="856" t="str">
        <f>IF($B277="","",INDEX('All CCC'!N$7:N$846,MATCH(WatchList!$B277,'All CCC'!$B$7:$B$846,0)))</f>
        <v/>
      </c>
      <c r="O277" s="856" t="str">
        <f>IF($B277="","",INDEX('All CCC'!O$7:O$846,MATCH(WatchList!$B277,'All CCC'!$B$7:$B$846,0)))</f>
        <v/>
      </c>
      <c r="P277" s="857" t="str">
        <f>IF($B277="","",INDEX('All CCC'!P$7:P$846,MATCH(WatchList!$B277,'All CCC'!$B$7:$B$846,0)))</f>
        <v/>
      </c>
      <c r="Q277" s="857" t="str">
        <f>IF($B277="","",INDEX('All CCC'!Q$7:Q$846,MATCH(WatchList!$B277,'All CCC'!$B$7:$B$846,0)))</f>
        <v/>
      </c>
      <c r="R277" s="856" t="str">
        <f>IF($B277="","",INDEX('All CCC'!R$7:R$846,MATCH(WatchList!$B277,'All CCC'!$B$7:$B$846,0)))</f>
        <v/>
      </c>
      <c r="S277" s="856" t="str">
        <f>IF($B277="","",INDEX('All CCC'!S$7:S$846,MATCH(WatchList!$B277,'All CCC'!$B$7:$B$846,0)))</f>
        <v/>
      </c>
      <c r="T277" s="856" t="str">
        <f>IF($B277="","",INDEX('All CCC'!T$7:T$846,MATCH(WatchList!$B277,'All CCC'!$B$7:$B$846,0)))</f>
        <v/>
      </c>
      <c r="U277" s="856" t="str">
        <f>IF($B277="","",INDEX('All CCC'!U$7:U$846,MATCH(WatchList!$B277,'All CCC'!$B$7:$B$846,0)))</f>
        <v/>
      </c>
      <c r="V277" s="856" t="str">
        <f>IF($B277="","",INDEX('All CCC'!V$7:V$846,MATCH(WatchList!$B277,'All CCC'!$B$7:$B$846,0)))</f>
        <v/>
      </c>
      <c r="W277" s="856" t="str">
        <f>IF($B277="","",INDEX('All CCC'!W$7:W$846,MATCH(WatchList!$B277,'All CCC'!$B$7:$B$846,0)))</f>
        <v/>
      </c>
      <c r="X277" s="856" t="str">
        <f>IF($B277="","",INDEX('All CCC'!X$7:X$846,MATCH(WatchList!$B277,'All CCC'!$B$7:$B$846,0)))</f>
        <v/>
      </c>
      <c r="Y277" s="856" t="str">
        <f>IF($B277="","",INDEX('All CCC'!Y$7:Y$846,MATCH(WatchList!$B277,'All CCC'!$B$7:$B$846,0)))</f>
        <v/>
      </c>
      <c r="Z277" s="856" t="str">
        <f>IF($B277="","",INDEX('All CCC'!Z$7:Z$846,MATCH(WatchList!$B277,'All CCC'!$B$7:$B$846,0)))</f>
        <v/>
      </c>
      <c r="AA277" s="856" t="str">
        <f>IF($B277="","",INDEX('All CCC'!AA$7:AA$846,MATCH(WatchList!$B277,'All CCC'!$B$7:$B$846,0)))</f>
        <v/>
      </c>
      <c r="AB277" s="856" t="str">
        <f>IF($B277="","",INDEX('All CCC'!AB$7:AB$846,MATCH(WatchList!$B277,'All CCC'!$B$7:$B$846,0)))</f>
        <v/>
      </c>
      <c r="AC277" s="856" t="str">
        <f>IF($B277="","",INDEX('All CCC'!AC$7:AC$846,MATCH(WatchList!$B277,'All CCC'!$B$7:$B$846,0)))</f>
        <v/>
      </c>
      <c r="AD277" s="856" t="str">
        <f>IF($B277="","",INDEX('All CCC'!AD$7:AD$846,MATCH(WatchList!$B277,'All CCC'!$B$7:$B$846,0)))</f>
        <v/>
      </c>
      <c r="AE277" s="856" t="str">
        <f>IF($B277="","",INDEX('All CCC'!AE$7:AE$846,MATCH(WatchList!$B277,'All CCC'!$B$7:$B$846,0)))</f>
        <v/>
      </c>
      <c r="AF277" s="856" t="str">
        <f>IF($B277="","",INDEX('All CCC'!AF$7:AF$846,MATCH(WatchList!$B277,'All CCC'!$B$7:$B$846,0)))</f>
        <v/>
      </c>
      <c r="AG277" s="856" t="str">
        <f>IF($B277="","",INDEX('All CCC'!AG$7:AG$846,MATCH(WatchList!$B277,'All CCC'!$B$7:$B$846,0)))</f>
        <v/>
      </c>
      <c r="AH277" s="856" t="str">
        <f>IF($B277="","",INDEX('All CCC'!AH$7:AH$846,MATCH(WatchList!$B277,'All CCC'!$B$7:$B$846,0)))</f>
        <v/>
      </c>
      <c r="AI277" s="856" t="str">
        <f>IF($B277="","",INDEX('All CCC'!AI$7:AI$846,MATCH(WatchList!$B277,'All CCC'!$B$7:$B$846,0)))</f>
        <v/>
      </c>
      <c r="AJ277" s="856" t="str">
        <f>IF($B277="","",INDEX('All CCC'!AJ$7:AJ$846,MATCH(WatchList!$B277,'All CCC'!$B$7:$B$846,0)))</f>
        <v/>
      </c>
      <c r="AK277" s="856" t="str">
        <f>IF($B277="","",INDEX('All CCC'!AK$7:AK$846,MATCH(WatchList!$B277,'All CCC'!$B$7:$B$846,0)))</f>
        <v/>
      </c>
      <c r="AL277" s="856" t="str">
        <f>IF($B277="","",INDEX('All CCC'!AL$7:AL$846,MATCH(WatchList!$B277,'All CCC'!$B$7:$B$846,0)))</f>
        <v/>
      </c>
      <c r="AM277" s="856" t="str">
        <f>IF($B277="","",INDEX('All CCC'!AM$7:AM$846,MATCH(WatchList!$B277,'All CCC'!$B$7:$B$846,0)))</f>
        <v/>
      </c>
      <c r="AN277" s="856" t="str">
        <f>IF($B277="","",INDEX('All CCC'!AN$7:AN$846,MATCH(WatchList!$B277,'All CCC'!$B$7:$B$846,0)))</f>
        <v/>
      </c>
      <c r="AO277" s="856" t="str">
        <f>IF($B277="","",INDEX('All CCC'!AO$7:AO$846,MATCH(WatchList!$B277,'All CCC'!$B$7:$B$846,0)))</f>
        <v/>
      </c>
      <c r="AP277" s="856" t="str">
        <f>IF($B277="","",INDEX('All CCC'!AP$7:AP$846,MATCH(WatchList!$B277,'All CCC'!$B$7:$B$846,0)))</f>
        <v/>
      </c>
      <c r="AQ277" s="856" t="str">
        <f>IF($B277="","",INDEX('All CCC'!AQ$7:AQ$846,MATCH(WatchList!$B277,'All CCC'!$B$7:$B$846,0)))</f>
        <v/>
      </c>
      <c r="AR277" s="856" t="str">
        <f>IF($B277="","",INDEX('All CCC'!AR$7:AR$846,MATCH(WatchList!$B277,'All CCC'!$B$7:$B$846,0)))</f>
        <v/>
      </c>
      <c r="AS277" s="856" t="str">
        <f>IF($B277="","",INDEX('All CCC'!AS$7:AS$846,MATCH(WatchList!$B277,'All CCC'!$B$7:$B$846,0)))</f>
        <v/>
      </c>
      <c r="AT277" s="856" t="str">
        <f>IF($B277="","",INDEX('All CCC'!AT$7:AT$846,MATCH(WatchList!$B277,'All CCC'!$B$7:$B$846,0)))</f>
        <v/>
      </c>
      <c r="AU277" s="856" t="str">
        <f>IF($B277="","",INDEX('All CCC'!AU$7:AU$846,MATCH(WatchList!$B277,'All CCC'!$B$7:$B$846,0)))</f>
        <v/>
      </c>
      <c r="AV277" s="856" t="str">
        <f>IF($B277="","",INDEX('All CCC'!AV$7:AV$846,MATCH(WatchList!$B277,'All CCC'!$B$7:$B$846,0)))</f>
        <v/>
      </c>
      <c r="AW277" s="856" t="str">
        <f>IF($B277="","",INDEX('All CCC'!AW$7:AW$846,MATCH(WatchList!$B277,'All CCC'!$B$7:$B$846,0)))</f>
        <v/>
      </c>
      <c r="AX277" s="856" t="str">
        <f>IF($B277="","",INDEX('All CCC'!AX$7:AX$846,MATCH(WatchList!$B277,'All CCC'!$B$7:$B$846,0)))</f>
        <v/>
      </c>
      <c r="AY277" s="856" t="str">
        <f>IF($B277="","",INDEX('All CCC'!AY$7:AY$846,MATCH(WatchList!$B277,'All CCC'!$B$7:$B$846,0)))</f>
        <v/>
      </c>
      <c r="AZ277" s="856" t="str">
        <f>IF($B277="","",INDEX('All CCC'!AZ$7:AZ$846,MATCH(WatchList!$B277,'All CCC'!$B$7:$B$846,0)))</f>
        <v/>
      </c>
      <c r="BA277" s="856" t="str">
        <f>IF($B277="","",INDEX('All CCC'!BA$7:BA$846,MATCH(WatchList!$B277,'All CCC'!$B$7:$B$846,0)))</f>
        <v/>
      </c>
      <c r="BB277" s="856" t="str">
        <f>IF($B277="","",INDEX('All CCC'!BB$7:BB$846,MATCH(WatchList!$B277,'All CCC'!$B$7:$B$846,0)))</f>
        <v/>
      </c>
      <c r="BC277" s="856" t="str">
        <f>IF($B277="","",INDEX('All CCC'!BC$7:BC$846,MATCH(WatchList!$B277,'All CCC'!$B$7:$B$846,0)))</f>
        <v/>
      </c>
      <c r="BD277" s="856" t="str">
        <f>IF($B277="","",INDEX('All CCC'!BD$7:BD$846,MATCH(WatchList!$B277,'All CCC'!$B$7:$B$846,0)))</f>
        <v/>
      </c>
      <c r="BE277" s="856" t="str">
        <f>IF($B277="","",INDEX('All CCC'!BE$7:BE$846,MATCH(WatchList!$B277,'All CCC'!$B$7:$B$846,0)))</f>
        <v/>
      </c>
      <c r="BF277" s="856" t="str">
        <f>IF($B277="","",INDEX('All CCC'!BF$7:BF$846,MATCH(WatchList!$B277,'All CCC'!$B$7:$B$846,0)))</f>
        <v/>
      </c>
      <c r="BG277" s="856" t="str">
        <f>IF($B277="","",INDEX('All CCC'!BG$7:BG$846,MATCH(WatchList!$B277,'All CCC'!$B$7:$B$846,0)))</f>
        <v/>
      </c>
    </row>
    <row r="278" spans="1:59" x14ac:dyDescent="0.2">
      <c r="A278" s="550" t="str">
        <f>IF($B278="","",INDEX('All CCC'!A$7:A$846,MATCH(WatchList!$B278,'All CCC'!$B$7:$B$846,0)))</f>
        <v/>
      </c>
      <c r="B278" s="31"/>
      <c r="C278" s="856" t="str">
        <f>IF($B278="","",INDEX('All CCC'!C$7:C$846,MATCH(WatchList!$B278,'All CCC'!$B$7:$B$846,0)))</f>
        <v/>
      </c>
      <c r="D278" s="856" t="str">
        <f>IF($B278="","",INDEX('All CCC'!D$7:D$846,MATCH(WatchList!$B278,'All CCC'!$B$7:$B$846,0)))</f>
        <v/>
      </c>
      <c r="E278" s="856" t="str">
        <f>IF($B278="","",INDEX('All CCC'!E$7:E$846,MATCH(WatchList!$B278,'All CCC'!$B$7:$B$846,0)))</f>
        <v/>
      </c>
      <c r="F278" s="856" t="str">
        <f>IF($B278="","",INDEX('All CCC'!F$7:F$846,MATCH(WatchList!$B278,'All CCC'!$B$7:$B$846,0)))</f>
        <v/>
      </c>
      <c r="G278" s="856" t="str">
        <f>IF($B278="","",INDEX('All CCC'!G$7:G$846,MATCH(WatchList!$B278,'All CCC'!$B$7:$B$846,0)))</f>
        <v/>
      </c>
      <c r="H278" s="856" t="str">
        <f>IF($B278="","",INDEX('All CCC'!H$7:H$846,MATCH(WatchList!$B278,'All CCC'!$B$7:$B$846,0)))</f>
        <v/>
      </c>
      <c r="I278" s="856" t="str">
        <f>IF($B278="","",INDEX('All CCC'!I$7:I$846,MATCH(WatchList!$B278,'All CCC'!$B$7:$B$846,0)))</f>
        <v/>
      </c>
      <c r="J278" s="856" t="str">
        <f>IF($B278="","",INDEX('All CCC'!J$7:J$846,MATCH(WatchList!$B278,'All CCC'!$B$7:$B$846,0)))</f>
        <v/>
      </c>
      <c r="K278" s="856" t="str">
        <f>IF($B278="","",INDEX('All CCC'!K$7:K$846,MATCH(WatchList!$B278,'All CCC'!$B$7:$B$846,0)))</f>
        <v/>
      </c>
      <c r="L278" s="856" t="str">
        <f>IF($B278="","",INDEX('All CCC'!L$7:L$846,MATCH(WatchList!$B278,'All CCC'!$B$7:$B$846,0)))</f>
        <v/>
      </c>
      <c r="M278" s="856" t="str">
        <f>IF($B278="","",INDEX('All CCC'!M$7:M$846,MATCH(WatchList!$B278,'All CCC'!$B$7:$B$846,0)))</f>
        <v/>
      </c>
      <c r="N278" s="856" t="str">
        <f>IF($B278="","",INDEX('All CCC'!N$7:N$846,MATCH(WatchList!$B278,'All CCC'!$B$7:$B$846,0)))</f>
        <v/>
      </c>
      <c r="O278" s="856" t="str">
        <f>IF($B278="","",INDEX('All CCC'!O$7:O$846,MATCH(WatchList!$B278,'All CCC'!$B$7:$B$846,0)))</f>
        <v/>
      </c>
      <c r="P278" s="857" t="str">
        <f>IF($B278="","",INDEX('All CCC'!P$7:P$846,MATCH(WatchList!$B278,'All CCC'!$B$7:$B$846,0)))</f>
        <v/>
      </c>
      <c r="Q278" s="857" t="str">
        <f>IF($B278="","",INDEX('All CCC'!Q$7:Q$846,MATCH(WatchList!$B278,'All CCC'!$B$7:$B$846,0)))</f>
        <v/>
      </c>
      <c r="R278" s="856" t="str">
        <f>IF($B278="","",INDEX('All CCC'!R$7:R$846,MATCH(WatchList!$B278,'All CCC'!$B$7:$B$846,0)))</f>
        <v/>
      </c>
      <c r="S278" s="856" t="str">
        <f>IF($B278="","",INDEX('All CCC'!S$7:S$846,MATCH(WatchList!$B278,'All CCC'!$B$7:$B$846,0)))</f>
        <v/>
      </c>
      <c r="T278" s="856" t="str">
        <f>IF($B278="","",INDEX('All CCC'!T$7:T$846,MATCH(WatchList!$B278,'All CCC'!$B$7:$B$846,0)))</f>
        <v/>
      </c>
      <c r="U278" s="856" t="str">
        <f>IF($B278="","",INDEX('All CCC'!U$7:U$846,MATCH(WatchList!$B278,'All CCC'!$B$7:$B$846,0)))</f>
        <v/>
      </c>
      <c r="V278" s="856" t="str">
        <f>IF($B278="","",INDEX('All CCC'!V$7:V$846,MATCH(WatchList!$B278,'All CCC'!$B$7:$B$846,0)))</f>
        <v/>
      </c>
      <c r="W278" s="856" t="str">
        <f>IF($B278="","",INDEX('All CCC'!W$7:W$846,MATCH(WatchList!$B278,'All CCC'!$B$7:$B$846,0)))</f>
        <v/>
      </c>
      <c r="X278" s="856" t="str">
        <f>IF($B278="","",INDEX('All CCC'!X$7:X$846,MATCH(WatchList!$B278,'All CCC'!$B$7:$B$846,0)))</f>
        <v/>
      </c>
      <c r="Y278" s="856" t="str">
        <f>IF($B278="","",INDEX('All CCC'!Y$7:Y$846,MATCH(WatchList!$B278,'All CCC'!$B$7:$B$846,0)))</f>
        <v/>
      </c>
      <c r="Z278" s="856" t="str">
        <f>IF($B278="","",INDEX('All CCC'!Z$7:Z$846,MATCH(WatchList!$B278,'All CCC'!$B$7:$B$846,0)))</f>
        <v/>
      </c>
      <c r="AA278" s="856" t="str">
        <f>IF($B278="","",INDEX('All CCC'!AA$7:AA$846,MATCH(WatchList!$B278,'All CCC'!$B$7:$B$846,0)))</f>
        <v/>
      </c>
      <c r="AB278" s="856" t="str">
        <f>IF($B278="","",INDEX('All CCC'!AB$7:AB$846,MATCH(WatchList!$B278,'All CCC'!$B$7:$B$846,0)))</f>
        <v/>
      </c>
      <c r="AC278" s="856" t="str">
        <f>IF($B278="","",INDEX('All CCC'!AC$7:AC$846,MATCH(WatchList!$B278,'All CCC'!$B$7:$B$846,0)))</f>
        <v/>
      </c>
      <c r="AD278" s="856" t="str">
        <f>IF($B278="","",INDEX('All CCC'!AD$7:AD$846,MATCH(WatchList!$B278,'All CCC'!$B$7:$B$846,0)))</f>
        <v/>
      </c>
      <c r="AE278" s="856" t="str">
        <f>IF($B278="","",INDEX('All CCC'!AE$7:AE$846,MATCH(WatchList!$B278,'All CCC'!$B$7:$B$846,0)))</f>
        <v/>
      </c>
      <c r="AF278" s="856" t="str">
        <f>IF($B278="","",INDEX('All CCC'!AF$7:AF$846,MATCH(WatchList!$B278,'All CCC'!$B$7:$B$846,0)))</f>
        <v/>
      </c>
      <c r="AG278" s="856" t="str">
        <f>IF($B278="","",INDEX('All CCC'!AG$7:AG$846,MATCH(WatchList!$B278,'All CCC'!$B$7:$B$846,0)))</f>
        <v/>
      </c>
      <c r="AH278" s="856" t="str">
        <f>IF($B278="","",INDEX('All CCC'!AH$7:AH$846,MATCH(WatchList!$B278,'All CCC'!$B$7:$B$846,0)))</f>
        <v/>
      </c>
      <c r="AI278" s="856" t="str">
        <f>IF($B278="","",INDEX('All CCC'!AI$7:AI$846,MATCH(WatchList!$B278,'All CCC'!$B$7:$B$846,0)))</f>
        <v/>
      </c>
      <c r="AJ278" s="856" t="str">
        <f>IF($B278="","",INDEX('All CCC'!AJ$7:AJ$846,MATCH(WatchList!$B278,'All CCC'!$B$7:$B$846,0)))</f>
        <v/>
      </c>
      <c r="AK278" s="856" t="str">
        <f>IF($B278="","",INDEX('All CCC'!AK$7:AK$846,MATCH(WatchList!$B278,'All CCC'!$B$7:$B$846,0)))</f>
        <v/>
      </c>
      <c r="AL278" s="856" t="str">
        <f>IF($B278="","",INDEX('All CCC'!AL$7:AL$846,MATCH(WatchList!$B278,'All CCC'!$B$7:$B$846,0)))</f>
        <v/>
      </c>
      <c r="AM278" s="856" t="str">
        <f>IF($B278="","",INDEX('All CCC'!AM$7:AM$846,MATCH(WatchList!$B278,'All CCC'!$B$7:$B$846,0)))</f>
        <v/>
      </c>
      <c r="AN278" s="856" t="str">
        <f>IF($B278="","",INDEX('All CCC'!AN$7:AN$846,MATCH(WatchList!$B278,'All CCC'!$B$7:$B$846,0)))</f>
        <v/>
      </c>
      <c r="AO278" s="856" t="str">
        <f>IF($B278="","",INDEX('All CCC'!AO$7:AO$846,MATCH(WatchList!$B278,'All CCC'!$B$7:$B$846,0)))</f>
        <v/>
      </c>
      <c r="AP278" s="856" t="str">
        <f>IF($B278="","",INDEX('All CCC'!AP$7:AP$846,MATCH(WatchList!$B278,'All CCC'!$B$7:$B$846,0)))</f>
        <v/>
      </c>
      <c r="AQ278" s="856" t="str">
        <f>IF($B278="","",INDEX('All CCC'!AQ$7:AQ$846,MATCH(WatchList!$B278,'All CCC'!$B$7:$B$846,0)))</f>
        <v/>
      </c>
      <c r="AR278" s="856" t="str">
        <f>IF($B278="","",INDEX('All CCC'!AR$7:AR$846,MATCH(WatchList!$B278,'All CCC'!$B$7:$B$846,0)))</f>
        <v/>
      </c>
      <c r="AS278" s="856" t="str">
        <f>IF($B278="","",INDEX('All CCC'!AS$7:AS$846,MATCH(WatchList!$B278,'All CCC'!$B$7:$B$846,0)))</f>
        <v/>
      </c>
      <c r="AT278" s="856" t="str">
        <f>IF($B278="","",INDEX('All CCC'!AT$7:AT$846,MATCH(WatchList!$B278,'All CCC'!$B$7:$B$846,0)))</f>
        <v/>
      </c>
      <c r="AU278" s="856" t="str">
        <f>IF($B278="","",INDEX('All CCC'!AU$7:AU$846,MATCH(WatchList!$B278,'All CCC'!$B$7:$B$846,0)))</f>
        <v/>
      </c>
      <c r="AV278" s="856" t="str">
        <f>IF($B278="","",INDEX('All CCC'!AV$7:AV$846,MATCH(WatchList!$B278,'All CCC'!$B$7:$B$846,0)))</f>
        <v/>
      </c>
      <c r="AW278" s="856" t="str">
        <f>IF($B278="","",INDEX('All CCC'!AW$7:AW$846,MATCH(WatchList!$B278,'All CCC'!$B$7:$B$846,0)))</f>
        <v/>
      </c>
      <c r="AX278" s="856" t="str">
        <f>IF($B278="","",INDEX('All CCC'!AX$7:AX$846,MATCH(WatchList!$B278,'All CCC'!$B$7:$B$846,0)))</f>
        <v/>
      </c>
      <c r="AY278" s="856" t="str">
        <f>IF($B278="","",INDEX('All CCC'!AY$7:AY$846,MATCH(WatchList!$B278,'All CCC'!$B$7:$B$846,0)))</f>
        <v/>
      </c>
      <c r="AZ278" s="856" t="str">
        <f>IF($B278="","",INDEX('All CCC'!AZ$7:AZ$846,MATCH(WatchList!$B278,'All CCC'!$B$7:$B$846,0)))</f>
        <v/>
      </c>
      <c r="BA278" s="856" t="str">
        <f>IF($B278="","",INDEX('All CCC'!BA$7:BA$846,MATCH(WatchList!$B278,'All CCC'!$B$7:$B$846,0)))</f>
        <v/>
      </c>
      <c r="BB278" s="856" t="str">
        <f>IF($B278="","",INDEX('All CCC'!BB$7:BB$846,MATCH(WatchList!$B278,'All CCC'!$B$7:$B$846,0)))</f>
        <v/>
      </c>
      <c r="BC278" s="856" t="str">
        <f>IF($B278="","",INDEX('All CCC'!BC$7:BC$846,MATCH(WatchList!$B278,'All CCC'!$B$7:$B$846,0)))</f>
        <v/>
      </c>
      <c r="BD278" s="856" t="str">
        <f>IF($B278="","",INDEX('All CCC'!BD$7:BD$846,MATCH(WatchList!$B278,'All CCC'!$B$7:$B$846,0)))</f>
        <v/>
      </c>
      <c r="BE278" s="856" t="str">
        <f>IF($B278="","",INDEX('All CCC'!BE$7:BE$846,MATCH(WatchList!$B278,'All CCC'!$B$7:$B$846,0)))</f>
        <v/>
      </c>
      <c r="BF278" s="856" t="str">
        <f>IF($B278="","",INDEX('All CCC'!BF$7:BF$846,MATCH(WatchList!$B278,'All CCC'!$B$7:$B$846,0)))</f>
        <v/>
      </c>
      <c r="BG278" s="856" t="str">
        <f>IF($B278="","",INDEX('All CCC'!BG$7:BG$846,MATCH(WatchList!$B278,'All CCC'!$B$7:$B$846,0)))</f>
        <v/>
      </c>
    </row>
    <row r="279" spans="1:59" x14ac:dyDescent="0.2">
      <c r="A279" s="550" t="str">
        <f>IF($B279="","",INDEX('All CCC'!A$7:A$846,MATCH(WatchList!$B279,'All CCC'!$B$7:$B$846,0)))</f>
        <v/>
      </c>
      <c r="B279" s="31"/>
      <c r="C279" s="856" t="str">
        <f>IF($B279="","",INDEX('All CCC'!C$7:C$846,MATCH(WatchList!$B279,'All CCC'!$B$7:$B$846,0)))</f>
        <v/>
      </c>
      <c r="D279" s="856" t="str">
        <f>IF($B279="","",INDEX('All CCC'!D$7:D$846,MATCH(WatchList!$B279,'All CCC'!$B$7:$B$846,0)))</f>
        <v/>
      </c>
      <c r="E279" s="856" t="str">
        <f>IF($B279="","",INDEX('All CCC'!E$7:E$846,MATCH(WatchList!$B279,'All CCC'!$B$7:$B$846,0)))</f>
        <v/>
      </c>
      <c r="F279" s="856" t="str">
        <f>IF($B279="","",INDEX('All CCC'!F$7:F$846,MATCH(WatchList!$B279,'All CCC'!$B$7:$B$846,0)))</f>
        <v/>
      </c>
      <c r="G279" s="856" t="str">
        <f>IF($B279="","",INDEX('All CCC'!G$7:G$846,MATCH(WatchList!$B279,'All CCC'!$B$7:$B$846,0)))</f>
        <v/>
      </c>
      <c r="H279" s="856" t="str">
        <f>IF($B279="","",INDEX('All CCC'!H$7:H$846,MATCH(WatchList!$B279,'All CCC'!$B$7:$B$846,0)))</f>
        <v/>
      </c>
      <c r="I279" s="856" t="str">
        <f>IF($B279="","",INDEX('All CCC'!I$7:I$846,MATCH(WatchList!$B279,'All CCC'!$B$7:$B$846,0)))</f>
        <v/>
      </c>
      <c r="J279" s="856" t="str">
        <f>IF($B279="","",INDEX('All CCC'!J$7:J$846,MATCH(WatchList!$B279,'All CCC'!$B$7:$B$846,0)))</f>
        <v/>
      </c>
      <c r="K279" s="856" t="str">
        <f>IF($B279="","",INDEX('All CCC'!K$7:K$846,MATCH(WatchList!$B279,'All CCC'!$B$7:$B$846,0)))</f>
        <v/>
      </c>
      <c r="L279" s="856" t="str">
        <f>IF($B279="","",INDEX('All CCC'!L$7:L$846,MATCH(WatchList!$B279,'All CCC'!$B$7:$B$846,0)))</f>
        <v/>
      </c>
      <c r="M279" s="856" t="str">
        <f>IF($B279="","",INDEX('All CCC'!M$7:M$846,MATCH(WatchList!$B279,'All CCC'!$B$7:$B$846,0)))</f>
        <v/>
      </c>
      <c r="N279" s="856" t="str">
        <f>IF($B279="","",INDEX('All CCC'!N$7:N$846,MATCH(WatchList!$B279,'All CCC'!$B$7:$B$846,0)))</f>
        <v/>
      </c>
      <c r="O279" s="856" t="str">
        <f>IF($B279="","",INDEX('All CCC'!O$7:O$846,MATCH(WatchList!$B279,'All CCC'!$B$7:$B$846,0)))</f>
        <v/>
      </c>
      <c r="P279" s="857" t="str">
        <f>IF($B279="","",INDEX('All CCC'!P$7:P$846,MATCH(WatchList!$B279,'All CCC'!$B$7:$B$846,0)))</f>
        <v/>
      </c>
      <c r="Q279" s="857" t="str">
        <f>IF($B279="","",INDEX('All CCC'!Q$7:Q$846,MATCH(WatchList!$B279,'All CCC'!$B$7:$B$846,0)))</f>
        <v/>
      </c>
      <c r="R279" s="856" t="str">
        <f>IF($B279="","",INDEX('All CCC'!R$7:R$846,MATCH(WatchList!$B279,'All CCC'!$B$7:$B$846,0)))</f>
        <v/>
      </c>
      <c r="S279" s="856" t="str">
        <f>IF($B279="","",INDEX('All CCC'!S$7:S$846,MATCH(WatchList!$B279,'All CCC'!$B$7:$B$846,0)))</f>
        <v/>
      </c>
      <c r="T279" s="856" t="str">
        <f>IF($B279="","",INDEX('All CCC'!T$7:T$846,MATCH(WatchList!$B279,'All CCC'!$B$7:$B$846,0)))</f>
        <v/>
      </c>
      <c r="U279" s="856" t="str">
        <f>IF($B279="","",INDEX('All CCC'!U$7:U$846,MATCH(WatchList!$B279,'All CCC'!$B$7:$B$846,0)))</f>
        <v/>
      </c>
      <c r="V279" s="856" t="str">
        <f>IF($B279="","",INDEX('All CCC'!V$7:V$846,MATCH(WatchList!$B279,'All CCC'!$B$7:$B$846,0)))</f>
        <v/>
      </c>
      <c r="W279" s="856" t="str">
        <f>IF($B279="","",INDEX('All CCC'!W$7:W$846,MATCH(WatchList!$B279,'All CCC'!$B$7:$B$846,0)))</f>
        <v/>
      </c>
      <c r="X279" s="856" t="str">
        <f>IF($B279="","",INDEX('All CCC'!X$7:X$846,MATCH(WatchList!$B279,'All CCC'!$B$7:$B$846,0)))</f>
        <v/>
      </c>
      <c r="Y279" s="856" t="str">
        <f>IF($B279="","",INDEX('All CCC'!Y$7:Y$846,MATCH(WatchList!$B279,'All CCC'!$B$7:$B$846,0)))</f>
        <v/>
      </c>
      <c r="Z279" s="856" t="str">
        <f>IF($B279="","",INDEX('All CCC'!Z$7:Z$846,MATCH(WatchList!$B279,'All CCC'!$B$7:$B$846,0)))</f>
        <v/>
      </c>
      <c r="AA279" s="856" t="str">
        <f>IF($B279="","",INDEX('All CCC'!AA$7:AA$846,MATCH(WatchList!$B279,'All CCC'!$B$7:$B$846,0)))</f>
        <v/>
      </c>
      <c r="AB279" s="856" t="str">
        <f>IF($B279="","",INDEX('All CCC'!AB$7:AB$846,MATCH(WatchList!$B279,'All CCC'!$B$7:$B$846,0)))</f>
        <v/>
      </c>
      <c r="AC279" s="856" t="str">
        <f>IF($B279="","",INDEX('All CCC'!AC$7:AC$846,MATCH(WatchList!$B279,'All CCC'!$B$7:$B$846,0)))</f>
        <v/>
      </c>
      <c r="AD279" s="856" t="str">
        <f>IF($B279="","",INDEX('All CCC'!AD$7:AD$846,MATCH(WatchList!$B279,'All CCC'!$B$7:$B$846,0)))</f>
        <v/>
      </c>
      <c r="AE279" s="856" t="str">
        <f>IF($B279="","",INDEX('All CCC'!AE$7:AE$846,MATCH(WatchList!$B279,'All CCC'!$B$7:$B$846,0)))</f>
        <v/>
      </c>
      <c r="AF279" s="856" t="str">
        <f>IF($B279="","",INDEX('All CCC'!AF$7:AF$846,MATCH(WatchList!$B279,'All CCC'!$B$7:$B$846,0)))</f>
        <v/>
      </c>
      <c r="AG279" s="856" t="str">
        <f>IF($B279="","",INDEX('All CCC'!AG$7:AG$846,MATCH(WatchList!$B279,'All CCC'!$B$7:$B$846,0)))</f>
        <v/>
      </c>
      <c r="AH279" s="856" t="str">
        <f>IF($B279="","",INDEX('All CCC'!AH$7:AH$846,MATCH(WatchList!$B279,'All CCC'!$B$7:$B$846,0)))</f>
        <v/>
      </c>
      <c r="AI279" s="856" t="str">
        <f>IF($B279="","",INDEX('All CCC'!AI$7:AI$846,MATCH(WatchList!$B279,'All CCC'!$B$7:$B$846,0)))</f>
        <v/>
      </c>
      <c r="AJ279" s="856" t="str">
        <f>IF($B279="","",INDEX('All CCC'!AJ$7:AJ$846,MATCH(WatchList!$B279,'All CCC'!$B$7:$B$846,0)))</f>
        <v/>
      </c>
      <c r="AK279" s="856" t="str">
        <f>IF($B279="","",INDEX('All CCC'!AK$7:AK$846,MATCH(WatchList!$B279,'All CCC'!$B$7:$B$846,0)))</f>
        <v/>
      </c>
      <c r="AL279" s="856" t="str">
        <f>IF($B279="","",INDEX('All CCC'!AL$7:AL$846,MATCH(WatchList!$B279,'All CCC'!$B$7:$B$846,0)))</f>
        <v/>
      </c>
      <c r="AM279" s="856" t="str">
        <f>IF($B279="","",INDEX('All CCC'!AM$7:AM$846,MATCH(WatchList!$B279,'All CCC'!$B$7:$B$846,0)))</f>
        <v/>
      </c>
      <c r="AN279" s="856" t="str">
        <f>IF($B279="","",INDEX('All CCC'!AN$7:AN$846,MATCH(WatchList!$B279,'All CCC'!$B$7:$B$846,0)))</f>
        <v/>
      </c>
      <c r="AO279" s="856" t="str">
        <f>IF($B279="","",INDEX('All CCC'!AO$7:AO$846,MATCH(WatchList!$B279,'All CCC'!$B$7:$B$846,0)))</f>
        <v/>
      </c>
      <c r="AP279" s="856" t="str">
        <f>IF($B279="","",INDEX('All CCC'!AP$7:AP$846,MATCH(WatchList!$B279,'All CCC'!$B$7:$B$846,0)))</f>
        <v/>
      </c>
      <c r="AQ279" s="856" t="str">
        <f>IF($B279="","",INDEX('All CCC'!AQ$7:AQ$846,MATCH(WatchList!$B279,'All CCC'!$B$7:$B$846,0)))</f>
        <v/>
      </c>
      <c r="AR279" s="856" t="str">
        <f>IF($B279="","",INDEX('All CCC'!AR$7:AR$846,MATCH(WatchList!$B279,'All CCC'!$B$7:$B$846,0)))</f>
        <v/>
      </c>
      <c r="AS279" s="856" t="str">
        <f>IF($B279="","",INDEX('All CCC'!AS$7:AS$846,MATCH(WatchList!$B279,'All CCC'!$B$7:$B$846,0)))</f>
        <v/>
      </c>
      <c r="AT279" s="856" t="str">
        <f>IF($B279="","",INDEX('All CCC'!AT$7:AT$846,MATCH(WatchList!$B279,'All CCC'!$B$7:$B$846,0)))</f>
        <v/>
      </c>
      <c r="AU279" s="856" t="str">
        <f>IF($B279="","",INDEX('All CCC'!AU$7:AU$846,MATCH(WatchList!$B279,'All CCC'!$B$7:$B$846,0)))</f>
        <v/>
      </c>
      <c r="AV279" s="856" t="str">
        <f>IF($B279="","",INDEX('All CCC'!AV$7:AV$846,MATCH(WatchList!$B279,'All CCC'!$B$7:$B$846,0)))</f>
        <v/>
      </c>
      <c r="AW279" s="856" t="str">
        <f>IF($B279="","",INDEX('All CCC'!AW$7:AW$846,MATCH(WatchList!$B279,'All CCC'!$B$7:$B$846,0)))</f>
        <v/>
      </c>
      <c r="AX279" s="856" t="str">
        <f>IF($B279="","",INDEX('All CCC'!AX$7:AX$846,MATCH(WatchList!$B279,'All CCC'!$B$7:$B$846,0)))</f>
        <v/>
      </c>
      <c r="AY279" s="856" t="str">
        <f>IF($B279="","",INDEX('All CCC'!AY$7:AY$846,MATCH(WatchList!$B279,'All CCC'!$B$7:$B$846,0)))</f>
        <v/>
      </c>
      <c r="AZ279" s="856" t="str">
        <f>IF($B279="","",INDEX('All CCC'!AZ$7:AZ$846,MATCH(WatchList!$B279,'All CCC'!$B$7:$B$846,0)))</f>
        <v/>
      </c>
      <c r="BA279" s="856" t="str">
        <f>IF($B279="","",INDEX('All CCC'!BA$7:BA$846,MATCH(WatchList!$B279,'All CCC'!$B$7:$B$846,0)))</f>
        <v/>
      </c>
      <c r="BB279" s="856" t="str">
        <f>IF($B279="","",INDEX('All CCC'!BB$7:BB$846,MATCH(WatchList!$B279,'All CCC'!$B$7:$B$846,0)))</f>
        <v/>
      </c>
      <c r="BC279" s="856" t="str">
        <f>IF($B279="","",INDEX('All CCC'!BC$7:BC$846,MATCH(WatchList!$B279,'All CCC'!$B$7:$B$846,0)))</f>
        <v/>
      </c>
      <c r="BD279" s="856" t="str">
        <f>IF($B279="","",INDEX('All CCC'!BD$7:BD$846,MATCH(WatchList!$B279,'All CCC'!$B$7:$B$846,0)))</f>
        <v/>
      </c>
      <c r="BE279" s="856" t="str">
        <f>IF($B279="","",INDEX('All CCC'!BE$7:BE$846,MATCH(WatchList!$B279,'All CCC'!$B$7:$B$846,0)))</f>
        <v/>
      </c>
      <c r="BF279" s="856" t="str">
        <f>IF($B279="","",INDEX('All CCC'!BF$7:BF$846,MATCH(WatchList!$B279,'All CCC'!$B$7:$B$846,0)))</f>
        <v/>
      </c>
      <c r="BG279" s="856" t="str">
        <f>IF($B279="","",INDEX('All CCC'!BG$7:BG$846,MATCH(WatchList!$B279,'All CCC'!$B$7:$B$846,0)))</f>
        <v/>
      </c>
    </row>
    <row r="280" spans="1:59" x14ac:dyDescent="0.2">
      <c r="A280" s="550" t="str">
        <f>IF($B280="","",INDEX('All CCC'!A$7:A$846,MATCH(WatchList!$B280,'All CCC'!$B$7:$B$846,0)))</f>
        <v/>
      </c>
      <c r="B280" s="31"/>
      <c r="C280" s="856" t="str">
        <f>IF($B280="","",INDEX('All CCC'!C$7:C$846,MATCH(WatchList!$B280,'All CCC'!$B$7:$B$846,0)))</f>
        <v/>
      </c>
      <c r="D280" s="856" t="str">
        <f>IF($B280="","",INDEX('All CCC'!D$7:D$846,MATCH(WatchList!$B280,'All CCC'!$B$7:$B$846,0)))</f>
        <v/>
      </c>
      <c r="E280" s="856" t="str">
        <f>IF($B280="","",INDEX('All CCC'!E$7:E$846,MATCH(WatchList!$B280,'All CCC'!$B$7:$B$846,0)))</f>
        <v/>
      </c>
      <c r="F280" s="856" t="str">
        <f>IF($B280="","",INDEX('All CCC'!F$7:F$846,MATCH(WatchList!$B280,'All CCC'!$B$7:$B$846,0)))</f>
        <v/>
      </c>
      <c r="G280" s="856" t="str">
        <f>IF($B280="","",INDEX('All CCC'!G$7:G$846,MATCH(WatchList!$B280,'All CCC'!$B$7:$B$846,0)))</f>
        <v/>
      </c>
      <c r="H280" s="856" t="str">
        <f>IF($B280="","",INDEX('All CCC'!H$7:H$846,MATCH(WatchList!$B280,'All CCC'!$B$7:$B$846,0)))</f>
        <v/>
      </c>
      <c r="I280" s="856" t="str">
        <f>IF($B280="","",INDEX('All CCC'!I$7:I$846,MATCH(WatchList!$B280,'All CCC'!$B$7:$B$846,0)))</f>
        <v/>
      </c>
      <c r="J280" s="856" t="str">
        <f>IF($B280="","",INDEX('All CCC'!J$7:J$846,MATCH(WatchList!$B280,'All CCC'!$B$7:$B$846,0)))</f>
        <v/>
      </c>
      <c r="K280" s="856" t="str">
        <f>IF($B280="","",INDEX('All CCC'!K$7:K$846,MATCH(WatchList!$B280,'All CCC'!$B$7:$B$846,0)))</f>
        <v/>
      </c>
      <c r="L280" s="856" t="str">
        <f>IF($B280="","",INDEX('All CCC'!L$7:L$846,MATCH(WatchList!$B280,'All CCC'!$B$7:$B$846,0)))</f>
        <v/>
      </c>
      <c r="M280" s="856" t="str">
        <f>IF($B280="","",INDEX('All CCC'!M$7:M$846,MATCH(WatchList!$B280,'All CCC'!$B$7:$B$846,0)))</f>
        <v/>
      </c>
      <c r="N280" s="856" t="str">
        <f>IF($B280="","",INDEX('All CCC'!N$7:N$846,MATCH(WatchList!$B280,'All CCC'!$B$7:$B$846,0)))</f>
        <v/>
      </c>
      <c r="O280" s="856" t="str">
        <f>IF($B280="","",INDEX('All CCC'!O$7:O$846,MATCH(WatchList!$B280,'All CCC'!$B$7:$B$846,0)))</f>
        <v/>
      </c>
      <c r="P280" s="857" t="str">
        <f>IF($B280="","",INDEX('All CCC'!P$7:P$846,MATCH(WatchList!$B280,'All CCC'!$B$7:$B$846,0)))</f>
        <v/>
      </c>
      <c r="Q280" s="857" t="str">
        <f>IF($B280="","",INDEX('All CCC'!Q$7:Q$846,MATCH(WatchList!$B280,'All CCC'!$B$7:$B$846,0)))</f>
        <v/>
      </c>
      <c r="R280" s="856" t="str">
        <f>IF($B280="","",INDEX('All CCC'!R$7:R$846,MATCH(WatchList!$B280,'All CCC'!$B$7:$B$846,0)))</f>
        <v/>
      </c>
      <c r="S280" s="856" t="str">
        <f>IF($B280="","",INDEX('All CCC'!S$7:S$846,MATCH(WatchList!$B280,'All CCC'!$B$7:$B$846,0)))</f>
        <v/>
      </c>
      <c r="T280" s="856" t="str">
        <f>IF($B280="","",INDEX('All CCC'!T$7:T$846,MATCH(WatchList!$B280,'All CCC'!$B$7:$B$846,0)))</f>
        <v/>
      </c>
      <c r="U280" s="856" t="str">
        <f>IF($B280="","",INDEX('All CCC'!U$7:U$846,MATCH(WatchList!$B280,'All CCC'!$B$7:$B$846,0)))</f>
        <v/>
      </c>
      <c r="V280" s="856" t="str">
        <f>IF($B280="","",INDEX('All CCC'!V$7:V$846,MATCH(WatchList!$B280,'All CCC'!$B$7:$B$846,0)))</f>
        <v/>
      </c>
      <c r="W280" s="856" t="str">
        <f>IF($B280="","",INDEX('All CCC'!W$7:W$846,MATCH(WatchList!$B280,'All CCC'!$B$7:$B$846,0)))</f>
        <v/>
      </c>
      <c r="X280" s="856" t="str">
        <f>IF($B280="","",INDEX('All CCC'!X$7:X$846,MATCH(WatchList!$B280,'All CCC'!$B$7:$B$846,0)))</f>
        <v/>
      </c>
      <c r="Y280" s="856" t="str">
        <f>IF($B280="","",INDEX('All CCC'!Y$7:Y$846,MATCH(WatchList!$B280,'All CCC'!$B$7:$B$846,0)))</f>
        <v/>
      </c>
      <c r="Z280" s="856" t="str">
        <f>IF($B280="","",INDEX('All CCC'!Z$7:Z$846,MATCH(WatchList!$B280,'All CCC'!$B$7:$B$846,0)))</f>
        <v/>
      </c>
      <c r="AA280" s="856" t="str">
        <f>IF($B280="","",INDEX('All CCC'!AA$7:AA$846,MATCH(WatchList!$B280,'All CCC'!$B$7:$B$846,0)))</f>
        <v/>
      </c>
      <c r="AB280" s="856" t="str">
        <f>IF($B280="","",INDEX('All CCC'!AB$7:AB$846,MATCH(WatchList!$B280,'All CCC'!$B$7:$B$846,0)))</f>
        <v/>
      </c>
      <c r="AC280" s="856" t="str">
        <f>IF($B280="","",INDEX('All CCC'!AC$7:AC$846,MATCH(WatchList!$B280,'All CCC'!$B$7:$B$846,0)))</f>
        <v/>
      </c>
      <c r="AD280" s="856" t="str">
        <f>IF($B280="","",INDEX('All CCC'!AD$7:AD$846,MATCH(WatchList!$B280,'All CCC'!$B$7:$B$846,0)))</f>
        <v/>
      </c>
      <c r="AE280" s="856" t="str">
        <f>IF($B280="","",INDEX('All CCC'!AE$7:AE$846,MATCH(WatchList!$B280,'All CCC'!$B$7:$B$846,0)))</f>
        <v/>
      </c>
      <c r="AF280" s="856" t="str">
        <f>IF($B280="","",INDEX('All CCC'!AF$7:AF$846,MATCH(WatchList!$B280,'All CCC'!$B$7:$B$846,0)))</f>
        <v/>
      </c>
      <c r="AG280" s="856" t="str">
        <f>IF($B280="","",INDEX('All CCC'!AG$7:AG$846,MATCH(WatchList!$B280,'All CCC'!$B$7:$B$846,0)))</f>
        <v/>
      </c>
      <c r="AH280" s="856" t="str">
        <f>IF($B280="","",INDEX('All CCC'!AH$7:AH$846,MATCH(WatchList!$B280,'All CCC'!$B$7:$B$846,0)))</f>
        <v/>
      </c>
      <c r="AI280" s="856" t="str">
        <f>IF($B280="","",INDEX('All CCC'!AI$7:AI$846,MATCH(WatchList!$B280,'All CCC'!$B$7:$B$846,0)))</f>
        <v/>
      </c>
      <c r="AJ280" s="856" t="str">
        <f>IF($B280="","",INDEX('All CCC'!AJ$7:AJ$846,MATCH(WatchList!$B280,'All CCC'!$B$7:$B$846,0)))</f>
        <v/>
      </c>
      <c r="AK280" s="856" t="str">
        <f>IF($B280="","",INDEX('All CCC'!AK$7:AK$846,MATCH(WatchList!$B280,'All CCC'!$B$7:$B$846,0)))</f>
        <v/>
      </c>
      <c r="AL280" s="856" t="str">
        <f>IF($B280="","",INDEX('All CCC'!AL$7:AL$846,MATCH(WatchList!$B280,'All CCC'!$B$7:$B$846,0)))</f>
        <v/>
      </c>
      <c r="AM280" s="856" t="str">
        <f>IF($B280="","",INDEX('All CCC'!AM$7:AM$846,MATCH(WatchList!$B280,'All CCC'!$B$7:$B$846,0)))</f>
        <v/>
      </c>
      <c r="AN280" s="856" t="str">
        <f>IF($B280="","",INDEX('All CCC'!AN$7:AN$846,MATCH(WatchList!$B280,'All CCC'!$B$7:$B$846,0)))</f>
        <v/>
      </c>
      <c r="AO280" s="856" t="str">
        <f>IF($B280="","",INDEX('All CCC'!AO$7:AO$846,MATCH(WatchList!$B280,'All CCC'!$B$7:$B$846,0)))</f>
        <v/>
      </c>
      <c r="AP280" s="856" t="str">
        <f>IF($B280="","",INDEX('All CCC'!AP$7:AP$846,MATCH(WatchList!$B280,'All CCC'!$B$7:$B$846,0)))</f>
        <v/>
      </c>
      <c r="AQ280" s="856" t="str">
        <f>IF($B280="","",INDEX('All CCC'!AQ$7:AQ$846,MATCH(WatchList!$B280,'All CCC'!$B$7:$B$846,0)))</f>
        <v/>
      </c>
      <c r="AR280" s="856" t="str">
        <f>IF($B280="","",INDEX('All CCC'!AR$7:AR$846,MATCH(WatchList!$B280,'All CCC'!$B$7:$B$846,0)))</f>
        <v/>
      </c>
      <c r="AS280" s="856" t="str">
        <f>IF($B280="","",INDEX('All CCC'!AS$7:AS$846,MATCH(WatchList!$B280,'All CCC'!$B$7:$B$846,0)))</f>
        <v/>
      </c>
      <c r="AT280" s="856" t="str">
        <f>IF($B280="","",INDEX('All CCC'!AT$7:AT$846,MATCH(WatchList!$B280,'All CCC'!$B$7:$B$846,0)))</f>
        <v/>
      </c>
      <c r="AU280" s="856" t="str">
        <f>IF($B280="","",INDEX('All CCC'!AU$7:AU$846,MATCH(WatchList!$B280,'All CCC'!$B$7:$B$846,0)))</f>
        <v/>
      </c>
      <c r="AV280" s="856" t="str">
        <f>IF($B280="","",INDEX('All CCC'!AV$7:AV$846,MATCH(WatchList!$B280,'All CCC'!$B$7:$B$846,0)))</f>
        <v/>
      </c>
      <c r="AW280" s="856" t="str">
        <f>IF($B280="","",INDEX('All CCC'!AW$7:AW$846,MATCH(WatchList!$B280,'All CCC'!$B$7:$B$846,0)))</f>
        <v/>
      </c>
      <c r="AX280" s="856" t="str">
        <f>IF($B280="","",INDEX('All CCC'!AX$7:AX$846,MATCH(WatchList!$B280,'All CCC'!$B$7:$B$846,0)))</f>
        <v/>
      </c>
      <c r="AY280" s="856" t="str">
        <f>IF($B280="","",INDEX('All CCC'!AY$7:AY$846,MATCH(WatchList!$B280,'All CCC'!$B$7:$B$846,0)))</f>
        <v/>
      </c>
      <c r="AZ280" s="856" t="str">
        <f>IF($B280="","",INDEX('All CCC'!AZ$7:AZ$846,MATCH(WatchList!$B280,'All CCC'!$B$7:$B$846,0)))</f>
        <v/>
      </c>
      <c r="BA280" s="856" t="str">
        <f>IF($B280="","",INDEX('All CCC'!BA$7:BA$846,MATCH(WatchList!$B280,'All CCC'!$B$7:$B$846,0)))</f>
        <v/>
      </c>
      <c r="BB280" s="856" t="str">
        <f>IF($B280="","",INDEX('All CCC'!BB$7:BB$846,MATCH(WatchList!$B280,'All CCC'!$B$7:$B$846,0)))</f>
        <v/>
      </c>
      <c r="BC280" s="856" t="str">
        <f>IF($B280="","",INDEX('All CCC'!BC$7:BC$846,MATCH(WatchList!$B280,'All CCC'!$B$7:$B$846,0)))</f>
        <v/>
      </c>
      <c r="BD280" s="856" t="str">
        <f>IF($B280="","",INDEX('All CCC'!BD$7:BD$846,MATCH(WatchList!$B280,'All CCC'!$B$7:$B$846,0)))</f>
        <v/>
      </c>
      <c r="BE280" s="856" t="str">
        <f>IF($B280="","",INDEX('All CCC'!BE$7:BE$846,MATCH(WatchList!$B280,'All CCC'!$B$7:$B$846,0)))</f>
        <v/>
      </c>
      <c r="BF280" s="856" t="str">
        <f>IF($B280="","",INDEX('All CCC'!BF$7:BF$846,MATCH(WatchList!$B280,'All CCC'!$B$7:$B$846,0)))</f>
        <v/>
      </c>
      <c r="BG280" s="856" t="str">
        <f>IF($B280="","",INDEX('All CCC'!BG$7:BG$846,MATCH(WatchList!$B280,'All CCC'!$B$7:$B$846,0)))</f>
        <v/>
      </c>
    </row>
    <row r="281" spans="1:59" x14ac:dyDescent="0.2">
      <c r="A281" s="550" t="str">
        <f>IF($B281="","",INDEX('All CCC'!A$7:A$846,MATCH(WatchList!$B281,'All CCC'!$B$7:$B$846,0)))</f>
        <v/>
      </c>
      <c r="B281" s="31"/>
      <c r="C281" s="856" t="str">
        <f>IF($B281="","",INDEX('All CCC'!C$7:C$846,MATCH(WatchList!$B281,'All CCC'!$B$7:$B$846,0)))</f>
        <v/>
      </c>
      <c r="D281" s="856" t="str">
        <f>IF($B281="","",INDEX('All CCC'!D$7:D$846,MATCH(WatchList!$B281,'All CCC'!$B$7:$B$846,0)))</f>
        <v/>
      </c>
      <c r="E281" s="856" t="str">
        <f>IF($B281="","",INDEX('All CCC'!E$7:E$846,MATCH(WatchList!$B281,'All CCC'!$B$7:$B$846,0)))</f>
        <v/>
      </c>
      <c r="F281" s="856" t="str">
        <f>IF($B281="","",INDEX('All CCC'!F$7:F$846,MATCH(WatchList!$B281,'All CCC'!$B$7:$B$846,0)))</f>
        <v/>
      </c>
      <c r="G281" s="856" t="str">
        <f>IF($B281="","",INDEX('All CCC'!G$7:G$846,MATCH(WatchList!$B281,'All CCC'!$B$7:$B$846,0)))</f>
        <v/>
      </c>
      <c r="H281" s="856" t="str">
        <f>IF($B281="","",INDEX('All CCC'!H$7:H$846,MATCH(WatchList!$B281,'All CCC'!$B$7:$B$846,0)))</f>
        <v/>
      </c>
      <c r="I281" s="856" t="str">
        <f>IF($B281="","",INDEX('All CCC'!I$7:I$846,MATCH(WatchList!$B281,'All CCC'!$B$7:$B$846,0)))</f>
        <v/>
      </c>
      <c r="J281" s="856" t="str">
        <f>IF($B281="","",INDEX('All CCC'!J$7:J$846,MATCH(WatchList!$B281,'All CCC'!$B$7:$B$846,0)))</f>
        <v/>
      </c>
      <c r="K281" s="856" t="str">
        <f>IF($B281="","",INDEX('All CCC'!K$7:K$846,MATCH(WatchList!$B281,'All CCC'!$B$7:$B$846,0)))</f>
        <v/>
      </c>
      <c r="L281" s="856" t="str">
        <f>IF($B281="","",INDEX('All CCC'!L$7:L$846,MATCH(WatchList!$B281,'All CCC'!$B$7:$B$846,0)))</f>
        <v/>
      </c>
      <c r="M281" s="856" t="str">
        <f>IF($B281="","",INDEX('All CCC'!M$7:M$846,MATCH(WatchList!$B281,'All CCC'!$B$7:$B$846,0)))</f>
        <v/>
      </c>
      <c r="N281" s="856" t="str">
        <f>IF($B281="","",INDEX('All CCC'!N$7:N$846,MATCH(WatchList!$B281,'All CCC'!$B$7:$B$846,0)))</f>
        <v/>
      </c>
      <c r="O281" s="856" t="str">
        <f>IF($B281="","",INDEX('All CCC'!O$7:O$846,MATCH(WatchList!$B281,'All CCC'!$B$7:$B$846,0)))</f>
        <v/>
      </c>
      <c r="P281" s="857" t="str">
        <f>IF($B281="","",INDEX('All CCC'!P$7:P$846,MATCH(WatchList!$B281,'All CCC'!$B$7:$B$846,0)))</f>
        <v/>
      </c>
      <c r="Q281" s="857" t="str">
        <f>IF($B281="","",INDEX('All CCC'!Q$7:Q$846,MATCH(WatchList!$B281,'All CCC'!$B$7:$B$846,0)))</f>
        <v/>
      </c>
      <c r="R281" s="856" t="str">
        <f>IF($B281="","",INDEX('All CCC'!R$7:R$846,MATCH(WatchList!$B281,'All CCC'!$B$7:$B$846,0)))</f>
        <v/>
      </c>
      <c r="S281" s="856" t="str">
        <f>IF($B281="","",INDEX('All CCC'!S$7:S$846,MATCH(WatchList!$B281,'All CCC'!$B$7:$B$846,0)))</f>
        <v/>
      </c>
      <c r="T281" s="856" t="str">
        <f>IF($B281="","",INDEX('All CCC'!T$7:T$846,MATCH(WatchList!$B281,'All CCC'!$B$7:$B$846,0)))</f>
        <v/>
      </c>
      <c r="U281" s="856" t="str">
        <f>IF($B281="","",INDEX('All CCC'!U$7:U$846,MATCH(WatchList!$B281,'All CCC'!$B$7:$B$846,0)))</f>
        <v/>
      </c>
      <c r="V281" s="856" t="str">
        <f>IF($B281="","",INDEX('All CCC'!V$7:V$846,MATCH(WatchList!$B281,'All CCC'!$B$7:$B$846,0)))</f>
        <v/>
      </c>
      <c r="W281" s="856" t="str">
        <f>IF($B281="","",INDEX('All CCC'!W$7:W$846,MATCH(WatchList!$B281,'All CCC'!$B$7:$B$846,0)))</f>
        <v/>
      </c>
      <c r="X281" s="856" t="str">
        <f>IF($B281="","",INDEX('All CCC'!X$7:X$846,MATCH(WatchList!$B281,'All CCC'!$B$7:$B$846,0)))</f>
        <v/>
      </c>
      <c r="Y281" s="856" t="str">
        <f>IF($B281="","",INDEX('All CCC'!Y$7:Y$846,MATCH(WatchList!$B281,'All CCC'!$B$7:$B$846,0)))</f>
        <v/>
      </c>
      <c r="Z281" s="856" t="str">
        <f>IF($B281="","",INDEX('All CCC'!Z$7:Z$846,MATCH(WatchList!$B281,'All CCC'!$B$7:$B$846,0)))</f>
        <v/>
      </c>
      <c r="AA281" s="856" t="str">
        <f>IF($B281="","",INDEX('All CCC'!AA$7:AA$846,MATCH(WatchList!$B281,'All CCC'!$B$7:$B$846,0)))</f>
        <v/>
      </c>
      <c r="AB281" s="856" t="str">
        <f>IF($B281="","",INDEX('All CCC'!AB$7:AB$846,MATCH(WatchList!$B281,'All CCC'!$B$7:$B$846,0)))</f>
        <v/>
      </c>
      <c r="AC281" s="856" t="str">
        <f>IF($B281="","",INDEX('All CCC'!AC$7:AC$846,MATCH(WatchList!$B281,'All CCC'!$B$7:$B$846,0)))</f>
        <v/>
      </c>
      <c r="AD281" s="856" t="str">
        <f>IF($B281="","",INDEX('All CCC'!AD$7:AD$846,MATCH(WatchList!$B281,'All CCC'!$B$7:$B$846,0)))</f>
        <v/>
      </c>
      <c r="AE281" s="856" t="str">
        <f>IF($B281="","",INDEX('All CCC'!AE$7:AE$846,MATCH(WatchList!$B281,'All CCC'!$B$7:$B$846,0)))</f>
        <v/>
      </c>
      <c r="AF281" s="856" t="str">
        <f>IF($B281="","",INDEX('All CCC'!AF$7:AF$846,MATCH(WatchList!$B281,'All CCC'!$B$7:$B$846,0)))</f>
        <v/>
      </c>
      <c r="AG281" s="856" t="str">
        <f>IF($B281="","",INDEX('All CCC'!AG$7:AG$846,MATCH(WatchList!$B281,'All CCC'!$B$7:$B$846,0)))</f>
        <v/>
      </c>
      <c r="AH281" s="856" t="str">
        <f>IF($B281="","",INDEX('All CCC'!AH$7:AH$846,MATCH(WatchList!$B281,'All CCC'!$B$7:$B$846,0)))</f>
        <v/>
      </c>
      <c r="AI281" s="856" t="str">
        <f>IF($B281="","",INDEX('All CCC'!AI$7:AI$846,MATCH(WatchList!$B281,'All CCC'!$B$7:$B$846,0)))</f>
        <v/>
      </c>
      <c r="AJ281" s="856" t="str">
        <f>IF($B281="","",INDEX('All CCC'!AJ$7:AJ$846,MATCH(WatchList!$B281,'All CCC'!$B$7:$B$846,0)))</f>
        <v/>
      </c>
      <c r="AK281" s="856" t="str">
        <f>IF($B281="","",INDEX('All CCC'!AK$7:AK$846,MATCH(WatchList!$B281,'All CCC'!$B$7:$B$846,0)))</f>
        <v/>
      </c>
      <c r="AL281" s="856" t="str">
        <f>IF($B281="","",INDEX('All CCC'!AL$7:AL$846,MATCH(WatchList!$B281,'All CCC'!$B$7:$B$846,0)))</f>
        <v/>
      </c>
      <c r="AM281" s="856" t="str">
        <f>IF($B281="","",INDEX('All CCC'!AM$7:AM$846,MATCH(WatchList!$B281,'All CCC'!$B$7:$B$846,0)))</f>
        <v/>
      </c>
      <c r="AN281" s="856" t="str">
        <f>IF($B281="","",INDEX('All CCC'!AN$7:AN$846,MATCH(WatchList!$B281,'All CCC'!$B$7:$B$846,0)))</f>
        <v/>
      </c>
      <c r="AO281" s="856" t="str">
        <f>IF($B281="","",INDEX('All CCC'!AO$7:AO$846,MATCH(WatchList!$B281,'All CCC'!$B$7:$B$846,0)))</f>
        <v/>
      </c>
      <c r="AP281" s="856" t="str">
        <f>IF($B281="","",INDEX('All CCC'!AP$7:AP$846,MATCH(WatchList!$B281,'All CCC'!$B$7:$B$846,0)))</f>
        <v/>
      </c>
      <c r="AQ281" s="856" t="str">
        <f>IF($B281="","",INDEX('All CCC'!AQ$7:AQ$846,MATCH(WatchList!$B281,'All CCC'!$B$7:$B$846,0)))</f>
        <v/>
      </c>
      <c r="AR281" s="856" t="str">
        <f>IF($B281="","",INDEX('All CCC'!AR$7:AR$846,MATCH(WatchList!$B281,'All CCC'!$B$7:$B$846,0)))</f>
        <v/>
      </c>
      <c r="AS281" s="856" t="str">
        <f>IF($B281="","",INDEX('All CCC'!AS$7:AS$846,MATCH(WatchList!$B281,'All CCC'!$B$7:$B$846,0)))</f>
        <v/>
      </c>
      <c r="AT281" s="856" t="str">
        <f>IF($B281="","",INDEX('All CCC'!AT$7:AT$846,MATCH(WatchList!$B281,'All CCC'!$B$7:$B$846,0)))</f>
        <v/>
      </c>
      <c r="AU281" s="856" t="str">
        <f>IF($B281="","",INDEX('All CCC'!AU$7:AU$846,MATCH(WatchList!$B281,'All CCC'!$B$7:$B$846,0)))</f>
        <v/>
      </c>
      <c r="AV281" s="856" t="str">
        <f>IF($B281="","",INDEX('All CCC'!AV$7:AV$846,MATCH(WatchList!$B281,'All CCC'!$B$7:$B$846,0)))</f>
        <v/>
      </c>
      <c r="AW281" s="856" t="str">
        <f>IF($B281="","",INDEX('All CCC'!AW$7:AW$846,MATCH(WatchList!$B281,'All CCC'!$B$7:$B$846,0)))</f>
        <v/>
      </c>
      <c r="AX281" s="856" t="str">
        <f>IF($B281="","",INDEX('All CCC'!AX$7:AX$846,MATCH(WatchList!$B281,'All CCC'!$B$7:$B$846,0)))</f>
        <v/>
      </c>
      <c r="AY281" s="856" t="str">
        <f>IF($B281="","",INDEX('All CCC'!AY$7:AY$846,MATCH(WatchList!$B281,'All CCC'!$B$7:$B$846,0)))</f>
        <v/>
      </c>
      <c r="AZ281" s="856" t="str">
        <f>IF($B281="","",INDEX('All CCC'!AZ$7:AZ$846,MATCH(WatchList!$B281,'All CCC'!$B$7:$B$846,0)))</f>
        <v/>
      </c>
      <c r="BA281" s="856" t="str">
        <f>IF($B281="","",INDEX('All CCC'!BA$7:BA$846,MATCH(WatchList!$B281,'All CCC'!$B$7:$B$846,0)))</f>
        <v/>
      </c>
      <c r="BB281" s="856" t="str">
        <f>IF($B281="","",INDEX('All CCC'!BB$7:BB$846,MATCH(WatchList!$B281,'All CCC'!$B$7:$B$846,0)))</f>
        <v/>
      </c>
      <c r="BC281" s="856" t="str">
        <f>IF($B281="","",INDEX('All CCC'!BC$7:BC$846,MATCH(WatchList!$B281,'All CCC'!$B$7:$B$846,0)))</f>
        <v/>
      </c>
      <c r="BD281" s="856" t="str">
        <f>IF($B281="","",INDEX('All CCC'!BD$7:BD$846,MATCH(WatchList!$B281,'All CCC'!$B$7:$B$846,0)))</f>
        <v/>
      </c>
      <c r="BE281" s="856" t="str">
        <f>IF($B281="","",INDEX('All CCC'!BE$7:BE$846,MATCH(WatchList!$B281,'All CCC'!$B$7:$B$846,0)))</f>
        <v/>
      </c>
      <c r="BF281" s="856" t="str">
        <f>IF($B281="","",INDEX('All CCC'!BF$7:BF$846,MATCH(WatchList!$B281,'All CCC'!$B$7:$B$846,0)))</f>
        <v/>
      </c>
      <c r="BG281" s="856" t="str">
        <f>IF($B281="","",INDEX('All CCC'!BG$7:BG$846,MATCH(WatchList!$B281,'All CCC'!$B$7:$B$846,0)))</f>
        <v/>
      </c>
    </row>
    <row r="282" spans="1:59" x14ac:dyDescent="0.2">
      <c r="A282" s="550" t="str">
        <f>IF($B282="","",INDEX('All CCC'!A$7:A$846,MATCH(WatchList!$B282,'All CCC'!$B$7:$B$846,0)))</f>
        <v/>
      </c>
      <c r="B282" s="31"/>
      <c r="C282" s="856" t="str">
        <f>IF($B282="","",INDEX('All CCC'!C$7:C$846,MATCH(WatchList!$B282,'All CCC'!$B$7:$B$846,0)))</f>
        <v/>
      </c>
      <c r="D282" s="856" t="str">
        <f>IF($B282="","",INDEX('All CCC'!D$7:D$846,MATCH(WatchList!$B282,'All CCC'!$B$7:$B$846,0)))</f>
        <v/>
      </c>
      <c r="E282" s="856" t="str">
        <f>IF($B282="","",INDEX('All CCC'!E$7:E$846,MATCH(WatchList!$B282,'All CCC'!$B$7:$B$846,0)))</f>
        <v/>
      </c>
      <c r="F282" s="856" t="str">
        <f>IF($B282="","",INDEX('All CCC'!F$7:F$846,MATCH(WatchList!$B282,'All CCC'!$B$7:$B$846,0)))</f>
        <v/>
      </c>
      <c r="G282" s="856" t="str">
        <f>IF($B282="","",INDEX('All CCC'!G$7:G$846,MATCH(WatchList!$B282,'All CCC'!$B$7:$B$846,0)))</f>
        <v/>
      </c>
      <c r="H282" s="856" t="str">
        <f>IF($B282="","",INDEX('All CCC'!H$7:H$846,MATCH(WatchList!$B282,'All CCC'!$B$7:$B$846,0)))</f>
        <v/>
      </c>
      <c r="I282" s="856" t="str">
        <f>IF($B282="","",INDEX('All CCC'!I$7:I$846,MATCH(WatchList!$B282,'All CCC'!$B$7:$B$846,0)))</f>
        <v/>
      </c>
      <c r="J282" s="856" t="str">
        <f>IF($B282="","",INDEX('All CCC'!J$7:J$846,MATCH(WatchList!$B282,'All CCC'!$B$7:$B$846,0)))</f>
        <v/>
      </c>
      <c r="K282" s="856" t="str">
        <f>IF($B282="","",INDEX('All CCC'!K$7:K$846,MATCH(WatchList!$B282,'All CCC'!$B$7:$B$846,0)))</f>
        <v/>
      </c>
      <c r="L282" s="856" t="str">
        <f>IF($B282="","",INDEX('All CCC'!L$7:L$846,MATCH(WatchList!$B282,'All CCC'!$B$7:$B$846,0)))</f>
        <v/>
      </c>
      <c r="M282" s="856" t="str">
        <f>IF($B282="","",INDEX('All CCC'!M$7:M$846,MATCH(WatchList!$B282,'All CCC'!$B$7:$B$846,0)))</f>
        <v/>
      </c>
      <c r="N282" s="856" t="str">
        <f>IF($B282="","",INDEX('All CCC'!N$7:N$846,MATCH(WatchList!$B282,'All CCC'!$B$7:$B$846,0)))</f>
        <v/>
      </c>
      <c r="O282" s="856" t="str">
        <f>IF($B282="","",INDEX('All CCC'!O$7:O$846,MATCH(WatchList!$B282,'All CCC'!$B$7:$B$846,0)))</f>
        <v/>
      </c>
      <c r="P282" s="857" t="str">
        <f>IF($B282="","",INDEX('All CCC'!P$7:P$846,MATCH(WatchList!$B282,'All CCC'!$B$7:$B$846,0)))</f>
        <v/>
      </c>
      <c r="Q282" s="857" t="str">
        <f>IF($B282="","",INDEX('All CCC'!Q$7:Q$846,MATCH(WatchList!$B282,'All CCC'!$B$7:$B$846,0)))</f>
        <v/>
      </c>
      <c r="R282" s="856" t="str">
        <f>IF($B282="","",INDEX('All CCC'!R$7:R$846,MATCH(WatchList!$B282,'All CCC'!$B$7:$B$846,0)))</f>
        <v/>
      </c>
      <c r="S282" s="856" t="str">
        <f>IF($B282="","",INDEX('All CCC'!S$7:S$846,MATCH(WatchList!$B282,'All CCC'!$B$7:$B$846,0)))</f>
        <v/>
      </c>
      <c r="T282" s="856" t="str">
        <f>IF($B282="","",INDEX('All CCC'!T$7:T$846,MATCH(WatchList!$B282,'All CCC'!$B$7:$B$846,0)))</f>
        <v/>
      </c>
      <c r="U282" s="856" t="str">
        <f>IF($B282="","",INDEX('All CCC'!U$7:U$846,MATCH(WatchList!$B282,'All CCC'!$B$7:$B$846,0)))</f>
        <v/>
      </c>
      <c r="V282" s="856" t="str">
        <f>IF($B282="","",INDEX('All CCC'!V$7:V$846,MATCH(WatchList!$B282,'All CCC'!$B$7:$B$846,0)))</f>
        <v/>
      </c>
      <c r="W282" s="856" t="str">
        <f>IF($B282="","",INDEX('All CCC'!W$7:W$846,MATCH(WatchList!$B282,'All CCC'!$B$7:$B$846,0)))</f>
        <v/>
      </c>
      <c r="X282" s="856" t="str">
        <f>IF($B282="","",INDEX('All CCC'!X$7:X$846,MATCH(WatchList!$B282,'All CCC'!$B$7:$B$846,0)))</f>
        <v/>
      </c>
      <c r="Y282" s="856" t="str">
        <f>IF($B282="","",INDEX('All CCC'!Y$7:Y$846,MATCH(WatchList!$B282,'All CCC'!$B$7:$B$846,0)))</f>
        <v/>
      </c>
      <c r="Z282" s="856" t="str">
        <f>IF($B282="","",INDEX('All CCC'!Z$7:Z$846,MATCH(WatchList!$B282,'All CCC'!$B$7:$B$846,0)))</f>
        <v/>
      </c>
      <c r="AA282" s="856" t="str">
        <f>IF($B282="","",INDEX('All CCC'!AA$7:AA$846,MATCH(WatchList!$B282,'All CCC'!$B$7:$B$846,0)))</f>
        <v/>
      </c>
      <c r="AB282" s="856" t="str">
        <f>IF($B282="","",INDEX('All CCC'!AB$7:AB$846,MATCH(WatchList!$B282,'All CCC'!$B$7:$B$846,0)))</f>
        <v/>
      </c>
      <c r="AC282" s="856" t="str">
        <f>IF($B282="","",INDEX('All CCC'!AC$7:AC$846,MATCH(WatchList!$B282,'All CCC'!$B$7:$B$846,0)))</f>
        <v/>
      </c>
      <c r="AD282" s="856" t="str">
        <f>IF($B282="","",INDEX('All CCC'!AD$7:AD$846,MATCH(WatchList!$B282,'All CCC'!$B$7:$B$846,0)))</f>
        <v/>
      </c>
      <c r="AE282" s="856" t="str">
        <f>IF($B282="","",INDEX('All CCC'!AE$7:AE$846,MATCH(WatchList!$B282,'All CCC'!$B$7:$B$846,0)))</f>
        <v/>
      </c>
      <c r="AF282" s="856" t="str">
        <f>IF($B282="","",INDEX('All CCC'!AF$7:AF$846,MATCH(WatchList!$B282,'All CCC'!$B$7:$B$846,0)))</f>
        <v/>
      </c>
      <c r="AG282" s="856" t="str">
        <f>IF($B282="","",INDEX('All CCC'!AG$7:AG$846,MATCH(WatchList!$B282,'All CCC'!$B$7:$B$846,0)))</f>
        <v/>
      </c>
      <c r="AH282" s="856" t="str">
        <f>IF($B282="","",INDEX('All CCC'!AH$7:AH$846,MATCH(WatchList!$B282,'All CCC'!$B$7:$B$846,0)))</f>
        <v/>
      </c>
      <c r="AI282" s="856" t="str">
        <f>IF($B282="","",INDEX('All CCC'!AI$7:AI$846,MATCH(WatchList!$B282,'All CCC'!$B$7:$B$846,0)))</f>
        <v/>
      </c>
      <c r="AJ282" s="856" t="str">
        <f>IF($B282="","",INDEX('All CCC'!AJ$7:AJ$846,MATCH(WatchList!$B282,'All CCC'!$B$7:$B$846,0)))</f>
        <v/>
      </c>
      <c r="AK282" s="856" t="str">
        <f>IF($B282="","",INDEX('All CCC'!AK$7:AK$846,MATCH(WatchList!$B282,'All CCC'!$B$7:$B$846,0)))</f>
        <v/>
      </c>
      <c r="AL282" s="856" t="str">
        <f>IF($B282="","",INDEX('All CCC'!AL$7:AL$846,MATCH(WatchList!$B282,'All CCC'!$B$7:$B$846,0)))</f>
        <v/>
      </c>
      <c r="AM282" s="856" t="str">
        <f>IF($B282="","",INDEX('All CCC'!AM$7:AM$846,MATCH(WatchList!$B282,'All CCC'!$B$7:$B$846,0)))</f>
        <v/>
      </c>
      <c r="AN282" s="856" t="str">
        <f>IF($B282="","",INDEX('All CCC'!AN$7:AN$846,MATCH(WatchList!$B282,'All CCC'!$B$7:$B$846,0)))</f>
        <v/>
      </c>
      <c r="AO282" s="856" t="str">
        <f>IF($B282="","",INDEX('All CCC'!AO$7:AO$846,MATCH(WatchList!$B282,'All CCC'!$B$7:$B$846,0)))</f>
        <v/>
      </c>
      <c r="AP282" s="856" t="str">
        <f>IF($B282="","",INDEX('All CCC'!AP$7:AP$846,MATCH(WatchList!$B282,'All CCC'!$B$7:$B$846,0)))</f>
        <v/>
      </c>
      <c r="AQ282" s="856" t="str">
        <f>IF($B282="","",INDEX('All CCC'!AQ$7:AQ$846,MATCH(WatchList!$B282,'All CCC'!$B$7:$B$846,0)))</f>
        <v/>
      </c>
      <c r="AR282" s="856" t="str">
        <f>IF($B282="","",INDEX('All CCC'!AR$7:AR$846,MATCH(WatchList!$B282,'All CCC'!$B$7:$B$846,0)))</f>
        <v/>
      </c>
      <c r="AS282" s="856" t="str">
        <f>IF($B282="","",INDEX('All CCC'!AS$7:AS$846,MATCH(WatchList!$B282,'All CCC'!$B$7:$B$846,0)))</f>
        <v/>
      </c>
      <c r="AT282" s="856" t="str">
        <f>IF($B282="","",INDEX('All CCC'!AT$7:AT$846,MATCH(WatchList!$B282,'All CCC'!$B$7:$B$846,0)))</f>
        <v/>
      </c>
      <c r="AU282" s="856" t="str">
        <f>IF($B282="","",INDEX('All CCC'!AU$7:AU$846,MATCH(WatchList!$B282,'All CCC'!$B$7:$B$846,0)))</f>
        <v/>
      </c>
      <c r="AV282" s="856" t="str">
        <f>IF($B282="","",INDEX('All CCC'!AV$7:AV$846,MATCH(WatchList!$B282,'All CCC'!$B$7:$B$846,0)))</f>
        <v/>
      </c>
      <c r="AW282" s="856" t="str">
        <f>IF($B282="","",INDEX('All CCC'!AW$7:AW$846,MATCH(WatchList!$B282,'All CCC'!$B$7:$B$846,0)))</f>
        <v/>
      </c>
      <c r="AX282" s="856" t="str">
        <f>IF($B282="","",INDEX('All CCC'!AX$7:AX$846,MATCH(WatchList!$B282,'All CCC'!$B$7:$B$846,0)))</f>
        <v/>
      </c>
      <c r="AY282" s="856" t="str">
        <f>IF($B282="","",INDEX('All CCC'!AY$7:AY$846,MATCH(WatchList!$B282,'All CCC'!$B$7:$B$846,0)))</f>
        <v/>
      </c>
      <c r="AZ282" s="856" t="str">
        <f>IF($B282="","",INDEX('All CCC'!AZ$7:AZ$846,MATCH(WatchList!$B282,'All CCC'!$B$7:$B$846,0)))</f>
        <v/>
      </c>
      <c r="BA282" s="856" t="str">
        <f>IF($B282="","",INDEX('All CCC'!BA$7:BA$846,MATCH(WatchList!$B282,'All CCC'!$B$7:$B$846,0)))</f>
        <v/>
      </c>
      <c r="BB282" s="856" t="str">
        <f>IF($B282="","",INDEX('All CCC'!BB$7:BB$846,MATCH(WatchList!$B282,'All CCC'!$B$7:$B$846,0)))</f>
        <v/>
      </c>
      <c r="BC282" s="856" t="str">
        <f>IF($B282="","",INDEX('All CCC'!BC$7:BC$846,MATCH(WatchList!$B282,'All CCC'!$B$7:$B$846,0)))</f>
        <v/>
      </c>
      <c r="BD282" s="856" t="str">
        <f>IF($B282="","",INDEX('All CCC'!BD$7:BD$846,MATCH(WatchList!$B282,'All CCC'!$B$7:$B$846,0)))</f>
        <v/>
      </c>
      <c r="BE282" s="856" t="str">
        <f>IF($B282="","",INDEX('All CCC'!BE$7:BE$846,MATCH(WatchList!$B282,'All CCC'!$B$7:$B$846,0)))</f>
        <v/>
      </c>
      <c r="BF282" s="856" t="str">
        <f>IF($B282="","",INDEX('All CCC'!BF$7:BF$846,MATCH(WatchList!$B282,'All CCC'!$B$7:$B$846,0)))</f>
        <v/>
      </c>
      <c r="BG282" s="856" t="str">
        <f>IF($B282="","",INDEX('All CCC'!BG$7:BG$846,MATCH(WatchList!$B282,'All CCC'!$B$7:$B$846,0)))</f>
        <v/>
      </c>
    </row>
    <row r="283" spans="1:59" x14ac:dyDescent="0.2">
      <c r="A283" s="550" t="str">
        <f>IF($B283="","",INDEX('All CCC'!A$7:A$846,MATCH(WatchList!$B283,'All CCC'!$B$7:$B$846,0)))</f>
        <v/>
      </c>
      <c r="B283" s="31"/>
      <c r="C283" s="856" t="str">
        <f>IF($B283="","",INDEX('All CCC'!C$7:C$846,MATCH(WatchList!$B283,'All CCC'!$B$7:$B$846,0)))</f>
        <v/>
      </c>
      <c r="D283" s="856" t="str">
        <f>IF($B283="","",INDEX('All CCC'!D$7:D$846,MATCH(WatchList!$B283,'All CCC'!$B$7:$B$846,0)))</f>
        <v/>
      </c>
      <c r="E283" s="856" t="str">
        <f>IF($B283="","",INDEX('All CCC'!E$7:E$846,MATCH(WatchList!$B283,'All CCC'!$B$7:$B$846,0)))</f>
        <v/>
      </c>
      <c r="F283" s="856" t="str">
        <f>IF($B283="","",INDEX('All CCC'!F$7:F$846,MATCH(WatchList!$B283,'All CCC'!$B$7:$B$846,0)))</f>
        <v/>
      </c>
      <c r="G283" s="856" t="str">
        <f>IF($B283="","",INDEX('All CCC'!G$7:G$846,MATCH(WatchList!$B283,'All CCC'!$B$7:$B$846,0)))</f>
        <v/>
      </c>
      <c r="H283" s="856" t="str">
        <f>IF($B283="","",INDEX('All CCC'!H$7:H$846,MATCH(WatchList!$B283,'All CCC'!$B$7:$B$846,0)))</f>
        <v/>
      </c>
      <c r="I283" s="856" t="str">
        <f>IF($B283="","",INDEX('All CCC'!I$7:I$846,MATCH(WatchList!$B283,'All CCC'!$B$7:$B$846,0)))</f>
        <v/>
      </c>
      <c r="J283" s="856" t="str">
        <f>IF($B283="","",INDEX('All CCC'!J$7:J$846,MATCH(WatchList!$B283,'All CCC'!$B$7:$B$846,0)))</f>
        <v/>
      </c>
      <c r="K283" s="856" t="str">
        <f>IF($B283="","",INDEX('All CCC'!K$7:K$846,MATCH(WatchList!$B283,'All CCC'!$B$7:$B$846,0)))</f>
        <v/>
      </c>
      <c r="L283" s="856" t="str">
        <f>IF($B283="","",INDEX('All CCC'!L$7:L$846,MATCH(WatchList!$B283,'All CCC'!$B$7:$B$846,0)))</f>
        <v/>
      </c>
      <c r="M283" s="856" t="str">
        <f>IF($B283="","",INDEX('All CCC'!M$7:M$846,MATCH(WatchList!$B283,'All CCC'!$B$7:$B$846,0)))</f>
        <v/>
      </c>
      <c r="N283" s="856" t="str">
        <f>IF($B283="","",INDEX('All CCC'!N$7:N$846,MATCH(WatchList!$B283,'All CCC'!$B$7:$B$846,0)))</f>
        <v/>
      </c>
      <c r="O283" s="856" t="str">
        <f>IF($B283="","",INDEX('All CCC'!O$7:O$846,MATCH(WatchList!$B283,'All CCC'!$B$7:$B$846,0)))</f>
        <v/>
      </c>
      <c r="P283" s="857" t="str">
        <f>IF($B283="","",INDEX('All CCC'!P$7:P$846,MATCH(WatchList!$B283,'All CCC'!$B$7:$B$846,0)))</f>
        <v/>
      </c>
      <c r="Q283" s="857" t="str">
        <f>IF($B283="","",INDEX('All CCC'!Q$7:Q$846,MATCH(WatchList!$B283,'All CCC'!$B$7:$B$846,0)))</f>
        <v/>
      </c>
      <c r="R283" s="856" t="str">
        <f>IF($B283="","",INDEX('All CCC'!R$7:R$846,MATCH(WatchList!$B283,'All CCC'!$B$7:$B$846,0)))</f>
        <v/>
      </c>
      <c r="S283" s="856" t="str">
        <f>IF($B283="","",INDEX('All CCC'!S$7:S$846,MATCH(WatchList!$B283,'All CCC'!$B$7:$B$846,0)))</f>
        <v/>
      </c>
      <c r="T283" s="856" t="str">
        <f>IF($B283="","",INDEX('All CCC'!T$7:T$846,MATCH(WatchList!$B283,'All CCC'!$B$7:$B$846,0)))</f>
        <v/>
      </c>
      <c r="U283" s="856" t="str">
        <f>IF($B283="","",INDEX('All CCC'!U$7:U$846,MATCH(WatchList!$B283,'All CCC'!$B$7:$B$846,0)))</f>
        <v/>
      </c>
      <c r="V283" s="856" t="str">
        <f>IF($B283="","",INDEX('All CCC'!V$7:V$846,MATCH(WatchList!$B283,'All CCC'!$B$7:$B$846,0)))</f>
        <v/>
      </c>
      <c r="W283" s="856" t="str">
        <f>IF($B283="","",INDEX('All CCC'!W$7:W$846,MATCH(WatchList!$B283,'All CCC'!$B$7:$B$846,0)))</f>
        <v/>
      </c>
      <c r="X283" s="856" t="str">
        <f>IF($B283="","",INDEX('All CCC'!X$7:X$846,MATCH(WatchList!$B283,'All CCC'!$B$7:$B$846,0)))</f>
        <v/>
      </c>
      <c r="Y283" s="856" t="str">
        <f>IF($B283="","",INDEX('All CCC'!Y$7:Y$846,MATCH(WatchList!$B283,'All CCC'!$B$7:$B$846,0)))</f>
        <v/>
      </c>
      <c r="Z283" s="856" t="str">
        <f>IF($B283="","",INDEX('All CCC'!Z$7:Z$846,MATCH(WatchList!$B283,'All CCC'!$B$7:$B$846,0)))</f>
        <v/>
      </c>
      <c r="AA283" s="856" t="str">
        <f>IF($B283="","",INDEX('All CCC'!AA$7:AA$846,MATCH(WatchList!$B283,'All CCC'!$B$7:$B$846,0)))</f>
        <v/>
      </c>
      <c r="AB283" s="856" t="str">
        <f>IF($B283="","",INDEX('All CCC'!AB$7:AB$846,MATCH(WatchList!$B283,'All CCC'!$B$7:$B$846,0)))</f>
        <v/>
      </c>
      <c r="AC283" s="856" t="str">
        <f>IF($B283="","",INDEX('All CCC'!AC$7:AC$846,MATCH(WatchList!$B283,'All CCC'!$B$7:$B$846,0)))</f>
        <v/>
      </c>
      <c r="AD283" s="856" t="str">
        <f>IF($B283="","",INDEX('All CCC'!AD$7:AD$846,MATCH(WatchList!$B283,'All CCC'!$B$7:$B$846,0)))</f>
        <v/>
      </c>
      <c r="AE283" s="856" t="str">
        <f>IF($B283="","",INDEX('All CCC'!AE$7:AE$846,MATCH(WatchList!$B283,'All CCC'!$B$7:$B$846,0)))</f>
        <v/>
      </c>
      <c r="AF283" s="856" t="str">
        <f>IF($B283="","",INDEX('All CCC'!AF$7:AF$846,MATCH(WatchList!$B283,'All CCC'!$B$7:$B$846,0)))</f>
        <v/>
      </c>
      <c r="AG283" s="856" t="str">
        <f>IF($B283="","",INDEX('All CCC'!AG$7:AG$846,MATCH(WatchList!$B283,'All CCC'!$B$7:$B$846,0)))</f>
        <v/>
      </c>
      <c r="AH283" s="856" t="str">
        <f>IF($B283="","",INDEX('All CCC'!AH$7:AH$846,MATCH(WatchList!$B283,'All CCC'!$B$7:$B$846,0)))</f>
        <v/>
      </c>
      <c r="AI283" s="856" t="str">
        <f>IF($B283="","",INDEX('All CCC'!AI$7:AI$846,MATCH(WatchList!$B283,'All CCC'!$B$7:$B$846,0)))</f>
        <v/>
      </c>
      <c r="AJ283" s="856" t="str">
        <f>IF($B283="","",INDEX('All CCC'!AJ$7:AJ$846,MATCH(WatchList!$B283,'All CCC'!$B$7:$B$846,0)))</f>
        <v/>
      </c>
      <c r="AK283" s="856" t="str">
        <f>IF($B283="","",INDEX('All CCC'!AK$7:AK$846,MATCH(WatchList!$B283,'All CCC'!$B$7:$B$846,0)))</f>
        <v/>
      </c>
      <c r="AL283" s="856" t="str">
        <f>IF($B283="","",INDEX('All CCC'!AL$7:AL$846,MATCH(WatchList!$B283,'All CCC'!$B$7:$B$846,0)))</f>
        <v/>
      </c>
      <c r="AM283" s="856" t="str">
        <f>IF($B283="","",INDEX('All CCC'!AM$7:AM$846,MATCH(WatchList!$B283,'All CCC'!$B$7:$B$846,0)))</f>
        <v/>
      </c>
      <c r="AN283" s="856" t="str">
        <f>IF($B283="","",INDEX('All CCC'!AN$7:AN$846,MATCH(WatchList!$B283,'All CCC'!$B$7:$B$846,0)))</f>
        <v/>
      </c>
      <c r="AO283" s="856" t="str">
        <f>IF($B283="","",INDEX('All CCC'!AO$7:AO$846,MATCH(WatchList!$B283,'All CCC'!$B$7:$B$846,0)))</f>
        <v/>
      </c>
      <c r="AP283" s="856" t="str">
        <f>IF($B283="","",INDEX('All CCC'!AP$7:AP$846,MATCH(WatchList!$B283,'All CCC'!$B$7:$B$846,0)))</f>
        <v/>
      </c>
      <c r="AQ283" s="856" t="str">
        <f>IF($B283="","",INDEX('All CCC'!AQ$7:AQ$846,MATCH(WatchList!$B283,'All CCC'!$B$7:$B$846,0)))</f>
        <v/>
      </c>
      <c r="AR283" s="856" t="str">
        <f>IF($B283="","",INDEX('All CCC'!AR$7:AR$846,MATCH(WatchList!$B283,'All CCC'!$B$7:$B$846,0)))</f>
        <v/>
      </c>
      <c r="AS283" s="856" t="str">
        <f>IF($B283="","",INDEX('All CCC'!AS$7:AS$846,MATCH(WatchList!$B283,'All CCC'!$B$7:$B$846,0)))</f>
        <v/>
      </c>
      <c r="AT283" s="856" t="str">
        <f>IF($B283="","",INDEX('All CCC'!AT$7:AT$846,MATCH(WatchList!$B283,'All CCC'!$B$7:$B$846,0)))</f>
        <v/>
      </c>
      <c r="AU283" s="856" t="str">
        <f>IF($B283="","",INDEX('All CCC'!AU$7:AU$846,MATCH(WatchList!$B283,'All CCC'!$B$7:$B$846,0)))</f>
        <v/>
      </c>
      <c r="AV283" s="856" t="str">
        <f>IF($B283="","",INDEX('All CCC'!AV$7:AV$846,MATCH(WatchList!$B283,'All CCC'!$B$7:$B$846,0)))</f>
        <v/>
      </c>
      <c r="AW283" s="856" t="str">
        <f>IF($B283="","",INDEX('All CCC'!AW$7:AW$846,MATCH(WatchList!$B283,'All CCC'!$B$7:$B$846,0)))</f>
        <v/>
      </c>
      <c r="AX283" s="856" t="str">
        <f>IF($B283="","",INDEX('All CCC'!AX$7:AX$846,MATCH(WatchList!$B283,'All CCC'!$B$7:$B$846,0)))</f>
        <v/>
      </c>
      <c r="AY283" s="856" t="str">
        <f>IF($B283="","",INDEX('All CCC'!AY$7:AY$846,MATCH(WatchList!$B283,'All CCC'!$B$7:$B$846,0)))</f>
        <v/>
      </c>
      <c r="AZ283" s="856" t="str">
        <f>IF($B283="","",INDEX('All CCC'!AZ$7:AZ$846,MATCH(WatchList!$B283,'All CCC'!$B$7:$B$846,0)))</f>
        <v/>
      </c>
      <c r="BA283" s="856" t="str">
        <f>IF($B283="","",INDEX('All CCC'!BA$7:BA$846,MATCH(WatchList!$B283,'All CCC'!$B$7:$B$846,0)))</f>
        <v/>
      </c>
      <c r="BB283" s="856" t="str">
        <f>IF($B283="","",INDEX('All CCC'!BB$7:BB$846,MATCH(WatchList!$B283,'All CCC'!$B$7:$B$846,0)))</f>
        <v/>
      </c>
      <c r="BC283" s="856" t="str">
        <f>IF($B283="","",INDEX('All CCC'!BC$7:BC$846,MATCH(WatchList!$B283,'All CCC'!$B$7:$B$846,0)))</f>
        <v/>
      </c>
      <c r="BD283" s="856" t="str">
        <f>IF($B283="","",INDEX('All CCC'!BD$7:BD$846,MATCH(WatchList!$B283,'All CCC'!$B$7:$B$846,0)))</f>
        <v/>
      </c>
      <c r="BE283" s="856" t="str">
        <f>IF($B283="","",INDEX('All CCC'!BE$7:BE$846,MATCH(WatchList!$B283,'All CCC'!$B$7:$B$846,0)))</f>
        <v/>
      </c>
      <c r="BF283" s="856" t="str">
        <f>IF($B283="","",INDEX('All CCC'!BF$7:BF$846,MATCH(WatchList!$B283,'All CCC'!$B$7:$B$846,0)))</f>
        <v/>
      </c>
      <c r="BG283" s="856" t="str">
        <f>IF($B283="","",INDEX('All CCC'!BG$7:BG$846,MATCH(WatchList!$B283,'All CCC'!$B$7:$B$846,0)))</f>
        <v/>
      </c>
    </row>
    <row r="284" spans="1:59" x14ac:dyDescent="0.2">
      <c r="A284" s="550" t="str">
        <f>IF($B284="","",INDEX('All CCC'!A$7:A$846,MATCH(WatchList!$B284,'All CCC'!$B$7:$B$846,0)))</f>
        <v/>
      </c>
      <c r="B284" s="31"/>
      <c r="C284" s="856" t="str">
        <f>IF($B284="","",INDEX('All CCC'!C$7:C$846,MATCH(WatchList!$B284,'All CCC'!$B$7:$B$846,0)))</f>
        <v/>
      </c>
      <c r="D284" s="856" t="str">
        <f>IF($B284="","",INDEX('All CCC'!D$7:D$846,MATCH(WatchList!$B284,'All CCC'!$B$7:$B$846,0)))</f>
        <v/>
      </c>
      <c r="E284" s="856" t="str">
        <f>IF($B284="","",INDEX('All CCC'!E$7:E$846,MATCH(WatchList!$B284,'All CCC'!$B$7:$B$846,0)))</f>
        <v/>
      </c>
      <c r="F284" s="856" t="str">
        <f>IF($B284="","",INDEX('All CCC'!F$7:F$846,MATCH(WatchList!$B284,'All CCC'!$B$7:$B$846,0)))</f>
        <v/>
      </c>
      <c r="G284" s="856" t="str">
        <f>IF($B284="","",INDEX('All CCC'!G$7:G$846,MATCH(WatchList!$B284,'All CCC'!$B$7:$B$846,0)))</f>
        <v/>
      </c>
      <c r="H284" s="856" t="str">
        <f>IF($B284="","",INDEX('All CCC'!H$7:H$846,MATCH(WatchList!$B284,'All CCC'!$B$7:$B$846,0)))</f>
        <v/>
      </c>
      <c r="I284" s="856" t="str">
        <f>IF($B284="","",INDEX('All CCC'!I$7:I$846,MATCH(WatchList!$B284,'All CCC'!$B$7:$B$846,0)))</f>
        <v/>
      </c>
      <c r="J284" s="856" t="str">
        <f>IF($B284="","",INDEX('All CCC'!J$7:J$846,MATCH(WatchList!$B284,'All CCC'!$B$7:$B$846,0)))</f>
        <v/>
      </c>
      <c r="K284" s="856" t="str">
        <f>IF($B284="","",INDEX('All CCC'!K$7:K$846,MATCH(WatchList!$B284,'All CCC'!$B$7:$B$846,0)))</f>
        <v/>
      </c>
      <c r="L284" s="856" t="str">
        <f>IF($B284="","",INDEX('All CCC'!L$7:L$846,MATCH(WatchList!$B284,'All CCC'!$B$7:$B$846,0)))</f>
        <v/>
      </c>
      <c r="M284" s="856" t="str">
        <f>IF($B284="","",INDEX('All CCC'!M$7:M$846,MATCH(WatchList!$B284,'All CCC'!$B$7:$B$846,0)))</f>
        <v/>
      </c>
      <c r="N284" s="856" t="str">
        <f>IF($B284="","",INDEX('All CCC'!N$7:N$846,MATCH(WatchList!$B284,'All CCC'!$B$7:$B$846,0)))</f>
        <v/>
      </c>
      <c r="O284" s="856" t="str">
        <f>IF($B284="","",INDEX('All CCC'!O$7:O$846,MATCH(WatchList!$B284,'All CCC'!$B$7:$B$846,0)))</f>
        <v/>
      </c>
      <c r="P284" s="857" t="str">
        <f>IF($B284="","",INDEX('All CCC'!P$7:P$846,MATCH(WatchList!$B284,'All CCC'!$B$7:$B$846,0)))</f>
        <v/>
      </c>
      <c r="Q284" s="857" t="str">
        <f>IF($B284="","",INDEX('All CCC'!Q$7:Q$846,MATCH(WatchList!$B284,'All CCC'!$B$7:$B$846,0)))</f>
        <v/>
      </c>
      <c r="R284" s="856" t="str">
        <f>IF($B284="","",INDEX('All CCC'!R$7:R$846,MATCH(WatchList!$B284,'All CCC'!$B$7:$B$846,0)))</f>
        <v/>
      </c>
      <c r="S284" s="856" t="str">
        <f>IF($B284="","",INDEX('All CCC'!S$7:S$846,MATCH(WatchList!$B284,'All CCC'!$B$7:$B$846,0)))</f>
        <v/>
      </c>
      <c r="T284" s="856" t="str">
        <f>IF($B284="","",INDEX('All CCC'!T$7:T$846,MATCH(WatchList!$B284,'All CCC'!$B$7:$B$846,0)))</f>
        <v/>
      </c>
      <c r="U284" s="856" t="str">
        <f>IF($B284="","",INDEX('All CCC'!U$7:U$846,MATCH(WatchList!$B284,'All CCC'!$B$7:$B$846,0)))</f>
        <v/>
      </c>
      <c r="V284" s="856" t="str">
        <f>IF($B284="","",INDEX('All CCC'!V$7:V$846,MATCH(WatchList!$B284,'All CCC'!$B$7:$B$846,0)))</f>
        <v/>
      </c>
      <c r="W284" s="856" t="str">
        <f>IF($B284="","",INDEX('All CCC'!W$7:W$846,MATCH(WatchList!$B284,'All CCC'!$B$7:$B$846,0)))</f>
        <v/>
      </c>
      <c r="X284" s="856" t="str">
        <f>IF($B284="","",INDEX('All CCC'!X$7:X$846,MATCH(WatchList!$B284,'All CCC'!$B$7:$B$846,0)))</f>
        <v/>
      </c>
      <c r="Y284" s="856" t="str">
        <f>IF($B284="","",INDEX('All CCC'!Y$7:Y$846,MATCH(WatchList!$B284,'All CCC'!$B$7:$B$846,0)))</f>
        <v/>
      </c>
      <c r="Z284" s="856" t="str">
        <f>IF($B284="","",INDEX('All CCC'!Z$7:Z$846,MATCH(WatchList!$B284,'All CCC'!$B$7:$B$846,0)))</f>
        <v/>
      </c>
      <c r="AA284" s="856" t="str">
        <f>IF($B284="","",INDEX('All CCC'!AA$7:AA$846,MATCH(WatchList!$B284,'All CCC'!$B$7:$B$846,0)))</f>
        <v/>
      </c>
      <c r="AB284" s="856" t="str">
        <f>IF($B284="","",INDEX('All CCC'!AB$7:AB$846,MATCH(WatchList!$B284,'All CCC'!$B$7:$B$846,0)))</f>
        <v/>
      </c>
      <c r="AC284" s="856" t="str">
        <f>IF($B284="","",INDEX('All CCC'!AC$7:AC$846,MATCH(WatchList!$B284,'All CCC'!$B$7:$B$846,0)))</f>
        <v/>
      </c>
      <c r="AD284" s="856" t="str">
        <f>IF($B284="","",INDEX('All CCC'!AD$7:AD$846,MATCH(WatchList!$B284,'All CCC'!$B$7:$B$846,0)))</f>
        <v/>
      </c>
      <c r="AE284" s="856" t="str">
        <f>IF($B284="","",INDEX('All CCC'!AE$7:AE$846,MATCH(WatchList!$B284,'All CCC'!$B$7:$B$846,0)))</f>
        <v/>
      </c>
      <c r="AF284" s="856" t="str">
        <f>IF($B284="","",INDEX('All CCC'!AF$7:AF$846,MATCH(WatchList!$B284,'All CCC'!$B$7:$B$846,0)))</f>
        <v/>
      </c>
      <c r="AG284" s="856" t="str">
        <f>IF($B284="","",INDEX('All CCC'!AG$7:AG$846,MATCH(WatchList!$B284,'All CCC'!$B$7:$B$846,0)))</f>
        <v/>
      </c>
      <c r="AH284" s="856" t="str">
        <f>IF($B284="","",INDEX('All CCC'!AH$7:AH$846,MATCH(WatchList!$B284,'All CCC'!$B$7:$B$846,0)))</f>
        <v/>
      </c>
      <c r="AI284" s="856" t="str">
        <f>IF($B284="","",INDEX('All CCC'!AI$7:AI$846,MATCH(WatchList!$B284,'All CCC'!$B$7:$B$846,0)))</f>
        <v/>
      </c>
      <c r="AJ284" s="856" t="str">
        <f>IF($B284="","",INDEX('All CCC'!AJ$7:AJ$846,MATCH(WatchList!$B284,'All CCC'!$B$7:$B$846,0)))</f>
        <v/>
      </c>
      <c r="AK284" s="856" t="str">
        <f>IF($B284="","",INDEX('All CCC'!AK$7:AK$846,MATCH(WatchList!$B284,'All CCC'!$B$7:$B$846,0)))</f>
        <v/>
      </c>
      <c r="AL284" s="856" t="str">
        <f>IF($B284="","",INDEX('All CCC'!AL$7:AL$846,MATCH(WatchList!$B284,'All CCC'!$B$7:$B$846,0)))</f>
        <v/>
      </c>
      <c r="AM284" s="856" t="str">
        <f>IF($B284="","",INDEX('All CCC'!AM$7:AM$846,MATCH(WatchList!$B284,'All CCC'!$B$7:$B$846,0)))</f>
        <v/>
      </c>
      <c r="AN284" s="856" t="str">
        <f>IF($B284="","",INDEX('All CCC'!AN$7:AN$846,MATCH(WatchList!$B284,'All CCC'!$B$7:$B$846,0)))</f>
        <v/>
      </c>
      <c r="AO284" s="856" t="str">
        <f>IF($B284="","",INDEX('All CCC'!AO$7:AO$846,MATCH(WatchList!$B284,'All CCC'!$B$7:$B$846,0)))</f>
        <v/>
      </c>
      <c r="AP284" s="856" t="str">
        <f>IF($B284="","",INDEX('All CCC'!AP$7:AP$846,MATCH(WatchList!$B284,'All CCC'!$B$7:$B$846,0)))</f>
        <v/>
      </c>
      <c r="AQ284" s="856" t="str">
        <f>IF($B284="","",INDEX('All CCC'!AQ$7:AQ$846,MATCH(WatchList!$B284,'All CCC'!$B$7:$B$846,0)))</f>
        <v/>
      </c>
      <c r="AR284" s="856" t="str">
        <f>IF($B284="","",INDEX('All CCC'!AR$7:AR$846,MATCH(WatchList!$B284,'All CCC'!$B$7:$B$846,0)))</f>
        <v/>
      </c>
      <c r="AS284" s="856" t="str">
        <f>IF($B284="","",INDEX('All CCC'!AS$7:AS$846,MATCH(WatchList!$B284,'All CCC'!$B$7:$B$846,0)))</f>
        <v/>
      </c>
      <c r="AT284" s="856" t="str">
        <f>IF($B284="","",INDEX('All CCC'!AT$7:AT$846,MATCH(WatchList!$B284,'All CCC'!$B$7:$B$846,0)))</f>
        <v/>
      </c>
      <c r="AU284" s="856" t="str">
        <f>IF($B284="","",INDEX('All CCC'!AU$7:AU$846,MATCH(WatchList!$B284,'All CCC'!$B$7:$B$846,0)))</f>
        <v/>
      </c>
      <c r="AV284" s="856" t="str">
        <f>IF($B284="","",INDEX('All CCC'!AV$7:AV$846,MATCH(WatchList!$B284,'All CCC'!$B$7:$B$846,0)))</f>
        <v/>
      </c>
      <c r="AW284" s="856" t="str">
        <f>IF($B284="","",INDEX('All CCC'!AW$7:AW$846,MATCH(WatchList!$B284,'All CCC'!$B$7:$B$846,0)))</f>
        <v/>
      </c>
      <c r="AX284" s="856" t="str">
        <f>IF($B284="","",INDEX('All CCC'!AX$7:AX$846,MATCH(WatchList!$B284,'All CCC'!$B$7:$B$846,0)))</f>
        <v/>
      </c>
      <c r="AY284" s="856" t="str">
        <f>IF($B284="","",INDEX('All CCC'!AY$7:AY$846,MATCH(WatchList!$B284,'All CCC'!$B$7:$B$846,0)))</f>
        <v/>
      </c>
      <c r="AZ284" s="856" t="str">
        <f>IF($B284="","",INDEX('All CCC'!AZ$7:AZ$846,MATCH(WatchList!$B284,'All CCC'!$B$7:$B$846,0)))</f>
        <v/>
      </c>
      <c r="BA284" s="856" t="str">
        <f>IF($B284="","",INDEX('All CCC'!BA$7:BA$846,MATCH(WatchList!$B284,'All CCC'!$B$7:$B$846,0)))</f>
        <v/>
      </c>
      <c r="BB284" s="856" t="str">
        <f>IF($B284="","",INDEX('All CCC'!BB$7:BB$846,MATCH(WatchList!$B284,'All CCC'!$B$7:$B$846,0)))</f>
        <v/>
      </c>
      <c r="BC284" s="856" t="str">
        <f>IF($B284="","",INDEX('All CCC'!BC$7:BC$846,MATCH(WatchList!$B284,'All CCC'!$B$7:$B$846,0)))</f>
        <v/>
      </c>
      <c r="BD284" s="856" t="str">
        <f>IF($B284="","",INDEX('All CCC'!BD$7:BD$846,MATCH(WatchList!$B284,'All CCC'!$B$7:$B$846,0)))</f>
        <v/>
      </c>
      <c r="BE284" s="856" t="str">
        <f>IF($B284="","",INDEX('All CCC'!BE$7:BE$846,MATCH(WatchList!$B284,'All CCC'!$B$7:$B$846,0)))</f>
        <v/>
      </c>
      <c r="BF284" s="856" t="str">
        <f>IF($B284="","",INDEX('All CCC'!BF$7:BF$846,MATCH(WatchList!$B284,'All CCC'!$B$7:$B$846,0)))</f>
        <v/>
      </c>
      <c r="BG284" s="856" t="str">
        <f>IF($B284="","",INDEX('All CCC'!BG$7:BG$846,MATCH(WatchList!$B284,'All CCC'!$B$7:$B$846,0)))</f>
        <v/>
      </c>
    </row>
    <row r="285" spans="1:59" x14ac:dyDescent="0.2">
      <c r="A285" s="550" t="str">
        <f>IF($B285="","",INDEX('All CCC'!A$7:A$846,MATCH(WatchList!$B285,'All CCC'!$B$7:$B$846,0)))</f>
        <v/>
      </c>
      <c r="B285" s="31"/>
      <c r="C285" s="856" t="str">
        <f>IF($B285="","",INDEX('All CCC'!C$7:C$846,MATCH(WatchList!$B285,'All CCC'!$B$7:$B$846,0)))</f>
        <v/>
      </c>
      <c r="D285" s="856" t="str">
        <f>IF($B285="","",INDEX('All CCC'!D$7:D$846,MATCH(WatchList!$B285,'All CCC'!$B$7:$B$846,0)))</f>
        <v/>
      </c>
      <c r="E285" s="856" t="str">
        <f>IF($B285="","",INDEX('All CCC'!E$7:E$846,MATCH(WatchList!$B285,'All CCC'!$B$7:$B$846,0)))</f>
        <v/>
      </c>
      <c r="F285" s="856" t="str">
        <f>IF($B285="","",INDEX('All CCC'!F$7:F$846,MATCH(WatchList!$B285,'All CCC'!$B$7:$B$846,0)))</f>
        <v/>
      </c>
      <c r="G285" s="856" t="str">
        <f>IF($B285="","",INDEX('All CCC'!G$7:G$846,MATCH(WatchList!$B285,'All CCC'!$B$7:$B$846,0)))</f>
        <v/>
      </c>
      <c r="H285" s="856" t="str">
        <f>IF($B285="","",INDEX('All CCC'!H$7:H$846,MATCH(WatchList!$B285,'All CCC'!$B$7:$B$846,0)))</f>
        <v/>
      </c>
      <c r="I285" s="856" t="str">
        <f>IF($B285="","",INDEX('All CCC'!I$7:I$846,MATCH(WatchList!$B285,'All CCC'!$B$7:$B$846,0)))</f>
        <v/>
      </c>
      <c r="J285" s="856" t="str">
        <f>IF($B285="","",INDEX('All CCC'!J$7:J$846,MATCH(WatchList!$B285,'All CCC'!$B$7:$B$846,0)))</f>
        <v/>
      </c>
      <c r="K285" s="856" t="str">
        <f>IF($B285="","",INDEX('All CCC'!K$7:K$846,MATCH(WatchList!$B285,'All CCC'!$B$7:$B$846,0)))</f>
        <v/>
      </c>
      <c r="L285" s="856" t="str">
        <f>IF($B285="","",INDEX('All CCC'!L$7:L$846,MATCH(WatchList!$B285,'All CCC'!$B$7:$B$846,0)))</f>
        <v/>
      </c>
      <c r="M285" s="856" t="str">
        <f>IF($B285="","",INDEX('All CCC'!M$7:M$846,MATCH(WatchList!$B285,'All CCC'!$B$7:$B$846,0)))</f>
        <v/>
      </c>
      <c r="N285" s="856" t="str">
        <f>IF($B285="","",INDEX('All CCC'!N$7:N$846,MATCH(WatchList!$B285,'All CCC'!$B$7:$B$846,0)))</f>
        <v/>
      </c>
      <c r="O285" s="856" t="str">
        <f>IF($B285="","",INDEX('All CCC'!O$7:O$846,MATCH(WatchList!$B285,'All CCC'!$B$7:$B$846,0)))</f>
        <v/>
      </c>
      <c r="P285" s="857" t="str">
        <f>IF($B285="","",INDEX('All CCC'!P$7:P$846,MATCH(WatchList!$B285,'All CCC'!$B$7:$B$846,0)))</f>
        <v/>
      </c>
      <c r="Q285" s="857" t="str">
        <f>IF($B285="","",INDEX('All CCC'!Q$7:Q$846,MATCH(WatchList!$B285,'All CCC'!$B$7:$B$846,0)))</f>
        <v/>
      </c>
      <c r="R285" s="856" t="str">
        <f>IF($B285="","",INDEX('All CCC'!R$7:R$846,MATCH(WatchList!$B285,'All CCC'!$B$7:$B$846,0)))</f>
        <v/>
      </c>
      <c r="S285" s="856" t="str">
        <f>IF($B285="","",INDEX('All CCC'!S$7:S$846,MATCH(WatchList!$B285,'All CCC'!$B$7:$B$846,0)))</f>
        <v/>
      </c>
      <c r="T285" s="856" t="str">
        <f>IF($B285="","",INDEX('All CCC'!T$7:T$846,MATCH(WatchList!$B285,'All CCC'!$B$7:$B$846,0)))</f>
        <v/>
      </c>
      <c r="U285" s="856" t="str">
        <f>IF($B285="","",INDEX('All CCC'!U$7:U$846,MATCH(WatchList!$B285,'All CCC'!$B$7:$B$846,0)))</f>
        <v/>
      </c>
      <c r="V285" s="856" t="str">
        <f>IF($B285="","",INDEX('All CCC'!V$7:V$846,MATCH(WatchList!$B285,'All CCC'!$B$7:$B$846,0)))</f>
        <v/>
      </c>
      <c r="W285" s="856" t="str">
        <f>IF($B285="","",INDEX('All CCC'!W$7:W$846,MATCH(WatchList!$B285,'All CCC'!$B$7:$B$846,0)))</f>
        <v/>
      </c>
      <c r="X285" s="856" t="str">
        <f>IF($B285="","",INDEX('All CCC'!X$7:X$846,MATCH(WatchList!$B285,'All CCC'!$B$7:$B$846,0)))</f>
        <v/>
      </c>
      <c r="Y285" s="856" t="str">
        <f>IF($B285="","",INDEX('All CCC'!Y$7:Y$846,MATCH(WatchList!$B285,'All CCC'!$B$7:$B$846,0)))</f>
        <v/>
      </c>
      <c r="Z285" s="856" t="str">
        <f>IF($B285="","",INDEX('All CCC'!Z$7:Z$846,MATCH(WatchList!$B285,'All CCC'!$B$7:$B$846,0)))</f>
        <v/>
      </c>
      <c r="AA285" s="856" t="str">
        <f>IF($B285="","",INDEX('All CCC'!AA$7:AA$846,MATCH(WatchList!$B285,'All CCC'!$B$7:$B$846,0)))</f>
        <v/>
      </c>
      <c r="AB285" s="856" t="str">
        <f>IF($B285="","",INDEX('All CCC'!AB$7:AB$846,MATCH(WatchList!$B285,'All CCC'!$B$7:$B$846,0)))</f>
        <v/>
      </c>
      <c r="AC285" s="856" t="str">
        <f>IF($B285="","",INDEX('All CCC'!AC$7:AC$846,MATCH(WatchList!$B285,'All CCC'!$B$7:$B$846,0)))</f>
        <v/>
      </c>
      <c r="AD285" s="856" t="str">
        <f>IF($B285="","",INDEX('All CCC'!AD$7:AD$846,MATCH(WatchList!$B285,'All CCC'!$B$7:$B$846,0)))</f>
        <v/>
      </c>
      <c r="AE285" s="856" t="str">
        <f>IF($B285="","",INDEX('All CCC'!AE$7:AE$846,MATCH(WatchList!$B285,'All CCC'!$B$7:$B$846,0)))</f>
        <v/>
      </c>
      <c r="AF285" s="856" t="str">
        <f>IF($B285="","",INDEX('All CCC'!AF$7:AF$846,MATCH(WatchList!$B285,'All CCC'!$B$7:$B$846,0)))</f>
        <v/>
      </c>
      <c r="AG285" s="856" t="str">
        <f>IF($B285="","",INDEX('All CCC'!AG$7:AG$846,MATCH(WatchList!$B285,'All CCC'!$B$7:$B$846,0)))</f>
        <v/>
      </c>
      <c r="AH285" s="856" t="str">
        <f>IF($B285="","",INDEX('All CCC'!AH$7:AH$846,MATCH(WatchList!$B285,'All CCC'!$B$7:$B$846,0)))</f>
        <v/>
      </c>
      <c r="AI285" s="856" t="str">
        <f>IF($B285="","",INDEX('All CCC'!AI$7:AI$846,MATCH(WatchList!$B285,'All CCC'!$B$7:$B$846,0)))</f>
        <v/>
      </c>
      <c r="AJ285" s="856" t="str">
        <f>IF($B285="","",INDEX('All CCC'!AJ$7:AJ$846,MATCH(WatchList!$B285,'All CCC'!$B$7:$B$846,0)))</f>
        <v/>
      </c>
      <c r="AK285" s="856" t="str">
        <f>IF($B285="","",INDEX('All CCC'!AK$7:AK$846,MATCH(WatchList!$B285,'All CCC'!$B$7:$B$846,0)))</f>
        <v/>
      </c>
      <c r="AL285" s="856" t="str">
        <f>IF($B285="","",INDEX('All CCC'!AL$7:AL$846,MATCH(WatchList!$B285,'All CCC'!$B$7:$B$846,0)))</f>
        <v/>
      </c>
      <c r="AM285" s="856" t="str">
        <f>IF($B285="","",INDEX('All CCC'!AM$7:AM$846,MATCH(WatchList!$B285,'All CCC'!$B$7:$B$846,0)))</f>
        <v/>
      </c>
      <c r="AN285" s="856" t="str">
        <f>IF($B285="","",INDEX('All CCC'!AN$7:AN$846,MATCH(WatchList!$B285,'All CCC'!$B$7:$B$846,0)))</f>
        <v/>
      </c>
      <c r="AO285" s="856" t="str">
        <f>IF($B285="","",INDEX('All CCC'!AO$7:AO$846,MATCH(WatchList!$B285,'All CCC'!$B$7:$B$846,0)))</f>
        <v/>
      </c>
      <c r="AP285" s="856" t="str">
        <f>IF($B285="","",INDEX('All CCC'!AP$7:AP$846,MATCH(WatchList!$B285,'All CCC'!$B$7:$B$846,0)))</f>
        <v/>
      </c>
      <c r="AQ285" s="856" t="str">
        <f>IF($B285="","",INDEX('All CCC'!AQ$7:AQ$846,MATCH(WatchList!$B285,'All CCC'!$B$7:$B$846,0)))</f>
        <v/>
      </c>
      <c r="AR285" s="856" t="str">
        <f>IF($B285="","",INDEX('All CCC'!AR$7:AR$846,MATCH(WatchList!$B285,'All CCC'!$B$7:$B$846,0)))</f>
        <v/>
      </c>
      <c r="AS285" s="856" t="str">
        <f>IF($B285="","",INDEX('All CCC'!AS$7:AS$846,MATCH(WatchList!$B285,'All CCC'!$B$7:$B$846,0)))</f>
        <v/>
      </c>
      <c r="AT285" s="856" t="str">
        <f>IF($B285="","",INDEX('All CCC'!AT$7:AT$846,MATCH(WatchList!$B285,'All CCC'!$B$7:$B$846,0)))</f>
        <v/>
      </c>
      <c r="AU285" s="856" t="str">
        <f>IF($B285="","",INDEX('All CCC'!AU$7:AU$846,MATCH(WatchList!$B285,'All CCC'!$B$7:$B$846,0)))</f>
        <v/>
      </c>
      <c r="AV285" s="856" t="str">
        <f>IF($B285="","",INDEX('All CCC'!AV$7:AV$846,MATCH(WatchList!$B285,'All CCC'!$B$7:$B$846,0)))</f>
        <v/>
      </c>
      <c r="AW285" s="856" t="str">
        <f>IF($B285="","",INDEX('All CCC'!AW$7:AW$846,MATCH(WatchList!$B285,'All CCC'!$B$7:$B$846,0)))</f>
        <v/>
      </c>
      <c r="AX285" s="856" t="str">
        <f>IF($B285="","",INDEX('All CCC'!AX$7:AX$846,MATCH(WatchList!$B285,'All CCC'!$B$7:$B$846,0)))</f>
        <v/>
      </c>
      <c r="AY285" s="856" t="str">
        <f>IF($B285="","",INDEX('All CCC'!AY$7:AY$846,MATCH(WatchList!$B285,'All CCC'!$B$7:$B$846,0)))</f>
        <v/>
      </c>
      <c r="AZ285" s="856" t="str">
        <f>IF($B285="","",INDEX('All CCC'!AZ$7:AZ$846,MATCH(WatchList!$B285,'All CCC'!$B$7:$B$846,0)))</f>
        <v/>
      </c>
      <c r="BA285" s="856" t="str">
        <f>IF($B285="","",INDEX('All CCC'!BA$7:BA$846,MATCH(WatchList!$B285,'All CCC'!$B$7:$B$846,0)))</f>
        <v/>
      </c>
      <c r="BB285" s="856" t="str">
        <f>IF($B285="","",INDEX('All CCC'!BB$7:BB$846,MATCH(WatchList!$B285,'All CCC'!$B$7:$B$846,0)))</f>
        <v/>
      </c>
      <c r="BC285" s="856" t="str">
        <f>IF($B285="","",INDEX('All CCC'!BC$7:BC$846,MATCH(WatchList!$B285,'All CCC'!$B$7:$B$846,0)))</f>
        <v/>
      </c>
      <c r="BD285" s="856" t="str">
        <f>IF($B285="","",INDEX('All CCC'!BD$7:BD$846,MATCH(WatchList!$B285,'All CCC'!$B$7:$B$846,0)))</f>
        <v/>
      </c>
      <c r="BE285" s="856" t="str">
        <f>IF($B285="","",INDEX('All CCC'!BE$7:BE$846,MATCH(WatchList!$B285,'All CCC'!$B$7:$B$846,0)))</f>
        <v/>
      </c>
      <c r="BF285" s="856" t="str">
        <f>IF($B285="","",INDEX('All CCC'!BF$7:BF$846,MATCH(WatchList!$B285,'All CCC'!$B$7:$B$846,0)))</f>
        <v/>
      </c>
      <c r="BG285" s="856" t="str">
        <f>IF($B285="","",INDEX('All CCC'!BG$7:BG$846,MATCH(WatchList!$B285,'All CCC'!$B$7:$B$846,0)))</f>
        <v/>
      </c>
    </row>
    <row r="286" spans="1:59" x14ac:dyDescent="0.2">
      <c r="A286" s="550" t="str">
        <f>IF($B286="","",INDEX('All CCC'!A$7:A$846,MATCH(WatchList!$B286,'All CCC'!$B$7:$B$846,0)))</f>
        <v/>
      </c>
      <c r="B286" s="31"/>
      <c r="C286" s="856" t="str">
        <f>IF($B286="","",INDEX('All CCC'!C$7:C$846,MATCH(WatchList!$B286,'All CCC'!$B$7:$B$846,0)))</f>
        <v/>
      </c>
      <c r="D286" s="856" t="str">
        <f>IF($B286="","",INDEX('All CCC'!D$7:D$846,MATCH(WatchList!$B286,'All CCC'!$B$7:$B$846,0)))</f>
        <v/>
      </c>
      <c r="E286" s="856" t="str">
        <f>IF($B286="","",INDEX('All CCC'!E$7:E$846,MATCH(WatchList!$B286,'All CCC'!$B$7:$B$846,0)))</f>
        <v/>
      </c>
      <c r="F286" s="856" t="str">
        <f>IF($B286="","",INDEX('All CCC'!F$7:F$846,MATCH(WatchList!$B286,'All CCC'!$B$7:$B$846,0)))</f>
        <v/>
      </c>
      <c r="G286" s="856" t="str">
        <f>IF($B286="","",INDEX('All CCC'!G$7:G$846,MATCH(WatchList!$B286,'All CCC'!$B$7:$B$846,0)))</f>
        <v/>
      </c>
      <c r="H286" s="856" t="str">
        <f>IF($B286="","",INDEX('All CCC'!H$7:H$846,MATCH(WatchList!$B286,'All CCC'!$B$7:$B$846,0)))</f>
        <v/>
      </c>
      <c r="I286" s="856" t="str">
        <f>IF($B286="","",INDEX('All CCC'!I$7:I$846,MATCH(WatchList!$B286,'All CCC'!$B$7:$B$846,0)))</f>
        <v/>
      </c>
      <c r="J286" s="856" t="str">
        <f>IF($B286="","",INDEX('All CCC'!J$7:J$846,MATCH(WatchList!$B286,'All CCC'!$B$7:$B$846,0)))</f>
        <v/>
      </c>
      <c r="K286" s="856" t="str">
        <f>IF($B286="","",INDEX('All CCC'!K$7:K$846,MATCH(WatchList!$B286,'All CCC'!$B$7:$B$846,0)))</f>
        <v/>
      </c>
      <c r="L286" s="856" t="str">
        <f>IF($B286="","",INDEX('All CCC'!L$7:L$846,MATCH(WatchList!$B286,'All CCC'!$B$7:$B$846,0)))</f>
        <v/>
      </c>
      <c r="M286" s="856" t="str">
        <f>IF($B286="","",INDEX('All CCC'!M$7:M$846,MATCH(WatchList!$B286,'All CCC'!$B$7:$B$846,0)))</f>
        <v/>
      </c>
      <c r="N286" s="856" t="str">
        <f>IF($B286="","",INDEX('All CCC'!N$7:N$846,MATCH(WatchList!$B286,'All CCC'!$B$7:$B$846,0)))</f>
        <v/>
      </c>
      <c r="O286" s="856" t="str">
        <f>IF($B286="","",INDEX('All CCC'!O$7:O$846,MATCH(WatchList!$B286,'All CCC'!$B$7:$B$846,0)))</f>
        <v/>
      </c>
      <c r="P286" s="857" t="str">
        <f>IF($B286="","",INDEX('All CCC'!P$7:P$846,MATCH(WatchList!$B286,'All CCC'!$B$7:$B$846,0)))</f>
        <v/>
      </c>
      <c r="Q286" s="857" t="str">
        <f>IF($B286="","",INDEX('All CCC'!Q$7:Q$846,MATCH(WatchList!$B286,'All CCC'!$B$7:$B$846,0)))</f>
        <v/>
      </c>
      <c r="R286" s="856" t="str">
        <f>IF($B286="","",INDEX('All CCC'!R$7:R$846,MATCH(WatchList!$B286,'All CCC'!$B$7:$B$846,0)))</f>
        <v/>
      </c>
      <c r="S286" s="856" t="str">
        <f>IF($B286="","",INDEX('All CCC'!S$7:S$846,MATCH(WatchList!$B286,'All CCC'!$B$7:$B$846,0)))</f>
        <v/>
      </c>
      <c r="T286" s="856" t="str">
        <f>IF($B286="","",INDEX('All CCC'!T$7:T$846,MATCH(WatchList!$B286,'All CCC'!$B$7:$B$846,0)))</f>
        <v/>
      </c>
      <c r="U286" s="856" t="str">
        <f>IF($B286="","",INDEX('All CCC'!U$7:U$846,MATCH(WatchList!$B286,'All CCC'!$B$7:$B$846,0)))</f>
        <v/>
      </c>
      <c r="V286" s="856" t="str">
        <f>IF($B286="","",INDEX('All CCC'!V$7:V$846,MATCH(WatchList!$B286,'All CCC'!$B$7:$B$846,0)))</f>
        <v/>
      </c>
      <c r="W286" s="856" t="str">
        <f>IF($B286="","",INDEX('All CCC'!W$7:W$846,MATCH(WatchList!$B286,'All CCC'!$B$7:$B$846,0)))</f>
        <v/>
      </c>
      <c r="X286" s="856" t="str">
        <f>IF($B286="","",INDEX('All CCC'!X$7:X$846,MATCH(WatchList!$B286,'All CCC'!$B$7:$B$846,0)))</f>
        <v/>
      </c>
      <c r="Y286" s="856" t="str">
        <f>IF($B286="","",INDEX('All CCC'!Y$7:Y$846,MATCH(WatchList!$B286,'All CCC'!$B$7:$B$846,0)))</f>
        <v/>
      </c>
      <c r="Z286" s="856" t="str">
        <f>IF($B286="","",INDEX('All CCC'!Z$7:Z$846,MATCH(WatchList!$B286,'All CCC'!$B$7:$B$846,0)))</f>
        <v/>
      </c>
      <c r="AA286" s="856" t="str">
        <f>IF($B286="","",INDEX('All CCC'!AA$7:AA$846,MATCH(WatchList!$B286,'All CCC'!$B$7:$B$846,0)))</f>
        <v/>
      </c>
      <c r="AB286" s="856" t="str">
        <f>IF($B286="","",INDEX('All CCC'!AB$7:AB$846,MATCH(WatchList!$B286,'All CCC'!$B$7:$B$846,0)))</f>
        <v/>
      </c>
      <c r="AC286" s="856" t="str">
        <f>IF($B286="","",INDEX('All CCC'!AC$7:AC$846,MATCH(WatchList!$B286,'All CCC'!$B$7:$B$846,0)))</f>
        <v/>
      </c>
      <c r="AD286" s="856" t="str">
        <f>IF($B286="","",INDEX('All CCC'!AD$7:AD$846,MATCH(WatchList!$B286,'All CCC'!$B$7:$B$846,0)))</f>
        <v/>
      </c>
      <c r="AE286" s="856" t="str">
        <f>IF($B286="","",INDEX('All CCC'!AE$7:AE$846,MATCH(WatchList!$B286,'All CCC'!$B$7:$B$846,0)))</f>
        <v/>
      </c>
      <c r="AF286" s="856" t="str">
        <f>IF($B286="","",INDEX('All CCC'!AF$7:AF$846,MATCH(WatchList!$B286,'All CCC'!$B$7:$B$846,0)))</f>
        <v/>
      </c>
      <c r="AG286" s="856" t="str">
        <f>IF($B286="","",INDEX('All CCC'!AG$7:AG$846,MATCH(WatchList!$B286,'All CCC'!$B$7:$B$846,0)))</f>
        <v/>
      </c>
      <c r="AH286" s="856" t="str">
        <f>IF($B286="","",INDEX('All CCC'!AH$7:AH$846,MATCH(WatchList!$B286,'All CCC'!$B$7:$B$846,0)))</f>
        <v/>
      </c>
      <c r="AI286" s="856" t="str">
        <f>IF($B286="","",INDEX('All CCC'!AI$7:AI$846,MATCH(WatchList!$B286,'All CCC'!$B$7:$B$846,0)))</f>
        <v/>
      </c>
      <c r="AJ286" s="856" t="str">
        <f>IF($B286="","",INDEX('All CCC'!AJ$7:AJ$846,MATCH(WatchList!$B286,'All CCC'!$B$7:$B$846,0)))</f>
        <v/>
      </c>
      <c r="AK286" s="856" t="str">
        <f>IF($B286="","",INDEX('All CCC'!AK$7:AK$846,MATCH(WatchList!$B286,'All CCC'!$B$7:$B$846,0)))</f>
        <v/>
      </c>
      <c r="AL286" s="856" t="str">
        <f>IF($B286="","",INDEX('All CCC'!AL$7:AL$846,MATCH(WatchList!$B286,'All CCC'!$B$7:$B$846,0)))</f>
        <v/>
      </c>
      <c r="AM286" s="856" t="str">
        <f>IF($B286="","",INDEX('All CCC'!AM$7:AM$846,MATCH(WatchList!$B286,'All CCC'!$B$7:$B$846,0)))</f>
        <v/>
      </c>
      <c r="AN286" s="856" t="str">
        <f>IF($B286="","",INDEX('All CCC'!AN$7:AN$846,MATCH(WatchList!$B286,'All CCC'!$B$7:$B$846,0)))</f>
        <v/>
      </c>
      <c r="AO286" s="856" t="str">
        <f>IF($B286="","",INDEX('All CCC'!AO$7:AO$846,MATCH(WatchList!$B286,'All CCC'!$B$7:$B$846,0)))</f>
        <v/>
      </c>
      <c r="AP286" s="856" t="str">
        <f>IF($B286="","",INDEX('All CCC'!AP$7:AP$846,MATCH(WatchList!$B286,'All CCC'!$B$7:$B$846,0)))</f>
        <v/>
      </c>
      <c r="AQ286" s="856" t="str">
        <f>IF($B286="","",INDEX('All CCC'!AQ$7:AQ$846,MATCH(WatchList!$B286,'All CCC'!$B$7:$B$846,0)))</f>
        <v/>
      </c>
      <c r="AR286" s="856" t="str">
        <f>IF($B286="","",INDEX('All CCC'!AR$7:AR$846,MATCH(WatchList!$B286,'All CCC'!$B$7:$B$846,0)))</f>
        <v/>
      </c>
      <c r="AS286" s="856" t="str">
        <f>IF($B286="","",INDEX('All CCC'!AS$7:AS$846,MATCH(WatchList!$B286,'All CCC'!$B$7:$B$846,0)))</f>
        <v/>
      </c>
      <c r="AT286" s="856" t="str">
        <f>IF($B286="","",INDEX('All CCC'!AT$7:AT$846,MATCH(WatchList!$B286,'All CCC'!$B$7:$B$846,0)))</f>
        <v/>
      </c>
      <c r="AU286" s="856" t="str">
        <f>IF($B286="","",INDEX('All CCC'!AU$7:AU$846,MATCH(WatchList!$B286,'All CCC'!$B$7:$B$846,0)))</f>
        <v/>
      </c>
      <c r="AV286" s="856" t="str">
        <f>IF($B286="","",INDEX('All CCC'!AV$7:AV$846,MATCH(WatchList!$B286,'All CCC'!$B$7:$B$846,0)))</f>
        <v/>
      </c>
      <c r="AW286" s="856" t="str">
        <f>IF($B286="","",INDEX('All CCC'!AW$7:AW$846,MATCH(WatchList!$B286,'All CCC'!$B$7:$B$846,0)))</f>
        <v/>
      </c>
      <c r="AX286" s="856" t="str">
        <f>IF($B286="","",INDEX('All CCC'!AX$7:AX$846,MATCH(WatchList!$B286,'All CCC'!$B$7:$B$846,0)))</f>
        <v/>
      </c>
      <c r="AY286" s="856" t="str">
        <f>IF($B286="","",INDEX('All CCC'!AY$7:AY$846,MATCH(WatchList!$B286,'All CCC'!$B$7:$B$846,0)))</f>
        <v/>
      </c>
      <c r="AZ286" s="856" t="str">
        <f>IF($B286="","",INDEX('All CCC'!AZ$7:AZ$846,MATCH(WatchList!$B286,'All CCC'!$B$7:$B$846,0)))</f>
        <v/>
      </c>
      <c r="BA286" s="856" t="str">
        <f>IF($B286="","",INDEX('All CCC'!BA$7:BA$846,MATCH(WatchList!$B286,'All CCC'!$B$7:$B$846,0)))</f>
        <v/>
      </c>
      <c r="BB286" s="856" t="str">
        <f>IF($B286="","",INDEX('All CCC'!BB$7:BB$846,MATCH(WatchList!$B286,'All CCC'!$B$7:$B$846,0)))</f>
        <v/>
      </c>
      <c r="BC286" s="856" t="str">
        <f>IF($B286="","",INDEX('All CCC'!BC$7:BC$846,MATCH(WatchList!$B286,'All CCC'!$B$7:$B$846,0)))</f>
        <v/>
      </c>
      <c r="BD286" s="856" t="str">
        <f>IF($B286="","",INDEX('All CCC'!BD$7:BD$846,MATCH(WatchList!$B286,'All CCC'!$B$7:$B$846,0)))</f>
        <v/>
      </c>
      <c r="BE286" s="856" t="str">
        <f>IF($B286="","",INDEX('All CCC'!BE$7:BE$846,MATCH(WatchList!$B286,'All CCC'!$B$7:$B$846,0)))</f>
        <v/>
      </c>
      <c r="BF286" s="856" t="str">
        <f>IF($B286="","",INDEX('All CCC'!BF$7:BF$846,MATCH(WatchList!$B286,'All CCC'!$B$7:$B$846,0)))</f>
        <v/>
      </c>
      <c r="BG286" s="856" t="str">
        <f>IF($B286="","",INDEX('All CCC'!BG$7:BG$846,MATCH(WatchList!$B286,'All CCC'!$B$7:$B$846,0)))</f>
        <v/>
      </c>
    </row>
    <row r="287" spans="1:59" x14ac:dyDescent="0.2">
      <c r="A287" s="550" t="str">
        <f>IF($B287="","",INDEX('All CCC'!A$7:A$846,MATCH(WatchList!$B287,'All CCC'!$B$7:$B$846,0)))</f>
        <v/>
      </c>
      <c r="B287" s="31"/>
      <c r="C287" s="856" t="str">
        <f>IF($B287="","",INDEX('All CCC'!C$7:C$846,MATCH(WatchList!$B287,'All CCC'!$B$7:$B$846,0)))</f>
        <v/>
      </c>
      <c r="D287" s="856" t="str">
        <f>IF($B287="","",INDEX('All CCC'!D$7:D$846,MATCH(WatchList!$B287,'All CCC'!$B$7:$B$846,0)))</f>
        <v/>
      </c>
      <c r="E287" s="856" t="str">
        <f>IF($B287="","",INDEX('All CCC'!E$7:E$846,MATCH(WatchList!$B287,'All CCC'!$B$7:$B$846,0)))</f>
        <v/>
      </c>
      <c r="F287" s="856" t="str">
        <f>IF($B287="","",INDEX('All CCC'!F$7:F$846,MATCH(WatchList!$B287,'All CCC'!$B$7:$B$846,0)))</f>
        <v/>
      </c>
      <c r="G287" s="856" t="str">
        <f>IF($B287="","",INDEX('All CCC'!G$7:G$846,MATCH(WatchList!$B287,'All CCC'!$B$7:$B$846,0)))</f>
        <v/>
      </c>
      <c r="H287" s="856" t="str">
        <f>IF($B287="","",INDEX('All CCC'!H$7:H$846,MATCH(WatchList!$B287,'All CCC'!$B$7:$B$846,0)))</f>
        <v/>
      </c>
      <c r="I287" s="856" t="str">
        <f>IF($B287="","",INDEX('All CCC'!I$7:I$846,MATCH(WatchList!$B287,'All CCC'!$B$7:$B$846,0)))</f>
        <v/>
      </c>
      <c r="J287" s="856" t="str">
        <f>IF($B287="","",INDEX('All CCC'!J$7:J$846,MATCH(WatchList!$B287,'All CCC'!$B$7:$B$846,0)))</f>
        <v/>
      </c>
      <c r="K287" s="856" t="str">
        <f>IF($B287="","",INDEX('All CCC'!K$7:K$846,MATCH(WatchList!$B287,'All CCC'!$B$7:$B$846,0)))</f>
        <v/>
      </c>
      <c r="L287" s="856" t="str">
        <f>IF($B287="","",INDEX('All CCC'!L$7:L$846,MATCH(WatchList!$B287,'All CCC'!$B$7:$B$846,0)))</f>
        <v/>
      </c>
      <c r="M287" s="856" t="str">
        <f>IF($B287="","",INDEX('All CCC'!M$7:M$846,MATCH(WatchList!$B287,'All CCC'!$B$7:$B$846,0)))</f>
        <v/>
      </c>
      <c r="N287" s="856" t="str">
        <f>IF($B287="","",INDEX('All CCC'!N$7:N$846,MATCH(WatchList!$B287,'All CCC'!$B$7:$B$846,0)))</f>
        <v/>
      </c>
      <c r="O287" s="856" t="str">
        <f>IF($B287="","",INDEX('All CCC'!O$7:O$846,MATCH(WatchList!$B287,'All CCC'!$B$7:$B$846,0)))</f>
        <v/>
      </c>
      <c r="P287" s="857" t="str">
        <f>IF($B287="","",INDEX('All CCC'!P$7:P$846,MATCH(WatchList!$B287,'All CCC'!$B$7:$B$846,0)))</f>
        <v/>
      </c>
      <c r="Q287" s="857" t="str">
        <f>IF($B287="","",INDEX('All CCC'!Q$7:Q$846,MATCH(WatchList!$B287,'All CCC'!$B$7:$B$846,0)))</f>
        <v/>
      </c>
      <c r="R287" s="856" t="str">
        <f>IF($B287="","",INDEX('All CCC'!R$7:R$846,MATCH(WatchList!$B287,'All CCC'!$B$7:$B$846,0)))</f>
        <v/>
      </c>
      <c r="S287" s="856" t="str">
        <f>IF($B287="","",INDEX('All CCC'!S$7:S$846,MATCH(WatchList!$B287,'All CCC'!$B$7:$B$846,0)))</f>
        <v/>
      </c>
      <c r="T287" s="856" t="str">
        <f>IF($B287="","",INDEX('All CCC'!T$7:T$846,MATCH(WatchList!$B287,'All CCC'!$B$7:$B$846,0)))</f>
        <v/>
      </c>
      <c r="U287" s="856" t="str">
        <f>IF($B287="","",INDEX('All CCC'!U$7:U$846,MATCH(WatchList!$B287,'All CCC'!$B$7:$B$846,0)))</f>
        <v/>
      </c>
      <c r="V287" s="856" t="str">
        <f>IF($B287="","",INDEX('All CCC'!V$7:V$846,MATCH(WatchList!$B287,'All CCC'!$B$7:$B$846,0)))</f>
        <v/>
      </c>
      <c r="W287" s="856" t="str">
        <f>IF($B287="","",INDEX('All CCC'!W$7:W$846,MATCH(WatchList!$B287,'All CCC'!$B$7:$B$846,0)))</f>
        <v/>
      </c>
      <c r="X287" s="856" t="str">
        <f>IF($B287="","",INDEX('All CCC'!X$7:X$846,MATCH(WatchList!$B287,'All CCC'!$B$7:$B$846,0)))</f>
        <v/>
      </c>
      <c r="Y287" s="856" t="str">
        <f>IF($B287="","",INDEX('All CCC'!Y$7:Y$846,MATCH(WatchList!$B287,'All CCC'!$B$7:$B$846,0)))</f>
        <v/>
      </c>
      <c r="Z287" s="856" t="str">
        <f>IF($B287="","",INDEX('All CCC'!Z$7:Z$846,MATCH(WatchList!$B287,'All CCC'!$B$7:$B$846,0)))</f>
        <v/>
      </c>
      <c r="AA287" s="856" t="str">
        <f>IF($B287="","",INDEX('All CCC'!AA$7:AA$846,MATCH(WatchList!$B287,'All CCC'!$B$7:$B$846,0)))</f>
        <v/>
      </c>
      <c r="AB287" s="856" t="str">
        <f>IF($B287="","",INDEX('All CCC'!AB$7:AB$846,MATCH(WatchList!$B287,'All CCC'!$B$7:$B$846,0)))</f>
        <v/>
      </c>
      <c r="AC287" s="856" t="str">
        <f>IF($B287="","",INDEX('All CCC'!AC$7:AC$846,MATCH(WatchList!$B287,'All CCC'!$B$7:$B$846,0)))</f>
        <v/>
      </c>
      <c r="AD287" s="856" t="str">
        <f>IF($B287="","",INDEX('All CCC'!AD$7:AD$846,MATCH(WatchList!$B287,'All CCC'!$B$7:$B$846,0)))</f>
        <v/>
      </c>
      <c r="AE287" s="856" t="str">
        <f>IF($B287="","",INDEX('All CCC'!AE$7:AE$846,MATCH(WatchList!$B287,'All CCC'!$B$7:$B$846,0)))</f>
        <v/>
      </c>
      <c r="AF287" s="856" t="str">
        <f>IF($B287="","",INDEX('All CCC'!AF$7:AF$846,MATCH(WatchList!$B287,'All CCC'!$B$7:$B$846,0)))</f>
        <v/>
      </c>
      <c r="AG287" s="856" t="str">
        <f>IF($B287="","",INDEX('All CCC'!AG$7:AG$846,MATCH(WatchList!$B287,'All CCC'!$B$7:$B$846,0)))</f>
        <v/>
      </c>
      <c r="AH287" s="856" t="str">
        <f>IF($B287="","",INDEX('All CCC'!AH$7:AH$846,MATCH(WatchList!$B287,'All CCC'!$B$7:$B$846,0)))</f>
        <v/>
      </c>
      <c r="AI287" s="856" t="str">
        <f>IF($B287="","",INDEX('All CCC'!AI$7:AI$846,MATCH(WatchList!$B287,'All CCC'!$B$7:$B$846,0)))</f>
        <v/>
      </c>
      <c r="AJ287" s="856" t="str">
        <f>IF($B287="","",INDEX('All CCC'!AJ$7:AJ$846,MATCH(WatchList!$B287,'All CCC'!$B$7:$B$846,0)))</f>
        <v/>
      </c>
      <c r="AK287" s="856" t="str">
        <f>IF($B287="","",INDEX('All CCC'!AK$7:AK$846,MATCH(WatchList!$B287,'All CCC'!$B$7:$B$846,0)))</f>
        <v/>
      </c>
      <c r="AL287" s="856" t="str">
        <f>IF($B287="","",INDEX('All CCC'!AL$7:AL$846,MATCH(WatchList!$B287,'All CCC'!$B$7:$B$846,0)))</f>
        <v/>
      </c>
      <c r="AM287" s="856" t="str">
        <f>IF($B287="","",INDEX('All CCC'!AM$7:AM$846,MATCH(WatchList!$B287,'All CCC'!$B$7:$B$846,0)))</f>
        <v/>
      </c>
      <c r="AN287" s="856" t="str">
        <f>IF($B287="","",INDEX('All CCC'!AN$7:AN$846,MATCH(WatchList!$B287,'All CCC'!$B$7:$B$846,0)))</f>
        <v/>
      </c>
      <c r="AO287" s="856" t="str">
        <f>IF($B287="","",INDEX('All CCC'!AO$7:AO$846,MATCH(WatchList!$B287,'All CCC'!$B$7:$B$846,0)))</f>
        <v/>
      </c>
      <c r="AP287" s="856" t="str">
        <f>IF($B287="","",INDEX('All CCC'!AP$7:AP$846,MATCH(WatchList!$B287,'All CCC'!$B$7:$B$846,0)))</f>
        <v/>
      </c>
      <c r="AQ287" s="856" t="str">
        <f>IF($B287="","",INDEX('All CCC'!AQ$7:AQ$846,MATCH(WatchList!$B287,'All CCC'!$B$7:$B$846,0)))</f>
        <v/>
      </c>
      <c r="AR287" s="856" t="str">
        <f>IF($B287="","",INDEX('All CCC'!AR$7:AR$846,MATCH(WatchList!$B287,'All CCC'!$B$7:$B$846,0)))</f>
        <v/>
      </c>
      <c r="AS287" s="856" t="str">
        <f>IF($B287="","",INDEX('All CCC'!AS$7:AS$846,MATCH(WatchList!$B287,'All CCC'!$B$7:$B$846,0)))</f>
        <v/>
      </c>
      <c r="AT287" s="856" t="str">
        <f>IF($B287="","",INDEX('All CCC'!AT$7:AT$846,MATCH(WatchList!$B287,'All CCC'!$B$7:$B$846,0)))</f>
        <v/>
      </c>
      <c r="AU287" s="856" t="str">
        <f>IF($B287="","",INDEX('All CCC'!AU$7:AU$846,MATCH(WatchList!$B287,'All CCC'!$B$7:$B$846,0)))</f>
        <v/>
      </c>
      <c r="AV287" s="856" t="str">
        <f>IF($B287="","",INDEX('All CCC'!AV$7:AV$846,MATCH(WatchList!$B287,'All CCC'!$B$7:$B$846,0)))</f>
        <v/>
      </c>
      <c r="AW287" s="856" t="str">
        <f>IF($B287="","",INDEX('All CCC'!AW$7:AW$846,MATCH(WatchList!$B287,'All CCC'!$B$7:$B$846,0)))</f>
        <v/>
      </c>
      <c r="AX287" s="856" t="str">
        <f>IF($B287="","",INDEX('All CCC'!AX$7:AX$846,MATCH(WatchList!$B287,'All CCC'!$B$7:$B$846,0)))</f>
        <v/>
      </c>
      <c r="AY287" s="856" t="str">
        <f>IF($B287="","",INDEX('All CCC'!AY$7:AY$846,MATCH(WatchList!$B287,'All CCC'!$B$7:$B$846,0)))</f>
        <v/>
      </c>
      <c r="AZ287" s="856" t="str">
        <f>IF($B287="","",INDEX('All CCC'!AZ$7:AZ$846,MATCH(WatchList!$B287,'All CCC'!$B$7:$B$846,0)))</f>
        <v/>
      </c>
      <c r="BA287" s="856" t="str">
        <f>IF($B287="","",INDEX('All CCC'!BA$7:BA$846,MATCH(WatchList!$B287,'All CCC'!$B$7:$B$846,0)))</f>
        <v/>
      </c>
      <c r="BB287" s="856" t="str">
        <f>IF($B287="","",INDEX('All CCC'!BB$7:BB$846,MATCH(WatchList!$B287,'All CCC'!$B$7:$B$846,0)))</f>
        <v/>
      </c>
      <c r="BC287" s="856" t="str">
        <f>IF($B287="","",INDEX('All CCC'!BC$7:BC$846,MATCH(WatchList!$B287,'All CCC'!$B$7:$B$846,0)))</f>
        <v/>
      </c>
      <c r="BD287" s="856" t="str">
        <f>IF($B287="","",INDEX('All CCC'!BD$7:BD$846,MATCH(WatchList!$B287,'All CCC'!$B$7:$B$846,0)))</f>
        <v/>
      </c>
      <c r="BE287" s="856" t="str">
        <f>IF($B287="","",INDEX('All CCC'!BE$7:BE$846,MATCH(WatchList!$B287,'All CCC'!$B$7:$B$846,0)))</f>
        <v/>
      </c>
      <c r="BF287" s="856" t="str">
        <f>IF($B287="","",INDEX('All CCC'!BF$7:BF$846,MATCH(WatchList!$B287,'All CCC'!$B$7:$B$846,0)))</f>
        <v/>
      </c>
      <c r="BG287" s="856" t="str">
        <f>IF($B287="","",INDEX('All CCC'!BG$7:BG$846,MATCH(WatchList!$B287,'All CCC'!$B$7:$B$846,0)))</f>
        <v/>
      </c>
    </row>
    <row r="288" spans="1:59" x14ac:dyDescent="0.2">
      <c r="A288" s="550" t="str">
        <f>IF($B288="","",INDEX('All CCC'!A$7:A$846,MATCH(WatchList!$B288,'All CCC'!$B$7:$B$846,0)))</f>
        <v/>
      </c>
      <c r="B288" s="31"/>
      <c r="C288" s="856" t="str">
        <f>IF($B288="","",INDEX('All CCC'!C$7:C$846,MATCH(WatchList!$B288,'All CCC'!$B$7:$B$846,0)))</f>
        <v/>
      </c>
      <c r="D288" s="856" t="str">
        <f>IF($B288="","",INDEX('All CCC'!D$7:D$846,MATCH(WatchList!$B288,'All CCC'!$B$7:$B$846,0)))</f>
        <v/>
      </c>
      <c r="E288" s="856" t="str">
        <f>IF($B288="","",INDEX('All CCC'!E$7:E$846,MATCH(WatchList!$B288,'All CCC'!$B$7:$B$846,0)))</f>
        <v/>
      </c>
      <c r="F288" s="856" t="str">
        <f>IF($B288="","",INDEX('All CCC'!F$7:F$846,MATCH(WatchList!$B288,'All CCC'!$B$7:$B$846,0)))</f>
        <v/>
      </c>
      <c r="G288" s="856" t="str">
        <f>IF($B288="","",INDEX('All CCC'!G$7:G$846,MATCH(WatchList!$B288,'All CCC'!$B$7:$B$846,0)))</f>
        <v/>
      </c>
      <c r="H288" s="856" t="str">
        <f>IF($B288="","",INDEX('All CCC'!H$7:H$846,MATCH(WatchList!$B288,'All CCC'!$B$7:$B$846,0)))</f>
        <v/>
      </c>
      <c r="I288" s="856" t="str">
        <f>IF($B288="","",INDEX('All CCC'!I$7:I$846,MATCH(WatchList!$B288,'All CCC'!$B$7:$B$846,0)))</f>
        <v/>
      </c>
      <c r="J288" s="856" t="str">
        <f>IF($B288="","",INDEX('All CCC'!J$7:J$846,MATCH(WatchList!$B288,'All CCC'!$B$7:$B$846,0)))</f>
        <v/>
      </c>
      <c r="K288" s="856" t="str">
        <f>IF($B288="","",INDEX('All CCC'!K$7:K$846,MATCH(WatchList!$B288,'All CCC'!$B$7:$B$846,0)))</f>
        <v/>
      </c>
      <c r="L288" s="856" t="str">
        <f>IF($B288="","",INDEX('All CCC'!L$7:L$846,MATCH(WatchList!$B288,'All CCC'!$B$7:$B$846,0)))</f>
        <v/>
      </c>
      <c r="M288" s="856" t="str">
        <f>IF($B288="","",INDEX('All CCC'!M$7:M$846,MATCH(WatchList!$B288,'All CCC'!$B$7:$B$846,0)))</f>
        <v/>
      </c>
      <c r="N288" s="856" t="str">
        <f>IF($B288="","",INDEX('All CCC'!N$7:N$846,MATCH(WatchList!$B288,'All CCC'!$B$7:$B$846,0)))</f>
        <v/>
      </c>
      <c r="O288" s="856" t="str">
        <f>IF($B288="","",INDEX('All CCC'!O$7:O$846,MATCH(WatchList!$B288,'All CCC'!$B$7:$B$846,0)))</f>
        <v/>
      </c>
      <c r="P288" s="857" t="str">
        <f>IF($B288="","",INDEX('All CCC'!P$7:P$846,MATCH(WatchList!$B288,'All CCC'!$B$7:$B$846,0)))</f>
        <v/>
      </c>
      <c r="Q288" s="857" t="str">
        <f>IF($B288="","",INDEX('All CCC'!Q$7:Q$846,MATCH(WatchList!$B288,'All CCC'!$B$7:$B$846,0)))</f>
        <v/>
      </c>
      <c r="R288" s="856" t="str">
        <f>IF($B288="","",INDEX('All CCC'!R$7:R$846,MATCH(WatchList!$B288,'All CCC'!$B$7:$B$846,0)))</f>
        <v/>
      </c>
      <c r="S288" s="856" t="str">
        <f>IF($B288="","",INDEX('All CCC'!S$7:S$846,MATCH(WatchList!$B288,'All CCC'!$B$7:$B$846,0)))</f>
        <v/>
      </c>
      <c r="T288" s="856" t="str">
        <f>IF($B288="","",INDEX('All CCC'!T$7:T$846,MATCH(WatchList!$B288,'All CCC'!$B$7:$B$846,0)))</f>
        <v/>
      </c>
      <c r="U288" s="856" t="str">
        <f>IF($B288="","",INDEX('All CCC'!U$7:U$846,MATCH(WatchList!$B288,'All CCC'!$B$7:$B$846,0)))</f>
        <v/>
      </c>
      <c r="V288" s="856" t="str">
        <f>IF($B288="","",INDEX('All CCC'!V$7:V$846,MATCH(WatchList!$B288,'All CCC'!$B$7:$B$846,0)))</f>
        <v/>
      </c>
      <c r="W288" s="856" t="str">
        <f>IF($B288="","",INDEX('All CCC'!W$7:W$846,MATCH(WatchList!$B288,'All CCC'!$B$7:$B$846,0)))</f>
        <v/>
      </c>
      <c r="X288" s="856" t="str">
        <f>IF($B288="","",INDEX('All CCC'!X$7:X$846,MATCH(WatchList!$B288,'All CCC'!$B$7:$B$846,0)))</f>
        <v/>
      </c>
      <c r="Y288" s="856" t="str">
        <f>IF($B288="","",INDEX('All CCC'!Y$7:Y$846,MATCH(WatchList!$B288,'All CCC'!$B$7:$B$846,0)))</f>
        <v/>
      </c>
      <c r="Z288" s="856" t="str">
        <f>IF($B288="","",INDEX('All CCC'!Z$7:Z$846,MATCH(WatchList!$B288,'All CCC'!$B$7:$B$846,0)))</f>
        <v/>
      </c>
      <c r="AA288" s="856" t="str">
        <f>IF($B288="","",INDEX('All CCC'!AA$7:AA$846,MATCH(WatchList!$B288,'All CCC'!$B$7:$B$846,0)))</f>
        <v/>
      </c>
      <c r="AB288" s="856" t="str">
        <f>IF($B288="","",INDEX('All CCC'!AB$7:AB$846,MATCH(WatchList!$B288,'All CCC'!$B$7:$B$846,0)))</f>
        <v/>
      </c>
      <c r="AC288" s="856" t="str">
        <f>IF($B288="","",INDEX('All CCC'!AC$7:AC$846,MATCH(WatchList!$B288,'All CCC'!$B$7:$B$846,0)))</f>
        <v/>
      </c>
      <c r="AD288" s="856" t="str">
        <f>IF($B288="","",INDEX('All CCC'!AD$7:AD$846,MATCH(WatchList!$B288,'All CCC'!$B$7:$B$846,0)))</f>
        <v/>
      </c>
      <c r="AE288" s="856" t="str">
        <f>IF($B288="","",INDEX('All CCC'!AE$7:AE$846,MATCH(WatchList!$B288,'All CCC'!$B$7:$B$846,0)))</f>
        <v/>
      </c>
      <c r="AF288" s="856" t="str">
        <f>IF($B288="","",INDEX('All CCC'!AF$7:AF$846,MATCH(WatchList!$B288,'All CCC'!$B$7:$B$846,0)))</f>
        <v/>
      </c>
      <c r="AG288" s="856" t="str">
        <f>IF($B288="","",INDEX('All CCC'!AG$7:AG$846,MATCH(WatchList!$B288,'All CCC'!$B$7:$B$846,0)))</f>
        <v/>
      </c>
      <c r="AH288" s="856" t="str">
        <f>IF($B288="","",INDEX('All CCC'!AH$7:AH$846,MATCH(WatchList!$B288,'All CCC'!$B$7:$B$846,0)))</f>
        <v/>
      </c>
      <c r="AI288" s="856" t="str">
        <f>IF($B288="","",INDEX('All CCC'!AI$7:AI$846,MATCH(WatchList!$B288,'All CCC'!$B$7:$B$846,0)))</f>
        <v/>
      </c>
      <c r="AJ288" s="856" t="str">
        <f>IF($B288="","",INDEX('All CCC'!AJ$7:AJ$846,MATCH(WatchList!$B288,'All CCC'!$B$7:$B$846,0)))</f>
        <v/>
      </c>
      <c r="AK288" s="856" t="str">
        <f>IF($B288="","",INDEX('All CCC'!AK$7:AK$846,MATCH(WatchList!$B288,'All CCC'!$B$7:$B$846,0)))</f>
        <v/>
      </c>
      <c r="AL288" s="856" t="str">
        <f>IF($B288="","",INDEX('All CCC'!AL$7:AL$846,MATCH(WatchList!$B288,'All CCC'!$B$7:$B$846,0)))</f>
        <v/>
      </c>
      <c r="AM288" s="856" t="str">
        <f>IF($B288="","",INDEX('All CCC'!AM$7:AM$846,MATCH(WatchList!$B288,'All CCC'!$B$7:$B$846,0)))</f>
        <v/>
      </c>
      <c r="AN288" s="856" t="str">
        <f>IF($B288="","",INDEX('All CCC'!AN$7:AN$846,MATCH(WatchList!$B288,'All CCC'!$B$7:$B$846,0)))</f>
        <v/>
      </c>
      <c r="AO288" s="856" t="str">
        <f>IF($B288="","",INDEX('All CCC'!AO$7:AO$846,MATCH(WatchList!$B288,'All CCC'!$B$7:$B$846,0)))</f>
        <v/>
      </c>
      <c r="AP288" s="856" t="str">
        <f>IF($B288="","",INDEX('All CCC'!AP$7:AP$846,MATCH(WatchList!$B288,'All CCC'!$B$7:$B$846,0)))</f>
        <v/>
      </c>
      <c r="AQ288" s="856" t="str">
        <f>IF($B288="","",INDEX('All CCC'!AQ$7:AQ$846,MATCH(WatchList!$B288,'All CCC'!$B$7:$B$846,0)))</f>
        <v/>
      </c>
      <c r="AR288" s="856" t="str">
        <f>IF($B288="","",INDEX('All CCC'!AR$7:AR$846,MATCH(WatchList!$B288,'All CCC'!$B$7:$B$846,0)))</f>
        <v/>
      </c>
      <c r="AS288" s="856" t="str">
        <f>IF($B288="","",INDEX('All CCC'!AS$7:AS$846,MATCH(WatchList!$B288,'All CCC'!$B$7:$B$846,0)))</f>
        <v/>
      </c>
      <c r="AT288" s="856" t="str">
        <f>IF($B288="","",INDEX('All CCC'!AT$7:AT$846,MATCH(WatchList!$B288,'All CCC'!$B$7:$B$846,0)))</f>
        <v/>
      </c>
      <c r="AU288" s="856" t="str">
        <f>IF($B288="","",INDEX('All CCC'!AU$7:AU$846,MATCH(WatchList!$B288,'All CCC'!$B$7:$B$846,0)))</f>
        <v/>
      </c>
      <c r="AV288" s="856" t="str">
        <f>IF($B288="","",INDEX('All CCC'!AV$7:AV$846,MATCH(WatchList!$B288,'All CCC'!$B$7:$B$846,0)))</f>
        <v/>
      </c>
      <c r="AW288" s="856" t="str">
        <f>IF($B288="","",INDEX('All CCC'!AW$7:AW$846,MATCH(WatchList!$B288,'All CCC'!$B$7:$B$846,0)))</f>
        <v/>
      </c>
      <c r="AX288" s="856" t="str">
        <f>IF($B288="","",INDEX('All CCC'!AX$7:AX$846,MATCH(WatchList!$B288,'All CCC'!$B$7:$B$846,0)))</f>
        <v/>
      </c>
      <c r="AY288" s="856" t="str">
        <f>IF($B288="","",INDEX('All CCC'!AY$7:AY$846,MATCH(WatchList!$B288,'All CCC'!$B$7:$B$846,0)))</f>
        <v/>
      </c>
      <c r="AZ288" s="856" t="str">
        <f>IF($B288="","",INDEX('All CCC'!AZ$7:AZ$846,MATCH(WatchList!$B288,'All CCC'!$B$7:$B$846,0)))</f>
        <v/>
      </c>
      <c r="BA288" s="856" t="str">
        <f>IF($B288="","",INDEX('All CCC'!BA$7:BA$846,MATCH(WatchList!$B288,'All CCC'!$B$7:$B$846,0)))</f>
        <v/>
      </c>
      <c r="BB288" s="856" t="str">
        <f>IF($B288="","",INDEX('All CCC'!BB$7:BB$846,MATCH(WatchList!$B288,'All CCC'!$B$7:$B$846,0)))</f>
        <v/>
      </c>
      <c r="BC288" s="856" t="str">
        <f>IF($B288="","",INDEX('All CCC'!BC$7:BC$846,MATCH(WatchList!$B288,'All CCC'!$B$7:$B$846,0)))</f>
        <v/>
      </c>
      <c r="BD288" s="856" t="str">
        <f>IF($B288="","",INDEX('All CCC'!BD$7:BD$846,MATCH(WatchList!$B288,'All CCC'!$B$7:$B$846,0)))</f>
        <v/>
      </c>
      <c r="BE288" s="856" t="str">
        <f>IF($B288="","",INDEX('All CCC'!BE$7:BE$846,MATCH(WatchList!$B288,'All CCC'!$B$7:$B$846,0)))</f>
        <v/>
      </c>
      <c r="BF288" s="856" t="str">
        <f>IF($B288="","",INDEX('All CCC'!BF$7:BF$846,MATCH(WatchList!$B288,'All CCC'!$B$7:$B$846,0)))</f>
        <v/>
      </c>
      <c r="BG288" s="856" t="str">
        <f>IF($B288="","",INDEX('All CCC'!BG$7:BG$846,MATCH(WatchList!$B288,'All CCC'!$B$7:$B$846,0)))</f>
        <v/>
      </c>
    </row>
    <row r="289" spans="1:59" x14ac:dyDescent="0.2">
      <c r="A289" s="550" t="str">
        <f>IF($B289="","",INDEX('All CCC'!A$7:A$846,MATCH(WatchList!$B289,'All CCC'!$B$7:$B$846,0)))</f>
        <v/>
      </c>
      <c r="B289" s="31"/>
      <c r="C289" s="856" t="str">
        <f>IF($B289="","",INDEX('All CCC'!C$7:C$846,MATCH(WatchList!$B289,'All CCC'!$B$7:$B$846,0)))</f>
        <v/>
      </c>
      <c r="D289" s="856" t="str">
        <f>IF($B289="","",INDEX('All CCC'!D$7:D$846,MATCH(WatchList!$B289,'All CCC'!$B$7:$B$846,0)))</f>
        <v/>
      </c>
      <c r="E289" s="856" t="str">
        <f>IF($B289="","",INDEX('All CCC'!E$7:E$846,MATCH(WatchList!$B289,'All CCC'!$B$7:$B$846,0)))</f>
        <v/>
      </c>
      <c r="F289" s="856" t="str">
        <f>IF($B289="","",INDEX('All CCC'!F$7:F$846,MATCH(WatchList!$B289,'All CCC'!$B$7:$B$846,0)))</f>
        <v/>
      </c>
      <c r="G289" s="856" t="str">
        <f>IF($B289="","",INDEX('All CCC'!G$7:G$846,MATCH(WatchList!$B289,'All CCC'!$B$7:$B$846,0)))</f>
        <v/>
      </c>
      <c r="H289" s="856" t="str">
        <f>IF($B289="","",INDEX('All CCC'!H$7:H$846,MATCH(WatchList!$B289,'All CCC'!$B$7:$B$846,0)))</f>
        <v/>
      </c>
      <c r="I289" s="856" t="str">
        <f>IF($B289="","",INDEX('All CCC'!I$7:I$846,MATCH(WatchList!$B289,'All CCC'!$B$7:$B$846,0)))</f>
        <v/>
      </c>
      <c r="J289" s="856" t="str">
        <f>IF($B289="","",INDEX('All CCC'!J$7:J$846,MATCH(WatchList!$B289,'All CCC'!$B$7:$B$846,0)))</f>
        <v/>
      </c>
      <c r="K289" s="856" t="str">
        <f>IF($B289="","",INDEX('All CCC'!K$7:K$846,MATCH(WatchList!$B289,'All CCC'!$B$7:$B$846,0)))</f>
        <v/>
      </c>
      <c r="L289" s="856" t="str">
        <f>IF($B289="","",INDEX('All CCC'!L$7:L$846,MATCH(WatchList!$B289,'All CCC'!$B$7:$B$846,0)))</f>
        <v/>
      </c>
      <c r="M289" s="856" t="str">
        <f>IF($B289="","",INDEX('All CCC'!M$7:M$846,MATCH(WatchList!$B289,'All CCC'!$B$7:$B$846,0)))</f>
        <v/>
      </c>
      <c r="N289" s="856" t="str">
        <f>IF($B289="","",INDEX('All CCC'!N$7:N$846,MATCH(WatchList!$B289,'All CCC'!$B$7:$B$846,0)))</f>
        <v/>
      </c>
      <c r="O289" s="856" t="str">
        <f>IF($B289="","",INDEX('All CCC'!O$7:O$846,MATCH(WatchList!$B289,'All CCC'!$B$7:$B$846,0)))</f>
        <v/>
      </c>
      <c r="P289" s="857" t="str">
        <f>IF($B289="","",INDEX('All CCC'!P$7:P$846,MATCH(WatchList!$B289,'All CCC'!$B$7:$B$846,0)))</f>
        <v/>
      </c>
      <c r="Q289" s="857" t="str">
        <f>IF($B289="","",INDEX('All CCC'!Q$7:Q$846,MATCH(WatchList!$B289,'All CCC'!$B$7:$B$846,0)))</f>
        <v/>
      </c>
      <c r="R289" s="856" t="str">
        <f>IF($B289="","",INDEX('All CCC'!R$7:R$846,MATCH(WatchList!$B289,'All CCC'!$B$7:$B$846,0)))</f>
        <v/>
      </c>
      <c r="S289" s="856" t="str">
        <f>IF($B289="","",INDEX('All CCC'!S$7:S$846,MATCH(WatchList!$B289,'All CCC'!$B$7:$B$846,0)))</f>
        <v/>
      </c>
      <c r="T289" s="856" t="str">
        <f>IF($B289="","",INDEX('All CCC'!T$7:T$846,MATCH(WatchList!$B289,'All CCC'!$B$7:$B$846,0)))</f>
        <v/>
      </c>
      <c r="U289" s="856" t="str">
        <f>IF($B289="","",INDEX('All CCC'!U$7:U$846,MATCH(WatchList!$B289,'All CCC'!$B$7:$B$846,0)))</f>
        <v/>
      </c>
      <c r="V289" s="856" t="str">
        <f>IF($B289="","",INDEX('All CCC'!V$7:V$846,MATCH(WatchList!$B289,'All CCC'!$B$7:$B$846,0)))</f>
        <v/>
      </c>
      <c r="W289" s="856" t="str">
        <f>IF($B289="","",INDEX('All CCC'!W$7:W$846,MATCH(WatchList!$B289,'All CCC'!$B$7:$B$846,0)))</f>
        <v/>
      </c>
      <c r="X289" s="856" t="str">
        <f>IF($B289="","",INDEX('All CCC'!X$7:X$846,MATCH(WatchList!$B289,'All CCC'!$B$7:$B$846,0)))</f>
        <v/>
      </c>
      <c r="Y289" s="856" t="str">
        <f>IF($B289="","",INDEX('All CCC'!Y$7:Y$846,MATCH(WatchList!$B289,'All CCC'!$B$7:$B$846,0)))</f>
        <v/>
      </c>
      <c r="Z289" s="856" t="str">
        <f>IF($B289="","",INDEX('All CCC'!Z$7:Z$846,MATCH(WatchList!$B289,'All CCC'!$B$7:$B$846,0)))</f>
        <v/>
      </c>
      <c r="AA289" s="856" t="str">
        <f>IF($B289="","",INDEX('All CCC'!AA$7:AA$846,MATCH(WatchList!$B289,'All CCC'!$B$7:$B$846,0)))</f>
        <v/>
      </c>
      <c r="AB289" s="856" t="str">
        <f>IF($B289="","",INDEX('All CCC'!AB$7:AB$846,MATCH(WatchList!$B289,'All CCC'!$B$7:$B$846,0)))</f>
        <v/>
      </c>
      <c r="AC289" s="856" t="str">
        <f>IF($B289="","",INDEX('All CCC'!AC$7:AC$846,MATCH(WatchList!$B289,'All CCC'!$B$7:$B$846,0)))</f>
        <v/>
      </c>
      <c r="AD289" s="856" t="str">
        <f>IF($B289="","",INDEX('All CCC'!AD$7:AD$846,MATCH(WatchList!$B289,'All CCC'!$B$7:$B$846,0)))</f>
        <v/>
      </c>
      <c r="AE289" s="856" t="str">
        <f>IF($B289="","",INDEX('All CCC'!AE$7:AE$846,MATCH(WatchList!$B289,'All CCC'!$B$7:$B$846,0)))</f>
        <v/>
      </c>
      <c r="AF289" s="856" t="str">
        <f>IF($B289="","",INDEX('All CCC'!AF$7:AF$846,MATCH(WatchList!$B289,'All CCC'!$B$7:$B$846,0)))</f>
        <v/>
      </c>
      <c r="AG289" s="856" t="str">
        <f>IF($B289="","",INDEX('All CCC'!AG$7:AG$846,MATCH(WatchList!$B289,'All CCC'!$B$7:$B$846,0)))</f>
        <v/>
      </c>
      <c r="AH289" s="856" t="str">
        <f>IF($B289="","",INDEX('All CCC'!AH$7:AH$846,MATCH(WatchList!$B289,'All CCC'!$B$7:$B$846,0)))</f>
        <v/>
      </c>
      <c r="AI289" s="856" t="str">
        <f>IF($B289="","",INDEX('All CCC'!AI$7:AI$846,MATCH(WatchList!$B289,'All CCC'!$B$7:$B$846,0)))</f>
        <v/>
      </c>
      <c r="AJ289" s="856" t="str">
        <f>IF($B289="","",INDEX('All CCC'!AJ$7:AJ$846,MATCH(WatchList!$B289,'All CCC'!$B$7:$B$846,0)))</f>
        <v/>
      </c>
      <c r="AK289" s="856" t="str">
        <f>IF($B289="","",INDEX('All CCC'!AK$7:AK$846,MATCH(WatchList!$B289,'All CCC'!$B$7:$B$846,0)))</f>
        <v/>
      </c>
      <c r="AL289" s="856" t="str">
        <f>IF($B289="","",INDEX('All CCC'!AL$7:AL$846,MATCH(WatchList!$B289,'All CCC'!$B$7:$B$846,0)))</f>
        <v/>
      </c>
      <c r="AM289" s="856" t="str">
        <f>IF($B289="","",INDEX('All CCC'!AM$7:AM$846,MATCH(WatchList!$B289,'All CCC'!$B$7:$B$846,0)))</f>
        <v/>
      </c>
      <c r="AN289" s="856" t="str">
        <f>IF($B289="","",INDEX('All CCC'!AN$7:AN$846,MATCH(WatchList!$B289,'All CCC'!$B$7:$B$846,0)))</f>
        <v/>
      </c>
      <c r="AO289" s="856" t="str">
        <f>IF($B289="","",INDEX('All CCC'!AO$7:AO$846,MATCH(WatchList!$B289,'All CCC'!$B$7:$B$846,0)))</f>
        <v/>
      </c>
      <c r="AP289" s="856" t="str">
        <f>IF($B289="","",INDEX('All CCC'!AP$7:AP$846,MATCH(WatchList!$B289,'All CCC'!$B$7:$B$846,0)))</f>
        <v/>
      </c>
      <c r="AQ289" s="856" t="str">
        <f>IF($B289="","",INDEX('All CCC'!AQ$7:AQ$846,MATCH(WatchList!$B289,'All CCC'!$B$7:$B$846,0)))</f>
        <v/>
      </c>
      <c r="AR289" s="856" t="str">
        <f>IF($B289="","",INDEX('All CCC'!AR$7:AR$846,MATCH(WatchList!$B289,'All CCC'!$B$7:$B$846,0)))</f>
        <v/>
      </c>
      <c r="AS289" s="856" t="str">
        <f>IF($B289="","",INDEX('All CCC'!AS$7:AS$846,MATCH(WatchList!$B289,'All CCC'!$B$7:$B$846,0)))</f>
        <v/>
      </c>
      <c r="AT289" s="856" t="str">
        <f>IF($B289="","",INDEX('All CCC'!AT$7:AT$846,MATCH(WatchList!$B289,'All CCC'!$B$7:$B$846,0)))</f>
        <v/>
      </c>
      <c r="AU289" s="856" t="str">
        <f>IF($B289="","",INDEX('All CCC'!AU$7:AU$846,MATCH(WatchList!$B289,'All CCC'!$B$7:$B$846,0)))</f>
        <v/>
      </c>
      <c r="AV289" s="856" t="str">
        <f>IF($B289="","",INDEX('All CCC'!AV$7:AV$846,MATCH(WatchList!$B289,'All CCC'!$B$7:$B$846,0)))</f>
        <v/>
      </c>
      <c r="AW289" s="856" t="str">
        <f>IF($B289="","",INDEX('All CCC'!AW$7:AW$846,MATCH(WatchList!$B289,'All CCC'!$B$7:$B$846,0)))</f>
        <v/>
      </c>
      <c r="AX289" s="856" t="str">
        <f>IF($B289="","",INDEX('All CCC'!AX$7:AX$846,MATCH(WatchList!$B289,'All CCC'!$B$7:$B$846,0)))</f>
        <v/>
      </c>
      <c r="AY289" s="856" t="str">
        <f>IF($B289="","",INDEX('All CCC'!AY$7:AY$846,MATCH(WatchList!$B289,'All CCC'!$B$7:$B$846,0)))</f>
        <v/>
      </c>
      <c r="AZ289" s="856" t="str">
        <f>IF($B289="","",INDEX('All CCC'!AZ$7:AZ$846,MATCH(WatchList!$B289,'All CCC'!$B$7:$B$846,0)))</f>
        <v/>
      </c>
      <c r="BA289" s="856" t="str">
        <f>IF($B289="","",INDEX('All CCC'!BA$7:BA$846,MATCH(WatchList!$B289,'All CCC'!$B$7:$B$846,0)))</f>
        <v/>
      </c>
      <c r="BB289" s="856" t="str">
        <f>IF($B289="","",INDEX('All CCC'!BB$7:BB$846,MATCH(WatchList!$B289,'All CCC'!$B$7:$B$846,0)))</f>
        <v/>
      </c>
      <c r="BC289" s="856" t="str">
        <f>IF($B289="","",INDEX('All CCC'!BC$7:BC$846,MATCH(WatchList!$B289,'All CCC'!$B$7:$B$846,0)))</f>
        <v/>
      </c>
      <c r="BD289" s="856" t="str">
        <f>IF($B289="","",INDEX('All CCC'!BD$7:BD$846,MATCH(WatchList!$B289,'All CCC'!$B$7:$B$846,0)))</f>
        <v/>
      </c>
      <c r="BE289" s="856" t="str">
        <f>IF($B289="","",INDEX('All CCC'!BE$7:BE$846,MATCH(WatchList!$B289,'All CCC'!$B$7:$B$846,0)))</f>
        <v/>
      </c>
      <c r="BF289" s="856" t="str">
        <f>IF($B289="","",INDEX('All CCC'!BF$7:BF$846,MATCH(WatchList!$B289,'All CCC'!$B$7:$B$846,0)))</f>
        <v/>
      </c>
      <c r="BG289" s="856" t="str">
        <f>IF($B289="","",INDEX('All CCC'!BG$7:BG$846,MATCH(WatchList!$B289,'All CCC'!$B$7:$B$846,0)))</f>
        <v/>
      </c>
    </row>
    <row r="290" spans="1:59" x14ac:dyDescent="0.2">
      <c r="A290" s="550" t="str">
        <f>IF($B290="","",INDEX('All CCC'!A$7:A$846,MATCH(WatchList!$B290,'All CCC'!$B$7:$B$846,0)))</f>
        <v/>
      </c>
      <c r="B290" s="31"/>
      <c r="C290" s="856" t="str">
        <f>IF($B290="","",INDEX('All CCC'!C$7:C$846,MATCH(WatchList!$B290,'All CCC'!$B$7:$B$846,0)))</f>
        <v/>
      </c>
      <c r="D290" s="856" t="str">
        <f>IF($B290="","",INDEX('All CCC'!D$7:D$846,MATCH(WatchList!$B290,'All CCC'!$B$7:$B$846,0)))</f>
        <v/>
      </c>
      <c r="E290" s="856" t="str">
        <f>IF($B290="","",INDEX('All CCC'!E$7:E$846,MATCH(WatchList!$B290,'All CCC'!$B$7:$B$846,0)))</f>
        <v/>
      </c>
      <c r="F290" s="856" t="str">
        <f>IF($B290="","",INDEX('All CCC'!F$7:F$846,MATCH(WatchList!$B290,'All CCC'!$B$7:$B$846,0)))</f>
        <v/>
      </c>
      <c r="G290" s="856" t="str">
        <f>IF($B290="","",INDEX('All CCC'!G$7:G$846,MATCH(WatchList!$B290,'All CCC'!$B$7:$B$846,0)))</f>
        <v/>
      </c>
      <c r="H290" s="856" t="str">
        <f>IF($B290="","",INDEX('All CCC'!H$7:H$846,MATCH(WatchList!$B290,'All CCC'!$B$7:$B$846,0)))</f>
        <v/>
      </c>
      <c r="I290" s="856" t="str">
        <f>IF($B290="","",INDEX('All CCC'!I$7:I$846,MATCH(WatchList!$B290,'All CCC'!$B$7:$B$846,0)))</f>
        <v/>
      </c>
      <c r="J290" s="856" t="str">
        <f>IF($B290="","",INDEX('All CCC'!J$7:J$846,MATCH(WatchList!$B290,'All CCC'!$B$7:$B$846,0)))</f>
        <v/>
      </c>
      <c r="K290" s="856" t="str">
        <f>IF($B290="","",INDEX('All CCC'!K$7:K$846,MATCH(WatchList!$B290,'All CCC'!$B$7:$B$846,0)))</f>
        <v/>
      </c>
      <c r="L290" s="856" t="str">
        <f>IF($B290="","",INDEX('All CCC'!L$7:L$846,MATCH(WatchList!$B290,'All CCC'!$B$7:$B$846,0)))</f>
        <v/>
      </c>
      <c r="M290" s="856" t="str">
        <f>IF($B290="","",INDEX('All CCC'!M$7:M$846,MATCH(WatchList!$B290,'All CCC'!$B$7:$B$846,0)))</f>
        <v/>
      </c>
      <c r="N290" s="856" t="str">
        <f>IF($B290="","",INDEX('All CCC'!N$7:N$846,MATCH(WatchList!$B290,'All CCC'!$B$7:$B$846,0)))</f>
        <v/>
      </c>
      <c r="O290" s="856" t="str">
        <f>IF($B290="","",INDEX('All CCC'!O$7:O$846,MATCH(WatchList!$B290,'All CCC'!$B$7:$B$846,0)))</f>
        <v/>
      </c>
      <c r="P290" s="857" t="str">
        <f>IF($B290="","",INDEX('All CCC'!P$7:P$846,MATCH(WatchList!$B290,'All CCC'!$B$7:$B$846,0)))</f>
        <v/>
      </c>
      <c r="Q290" s="857" t="str">
        <f>IF($B290="","",INDEX('All CCC'!Q$7:Q$846,MATCH(WatchList!$B290,'All CCC'!$B$7:$B$846,0)))</f>
        <v/>
      </c>
      <c r="R290" s="856" t="str">
        <f>IF($B290="","",INDEX('All CCC'!R$7:R$846,MATCH(WatchList!$B290,'All CCC'!$B$7:$B$846,0)))</f>
        <v/>
      </c>
      <c r="S290" s="856" t="str">
        <f>IF($B290="","",INDEX('All CCC'!S$7:S$846,MATCH(WatchList!$B290,'All CCC'!$B$7:$B$846,0)))</f>
        <v/>
      </c>
      <c r="T290" s="856" t="str">
        <f>IF($B290="","",INDEX('All CCC'!T$7:T$846,MATCH(WatchList!$B290,'All CCC'!$B$7:$B$846,0)))</f>
        <v/>
      </c>
      <c r="U290" s="856" t="str">
        <f>IF($B290="","",INDEX('All CCC'!U$7:U$846,MATCH(WatchList!$B290,'All CCC'!$B$7:$B$846,0)))</f>
        <v/>
      </c>
      <c r="V290" s="856" t="str">
        <f>IF($B290="","",INDEX('All CCC'!V$7:V$846,MATCH(WatchList!$B290,'All CCC'!$B$7:$B$846,0)))</f>
        <v/>
      </c>
      <c r="W290" s="856" t="str">
        <f>IF($B290="","",INDEX('All CCC'!W$7:W$846,MATCH(WatchList!$B290,'All CCC'!$B$7:$B$846,0)))</f>
        <v/>
      </c>
      <c r="X290" s="856" t="str">
        <f>IF($B290="","",INDEX('All CCC'!X$7:X$846,MATCH(WatchList!$B290,'All CCC'!$B$7:$B$846,0)))</f>
        <v/>
      </c>
      <c r="Y290" s="856" t="str">
        <f>IF($B290="","",INDEX('All CCC'!Y$7:Y$846,MATCH(WatchList!$B290,'All CCC'!$B$7:$B$846,0)))</f>
        <v/>
      </c>
      <c r="Z290" s="856" t="str">
        <f>IF($B290="","",INDEX('All CCC'!Z$7:Z$846,MATCH(WatchList!$B290,'All CCC'!$B$7:$B$846,0)))</f>
        <v/>
      </c>
      <c r="AA290" s="856" t="str">
        <f>IF($B290="","",INDEX('All CCC'!AA$7:AA$846,MATCH(WatchList!$B290,'All CCC'!$B$7:$B$846,0)))</f>
        <v/>
      </c>
      <c r="AB290" s="856" t="str">
        <f>IF($B290="","",INDEX('All CCC'!AB$7:AB$846,MATCH(WatchList!$B290,'All CCC'!$B$7:$B$846,0)))</f>
        <v/>
      </c>
      <c r="AC290" s="856" t="str">
        <f>IF($B290="","",INDEX('All CCC'!AC$7:AC$846,MATCH(WatchList!$B290,'All CCC'!$B$7:$B$846,0)))</f>
        <v/>
      </c>
      <c r="AD290" s="856" t="str">
        <f>IF($B290="","",INDEX('All CCC'!AD$7:AD$846,MATCH(WatchList!$B290,'All CCC'!$B$7:$B$846,0)))</f>
        <v/>
      </c>
      <c r="AE290" s="856" t="str">
        <f>IF($B290="","",INDEX('All CCC'!AE$7:AE$846,MATCH(WatchList!$B290,'All CCC'!$B$7:$B$846,0)))</f>
        <v/>
      </c>
      <c r="AF290" s="856" t="str">
        <f>IF($B290="","",INDEX('All CCC'!AF$7:AF$846,MATCH(WatchList!$B290,'All CCC'!$B$7:$B$846,0)))</f>
        <v/>
      </c>
      <c r="AG290" s="856" t="str">
        <f>IF($B290="","",INDEX('All CCC'!AG$7:AG$846,MATCH(WatchList!$B290,'All CCC'!$B$7:$B$846,0)))</f>
        <v/>
      </c>
      <c r="AH290" s="856" t="str">
        <f>IF($B290="","",INDEX('All CCC'!AH$7:AH$846,MATCH(WatchList!$B290,'All CCC'!$B$7:$B$846,0)))</f>
        <v/>
      </c>
      <c r="AI290" s="856" t="str">
        <f>IF($B290="","",INDEX('All CCC'!AI$7:AI$846,MATCH(WatchList!$B290,'All CCC'!$B$7:$B$846,0)))</f>
        <v/>
      </c>
      <c r="AJ290" s="856" t="str">
        <f>IF($B290="","",INDEX('All CCC'!AJ$7:AJ$846,MATCH(WatchList!$B290,'All CCC'!$B$7:$B$846,0)))</f>
        <v/>
      </c>
      <c r="AK290" s="856" t="str">
        <f>IF($B290="","",INDEX('All CCC'!AK$7:AK$846,MATCH(WatchList!$B290,'All CCC'!$B$7:$B$846,0)))</f>
        <v/>
      </c>
      <c r="AL290" s="856" t="str">
        <f>IF($B290="","",INDEX('All CCC'!AL$7:AL$846,MATCH(WatchList!$B290,'All CCC'!$B$7:$B$846,0)))</f>
        <v/>
      </c>
      <c r="AM290" s="856" t="str">
        <f>IF($B290="","",INDEX('All CCC'!AM$7:AM$846,MATCH(WatchList!$B290,'All CCC'!$B$7:$B$846,0)))</f>
        <v/>
      </c>
      <c r="AN290" s="856" t="str">
        <f>IF($B290="","",INDEX('All CCC'!AN$7:AN$846,MATCH(WatchList!$B290,'All CCC'!$B$7:$B$846,0)))</f>
        <v/>
      </c>
      <c r="AO290" s="856" t="str">
        <f>IF($B290="","",INDEX('All CCC'!AO$7:AO$846,MATCH(WatchList!$B290,'All CCC'!$B$7:$B$846,0)))</f>
        <v/>
      </c>
      <c r="AP290" s="856" t="str">
        <f>IF($B290="","",INDEX('All CCC'!AP$7:AP$846,MATCH(WatchList!$B290,'All CCC'!$B$7:$B$846,0)))</f>
        <v/>
      </c>
      <c r="AQ290" s="856" t="str">
        <f>IF($B290="","",INDEX('All CCC'!AQ$7:AQ$846,MATCH(WatchList!$B290,'All CCC'!$B$7:$B$846,0)))</f>
        <v/>
      </c>
      <c r="AR290" s="856" t="str">
        <f>IF($B290="","",INDEX('All CCC'!AR$7:AR$846,MATCH(WatchList!$B290,'All CCC'!$B$7:$B$846,0)))</f>
        <v/>
      </c>
      <c r="AS290" s="856" t="str">
        <f>IF($B290="","",INDEX('All CCC'!AS$7:AS$846,MATCH(WatchList!$B290,'All CCC'!$B$7:$B$846,0)))</f>
        <v/>
      </c>
      <c r="AT290" s="856" t="str">
        <f>IF($B290="","",INDEX('All CCC'!AT$7:AT$846,MATCH(WatchList!$B290,'All CCC'!$B$7:$B$846,0)))</f>
        <v/>
      </c>
      <c r="AU290" s="856" t="str">
        <f>IF($B290="","",INDEX('All CCC'!AU$7:AU$846,MATCH(WatchList!$B290,'All CCC'!$B$7:$B$846,0)))</f>
        <v/>
      </c>
      <c r="AV290" s="856" t="str">
        <f>IF($B290="","",INDEX('All CCC'!AV$7:AV$846,MATCH(WatchList!$B290,'All CCC'!$B$7:$B$846,0)))</f>
        <v/>
      </c>
      <c r="AW290" s="856" t="str">
        <f>IF($B290="","",INDEX('All CCC'!AW$7:AW$846,MATCH(WatchList!$B290,'All CCC'!$B$7:$B$846,0)))</f>
        <v/>
      </c>
      <c r="AX290" s="856" t="str">
        <f>IF($B290="","",INDEX('All CCC'!AX$7:AX$846,MATCH(WatchList!$B290,'All CCC'!$B$7:$B$846,0)))</f>
        <v/>
      </c>
      <c r="AY290" s="856" t="str">
        <f>IF($B290="","",INDEX('All CCC'!AY$7:AY$846,MATCH(WatchList!$B290,'All CCC'!$B$7:$B$846,0)))</f>
        <v/>
      </c>
      <c r="AZ290" s="856" t="str">
        <f>IF($B290="","",INDEX('All CCC'!AZ$7:AZ$846,MATCH(WatchList!$B290,'All CCC'!$B$7:$B$846,0)))</f>
        <v/>
      </c>
      <c r="BA290" s="856" t="str">
        <f>IF($B290="","",INDEX('All CCC'!BA$7:BA$846,MATCH(WatchList!$B290,'All CCC'!$B$7:$B$846,0)))</f>
        <v/>
      </c>
      <c r="BB290" s="856" t="str">
        <f>IF($B290="","",INDEX('All CCC'!BB$7:BB$846,MATCH(WatchList!$B290,'All CCC'!$B$7:$B$846,0)))</f>
        <v/>
      </c>
      <c r="BC290" s="856" t="str">
        <f>IF($B290="","",INDEX('All CCC'!BC$7:BC$846,MATCH(WatchList!$B290,'All CCC'!$B$7:$B$846,0)))</f>
        <v/>
      </c>
      <c r="BD290" s="856" t="str">
        <f>IF($B290="","",INDEX('All CCC'!BD$7:BD$846,MATCH(WatchList!$B290,'All CCC'!$B$7:$B$846,0)))</f>
        <v/>
      </c>
      <c r="BE290" s="856" t="str">
        <f>IF($B290="","",INDEX('All CCC'!BE$7:BE$846,MATCH(WatchList!$B290,'All CCC'!$B$7:$B$846,0)))</f>
        <v/>
      </c>
      <c r="BF290" s="856" t="str">
        <f>IF($B290="","",INDEX('All CCC'!BF$7:BF$846,MATCH(WatchList!$B290,'All CCC'!$B$7:$B$846,0)))</f>
        <v/>
      </c>
      <c r="BG290" s="856" t="str">
        <f>IF($B290="","",INDEX('All CCC'!BG$7:BG$846,MATCH(WatchList!$B290,'All CCC'!$B$7:$B$846,0)))</f>
        <v/>
      </c>
    </row>
    <row r="291" spans="1:59" x14ac:dyDescent="0.2">
      <c r="A291" s="550" t="str">
        <f>IF($B291="","",INDEX('All CCC'!A$7:A$846,MATCH(WatchList!$B291,'All CCC'!$B$7:$B$846,0)))</f>
        <v/>
      </c>
      <c r="B291" s="31"/>
      <c r="C291" s="856" t="str">
        <f>IF($B291="","",INDEX('All CCC'!C$7:C$846,MATCH(WatchList!$B291,'All CCC'!$B$7:$B$846,0)))</f>
        <v/>
      </c>
      <c r="D291" s="856" t="str">
        <f>IF($B291="","",INDEX('All CCC'!D$7:D$846,MATCH(WatchList!$B291,'All CCC'!$B$7:$B$846,0)))</f>
        <v/>
      </c>
      <c r="E291" s="856" t="str">
        <f>IF($B291="","",INDEX('All CCC'!E$7:E$846,MATCH(WatchList!$B291,'All CCC'!$B$7:$B$846,0)))</f>
        <v/>
      </c>
      <c r="F291" s="856" t="str">
        <f>IF($B291="","",INDEX('All CCC'!F$7:F$846,MATCH(WatchList!$B291,'All CCC'!$B$7:$B$846,0)))</f>
        <v/>
      </c>
      <c r="G291" s="856" t="str">
        <f>IF($B291="","",INDEX('All CCC'!G$7:G$846,MATCH(WatchList!$B291,'All CCC'!$B$7:$B$846,0)))</f>
        <v/>
      </c>
      <c r="H291" s="856" t="str">
        <f>IF($B291="","",INDEX('All CCC'!H$7:H$846,MATCH(WatchList!$B291,'All CCC'!$B$7:$B$846,0)))</f>
        <v/>
      </c>
      <c r="I291" s="856" t="str">
        <f>IF($B291="","",INDEX('All CCC'!I$7:I$846,MATCH(WatchList!$B291,'All CCC'!$B$7:$B$846,0)))</f>
        <v/>
      </c>
      <c r="J291" s="856" t="str">
        <f>IF($B291="","",INDEX('All CCC'!J$7:J$846,MATCH(WatchList!$B291,'All CCC'!$B$7:$B$846,0)))</f>
        <v/>
      </c>
      <c r="K291" s="856" t="str">
        <f>IF($B291="","",INDEX('All CCC'!K$7:K$846,MATCH(WatchList!$B291,'All CCC'!$B$7:$B$846,0)))</f>
        <v/>
      </c>
      <c r="L291" s="856" t="str">
        <f>IF($B291="","",INDEX('All CCC'!L$7:L$846,MATCH(WatchList!$B291,'All CCC'!$B$7:$B$846,0)))</f>
        <v/>
      </c>
      <c r="M291" s="856" t="str">
        <f>IF($B291="","",INDEX('All CCC'!M$7:M$846,MATCH(WatchList!$B291,'All CCC'!$B$7:$B$846,0)))</f>
        <v/>
      </c>
      <c r="N291" s="856" t="str">
        <f>IF($B291="","",INDEX('All CCC'!N$7:N$846,MATCH(WatchList!$B291,'All CCC'!$B$7:$B$846,0)))</f>
        <v/>
      </c>
      <c r="O291" s="856" t="str">
        <f>IF($B291="","",INDEX('All CCC'!O$7:O$846,MATCH(WatchList!$B291,'All CCC'!$B$7:$B$846,0)))</f>
        <v/>
      </c>
      <c r="P291" s="857" t="str">
        <f>IF($B291="","",INDEX('All CCC'!P$7:P$846,MATCH(WatchList!$B291,'All CCC'!$B$7:$B$846,0)))</f>
        <v/>
      </c>
      <c r="Q291" s="857" t="str">
        <f>IF($B291="","",INDEX('All CCC'!Q$7:Q$846,MATCH(WatchList!$B291,'All CCC'!$B$7:$B$846,0)))</f>
        <v/>
      </c>
      <c r="R291" s="856" t="str">
        <f>IF($B291="","",INDEX('All CCC'!R$7:R$846,MATCH(WatchList!$B291,'All CCC'!$B$7:$B$846,0)))</f>
        <v/>
      </c>
      <c r="S291" s="856" t="str">
        <f>IF($B291="","",INDEX('All CCC'!S$7:S$846,MATCH(WatchList!$B291,'All CCC'!$B$7:$B$846,0)))</f>
        <v/>
      </c>
      <c r="T291" s="856" t="str">
        <f>IF($B291="","",INDEX('All CCC'!T$7:T$846,MATCH(WatchList!$B291,'All CCC'!$B$7:$B$846,0)))</f>
        <v/>
      </c>
      <c r="U291" s="856" t="str">
        <f>IF($B291="","",INDEX('All CCC'!U$7:U$846,MATCH(WatchList!$B291,'All CCC'!$B$7:$B$846,0)))</f>
        <v/>
      </c>
      <c r="V291" s="856" t="str">
        <f>IF($B291="","",INDEX('All CCC'!V$7:V$846,MATCH(WatchList!$B291,'All CCC'!$B$7:$B$846,0)))</f>
        <v/>
      </c>
      <c r="W291" s="856" t="str">
        <f>IF($B291="","",INDEX('All CCC'!W$7:W$846,MATCH(WatchList!$B291,'All CCC'!$B$7:$B$846,0)))</f>
        <v/>
      </c>
      <c r="X291" s="856" t="str">
        <f>IF($B291="","",INDEX('All CCC'!X$7:X$846,MATCH(WatchList!$B291,'All CCC'!$B$7:$B$846,0)))</f>
        <v/>
      </c>
      <c r="Y291" s="856" t="str">
        <f>IF($B291="","",INDEX('All CCC'!Y$7:Y$846,MATCH(WatchList!$B291,'All CCC'!$B$7:$B$846,0)))</f>
        <v/>
      </c>
      <c r="Z291" s="856" t="str">
        <f>IF($B291="","",INDEX('All CCC'!Z$7:Z$846,MATCH(WatchList!$B291,'All CCC'!$B$7:$B$846,0)))</f>
        <v/>
      </c>
      <c r="AA291" s="856" t="str">
        <f>IF($B291="","",INDEX('All CCC'!AA$7:AA$846,MATCH(WatchList!$B291,'All CCC'!$B$7:$B$846,0)))</f>
        <v/>
      </c>
      <c r="AB291" s="856" t="str">
        <f>IF($B291="","",INDEX('All CCC'!AB$7:AB$846,MATCH(WatchList!$B291,'All CCC'!$B$7:$B$846,0)))</f>
        <v/>
      </c>
      <c r="AC291" s="856" t="str">
        <f>IF($B291="","",INDEX('All CCC'!AC$7:AC$846,MATCH(WatchList!$B291,'All CCC'!$B$7:$B$846,0)))</f>
        <v/>
      </c>
      <c r="AD291" s="856" t="str">
        <f>IF($B291="","",INDEX('All CCC'!AD$7:AD$846,MATCH(WatchList!$B291,'All CCC'!$B$7:$B$846,0)))</f>
        <v/>
      </c>
      <c r="AE291" s="856" t="str">
        <f>IF($B291="","",INDEX('All CCC'!AE$7:AE$846,MATCH(WatchList!$B291,'All CCC'!$B$7:$B$846,0)))</f>
        <v/>
      </c>
      <c r="AF291" s="856" t="str">
        <f>IF($B291="","",INDEX('All CCC'!AF$7:AF$846,MATCH(WatchList!$B291,'All CCC'!$B$7:$B$846,0)))</f>
        <v/>
      </c>
      <c r="AG291" s="856" t="str">
        <f>IF($B291="","",INDEX('All CCC'!AG$7:AG$846,MATCH(WatchList!$B291,'All CCC'!$B$7:$B$846,0)))</f>
        <v/>
      </c>
      <c r="AH291" s="856" t="str">
        <f>IF($B291="","",INDEX('All CCC'!AH$7:AH$846,MATCH(WatchList!$B291,'All CCC'!$B$7:$B$846,0)))</f>
        <v/>
      </c>
      <c r="AI291" s="856" t="str">
        <f>IF($B291="","",INDEX('All CCC'!AI$7:AI$846,MATCH(WatchList!$B291,'All CCC'!$B$7:$B$846,0)))</f>
        <v/>
      </c>
      <c r="AJ291" s="856" t="str">
        <f>IF($B291="","",INDEX('All CCC'!AJ$7:AJ$846,MATCH(WatchList!$B291,'All CCC'!$B$7:$B$846,0)))</f>
        <v/>
      </c>
      <c r="AK291" s="856" t="str">
        <f>IF($B291="","",INDEX('All CCC'!AK$7:AK$846,MATCH(WatchList!$B291,'All CCC'!$B$7:$B$846,0)))</f>
        <v/>
      </c>
      <c r="AL291" s="856" t="str">
        <f>IF($B291="","",INDEX('All CCC'!AL$7:AL$846,MATCH(WatchList!$B291,'All CCC'!$B$7:$B$846,0)))</f>
        <v/>
      </c>
      <c r="AM291" s="856" t="str">
        <f>IF($B291="","",INDEX('All CCC'!AM$7:AM$846,MATCH(WatchList!$B291,'All CCC'!$B$7:$B$846,0)))</f>
        <v/>
      </c>
      <c r="AN291" s="856" t="str">
        <f>IF($B291="","",INDEX('All CCC'!AN$7:AN$846,MATCH(WatchList!$B291,'All CCC'!$B$7:$B$846,0)))</f>
        <v/>
      </c>
      <c r="AO291" s="856" t="str">
        <f>IF($B291="","",INDEX('All CCC'!AO$7:AO$846,MATCH(WatchList!$B291,'All CCC'!$B$7:$B$846,0)))</f>
        <v/>
      </c>
      <c r="AP291" s="856" t="str">
        <f>IF($B291="","",INDEX('All CCC'!AP$7:AP$846,MATCH(WatchList!$B291,'All CCC'!$B$7:$B$846,0)))</f>
        <v/>
      </c>
      <c r="AQ291" s="856" t="str">
        <f>IF($B291="","",INDEX('All CCC'!AQ$7:AQ$846,MATCH(WatchList!$B291,'All CCC'!$B$7:$B$846,0)))</f>
        <v/>
      </c>
      <c r="AR291" s="856" t="str">
        <f>IF($B291="","",INDEX('All CCC'!AR$7:AR$846,MATCH(WatchList!$B291,'All CCC'!$B$7:$B$846,0)))</f>
        <v/>
      </c>
      <c r="AS291" s="856" t="str">
        <f>IF($B291="","",INDEX('All CCC'!AS$7:AS$846,MATCH(WatchList!$B291,'All CCC'!$B$7:$B$846,0)))</f>
        <v/>
      </c>
      <c r="AT291" s="856" t="str">
        <f>IF($B291="","",INDEX('All CCC'!AT$7:AT$846,MATCH(WatchList!$B291,'All CCC'!$B$7:$B$846,0)))</f>
        <v/>
      </c>
      <c r="AU291" s="856" t="str">
        <f>IF($B291="","",INDEX('All CCC'!AU$7:AU$846,MATCH(WatchList!$B291,'All CCC'!$B$7:$B$846,0)))</f>
        <v/>
      </c>
      <c r="AV291" s="856" t="str">
        <f>IF($B291="","",INDEX('All CCC'!AV$7:AV$846,MATCH(WatchList!$B291,'All CCC'!$B$7:$B$846,0)))</f>
        <v/>
      </c>
      <c r="AW291" s="856" t="str">
        <f>IF($B291="","",INDEX('All CCC'!AW$7:AW$846,MATCH(WatchList!$B291,'All CCC'!$B$7:$B$846,0)))</f>
        <v/>
      </c>
      <c r="AX291" s="856" t="str">
        <f>IF($B291="","",INDEX('All CCC'!AX$7:AX$846,MATCH(WatchList!$B291,'All CCC'!$B$7:$B$846,0)))</f>
        <v/>
      </c>
      <c r="AY291" s="856" t="str">
        <f>IF($B291="","",INDEX('All CCC'!AY$7:AY$846,MATCH(WatchList!$B291,'All CCC'!$B$7:$B$846,0)))</f>
        <v/>
      </c>
      <c r="AZ291" s="856" t="str">
        <f>IF($B291="","",INDEX('All CCC'!AZ$7:AZ$846,MATCH(WatchList!$B291,'All CCC'!$B$7:$B$846,0)))</f>
        <v/>
      </c>
      <c r="BA291" s="856" t="str">
        <f>IF($B291="","",INDEX('All CCC'!BA$7:BA$846,MATCH(WatchList!$B291,'All CCC'!$B$7:$B$846,0)))</f>
        <v/>
      </c>
      <c r="BB291" s="856" t="str">
        <f>IF($B291="","",INDEX('All CCC'!BB$7:BB$846,MATCH(WatchList!$B291,'All CCC'!$B$7:$B$846,0)))</f>
        <v/>
      </c>
      <c r="BC291" s="856" t="str">
        <f>IF($B291="","",INDEX('All CCC'!BC$7:BC$846,MATCH(WatchList!$B291,'All CCC'!$B$7:$B$846,0)))</f>
        <v/>
      </c>
      <c r="BD291" s="856" t="str">
        <f>IF($B291="","",INDEX('All CCC'!BD$7:BD$846,MATCH(WatchList!$B291,'All CCC'!$B$7:$B$846,0)))</f>
        <v/>
      </c>
      <c r="BE291" s="856" t="str">
        <f>IF($B291="","",INDEX('All CCC'!BE$7:BE$846,MATCH(WatchList!$B291,'All CCC'!$B$7:$B$846,0)))</f>
        <v/>
      </c>
      <c r="BF291" s="856" t="str">
        <f>IF($B291="","",INDEX('All CCC'!BF$7:BF$846,MATCH(WatchList!$B291,'All CCC'!$B$7:$B$846,0)))</f>
        <v/>
      </c>
      <c r="BG291" s="856" t="str">
        <f>IF($B291="","",INDEX('All CCC'!BG$7:BG$846,MATCH(WatchList!$B291,'All CCC'!$B$7:$B$846,0)))</f>
        <v/>
      </c>
    </row>
    <row r="292" spans="1:59" x14ac:dyDescent="0.2">
      <c r="A292" s="550" t="str">
        <f>IF($B292="","",INDEX('All CCC'!A$7:A$846,MATCH(WatchList!$B292,'All CCC'!$B$7:$B$846,0)))</f>
        <v/>
      </c>
      <c r="B292" s="31"/>
      <c r="C292" s="856" t="str">
        <f>IF($B292="","",INDEX('All CCC'!C$7:C$846,MATCH(WatchList!$B292,'All CCC'!$B$7:$B$846,0)))</f>
        <v/>
      </c>
      <c r="D292" s="856" t="str">
        <f>IF($B292="","",INDEX('All CCC'!D$7:D$846,MATCH(WatchList!$B292,'All CCC'!$B$7:$B$846,0)))</f>
        <v/>
      </c>
      <c r="E292" s="856" t="str">
        <f>IF($B292="","",INDEX('All CCC'!E$7:E$846,MATCH(WatchList!$B292,'All CCC'!$B$7:$B$846,0)))</f>
        <v/>
      </c>
      <c r="F292" s="856" t="str">
        <f>IF($B292="","",INDEX('All CCC'!F$7:F$846,MATCH(WatchList!$B292,'All CCC'!$B$7:$B$846,0)))</f>
        <v/>
      </c>
      <c r="G292" s="856" t="str">
        <f>IF($B292="","",INDEX('All CCC'!G$7:G$846,MATCH(WatchList!$B292,'All CCC'!$B$7:$B$846,0)))</f>
        <v/>
      </c>
      <c r="H292" s="856" t="str">
        <f>IF($B292="","",INDEX('All CCC'!H$7:H$846,MATCH(WatchList!$B292,'All CCC'!$B$7:$B$846,0)))</f>
        <v/>
      </c>
      <c r="I292" s="856" t="str">
        <f>IF($B292="","",INDEX('All CCC'!I$7:I$846,MATCH(WatchList!$B292,'All CCC'!$B$7:$B$846,0)))</f>
        <v/>
      </c>
      <c r="J292" s="856" t="str">
        <f>IF($B292="","",INDEX('All CCC'!J$7:J$846,MATCH(WatchList!$B292,'All CCC'!$B$7:$B$846,0)))</f>
        <v/>
      </c>
      <c r="K292" s="856" t="str">
        <f>IF($B292="","",INDEX('All CCC'!K$7:K$846,MATCH(WatchList!$B292,'All CCC'!$B$7:$B$846,0)))</f>
        <v/>
      </c>
      <c r="L292" s="856" t="str">
        <f>IF($B292="","",INDEX('All CCC'!L$7:L$846,MATCH(WatchList!$B292,'All CCC'!$B$7:$B$846,0)))</f>
        <v/>
      </c>
      <c r="M292" s="856" t="str">
        <f>IF($B292="","",INDEX('All CCC'!M$7:M$846,MATCH(WatchList!$B292,'All CCC'!$B$7:$B$846,0)))</f>
        <v/>
      </c>
      <c r="N292" s="856" t="str">
        <f>IF($B292="","",INDEX('All CCC'!N$7:N$846,MATCH(WatchList!$B292,'All CCC'!$B$7:$B$846,0)))</f>
        <v/>
      </c>
      <c r="O292" s="856" t="str">
        <f>IF($B292="","",INDEX('All CCC'!O$7:O$846,MATCH(WatchList!$B292,'All CCC'!$B$7:$B$846,0)))</f>
        <v/>
      </c>
      <c r="P292" s="857" t="str">
        <f>IF($B292="","",INDEX('All CCC'!P$7:P$846,MATCH(WatchList!$B292,'All CCC'!$B$7:$B$846,0)))</f>
        <v/>
      </c>
      <c r="Q292" s="857" t="str">
        <f>IF($B292="","",INDEX('All CCC'!Q$7:Q$846,MATCH(WatchList!$B292,'All CCC'!$B$7:$B$846,0)))</f>
        <v/>
      </c>
      <c r="R292" s="856" t="str">
        <f>IF($B292="","",INDEX('All CCC'!R$7:R$846,MATCH(WatchList!$B292,'All CCC'!$B$7:$B$846,0)))</f>
        <v/>
      </c>
      <c r="S292" s="856" t="str">
        <f>IF($B292="","",INDEX('All CCC'!S$7:S$846,MATCH(WatchList!$B292,'All CCC'!$B$7:$B$846,0)))</f>
        <v/>
      </c>
      <c r="T292" s="856" t="str">
        <f>IF($B292="","",INDEX('All CCC'!T$7:T$846,MATCH(WatchList!$B292,'All CCC'!$B$7:$B$846,0)))</f>
        <v/>
      </c>
      <c r="U292" s="856" t="str">
        <f>IF($B292="","",INDEX('All CCC'!U$7:U$846,MATCH(WatchList!$B292,'All CCC'!$B$7:$B$846,0)))</f>
        <v/>
      </c>
      <c r="V292" s="856" t="str">
        <f>IF($B292="","",INDEX('All CCC'!V$7:V$846,MATCH(WatchList!$B292,'All CCC'!$B$7:$B$846,0)))</f>
        <v/>
      </c>
      <c r="W292" s="856" t="str">
        <f>IF($B292="","",INDEX('All CCC'!W$7:W$846,MATCH(WatchList!$B292,'All CCC'!$B$7:$B$846,0)))</f>
        <v/>
      </c>
      <c r="X292" s="856" t="str">
        <f>IF($B292="","",INDEX('All CCC'!X$7:X$846,MATCH(WatchList!$B292,'All CCC'!$B$7:$B$846,0)))</f>
        <v/>
      </c>
      <c r="Y292" s="856" t="str">
        <f>IF($B292="","",INDEX('All CCC'!Y$7:Y$846,MATCH(WatchList!$B292,'All CCC'!$B$7:$B$846,0)))</f>
        <v/>
      </c>
      <c r="Z292" s="856" t="str">
        <f>IF($B292="","",INDEX('All CCC'!Z$7:Z$846,MATCH(WatchList!$B292,'All CCC'!$B$7:$B$846,0)))</f>
        <v/>
      </c>
      <c r="AA292" s="856" t="str">
        <f>IF($B292="","",INDEX('All CCC'!AA$7:AA$846,MATCH(WatchList!$B292,'All CCC'!$B$7:$B$846,0)))</f>
        <v/>
      </c>
      <c r="AB292" s="856" t="str">
        <f>IF($B292="","",INDEX('All CCC'!AB$7:AB$846,MATCH(WatchList!$B292,'All CCC'!$B$7:$B$846,0)))</f>
        <v/>
      </c>
      <c r="AC292" s="856" t="str">
        <f>IF($B292="","",INDEX('All CCC'!AC$7:AC$846,MATCH(WatchList!$B292,'All CCC'!$B$7:$B$846,0)))</f>
        <v/>
      </c>
      <c r="AD292" s="856" t="str">
        <f>IF($B292="","",INDEX('All CCC'!AD$7:AD$846,MATCH(WatchList!$B292,'All CCC'!$B$7:$B$846,0)))</f>
        <v/>
      </c>
      <c r="AE292" s="856" t="str">
        <f>IF($B292="","",INDEX('All CCC'!AE$7:AE$846,MATCH(WatchList!$B292,'All CCC'!$B$7:$B$846,0)))</f>
        <v/>
      </c>
      <c r="AF292" s="856" t="str">
        <f>IF($B292="","",INDEX('All CCC'!AF$7:AF$846,MATCH(WatchList!$B292,'All CCC'!$B$7:$B$846,0)))</f>
        <v/>
      </c>
      <c r="AG292" s="856" t="str">
        <f>IF($B292="","",INDEX('All CCC'!AG$7:AG$846,MATCH(WatchList!$B292,'All CCC'!$B$7:$B$846,0)))</f>
        <v/>
      </c>
      <c r="AH292" s="856" t="str">
        <f>IF($B292="","",INDEX('All CCC'!AH$7:AH$846,MATCH(WatchList!$B292,'All CCC'!$B$7:$B$846,0)))</f>
        <v/>
      </c>
      <c r="AI292" s="856" t="str">
        <f>IF($B292="","",INDEX('All CCC'!AI$7:AI$846,MATCH(WatchList!$B292,'All CCC'!$B$7:$B$846,0)))</f>
        <v/>
      </c>
      <c r="AJ292" s="856" t="str">
        <f>IF($B292="","",INDEX('All CCC'!AJ$7:AJ$846,MATCH(WatchList!$B292,'All CCC'!$B$7:$B$846,0)))</f>
        <v/>
      </c>
      <c r="AK292" s="856" t="str">
        <f>IF($B292="","",INDEX('All CCC'!AK$7:AK$846,MATCH(WatchList!$B292,'All CCC'!$B$7:$B$846,0)))</f>
        <v/>
      </c>
      <c r="AL292" s="856" t="str">
        <f>IF($B292="","",INDEX('All CCC'!AL$7:AL$846,MATCH(WatchList!$B292,'All CCC'!$B$7:$B$846,0)))</f>
        <v/>
      </c>
      <c r="AM292" s="856" t="str">
        <f>IF($B292="","",INDEX('All CCC'!AM$7:AM$846,MATCH(WatchList!$B292,'All CCC'!$B$7:$B$846,0)))</f>
        <v/>
      </c>
      <c r="AN292" s="856" t="str">
        <f>IF($B292="","",INDEX('All CCC'!AN$7:AN$846,MATCH(WatchList!$B292,'All CCC'!$B$7:$B$846,0)))</f>
        <v/>
      </c>
      <c r="AO292" s="856" t="str">
        <f>IF($B292="","",INDEX('All CCC'!AO$7:AO$846,MATCH(WatchList!$B292,'All CCC'!$B$7:$B$846,0)))</f>
        <v/>
      </c>
      <c r="AP292" s="856" t="str">
        <f>IF($B292="","",INDEX('All CCC'!AP$7:AP$846,MATCH(WatchList!$B292,'All CCC'!$B$7:$B$846,0)))</f>
        <v/>
      </c>
      <c r="AQ292" s="856" t="str">
        <f>IF($B292="","",INDEX('All CCC'!AQ$7:AQ$846,MATCH(WatchList!$B292,'All CCC'!$B$7:$B$846,0)))</f>
        <v/>
      </c>
      <c r="AR292" s="856" t="str">
        <f>IF($B292="","",INDEX('All CCC'!AR$7:AR$846,MATCH(WatchList!$B292,'All CCC'!$B$7:$B$846,0)))</f>
        <v/>
      </c>
      <c r="AS292" s="856" t="str">
        <f>IF($B292="","",INDEX('All CCC'!AS$7:AS$846,MATCH(WatchList!$B292,'All CCC'!$B$7:$B$846,0)))</f>
        <v/>
      </c>
      <c r="AT292" s="856" t="str">
        <f>IF($B292="","",INDEX('All CCC'!AT$7:AT$846,MATCH(WatchList!$B292,'All CCC'!$B$7:$B$846,0)))</f>
        <v/>
      </c>
      <c r="AU292" s="856" t="str">
        <f>IF($B292="","",INDEX('All CCC'!AU$7:AU$846,MATCH(WatchList!$B292,'All CCC'!$B$7:$B$846,0)))</f>
        <v/>
      </c>
      <c r="AV292" s="856" t="str">
        <f>IF($B292="","",INDEX('All CCC'!AV$7:AV$846,MATCH(WatchList!$B292,'All CCC'!$B$7:$B$846,0)))</f>
        <v/>
      </c>
      <c r="AW292" s="856" t="str">
        <f>IF($B292="","",INDEX('All CCC'!AW$7:AW$846,MATCH(WatchList!$B292,'All CCC'!$B$7:$B$846,0)))</f>
        <v/>
      </c>
      <c r="AX292" s="856" t="str">
        <f>IF($B292="","",INDEX('All CCC'!AX$7:AX$846,MATCH(WatchList!$B292,'All CCC'!$B$7:$B$846,0)))</f>
        <v/>
      </c>
      <c r="AY292" s="856" t="str">
        <f>IF($B292="","",INDEX('All CCC'!AY$7:AY$846,MATCH(WatchList!$B292,'All CCC'!$B$7:$B$846,0)))</f>
        <v/>
      </c>
      <c r="AZ292" s="856" t="str">
        <f>IF($B292="","",INDEX('All CCC'!AZ$7:AZ$846,MATCH(WatchList!$B292,'All CCC'!$B$7:$B$846,0)))</f>
        <v/>
      </c>
      <c r="BA292" s="856" t="str">
        <f>IF($B292="","",INDEX('All CCC'!BA$7:BA$846,MATCH(WatchList!$B292,'All CCC'!$B$7:$B$846,0)))</f>
        <v/>
      </c>
      <c r="BB292" s="856" t="str">
        <f>IF($B292="","",INDEX('All CCC'!BB$7:BB$846,MATCH(WatchList!$B292,'All CCC'!$B$7:$B$846,0)))</f>
        <v/>
      </c>
      <c r="BC292" s="856" t="str">
        <f>IF($B292="","",INDEX('All CCC'!BC$7:BC$846,MATCH(WatchList!$B292,'All CCC'!$B$7:$B$846,0)))</f>
        <v/>
      </c>
      <c r="BD292" s="856" t="str">
        <f>IF($B292="","",INDEX('All CCC'!BD$7:BD$846,MATCH(WatchList!$B292,'All CCC'!$B$7:$B$846,0)))</f>
        <v/>
      </c>
      <c r="BE292" s="856" t="str">
        <f>IF($B292="","",INDEX('All CCC'!BE$7:BE$846,MATCH(WatchList!$B292,'All CCC'!$B$7:$B$846,0)))</f>
        <v/>
      </c>
      <c r="BF292" s="856" t="str">
        <f>IF($B292="","",INDEX('All CCC'!BF$7:BF$846,MATCH(WatchList!$B292,'All CCC'!$B$7:$B$846,0)))</f>
        <v/>
      </c>
      <c r="BG292" s="856" t="str">
        <f>IF($B292="","",INDEX('All CCC'!BG$7:BG$846,MATCH(WatchList!$B292,'All CCC'!$B$7:$B$846,0)))</f>
        <v/>
      </c>
    </row>
    <row r="293" spans="1:59" x14ac:dyDescent="0.2">
      <c r="A293" s="550" t="str">
        <f>IF($B293="","",INDEX('All CCC'!A$7:A$846,MATCH(WatchList!$B293,'All CCC'!$B$7:$B$846,0)))</f>
        <v/>
      </c>
      <c r="B293" s="31"/>
      <c r="C293" s="856" t="str">
        <f>IF($B293="","",INDEX('All CCC'!C$7:C$846,MATCH(WatchList!$B293,'All CCC'!$B$7:$B$846,0)))</f>
        <v/>
      </c>
      <c r="D293" s="856" t="str">
        <f>IF($B293="","",INDEX('All CCC'!D$7:D$846,MATCH(WatchList!$B293,'All CCC'!$B$7:$B$846,0)))</f>
        <v/>
      </c>
      <c r="E293" s="856" t="str">
        <f>IF($B293="","",INDEX('All CCC'!E$7:E$846,MATCH(WatchList!$B293,'All CCC'!$B$7:$B$846,0)))</f>
        <v/>
      </c>
      <c r="F293" s="856" t="str">
        <f>IF($B293="","",INDEX('All CCC'!F$7:F$846,MATCH(WatchList!$B293,'All CCC'!$B$7:$B$846,0)))</f>
        <v/>
      </c>
      <c r="G293" s="856" t="str">
        <f>IF($B293="","",INDEX('All CCC'!G$7:G$846,MATCH(WatchList!$B293,'All CCC'!$B$7:$B$846,0)))</f>
        <v/>
      </c>
      <c r="H293" s="856" t="str">
        <f>IF($B293="","",INDEX('All CCC'!H$7:H$846,MATCH(WatchList!$B293,'All CCC'!$B$7:$B$846,0)))</f>
        <v/>
      </c>
      <c r="I293" s="856" t="str">
        <f>IF($B293="","",INDEX('All CCC'!I$7:I$846,MATCH(WatchList!$B293,'All CCC'!$B$7:$B$846,0)))</f>
        <v/>
      </c>
      <c r="J293" s="856" t="str">
        <f>IF($B293="","",INDEX('All CCC'!J$7:J$846,MATCH(WatchList!$B293,'All CCC'!$B$7:$B$846,0)))</f>
        <v/>
      </c>
      <c r="K293" s="856" t="str">
        <f>IF($B293="","",INDEX('All CCC'!K$7:K$846,MATCH(WatchList!$B293,'All CCC'!$B$7:$B$846,0)))</f>
        <v/>
      </c>
      <c r="L293" s="856" t="str">
        <f>IF($B293="","",INDEX('All CCC'!L$7:L$846,MATCH(WatchList!$B293,'All CCC'!$B$7:$B$846,0)))</f>
        <v/>
      </c>
      <c r="M293" s="856" t="str">
        <f>IF($B293="","",INDEX('All CCC'!M$7:M$846,MATCH(WatchList!$B293,'All CCC'!$B$7:$B$846,0)))</f>
        <v/>
      </c>
      <c r="N293" s="856" t="str">
        <f>IF($B293="","",INDEX('All CCC'!N$7:N$846,MATCH(WatchList!$B293,'All CCC'!$B$7:$B$846,0)))</f>
        <v/>
      </c>
      <c r="O293" s="856" t="str">
        <f>IF($B293="","",INDEX('All CCC'!O$7:O$846,MATCH(WatchList!$B293,'All CCC'!$B$7:$B$846,0)))</f>
        <v/>
      </c>
      <c r="P293" s="857" t="str">
        <f>IF($B293="","",INDEX('All CCC'!P$7:P$846,MATCH(WatchList!$B293,'All CCC'!$B$7:$B$846,0)))</f>
        <v/>
      </c>
      <c r="Q293" s="857" t="str">
        <f>IF($B293="","",INDEX('All CCC'!Q$7:Q$846,MATCH(WatchList!$B293,'All CCC'!$B$7:$B$846,0)))</f>
        <v/>
      </c>
      <c r="R293" s="856" t="str">
        <f>IF($B293="","",INDEX('All CCC'!R$7:R$846,MATCH(WatchList!$B293,'All CCC'!$B$7:$B$846,0)))</f>
        <v/>
      </c>
      <c r="S293" s="856" t="str">
        <f>IF($B293="","",INDEX('All CCC'!S$7:S$846,MATCH(WatchList!$B293,'All CCC'!$B$7:$B$846,0)))</f>
        <v/>
      </c>
      <c r="T293" s="856" t="str">
        <f>IF($B293="","",INDEX('All CCC'!T$7:T$846,MATCH(WatchList!$B293,'All CCC'!$B$7:$B$846,0)))</f>
        <v/>
      </c>
      <c r="U293" s="856" t="str">
        <f>IF($B293="","",INDEX('All CCC'!U$7:U$846,MATCH(WatchList!$B293,'All CCC'!$B$7:$B$846,0)))</f>
        <v/>
      </c>
      <c r="V293" s="856" t="str">
        <f>IF($B293="","",INDEX('All CCC'!V$7:V$846,MATCH(WatchList!$B293,'All CCC'!$B$7:$B$846,0)))</f>
        <v/>
      </c>
      <c r="W293" s="856" t="str">
        <f>IF($B293="","",INDEX('All CCC'!W$7:W$846,MATCH(WatchList!$B293,'All CCC'!$B$7:$B$846,0)))</f>
        <v/>
      </c>
      <c r="X293" s="856" t="str">
        <f>IF($B293="","",INDEX('All CCC'!X$7:X$846,MATCH(WatchList!$B293,'All CCC'!$B$7:$B$846,0)))</f>
        <v/>
      </c>
      <c r="Y293" s="856" t="str">
        <f>IF($B293="","",INDEX('All CCC'!Y$7:Y$846,MATCH(WatchList!$B293,'All CCC'!$B$7:$B$846,0)))</f>
        <v/>
      </c>
      <c r="Z293" s="856" t="str">
        <f>IF($B293="","",INDEX('All CCC'!Z$7:Z$846,MATCH(WatchList!$B293,'All CCC'!$B$7:$B$846,0)))</f>
        <v/>
      </c>
      <c r="AA293" s="856" t="str">
        <f>IF($B293="","",INDEX('All CCC'!AA$7:AA$846,MATCH(WatchList!$B293,'All CCC'!$B$7:$B$846,0)))</f>
        <v/>
      </c>
      <c r="AB293" s="856" t="str">
        <f>IF($B293="","",INDEX('All CCC'!AB$7:AB$846,MATCH(WatchList!$B293,'All CCC'!$B$7:$B$846,0)))</f>
        <v/>
      </c>
      <c r="AC293" s="856" t="str">
        <f>IF($B293="","",INDEX('All CCC'!AC$7:AC$846,MATCH(WatchList!$B293,'All CCC'!$B$7:$B$846,0)))</f>
        <v/>
      </c>
      <c r="AD293" s="856" t="str">
        <f>IF($B293="","",INDEX('All CCC'!AD$7:AD$846,MATCH(WatchList!$B293,'All CCC'!$B$7:$B$846,0)))</f>
        <v/>
      </c>
      <c r="AE293" s="856" t="str">
        <f>IF($B293="","",INDEX('All CCC'!AE$7:AE$846,MATCH(WatchList!$B293,'All CCC'!$B$7:$B$846,0)))</f>
        <v/>
      </c>
      <c r="AF293" s="856" t="str">
        <f>IF($B293="","",INDEX('All CCC'!AF$7:AF$846,MATCH(WatchList!$B293,'All CCC'!$B$7:$B$846,0)))</f>
        <v/>
      </c>
      <c r="AG293" s="856" t="str">
        <f>IF($B293="","",INDEX('All CCC'!AG$7:AG$846,MATCH(WatchList!$B293,'All CCC'!$B$7:$B$846,0)))</f>
        <v/>
      </c>
      <c r="AH293" s="856" t="str">
        <f>IF($B293="","",INDEX('All CCC'!AH$7:AH$846,MATCH(WatchList!$B293,'All CCC'!$B$7:$B$846,0)))</f>
        <v/>
      </c>
      <c r="AI293" s="856" t="str">
        <f>IF($B293="","",INDEX('All CCC'!AI$7:AI$846,MATCH(WatchList!$B293,'All CCC'!$B$7:$B$846,0)))</f>
        <v/>
      </c>
      <c r="AJ293" s="856" t="str">
        <f>IF($B293="","",INDEX('All CCC'!AJ$7:AJ$846,MATCH(WatchList!$B293,'All CCC'!$B$7:$B$846,0)))</f>
        <v/>
      </c>
      <c r="AK293" s="856" t="str">
        <f>IF($B293="","",INDEX('All CCC'!AK$7:AK$846,MATCH(WatchList!$B293,'All CCC'!$B$7:$B$846,0)))</f>
        <v/>
      </c>
      <c r="AL293" s="856" t="str">
        <f>IF($B293="","",INDEX('All CCC'!AL$7:AL$846,MATCH(WatchList!$B293,'All CCC'!$B$7:$B$846,0)))</f>
        <v/>
      </c>
      <c r="AM293" s="856" t="str">
        <f>IF($B293="","",INDEX('All CCC'!AM$7:AM$846,MATCH(WatchList!$B293,'All CCC'!$B$7:$B$846,0)))</f>
        <v/>
      </c>
      <c r="AN293" s="856" t="str">
        <f>IF($B293="","",INDEX('All CCC'!AN$7:AN$846,MATCH(WatchList!$B293,'All CCC'!$B$7:$B$846,0)))</f>
        <v/>
      </c>
      <c r="AO293" s="856" t="str">
        <f>IF($B293="","",INDEX('All CCC'!AO$7:AO$846,MATCH(WatchList!$B293,'All CCC'!$B$7:$B$846,0)))</f>
        <v/>
      </c>
      <c r="AP293" s="856" t="str">
        <f>IF($B293="","",INDEX('All CCC'!AP$7:AP$846,MATCH(WatchList!$B293,'All CCC'!$B$7:$B$846,0)))</f>
        <v/>
      </c>
      <c r="AQ293" s="856" t="str">
        <f>IF($B293="","",INDEX('All CCC'!AQ$7:AQ$846,MATCH(WatchList!$B293,'All CCC'!$B$7:$B$846,0)))</f>
        <v/>
      </c>
      <c r="AR293" s="856" t="str">
        <f>IF($B293="","",INDEX('All CCC'!AR$7:AR$846,MATCH(WatchList!$B293,'All CCC'!$B$7:$B$846,0)))</f>
        <v/>
      </c>
      <c r="AS293" s="856" t="str">
        <f>IF($B293="","",INDEX('All CCC'!AS$7:AS$846,MATCH(WatchList!$B293,'All CCC'!$B$7:$B$846,0)))</f>
        <v/>
      </c>
      <c r="AT293" s="856" t="str">
        <f>IF($B293="","",INDEX('All CCC'!AT$7:AT$846,MATCH(WatchList!$B293,'All CCC'!$B$7:$B$846,0)))</f>
        <v/>
      </c>
      <c r="AU293" s="856" t="str">
        <f>IF($B293="","",INDEX('All CCC'!AU$7:AU$846,MATCH(WatchList!$B293,'All CCC'!$B$7:$B$846,0)))</f>
        <v/>
      </c>
      <c r="AV293" s="856" t="str">
        <f>IF($B293="","",INDEX('All CCC'!AV$7:AV$846,MATCH(WatchList!$B293,'All CCC'!$B$7:$B$846,0)))</f>
        <v/>
      </c>
      <c r="AW293" s="856" t="str">
        <f>IF($B293="","",INDEX('All CCC'!AW$7:AW$846,MATCH(WatchList!$B293,'All CCC'!$B$7:$B$846,0)))</f>
        <v/>
      </c>
      <c r="AX293" s="856" t="str">
        <f>IF($B293="","",INDEX('All CCC'!AX$7:AX$846,MATCH(WatchList!$B293,'All CCC'!$B$7:$B$846,0)))</f>
        <v/>
      </c>
      <c r="AY293" s="856" t="str">
        <f>IF($B293="","",INDEX('All CCC'!AY$7:AY$846,MATCH(WatchList!$B293,'All CCC'!$B$7:$B$846,0)))</f>
        <v/>
      </c>
      <c r="AZ293" s="856" t="str">
        <f>IF($B293="","",INDEX('All CCC'!AZ$7:AZ$846,MATCH(WatchList!$B293,'All CCC'!$B$7:$B$846,0)))</f>
        <v/>
      </c>
      <c r="BA293" s="856" t="str">
        <f>IF($B293="","",INDEX('All CCC'!BA$7:BA$846,MATCH(WatchList!$B293,'All CCC'!$B$7:$B$846,0)))</f>
        <v/>
      </c>
      <c r="BB293" s="856" t="str">
        <f>IF($B293="","",INDEX('All CCC'!BB$7:BB$846,MATCH(WatchList!$B293,'All CCC'!$B$7:$B$846,0)))</f>
        <v/>
      </c>
      <c r="BC293" s="856" t="str">
        <f>IF($B293="","",INDEX('All CCC'!BC$7:BC$846,MATCH(WatchList!$B293,'All CCC'!$B$7:$B$846,0)))</f>
        <v/>
      </c>
      <c r="BD293" s="856" t="str">
        <f>IF($B293="","",INDEX('All CCC'!BD$7:BD$846,MATCH(WatchList!$B293,'All CCC'!$B$7:$B$846,0)))</f>
        <v/>
      </c>
      <c r="BE293" s="856" t="str">
        <f>IF($B293="","",INDEX('All CCC'!BE$7:BE$846,MATCH(WatchList!$B293,'All CCC'!$B$7:$B$846,0)))</f>
        <v/>
      </c>
      <c r="BF293" s="856" t="str">
        <f>IF($B293="","",INDEX('All CCC'!BF$7:BF$846,MATCH(WatchList!$B293,'All CCC'!$B$7:$B$846,0)))</f>
        <v/>
      </c>
      <c r="BG293" s="856" t="str">
        <f>IF($B293="","",INDEX('All CCC'!BG$7:BG$846,MATCH(WatchList!$B293,'All CCC'!$B$7:$B$846,0)))</f>
        <v/>
      </c>
    </row>
    <row r="294" spans="1:59" x14ac:dyDescent="0.2">
      <c r="A294" s="550" t="str">
        <f>IF($B294="","",INDEX('All CCC'!A$7:A$846,MATCH(WatchList!$B294,'All CCC'!$B$7:$B$846,0)))</f>
        <v/>
      </c>
      <c r="B294" s="31"/>
      <c r="C294" s="856" t="str">
        <f>IF($B294="","",INDEX('All CCC'!C$7:C$846,MATCH(WatchList!$B294,'All CCC'!$B$7:$B$846,0)))</f>
        <v/>
      </c>
      <c r="D294" s="856" t="str">
        <f>IF($B294="","",INDEX('All CCC'!D$7:D$846,MATCH(WatchList!$B294,'All CCC'!$B$7:$B$846,0)))</f>
        <v/>
      </c>
      <c r="E294" s="856" t="str">
        <f>IF($B294="","",INDEX('All CCC'!E$7:E$846,MATCH(WatchList!$B294,'All CCC'!$B$7:$B$846,0)))</f>
        <v/>
      </c>
      <c r="F294" s="856" t="str">
        <f>IF($B294="","",INDEX('All CCC'!F$7:F$846,MATCH(WatchList!$B294,'All CCC'!$B$7:$B$846,0)))</f>
        <v/>
      </c>
      <c r="G294" s="856" t="str">
        <f>IF($B294="","",INDEX('All CCC'!G$7:G$846,MATCH(WatchList!$B294,'All CCC'!$B$7:$B$846,0)))</f>
        <v/>
      </c>
      <c r="H294" s="856" t="str">
        <f>IF($B294="","",INDEX('All CCC'!H$7:H$846,MATCH(WatchList!$B294,'All CCC'!$B$7:$B$846,0)))</f>
        <v/>
      </c>
      <c r="I294" s="856" t="str">
        <f>IF($B294="","",INDEX('All CCC'!I$7:I$846,MATCH(WatchList!$B294,'All CCC'!$B$7:$B$846,0)))</f>
        <v/>
      </c>
      <c r="J294" s="856" t="str">
        <f>IF($B294="","",INDEX('All CCC'!J$7:J$846,MATCH(WatchList!$B294,'All CCC'!$B$7:$B$846,0)))</f>
        <v/>
      </c>
      <c r="K294" s="856" t="str">
        <f>IF($B294="","",INDEX('All CCC'!K$7:K$846,MATCH(WatchList!$B294,'All CCC'!$B$7:$B$846,0)))</f>
        <v/>
      </c>
      <c r="L294" s="856" t="str">
        <f>IF($B294="","",INDEX('All CCC'!L$7:L$846,MATCH(WatchList!$B294,'All CCC'!$B$7:$B$846,0)))</f>
        <v/>
      </c>
      <c r="M294" s="856" t="str">
        <f>IF($B294="","",INDEX('All CCC'!M$7:M$846,MATCH(WatchList!$B294,'All CCC'!$B$7:$B$846,0)))</f>
        <v/>
      </c>
      <c r="N294" s="856" t="str">
        <f>IF($B294="","",INDEX('All CCC'!N$7:N$846,MATCH(WatchList!$B294,'All CCC'!$B$7:$B$846,0)))</f>
        <v/>
      </c>
      <c r="O294" s="856" t="str">
        <f>IF($B294="","",INDEX('All CCC'!O$7:O$846,MATCH(WatchList!$B294,'All CCC'!$B$7:$B$846,0)))</f>
        <v/>
      </c>
      <c r="P294" s="857" t="str">
        <f>IF($B294="","",INDEX('All CCC'!P$7:P$846,MATCH(WatchList!$B294,'All CCC'!$B$7:$B$846,0)))</f>
        <v/>
      </c>
      <c r="Q294" s="857" t="str">
        <f>IF($B294="","",INDEX('All CCC'!Q$7:Q$846,MATCH(WatchList!$B294,'All CCC'!$B$7:$B$846,0)))</f>
        <v/>
      </c>
      <c r="R294" s="856" t="str">
        <f>IF($B294="","",INDEX('All CCC'!R$7:R$846,MATCH(WatchList!$B294,'All CCC'!$B$7:$B$846,0)))</f>
        <v/>
      </c>
      <c r="S294" s="856" t="str">
        <f>IF($B294="","",INDEX('All CCC'!S$7:S$846,MATCH(WatchList!$B294,'All CCC'!$B$7:$B$846,0)))</f>
        <v/>
      </c>
      <c r="T294" s="856" t="str">
        <f>IF($B294="","",INDEX('All CCC'!T$7:T$846,MATCH(WatchList!$B294,'All CCC'!$B$7:$B$846,0)))</f>
        <v/>
      </c>
      <c r="U294" s="856" t="str">
        <f>IF($B294="","",INDEX('All CCC'!U$7:U$846,MATCH(WatchList!$B294,'All CCC'!$B$7:$B$846,0)))</f>
        <v/>
      </c>
      <c r="V294" s="856" t="str">
        <f>IF($B294="","",INDEX('All CCC'!V$7:V$846,MATCH(WatchList!$B294,'All CCC'!$B$7:$B$846,0)))</f>
        <v/>
      </c>
      <c r="W294" s="856" t="str">
        <f>IF($B294="","",INDEX('All CCC'!W$7:W$846,MATCH(WatchList!$B294,'All CCC'!$B$7:$B$846,0)))</f>
        <v/>
      </c>
      <c r="X294" s="856" t="str">
        <f>IF($B294="","",INDEX('All CCC'!X$7:X$846,MATCH(WatchList!$B294,'All CCC'!$B$7:$B$846,0)))</f>
        <v/>
      </c>
      <c r="Y294" s="856" t="str">
        <f>IF($B294="","",INDEX('All CCC'!Y$7:Y$846,MATCH(WatchList!$B294,'All CCC'!$B$7:$B$846,0)))</f>
        <v/>
      </c>
      <c r="Z294" s="856" t="str">
        <f>IF($B294="","",INDEX('All CCC'!Z$7:Z$846,MATCH(WatchList!$B294,'All CCC'!$B$7:$B$846,0)))</f>
        <v/>
      </c>
      <c r="AA294" s="856" t="str">
        <f>IF($B294="","",INDEX('All CCC'!AA$7:AA$846,MATCH(WatchList!$B294,'All CCC'!$B$7:$B$846,0)))</f>
        <v/>
      </c>
      <c r="AB294" s="856" t="str">
        <f>IF($B294="","",INDEX('All CCC'!AB$7:AB$846,MATCH(WatchList!$B294,'All CCC'!$B$7:$B$846,0)))</f>
        <v/>
      </c>
      <c r="AC294" s="856" t="str">
        <f>IF($B294="","",INDEX('All CCC'!AC$7:AC$846,MATCH(WatchList!$B294,'All CCC'!$B$7:$B$846,0)))</f>
        <v/>
      </c>
      <c r="AD294" s="856" t="str">
        <f>IF($B294="","",INDEX('All CCC'!AD$7:AD$846,MATCH(WatchList!$B294,'All CCC'!$B$7:$B$846,0)))</f>
        <v/>
      </c>
      <c r="AE294" s="856" t="str">
        <f>IF($B294="","",INDEX('All CCC'!AE$7:AE$846,MATCH(WatchList!$B294,'All CCC'!$B$7:$B$846,0)))</f>
        <v/>
      </c>
      <c r="AF294" s="856" t="str">
        <f>IF($B294="","",INDEX('All CCC'!AF$7:AF$846,MATCH(WatchList!$B294,'All CCC'!$B$7:$B$846,0)))</f>
        <v/>
      </c>
      <c r="AG294" s="856" t="str">
        <f>IF($B294="","",INDEX('All CCC'!AG$7:AG$846,MATCH(WatchList!$B294,'All CCC'!$B$7:$B$846,0)))</f>
        <v/>
      </c>
      <c r="AH294" s="856" t="str">
        <f>IF($B294="","",INDEX('All CCC'!AH$7:AH$846,MATCH(WatchList!$B294,'All CCC'!$B$7:$B$846,0)))</f>
        <v/>
      </c>
      <c r="AI294" s="856" t="str">
        <f>IF($B294="","",INDEX('All CCC'!AI$7:AI$846,MATCH(WatchList!$B294,'All CCC'!$B$7:$B$846,0)))</f>
        <v/>
      </c>
      <c r="AJ294" s="856" t="str">
        <f>IF($B294="","",INDEX('All CCC'!AJ$7:AJ$846,MATCH(WatchList!$B294,'All CCC'!$B$7:$B$846,0)))</f>
        <v/>
      </c>
      <c r="AK294" s="856" t="str">
        <f>IF($B294="","",INDEX('All CCC'!AK$7:AK$846,MATCH(WatchList!$B294,'All CCC'!$B$7:$B$846,0)))</f>
        <v/>
      </c>
      <c r="AL294" s="856" t="str">
        <f>IF($B294="","",INDEX('All CCC'!AL$7:AL$846,MATCH(WatchList!$B294,'All CCC'!$B$7:$B$846,0)))</f>
        <v/>
      </c>
      <c r="AM294" s="856" t="str">
        <f>IF($B294="","",INDEX('All CCC'!AM$7:AM$846,MATCH(WatchList!$B294,'All CCC'!$B$7:$B$846,0)))</f>
        <v/>
      </c>
      <c r="AN294" s="856" t="str">
        <f>IF($B294="","",INDEX('All CCC'!AN$7:AN$846,MATCH(WatchList!$B294,'All CCC'!$B$7:$B$846,0)))</f>
        <v/>
      </c>
      <c r="AO294" s="856" t="str">
        <f>IF($B294="","",INDEX('All CCC'!AO$7:AO$846,MATCH(WatchList!$B294,'All CCC'!$B$7:$B$846,0)))</f>
        <v/>
      </c>
      <c r="AP294" s="856" t="str">
        <f>IF($B294="","",INDEX('All CCC'!AP$7:AP$846,MATCH(WatchList!$B294,'All CCC'!$B$7:$B$846,0)))</f>
        <v/>
      </c>
      <c r="AQ294" s="856" t="str">
        <f>IF($B294="","",INDEX('All CCC'!AQ$7:AQ$846,MATCH(WatchList!$B294,'All CCC'!$B$7:$B$846,0)))</f>
        <v/>
      </c>
      <c r="AR294" s="856" t="str">
        <f>IF($B294="","",INDEX('All CCC'!AR$7:AR$846,MATCH(WatchList!$B294,'All CCC'!$B$7:$B$846,0)))</f>
        <v/>
      </c>
      <c r="AS294" s="856" t="str">
        <f>IF($B294="","",INDEX('All CCC'!AS$7:AS$846,MATCH(WatchList!$B294,'All CCC'!$B$7:$B$846,0)))</f>
        <v/>
      </c>
      <c r="AT294" s="856" t="str">
        <f>IF($B294="","",INDEX('All CCC'!AT$7:AT$846,MATCH(WatchList!$B294,'All CCC'!$B$7:$B$846,0)))</f>
        <v/>
      </c>
      <c r="AU294" s="856" t="str">
        <f>IF($B294="","",INDEX('All CCC'!AU$7:AU$846,MATCH(WatchList!$B294,'All CCC'!$B$7:$B$846,0)))</f>
        <v/>
      </c>
      <c r="AV294" s="856" t="str">
        <f>IF($B294="","",INDEX('All CCC'!AV$7:AV$846,MATCH(WatchList!$B294,'All CCC'!$B$7:$B$846,0)))</f>
        <v/>
      </c>
      <c r="AW294" s="856" t="str">
        <f>IF($B294="","",INDEX('All CCC'!AW$7:AW$846,MATCH(WatchList!$B294,'All CCC'!$B$7:$B$846,0)))</f>
        <v/>
      </c>
      <c r="AX294" s="856" t="str">
        <f>IF($B294="","",INDEX('All CCC'!AX$7:AX$846,MATCH(WatchList!$B294,'All CCC'!$B$7:$B$846,0)))</f>
        <v/>
      </c>
      <c r="AY294" s="856" t="str">
        <f>IF($B294="","",INDEX('All CCC'!AY$7:AY$846,MATCH(WatchList!$B294,'All CCC'!$B$7:$B$846,0)))</f>
        <v/>
      </c>
      <c r="AZ294" s="856" t="str">
        <f>IF($B294="","",INDEX('All CCC'!AZ$7:AZ$846,MATCH(WatchList!$B294,'All CCC'!$B$7:$B$846,0)))</f>
        <v/>
      </c>
      <c r="BA294" s="856" t="str">
        <f>IF($B294="","",INDEX('All CCC'!BA$7:BA$846,MATCH(WatchList!$B294,'All CCC'!$B$7:$B$846,0)))</f>
        <v/>
      </c>
      <c r="BB294" s="856" t="str">
        <f>IF($B294="","",INDEX('All CCC'!BB$7:BB$846,MATCH(WatchList!$B294,'All CCC'!$B$7:$B$846,0)))</f>
        <v/>
      </c>
      <c r="BC294" s="856" t="str">
        <f>IF($B294="","",INDEX('All CCC'!BC$7:BC$846,MATCH(WatchList!$B294,'All CCC'!$B$7:$B$846,0)))</f>
        <v/>
      </c>
      <c r="BD294" s="856" t="str">
        <f>IF($B294="","",INDEX('All CCC'!BD$7:BD$846,MATCH(WatchList!$B294,'All CCC'!$B$7:$B$846,0)))</f>
        <v/>
      </c>
      <c r="BE294" s="856" t="str">
        <f>IF($B294="","",INDEX('All CCC'!BE$7:BE$846,MATCH(WatchList!$B294,'All CCC'!$B$7:$B$846,0)))</f>
        <v/>
      </c>
      <c r="BF294" s="856" t="str">
        <f>IF($B294="","",INDEX('All CCC'!BF$7:BF$846,MATCH(WatchList!$B294,'All CCC'!$B$7:$B$846,0)))</f>
        <v/>
      </c>
      <c r="BG294" s="856" t="str">
        <f>IF($B294="","",INDEX('All CCC'!BG$7:BG$846,MATCH(WatchList!$B294,'All CCC'!$B$7:$B$846,0)))</f>
        <v/>
      </c>
    </row>
    <row r="295" spans="1:59" x14ac:dyDescent="0.2">
      <c r="A295" s="550" t="str">
        <f>IF($B295="","",INDEX('All CCC'!A$7:A$846,MATCH(WatchList!$B295,'All CCC'!$B$7:$B$846,0)))</f>
        <v/>
      </c>
      <c r="B295" s="31"/>
      <c r="C295" s="856" t="str">
        <f>IF($B295="","",INDEX('All CCC'!C$7:C$846,MATCH(WatchList!$B295,'All CCC'!$B$7:$B$846,0)))</f>
        <v/>
      </c>
      <c r="D295" s="856" t="str">
        <f>IF($B295="","",INDEX('All CCC'!D$7:D$846,MATCH(WatchList!$B295,'All CCC'!$B$7:$B$846,0)))</f>
        <v/>
      </c>
      <c r="E295" s="856" t="str">
        <f>IF($B295="","",INDEX('All CCC'!E$7:E$846,MATCH(WatchList!$B295,'All CCC'!$B$7:$B$846,0)))</f>
        <v/>
      </c>
      <c r="F295" s="856" t="str">
        <f>IF($B295="","",INDEX('All CCC'!F$7:F$846,MATCH(WatchList!$B295,'All CCC'!$B$7:$B$846,0)))</f>
        <v/>
      </c>
      <c r="G295" s="856" t="str">
        <f>IF($B295="","",INDEX('All CCC'!G$7:G$846,MATCH(WatchList!$B295,'All CCC'!$B$7:$B$846,0)))</f>
        <v/>
      </c>
      <c r="H295" s="856" t="str">
        <f>IF($B295="","",INDEX('All CCC'!H$7:H$846,MATCH(WatchList!$B295,'All CCC'!$B$7:$B$846,0)))</f>
        <v/>
      </c>
      <c r="I295" s="856" t="str">
        <f>IF($B295="","",INDEX('All CCC'!I$7:I$846,MATCH(WatchList!$B295,'All CCC'!$B$7:$B$846,0)))</f>
        <v/>
      </c>
      <c r="J295" s="856" t="str">
        <f>IF($B295="","",INDEX('All CCC'!J$7:J$846,MATCH(WatchList!$B295,'All CCC'!$B$7:$B$846,0)))</f>
        <v/>
      </c>
      <c r="K295" s="856" t="str">
        <f>IF($B295="","",INDEX('All CCC'!K$7:K$846,MATCH(WatchList!$B295,'All CCC'!$B$7:$B$846,0)))</f>
        <v/>
      </c>
      <c r="L295" s="856" t="str">
        <f>IF($B295="","",INDEX('All CCC'!L$7:L$846,MATCH(WatchList!$B295,'All CCC'!$B$7:$B$846,0)))</f>
        <v/>
      </c>
      <c r="M295" s="856" t="str">
        <f>IF($B295="","",INDEX('All CCC'!M$7:M$846,MATCH(WatchList!$B295,'All CCC'!$B$7:$B$846,0)))</f>
        <v/>
      </c>
      <c r="N295" s="856" t="str">
        <f>IF($B295="","",INDEX('All CCC'!N$7:N$846,MATCH(WatchList!$B295,'All CCC'!$B$7:$B$846,0)))</f>
        <v/>
      </c>
      <c r="O295" s="856" t="str">
        <f>IF($B295="","",INDEX('All CCC'!O$7:O$846,MATCH(WatchList!$B295,'All CCC'!$B$7:$B$846,0)))</f>
        <v/>
      </c>
      <c r="P295" s="857" t="str">
        <f>IF($B295="","",INDEX('All CCC'!P$7:P$846,MATCH(WatchList!$B295,'All CCC'!$B$7:$B$846,0)))</f>
        <v/>
      </c>
      <c r="Q295" s="857" t="str">
        <f>IF($B295="","",INDEX('All CCC'!Q$7:Q$846,MATCH(WatchList!$B295,'All CCC'!$B$7:$B$846,0)))</f>
        <v/>
      </c>
      <c r="R295" s="856" t="str">
        <f>IF($B295="","",INDEX('All CCC'!R$7:R$846,MATCH(WatchList!$B295,'All CCC'!$B$7:$B$846,0)))</f>
        <v/>
      </c>
      <c r="S295" s="856" t="str">
        <f>IF($B295="","",INDEX('All CCC'!S$7:S$846,MATCH(WatchList!$B295,'All CCC'!$B$7:$B$846,0)))</f>
        <v/>
      </c>
      <c r="T295" s="856" t="str">
        <f>IF($B295="","",INDEX('All CCC'!T$7:T$846,MATCH(WatchList!$B295,'All CCC'!$B$7:$B$846,0)))</f>
        <v/>
      </c>
      <c r="U295" s="856" t="str">
        <f>IF($B295="","",INDEX('All CCC'!U$7:U$846,MATCH(WatchList!$B295,'All CCC'!$B$7:$B$846,0)))</f>
        <v/>
      </c>
      <c r="V295" s="856" t="str">
        <f>IF($B295="","",INDEX('All CCC'!V$7:V$846,MATCH(WatchList!$B295,'All CCC'!$B$7:$B$846,0)))</f>
        <v/>
      </c>
      <c r="W295" s="856" t="str">
        <f>IF($B295="","",INDEX('All CCC'!W$7:W$846,MATCH(WatchList!$B295,'All CCC'!$B$7:$B$846,0)))</f>
        <v/>
      </c>
      <c r="X295" s="856" t="str">
        <f>IF($B295="","",INDEX('All CCC'!X$7:X$846,MATCH(WatchList!$B295,'All CCC'!$B$7:$B$846,0)))</f>
        <v/>
      </c>
      <c r="Y295" s="856" t="str">
        <f>IF($B295="","",INDEX('All CCC'!Y$7:Y$846,MATCH(WatchList!$B295,'All CCC'!$B$7:$B$846,0)))</f>
        <v/>
      </c>
      <c r="Z295" s="856" t="str">
        <f>IF($B295="","",INDEX('All CCC'!Z$7:Z$846,MATCH(WatchList!$B295,'All CCC'!$B$7:$B$846,0)))</f>
        <v/>
      </c>
      <c r="AA295" s="856" t="str">
        <f>IF($B295="","",INDEX('All CCC'!AA$7:AA$846,MATCH(WatchList!$B295,'All CCC'!$B$7:$B$846,0)))</f>
        <v/>
      </c>
      <c r="AB295" s="856" t="str">
        <f>IF($B295="","",INDEX('All CCC'!AB$7:AB$846,MATCH(WatchList!$B295,'All CCC'!$B$7:$B$846,0)))</f>
        <v/>
      </c>
      <c r="AC295" s="856" t="str">
        <f>IF($B295="","",INDEX('All CCC'!AC$7:AC$846,MATCH(WatchList!$B295,'All CCC'!$B$7:$B$846,0)))</f>
        <v/>
      </c>
      <c r="AD295" s="856" t="str">
        <f>IF($B295="","",INDEX('All CCC'!AD$7:AD$846,MATCH(WatchList!$B295,'All CCC'!$B$7:$B$846,0)))</f>
        <v/>
      </c>
      <c r="AE295" s="856" t="str">
        <f>IF($B295="","",INDEX('All CCC'!AE$7:AE$846,MATCH(WatchList!$B295,'All CCC'!$B$7:$B$846,0)))</f>
        <v/>
      </c>
      <c r="AF295" s="856" t="str">
        <f>IF($B295="","",INDEX('All CCC'!AF$7:AF$846,MATCH(WatchList!$B295,'All CCC'!$B$7:$B$846,0)))</f>
        <v/>
      </c>
      <c r="AG295" s="856" t="str">
        <f>IF($B295="","",INDEX('All CCC'!AG$7:AG$846,MATCH(WatchList!$B295,'All CCC'!$B$7:$B$846,0)))</f>
        <v/>
      </c>
      <c r="AH295" s="856" t="str">
        <f>IF($B295="","",INDEX('All CCC'!AH$7:AH$846,MATCH(WatchList!$B295,'All CCC'!$B$7:$B$846,0)))</f>
        <v/>
      </c>
      <c r="AI295" s="856" t="str">
        <f>IF($B295="","",INDEX('All CCC'!AI$7:AI$846,MATCH(WatchList!$B295,'All CCC'!$B$7:$B$846,0)))</f>
        <v/>
      </c>
      <c r="AJ295" s="856" t="str">
        <f>IF($B295="","",INDEX('All CCC'!AJ$7:AJ$846,MATCH(WatchList!$B295,'All CCC'!$B$7:$B$846,0)))</f>
        <v/>
      </c>
      <c r="AK295" s="856" t="str">
        <f>IF($B295="","",INDEX('All CCC'!AK$7:AK$846,MATCH(WatchList!$B295,'All CCC'!$B$7:$B$846,0)))</f>
        <v/>
      </c>
      <c r="AL295" s="856" t="str">
        <f>IF($B295="","",INDEX('All CCC'!AL$7:AL$846,MATCH(WatchList!$B295,'All CCC'!$B$7:$B$846,0)))</f>
        <v/>
      </c>
      <c r="AM295" s="856" t="str">
        <f>IF($B295="","",INDEX('All CCC'!AM$7:AM$846,MATCH(WatchList!$B295,'All CCC'!$B$7:$B$846,0)))</f>
        <v/>
      </c>
      <c r="AN295" s="856" t="str">
        <f>IF($B295="","",INDEX('All CCC'!AN$7:AN$846,MATCH(WatchList!$B295,'All CCC'!$B$7:$B$846,0)))</f>
        <v/>
      </c>
      <c r="AO295" s="856" t="str">
        <f>IF($B295="","",INDEX('All CCC'!AO$7:AO$846,MATCH(WatchList!$B295,'All CCC'!$B$7:$B$846,0)))</f>
        <v/>
      </c>
      <c r="AP295" s="856" t="str">
        <f>IF($B295="","",INDEX('All CCC'!AP$7:AP$846,MATCH(WatchList!$B295,'All CCC'!$B$7:$B$846,0)))</f>
        <v/>
      </c>
      <c r="AQ295" s="856" t="str">
        <f>IF($B295="","",INDEX('All CCC'!AQ$7:AQ$846,MATCH(WatchList!$B295,'All CCC'!$B$7:$B$846,0)))</f>
        <v/>
      </c>
      <c r="AR295" s="856" t="str">
        <f>IF($B295="","",INDEX('All CCC'!AR$7:AR$846,MATCH(WatchList!$B295,'All CCC'!$B$7:$B$846,0)))</f>
        <v/>
      </c>
      <c r="AS295" s="856" t="str">
        <f>IF($B295="","",INDEX('All CCC'!AS$7:AS$846,MATCH(WatchList!$B295,'All CCC'!$B$7:$B$846,0)))</f>
        <v/>
      </c>
      <c r="AT295" s="856" t="str">
        <f>IF($B295="","",INDEX('All CCC'!AT$7:AT$846,MATCH(WatchList!$B295,'All CCC'!$B$7:$B$846,0)))</f>
        <v/>
      </c>
      <c r="AU295" s="856" t="str">
        <f>IF($B295="","",INDEX('All CCC'!AU$7:AU$846,MATCH(WatchList!$B295,'All CCC'!$B$7:$B$846,0)))</f>
        <v/>
      </c>
      <c r="AV295" s="856" t="str">
        <f>IF($B295="","",INDEX('All CCC'!AV$7:AV$846,MATCH(WatchList!$B295,'All CCC'!$B$7:$B$846,0)))</f>
        <v/>
      </c>
      <c r="AW295" s="856" t="str">
        <f>IF($B295="","",INDEX('All CCC'!AW$7:AW$846,MATCH(WatchList!$B295,'All CCC'!$B$7:$B$846,0)))</f>
        <v/>
      </c>
      <c r="AX295" s="856" t="str">
        <f>IF($B295="","",INDEX('All CCC'!AX$7:AX$846,MATCH(WatchList!$B295,'All CCC'!$B$7:$B$846,0)))</f>
        <v/>
      </c>
      <c r="AY295" s="856" t="str">
        <f>IF($B295="","",INDEX('All CCC'!AY$7:AY$846,MATCH(WatchList!$B295,'All CCC'!$B$7:$B$846,0)))</f>
        <v/>
      </c>
      <c r="AZ295" s="856" t="str">
        <f>IF($B295="","",INDEX('All CCC'!AZ$7:AZ$846,MATCH(WatchList!$B295,'All CCC'!$B$7:$B$846,0)))</f>
        <v/>
      </c>
      <c r="BA295" s="856" t="str">
        <f>IF($B295="","",INDEX('All CCC'!BA$7:BA$846,MATCH(WatchList!$B295,'All CCC'!$B$7:$B$846,0)))</f>
        <v/>
      </c>
      <c r="BB295" s="856" t="str">
        <f>IF($B295="","",INDEX('All CCC'!BB$7:BB$846,MATCH(WatchList!$B295,'All CCC'!$B$7:$B$846,0)))</f>
        <v/>
      </c>
      <c r="BC295" s="856" t="str">
        <f>IF($B295="","",INDEX('All CCC'!BC$7:BC$846,MATCH(WatchList!$B295,'All CCC'!$B$7:$B$846,0)))</f>
        <v/>
      </c>
      <c r="BD295" s="856" t="str">
        <f>IF($B295="","",INDEX('All CCC'!BD$7:BD$846,MATCH(WatchList!$B295,'All CCC'!$B$7:$B$846,0)))</f>
        <v/>
      </c>
      <c r="BE295" s="856" t="str">
        <f>IF($B295="","",INDEX('All CCC'!BE$7:BE$846,MATCH(WatchList!$B295,'All CCC'!$B$7:$B$846,0)))</f>
        <v/>
      </c>
      <c r="BF295" s="856" t="str">
        <f>IF($B295="","",INDEX('All CCC'!BF$7:BF$846,MATCH(WatchList!$B295,'All CCC'!$B$7:$B$846,0)))</f>
        <v/>
      </c>
      <c r="BG295" s="856" t="str">
        <f>IF($B295="","",INDEX('All CCC'!BG$7:BG$846,MATCH(WatchList!$B295,'All CCC'!$B$7:$B$846,0)))</f>
        <v/>
      </c>
    </row>
    <row r="296" spans="1:59" x14ac:dyDescent="0.2">
      <c r="A296" s="550" t="str">
        <f>IF($B296="","",INDEX('All CCC'!A$7:A$846,MATCH(WatchList!$B296,'All CCC'!$B$7:$B$846,0)))</f>
        <v/>
      </c>
      <c r="B296" s="31"/>
      <c r="C296" s="856" t="str">
        <f>IF($B296="","",INDEX('All CCC'!C$7:C$846,MATCH(WatchList!$B296,'All CCC'!$B$7:$B$846,0)))</f>
        <v/>
      </c>
      <c r="D296" s="856" t="str">
        <f>IF($B296="","",INDEX('All CCC'!D$7:D$846,MATCH(WatchList!$B296,'All CCC'!$B$7:$B$846,0)))</f>
        <v/>
      </c>
      <c r="E296" s="856" t="str">
        <f>IF($B296="","",INDEX('All CCC'!E$7:E$846,MATCH(WatchList!$B296,'All CCC'!$B$7:$B$846,0)))</f>
        <v/>
      </c>
      <c r="F296" s="856" t="str">
        <f>IF($B296="","",INDEX('All CCC'!F$7:F$846,MATCH(WatchList!$B296,'All CCC'!$B$7:$B$846,0)))</f>
        <v/>
      </c>
      <c r="G296" s="856" t="str">
        <f>IF($B296="","",INDEX('All CCC'!G$7:G$846,MATCH(WatchList!$B296,'All CCC'!$B$7:$B$846,0)))</f>
        <v/>
      </c>
      <c r="H296" s="856" t="str">
        <f>IF($B296="","",INDEX('All CCC'!H$7:H$846,MATCH(WatchList!$B296,'All CCC'!$B$7:$B$846,0)))</f>
        <v/>
      </c>
      <c r="I296" s="856" t="str">
        <f>IF($B296="","",INDEX('All CCC'!I$7:I$846,MATCH(WatchList!$B296,'All CCC'!$B$7:$B$846,0)))</f>
        <v/>
      </c>
      <c r="J296" s="856" t="str">
        <f>IF($B296="","",INDEX('All CCC'!J$7:J$846,MATCH(WatchList!$B296,'All CCC'!$B$7:$B$846,0)))</f>
        <v/>
      </c>
      <c r="K296" s="856" t="str">
        <f>IF($B296="","",INDEX('All CCC'!K$7:K$846,MATCH(WatchList!$B296,'All CCC'!$B$7:$B$846,0)))</f>
        <v/>
      </c>
      <c r="L296" s="856" t="str">
        <f>IF($B296="","",INDEX('All CCC'!L$7:L$846,MATCH(WatchList!$B296,'All CCC'!$B$7:$B$846,0)))</f>
        <v/>
      </c>
      <c r="M296" s="856" t="str">
        <f>IF($B296="","",INDEX('All CCC'!M$7:M$846,MATCH(WatchList!$B296,'All CCC'!$B$7:$B$846,0)))</f>
        <v/>
      </c>
      <c r="N296" s="856" t="str">
        <f>IF($B296="","",INDEX('All CCC'!N$7:N$846,MATCH(WatchList!$B296,'All CCC'!$B$7:$B$846,0)))</f>
        <v/>
      </c>
      <c r="O296" s="856" t="str">
        <f>IF($B296="","",INDEX('All CCC'!O$7:O$846,MATCH(WatchList!$B296,'All CCC'!$B$7:$B$846,0)))</f>
        <v/>
      </c>
      <c r="P296" s="857" t="str">
        <f>IF($B296="","",INDEX('All CCC'!P$7:P$846,MATCH(WatchList!$B296,'All CCC'!$B$7:$B$846,0)))</f>
        <v/>
      </c>
      <c r="Q296" s="857" t="str">
        <f>IF($B296="","",INDEX('All CCC'!Q$7:Q$846,MATCH(WatchList!$B296,'All CCC'!$B$7:$B$846,0)))</f>
        <v/>
      </c>
      <c r="R296" s="856" t="str">
        <f>IF($B296="","",INDEX('All CCC'!R$7:R$846,MATCH(WatchList!$B296,'All CCC'!$B$7:$B$846,0)))</f>
        <v/>
      </c>
      <c r="S296" s="856" t="str">
        <f>IF($B296="","",INDEX('All CCC'!S$7:S$846,MATCH(WatchList!$B296,'All CCC'!$B$7:$B$846,0)))</f>
        <v/>
      </c>
      <c r="T296" s="856" t="str">
        <f>IF($B296="","",INDEX('All CCC'!T$7:T$846,MATCH(WatchList!$B296,'All CCC'!$B$7:$B$846,0)))</f>
        <v/>
      </c>
      <c r="U296" s="856" t="str">
        <f>IF($B296="","",INDEX('All CCC'!U$7:U$846,MATCH(WatchList!$B296,'All CCC'!$B$7:$B$846,0)))</f>
        <v/>
      </c>
      <c r="V296" s="856" t="str">
        <f>IF($B296="","",INDEX('All CCC'!V$7:V$846,MATCH(WatchList!$B296,'All CCC'!$B$7:$B$846,0)))</f>
        <v/>
      </c>
      <c r="W296" s="856" t="str">
        <f>IF($B296="","",INDEX('All CCC'!W$7:W$846,MATCH(WatchList!$B296,'All CCC'!$B$7:$B$846,0)))</f>
        <v/>
      </c>
      <c r="X296" s="856" t="str">
        <f>IF($B296="","",INDEX('All CCC'!X$7:X$846,MATCH(WatchList!$B296,'All CCC'!$B$7:$B$846,0)))</f>
        <v/>
      </c>
      <c r="Y296" s="856" t="str">
        <f>IF($B296="","",INDEX('All CCC'!Y$7:Y$846,MATCH(WatchList!$B296,'All CCC'!$B$7:$B$846,0)))</f>
        <v/>
      </c>
      <c r="Z296" s="856" t="str">
        <f>IF($B296="","",INDEX('All CCC'!Z$7:Z$846,MATCH(WatchList!$B296,'All CCC'!$B$7:$B$846,0)))</f>
        <v/>
      </c>
      <c r="AA296" s="856" t="str">
        <f>IF($B296="","",INDEX('All CCC'!AA$7:AA$846,MATCH(WatchList!$B296,'All CCC'!$B$7:$B$846,0)))</f>
        <v/>
      </c>
      <c r="AB296" s="856" t="str">
        <f>IF($B296="","",INDEX('All CCC'!AB$7:AB$846,MATCH(WatchList!$B296,'All CCC'!$B$7:$B$846,0)))</f>
        <v/>
      </c>
      <c r="AC296" s="856" t="str">
        <f>IF($B296="","",INDEX('All CCC'!AC$7:AC$846,MATCH(WatchList!$B296,'All CCC'!$B$7:$B$846,0)))</f>
        <v/>
      </c>
      <c r="AD296" s="856" t="str">
        <f>IF($B296="","",INDEX('All CCC'!AD$7:AD$846,MATCH(WatchList!$B296,'All CCC'!$B$7:$B$846,0)))</f>
        <v/>
      </c>
      <c r="AE296" s="856" t="str">
        <f>IF($B296="","",INDEX('All CCC'!AE$7:AE$846,MATCH(WatchList!$B296,'All CCC'!$B$7:$B$846,0)))</f>
        <v/>
      </c>
      <c r="AF296" s="856" t="str">
        <f>IF($B296="","",INDEX('All CCC'!AF$7:AF$846,MATCH(WatchList!$B296,'All CCC'!$B$7:$B$846,0)))</f>
        <v/>
      </c>
      <c r="AG296" s="856" t="str">
        <f>IF($B296="","",INDEX('All CCC'!AG$7:AG$846,MATCH(WatchList!$B296,'All CCC'!$B$7:$B$846,0)))</f>
        <v/>
      </c>
      <c r="AH296" s="856" t="str">
        <f>IF($B296="","",INDEX('All CCC'!AH$7:AH$846,MATCH(WatchList!$B296,'All CCC'!$B$7:$B$846,0)))</f>
        <v/>
      </c>
      <c r="AI296" s="856" t="str">
        <f>IF($B296="","",INDEX('All CCC'!AI$7:AI$846,MATCH(WatchList!$B296,'All CCC'!$B$7:$B$846,0)))</f>
        <v/>
      </c>
      <c r="AJ296" s="856" t="str">
        <f>IF($B296="","",INDEX('All CCC'!AJ$7:AJ$846,MATCH(WatchList!$B296,'All CCC'!$B$7:$B$846,0)))</f>
        <v/>
      </c>
      <c r="AK296" s="856" t="str">
        <f>IF($B296="","",INDEX('All CCC'!AK$7:AK$846,MATCH(WatchList!$B296,'All CCC'!$B$7:$B$846,0)))</f>
        <v/>
      </c>
      <c r="AL296" s="856" t="str">
        <f>IF($B296="","",INDEX('All CCC'!AL$7:AL$846,MATCH(WatchList!$B296,'All CCC'!$B$7:$B$846,0)))</f>
        <v/>
      </c>
      <c r="AM296" s="856" t="str">
        <f>IF($B296="","",INDEX('All CCC'!AM$7:AM$846,MATCH(WatchList!$B296,'All CCC'!$B$7:$B$846,0)))</f>
        <v/>
      </c>
      <c r="AN296" s="856" t="str">
        <f>IF($B296="","",INDEX('All CCC'!AN$7:AN$846,MATCH(WatchList!$B296,'All CCC'!$B$7:$B$846,0)))</f>
        <v/>
      </c>
      <c r="AO296" s="856" t="str">
        <f>IF($B296="","",INDEX('All CCC'!AO$7:AO$846,MATCH(WatchList!$B296,'All CCC'!$B$7:$B$846,0)))</f>
        <v/>
      </c>
      <c r="AP296" s="856" t="str">
        <f>IF($B296="","",INDEX('All CCC'!AP$7:AP$846,MATCH(WatchList!$B296,'All CCC'!$B$7:$B$846,0)))</f>
        <v/>
      </c>
      <c r="AQ296" s="856" t="str">
        <f>IF($B296="","",INDEX('All CCC'!AQ$7:AQ$846,MATCH(WatchList!$B296,'All CCC'!$B$7:$B$846,0)))</f>
        <v/>
      </c>
      <c r="AR296" s="856" t="str">
        <f>IF($B296="","",INDEX('All CCC'!AR$7:AR$846,MATCH(WatchList!$B296,'All CCC'!$B$7:$B$846,0)))</f>
        <v/>
      </c>
      <c r="AS296" s="856" t="str">
        <f>IF($B296="","",INDEX('All CCC'!AS$7:AS$846,MATCH(WatchList!$B296,'All CCC'!$B$7:$B$846,0)))</f>
        <v/>
      </c>
      <c r="AT296" s="856" t="str">
        <f>IF($B296="","",INDEX('All CCC'!AT$7:AT$846,MATCH(WatchList!$B296,'All CCC'!$B$7:$B$846,0)))</f>
        <v/>
      </c>
      <c r="AU296" s="856" t="str">
        <f>IF($B296="","",INDEX('All CCC'!AU$7:AU$846,MATCH(WatchList!$B296,'All CCC'!$B$7:$B$846,0)))</f>
        <v/>
      </c>
      <c r="AV296" s="856" t="str">
        <f>IF($B296="","",INDEX('All CCC'!AV$7:AV$846,MATCH(WatchList!$B296,'All CCC'!$B$7:$B$846,0)))</f>
        <v/>
      </c>
      <c r="AW296" s="856" t="str">
        <f>IF($B296="","",INDEX('All CCC'!AW$7:AW$846,MATCH(WatchList!$B296,'All CCC'!$B$7:$B$846,0)))</f>
        <v/>
      </c>
      <c r="AX296" s="856" t="str">
        <f>IF($B296="","",INDEX('All CCC'!AX$7:AX$846,MATCH(WatchList!$B296,'All CCC'!$B$7:$B$846,0)))</f>
        <v/>
      </c>
      <c r="AY296" s="856" t="str">
        <f>IF($B296="","",INDEX('All CCC'!AY$7:AY$846,MATCH(WatchList!$B296,'All CCC'!$B$7:$B$846,0)))</f>
        <v/>
      </c>
      <c r="AZ296" s="856" t="str">
        <f>IF($B296="","",INDEX('All CCC'!AZ$7:AZ$846,MATCH(WatchList!$B296,'All CCC'!$B$7:$B$846,0)))</f>
        <v/>
      </c>
      <c r="BA296" s="856" t="str">
        <f>IF($B296="","",INDEX('All CCC'!BA$7:BA$846,MATCH(WatchList!$B296,'All CCC'!$B$7:$B$846,0)))</f>
        <v/>
      </c>
      <c r="BB296" s="856" t="str">
        <f>IF($B296="","",INDEX('All CCC'!BB$7:BB$846,MATCH(WatchList!$B296,'All CCC'!$B$7:$B$846,0)))</f>
        <v/>
      </c>
      <c r="BC296" s="856" t="str">
        <f>IF($B296="","",INDEX('All CCC'!BC$7:BC$846,MATCH(WatchList!$B296,'All CCC'!$B$7:$B$846,0)))</f>
        <v/>
      </c>
      <c r="BD296" s="856" t="str">
        <f>IF($B296="","",INDEX('All CCC'!BD$7:BD$846,MATCH(WatchList!$B296,'All CCC'!$B$7:$B$846,0)))</f>
        <v/>
      </c>
      <c r="BE296" s="856" t="str">
        <f>IF($B296="","",INDEX('All CCC'!BE$7:BE$846,MATCH(WatchList!$B296,'All CCC'!$B$7:$B$846,0)))</f>
        <v/>
      </c>
      <c r="BF296" s="856" t="str">
        <f>IF($B296="","",INDEX('All CCC'!BF$7:BF$846,MATCH(WatchList!$B296,'All CCC'!$B$7:$B$846,0)))</f>
        <v/>
      </c>
      <c r="BG296" s="856" t="str">
        <f>IF($B296="","",INDEX('All CCC'!BG$7:BG$846,MATCH(WatchList!$B296,'All CCC'!$B$7:$B$846,0)))</f>
        <v/>
      </c>
    </row>
    <row r="297" spans="1:59" x14ac:dyDescent="0.2">
      <c r="A297" s="550" t="str">
        <f>IF($B297="","",INDEX('All CCC'!A$7:A$846,MATCH(WatchList!$B297,'All CCC'!$B$7:$B$846,0)))</f>
        <v/>
      </c>
      <c r="B297" s="31"/>
      <c r="C297" s="856" t="str">
        <f>IF($B297="","",INDEX('All CCC'!C$7:C$846,MATCH(WatchList!$B297,'All CCC'!$B$7:$B$846,0)))</f>
        <v/>
      </c>
      <c r="D297" s="856" t="str">
        <f>IF($B297="","",INDEX('All CCC'!D$7:D$846,MATCH(WatchList!$B297,'All CCC'!$B$7:$B$846,0)))</f>
        <v/>
      </c>
      <c r="E297" s="856" t="str">
        <f>IF($B297="","",INDEX('All CCC'!E$7:E$846,MATCH(WatchList!$B297,'All CCC'!$B$7:$B$846,0)))</f>
        <v/>
      </c>
      <c r="F297" s="856" t="str">
        <f>IF($B297="","",INDEX('All CCC'!F$7:F$846,MATCH(WatchList!$B297,'All CCC'!$B$7:$B$846,0)))</f>
        <v/>
      </c>
      <c r="G297" s="856" t="str">
        <f>IF($B297="","",INDEX('All CCC'!G$7:G$846,MATCH(WatchList!$B297,'All CCC'!$B$7:$B$846,0)))</f>
        <v/>
      </c>
      <c r="H297" s="856" t="str">
        <f>IF($B297="","",INDEX('All CCC'!H$7:H$846,MATCH(WatchList!$B297,'All CCC'!$B$7:$B$846,0)))</f>
        <v/>
      </c>
      <c r="I297" s="856" t="str">
        <f>IF($B297="","",INDEX('All CCC'!I$7:I$846,MATCH(WatchList!$B297,'All CCC'!$B$7:$B$846,0)))</f>
        <v/>
      </c>
      <c r="J297" s="856" t="str">
        <f>IF($B297="","",INDEX('All CCC'!J$7:J$846,MATCH(WatchList!$B297,'All CCC'!$B$7:$B$846,0)))</f>
        <v/>
      </c>
      <c r="K297" s="856" t="str">
        <f>IF($B297="","",INDEX('All CCC'!K$7:K$846,MATCH(WatchList!$B297,'All CCC'!$B$7:$B$846,0)))</f>
        <v/>
      </c>
      <c r="L297" s="856" t="str">
        <f>IF($B297="","",INDEX('All CCC'!L$7:L$846,MATCH(WatchList!$B297,'All CCC'!$B$7:$B$846,0)))</f>
        <v/>
      </c>
      <c r="M297" s="856" t="str">
        <f>IF($B297="","",INDEX('All CCC'!M$7:M$846,MATCH(WatchList!$B297,'All CCC'!$B$7:$B$846,0)))</f>
        <v/>
      </c>
      <c r="N297" s="856" t="str">
        <f>IF($B297="","",INDEX('All CCC'!N$7:N$846,MATCH(WatchList!$B297,'All CCC'!$B$7:$B$846,0)))</f>
        <v/>
      </c>
      <c r="O297" s="856" t="str">
        <f>IF($B297="","",INDEX('All CCC'!O$7:O$846,MATCH(WatchList!$B297,'All CCC'!$B$7:$B$846,0)))</f>
        <v/>
      </c>
      <c r="P297" s="857" t="str">
        <f>IF($B297="","",INDEX('All CCC'!P$7:P$846,MATCH(WatchList!$B297,'All CCC'!$B$7:$B$846,0)))</f>
        <v/>
      </c>
      <c r="Q297" s="857" t="str">
        <f>IF($B297="","",INDEX('All CCC'!Q$7:Q$846,MATCH(WatchList!$B297,'All CCC'!$B$7:$B$846,0)))</f>
        <v/>
      </c>
      <c r="R297" s="856" t="str">
        <f>IF($B297="","",INDEX('All CCC'!R$7:R$846,MATCH(WatchList!$B297,'All CCC'!$B$7:$B$846,0)))</f>
        <v/>
      </c>
      <c r="S297" s="856" t="str">
        <f>IF($B297="","",INDEX('All CCC'!S$7:S$846,MATCH(WatchList!$B297,'All CCC'!$B$7:$B$846,0)))</f>
        <v/>
      </c>
      <c r="T297" s="856" t="str">
        <f>IF($B297="","",INDEX('All CCC'!T$7:T$846,MATCH(WatchList!$B297,'All CCC'!$B$7:$B$846,0)))</f>
        <v/>
      </c>
      <c r="U297" s="856" t="str">
        <f>IF($B297="","",INDEX('All CCC'!U$7:U$846,MATCH(WatchList!$B297,'All CCC'!$B$7:$B$846,0)))</f>
        <v/>
      </c>
      <c r="V297" s="856" t="str">
        <f>IF($B297="","",INDEX('All CCC'!V$7:V$846,MATCH(WatchList!$B297,'All CCC'!$B$7:$B$846,0)))</f>
        <v/>
      </c>
      <c r="W297" s="856" t="str">
        <f>IF($B297="","",INDEX('All CCC'!W$7:W$846,MATCH(WatchList!$B297,'All CCC'!$B$7:$B$846,0)))</f>
        <v/>
      </c>
      <c r="X297" s="856" t="str">
        <f>IF($B297="","",INDEX('All CCC'!X$7:X$846,MATCH(WatchList!$B297,'All CCC'!$B$7:$B$846,0)))</f>
        <v/>
      </c>
      <c r="Y297" s="856" t="str">
        <f>IF($B297="","",INDEX('All CCC'!Y$7:Y$846,MATCH(WatchList!$B297,'All CCC'!$B$7:$B$846,0)))</f>
        <v/>
      </c>
      <c r="Z297" s="856" t="str">
        <f>IF($B297="","",INDEX('All CCC'!Z$7:Z$846,MATCH(WatchList!$B297,'All CCC'!$B$7:$B$846,0)))</f>
        <v/>
      </c>
      <c r="AA297" s="856" t="str">
        <f>IF($B297="","",INDEX('All CCC'!AA$7:AA$846,MATCH(WatchList!$B297,'All CCC'!$B$7:$B$846,0)))</f>
        <v/>
      </c>
      <c r="AB297" s="856" t="str">
        <f>IF($B297="","",INDEX('All CCC'!AB$7:AB$846,MATCH(WatchList!$B297,'All CCC'!$B$7:$B$846,0)))</f>
        <v/>
      </c>
      <c r="AC297" s="856" t="str">
        <f>IF($B297="","",INDEX('All CCC'!AC$7:AC$846,MATCH(WatchList!$B297,'All CCC'!$B$7:$B$846,0)))</f>
        <v/>
      </c>
      <c r="AD297" s="856" t="str">
        <f>IF($B297="","",INDEX('All CCC'!AD$7:AD$846,MATCH(WatchList!$B297,'All CCC'!$B$7:$B$846,0)))</f>
        <v/>
      </c>
      <c r="AE297" s="856" t="str">
        <f>IF($B297="","",INDEX('All CCC'!AE$7:AE$846,MATCH(WatchList!$B297,'All CCC'!$B$7:$B$846,0)))</f>
        <v/>
      </c>
      <c r="AF297" s="856" t="str">
        <f>IF($B297="","",INDEX('All CCC'!AF$7:AF$846,MATCH(WatchList!$B297,'All CCC'!$B$7:$B$846,0)))</f>
        <v/>
      </c>
      <c r="AG297" s="856" t="str">
        <f>IF($B297="","",INDEX('All CCC'!AG$7:AG$846,MATCH(WatchList!$B297,'All CCC'!$B$7:$B$846,0)))</f>
        <v/>
      </c>
      <c r="AH297" s="856" t="str">
        <f>IF($B297="","",INDEX('All CCC'!AH$7:AH$846,MATCH(WatchList!$B297,'All CCC'!$B$7:$B$846,0)))</f>
        <v/>
      </c>
      <c r="AI297" s="856" t="str">
        <f>IF($B297="","",INDEX('All CCC'!AI$7:AI$846,MATCH(WatchList!$B297,'All CCC'!$B$7:$B$846,0)))</f>
        <v/>
      </c>
      <c r="AJ297" s="856" t="str">
        <f>IF($B297="","",INDEX('All CCC'!AJ$7:AJ$846,MATCH(WatchList!$B297,'All CCC'!$B$7:$B$846,0)))</f>
        <v/>
      </c>
      <c r="AK297" s="856" t="str">
        <f>IF($B297="","",INDEX('All CCC'!AK$7:AK$846,MATCH(WatchList!$B297,'All CCC'!$B$7:$B$846,0)))</f>
        <v/>
      </c>
      <c r="AL297" s="856" t="str">
        <f>IF($B297="","",INDEX('All CCC'!AL$7:AL$846,MATCH(WatchList!$B297,'All CCC'!$B$7:$B$846,0)))</f>
        <v/>
      </c>
      <c r="AM297" s="856" t="str">
        <f>IF($B297="","",INDEX('All CCC'!AM$7:AM$846,MATCH(WatchList!$B297,'All CCC'!$B$7:$B$846,0)))</f>
        <v/>
      </c>
      <c r="AN297" s="856" t="str">
        <f>IF($B297="","",INDEX('All CCC'!AN$7:AN$846,MATCH(WatchList!$B297,'All CCC'!$B$7:$B$846,0)))</f>
        <v/>
      </c>
      <c r="AO297" s="856" t="str">
        <f>IF($B297="","",INDEX('All CCC'!AO$7:AO$846,MATCH(WatchList!$B297,'All CCC'!$B$7:$B$846,0)))</f>
        <v/>
      </c>
      <c r="AP297" s="856" t="str">
        <f>IF($B297="","",INDEX('All CCC'!AP$7:AP$846,MATCH(WatchList!$B297,'All CCC'!$B$7:$B$846,0)))</f>
        <v/>
      </c>
      <c r="AQ297" s="856" t="str">
        <f>IF($B297="","",INDEX('All CCC'!AQ$7:AQ$846,MATCH(WatchList!$B297,'All CCC'!$B$7:$B$846,0)))</f>
        <v/>
      </c>
      <c r="AR297" s="856" t="str">
        <f>IF($B297="","",INDEX('All CCC'!AR$7:AR$846,MATCH(WatchList!$B297,'All CCC'!$B$7:$B$846,0)))</f>
        <v/>
      </c>
      <c r="AS297" s="856" t="str">
        <f>IF($B297="","",INDEX('All CCC'!AS$7:AS$846,MATCH(WatchList!$B297,'All CCC'!$B$7:$B$846,0)))</f>
        <v/>
      </c>
      <c r="AT297" s="856" t="str">
        <f>IF($B297="","",INDEX('All CCC'!AT$7:AT$846,MATCH(WatchList!$B297,'All CCC'!$B$7:$B$846,0)))</f>
        <v/>
      </c>
      <c r="AU297" s="856" t="str">
        <f>IF($B297="","",INDEX('All CCC'!AU$7:AU$846,MATCH(WatchList!$B297,'All CCC'!$B$7:$B$846,0)))</f>
        <v/>
      </c>
      <c r="AV297" s="856" t="str">
        <f>IF($B297="","",INDEX('All CCC'!AV$7:AV$846,MATCH(WatchList!$B297,'All CCC'!$B$7:$B$846,0)))</f>
        <v/>
      </c>
      <c r="AW297" s="856" t="str">
        <f>IF($B297="","",INDEX('All CCC'!AW$7:AW$846,MATCH(WatchList!$B297,'All CCC'!$B$7:$B$846,0)))</f>
        <v/>
      </c>
      <c r="AX297" s="856" t="str">
        <f>IF($B297="","",INDEX('All CCC'!AX$7:AX$846,MATCH(WatchList!$B297,'All CCC'!$B$7:$B$846,0)))</f>
        <v/>
      </c>
      <c r="AY297" s="856" t="str">
        <f>IF($B297="","",INDEX('All CCC'!AY$7:AY$846,MATCH(WatchList!$B297,'All CCC'!$B$7:$B$846,0)))</f>
        <v/>
      </c>
      <c r="AZ297" s="856" t="str">
        <f>IF($B297="","",INDEX('All CCC'!AZ$7:AZ$846,MATCH(WatchList!$B297,'All CCC'!$B$7:$B$846,0)))</f>
        <v/>
      </c>
      <c r="BA297" s="856" t="str">
        <f>IF($B297="","",INDEX('All CCC'!BA$7:BA$846,MATCH(WatchList!$B297,'All CCC'!$B$7:$B$846,0)))</f>
        <v/>
      </c>
      <c r="BB297" s="856" t="str">
        <f>IF($B297="","",INDEX('All CCC'!BB$7:BB$846,MATCH(WatchList!$B297,'All CCC'!$B$7:$B$846,0)))</f>
        <v/>
      </c>
      <c r="BC297" s="856" t="str">
        <f>IF($B297="","",INDEX('All CCC'!BC$7:BC$846,MATCH(WatchList!$B297,'All CCC'!$B$7:$B$846,0)))</f>
        <v/>
      </c>
      <c r="BD297" s="856" t="str">
        <f>IF($B297="","",INDEX('All CCC'!BD$7:BD$846,MATCH(WatchList!$B297,'All CCC'!$B$7:$B$846,0)))</f>
        <v/>
      </c>
      <c r="BE297" s="856" t="str">
        <f>IF($B297="","",INDEX('All CCC'!BE$7:BE$846,MATCH(WatchList!$B297,'All CCC'!$B$7:$B$846,0)))</f>
        <v/>
      </c>
      <c r="BF297" s="856" t="str">
        <f>IF($B297="","",INDEX('All CCC'!BF$7:BF$846,MATCH(WatchList!$B297,'All CCC'!$B$7:$B$846,0)))</f>
        <v/>
      </c>
      <c r="BG297" s="856" t="str">
        <f>IF($B297="","",INDEX('All CCC'!BG$7:BG$846,MATCH(WatchList!$B297,'All CCC'!$B$7:$B$846,0)))</f>
        <v/>
      </c>
    </row>
    <row r="298" spans="1:59" x14ac:dyDescent="0.2">
      <c r="A298" s="550" t="str">
        <f>IF($B298="","",INDEX('All CCC'!A$7:A$846,MATCH(WatchList!$B298,'All CCC'!$B$7:$B$846,0)))</f>
        <v/>
      </c>
      <c r="B298" s="31"/>
      <c r="C298" s="856" t="str">
        <f>IF($B298="","",INDEX('All CCC'!C$7:C$846,MATCH(WatchList!$B298,'All CCC'!$B$7:$B$846,0)))</f>
        <v/>
      </c>
      <c r="D298" s="856" t="str">
        <f>IF($B298="","",INDEX('All CCC'!D$7:D$846,MATCH(WatchList!$B298,'All CCC'!$B$7:$B$846,0)))</f>
        <v/>
      </c>
      <c r="E298" s="856" t="str">
        <f>IF($B298="","",INDEX('All CCC'!E$7:E$846,MATCH(WatchList!$B298,'All CCC'!$B$7:$B$846,0)))</f>
        <v/>
      </c>
      <c r="F298" s="856" t="str">
        <f>IF($B298="","",INDEX('All CCC'!F$7:F$846,MATCH(WatchList!$B298,'All CCC'!$B$7:$B$846,0)))</f>
        <v/>
      </c>
      <c r="G298" s="856" t="str">
        <f>IF($B298="","",INDEX('All CCC'!G$7:G$846,MATCH(WatchList!$B298,'All CCC'!$B$7:$B$846,0)))</f>
        <v/>
      </c>
      <c r="H298" s="856" t="str">
        <f>IF($B298="","",INDEX('All CCC'!H$7:H$846,MATCH(WatchList!$B298,'All CCC'!$B$7:$B$846,0)))</f>
        <v/>
      </c>
      <c r="I298" s="856" t="str">
        <f>IF($B298="","",INDEX('All CCC'!I$7:I$846,MATCH(WatchList!$B298,'All CCC'!$B$7:$B$846,0)))</f>
        <v/>
      </c>
      <c r="J298" s="856" t="str">
        <f>IF($B298="","",INDEX('All CCC'!J$7:J$846,MATCH(WatchList!$B298,'All CCC'!$B$7:$B$846,0)))</f>
        <v/>
      </c>
      <c r="K298" s="856" t="str">
        <f>IF($B298="","",INDEX('All CCC'!K$7:K$846,MATCH(WatchList!$B298,'All CCC'!$B$7:$B$846,0)))</f>
        <v/>
      </c>
      <c r="L298" s="856" t="str">
        <f>IF($B298="","",INDEX('All CCC'!L$7:L$846,MATCH(WatchList!$B298,'All CCC'!$B$7:$B$846,0)))</f>
        <v/>
      </c>
      <c r="M298" s="856" t="str">
        <f>IF($B298="","",INDEX('All CCC'!M$7:M$846,MATCH(WatchList!$B298,'All CCC'!$B$7:$B$846,0)))</f>
        <v/>
      </c>
      <c r="N298" s="856" t="str">
        <f>IF($B298="","",INDEX('All CCC'!N$7:N$846,MATCH(WatchList!$B298,'All CCC'!$B$7:$B$846,0)))</f>
        <v/>
      </c>
      <c r="O298" s="856" t="str">
        <f>IF($B298="","",INDEX('All CCC'!O$7:O$846,MATCH(WatchList!$B298,'All CCC'!$B$7:$B$846,0)))</f>
        <v/>
      </c>
      <c r="P298" s="857" t="str">
        <f>IF($B298="","",INDEX('All CCC'!P$7:P$846,MATCH(WatchList!$B298,'All CCC'!$B$7:$B$846,0)))</f>
        <v/>
      </c>
      <c r="Q298" s="857" t="str">
        <f>IF($B298="","",INDEX('All CCC'!Q$7:Q$846,MATCH(WatchList!$B298,'All CCC'!$B$7:$B$846,0)))</f>
        <v/>
      </c>
      <c r="R298" s="856" t="str">
        <f>IF($B298="","",INDEX('All CCC'!R$7:R$846,MATCH(WatchList!$B298,'All CCC'!$B$7:$B$846,0)))</f>
        <v/>
      </c>
      <c r="S298" s="856" t="str">
        <f>IF($B298="","",INDEX('All CCC'!S$7:S$846,MATCH(WatchList!$B298,'All CCC'!$B$7:$B$846,0)))</f>
        <v/>
      </c>
      <c r="T298" s="856" t="str">
        <f>IF($B298="","",INDEX('All CCC'!T$7:T$846,MATCH(WatchList!$B298,'All CCC'!$B$7:$B$846,0)))</f>
        <v/>
      </c>
      <c r="U298" s="856" t="str">
        <f>IF($B298="","",INDEX('All CCC'!U$7:U$846,MATCH(WatchList!$B298,'All CCC'!$B$7:$B$846,0)))</f>
        <v/>
      </c>
      <c r="V298" s="856" t="str">
        <f>IF($B298="","",INDEX('All CCC'!V$7:V$846,MATCH(WatchList!$B298,'All CCC'!$B$7:$B$846,0)))</f>
        <v/>
      </c>
      <c r="W298" s="856" t="str">
        <f>IF($B298="","",INDEX('All CCC'!W$7:W$846,MATCH(WatchList!$B298,'All CCC'!$B$7:$B$846,0)))</f>
        <v/>
      </c>
      <c r="X298" s="856" t="str">
        <f>IF($B298="","",INDEX('All CCC'!X$7:X$846,MATCH(WatchList!$B298,'All CCC'!$B$7:$B$846,0)))</f>
        <v/>
      </c>
      <c r="Y298" s="856" t="str">
        <f>IF($B298="","",INDEX('All CCC'!Y$7:Y$846,MATCH(WatchList!$B298,'All CCC'!$B$7:$B$846,0)))</f>
        <v/>
      </c>
      <c r="Z298" s="856" t="str">
        <f>IF($B298="","",INDEX('All CCC'!Z$7:Z$846,MATCH(WatchList!$B298,'All CCC'!$B$7:$B$846,0)))</f>
        <v/>
      </c>
      <c r="AA298" s="856" t="str">
        <f>IF($B298="","",INDEX('All CCC'!AA$7:AA$846,MATCH(WatchList!$B298,'All CCC'!$B$7:$B$846,0)))</f>
        <v/>
      </c>
      <c r="AB298" s="856" t="str">
        <f>IF($B298="","",INDEX('All CCC'!AB$7:AB$846,MATCH(WatchList!$B298,'All CCC'!$B$7:$B$846,0)))</f>
        <v/>
      </c>
      <c r="AC298" s="856" t="str">
        <f>IF($B298="","",INDEX('All CCC'!AC$7:AC$846,MATCH(WatchList!$B298,'All CCC'!$B$7:$B$846,0)))</f>
        <v/>
      </c>
      <c r="AD298" s="856" t="str">
        <f>IF($B298="","",INDEX('All CCC'!AD$7:AD$846,MATCH(WatchList!$B298,'All CCC'!$B$7:$B$846,0)))</f>
        <v/>
      </c>
      <c r="AE298" s="856" t="str">
        <f>IF($B298="","",INDEX('All CCC'!AE$7:AE$846,MATCH(WatchList!$B298,'All CCC'!$B$7:$B$846,0)))</f>
        <v/>
      </c>
      <c r="AF298" s="856" t="str">
        <f>IF($B298="","",INDEX('All CCC'!AF$7:AF$846,MATCH(WatchList!$B298,'All CCC'!$B$7:$B$846,0)))</f>
        <v/>
      </c>
      <c r="AG298" s="856" t="str">
        <f>IF($B298="","",INDEX('All CCC'!AG$7:AG$846,MATCH(WatchList!$B298,'All CCC'!$B$7:$B$846,0)))</f>
        <v/>
      </c>
      <c r="AH298" s="856" t="str">
        <f>IF($B298="","",INDEX('All CCC'!AH$7:AH$846,MATCH(WatchList!$B298,'All CCC'!$B$7:$B$846,0)))</f>
        <v/>
      </c>
      <c r="AI298" s="856" t="str">
        <f>IF($B298="","",INDEX('All CCC'!AI$7:AI$846,MATCH(WatchList!$B298,'All CCC'!$B$7:$B$846,0)))</f>
        <v/>
      </c>
      <c r="AJ298" s="856" t="str">
        <f>IF($B298="","",INDEX('All CCC'!AJ$7:AJ$846,MATCH(WatchList!$B298,'All CCC'!$B$7:$B$846,0)))</f>
        <v/>
      </c>
      <c r="AK298" s="856" t="str">
        <f>IF($B298="","",INDEX('All CCC'!AK$7:AK$846,MATCH(WatchList!$B298,'All CCC'!$B$7:$B$846,0)))</f>
        <v/>
      </c>
      <c r="AL298" s="856" t="str">
        <f>IF($B298="","",INDEX('All CCC'!AL$7:AL$846,MATCH(WatchList!$B298,'All CCC'!$B$7:$B$846,0)))</f>
        <v/>
      </c>
      <c r="AM298" s="856" t="str">
        <f>IF($B298="","",INDEX('All CCC'!AM$7:AM$846,MATCH(WatchList!$B298,'All CCC'!$B$7:$B$846,0)))</f>
        <v/>
      </c>
      <c r="AN298" s="856" t="str">
        <f>IF($B298="","",INDEX('All CCC'!AN$7:AN$846,MATCH(WatchList!$B298,'All CCC'!$B$7:$B$846,0)))</f>
        <v/>
      </c>
      <c r="AO298" s="856" t="str">
        <f>IF($B298="","",INDEX('All CCC'!AO$7:AO$846,MATCH(WatchList!$B298,'All CCC'!$B$7:$B$846,0)))</f>
        <v/>
      </c>
      <c r="AP298" s="856" t="str">
        <f>IF($B298="","",INDEX('All CCC'!AP$7:AP$846,MATCH(WatchList!$B298,'All CCC'!$B$7:$B$846,0)))</f>
        <v/>
      </c>
      <c r="AQ298" s="856" t="str">
        <f>IF($B298="","",INDEX('All CCC'!AQ$7:AQ$846,MATCH(WatchList!$B298,'All CCC'!$B$7:$B$846,0)))</f>
        <v/>
      </c>
      <c r="AR298" s="856" t="str">
        <f>IF($B298="","",INDEX('All CCC'!AR$7:AR$846,MATCH(WatchList!$B298,'All CCC'!$B$7:$B$846,0)))</f>
        <v/>
      </c>
      <c r="AS298" s="856" t="str">
        <f>IF($B298="","",INDEX('All CCC'!AS$7:AS$846,MATCH(WatchList!$B298,'All CCC'!$B$7:$B$846,0)))</f>
        <v/>
      </c>
      <c r="AT298" s="856" t="str">
        <f>IF($B298="","",INDEX('All CCC'!AT$7:AT$846,MATCH(WatchList!$B298,'All CCC'!$B$7:$B$846,0)))</f>
        <v/>
      </c>
      <c r="AU298" s="856" t="str">
        <f>IF($B298="","",INDEX('All CCC'!AU$7:AU$846,MATCH(WatchList!$B298,'All CCC'!$B$7:$B$846,0)))</f>
        <v/>
      </c>
      <c r="AV298" s="856" t="str">
        <f>IF($B298="","",INDEX('All CCC'!AV$7:AV$846,MATCH(WatchList!$B298,'All CCC'!$B$7:$B$846,0)))</f>
        <v/>
      </c>
      <c r="AW298" s="856" t="str">
        <f>IF($B298="","",INDEX('All CCC'!AW$7:AW$846,MATCH(WatchList!$B298,'All CCC'!$B$7:$B$846,0)))</f>
        <v/>
      </c>
      <c r="AX298" s="856" t="str">
        <f>IF($B298="","",INDEX('All CCC'!AX$7:AX$846,MATCH(WatchList!$B298,'All CCC'!$B$7:$B$846,0)))</f>
        <v/>
      </c>
      <c r="AY298" s="856" t="str">
        <f>IF($B298="","",INDEX('All CCC'!AY$7:AY$846,MATCH(WatchList!$B298,'All CCC'!$B$7:$B$846,0)))</f>
        <v/>
      </c>
      <c r="AZ298" s="856" t="str">
        <f>IF($B298="","",INDEX('All CCC'!AZ$7:AZ$846,MATCH(WatchList!$B298,'All CCC'!$B$7:$B$846,0)))</f>
        <v/>
      </c>
      <c r="BA298" s="856" t="str">
        <f>IF($B298="","",INDEX('All CCC'!BA$7:BA$846,MATCH(WatchList!$B298,'All CCC'!$B$7:$B$846,0)))</f>
        <v/>
      </c>
      <c r="BB298" s="856" t="str">
        <f>IF($B298="","",INDEX('All CCC'!BB$7:BB$846,MATCH(WatchList!$B298,'All CCC'!$B$7:$B$846,0)))</f>
        <v/>
      </c>
      <c r="BC298" s="856" t="str">
        <f>IF($B298="","",INDEX('All CCC'!BC$7:BC$846,MATCH(WatchList!$B298,'All CCC'!$B$7:$B$846,0)))</f>
        <v/>
      </c>
      <c r="BD298" s="856" t="str">
        <f>IF($B298="","",INDEX('All CCC'!BD$7:BD$846,MATCH(WatchList!$B298,'All CCC'!$B$7:$B$846,0)))</f>
        <v/>
      </c>
      <c r="BE298" s="856" t="str">
        <f>IF($B298="","",INDEX('All CCC'!BE$7:BE$846,MATCH(WatchList!$B298,'All CCC'!$B$7:$B$846,0)))</f>
        <v/>
      </c>
      <c r="BF298" s="856" t="str">
        <f>IF($B298="","",INDEX('All CCC'!BF$7:BF$846,MATCH(WatchList!$B298,'All CCC'!$B$7:$B$846,0)))</f>
        <v/>
      </c>
      <c r="BG298" s="856" t="str">
        <f>IF($B298="","",INDEX('All CCC'!BG$7:BG$846,MATCH(WatchList!$B298,'All CCC'!$B$7:$B$846,0)))</f>
        <v/>
      </c>
    </row>
    <row r="299" spans="1:59" x14ac:dyDescent="0.2">
      <c r="A299" s="550" t="str">
        <f>IF($B299="","",INDEX('All CCC'!A$7:A$846,MATCH(WatchList!$B299,'All CCC'!$B$7:$B$846,0)))</f>
        <v/>
      </c>
      <c r="B299" s="31"/>
      <c r="C299" s="856" t="str">
        <f>IF($B299="","",INDEX('All CCC'!C$7:C$846,MATCH(WatchList!$B299,'All CCC'!$B$7:$B$846,0)))</f>
        <v/>
      </c>
      <c r="D299" s="856" t="str">
        <f>IF($B299="","",INDEX('All CCC'!D$7:D$846,MATCH(WatchList!$B299,'All CCC'!$B$7:$B$846,0)))</f>
        <v/>
      </c>
      <c r="E299" s="856" t="str">
        <f>IF($B299="","",INDEX('All CCC'!E$7:E$846,MATCH(WatchList!$B299,'All CCC'!$B$7:$B$846,0)))</f>
        <v/>
      </c>
      <c r="F299" s="856" t="str">
        <f>IF($B299="","",INDEX('All CCC'!F$7:F$846,MATCH(WatchList!$B299,'All CCC'!$B$7:$B$846,0)))</f>
        <v/>
      </c>
      <c r="G299" s="856" t="str">
        <f>IF($B299="","",INDEX('All CCC'!G$7:G$846,MATCH(WatchList!$B299,'All CCC'!$B$7:$B$846,0)))</f>
        <v/>
      </c>
      <c r="H299" s="856" t="str">
        <f>IF($B299="","",INDEX('All CCC'!H$7:H$846,MATCH(WatchList!$B299,'All CCC'!$B$7:$B$846,0)))</f>
        <v/>
      </c>
      <c r="I299" s="856" t="str">
        <f>IF($B299="","",INDEX('All CCC'!I$7:I$846,MATCH(WatchList!$B299,'All CCC'!$B$7:$B$846,0)))</f>
        <v/>
      </c>
      <c r="J299" s="856" t="str">
        <f>IF($B299="","",INDEX('All CCC'!J$7:J$846,MATCH(WatchList!$B299,'All CCC'!$B$7:$B$846,0)))</f>
        <v/>
      </c>
      <c r="K299" s="856" t="str">
        <f>IF($B299="","",INDEX('All CCC'!K$7:K$846,MATCH(WatchList!$B299,'All CCC'!$B$7:$B$846,0)))</f>
        <v/>
      </c>
      <c r="L299" s="856" t="str">
        <f>IF($B299="","",INDEX('All CCC'!L$7:L$846,MATCH(WatchList!$B299,'All CCC'!$B$7:$B$846,0)))</f>
        <v/>
      </c>
      <c r="M299" s="856" t="str">
        <f>IF($B299="","",INDEX('All CCC'!M$7:M$846,MATCH(WatchList!$B299,'All CCC'!$B$7:$B$846,0)))</f>
        <v/>
      </c>
      <c r="N299" s="856" t="str">
        <f>IF($B299="","",INDEX('All CCC'!N$7:N$846,MATCH(WatchList!$B299,'All CCC'!$B$7:$B$846,0)))</f>
        <v/>
      </c>
      <c r="O299" s="856" t="str">
        <f>IF($B299="","",INDEX('All CCC'!O$7:O$846,MATCH(WatchList!$B299,'All CCC'!$B$7:$B$846,0)))</f>
        <v/>
      </c>
      <c r="P299" s="857" t="str">
        <f>IF($B299="","",INDEX('All CCC'!P$7:P$846,MATCH(WatchList!$B299,'All CCC'!$B$7:$B$846,0)))</f>
        <v/>
      </c>
      <c r="Q299" s="857" t="str">
        <f>IF($B299="","",INDEX('All CCC'!Q$7:Q$846,MATCH(WatchList!$B299,'All CCC'!$B$7:$B$846,0)))</f>
        <v/>
      </c>
      <c r="R299" s="856" t="str">
        <f>IF($B299="","",INDEX('All CCC'!R$7:R$846,MATCH(WatchList!$B299,'All CCC'!$B$7:$B$846,0)))</f>
        <v/>
      </c>
      <c r="S299" s="856" t="str">
        <f>IF($B299="","",INDEX('All CCC'!S$7:S$846,MATCH(WatchList!$B299,'All CCC'!$B$7:$B$846,0)))</f>
        <v/>
      </c>
      <c r="T299" s="856" t="str">
        <f>IF($B299="","",INDEX('All CCC'!T$7:T$846,MATCH(WatchList!$B299,'All CCC'!$B$7:$B$846,0)))</f>
        <v/>
      </c>
      <c r="U299" s="856" t="str">
        <f>IF($B299="","",INDEX('All CCC'!U$7:U$846,MATCH(WatchList!$B299,'All CCC'!$B$7:$B$846,0)))</f>
        <v/>
      </c>
      <c r="V299" s="856" t="str">
        <f>IF($B299="","",INDEX('All CCC'!V$7:V$846,MATCH(WatchList!$B299,'All CCC'!$B$7:$B$846,0)))</f>
        <v/>
      </c>
      <c r="W299" s="856" t="str">
        <f>IF($B299="","",INDEX('All CCC'!W$7:W$846,MATCH(WatchList!$B299,'All CCC'!$B$7:$B$846,0)))</f>
        <v/>
      </c>
      <c r="X299" s="856" t="str">
        <f>IF($B299="","",INDEX('All CCC'!X$7:X$846,MATCH(WatchList!$B299,'All CCC'!$B$7:$B$846,0)))</f>
        <v/>
      </c>
      <c r="Y299" s="856" t="str">
        <f>IF($B299="","",INDEX('All CCC'!Y$7:Y$846,MATCH(WatchList!$B299,'All CCC'!$B$7:$B$846,0)))</f>
        <v/>
      </c>
      <c r="Z299" s="856" t="str">
        <f>IF($B299="","",INDEX('All CCC'!Z$7:Z$846,MATCH(WatchList!$B299,'All CCC'!$B$7:$B$846,0)))</f>
        <v/>
      </c>
      <c r="AA299" s="856" t="str">
        <f>IF($B299="","",INDEX('All CCC'!AA$7:AA$846,MATCH(WatchList!$B299,'All CCC'!$B$7:$B$846,0)))</f>
        <v/>
      </c>
      <c r="AB299" s="856" t="str">
        <f>IF($B299="","",INDEX('All CCC'!AB$7:AB$846,MATCH(WatchList!$B299,'All CCC'!$B$7:$B$846,0)))</f>
        <v/>
      </c>
      <c r="AC299" s="856" t="str">
        <f>IF($B299="","",INDEX('All CCC'!AC$7:AC$846,MATCH(WatchList!$B299,'All CCC'!$B$7:$B$846,0)))</f>
        <v/>
      </c>
      <c r="AD299" s="856" t="str">
        <f>IF($B299="","",INDEX('All CCC'!AD$7:AD$846,MATCH(WatchList!$B299,'All CCC'!$B$7:$B$846,0)))</f>
        <v/>
      </c>
      <c r="AE299" s="856" t="str">
        <f>IF($B299="","",INDEX('All CCC'!AE$7:AE$846,MATCH(WatchList!$B299,'All CCC'!$B$7:$B$846,0)))</f>
        <v/>
      </c>
      <c r="AF299" s="856" t="str">
        <f>IF($B299="","",INDEX('All CCC'!AF$7:AF$846,MATCH(WatchList!$B299,'All CCC'!$B$7:$B$846,0)))</f>
        <v/>
      </c>
      <c r="AG299" s="856" t="str">
        <f>IF($B299="","",INDEX('All CCC'!AG$7:AG$846,MATCH(WatchList!$B299,'All CCC'!$B$7:$B$846,0)))</f>
        <v/>
      </c>
      <c r="AH299" s="856" t="str">
        <f>IF($B299="","",INDEX('All CCC'!AH$7:AH$846,MATCH(WatchList!$B299,'All CCC'!$B$7:$B$846,0)))</f>
        <v/>
      </c>
      <c r="AI299" s="856" t="str">
        <f>IF($B299="","",INDEX('All CCC'!AI$7:AI$846,MATCH(WatchList!$B299,'All CCC'!$B$7:$B$846,0)))</f>
        <v/>
      </c>
      <c r="AJ299" s="856" t="str">
        <f>IF($B299="","",INDEX('All CCC'!AJ$7:AJ$846,MATCH(WatchList!$B299,'All CCC'!$B$7:$B$846,0)))</f>
        <v/>
      </c>
      <c r="AK299" s="856" t="str">
        <f>IF($B299="","",INDEX('All CCC'!AK$7:AK$846,MATCH(WatchList!$B299,'All CCC'!$B$7:$B$846,0)))</f>
        <v/>
      </c>
      <c r="AL299" s="856" t="str">
        <f>IF($B299="","",INDEX('All CCC'!AL$7:AL$846,MATCH(WatchList!$B299,'All CCC'!$B$7:$B$846,0)))</f>
        <v/>
      </c>
      <c r="AM299" s="856" t="str">
        <f>IF($B299="","",INDEX('All CCC'!AM$7:AM$846,MATCH(WatchList!$B299,'All CCC'!$B$7:$B$846,0)))</f>
        <v/>
      </c>
      <c r="AN299" s="856" t="str">
        <f>IF($B299="","",INDEX('All CCC'!AN$7:AN$846,MATCH(WatchList!$B299,'All CCC'!$B$7:$B$846,0)))</f>
        <v/>
      </c>
      <c r="AO299" s="856" t="str">
        <f>IF($B299="","",INDEX('All CCC'!AO$7:AO$846,MATCH(WatchList!$B299,'All CCC'!$B$7:$B$846,0)))</f>
        <v/>
      </c>
      <c r="AP299" s="856" t="str">
        <f>IF($B299="","",INDEX('All CCC'!AP$7:AP$846,MATCH(WatchList!$B299,'All CCC'!$B$7:$B$846,0)))</f>
        <v/>
      </c>
      <c r="AQ299" s="856" t="str">
        <f>IF($B299="","",INDEX('All CCC'!AQ$7:AQ$846,MATCH(WatchList!$B299,'All CCC'!$B$7:$B$846,0)))</f>
        <v/>
      </c>
      <c r="AR299" s="856" t="str">
        <f>IF($B299="","",INDEX('All CCC'!AR$7:AR$846,MATCH(WatchList!$B299,'All CCC'!$B$7:$B$846,0)))</f>
        <v/>
      </c>
      <c r="AS299" s="856" t="str">
        <f>IF($B299="","",INDEX('All CCC'!AS$7:AS$846,MATCH(WatchList!$B299,'All CCC'!$B$7:$B$846,0)))</f>
        <v/>
      </c>
      <c r="AT299" s="856" t="str">
        <f>IF($B299="","",INDEX('All CCC'!AT$7:AT$846,MATCH(WatchList!$B299,'All CCC'!$B$7:$B$846,0)))</f>
        <v/>
      </c>
      <c r="AU299" s="856" t="str">
        <f>IF($B299="","",INDEX('All CCC'!AU$7:AU$846,MATCH(WatchList!$B299,'All CCC'!$B$7:$B$846,0)))</f>
        <v/>
      </c>
      <c r="AV299" s="856" t="str">
        <f>IF($B299="","",INDEX('All CCC'!AV$7:AV$846,MATCH(WatchList!$B299,'All CCC'!$B$7:$B$846,0)))</f>
        <v/>
      </c>
      <c r="AW299" s="856" t="str">
        <f>IF($B299="","",INDEX('All CCC'!AW$7:AW$846,MATCH(WatchList!$B299,'All CCC'!$B$7:$B$846,0)))</f>
        <v/>
      </c>
      <c r="AX299" s="856" t="str">
        <f>IF($B299="","",INDEX('All CCC'!AX$7:AX$846,MATCH(WatchList!$B299,'All CCC'!$B$7:$B$846,0)))</f>
        <v/>
      </c>
      <c r="AY299" s="856" t="str">
        <f>IF($B299="","",INDEX('All CCC'!AY$7:AY$846,MATCH(WatchList!$B299,'All CCC'!$B$7:$B$846,0)))</f>
        <v/>
      </c>
      <c r="AZ299" s="856" t="str">
        <f>IF($B299="","",INDEX('All CCC'!AZ$7:AZ$846,MATCH(WatchList!$B299,'All CCC'!$B$7:$B$846,0)))</f>
        <v/>
      </c>
      <c r="BA299" s="856" t="str">
        <f>IF($B299="","",INDEX('All CCC'!BA$7:BA$846,MATCH(WatchList!$B299,'All CCC'!$B$7:$B$846,0)))</f>
        <v/>
      </c>
      <c r="BB299" s="856" t="str">
        <f>IF($B299="","",INDEX('All CCC'!BB$7:BB$846,MATCH(WatchList!$B299,'All CCC'!$B$7:$B$846,0)))</f>
        <v/>
      </c>
      <c r="BC299" s="856" t="str">
        <f>IF($B299="","",INDEX('All CCC'!BC$7:BC$846,MATCH(WatchList!$B299,'All CCC'!$B$7:$B$846,0)))</f>
        <v/>
      </c>
      <c r="BD299" s="856" t="str">
        <f>IF($B299="","",INDEX('All CCC'!BD$7:BD$846,MATCH(WatchList!$B299,'All CCC'!$B$7:$B$846,0)))</f>
        <v/>
      </c>
      <c r="BE299" s="856" t="str">
        <f>IF($B299="","",INDEX('All CCC'!BE$7:BE$846,MATCH(WatchList!$B299,'All CCC'!$B$7:$B$846,0)))</f>
        <v/>
      </c>
      <c r="BF299" s="856" t="str">
        <f>IF($B299="","",INDEX('All CCC'!BF$7:BF$846,MATCH(WatchList!$B299,'All CCC'!$B$7:$B$846,0)))</f>
        <v/>
      </c>
      <c r="BG299" s="856" t="str">
        <f>IF($B299="","",INDEX('All CCC'!BG$7:BG$846,MATCH(WatchList!$B299,'All CCC'!$B$7:$B$846,0)))</f>
        <v/>
      </c>
    </row>
    <row r="300" spans="1:59" x14ac:dyDescent="0.2">
      <c r="A300" s="550" t="str">
        <f>IF($B300="","",INDEX('All CCC'!A$7:A$846,MATCH(WatchList!$B300,'All CCC'!$B$7:$B$846,0)))</f>
        <v/>
      </c>
      <c r="B300" s="31"/>
      <c r="C300" s="856" t="str">
        <f>IF($B300="","",INDEX('All CCC'!C$7:C$846,MATCH(WatchList!$B300,'All CCC'!$B$7:$B$846,0)))</f>
        <v/>
      </c>
      <c r="D300" s="856" t="str">
        <f>IF($B300="","",INDEX('All CCC'!D$7:D$846,MATCH(WatchList!$B300,'All CCC'!$B$7:$B$846,0)))</f>
        <v/>
      </c>
      <c r="E300" s="856" t="str">
        <f>IF($B300="","",INDEX('All CCC'!E$7:E$846,MATCH(WatchList!$B300,'All CCC'!$B$7:$B$846,0)))</f>
        <v/>
      </c>
      <c r="F300" s="856" t="str">
        <f>IF($B300="","",INDEX('All CCC'!F$7:F$846,MATCH(WatchList!$B300,'All CCC'!$B$7:$B$846,0)))</f>
        <v/>
      </c>
      <c r="G300" s="856" t="str">
        <f>IF($B300="","",INDEX('All CCC'!G$7:G$846,MATCH(WatchList!$B300,'All CCC'!$B$7:$B$846,0)))</f>
        <v/>
      </c>
      <c r="H300" s="856" t="str">
        <f>IF($B300="","",INDEX('All CCC'!H$7:H$846,MATCH(WatchList!$B300,'All CCC'!$B$7:$B$846,0)))</f>
        <v/>
      </c>
      <c r="I300" s="856" t="str">
        <f>IF($B300="","",INDEX('All CCC'!I$7:I$846,MATCH(WatchList!$B300,'All CCC'!$B$7:$B$846,0)))</f>
        <v/>
      </c>
      <c r="J300" s="856" t="str">
        <f>IF($B300="","",INDEX('All CCC'!J$7:J$846,MATCH(WatchList!$B300,'All CCC'!$B$7:$B$846,0)))</f>
        <v/>
      </c>
      <c r="K300" s="856" t="str">
        <f>IF($B300="","",INDEX('All CCC'!K$7:K$846,MATCH(WatchList!$B300,'All CCC'!$B$7:$B$846,0)))</f>
        <v/>
      </c>
      <c r="L300" s="856" t="str">
        <f>IF($B300="","",INDEX('All CCC'!L$7:L$846,MATCH(WatchList!$B300,'All CCC'!$B$7:$B$846,0)))</f>
        <v/>
      </c>
      <c r="M300" s="856" t="str">
        <f>IF($B300="","",INDEX('All CCC'!M$7:M$846,MATCH(WatchList!$B300,'All CCC'!$B$7:$B$846,0)))</f>
        <v/>
      </c>
      <c r="N300" s="856" t="str">
        <f>IF($B300="","",INDEX('All CCC'!N$7:N$846,MATCH(WatchList!$B300,'All CCC'!$B$7:$B$846,0)))</f>
        <v/>
      </c>
      <c r="O300" s="856" t="str">
        <f>IF($B300="","",INDEX('All CCC'!O$7:O$846,MATCH(WatchList!$B300,'All CCC'!$B$7:$B$846,0)))</f>
        <v/>
      </c>
      <c r="P300" s="857" t="str">
        <f>IF($B300="","",INDEX('All CCC'!P$7:P$846,MATCH(WatchList!$B300,'All CCC'!$B$7:$B$846,0)))</f>
        <v/>
      </c>
      <c r="Q300" s="857" t="str">
        <f>IF($B300="","",INDEX('All CCC'!Q$7:Q$846,MATCH(WatchList!$B300,'All CCC'!$B$7:$B$846,0)))</f>
        <v/>
      </c>
      <c r="R300" s="856" t="str">
        <f>IF($B300="","",INDEX('All CCC'!R$7:R$846,MATCH(WatchList!$B300,'All CCC'!$B$7:$B$846,0)))</f>
        <v/>
      </c>
      <c r="S300" s="856" t="str">
        <f>IF($B300="","",INDEX('All CCC'!S$7:S$846,MATCH(WatchList!$B300,'All CCC'!$B$7:$B$846,0)))</f>
        <v/>
      </c>
      <c r="T300" s="856" t="str">
        <f>IF($B300="","",INDEX('All CCC'!T$7:T$846,MATCH(WatchList!$B300,'All CCC'!$B$7:$B$846,0)))</f>
        <v/>
      </c>
      <c r="U300" s="856" t="str">
        <f>IF($B300="","",INDEX('All CCC'!U$7:U$846,MATCH(WatchList!$B300,'All CCC'!$B$7:$B$846,0)))</f>
        <v/>
      </c>
      <c r="V300" s="856" t="str">
        <f>IF($B300="","",INDEX('All CCC'!V$7:V$846,MATCH(WatchList!$B300,'All CCC'!$B$7:$B$846,0)))</f>
        <v/>
      </c>
      <c r="W300" s="856" t="str">
        <f>IF($B300="","",INDEX('All CCC'!W$7:W$846,MATCH(WatchList!$B300,'All CCC'!$B$7:$B$846,0)))</f>
        <v/>
      </c>
      <c r="X300" s="856" t="str">
        <f>IF($B300="","",INDEX('All CCC'!X$7:X$846,MATCH(WatchList!$B300,'All CCC'!$B$7:$B$846,0)))</f>
        <v/>
      </c>
      <c r="Y300" s="856" t="str">
        <f>IF($B300="","",INDEX('All CCC'!Y$7:Y$846,MATCH(WatchList!$B300,'All CCC'!$B$7:$B$846,0)))</f>
        <v/>
      </c>
      <c r="Z300" s="856" t="str">
        <f>IF($B300="","",INDEX('All CCC'!Z$7:Z$846,MATCH(WatchList!$B300,'All CCC'!$B$7:$B$846,0)))</f>
        <v/>
      </c>
      <c r="AA300" s="856" t="str">
        <f>IF($B300="","",INDEX('All CCC'!AA$7:AA$846,MATCH(WatchList!$B300,'All CCC'!$B$7:$B$846,0)))</f>
        <v/>
      </c>
      <c r="AB300" s="856" t="str">
        <f>IF($B300="","",INDEX('All CCC'!AB$7:AB$846,MATCH(WatchList!$B300,'All CCC'!$B$7:$B$846,0)))</f>
        <v/>
      </c>
      <c r="AC300" s="856" t="str">
        <f>IF($B300="","",INDEX('All CCC'!AC$7:AC$846,MATCH(WatchList!$B300,'All CCC'!$B$7:$B$846,0)))</f>
        <v/>
      </c>
      <c r="AD300" s="856" t="str">
        <f>IF($B300="","",INDEX('All CCC'!AD$7:AD$846,MATCH(WatchList!$B300,'All CCC'!$B$7:$B$846,0)))</f>
        <v/>
      </c>
      <c r="AE300" s="856" t="str">
        <f>IF($B300="","",INDEX('All CCC'!AE$7:AE$846,MATCH(WatchList!$B300,'All CCC'!$B$7:$B$846,0)))</f>
        <v/>
      </c>
      <c r="AF300" s="856" t="str">
        <f>IF($B300="","",INDEX('All CCC'!AF$7:AF$846,MATCH(WatchList!$B300,'All CCC'!$B$7:$B$846,0)))</f>
        <v/>
      </c>
      <c r="AG300" s="856" t="str">
        <f>IF($B300="","",INDEX('All CCC'!AG$7:AG$846,MATCH(WatchList!$B300,'All CCC'!$B$7:$B$846,0)))</f>
        <v/>
      </c>
      <c r="AH300" s="856" t="str">
        <f>IF($B300="","",INDEX('All CCC'!AH$7:AH$846,MATCH(WatchList!$B300,'All CCC'!$B$7:$B$846,0)))</f>
        <v/>
      </c>
      <c r="AI300" s="856" t="str">
        <f>IF($B300="","",INDEX('All CCC'!AI$7:AI$846,MATCH(WatchList!$B300,'All CCC'!$B$7:$B$846,0)))</f>
        <v/>
      </c>
      <c r="AJ300" s="856" t="str">
        <f>IF($B300="","",INDEX('All CCC'!AJ$7:AJ$846,MATCH(WatchList!$B300,'All CCC'!$B$7:$B$846,0)))</f>
        <v/>
      </c>
      <c r="AK300" s="856" t="str">
        <f>IF($B300="","",INDEX('All CCC'!AK$7:AK$846,MATCH(WatchList!$B300,'All CCC'!$B$7:$B$846,0)))</f>
        <v/>
      </c>
      <c r="AL300" s="856" t="str">
        <f>IF($B300="","",INDEX('All CCC'!AL$7:AL$846,MATCH(WatchList!$B300,'All CCC'!$B$7:$B$846,0)))</f>
        <v/>
      </c>
      <c r="AM300" s="856" t="str">
        <f>IF($B300="","",INDEX('All CCC'!AM$7:AM$846,MATCH(WatchList!$B300,'All CCC'!$B$7:$B$846,0)))</f>
        <v/>
      </c>
      <c r="AN300" s="856" t="str">
        <f>IF($B300="","",INDEX('All CCC'!AN$7:AN$846,MATCH(WatchList!$B300,'All CCC'!$B$7:$B$846,0)))</f>
        <v/>
      </c>
      <c r="AO300" s="856" t="str">
        <f>IF($B300="","",INDEX('All CCC'!AO$7:AO$846,MATCH(WatchList!$B300,'All CCC'!$B$7:$B$846,0)))</f>
        <v/>
      </c>
      <c r="AP300" s="856" t="str">
        <f>IF($B300="","",INDEX('All CCC'!AP$7:AP$846,MATCH(WatchList!$B300,'All CCC'!$B$7:$B$846,0)))</f>
        <v/>
      </c>
      <c r="AQ300" s="856" t="str">
        <f>IF($B300="","",INDEX('All CCC'!AQ$7:AQ$846,MATCH(WatchList!$B300,'All CCC'!$B$7:$B$846,0)))</f>
        <v/>
      </c>
      <c r="AR300" s="856" t="str">
        <f>IF($B300="","",INDEX('All CCC'!AR$7:AR$846,MATCH(WatchList!$B300,'All CCC'!$B$7:$B$846,0)))</f>
        <v/>
      </c>
      <c r="AS300" s="856" t="str">
        <f>IF($B300="","",INDEX('All CCC'!AS$7:AS$846,MATCH(WatchList!$B300,'All CCC'!$B$7:$B$846,0)))</f>
        <v/>
      </c>
      <c r="AT300" s="856" t="str">
        <f>IF($B300="","",INDEX('All CCC'!AT$7:AT$846,MATCH(WatchList!$B300,'All CCC'!$B$7:$B$846,0)))</f>
        <v/>
      </c>
      <c r="AU300" s="856" t="str">
        <f>IF($B300="","",INDEX('All CCC'!AU$7:AU$846,MATCH(WatchList!$B300,'All CCC'!$B$7:$B$846,0)))</f>
        <v/>
      </c>
      <c r="AV300" s="856" t="str">
        <f>IF($B300="","",INDEX('All CCC'!AV$7:AV$846,MATCH(WatchList!$B300,'All CCC'!$B$7:$B$846,0)))</f>
        <v/>
      </c>
      <c r="AW300" s="856" t="str">
        <f>IF($B300="","",INDEX('All CCC'!AW$7:AW$846,MATCH(WatchList!$B300,'All CCC'!$B$7:$B$846,0)))</f>
        <v/>
      </c>
      <c r="AX300" s="856" t="str">
        <f>IF($B300="","",INDEX('All CCC'!AX$7:AX$846,MATCH(WatchList!$B300,'All CCC'!$B$7:$B$846,0)))</f>
        <v/>
      </c>
      <c r="AY300" s="856" t="str">
        <f>IF($B300="","",INDEX('All CCC'!AY$7:AY$846,MATCH(WatchList!$B300,'All CCC'!$B$7:$B$846,0)))</f>
        <v/>
      </c>
      <c r="AZ300" s="856" t="str">
        <f>IF($B300="","",INDEX('All CCC'!AZ$7:AZ$846,MATCH(WatchList!$B300,'All CCC'!$B$7:$B$846,0)))</f>
        <v/>
      </c>
      <c r="BA300" s="856" t="str">
        <f>IF($B300="","",INDEX('All CCC'!BA$7:BA$846,MATCH(WatchList!$B300,'All CCC'!$B$7:$B$846,0)))</f>
        <v/>
      </c>
      <c r="BB300" s="856" t="str">
        <f>IF($B300="","",INDEX('All CCC'!BB$7:BB$846,MATCH(WatchList!$B300,'All CCC'!$B$7:$B$846,0)))</f>
        <v/>
      </c>
      <c r="BC300" s="856" t="str">
        <f>IF($B300="","",INDEX('All CCC'!BC$7:BC$846,MATCH(WatchList!$B300,'All CCC'!$B$7:$B$846,0)))</f>
        <v/>
      </c>
      <c r="BD300" s="856" t="str">
        <f>IF($B300="","",INDEX('All CCC'!BD$7:BD$846,MATCH(WatchList!$B300,'All CCC'!$B$7:$B$846,0)))</f>
        <v/>
      </c>
      <c r="BE300" s="856" t="str">
        <f>IF($B300="","",INDEX('All CCC'!BE$7:BE$846,MATCH(WatchList!$B300,'All CCC'!$B$7:$B$846,0)))</f>
        <v/>
      </c>
      <c r="BF300" s="856" t="str">
        <f>IF($B300="","",INDEX('All CCC'!BF$7:BF$846,MATCH(WatchList!$B300,'All CCC'!$B$7:$B$846,0)))</f>
        <v/>
      </c>
      <c r="BG300" s="856" t="str">
        <f>IF($B300="","",INDEX('All CCC'!BG$7:BG$846,MATCH(WatchList!$B300,'All CCC'!$B$7:$B$846,0)))</f>
        <v/>
      </c>
    </row>
    <row r="301" spans="1:59" x14ac:dyDescent="0.2">
      <c r="A301" s="550" t="str">
        <f>IF($B301="","",INDEX('All CCC'!A$7:A$846,MATCH(WatchList!$B301,'All CCC'!$B$7:$B$846,0)))</f>
        <v/>
      </c>
      <c r="B301" s="31"/>
      <c r="C301" s="856" t="str">
        <f>IF($B301="","",INDEX('All CCC'!C$7:C$846,MATCH(WatchList!$B301,'All CCC'!$B$7:$B$846,0)))</f>
        <v/>
      </c>
      <c r="D301" s="856" t="str">
        <f>IF($B301="","",INDEX('All CCC'!D$7:D$846,MATCH(WatchList!$B301,'All CCC'!$B$7:$B$846,0)))</f>
        <v/>
      </c>
      <c r="E301" s="856" t="str">
        <f>IF($B301="","",INDEX('All CCC'!E$7:E$846,MATCH(WatchList!$B301,'All CCC'!$B$7:$B$846,0)))</f>
        <v/>
      </c>
      <c r="F301" s="856" t="str">
        <f>IF($B301="","",INDEX('All CCC'!F$7:F$846,MATCH(WatchList!$B301,'All CCC'!$B$7:$B$846,0)))</f>
        <v/>
      </c>
      <c r="G301" s="856" t="str">
        <f>IF($B301="","",INDEX('All CCC'!G$7:G$846,MATCH(WatchList!$B301,'All CCC'!$B$7:$B$846,0)))</f>
        <v/>
      </c>
      <c r="H301" s="856" t="str">
        <f>IF($B301="","",INDEX('All CCC'!H$7:H$846,MATCH(WatchList!$B301,'All CCC'!$B$7:$B$846,0)))</f>
        <v/>
      </c>
      <c r="I301" s="856" t="str">
        <f>IF($B301="","",INDEX('All CCC'!I$7:I$846,MATCH(WatchList!$B301,'All CCC'!$B$7:$B$846,0)))</f>
        <v/>
      </c>
      <c r="J301" s="856" t="str">
        <f>IF($B301="","",INDEX('All CCC'!J$7:J$846,MATCH(WatchList!$B301,'All CCC'!$B$7:$B$846,0)))</f>
        <v/>
      </c>
      <c r="K301" s="856" t="str">
        <f>IF($B301="","",INDEX('All CCC'!K$7:K$846,MATCH(WatchList!$B301,'All CCC'!$B$7:$B$846,0)))</f>
        <v/>
      </c>
      <c r="L301" s="856" t="str">
        <f>IF($B301="","",INDEX('All CCC'!L$7:L$846,MATCH(WatchList!$B301,'All CCC'!$B$7:$B$846,0)))</f>
        <v/>
      </c>
      <c r="M301" s="856" t="str">
        <f>IF($B301="","",INDEX('All CCC'!M$7:M$846,MATCH(WatchList!$B301,'All CCC'!$B$7:$B$846,0)))</f>
        <v/>
      </c>
      <c r="N301" s="856" t="str">
        <f>IF($B301="","",INDEX('All CCC'!N$7:N$846,MATCH(WatchList!$B301,'All CCC'!$B$7:$B$846,0)))</f>
        <v/>
      </c>
      <c r="O301" s="856" t="str">
        <f>IF($B301="","",INDEX('All CCC'!O$7:O$846,MATCH(WatchList!$B301,'All CCC'!$B$7:$B$846,0)))</f>
        <v/>
      </c>
      <c r="P301" s="857" t="str">
        <f>IF($B301="","",INDEX('All CCC'!P$7:P$846,MATCH(WatchList!$B301,'All CCC'!$B$7:$B$846,0)))</f>
        <v/>
      </c>
      <c r="Q301" s="857" t="str">
        <f>IF($B301="","",INDEX('All CCC'!Q$7:Q$846,MATCH(WatchList!$B301,'All CCC'!$B$7:$B$846,0)))</f>
        <v/>
      </c>
      <c r="R301" s="856" t="str">
        <f>IF($B301="","",INDEX('All CCC'!R$7:R$846,MATCH(WatchList!$B301,'All CCC'!$B$7:$B$846,0)))</f>
        <v/>
      </c>
      <c r="S301" s="856" t="str">
        <f>IF($B301="","",INDEX('All CCC'!S$7:S$846,MATCH(WatchList!$B301,'All CCC'!$B$7:$B$846,0)))</f>
        <v/>
      </c>
      <c r="T301" s="856" t="str">
        <f>IF($B301="","",INDEX('All CCC'!T$7:T$846,MATCH(WatchList!$B301,'All CCC'!$B$7:$B$846,0)))</f>
        <v/>
      </c>
      <c r="U301" s="856" t="str">
        <f>IF($B301="","",INDEX('All CCC'!U$7:U$846,MATCH(WatchList!$B301,'All CCC'!$B$7:$B$846,0)))</f>
        <v/>
      </c>
      <c r="V301" s="856" t="str">
        <f>IF($B301="","",INDEX('All CCC'!V$7:V$846,MATCH(WatchList!$B301,'All CCC'!$B$7:$B$846,0)))</f>
        <v/>
      </c>
      <c r="W301" s="856" t="str">
        <f>IF($B301="","",INDEX('All CCC'!W$7:W$846,MATCH(WatchList!$B301,'All CCC'!$B$7:$B$846,0)))</f>
        <v/>
      </c>
      <c r="X301" s="856" t="str">
        <f>IF($B301="","",INDEX('All CCC'!X$7:X$846,MATCH(WatchList!$B301,'All CCC'!$B$7:$B$846,0)))</f>
        <v/>
      </c>
      <c r="Y301" s="856" t="str">
        <f>IF($B301="","",INDEX('All CCC'!Y$7:Y$846,MATCH(WatchList!$B301,'All CCC'!$B$7:$B$846,0)))</f>
        <v/>
      </c>
      <c r="Z301" s="856" t="str">
        <f>IF($B301="","",INDEX('All CCC'!Z$7:Z$846,MATCH(WatchList!$B301,'All CCC'!$B$7:$B$846,0)))</f>
        <v/>
      </c>
      <c r="AA301" s="856" t="str">
        <f>IF($B301="","",INDEX('All CCC'!AA$7:AA$846,MATCH(WatchList!$B301,'All CCC'!$B$7:$B$846,0)))</f>
        <v/>
      </c>
      <c r="AB301" s="856" t="str">
        <f>IF($B301="","",INDEX('All CCC'!AB$7:AB$846,MATCH(WatchList!$B301,'All CCC'!$B$7:$B$846,0)))</f>
        <v/>
      </c>
      <c r="AC301" s="856" t="str">
        <f>IF($B301="","",INDEX('All CCC'!AC$7:AC$846,MATCH(WatchList!$B301,'All CCC'!$B$7:$B$846,0)))</f>
        <v/>
      </c>
      <c r="AD301" s="856" t="str">
        <f>IF($B301="","",INDEX('All CCC'!AD$7:AD$846,MATCH(WatchList!$B301,'All CCC'!$B$7:$B$846,0)))</f>
        <v/>
      </c>
      <c r="AE301" s="856" t="str">
        <f>IF($B301="","",INDEX('All CCC'!AE$7:AE$846,MATCH(WatchList!$B301,'All CCC'!$B$7:$B$846,0)))</f>
        <v/>
      </c>
      <c r="AF301" s="856" t="str">
        <f>IF($B301="","",INDEX('All CCC'!AF$7:AF$846,MATCH(WatchList!$B301,'All CCC'!$B$7:$B$846,0)))</f>
        <v/>
      </c>
      <c r="AG301" s="856" t="str">
        <f>IF($B301="","",INDEX('All CCC'!AG$7:AG$846,MATCH(WatchList!$B301,'All CCC'!$B$7:$B$846,0)))</f>
        <v/>
      </c>
      <c r="AH301" s="856" t="str">
        <f>IF($B301="","",INDEX('All CCC'!AH$7:AH$846,MATCH(WatchList!$B301,'All CCC'!$B$7:$B$846,0)))</f>
        <v/>
      </c>
      <c r="AI301" s="856" t="str">
        <f>IF($B301="","",INDEX('All CCC'!AI$7:AI$846,MATCH(WatchList!$B301,'All CCC'!$B$7:$B$846,0)))</f>
        <v/>
      </c>
      <c r="AJ301" s="856" t="str">
        <f>IF($B301="","",INDEX('All CCC'!AJ$7:AJ$846,MATCH(WatchList!$B301,'All CCC'!$B$7:$B$846,0)))</f>
        <v/>
      </c>
      <c r="AK301" s="856" t="str">
        <f>IF($B301="","",INDEX('All CCC'!AK$7:AK$846,MATCH(WatchList!$B301,'All CCC'!$B$7:$B$846,0)))</f>
        <v/>
      </c>
      <c r="AL301" s="856" t="str">
        <f>IF($B301="","",INDEX('All CCC'!AL$7:AL$846,MATCH(WatchList!$B301,'All CCC'!$B$7:$B$846,0)))</f>
        <v/>
      </c>
      <c r="AM301" s="856" t="str">
        <f>IF($B301="","",INDEX('All CCC'!AM$7:AM$846,MATCH(WatchList!$B301,'All CCC'!$B$7:$B$846,0)))</f>
        <v/>
      </c>
      <c r="AN301" s="856" t="str">
        <f>IF($B301="","",INDEX('All CCC'!AN$7:AN$846,MATCH(WatchList!$B301,'All CCC'!$B$7:$B$846,0)))</f>
        <v/>
      </c>
      <c r="AO301" s="856" t="str">
        <f>IF($B301="","",INDEX('All CCC'!AO$7:AO$846,MATCH(WatchList!$B301,'All CCC'!$B$7:$B$846,0)))</f>
        <v/>
      </c>
      <c r="AP301" s="856" t="str">
        <f>IF($B301="","",INDEX('All CCC'!AP$7:AP$846,MATCH(WatchList!$B301,'All CCC'!$B$7:$B$846,0)))</f>
        <v/>
      </c>
      <c r="AQ301" s="856" t="str">
        <f>IF($B301="","",INDEX('All CCC'!AQ$7:AQ$846,MATCH(WatchList!$B301,'All CCC'!$B$7:$B$846,0)))</f>
        <v/>
      </c>
      <c r="AR301" s="856" t="str">
        <f>IF($B301="","",INDEX('All CCC'!AR$7:AR$846,MATCH(WatchList!$B301,'All CCC'!$B$7:$B$846,0)))</f>
        <v/>
      </c>
      <c r="AS301" s="856" t="str">
        <f>IF($B301="","",INDEX('All CCC'!AS$7:AS$846,MATCH(WatchList!$B301,'All CCC'!$B$7:$B$846,0)))</f>
        <v/>
      </c>
      <c r="AT301" s="856" t="str">
        <f>IF($B301="","",INDEX('All CCC'!AT$7:AT$846,MATCH(WatchList!$B301,'All CCC'!$B$7:$B$846,0)))</f>
        <v/>
      </c>
      <c r="AU301" s="856" t="str">
        <f>IF($B301="","",INDEX('All CCC'!AU$7:AU$846,MATCH(WatchList!$B301,'All CCC'!$B$7:$B$846,0)))</f>
        <v/>
      </c>
      <c r="AV301" s="856" t="str">
        <f>IF($B301="","",INDEX('All CCC'!AV$7:AV$846,MATCH(WatchList!$B301,'All CCC'!$B$7:$B$846,0)))</f>
        <v/>
      </c>
      <c r="AW301" s="856" t="str">
        <f>IF($B301="","",INDEX('All CCC'!AW$7:AW$846,MATCH(WatchList!$B301,'All CCC'!$B$7:$B$846,0)))</f>
        <v/>
      </c>
      <c r="AX301" s="856" t="str">
        <f>IF($B301="","",INDEX('All CCC'!AX$7:AX$846,MATCH(WatchList!$B301,'All CCC'!$B$7:$B$846,0)))</f>
        <v/>
      </c>
      <c r="AY301" s="856" t="str">
        <f>IF($B301="","",INDEX('All CCC'!AY$7:AY$846,MATCH(WatchList!$B301,'All CCC'!$B$7:$B$846,0)))</f>
        <v/>
      </c>
      <c r="AZ301" s="856" t="str">
        <f>IF($B301="","",INDEX('All CCC'!AZ$7:AZ$846,MATCH(WatchList!$B301,'All CCC'!$B$7:$B$846,0)))</f>
        <v/>
      </c>
      <c r="BA301" s="856" t="str">
        <f>IF($B301="","",INDEX('All CCC'!BA$7:BA$846,MATCH(WatchList!$B301,'All CCC'!$B$7:$B$846,0)))</f>
        <v/>
      </c>
      <c r="BB301" s="856" t="str">
        <f>IF($B301="","",INDEX('All CCC'!BB$7:BB$846,MATCH(WatchList!$B301,'All CCC'!$B$7:$B$846,0)))</f>
        <v/>
      </c>
      <c r="BC301" s="856" t="str">
        <f>IF($B301="","",INDEX('All CCC'!BC$7:BC$846,MATCH(WatchList!$B301,'All CCC'!$B$7:$B$846,0)))</f>
        <v/>
      </c>
      <c r="BD301" s="856" t="str">
        <f>IF($B301="","",INDEX('All CCC'!BD$7:BD$846,MATCH(WatchList!$B301,'All CCC'!$B$7:$B$846,0)))</f>
        <v/>
      </c>
      <c r="BE301" s="856" t="str">
        <f>IF($B301="","",INDEX('All CCC'!BE$7:BE$846,MATCH(WatchList!$B301,'All CCC'!$B$7:$B$846,0)))</f>
        <v/>
      </c>
      <c r="BF301" s="856" t="str">
        <f>IF($B301="","",INDEX('All CCC'!BF$7:BF$846,MATCH(WatchList!$B301,'All CCC'!$B$7:$B$846,0)))</f>
        <v/>
      </c>
      <c r="BG301" s="856" t="str">
        <f>IF($B301="","",INDEX('All CCC'!BG$7:BG$846,MATCH(WatchList!$B301,'All CCC'!$B$7:$B$846,0)))</f>
        <v/>
      </c>
    </row>
    <row r="302" spans="1:59" x14ac:dyDescent="0.2">
      <c r="A302" s="550" t="str">
        <f>IF($B302="","",INDEX('All CCC'!A$7:A$846,MATCH(WatchList!$B302,'All CCC'!$B$7:$B$846,0)))</f>
        <v/>
      </c>
      <c r="B302" s="31"/>
      <c r="C302" s="856" t="str">
        <f>IF($B302="","",INDEX('All CCC'!C$7:C$846,MATCH(WatchList!$B302,'All CCC'!$B$7:$B$846,0)))</f>
        <v/>
      </c>
      <c r="D302" s="856" t="str">
        <f>IF($B302="","",INDEX('All CCC'!D$7:D$846,MATCH(WatchList!$B302,'All CCC'!$B$7:$B$846,0)))</f>
        <v/>
      </c>
      <c r="E302" s="856" t="str">
        <f>IF($B302="","",INDEX('All CCC'!E$7:E$846,MATCH(WatchList!$B302,'All CCC'!$B$7:$B$846,0)))</f>
        <v/>
      </c>
      <c r="F302" s="856" t="str">
        <f>IF($B302="","",INDEX('All CCC'!F$7:F$846,MATCH(WatchList!$B302,'All CCC'!$B$7:$B$846,0)))</f>
        <v/>
      </c>
      <c r="G302" s="856" t="str">
        <f>IF($B302="","",INDEX('All CCC'!G$7:G$846,MATCH(WatchList!$B302,'All CCC'!$B$7:$B$846,0)))</f>
        <v/>
      </c>
      <c r="H302" s="856" t="str">
        <f>IF($B302="","",INDEX('All CCC'!H$7:H$846,MATCH(WatchList!$B302,'All CCC'!$B$7:$B$846,0)))</f>
        <v/>
      </c>
      <c r="I302" s="856" t="str">
        <f>IF($B302="","",INDEX('All CCC'!I$7:I$846,MATCH(WatchList!$B302,'All CCC'!$B$7:$B$846,0)))</f>
        <v/>
      </c>
      <c r="J302" s="856" t="str">
        <f>IF($B302="","",INDEX('All CCC'!J$7:J$846,MATCH(WatchList!$B302,'All CCC'!$B$7:$B$846,0)))</f>
        <v/>
      </c>
      <c r="K302" s="856" t="str">
        <f>IF($B302="","",INDEX('All CCC'!K$7:K$846,MATCH(WatchList!$B302,'All CCC'!$B$7:$B$846,0)))</f>
        <v/>
      </c>
      <c r="L302" s="856" t="str">
        <f>IF($B302="","",INDEX('All CCC'!L$7:L$846,MATCH(WatchList!$B302,'All CCC'!$B$7:$B$846,0)))</f>
        <v/>
      </c>
      <c r="M302" s="856" t="str">
        <f>IF($B302="","",INDEX('All CCC'!M$7:M$846,MATCH(WatchList!$B302,'All CCC'!$B$7:$B$846,0)))</f>
        <v/>
      </c>
      <c r="N302" s="856" t="str">
        <f>IF($B302="","",INDEX('All CCC'!N$7:N$846,MATCH(WatchList!$B302,'All CCC'!$B$7:$B$846,0)))</f>
        <v/>
      </c>
      <c r="O302" s="856" t="str">
        <f>IF($B302="","",INDEX('All CCC'!O$7:O$846,MATCH(WatchList!$B302,'All CCC'!$B$7:$B$846,0)))</f>
        <v/>
      </c>
      <c r="P302" s="857" t="str">
        <f>IF($B302="","",INDEX('All CCC'!P$7:P$846,MATCH(WatchList!$B302,'All CCC'!$B$7:$B$846,0)))</f>
        <v/>
      </c>
      <c r="Q302" s="857" t="str">
        <f>IF($B302="","",INDEX('All CCC'!Q$7:Q$846,MATCH(WatchList!$B302,'All CCC'!$B$7:$B$846,0)))</f>
        <v/>
      </c>
      <c r="R302" s="856" t="str">
        <f>IF($B302="","",INDEX('All CCC'!R$7:R$846,MATCH(WatchList!$B302,'All CCC'!$B$7:$B$846,0)))</f>
        <v/>
      </c>
      <c r="S302" s="856" t="str">
        <f>IF($B302="","",INDEX('All CCC'!S$7:S$846,MATCH(WatchList!$B302,'All CCC'!$B$7:$B$846,0)))</f>
        <v/>
      </c>
      <c r="T302" s="856" t="str">
        <f>IF($B302="","",INDEX('All CCC'!T$7:T$846,MATCH(WatchList!$B302,'All CCC'!$B$7:$B$846,0)))</f>
        <v/>
      </c>
      <c r="U302" s="856" t="str">
        <f>IF($B302="","",INDEX('All CCC'!U$7:U$846,MATCH(WatchList!$B302,'All CCC'!$B$7:$B$846,0)))</f>
        <v/>
      </c>
      <c r="V302" s="856" t="str">
        <f>IF($B302="","",INDEX('All CCC'!V$7:V$846,MATCH(WatchList!$B302,'All CCC'!$B$7:$B$846,0)))</f>
        <v/>
      </c>
      <c r="W302" s="856" t="str">
        <f>IF($B302="","",INDEX('All CCC'!W$7:W$846,MATCH(WatchList!$B302,'All CCC'!$B$7:$B$846,0)))</f>
        <v/>
      </c>
      <c r="X302" s="856" t="str">
        <f>IF($B302="","",INDEX('All CCC'!X$7:X$846,MATCH(WatchList!$B302,'All CCC'!$B$7:$B$846,0)))</f>
        <v/>
      </c>
      <c r="Y302" s="856" t="str">
        <f>IF($B302="","",INDEX('All CCC'!Y$7:Y$846,MATCH(WatchList!$B302,'All CCC'!$B$7:$B$846,0)))</f>
        <v/>
      </c>
      <c r="Z302" s="856" t="str">
        <f>IF($B302="","",INDEX('All CCC'!Z$7:Z$846,MATCH(WatchList!$B302,'All CCC'!$B$7:$B$846,0)))</f>
        <v/>
      </c>
      <c r="AA302" s="856" t="str">
        <f>IF($B302="","",INDEX('All CCC'!AA$7:AA$846,MATCH(WatchList!$B302,'All CCC'!$B$7:$B$846,0)))</f>
        <v/>
      </c>
      <c r="AB302" s="856" t="str">
        <f>IF($B302="","",INDEX('All CCC'!AB$7:AB$846,MATCH(WatchList!$B302,'All CCC'!$B$7:$B$846,0)))</f>
        <v/>
      </c>
      <c r="AC302" s="856" t="str">
        <f>IF($B302="","",INDEX('All CCC'!AC$7:AC$846,MATCH(WatchList!$B302,'All CCC'!$B$7:$B$846,0)))</f>
        <v/>
      </c>
      <c r="AD302" s="856" t="str">
        <f>IF($B302="","",INDEX('All CCC'!AD$7:AD$846,MATCH(WatchList!$B302,'All CCC'!$B$7:$B$846,0)))</f>
        <v/>
      </c>
      <c r="AE302" s="856" t="str">
        <f>IF($B302="","",INDEX('All CCC'!AE$7:AE$846,MATCH(WatchList!$B302,'All CCC'!$B$7:$B$846,0)))</f>
        <v/>
      </c>
      <c r="AF302" s="856" t="str">
        <f>IF($B302="","",INDEX('All CCC'!AF$7:AF$846,MATCH(WatchList!$B302,'All CCC'!$B$7:$B$846,0)))</f>
        <v/>
      </c>
      <c r="AG302" s="856" t="str">
        <f>IF($B302="","",INDEX('All CCC'!AG$7:AG$846,MATCH(WatchList!$B302,'All CCC'!$B$7:$B$846,0)))</f>
        <v/>
      </c>
      <c r="AH302" s="856" t="str">
        <f>IF($B302="","",INDEX('All CCC'!AH$7:AH$846,MATCH(WatchList!$B302,'All CCC'!$B$7:$B$846,0)))</f>
        <v/>
      </c>
      <c r="AI302" s="856" t="str">
        <f>IF($B302="","",INDEX('All CCC'!AI$7:AI$846,MATCH(WatchList!$B302,'All CCC'!$B$7:$B$846,0)))</f>
        <v/>
      </c>
      <c r="AJ302" s="856" t="str">
        <f>IF($B302="","",INDEX('All CCC'!AJ$7:AJ$846,MATCH(WatchList!$B302,'All CCC'!$B$7:$B$846,0)))</f>
        <v/>
      </c>
      <c r="AK302" s="856" t="str">
        <f>IF($B302="","",INDEX('All CCC'!AK$7:AK$846,MATCH(WatchList!$B302,'All CCC'!$B$7:$B$846,0)))</f>
        <v/>
      </c>
      <c r="AL302" s="856" t="str">
        <f>IF($B302="","",INDEX('All CCC'!AL$7:AL$846,MATCH(WatchList!$B302,'All CCC'!$B$7:$B$846,0)))</f>
        <v/>
      </c>
      <c r="AM302" s="856" t="str">
        <f>IF($B302="","",INDEX('All CCC'!AM$7:AM$846,MATCH(WatchList!$B302,'All CCC'!$B$7:$B$846,0)))</f>
        <v/>
      </c>
      <c r="AN302" s="856" t="str">
        <f>IF($B302="","",INDEX('All CCC'!AN$7:AN$846,MATCH(WatchList!$B302,'All CCC'!$B$7:$B$846,0)))</f>
        <v/>
      </c>
      <c r="AO302" s="856" t="str">
        <f>IF($B302="","",INDEX('All CCC'!AO$7:AO$846,MATCH(WatchList!$B302,'All CCC'!$B$7:$B$846,0)))</f>
        <v/>
      </c>
      <c r="AP302" s="856" t="str">
        <f>IF($B302="","",INDEX('All CCC'!AP$7:AP$846,MATCH(WatchList!$B302,'All CCC'!$B$7:$B$846,0)))</f>
        <v/>
      </c>
      <c r="AQ302" s="856" t="str">
        <f>IF($B302="","",INDEX('All CCC'!AQ$7:AQ$846,MATCH(WatchList!$B302,'All CCC'!$B$7:$B$846,0)))</f>
        <v/>
      </c>
      <c r="AR302" s="856" t="str">
        <f>IF($B302="","",INDEX('All CCC'!AR$7:AR$846,MATCH(WatchList!$B302,'All CCC'!$B$7:$B$846,0)))</f>
        <v/>
      </c>
      <c r="AS302" s="856" t="str">
        <f>IF($B302="","",INDEX('All CCC'!AS$7:AS$846,MATCH(WatchList!$B302,'All CCC'!$B$7:$B$846,0)))</f>
        <v/>
      </c>
      <c r="AT302" s="856" t="str">
        <f>IF($B302="","",INDEX('All CCC'!AT$7:AT$846,MATCH(WatchList!$B302,'All CCC'!$B$7:$B$846,0)))</f>
        <v/>
      </c>
      <c r="AU302" s="856" t="str">
        <f>IF($B302="","",INDEX('All CCC'!AU$7:AU$846,MATCH(WatchList!$B302,'All CCC'!$B$7:$B$846,0)))</f>
        <v/>
      </c>
      <c r="AV302" s="856" t="str">
        <f>IF($B302="","",INDEX('All CCC'!AV$7:AV$846,MATCH(WatchList!$B302,'All CCC'!$B$7:$B$846,0)))</f>
        <v/>
      </c>
      <c r="AW302" s="856" t="str">
        <f>IF($B302="","",INDEX('All CCC'!AW$7:AW$846,MATCH(WatchList!$B302,'All CCC'!$B$7:$B$846,0)))</f>
        <v/>
      </c>
      <c r="AX302" s="856" t="str">
        <f>IF($B302="","",INDEX('All CCC'!AX$7:AX$846,MATCH(WatchList!$B302,'All CCC'!$B$7:$B$846,0)))</f>
        <v/>
      </c>
      <c r="AY302" s="856" t="str">
        <f>IF($B302="","",INDEX('All CCC'!AY$7:AY$846,MATCH(WatchList!$B302,'All CCC'!$B$7:$B$846,0)))</f>
        <v/>
      </c>
      <c r="AZ302" s="856" t="str">
        <f>IF($B302="","",INDEX('All CCC'!AZ$7:AZ$846,MATCH(WatchList!$B302,'All CCC'!$B$7:$B$846,0)))</f>
        <v/>
      </c>
      <c r="BA302" s="856" t="str">
        <f>IF($B302="","",INDEX('All CCC'!BA$7:BA$846,MATCH(WatchList!$B302,'All CCC'!$B$7:$B$846,0)))</f>
        <v/>
      </c>
      <c r="BB302" s="856" t="str">
        <f>IF($B302="","",INDEX('All CCC'!BB$7:BB$846,MATCH(WatchList!$B302,'All CCC'!$B$7:$B$846,0)))</f>
        <v/>
      </c>
      <c r="BC302" s="856" t="str">
        <f>IF($B302="","",INDEX('All CCC'!BC$7:BC$846,MATCH(WatchList!$B302,'All CCC'!$B$7:$B$846,0)))</f>
        <v/>
      </c>
      <c r="BD302" s="856" t="str">
        <f>IF($B302="","",INDEX('All CCC'!BD$7:BD$846,MATCH(WatchList!$B302,'All CCC'!$B$7:$B$846,0)))</f>
        <v/>
      </c>
      <c r="BE302" s="856" t="str">
        <f>IF($B302="","",INDEX('All CCC'!BE$7:BE$846,MATCH(WatchList!$B302,'All CCC'!$B$7:$B$846,0)))</f>
        <v/>
      </c>
      <c r="BF302" s="856" t="str">
        <f>IF($B302="","",INDEX('All CCC'!BF$7:BF$846,MATCH(WatchList!$B302,'All CCC'!$B$7:$B$846,0)))</f>
        <v/>
      </c>
      <c r="BG302" s="856" t="str">
        <f>IF($B302="","",INDEX('All CCC'!BG$7:BG$846,MATCH(WatchList!$B302,'All CCC'!$B$7:$B$846,0)))</f>
        <v/>
      </c>
    </row>
    <row r="303" spans="1:59" x14ac:dyDescent="0.2">
      <c r="A303" s="550" t="str">
        <f>IF($B303="","",INDEX('All CCC'!A$7:A$846,MATCH(WatchList!$B303,'All CCC'!$B$7:$B$846,0)))</f>
        <v/>
      </c>
      <c r="B303" s="31"/>
      <c r="C303" s="856" t="str">
        <f>IF($B303="","",INDEX('All CCC'!C$7:C$846,MATCH(WatchList!$B303,'All CCC'!$B$7:$B$846,0)))</f>
        <v/>
      </c>
      <c r="D303" s="856" t="str">
        <f>IF($B303="","",INDEX('All CCC'!D$7:D$846,MATCH(WatchList!$B303,'All CCC'!$B$7:$B$846,0)))</f>
        <v/>
      </c>
      <c r="E303" s="856" t="str">
        <f>IF($B303="","",INDEX('All CCC'!E$7:E$846,MATCH(WatchList!$B303,'All CCC'!$B$7:$B$846,0)))</f>
        <v/>
      </c>
      <c r="F303" s="856" t="str">
        <f>IF($B303="","",INDEX('All CCC'!F$7:F$846,MATCH(WatchList!$B303,'All CCC'!$B$7:$B$846,0)))</f>
        <v/>
      </c>
      <c r="G303" s="856" t="str">
        <f>IF($B303="","",INDEX('All CCC'!G$7:G$846,MATCH(WatchList!$B303,'All CCC'!$B$7:$B$846,0)))</f>
        <v/>
      </c>
      <c r="H303" s="856" t="str">
        <f>IF($B303="","",INDEX('All CCC'!H$7:H$846,MATCH(WatchList!$B303,'All CCC'!$B$7:$B$846,0)))</f>
        <v/>
      </c>
      <c r="I303" s="856" t="str">
        <f>IF($B303="","",INDEX('All CCC'!I$7:I$846,MATCH(WatchList!$B303,'All CCC'!$B$7:$B$846,0)))</f>
        <v/>
      </c>
      <c r="J303" s="856" t="str">
        <f>IF($B303="","",INDEX('All CCC'!J$7:J$846,MATCH(WatchList!$B303,'All CCC'!$B$7:$B$846,0)))</f>
        <v/>
      </c>
      <c r="K303" s="856" t="str">
        <f>IF($B303="","",INDEX('All CCC'!K$7:K$846,MATCH(WatchList!$B303,'All CCC'!$B$7:$B$846,0)))</f>
        <v/>
      </c>
      <c r="L303" s="856" t="str">
        <f>IF($B303="","",INDEX('All CCC'!L$7:L$846,MATCH(WatchList!$B303,'All CCC'!$B$7:$B$846,0)))</f>
        <v/>
      </c>
      <c r="M303" s="856" t="str">
        <f>IF($B303="","",INDEX('All CCC'!M$7:M$846,MATCH(WatchList!$B303,'All CCC'!$B$7:$B$846,0)))</f>
        <v/>
      </c>
      <c r="N303" s="856" t="str">
        <f>IF($B303="","",INDEX('All CCC'!N$7:N$846,MATCH(WatchList!$B303,'All CCC'!$B$7:$B$846,0)))</f>
        <v/>
      </c>
      <c r="O303" s="856" t="str">
        <f>IF($B303="","",INDEX('All CCC'!O$7:O$846,MATCH(WatchList!$B303,'All CCC'!$B$7:$B$846,0)))</f>
        <v/>
      </c>
      <c r="P303" s="857" t="str">
        <f>IF($B303="","",INDEX('All CCC'!P$7:P$846,MATCH(WatchList!$B303,'All CCC'!$B$7:$B$846,0)))</f>
        <v/>
      </c>
      <c r="Q303" s="857" t="str">
        <f>IF($B303="","",INDEX('All CCC'!Q$7:Q$846,MATCH(WatchList!$B303,'All CCC'!$B$7:$B$846,0)))</f>
        <v/>
      </c>
      <c r="R303" s="856" t="str">
        <f>IF($B303="","",INDEX('All CCC'!R$7:R$846,MATCH(WatchList!$B303,'All CCC'!$B$7:$B$846,0)))</f>
        <v/>
      </c>
      <c r="S303" s="856" t="str">
        <f>IF($B303="","",INDEX('All CCC'!S$7:S$846,MATCH(WatchList!$B303,'All CCC'!$B$7:$B$846,0)))</f>
        <v/>
      </c>
      <c r="T303" s="856" t="str">
        <f>IF($B303="","",INDEX('All CCC'!T$7:T$846,MATCH(WatchList!$B303,'All CCC'!$B$7:$B$846,0)))</f>
        <v/>
      </c>
      <c r="U303" s="856" t="str">
        <f>IF($B303="","",INDEX('All CCC'!U$7:U$846,MATCH(WatchList!$B303,'All CCC'!$B$7:$B$846,0)))</f>
        <v/>
      </c>
      <c r="V303" s="856" t="str">
        <f>IF($B303="","",INDEX('All CCC'!V$7:V$846,MATCH(WatchList!$B303,'All CCC'!$B$7:$B$846,0)))</f>
        <v/>
      </c>
      <c r="W303" s="856" t="str">
        <f>IF($B303="","",INDEX('All CCC'!W$7:W$846,MATCH(WatchList!$B303,'All CCC'!$B$7:$B$846,0)))</f>
        <v/>
      </c>
      <c r="X303" s="856" t="str">
        <f>IF($B303="","",INDEX('All CCC'!X$7:X$846,MATCH(WatchList!$B303,'All CCC'!$B$7:$B$846,0)))</f>
        <v/>
      </c>
      <c r="Y303" s="856" t="str">
        <f>IF($B303="","",INDEX('All CCC'!Y$7:Y$846,MATCH(WatchList!$B303,'All CCC'!$B$7:$B$846,0)))</f>
        <v/>
      </c>
      <c r="Z303" s="856" t="str">
        <f>IF($B303="","",INDEX('All CCC'!Z$7:Z$846,MATCH(WatchList!$B303,'All CCC'!$B$7:$B$846,0)))</f>
        <v/>
      </c>
      <c r="AA303" s="856" t="str">
        <f>IF($B303="","",INDEX('All CCC'!AA$7:AA$846,MATCH(WatchList!$B303,'All CCC'!$B$7:$B$846,0)))</f>
        <v/>
      </c>
      <c r="AB303" s="856" t="str">
        <f>IF($B303="","",INDEX('All CCC'!AB$7:AB$846,MATCH(WatchList!$B303,'All CCC'!$B$7:$B$846,0)))</f>
        <v/>
      </c>
      <c r="AC303" s="856" t="str">
        <f>IF($B303="","",INDEX('All CCC'!AC$7:AC$846,MATCH(WatchList!$B303,'All CCC'!$B$7:$B$846,0)))</f>
        <v/>
      </c>
      <c r="AD303" s="856" t="str">
        <f>IF($B303="","",INDEX('All CCC'!AD$7:AD$846,MATCH(WatchList!$B303,'All CCC'!$B$7:$B$846,0)))</f>
        <v/>
      </c>
      <c r="AE303" s="856" t="str">
        <f>IF($B303="","",INDEX('All CCC'!AE$7:AE$846,MATCH(WatchList!$B303,'All CCC'!$B$7:$B$846,0)))</f>
        <v/>
      </c>
      <c r="AF303" s="856" t="str">
        <f>IF($B303="","",INDEX('All CCC'!AF$7:AF$846,MATCH(WatchList!$B303,'All CCC'!$B$7:$B$846,0)))</f>
        <v/>
      </c>
      <c r="AG303" s="856" t="str">
        <f>IF($B303="","",INDEX('All CCC'!AG$7:AG$846,MATCH(WatchList!$B303,'All CCC'!$B$7:$B$846,0)))</f>
        <v/>
      </c>
      <c r="AH303" s="856" t="str">
        <f>IF($B303="","",INDEX('All CCC'!AH$7:AH$846,MATCH(WatchList!$B303,'All CCC'!$B$7:$B$846,0)))</f>
        <v/>
      </c>
      <c r="AI303" s="856" t="str">
        <f>IF($B303="","",INDEX('All CCC'!AI$7:AI$846,MATCH(WatchList!$B303,'All CCC'!$B$7:$B$846,0)))</f>
        <v/>
      </c>
      <c r="AJ303" s="856" t="str">
        <f>IF($B303="","",INDEX('All CCC'!AJ$7:AJ$846,MATCH(WatchList!$B303,'All CCC'!$B$7:$B$846,0)))</f>
        <v/>
      </c>
      <c r="AK303" s="856" t="str">
        <f>IF($B303="","",INDEX('All CCC'!AK$7:AK$846,MATCH(WatchList!$B303,'All CCC'!$B$7:$B$846,0)))</f>
        <v/>
      </c>
      <c r="AL303" s="856" t="str">
        <f>IF($B303="","",INDEX('All CCC'!AL$7:AL$846,MATCH(WatchList!$B303,'All CCC'!$B$7:$B$846,0)))</f>
        <v/>
      </c>
      <c r="AM303" s="856" t="str">
        <f>IF($B303="","",INDEX('All CCC'!AM$7:AM$846,MATCH(WatchList!$B303,'All CCC'!$B$7:$B$846,0)))</f>
        <v/>
      </c>
      <c r="AN303" s="856" t="str">
        <f>IF($B303="","",INDEX('All CCC'!AN$7:AN$846,MATCH(WatchList!$B303,'All CCC'!$B$7:$B$846,0)))</f>
        <v/>
      </c>
      <c r="AO303" s="856" t="str">
        <f>IF($B303="","",INDEX('All CCC'!AO$7:AO$846,MATCH(WatchList!$B303,'All CCC'!$B$7:$B$846,0)))</f>
        <v/>
      </c>
      <c r="AP303" s="856" t="str">
        <f>IF($B303="","",INDEX('All CCC'!AP$7:AP$846,MATCH(WatchList!$B303,'All CCC'!$B$7:$B$846,0)))</f>
        <v/>
      </c>
      <c r="AQ303" s="856" t="str">
        <f>IF($B303="","",INDEX('All CCC'!AQ$7:AQ$846,MATCH(WatchList!$B303,'All CCC'!$B$7:$B$846,0)))</f>
        <v/>
      </c>
      <c r="AR303" s="856" t="str">
        <f>IF($B303="","",INDEX('All CCC'!AR$7:AR$846,MATCH(WatchList!$B303,'All CCC'!$B$7:$B$846,0)))</f>
        <v/>
      </c>
      <c r="AS303" s="856" t="str">
        <f>IF($B303="","",INDEX('All CCC'!AS$7:AS$846,MATCH(WatchList!$B303,'All CCC'!$B$7:$B$846,0)))</f>
        <v/>
      </c>
      <c r="AT303" s="856" t="str">
        <f>IF($B303="","",INDEX('All CCC'!AT$7:AT$846,MATCH(WatchList!$B303,'All CCC'!$B$7:$B$846,0)))</f>
        <v/>
      </c>
      <c r="AU303" s="856" t="str">
        <f>IF($B303="","",INDEX('All CCC'!AU$7:AU$846,MATCH(WatchList!$B303,'All CCC'!$B$7:$B$846,0)))</f>
        <v/>
      </c>
      <c r="AV303" s="856" t="str">
        <f>IF($B303="","",INDEX('All CCC'!AV$7:AV$846,MATCH(WatchList!$B303,'All CCC'!$B$7:$B$846,0)))</f>
        <v/>
      </c>
      <c r="AW303" s="856" t="str">
        <f>IF($B303="","",INDEX('All CCC'!AW$7:AW$846,MATCH(WatchList!$B303,'All CCC'!$B$7:$B$846,0)))</f>
        <v/>
      </c>
      <c r="AX303" s="856" t="str">
        <f>IF($B303="","",INDEX('All CCC'!AX$7:AX$846,MATCH(WatchList!$B303,'All CCC'!$B$7:$B$846,0)))</f>
        <v/>
      </c>
      <c r="AY303" s="856" t="str">
        <f>IF($B303="","",INDEX('All CCC'!AY$7:AY$846,MATCH(WatchList!$B303,'All CCC'!$B$7:$B$846,0)))</f>
        <v/>
      </c>
      <c r="AZ303" s="856" t="str">
        <f>IF($B303="","",INDEX('All CCC'!AZ$7:AZ$846,MATCH(WatchList!$B303,'All CCC'!$B$7:$B$846,0)))</f>
        <v/>
      </c>
      <c r="BA303" s="856" t="str">
        <f>IF($B303="","",INDEX('All CCC'!BA$7:BA$846,MATCH(WatchList!$B303,'All CCC'!$B$7:$B$846,0)))</f>
        <v/>
      </c>
      <c r="BB303" s="856" t="str">
        <f>IF($B303="","",INDEX('All CCC'!BB$7:BB$846,MATCH(WatchList!$B303,'All CCC'!$B$7:$B$846,0)))</f>
        <v/>
      </c>
      <c r="BC303" s="856" t="str">
        <f>IF($B303="","",INDEX('All CCC'!BC$7:BC$846,MATCH(WatchList!$B303,'All CCC'!$B$7:$B$846,0)))</f>
        <v/>
      </c>
      <c r="BD303" s="856" t="str">
        <f>IF($B303="","",INDEX('All CCC'!BD$7:BD$846,MATCH(WatchList!$B303,'All CCC'!$B$7:$B$846,0)))</f>
        <v/>
      </c>
      <c r="BE303" s="856" t="str">
        <f>IF($B303="","",INDEX('All CCC'!BE$7:BE$846,MATCH(WatchList!$B303,'All CCC'!$B$7:$B$846,0)))</f>
        <v/>
      </c>
      <c r="BF303" s="856" t="str">
        <f>IF($B303="","",INDEX('All CCC'!BF$7:BF$846,MATCH(WatchList!$B303,'All CCC'!$B$7:$B$846,0)))</f>
        <v/>
      </c>
      <c r="BG303" s="856" t="str">
        <f>IF($B303="","",INDEX('All CCC'!BG$7:BG$846,MATCH(WatchList!$B303,'All CCC'!$B$7:$B$846,0)))</f>
        <v/>
      </c>
    </row>
    <row r="304" spans="1:59" x14ac:dyDescent="0.2">
      <c r="A304" s="550" t="str">
        <f>IF($B304="","",INDEX('All CCC'!A$7:A$846,MATCH(WatchList!$B304,'All CCC'!$B$7:$B$846,0)))</f>
        <v/>
      </c>
      <c r="B304" s="31"/>
      <c r="C304" s="856" t="str">
        <f>IF($B304="","",INDEX('All CCC'!C$7:C$846,MATCH(WatchList!$B304,'All CCC'!$B$7:$B$846,0)))</f>
        <v/>
      </c>
      <c r="D304" s="856" t="str">
        <f>IF($B304="","",INDEX('All CCC'!D$7:D$846,MATCH(WatchList!$B304,'All CCC'!$B$7:$B$846,0)))</f>
        <v/>
      </c>
      <c r="E304" s="856" t="str">
        <f>IF($B304="","",INDEX('All CCC'!E$7:E$846,MATCH(WatchList!$B304,'All CCC'!$B$7:$B$846,0)))</f>
        <v/>
      </c>
      <c r="F304" s="856" t="str">
        <f>IF($B304="","",INDEX('All CCC'!F$7:F$846,MATCH(WatchList!$B304,'All CCC'!$B$7:$B$846,0)))</f>
        <v/>
      </c>
      <c r="G304" s="856" t="str">
        <f>IF($B304="","",INDEX('All CCC'!G$7:G$846,MATCH(WatchList!$B304,'All CCC'!$B$7:$B$846,0)))</f>
        <v/>
      </c>
      <c r="H304" s="856" t="str">
        <f>IF($B304="","",INDEX('All CCC'!H$7:H$846,MATCH(WatchList!$B304,'All CCC'!$B$7:$B$846,0)))</f>
        <v/>
      </c>
      <c r="I304" s="856" t="str">
        <f>IF($B304="","",INDEX('All CCC'!I$7:I$846,MATCH(WatchList!$B304,'All CCC'!$B$7:$B$846,0)))</f>
        <v/>
      </c>
      <c r="J304" s="856" t="str">
        <f>IF($B304="","",INDEX('All CCC'!J$7:J$846,MATCH(WatchList!$B304,'All CCC'!$B$7:$B$846,0)))</f>
        <v/>
      </c>
      <c r="K304" s="856" t="str">
        <f>IF($B304="","",INDEX('All CCC'!K$7:K$846,MATCH(WatchList!$B304,'All CCC'!$B$7:$B$846,0)))</f>
        <v/>
      </c>
      <c r="L304" s="856" t="str">
        <f>IF($B304="","",INDEX('All CCC'!L$7:L$846,MATCH(WatchList!$B304,'All CCC'!$B$7:$B$846,0)))</f>
        <v/>
      </c>
      <c r="M304" s="856" t="str">
        <f>IF($B304="","",INDEX('All CCC'!M$7:M$846,MATCH(WatchList!$B304,'All CCC'!$B$7:$B$846,0)))</f>
        <v/>
      </c>
      <c r="N304" s="856" t="str">
        <f>IF($B304="","",INDEX('All CCC'!N$7:N$846,MATCH(WatchList!$B304,'All CCC'!$B$7:$B$846,0)))</f>
        <v/>
      </c>
      <c r="O304" s="856" t="str">
        <f>IF($B304="","",INDEX('All CCC'!O$7:O$846,MATCH(WatchList!$B304,'All CCC'!$B$7:$B$846,0)))</f>
        <v/>
      </c>
      <c r="P304" s="857" t="str">
        <f>IF($B304="","",INDEX('All CCC'!P$7:P$846,MATCH(WatchList!$B304,'All CCC'!$B$7:$B$846,0)))</f>
        <v/>
      </c>
      <c r="Q304" s="857" t="str">
        <f>IF($B304="","",INDEX('All CCC'!Q$7:Q$846,MATCH(WatchList!$B304,'All CCC'!$B$7:$B$846,0)))</f>
        <v/>
      </c>
      <c r="R304" s="856" t="str">
        <f>IF($B304="","",INDEX('All CCC'!R$7:R$846,MATCH(WatchList!$B304,'All CCC'!$B$7:$B$846,0)))</f>
        <v/>
      </c>
      <c r="S304" s="856" t="str">
        <f>IF($B304="","",INDEX('All CCC'!S$7:S$846,MATCH(WatchList!$B304,'All CCC'!$B$7:$B$846,0)))</f>
        <v/>
      </c>
      <c r="T304" s="856" t="str">
        <f>IF($B304="","",INDEX('All CCC'!T$7:T$846,MATCH(WatchList!$B304,'All CCC'!$B$7:$B$846,0)))</f>
        <v/>
      </c>
      <c r="U304" s="856" t="str">
        <f>IF($B304="","",INDEX('All CCC'!U$7:U$846,MATCH(WatchList!$B304,'All CCC'!$B$7:$B$846,0)))</f>
        <v/>
      </c>
      <c r="V304" s="856" t="str">
        <f>IF($B304="","",INDEX('All CCC'!V$7:V$846,MATCH(WatchList!$B304,'All CCC'!$B$7:$B$846,0)))</f>
        <v/>
      </c>
      <c r="W304" s="856" t="str">
        <f>IF($B304="","",INDEX('All CCC'!W$7:W$846,MATCH(WatchList!$B304,'All CCC'!$B$7:$B$846,0)))</f>
        <v/>
      </c>
      <c r="X304" s="856" t="str">
        <f>IF($B304="","",INDEX('All CCC'!X$7:X$846,MATCH(WatchList!$B304,'All CCC'!$B$7:$B$846,0)))</f>
        <v/>
      </c>
      <c r="Y304" s="856" t="str">
        <f>IF($B304="","",INDEX('All CCC'!Y$7:Y$846,MATCH(WatchList!$B304,'All CCC'!$B$7:$B$846,0)))</f>
        <v/>
      </c>
      <c r="Z304" s="856" t="str">
        <f>IF($B304="","",INDEX('All CCC'!Z$7:Z$846,MATCH(WatchList!$B304,'All CCC'!$B$7:$B$846,0)))</f>
        <v/>
      </c>
      <c r="AA304" s="856" t="str">
        <f>IF($B304="","",INDEX('All CCC'!AA$7:AA$846,MATCH(WatchList!$B304,'All CCC'!$B$7:$B$846,0)))</f>
        <v/>
      </c>
      <c r="AB304" s="856" t="str">
        <f>IF($B304="","",INDEX('All CCC'!AB$7:AB$846,MATCH(WatchList!$B304,'All CCC'!$B$7:$B$846,0)))</f>
        <v/>
      </c>
      <c r="AC304" s="856" t="str">
        <f>IF($B304="","",INDEX('All CCC'!AC$7:AC$846,MATCH(WatchList!$B304,'All CCC'!$B$7:$B$846,0)))</f>
        <v/>
      </c>
      <c r="AD304" s="856" t="str">
        <f>IF($B304="","",INDEX('All CCC'!AD$7:AD$846,MATCH(WatchList!$B304,'All CCC'!$B$7:$B$846,0)))</f>
        <v/>
      </c>
      <c r="AE304" s="856" t="str">
        <f>IF($B304="","",INDEX('All CCC'!AE$7:AE$846,MATCH(WatchList!$B304,'All CCC'!$B$7:$B$846,0)))</f>
        <v/>
      </c>
      <c r="AF304" s="856" t="str">
        <f>IF($B304="","",INDEX('All CCC'!AF$7:AF$846,MATCH(WatchList!$B304,'All CCC'!$B$7:$B$846,0)))</f>
        <v/>
      </c>
      <c r="AG304" s="856" t="str">
        <f>IF($B304="","",INDEX('All CCC'!AG$7:AG$846,MATCH(WatchList!$B304,'All CCC'!$B$7:$B$846,0)))</f>
        <v/>
      </c>
      <c r="AH304" s="856" t="str">
        <f>IF($B304="","",INDEX('All CCC'!AH$7:AH$846,MATCH(WatchList!$B304,'All CCC'!$B$7:$B$846,0)))</f>
        <v/>
      </c>
      <c r="AI304" s="856" t="str">
        <f>IF($B304="","",INDEX('All CCC'!AI$7:AI$846,MATCH(WatchList!$B304,'All CCC'!$B$7:$B$846,0)))</f>
        <v/>
      </c>
      <c r="AJ304" s="856" t="str">
        <f>IF($B304="","",INDEX('All CCC'!AJ$7:AJ$846,MATCH(WatchList!$B304,'All CCC'!$B$7:$B$846,0)))</f>
        <v/>
      </c>
      <c r="AK304" s="856" t="str">
        <f>IF($B304="","",INDEX('All CCC'!AK$7:AK$846,MATCH(WatchList!$B304,'All CCC'!$B$7:$B$846,0)))</f>
        <v/>
      </c>
      <c r="AL304" s="856" t="str">
        <f>IF($B304="","",INDEX('All CCC'!AL$7:AL$846,MATCH(WatchList!$B304,'All CCC'!$B$7:$B$846,0)))</f>
        <v/>
      </c>
      <c r="AM304" s="856" t="str">
        <f>IF($B304="","",INDEX('All CCC'!AM$7:AM$846,MATCH(WatchList!$B304,'All CCC'!$B$7:$B$846,0)))</f>
        <v/>
      </c>
      <c r="AN304" s="856" t="str">
        <f>IF($B304="","",INDEX('All CCC'!AN$7:AN$846,MATCH(WatchList!$B304,'All CCC'!$B$7:$B$846,0)))</f>
        <v/>
      </c>
      <c r="AO304" s="856" t="str">
        <f>IF($B304="","",INDEX('All CCC'!AO$7:AO$846,MATCH(WatchList!$B304,'All CCC'!$B$7:$B$846,0)))</f>
        <v/>
      </c>
      <c r="AP304" s="856" t="str">
        <f>IF($B304="","",INDEX('All CCC'!AP$7:AP$846,MATCH(WatchList!$B304,'All CCC'!$B$7:$B$846,0)))</f>
        <v/>
      </c>
      <c r="AQ304" s="856" t="str">
        <f>IF($B304="","",INDEX('All CCC'!AQ$7:AQ$846,MATCH(WatchList!$B304,'All CCC'!$B$7:$B$846,0)))</f>
        <v/>
      </c>
      <c r="AR304" s="856" t="str">
        <f>IF($B304="","",INDEX('All CCC'!AR$7:AR$846,MATCH(WatchList!$B304,'All CCC'!$B$7:$B$846,0)))</f>
        <v/>
      </c>
      <c r="AS304" s="856" t="str">
        <f>IF($B304="","",INDEX('All CCC'!AS$7:AS$846,MATCH(WatchList!$B304,'All CCC'!$B$7:$B$846,0)))</f>
        <v/>
      </c>
      <c r="AT304" s="856" t="str">
        <f>IF($B304="","",INDEX('All CCC'!AT$7:AT$846,MATCH(WatchList!$B304,'All CCC'!$B$7:$B$846,0)))</f>
        <v/>
      </c>
      <c r="AU304" s="856" t="str">
        <f>IF($B304="","",INDEX('All CCC'!AU$7:AU$846,MATCH(WatchList!$B304,'All CCC'!$B$7:$B$846,0)))</f>
        <v/>
      </c>
      <c r="AV304" s="856" t="str">
        <f>IF($B304="","",INDEX('All CCC'!AV$7:AV$846,MATCH(WatchList!$B304,'All CCC'!$B$7:$B$846,0)))</f>
        <v/>
      </c>
      <c r="AW304" s="856" t="str">
        <f>IF($B304="","",INDEX('All CCC'!AW$7:AW$846,MATCH(WatchList!$B304,'All CCC'!$B$7:$B$846,0)))</f>
        <v/>
      </c>
      <c r="AX304" s="856" t="str">
        <f>IF($B304="","",INDEX('All CCC'!AX$7:AX$846,MATCH(WatchList!$B304,'All CCC'!$B$7:$B$846,0)))</f>
        <v/>
      </c>
      <c r="AY304" s="856" t="str">
        <f>IF($B304="","",INDEX('All CCC'!AY$7:AY$846,MATCH(WatchList!$B304,'All CCC'!$B$7:$B$846,0)))</f>
        <v/>
      </c>
      <c r="AZ304" s="856" t="str">
        <f>IF($B304="","",INDEX('All CCC'!AZ$7:AZ$846,MATCH(WatchList!$B304,'All CCC'!$B$7:$B$846,0)))</f>
        <v/>
      </c>
      <c r="BA304" s="856" t="str">
        <f>IF($B304="","",INDEX('All CCC'!BA$7:BA$846,MATCH(WatchList!$B304,'All CCC'!$B$7:$B$846,0)))</f>
        <v/>
      </c>
      <c r="BB304" s="856" t="str">
        <f>IF($B304="","",INDEX('All CCC'!BB$7:BB$846,MATCH(WatchList!$B304,'All CCC'!$B$7:$B$846,0)))</f>
        <v/>
      </c>
      <c r="BC304" s="856" t="str">
        <f>IF($B304="","",INDEX('All CCC'!BC$7:BC$846,MATCH(WatchList!$B304,'All CCC'!$B$7:$B$846,0)))</f>
        <v/>
      </c>
      <c r="BD304" s="856" t="str">
        <f>IF($B304="","",INDEX('All CCC'!BD$7:BD$846,MATCH(WatchList!$B304,'All CCC'!$B$7:$B$846,0)))</f>
        <v/>
      </c>
      <c r="BE304" s="856" t="str">
        <f>IF($B304="","",INDEX('All CCC'!BE$7:BE$846,MATCH(WatchList!$B304,'All CCC'!$B$7:$B$846,0)))</f>
        <v/>
      </c>
      <c r="BF304" s="856" t="str">
        <f>IF($B304="","",INDEX('All CCC'!BF$7:BF$846,MATCH(WatchList!$B304,'All CCC'!$B$7:$B$846,0)))</f>
        <v/>
      </c>
      <c r="BG304" s="856" t="str">
        <f>IF($B304="","",INDEX('All CCC'!BG$7:BG$846,MATCH(WatchList!$B304,'All CCC'!$B$7:$B$846,0)))</f>
        <v/>
      </c>
    </row>
    <row r="305" spans="1:59" s="604" customFormat="1" x14ac:dyDescent="0.2">
      <c r="A305" s="551" t="str">
        <f>IF($B305="","",INDEX('All CCC'!A$7:A$846,MATCH(WatchList!$B305,'All CCC'!$B$7:$B$846,0)))</f>
        <v/>
      </c>
      <c r="B305" s="571"/>
      <c r="C305" s="858" t="str">
        <f>IF($B305="","",INDEX('All CCC'!C$7:C$846,MATCH(WatchList!$B305,'All CCC'!$B$7:$B$846,0)))</f>
        <v/>
      </c>
      <c r="D305" s="858" t="str">
        <f>IF($B305="","",INDEX('All CCC'!D$7:D$846,MATCH(WatchList!$B305,'All CCC'!$B$7:$B$846,0)))</f>
        <v/>
      </c>
      <c r="E305" s="858" t="str">
        <f>IF($B305="","",INDEX('All CCC'!E$7:E$846,MATCH(WatchList!$B305,'All CCC'!$B$7:$B$846,0)))</f>
        <v/>
      </c>
      <c r="F305" s="858" t="str">
        <f>IF($B305="","",INDEX('All CCC'!F$7:F$846,MATCH(WatchList!$B305,'All CCC'!$B$7:$B$846,0)))</f>
        <v/>
      </c>
      <c r="G305" s="858" t="str">
        <f>IF($B305="","",INDEX('All CCC'!G$7:G$846,MATCH(WatchList!$B305,'All CCC'!$B$7:$B$846,0)))</f>
        <v/>
      </c>
      <c r="H305" s="858" t="str">
        <f>IF($B305="","",INDEX('All CCC'!H$7:H$846,MATCH(WatchList!$B305,'All CCC'!$B$7:$B$846,0)))</f>
        <v/>
      </c>
      <c r="I305" s="858" t="str">
        <f>IF($B305="","",INDEX('All CCC'!I$7:I$846,MATCH(WatchList!$B305,'All CCC'!$B$7:$B$846,0)))</f>
        <v/>
      </c>
      <c r="J305" s="858" t="str">
        <f>IF($B305="","",INDEX('All CCC'!J$7:J$846,MATCH(WatchList!$B305,'All CCC'!$B$7:$B$846,0)))</f>
        <v/>
      </c>
      <c r="K305" s="858" t="str">
        <f>IF($B305="","",INDEX('All CCC'!K$7:K$846,MATCH(WatchList!$B305,'All CCC'!$B$7:$B$846,0)))</f>
        <v/>
      </c>
      <c r="L305" s="858" t="str">
        <f>IF($B305="","",INDEX('All CCC'!L$7:L$846,MATCH(WatchList!$B305,'All CCC'!$B$7:$B$846,0)))</f>
        <v/>
      </c>
      <c r="M305" s="858" t="str">
        <f>IF($B305="","",INDEX('All CCC'!M$7:M$846,MATCH(WatchList!$B305,'All CCC'!$B$7:$B$846,0)))</f>
        <v/>
      </c>
      <c r="N305" s="858" t="str">
        <f>IF($B305="","",INDEX('All CCC'!N$7:N$846,MATCH(WatchList!$B305,'All CCC'!$B$7:$B$846,0)))</f>
        <v/>
      </c>
      <c r="O305" s="858" t="str">
        <f>IF($B305="","",INDEX('All CCC'!O$7:O$846,MATCH(WatchList!$B305,'All CCC'!$B$7:$B$846,0)))</f>
        <v/>
      </c>
      <c r="P305" s="859" t="str">
        <f>IF($B305="","",INDEX('All CCC'!P$7:P$846,MATCH(WatchList!$B305,'All CCC'!$B$7:$B$846,0)))</f>
        <v/>
      </c>
      <c r="Q305" s="859" t="str">
        <f>IF($B305="","",INDEX('All CCC'!Q$7:Q$846,MATCH(WatchList!$B305,'All CCC'!$B$7:$B$846,0)))</f>
        <v/>
      </c>
      <c r="R305" s="858" t="str">
        <f>IF($B305="","",INDEX('All CCC'!R$7:R$846,MATCH(WatchList!$B305,'All CCC'!$B$7:$B$846,0)))</f>
        <v/>
      </c>
      <c r="S305" s="858" t="str">
        <f>IF($B305="","",INDEX('All CCC'!S$7:S$846,MATCH(WatchList!$B305,'All CCC'!$B$7:$B$846,0)))</f>
        <v/>
      </c>
      <c r="T305" s="858" t="str">
        <f>IF($B305="","",INDEX('All CCC'!T$7:T$846,MATCH(WatchList!$B305,'All CCC'!$B$7:$B$846,0)))</f>
        <v/>
      </c>
      <c r="U305" s="858" t="str">
        <f>IF($B305="","",INDEX('All CCC'!U$7:U$846,MATCH(WatchList!$B305,'All CCC'!$B$7:$B$846,0)))</f>
        <v/>
      </c>
      <c r="V305" s="858" t="str">
        <f>IF($B305="","",INDEX('All CCC'!V$7:V$846,MATCH(WatchList!$B305,'All CCC'!$B$7:$B$846,0)))</f>
        <v/>
      </c>
      <c r="W305" s="858" t="str">
        <f>IF($B305="","",INDEX('All CCC'!W$7:W$846,MATCH(WatchList!$B305,'All CCC'!$B$7:$B$846,0)))</f>
        <v/>
      </c>
      <c r="X305" s="858" t="str">
        <f>IF($B305="","",INDEX('All CCC'!X$7:X$846,MATCH(WatchList!$B305,'All CCC'!$B$7:$B$846,0)))</f>
        <v/>
      </c>
      <c r="Y305" s="858" t="str">
        <f>IF($B305="","",INDEX('All CCC'!Y$7:Y$846,MATCH(WatchList!$B305,'All CCC'!$B$7:$B$846,0)))</f>
        <v/>
      </c>
      <c r="Z305" s="858" t="str">
        <f>IF($B305="","",INDEX('All CCC'!Z$7:Z$846,MATCH(WatchList!$B305,'All CCC'!$B$7:$B$846,0)))</f>
        <v/>
      </c>
      <c r="AA305" s="858" t="str">
        <f>IF($B305="","",INDEX('All CCC'!AA$7:AA$846,MATCH(WatchList!$B305,'All CCC'!$B$7:$B$846,0)))</f>
        <v/>
      </c>
      <c r="AB305" s="858" t="str">
        <f>IF($B305="","",INDEX('All CCC'!AB$7:AB$846,MATCH(WatchList!$B305,'All CCC'!$B$7:$B$846,0)))</f>
        <v/>
      </c>
      <c r="AC305" s="858" t="str">
        <f>IF($B305="","",INDEX('All CCC'!AC$7:AC$846,MATCH(WatchList!$B305,'All CCC'!$B$7:$B$846,0)))</f>
        <v/>
      </c>
      <c r="AD305" s="858" t="str">
        <f>IF($B305="","",INDEX('All CCC'!AD$7:AD$846,MATCH(WatchList!$B305,'All CCC'!$B$7:$B$846,0)))</f>
        <v/>
      </c>
      <c r="AE305" s="858" t="str">
        <f>IF($B305="","",INDEX('All CCC'!AE$7:AE$846,MATCH(WatchList!$B305,'All CCC'!$B$7:$B$846,0)))</f>
        <v/>
      </c>
      <c r="AF305" s="858" t="str">
        <f>IF($B305="","",INDEX('All CCC'!AF$7:AF$846,MATCH(WatchList!$B305,'All CCC'!$B$7:$B$846,0)))</f>
        <v/>
      </c>
      <c r="AG305" s="858" t="str">
        <f>IF($B305="","",INDEX('All CCC'!AG$7:AG$846,MATCH(WatchList!$B305,'All CCC'!$B$7:$B$846,0)))</f>
        <v/>
      </c>
      <c r="AH305" s="858" t="str">
        <f>IF($B305="","",INDEX('All CCC'!AH$7:AH$846,MATCH(WatchList!$B305,'All CCC'!$B$7:$B$846,0)))</f>
        <v/>
      </c>
      <c r="AI305" s="858" t="str">
        <f>IF($B305="","",INDEX('All CCC'!AI$7:AI$846,MATCH(WatchList!$B305,'All CCC'!$B$7:$B$846,0)))</f>
        <v/>
      </c>
      <c r="AJ305" s="858" t="str">
        <f>IF($B305="","",INDEX('All CCC'!AJ$7:AJ$846,MATCH(WatchList!$B305,'All CCC'!$B$7:$B$846,0)))</f>
        <v/>
      </c>
      <c r="AK305" s="858" t="str">
        <f>IF($B305="","",INDEX('All CCC'!AK$7:AK$846,MATCH(WatchList!$B305,'All CCC'!$B$7:$B$846,0)))</f>
        <v/>
      </c>
      <c r="AL305" s="858" t="str">
        <f>IF($B305="","",INDEX('All CCC'!AL$7:AL$846,MATCH(WatchList!$B305,'All CCC'!$B$7:$B$846,0)))</f>
        <v/>
      </c>
      <c r="AM305" s="858" t="str">
        <f>IF($B305="","",INDEX('All CCC'!AM$7:AM$846,MATCH(WatchList!$B305,'All CCC'!$B$7:$B$846,0)))</f>
        <v/>
      </c>
      <c r="AN305" s="858" t="str">
        <f>IF($B305="","",INDEX('All CCC'!AN$7:AN$846,MATCH(WatchList!$B305,'All CCC'!$B$7:$B$846,0)))</f>
        <v/>
      </c>
      <c r="AO305" s="858" t="str">
        <f>IF($B305="","",INDEX('All CCC'!AO$7:AO$846,MATCH(WatchList!$B305,'All CCC'!$B$7:$B$846,0)))</f>
        <v/>
      </c>
      <c r="AP305" s="858" t="str">
        <f>IF($B305="","",INDEX('All CCC'!AP$7:AP$846,MATCH(WatchList!$B305,'All CCC'!$B$7:$B$846,0)))</f>
        <v/>
      </c>
      <c r="AQ305" s="858" t="str">
        <f>IF($B305="","",INDEX('All CCC'!AQ$7:AQ$846,MATCH(WatchList!$B305,'All CCC'!$B$7:$B$846,0)))</f>
        <v/>
      </c>
      <c r="AR305" s="858" t="str">
        <f>IF($B305="","",INDEX('All CCC'!AR$7:AR$846,MATCH(WatchList!$B305,'All CCC'!$B$7:$B$846,0)))</f>
        <v/>
      </c>
      <c r="AS305" s="858" t="str">
        <f>IF($B305="","",INDEX('All CCC'!AS$7:AS$846,MATCH(WatchList!$B305,'All CCC'!$B$7:$B$846,0)))</f>
        <v/>
      </c>
      <c r="AT305" s="858" t="str">
        <f>IF($B305="","",INDEX('All CCC'!AT$7:AT$846,MATCH(WatchList!$B305,'All CCC'!$B$7:$B$846,0)))</f>
        <v/>
      </c>
      <c r="AU305" s="858" t="str">
        <f>IF($B305="","",INDEX('All CCC'!AU$7:AU$846,MATCH(WatchList!$B305,'All CCC'!$B$7:$B$846,0)))</f>
        <v/>
      </c>
      <c r="AV305" s="858" t="str">
        <f>IF($B305="","",INDEX('All CCC'!AV$7:AV$846,MATCH(WatchList!$B305,'All CCC'!$B$7:$B$846,0)))</f>
        <v/>
      </c>
      <c r="AW305" s="858" t="str">
        <f>IF($B305="","",INDEX('All CCC'!AW$7:AW$846,MATCH(WatchList!$B305,'All CCC'!$B$7:$B$846,0)))</f>
        <v/>
      </c>
      <c r="AX305" s="858" t="str">
        <f>IF($B305="","",INDEX('All CCC'!AX$7:AX$846,MATCH(WatchList!$B305,'All CCC'!$B$7:$B$846,0)))</f>
        <v/>
      </c>
      <c r="AY305" s="858" t="str">
        <f>IF($B305="","",INDEX('All CCC'!AY$7:AY$846,MATCH(WatchList!$B305,'All CCC'!$B$7:$B$846,0)))</f>
        <v/>
      </c>
      <c r="AZ305" s="858" t="str">
        <f>IF($B305="","",INDEX('All CCC'!AZ$7:AZ$846,MATCH(WatchList!$B305,'All CCC'!$B$7:$B$846,0)))</f>
        <v/>
      </c>
      <c r="BA305" s="858" t="str">
        <f>IF($B305="","",INDEX('All CCC'!BA$7:BA$846,MATCH(WatchList!$B305,'All CCC'!$B$7:$B$846,0)))</f>
        <v/>
      </c>
      <c r="BB305" s="858" t="str">
        <f>IF($B305="","",INDEX('All CCC'!BB$7:BB$846,MATCH(WatchList!$B305,'All CCC'!$B$7:$B$846,0)))</f>
        <v/>
      </c>
      <c r="BC305" s="858" t="str">
        <f>IF($B305="","",INDEX('All CCC'!BC$7:BC$846,MATCH(WatchList!$B305,'All CCC'!$B$7:$B$846,0)))</f>
        <v/>
      </c>
      <c r="BD305" s="858" t="str">
        <f>IF($B305="","",INDEX('All CCC'!BD$7:BD$846,MATCH(WatchList!$B305,'All CCC'!$B$7:$B$846,0)))</f>
        <v/>
      </c>
      <c r="BE305" s="858" t="str">
        <f>IF($B305="","",INDEX('All CCC'!BE$7:BE$846,MATCH(WatchList!$B305,'All CCC'!$B$7:$B$846,0)))</f>
        <v/>
      </c>
      <c r="BF305" s="858" t="str">
        <f>IF($B305="","",INDEX('All CCC'!BF$7:BF$846,MATCH(WatchList!$B305,'All CCC'!$B$7:$B$846,0)))</f>
        <v/>
      </c>
      <c r="BG305" s="858" t="str">
        <f>IF($B305="","",INDEX('All CCC'!BG$7:BG$846,MATCH(WatchList!$B305,'All CCC'!$B$7:$B$846,0)))</f>
        <v/>
      </c>
    </row>
    <row r="306" spans="1:59" x14ac:dyDescent="0.2">
      <c r="A306" s="815" t="s">
        <v>4119</v>
      </c>
    </row>
  </sheetData>
  <sheetProtection selectLockedCells="1" selectUnlockedCells="1"/>
  <mergeCells count="4">
    <mergeCell ref="P4:Q4"/>
    <mergeCell ref="AZ3:BC3"/>
    <mergeCell ref="AW4:AX4"/>
    <mergeCell ref="AW3:AX3"/>
  </mergeCells>
  <pageMargins left="0.3" right="0.2" top="0.50972222222222219" bottom="0.52986111111111112" header="0.51180555555555551" footer="0.51180555555555551"/>
  <pageSetup firstPageNumber="0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22"/>
  <sheetViews>
    <sheetView workbookViewId="0"/>
  </sheetViews>
  <sheetFormatPr defaultColWidth="8.85546875" defaultRowHeight="12.75" x14ac:dyDescent="0.2"/>
  <cols>
    <col min="1" max="1" width="19.5703125" customWidth="1"/>
    <col min="2" max="2" width="6.5703125" customWidth="1"/>
    <col min="3" max="3" width="4.140625" customWidth="1"/>
    <col min="4" max="4" width="7.5703125" customWidth="1"/>
    <col min="5" max="8" width="5.5703125" customWidth="1"/>
    <col min="9" max="9" width="37.5703125" customWidth="1"/>
    <col min="10" max="10" width="10.7109375" bestFit="1" customWidth="1"/>
    <col min="11" max="12" width="10.28515625" bestFit="1" customWidth="1"/>
  </cols>
  <sheetData>
    <row r="1" spans="1:14" x14ac:dyDescent="0.2">
      <c r="A1" s="128" t="s">
        <v>1830</v>
      </c>
      <c r="B1" s="101"/>
      <c r="C1" s="10"/>
      <c r="D1" s="10"/>
      <c r="E1" s="10"/>
      <c r="F1" s="148" t="s">
        <v>1831</v>
      </c>
      <c r="G1" s="10"/>
      <c r="H1" s="10"/>
      <c r="I1" s="10"/>
    </row>
    <row r="2" spans="1:14" ht="11.1" customHeight="1" x14ac:dyDescent="0.2">
      <c r="A2" s="129" t="s">
        <v>1832</v>
      </c>
      <c r="B2" s="10"/>
      <c r="C2" s="10"/>
      <c r="D2" s="10"/>
      <c r="E2" s="10"/>
      <c r="F2" s="148"/>
      <c r="G2" s="10"/>
      <c r="H2" s="10"/>
      <c r="I2" s="10"/>
    </row>
    <row r="3" spans="1:14" ht="11.1" customHeight="1" x14ac:dyDescent="0.2">
      <c r="A3" s="130" t="s">
        <v>1833</v>
      </c>
      <c r="B3" s="10"/>
      <c r="C3" s="10"/>
      <c r="D3" s="10"/>
      <c r="E3" s="10"/>
      <c r="F3" s="148"/>
      <c r="G3" s="10"/>
      <c r="H3" s="10"/>
      <c r="I3" s="10"/>
    </row>
    <row r="4" spans="1:14" ht="11.1" customHeight="1" x14ac:dyDescent="0.2">
      <c r="A4" s="131" t="s">
        <v>1834</v>
      </c>
      <c r="B4" s="101"/>
      <c r="C4" s="10"/>
      <c r="D4" s="10"/>
      <c r="E4" s="10"/>
      <c r="F4" s="148"/>
      <c r="G4" s="10"/>
      <c r="H4" s="10"/>
      <c r="I4" s="10"/>
    </row>
    <row r="5" spans="1:14" ht="11.1" customHeight="1" x14ac:dyDescent="0.2">
      <c r="A5" s="132" t="s">
        <v>1835</v>
      </c>
      <c r="B5" s="10"/>
      <c r="C5" s="10"/>
      <c r="D5" s="10"/>
      <c r="E5" s="10"/>
      <c r="F5" s="148"/>
      <c r="G5" s="10"/>
      <c r="H5" s="10"/>
      <c r="I5" s="10"/>
    </row>
    <row r="6" spans="1:14" x14ac:dyDescent="0.2">
      <c r="A6" s="29"/>
      <c r="B6" s="18"/>
      <c r="C6" s="56" t="s">
        <v>23</v>
      </c>
      <c r="D6" s="21" t="s">
        <v>1836</v>
      </c>
      <c r="E6" s="37" t="s">
        <v>1837</v>
      </c>
      <c r="F6" s="21" t="s">
        <v>1838</v>
      </c>
      <c r="G6" s="38" t="s">
        <v>1839</v>
      </c>
      <c r="H6" s="21"/>
      <c r="I6" s="30"/>
    </row>
    <row r="7" spans="1:14" x14ac:dyDescent="0.2">
      <c r="A7" s="82" t="s">
        <v>21</v>
      </c>
      <c r="B7" s="49" t="s">
        <v>56</v>
      </c>
      <c r="C7" s="70" t="s">
        <v>58</v>
      </c>
      <c r="D7" s="1045" t="s">
        <v>1840</v>
      </c>
      <c r="E7" s="1045" t="s">
        <v>1841</v>
      </c>
      <c r="F7" s="46" t="s">
        <v>1842</v>
      </c>
      <c r="G7" s="43" t="s">
        <v>1843</v>
      </c>
      <c r="H7" s="46" t="s">
        <v>1844</v>
      </c>
      <c r="I7" s="75" t="s">
        <v>1845</v>
      </c>
    </row>
    <row r="8" spans="1:14" x14ac:dyDescent="0.2">
      <c r="A8" s="591" t="s">
        <v>394</v>
      </c>
      <c r="B8" s="468" t="s">
        <v>395</v>
      </c>
      <c r="C8" s="997">
        <v>17</v>
      </c>
      <c r="D8" s="1028">
        <v>44286</v>
      </c>
      <c r="E8" s="887" t="s">
        <v>1848</v>
      </c>
      <c r="F8" s="32"/>
      <c r="G8" s="32"/>
      <c r="H8" s="38"/>
      <c r="I8" s="1053" t="s">
        <v>4673</v>
      </c>
      <c r="K8" s="815"/>
      <c r="N8" s="815"/>
    </row>
    <row r="9" spans="1:14" s="815" customFormat="1" x14ac:dyDescent="0.2">
      <c r="A9" s="838" t="s">
        <v>214</v>
      </c>
      <c r="B9" s="578" t="s">
        <v>215</v>
      </c>
      <c r="C9" s="572">
        <v>40</v>
      </c>
      <c r="D9" s="1028">
        <v>44286</v>
      </c>
      <c r="E9" s="887"/>
      <c r="F9" s="824"/>
      <c r="G9" s="824" t="s">
        <v>1848</v>
      </c>
      <c r="H9" s="819"/>
      <c r="I9" s="870" t="s">
        <v>4672</v>
      </c>
    </row>
    <row r="10" spans="1:14" s="815" customFormat="1" x14ac:dyDescent="0.2">
      <c r="A10" s="831" t="s">
        <v>861</v>
      </c>
      <c r="B10" s="842" t="s">
        <v>862</v>
      </c>
      <c r="C10" s="705">
        <v>18</v>
      </c>
      <c r="D10" s="1028">
        <v>44253</v>
      </c>
      <c r="E10" s="887"/>
      <c r="F10" s="824"/>
      <c r="G10" s="824" t="s">
        <v>1848</v>
      </c>
      <c r="H10" s="819"/>
      <c r="I10" s="870" t="s">
        <v>4662</v>
      </c>
    </row>
    <row r="11" spans="1:14" s="815" customFormat="1" x14ac:dyDescent="0.2">
      <c r="A11" s="838" t="s">
        <v>816</v>
      </c>
      <c r="B11" s="578" t="s">
        <v>817</v>
      </c>
      <c r="C11" s="705">
        <v>18</v>
      </c>
      <c r="D11" s="1028">
        <v>44225</v>
      </c>
      <c r="E11" s="887"/>
      <c r="F11" s="824"/>
      <c r="G11" s="824" t="s">
        <v>1848</v>
      </c>
      <c r="H11" s="819"/>
      <c r="I11" s="870" t="s">
        <v>4637</v>
      </c>
    </row>
    <row r="12" spans="1:14" s="815" customFormat="1" x14ac:dyDescent="0.2">
      <c r="A12" s="847" t="s">
        <v>4306</v>
      </c>
      <c r="B12" s="570" t="s">
        <v>3785</v>
      </c>
      <c r="C12" s="705">
        <v>6</v>
      </c>
      <c r="D12" s="1028">
        <v>44165</v>
      </c>
      <c r="E12" s="887"/>
      <c r="F12" s="824" t="s">
        <v>1848</v>
      </c>
      <c r="G12" s="824"/>
      <c r="H12" s="819"/>
      <c r="I12" s="870"/>
    </row>
    <row r="13" spans="1:14" s="815" customFormat="1" x14ac:dyDescent="0.2">
      <c r="A13" s="831" t="s">
        <v>939</v>
      </c>
      <c r="B13" s="842" t="s">
        <v>4088</v>
      </c>
      <c r="C13" s="705">
        <v>7</v>
      </c>
      <c r="D13" s="1028">
        <v>44165</v>
      </c>
      <c r="E13" s="887"/>
      <c r="F13" s="824" t="s">
        <v>1848</v>
      </c>
      <c r="G13" s="824"/>
      <c r="H13" s="819"/>
      <c r="I13" s="870"/>
    </row>
    <row r="14" spans="1:14" s="815" customFormat="1" x14ac:dyDescent="0.2">
      <c r="A14" s="831" t="s">
        <v>3786</v>
      </c>
      <c r="B14" s="578" t="s">
        <v>3787</v>
      </c>
      <c r="C14" s="705">
        <v>6</v>
      </c>
      <c r="D14" s="1028">
        <v>44165</v>
      </c>
      <c r="E14" s="887"/>
      <c r="F14" s="824" t="s">
        <v>1848</v>
      </c>
      <c r="G14" s="824"/>
      <c r="H14" s="819"/>
      <c r="I14" s="870"/>
      <c r="L14" s="831"/>
      <c r="M14" s="831"/>
    </row>
    <row r="15" spans="1:14" s="815" customFormat="1" x14ac:dyDescent="0.2">
      <c r="A15" s="847" t="s">
        <v>1029</v>
      </c>
      <c r="B15" s="570" t="s">
        <v>1030</v>
      </c>
      <c r="C15" s="705">
        <v>7</v>
      </c>
      <c r="D15" s="1028">
        <v>44165</v>
      </c>
      <c r="E15" s="887"/>
      <c r="F15" s="824" t="s">
        <v>1848</v>
      </c>
      <c r="G15" s="824"/>
      <c r="H15" s="819"/>
      <c r="I15" s="870"/>
    </row>
    <row r="16" spans="1:14" s="815" customFormat="1" x14ac:dyDescent="0.2">
      <c r="A16" s="831" t="s">
        <v>1078</v>
      </c>
      <c r="B16" s="842" t="s">
        <v>1079</v>
      </c>
      <c r="C16" s="705">
        <v>9</v>
      </c>
      <c r="D16" s="1028">
        <v>44165</v>
      </c>
      <c r="E16" s="887"/>
      <c r="F16" s="824" t="s">
        <v>1848</v>
      </c>
      <c r="G16" s="824"/>
      <c r="H16" s="819"/>
      <c r="I16" s="870"/>
    </row>
    <row r="17" spans="1:9" s="815" customFormat="1" x14ac:dyDescent="0.2">
      <c r="A17" s="838" t="s">
        <v>537</v>
      </c>
      <c r="B17" s="842" t="s">
        <v>538</v>
      </c>
      <c r="C17" s="705">
        <v>17</v>
      </c>
      <c r="D17" s="1028">
        <v>44165</v>
      </c>
      <c r="E17" s="887" t="s">
        <v>1848</v>
      </c>
      <c r="F17" s="824"/>
      <c r="G17" s="824"/>
      <c r="H17" s="819"/>
      <c r="I17" s="870"/>
    </row>
    <row r="18" spans="1:9" s="815" customFormat="1" x14ac:dyDescent="0.2">
      <c r="A18" s="847" t="s">
        <v>4449</v>
      </c>
      <c r="B18" s="570" t="s">
        <v>4425</v>
      </c>
      <c r="C18" s="705">
        <v>5</v>
      </c>
      <c r="D18" s="1028">
        <v>44165</v>
      </c>
      <c r="E18" s="888"/>
      <c r="F18" s="824" t="s">
        <v>1848</v>
      </c>
      <c r="G18" s="824"/>
      <c r="H18" s="819"/>
      <c r="I18" s="870"/>
    </row>
    <row r="19" spans="1:9" s="815" customFormat="1" x14ac:dyDescent="0.2">
      <c r="A19" s="831" t="s">
        <v>1209</v>
      </c>
      <c r="B19" s="842" t="s">
        <v>1210</v>
      </c>
      <c r="C19" s="705">
        <v>9</v>
      </c>
      <c r="D19" s="1028">
        <v>44165</v>
      </c>
      <c r="E19" s="888"/>
      <c r="F19" s="824" t="s">
        <v>1848</v>
      </c>
      <c r="G19" s="824"/>
      <c r="H19" s="819"/>
      <c r="I19" s="870"/>
    </row>
    <row r="20" spans="1:9" s="815" customFormat="1" x14ac:dyDescent="0.2">
      <c r="A20" s="831" t="s">
        <v>3814</v>
      </c>
      <c r="B20" s="842" t="s">
        <v>3815</v>
      </c>
      <c r="C20" s="705">
        <v>6</v>
      </c>
      <c r="D20" s="1028">
        <v>44165</v>
      </c>
      <c r="E20" s="888"/>
      <c r="F20" s="824" t="s">
        <v>1848</v>
      </c>
      <c r="G20" s="824"/>
      <c r="H20" s="819"/>
      <c r="I20" s="870"/>
    </row>
    <row r="21" spans="1:9" s="815" customFormat="1" x14ac:dyDescent="0.2">
      <c r="A21" s="831" t="s">
        <v>609</v>
      </c>
      <c r="B21" s="842" t="s">
        <v>610</v>
      </c>
      <c r="C21" s="705">
        <v>18</v>
      </c>
      <c r="D21" s="1028">
        <v>44165</v>
      </c>
      <c r="E21" s="888" t="s">
        <v>1848</v>
      </c>
      <c r="F21" s="824"/>
      <c r="G21" s="824"/>
      <c r="H21" s="819"/>
      <c r="I21" s="870"/>
    </row>
    <row r="22" spans="1:9" s="815" customFormat="1" x14ac:dyDescent="0.2">
      <c r="A22" s="831" t="s">
        <v>1404</v>
      </c>
      <c r="B22" s="842" t="s">
        <v>1405</v>
      </c>
      <c r="C22" s="705">
        <v>11</v>
      </c>
      <c r="D22" s="1028">
        <v>44165</v>
      </c>
      <c r="E22" s="888"/>
      <c r="F22" s="824" t="s">
        <v>1848</v>
      </c>
      <c r="G22" s="824"/>
      <c r="H22" s="819"/>
      <c r="I22" s="870"/>
    </row>
    <row r="23" spans="1:9" s="815" customFormat="1" x14ac:dyDescent="0.2">
      <c r="A23" s="831" t="s">
        <v>685</v>
      </c>
      <c r="B23" s="842" t="s">
        <v>686</v>
      </c>
      <c r="C23" s="705">
        <v>20</v>
      </c>
      <c r="D23" s="1028">
        <v>44165</v>
      </c>
      <c r="E23" s="888"/>
      <c r="F23" s="824" t="s">
        <v>1848</v>
      </c>
      <c r="G23" s="824"/>
      <c r="H23" s="819"/>
      <c r="I23" s="826"/>
    </row>
    <row r="24" spans="1:9" s="815" customFormat="1" x14ac:dyDescent="0.2">
      <c r="A24" s="847" t="s">
        <v>1504</v>
      </c>
      <c r="B24" s="570" t="s">
        <v>1505</v>
      </c>
      <c r="C24" s="705">
        <v>8</v>
      </c>
      <c r="D24" s="1028">
        <v>44165</v>
      </c>
      <c r="E24" s="888"/>
      <c r="F24" s="824" t="s">
        <v>1848</v>
      </c>
      <c r="G24" s="824"/>
      <c r="H24" s="819"/>
      <c r="I24" s="870"/>
    </row>
    <row r="25" spans="1:9" s="815" customFormat="1" x14ac:dyDescent="0.2">
      <c r="A25" s="847" t="s">
        <v>4238</v>
      </c>
      <c r="B25" s="570" t="s">
        <v>4234</v>
      </c>
      <c r="C25" s="705">
        <v>6</v>
      </c>
      <c r="D25" s="1028">
        <v>44165</v>
      </c>
      <c r="E25" s="888"/>
      <c r="F25" s="824" t="s">
        <v>1848</v>
      </c>
      <c r="G25" s="824"/>
      <c r="H25" s="819"/>
      <c r="I25" s="870"/>
    </row>
    <row r="26" spans="1:9" s="815" customFormat="1" x14ac:dyDescent="0.2">
      <c r="A26" s="831" t="s">
        <v>1577</v>
      </c>
      <c r="B26" s="842" t="s">
        <v>1578</v>
      </c>
      <c r="C26" s="705">
        <v>9</v>
      </c>
      <c r="D26" s="1028">
        <v>44165</v>
      </c>
      <c r="E26" s="888"/>
      <c r="F26" s="824" t="s">
        <v>1848</v>
      </c>
      <c r="G26" s="824"/>
      <c r="H26" s="819"/>
      <c r="I26" s="870"/>
    </row>
    <row r="27" spans="1:9" s="815" customFormat="1" x14ac:dyDescent="0.2">
      <c r="A27" s="831" t="s">
        <v>4193</v>
      </c>
      <c r="B27" s="842" t="s">
        <v>3876</v>
      </c>
      <c r="C27" s="705">
        <v>6</v>
      </c>
      <c r="D27" s="1028">
        <v>44165</v>
      </c>
      <c r="E27" s="888"/>
      <c r="F27" s="824" t="s">
        <v>1848</v>
      </c>
      <c r="G27" s="824"/>
      <c r="H27" s="819"/>
      <c r="I27" s="870"/>
    </row>
    <row r="28" spans="1:9" s="815" customFormat="1" x14ac:dyDescent="0.2">
      <c r="A28" s="831" t="s">
        <v>4518</v>
      </c>
      <c r="B28" s="842" t="s">
        <v>4517</v>
      </c>
      <c r="C28" s="705">
        <v>26</v>
      </c>
      <c r="D28" s="1028">
        <v>44165</v>
      </c>
      <c r="E28" s="888"/>
      <c r="F28" s="824" t="s">
        <v>1848</v>
      </c>
      <c r="G28" s="824"/>
      <c r="H28" s="819"/>
      <c r="I28" s="870"/>
    </row>
    <row r="29" spans="1:9" s="815" customFormat="1" x14ac:dyDescent="0.2">
      <c r="A29" s="831" t="s">
        <v>1622</v>
      </c>
      <c r="B29" s="842" t="s">
        <v>1623</v>
      </c>
      <c r="C29" s="705">
        <v>8</v>
      </c>
      <c r="D29" s="1028">
        <v>44165</v>
      </c>
      <c r="E29" s="888"/>
      <c r="F29" s="824" t="s">
        <v>1848</v>
      </c>
      <c r="G29" s="824"/>
      <c r="H29" s="819"/>
      <c r="I29" s="870"/>
    </row>
    <row r="30" spans="1:9" s="815" customFormat="1" x14ac:dyDescent="0.2">
      <c r="A30" s="847" t="s">
        <v>1644</v>
      </c>
      <c r="B30" s="570" t="s">
        <v>1645</v>
      </c>
      <c r="C30" s="705">
        <v>9</v>
      </c>
      <c r="D30" s="1028">
        <v>44165</v>
      </c>
      <c r="E30" s="888"/>
      <c r="F30" s="824" t="s">
        <v>1848</v>
      </c>
      <c r="G30" s="824"/>
      <c r="H30" s="819"/>
      <c r="I30" s="870"/>
    </row>
    <row r="31" spans="1:9" s="815" customFormat="1" x14ac:dyDescent="0.2">
      <c r="A31" s="831" t="s">
        <v>4185</v>
      </c>
      <c r="B31" s="842" t="s">
        <v>4143</v>
      </c>
      <c r="C31" s="705">
        <v>6</v>
      </c>
      <c r="D31" s="1028">
        <v>44165</v>
      </c>
      <c r="E31" s="888"/>
      <c r="F31" s="824" t="s">
        <v>1848</v>
      </c>
      <c r="G31" s="824"/>
      <c r="H31" s="819"/>
      <c r="I31" s="870"/>
    </row>
    <row r="32" spans="1:9" s="815" customFormat="1" x14ac:dyDescent="0.2">
      <c r="A32" s="831" t="s">
        <v>1738</v>
      </c>
      <c r="B32" s="842" t="s">
        <v>1739</v>
      </c>
      <c r="C32" s="705">
        <v>9</v>
      </c>
      <c r="D32" s="1028">
        <v>44165</v>
      </c>
      <c r="E32" s="888"/>
      <c r="F32" s="824" t="s">
        <v>1848</v>
      </c>
      <c r="G32" s="824"/>
      <c r="H32" s="819"/>
      <c r="I32" s="870"/>
    </row>
    <row r="33" spans="1:13" s="815" customFormat="1" x14ac:dyDescent="0.2">
      <c r="A33" s="838" t="s">
        <v>1744</v>
      </c>
      <c r="B33" s="842" t="s">
        <v>1745</v>
      </c>
      <c r="C33" s="705">
        <v>7</v>
      </c>
      <c r="D33" s="1028">
        <v>44165</v>
      </c>
      <c r="E33" s="888" t="s">
        <v>1848</v>
      </c>
      <c r="F33" s="824"/>
      <c r="G33" s="824"/>
      <c r="H33" s="819"/>
      <c r="I33" s="870"/>
    </row>
    <row r="34" spans="1:13" s="815" customFormat="1" x14ac:dyDescent="0.2">
      <c r="A34" s="831" t="s">
        <v>981</v>
      </c>
      <c r="B34" s="842" t="s">
        <v>982</v>
      </c>
      <c r="C34" s="705">
        <v>9</v>
      </c>
      <c r="D34" s="1028">
        <v>44134</v>
      </c>
      <c r="E34" s="888"/>
      <c r="F34" s="824" t="s">
        <v>1848</v>
      </c>
      <c r="G34" s="824"/>
      <c r="H34" s="819"/>
      <c r="I34" s="870"/>
    </row>
    <row r="35" spans="1:13" s="815" customFormat="1" x14ac:dyDescent="0.2">
      <c r="A35" s="838" t="s">
        <v>1231</v>
      </c>
      <c r="B35" s="842" t="s">
        <v>1232</v>
      </c>
      <c r="C35" s="705">
        <v>8</v>
      </c>
      <c r="D35" s="1028">
        <v>44134</v>
      </c>
      <c r="E35" s="888" t="s">
        <v>1848</v>
      </c>
      <c r="F35" s="824"/>
      <c r="G35" s="824"/>
      <c r="H35" s="819"/>
      <c r="I35" s="870"/>
    </row>
    <row r="36" spans="1:13" s="815" customFormat="1" x14ac:dyDescent="0.2">
      <c r="A36" s="838" t="s">
        <v>4071</v>
      </c>
      <c r="B36" s="842" t="s">
        <v>4072</v>
      </c>
      <c r="C36" s="705">
        <v>6</v>
      </c>
      <c r="D36" s="1028">
        <v>44134</v>
      </c>
      <c r="E36" s="888"/>
      <c r="F36" s="824" t="s">
        <v>1848</v>
      </c>
      <c r="G36" s="824"/>
      <c r="H36" s="819"/>
      <c r="I36" s="870"/>
    </row>
    <row r="37" spans="1:13" s="815" customFormat="1" x14ac:dyDescent="0.2">
      <c r="A37" s="831" t="s">
        <v>1290</v>
      </c>
      <c r="B37" s="842" t="s">
        <v>1291</v>
      </c>
      <c r="C37" s="705">
        <v>8</v>
      </c>
      <c r="D37" s="1028">
        <v>44134</v>
      </c>
      <c r="E37" s="888"/>
      <c r="F37" s="824" t="s">
        <v>1848</v>
      </c>
      <c r="G37" s="824"/>
      <c r="H37" s="819"/>
      <c r="I37" s="870"/>
    </row>
    <row r="38" spans="1:13" s="815" customFormat="1" x14ac:dyDescent="0.2">
      <c r="A38" s="838" t="s">
        <v>1468</v>
      </c>
      <c r="B38" s="842" t="s">
        <v>1469</v>
      </c>
      <c r="C38" s="705">
        <v>9</v>
      </c>
      <c r="D38" s="1028">
        <v>44134</v>
      </c>
      <c r="E38" s="888"/>
      <c r="F38" s="824" t="s">
        <v>1848</v>
      </c>
      <c r="G38" s="824"/>
      <c r="H38" s="819"/>
      <c r="I38" s="870"/>
    </row>
    <row r="39" spans="1:13" s="815" customFormat="1" x14ac:dyDescent="0.2">
      <c r="A39" s="838" t="s">
        <v>3889</v>
      </c>
      <c r="B39" s="842" t="s">
        <v>3890</v>
      </c>
      <c r="C39" s="705">
        <v>6</v>
      </c>
      <c r="D39" s="1028">
        <v>44134</v>
      </c>
      <c r="E39" s="888"/>
      <c r="F39" s="824" t="s">
        <v>1848</v>
      </c>
      <c r="G39" s="824"/>
      <c r="H39" s="819"/>
      <c r="I39" s="870"/>
    </row>
    <row r="40" spans="1:13" s="815" customFormat="1" x14ac:dyDescent="0.2">
      <c r="A40" s="831" t="s">
        <v>1697</v>
      </c>
      <c r="B40" s="842" t="s">
        <v>1698</v>
      </c>
      <c r="C40" s="705">
        <v>10</v>
      </c>
      <c r="D40" s="1028">
        <v>44134</v>
      </c>
      <c r="E40" s="888"/>
      <c r="F40" s="824"/>
      <c r="G40" s="824" t="s">
        <v>1848</v>
      </c>
      <c r="H40" s="819"/>
      <c r="I40" s="870" t="s">
        <v>4557</v>
      </c>
    </row>
    <row r="41" spans="1:13" s="815" customFormat="1" x14ac:dyDescent="0.2">
      <c r="A41" s="831" t="s">
        <v>4508</v>
      </c>
      <c r="B41" s="842" t="s">
        <v>4509</v>
      </c>
      <c r="C41" s="705">
        <v>8</v>
      </c>
      <c r="D41" s="1028">
        <v>44134</v>
      </c>
      <c r="E41" s="888"/>
      <c r="F41" s="824" t="s">
        <v>1848</v>
      </c>
      <c r="G41" s="824"/>
      <c r="H41" s="819"/>
      <c r="I41" s="870"/>
    </row>
    <row r="42" spans="1:13" s="815" customFormat="1" x14ac:dyDescent="0.2">
      <c r="A42" s="838" t="s">
        <v>399</v>
      </c>
      <c r="B42" s="843" t="s">
        <v>400</v>
      </c>
      <c r="C42" s="705">
        <v>16</v>
      </c>
      <c r="D42" s="1028">
        <v>44104</v>
      </c>
      <c r="E42" s="888"/>
      <c r="F42" s="824" t="s">
        <v>1848</v>
      </c>
      <c r="G42" s="824"/>
      <c r="H42" s="819"/>
      <c r="I42" s="870"/>
      <c r="M42" s="1074"/>
    </row>
    <row r="43" spans="1:13" s="815" customFormat="1" x14ac:dyDescent="0.2">
      <c r="A43" s="831" t="s">
        <v>966</v>
      </c>
      <c r="B43" s="842" t="s">
        <v>967</v>
      </c>
      <c r="C43" s="1072">
        <v>9</v>
      </c>
      <c r="D43" s="1028">
        <v>44104</v>
      </c>
      <c r="E43" s="888"/>
      <c r="F43" s="824" t="s">
        <v>1848</v>
      </c>
      <c r="G43" s="824"/>
      <c r="H43" s="819"/>
      <c r="I43" s="870"/>
    </row>
    <row r="44" spans="1:13" s="815" customFormat="1" x14ac:dyDescent="0.2">
      <c r="A44" s="831" t="s">
        <v>3969</v>
      </c>
      <c r="B44" s="842" t="s">
        <v>3968</v>
      </c>
      <c r="C44" s="705">
        <v>6</v>
      </c>
      <c r="D44" s="1028">
        <v>44104</v>
      </c>
      <c r="E44" s="888" t="s">
        <v>1848</v>
      </c>
      <c r="F44" s="824"/>
      <c r="G44" s="824"/>
      <c r="H44" s="819"/>
      <c r="I44" s="870"/>
    </row>
    <row r="45" spans="1:13" s="815" customFormat="1" x14ac:dyDescent="0.2">
      <c r="A45" s="838" t="s">
        <v>477</v>
      </c>
      <c r="B45" s="842" t="s">
        <v>478</v>
      </c>
      <c r="C45" s="705">
        <v>19</v>
      </c>
      <c r="D45" s="1028">
        <v>44104</v>
      </c>
      <c r="E45" s="888"/>
      <c r="F45" s="824" t="s">
        <v>1848</v>
      </c>
      <c r="G45" s="824"/>
      <c r="H45" s="819"/>
      <c r="I45" s="870"/>
    </row>
    <row r="46" spans="1:13" s="815" customFormat="1" x14ac:dyDescent="0.2">
      <c r="A46" s="831" t="s">
        <v>581</v>
      </c>
      <c r="B46" s="842" t="s">
        <v>582</v>
      </c>
      <c r="C46" s="705">
        <v>18</v>
      </c>
      <c r="D46" s="1028">
        <v>44104</v>
      </c>
      <c r="E46" s="888"/>
      <c r="F46" s="824" t="s">
        <v>1848</v>
      </c>
      <c r="G46" s="824"/>
      <c r="H46" s="819"/>
      <c r="I46" s="870"/>
    </row>
    <row r="47" spans="1:13" s="815" customFormat="1" x14ac:dyDescent="0.2">
      <c r="A47" s="726" t="s">
        <v>1412</v>
      </c>
      <c r="B47" s="751" t="s">
        <v>1413</v>
      </c>
      <c r="C47" s="727">
        <v>7</v>
      </c>
      <c r="D47" s="1028">
        <v>44104</v>
      </c>
      <c r="E47" s="888"/>
      <c r="F47" s="824" t="s">
        <v>1848</v>
      </c>
      <c r="G47" s="824"/>
      <c r="H47" s="819"/>
      <c r="I47" s="870"/>
    </row>
    <row r="48" spans="1:13" s="815" customFormat="1" x14ac:dyDescent="0.2">
      <c r="A48" s="831" t="s">
        <v>1432</v>
      </c>
      <c r="B48" s="842" t="s">
        <v>1433</v>
      </c>
      <c r="C48" s="705">
        <v>9</v>
      </c>
      <c r="D48" s="1028">
        <v>44104</v>
      </c>
      <c r="E48" s="888"/>
      <c r="F48" s="824" t="s">
        <v>1848</v>
      </c>
      <c r="G48" s="824"/>
      <c r="H48" s="819"/>
      <c r="I48" s="870"/>
    </row>
    <row r="49" spans="1:9" s="815" customFormat="1" x14ac:dyDescent="0.2">
      <c r="A49" s="831" t="s">
        <v>1523</v>
      </c>
      <c r="B49" s="842" t="s">
        <v>1524</v>
      </c>
      <c r="C49" s="705">
        <v>9</v>
      </c>
      <c r="D49" s="1028">
        <v>44104</v>
      </c>
      <c r="E49" s="888"/>
      <c r="F49" s="824" t="s">
        <v>1848</v>
      </c>
      <c r="G49" s="824"/>
      <c r="H49" s="819"/>
      <c r="I49" s="870"/>
    </row>
    <row r="50" spans="1:9" s="815" customFormat="1" x14ac:dyDescent="0.2">
      <c r="A50" s="726" t="s">
        <v>1525</v>
      </c>
      <c r="B50" s="751" t="s">
        <v>1526</v>
      </c>
      <c r="C50" s="727">
        <v>9</v>
      </c>
      <c r="D50" s="1028">
        <v>44104</v>
      </c>
      <c r="E50" s="888"/>
      <c r="F50" s="824" t="s">
        <v>1848</v>
      </c>
      <c r="G50" s="824"/>
      <c r="H50" s="819"/>
      <c r="I50" s="870"/>
    </row>
    <row r="51" spans="1:9" s="815" customFormat="1" x14ac:dyDescent="0.2">
      <c r="A51" s="848" t="s">
        <v>4464</v>
      </c>
      <c r="B51" s="842" t="s">
        <v>3924</v>
      </c>
      <c r="C51" s="705">
        <v>5</v>
      </c>
      <c r="D51" s="1028">
        <v>44104</v>
      </c>
      <c r="E51" s="888"/>
      <c r="F51" s="824" t="s">
        <v>1848</v>
      </c>
      <c r="G51" s="824"/>
      <c r="H51" s="819"/>
      <c r="I51" s="870"/>
    </row>
    <row r="52" spans="1:9" s="815" customFormat="1" x14ac:dyDescent="0.2">
      <c r="A52" s="831" t="s">
        <v>3872</v>
      </c>
      <c r="B52" s="842" t="s">
        <v>3873</v>
      </c>
      <c r="C52" s="705">
        <v>6</v>
      </c>
      <c r="D52" s="1028">
        <v>44104</v>
      </c>
      <c r="E52" s="888"/>
      <c r="F52" s="824" t="s">
        <v>1848</v>
      </c>
      <c r="G52" s="824"/>
      <c r="H52" s="819"/>
      <c r="I52" s="870"/>
    </row>
    <row r="53" spans="1:9" s="815" customFormat="1" x14ac:dyDescent="0.2">
      <c r="A53" s="838" t="s">
        <v>1820</v>
      </c>
      <c r="B53" s="842" t="s">
        <v>1821</v>
      </c>
      <c r="C53" s="705">
        <v>6</v>
      </c>
      <c r="D53" s="1028">
        <v>44104</v>
      </c>
      <c r="E53" s="888"/>
      <c r="F53" s="824" t="s">
        <v>1848</v>
      </c>
      <c r="G53" s="824"/>
      <c r="H53" s="819"/>
      <c r="I53" s="870"/>
    </row>
    <row r="54" spans="1:9" s="815" customFormat="1" x14ac:dyDescent="0.2">
      <c r="A54" s="848" t="s">
        <v>4451</v>
      </c>
      <c r="B54" s="842" t="s">
        <v>4427</v>
      </c>
      <c r="C54" s="705">
        <v>5</v>
      </c>
      <c r="D54" s="1028">
        <v>44104</v>
      </c>
      <c r="E54" s="888"/>
      <c r="F54" s="824" t="s">
        <v>1848</v>
      </c>
      <c r="G54" s="824"/>
      <c r="H54" s="819"/>
      <c r="I54" s="870"/>
    </row>
    <row r="55" spans="1:9" s="815" customFormat="1" x14ac:dyDescent="0.2">
      <c r="A55" s="838" t="s">
        <v>1394</v>
      </c>
      <c r="B55" s="842" t="s">
        <v>1395</v>
      </c>
      <c r="C55" s="705">
        <v>9</v>
      </c>
      <c r="D55" s="1028">
        <v>44074</v>
      </c>
      <c r="E55" s="888"/>
      <c r="F55" s="824"/>
      <c r="G55" s="824" t="s">
        <v>1848</v>
      </c>
      <c r="H55" s="819"/>
      <c r="I55" s="870" t="s">
        <v>4544</v>
      </c>
    </row>
    <row r="56" spans="1:9" s="815" customFormat="1" x14ac:dyDescent="0.2">
      <c r="A56" s="838" t="s">
        <v>1072</v>
      </c>
      <c r="B56" s="842" t="s">
        <v>1073</v>
      </c>
      <c r="C56" s="705">
        <v>9</v>
      </c>
      <c r="D56" s="1028">
        <v>44043</v>
      </c>
      <c r="E56" s="888" t="s">
        <v>1848</v>
      </c>
      <c r="F56" s="824"/>
      <c r="G56" s="824"/>
      <c r="H56" s="819"/>
      <c r="I56" s="870"/>
    </row>
    <row r="57" spans="1:9" s="815" customFormat="1" x14ac:dyDescent="0.2">
      <c r="A57" s="831" t="s">
        <v>1132</v>
      </c>
      <c r="B57" s="842" t="s">
        <v>1133</v>
      </c>
      <c r="C57" s="705">
        <v>10</v>
      </c>
      <c r="D57" s="1028">
        <v>44043</v>
      </c>
      <c r="E57" s="888"/>
      <c r="F57" s="824"/>
      <c r="G57" s="824" t="s">
        <v>1848</v>
      </c>
      <c r="H57" s="819"/>
      <c r="I57" s="870" t="s">
        <v>4537</v>
      </c>
    </row>
    <row r="58" spans="1:9" s="815" customFormat="1" x14ac:dyDescent="0.2">
      <c r="A58" s="848" t="s">
        <v>4476</v>
      </c>
      <c r="B58" s="842" t="s">
        <v>4472</v>
      </c>
      <c r="C58" s="705">
        <v>5</v>
      </c>
      <c r="D58" s="1028">
        <v>44043</v>
      </c>
      <c r="E58" s="888"/>
      <c r="F58" s="824"/>
      <c r="G58" s="824" t="s">
        <v>1848</v>
      </c>
      <c r="H58" s="819"/>
      <c r="I58" s="870" t="s">
        <v>4530</v>
      </c>
    </row>
    <row r="59" spans="1:9" s="815" customFormat="1" x14ac:dyDescent="0.2">
      <c r="A59" s="831" t="s">
        <v>1349</v>
      </c>
      <c r="B59" s="842" t="s">
        <v>1350</v>
      </c>
      <c r="C59" s="705">
        <v>9</v>
      </c>
      <c r="D59" s="1028">
        <v>44043</v>
      </c>
      <c r="E59" s="888" t="s">
        <v>1848</v>
      </c>
      <c r="F59" s="824"/>
      <c r="G59" s="824"/>
      <c r="H59" s="819"/>
      <c r="I59" s="870"/>
    </row>
    <row r="60" spans="1:9" s="815" customFormat="1" x14ac:dyDescent="0.2">
      <c r="A60" s="831" t="s">
        <v>668</v>
      </c>
      <c r="B60" s="842" t="s">
        <v>669</v>
      </c>
      <c r="C60" s="705">
        <v>18</v>
      </c>
      <c r="D60" s="1028">
        <v>44043</v>
      </c>
      <c r="E60" s="888"/>
      <c r="F60" s="824"/>
      <c r="G60" s="824" t="s">
        <v>1848</v>
      </c>
      <c r="H60" s="819"/>
      <c r="I60" s="870" t="s">
        <v>2454</v>
      </c>
    </row>
    <row r="61" spans="1:9" s="815" customFormat="1" x14ac:dyDescent="0.2">
      <c r="A61" s="838" t="s">
        <v>3848</v>
      </c>
      <c r="B61" s="842" t="s">
        <v>3849</v>
      </c>
      <c r="C61" s="705">
        <v>7</v>
      </c>
      <c r="D61" s="1028">
        <v>44043</v>
      </c>
      <c r="E61" s="888"/>
      <c r="F61" s="824"/>
      <c r="G61" s="824" t="s">
        <v>1848</v>
      </c>
      <c r="H61" s="819"/>
      <c r="I61" s="870" t="s">
        <v>4531</v>
      </c>
    </row>
    <row r="62" spans="1:9" s="815" customFormat="1" x14ac:dyDescent="0.2">
      <c r="A62" s="838" t="s">
        <v>1781</v>
      </c>
      <c r="B62" s="842" t="s">
        <v>1782</v>
      </c>
      <c r="C62" s="705">
        <v>9</v>
      </c>
      <c r="D62" s="1028">
        <v>44043</v>
      </c>
      <c r="E62" s="888" t="s">
        <v>1848</v>
      </c>
      <c r="F62" s="824"/>
      <c r="G62" s="824"/>
      <c r="H62" s="819"/>
      <c r="I62" s="870"/>
    </row>
    <row r="63" spans="1:9" s="815" customFormat="1" x14ac:dyDescent="0.2">
      <c r="A63" s="847" t="s">
        <v>4189</v>
      </c>
      <c r="B63" s="578" t="s">
        <v>4188</v>
      </c>
      <c r="C63" s="705">
        <v>11</v>
      </c>
      <c r="D63" s="1028">
        <v>44043</v>
      </c>
      <c r="E63" s="888" t="s">
        <v>1848</v>
      </c>
      <c r="F63" s="824"/>
      <c r="G63" s="824"/>
      <c r="H63" s="819"/>
      <c r="I63" s="870"/>
    </row>
    <row r="64" spans="1:9" s="815" customFormat="1" x14ac:dyDescent="0.2">
      <c r="A64" s="838" t="s">
        <v>432</v>
      </c>
      <c r="B64" s="578" t="s">
        <v>433</v>
      </c>
      <c r="C64" s="705">
        <v>15</v>
      </c>
      <c r="D64" s="1028">
        <v>44012</v>
      </c>
      <c r="E64" s="888" t="s">
        <v>1848</v>
      </c>
      <c r="F64" s="824"/>
      <c r="G64" s="824"/>
      <c r="H64" s="819"/>
      <c r="I64" s="870"/>
    </row>
    <row r="65" spans="1:9" s="815" customFormat="1" x14ac:dyDescent="0.2">
      <c r="A65" s="848" t="s">
        <v>3977</v>
      </c>
      <c r="B65" s="578" t="s">
        <v>3978</v>
      </c>
      <c r="C65" s="705">
        <v>6</v>
      </c>
      <c r="D65" s="1028">
        <v>44012</v>
      </c>
      <c r="E65" s="888"/>
      <c r="F65" s="824"/>
      <c r="G65" s="824" t="s">
        <v>1848</v>
      </c>
      <c r="H65" s="819"/>
      <c r="I65" s="870" t="s">
        <v>4529</v>
      </c>
    </row>
    <row r="66" spans="1:9" s="815" customFormat="1" x14ac:dyDescent="0.2">
      <c r="A66" s="831" t="s">
        <v>1642</v>
      </c>
      <c r="B66" s="578" t="s">
        <v>1643</v>
      </c>
      <c r="C66" s="705">
        <v>10</v>
      </c>
      <c r="D66" s="1028">
        <v>44012</v>
      </c>
      <c r="E66" s="888" t="s">
        <v>1848</v>
      </c>
      <c r="F66" s="824"/>
      <c r="G66" s="824"/>
      <c r="H66" s="819"/>
      <c r="I66" s="870"/>
    </row>
    <row r="67" spans="1:9" s="815" customFormat="1" x14ac:dyDescent="0.2">
      <c r="A67" s="838" t="s">
        <v>1695</v>
      </c>
      <c r="B67" s="842" t="s">
        <v>1696</v>
      </c>
      <c r="C67" s="705">
        <v>10</v>
      </c>
      <c r="D67" s="1028">
        <v>44012</v>
      </c>
      <c r="E67" s="888" t="s">
        <v>1848</v>
      </c>
      <c r="F67" s="824"/>
      <c r="G67" s="824"/>
      <c r="H67" s="819"/>
      <c r="I67" s="870"/>
    </row>
    <row r="68" spans="1:9" s="815" customFormat="1" x14ac:dyDescent="0.2">
      <c r="A68" s="838" t="s">
        <v>830</v>
      </c>
      <c r="B68" s="578" t="s">
        <v>831</v>
      </c>
      <c r="C68" s="705">
        <v>26</v>
      </c>
      <c r="D68" s="1028">
        <v>44012</v>
      </c>
      <c r="E68" s="888" t="s">
        <v>1848</v>
      </c>
      <c r="F68" s="824"/>
      <c r="G68" s="824"/>
      <c r="H68" s="819"/>
      <c r="I68" s="870"/>
    </row>
    <row r="69" spans="1:9" s="815" customFormat="1" x14ac:dyDescent="0.2">
      <c r="A69" s="848" t="s">
        <v>4467</v>
      </c>
      <c r="B69" s="578" t="s">
        <v>4438</v>
      </c>
      <c r="C69" s="705">
        <v>5</v>
      </c>
      <c r="D69" s="1028">
        <v>44012</v>
      </c>
      <c r="E69" s="888" t="s">
        <v>1848</v>
      </c>
      <c r="F69" s="824"/>
      <c r="G69" s="824"/>
      <c r="H69" s="819"/>
      <c r="I69" s="870"/>
    </row>
    <row r="70" spans="1:9" s="815" customFormat="1" x14ac:dyDescent="0.2">
      <c r="A70" s="831" t="s">
        <v>1760</v>
      </c>
      <c r="B70" s="842" t="s">
        <v>1761</v>
      </c>
      <c r="C70" s="705">
        <v>9</v>
      </c>
      <c r="D70" s="1028">
        <v>44012</v>
      </c>
      <c r="E70" s="888" t="s">
        <v>1848</v>
      </c>
      <c r="F70" s="824"/>
      <c r="G70" s="824"/>
      <c r="H70" s="819"/>
      <c r="I70" s="870"/>
    </row>
    <row r="71" spans="1:9" s="815" customFormat="1" x14ac:dyDescent="0.2">
      <c r="A71" s="676" t="s">
        <v>3904</v>
      </c>
      <c r="B71" s="754" t="s">
        <v>3905</v>
      </c>
      <c r="C71" s="705">
        <v>6</v>
      </c>
      <c r="D71" s="1028">
        <v>44012</v>
      </c>
      <c r="E71" s="888"/>
      <c r="F71" s="824"/>
      <c r="G71" s="824" t="s">
        <v>1848</v>
      </c>
      <c r="H71" s="819"/>
      <c r="I71" s="870" t="s">
        <v>4526</v>
      </c>
    </row>
    <row r="72" spans="1:9" s="815" customFormat="1" x14ac:dyDescent="0.2">
      <c r="A72" s="831" t="s">
        <v>868</v>
      </c>
      <c r="B72" s="842" t="s">
        <v>869</v>
      </c>
      <c r="C72" s="705">
        <v>7</v>
      </c>
      <c r="D72" s="1028">
        <v>43980</v>
      </c>
      <c r="E72" s="888" t="s">
        <v>1848</v>
      </c>
      <c r="F72" s="824"/>
      <c r="G72" s="824"/>
      <c r="H72" s="819"/>
      <c r="I72" s="870"/>
    </row>
    <row r="73" spans="1:9" s="815" customFormat="1" x14ac:dyDescent="0.2">
      <c r="A73" s="831" t="s">
        <v>940</v>
      </c>
      <c r="B73" s="578" t="s">
        <v>941</v>
      </c>
      <c r="C73" s="705">
        <v>8</v>
      </c>
      <c r="D73" s="1028">
        <v>43980</v>
      </c>
      <c r="E73" s="888" t="s">
        <v>1848</v>
      </c>
      <c r="F73" s="824"/>
      <c r="G73" s="824"/>
      <c r="H73" s="819"/>
      <c r="I73" s="870"/>
    </row>
    <row r="74" spans="1:9" s="815" customFormat="1" x14ac:dyDescent="0.2">
      <c r="A74" s="831" t="s">
        <v>1003</v>
      </c>
      <c r="B74" s="578" t="s">
        <v>1004</v>
      </c>
      <c r="C74" s="705">
        <v>7</v>
      </c>
      <c r="D74" s="1028">
        <v>43980</v>
      </c>
      <c r="E74" s="888" t="s">
        <v>1848</v>
      </c>
      <c r="F74" s="824"/>
      <c r="G74" s="824"/>
      <c r="H74" s="819"/>
      <c r="I74" s="826"/>
    </row>
    <row r="75" spans="1:9" s="815" customFormat="1" x14ac:dyDescent="0.2">
      <c r="A75" s="831" t="s">
        <v>1025</v>
      </c>
      <c r="B75" s="578" t="s">
        <v>1026</v>
      </c>
      <c r="C75" s="705">
        <v>11</v>
      </c>
      <c r="D75" s="1028">
        <v>43980</v>
      </c>
      <c r="E75" s="888" t="s">
        <v>1848</v>
      </c>
      <c r="F75" s="824"/>
      <c r="G75" s="824"/>
      <c r="H75" s="819"/>
      <c r="I75" s="870"/>
    </row>
    <row r="76" spans="1:9" s="815" customFormat="1" x14ac:dyDescent="0.2">
      <c r="A76" s="831" t="s">
        <v>4146</v>
      </c>
      <c r="B76" s="578" t="s">
        <v>3916</v>
      </c>
      <c r="C76" s="705">
        <v>8</v>
      </c>
      <c r="D76" s="1028">
        <v>43980</v>
      </c>
      <c r="E76" s="888"/>
      <c r="F76" s="824"/>
      <c r="G76" s="824" t="s">
        <v>1848</v>
      </c>
      <c r="H76" s="819"/>
      <c r="I76" s="870" t="s">
        <v>2034</v>
      </c>
    </row>
    <row r="77" spans="1:9" s="815" customFormat="1" x14ac:dyDescent="0.2">
      <c r="A77" s="831" t="s">
        <v>1027</v>
      </c>
      <c r="B77" s="842" t="s">
        <v>1028</v>
      </c>
      <c r="C77" s="705">
        <v>8</v>
      </c>
      <c r="D77" s="1044">
        <v>43980</v>
      </c>
      <c r="E77" s="888" t="s">
        <v>1848</v>
      </c>
      <c r="F77" s="824"/>
      <c r="G77" s="824"/>
      <c r="H77" s="819"/>
      <c r="I77" s="826"/>
    </row>
    <row r="78" spans="1:9" s="815" customFormat="1" x14ac:dyDescent="0.2">
      <c r="A78" s="831" t="s">
        <v>1048</v>
      </c>
      <c r="B78" s="842" t="s">
        <v>1049</v>
      </c>
      <c r="C78" s="705">
        <v>8</v>
      </c>
      <c r="D78" s="1044">
        <v>43980</v>
      </c>
      <c r="E78" s="888" t="s">
        <v>1848</v>
      </c>
      <c r="F78" s="824"/>
      <c r="G78" s="824"/>
      <c r="H78" s="819"/>
      <c r="I78" s="1047"/>
    </row>
    <row r="79" spans="1:9" s="815" customFormat="1" x14ac:dyDescent="0.2">
      <c r="A79" s="831" t="s">
        <v>1054</v>
      </c>
      <c r="B79" s="842" t="s">
        <v>1055</v>
      </c>
      <c r="C79" s="705">
        <v>11</v>
      </c>
      <c r="D79" s="1044">
        <v>43980</v>
      </c>
      <c r="E79" s="888" t="s">
        <v>1848</v>
      </c>
      <c r="F79" s="824"/>
      <c r="G79" s="824"/>
      <c r="H79" s="819"/>
      <c r="I79" s="1046"/>
    </row>
    <row r="80" spans="1:9" s="815" customFormat="1" x14ac:dyDescent="0.2">
      <c r="A80" s="831" t="s">
        <v>3793</v>
      </c>
      <c r="B80" s="842" t="s">
        <v>3794</v>
      </c>
      <c r="C80" s="705">
        <v>6</v>
      </c>
      <c r="D80" s="1044">
        <v>43980</v>
      </c>
      <c r="E80" s="888" t="s">
        <v>1848</v>
      </c>
      <c r="F80" s="824"/>
      <c r="G80" s="824"/>
      <c r="H80" s="819"/>
      <c r="I80" s="1046"/>
    </row>
    <row r="81" spans="1:9" s="815" customFormat="1" x14ac:dyDescent="0.2">
      <c r="A81" s="831" t="s">
        <v>1114</v>
      </c>
      <c r="B81" s="842" t="s">
        <v>1115</v>
      </c>
      <c r="C81" s="705">
        <v>10</v>
      </c>
      <c r="D81" s="1044">
        <v>43980</v>
      </c>
      <c r="E81" s="888" t="s">
        <v>1848</v>
      </c>
      <c r="F81" s="824"/>
      <c r="G81" s="824"/>
      <c r="H81" s="819"/>
      <c r="I81" s="1047"/>
    </row>
    <row r="82" spans="1:9" s="815" customFormat="1" x14ac:dyDescent="0.2">
      <c r="A82" s="831" t="s">
        <v>1140</v>
      </c>
      <c r="B82" s="842" t="s">
        <v>1141</v>
      </c>
      <c r="C82" s="705">
        <v>10</v>
      </c>
      <c r="D82" s="1044">
        <v>43980</v>
      </c>
      <c r="E82" s="888" t="s">
        <v>1848</v>
      </c>
      <c r="F82" s="824"/>
      <c r="G82" s="824"/>
      <c r="H82" s="819"/>
      <c r="I82" s="1047"/>
    </row>
    <row r="83" spans="1:9" s="815" customFormat="1" x14ac:dyDescent="0.2">
      <c r="A83" s="831" t="s">
        <v>1158</v>
      </c>
      <c r="B83" s="842" t="s">
        <v>1159</v>
      </c>
      <c r="C83" s="705">
        <v>8</v>
      </c>
      <c r="D83" s="1044">
        <v>43980</v>
      </c>
      <c r="E83" s="888" t="s">
        <v>1848</v>
      </c>
      <c r="F83" s="824"/>
      <c r="G83" s="824"/>
      <c r="H83" s="819"/>
      <c r="I83" s="1046"/>
    </row>
    <row r="84" spans="1:9" s="815" customFormat="1" x14ac:dyDescent="0.2">
      <c r="A84" s="831" t="s">
        <v>3802</v>
      </c>
      <c r="B84" s="842" t="s">
        <v>3803</v>
      </c>
      <c r="C84" s="705">
        <v>6</v>
      </c>
      <c r="D84" s="1044">
        <v>43980</v>
      </c>
      <c r="E84" s="888" t="s">
        <v>1848</v>
      </c>
      <c r="F84" s="824"/>
      <c r="G84" s="824"/>
      <c r="H84" s="819"/>
      <c r="I84" s="1047"/>
    </row>
    <row r="85" spans="1:9" s="815" customFormat="1" x14ac:dyDescent="0.2">
      <c r="A85" s="831" t="s">
        <v>1211</v>
      </c>
      <c r="B85" s="842" t="s">
        <v>1212</v>
      </c>
      <c r="C85" s="705">
        <v>10</v>
      </c>
      <c r="D85" s="1044">
        <v>43980</v>
      </c>
      <c r="E85" s="888" t="s">
        <v>1848</v>
      </c>
      <c r="F85" s="824"/>
      <c r="G85" s="824"/>
      <c r="H85" s="819"/>
      <c r="I85" s="1047"/>
    </row>
    <row r="86" spans="1:9" s="815" customFormat="1" x14ac:dyDescent="0.2">
      <c r="A86" s="831" t="s">
        <v>4308</v>
      </c>
      <c r="B86" s="842" t="s">
        <v>3816</v>
      </c>
      <c r="C86" s="705">
        <v>6</v>
      </c>
      <c r="D86" s="1044">
        <v>43980</v>
      </c>
      <c r="E86" s="888" t="s">
        <v>1848</v>
      </c>
      <c r="F86" s="824"/>
      <c r="G86" s="824"/>
      <c r="H86" s="819"/>
      <c r="I86" s="1047"/>
    </row>
    <row r="87" spans="1:9" s="815" customFormat="1" x14ac:dyDescent="0.2">
      <c r="A87" s="831" t="s">
        <v>1238</v>
      </c>
      <c r="B87" s="842" t="s">
        <v>1239</v>
      </c>
      <c r="C87" s="705">
        <v>10</v>
      </c>
      <c r="D87" s="1044">
        <v>43980</v>
      </c>
      <c r="E87" s="888" t="s">
        <v>1848</v>
      </c>
      <c r="F87" s="824"/>
      <c r="G87" s="824"/>
      <c r="H87" s="819"/>
      <c r="I87" s="1046"/>
    </row>
    <row r="88" spans="1:9" s="815" customFormat="1" x14ac:dyDescent="0.2">
      <c r="A88" s="831" t="s">
        <v>4461</v>
      </c>
      <c r="B88" s="842" t="s">
        <v>4433</v>
      </c>
      <c r="C88" s="705">
        <v>5</v>
      </c>
      <c r="D88" s="1044">
        <v>43980</v>
      </c>
      <c r="E88" s="888" t="s">
        <v>1848</v>
      </c>
      <c r="F88" s="824"/>
      <c r="G88" s="824"/>
      <c r="H88" s="819"/>
      <c r="I88" s="1046"/>
    </row>
    <row r="89" spans="1:9" s="815" customFormat="1" x14ac:dyDescent="0.2">
      <c r="A89" s="831" t="s">
        <v>1264</v>
      </c>
      <c r="B89" s="842" t="s">
        <v>1265</v>
      </c>
      <c r="C89" s="705">
        <v>10</v>
      </c>
      <c r="D89" s="1044">
        <v>43980</v>
      </c>
      <c r="E89" s="888" t="s">
        <v>1848</v>
      </c>
      <c r="F89" s="824"/>
      <c r="G89" s="824"/>
      <c r="H89" s="819"/>
      <c r="I89" s="1047"/>
    </row>
    <row r="90" spans="1:9" s="815" customFormat="1" x14ac:dyDescent="0.2">
      <c r="A90" s="831" t="s">
        <v>4030</v>
      </c>
      <c r="B90" s="842" t="s">
        <v>4031</v>
      </c>
      <c r="C90" s="705">
        <v>10</v>
      </c>
      <c r="D90" s="1044">
        <v>43980</v>
      </c>
      <c r="E90" s="888" t="s">
        <v>1848</v>
      </c>
      <c r="F90" s="824"/>
      <c r="G90" s="824"/>
      <c r="H90" s="819"/>
      <c r="I90" s="1047"/>
    </row>
    <row r="91" spans="1:9" s="815" customFormat="1" x14ac:dyDescent="0.2">
      <c r="A91" s="831" t="s">
        <v>1321</v>
      </c>
      <c r="B91" s="842" t="s">
        <v>1322</v>
      </c>
      <c r="C91" s="705">
        <v>11</v>
      </c>
      <c r="D91" s="1044">
        <v>43980</v>
      </c>
      <c r="E91" s="888" t="s">
        <v>1848</v>
      </c>
      <c r="F91" s="824"/>
      <c r="G91" s="824"/>
      <c r="H91" s="819"/>
      <c r="I91" s="1046"/>
    </row>
    <row r="92" spans="1:9" s="815" customFormat="1" x14ac:dyDescent="0.2">
      <c r="A92" s="831" t="s">
        <v>4453</v>
      </c>
      <c r="B92" s="842" t="s">
        <v>3835</v>
      </c>
      <c r="C92" s="705">
        <v>5</v>
      </c>
      <c r="D92" s="1044">
        <v>43980</v>
      </c>
      <c r="E92" s="888" t="s">
        <v>1848</v>
      </c>
      <c r="F92" s="824"/>
      <c r="G92" s="824"/>
      <c r="H92" s="819"/>
      <c r="I92" s="1047"/>
    </row>
    <row r="93" spans="1:9" s="815" customFormat="1" x14ac:dyDescent="0.2">
      <c r="A93" s="831" t="s">
        <v>3836</v>
      </c>
      <c r="B93" s="842" t="s">
        <v>3837</v>
      </c>
      <c r="C93" s="705">
        <v>7</v>
      </c>
      <c r="D93" s="1044">
        <v>43980</v>
      </c>
      <c r="E93" s="888" t="s">
        <v>1848</v>
      </c>
      <c r="F93" s="824"/>
      <c r="G93" s="824"/>
      <c r="H93" s="819"/>
      <c r="I93" s="826"/>
    </row>
    <row r="94" spans="1:9" s="815" customFormat="1" x14ac:dyDescent="0.2">
      <c r="A94" s="676" t="s">
        <v>1816</v>
      </c>
      <c r="B94" s="754" t="s">
        <v>1817</v>
      </c>
      <c r="C94" s="705">
        <v>7</v>
      </c>
      <c r="D94" s="1044">
        <v>43980</v>
      </c>
      <c r="E94" s="888" t="s">
        <v>1848</v>
      </c>
      <c r="F94" s="824"/>
      <c r="G94" s="824"/>
      <c r="H94" s="819"/>
      <c r="I94" s="870"/>
    </row>
    <row r="95" spans="1:9" s="815" customFormat="1" x14ac:dyDescent="0.2">
      <c r="A95" s="831" t="s">
        <v>4455</v>
      </c>
      <c r="B95" s="842" t="s">
        <v>4429</v>
      </c>
      <c r="C95" s="705">
        <v>6</v>
      </c>
      <c r="D95" s="1044">
        <v>43980</v>
      </c>
      <c r="E95" s="888" t="s">
        <v>1848</v>
      </c>
      <c r="F95" s="824"/>
      <c r="G95" s="824"/>
      <c r="H95" s="819"/>
      <c r="I95" s="826"/>
    </row>
    <row r="96" spans="1:9" s="815" customFormat="1" x14ac:dyDescent="0.2">
      <c r="A96" s="831" t="s">
        <v>3870</v>
      </c>
      <c r="B96" s="842" t="s">
        <v>3871</v>
      </c>
      <c r="C96" s="705">
        <v>6</v>
      </c>
      <c r="D96" s="1044">
        <v>43980</v>
      </c>
      <c r="E96" s="888" t="s">
        <v>1848</v>
      </c>
      <c r="F96" s="824"/>
      <c r="G96" s="824"/>
      <c r="H96" s="819"/>
      <c r="I96" s="826"/>
    </row>
    <row r="97" spans="1:9" s="815" customFormat="1" x14ac:dyDescent="0.2">
      <c r="A97" s="831" t="s">
        <v>1537</v>
      </c>
      <c r="B97" s="842" t="s">
        <v>1538</v>
      </c>
      <c r="C97" s="705">
        <v>10</v>
      </c>
      <c r="D97" s="1044">
        <v>43980</v>
      </c>
      <c r="E97" s="888" t="s">
        <v>1848</v>
      </c>
      <c r="F97" s="824"/>
      <c r="G97" s="824"/>
      <c r="H97" s="819"/>
      <c r="I97" s="826"/>
    </row>
    <row r="98" spans="1:9" s="815" customFormat="1" x14ac:dyDescent="0.2">
      <c r="A98" s="831" t="s">
        <v>1569</v>
      </c>
      <c r="B98" s="842" t="s">
        <v>1570</v>
      </c>
      <c r="C98" s="705">
        <v>9</v>
      </c>
      <c r="D98" s="1044">
        <v>43980</v>
      </c>
      <c r="E98" s="888" t="s">
        <v>1848</v>
      </c>
      <c r="F98" s="824"/>
      <c r="G98" s="824"/>
      <c r="H98" s="819"/>
      <c r="I98" s="826"/>
    </row>
    <row r="99" spans="1:9" s="815" customFormat="1" x14ac:dyDescent="0.2">
      <c r="A99" s="831" t="s">
        <v>771</v>
      </c>
      <c r="B99" s="842" t="s">
        <v>772</v>
      </c>
      <c r="C99" s="705">
        <v>26</v>
      </c>
      <c r="D99" s="1044">
        <v>43980</v>
      </c>
      <c r="E99" s="888" t="s">
        <v>1848</v>
      </c>
      <c r="F99" s="824"/>
      <c r="G99" s="824"/>
      <c r="H99" s="819"/>
      <c r="I99" s="826"/>
    </row>
    <row r="100" spans="1:9" s="815" customFormat="1" x14ac:dyDescent="0.2">
      <c r="A100" s="831" t="s">
        <v>1606</v>
      </c>
      <c r="B100" s="842" t="s">
        <v>1607</v>
      </c>
      <c r="C100" s="705">
        <v>9</v>
      </c>
      <c r="D100" s="1044">
        <v>43980</v>
      </c>
      <c r="E100" s="888" t="s">
        <v>1848</v>
      </c>
      <c r="F100" s="824"/>
      <c r="G100" s="824"/>
      <c r="H100" s="819"/>
      <c r="I100" s="826"/>
    </row>
    <row r="101" spans="1:9" s="815" customFormat="1" x14ac:dyDescent="0.2">
      <c r="A101" s="848" t="s">
        <v>4022</v>
      </c>
      <c r="B101" s="842" t="s">
        <v>4023</v>
      </c>
      <c r="C101" s="705">
        <v>5</v>
      </c>
      <c r="D101" s="1044">
        <v>43980</v>
      </c>
      <c r="E101" s="888" t="s">
        <v>1848</v>
      </c>
      <c r="F101" s="824"/>
      <c r="G101" s="824"/>
      <c r="H101" s="819"/>
      <c r="I101" s="870"/>
    </row>
    <row r="102" spans="1:9" s="815" customFormat="1" x14ac:dyDescent="0.2">
      <c r="A102" s="831" t="s">
        <v>1673</v>
      </c>
      <c r="B102" s="842" t="s">
        <v>1674</v>
      </c>
      <c r="C102" s="572">
        <v>11</v>
      </c>
      <c r="D102" s="1044">
        <v>43980</v>
      </c>
      <c r="E102" s="888" t="s">
        <v>1848</v>
      </c>
      <c r="F102" s="824"/>
      <c r="G102" s="824"/>
      <c r="H102" s="819"/>
      <c r="I102" s="870"/>
    </row>
    <row r="103" spans="1:9" s="815" customFormat="1" x14ac:dyDescent="0.2">
      <c r="A103" s="831" t="s">
        <v>802</v>
      </c>
      <c r="B103" s="842" t="s">
        <v>803</v>
      </c>
      <c r="C103" s="572">
        <v>27</v>
      </c>
      <c r="D103" s="1044">
        <v>43980</v>
      </c>
      <c r="E103" s="888" t="s">
        <v>1848</v>
      </c>
      <c r="F103" s="821"/>
      <c r="G103" s="824"/>
      <c r="H103" s="819"/>
      <c r="I103" s="826"/>
    </row>
    <row r="104" spans="1:9" s="815" customFormat="1" x14ac:dyDescent="0.2">
      <c r="A104" s="831" t="s">
        <v>811</v>
      </c>
      <c r="B104" s="842" t="s">
        <v>812</v>
      </c>
      <c r="C104" s="572">
        <v>18</v>
      </c>
      <c r="D104" s="1044">
        <v>43980</v>
      </c>
      <c r="E104" s="888" t="s">
        <v>1848</v>
      </c>
      <c r="F104" s="824"/>
      <c r="G104" s="824"/>
      <c r="H104" s="819"/>
      <c r="I104" s="870"/>
    </row>
    <row r="105" spans="1:9" s="815" customFormat="1" x14ac:dyDescent="0.2">
      <c r="A105" s="831" t="s">
        <v>818</v>
      </c>
      <c r="B105" s="842" t="s">
        <v>819</v>
      </c>
      <c r="C105" s="572">
        <v>23</v>
      </c>
      <c r="D105" s="1044">
        <v>43980</v>
      </c>
      <c r="E105" s="888" t="s">
        <v>1848</v>
      </c>
      <c r="F105" s="821"/>
      <c r="G105" s="824"/>
      <c r="H105" s="819"/>
      <c r="I105" s="826"/>
    </row>
    <row r="106" spans="1:9" s="815" customFormat="1" x14ac:dyDescent="0.2">
      <c r="A106" s="831" t="s">
        <v>1764</v>
      </c>
      <c r="B106" s="842" t="s">
        <v>1765</v>
      </c>
      <c r="C106" s="572">
        <v>9</v>
      </c>
      <c r="D106" s="1044">
        <v>43980</v>
      </c>
      <c r="E106" s="888" t="s">
        <v>1848</v>
      </c>
      <c r="F106" s="821"/>
      <c r="G106" s="824"/>
      <c r="H106" s="819"/>
      <c r="I106" s="826"/>
    </row>
    <row r="107" spans="1:9" s="815" customFormat="1" x14ac:dyDescent="0.2">
      <c r="A107" s="831" t="s">
        <v>1783</v>
      </c>
      <c r="B107" s="842" t="s">
        <v>1784</v>
      </c>
      <c r="C107" s="572">
        <v>10</v>
      </c>
      <c r="D107" s="1044">
        <v>43980</v>
      </c>
      <c r="E107" s="888" t="s">
        <v>1848</v>
      </c>
      <c r="F107" s="821"/>
      <c r="G107" s="824"/>
      <c r="H107" s="819"/>
      <c r="I107" s="826"/>
    </row>
    <row r="108" spans="1:9" s="815" customFormat="1" x14ac:dyDescent="0.2">
      <c r="A108" s="831" t="s">
        <v>1792</v>
      </c>
      <c r="B108" s="842" t="s">
        <v>1793</v>
      </c>
      <c r="C108" s="572">
        <v>11</v>
      </c>
      <c r="D108" s="1044">
        <v>43980</v>
      </c>
      <c r="E108" s="888" t="s">
        <v>1848</v>
      </c>
      <c r="F108" s="821"/>
      <c r="G108" s="824"/>
      <c r="H108" s="819"/>
      <c r="I108" s="870"/>
    </row>
    <row r="109" spans="1:9" s="815" customFormat="1" x14ac:dyDescent="0.2">
      <c r="A109" s="831" t="s">
        <v>1794</v>
      </c>
      <c r="B109" s="842" t="s">
        <v>1795</v>
      </c>
      <c r="C109" s="1005">
        <v>9</v>
      </c>
      <c r="D109" s="1044">
        <v>43980</v>
      </c>
      <c r="E109" s="888" t="s">
        <v>1848</v>
      </c>
      <c r="F109" s="821"/>
      <c r="G109" s="824"/>
      <c r="H109" s="819"/>
      <c r="I109" s="826"/>
    </row>
    <row r="110" spans="1:9" s="815" customFormat="1" x14ac:dyDescent="0.2">
      <c r="A110" s="831" t="s">
        <v>882</v>
      </c>
      <c r="B110" s="842" t="s">
        <v>883</v>
      </c>
      <c r="C110" s="705">
        <v>9</v>
      </c>
      <c r="D110" s="1044">
        <v>43951</v>
      </c>
      <c r="E110" s="888"/>
      <c r="F110" s="821"/>
      <c r="G110" s="824" t="s">
        <v>1848</v>
      </c>
      <c r="H110" s="819"/>
      <c r="I110" s="870" t="s">
        <v>4514</v>
      </c>
    </row>
    <row r="111" spans="1:9" s="815" customFormat="1" x14ac:dyDescent="0.2">
      <c r="A111" s="831" t="s">
        <v>897</v>
      </c>
      <c r="B111" s="842" t="s">
        <v>898</v>
      </c>
      <c r="C111" s="1005">
        <v>9</v>
      </c>
      <c r="D111" s="1044">
        <v>43951</v>
      </c>
      <c r="E111" s="888" t="s">
        <v>1848</v>
      </c>
      <c r="F111" s="821"/>
      <c r="G111" s="824"/>
      <c r="H111" s="819"/>
      <c r="I111" s="826"/>
    </row>
    <row r="112" spans="1:9" s="815" customFormat="1" x14ac:dyDescent="0.2">
      <c r="A112" s="831" t="s">
        <v>953</v>
      </c>
      <c r="B112" s="842" t="s">
        <v>954</v>
      </c>
      <c r="C112" s="705">
        <v>10</v>
      </c>
      <c r="D112" s="1044">
        <v>43951</v>
      </c>
      <c r="E112" s="888" t="s">
        <v>1848</v>
      </c>
      <c r="F112" s="824"/>
      <c r="G112" s="824"/>
      <c r="H112" s="819"/>
      <c r="I112" s="1057"/>
    </row>
    <row r="113" spans="1:9" s="815" customFormat="1" x14ac:dyDescent="0.2">
      <c r="A113" s="831" t="s">
        <v>983</v>
      </c>
      <c r="B113" s="842" t="s">
        <v>984</v>
      </c>
      <c r="C113" s="705">
        <v>9</v>
      </c>
      <c r="D113" s="1044">
        <v>43951</v>
      </c>
      <c r="E113" s="888" t="s">
        <v>1848</v>
      </c>
      <c r="F113" s="824"/>
      <c r="G113" s="824"/>
      <c r="H113" s="819"/>
      <c r="I113" s="1047"/>
    </row>
    <row r="114" spans="1:9" s="815" customFormat="1" x14ac:dyDescent="0.2">
      <c r="A114" s="831" t="s">
        <v>4440</v>
      </c>
      <c r="B114" s="842" t="s">
        <v>4060</v>
      </c>
      <c r="C114" s="1005">
        <v>5</v>
      </c>
      <c r="D114" s="1044">
        <v>43951</v>
      </c>
      <c r="E114" s="888" t="s">
        <v>1848</v>
      </c>
      <c r="F114" s="821"/>
      <c r="G114" s="824"/>
      <c r="H114" s="819"/>
      <c r="I114" s="826"/>
    </row>
    <row r="115" spans="1:9" s="815" customFormat="1" x14ac:dyDescent="0.2">
      <c r="A115" s="831" t="s">
        <v>1037</v>
      </c>
      <c r="B115" s="842" t="s">
        <v>1038</v>
      </c>
      <c r="C115" s="705">
        <v>9</v>
      </c>
      <c r="D115" s="1044">
        <v>43951</v>
      </c>
      <c r="E115" s="888" t="s">
        <v>1848</v>
      </c>
      <c r="F115" s="824"/>
      <c r="G115" s="824"/>
      <c r="H115" s="819"/>
      <c r="I115" s="1047"/>
    </row>
    <row r="116" spans="1:9" s="815" customFormat="1" x14ac:dyDescent="0.2">
      <c r="A116" s="831" t="s">
        <v>497</v>
      </c>
      <c r="B116" s="842" t="s">
        <v>498</v>
      </c>
      <c r="C116" s="705">
        <v>15</v>
      </c>
      <c r="D116" s="1044">
        <v>43951</v>
      </c>
      <c r="E116" s="888" t="s">
        <v>1848</v>
      </c>
      <c r="F116" s="824"/>
      <c r="G116" s="824"/>
      <c r="H116" s="819"/>
      <c r="I116" s="1047"/>
    </row>
    <row r="117" spans="1:9" s="815" customFormat="1" x14ac:dyDescent="0.2">
      <c r="A117" s="831" t="s">
        <v>4458</v>
      </c>
      <c r="B117" s="842" t="s">
        <v>4431</v>
      </c>
      <c r="C117" s="705">
        <v>6</v>
      </c>
      <c r="D117" s="1044">
        <v>43951</v>
      </c>
      <c r="E117" s="888" t="s">
        <v>1848</v>
      </c>
      <c r="F117" s="824"/>
      <c r="G117" s="824"/>
      <c r="H117" s="819"/>
      <c r="I117" s="1047"/>
    </row>
    <row r="118" spans="1:9" s="815" customFormat="1" x14ac:dyDescent="0.2">
      <c r="A118" s="831" t="s">
        <v>513</v>
      </c>
      <c r="B118" s="842" t="s">
        <v>514</v>
      </c>
      <c r="C118" s="705">
        <v>15</v>
      </c>
      <c r="D118" s="1044">
        <v>43951</v>
      </c>
      <c r="E118" s="888" t="s">
        <v>1848</v>
      </c>
      <c r="F118" s="824"/>
      <c r="G118" s="824"/>
      <c r="H118" s="819"/>
      <c r="I118" s="1047"/>
    </row>
    <row r="119" spans="1:9" s="815" customFormat="1" x14ac:dyDescent="0.2">
      <c r="A119" s="831" t="s">
        <v>4086</v>
      </c>
      <c r="B119" s="842" t="s">
        <v>4087</v>
      </c>
      <c r="C119" s="705">
        <v>6</v>
      </c>
      <c r="D119" s="1044">
        <v>43951</v>
      </c>
      <c r="E119" s="888" t="s">
        <v>1848</v>
      </c>
      <c r="F119" s="824"/>
      <c r="G119" s="824"/>
      <c r="H119" s="819"/>
      <c r="I119" s="1047"/>
    </row>
    <row r="120" spans="1:9" s="815" customFormat="1" x14ac:dyDescent="0.2">
      <c r="A120" s="831" t="s">
        <v>1122</v>
      </c>
      <c r="B120" s="842" t="s">
        <v>1123</v>
      </c>
      <c r="C120" s="705">
        <v>9</v>
      </c>
      <c r="D120" s="1044">
        <v>43951</v>
      </c>
      <c r="E120" s="888" t="s">
        <v>1848</v>
      </c>
      <c r="F120" s="824"/>
      <c r="G120" s="824"/>
      <c r="H120" s="819"/>
      <c r="I120" s="826"/>
    </row>
    <row r="121" spans="1:9" s="815" customFormat="1" x14ac:dyDescent="0.2">
      <c r="A121" s="831" t="s">
        <v>1148</v>
      </c>
      <c r="B121" s="842" t="s">
        <v>1149</v>
      </c>
      <c r="C121" s="705">
        <v>10</v>
      </c>
      <c r="D121" s="1044">
        <v>43951</v>
      </c>
      <c r="E121" s="888" t="s">
        <v>1848</v>
      </c>
      <c r="F121" s="824"/>
      <c r="G121" s="824"/>
      <c r="H121" s="819"/>
      <c r="I121" s="826"/>
    </row>
    <row r="122" spans="1:9" s="815" customFormat="1" x14ac:dyDescent="0.2">
      <c r="A122" s="831" t="s">
        <v>1246</v>
      </c>
      <c r="B122" s="842" t="s">
        <v>1247</v>
      </c>
      <c r="C122" s="705">
        <v>7</v>
      </c>
      <c r="D122" s="1044">
        <v>43951</v>
      </c>
      <c r="E122" s="888" t="s">
        <v>1848</v>
      </c>
      <c r="F122" s="824"/>
      <c r="G122" s="824"/>
      <c r="H122" s="819"/>
      <c r="I122" s="826"/>
    </row>
    <row r="123" spans="1:9" s="815" customFormat="1" x14ac:dyDescent="0.2">
      <c r="A123" s="831" t="s">
        <v>4083</v>
      </c>
      <c r="B123" s="842" t="s">
        <v>4082</v>
      </c>
      <c r="C123" s="705">
        <v>5</v>
      </c>
      <c r="D123" s="1044">
        <v>43951</v>
      </c>
      <c r="E123" s="888" t="s">
        <v>1848</v>
      </c>
      <c r="F123" s="824"/>
      <c r="G123" s="824"/>
      <c r="H123" s="819"/>
      <c r="I123" s="826"/>
    </row>
    <row r="124" spans="1:9" s="815" customFormat="1" x14ac:dyDescent="0.2">
      <c r="A124" s="831" t="s">
        <v>3949</v>
      </c>
      <c r="B124" s="842" t="s">
        <v>3950</v>
      </c>
      <c r="C124" s="705">
        <v>5</v>
      </c>
      <c r="D124" s="1044">
        <v>43951</v>
      </c>
      <c r="E124" s="888" t="s">
        <v>1848</v>
      </c>
      <c r="F124" s="824"/>
      <c r="G124" s="824"/>
      <c r="H124" s="819"/>
      <c r="I124" s="826"/>
    </row>
    <row r="125" spans="1:9" s="815" customFormat="1" x14ac:dyDescent="0.2">
      <c r="A125" s="831" t="s">
        <v>1250</v>
      </c>
      <c r="B125" s="842" t="s">
        <v>1251</v>
      </c>
      <c r="C125" s="705">
        <v>11</v>
      </c>
      <c r="D125" s="1044">
        <v>43951</v>
      </c>
      <c r="E125" s="888" t="s">
        <v>1848</v>
      </c>
      <c r="F125" s="824"/>
      <c r="G125" s="824"/>
      <c r="H125" s="819"/>
      <c r="I125" s="826"/>
    </row>
    <row r="126" spans="1:9" s="815" customFormat="1" x14ac:dyDescent="0.2">
      <c r="A126" s="831" t="s">
        <v>1260</v>
      </c>
      <c r="B126" s="842" t="s">
        <v>1261</v>
      </c>
      <c r="C126" s="705">
        <v>10</v>
      </c>
      <c r="D126" s="1044">
        <v>43951</v>
      </c>
      <c r="E126" s="888" t="s">
        <v>1848</v>
      </c>
      <c r="F126" s="824"/>
      <c r="G126" s="824"/>
      <c r="H126" s="819"/>
      <c r="I126" s="826"/>
    </row>
    <row r="127" spans="1:9" s="815" customFormat="1" x14ac:dyDescent="0.2">
      <c r="A127" s="831" t="s">
        <v>251</v>
      </c>
      <c r="B127" s="842" t="s">
        <v>252</v>
      </c>
      <c r="C127" s="705">
        <v>47</v>
      </c>
      <c r="D127" s="1044">
        <v>43951</v>
      </c>
      <c r="E127" s="888" t="s">
        <v>1848</v>
      </c>
      <c r="F127" s="824"/>
      <c r="G127" s="824"/>
      <c r="H127" s="819"/>
      <c r="I127" s="826"/>
    </row>
    <row r="128" spans="1:9" s="815" customFormat="1" x14ac:dyDescent="0.2">
      <c r="A128" s="831" t="s">
        <v>1276</v>
      </c>
      <c r="B128" s="842" t="s">
        <v>1277</v>
      </c>
      <c r="C128" s="572">
        <v>8</v>
      </c>
      <c r="D128" s="1044">
        <v>43951</v>
      </c>
      <c r="E128" s="888" t="s">
        <v>1848</v>
      </c>
      <c r="F128" s="824"/>
      <c r="G128" s="824"/>
      <c r="H128" s="819"/>
      <c r="I128" s="826"/>
    </row>
    <row r="129" spans="1:9" s="815" customFormat="1" x14ac:dyDescent="0.2">
      <c r="A129" s="831" t="s">
        <v>4447</v>
      </c>
      <c r="B129" s="842" t="s">
        <v>4423</v>
      </c>
      <c r="C129" s="572">
        <v>5</v>
      </c>
      <c r="D129" s="1044">
        <v>43951</v>
      </c>
      <c r="E129" s="888" t="s">
        <v>1848</v>
      </c>
      <c r="F129" s="821"/>
      <c r="G129" s="824"/>
      <c r="H129" s="819"/>
      <c r="I129" s="826"/>
    </row>
    <row r="130" spans="1:9" s="815" customFormat="1" x14ac:dyDescent="0.2">
      <c r="A130" s="831" t="s">
        <v>618</v>
      </c>
      <c r="B130" s="842" t="s">
        <v>619</v>
      </c>
      <c r="C130" s="572">
        <v>15</v>
      </c>
      <c r="D130" s="1044">
        <v>43951</v>
      </c>
      <c r="E130" s="888" t="s">
        <v>1848</v>
      </c>
      <c r="F130" s="824"/>
      <c r="G130" s="824"/>
      <c r="H130" s="819"/>
      <c r="I130" s="826"/>
    </row>
    <row r="131" spans="1:9" s="815" customFormat="1" x14ac:dyDescent="0.2">
      <c r="A131" s="831" t="s">
        <v>1335</v>
      </c>
      <c r="B131" s="842" t="s">
        <v>1336</v>
      </c>
      <c r="C131" s="572">
        <v>10</v>
      </c>
      <c r="D131" s="1044">
        <v>43951</v>
      </c>
      <c r="E131" s="888" t="s">
        <v>1848</v>
      </c>
      <c r="F131" s="821"/>
      <c r="G131" s="824"/>
      <c r="H131" s="819"/>
      <c r="I131" s="826"/>
    </row>
    <row r="132" spans="1:9" s="815" customFormat="1" x14ac:dyDescent="0.2">
      <c r="A132" s="831" t="s">
        <v>1376</v>
      </c>
      <c r="B132" s="842" t="s">
        <v>1377</v>
      </c>
      <c r="C132" s="572">
        <v>10</v>
      </c>
      <c r="D132" s="1044">
        <v>43951</v>
      </c>
      <c r="E132" s="888" t="s">
        <v>1848</v>
      </c>
      <c r="F132" s="821"/>
      <c r="G132" s="824"/>
      <c r="H132" s="819"/>
      <c r="I132" s="826"/>
    </row>
    <row r="133" spans="1:9" s="815" customFormat="1" x14ac:dyDescent="0.2">
      <c r="A133" s="831" t="s">
        <v>1388</v>
      </c>
      <c r="B133" s="842" t="s">
        <v>1389</v>
      </c>
      <c r="C133" s="572">
        <v>9</v>
      </c>
      <c r="D133" s="1044">
        <v>43951</v>
      </c>
      <c r="E133" s="888" t="s">
        <v>1848</v>
      </c>
      <c r="F133" s="821"/>
      <c r="G133" s="824"/>
      <c r="H133" s="819"/>
      <c r="I133" s="826"/>
    </row>
    <row r="134" spans="1:9" s="815" customFormat="1" x14ac:dyDescent="0.2">
      <c r="A134" s="831" t="s">
        <v>3841</v>
      </c>
      <c r="B134" s="842" t="s">
        <v>3842</v>
      </c>
      <c r="C134" s="572">
        <v>7</v>
      </c>
      <c r="D134" s="1044">
        <v>43951</v>
      </c>
      <c r="E134" s="888" t="s">
        <v>1848</v>
      </c>
      <c r="F134" s="821"/>
      <c r="G134" s="824"/>
      <c r="H134" s="819"/>
      <c r="I134" s="826"/>
    </row>
    <row r="135" spans="1:9" s="815" customFormat="1" x14ac:dyDescent="0.2">
      <c r="A135" s="831" t="s">
        <v>3960</v>
      </c>
      <c r="B135" s="842" t="s">
        <v>3961</v>
      </c>
      <c r="C135" s="1005">
        <v>5</v>
      </c>
      <c r="D135" s="1044">
        <v>43951</v>
      </c>
      <c r="E135" s="888" t="s">
        <v>1848</v>
      </c>
      <c r="F135" s="821"/>
      <c r="G135" s="824"/>
      <c r="H135" s="819"/>
      <c r="I135" s="826"/>
    </row>
    <row r="136" spans="1:9" s="815" customFormat="1" x14ac:dyDescent="0.2">
      <c r="A136" s="831" t="s">
        <v>672</v>
      </c>
      <c r="B136" s="842" t="s">
        <v>673</v>
      </c>
      <c r="C136" s="705">
        <v>27</v>
      </c>
      <c r="D136" s="1044">
        <v>43951</v>
      </c>
      <c r="E136" s="888" t="s">
        <v>1848</v>
      </c>
      <c r="F136" s="821"/>
      <c r="G136" s="824"/>
      <c r="H136" s="819"/>
      <c r="I136" s="826"/>
    </row>
    <row r="137" spans="1:9" s="815" customFormat="1" x14ac:dyDescent="0.2">
      <c r="A137" s="831" t="s">
        <v>1456</v>
      </c>
      <c r="B137" s="842" t="s">
        <v>1457</v>
      </c>
      <c r="C137" s="1005">
        <v>9</v>
      </c>
      <c r="D137" s="1044">
        <v>43951</v>
      </c>
      <c r="E137" s="888" t="s">
        <v>1848</v>
      </c>
      <c r="F137" s="821"/>
      <c r="G137" s="824"/>
      <c r="H137" s="819"/>
      <c r="I137" s="826"/>
    </row>
    <row r="138" spans="1:9" s="815" customFormat="1" x14ac:dyDescent="0.2">
      <c r="A138" s="831" t="s">
        <v>3850</v>
      </c>
      <c r="B138" s="842" t="s">
        <v>3851</v>
      </c>
      <c r="C138" s="1005">
        <v>7</v>
      </c>
      <c r="D138" s="1044">
        <v>43951</v>
      </c>
      <c r="E138" s="888" t="s">
        <v>1848</v>
      </c>
      <c r="F138" s="821"/>
      <c r="G138" s="824"/>
      <c r="H138" s="819"/>
      <c r="I138" s="826"/>
    </row>
    <row r="139" spans="1:9" s="815" customFormat="1" x14ac:dyDescent="0.2">
      <c r="A139" s="831" t="s">
        <v>3854</v>
      </c>
      <c r="B139" s="842" t="s">
        <v>3855</v>
      </c>
      <c r="C139" s="572">
        <v>6</v>
      </c>
      <c r="D139" s="1044">
        <v>43951</v>
      </c>
      <c r="E139" s="888"/>
      <c r="F139" s="821"/>
      <c r="G139" s="824" t="s">
        <v>1848</v>
      </c>
      <c r="H139" s="819"/>
      <c r="I139" s="870" t="s">
        <v>4520</v>
      </c>
    </row>
    <row r="140" spans="1:9" s="815" customFormat="1" x14ac:dyDescent="0.2">
      <c r="A140" s="831" t="s">
        <v>746</v>
      </c>
      <c r="B140" s="842" t="s">
        <v>747</v>
      </c>
      <c r="C140" s="572">
        <v>15</v>
      </c>
      <c r="D140" s="1044">
        <v>43951</v>
      </c>
      <c r="E140" s="888"/>
      <c r="F140" s="821"/>
      <c r="G140" s="824" t="s">
        <v>1848</v>
      </c>
      <c r="H140" s="819"/>
      <c r="I140" s="826" t="s">
        <v>4519</v>
      </c>
    </row>
    <row r="141" spans="1:9" s="815" customFormat="1" x14ac:dyDescent="0.2">
      <c r="A141" s="831" t="s">
        <v>1602</v>
      </c>
      <c r="B141" s="842" t="s">
        <v>1603</v>
      </c>
      <c r="C141" s="572">
        <v>11</v>
      </c>
      <c r="D141" s="1044">
        <v>43951</v>
      </c>
      <c r="E141" s="888" t="s">
        <v>1848</v>
      </c>
      <c r="F141" s="821"/>
      <c r="G141" s="824"/>
      <c r="H141" s="819"/>
      <c r="I141" s="826"/>
    </row>
    <row r="142" spans="1:9" s="815" customFormat="1" x14ac:dyDescent="0.2">
      <c r="A142" s="831" t="s">
        <v>767</v>
      </c>
      <c r="B142" s="842" t="s">
        <v>768</v>
      </c>
      <c r="C142" s="572">
        <v>18</v>
      </c>
      <c r="D142" s="1044">
        <v>43951</v>
      </c>
      <c r="E142" s="888" t="s">
        <v>1848</v>
      </c>
      <c r="F142" s="821"/>
      <c r="G142" s="824"/>
      <c r="H142" s="819"/>
      <c r="I142" s="826"/>
    </row>
    <row r="143" spans="1:9" s="815" customFormat="1" x14ac:dyDescent="0.2">
      <c r="A143" s="831" t="s">
        <v>1608</v>
      </c>
      <c r="B143" s="842" t="s">
        <v>1609</v>
      </c>
      <c r="C143" s="1005">
        <v>8</v>
      </c>
      <c r="D143" s="1044">
        <v>43951</v>
      </c>
      <c r="E143" s="888" t="s">
        <v>1848</v>
      </c>
      <c r="F143" s="821"/>
      <c r="G143" s="824"/>
      <c r="H143" s="819"/>
      <c r="I143" s="826"/>
    </row>
    <row r="144" spans="1:9" s="815" customFormat="1" x14ac:dyDescent="0.2">
      <c r="A144" s="831" t="s">
        <v>4504</v>
      </c>
      <c r="B144" s="842" t="s">
        <v>4498</v>
      </c>
      <c r="C144" s="705">
        <v>5</v>
      </c>
      <c r="D144" s="1044">
        <v>43951</v>
      </c>
      <c r="E144" s="888" t="s">
        <v>1848</v>
      </c>
      <c r="F144" s="821"/>
      <c r="G144" s="824"/>
      <c r="H144" s="819"/>
      <c r="I144" s="826"/>
    </row>
    <row r="145" spans="1:9" s="815" customFormat="1" x14ac:dyDescent="0.2">
      <c r="A145" s="848" t="s">
        <v>1662</v>
      </c>
      <c r="B145" s="842" t="s">
        <v>1663</v>
      </c>
      <c r="C145" s="1005">
        <v>8</v>
      </c>
      <c r="D145" s="1044">
        <v>43951</v>
      </c>
      <c r="E145" s="888" t="s">
        <v>1848</v>
      </c>
      <c r="F145" s="821"/>
      <c r="G145" s="824"/>
      <c r="H145" s="819"/>
      <c r="I145" s="870"/>
    </row>
    <row r="146" spans="1:9" s="815" customFormat="1" x14ac:dyDescent="0.2">
      <c r="A146" s="831" t="s">
        <v>1664</v>
      </c>
      <c r="B146" s="842" t="s">
        <v>1665</v>
      </c>
      <c r="C146" s="1005">
        <v>8</v>
      </c>
      <c r="D146" s="1044">
        <v>43951</v>
      </c>
      <c r="E146" s="888"/>
      <c r="F146" s="821"/>
      <c r="G146" s="824" t="s">
        <v>1848</v>
      </c>
      <c r="H146" s="819"/>
      <c r="I146" s="870" t="s">
        <v>4516</v>
      </c>
    </row>
    <row r="147" spans="1:9" s="815" customFormat="1" x14ac:dyDescent="0.2">
      <c r="A147" s="831" t="s">
        <v>4360</v>
      </c>
      <c r="B147" s="842" t="s">
        <v>4361</v>
      </c>
      <c r="C147" s="572">
        <v>5</v>
      </c>
      <c r="D147" s="1044">
        <v>43951</v>
      </c>
      <c r="E147" s="888"/>
      <c r="F147" s="821"/>
      <c r="G147" s="824" t="s">
        <v>1848</v>
      </c>
      <c r="H147" s="819"/>
      <c r="I147" s="870" t="s">
        <v>4515</v>
      </c>
    </row>
    <row r="148" spans="1:9" s="815" customFormat="1" x14ac:dyDescent="0.2">
      <c r="A148" s="831" t="s">
        <v>1702</v>
      </c>
      <c r="B148" s="842" t="s">
        <v>1703</v>
      </c>
      <c r="C148" s="572">
        <v>8</v>
      </c>
      <c r="D148" s="1044">
        <v>43951</v>
      </c>
      <c r="E148" s="888" t="s">
        <v>1848</v>
      </c>
      <c r="F148" s="821"/>
      <c r="G148" s="824"/>
      <c r="H148" s="819"/>
      <c r="I148" s="826"/>
    </row>
    <row r="149" spans="1:9" s="815" customFormat="1" x14ac:dyDescent="0.2">
      <c r="A149" s="607" t="s">
        <v>1754</v>
      </c>
      <c r="B149" s="1046" t="s">
        <v>1755</v>
      </c>
      <c r="C149" s="572">
        <v>10</v>
      </c>
      <c r="D149" s="1044">
        <v>43951</v>
      </c>
      <c r="E149" s="888" t="s">
        <v>1848</v>
      </c>
      <c r="F149" s="821"/>
      <c r="G149" s="824"/>
      <c r="H149" s="819"/>
      <c r="I149" s="870"/>
    </row>
    <row r="150" spans="1:9" s="815" customFormat="1" x14ac:dyDescent="0.2">
      <c r="A150" s="831" t="s">
        <v>3993</v>
      </c>
      <c r="B150" s="842" t="s">
        <v>3994</v>
      </c>
      <c r="C150" s="572">
        <v>6</v>
      </c>
      <c r="D150" s="1044">
        <v>43951</v>
      </c>
      <c r="E150" s="888" t="s">
        <v>1848</v>
      </c>
      <c r="F150" s="821"/>
      <c r="G150" s="824"/>
      <c r="H150" s="819"/>
      <c r="I150" s="826"/>
    </row>
    <row r="151" spans="1:9" s="815" customFormat="1" x14ac:dyDescent="0.2">
      <c r="A151" s="831" t="s">
        <v>1756</v>
      </c>
      <c r="B151" s="842" t="s">
        <v>1757</v>
      </c>
      <c r="C151" s="1005">
        <v>9</v>
      </c>
      <c r="D151" s="1044">
        <v>43951</v>
      </c>
      <c r="E151" s="888" t="s">
        <v>1848</v>
      </c>
      <c r="F151" s="821"/>
      <c r="G151" s="824"/>
      <c r="H151" s="819"/>
      <c r="I151" s="826"/>
    </row>
    <row r="152" spans="1:9" s="815" customFormat="1" x14ac:dyDescent="0.2">
      <c r="A152" s="831" t="s">
        <v>4355</v>
      </c>
      <c r="B152" s="842" t="s">
        <v>852</v>
      </c>
      <c r="C152" s="705">
        <v>8</v>
      </c>
      <c r="D152" s="1044">
        <v>43951</v>
      </c>
      <c r="E152" s="888" t="s">
        <v>1848</v>
      </c>
      <c r="F152" s="821"/>
      <c r="G152" s="824"/>
      <c r="H152" s="819"/>
      <c r="I152" s="826"/>
    </row>
    <row r="153" spans="1:9" s="815" customFormat="1" x14ac:dyDescent="0.2">
      <c r="A153" s="831" t="s">
        <v>1803</v>
      </c>
      <c r="B153" s="842" t="s">
        <v>1804</v>
      </c>
      <c r="C153" s="1005">
        <v>10</v>
      </c>
      <c r="D153" s="1044">
        <v>43951</v>
      </c>
      <c r="E153" s="888" t="s">
        <v>1848</v>
      </c>
      <c r="F153" s="821"/>
      <c r="G153" s="824"/>
      <c r="H153" s="819"/>
      <c r="I153" s="826"/>
    </row>
    <row r="154" spans="1:9" s="815" customFormat="1" x14ac:dyDescent="0.2">
      <c r="A154" s="831" t="s">
        <v>3970</v>
      </c>
      <c r="B154" s="842" t="s">
        <v>3971</v>
      </c>
      <c r="C154" s="705">
        <v>6</v>
      </c>
      <c r="D154" s="1044">
        <v>43951</v>
      </c>
      <c r="E154" s="888" t="s">
        <v>1848</v>
      </c>
      <c r="F154" s="821"/>
      <c r="G154" s="824"/>
      <c r="H154" s="819"/>
      <c r="I154" s="826"/>
    </row>
    <row r="155" spans="1:9" s="815" customFormat="1" x14ac:dyDescent="0.2">
      <c r="A155" s="831" t="s">
        <v>884</v>
      </c>
      <c r="B155" s="842" t="s">
        <v>885</v>
      </c>
      <c r="C155" s="1005">
        <v>8</v>
      </c>
      <c r="D155" s="1044">
        <v>43921</v>
      </c>
      <c r="E155" s="888" t="s">
        <v>1848</v>
      </c>
      <c r="F155" s="821"/>
      <c r="G155" s="824"/>
      <c r="H155" s="819"/>
      <c r="I155" s="826"/>
    </row>
    <row r="156" spans="1:9" s="815" customFormat="1" x14ac:dyDescent="0.2">
      <c r="A156" s="831" t="s">
        <v>4032</v>
      </c>
      <c r="B156" s="842" t="s">
        <v>4033</v>
      </c>
      <c r="C156" s="572">
        <v>6</v>
      </c>
      <c r="D156" s="1028">
        <v>43921</v>
      </c>
      <c r="E156" s="883" t="s">
        <v>1848</v>
      </c>
      <c r="F156" s="821"/>
      <c r="G156" s="824"/>
      <c r="H156" s="819"/>
      <c r="I156" s="826"/>
    </row>
    <row r="157" spans="1:9" s="815" customFormat="1" x14ac:dyDescent="0.2">
      <c r="A157" s="831" t="s">
        <v>990</v>
      </c>
      <c r="B157" s="842" t="s">
        <v>991</v>
      </c>
      <c r="C157" s="572">
        <v>8</v>
      </c>
      <c r="D157" s="1028">
        <v>43921</v>
      </c>
      <c r="E157" s="883" t="s">
        <v>1848</v>
      </c>
      <c r="F157" s="821"/>
      <c r="G157" s="824"/>
      <c r="H157" s="819"/>
      <c r="I157" s="826"/>
    </row>
    <row r="158" spans="1:9" s="815" customFormat="1" x14ac:dyDescent="0.2">
      <c r="A158" s="831" t="s">
        <v>524</v>
      </c>
      <c r="B158" s="842" t="s">
        <v>525</v>
      </c>
      <c r="C158" s="572">
        <v>17</v>
      </c>
      <c r="D158" s="1028">
        <v>43921</v>
      </c>
      <c r="E158" s="883" t="s">
        <v>1848</v>
      </c>
      <c r="F158" s="821"/>
      <c r="G158" s="824"/>
      <c r="H158" s="819"/>
      <c r="I158" s="826"/>
    </row>
    <row r="159" spans="1:9" s="815" customFormat="1" x14ac:dyDescent="0.2">
      <c r="A159" s="831" t="s">
        <v>1104</v>
      </c>
      <c r="B159" s="842" t="s">
        <v>1105</v>
      </c>
      <c r="C159" s="1005">
        <v>7</v>
      </c>
      <c r="D159" s="1028">
        <v>43921</v>
      </c>
      <c r="E159" s="883" t="s">
        <v>1848</v>
      </c>
      <c r="F159" s="821"/>
      <c r="G159" s="824"/>
      <c r="H159" s="819"/>
      <c r="I159" s="826"/>
    </row>
    <row r="160" spans="1:9" s="815" customFormat="1" x14ac:dyDescent="0.2">
      <c r="A160" s="831" t="s">
        <v>1142</v>
      </c>
      <c r="B160" s="842" t="s">
        <v>1143</v>
      </c>
      <c r="C160" s="705">
        <v>8</v>
      </c>
      <c r="D160" s="1028">
        <v>43921</v>
      </c>
      <c r="E160" s="883" t="s">
        <v>1848</v>
      </c>
      <c r="F160" s="821"/>
      <c r="G160" s="824"/>
      <c r="H160" s="819"/>
      <c r="I160" s="826"/>
    </row>
    <row r="161" spans="1:9" s="815" customFormat="1" x14ac:dyDescent="0.2">
      <c r="A161" s="831" t="s">
        <v>1380</v>
      </c>
      <c r="B161" s="842" t="s">
        <v>1381</v>
      </c>
      <c r="C161" s="1005">
        <v>8</v>
      </c>
      <c r="D161" s="1028">
        <v>43921</v>
      </c>
      <c r="E161" s="883" t="s">
        <v>1848</v>
      </c>
      <c r="F161" s="821"/>
      <c r="G161" s="824"/>
      <c r="H161" s="819"/>
      <c r="I161" s="826"/>
    </row>
    <row r="162" spans="1:9" s="815" customFormat="1" x14ac:dyDescent="0.2">
      <c r="A162" s="831" t="s">
        <v>1390</v>
      </c>
      <c r="B162" s="842" t="s">
        <v>1391</v>
      </c>
      <c r="C162" s="1005">
        <v>10</v>
      </c>
      <c r="D162" s="1028">
        <v>43921</v>
      </c>
      <c r="E162" s="883" t="s">
        <v>1848</v>
      </c>
      <c r="F162" s="821"/>
      <c r="G162" s="824"/>
      <c r="H162" s="819"/>
      <c r="I162" s="826"/>
    </row>
    <row r="163" spans="1:9" s="815" customFormat="1" x14ac:dyDescent="0.2">
      <c r="A163" s="831" t="s">
        <v>1418</v>
      </c>
      <c r="B163" s="842" t="s">
        <v>1419</v>
      </c>
      <c r="C163" s="1005">
        <v>10</v>
      </c>
      <c r="D163" s="1028">
        <v>43921</v>
      </c>
      <c r="E163" s="883" t="s">
        <v>1848</v>
      </c>
      <c r="F163" s="821"/>
      <c r="G163" s="824"/>
      <c r="H163" s="819"/>
      <c r="I163" s="826"/>
    </row>
    <row r="164" spans="1:9" s="815" customFormat="1" x14ac:dyDescent="0.2">
      <c r="A164" s="831" t="s">
        <v>1442</v>
      </c>
      <c r="B164" s="842" t="s">
        <v>1443</v>
      </c>
      <c r="C164" s="1005">
        <v>10</v>
      </c>
      <c r="D164" s="1028">
        <v>43921</v>
      </c>
      <c r="E164" s="883" t="s">
        <v>1848</v>
      </c>
      <c r="F164" s="821"/>
      <c r="G164" s="824"/>
      <c r="H164" s="819"/>
      <c r="I164" s="826"/>
    </row>
    <row r="165" spans="1:9" s="815" customFormat="1" x14ac:dyDescent="0.2">
      <c r="A165" s="831" t="s">
        <v>712</v>
      </c>
      <c r="B165" s="842" t="s">
        <v>713</v>
      </c>
      <c r="C165" s="1005">
        <v>16</v>
      </c>
      <c r="D165" s="1028">
        <v>43921</v>
      </c>
      <c r="E165" s="883" t="s">
        <v>1848</v>
      </c>
      <c r="F165" s="821"/>
      <c r="G165" s="824"/>
      <c r="H165" s="819"/>
      <c r="I165" s="826"/>
    </row>
    <row r="166" spans="1:9" s="815" customFormat="1" x14ac:dyDescent="0.2">
      <c r="A166" s="831" t="s">
        <v>1519</v>
      </c>
      <c r="B166" s="842" t="s">
        <v>1520</v>
      </c>
      <c r="C166" s="1005">
        <v>9</v>
      </c>
      <c r="D166" s="1028">
        <v>43921</v>
      </c>
      <c r="E166" s="883" t="s">
        <v>1848</v>
      </c>
      <c r="F166" s="821"/>
      <c r="G166" s="824"/>
      <c r="H166" s="819"/>
      <c r="I166" s="826"/>
    </row>
    <row r="167" spans="1:9" s="815" customFormat="1" x14ac:dyDescent="0.2">
      <c r="A167" s="831" t="s">
        <v>1610</v>
      </c>
      <c r="B167" s="842" t="s">
        <v>1611</v>
      </c>
      <c r="C167" s="1005">
        <v>8</v>
      </c>
      <c r="D167" s="1028">
        <v>43921</v>
      </c>
      <c r="E167" s="883" t="s">
        <v>1848</v>
      </c>
      <c r="F167" s="821"/>
      <c r="G167" s="824"/>
      <c r="H167" s="819"/>
      <c r="I167" s="826"/>
    </row>
    <row r="168" spans="1:9" s="815" customFormat="1" x14ac:dyDescent="0.2">
      <c r="A168" s="831" t="s">
        <v>4408</v>
      </c>
      <c r="B168" s="842" t="s">
        <v>4407</v>
      </c>
      <c r="C168" s="1005">
        <v>8</v>
      </c>
      <c r="D168" s="1028">
        <v>43921</v>
      </c>
      <c r="E168" s="883" t="s">
        <v>1848</v>
      </c>
      <c r="F168" s="821"/>
      <c r="G168" s="824"/>
      <c r="H168" s="819"/>
      <c r="I168" s="826"/>
    </row>
    <row r="169" spans="1:9" s="815" customFormat="1" x14ac:dyDescent="0.2">
      <c r="A169" s="831" t="s">
        <v>1638</v>
      </c>
      <c r="B169" s="842" t="s">
        <v>1639</v>
      </c>
      <c r="C169" s="1005">
        <v>9</v>
      </c>
      <c r="D169" s="1028">
        <v>43921</v>
      </c>
      <c r="E169" s="883" t="s">
        <v>1848</v>
      </c>
      <c r="F169" s="821"/>
      <c r="G169" s="824"/>
      <c r="H169" s="819"/>
      <c r="I169" s="826"/>
    </row>
    <row r="170" spans="1:9" s="815" customFormat="1" x14ac:dyDescent="0.2">
      <c r="A170" s="831" t="s">
        <v>1652</v>
      </c>
      <c r="B170" s="842" t="s">
        <v>1653</v>
      </c>
      <c r="C170" s="1005">
        <v>9</v>
      </c>
      <c r="D170" s="1028">
        <v>43921</v>
      </c>
      <c r="E170" s="883" t="s">
        <v>1848</v>
      </c>
      <c r="F170" s="821"/>
      <c r="G170" s="824"/>
      <c r="H170" s="819"/>
      <c r="I170" s="826"/>
    </row>
    <row r="171" spans="1:9" s="815" customFormat="1" x14ac:dyDescent="0.2">
      <c r="A171" s="831" t="s">
        <v>1685</v>
      </c>
      <c r="B171" s="842" t="s">
        <v>1686</v>
      </c>
      <c r="C171" s="1005">
        <v>9</v>
      </c>
      <c r="D171" s="1028">
        <v>43921</v>
      </c>
      <c r="E171" s="883" t="s">
        <v>1848</v>
      </c>
      <c r="F171" s="821"/>
      <c r="G171" s="824"/>
      <c r="H171" s="819"/>
      <c r="I171" s="826"/>
    </row>
    <row r="172" spans="1:9" s="815" customFormat="1" x14ac:dyDescent="0.2">
      <c r="A172" s="831" t="s">
        <v>3942</v>
      </c>
      <c r="B172" s="842" t="s">
        <v>3893</v>
      </c>
      <c r="C172" s="1005">
        <v>7</v>
      </c>
      <c r="D172" s="1028">
        <v>43921</v>
      </c>
      <c r="E172" s="883" t="s">
        <v>1848</v>
      </c>
      <c r="F172" s="821"/>
      <c r="G172" s="824"/>
      <c r="H172" s="819"/>
      <c r="I172" s="826"/>
    </row>
    <row r="173" spans="1:9" s="815" customFormat="1" x14ac:dyDescent="0.2">
      <c r="A173" s="831" t="s">
        <v>1708</v>
      </c>
      <c r="B173" s="842" t="s">
        <v>1709</v>
      </c>
      <c r="C173" s="1005">
        <v>9</v>
      </c>
      <c r="D173" s="1028">
        <v>43921</v>
      </c>
      <c r="E173" s="883" t="s">
        <v>1848</v>
      </c>
      <c r="F173" s="821"/>
      <c r="G173" s="824"/>
      <c r="H173" s="819"/>
      <c r="I173" s="826"/>
    </row>
    <row r="174" spans="1:9" s="815" customFormat="1" x14ac:dyDescent="0.2">
      <c r="A174" s="831" t="s">
        <v>834</v>
      </c>
      <c r="B174" s="842" t="s">
        <v>835</v>
      </c>
      <c r="C174" s="1005">
        <v>20</v>
      </c>
      <c r="D174" s="1028">
        <v>43921</v>
      </c>
      <c r="E174" s="883" t="s">
        <v>1848</v>
      </c>
      <c r="F174" s="821"/>
      <c r="G174" s="824"/>
      <c r="H174" s="819"/>
      <c r="I174" s="826"/>
    </row>
    <row r="175" spans="1:9" s="815" customFormat="1" x14ac:dyDescent="0.2">
      <c r="A175" s="831" t="s">
        <v>4450</v>
      </c>
      <c r="B175" s="842" t="s">
        <v>4426</v>
      </c>
      <c r="C175" s="1005">
        <v>5</v>
      </c>
      <c r="D175" s="1028">
        <v>43889</v>
      </c>
      <c r="E175" s="883" t="s">
        <v>1848</v>
      </c>
      <c r="F175" s="821"/>
      <c r="G175" s="824"/>
      <c r="H175" s="819"/>
      <c r="I175" s="826"/>
    </row>
    <row r="176" spans="1:9" s="815" customFormat="1" x14ac:dyDescent="0.2">
      <c r="A176" s="831" t="s">
        <v>4414</v>
      </c>
      <c r="B176" s="842" t="s">
        <v>2286</v>
      </c>
      <c r="C176" s="1005">
        <v>6</v>
      </c>
      <c r="D176" s="1028">
        <v>43889</v>
      </c>
      <c r="E176" s="883" t="s">
        <v>1848</v>
      </c>
      <c r="F176" s="821"/>
      <c r="G176" s="824"/>
      <c r="H176" s="819"/>
      <c r="I176" s="826"/>
    </row>
    <row r="177" spans="1:25" s="815" customFormat="1" x14ac:dyDescent="0.2">
      <c r="A177" s="831" t="s">
        <v>3817</v>
      </c>
      <c r="B177" s="842" t="s">
        <v>3818</v>
      </c>
      <c r="C177" s="1005">
        <v>6</v>
      </c>
      <c r="D177" s="1028">
        <v>43889</v>
      </c>
      <c r="E177" s="883" t="s">
        <v>1848</v>
      </c>
      <c r="F177" s="821"/>
      <c r="G177" s="824"/>
      <c r="H177" s="819"/>
      <c r="I177" s="826"/>
    </row>
    <row r="178" spans="1:25" s="815" customFormat="1" x14ac:dyDescent="0.2">
      <c r="A178" s="831" t="s">
        <v>1434</v>
      </c>
      <c r="B178" s="842" t="s">
        <v>1435</v>
      </c>
      <c r="C178" s="1005">
        <v>7</v>
      </c>
      <c r="D178" s="1028">
        <v>43889</v>
      </c>
      <c r="E178" s="883" t="s">
        <v>1848</v>
      </c>
      <c r="F178" s="821"/>
      <c r="G178" s="824"/>
      <c r="H178" s="819"/>
      <c r="I178" s="826"/>
    </row>
    <row r="179" spans="1:25" s="815" customFormat="1" x14ac:dyDescent="0.2">
      <c r="A179" s="831" t="s">
        <v>1646</v>
      </c>
      <c r="B179" s="842" t="s">
        <v>1647</v>
      </c>
      <c r="C179" s="1005">
        <v>10</v>
      </c>
      <c r="D179" s="1028">
        <v>43889</v>
      </c>
      <c r="E179" s="883" t="s">
        <v>1848</v>
      </c>
      <c r="F179" s="821"/>
      <c r="G179" s="824"/>
      <c r="H179" s="819"/>
      <c r="I179" s="826"/>
    </row>
    <row r="180" spans="1:25" s="815" customFormat="1" x14ac:dyDescent="0.2">
      <c r="A180" s="831" t="s">
        <v>3955</v>
      </c>
      <c r="B180" s="842" t="s">
        <v>3956</v>
      </c>
      <c r="C180" s="1005">
        <v>6</v>
      </c>
      <c r="D180" s="1028">
        <v>43889</v>
      </c>
      <c r="E180" s="883"/>
      <c r="F180" s="821"/>
      <c r="G180" s="824" t="s">
        <v>1848</v>
      </c>
      <c r="H180" s="819"/>
      <c r="I180" s="826" t="s">
        <v>4494</v>
      </c>
    </row>
    <row r="181" spans="1:25" s="815" customFormat="1" x14ac:dyDescent="0.2">
      <c r="A181" s="831" t="s">
        <v>855</v>
      </c>
      <c r="B181" s="842" t="s">
        <v>856</v>
      </c>
      <c r="C181" s="1005">
        <v>17</v>
      </c>
      <c r="D181" s="1028">
        <v>43889</v>
      </c>
      <c r="E181" s="883" t="s">
        <v>1848</v>
      </c>
      <c r="F181" s="821"/>
      <c r="G181" s="824"/>
      <c r="H181" s="819"/>
      <c r="I181" s="826"/>
    </row>
    <row r="182" spans="1:25" s="815" customFormat="1" x14ac:dyDescent="0.2">
      <c r="A182" s="831" t="s">
        <v>1730</v>
      </c>
      <c r="B182" s="842" t="s">
        <v>1731</v>
      </c>
      <c r="C182" s="1005">
        <v>7</v>
      </c>
      <c r="D182" s="1028">
        <v>43861</v>
      </c>
      <c r="E182" s="883"/>
      <c r="F182" s="821"/>
      <c r="G182" s="824" t="s">
        <v>1848</v>
      </c>
      <c r="H182" s="819"/>
      <c r="I182" s="826" t="s">
        <v>4477</v>
      </c>
    </row>
    <row r="183" spans="1:25" s="815" customFormat="1" x14ac:dyDescent="0.2">
      <c r="A183" s="831" t="s">
        <v>3788</v>
      </c>
      <c r="B183" s="842" t="s">
        <v>3789</v>
      </c>
      <c r="C183" s="1005">
        <v>5</v>
      </c>
      <c r="D183" s="1028">
        <v>43830</v>
      </c>
      <c r="E183" s="883"/>
      <c r="F183" s="821" t="s">
        <v>1848</v>
      </c>
      <c r="G183" s="824"/>
      <c r="H183" s="819"/>
      <c r="I183" s="826"/>
    </row>
    <row r="184" spans="1:25" s="815" customFormat="1" x14ac:dyDescent="0.2">
      <c r="A184" s="862" t="s">
        <v>1207</v>
      </c>
      <c r="B184" s="831" t="s">
        <v>1208</v>
      </c>
      <c r="C184" s="1005">
        <v>8</v>
      </c>
      <c r="D184" s="1006">
        <v>43830</v>
      </c>
      <c r="E184" s="819"/>
      <c r="F184" s="821" t="s">
        <v>1848</v>
      </c>
      <c r="G184" s="824"/>
      <c r="H184" s="819"/>
      <c r="I184" s="826"/>
    </row>
    <row r="185" spans="1:25" s="815" customFormat="1" x14ac:dyDescent="0.2">
      <c r="A185" s="862" t="s">
        <v>1358</v>
      </c>
      <c r="B185" s="862" t="s">
        <v>1359</v>
      </c>
      <c r="C185" s="1004">
        <v>8</v>
      </c>
      <c r="D185" s="1006">
        <v>43830</v>
      </c>
      <c r="E185" s="819"/>
      <c r="F185" s="821" t="s">
        <v>1848</v>
      </c>
      <c r="G185" s="824"/>
      <c r="H185" s="819"/>
      <c r="I185" s="826"/>
    </row>
    <row r="186" spans="1:25" s="815" customFormat="1" x14ac:dyDescent="0.2">
      <c r="A186" s="862" t="s">
        <v>1364</v>
      </c>
      <c r="B186" s="862" t="s">
        <v>1365</v>
      </c>
      <c r="C186" s="1004">
        <v>6</v>
      </c>
      <c r="D186" s="1006">
        <v>43830</v>
      </c>
      <c r="E186" s="819" t="s">
        <v>1848</v>
      </c>
      <c r="F186" s="821"/>
      <c r="G186" s="824"/>
      <c r="H186" s="819"/>
      <c r="I186" s="826"/>
    </row>
    <row r="187" spans="1:25" s="815" customFormat="1" x14ac:dyDescent="0.2">
      <c r="A187" s="862" t="s">
        <v>1372</v>
      </c>
      <c r="B187" s="862" t="s">
        <v>1373</v>
      </c>
      <c r="C187" s="1004">
        <v>5</v>
      </c>
      <c r="D187" s="1006">
        <v>43830</v>
      </c>
      <c r="E187" s="819"/>
      <c r="F187" s="821" t="s">
        <v>1848</v>
      </c>
      <c r="G187" s="824"/>
      <c r="H187" s="819"/>
      <c r="I187" s="826"/>
    </row>
    <row r="188" spans="1:25" s="815" customFormat="1" x14ac:dyDescent="0.2">
      <c r="A188" s="862" t="s">
        <v>3856</v>
      </c>
      <c r="B188" s="862" t="s">
        <v>3857</v>
      </c>
      <c r="C188" s="1004">
        <v>5</v>
      </c>
      <c r="D188" s="1006">
        <v>43830</v>
      </c>
      <c r="E188" s="819"/>
      <c r="F188" s="821" t="s">
        <v>1848</v>
      </c>
      <c r="G188" s="824"/>
      <c r="H188" s="819"/>
      <c r="I188" s="826"/>
    </row>
    <row r="189" spans="1:25" x14ac:dyDescent="0.2">
      <c r="A189" s="862" t="s">
        <v>4021</v>
      </c>
      <c r="B189" s="862" t="s">
        <v>3858</v>
      </c>
      <c r="C189" s="1004">
        <v>5</v>
      </c>
      <c r="D189" s="1006">
        <v>43830</v>
      </c>
      <c r="E189" s="819" t="s">
        <v>1848</v>
      </c>
      <c r="F189" s="821"/>
      <c r="G189" s="824"/>
      <c r="H189" s="819"/>
      <c r="I189" s="826"/>
      <c r="J189" s="815"/>
      <c r="K189" s="815"/>
      <c r="L189" s="815"/>
      <c r="M189" s="815"/>
      <c r="N189" s="815"/>
      <c r="O189" s="815"/>
      <c r="P189" s="815"/>
      <c r="Q189" s="815"/>
      <c r="R189" s="815"/>
      <c r="S189" s="815"/>
      <c r="T189" s="815"/>
      <c r="U189" s="815"/>
      <c r="V189" s="815"/>
      <c r="W189" s="815"/>
      <c r="X189" s="815"/>
      <c r="Y189" s="815"/>
    </row>
    <row r="190" spans="1:25" s="815" customFormat="1" x14ac:dyDescent="0.2">
      <c r="A190" s="862" t="s">
        <v>3864</v>
      </c>
      <c r="B190" s="862" t="s">
        <v>3865</v>
      </c>
      <c r="C190" s="1004">
        <v>6</v>
      </c>
      <c r="D190" s="1006">
        <v>43830</v>
      </c>
      <c r="E190" s="819"/>
      <c r="F190" s="821"/>
      <c r="G190" s="824" t="s">
        <v>1848</v>
      </c>
      <c r="H190" s="819"/>
      <c r="I190" s="826" t="s">
        <v>4468</v>
      </c>
      <c r="L190" s="838"/>
      <c r="M190" s="831"/>
      <c r="X190"/>
      <c r="Y190"/>
    </row>
    <row r="191" spans="1:25" s="815" customFormat="1" x14ac:dyDescent="0.2">
      <c r="A191" s="862" t="s">
        <v>1693</v>
      </c>
      <c r="B191" s="862" t="s">
        <v>1694</v>
      </c>
      <c r="C191" s="1004">
        <v>9</v>
      </c>
      <c r="D191" s="1006">
        <v>43830</v>
      </c>
      <c r="E191" s="819"/>
      <c r="F191" s="821"/>
      <c r="G191" s="824" t="s">
        <v>1848</v>
      </c>
      <c r="H191" s="819"/>
      <c r="I191" s="826" t="s">
        <v>4417</v>
      </c>
    </row>
    <row r="192" spans="1:25" s="815" customFormat="1" x14ac:dyDescent="0.2">
      <c r="A192" s="862" t="s">
        <v>1779</v>
      </c>
      <c r="B192" s="862" t="s">
        <v>1780</v>
      </c>
      <c r="C192" s="1004">
        <v>8</v>
      </c>
      <c r="D192" s="1006">
        <v>43830</v>
      </c>
      <c r="E192" s="819"/>
      <c r="F192" s="821" t="s">
        <v>1848</v>
      </c>
      <c r="G192" s="824"/>
      <c r="H192" s="819"/>
      <c r="I192" s="826"/>
    </row>
    <row r="193" spans="1:23" s="815" customFormat="1" x14ac:dyDescent="0.2">
      <c r="A193" s="862" t="s">
        <v>3780</v>
      </c>
      <c r="B193" s="862" t="s">
        <v>3781</v>
      </c>
      <c r="C193" s="1004">
        <v>5</v>
      </c>
      <c r="D193" s="1006">
        <v>43798</v>
      </c>
      <c r="E193" s="819"/>
      <c r="F193" s="821" t="s">
        <v>1848</v>
      </c>
      <c r="G193" s="824"/>
      <c r="H193" s="819"/>
      <c r="I193" s="826"/>
    </row>
    <row r="194" spans="1:23" s="815" customFormat="1" x14ac:dyDescent="0.2">
      <c r="A194" s="939" t="s">
        <v>995</v>
      </c>
      <c r="B194" s="862" t="s">
        <v>996</v>
      </c>
      <c r="C194" s="1004">
        <v>6</v>
      </c>
      <c r="D194" s="1006">
        <v>43798</v>
      </c>
      <c r="E194" s="819"/>
      <c r="F194" s="821" t="s">
        <v>1848</v>
      </c>
      <c r="G194" s="824"/>
      <c r="H194" s="819"/>
      <c r="I194" s="826"/>
    </row>
    <row r="195" spans="1:23" s="815" customFormat="1" x14ac:dyDescent="0.2">
      <c r="A195" s="862" t="s">
        <v>997</v>
      </c>
      <c r="B195" s="862" t="s">
        <v>998</v>
      </c>
      <c r="C195" s="1005">
        <v>6</v>
      </c>
      <c r="D195" s="1006">
        <v>43798</v>
      </c>
      <c r="E195" s="819"/>
      <c r="F195" s="821" t="s">
        <v>1848</v>
      </c>
      <c r="G195" s="824"/>
      <c r="H195" s="819"/>
      <c r="I195" s="826"/>
    </row>
    <row r="196" spans="1:23" s="815" customFormat="1" x14ac:dyDescent="0.2">
      <c r="A196" s="542" t="s">
        <v>4337</v>
      </c>
      <c r="B196" s="829" t="s">
        <v>3792</v>
      </c>
      <c r="C196" s="572">
        <v>5</v>
      </c>
      <c r="D196" s="828">
        <v>43798</v>
      </c>
      <c r="E196" s="823"/>
      <c r="F196" s="821" t="s">
        <v>1848</v>
      </c>
      <c r="G196" s="824"/>
      <c r="H196" s="819"/>
      <c r="I196" s="826"/>
    </row>
    <row r="197" spans="1:23" s="815" customFormat="1" x14ac:dyDescent="0.2">
      <c r="A197" s="830" t="s">
        <v>1060</v>
      </c>
      <c r="B197" s="829" t="s">
        <v>1061</v>
      </c>
      <c r="C197" s="572">
        <v>6</v>
      </c>
      <c r="D197" s="828">
        <v>43798</v>
      </c>
      <c r="E197" s="823"/>
      <c r="F197" s="821" t="s">
        <v>1848</v>
      </c>
      <c r="G197" s="824"/>
      <c r="H197" s="819"/>
      <c r="I197" s="826"/>
    </row>
    <row r="198" spans="1:23" s="815" customFormat="1" x14ac:dyDescent="0.2">
      <c r="A198" s="838" t="s">
        <v>4243</v>
      </c>
      <c r="B198" s="842" t="s">
        <v>4242</v>
      </c>
      <c r="C198" s="572">
        <v>13</v>
      </c>
      <c r="D198" s="828">
        <v>43798</v>
      </c>
      <c r="E198" s="823"/>
      <c r="F198" s="821" t="s">
        <v>1848</v>
      </c>
      <c r="G198" s="824"/>
      <c r="H198" s="819"/>
      <c r="I198" s="826"/>
      <c r="W198"/>
    </row>
    <row r="199" spans="1:23" s="815" customFormat="1" x14ac:dyDescent="0.2">
      <c r="A199" s="847" t="s">
        <v>1138</v>
      </c>
      <c r="B199" s="842" t="s">
        <v>1139</v>
      </c>
      <c r="C199" s="705">
        <v>6</v>
      </c>
      <c r="D199" s="828">
        <v>43798</v>
      </c>
      <c r="E199" s="823"/>
      <c r="F199" s="821" t="s">
        <v>1848</v>
      </c>
      <c r="G199" s="824"/>
      <c r="H199" s="819"/>
      <c r="I199" s="826"/>
    </row>
    <row r="200" spans="1:23" s="815" customFormat="1" x14ac:dyDescent="0.2">
      <c r="A200" s="831" t="s">
        <v>1146</v>
      </c>
      <c r="B200" s="842" t="s">
        <v>1147</v>
      </c>
      <c r="C200" s="572">
        <v>9</v>
      </c>
      <c r="D200" s="828">
        <v>43798</v>
      </c>
      <c r="E200" s="823"/>
      <c r="F200" s="821" t="s">
        <v>1848</v>
      </c>
      <c r="G200" s="824"/>
      <c r="H200" s="819"/>
      <c r="I200" s="826"/>
      <c r="V200"/>
    </row>
    <row r="201" spans="1:23" s="815" customFormat="1" x14ac:dyDescent="0.2">
      <c r="A201" s="838" t="s">
        <v>1256</v>
      </c>
      <c r="B201" s="578" t="s">
        <v>1257</v>
      </c>
      <c r="C201" s="705">
        <v>6</v>
      </c>
      <c r="D201" s="828">
        <v>43798</v>
      </c>
      <c r="E201" s="823"/>
      <c r="F201" s="821" t="s">
        <v>1848</v>
      </c>
      <c r="G201" s="824"/>
      <c r="H201" s="819"/>
      <c r="I201" s="826"/>
    </row>
    <row r="202" spans="1:23" s="815" customFormat="1" x14ac:dyDescent="0.2">
      <c r="A202" s="838" t="s">
        <v>1345</v>
      </c>
      <c r="B202" s="842" t="s">
        <v>1346</v>
      </c>
      <c r="C202" s="572">
        <v>7</v>
      </c>
      <c r="D202" s="828">
        <v>43798</v>
      </c>
      <c r="E202" s="823"/>
      <c r="F202" s="821" t="s">
        <v>1848</v>
      </c>
      <c r="G202" s="824"/>
      <c r="H202" s="819"/>
      <c r="I202" s="826"/>
    </row>
    <row r="203" spans="1:23" s="815" customFormat="1" x14ac:dyDescent="0.2">
      <c r="A203" s="831" t="s">
        <v>1368</v>
      </c>
      <c r="B203" s="842" t="s">
        <v>1369</v>
      </c>
      <c r="C203" s="572">
        <v>8</v>
      </c>
      <c r="D203" s="828">
        <v>43798</v>
      </c>
      <c r="E203" s="823"/>
      <c r="F203" s="821" t="s">
        <v>1848</v>
      </c>
      <c r="G203" s="824"/>
      <c r="H203" s="819"/>
      <c r="I203" s="826"/>
    </row>
    <row r="204" spans="1:23" s="815" customFormat="1" x14ac:dyDescent="0.2">
      <c r="A204" s="831" t="s">
        <v>1392</v>
      </c>
      <c r="B204" s="842" t="s">
        <v>1393</v>
      </c>
      <c r="C204" s="705">
        <v>9</v>
      </c>
      <c r="D204" s="828">
        <v>43798</v>
      </c>
      <c r="E204" s="823"/>
      <c r="F204" s="821"/>
      <c r="G204" s="824" t="s">
        <v>1848</v>
      </c>
      <c r="H204" s="819"/>
      <c r="I204" s="826" t="s">
        <v>4412</v>
      </c>
      <c r="L204" s="838"/>
      <c r="M204" s="831"/>
    </row>
    <row r="205" spans="1:23" s="815" customFormat="1" x14ac:dyDescent="0.2">
      <c r="A205" s="848" t="s">
        <v>1492</v>
      </c>
      <c r="B205" s="842" t="s">
        <v>1493</v>
      </c>
      <c r="C205" s="705">
        <v>6</v>
      </c>
      <c r="D205" s="828">
        <v>43798</v>
      </c>
      <c r="E205" s="823" t="s">
        <v>1848</v>
      </c>
      <c r="F205" s="821"/>
      <c r="G205" s="824"/>
      <c r="H205" s="819"/>
      <c r="I205" s="826"/>
      <c r="L205" s="838"/>
      <c r="M205" s="831"/>
    </row>
    <row r="206" spans="1:23" s="815" customFormat="1" x14ac:dyDescent="0.2">
      <c r="A206" s="831" t="s">
        <v>1511</v>
      </c>
      <c r="B206" s="842" t="s">
        <v>1512</v>
      </c>
      <c r="C206" s="705">
        <v>8</v>
      </c>
      <c r="D206" s="828">
        <v>43798</v>
      </c>
      <c r="E206" s="823"/>
      <c r="F206" s="821" t="s">
        <v>1848</v>
      </c>
      <c r="G206" s="824"/>
      <c r="H206" s="819"/>
      <c r="I206" s="826"/>
    </row>
    <row r="207" spans="1:23" s="815" customFormat="1" x14ac:dyDescent="0.2">
      <c r="A207" s="863" t="s">
        <v>1529</v>
      </c>
      <c r="B207" s="862" t="s">
        <v>1530</v>
      </c>
      <c r="C207" s="1004">
        <v>5</v>
      </c>
      <c r="D207" s="828">
        <v>43798</v>
      </c>
      <c r="E207" s="823"/>
      <c r="F207" s="821" t="s">
        <v>1848</v>
      </c>
      <c r="G207" s="824"/>
      <c r="H207" s="819"/>
      <c r="I207" s="826"/>
    </row>
    <row r="208" spans="1:23" s="815" customFormat="1" x14ac:dyDescent="0.2">
      <c r="A208" s="676" t="s">
        <v>4103</v>
      </c>
      <c r="B208" s="754" t="s">
        <v>2678</v>
      </c>
      <c r="C208" s="1005">
        <v>7</v>
      </c>
      <c r="D208" s="828">
        <v>43798</v>
      </c>
      <c r="E208" s="823"/>
      <c r="F208" s="821" t="s">
        <v>1848</v>
      </c>
      <c r="G208" s="824"/>
      <c r="H208" s="819"/>
      <c r="I208" s="826"/>
    </row>
    <row r="209" spans="1:21" s="815" customFormat="1" x14ac:dyDescent="0.2">
      <c r="A209" s="838" t="s">
        <v>3891</v>
      </c>
      <c r="B209" s="842" t="s">
        <v>3892</v>
      </c>
      <c r="C209" s="1005">
        <v>5</v>
      </c>
      <c r="D209" s="828">
        <v>43798</v>
      </c>
      <c r="E209" s="823"/>
      <c r="F209" s="821" t="s">
        <v>1848</v>
      </c>
      <c r="G209" s="824"/>
      <c r="H209" s="819"/>
      <c r="I209" s="826"/>
    </row>
    <row r="210" spans="1:21" s="815" customFormat="1" x14ac:dyDescent="0.2">
      <c r="A210" s="847" t="s">
        <v>1807</v>
      </c>
      <c r="B210" s="842" t="s">
        <v>3927</v>
      </c>
      <c r="C210" s="705">
        <v>9</v>
      </c>
      <c r="D210" s="828">
        <v>43798</v>
      </c>
      <c r="E210" s="823"/>
      <c r="F210" s="821" t="s">
        <v>1848</v>
      </c>
      <c r="G210" s="824"/>
      <c r="H210" s="819"/>
      <c r="I210" s="826"/>
    </row>
    <row r="211" spans="1:21" s="815" customFormat="1" x14ac:dyDescent="0.2">
      <c r="A211" s="831" t="s">
        <v>961</v>
      </c>
      <c r="B211" s="842" t="s">
        <v>962</v>
      </c>
      <c r="C211" s="705">
        <v>9</v>
      </c>
      <c r="D211" s="828">
        <v>43769</v>
      </c>
      <c r="E211" s="823"/>
      <c r="F211" s="821" t="s">
        <v>1848</v>
      </c>
      <c r="G211" s="824"/>
      <c r="H211" s="819"/>
      <c r="I211" s="826"/>
      <c r="U211"/>
    </row>
    <row r="212" spans="1:21" s="815" customFormat="1" x14ac:dyDescent="0.2">
      <c r="A212" s="831" t="s">
        <v>466</v>
      </c>
      <c r="B212" s="842" t="s">
        <v>467</v>
      </c>
      <c r="C212" s="705">
        <v>13</v>
      </c>
      <c r="D212" s="828">
        <v>43769</v>
      </c>
      <c r="E212" s="823"/>
      <c r="F212" s="821" t="s">
        <v>1848</v>
      </c>
      <c r="G212" s="824"/>
      <c r="H212" s="819"/>
      <c r="I212" s="826"/>
    </row>
    <row r="213" spans="1:21" s="815" customFormat="1" x14ac:dyDescent="0.2">
      <c r="A213" s="831" t="s">
        <v>202</v>
      </c>
      <c r="B213" s="842" t="s">
        <v>203</v>
      </c>
      <c r="C213" s="705">
        <v>50</v>
      </c>
      <c r="D213" s="828">
        <v>43769</v>
      </c>
      <c r="E213" s="823"/>
      <c r="F213" s="821"/>
      <c r="G213" s="824" t="s">
        <v>1848</v>
      </c>
      <c r="H213" s="819"/>
      <c r="I213" s="826" t="s">
        <v>4406</v>
      </c>
    </row>
    <row r="214" spans="1:21" s="815" customFormat="1" x14ac:dyDescent="0.2">
      <c r="A214" s="831" t="s">
        <v>1325</v>
      </c>
      <c r="B214" s="842" t="s">
        <v>1326</v>
      </c>
      <c r="C214" s="705">
        <v>9</v>
      </c>
      <c r="D214" s="828">
        <v>43769</v>
      </c>
      <c r="E214" s="823"/>
      <c r="F214" s="821" t="s">
        <v>1848</v>
      </c>
      <c r="G214" s="824"/>
      <c r="H214" s="819"/>
      <c r="I214" s="826"/>
    </row>
    <row r="215" spans="1:21" s="815" customFormat="1" x14ac:dyDescent="0.2">
      <c r="A215" s="831" t="s">
        <v>630</v>
      </c>
      <c r="B215" s="842" t="s">
        <v>631</v>
      </c>
      <c r="C215" s="705">
        <v>14</v>
      </c>
      <c r="D215" s="828">
        <v>43769</v>
      </c>
      <c r="E215" s="823"/>
      <c r="F215" s="821"/>
      <c r="G215" s="824" t="s">
        <v>1848</v>
      </c>
      <c r="H215" s="819"/>
      <c r="I215" s="826" t="s">
        <v>4410</v>
      </c>
      <c r="L215" s="838"/>
      <c r="M215" s="831"/>
    </row>
    <row r="216" spans="1:21" s="815" customFormat="1" x14ac:dyDescent="0.2">
      <c r="A216" s="838" t="s">
        <v>1402</v>
      </c>
      <c r="B216" s="842" t="s">
        <v>1403</v>
      </c>
      <c r="C216" s="1005">
        <v>6</v>
      </c>
      <c r="D216" s="122">
        <v>43769</v>
      </c>
      <c r="E216" s="823"/>
      <c r="F216" s="821" t="s">
        <v>1848</v>
      </c>
      <c r="G216" s="824"/>
      <c r="H216" s="819"/>
      <c r="I216" s="826"/>
    </row>
    <row r="217" spans="1:21" s="815" customFormat="1" x14ac:dyDescent="0.2">
      <c r="A217" s="461" t="s">
        <v>1470</v>
      </c>
      <c r="B217" s="829" t="s">
        <v>1471</v>
      </c>
      <c r="C217" s="572">
        <v>7</v>
      </c>
      <c r="D217" s="828">
        <v>43769</v>
      </c>
      <c r="E217" s="823"/>
      <c r="F217" s="821"/>
      <c r="G217" s="824" t="s">
        <v>1848</v>
      </c>
      <c r="H217" s="819"/>
      <c r="I217" s="826" t="s">
        <v>4409</v>
      </c>
      <c r="T217"/>
    </row>
    <row r="218" spans="1:21" s="815" customFormat="1" x14ac:dyDescent="0.2">
      <c r="A218" s="461" t="s">
        <v>1527</v>
      </c>
      <c r="B218" s="829" t="s">
        <v>1528</v>
      </c>
      <c r="C218" s="572">
        <v>6</v>
      </c>
      <c r="D218" s="828">
        <v>43769</v>
      </c>
      <c r="E218" s="823"/>
      <c r="F218" s="821" t="s">
        <v>1848</v>
      </c>
      <c r="G218" s="824"/>
      <c r="H218" s="819"/>
      <c r="I218" s="826"/>
    </row>
    <row r="219" spans="1:21" s="815" customFormat="1" x14ac:dyDescent="0.2">
      <c r="A219" s="461" t="s">
        <v>4062</v>
      </c>
      <c r="B219" s="829" t="s">
        <v>4063</v>
      </c>
      <c r="C219" s="572">
        <v>6</v>
      </c>
      <c r="D219" s="828">
        <v>43769</v>
      </c>
      <c r="E219" s="823"/>
      <c r="F219" s="821" t="s">
        <v>1848</v>
      </c>
      <c r="G219" s="824"/>
      <c r="H219" s="819"/>
      <c r="I219" s="826"/>
      <c r="S219"/>
    </row>
    <row r="220" spans="1:21" s="815" customFormat="1" x14ac:dyDescent="0.2">
      <c r="A220" s="461" t="s">
        <v>1575</v>
      </c>
      <c r="B220" s="829" t="s">
        <v>1576</v>
      </c>
      <c r="C220" s="572">
        <v>8</v>
      </c>
      <c r="D220" s="828">
        <v>43769</v>
      </c>
      <c r="E220" s="823"/>
      <c r="F220" s="821" t="s">
        <v>1848</v>
      </c>
      <c r="G220" s="824"/>
      <c r="H220" s="819"/>
      <c r="I220" s="826"/>
    </row>
    <row r="221" spans="1:21" s="815" customFormat="1" x14ac:dyDescent="0.2">
      <c r="A221" s="461" t="s">
        <v>1614</v>
      </c>
      <c r="B221" s="829" t="s">
        <v>1615</v>
      </c>
      <c r="C221" s="572">
        <v>8</v>
      </c>
      <c r="D221" s="828">
        <v>43769</v>
      </c>
      <c r="E221" s="823"/>
      <c r="F221" s="821" t="s">
        <v>1848</v>
      </c>
      <c r="G221" s="824"/>
      <c r="H221" s="819"/>
      <c r="I221" s="826"/>
    </row>
    <row r="222" spans="1:21" s="815" customFormat="1" x14ac:dyDescent="0.2">
      <c r="A222" s="461" t="s">
        <v>4394</v>
      </c>
      <c r="B222" s="829" t="s">
        <v>1791</v>
      </c>
      <c r="C222" s="572">
        <v>8</v>
      </c>
      <c r="D222" s="828">
        <v>43769</v>
      </c>
      <c r="E222" s="823"/>
      <c r="F222" s="821" t="s">
        <v>1848</v>
      </c>
      <c r="G222" s="824"/>
      <c r="H222" s="819"/>
      <c r="I222" s="826"/>
    </row>
    <row r="223" spans="1:21" s="815" customFormat="1" x14ac:dyDescent="0.2">
      <c r="A223" s="461" t="s">
        <v>892</v>
      </c>
      <c r="B223" s="829" t="s">
        <v>893</v>
      </c>
      <c r="C223" s="572">
        <v>7</v>
      </c>
      <c r="D223" s="828">
        <v>43738</v>
      </c>
      <c r="E223" s="823"/>
      <c r="F223" s="821" t="s">
        <v>1848</v>
      </c>
      <c r="G223" s="824"/>
      <c r="H223" s="819"/>
      <c r="I223" s="826"/>
      <c r="J223"/>
      <c r="M223"/>
      <c r="N223"/>
      <c r="O223"/>
      <c r="P223"/>
      <c r="Q223"/>
      <c r="R223"/>
    </row>
    <row r="224" spans="1:21" s="815" customFormat="1" x14ac:dyDescent="0.2">
      <c r="A224" s="461" t="s">
        <v>412</v>
      </c>
      <c r="B224" s="829" t="s">
        <v>413</v>
      </c>
      <c r="C224" s="572">
        <v>14</v>
      </c>
      <c r="D224" s="828">
        <v>43738</v>
      </c>
      <c r="E224" s="823"/>
      <c r="F224" s="821"/>
      <c r="G224" s="824" t="s">
        <v>1848</v>
      </c>
      <c r="H224" s="819"/>
      <c r="I224" s="826" t="s">
        <v>4400</v>
      </c>
    </row>
    <row r="225" spans="1:12" s="815" customFormat="1" x14ac:dyDescent="0.2">
      <c r="A225" s="461" t="s">
        <v>1134</v>
      </c>
      <c r="B225" s="829" t="s">
        <v>1135</v>
      </c>
      <c r="C225" s="572">
        <v>9</v>
      </c>
      <c r="D225" s="828">
        <v>43738</v>
      </c>
      <c r="E225" s="823"/>
      <c r="F225" s="821"/>
      <c r="G225" s="824" t="s">
        <v>1848</v>
      </c>
      <c r="H225" s="819"/>
      <c r="I225" s="826" t="s">
        <v>4399</v>
      </c>
    </row>
    <row r="226" spans="1:12" s="815" customFormat="1" x14ac:dyDescent="0.2">
      <c r="A226" s="461" t="s">
        <v>597</v>
      </c>
      <c r="B226" s="829" t="s">
        <v>598</v>
      </c>
      <c r="C226" s="572">
        <v>15</v>
      </c>
      <c r="D226" s="828">
        <v>43738</v>
      </c>
      <c r="E226" s="823"/>
      <c r="F226" s="821" t="s">
        <v>1848</v>
      </c>
      <c r="G226" s="824"/>
      <c r="H226" s="819"/>
      <c r="I226" s="826"/>
    </row>
    <row r="227" spans="1:12" s="815" customFormat="1" x14ac:dyDescent="0.2">
      <c r="A227" s="461" t="s">
        <v>4318</v>
      </c>
      <c r="B227" s="829" t="s">
        <v>3834</v>
      </c>
      <c r="C227" s="572">
        <v>6</v>
      </c>
      <c r="D227" s="828">
        <v>43738</v>
      </c>
      <c r="E227" s="823"/>
      <c r="F227" s="821" t="s">
        <v>1848</v>
      </c>
      <c r="G227" s="824"/>
      <c r="H227" s="819"/>
      <c r="I227" s="826"/>
    </row>
    <row r="228" spans="1:12" s="815" customFormat="1" x14ac:dyDescent="0.2">
      <c r="A228" s="461" t="s">
        <v>1488</v>
      </c>
      <c r="B228" s="829" t="s">
        <v>1489</v>
      </c>
      <c r="C228" s="572">
        <v>6</v>
      </c>
      <c r="D228" s="828">
        <v>43738</v>
      </c>
      <c r="E228" s="823"/>
      <c r="F228" s="821" t="s">
        <v>1848</v>
      </c>
      <c r="G228" s="824"/>
      <c r="H228" s="819"/>
      <c r="I228" s="826"/>
    </row>
    <row r="229" spans="1:12" s="815" customFormat="1" x14ac:dyDescent="0.2">
      <c r="A229" s="461" t="s">
        <v>1521</v>
      </c>
      <c r="B229" s="829" t="s">
        <v>1522</v>
      </c>
      <c r="C229" s="572">
        <v>6</v>
      </c>
      <c r="D229" s="828">
        <v>43738</v>
      </c>
      <c r="E229" s="823"/>
      <c r="F229" s="821" t="s">
        <v>1848</v>
      </c>
      <c r="G229" s="824"/>
      <c r="H229" s="819"/>
      <c r="I229" s="826"/>
    </row>
    <row r="230" spans="1:12" s="815" customFormat="1" x14ac:dyDescent="0.2">
      <c r="A230" s="461" t="s">
        <v>1531</v>
      </c>
      <c r="B230" s="829" t="s">
        <v>1532</v>
      </c>
      <c r="C230" s="572">
        <v>9</v>
      </c>
      <c r="D230" s="828">
        <v>43738</v>
      </c>
      <c r="E230" s="823"/>
      <c r="F230" s="821" t="s">
        <v>1848</v>
      </c>
      <c r="G230" s="824"/>
      <c r="H230" s="819"/>
      <c r="I230" s="826"/>
    </row>
    <row r="231" spans="1:12" s="815" customFormat="1" x14ac:dyDescent="0.2">
      <c r="A231" s="461" t="s">
        <v>1616</v>
      </c>
      <c r="B231" s="829" t="s">
        <v>1617</v>
      </c>
      <c r="C231" s="572">
        <v>6</v>
      </c>
      <c r="D231" s="828">
        <v>43738</v>
      </c>
      <c r="E231" s="823"/>
      <c r="F231" s="821" t="s">
        <v>1848</v>
      </c>
      <c r="G231" s="824"/>
      <c r="H231" s="819"/>
      <c r="I231" s="826"/>
    </row>
    <row r="232" spans="1:12" s="815" customFormat="1" x14ac:dyDescent="0.2">
      <c r="A232" s="461" t="s">
        <v>919</v>
      </c>
      <c r="B232" s="829" t="s">
        <v>920</v>
      </c>
      <c r="C232" s="572">
        <v>8</v>
      </c>
      <c r="D232" s="828">
        <v>43708</v>
      </c>
      <c r="E232" s="823"/>
      <c r="F232" s="821"/>
      <c r="G232" s="824" t="s">
        <v>1848</v>
      </c>
      <c r="H232" s="819"/>
      <c r="I232" s="826" t="s">
        <v>4386</v>
      </c>
    </row>
    <row r="233" spans="1:12" s="815" customFormat="1" x14ac:dyDescent="0.2">
      <c r="A233" s="461" t="s">
        <v>1360</v>
      </c>
      <c r="B233" s="829" t="s">
        <v>1361</v>
      </c>
      <c r="C233" s="572">
        <v>6</v>
      </c>
      <c r="D233" s="828">
        <v>43708</v>
      </c>
      <c r="E233" s="823" t="s">
        <v>1848</v>
      </c>
      <c r="F233" s="821"/>
      <c r="G233" s="824"/>
      <c r="H233" s="819"/>
      <c r="I233" s="826" t="s">
        <v>4391</v>
      </c>
    </row>
    <row r="234" spans="1:12" s="815" customFormat="1" x14ac:dyDescent="0.2">
      <c r="A234" s="461" t="s">
        <v>1370</v>
      </c>
      <c r="B234" s="829" t="s">
        <v>1371</v>
      </c>
      <c r="C234" s="572">
        <v>8</v>
      </c>
      <c r="D234" s="828">
        <v>43708</v>
      </c>
      <c r="E234" s="823" t="s">
        <v>1848</v>
      </c>
      <c r="F234" s="821"/>
      <c r="G234" s="824"/>
      <c r="H234" s="819"/>
      <c r="I234" s="826"/>
    </row>
    <row r="235" spans="1:12" s="815" customFormat="1" x14ac:dyDescent="0.2">
      <c r="A235" s="461" t="s">
        <v>648</v>
      </c>
      <c r="B235" s="829" t="s">
        <v>649</v>
      </c>
      <c r="C235" s="705">
        <v>16</v>
      </c>
      <c r="D235" s="828">
        <v>43677</v>
      </c>
      <c r="E235" s="823"/>
      <c r="F235" s="821"/>
      <c r="G235" s="824" t="s">
        <v>1848</v>
      </c>
      <c r="H235" s="819"/>
      <c r="I235" s="826" t="s">
        <v>4377</v>
      </c>
    </row>
    <row r="236" spans="1:12" s="815" customFormat="1" x14ac:dyDescent="0.2">
      <c r="A236" s="825" t="s">
        <v>154</v>
      </c>
      <c r="B236" s="816" t="s">
        <v>155</v>
      </c>
      <c r="C236" s="867">
        <v>36</v>
      </c>
      <c r="D236" s="828">
        <v>43644</v>
      </c>
      <c r="E236" s="823"/>
      <c r="F236" s="821"/>
      <c r="G236" s="824" t="s">
        <v>1848</v>
      </c>
      <c r="H236" s="819"/>
      <c r="I236" s="826" t="s">
        <v>4373</v>
      </c>
      <c r="K236" s="831"/>
      <c r="L236" s="831"/>
    </row>
    <row r="237" spans="1:12" s="815" customFormat="1" x14ac:dyDescent="0.2">
      <c r="A237" s="461" t="s">
        <v>1343</v>
      </c>
      <c r="B237" s="829" t="s">
        <v>1344</v>
      </c>
      <c r="C237" s="705">
        <v>9</v>
      </c>
      <c r="D237" s="828">
        <v>43616</v>
      </c>
      <c r="E237" s="823" t="s">
        <v>1848</v>
      </c>
      <c r="F237" s="821"/>
      <c r="G237" s="824"/>
      <c r="H237" s="819"/>
      <c r="I237" s="826"/>
    </row>
    <row r="238" spans="1:12" s="815" customFormat="1" x14ac:dyDescent="0.2">
      <c r="A238" s="830" t="s">
        <v>1213</v>
      </c>
      <c r="B238" s="829" t="s">
        <v>1214</v>
      </c>
      <c r="C238" s="575">
        <v>7</v>
      </c>
      <c r="D238" s="828">
        <v>43585</v>
      </c>
      <c r="E238" s="823" t="s">
        <v>1848</v>
      </c>
      <c r="F238" s="821"/>
      <c r="G238" s="824"/>
      <c r="H238" s="819"/>
      <c r="I238" s="826"/>
    </row>
    <row r="239" spans="1:12" s="815" customFormat="1" x14ac:dyDescent="0.2">
      <c r="A239" s="448" t="s">
        <v>4045</v>
      </c>
      <c r="B239" s="829" t="s">
        <v>4046</v>
      </c>
      <c r="C239" s="575">
        <v>7</v>
      </c>
      <c r="D239" s="828">
        <v>43585</v>
      </c>
      <c r="E239" s="823"/>
      <c r="F239" s="821"/>
      <c r="G239" s="824" t="s">
        <v>1848</v>
      </c>
      <c r="H239" s="819"/>
      <c r="I239" s="816" t="s">
        <v>4362</v>
      </c>
    </row>
    <row r="240" spans="1:12" s="815" customFormat="1" x14ac:dyDescent="0.2">
      <c r="A240" s="831" t="s">
        <v>1400</v>
      </c>
      <c r="B240" s="842" t="s">
        <v>1401</v>
      </c>
      <c r="C240" s="705">
        <v>9</v>
      </c>
      <c r="D240" s="828">
        <v>43555</v>
      </c>
      <c r="E240" s="823" t="s">
        <v>1848</v>
      </c>
      <c r="F240" s="821"/>
      <c r="G240" s="824"/>
      <c r="H240" s="819"/>
      <c r="I240" s="826"/>
    </row>
    <row r="241" spans="1:25" s="815" customFormat="1" x14ac:dyDescent="0.2">
      <c r="A241" s="838" t="s">
        <v>1450</v>
      </c>
      <c r="B241" s="842" t="s">
        <v>1451</v>
      </c>
      <c r="C241" s="705">
        <v>7</v>
      </c>
      <c r="D241" s="828">
        <v>43555</v>
      </c>
      <c r="E241" s="823"/>
      <c r="F241" s="821"/>
      <c r="G241" s="824" t="s">
        <v>1848</v>
      </c>
      <c r="H241" s="819"/>
      <c r="I241" s="826" t="s">
        <v>4357</v>
      </c>
    </row>
    <row r="242" spans="1:25" s="815" customFormat="1" x14ac:dyDescent="0.2">
      <c r="A242" s="838" t="s">
        <v>822</v>
      </c>
      <c r="B242" s="842" t="s">
        <v>823</v>
      </c>
      <c r="C242" s="572">
        <v>14</v>
      </c>
      <c r="D242" s="828">
        <v>43555</v>
      </c>
      <c r="E242" s="823"/>
      <c r="F242" s="821"/>
      <c r="G242" s="824" t="s">
        <v>1848</v>
      </c>
      <c r="H242" s="819"/>
      <c r="I242" s="826" t="s">
        <v>4356</v>
      </c>
    </row>
    <row r="243" spans="1:25" s="815" customFormat="1" x14ac:dyDescent="0.2">
      <c r="A243" s="10" t="s">
        <v>4187</v>
      </c>
      <c r="B243" s="570" t="s">
        <v>4186</v>
      </c>
      <c r="C243" s="189">
        <v>6</v>
      </c>
      <c r="D243" s="828">
        <v>43524</v>
      </c>
      <c r="E243" s="823" t="s">
        <v>1848</v>
      </c>
      <c r="F243" s="821"/>
      <c r="G243" s="824"/>
      <c r="H243" s="819"/>
      <c r="I243" s="816"/>
    </row>
    <row r="244" spans="1:25" s="815" customFormat="1" x14ac:dyDescent="0.2">
      <c r="A244" s="923" t="s">
        <v>1378</v>
      </c>
      <c r="B244" s="922" t="s">
        <v>1379</v>
      </c>
      <c r="C244" s="189">
        <v>6</v>
      </c>
      <c r="D244" s="828">
        <v>43524</v>
      </c>
      <c r="E244" s="823" t="s">
        <v>1848</v>
      </c>
      <c r="F244" s="821"/>
      <c r="G244" s="824"/>
      <c r="H244" s="819"/>
      <c r="I244" s="816"/>
    </row>
    <row r="245" spans="1:25" s="815" customFormat="1" x14ac:dyDescent="0.2">
      <c r="A245" s="923" t="s">
        <v>373</v>
      </c>
      <c r="B245" s="922" t="s">
        <v>374</v>
      </c>
      <c r="C245" s="884">
        <v>59</v>
      </c>
      <c r="D245" s="828">
        <v>43524</v>
      </c>
      <c r="E245" s="823"/>
      <c r="F245" s="821"/>
      <c r="G245" s="824" t="s">
        <v>1848</v>
      </c>
      <c r="H245" s="819"/>
      <c r="I245" s="816" t="s">
        <v>4344</v>
      </c>
    </row>
    <row r="246" spans="1:25" s="815" customFormat="1" x14ac:dyDescent="0.2">
      <c r="A246" s="10" t="s">
        <v>851</v>
      </c>
      <c r="B246" s="570" t="s">
        <v>852</v>
      </c>
      <c r="C246" s="189">
        <v>12</v>
      </c>
      <c r="D246" s="828">
        <v>43524</v>
      </c>
      <c r="E246" s="823"/>
      <c r="F246" s="821"/>
      <c r="G246" s="824" t="s">
        <v>1848</v>
      </c>
      <c r="H246" s="819"/>
      <c r="I246" s="816" t="s">
        <v>4343</v>
      </c>
    </row>
    <row r="247" spans="1:25" s="815" customFormat="1" x14ac:dyDescent="0.2">
      <c r="A247" s="831" t="s">
        <v>1015</v>
      </c>
      <c r="B247" s="842" t="s">
        <v>1016</v>
      </c>
      <c r="C247" s="705">
        <v>8</v>
      </c>
      <c r="D247" s="828">
        <v>43496</v>
      </c>
      <c r="E247" s="823"/>
      <c r="F247" s="821" t="s">
        <v>1848</v>
      </c>
      <c r="G247" s="824"/>
      <c r="H247" s="819"/>
      <c r="I247" s="79"/>
    </row>
    <row r="248" spans="1:25" s="815" customFormat="1" x14ac:dyDescent="0.2">
      <c r="A248" s="831" t="s">
        <v>1043</v>
      </c>
      <c r="B248" s="842" t="s">
        <v>1044</v>
      </c>
      <c r="C248" s="705">
        <v>7</v>
      </c>
      <c r="D248" s="828">
        <v>43496</v>
      </c>
      <c r="E248" s="823"/>
      <c r="F248" s="821" t="s">
        <v>1848</v>
      </c>
      <c r="G248" s="824"/>
      <c r="H248" s="819"/>
      <c r="I248" s="79"/>
    </row>
    <row r="249" spans="1:25" x14ac:dyDescent="0.2">
      <c r="A249" s="838" t="s">
        <v>545</v>
      </c>
      <c r="B249" s="842" t="s">
        <v>546</v>
      </c>
      <c r="C249" s="705">
        <v>12</v>
      </c>
      <c r="D249" s="828">
        <v>43496</v>
      </c>
      <c r="E249" s="823"/>
      <c r="F249" s="821"/>
      <c r="G249" s="824"/>
      <c r="H249" s="819" t="s">
        <v>1848</v>
      </c>
      <c r="I249" s="826" t="s">
        <v>4328</v>
      </c>
      <c r="J249" s="815"/>
      <c r="K249" s="815"/>
      <c r="L249" s="815"/>
      <c r="M249" s="815"/>
      <c r="N249" s="815"/>
      <c r="O249" s="815"/>
      <c r="P249" s="815"/>
      <c r="Q249" s="815"/>
      <c r="R249" s="815"/>
      <c r="S249" s="815"/>
      <c r="T249" s="815"/>
      <c r="U249" s="815"/>
      <c r="V249" s="815"/>
      <c r="W249" s="815"/>
      <c r="X249" s="815"/>
      <c r="Y249" s="815"/>
    </row>
    <row r="250" spans="1:25" x14ac:dyDescent="0.2">
      <c r="A250" s="838" t="s">
        <v>1252</v>
      </c>
      <c r="B250" s="842" t="s">
        <v>1253</v>
      </c>
      <c r="C250" s="572">
        <v>6</v>
      </c>
      <c r="D250" s="828">
        <v>43496</v>
      </c>
      <c r="E250" s="823"/>
      <c r="F250" s="821"/>
      <c r="G250" s="824" t="s">
        <v>1848</v>
      </c>
      <c r="H250" s="819"/>
      <c r="I250" s="826" t="s">
        <v>4339</v>
      </c>
      <c r="J250" s="815"/>
      <c r="K250" s="815"/>
      <c r="L250" s="815"/>
      <c r="M250" s="815"/>
      <c r="N250" s="815"/>
      <c r="O250" s="815"/>
      <c r="P250" s="815"/>
      <c r="Q250" s="815"/>
      <c r="R250" s="815"/>
      <c r="S250" s="815"/>
      <c r="T250" s="815"/>
      <c r="U250" s="815"/>
      <c r="V250" s="815"/>
      <c r="W250" s="815"/>
    </row>
    <row r="251" spans="1:25" x14ac:dyDescent="0.2">
      <c r="A251" s="831" t="s">
        <v>781</v>
      </c>
      <c r="B251" s="842" t="s">
        <v>782</v>
      </c>
      <c r="C251" s="572">
        <v>15</v>
      </c>
      <c r="D251" s="828">
        <v>43496</v>
      </c>
      <c r="E251" s="823"/>
      <c r="F251" s="821"/>
      <c r="G251" s="824" t="s">
        <v>1848</v>
      </c>
      <c r="H251" s="819"/>
      <c r="I251" s="826" t="s">
        <v>4329</v>
      </c>
      <c r="J251" s="815"/>
      <c r="K251" s="815"/>
      <c r="L251" s="815"/>
      <c r="M251" s="815"/>
      <c r="N251" s="815"/>
      <c r="O251" s="815"/>
      <c r="P251" s="815"/>
      <c r="Q251" s="815"/>
      <c r="R251" s="815"/>
      <c r="S251" s="815"/>
      <c r="T251" s="815"/>
      <c r="U251" s="815"/>
      <c r="V251" s="815"/>
      <c r="W251" s="815"/>
    </row>
    <row r="252" spans="1:25" s="815" customFormat="1" ht="13.5" thickBot="1" x14ac:dyDescent="0.25">
      <c r="A252" s="831" t="s">
        <v>3902</v>
      </c>
      <c r="B252" s="842" t="s">
        <v>3903</v>
      </c>
      <c r="C252" s="572">
        <v>5</v>
      </c>
      <c r="D252" s="828">
        <v>43496</v>
      </c>
      <c r="E252" s="823"/>
      <c r="F252" s="821"/>
      <c r="G252" s="824" t="s">
        <v>1848</v>
      </c>
      <c r="H252" s="819"/>
      <c r="I252" s="826" t="s">
        <v>4330</v>
      </c>
      <c r="X252"/>
      <c r="Y252"/>
    </row>
    <row r="253" spans="1:25" s="815" customFormat="1" x14ac:dyDescent="0.2">
      <c r="A253" s="838" t="s">
        <v>947</v>
      </c>
      <c r="B253" s="989" t="s">
        <v>948</v>
      </c>
      <c r="C253" s="896">
        <v>6</v>
      </c>
      <c r="D253" s="828">
        <v>43465</v>
      </c>
      <c r="E253" s="823" t="s">
        <v>1848</v>
      </c>
      <c r="F253" s="821"/>
      <c r="G253" s="824"/>
      <c r="H253" s="819"/>
      <c r="I253" s="826" t="s">
        <v>4321</v>
      </c>
      <c r="K253" s="607"/>
      <c r="L253" s="607"/>
    </row>
    <row r="254" spans="1:25" s="815" customFormat="1" x14ac:dyDescent="0.2">
      <c r="A254" s="148" t="s">
        <v>794</v>
      </c>
      <c r="B254" s="570" t="s">
        <v>795</v>
      </c>
      <c r="C254" s="705">
        <v>12</v>
      </c>
      <c r="D254" s="828">
        <v>43465</v>
      </c>
      <c r="E254" s="823"/>
      <c r="F254" s="821"/>
      <c r="G254" s="824" t="s">
        <v>1848</v>
      </c>
      <c r="H254" s="819"/>
      <c r="I254" s="826" t="s">
        <v>2786</v>
      </c>
      <c r="K254" s="607"/>
      <c r="L254" s="607"/>
    </row>
    <row r="255" spans="1:25" s="815" customFormat="1" x14ac:dyDescent="0.2">
      <c r="A255" s="838" t="s">
        <v>1689</v>
      </c>
      <c r="B255" s="842" t="s">
        <v>1690</v>
      </c>
      <c r="C255" s="867">
        <v>7</v>
      </c>
      <c r="D255" s="828">
        <v>43465</v>
      </c>
      <c r="E255" s="823"/>
      <c r="F255" s="821" t="s">
        <v>1848</v>
      </c>
      <c r="G255" s="824"/>
      <c r="H255" s="819"/>
      <c r="I255" s="826"/>
    </row>
    <row r="256" spans="1:25" x14ac:dyDescent="0.2">
      <c r="A256" s="831" t="s">
        <v>475</v>
      </c>
      <c r="B256" s="842" t="s">
        <v>476</v>
      </c>
      <c r="C256" s="705">
        <v>22</v>
      </c>
      <c r="D256" s="828">
        <v>43434</v>
      </c>
      <c r="E256" s="823" t="s">
        <v>1848</v>
      </c>
      <c r="F256" s="821"/>
      <c r="G256" s="824"/>
      <c r="H256" s="819"/>
      <c r="I256" s="826"/>
      <c r="J256" s="815"/>
      <c r="K256" s="815"/>
      <c r="L256" s="815"/>
      <c r="M256" s="815"/>
      <c r="N256" s="815"/>
      <c r="O256" s="815"/>
      <c r="P256" s="815"/>
      <c r="Q256" s="815"/>
      <c r="R256" s="815"/>
      <c r="S256" s="815"/>
      <c r="T256" s="815"/>
      <c r="U256" s="815"/>
      <c r="V256" s="815"/>
      <c r="W256" s="815"/>
      <c r="X256" s="815"/>
      <c r="Y256" s="815"/>
    </row>
    <row r="257" spans="1:25" s="808" customFormat="1" x14ac:dyDescent="0.2">
      <c r="A257" s="838" t="s">
        <v>1033</v>
      </c>
      <c r="B257" s="842" t="s">
        <v>1034</v>
      </c>
      <c r="C257" s="705">
        <v>7</v>
      </c>
      <c r="D257" s="828">
        <v>43434</v>
      </c>
      <c r="E257" s="823"/>
      <c r="F257" s="821" t="s">
        <v>1848</v>
      </c>
      <c r="G257" s="824"/>
      <c r="H257" s="819"/>
      <c r="I257" s="826"/>
      <c r="J257" s="815"/>
      <c r="K257" s="815"/>
      <c r="L257" s="815"/>
      <c r="M257" s="815"/>
      <c r="N257" s="815"/>
      <c r="O257" s="815"/>
      <c r="P257" s="815"/>
      <c r="Q257" s="815"/>
      <c r="R257" s="815"/>
      <c r="S257" s="815"/>
      <c r="T257" s="815"/>
      <c r="U257" s="815"/>
      <c r="V257" s="815"/>
      <c r="W257" s="815"/>
      <c r="X257"/>
      <c r="Y257"/>
    </row>
    <row r="258" spans="1:25" s="811" customFormat="1" x14ac:dyDescent="0.2">
      <c r="A258" s="831" t="s">
        <v>1045</v>
      </c>
      <c r="B258" s="842" t="s">
        <v>1046</v>
      </c>
      <c r="C258" s="705">
        <v>8</v>
      </c>
      <c r="D258" s="828">
        <v>43434</v>
      </c>
      <c r="E258" s="823"/>
      <c r="F258" s="821" t="s">
        <v>1848</v>
      </c>
      <c r="G258" s="824"/>
      <c r="H258" s="819"/>
      <c r="I258" s="826"/>
      <c r="J258" s="815"/>
      <c r="K258" s="815"/>
      <c r="L258" s="815"/>
      <c r="M258" s="815"/>
      <c r="N258" s="815"/>
      <c r="O258" s="815"/>
      <c r="P258" s="815"/>
      <c r="Q258" s="815"/>
      <c r="R258" s="815"/>
      <c r="S258" s="815"/>
      <c r="T258" s="815"/>
      <c r="U258" s="815"/>
      <c r="V258" s="815"/>
      <c r="W258"/>
      <c r="X258" s="808"/>
      <c r="Y258" s="808"/>
    </row>
    <row r="259" spans="1:25" s="813" customFormat="1" x14ac:dyDescent="0.2">
      <c r="A259" s="838" t="s">
        <v>519</v>
      </c>
      <c r="B259" s="842" t="s">
        <v>520</v>
      </c>
      <c r="C259" s="705">
        <v>14</v>
      </c>
      <c r="D259" s="828">
        <v>43434</v>
      </c>
      <c r="E259" s="823"/>
      <c r="F259" s="821" t="s">
        <v>1848</v>
      </c>
      <c r="G259" s="824"/>
      <c r="H259" s="819"/>
      <c r="I259" s="826"/>
      <c r="J259" s="815"/>
      <c r="K259" s="815"/>
      <c r="L259" s="815"/>
      <c r="M259" s="815"/>
      <c r="N259" s="815"/>
      <c r="O259" s="815"/>
      <c r="P259" s="815"/>
      <c r="Q259" s="815"/>
      <c r="R259" s="815"/>
      <c r="S259" s="815"/>
      <c r="T259" s="815"/>
      <c r="U259" s="815"/>
      <c r="V259" s="815"/>
      <c r="W259"/>
      <c r="X259" s="811"/>
      <c r="Y259" s="811"/>
    </row>
    <row r="260" spans="1:25" s="810" customFormat="1" x14ac:dyDescent="0.2">
      <c r="A260" s="838" t="s">
        <v>1144</v>
      </c>
      <c r="B260" s="842" t="s">
        <v>1145</v>
      </c>
      <c r="C260" s="705">
        <v>8</v>
      </c>
      <c r="D260" s="828">
        <v>43434</v>
      </c>
      <c r="E260" s="823"/>
      <c r="F260" s="821" t="s">
        <v>1848</v>
      </c>
      <c r="G260" s="824"/>
      <c r="H260" s="819"/>
      <c r="I260" s="826"/>
      <c r="J260" s="815"/>
      <c r="K260" s="815"/>
      <c r="L260" s="815"/>
      <c r="M260" s="815"/>
      <c r="N260" s="815"/>
      <c r="O260" s="815"/>
      <c r="P260" s="815"/>
      <c r="Q260" s="815"/>
      <c r="R260" s="815"/>
      <c r="S260" s="815"/>
      <c r="T260" s="815"/>
      <c r="U260" s="815"/>
      <c r="V260"/>
      <c r="W260"/>
      <c r="X260" s="813"/>
      <c r="Y260" s="813"/>
    </row>
    <row r="261" spans="1:25" s="809" customFormat="1" x14ac:dyDescent="0.2">
      <c r="A261" s="726" t="s">
        <v>588</v>
      </c>
      <c r="B261" s="751" t="s">
        <v>589</v>
      </c>
      <c r="C261" s="727">
        <v>16</v>
      </c>
      <c r="D261" s="828">
        <v>43434</v>
      </c>
      <c r="E261" s="823"/>
      <c r="F261" s="821" t="s">
        <v>1848</v>
      </c>
      <c r="G261" s="824"/>
      <c r="H261" s="819"/>
      <c r="I261" s="826"/>
      <c r="J261" s="815"/>
      <c r="K261" s="815"/>
      <c r="L261" s="815"/>
      <c r="M261" s="815"/>
      <c r="N261" s="815"/>
      <c r="O261" s="815"/>
      <c r="P261" s="815"/>
      <c r="Q261" s="815"/>
      <c r="R261" s="815"/>
      <c r="S261" s="815"/>
      <c r="T261" s="815"/>
      <c r="U261" s="815"/>
      <c r="V261"/>
      <c r="W261" s="815"/>
      <c r="X261" s="810"/>
      <c r="Y261" s="810"/>
    </row>
    <row r="262" spans="1:25" s="815" customFormat="1" x14ac:dyDescent="0.2">
      <c r="A262" s="838" t="s">
        <v>1223</v>
      </c>
      <c r="B262" s="842" t="s">
        <v>1224</v>
      </c>
      <c r="C262" s="705">
        <v>6</v>
      </c>
      <c r="D262" s="828">
        <v>43434</v>
      </c>
      <c r="E262" s="823"/>
      <c r="F262" s="821" t="s">
        <v>1848</v>
      </c>
      <c r="G262" s="824"/>
      <c r="H262" s="819"/>
      <c r="I262" s="826"/>
      <c r="V262"/>
      <c r="X262" s="809"/>
      <c r="Y262" s="809"/>
    </row>
    <row r="263" spans="1:25" s="815" customFormat="1" x14ac:dyDescent="0.2">
      <c r="A263" s="831" t="s">
        <v>1414</v>
      </c>
      <c r="B263" s="842" t="s">
        <v>1415</v>
      </c>
      <c r="C263" s="705">
        <v>8</v>
      </c>
      <c r="D263" s="828">
        <v>43434</v>
      </c>
      <c r="E263" s="823"/>
      <c r="F263" s="821" t="s">
        <v>1848</v>
      </c>
      <c r="G263" s="824"/>
      <c r="H263" s="819"/>
      <c r="I263" s="826"/>
    </row>
    <row r="264" spans="1:25" s="815" customFormat="1" x14ac:dyDescent="0.2">
      <c r="A264" s="726" t="s">
        <v>1466</v>
      </c>
      <c r="B264" s="751" t="s">
        <v>1467</v>
      </c>
      <c r="C264" s="727">
        <v>8</v>
      </c>
      <c r="D264" s="828">
        <v>43434</v>
      </c>
      <c r="E264" s="823"/>
      <c r="F264" s="821" t="s">
        <v>1848</v>
      </c>
      <c r="G264" s="824"/>
      <c r="H264" s="819"/>
      <c r="I264" s="826"/>
    </row>
    <row r="265" spans="1:25" s="815" customFormat="1" x14ac:dyDescent="0.2">
      <c r="A265" s="726" t="s">
        <v>1506</v>
      </c>
      <c r="B265" s="751" t="s">
        <v>1507</v>
      </c>
      <c r="C265" s="705">
        <v>5</v>
      </c>
      <c r="D265" s="828">
        <v>43434</v>
      </c>
      <c r="E265" s="823"/>
      <c r="F265" s="821" t="s">
        <v>1848</v>
      </c>
      <c r="G265" s="824"/>
      <c r="H265" s="819"/>
      <c r="I265" s="826"/>
      <c r="W265"/>
    </row>
    <row r="266" spans="1:25" s="815" customFormat="1" x14ac:dyDescent="0.2">
      <c r="A266" s="838" t="s">
        <v>1553</v>
      </c>
      <c r="B266" s="842" t="s">
        <v>1554</v>
      </c>
      <c r="C266" s="705">
        <v>5</v>
      </c>
      <c r="D266" s="828">
        <v>43434</v>
      </c>
      <c r="E266" s="823"/>
      <c r="F266" s="821"/>
      <c r="G266" s="824" t="s">
        <v>1848</v>
      </c>
      <c r="H266" s="819"/>
      <c r="I266" s="826" t="s">
        <v>4309</v>
      </c>
      <c r="W266" s="808"/>
    </row>
    <row r="267" spans="1:25" s="815" customFormat="1" x14ac:dyDescent="0.2">
      <c r="A267" s="831" t="s">
        <v>1668</v>
      </c>
      <c r="B267" s="842" t="s">
        <v>1669</v>
      </c>
      <c r="C267" s="705">
        <v>5</v>
      </c>
      <c r="D267" s="828">
        <v>43434</v>
      </c>
      <c r="E267" s="823"/>
      <c r="F267" s="821" t="s">
        <v>1848</v>
      </c>
      <c r="G267" s="824"/>
      <c r="H267" s="819"/>
      <c r="I267" s="826"/>
      <c r="V267"/>
      <c r="W267" s="811"/>
    </row>
    <row r="268" spans="1:25" x14ac:dyDescent="0.2">
      <c r="A268" s="831" t="s">
        <v>849</v>
      </c>
      <c r="B268" s="842" t="s">
        <v>4035</v>
      </c>
      <c r="C268" s="705">
        <v>14</v>
      </c>
      <c r="D268" s="828">
        <v>43434</v>
      </c>
      <c r="E268" s="823"/>
      <c r="F268" s="821" t="s">
        <v>1848</v>
      </c>
      <c r="G268" s="824"/>
      <c r="H268" s="819"/>
      <c r="I268" s="826"/>
      <c r="J268" s="815"/>
      <c r="K268" s="815"/>
      <c r="L268" s="815"/>
      <c r="M268" s="815"/>
      <c r="N268" s="815"/>
      <c r="O268" s="815"/>
      <c r="P268" s="815"/>
      <c r="Q268" s="815"/>
      <c r="R268" s="815"/>
      <c r="S268" s="815"/>
      <c r="T268" s="815"/>
      <c r="U268" s="815"/>
      <c r="V268" s="808"/>
      <c r="W268" s="813"/>
      <c r="X268" s="815"/>
      <c r="Y268" s="815"/>
    </row>
    <row r="269" spans="1:25" x14ac:dyDescent="0.2">
      <c r="A269" s="838" t="s">
        <v>420</v>
      </c>
      <c r="B269" s="842" t="s">
        <v>421</v>
      </c>
      <c r="C269" s="705">
        <v>12</v>
      </c>
      <c r="D269" s="828">
        <v>43404</v>
      </c>
      <c r="E269" s="823" t="s">
        <v>1848</v>
      </c>
      <c r="F269" s="821"/>
      <c r="G269" s="824"/>
      <c r="H269" s="819"/>
      <c r="I269" s="826"/>
      <c r="J269" s="815"/>
      <c r="K269" s="831"/>
      <c r="L269" s="831"/>
      <c r="M269" s="815"/>
      <c r="N269" s="815"/>
      <c r="O269" s="815"/>
      <c r="P269" s="815"/>
      <c r="Q269" s="815"/>
      <c r="R269" s="815"/>
      <c r="S269" s="815"/>
      <c r="T269" s="815"/>
      <c r="U269" s="815"/>
      <c r="V269" s="811"/>
      <c r="W269" s="810"/>
    </row>
    <row r="270" spans="1:25" x14ac:dyDescent="0.2">
      <c r="A270" s="838" t="s">
        <v>917</v>
      </c>
      <c r="B270" s="842" t="s">
        <v>918</v>
      </c>
      <c r="C270" s="705">
        <v>6</v>
      </c>
      <c r="D270" s="828">
        <v>43404</v>
      </c>
      <c r="E270" s="823"/>
      <c r="F270" s="821"/>
      <c r="G270" s="824" t="s">
        <v>1848</v>
      </c>
      <c r="H270" s="819"/>
      <c r="I270" s="826" t="s">
        <v>4246</v>
      </c>
      <c r="J270" s="815"/>
      <c r="K270" s="815"/>
      <c r="L270" s="815"/>
      <c r="M270" s="815"/>
      <c r="N270" s="815"/>
      <c r="O270" s="815"/>
      <c r="P270" s="815"/>
      <c r="Q270" s="815"/>
      <c r="R270" s="815"/>
      <c r="S270" s="815"/>
      <c r="T270" s="815"/>
      <c r="U270" s="815"/>
      <c r="V270" s="813"/>
      <c r="W270" s="809"/>
    </row>
    <row r="271" spans="1:25" x14ac:dyDescent="0.2">
      <c r="A271" s="847" t="s">
        <v>935</v>
      </c>
      <c r="B271" s="842" t="s">
        <v>936</v>
      </c>
      <c r="C271" s="705">
        <v>5</v>
      </c>
      <c r="D271" s="828">
        <v>43404</v>
      </c>
      <c r="E271" s="823" t="s">
        <v>1848</v>
      </c>
      <c r="F271" s="870"/>
      <c r="G271" s="824"/>
      <c r="H271" s="819"/>
      <c r="I271" s="826"/>
      <c r="J271" s="815"/>
      <c r="K271" s="815"/>
      <c r="L271" s="815"/>
      <c r="M271" s="815"/>
      <c r="N271" s="815"/>
      <c r="O271" s="815"/>
      <c r="P271" s="815"/>
      <c r="Q271" s="815"/>
      <c r="R271" s="815"/>
      <c r="S271" s="815"/>
      <c r="T271" s="815"/>
      <c r="V271" s="810"/>
      <c r="W271" s="815"/>
    </row>
    <row r="272" spans="1:25" x14ac:dyDescent="0.2">
      <c r="A272" s="847" t="s">
        <v>964</v>
      </c>
      <c r="B272" s="842" t="s">
        <v>965</v>
      </c>
      <c r="C272" s="705">
        <v>6</v>
      </c>
      <c r="D272" s="828">
        <v>43404</v>
      </c>
      <c r="E272" s="823"/>
      <c r="F272" s="821" t="s">
        <v>1848</v>
      </c>
      <c r="G272" s="824"/>
      <c r="H272" s="819"/>
      <c r="I272" s="826" t="s">
        <v>4241</v>
      </c>
      <c r="J272" s="815"/>
      <c r="K272" s="815"/>
      <c r="L272" s="815"/>
      <c r="M272" s="815"/>
      <c r="N272" s="815"/>
      <c r="O272" s="815"/>
      <c r="P272" s="815"/>
      <c r="Q272" s="815"/>
      <c r="R272" s="815"/>
      <c r="S272" s="815"/>
      <c r="T272" s="815"/>
      <c r="V272" s="809"/>
      <c r="W272" s="815"/>
    </row>
    <row r="273" spans="1:23" x14ac:dyDescent="0.2">
      <c r="A273" s="838" t="s">
        <v>999</v>
      </c>
      <c r="B273" s="842" t="s">
        <v>1000</v>
      </c>
      <c r="C273" s="705">
        <v>6</v>
      </c>
      <c r="D273" s="828">
        <v>43404</v>
      </c>
      <c r="E273" s="823"/>
      <c r="F273" s="821" t="s">
        <v>1848</v>
      </c>
      <c r="G273" s="824"/>
      <c r="H273" s="819"/>
      <c r="I273" s="826" t="s">
        <v>4241</v>
      </c>
      <c r="J273" s="815"/>
      <c r="K273" s="815"/>
      <c r="L273" s="815"/>
      <c r="M273" s="815"/>
      <c r="N273" s="815"/>
      <c r="O273" s="815"/>
      <c r="P273" s="815"/>
      <c r="Q273" s="815"/>
      <c r="R273" s="815"/>
      <c r="S273" s="815"/>
      <c r="T273" s="815"/>
      <c r="V273" s="815"/>
      <c r="W273" s="815"/>
    </row>
    <row r="274" spans="1:23" x14ac:dyDescent="0.2">
      <c r="A274" s="676" t="s">
        <v>4100</v>
      </c>
      <c r="B274" s="754" t="s">
        <v>4097</v>
      </c>
      <c r="C274" s="705">
        <v>5</v>
      </c>
      <c r="D274" s="828">
        <v>43404</v>
      </c>
      <c r="E274" s="823"/>
      <c r="F274" s="821"/>
      <c r="G274" s="824" t="s">
        <v>1848</v>
      </c>
      <c r="H274" s="819"/>
      <c r="I274" s="826" t="s">
        <v>4248</v>
      </c>
      <c r="J274" s="815"/>
      <c r="K274" s="815"/>
      <c r="L274" s="815"/>
      <c r="M274" s="815"/>
      <c r="N274" s="815"/>
      <c r="O274" s="815"/>
      <c r="P274" s="815"/>
      <c r="Q274" s="815"/>
      <c r="R274" s="815"/>
      <c r="S274" s="815"/>
      <c r="T274" s="815"/>
      <c r="U274" s="815"/>
      <c r="V274" s="815"/>
      <c r="W274" s="815"/>
    </row>
    <row r="275" spans="1:23" x14ac:dyDescent="0.2">
      <c r="A275" s="838" t="s">
        <v>1070</v>
      </c>
      <c r="B275" s="842" t="s">
        <v>1071</v>
      </c>
      <c r="C275" s="705">
        <v>7</v>
      </c>
      <c r="D275" s="828">
        <v>43404</v>
      </c>
      <c r="E275" s="823"/>
      <c r="F275" s="821"/>
      <c r="G275" s="824" t="s">
        <v>1848</v>
      </c>
      <c r="H275" s="819"/>
      <c r="I275" s="826" t="s">
        <v>4247</v>
      </c>
      <c r="J275" s="815"/>
      <c r="K275" s="815"/>
      <c r="L275" s="815"/>
      <c r="M275" s="815"/>
      <c r="N275" s="815"/>
      <c r="O275" s="815"/>
      <c r="P275" s="815"/>
      <c r="Q275" s="815"/>
      <c r="R275" s="815"/>
      <c r="S275" s="815"/>
      <c r="T275" s="815"/>
      <c r="U275" s="815"/>
      <c r="V275" s="815"/>
      <c r="W275" s="815"/>
    </row>
    <row r="276" spans="1:23" x14ac:dyDescent="0.2">
      <c r="A276" s="838" t="s">
        <v>1084</v>
      </c>
      <c r="B276" s="842" t="s">
        <v>1085</v>
      </c>
      <c r="C276" s="705">
        <v>7</v>
      </c>
      <c r="D276" s="828">
        <v>43404</v>
      </c>
      <c r="E276" s="823"/>
      <c r="F276" s="821"/>
      <c r="G276" s="824" t="s">
        <v>1848</v>
      </c>
      <c r="H276" s="819"/>
      <c r="I276" s="826" t="s">
        <v>4249</v>
      </c>
      <c r="J276" s="815"/>
      <c r="K276" s="815"/>
      <c r="L276" s="815"/>
      <c r="M276" s="815"/>
      <c r="N276" s="815"/>
      <c r="O276" s="815"/>
      <c r="P276" s="815"/>
      <c r="Q276" s="815"/>
      <c r="R276" s="815"/>
      <c r="S276" s="815"/>
      <c r="T276" s="815"/>
      <c r="U276" s="815"/>
      <c r="V276" s="815"/>
      <c r="W276" s="815"/>
    </row>
    <row r="277" spans="1:23" x14ac:dyDescent="0.2">
      <c r="A277" s="838" t="s">
        <v>532</v>
      </c>
      <c r="B277" s="842" t="s">
        <v>533</v>
      </c>
      <c r="C277" s="705">
        <v>14</v>
      </c>
      <c r="D277" s="828">
        <v>43404</v>
      </c>
      <c r="E277" s="823"/>
      <c r="F277" s="821" t="s">
        <v>1848</v>
      </c>
      <c r="G277" s="824"/>
      <c r="H277" s="819"/>
      <c r="I277" s="826" t="s">
        <v>4241</v>
      </c>
      <c r="J277" s="815"/>
      <c r="K277" s="815"/>
      <c r="L277" s="815"/>
      <c r="M277" s="815"/>
      <c r="N277" s="815"/>
      <c r="O277" s="815"/>
      <c r="P277" s="815"/>
      <c r="Q277" s="815"/>
      <c r="R277" s="815"/>
      <c r="S277" s="815"/>
      <c r="U277" s="815"/>
      <c r="V277" s="815"/>
    </row>
    <row r="278" spans="1:23" x14ac:dyDescent="0.2">
      <c r="A278" s="831" t="s">
        <v>1130</v>
      </c>
      <c r="B278" s="842" t="s">
        <v>1131</v>
      </c>
      <c r="C278" s="705">
        <v>7</v>
      </c>
      <c r="D278" s="828">
        <v>43404</v>
      </c>
      <c r="E278" s="823"/>
      <c r="F278" s="821"/>
      <c r="G278" s="824" t="s">
        <v>1848</v>
      </c>
      <c r="H278" s="819"/>
      <c r="I278" s="826" t="s">
        <v>1977</v>
      </c>
      <c r="J278" s="815"/>
      <c r="K278" s="815"/>
      <c r="L278" s="815"/>
      <c r="M278" s="815"/>
      <c r="N278" s="815"/>
      <c r="O278" s="815"/>
      <c r="P278" s="815"/>
      <c r="Q278" s="815"/>
      <c r="R278" s="815"/>
      <c r="S278" s="815"/>
      <c r="V278" s="815"/>
    </row>
    <row r="279" spans="1:23" x14ac:dyDescent="0.2">
      <c r="A279" s="831" t="s">
        <v>553</v>
      </c>
      <c r="B279" s="842" t="s">
        <v>554</v>
      </c>
      <c r="C279" s="705">
        <v>16</v>
      </c>
      <c r="D279" s="828">
        <v>43404</v>
      </c>
      <c r="E279" s="823"/>
      <c r="F279" s="821"/>
      <c r="G279" s="824" t="s">
        <v>1848</v>
      </c>
      <c r="H279" s="819"/>
      <c r="I279" s="826" t="s">
        <v>4244</v>
      </c>
      <c r="J279" s="815"/>
      <c r="K279" s="815"/>
      <c r="L279" s="815"/>
      <c r="M279" s="815"/>
      <c r="N279" s="815"/>
      <c r="O279" s="815"/>
      <c r="P279" s="815"/>
      <c r="Q279" s="815"/>
      <c r="R279" s="815"/>
      <c r="U279" s="808"/>
    </row>
    <row r="280" spans="1:23" x14ac:dyDescent="0.2">
      <c r="A280" s="838" t="s">
        <v>1150</v>
      </c>
      <c r="B280" s="842" t="s">
        <v>1151</v>
      </c>
      <c r="C280" s="705">
        <v>7</v>
      </c>
      <c r="D280" s="828">
        <v>43404</v>
      </c>
      <c r="E280" s="823"/>
      <c r="F280" s="821" t="s">
        <v>1848</v>
      </c>
      <c r="G280" s="824"/>
      <c r="H280" s="819"/>
      <c r="I280" s="826" t="s">
        <v>4241</v>
      </c>
      <c r="J280" s="815"/>
      <c r="K280" s="815"/>
      <c r="L280" s="815"/>
      <c r="M280" s="815"/>
      <c r="N280" s="815"/>
      <c r="O280" s="815"/>
      <c r="P280" s="815"/>
      <c r="Q280" s="815"/>
      <c r="R280" s="815"/>
      <c r="T280" s="815"/>
      <c r="U280" s="811"/>
    </row>
    <row r="281" spans="1:23" x14ac:dyDescent="0.2">
      <c r="A281" s="838" t="s">
        <v>1173</v>
      </c>
      <c r="B281" s="842" t="s">
        <v>1174</v>
      </c>
      <c r="C281" s="705">
        <v>7</v>
      </c>
      <c r="D281" s="828">
        <v>43404</v>
      </c>
      <c r="E281" s="823"/>
      <c r="F281" s="821" t="s">
        <v>1848</v>
      </c>
      <c r="G281" s="824"/>
      <c r="H281" s="819"/>
      <c r="I281" s="826" t="s">
        <v>4241</v>
      </c>
      <c r="J281" s="815"/>
      <c r="K281" s="815"/>
      <c r="L281" s="815"/>
      <c r="M281" s="815"/>
      <c r="N281" s="815"/>
      <c r="O281" s="815"/>
      <c r="P281" s="815"/>
      <c r="Q281" s="815"/>
      <c r="R281" s="815"/>
      <c r="T281" s="815"/>
      <c r="U281" s="813"/>
    </row>
    <row r="282" spans="1:23" x14ac:dyDescent="0.2">
      <c r="A282" s="838" t="s">
        <v>3808</v>
      </c>
      <c r="B282" s="842" t="s">
        <v>3809</v>
      </c>
      <c r="C282" s="572">
        <v>5</v>
      </c>
      <c r="D282" s="828">
        <v>43404</v>
      </c>
      <c r="E282" s="823"/>
      <c r="F282" s="821"/>
      <c r="G282" s="824" t="s">
        <v>1848</v>
      </c>
      <c r="H282" s="819"/>
      <c r="I282" s="826" t="s">
        <v>4245</v>
      </c>
      <c r="J282" s="815"/>
      <c r="K282" s="815"/>
      <c r="L282" s="815"/>
      <c r="M282" s="815"/>
      <c r="N282" s="815"/>
      <c r="O282" s="815"/>
      <c r="P282" s="815"/>
      <c r="Q282" s="815"/>
      <c r="R282" s="815"/>
      <c r="S282" s="815"/>
      <c r="T282" s="815"/>
      <c r="U282" s="810"/>
    </row>
    <row r="283" spans="1:23" x14ac:dyDescent="0.2">
      <c r="A283" s="838" t="s">
        <v>594</v>
      </c>
      <c r="B283" s="842" t="s">
        <v>595</v>
      </c>
      <c r="C283" s="572">
        <v>11</v>
      </c>
      <c r="D283" s="828">
        <v>43404</v>
      </c>
      <c r="E283" s="823"/>
      <c r="F283" s="821" t="s">
        <v>1848</v>
      </c>
      <c r="G283" s="824"/>
      <c r="H283" s="819"/>
      <c r="I283" s="826" t="s">
        <v>4241</v>
      </c>
      <c r="S283" s="815"/>
      <c r="T283" s="815"/>
      <c r="U283" s="809"/>
    </row>
    <row r="284" spans="1:23" x14ac:dyDescent="0.2">
      <c r="A284" s="838" t="s">
        <v>1254</v>
      </c>
      <c r="B284" s="842" t="s">
        <v>1255</v>
      </c>
      <c r="C284" s="705">
        <v>5</v>
      </c>
      <c r="D284" s="828">
        <v>43404</v>
      </c>
      <c r="E284" s="823"/>
      <c r="F284" s="821" t="s">
        <v>1848</v>
      </c>
      <c r="G284" s="824"/>
      <c r="H284" s="819"/>
      <c r="I284" s="826" t="s">
        <v>4241</v>
      </c>
      <c r="S284" s="815"/>
      <c r="U284" s="815"/>
    </row>
    <row r="285" spans="1:23" x14ac:dyDescent="0.2">
      <c r="A285" s="838" t="s">
        <v>1258</v>
      </c>
      <c r="B285" s="842" t="s">
        <v>1259</v>
      </c>
      <c r="C285" s="705">
        <v>5</v>
      </c>
      <c r="D285" s="828">
        <v>43404</v>
      </c>
      <c r="E285" s="823"/>
      <c r="F285" s="821" t="s">
        <v>1848</v>
      </c>
      <c r="G285" s="824"/>
      <c r="H285" s="819"/>
      <c r="I285" s="826" t="s">
        <v>4241</v>
      </c>
      <c r="K285" s="815"/>
      <c r="L285" s="815"/>
      <c r="S285" s="815"/>
      <c r="T285" s="808"/>
      <c r="U285" s="815"/>
    </row>
    <row r="286" spans="1:23" x14ac:dyDescent="0.2">
      <c r="A286" s="619" t="s">
        <v>1424</v>
      </c>
      <c r="B286" s="751" t="s">
        <v>1425</v>
      </c>
      <c r="C286" s="727">
        <v>7</v>
      </c>
      <c r="D286" s="828">
        <v>43404</v>
      </c>
      <c r="E286" s="823"/>
      <c r="F286" s="821" t="s">
        <v>1848</v>
      </c>
      <c r="G286" s="824"/>
      <c r="H286" s="819"/>
      <c r="I286" s="826" t="s">
        <v>4241</v>
      </c>
      <c r="J286" s="815"/>
      <c r="K286" s="815"/>
      <c r="L286" s="815"/>
      <c r="M286" s="815"/>
      <c r="N286" s="815"/>
      <c r="O286" s="815"/>
      <c r="P286" s="815"/>
      <c r="Q286" s="815"/>
      <c r="R286" s="815"/>
      <c r="T286" s="811"/>
      <c r="U286" s="815"/>
    </row>
    <row r="287" spans="1:23" x14ac:dyDescent="0.2">
      <c r="A287" s="726" t="s">
        <v>1482</v>
      </c>
      <c r="B287" s="751" t="s">
        <v>1483</v>
      </c>
      <c r="C287" s="727">
        <v>5</v>
      </c>
      <c r="D287" s="828">
        <v>43404</v>
      </c>
      <c r="E287" s="823"/>
      <c r="F287" s="821" t="s">
        <v>1848</v>
      </c>
      <c r="G287" s="824"/>
      <c r="H287" s="819"/>
      <c r="I287" s="826" t="s">
        <v>4241</v>
      </c>
      <c r="J287" s="815"/>
      <c r="K287" s="815"/>
      <c r="L287" s="815"/>
      <c r="M287" s="815"/>
      <c r="N287" s="815"/>
      <c r="O287" s="815"/>
      <c r="P287" s="815"/>
      <c r="Q287" s="815"/>
      <c r="R287" s="815"/>
      <c r="S287" s="808"/>
      <c r="T287" s="813"/>
      <c r="U287" s="815"/>
    </row>
    <row r="288" spans="1:23" x14ac:dyDescent="0.2">
      <c r="A288" s="831" t="s">
        <v>723</v>
      </c>
      <c r="B288" s="842" t="s">
        <v>724</v>
      </c>
      <c r="C288" s="705">
        <v>21</v>
      </c>
      <c r="D288" s="828">
        <v>43404</v>
      </c>
      <c r="E288" s="823" t="s">
        <v>1848</v>
      </c>
      <c r="F288" s="821"/>
      <c r="G288" s="824"/>
      <c r="H288" s="819"/>
      <c r="I288" s="422"/>
      <c r="J288" s="815"/>
      <c r="K288" s="815"/>
      <c r="L288" s="815"/>
      <c r="M288" s="815"/>
      <c r="N288" s="815"/>
      <c r="O288" s="815"/>
      <c r="P288" s="815"/>
      <c r="Q288" s="815"/>
      <c r="R288" s="815"/>
      <c r="S288" s="811"/>
      <c r="T288" s="810"/>
      <c r="U288" s="815"/>
    </row>
    <row r="289" spans="1:21" x14ac:dyDescent="0.2">
      <c r="A289" s="838" t="s">
        <v>1535</v>
      </c>
      <c r="B289" s="842" t="s">
        <v>1536</v>
      </c>
      <c r="C289" s="705">
        <v>5</v>
      </c>
      <c r="D289" s="828">
        <v>43404</v>
      </c>
      <c r="E289" s="823"/>
      <c r="F289" s="821" t="s">
        <v>1848</v>
      </c>
      <c r="G289" s="824"/>
      <c r="H289" s="819"/>
      <c r="I289" s="826" t="s">
        <v>4241</v>
      </c>
      <c r="J289" s="815"/>
      <c r="K289" s="815"/>
      <c r="L289" s="815"/>
      <c r="M289" s="815"/>
      <c r="N289" s="815"/>
      <c r="O289" s="815"/>
      <c r="P289" s="815"/>
      <c r="Q289" s="815"/>
      <c r="R289" s="815"/>
      <c r="S289" s="813"/>
      <c r="T289" s="809"/>
      <c r="U289" s="815"/>
    </row>
    <row r="290" spans="1:21" x14ac:dyDescent="0.2">
      <c r="A290" s="838" t="s">
        <v>1582</v>
      </c>
      <c r="B290" s="842" t="s">
        <v>1583</v>
      </c>
      <c r="C290" s="705">
        <v>8</v>
      </c>
      <c r="D290" s="828">
        <v>43404</v>
      </c>
      <c r="E290" s="823"/>
      <c r="F290" s="821" t="s">
        <v>1848</v>
      </c>
      <c r="G290" s="824"/>
      <c r="H290" s="819"/>
      <c r="I290" s="826" t="s">
        <v>4241</v>
      </c>
      <c r="K290" s="815"/>
      <c r="L290" s="815"/>
      <c r="S290" s="810"/>
      <c r="T290" s="815"/>
    </row>
    <row r="291" spans="1:21" x14ac:dyDescent="0.2">
      <c r="A291" s="726" t="s">
        <v>1588</v>
      </c>
      <c r="B291" s="751" t="s">
        <v>1589</v>
      </c>
      <c r="C291" s="727">
        <v>5</v>
      </c>
      <c r="D291" s="828">
        <v>43404</v>
      </c>
      <c r="E291" s="823"/>
      <c r="F291" s="821" t="s">
        <v>1848</v>
      </c>
      <c r="G291" s="824"/>
      <c r="H291" s="819"/>
      <c r="I291" s="826" t="s">
        <v>4241</v>
      </c>
      <c r="J291" s="808"/>
      <c r="K291" s="815"/>
      <c r="L291" s="815"/>
      <c r="M291" s="808"/>
      <c r="N291" s="808"/>
      <c r="O291" s="808"/>
      <c r="P291" s="808"/>
      <c r="Q291" s="808"/>
      <c r="R291" s="808"/>
      <c r="S291" s="809"/>
      <c r="T291" s="815"/>
    </row>
    <row r="292" spans="1:21" x14ac:dyDescent="0.2">
      <c r="A292" s="726" t="s">
        <v>1628</v>
      </c>
      <c r="B292" s="751" t="s">
        <v>1629</v>
      </c>
      <c r="C292" s="727">
        <v>6</v>
      </c>
      <c r="D292" s="828">
        <v>43404</v>
      </c>
      <c r="E292" s="823"/>
      <c r="F292" s="821" t="s">
        <v>1848</v>
      </c>
      <c r="G292" s="824"/>
      <c r="H292" s="819"/>
      <c r="I292" s="826" t="s">
        <v>4241</v>
      </c>
      <c r="J292" s="811"/>
      <c r="K292" s="811"/>
      <c r="L292" s="811"/>
      <c r="M292" s="811"/>
      <c r="N292" s="811"/>
      <c r="O292" s="811"/>
      <c r="P292" s="811"/>
      <c r="Q292" s="811"/>
      <c r="R292" s="811"/>
      <c r="S292" s="815"/>
      <c r="T292" s="815"/>
    </row>
    <row r="293" spans="1:21" x14ac:dyDescent="0.2">
      <c r="A293" s="831" t="s">
        <v>1691</v>
      </c>
      <c r="B293" s="842" t="s">
        <v>1692</v>
      </c>
      <c r="C293" s="705">
        <v>6</v>
      </c>
      <c r="D293" s="828">
        <v>43404</v>
      </c>
      <c r="E293" s="823"/>
      <c r="F293" s="821" t="s">
        <v>1848</v>
      </c>
      <c r="G293" s="824"/>
      <c r="H293" s="819"/>
      <c r="I293" s="826" t="s">
        <v>4241</v>
      </c>
      <c r="J293" s="813"/>
      <c r="K293" s="815"/>
      <c r="L293" s="815"/>
      <c r="M293" s="813"/>
      <c r="N293" s="813"/>
      <c r="O293" s="813"/>
      <c r="P293" s="813"/>
      <c r="Q293" s="813"/>
      <c r="R293" s="813"/>
      <c r="S293" s="815"/>
      <c r="T293" s="815"/>
    </row>
    <row r="294" spans="1:21" x14ac:dyDescent="0.2">
      <c r="A294" s="838" t="s">
        <v>1728</v>
      </c>
      <c r="B294" s="843" t="s">
        <v>1729</v>
      </c>
      <c r="C294" s="705">
        <v>6</v>
      </c>
      <c r="D294" s="828">
        <v>43404</v>
      </c>
      <c r="E294" s="823"/>
      <c r="F294" s="821" t="s">
        <v>1848</v>
      </c>
      <c r="G294" s="824"/>
      <c r="H294" s="819"/>
      <c r="I294" s="826" t="s">
        <v>4241</v>
      </c>
      <c r="J294" s="810"/>
      <c r="K294" s="810"/>
      <c r="L294" s="810"/>
      <c r="M294" s="810"/>
      <c r="N294" s="810"/>
      <c r="O294" s="810"/>
      <c r="P294" s="810"/>
      <c r="Q294" s="810"/>
      <c r="R294" s="810"/>
      <c r="S294" s="815"/>
      <c r="T294" s="815"/>
    </row>
    <row r="295" spans="1:21" x14ac:dyDescent="0.2">
      <c r="A295" s="838" t="s">
        <v>1742</v>
      </c>
      <c r="B295" s="842" t="s">
        <v>1743</v>
      </c>
      <c r="C295" s="705">
        <v>6</v>
      </c>
      <c r="D295" s="828">
        <v>43404</v>
      </c>
      <c r="E295" s="823"/>
      <c r="F295" s="821" t="s">
        <v>1848</v>
      </c>
      <c r="G295" s="824"/>
      <c r="H295" s="819"/>
      <c r="I295" s="826" t="s">
        <v>4241</v>
      </c>
      <c r="J295" s="809"/>
      <c r="K295" s="815"/>
      <c r="L295" s="809"/>
      <c r="M295" s="809"/>
      <c r="N295" s="809"/>
      <c r="O295" s="809"/>
      <c r="P295" s="809"/>
      <c r="Q295" s="809"/>
      <c r="R295" s="809"/>
      <c r="S295" s="815"/>
      <c r="T295" s="815"/>
    </row>
    <row r="296" spans="1:21" x14ac:dyDescent="0.2">
      <c r="A296" s="847" t="s">
        <v>1814</v>
      </c>
      <c r="B296" s="842" t="s">
        <v>1815</v>
      </c>
      <c r="C296" s="705">
        <v>6</v>
      </c>
      <c r="D296" s="828">
        <v>43404</v>
      </c>
      <c r="E296" s="823"/>
      <c r="F296" s="821" t="s">
        <v>1848</v>
      </c>
      <c r="G296" s="824"/>
      <c r="H296" s="819"/>
      <c r="I296" s="826" t="s">
        <v>4241</v>
      </c>
      <c r="J296" s="815"/>
      <c r="K296" s="815"/>
      <c r="L296" s="815"/>
      <c r="M296" s="815"/>
      <c r="N296" s="815"/>
      <c r="O296" s="815"/>
      <c r="P296" s="815"/>
      <c r="Q296" s="815"/>
      <c r="R296" s="815"/>
      <c r="S296" s="815"/>
    </row>
    <row r="297" spans="1:21" x14ac:dyDescent="0.2">
      <c r="A297" s="838" t="s">
        <v>1189</v>
      </c>
      <c r="B297" s="842" t="s">
        <v>1190</v>
      </c>
      <c r="C297" s="867">
        <v>5</v>
      </c>
      <c r="D297" s="828">
        <v>43371</v>
      </c>
      <c r="E297" s="823"/>
      <c r="F297" s="821"/>
      <c r="G297" s="824" t="s">
        <v>1848</v>
      </c>
      <c r="H297" s="819"/>
      <c r="I297" s="826" t="s">
        <v>4216</v>
      </c>
      <c r="J297" s="815"/>
      <c r="K297" s="815"/>
      <c r="L297" s="815"/>
      <c r="M297" s="815"/>
      <c r="N297" s="815"/>
      <c r="O297" s="815"/>
      <c r="P297" s="815"/>
      <c r="Q297" s="815"/>
      <c r="R297" s="815"/>
      <c r="S297" s="815"/>
    </row>
    <row r="298" spans="1:21" x14ac:dyDescent="0.2">
      <c r="A298" s="619" t="s">
        <v>1227</v>
      </c>
      <c r="B298" s="751" t="s">
        <v>1228</v>
      </c>
      <c r="C298" s="884">
        <v>8</v>
      </c>
      <c r="D298" s="828">
        <v>43371</v>
      </c>
      <c r="E298" s="821"/>
      <c r="F298" s="819"/>
      <c r="G298" s="883" t="s">
        <v>1848</v>
      </c>
      <c r="H298" s="819"/>
      <c r="I298" s="826" t="s">
        <v>4214</v>
      </c>
      <c r="J298" s="815"/>
      <c r="K298" s="815"/>
      <c r="L298" s="815"/>
      <c r="M298" s="815"/>
      <c r="N298" s="815"/>
      <c r="O298" s="815"/>
      <c r="P298" s="815"/>
      <c r="Q298" s="815"/>
      <c r="R298" s="815"/>
    </row>
    <row r="299" spans="1:21" x14ac:dyDescent="0.2">
      <c r="A299" s="979" t="s">
        <v>4212</v>
      </c>
      <c r="B299" s="829" t="s">
        <v>1670</v>
      </c>
      <c r="C299" s="827">
        <v>5</v>
      </c>
      <c r="D299" s="828">
        <v>43371</v>
      </c>
      <c r="E299" s="823" t="s">
        <v>1848</v>
      </c>
      <c r="F299" s="821"/>
      <c r="G299" s="824"/>
      <c r="H299" s="819"/>
      <c r="I299" s="826" t="s">
        <v>4213</v>
      </c>
      <c r="J299" s="815"/>
      <c r="K299" s="815"/>
      <c r="L299" s="815"/>
      <c r="M299" s="815"/>
      <c r="N299" s="815"/>
      <c r="O299" s="815"/>
      <c r="P299" s="815"/>
      <c r="Q299" s="815"/>
      <c r="R299" s="815"/>
    </row>
    <row r="300" spans="1:21" x14ac:dyDescent="0.2">
      <c r="A300" s="448" t="s">
        <v>1810</v>
      </c>
      <c r="B300" s="829" t="s">
        <v>1811</v>
      </c>
      <c r="C300" s="827">
        <v>5</v>
      </c>
      <c r="D300" s="828">
        <v>43371</v>
      </c>
      <c r="E300" s="823"/>
      <c r="F300" s="821"/>
      <c r="G300" s="824" t="s">
        <v>1848</v>
      </c>
      <c r="H300" s="819"/>
      <c r="I300" s="826" t="s">
        <v>4215</v>
      </c>
      <c r="J300" s="815"/>
      <c r="K300" s="815"/>
      <c r="L300" s="815"/>
      <c r="M300" s="815"/>
      <c r="N300" s="815"/>
      <c r="O300" s="815"/>
      <c r="P300" s="815"/>
      <c r="Q300" s="815"/>
      <c r="R300" s="815"/>
    </row>
    <row r="301" spans="1:21" x14ac:dyDescent="0.2">
      <c r="A301" s="825" t="s">
        <v>4149</v>
      </c>
      <c r="B301" s="816" t="s">
        <v>4150</v>
      </c>
      <c r="C301" s="827">
        <v>5</v>
      </c>
      <c r="D301" s="828">
        <v>43343</v>
      </c>
      <c r="E301" s="823"/>
      <c r="F301" s="821"/>
      <c r="G301" s="824" t="s">
        <v>1848</v>
      </c>
      <c r="H301" s="819"/>
      <c r="I301" s="826" t="s">
        <v>4151</v>
      </c>
      <c r="J301" s="815"/>
      <c r="K301" s="815"/>
      <c r="L301" s="815"/>
      <c r="M301" s="815"/>
      <c r="N301" s="815"/>
      <c r="O301" s="815"/>
      <c r="P301" s="815"/>
      <c r="Q301" s="815"/>
      <c r="R301" s="815"/>
    </row>
    <row r="302" spans="1:21" x14ac:dyDescent="0.2">
      <c r="A302" s="148" t="s">
        <v>4152</v>
      </c>
      <c r="B302" s="871" t="s">
        <v>4153</v>
      </c>
      <c r="C302" s="827">
        <v>5</v>
      </c>
      <c r="D302" s="828">
        <v>43343</v>
      </c>
      <c r="E302" s="823"/>
      <c r="F302" s="821"/>
      <c r="G302" s="824" t="s">
        <v>1848</v>
      </c>
      <c r="H302" s="819"/>
      <c r="I302" s="826" t="s">
        <v>4154</v>
      </c>
    </row>
    <row r="303" spans="1:21" x14ac:dyDescent="0.2">
      <c r="A303" s="148" t="s">
        <v>4147</v>
      </c>
      <c r="B303" s="871" t="s">
        <v>4148</v>
      </c>
      <c r="C303" s="827">
        <v>9</v>
      </c>
      <c r="D303" s="828">
        <v>43343</v>
      </c>
      <c r="E303" s="823" t="s">
        <v>1848</v>
      </c>
      <c r="F303" s="821"/>
      <c r="G303" s="824"/>
      <c r="H303" s="819"/>
      <c r="I303" s="826"/>
      <c r="K303" s="815"/>
    </row>
    <row r="304" spans="1:21" x14ac:dyDescent="0.2">
      <c r="A304" s="831" t="s">
        <v>4156</v>
      </c>
      <c r="B304" s="871" t="s">
        <v>4155</v>
      </c>
      <c r="C304" s="827">
        <v>8</v>
      </c>
      <c r="D304" s="828">
        <v>43312</v>
      </c>
      <c r="E304" s="823"/>
      <c r="F304" s="821"/>
      <c r="G304" s="824" t="s">
        <v>1848</v>
      </c>
      <c r="H304" s="819"/>
      <c r="I304" s="826" t="s">
        <v>4157</v>
      </c>
      <c r="K304" s="815"/>
      <c r="L304" s="815"/>
    </row>
    <row r="305" spans="1:12" x14ac:dyDescent="0.2">
      <c r="A305" s="838" t="s">
        <v>4170</v>
      </c>
      <c r="B305" s="583" t="s">
        <v>4171</v>
      </c>
      <c r="C305" s="827">
        <v>11</v>
      </c>
      <c r="D305" s="828">
        <v>43312</v>
      </c>
      <c r="E305" s="823"/>
      <c r="F305" s="821"/>
      <c r="G305" s="824" t="s">
        <v>1848</v>
      </c>
      <c r="H305" s="819"/>
      <c r="I305" s="826" t="s">
        <v>4172</v>
      </c>
    </row>
    <row r="306" spans="1:12" x14ac:dyDescent="0.2">
      <c r="A306" s="461" t="s">
        <v>4158</v>
      </c>
      <c r="B306" s="583" t="s">
        <v>4159</v>
      </c>
      <c r="C306" s="827">
        <v>7</v>
      </c>
      <c r="D306" s="828">
        <v>43312</v>
      </c>
      <c r="E306" s="823"/>
      <c r="F306" s="821"/>
      <c r="G306" s="824" t="s">
        <v>1848</v>
      </c>
      <c r="H306" s="819"/>
      <c r="I306" s="826" t="s">
        <v>4160</v>
      </c>
      <c r="K306" s="831"/>
      <c r="L306" s="831"/>
    </row>
    <row r="307" spans="1:12" x14ac:dyDescent="0.2">
      <c r="A307" s="830" t="s">
        <v>4161</v>
      </c>
      <c r="B307" s="829" t="s">
        <v>4162</v>
      </c>
      <c r="C307" s="827">
        <v>15</v>
      </c>
      <c r="D307" s="828">
        <v>43312</v>
      </c>
      <c r="E307" s="823"/>
      <c r="F307" s="821"/>
      <c r="G307" s="824" t="s">
        <v>1848</v>
      </c>
      <c r="H307" s="819"/>
      <c r="I307" s="826" t="s">
        <v>4163</v>
      </c>
    </row>
    <row r="308" spans="1:12" x14ac:dyDescent="0.2">
      <c r="A308" s="447" t="s">
        <v>4167</v>
      </c>
      <c r="B308" s="814" t="s">
        <v>4168</v>
      </c>
      <c r="C308" s="827">
        <v>6</v>
      </c>
      <c r="D308" s="828">
        <v>43312</v>
      </c>
      <c r="E308" s="823"/>
      <c r="F308" s="821"/>
      <c r="G308" s="824" t="s">
        <v>1848</v>
      </c>
      <c r="H308" s="819"/>
      <c r="I308" s="826" t="s">
        <v>4169</v>
      </c>
    </row>
    <row r="309" spans="1:12" x14ac:dyDescent="0.2">
      <c r="A309" s="461" t="s">
        <v>4164</v>
      </c>
      <c r="B309" s="829" t="s">
        <v>4165</v>
      </c>
      <c r="C309" s="827">
        <v>43</v>
      </c>
      <c r="D309" s="828">
        <v>43312</v>
      </c>
      <c r="E309" s="823"/>
      <c r="F309" s="821"/>
      <c r="G309" s="824" t="s">
        <v>1848</v>
      </c>
      <c r="H309" s="819"/>
      <c r="I309" s="826" t="s">
        <v>4166</v>
      </c>
    </row>
    <row r="310" spans="1:12" x14ac:dyDescent="0.2">
      <c r="A310" s="826" t="s">
        <v>4181</v>
      </c>
      <c r="B310" s="820" t="s">
        <v>4182</v>
      </c>
      <c r="C310" s="827">
        <v>7</v>
      </c>
      <c r="D310" s="828">
        <v>43281</v>
      </c>
      <c r="E310" s="823"/>
      <c r="F310" s="821"/>
      <c r="G310" s="824" t="s">
        <v>1848</v>
      </c>
      <c r="H310" s="819"/>
      <c r="I310" s="826" t="s">
        <v>4184</v>
      </c>
      <c r="K310" s="815"/>
      <c r="L310" s="815"/>
    </row>
    <row r="311" spans="1:12" x14ac:dyDescent="0.2">
      <c r="A311" s="33" t="s">
        <v>4177</v>
      </c>
      <c r="B311" s="822" t="s">
        <v>4178</v>
      </c>
      <c r="C311" s="827">
        <v>17</v>
      </c>
      <c r="D311" s="828">
        <v>43281</v>
      </c>
      <c r="E311" s="823" t="s">
        <v>1848</v>
      </c>
      <c r="F311" s="821"/>
      <c r="G311" s="824"/>
      <c r="H311" s="819"/>
      <c r="I311" s="826"/>
    </row>
    <row r="312" spans="1:12" x14ac:dyDescent="0.2">
      <c r="A312" s="822" t="s">
        <v>4179</v>
      </c>
      <c r="B312" s="818" t="s">
        <v>4180</v>
      </c>
      <c r="C312" s="827">
        <v>13</v>
      </c>
      <c r="D312" s="828">
        <v>43281</v>
      </c>
      <c r="E312" s="823"/>
      <c r="F312" s="821"/>
      <c r="G312" s="824" t="s">
        <v>1848</v>
      </c>
      <c r="H312" s="819"/>
      <c r="I312" s="826" t="s">
        <v>4183</v>
      </c>
    </row>
    <row r="313" spans="1:12" x14ac:dyDescent="0.2">
      <c r="A313" s="830" t="s">
        <v>4173</v>
      </c>
      <c r="B313" s="829" t="s">
        <v>4174</v>
      </c>
      <c r="C313" s="827">
        <v>7</v>
      </c>
      <c r="D313" s="828">
        <v>43255</v>
      </c>
      <c r="E313" s="823"/>
      <c r="F313" s="821" t="s">
        <v>1848</v>
      </c>
      <c r="G313" s="824"/>
      <c r="H313" s="819"/>
      <c r="I313" s="826" t="s">
        <v>1856</v>
      </c>
    </row>
    <row r="314" spans="1:12" x14ac:dyDescent="0.2">
      <c r="A314" s="817" t="s">
        <v>804</v>
      </c>
      <c r="B314" s="59" t="s">
        <v>805</v>
      </c>
      <c r="C314" s="827">
        <v>18</v>
      </c>
      <c r="D314" s="828">
        <v>43255</v>
      </c>
      <c r="E314" s="823" t="s">
        <v>1848</v>
      </c>
      <c r="F314" s="821"/>
      <c r="G314" s="824"/>
      <c r="H314" s="819"/>
      <c r="I314" s="826"/>
      <c r="K314" s="815"/>
      <c r="L314" s="815"/>
    </row>
    <row r="315" spans="1:12" x14ac:dyDescent="0.2">
      <c r="A315" s="807" t="s">
        <v>4175</v>
      </c>
      <c r="B315" s="820" t="s">
        <v>4176</v>
      </c>
      <c r="C315" s="827">
        <v>5</v>
      </c>
      <c r="D315" s="828">
        <v>43255</v>
      </c>
      <c r="E315" s="823" t="s">
        <v>1848</v>
      </c>
      <c r="F315" s="821"/>
      <c r="G315" s="824"/>
      <c r="H315" s="819"/>
      <c r="I315" s="826"/>
    </row>
    <row r="316" spans="1:12" x14ac:dyDescent="0.2">
      <c r="A316" s="826" t="s">
        <v>1179</v>
      </c>
      <c r="B316" s="816" t="s">
        <v>1180</v>
      </c>
      <c r="C316" s="827">
        <v>5</v>
      </c>
      <c r="D316" s="828">
        <v>43220</v>
      </c>
      <c r="E316" s="823"/>
      <c r="F316" s="821"/>
      <c r="G316" s="824" t="s">
        <v>1848</v>
      </c>
      <c r="H316" s="819"/>
      <c r="I316" s="826" t="s">
        <v>4064</v>
      </c>
    </row>
    <row r="317" spans="1:12" x14ac:dyDescent="0.2">
      <c r="A317" s="825" t="s">
        <v>1430</v>
      </c>
      <c r="B317" s="816" t="s">
        <v>1431</v>
      </c>
      <c r="C317" s="827">
        <v>6</v>
      </c>
      <c r="D317" s="828">
        <v>43191</v>
      </c>
      <c r="E317" s="823"/>
      <c r="F317" s="821"/>
      <c r="G317" s="824" t="s">
        <v>1848</v>
      </c>
      <c r="H317" s="819"/>
      <c r="I317" s="826" t="s">
        <v>4058</v>
      </c>
    </row>
    <row r="318" spans="1:12" x14ac:dyDescent="0.2">
      <c r="A318" s="825" t="s">
        <v>624</v>
      </c>
      <c r="B318" s="816" t="s">
        <v>625</v>
      </c>
      <c r="C318" s="827">
        <v>13</v>
      </c>
      <c r="D318" s="828">
        <v>43168</v>
      </c>
      <c r="E318" s="823" t="s">
        <v>1848</v>
      </c>
      <c r="F318" s="821"/>
      <c r="G318" s="824"/>
      <c r="H318" s="819"/>
      <c r="I318" s="826"/>
    </row>
    <row r="319" spans="1:12" x14ac:dyDescent="0.2">
      <c r="A319" s="825" t="s">
        <v>1626</v>
      </c>
      <c r="B319" s="816" t="s">
        <v>1627</v>
      </c>
      <c r="C319" s="827">
        <v>7</v>
      </c>
      <c r="D319" s="828">
        <v>43165</v>
      </c>
      <c r="E319" s="823"/>
      <c r="F319" s="821"/>
      <c r="G319" s="824" t="s">
        <v>1848</v>
      </c>
      <c r="H319" s="819"/>
      <c r="I319" s="816" t="s">
        <v>4039</v>
      </c>
      <c r="K319" s="815"/>
      <c r="L319" s="815"/>
    </row>
    <row r="320" spans="1:12" x14ac:dyDescent="0.2">
      <c r="A320" s="82" t="s">
        <v>1422</v>
      </c>
      <c r="B320" s="822" t="s">
        <v>1423</v>
      </c>
      <c r="C320" s="138">
        <v>7</v>
      </c>
      <c r="D320" s="139">
        <v>43162</v>
      </c>
      <c r="E320" s="47" t="s">
        <v>1848</v>
      </c>
      <c r="F320" s="46"/>
      <c r="G320" s="49"/>
      <c r="H320" s="43"/>
      <c r="I320" s="822" t="s">
        <v>4038</v>
      </c>
      <c r="K320" s="815"/>
      <c r="L320" s="815"/>
    </row>
    <row r="321" spans="1:12" x14ac:dyDescent="0.2">
      <c r="A321" s="29" t="s">
        <v>678</v>
      </c>
      <c r="B321" s="817" t="s">
        <v>679</v>
      </c>
      <c r="C321" s="133">
        <v>15</v>
      </c>
      <c r="D321" s="134">
        <v>43102</v>
      </c>
      <c r="E321" s="37"/>
      <c r="F321" s="21"/>
      <c r="G321" s="32" t="s">
        <v>1848</v>
      </c>
      <c r="H321" s="32"/>
      <c r="I321" s="820" t="s">
        <v>3941</v>
      </c>
    </row>
    <row r="322" spans="1:12" x14ac:dyDescent="0.2">
      <c r="A322" s="31" t="s">
        <v>164</v>
      </c>
      <c r="B322" s="816" t="s">
        <v>165</v>
      </c>
      <c r="C322" s="827">
        <v>46</v>
      </c>
      <c r="D322" s="828">
        <v>43098</v>
      </c>
      <c r="E322" s="823"/>
      <c r="F322" s="821"/>
      <c r="G322" s="824" t="s">
        <v>1848</v>
      </c>
      <c r="H322" s="824"/>
      <c r="I322" s="81" t="s">
        <v>3926</v>
      </c>
    </row>
    <row r="323" spans="1:12" x14ac:dyDescent="0.2">
      <c r="A323" s="825" t="s">
        <v>1991</v>
      </c>
      <c r="B323" s="816" t="s">
        <v>1992</v>
      </c>
      <c r="C323" s="827">
        <v>11</v>
      </c>
      <c r="D323" s="828">
        <v>43067</v>
      </c>
      <c r="E323" s="823"/>
      <c r="F323" s="821" t="s">
        <v>1848</v>
      </c>
      <c r="G323" s="824"/>
      <c r="H323" s="824"/>
      <c r="I323" s="81" t="s">
        <v>1993</v>
      </c>
    </row>
    <row r="324" spans="1:12" x14ac:dyDescent="0.2">
      <c r="A324" s="435" t="s">
        <v>2520</v>
      </c>
      <c r="B324" s="436" t="s">
        <v>2521</v>
      </c>
      <c r="C324" s="827">
        <v>6</v>
      </c>
      <c r="D324" s="828">
        <v>43060</v>
      </c>
      <c r="E324" s="823"/>
      <c r="F324" s="821" t="s">
        <v>1848</v>
      </c>
      <c r="G324" s="824"/>
      <c r="H324" s="824"/>
      <c r="I324" s="81" t="s">
        <v>3948</v>
      </c>
    </row>
    <row r="325" spans="1:12" x14ac:dyDescent="0.2">
      <c r="A325" s="982" t="s">
        <v>2310</v>
      </c>
      <c r="B325" s="822" t="s">
        <v>2311</v>
      </c>
      <c r="C325" s="138">
        <v>5</v>
      </c>
      <c r="D325" s="139">
        <v>43055</v>
      </c>
      <c r="E325" s="47"/>
      <c r="F325" s="46" t="s">
        <v>1848</v>
      </c>
      <c r="G325" s="49"/>
      <c r="H325" s="49"/>
      <c r="I325" s="820" t="s">
        <v>1856</v>
      </c>
    </row>
    <row r="326" spans="1:12" x14ac:dyDescent="0.2">
      <c r="A326" s="984" t="s">
        <v>2803</v>
      </c>
      <c r="B326" s="944" t="s">
        <v>2804</v>
      </c>
      <c r="C326" s="133">
        <v>5</v>
      </c>
      <c r="D326" s="134">
        <v>43054</v>
      </c>
      <c r="E326" s="37"/>
      <c r="F326" s="21" t="s">
        <v>1848</v>
      </c>
      <c r="G326" s="32"/>
      <c r="H326" s="38"/>
      <c r="I326" s="817" t="s">
        <v>3948</v>
      </c>
    </row>
    <row r="327" spans="1:12" x14ac:dyDescent="0.2">
      <c r="A327" s="31" t="s">
        <v>2433</v>
      </c>
      <c r="B327" s="816" t="s">
        <v>2434</v>
      </c>
      <c r="C327" s="827">
        <v>6</v>
      </c>
      <c r="D327" s="828">
        <v>43049</v>
      </c>
      <c r="E327" s="823"/>
      <c r="F327" s="821" t="s">
        <v>1848</v>
      </c>
      <c r="G327" s="824"/>
      <c r="H327" s="819"/>
      <c r="I327" s="826" t="s">
        <v>1856</v>
      </c>
    </row>
    <row r="328" spans="1:12" x14ac:dyDescent="0.2">
      <c r="A328" s="31" t="s">
        <v>2619</v>
      </c>
      <c r="B328" s="816" t="s">
        <v>2620</v>
      </c>
      <c r="C328" s="827">
        <v>7</v>
      </c>
      <c r="D328" s="828">
        <v>43049</v>
      </c>
      <c r="E328" s="823"/>
      <c r="F328" s="821" t="s">
        <v>1848</v>
      </c>
      <c r="G328" s="824"/>
      <c r="H328" s="819"/>
      <c r="I328" s="826" t="s">
        <v>1856</v>
      </c>
    </row>
    <row r="329" spans="1:12" x14ac:dyDescent="0.2">
      <c r="A329" s="825" t="s">
        <v>2358</v>
      </c>
      <c r="B329" s="816" t="s">
        <v>2359</v>
      </c>
      <c r="C329" s="827">
        <v>6</v>
      </c>
      <c r="D329" s="828">
        <v>43048</v>
      </c>
      <c r="E329" s="823"/>
      <c r="F329" s="821" t="s">
        <v>1848</v>
      </c>
      <c r="G329" s="824"/>
      <c r="H329" s="819"/>
      <c r="I329" s="826" t="s">
        <v>1856</v>
      </c>
      <c r="K329" s="815"/>
      <c r="L329" s="815"/>
    </row>
    <row r="330" spans="1:12" x14ac:dyDescent="0.2">
      <c r="A330" s="33" t="s">
        <v>2672</v>
      </c>
      <c r="B330" s="822" t="s">
        <v>2673</v>
      </c>
      <c r="C330" s="138">
        <v>6</v>
      </c>
      <c r="D330" s="139">
        <v>43042</v>
      </c>
      <c r="E330" s="47"/>
      <c r="F330" s="46" t="s">
        <v>1848</v>
      </c>
      <c r="G330" s="49"/>
      <c r="H330" s="43"/>
      <c r="I330" s="822" t="s">
        <v>1856</v>
      </c>
      <c r="K330" s="815"/>
      <c r="L330" s="815"/>
    </row>
    <row r="331" spans="1:12" x14ac:dyDescent="0.2">
      <c r="A331" s="29" t="s">
        <v>2413</v>
      </c>
      <c r="B331" s="817" t="s">
        <v>2414</v>
      </c>
      <c r="C331" s="133">
        <v>6</v>
      </c>
      <c r="D331" s="134">
        <v>43040</v>
      </c>
      <c r="E331" s="37"/>
      <c r="F331" s="21" t="s">
        <v>1848</v>
      </c>
      <c r="G331" s="32"/>
      <c r="H331" s="32"/>
      <c r="I331" s="59" t="s">
        <v>1856</v>
      </c>
      <c r="K331" s="815"/>
      <c r="L331" s="815"/>
    </row>
    <row r="332" spans="1:12" x14ac:dyDescent="0.2">
      <c r="A332" s="31" t="s">
        <v>2627</v>
      </c>
      <c r="B332" s="816" t="s">
        <v>2628</v>
      </c>
      <c r="C332" s="827">
        <v>6</v>
      </c>
      <c r="D332" s="828">
        <v>43039</v>
      </c>
      <c r="E332" s="823"/>
      <c r="F332" s="821"/>
      <c r="G332" s="824" t="s">
        <v>1848</v>
      </c>
      <c r="H332" s="824"/>
      <c r="I332" s="826" t="s">
        <v>2629</v>
      </c>
    </row>
    <row r="333" spans="1:12" x14ac:dyDescent="0.2">
      <c r="A333" s="918" t="s">
        <v>1915</v>
      </c>
      <c r="B333" s="135" t="s">
        <v>1913</v>
      </c>
      <c r="C333" s="827">
        <v>7</v>
      </c>
      <c r="D333" s="828">
        <v>43038</v>
      </c>
      <c r="E333" s="823"/>
      <c r="F333" s="821"/>
      <c r="G333" s="824"/>
      <c r="H333" s="824" t="s">
        <v>1848</v>
      </c>
      <c r="I333" s="826"/>
      <c r="K333" s="815"/>
      <c r="L333" s="815"/>
    </row>
    <row r="334" spans="1:12" x14ac:dyDescent="0.2">
      <c r="A334" s="31" t="s">
        <v>2605</v>
      </c>
      <c r="B334" s="816" t="s">
        <v>2606</v>
      </c>
      <c r="C334" s="827">
        <v>5</v>
      </c>
      <c r="D334" s="828">
        <v>43035</v>
      </c>
      <c r="E334" s="823"/>
      <c r="F334" s="821" t="s">
        <v>1848</v>
      </c>
      <c r="G334" s="824"/>
      <c r="H334" s="824"/>
      <c r="I334" s="826" t="s">
        <v>1856</v>
      </c>
      <c r="K334" s="815"/>
      <c r="L334" s="815"/>
    </row>
    <row r="335" spans="1:12" x14ac:dyDescent="0.2">
      <c r="A335" s="33" t="s">
        <v>1854</v>
      </c>
      <c r="B335" s="822" t="s">
        <v>1855</v>
      </c>
      <c r="C335" s="138">
        <v>6</v>
      </c>
      <c r="D335" s="139">
        <v>43034</v>
      </c>
      <c r="E335" s="47"/>
      <c r="F335" s="46" t="s">
        <v>1848</v>
      </c>
      <c r="G335" s="49"/>
      <c r="H335" s="49"/>
      <c r="I335" s="96" t="s">
        <v>1856</v>
      </c>
    </row>
    <row r="336" spans="1:12" x14ac:dyDescent="0.2">
      <c r="A336" s="54" t="s">
        <v>2470</v>
      </c>
      <c r="B336" s="817" t="s">
        <v>2471</v>
      </c>
      <c r="C336" s="133">
        <v>6</v>
      </c>
      <c r="D336" s="134">
        <v>43034</v>
      </c>
      <c r="E336" s="37"/>
      <c r="F336" s="21" t="s">
        <v>1848</v>
      </c>
      <c r="G336" s="32"/>
      <c r="H336" s="32"/>
      <c r="I336" s="18" t="s">
        <v>1856</v>
      </c>
      <c r="K336" s="815"/>
      <c r="L336" s="815"/>
    </row>
    <row r="337" spans="1:12" x14ac:dyDescent="0.2">
      <c r="A337" s="435" t="s">
        <v>2224</v>
      </c>
      <c r="B337" s="436" t="s">
        <v>2225</v>
      </c>
      <c r="C337" s="827">
        <v>6</v>
      </c>
      <c r="D337" s="828">
        <v>43028</v>
      </c>
      <c r="E337" s="823"/>
      <c r="F337" s="821" t="s">
        <v>1848</v>
      </c>
      <c r="G337" s="824"/>
      <c r="H337" s="824"/>
      <c r="I337" s="81" t="s">
        <v>3948</v>
      </c>
    </row>
    <row r="338" spans="1:12" x14ac:dyDescent="0.2">
      <c r="A338" s="825" t="s">
        <v>2226</v>
      </c>
      <c r="B338" s="816" t="s">
        <v>2227</v>
      </c>
      <c r="C338" s="827">
        <v>6</v>
      </c>
      <c r="D338" s="828">
        <v>43028</v>
      </c>
      <c r="E338" s="823"/>
      <c r="F338" s="821" t="s">
        <v>1848</v>
      </c>
      <c r="G338" s="824"/>
      <c r="H338" s="824"/>
      <c r="I338" s="81" t="s">
        <v>1856</v>
      </c>
    </row>
    <row r="339" spans="1:12" x14ac:dyDescent="0.2">
      <c r="A339" s="31" t="s">
        <v>2308</v>
      </c>
      <c r="B339" s="816" t="s">
        <v>2309</v>
      </c>
      <c r="C339" s="827">
        <v>6</v>
      </c>
      <c r="D339" s="828">
        <v>43027</v>
      </c>
      <c r="E339" s="823"/>
      <c r="F339" s="821" t="s">
        <v>1848</v>
      </c>
      <c r="G339" s="824"/>
      <c r="H339" s="824"/>
      <c r="I339" s="81" t="s">
        <v>1856</v>
      </c>
    </row>
    <row r="340" spans="1:12" x14ac:dyDescent="0.2">
      <c r="A340" s="33" t="s">
        <v>1987</v>
      </c>
      <c r="B340" s="822" t="s">
        <v>1988</v>
      </c>
      <c r="C340" s="138">
        <v>5</v>
      </c>
      <c r="D340" s="139">
        <v>43026</v>
      </c>
      <c r="E340" s="47"/>
      <c r="F340" s="46" t="s">
        <v>1848</v>
      </c>
      <c r="G340" s="49"/>
      <c r="H340" s="49"/>
      <c r="I340" s="818" t="s">
        <v>1856</v>
      </c>
      <c r="K340" s="815"/>
      <c r="L340" s="815"/>
    </row>
    <row r="341" spans="1:12" x14ac:dyDescent="0.2">
      <c r="A341" s="29" t="s">
        <v>2840</v>
      </c>
      <c r="B341" s="817" t="s">
        <v>2841</v>
      </c>
      <c r="C341" s="133">
        <v>6</v>
      </c>
      <c r="D341" s="134">
        <v>43026</v>
      </c>
      <c r="E341" s="37"/>
      <c r="F341" s="21" t="s">
        <v>1848</v>
      </c>
      <c r="G341" s="32"/>
      <c r="H341" s="32"/>
      <c r="I341" s="18" t="s">
        <v>1856</v>
      </c>
    </row>
    <row r="342" spans="1:12" x14ac:dyDescent="0.2">
      <c r="A342" s="442" t="s">
        <v>2300</v>
      </c>
      <c r="B342" s="434" t="s">
        <v>2301</v>
      </c>
      <c r="C342" s="827">
        <v>14</v>
      </c>
      <c r="D342" s="828">
        <v>43020</v>
      </c>
      <c r="E342" s="823" t="s">
        <v>1848</v>
      </c>
      <c r="F342" s="821"/>
      <c r="G342" s="824"/>
      <c r="H342" s="824"/>
      <c r="I342" s="820" t="s">
        <v>3943</v>
      </c>
    </row>
    <row r="343" spans="1:12" x14ac:dyDescent="0.2">
      <c r="A343" s="31" t="s">
        <v>1981</v>
      </c>
      <c r="B343" s="816" t="s">
        <v>1982</v>
      </c>
      <c r="C343" s="827">
        <v>6</v>
      </c>
      <c r="D343" s="828">
        <v>43010</v>
      </c>
      <c r="E343" s="823" t="s">
        <v>1848</v>
      </c>
      <c r="F343" s="821"/>
      <c r="G343" s="824"/>
      <c r="H343" s="824"/>
      <c r="I343" s="81" t="s">
        <v>1983</v>
      </c>
    </row>
    <row r="344" spans="1:12" x14ac:dyDescent="0.2">
      <c r="A344" s="31" t="s">
        <v>2947</v>
      </c>
      <c r="B344" s="816" t="s">
        <v>2948</v>
      </c>
      <c r="C344" s="827">
        <v>6</v>
      </c>
      <c r="D344" s="828">
        <v>43010</v>
      </c>
      <c r="E344" s="823"/>
      <c r="F344" s="821" t="s">
        <v>1848</v>
      </c>
      <c r="G344" s="824"/>
      <c r="H344" s="824"/>
      <c r="I344" s="81" t="s">
        <v>2949</v>
      </c>
    </row>
    <row r="345" spans="1:12" x14ac:dyDescent="0.2">
      <c r="A345" s="33" t="s">
        <v>2882</v>
      </c>
      <c r="B345" s="822" t="s">
        <v>2883</v>
      </c>
      <c r="C345" s="138">
        <v>7</v>
      </c>
      <c r="D345" s="139">
        <v>43007</v>
      </c>
      <c r="E345" s="47"/>
      <c r="F345" s="46" t="s">
        <v>1848</v>
      </c>
      <c r="G345" s="49"/>
      <c r="H345" s="49"/>
      <c r="I345" s="818" t="s">
        <v>2884</v>
      </c>
    </row>
    <row r="346" spans="1:12" x14ac:dyDescent="0.2">
      <c r="A346" s="54" t="s">
        <v>2663</v>
      </c>
      <c r="B346" s="817" t="s">
        <v>2664</v>
      </c>
      <c r="C346" s="133">
        <v>5</v>
      </c>
      <c r="D346" s="134">
        <v>43005</v>
      </c>
      <c r="E346" s="37"/>
      <c r="F346" s="21" t="s">
        <v>1848</v>
      </c>
      <c r="G346" s="32"/>
      <c r="H346" s="32"/>
      <c r="I346" s="55" t="s">
        <v>1856</v>
      </c>
    </row>
    <row r="347" spans="1:12" x14ac:dyDescent="0.2">
      <c r="A347" s="825" t="s">
        <v>2163</v>
      </c>
      <c r="B347" s="816" t="s">
        <v>2164</v>
      </c>
      <c r="C347" s="827">
        <v>12</v>
      </c>
      <c r="D347" s="828">
        <v>42998</v>
      </c>
      <c r="E347" s="823"/>
      <c r="F347" s="821"/>
      <c r="G347" s="824" t="s">
        <v>1848</v>
      </c>
      <c r="H347" s="824"/>
      <c r="I347" s="81" t="s">
        <v>2165</v>
      </c>
    </row>
    <row r="348" spans="1:12" x14ac:dyDescent="0.2">
      <c r="A348" s="31" t="s">
        <v>2058</v>
      </c>
      <c r="B348" s="816" t="s">
        <v>2059</v>
      </c>
      <c r="C348" s="827">
        <v>7</v>
      </c>
      <c r="D348" s="828">
        <v>42996</v>
      </c>
      <c r="E348" s="823"/>
      <c r="F348" s="821" t="s">
        <v>1848</v>
      </c>
      <c r="G348" s="824"/>
      <c r="H348" s="824"/>
      <c r="I348" s="81" t="s">
        <v>1856</v>
      </c>
    </row>
    <row r="349" spans="1:12" x14ac:dyDescent="0.2">
      <c r="A349" s="825" t="s">
        <v>2173</v>
      </c>
      <c r="B349" s="816" t="s">
        <v>2174</v>
      </c>
      <c r="C349" s="827">
        <v>5</v>
      </c>
      <c r="D349" s="828">
        <v>42996</v>
      </c>
      <c r="E349" s="823"/>
      <c r="F349" s="821" t="s">
        <v>1848</v>
      </c>
      <c r="G349" s="824"/>
      <c r="H349" s="824"/>
      <c r="I349" s="820" t="s">
        <v>1856</v>
      </c>
    </row>
    <row r="350" spans="1:12" x14ac:dyDescent="0.2">
      <c r="A350" s="82" t="s">
        <v>1938</v>
      </c>
      <c r="B350" s="822" t="s">
        <v>1939</v>
      </c>
      <c r="C350" s="138">
        <v>19</v>
      </c>
      <c r="D350" s="139">
        <v>42993</v>
      </c>
      <c r="E350" s="47" t="s">
        <v>1848</v>
      </c>
      <c r="F350" s="46"/>
      <c r="G350" s="49"/>
      <c r="H350" s="49"/>
      <c r="I350" s="818"/>
    </row>
    <row r="351" spans="1:12" x14ac:dyDescent="0.2">
      <c r="A351" s="29" t="s">
        <v>2441</v>
      </c>
      <c r="B351" s="817" t="s">
        <v>2442</v>
      </c>
      <c r="C351" s="133">
        <v>7</v>
      </c>
      <c r="D351" s="134">
        <v>42993</v>
      </c>
      <c r="E351" s="37"/>
      <c r="F351" s="21" t="s">
        <v>1848</v>
      </c>
      <c r="G351" s="32"/>
      <c r="H351" s="32"/>
      <c r="I351" s="993" t="s">
        <v>4061</v>
      </c>
    </row>
    <row r="352" spans="1:12" x14ac:dyDescent="0.2">
      <c r="A352" s="31" t="s">
        <v>2707</v>
      </c>
      <c r="B352" s="816" t="s">
        <v>2708</v>
      </c>
      <c r="C352" s="827">
        <v>7</v>
      </c>
      <c r="D352" s="828">
        <v>42993</v>
      </c>
      <c r="E352" s="823"/>
      <c r="F352" s="821" t="s">
        <v>1848</v>
      </c>
      <c r="G352" s="824"/>
      <c r="H352" s="824"/>
      <c r="I352" s="820" t="s">
        <v>1856</v>
      </c>
      <c r="K352" s="815"/>
      <c r="L352" s="815"/>
    </row>
    <row r="353" spans="1:12" x14ac:dyDescent="0.2">
      <c r="A353" s="825" t="s">
        <v>2189</v>
      </c>
      <c r="B353" s="816" t="s">
        <v>2190</v>
      </c>
      <c r="C353" s="827">
        <v>8</v>
      </c>
      <c r="D353" s="828">
        <v>42992</v>
      </c>
      <c r="E353" s="823"/>
      <c r="F353" s="821"/>
      <c r="G353" s="824" t="s">
        <v>1848</v>
      </c>
      <c r="H353" s="824"/>
      <c r="I353" s="81" t="s">
        <v>2191</v>
      </c>
    </row>
    <row r="354" spans="1:12" x14ac:dyDescent="0.2">
      <c r="A354" s="825" t="s">
        <v>2724</v>
      </c>
      <c r="B354" s="816" t="s">
        <v>2725</v>
      </c>
      <c r="C354" s="827">
        <v>6</v>
      </c>
      <c r="D354" s="828">
        <v>42983</v>
      </c>
      <c r="E354" s="823"/>
      <c r="F354" s="821" t="s">
        <v>1848</v>
      </c>
      <c r="G354" s="824"/>
      <c r="H354" s="824"/>
      <c r="I354" s="820" t="s">
        <v>1856</v>
      </c>
    </row>
    <row r="355" spans="1:12" x14ac:dyDescent="0.2">
      <c r="A355" s="972" t="s">
        <v>2773</v>
      </c>
      <c r="B355" s="137" t="s">
        <v>2774</v>
      </c>
      <c r="C355" s="138">
        <v>11</v>
      </c>
      <c r="D355" s="139">
        <v>42983</v>
      </c>
      <c r="E355" s="47"/>
      <c r="F355" s="46"/>
      <c r="G355" s="49"/>
      <c r="H355" s="49" t="s">
        <v>1848</v>
      </c>
      <c r="I355" s="818"/>
      <c r="K355" s="815"/>
      <c r="L355" s="815"/>
    </row>
    <row r="356" spans="1:12" x14ac:dyDescent="0.2">
      <c r="A356" s="29" t="s">
        <v>1874</v>
      </c>
      <c r="B356" s="817" t="s">
        <v>1875</v>
      </c>
      <c r="C356" s="133">
        <v>6</v>
      </c>
      <c r="D356" s="134">
        <v>42978</v>
      </c>
      <c r="E356" s="37"/>
      <c r="F356" s="21" t="s">
        <v>1848</v>
      </c>
      <c r="G356" s="32"/>
      <c r="H356" s="32"/>
      <c r="I356" s="18" t="s">
        <v>1856</v>
      </c>
      <c r="K356" s="831"/>
      <c r="L356" s="831"/>
    </row>
    <row r="357" spans="1:12" x14ac:dyDescent="0.2">
      <c r="A357" s="31" t="s">
        <v>2178</v>
      </c>
      <c r="B357" s="816" t="s">
        <v>2179</v>
      </c>
      <c r="C357" s="827">
        <v>5</v>
      </c>
      <c r="D357" s="828">
        <v>42978</v>
      </c>
      <c r="E357" s="823"/>
      <c r="F357" s="821"/>
      <c r="G357" s="824" t="s">
        <v>1848</v>
      </c>
      <c r="H357" s="824"/>
      <c r="I357" s="820" t="s">
        <v>2180</v>
      </c>
      <c r="K357" s="815"/>
      <c r="L357" s="815"/>
    </row>
    <row r="358" spans="1:12" x14ac:dyDescent="0.2">
      <c r="A358" s="31" t="s">
        <v>2973</v>
      </c>
      <c r="B358" s="816" t="s">
        <v>2974</v>
      </c>
      <c r="C358" s="827">
        <v>7</v>
      </c>
      <c r="D358" s="828">
        <v>42975</v>
      </c>
      <c r="E358" s="823"/>
      <c r="F358" s="821"/>
      <c r="G358" s="824" t="s">
        <v>1848</v>
      </c>
      <c r="H358" s="824"/>
      <c r="I358" s="81" t="s">
        <v>2975</v>
      </c>
    </row>
    <row r="359" spans="1:12" x14ac:dyDescent="0.2">
      <c r="A359" s="974" t="s">
        <v>2288</v>
      </c>
      <c r="B359" s="436" t="s">
        <v>2289</v>
      </c>
      <c r="C359" s="827">
        <v>12</v>
      </c>
      <c r="D359" s="828">
        <v>42957</v>
      </c>
      <c r="E359" s="823"/>
      <c r="F359" s="821" t="s">
        <v>1848</v>
      </c>
      <c r="G359" s="824"/>
      <c r="H359" s="824"/>
      <c r="I359" s="81" t="s">
        <v>3948</v>
      </c>
    </row>
    <row r="360" spans="1:12" x14ac:dyDescent="0.2">
      <c r="A360" s="82" t="s">
        <v>2514</v>
      </c>
      <c r="B360" s="822" t="s">
        <v>2515</v>
      </c>
      <c r="C360" s="138">
        <v>16</v>
      </c>
      <c r="D360" s="139">
        <v>42957</v>
      </c>
      <c r="E360" s="47"/>
      <c r="F360" s="46" t="s">
        <v>1848</v>
      </c>
      <c r="G360" s="49"/>
      <c r="H360" s="49"/>
      <c r="I360" s="818" t="s">
        <v>2516</v>
      </c>
    </row>
    <row r="361" spans="1:12" x14ac:dyDescent="0.2">
      <c r="A361" s="983" t="s">
        <v>2391</v>
      </c>
      <c r="B361" s="163" t="s">
        <v>2392</v>
      </c>
      <c r="C361" s="133">
        <v>7</v>
      </c>
      <c r="D361" s="134">
        <v>42956</v>
      </c>
      <c r="E361" s="37"/>
      <c r="F361" s="21"/>
      <c r="G361" s="32"/>
      <c r="H361" s="32" t="s">
        <v>1848</v>
      </c>
      <c r="I361" s="817"/>
    </row>
    <row r="362" spans="1:12" x14ac:dyDescent="0.2">
      <c r="A362" s="31" t="s">
        <v>2449</v>
      </c>
      <c r="B362" s="816" t="s">
        <v>2450</v>
      </c>
      <c r="C362" s="827">
        <v>6</v>
      </c>
      <c r="D362" s="828">
        <v>42955</v>
      </c>
      <c r="E362" s="823"/>
      <c r="F362" s="821" t="s">
        <v>1848</v>
      </c>
      <c r="G362" s="824"/>
      <c r="H362" s="824"/>
      <c r="I362" s="816" t="s">
        <v>1856</v>
      </c>
    </row>
    <row r="363" spans="1:12" x14ac:dyDescent="0.2">
      <c r="A363" s="142" t="s">
        <v>2677</v>
      </c>
      <c r="B363" s="69" t="s">
        <v>2678</v>
      </c>
      <c r="C363" s="827">
        <v>6</v>
      </c>
      <c r="D363" s="828">
        <v>42955</v>
      </c>
      <c r="E363" s="823"/>
      <c r="F363" s="821" t="s">
        <v>1848</v>
      </c>
      <c r="G363" s="824"/>
      <c r="H363" s="824"/>
      <c r="I363" s="816" t="s">
        <v>2679</v>
      </c>
    </row>
    <row r="364" spans="1:12" x14ac:dyDescent="0.2">
      <c r="A364" s="31" t="s">
        <v>2526</v>
      </c>
      <c r="B364" s="816" t="s">
        <v>2525</v>
      </c>
      <c r="C364" s="827">
        <v>7</v>
      </c>
      <c r="D364" s="828">
        <v>42954</v>
      </c>
      <c r="E364" s="823"/>
      <c r="F364" s="821" t="s">
        <v>1848</v>
      </c>
      <c r="G364" s="824"/>
      <c r="H364" s="824"/>
      <c r="I364" s="816" t="s">
        <v>1856</v>
      </c>
    </row>
    <row r="365" spans="1:12" x14ac:dyDescent="0.2">
      <c r="A365" s="33" t="s">
        <v>2270</v>
      </c>
      <c r="B365" s="822" t="s">
        <v>2271</v>
      </c>
      <c r="C365" s="138">
        <v>6</v>
      </c>
      <c r="D365" s="139">
        <v>42951</v>
      </c>
      <c r="E365" s="47"/>
      <c r="F365" s="46" t="s">
        <v>1848</v>
      </c>
      <c r="G365" s="49"/>
      <c r="H365" s="49"/>
      <c r="I365" s="822" t="s">
        <v>1856</v>
      </c>
      <c r="K365" s="815"/>
      <c r="L365" s="815"/>
    </row>
    <row r="366" spans="1:12" x14ac:dyDescent="0.2">
      <c r="A366" s="975" t="s">
        <v>2290</v>
      </c>
      <c r="B366" s="944" t="s">
        <v>2291</v>
      </c>
      <c r="C366" s="133">
        <v>7</v>
      </c>
      <c r="D366" s="134">
        <v>42951</v>
      </c>
      <c r="E366" s="37"/>
      <c r="F366" s="21" t="s">
        <v>1848</v>
      </c>
      <c r="G366" s="32"/>
      <c r="H366" s="32"/>
      <c r="I366" s="18" t="s">
        <v>3948</v>
      </c>
    </row>
    <row r="367" spans="1:12" x14ac:dyDescent="0.2">
      <c r="A367" s="31" t="s">
        <v>2752</v>
      </c>
      <c r="B367" s="816" t="s">
        <v>2753</v>
      </c>
      <c r="C367" s="827">
        <v>6</v>
      </c>
      <c r="D367" s="828">
        <v>42951</v>
      </c>
      <c r="E367" s="823"/>
      <c r="F367" s="821" t="s">
        <v>1848</v>
      </c>
      <c r="G367" s="824"/>
      <c r="H367" s="824"/>
      <c r="I367" s="820" t="s">
        <v>1856</v>
      </c>
    </row>
    <row r="368" spans="1:12" x14ac:dyDescent="0.2">
      <c r="A368" s="825" t="s">
        <v>2758</v>
      </c>
      <c r="B368" s="816" t="s">
        <v>2759</v>
      </c>
      <c r="C368" s="827">
        <v>6</v>
      </c>
      <c r="D368" s="828">
        <v>42951</v>
      </c>
      <c r="E368" s="823"/>
      <c r="F368" s="821" t="s">
        <v>1848</v>
      </c>
      <c r="G368" s="824"/>
      <c r="H368" s="824"/>
      <c r="I368" s="820" t="s">
        <v>1856</v>
      </c>
    </row>
    <row r="369" spans="1:12" x14ac:dyDescent="0.2">
      <c r="A369" s="825" t="s">
        <v>2966</v>
      </c>
      <c r="B369" s="816" t="s">
        <v>2967</v>
      </c>
      <c r="C369" s="827">
        <v>5</v>
      </c>
      <c r="D369" s="828">
        <v>42950</v>
      </c>
      <c r="E369" s="823"/>
      <c r="F369" s="821" t="s">
        <v>1848</v>
      </c>
      <c r="G369" s="824"/>
      <c r="H369" s="824"/>
      <c r="I369" s="820" t="s">
        <v>1856</v>
      </c>
    </row>
    <row r="370" spans="1:12" x14ac:dyDescent="0.2">
      <c r="A370" s="33" t="s">
        <v>2893</v>
      </c>
      <c r="B370" s="822" t="s">
        <v>2894</v>
      </c>
      <c r="C370" s="138">
        <v>6</v>
      </c>
      <c r="D370" s="139">
        <v>42949</v>
      </c>
      <c r="E370" s="47"/>
      <c r="F370" s="46" t="s">
        <v>1848</v>
      </c>
      <c r="G370" s="49"/>
      <c r="H370" s="49"/>
      <c r="I370" s="818" t="s">
        <v>1856</v>
      </c>
    </row>
    <row r="371" spans="1:12" x14ac:dyDescent="0.2">
      <c r="A371" s="54" t="s">
        <v>2718</v>
      </c>
      <c r="B371" s="817" t="s">
        <v>2719</v>
      </c>
      <c r="C371" s="133">
        <v>13</v>
      </c>
      <c r="D371" s="134">
        <v>42948</v>
      </c>
      <c r="E371" s="37"/>
      <c r="F371" s="21"/>
      <c r="G371" s="32" t="s">
        <v>1848</v>
      </c>
      <c r="H371" s="32"/>
      <c r="I371" s="817" t="s">
        <v>2720</v>
      </c>
      <c r="K371" s="815"/>
      <c r="L371" s="815"/>
    </row>
    <row r="372" spans="1:12" x14ac:dyDescent="0.2">
      <c r="A372" s="825" t="s">
        <v>1886</v>
      </c>
      <c r="B372" s="816" t="s">
        <v>1887</v>
      </c>
      <c r="C372" s="827">
        <v>11</v>
      </c>
      <c r="D372" s="828">
        <v>42916</v>
      </c>
      <c r="E372" s="823"/>
      <c r="F372" s="821"/>
      <c r="G372" s="824" t="s">
        <v>1848</v>
      </c>
      <c r="H372" s="824"/>
      <c r="I372" s="826" t="s">
        <v>1888</v>
      </c>
    </row>
    <row r="373" spans="1:12" x14ac:dyDescent="0.2">
      <c r="A373" s="825" t="s">
        <v>1867</v>
      </c>
      <c r="B373" s="816" t="s">
        <v>1868</v>
      </c>
      <c r="C373" s="827">
        <v>5</v>
      </c>
      <c r="D373" s="828">
        <v>42909</v>
      </c>
      <c r="E373" s="823"/>
      <c r="F373" s="821"/>
      <c r="G373" s="824" t="s">
        <v>1869</v>
      </c>
      <c r="H373" s="824"/>
      <c r="I373" s="826" t="s">
        <v>1870</v>
      </c>
    </row>
    <row r="374" spans="1:12" x14ac:dyDescent="0.2">
      <c r="A374" s="825" t="s">
        <v>2781</v>
      </c>
      <c r="B374" s="816" t="s">
        <v>2782</v>
      </c>
      <c r="C374" s="827">
        <v>18</v>
      </c>
      <c r="D374" s="828">
        <v>42902</v>
      </c>
      <c r="E374" s="823"/>
      <c r="F374" s="821"/>
      <c r="G374" s="824" t="s">
        <v>1848</v>
      </c>
      <c r="H374" s="824"/>
      <c r="I374" s="826" t="s">
        <v>2783</v>
      </c>
    </row>
    <row r="375" spans="1:12" x14ac:dyDescent="0.2">
      <c r="A375" s="82" t="s">
        <v>2485</v>
      </c>
      <c r="B375" s="822" t="s">
        <v>2486</v>
      </c>
      <c r="C375" s="138">
        <v>8</v>
      </c>
      <c r="D375" s="139">
        <v>42900</v>
      </c>
      <c r="E375" s="47"/>
      <c r="F375" s="46"/>
      <c r="G375" s="49" t="s">
        <v>1848</v>
      </c>
      <c r="H375" s="49"/>
      <c r="I375" s="96" t="s">
        <v>2487</v>
      </c>
    </row>
    <row r="376" spans="1:12" x14ac:dyDescent="0.2">
      <c r="A376" s="54" t="s">
        <v>2399</v>
      </c>
      <c r="B376" s="817" t="s">
        <v>2400</v>
      </c>
      <c r="C376" s="133">
        <v>6</v>
      </c>
      <c r="D376" s="134">
        <v>42887</v>
      </c>
      <c r="E376" s="37"/>
      <c r="F376" s="21"/>
      <c r="G376" s="32" t="s">
        <v>1848</v>
      </c>
      <c r="H376" s="21"/>
      <c r="I376" s="55" t="s">
        <v>2401</v>
      </c>
    </row>
    <row r="377" spans="1:12" x14ac:dyDescent="0.2">
      <c r="A377" s="825" t="s">
        <v>2931</v>
      </c>
      <c r="B377" s="816" t="s">
        <v>2932</v>
      </c>
      <c r="C377" s="827">
        <v>39</v>
      </c>
      <c r="D377" s="828">
        <v>42886</v>
      </c>
      <c r="E377" s="823"/>
      <c r="F377" s="821"/>
      <c r="G377" s="824" t="s">
        <v>1848</v>
      </c>
      <c r="H377" s="821"/>
      <c r="I377" s="81" t="s">
        <v>2933</v>
      </c>
    </row>
    <row r="378" spans="1:12" x14ac:dyDescent="0.2">
      <c r="A378" s="825" t="s">
        <v>2968</v>
      </c>
      <c r="B378" s="816" t="s">
        <v>2969</v>
      </c>
      <c r="C378" s="827">
        <v>5</v>
      </c>
      <c r="D378" s="828">
        <v>42886</v>
      </c>
      <c r="E378" s="823"/>
      <c r="F378" s="821"/>
      <c r="G378" s="824" t="s">
        <v>1848</v>
      </c>
      <c r="H378" s="821"/>
      <c r="I378" s="81" t="s">
        <v>2970</v>
      </c>
    </row>
    <row r="379" spans="1:12" x14ac:dyDescent="0.2">
      <c r="A379" s="148" t="s">
        <v>2790</v>
      </c>
      <c r="B379" s="816" t="s">
        <v>2791</v>
      </c>
      <c r="C379" s="64">
        <v>7</v>
      </c>
      <c r="D379" s="149">
        <v>42873</v>
      </c>
      <c r="E379" s="821" t="s">
        <v>1848</v>
      </c>
      <c r="F379" s="821"/>
      <c r="G379" s="821"/>
      <c r="H379" s="821"/>
      <c r="I379" s="816"/>
    </row>
    <row r="380" spans="1:12" x14ac:dyDescent="0.2">
      <c r="A380" s="82" t="s">
        <v>2100</v>
      </c>
      <c r="B380" s="822" t="s">
        <v>2101</v>
      </c>
      <c r="C380" s="138">
        <v>6</v>
      </c>
      <c r="D380" s="139">
        <v>42856</v>
      </c>
      <c r="E380" s="47"/>
      <c r="F380" s="46"/>
      <c r="G380" s="49" t="s">
        <v>1848</v>
      </c>
      <c r="H380" s="46"/>
      <c r="I380" s="85" t="s">
        <v>2102</v>
      </c>
    </row>
    <row r="381" spans="1:12" x14ac:dyDescent="0.2">
      <c r="A381" s="54" t="s">
        <v>2211</v>
      </c>
      <c r="B381" s="817" t="s">
        <v>2212</v>
      </c>
      <c r="C381" s="133">
        <v>10</v>
      </c>
      <c r="D381" s="134">
        <v>42853</v>
      </c>
      <c r="E381" s="37" t="s">
        <v>1848</v>
      </c>
      <c r="F381" s="21"/>
      <c r="G381" s="32"/>
      <c r="H381" s="32"/>
      <c r="I381" s="18"/>
    </row>
    <row r="382" spans="1:12" x14ac:dyDescent="0.2">
      <c r="A382" s="825" t="s">
        <v>2032</v>
      </c>
      <c r="B382" s="816" t="s">
        <v>2033</v>
      </c>
      <c r="C382" s="827">
        <v>8</v>
      </c>
      <c r="D382" s="828">
        <v>42849</v>
      </c>
      <c r="E382" s="823"/>
      <c r="F382" s="821"/>
      <c r="G382" s="824" t="s">
        <v>1848</v>
      </c>
      <c r="H382" s="824"/>
      <c r="I382" s="81" t="s">
        <v>2034</v>
      </c>
    </row>
    <row r="383" spans="1:12" x14ac:dyDescent="0.2">
      <c r="A383" s="825" t="s">
        <v>2760</v>
      </c>
      <c r="B383" s="816" t="s">
        <v>2761</v>
      </c>
      <c r="C383" s="827">
        <v>6</v>
      </c>
      <c r="D383" s="828">
        <v>42836</v>
      </c>
      <c r="E383" s="823" t="s">
        <v>1848</v>
      </c>
      <c r="F383" s="821"/>
      <c r="G383" s="824"/>
      <c r="H383" s="824"/>
      <c r="I383" s="820"/>
    </row>
    <row r="384" spans="1:12" x14ac:dyDescent="0.2">
      <c r="A384" s="825" t="s">
        <v>2039</v>
      </c>
      <c r="B384" s="816" t="s">
        <v>2040</v>
      </c>
      <c r="C384" s="827">
        <v>6</v>
      </c>
      <c r="D384" s="828">
        <v>42832</v>
      </c>
      <c r="E384" s="823"/>
      <c r="F384" s="821"/>
      <c r="G384" s="824" t="s">
        <v>1848</v>
      </c>
      <c r="H384" s="824"/>
      <c r="I384" s="81" t="s">
        <v>2041</v>
      </c>
      <c r="K384" s="815"/>
      <c r="L384" s="815"/>
    </row>
    <row r="385" spans="1:13" x14ac:dyDescent="0.2">
      <c r="A385" s="82" t="s">
        <v>2282</v>
      </c>
      <c r="B385" s="822" t="s">
        <v>2283</v>
      </c>
      <c r="C385" s="138">
        <v>11</v>
      </c>
      <c r="D385" s="139">
        <v>42828</v>
      </c>
      <c r="E385" s="47"/>
      <c r="F385" s="46"/>
      <c r="G385" s="49" t="s">
        <v>1848</v>
      </c>
      <c r="H385" s="49"/>
      <c r="I385" s="81" t="s">
        <v>2284</v>
      </c>
      <c r="K385" s="815"/>
      <c r="L385" s="815"/>
    </row>
    <row r="386" spans="1:13" x14ac:dyDescent="0.2">
      <c r="A386" s="54" t="s">
        <v>2213</v>
      </c>
      <c r="B386" s="817" t="s">
        <v>2214</v>
      </c>
      <c r="C386" s="133">
        <v>6</v>
      </c>
      <c r="D386" s="134">
        <v>42822</v>
      </c>
      <c r="E386" s="37"/>
      <c r="F386" s="21"/>
      <c r="G386" s="32" t="s">
        <v>1848</v>
      </c>
      <c r="H386" s="38"/>
      <c r="I386" s="59" t="s">
        <v>2215</v>
      </c>
    </row>
    <row r="387" spans="1:13" x14ac:dyDescent="0.2">
      <c r="A387" s="825" t="s">
        <v>2330</v>
      </c>
      <c r="B387" s="816" t="s">
        <v>2331</v>
      </c>
      <c r="C387" s="64">
        <v>6</v>
      </c>
      <c r="D387" s="828">
        <v>42804</v>
      </c>
      <c r="E387" s="823"/>
      <c r="F387" s="821"/>
      <c r="G387" s="824" t="s">
        <v>1848</v>
      </c>
      <c r="H387" s="819"/>
      <c r="I387" s="826" t="s">
        <v>2332</v>
      </c>
    </row>
    <row r="388" spans="1:13" x14ac:dyDescent="0.2">
      <c r="A388" s="825" t="s">
        <v>2452</v>
      </c>
      <c r="B388" s="816" t="s">
        <v>2453</v>
      </c>
      <c r="C388" s="64">
        <v>25</v>
      </c>
      <c r="D388" s="828">
        <v>42804</v>
      </c>
      <c r="E388" s="823"/>
      <c r="F388" s="821"/>
      <c r="G388" s="824" t="s">
        <v>1848</v>
      </c>
      <c r="H388" s="819"/>
      <c r="I388" s="826" t="s">
        <v>2454</v>
      </c>
    </row>
    <row r="389" spans="1:13" x14ac:dyDescent="0.2">
      <c r="A389" s="825" t="s">
        <v>2077</v>
      </c>
      <c r="B389" s="816" t="s">
        <v>2078</v>
      </c>
      <c r="C389" s="64">
        <v>33</v>
      </c>
      <c r="D389" s="828">
        <v>42795</v>
      </c>
      <c r="E389" s="823"/>
      <c r="F389" s="821"/>
      <c r="G389" s="824" t="s">
        <v>1848</v>
      </c>
      <c r="H389" s="819"/>
      <c r="I389" s="826" t="s">
        <v>2079</v>
      </c>
    </row>
    <row r="390" spans="1:13" x14ac:dyDescent="0.2">
      <c r="A390" s="82" t="s">
        <v>2784</v>
      </c>
      <c r="B390" s="822" t="s">
        <v>2785</v>
      </c>
      <c r="C390" s="70">
        <v>7</v>
      </c>
      <c r="D390" s="139">
        <v>42793</v>
      </c>
      <c r="E390" s="47"/>
      <c r="F390" s="46"/>
      <c r="G390" s="49" t="s">
        <v>1848</v>
      </c>
      <c r="H390" s="43"/>
      <c r="I390" s="822" t="s">
        <v>2786</v>
      </c>
      <c r="L390" s="815"/>
      <c r="M390" s="815"/>
    </row>
    <row r="391" spans="1:13" x14ac:dyDescent="0.2">
      <c r="A391" s="54" t="s">
        <v>2305</v>
      </c>
      <c r="B391" s="817" t="s">
        <v>2306</v>
      </c>
      <c r="C391" s="56">
        <v>5</v>
      </c>
      <c r="D391" s="134">
        <v>42782</v>
      </c>
      <c r="E391" s="37" t="s">
        <v>1848</v>
      </c>
      <c r="F391" s="21"/>
      <c r="G391" s="32"/>
      <c r="H391" s="32"/>
      <c r="I391" s="820" t="s">
        <v>2307</v>
      </c>
    </row>
    <row r="392" spans="1:13" x14ac:dyDescent="0.2">
      <c r="A392" s="825" t="s">
        <v>2670</v>
      </c>
      <c r="B392" s="816" t="s">
        <v>2671</v>
      </c>
      <c r="C392" s="64">
        <v>5</v>
      </c>
      <c r="D392" s="828">
        <v>42754</v>
      </c>
      <c r="E392" s="823" t="s">
        <v>1848</v>
      </c>
      <c r="F392" s="821"/>
      <c r="G392" s="824"/>
      <c r="H392" s="824"/>
      <c r="I392" s="81"/>
    </row>
    <row r="393" spans="1:13" x14ac:dyDescent="0.2">
      <c r="A393" s="825" t="s">
        <v>2096</v>
      </c>
      <c r="B393" s="816" t="s">
        <v>2097</v>
      </c>
      <c r="C393" s="64">
        <v>7</v>
      </c>
      <c r="D393" s="828">
        <v>42745</v>
      </c>
      <c r="E393" s="823"/>
      <c r="F393" s="821"/>
      <c r="G393" s="824" t="s">
        <v>1848</v>
      </c>
      <c r="H393" s="824"/>
      <c r="I393" s="81" t="s">
        <v>2098</v>
      </c>
    </row>
    <row r="394" spans="1:13" x14ac:dyDescent="0.2">
      <c r="A394" s="825" t="s">
        <v>2787</v>
      </c>
      <c r="B394" s="816" t="s">
        <v>2788</v>
      </c>
      <c r="C394" s="64">
        <v>6</v>
      </c>
      <c r="D394" s="828">
        <v>42739</v>
      </c>
      <c r="E394" s="823"/>
      <c r="F394" s="821"/>
      <c r="G394" s="824" t="s">
        <v>1848</v>
      </c>
      <c r="H394" s="824"/>
      <c r="I394" s="81" t="s">
        <v>2789</v>
      </c>
      <c r="K394" s="831"/>
      <c r="L394" s="831"/>
    </row>
    <row r="395" spans="1:13" x14ac:dyDescent="0.2">
      <c r="A395" s="860" t="s">
        <v>2998</v>
      </c>
      <c r="B395" s="438" t="s">
        <v>2999</v>
      </c>
      <c r="C395" s="70">
        <v>13</v>
      </c>
      <c r="D395" s="139">
        <v>42725</v>
      </c>
      <c r="E395" s="47"/>
      <c r="F395" s="46"/>
      <c r="G395" s="49"/>
      <c r="H395" s="49" t="s">
        <v>1848</v>
      </c>
      <c r="I395" s="85" t="s">
        <v>3972</v>
      </c>
      <c r="K395" s="815"/>
      <c r="L395" s="815"/>
    </row>
    <row r="396" spans="1:13" x14ac:dyDescent="0.2">
      <c r="A396" s="54" t="s">
        <v>2126</v>
      </c>
      <c r="B396" s="817" t="s">
        <v>2127</v>
      </c>
      <c r="C396" s="56">
        <v>5</v>
      </c>
      <c r="D396" s="134">
        <v>42712</v>
      </c>
      <c r="E396" s="37" t="s">
        <v>1848</v>
      </c>
      <c r="F396" s="21"/>
      <c r="G396" s="32"/>
      <c r="H396" s="32"/>
      <c r="I396" s="18"/>
    </row>
    <row r="397" spans="1:13" x14ac:dyDescent="0.2">
      <c r="A397" s="31" t="s">
        <v>2674</v>
      </c>
      <c r="B397" s="816" t="s">
        <v>2675</v>
      </c>
      <c r="C397" s="64">
        <v>6</v>
      </c>
      <c r="D397" s="828">
        <v>42705</v>
      </c>
      <c r="E397" s="823"/>
      <c r="F397" s="821"/>
      <c r="G397" s="824" t="s">
        <v>1848</v>
      </c>
      <c r="H397" s="824"/>
      <c r="I397" s="81" t="s">
        <v>2676</v>
      </c>
      <c r="K397" s="815"/>
      <c r="L397" s="815"/>
    </row>
    <row r="398" spans="1:13" x14ac:dyDescent="0.2">
      <c r="A398" s="825" t="s">
        <v>2262</v>
      </c>
      <c r="B398" s="816" t="s">
        <v>2263</v>
      </c>
      <c r="C398" s="64">
        <v>15</v>
      </c>
      <c r="D398" s="828">
        <v>42697</v>
      </c>
      <c r="E398" s="823"/>
      <c r="F398" s="821" t="s">
        <v>1848</v>
      </c>
      <c r="G398" s="824"/>
      <c r="H398" s="824"/>
      <c r="I398" s="81" t="s">
        <v>1849</v>
      </c>
      <c r="K398" s="815"/>
      <c r="L398" s="815"/>
    </row>
    <row r="399" spans="1:13" x14ac:dyDescent="0.2">
      <c r="A399" s="140" t="s">
        <v>2184</v>
      </c>
      <c r="B399" s="69" t="s">
        <v>2185</v>
      </c>
      <c r="C399" s="64">
        <v>5</v>
      </c>
      <c r="D399" s="828">
        <v>42696</v>
      </c>
      <c r="E399" s="823"/>
      <c r="F399" s="821" t="s">
        <v>1848</v>
      </c>
      <c r="G399" s="824"/>
      <c r="H399" s="824"/>
      <c r="I399" s="81" t="s">
        <v>4041</v>
      </c>
      <c r="K399" s="815"/>
      <c r="L399" s="815"/>
      <c r="M399" s="815"/>
    </row>
    <row r="400" spans="1:13" x14ac:dyDescent="0.2">
      <c r="A400" s="82" t="s">
        <v>2578</v>
      </c>
      <c r="B400" s="822" t="s">
        <v>2579</v>
      </c>
      <c r="C400" s="70">
        <v>6</v>
      </c>
      <c r="D400" s="139">
        <v>42690</v>
      </c>
      <c r="E400" s="47"/>
      <c r="F400" s="46" t="s">
        <v>1848</v>
      </c>
      <c r="G400" s="49"/>
      <c r="H400" s="49"/>
      <c r="I400" s="85" t="s">
        <v>1849</v>
      </c>
    </row>
    <row r="401" spans="1:16" x14ac:dyDescent="0.2">
      <c r="A401" s="54" t="s">
        <v>2635</v>
      </c>
      <c r="B401" s="817" t="s">
        <v>2636</v>
      </c>
      <c r="C401" s="56">
        <v>10</v>
      </c>
      <c r="D401" s="134">
        <v>42690</v>
      </c>
      <c r="E401" s="37"/>
      <c r="F401" s="21" t="s">
        <v>1848</v>
      </c>
      <c r="G401" s="32"/>
      <c r="H401" s="32"/>
      <c r="I401" s="55" t="s">
        <v>1849</v>
      </c>
    </row>
    <row r="402" spans="1:16" x14ac:dyDescent="0.2">
      <c r="A402" s="825" t="s">
        <v>2137</v>
      </c>
      <c r="B402" s="816" t="s">
        <v>2138</v>
      </c>
      <c r="C402" s="64">
        <v>5</v>
      </c>
      <c r="D402" s="828">
        <v>42688</v>
      </c>
      <c r="E402" s="823"/>
      <c r="F402" s="821" t="s">
        <v>1848</v>
      </c>
      <c r="G402" s="824"/>
      <c r="H402" s="824"/>
      <c r="I402" s="81" t="s">
        <v>1849</v>
      </c>
    </row>
    <row r="403" spans="1:16" x14ac:dyDescent="0.2">
      <c r="A403" s="825" t="s">
        <v>2169</v>
      </c>
      <c r="B403" s="816" t="s">
        <v>2170</v>
      </c>
      <c r="C403" s="64">
        <v>10</v>
      </c>
      <c r="D403" s="828">
        <v>42688</v>
      </c>
      <c r="E403" s="823"/>
      <c r="F403" s="821" t="s">
        <v>1848</v>
      </c>
      <c r="G403" s="824"/>
      <c r="H403" s="824"/>
      <c r="I403" s="81" t="s">
        <v>1849</v>
      </c>
      <c r="K403" s="815"/>
      <c r="L403" s="815"/>
    </row>
    <row r="404" spans="1:16" x14ac:dyDescent="0.2">
      <c r="A404" s="140" t="s">
        <v>1958</v>
      </c>
      <c r="B404" s="69" t="s">
        <v>1959</v>
      </c>
      <c r="C404" s="64">
        <v>6</v>
      </c>
      <c r="D404" s="828">
        <v>42685</v>
      </c>
      <c r="E404" s="823"/>
      <c r="F404" s="821" t="s">
        <v>1848</v>
      </c>
      <c r="G404" s="824"/>
      <c r="H404" s="824"/>
      <c r="I404" s="81" t="s">
        <v>1960</v>
      </c>
    </row>
    <row r="405" spans="1:16" x14ac:dyDescent="0.2">
      <c r="A405" s="82" t="s">
        <v>2536</v>
      </c>
      <c r="B405" s="822" t="s">
        <v>2537</v>
      </c>
      <c r="C405" s="70">
        <v>12</v>
      </c>
      <c r="D405" s="139">
        <v>42684</v>
      </c>
      <c r="E405" s="47"/>
      <c r="F405" s="46"/>
      <c r="G405" s="49" t="s">
        <v>1848</v>
      </c>
      <c r="H405" s="49"/>
      <c r="I405" s="85" t="s">
        <v>2538</v>
      </c>
      <c r="K405" s="815"/>
      <c r="L405" s="815"/>
    </row>
    <row r="406" spans="1:16" x14ac:dyDescent="0.2">
      <c r="A406" s="54" t="s">
        <v>2566</v>
      </c>
      <c r="B406" s="817" t="s">
        <v>2567</v>
      </c>
      <c r="C406" s="56">
        <v>5</v>
      </c>
      <c r="D406" s="134">
        <v>42684</v>
      </c>
      <c r="E406" s="37"/>
      <c r="F406" s="21" t="s">
        <v>1848</v>
      </c>
      <c r="G406" s="32"/>
      <c r="H406" s="32"/>
      <c r="I406" s="55" t="s">
        <v>2568</v>
      </c>
      <c r="L406" s="815"/>
      <c r="M406" s="815"/>
    </row>
    <row r="407" spans="1:16" x14ac:dyDescent="0.2">
      <c r="A407" s="140" t="s">
        <v>2042</v>
      </c>
      <c r="B407" s="69" t="s">
        <v>2043</v>
      </c>
      <c r="C407" s="64">
        <v>5</v>
      </c>
      <c r="D407" s="828">
        <v>42682</v>
      </c>
      <c r="E407" s="823"/>
      <c r="F407" s="821" t="s">
        <v>1848</v>
      </c>
      <c r="G407" s="824"/>
      <c r="H407" s="824"/>
      <c r="I407" s="81" t="s">
        <v>2044</v>
      </c>
    </row>
    <row r="408" spans="1:16" x14ac:dyDescent="0.2">
      <c r="A408" s="825" t="s">
        <v>2366</v>
      </c>
      <c r="B408" s="816" t="s">
        <v>2367</v>
      </c>
      <c r="C408" s="64">
        <v>5</v>
      </c>
      <c r="D408" s="828">
        <v>42681</v>
      </c>
      <c r="E408" s="823"/>
      <c r="F408" s="821" t="s">
        <v>1848</v>
      </c>
      <c r="G408" s="824"/>
      <c r="H408" s="824"/>
      <c r="I408" s="826" t="s">
        <v>2368</v>
      </c>
    </row>
    <row r="409" spans="1:16" x14ac:dyDescent="0.2">
      <c r="A409" s="825" t="s">
        <v>2341</v>
      </c>
      <c r="B409" s="816" t="s">
        <v>2342</v>
      </c>
      <c r="C409" s="64">
        <v>31</v>
      </c>
      <c r="D409" s="828">
        <v>42678</v>
      </c>
      <c r="E409" s="823"/>
      <c r="F409" s="821"/>
      <c r="G409" s="824"/>
      <c r="H409" s="824" t="s">
        <v>1848</v>
      </c>
      <c r="I409" s="820" t="s">
        <v>2343</v>
      </c>
    </row>
    <row r="410" spans="1:16" x14ac:dyDescent="0.2">
      <c r="A410" s="965" t="s">
        <v>1910</v>
      </c>
      <c r="B410" s="973" t="s">
        <v>1911</v>
      </c>
      <c r="C410" s="70">
        <v>6</v>
      </c>
      <c r="D410" s="139">
        <v>42677</v>
      </c>
      <c r="E410" s="47"/>
      <c r="F410" s="46" t="s">
        <v>1848</v>
      </c>
      <c r="G410" s="49"/>
      <c r="H410" s="49"/>
      <c r="I410" s="85" t="s">
        <v>3989</v>
      </c>
    </row>
    <row r="411" spans="1:16" x14ac:dyDescent="0.2">
      <c r="A411" s="59" t="s">
        <v>1997</v>
      </c>
      <c r="B411" s="18" t="s">
        <v>1998</v>
      </c>
      <c r="C411" s="56">
        <v>5</v>
      </c>
      <c r="D411" s="134">
        <v>42676</v>
      </c>
      <c r="E411" s="37"/>
      <c r="F411" s="21" t="s">
        <v>1848</v>
      </c>
      <c r="G411" s="32"/>
      <c r="H411" s="32"/>
      <c r="I411" s="59" t="s">
        <v>1849</v>
      </c>
      <c r="K411" s="831"/>
      <c r="L411" s="831"/>
    </row>
    <row r="412" spans="1:16" x14ac:dyDescent="0.2">
      <c r="A412" s="826" t="s">
        <v>2447</v>
      </c>
      <c r="B412" s="10" t="s">
        <v>2448</v>
      </c>
      <c r="C412" s="64">
        <v>5</v>
      </c>
      <c r="D412" s="828">
        <v>42675</v>
      </c>
      <c r="E412" s="823"/>
      <c r="F412" s="821" t="s">
        <v>1848</v>
      </c>
      <c r="G412" s="824"/>
      <c r="H412" s="824"/>
      <c r="I412" s="826" t="s">
        <v>1849</v>
      </c>
      <c r="K412" s="815"/>
      <c r="L412" s="815"/>
    </row>
    <row r="413" spans="1:16" x14ac:dyDescent="0.2">
      <c r="A413" s="826" t="s">
        <v>2630</v>
      </c>
      <c r="B413" s="10" t="s">
        <v>2631</v>
      </c>
      <c r="C413" s="64">
        <v>5</v>
      </c>
      <c r="D413" s="828">
        <v>42675</v>
      </c>
      <c r="E413" s="823"/>
      <c r="F413" s="821" t="s">
        <v>1848</v>
      </c>
      <c r="G413" s="824"/>
      <c r="H413" s="824"/>
      <c r="I413" s="826" t="s">
        <v>1849</v>
      </c>
      <c r="K413" s="815"/>
      <c r="L413" s="815"/>
      <c r="O413" s="815"/>
      <c r="P413" s="815"/>
    </row>
    <row r="414" spans="1:16" x14ac:dyDescent="0.2">
      <c r="A414" s="826" t="s">
        <v>2746</v>
      </c>
      <c r="B414" s="820" t="s">
        <v>2747</v>
      </c>
      <c r="C414" s="64">
        <v>6</v>
      </c>
      <c r="D414" s="828">
        <v>42675</v>
      </c>
      <c r="E414" s="823"/>
      <c r="F414" s="821" t="s">
        <v>1848</v>
      </c>
      <c r="G414" s="824"/>
      <c r="H414" s="824"/>
      <c r="I414" s="826" t="s">
        <v>2748</v>
      </c>
    </row>
    <row r="415" spans="1:16" x14ac:dyDescent="0.2">
      <c r="A415" s="96" t="s">
        <v>1973</v>
      </c>
      <c r="B415" s="20" t="s">
        <v>1974</v>
      </c>
      <c r="C415" s="70">
        <v>8</v>
      </c>
      <c r="D415" s="139">
        <v>42674</v>
      </c>
      <c r="E415" s="47"/>
      <c r="F415" s="46" t="s">
        <v>1848</v>
      </c>
      <c r="G415" s="49"/>
      <c r="H415" s="49"/>
      <c r="I415" s="96" t="s">
        <v>1849</v>
      </c>
    </row>
    <row r="416" spans="1:16" x14ac:dyDescent="0.2">
      <c r="A416" s="59" t="s">
        <v>2384</v>
      </c>
      <c r="B416" s="18" t="s">
        <v>2385</v>
      </c>
      <c r="C416" s="56">
        <v>5</v>
      </c>
      <c r="D416" s="134">
        <v>42671</v>
      </c>
      <c r="E416" s="37"/>
      <c r="F416" s="21" t="s">
        <v>1848</v>
      </c>
      <c r="G416" s="32"/>
      <c r="H416" s="32"/>
      <c r="I416" s="55" t="s">
        <v>1849</v>
      </c>
      <c r="K416" s="815"/>
      <c r="L416" s="815"/>
    </row>
    <row r="417" spans="1:13" x14ac:dyDescent="0.2">
      <c r="A417" s="826" t="s">
        <v>2020</v>
      </c>
      <c r="B417" s="10" t="s">
        <v>2021</v>
      </c>
      <c r="C417" s="64">
        <v>6</v>
      </c>
      <c r="D417" s="828">
        <v>42670</v>
      </c>
      <c r="E417" s="823"/>
      <c r="F417" s="821" t="s">
        <v>1848</v>
      </c>
      <c r="G417" s="824"/>
      <c r="H417" s="824"/>
      <c r="I417" s="81" t="s">
        <v>1849</v>
      </c>
    </row>
    <row r="418" spans="1:13" x14ac:dyDescent="0.2">
      <c r="A418" s="826" t="s">
        <v>2156</v>
      </c>
      <c r="B418" s="820" t="s">
        <v>2157</v>
      </c>
      <c r="C418" s="64">
        <v>10</v>
      </c>
      <c r="D418" s="828">
        <v>42670</v>
      </c>
      <c r="E418" s="823"/>
      <c r="F418" s="821" t="s">
        <v>1848</v>
      </c>
      <c r="G418" s="824"/>
      <c r="H418" s="824"/>
      <c r="I418" s="81" t="s">
        <v>1849</v>
      </c>
    </row>
    <row r="419" spans="1:13" x14ac:dyDescent="0.2">
      <c r="A419" s="826" t="s">
        <v>2601</v>
      </c>
      <c r="B419" s="820" t="s">
        <v>2602</v>
      </c>
      <c r="C419" s="64">
        <v>5</v>
      </c>
      <c r="D419" s="828">
        <v>42670</v>
      </c>
      <c r="E419" s="823" t="s">
        <v>1848</v>
      </c>
      <c r="F419" s="821"/>
      <c r="G419" s="824"/>
      <c r="H419" s="824"/>
      <c r="I419" s="820"/>
      <c r="L419" s="815"/>
      <c r="M419" s="815"/>
    </row>
    <row r="420" spans="1:13" x14ac:dyDescent="0.2">
      <c r="A420" s="96" t="s">
        <v>2808</v>
      </c>
      <c r="B420" s="818" t="s">
        <v>2809</v>
      </c>
      <c r="C420" s="70">
        <v>11</v>
      </c>
      <c r="D420" s="139">
        <v>42670</v>
      </c>
      <c r="E420" s="47" t="s">
        <v>1848</v>
      </c>
      <c r="F420" s="46"/>
      <c r="G420" s="49"/>
      <c r="H420" s="49"/>
      <c r="I420" s="818"/>
      <c r="K420" s="815"/>
      <c r="L420" s="815"/>
    </row>
    <row r="421" spans="1:13" x14ac:dyDescent="0.2">
      <c r="A421" s="59" t="s">
        <v>2477</v>
      </c>
      <c r="B421" s="18" t="s">
        <v>2478</v>
      </c>
      <c r="C421" s="56">
        <v>5</v>
      </c>
      <c r="D421" s="134">
        <v>42669</v>
      </c>
      <c r="E421" s="37" t="s">
        <v>1848</v>
      </c>
      <c r="F421" s="21"/>
      <c r="G421" s="32"/>
      <c r="H421" s="32"/>
      <c r="I421" s="18"/>
    </row>
    <row r="422" spans="1:13" x14ac:dyDescent="0.2">
      <c r="A422" s="816" t="s">
        <v>2135</v>
      </c>
      <c r="B422" s="820" t="s">
        <v>2136</v>
      </c>
      <c r="C422" s="64">
        <v>11</v>
      </c>
      <c r="D422" s="828">
        <v>42668</v>
      </c>
      <c r="E422" s="823"/>
      <c r="F422" s="821" t="s">
        <v>1848</v>
      </c>
      <c r="G422" s="824"/>
      <c r="H422" s="824"/>
      <c r="I422" s="81" t="s">
        <v>1849</v>
      </c>
      <c r="K422" s="815"/>
      <c r="L422" s="815"/>
      <c r="M422" s="815"/>
    </row>
    <row r="423" spans="1:13" x14ac:dyDescent="0.2">
      <c r="A423" s="79" t="s">
        <v>2580</v>
      </c>
      <c r="B423" s="152" t="s">
        <v>2581</v>
      </c>
      <c r="C423" s="64">
        <v>14</v>
      </c>
      <c r="D423" s="828">
        <v>42668</v>
      </c>
      <c r="E423" s="823"/>
      <c r="F423" s="821" t="s">
        <v>1848</v>
      </c>
      <c r="G423" s="824"/>
      <c r="H423" s="824"/>
      <c r="I423" s="81" t="s">
        <v>3954</v>
      </c>
    </row>
    <row r="424" spans="1:13" x14ac:dyDescent="0.2">
      <c r="A424" s="826" t="s">
        <v>2642</v>
      </c>
      <c r="B424" s="820" t="s">
        <v>2643</v>
      </c>
      <c r="C424" s="64">
        <v>5</v>
      </c>
      <c r="D424" s="828">
        <v>42668</v>
      </c>
      <c r="E424" s="823"/>
      <c r="F424" s="821" t="s">
        <v>1848</v>
      </c>
      <c r="G424" s="824"/>
      <c r="H424" s="824"/>
      <c r="I424" s="81" t="s">
        <v>2644</v>
      </c>
      <c r="L424" s="815"/>
      <c r="M424" s="815"/>
    </row>
    <row r="425" spans="1:13" x14ac:dyDescent="0.2">
      <c r="A425" s="980" t="s">
        <v>2980</v>
      </c>
      <c r="B425" s="869" t="s">
        <v>2981</v>
      </c>
      <c r="C425" s="70">
        <v>6</v>
      </c>
      <c r="D425" s="139">
        <v>42668</v>
      </c>
      <c r="E425" s="47"/>
      <c r="F425" s="46" t="s">
        <v>1848</v>
      </c>
      <c r="G425" s="49"/>
      <c r="H425" s="49"/>
      <c r="I425" s="85" t="s">
        <v>4076</v>
      </c>
    </row>
    <row r="426" spans="1:13" x14ac:dyDescent="0.2">
      <c r="A426" s="59" t="s">
        <v>1945</v>
      </c>
      <c r="B426" s="7" t="s">
        <v>1946</v>
      </c>
      <c r="C426" s="56">
        <v>5</v>
      </c>
      <c r="D426" s="134">
        <v>42662</v>
      </c>
      <c r="E426" s="37"/>
      <c r="F426" s="21" t="s">
        <v>1848</v>
      </c>
      <c r="G426" s="32"/>
      <c r="H426" s="32"/>
      <c r="I426" s="55" t="s">
        <v>1849</v>
      </c>
    </row>
    <row r="427" spans="1:13" x14ac:dyDescent="0.2">
      <c r="A427" s="826" t="s">
        <v>2195</v>
      </c>
      <c r="B427" s="10" t="s">
        <v>2196</v>
      </c>
      <c r="C427" s="64">
        <v>5</v>
      </c>
      <c r="D427" s="828">
        <v>42662</v>
      </c>
      <c r="E427" s="823"/>
      <c r="F427" s="821" t="s">
        <v>1848</v>
      </c>
      <c r="G427" s="824"/>
      <c r="H427" s="824"/>
      <c r="I427" s="81" t="s">
        <v>1849</v>
      </c>
    </row>
    <row r="428" spans="1:13" x14ac:dyDescent="0.2">
      <c r="A428" s="825" t="s">
        <v>2610</v>
      </c>
      <c r="B428" s="816" t="s">
        <v>2611</v>
      </c>
      <c r="C428" s="64">
        <v>10</v>
      </c>
      <c r="D428" s="828">
        <v>42662</v>
      </c>
      <c r="E428" s="823"/>
      <c r="F428" s="821" t="s">
        <v>1848</v>
      </c>
      <c r="G428" s="824"/>
      <c r="H428" s="824"/>
      <c r="I428" s="81" t="s">
        <v>2612</v>
      </c>
    </row>
    <row r="429" spans="1:13" x14ac:dyDescent="0.2">
      <c r="A429" s="826" t="s">
        <v>1846</v>
      </c>
      <c r="B429" s="10" t="s">
        <v>1847</v>
      </c>
      <c r="C429" s="64">
        <v>8</v>
      </c>
      <c r="D429" s="828">
        <v>42657</v>
      </c>
      <c r="E429" s="823"/>
      <c r="F429" s="821" t="s">
        <v>1848</v>
      </c>
      <c r="G429" s="824"/>
      <c r="H429" s="824"/>
      <c r="I429" s="81" t="s">
        <v>4012</v>
      </c>
    </row>
    <row r="430" spans="1:13" x14ac:dyDescent="0.2">
      <c r="A430" s="108" t="s">
        <v>2339</v>
      </c>
      <c r="B430" s="988" t="s">
        <v>2340</v>
      </c>
      <c r="C430" s="70">
        <v>6</v>
      </c>
      <c r="D430" s="139">
        <v>42656</v>
      </c>
      <c r="E430" s="47"/>
      <c r="F430" s="46" t="s">
        <v>1848</v>
      </c>
      <c r="G430" s="49"/>
      <c r="H430" s="49"/>
      <c r="I430" s="85" t="s">
        <v>4026</v>
      </c>
    </row>
    <row r="431" spans="1:13" x14ac:dyDescent="0.2">
      <c r="A431" s="54" t="s">
        <v>2395</v>
      </c>
      <c r="B431" s="817" t="s">
        <v>2396</v>
      </c>
      <c r="C431" s="95">
        <v>12</v>
      </c>
      <c r="D431" s="134">
        <v>42655</v>
      </c>
      <c r="E431" s="37"/>
      <c r="F431" s="21"/>
      <c r="G431" s="32" t="s">
        <v>1848</v>
      </c>
      <c r="H431" s="32"/>
      <c r="I431" s="18" t="s">
        <v>2397</v>
      </c>
      <c r="K431" s="815"/>
      <c r="L431" s="815"/>
    </row>
    <row r="432" spans="1:13" x14ac:dyDescent="0.2">
      <c r="A432" s="825" t="s">
        <v>2122</v>
      </c>
      <c r="B432" s="816" t="s">
        <v>2123</v>
      </c>
      <c r="C432" s="93">
        <v>8</v>
      </c>
      <c r="D432" s="828">
        <v>42654</v>
      </c>
      <c r="E432" s="823"/>
      <c r="F432" s="821" t="s">
        <v>1848</v>
      </c>
      <c r="G432" s="824"/>
      <c r="H432" s="824"/>
      <c r="I432" s="826" t="s">
        <v>1849</v>
      </c>
    </row>
    <row r="433" spans="1:13" x14ac:dyDescent="0.2">
      <c r="A433" s="825" t="s">
        <v>2613</v>
      </c>
      <c r="B433" s="816" t="s">
        <v>2614</v>
      </c>
      <c r="C433" s="93">
        <v>8</v>
      </c>
      <c r="D433" s="828">
        <v>42653</v>
      </c>
      <c r="E433" s="823"/>
      <c r="F433" s="821" t="s">
        <v>1848</v>
      </c>
      <c r="G433" s="824"/>
      <c r="H433" s="824"/>
      <c r="I433" s="81" t="s">
        <v>1849</v>
      </c>
    </row>
    <row r="434" spans="1:13" x14ac:dyDescent="0.2">
      <c r="A434" s="825" t="s">
        <v>2496</v>
      </c>
      <c r="B434" s="816" t="s">
        <v>2497</v>
      </c>
      <c r="C434" s="93">
        <v>13</v>
      </c>
      <c r="D434" s="828">
        <v>42646</v>
      </c>
      <c r="E434" s="823"/>
      <c r="F434" s="821" t="s">
        <v>1848</v>
      </c>
      <c r="G434" s="824"/>
      <c r="H434" s="824"/>
      <c r="I434" s="826" t="s">
        <v>1849</v>
      </c>
    </row>
    <row r="435" spans="1:13" x14ac:dyDescent="0.2">
      <c r="A435" s="82" t="s">
        <v>2660</v>
      </c>
      <c r="B435" s="822" t="s">
        <v>2661</v>
      </c>
      <c r="C435" s="97">
        <v>38</v>
      </c>
      <c r="D435" s="139">
        <v>42646</v>
      </c>
      <c r="E435" s="47"/>
      <c r="F435" s="46"/>
      <c r="G435" s="49" t="s">
        <v>1848</v>
      </c>
      <c r="H435" s="49"/>
      <c r="I435" s="85" t="s">
        <v>2662</v>
      </c>
      <c r="L435" s="815"/>
      <c r="M435" s="815"/>
    </row>
    <row r="436" spans="1:13" x14ac:dyDescent="0.2">
      <c r="A436" s="919" t="s">
        <v>1862</v>
      </c>
      <c r="B436" s="90" t="s">
        <v>1863</v>
      </c>
      <c r="C436" s="56">
        <v>5</v>
      </c>
      <c r="D436" s="134">
        <v>42643</v>
      </c>
      <c r="E436" s="37"/>
      <c r="F436" s="21" t="s">
        <v>1848</v>
      </c>
      <c r="G436" s="32"/>
      <c r="H436" s="32"/>
      <c r="I436" s="55" t="s">
        <v>3944</v>
      </c>
    </row>
    <row r="437" spans="1:13" x14ac:dyDescent="0.2">
      <c r="A437" s="974" t="s">
        <v>2236</v>
      </c>
      <c r="B437" s="436" t="s">
        <v>2237</v>
      </c>
      <c r="C437" s="93">
        <v>15</v>
      </c>
      <c r="D437" s="828">
        <v>42641</v>
      </c>
      <c r="E437" s="823"/>
      <c r="F437" s="821" t="s">
        <v>1848</v>
      </c>
      <c r="G437" s="824"/>
      <c r="H437" s="824"/>
      <c r="I437" s="81" t="s">
        <v>3921</v>
      </c>
      <c r="K437" s="815"/>
      <c r="L437" s="815"/>
    </row>
    <row r="438" spans="1:13" x14ac:dyDescent="0.2">
      <c r="A438" s="974" t="s">
        <v>2275</v>
      </c>
      <c r="B438" s="69" t="s">
        <v>2276</v>
      </c>
      <c r="C438" s="93">
        <v>5</v>
      </c>
      <c r="D438" s="828">
        <v>42641</v>
      </c>
      <c r="E438" s="823"/>
      <c r="F438" s="821" t="s">
        <v>1848</v>
      </c>
      <c r="G438" s="824"/>
      <c r="H438" s="824"/>
      <c r="I438" s="81" t="s">
        <v>2256</v>
      </c>
    </row>
    <row r="439" spans="1:13" x14ac:dyDescent="0.2">
      <c r="A439" s="825" t="s">
        <v>2091</v>
      </c>
      <c r="B439" s="816" t="s">
        <v>2092</v>
      </c>
      <c r="C439" s="93">
        <v>9</v>
      </c>
      <c r="D439" s="828">
        <v>42635</v>
      </c>
      <c r="E439" s="823"/>
      <c r="F439" s="821"/>
      <c r="G439" s="824"/>
      <c r="H439" s="824" t="s">
        <v>1848</v>
      </c>
      <c r="I439" s="81" t="s">
        <v>2093</v>
      </c>
    </row>
    <row r="440" spans="1:13" x14ac:dyDescent="0.2">
      <c r="A440" s="82" t="s">
        <v>2130</v>
      </c>
      <c r="B440" s="822" t="s">
        <v>2131</v>
      </c>
      <c r="C440" s="97">
        <v>5</v>
      </c>
      <c r="D440" s="139">
        <v>42635</v>
      </c>
      <c r="E440" s="47"/>
      <c r="F440" s="46" t="s">
        <v>1848</v>
      </c>
      <c r="G440" s="49"/>
      <c r="H440" s="49"/>
      <c r="I440" s="85" t="s">
        <v>1849</v>
      </c>
    </row>
    <row r="441" spans="1:13" x14ac:dyDescent="0.2">
      <c r="A441" s="984" t="s">
        <v>2960</v>
      </c>
      <c r="B441" s="944" t="s">
        <v>2961</v>
      </c>
      <c r="C441" s="95">
        <v>5</v>
      </c>
      <c r="D441" s="134">
        <v>42635</v>
      </c>
      <c r="E441" s="37"/>
      <c r="F441" s="21" t="s">
        <v>1848</v>
      </c>
      <c r="G441" s="32"/>
      <c r="H441" s="32"/>
      <c r="I441" s="55" t="s">
        <v>3921</v>
      </c>
      <c r="L441" s="815"/>
      <c r="M441" s="815"/>
    </row>
    <row r="442" spans="1:13" x14ac:dyDescent="0.2">
      <c r="A442" s="825" t="s">
        <v>2795</v>
      </c>
      <c r="B442" s="816" t="s">
        <v>2796</v>
      </c>
      <c r="C442" s="93">
        <v>7</v>
      </c>
      <c r="D442" s="828">
        <v>42634</v>
      </c>
      <c r="E442" s="823"/>
      <c r="F442" s="821"/>
      <c r="G442" s="824" t="s">
        <v>1848</v>
      </c>
      <c r="H442" s="824"/>
      <c r="I442" s="81" t="s">
        <v>2797</v>
      </c>
    </row>
    <row r="443" spans="1:13" x14ac:dyDescent="0.2">
      <c r="A443" s="825" t="s">
        <v>2936</v>
      </c>
      <c r="B443" s="816" t="s">
        <v>2937</v>
      </c>
      <c r="C443" s="93">
        <v>6</v>
      </c>
      <c r="D443" s="828">
        <v>42634</v>
      </c>
      <c r="E443" s="823" t="s">
        <v>1848</v>
      </c>
      <c r="F443" s="821"/>
      <c r="G443" s="824"/>
      <c r="H443" s="824"/>
      <c r="I443" s="81" t="s">
        <v>2938</v>
      </c>
    </row>
    <row r="444" spans="1:13" x14ac:dyDescent="0.2">
      <c r="A444" s="140" t="s">
        <v>2254</v>
      </c>
      <c r="B444" s="69" t="s">
        <v>2255</v>
      </c>
      <c r="C444" s="93">
        <v>5</v>
      </c>
      <c r="D444" s="828">
        <v>42633</v>
      </c>
      <c r="E444" s="823"/>
      <c r="F444" s="821" t="s">
        <v>1848</v>
      </c>
      <c r="G444" s="824"/>
      <c r="H444" s="824"/>
      <c r="I444" s="81" t="s">
        <v>2256</v>
      </c>
    </row>
    <row r="445" spans="1:13" x14ac:dyDescent="0.2">
      <c r="A445" s="82" t="s">
        <v>1994</v>
      </c>
      <c r="B445" s="822" t="s">
        <v>1995</v>
      </c>
      <c r="C445" s="97">
        <v>43</v>
      </c>
      <c r="D445" s="139">
        <v>42632</v>
      </c>
      <c r="E445" s="47">
        <v>43</v>
      </c>
      <c r="F445" s="46" t="s">
        <v>1848</v>
      </c>
      <c r="G445" s="49"/>
      <c r="H445" s="49"/>
      <c r="I445" s="85" t="s">
        <v>1996</v>
      </c>
    </row>
    <row r="446" spans="1:13" x14ac:dyDescent="0.2">
      <c r="A446" s="59" t="s">
        <v>2667</v>
      </c>
      <c r="B446" s="18" t="s">
        <v>2668</v>
      </c>
      <c r="C446" s="95">
        <v>14</v>
      </c>
      <c r="D446" s="134">
        <v>42630</v>
      </c>
      <c r="E446" s="37" t="s">
        <v>1848</v>
      </c>
      <c r="F446" s="21"/>
      <c r="G446" s="32"/>
      <c r="H446" s="32"/>
      <c r="I446" s="817" t="s">
        <v>2669</v>
      </c>
    </row>
    <row r="447" spans="1:13" x14ac:dyDescent="0.2">
      <c r="A447" s="826" t="s">
        <v>2698</v>
      </c>
      <c r="B447" s="820" t="s">
        <v>2699</v>
      </c>
      <c r="C447" s="93">
        <v>37</v>
      </c>
      <c r="D447" s="828">
        <v>42629</v>
      </c>
      <c r="E447" s="823"/>
      <c r="F447" s="821"/>
      <c r="G447" s="824" t="s">
        <v>1848</v>
      </c>
      <c r="H447" s="824"/>
      <c r="I447" s="826" t="s">
        <v>2700</v>
      </c>
    </row>
    <row r="448" spans="1:13" x14ac:dyDescent="0.2">
      <c r="A448" s="826" t="s">
        <v>1928</v>
      </c>
      <c r="B448" s="820" t="s">
        <v>1929</v>
      </c>
      <c r="C448" s="93">
        <v>5</v>
      </c>
      <c r="D448" s="828">
        <v>42628</v>
      </c>
      <c r="E448" s="823"/>
      <c r="F448" s="821" t="s">
        <v>1848</v>
      </c>
      <c r="G448" s="824"/>
      <c r="H448" s="824"/>
      <c r="I448" s="81" t="s">
        <v>1849</v>
      </c>
      <c r="K448" s="815"/>
      <c r="L448" s="815"/>
    </row>
    <row r="449" spans="1:16" x14ac:dyDescent="0.2">
      <c r="A449" s="826" t="s">
        <v>2364</v>
      </c>
      <c r="B449" s="820" t="s">
        <v>2365</v>
      </c>
      <c r="C449" s="93">
        <v>5</v>
      </c>
      <c r="D449" s="828">
        <v>42628</v>
      </c>
      <c r="E449" s="823"/>
      <c r="F449" s="821" t="s">
        <v>1848</v>
      </c>
      <c r="G449" s="824"/>
      <c r="H449" s="824"/>
      <c r="I449" s="81" t="s">
        <v>1849</v>
      </c>
    </row>
    <row r="450" spans="1:16" x14ac:dyDescent="0.2">
      <c r="A450" s="108" t="s">
        <v>2297</v>
      </c>
      <c r="B450" s="432" t="s">
        <v>2298</v>
      </c>
      <c r="C450" s="97">
        <v>5</v>
      </c>
      <c r="D450" s="139">
        <v>42622</v>
      </c>
      <c r="E450" s="47"/>
      <c r="F450" s="46" t="s">
        <v>1848</v>
      </c>
      <c r="G450" s="49"/>
      <c r="H450" s="49"/>
      <c r="I450" s="96" t="s">
        <v>2299</v>
      </c>
      <c r="K450" s="815"/>
      <c r="L450" s="815"/>
      <c r="M450" s="815"/>
    </row>
    <row r="451" spans="1:16" x14ac:dyDescent="0.2">
      <c r="A451" s="59" t="s">
        <v>1925</v>
      </c>
      <c r="B451" s="7" t="s">
        <v>1926</v>
      </c>
      <c r="C451" s="56">
        <v>7</v>
      </c>
      <c r="D451" s="134">
        <v>42621</v>
      </c>
      <c r="E451" s="37"/>
      <c r="F451" s="21"/>
      <c r="G451" s="32" t="s">
        <v>1848</v>
      </c>
      <c r="H451" s="32"/>
      <c r="I451" s="55" t="s">
        <v>1927</v>
      </c>
      <c r="K451" s="815"/>
      <c r="L451" s="815"/>
    </row>
    <row r="452" spans="1:16" x14ac:dyDescent="0.2">
      <c r="A452" s="826" t="s">
        <v>1724</v>
      </c>
      <c r="B452" s="10" t="s">
        <v>1725</v>
      </c>
      <c r="C452" s="64">
        <v>5</v>
      </c>
      <c r="D452" s="828">
        <v>42621</v>
      </c>
      <c r="E452" s="155" t="s">
        <v>1848</v>
      </c>
      <c r="F452" s="821"/>
      <c r="G452" s="824"/>
      <c r="H452" s="824"/>
      <c r="I452" s="158" t="s">
        <v>2532</v>
      </c>
    </row>
    <row r="453" spans="1:16" x14ac:dyDescent="0.2">
      <c r="A453" s="825" t="s">
        <v>2680</v>
      </c>
      <c r="B453" s="816" t="s">
        <v>2681</v>
      </c>
      <c r="C453" s="64">
        <v>5</v>
      </c>
      <c r="D453" s="828">
        <v>42620</v>
      </c>
      <c r="E453" s="823"/>
      <c r="F453" s="821" t="s">
        <v>1848</v>
      </c>
      <c r="G453" s="824"/>
      <c r="H453" s="824"/>
      <c r="I453" s="81" t="s">
        <v>2682</v>
      </c>
      <c r="L453" s="815"/>
      <c r="M453" s="815"/>
    </row>
    <row r="454" spans="1:16" x14ac:dyDescent="0.2">
      <c r="A454" s="825" t="s">
        <v>2929</v>
      </c>
      <c r="B454" s="816" t="s">
        <v>2930</v>
      </c>
      <c r="C454" s="64">
        <v>14</v>
      </c>
      <c r="D454" s="828">
        <v>42620</v>
      </c>
      <c r="E454" s="823"/>
      <c r="F454" s="821" t="s">
        <v>1848</v>
      </c>
      <c r="G454" s="824"/>
      <c r="H454" s="824"/>
      <c r="I454" s="81" t="s">
        <v>1849</v>
      </c>
      <c r="K454" s="815"/>
      <c r="L454" s="815"/>
    </row>
    <row r="455" spans="1:16" x14ac:dyDescent="0.2">
      <c r="A455" s="96" t="s">
        <v>2037</v>
      </c>
      <c r="B455" s="20" t="s">
        <v>2038</v>
      </c>
      <c r="C455" s="70">
        <v>5</v>
      </c>
      <c r="D455" s="139">
        <v>42615</v>
      </c>
      <c r="E455" s="47"/>
      <c r="F455" s="46" t="s">
        <v>1848</v>
      </c>
      <c r="G455" s="49"/>
      <c r="H455" s="49"/>
      <c r="I455" s="85" t="s">
        <v>1849</v>
      </c>
    </row>
    <row r="456" spans="1:16" x14ac:dyDescent="0.2">
      <c r="A456" s="54" t="s">
        <v>2158</v>
      </c>
      <c r="B456" s="817" t="s">
        <v>2159</v>
      </c>
      <c r="C456" s="56">
        <v>12</v>
      </c>
      <c r="D456" s="134">
        <v>42615</v>
      </c>
      <c r="E456" s="37"/>
      <c r="F456" s="21" t="s">
        <v>1848</v>
      </c>
      <c r="G456" s="32"/>
      <c r="H456" s="32"/>
      <c r="I456" s="55" t="s">
        <v>1849</v>
      </c>
      <c r="K456" s="815"/>
      <c r="L456" s="815"/>
    </row>
    <row r="457" spans="1:16" x14ac:dyDescent="0.2">
      <c r="A457" s="140" t="s">
        <v>2257</v>
      </c>
      <c r="B457" s="69" t="s">
        <v>2258</v>
      </c>
      <c r="C457" s="64">
        <v>5</v>
      </c>
      <c r="D457" s="828">
        <v>42615</v>
      </c>
      <c r="E457" s="823"/>
      <c r="F457" s="821" t="s">
        <v>1848</v>
      </c>
      <c r="G457" s="824"/>
      <c r="H457" s="824"/>
      <c r="I457" s="81" t="s">
        <v>4026</v>
      </c>
    </row>
    <row r="458" spans="1:16" x14ac:dyDescent="0.2">
      <c r="A458" s="825" t="s">
        <v>2712</v>
      </c>
      <c r="B458" s="816" t="s">
        <v>2713</v>
      </c>
      <c r="C458" s="64">
        <v>29</v>
      </c>
      <c r="D458" s="828">
        <v>42615</v>
      </c>
      <c r="E458" s="823"/>
      <c r="F458" s="821" t="s">
        <v>1848</v>
      </c>
      <c r="G458" s="824"/>
      <c r="H458" s="824"/>
      <c r="I458" s="81" t="s">
        <v>1849</v>
      </c>
      <c r="K458" s="831"/>
      <c r="L458" s="831"/>
    </row>
    <row r="459" spans="1:16" x14ac:dyDescent="0.2">
      <c r="A459" s="825" t="s">
        <v>2798</v>
      </c>
      <c r="B459" s="816" t="s">
        <v>2799</v>
      </c>
      <c r="C459" s="64">
        <v>7</v>
      </c>
      <c r="D459" s="828">
        <v>42615</v>
      </c>
      <c r="E459" s="823"/>
      <c r="F459" s="821" t="s">
        <v>1848</v>
      </c>
      <c r="G459" s="824"/>
      <c r="H459" s="824"/>
      <c r="I459" s="81" t="s">
        <v>1849</v>
      </c>
      <c r="K459" s="831"/>
      <c r="L459" s="831"/>
      <c r="O459" s="838"/>
      <c r="P459" s="831"/>
    </row>
    <row r="460" spans="1:16" x14ac:dyDescent="0.2">
      <c r="A460" s="82" t="s">
        <v>2900</v>
      </c>
      <c r="B460" s="822" t="s">
        <v>2901</v>
      </c>
      <c r="C460" s="70">
        <v>6</v>
      </c>
      <c r="D460" s="139">
        <v>42615</v>
      </c>
      <c r="E460" s="47"/>
      <c r="F460" s="46" t="s">
        <v>1848</v>
      </c>
      <c r="G460" s="49"/>
      <c r="H460" s="49"/>
      <c r="I460" s="85" t="s">
        <v>1849</v>
      </c>
    </row>
    <row r="461" spans="1:16" x14ac:dyDescent="0.2">
      <c r="A461" s="54" t="s">
        <v>2902</v>
      </c>
      <c r="B461" s="817" t="s">
        <v>2903</v>
      </c>
      <c r="C461" s="56">
        <v>9</v>
      </c>
      <c r="D461" s="134">
        <v>42613</v>
      </c>
      <c r="E461" s="37"/>
      <c r="F461" s="21"/>
      <c r="G461" s="32" t="s">
        <v>1848</v>
      </c>
      <c r="H461" s="32"/>
      <c r="I461" s="59" t="s">
        <v>2904</v>
      </c>
    </row>
    <row r="462" spans="1:16" x14ac:dyDescent="0.2">
      <c r="A462" s="31" t="s">
        <v>2522</v>
      </c>
      <c r="B462" s="816" t="s">
        <v>2523</v>
      </c>
      <c r="C462" s="64">
        <v>19</v>
      </c>
      <c r="D462" s="828">
        <v>42585</v>
      </c>
      <c r="E462" s="823" t="s">
        <v>1848</v>
      </c>
      <c r="F462" s="821"/>
      <c r="G462" s="824"/>
      <c r="H462" s="824"/>
      <c r="I462" s="816"/>
    </row>
    <row r="463" spans="1:16" x14ac:dyDescent="0.2">
      <c r="A463" s="441" t="s">
        <v>2978</v>
      </c>
      <c r="B463" s="441" t="s">
        <v>2979</v>
      </c>
      <c r="C463" s="64">
        <v>12</v>
      </c>
      <c r="D463" s="828">
        <v>42585</v>
      </c>
      <c r="E463" s="823" t="s">
        <v>1848</v>
      </c>
      <c r="F463" s="821"/>
      <c r="G463" s="824"/>
      <c r="H463" s="824"/>
      <c r="I463" s="826" t="s">
        <v>4018</v>
      </c>
      <c r="K463" s="815"/>
      <c r="L463" s="815"/>
      <c r="M463" s="815"/>
    </row>
    <row r="464" spans="1:16" x14ac:dyDescent="0.2">
      <c r="A464" s="825" t="s">
        <v>2488</v>
      </c>
      <c r="B464" s="31" t="s">
        <v>2489</v>
      </c>
      <c r="C464" s="64">
        <v>5</v>
      </c>
      <c r="D464" s="828">
        <v>42584</v>
      </c>
      <c r="E464" s="823" t="s">
        <v>1848</v>
      </c>
      <c r="F464" s="821"/>
      <c r="G464" s="824"/>
      <c r="H464" s="824"/>
      <c r="I464" s="816"/>
    </row>
    <row r="465" spans="1:13" x14ac:dyDescent="0.2">
      <c r="A465" s="972" t="s">
        <v>2171</v>
      </c>
      <c r="B465" s="137" t="s">
        <v>2172</v>
      </c>
      <c r="C465" s="70">
        <v>6</v>
      </c>
      <c r="D465" s="139">
        <v>42583</v>
      </c>
      <c r="E465" s="47"/>
      <c r="F465" s="46"/>
      <c r="G465" s="49"/>
      <c r="H465" s="49" t="s">
        <v>1848</v>
      </c>
      <c r="I465" s="822"/>
    </row>
    <row r="466" spans="1:13" x14ac:dyDescent="0.2">
      <c r="A466" s="54" t="s">
        <v>2272</v>
      </c>
      <c r="B466" s="817" t="s">
        <v>2273</v>
      </c>
      <c r="C466" s="56">
        <v>5</v>
      </c>
      <c r="D466" s="134">
        <v>42552</v>
      </c>
      <c r="E466" s="37"/>
      <c r="F466" s="21"/>
      <c r="G466" s="32" t="s">
        <v>1848</v>
      </c>
      <c r="H466" s="21"/>
      <c r="I466" s="55" t="s">
        <v>2274</v>
      </c>
    </row>
    <row r="467" spans="1:13" x14ac:dyDescent="0.2">
      <c r="A467" s="825" t="s">
        <v>1864</v>
      </c>
      <c r="B467" s="816" t="s">
        <v>1865</v>
      </c>
      <c r="C467" s="64">
        <v>14</v>
      </c>
      <c r="D467" s="828">
        <v>42551</v>
      </c>
      <c r="E467" s="823"/>
      <c r="F467" s="821"/>
      <c r="G467" s="824" t="s">
        <v>1848</v>
      </c>
      <c r="H467" s="821"/>
      <c r="I467" s="81" t="s">
        <v>1866</v>
      </c>
    </row>
    <row r="468" spans="1:13" x14ac:dyDescent="0.2">
      <c r="A468" s="825" t="s">
        <v>2511</v>
      </c>
      <c r="B468" s="816" t="s">
        <v>2512</v>
      </c>
      <c r="C468" s="64">
        <v>6</v>
      </c>
      <c r="D468" s="828">
        <v>42545</v>
      </c>
      <c r="E468" s="823"/>
      <c r="F468" s="821"/>
      <c r="G468" s="824" t="s">
        <v>1848</v>
      </c>
      <c r="H468" s="821"/>
      <c r="I468" s="81" t="s">
        <v>2513</v>
      </c>
      <c r="L468" s="815"/>
      <c r="M468" s="815"/>
    </row>
    <row r="469" spans="1:13" x14ac:dyDescent="0.2">
      <c r="A469" s="825" t="s">
        <v>2148</v>
      </c>
      <c r="B469" s="816" t="s">
        <v>2149</v>
      </c>
      <c r="C469" s="64">
        <v>11</v>
      </c>
      <c r="D469" s="828">
        <v>42538</v>
      </c>
      <c r="E469" s="823" t="s">
        <v>1848</v>
      </c>
      <c r="F469" s="821"/>
      <c r="G469" s="824"/>
      <c r="H469" s="821"/>
      <c r="I469" s="81" t="s">
        <v>2150</v>
      </c>
    </row>
    <row r="470" spans="1:13" x14ac:dyDescent="0.2">
      <c r="A470" s="33" t="s">
        <v>1871</v>
      </c>
      <c r="B470" s="822" t="s">
        <v>1872</v>
      </c>
      <c r="C470" s="70">
        <v>13</v>
      </c>
      <c r="D470" s="139">
        <v>42513</v>
      </c>
      <c r="E470" s="47"/>
      <c r="F470" s="46"/>
      <c r="G470" s="49" t="s">
        <v>1848</v>
      </c>
      <c r="H470" s="46"/>
      <c r="I470" s="85" t="s">
        <v>1873</v>
      </c>
    </row>
    <row r="471" spans="1:13" x14ac:dyDescent="0.2">
      <c r="A471" s="54" t="s">
        <v>2895</v>
      </c>
      <c r="B471" s="817" t="s">
        <v>2896</v>
      </c>
      <c r="C471" s="56">
        <v>9</v>
      </c>
      <c r="D471" s="134">
        <v>42494</v>
      </c>
      <c r="E471" s="37" t="s">
        <v>1848</v>
      </c>
      <c r="F471" s="21"/>
      <c r="G471" s="32"/>
      <c r="H471" s="21"/>
      <c r="I471" s="18" t="s">
        <v>2897</v>
      </c>
      <c r="K471" s="815"/>
      <c r="L471" s="815"/>
    </row>
    <row r="472" spans="1:13" x14ac:dyDescent="0.2">
      <c r="A472" s="825" t="s">
        <v>1923</v>
      </c>
      <c r="B472" s="816" t="s">
        <v>1924</v>
      </c>
      <c r="C472" s="64">
        <v>9</v>
      </c>
      <c r="D472" s="828">
        <v>42493</v>
      </c>
      <c r="E472" s="823" t="s">
        <v>1848</v>
      </c>
      <c r="F472" s="821"/>
      <c r="G472" s="824"/>
      <c r="H472" s="821"/>
      <c r="I472" s="820"/>
    </row>
    <row r="473" spans="1:13" x14ac:dyDescent="0.2">
      <c r="A473" s="825" t="s">
        <v>1859</v>
      </c>
      <c r="B473" s="816" t="s">
        <v>1860</v>
      </c>
      <c r="C473" s="64">
        <v>5</v>
      </c>
      <c r="D473" s="828">
        <v>42489</v>
      </c>
      <c r="E473" s="823"/>
      <c r="F473" s="821"/>
      <c r="G473" s="824" t="s">
        <v>1848</v>
      </c>
      <c r="H473" s="821"/>
      <c r="I473" s="81" t="s">
        <v>1861</v>
      </c>
    </row>
    <row r="474" spans="1:13" x14ac:dyDescent="0.2">
      <c r="A474" s="943" t="s">
        <v>1882</v>
      </c>
      <c r="B474" s="87" t="s">
        <v>1883</v>
      </c>
      <c r="C474" s="64">
        <v>10</v>
      </c>
      <c r="D474" s="828">
        <v>42486</v>
      </c>
      <c r="E474" s="823" t="s">
        <v>1848</v>
      </c>
      <c r="F474" s="821"/>
      <c r="G474" s="824"/>
      <c r="H474" s="821"/>
      <c r="I474" s="820" t="s">
        <v>3973</v>
      </c>
      <c r="K474" s="815"/>
      <c r="L474" s="815"/>
      <c r="M474" s="815"/>
    </row>
    <row r="475" spans="1:13" x14ac:dyDescent="0.2">
      <c r="A475" s="986" t="s">
        <v>1884</v>
      </c>
      <c r="B475" s="150" t="s">
        <v>1885</v>
      </c>
      <c r="C475" s="70">
        <v>13</v>
      </c>
      <c r="D475" s="139">
        <v>42486</v>
      </c>
      <c r="E475" s="47" t="s">
        <v>1848</v>
      </c>
      <c r="F475" s="46"/>
      <c r="G475" s="49"/>
      <c r="H475" s="46"/>
      <c r="I475" s="818" t="s">
        <v>3973</v>
      </c>
      <c r="K475" s="815"/>
      <c r="L475" s="815"/>
    </row>
    <row r="476" spans="1:13" x14ac:dyDescent="0.2">
      <c r="A476" s="54" t="s">
        <v>1905</v>
      </c>
      <c r="B476" s="817" t="s">
        <v>1906</v>
      </c>
      <c r="C476" s="56">
        <v>5</v>
      </c>
      <c r="D476" s="134">
        <v>42485</v>
      </c>
      <c r="E476" s="37" t="s">
        <v>1848</v>
      </c>
      <c r="F476" s="21"/>
      <c r="G476" s="32"/>
      <c r="H476" s="32"/>
      <c r="I476" s="18"/>
    </row>
    <row r="477" spans="1:13" x14ac:dyDescent="0.2">
      <c r="A477" s="825" t="s">
        <v>2344</v>
      </c>
      <c r="B477" s="816" t="s">
        <v>2345</v>
      </c>
      <c r="C477" s="64">
        <v>5</v>
      </c>
      <c r="D477" s="828">
        <v>42482</v>
      </c>
      <c r="E477" s="823"/>
      <c r="F477" s="821"/>
      <c r="G477" s="824" t="s">
        <v>1848</v>
      </c>
      <c r="H477" s="824"/>
      <c r="I477" s="81" t="s">
        <v>2346</v>
      </c>
    </row>
    <row r="478" spans="1:13" x14ac:dyDescent="0.2">
      <c r="A478" s="825" t="s">
        <v>2569</v>
      </c>
      <c r="B478" s="816" t="s">
        <v>2570</v>
      </c>
      <c r="C478" s="64">
        <v>5</v>
      </c>
      <c r="D478" s="828">
        <v>42481</v>
      </c>
      <c r="E478" s="823" t="s">
        <v>1848</v>
      </c>
      <c r="F478" s="821"/>
      <c r="G478" s="824"/>
      <c r="H478" s="824"/>
      <c r="I478" s="820"/>
    </row>
    <row r="479" spans="1:13" x14ac:dyDescent="0.2">
      <c r="A479" s="825" t="s">
        <v>2402</v>
      </c>
      <c r="B479" s="816" t="s">
        <v>2403</v>
      </c>
      <c r="C479" s="64">
        <v>6</v>
      </c>
      <c r="D479" s="828">
        <v>42480</v>
      </c>
      <c r="E479" s="823" t="s">
        <v>1848</v>
      </c>
      <c r="F479" s="821"/>
      <c r="G479" s="824"/>
      <c r="H479" s="824"/>
      <c r="I479" s="820"/>
    </row>
    <row r="480" spans="1:13" x14ac:dyDescent="0.2">
      <c r="A480" s="82" t="s">
        <v>2080</v>
      </c>
      <c r="B480" s="822" t="s">
        <v>2081</v>
      </c>
      <c r="C480" s="70">
        <v>6</v>
      </c>
      <c r="D480" s="139">
        <v>42473</v>
      </c>
      <c r="E480" s="47"/>
      <c r="F480" s="46"/>
      <c r="G480" s="49" t="s">
        <v>1869</v>
      </c>
      <c r="H480" s="49"/>
      <c r="I480" s="85" t="s">
        <v>2082</v>
      </c>
      <c r="K480" s="815"/>
      <c r="L480" s="815"/>
    </row>
    <row r="481" spans="1:13" x14ac:dyDescent="0.2">
      <c r="A481" s="54" t="s">
        <v>2539</v>
      </c>
      <c r="B481" s="817" t="s">
        <v>2540</v>
      </c>
      <c r="C481" s="56">
        <v>7</v>
      </c>
      <c r="D481" s="134">
        <v>42472</v>
      </c>
      <c r="E481" s="37" t="s">
        <v>1848</v>
      </c>
      <c r="F481" s="21"/>
      <c r="G481" s="32"/>
      <c r="H481" s="32"/>
      <c r="I481" s="18"/>
    </row>
    <row r="482" spans="1:13" x14ac:dyDescent="0.2">
      <c r="A482" s="825" t="s">
        <v>2639</v>
      </c>
      <c r="B482" s="816" t="s">
        <v>2640</v>
      </c>
      <c r="C482" s="64">
        <v>22</v>
      </c>
      <c r="D482" s="828">
        <v>42447</v>
      </c>
      <c r="E482" s="823"/>
      <c r="F482" s="821"/>
      <c r="G482" s="824" t="s">
        <v>1848</v>
      </c>
      <c r="H482" s="824"/>
      <c r="I482" s="81" t="s">
        <v>2641</v>
      </c>
    </row>
    <row r="483" spans="1:13" x14ac:dyDescent="0.2">
      <c r="A483" s="825" t="s">
        <v>2792</v>
      </c>
      <c r="B483" s="816" t="s">
        <v>2793</v>
      </c>
      <c r="C483" s="64">
        <v>17</v>
      </c>
      <c r="D483" s="828">
        <v>42436</v>
      </c>
      <c r="E483" s="823"/>
      <c r="F483" s="821"/>
      <c r="G483" s="824" t="s">
        <v>1848</v>
      </c>
      <c r="H483" s="824"/>
      <c r="I483" s="820" t="s">
        <v>2794</v>
      </c>
    </row>
    <row r="484" spans="1:13" x14ac:dyDescent="0.2">
      <c r="A484" s="825" t="s">
        <v>2775</v>
      </c>
      <c r="B484" s="816" t="s">
        <v>2776</v>
      </c>
      <c r="C484" s="64">
        <v>7</v>
      </c>
      <c r="D484" s="828">
        <v>42432</v>
      </c>
      <c r="E484" s="823"/>
      <c r="F484" s="821"/>
      <c r="G484" s="824" t="s">
        <v>1848</v>
      </c>
      <c r="H484" s="824"/>
      <c r="I484" s="81" t="s">
        <v>2777</v>
      </c>
    </row>
    <row r="485" spans="1:13" x14ac:dyDescent="0.2">
      <c r="A485" s="82" t="s">
        <v>2072</v>
      </c>
      <c r="B485" s="822" t="s">
        <v>2073</v>
      </c>
      <c r="C485" s="70">
        <v>6</v>
      </c>
      <c r="D485" s="139">
        <v>42423</v>
      </c>
      <c r="E485" s="47" t="s">
        <v>1848</v>
      </c>
      <c r="F485" s="46"/>
      <c r="G485" s="49"/>
      <c r="H485" s="49"/>
      <c r="I485" s="818"/>
      <c r="K485" s="831"/>
      <c r="L485" s="831"/>
    </row>
    <row r="486" spans="1:13" x14ac:dyDescent="0.2">
      <c r="A486" s="942" t="s">
        <v>1969</v>
      </c>
      <c r="B486" s="440" t="s">
        <v>1970</v>
      </c>
      <c r="C486" s="56">
        <v>13</v>
      </c>
      <c r="D486" s="134">
        <v>42422</v>
      </c>
      <c r="E486" s="37" t="s">
        <v>1848</v>
      </c>
      <c r="F486" s="21"/>
      <c r="G486" s="32"/>
      <c r="H486" s="32"/>
      <c r="I486" s="18" t="s">
        <v>4040</v>
      </c>
    </row>
    <row r="487" spans="1:13" x14ac:dyDescent="0.2">
      <c r="A487" s="442" t="s">
        <v>1971</v>
      </c>
      <c r="B487" s="434" t="s">
        <v>1972</v>
      </c>
      <c r="C487" s="64">
        <v>13</v>
      </c>
      <c r="D487" s="828">
        <v>42422</v>
      </c>
      <c r="E487" s="823" t="s">
        <v>1848</v>
      </c>
      <c r="F487" s="821"/>
      <c r="G487" s="824"/>
      <c r="H487" s="824"/>
      <c r="I487" s="820" t="s">
        <v>4040</v>
      </c>
    </row>
    <row r="488" spans="1:13" x14ac:dyDescent="0.2">
      <c r="A488" s="825" t="s">
        <v>2830</v>
      </c>
      <c r="B488" s="816" t="s">
        <v>2831</v>
      </c>
      <c r="C488" s="64">
        <v>14</v>
      </c>
      <c r="D488" s="828">
        <v>42422</v>
      </c>
      <c r="E488" s="823"/>
      <c r="F488" s="821"/>
      <c r="G488" s="824" t="s">
        <v>1848</v>
      </c>
      <c r="H488" s="824"/>
      <c r="I488" s="81" t="s">
        <v>2832</v>
      </c>
    </row>
    <row r="489" spans="1:13" x14ac:dyDescent="0.2">
      <c r="A489" s="825" t="s">
        <v>2842</v>
      </c>
      <c r="B489" s="816" t="s">
        <v>2843</v>
      </c>
      <c r="C489" s="64">
        <v>9</v>
      </c>
      <c r="D489" s="828">
        <v>42417</v>
      </c>
      <c r="E489" s="823"/>
      <c r="F489" s="821"/>
      <c r="G489" s="824" t="s">
        <v>1848</v>
      </c>
      <c r="H489" s="824"/>
      <c r="I489" s="81" t="s">
        <v>2844</v>
      </c>
    </row>
    <row r="490" spans="1:13" x14ac:dyDescent="0.2">
      <c r="A490" s="860" t="s">
        <v>2167</v>
      </c>
      <c r="B490" s="438" t="s">
        <v>2168</v>
      </c>
      <c r="C490" s="70">
        <v>5</v>
      </c>
      <c r="D490" s="139">
        <v>42416</v>
      </c>
      <c r="E490" s="47" t="s">
        <v>1848</v>
      </c>
      <c r="F490" s="46"/>
      <c r="G490" s="49"/>
      <c r="H490" s="49"/>
      <c r="I490" s="818" t="s">
        <v>4029</v>
      </c>
    </row>
    <row r="491" spans="1:13" x14ac:dyDescent="0.2">
      <c r="A491" s="54" t="s">
        <v>2827</v>
      </c>
      <c r="B491" s="817" t="s">
        <v>2828</v>
      </c>
      <c r="C491" s="56">
        <v>6</v>
      </c>
      <c r="D491" s="134">
        <v>42412</v>
      </c>
      <c r="E491" s="37"/>
      <c r="F491" s="21"/>
      <c r="G491" s="32" t="s">
        <v>1848</v>
      </c>
      <c r="H491" s="32"/>
      <c r="I491" s="18" t="s">
        <v>2829</v>
      </c>
      <c r="L491" s="815"/>
      <c r="M491" s="815"/>
    </row>
    <row r="492" spans="1:13" x14ac:dyDescent="0.2">
      <c r="A492" s="31" t="s">
        <v>2002</v>
      </c>
      <c r="B492" s="816" t="s">
        <v>2003</v>
      </c>
      <c r="C492" s="64">
        <v>5</v>
      </c>
      <c r="D492" s="828">
        <v>42409</v>
      </c>
      <c r="E492" s="823" t="s">
        <v>1848</v>
      </c>
      <c r="F492" s="821"/>
      <c r="G492" s="824"/>
      <c r="H492" s="824"/>
      <c r="I492" s="820" t="s">
        <v>2004</v>
      </c>
    </row>
    <row r="493" spans="1:13" x14ac:dyDescent="0.2">
      <c r="A493" s="442" t="s">
        <v>2109</v>
      </c>
      <c r="B493" s="434" t="s">
        <v>2110</v>
      </c>
      <c r="C493" s="64">
        <v>15</v>
      </c>
      <c r="D493" s="828">
        <v>42404</v>
      </c>
      <c r="E493" s="823" t="s">
        <v>1848</v>
      </c>
      <c r="F493" s="821"/>
      <c r="G493" s="824"/>
      <c r="H493" s="824"/>
      <c r="I493" s="820" t="s">
        <v>3973</v>
      </c>
    </row>
    <row r="494" spans="1:13" x14ac:dyDescent="0.2">
      <c r="A494" s="825" t="s">
        <v>2716</v>
      </c>
      <c r="B494" s="816" t="s">
        <v>2717</v>
      </c>
      <c r="C494" s="64">
        <v>6</v>
      </c>
      <c r="D494" s="828">
        <v>42401</v>
      </c>
      <c r="E494" s="823" t="s">
        <v>1848</v>
      </c>
      <c r="F494" s="821"/>
      <c r="G494" s="824"/>
      <c r="H494" s="824"/>
      <c r="I494" s="820"/>
    </row>
    <row r="495" spans="1:13" x14ac:dyDescent="0.2">
      <c r="A495" s="33" t="s">
        <v>2007</v>
      </c>
      <c r="B495" s="822" t="s">
        <v>2008</v>
      </c>
      <c r="C495" s="70">
        <v>6</v>
      </c>
      <c r="D495" s="139">
        <v>42398</v>
      </c>
      <c r="E495" s="47"/>
      <c r="F495" s="46"/>
      <c r="G495" s="49" t="s">
        <v>1848</v>
      </c>
      <c r="H495" s="49"/>
      <c r="I495" s="85" t="s">
        <v>2009</v>
      </c>
    </row>
    <row r="496" spans="1:13" x14ac:dyDescent="0.2">
      <c r="A496" s="54" t="s">
        <v>2303</v>
      </c>
      <c r="B496" s="817" t="s">
        <v>2304</v>
      </c>
      <c r="C496" s="56">
        <v>6</v>
      </c>
      <c r="D496" s="134">
        <v>42397</v>
      </c>
      <c r="E496" s="37" t="s">
        <v>1848</v>
      </c>
      <c r="F496" s="21"/>
      <c r="G496" s="32"/>
      <c r="H496" s="32"/>
      <c r="I496" s="18"/>
    </row>
    <row r="497" spans="1:12" x14ac:dyDescent="0.2">
      <c r="A497" s="825" t="s">
        <v>1975</v>
      </c>
      <c r="B497" s="816" t="s">
        <v>1976</v>
      </c>
      <c r="C497" s="64">
        <v>5</v>
      </c>
      <c r="D497" s="828">
        <v>42396</v>
      </c>
      <c r="E497" s="823"/>
      <c r="F497" s="821"/>
      <c r="G497" s="824" t="s">
        <v>1848</v>
      </c>
      <c r="H497" s="824"/>
      <c r="I497" s="820" t="s">
        <v>1977</v>
      </c>
    </row>
    <row r="498" spans="1:12" x14ac:dyDescent="0.2">
      <c r="A498" s="441" t="s">
        <v>2576</v>
      </c>
      <c r="B498" s="434" t="s">
        <v>2577</v>
      </c>
      <c r="C498" s="64">
        <v>5</v>
      </c>
      <c r="D498" s="828">
        <v>42395</v>
      </c>
      <c r="E498" s="823" t="s">
        <v>1848</v>
      </c>
      <c r="F498" s="821"/>
      <c r="G498" s="824"/>
      <c r="H498" s="824"/>
      <c r="I498" s="820" t="s">
        <v>4029</v>
      </c>
      <c r="K498" s="815"/>
      <c r="L498" s="815"/>
    </row>
    <row r="499" spans="1:12" x14ac:dyDescent="0.2">
      <c r="A499" s="825" t="s">
        <v>2142</v>
      </c>
      <c r="B499" s="816" t="s">
        <v>2143</v>
      </c>
      <c r="C499" s="64">
        <v>5</v>
      </c>
      <c r="D499" s="828">
        <v>42391</v>
      </c>
      <c r="E499" s="823" t="s">
        <v>1848</v>
      </c>
      <c r="F499" s="821"/>
      <c r="G499" s="824"/>
      <c r="H499" s="824"/>
      <c r="I499" s="820" t="s">
        <v>2144</v>
      </c>
      <c r="K499" s="815"/>
      <c r="L499" s="815"/>
    </row>
    <row r="500" spans="1:12" x14ac:dyDescent="0.2">
      <c r="A500" s="33" t="s">
        <v>2070</v>
      </c>
      <c r="B500" s="822" t="s">
        <v>503</v>
      </c>
      <c r="C500" s="70">
        <v>33</v>
      </c>
      <c r="D500" s="139">
        <v>42383</v>
      </c>
      <c r="E500" s="47"/>
      <c r="F500" s="46"/>
      <c r="G500" s="49" t="s">
        <v>1848</v>
      </c>
      <c r="H500" s="49"/>
      <c r="I500" s="818" t="s">
        <v>2071</v>
      </c>
    </row>
    <row r="501" spans="1:12" x14ac:dyDescent="0.2">
      <c r="A501" s="29" t="s">
        <v>1891</v>
      </c>
      <c r="B501" s="817" t="s">
        <v>1892</v>
      </c>
      <c r="C501" s="56">
        <v>9</v>
      </c>
      <c r="D501" s="134">
        <v>42366</v>
      </c>
      <c r="E501" s="37"/>
      <c r="F501" s="21"/>
      <c r="G501" s="32" t="s">
        <v>1848</v>
      </c>
      <c r="H501" s="32"/>
      <c r="I501" s="18" t="s">
        <v>1893</v>
      </c>
    </row>
    <row r="502" spans="1:12" x14ac:dyDescent="0.2">
      <c r="A502" s="825" t="s">
        <v>2854</v>
      </c>
      <c r="B502" s="816" t="s">
        <v>2855</v>
      </c>
      <c r="C502" s="64">
        <v>11</v>
      </c>
      <c r="D502" s="828">
        <v>42355</v>
      </c>
      <c r="E502" s="823" t="s">
        <v>1848</v>
      </c>
      <c r="F502" s="821"/>
      <c r="G502" s="824"/>
      <c r="H502" s="824"/>
      <c r="I502" s="820"/>
    </row>
    <row r="503" spans="1:12" x14ac:dyDescent="0.2">
      <c r="A503" s="825" t="s">
        <v>2856</v>
      </c>
      <c r="B503" s="816" t="s">
        <v>2857</v>
      </c>
      <c r="C503" s="64">
        <v>9</v>
      </c>
      <c r="D503" s="828">
        <v>42355</v>
      </c>
      <c r="E503" s="823" t="s">
        <v>1848</v>
      </c>
      <c r="F503" s="821"/>
      <c r="G503" s="824"/>
      <c r="H503" s="824"/>
      <c r="I503" s="820"/>
    </row>
    <row r="504" spans="1:12" x14ac:dyDescent="0.2">
      <c r="A504" s="31" t="s">
        <v>2754</v>
      </c>
      <c r="B504" s="816" t="s">
        <v>2755</v>
      </c>
      <c r="C504" s="64">
        <v>5</v>
      </c>
      <c r="D504" s="828">
        <v>42354</v>
      </c>
      <c r="E504" s="823"/>
      <c r="F504" s="821" t="s">
        <v>1848</v>
      </c>
      <c r="G504" s="824"/>
      <c r="H504" s="824"/>
      <c r="I504" s="820" t="s">
        <v>1996</v>
      </c>
    </row>
    <row r="505" spans="1:12" x14ac:dyDescent="0.2">
      <c r="A505" s="145" t="s">
        <v>2464</v>
      </c>
      <c r="B505" s="83" t="s">
        <v>2465</v>
      </c>
      <c r="C505" s="70">
        <v>13</v>
      </c>
      <c r="D505" s="139">
        <v>42352</v>
      </c>
      <c r="E505" s="47"/>
      <c r="F505" s="46" t="s">
        <v>1848</v>
      </c>
      <c r="G505" s="49"/>
      <c r="H505" s="49"/>
      <c r="I505" s="85" t="s">
        <v>2466</v>
      </c>
    </row>
    <row r="506" spans="1:12" x14ac:dyDescent="0.2">
      <c r="A506" s="54" t="s">
        <v>2879</v>
      </c>
      <c r="B506" s="817" t="s">
        <v>2880</v>
      </c>
      <c r="C506" s="56">
        <v>5</v>
      </c>
      <c r="D506" s="134">
        <v>42348</v>
      </c>
      <c r="E506" s="37"/>
      <c r="F506" s="21"/>
      <c r="G506" s="32" t="s">
        <v>1848</v>
      </c>
      <c r="H506" s="32"/>
      <c r="I506" s="59" t="s">
        <v>2881</v>
      </c>
    </row>
    <row r="507" spans="1:12" x14ac:dyDescent="0.2">
      <c r="A507" s="442" t="s">
        <v>2418</v>
      </c>
      <c r="B507" s="434" t="s">
        <v>2419</v>
      </c>
      <c r="C507" s="64">
        <v>5</v>
      </c>
      <c r="D507" s="828">
        <v>42346</v>
      </c>
      <c r="E507" s="823" t="s">
        <v>1848</v>
      </c>
      <c r="F507" s="821"/>
      <c r="G507" s="824"/>
      <c r="H507" s="824"/>
      <c r="I507" s="816" t="s">
        <v>4065</v>
      </c>
    </row>
    <row r="508" spans="1:12" x14ac:dyDescent="0.2">
      <c r="A508" s="825" t="s">
        <v>2704</v>
      </c>
      <c r="B508" s="816" t="s">
        <v>2705</v>
      </c>
      <c r="C508" s="64">
        <v>5</v>
      </c>
      <c r="D508" s="828">
        <v>42346</v>
      </c>
      <c r="E508" s="823" t="s">
        <v>1848</v>
      </c>
      <c r="F508" s="821"/>
      <c r="G508" s="824"/>
      <c r="H508" s="824"/>
      <c r="I508" s="826" t="s">
        <v>2706</v>
      </c>
    </row>
    <row r="509" spans="1:12" x14ac:dyDescent="0.2">
      <c r="A509" s="825" t="s">
        <v>2467</v>
      </c>
      <c r="B509" s="816" t="s">
        <v>2468</v>
      </c>
      <c r="C509" s="64">
        <v>5</v>
      </c>
      <c r="D509" s="828">
        <v>42342</v>
      </c>
      <c r="E509" s="823"/>
      <c r="F509" s="821"/>
      <c r="G509" s="824" t="s">
        <v>1848</v>
      </c>
      <c r="H509" s="824"/>
      <c r="I509" s="816" t="s">
        <v>2469</v>
      </c>
    </row>
    <row r="510" spans="1:12" x14ac:dyDescent="0.2">
      <c r="A510" s="82" t="s">
        <v>2767</v>
      </c>
      <c r="B510" s="822" t="s">
        <v>2768</v>
      </c>
      <c r="C510" s="70">
        <v>38</v>
      </c>
      <c r="D510" s="139">
        <v>42331</v>
      </c>
      <c r="E510" s="47"/>
      <c r="F510" s="46"/>
      <c r="G510" s="49" t="s">
        <v>1848</v>
      </c>
      <c r="H510" s="49"/>
      <c r="I510" s="822" t="s">
        <v>2769</v>
      </c>
    </row>
    <row r="511" spans="1:12" x14ac:dyDescent="0.2">
      <c r="A511" s="163" t="s">
        <v>2819</v>
      </c>
      <c r="B511" s="163" t="s">
        <v>2820</v>
      </c>
      <c r="C511" s="56">
        <v>9</v>
      </c>
      <c r="D511" s="134">
        <v>42325</v>
      </c>
      <c r="E511" s="37"/>
      <c r="F511" s="21"/>
      <c r="G511" s="32"/>
      <c r="H511" s="32" t="s">
        <v>1848</v>
      </c>
      <c r="I511" s="817"/>
    </row>
    <row r="512" spans="1:12" x14ac:dyDescent="0.2">
      <c r="A512" s="135" t="s">
        <v>2018</v>
      </c>
      <c r="B512" s="135" t="s">
        <v>2019</v>
      </c>
      <c r="C512" s="64">
        <v>7</v>
      </c>
      <c r="D512" s="828">
        <v>42320</v>
      </c>
      <c r="E512" s="823"/>
      <c r="F512" s="821"/>
      <c r="G512" s="824"/>
      <c r="H512" s="824" t="s">
        <v>1848</v>
      </c>
      <c r="I512" s="816"/>
      <c r="K512" s="815"/>
      <c r="L512" s="815"/>
    </row>
    <row r="513" spans="1:16" x14ac:dyDescent="0.2">
      <c r="A513" s="816" t="s">
        <v>2088</v>
      </c>
      <c r="B513" s="816" t="s">
        <v>2089</v>
      </c>
      <c r="C513" s="64">
        <v>6</v>
      </c>
      <c r="D513" s="828">
        <v>42320</v>
      </c>
      <c r="E513" s="823"/>
      <c r="F513" s="821" t="s">
        <v>1848</v>
      </c>
      <c r="G513" s="824"/>
      <c r="H513" s="824"/>
      <c r="I513" s="826" t="s">
        <v>2090</v>
      </c>
    </row>
    <row r="514" spans="1:16" x14ac:dyDescent="0.2">
      <c r="A514" s="826" t="s">
        <v>2835</v>
      </c>
      <c r="B514" s="816" t="s">
        <v>2836</v>
      </c>
      <c r="C514" s="64">
        <v>5</v>
      </c>
      <c r="D514" s="828">
        <v>42313</v>
      </c>
      <c r="E514" s="823" t="s">
        <v>1848</v>
      </c>
      <c r="F514" s="821"/>
      <c r="G514" s="824"/>
      <c r="H514" s="824"/>
      <c r="I514" s="816"/>
    </row>
    <row r="515" spans="1:16" x14ac:dyDescent="0.2">
      <c r="A515" s="96" t="s">
        <v>2976</v>
      </c>
      <c r="B515" s="822" t="s">
        <v>2977</v>
      </c>
      <c r="C515" s="70">
        <v>5</v>
      </c>
      <c r="D515" s="139">
        <v>42313</v>
      </c>
      <c r="E515" s="47" t="s">
        <v>1848</v>
      </c>
      <c r="F515" s="46"/>
      <c r="G515" s="49"/>
      <c r="H515" s="49"/>
      <c r="I515" s="822"/>
    </row>
    <row r="516" spans="1:16" x14ac:dyDescent="0.2">
      <c r="A516" s="59" t="s">
        <v>2874</v>
      </c>
      <c r="B516" s="817" t="s">
        <v>2875</v>
      </c>
      <c r="C516" s="56">
        <v>8</v>
      </c>
      <c r="D516" s="134">
        <v>42311</v>
      </c>
      <c r="E516" s="37" t="s">
        <v>1848</v>
      </c>
      <c r="F516" s="21"/>
      <c r="G516" s="32"/>
      <c r="H516" s="32"/>
      <c r="I516" s="817" t="s">
        <v>2048</v>
      </c>
    </row>
    <row r="517" spans="1:16" x14ac:dyDescent="0.2">
      <c r="A517" s="135" t="s">
        <v>1956</v>
      </c>
      <c r="B517" s="135" t="s">
        <v>1957</v>
      </c>
      <c r="C517" s="64">
        <v>5</v>
      </c>
      <c r="D517" s="828">
        <v>42307</v>
      </c>
      <c r="E517" s="823"/>
      <c r="F517" s="821"/>
      <c r="G517" s="824"/>
      <c r="H517" s="824" t="s">
        <v>1848</v>
      </c>
      <c r="I517" s="816"/>
    </row>
    <row r="518" spans="1:16" x14ac:dyDescent="0.2">
      <c r="A518" s="826" t="s">
        <v>2425</v>
      </c>
      <c r="B518" s="816" t="s">
        <v>2426</v>
      </c>
      <c r="C518" s="64">
        <v>5</v>
      </c>
      <c r="D518" s="828">
        <v>42306</v>
      </c>
      <c r="E518" s="823" t="s">
        <v>1848</v>
      </c>
      <c r="F518" s="821"/>
      <c r="G518" s="824"/>
      <c r="H518" s="824"/>
      <c r="I518" s="816" t="s">
        <v>2427</v>
      </c>
    </row>
    <row r="519" spans="1:16" x14ac:dyDescent="0.2">
      <c r="A519" s="816" t="s">
        <v>2462</v>
      </c>
      <c r="B519" s="816" t="s">
        <v>2463</v>
      </c>
      <c r="C519" s="64">
        <v>5</v>
      </c>
      <c r="D519" s="828">
        <v>42306</v>
      </c>
      <c r="E519" s="823" t="s">
        <v>1848</v>
      </c>
      <c r="F519" s="821"/>
      <c r="G519" s="824"/>
      <c r="H519" s="824"/>
      <c r="I519" s="816"/>
    </row>
    <row r="520" spans="1:16" x14ac:dyDescent="0.2">
      <c r="A520" s="946" t="s">
        <v>2871</v>
      </c>
      <c r="B520" s="137" t="s">
        <v>2872</v>
      </c>
      <c r="C520" s="70">
        <v>15</v>
      </c>
      <c r="D520" s="139">
        <v>42306</v>
      </c>
      <c r="E520" s="47"/>
      <c r="F520" s="46"/>
      <c r="G520" s="49"/>
      <c r="H520" s="49" t="s">
        <v>1848</v>
      </c>
      <c r="I520" s="822" t="s">
        <v>2873</v>
      </c>
    </row>
    <row r="521" spans="1:16" x14ac:dyDescent="0.2">
      <c r="A521" s="817" t="s">
        <v>2336</v>
      </c>
      <c r="B521" s="817" t="s">
        <v>2337</v>
      </c>
      <c r="C521" s="56">
        <v>18</v>
      </c>
      <c r="D521" s="134">
        <v>42304</v>
      </c>
      <c r="E521" s="37"/>
      <c r="F521" s="21"/>
      <c r="G521" s="32" t="s">
        <v>1848</v>
      </c>
      <c r="H521" s="32"/>
      <c r="I521" s="18" t="s">
        <v>2338</v>
      </c>
    </row>
    <row r="522" spans="1:16" x14ac:dyDescent="0.2">
      <c r="A522" s="436" t="s">
        <v>2615</v>
      </c>
      <c r="B522" s="436" t="s">
        <v>2616</v>
      </c>
      <c r="C522" s="64">
        <v>6</v>
      </c>
      <c r="D522" s="828">
        <v>42303</v>
      </c>
      <c r="E522" s="823"/>
      <c r="F522" s="821" t="s">
        <v>1848</v>
      </c>
      <c r="G522" s="824"/>
      <c r="H522" s="824"/>
      <c r="I522" s="81" t="s">
        <v>3974</v>
      </c>
    </row>
    <row r="523" spans="1:16" x14ac:dyDescent="0.2">
      <c r="A523" s="816" t="s">
        <v>2869</v>
      </c>
      <c r="B523" s="816" t="s">
        <v>2870</v>
      </c>
      <c r="C523" s="64">
        <v>6</v>
      </c>
      <c r="D523" s="828">
        <v>42303</v>
      </c>
      <c r="E523" s="823"/>
      <c r="F523" s="821" t="s">
        <v>1848</v>
      </c>
      <c r="G523" s="824"/>
      <c r="H523" s="824"/>
      <c r="I523" s="81" t="s">
        <v>1919</v>
      </c>
    </row>
    <row r="524" spans="1:16" x14ac:dyDescent="0.2">
      <c r="A524" s="826" t="s">
        <v>2022</v>
      </c>
      <c r="B524" s="816" t="s">
        <v>2023</v>
      </c>
      <c r="C524" s="64">
        <v>5</v>
      </c>
      <c r="D524" s="828">
        <v>42300</v>
      </c>
      <c r="E524" s="823"/>
      <c r="F524" s="821" t="s">
        <v>1848</v>
      </c>
      <c r="G524" s="824"/>
      <c r="H524" s="824"/>
      <c r="I524" s="81" t="s">
        <v>1919</v>
      </c>
      <c r="K524" s="815"/>
      <c r="L524" s="815"/>
      <c r="M524" s="815"/>
    </row>
    <row r="525" spans="1:16" x14ac:dyDescent="0.2">
      <c r="A525" s="822" t="s">
        <v>2482</v>
      </c>
      <c r="B525" s="822" t="s">
        <v>2483</v>
      </c>
      <c r="C525" s="70">
        <v>5</v>
      </c>
      <c r="D525" s="139">
        <v>42292</v>
      </c>
      <c r="E525" s="47"/>
      <c r="F525" s="46" t="s">
        <v>1848</v>
      </c>
      <c r="G525" s="49"/>
      <c r="H525" s="49"/>
      <c r="I525" s="85" t="s">
        <v>2484</v>
      </c>
      <c r="K525" s="815"/>
      <c r="L525" s="815"/>
      <c r="O525" s="815"/>
      <c r="P525" s="815"/>
    </row>
    <row r="526" spans="1:16" x14ac:dyDescent="0.2">
      <c r="A526" s="817" t="s">
        <v>2360</v>
      </c>
      <c r="B526" s="817" t="s">
        <v>2361</v>
      </c>
      <c r="C526" s="56">
        <v>5</v>
      </c>
      <c r="D526" s="134">
        <v>42284</v>
      </c>
      <c r="E526" s="37"/>
      <c r="F526" s="21"/>
      <c r="G526" s="32" t="s">
        <v>1848</v>
      </c>
      <c r="H526" s="21"/>
      <c r="I526" s="18" t="s">
        <v>2362</v>
      </c>
    </row>
    <row r="527" spans="1:16" x14ac:dyDescent="0.2">
      <c r="A527" s="161" t="s">
        <v>2737</v>
      </c>
      <c r="B527" s="135" t="s">
        <v>2738</v>
      </c>
      <c r="C527" s="64">
        <v>5</v>
      </c>
      <c r="D527" s="828">
        <v>42279</v>
      </c>
      <c r="E527" s="823"/>
      <c r="F527" s="821"/>
      <c r="G527" s="824"/>
      <c r="H527" s="821" t="s">
        <v>1848</v>
      </c>
      <c r="I527" s="820"/>
      <c r="L527" s="815"/>
      <c r="M527" s="815"/>
    </row>
    <row r="528" spans="1:16" x14ac:dyDescent="0.2">
      <c r="A528" s="826" t="s">
        <v>2648</v>
      </c>
      <c r="B528" s="816" t="s">
        <v>2649</v>
      </c>
      <c r="C528" s="64">
        <v>5</v>
      </c>
      <c r="D528" s="828">
        <v>42268</v>
      </c>
      <c r="E528" s="823" t="s">
        <v>1848</v>
      </c>
      <c r="F528" s="821"/>
      <c r="G528" s="824"/>
      <c r="H528" s="821"/>
      <c r="I528" s="820"/>
    </row>
    <row r="529" spans="1:13" x14ac:dyDescent="0.2">
      <c r="A529" s="826" t="s">
        <v>2153</v>
      </c>
      <c r="B529" s="816" t="s">
        <v>2154</v>
      </c>
      <c r="C529" s="64">
        <v>10</v>
      </c>
      <c r="D529" s="828">
        <v>42264</v>
      </c>
      <c r="E529" s="823"/>
      <c r="F529" s="821" t="s">
        <v>1848</v>
      </c>
      <c r="G529" s="824"/>
      <c r="H529" s="821"/>
      <c r="I529" s="81" t="s">
        <v>2155</v>
      </c>
    </row>
    <row r="530" spans="1:13" x14ac:dyDescent="0.2">
      <c r="A530" s="822" t="s">
        <v>1917</v>
      </c>
      <c r="B530" s="822" t="s">
        <v>1918</v>
      </c>
      <c r="C530" s="70">
        <v>5</v>
      </c>
      <c r="D530" s="139">
        <v>42257</v>
      </c>
      <c r="E530" s="47"/>
      <c r="F530" s="46" t="s">
        <v>1848</v>
      </c>
      <c r="G530" s="49"/>
      <c r="H530" s="46"/>
      <c r="I530" s="85" t="s">
        <v>1919</v>
      </c>
      <c r="K530" s="815"/>
      <c r="L530" s="815"/>
    </row>
    <row r="531" spans="1:13" x14ac:dyDescent="0.2">
      <c r="A531" s="90" t="s">
        <v>2501</v>
      </c>
      <c r="B531" s="90" t="s">
        <v>2502</v>
      </c>
      <c r="C531" s="56">
        <v>12</v>
      </c>
      <c r="D531" s="134">
        <v>42249</v>
      </c>
      <c r="E531" s="37"/>
      <c r="F531" s="21" t="s">
        <v>1848</v>
      </c>
      <c r="G531" s="32"/>
      <c r="H531" s="21"/>
      <c r="I531" s="55" t="s">
        <v>2503</v>
      </c>
    </row>
    <row r="532" spans="1:13" x14ac:dyDescent="0.2">
      <c r="A532" s="826" t="s">
        <v>2527</v>
      </c>
      <c r="B532" s="816" t="s">
        <v>2528</v>
      </c>
      <c r="C532" s="64">
        <v>5</v>
      </c>
      <c r="D532" s="828">
        <v>42249</v>
      </c>
      <c r="E532" s="823"/>
      <c r="F532" s="821" t="s">
        <v>1848</v>
      </c>
      <c r="G532" s="824"/>
      <c r="H532" s="821"/>
      <c r="I532" s="81" t="s">
        <v>2529</v>
      </c>
    </row>
    <row r="533" spans="1:13" x14ac:dyDescent="0.2">
      <c r="A533" s="816" t="s">
        <v>2632</v>
      </c>
      <c r="B533" s="816" t="s">
        <v>2633</v>
      </c>
      <c r="C533" s="64">
        <v>10</v>
      </c>
      <c r="D533" s="828">
        <v>42248</v>
      </c>
      <c r="E533" s="823"/>
      <c r="F533" s="821"/>
      <c r="G533" s="824" t="s">
        <v>1848</v>
      </c>
      <c r="H533" s="821"/>
      <c r="I533" s="820" t="s">
        <v>2634</v>
      </c>
    </row>
    <row r="534" spans="1:13" x14ac:dyDescent="0.2">
      <c r="A534" s="135" t="s">
        <v>1857</v>
      </c>
      <c r="B534" s="135" t="s">
        <v>1858</v>
      </c>
      <c r="C534" s="64">
        <v>6</v>
      </c>
      <c r="D534" s="828">
        <v>42247</v>
      </c>
      <c r="E534" s="823"/>
      <c r="F534" s="821"/>
      <c r="G534" s="824"/>
      <c r="H534" s="821" t="s">
        <v>1848</v>
      </c>
      <c r="I534" s="820"/>
    </row>
    <row r="535" spans="1:13" x14ac:dyDescent="0.2">
      <c r="A535" s="137" t="s">
        <v>1943</v>
      </c>
      <c r="B535" s="137" t="s">
        <v>1944</v>
      </c>
      <c r="C535" s="70">
        <v>6</v>
      </c>
      <c r="D535" s="139">
        <v>42247</v>
      </c>
      <c r="E535" s="47"/>
      <c r="F535" s="46"/>
      <c r="G535" s="49"/>
      <c r="H535" s="46" t="s">
        <v>1848</v>
      </c>
      <c r="I535" s="818"/>
      <c r="K535" s="831"/>
      <c r="L535" s="831"/>
    </row>
    <row r="536" spans="1:13" x14ac:dyDescent="0.2">
      <c r="A536" s="163" t="s">
        <v>1954</v>
      </c>
      <c r="B536" s="163" t="s">
        <v>1955</v>
      </c>
      <c r="C536" s="56">
        <v>5</v>
      </c>
      <c r="D536" s="134">
        <v>42247</v>
      </c>
      <c r="E536" s="37"/>
      <c r="F536" s="21"/>
      <c r="G536" s="32"/>
      <c r="H536" s="32" t="s">
        <v>1848</v>
      </c>
      <c r="I536" s="817"/>
    </row>
    <row r="537" spans="1:13" x14ac:dyDescent="0.2">
      <c r="A537" s="816" t="s">
        <v>2277</v>
      </c>
      <c r="B537" s="816" t="s">
        <v>2278</v>
      </c>
      <c r="C537" s="64">
        <v>8</v>
      </c>
      <c r="D537" s="828">
        <v>42242</v>
      </c>
      <c r="E537" s="823"/>
      <c r="F537" s="821"/>
      <c r="G537" s="824" t="s">
        <v>1848</v>
      </c>
      <c r="H537" s="824"/>
      <c r="I537" s="816" t="s">
        <v>2279</v>
      </c>
      <c r="L537" s="815"/>
      <c r="M537" s="815"/>
    </row>
    <row r="538" spans="1:13" x14ac:dyDescent="0.2">
      <c r="A538" s="816" t="s">
        <v>2607</v>
      </c>
      <c r="B538" s="816" t="s">
        <v>2608</v>
      </c>
      <c r="C538" s="64">
        <v>5</v>
      </c>
      <c r="D538" s="828">
        <v>42234</v>
      </c>
      <c r="E538" s="823"/>
      <c r="F538" s="821"/>
      <c r="G538" s="824" t="s">
        <v>1848</v>
      </c>
      <c r="H538" s="824"/>
      <c r="I538" s="826" t="s">
        <v>2609</v>
      </c>
      <c r="K538" s="815"/>
      <c r="L538" s="815"/>
    </row>
    <row r="539" spans="1:13" x14ac:dyDescent="0.2">
      <c r="A539" s="135" t="s">
        <v>2864</v>
      </c>
      <c r="B539" s="135" t="s">
        <v>2865</v>
      </c>
      <c r="C539" s="64">
        <v>5</v>
      </c>
      <c r="D539" s="828">
        <v>42223</v>
      </c>
      <c r="E539" s="823"/>
      <c r="F539" s="821"/>
      <c r="G539" s="824"/>
      <c r="H539" s="824" t="s">
        <v>1848</v>
      </c>
      <c r="I539" s="816"/>
    </row>
    <row r="540" spans="1:13" x14ac:dyDescent="0.2">
      <c r="A540" s="946" t="s">
        <v>2027</v>
      </c>
      <c r="B540" s="137" t="s">
        <v>2028</v>
      </c>
      <c r="C540" s="70">
        <v>14</v>
      </c>
      <c r="D540" s="139">
        <v>42222</v>
      </c>
      <c r="E540" s="47"/>
      <c r="F540" s="46"/>
      <c r="G540" s="49"/>
      <c r="H540" s="49" t="s">
        <v>1848</v>
      </c>
      <c r="I540" s="822"/>
      <c r="K540" s="815"/>
      <c r="L540" s="815"/>
    </row>
    <row r="541" spans="1:13" x14ac:dyDescent="0.2">
      <c r="A541" s="163" t="s">
        <v>2005</v>
      </c>
      <c r="B541" s="163" t="s">
        <v>2006</v>
      </c>
      <c r="C541" s="56">
        <v>10</v>
      </c>
      <c r="D541" s="134">
        <v>42217</v>
      </c>
      <c r="E541" s="37"/>
      <c r="F541" s="21"/>
      <c r="G541" s="32"/>
      <c r="H541" s="32" t="s">
        <v>1848</v>
      </c>
      <c r="I541" s="55"/>
    </row>
    <row r="542" spans="1:13" x14ac:dyDescent="0.2">
      <c r="A542" s="816" t="s">
        <v>2243</v>
      </c>
      <c r="B542" s="816" t="s">
        <v>2244</v>
      </c>
      <c r="C542" s="64">
        <v>7</v>
      </c>
      <c r="D542" s="828">
        <v>42217</v>
      </c>
      <c r="E542" s="823"/>
      <c r="F542" s="821"/>
      <c r="G542" s="824" t="s">
        <v>1848</v>
      </c>
      <c r="H542" s="824"/>
      <c r="I542" s="81" t="s">
        <v>2245</v>
      </c>
    </row>
    <row r="543" spans="1:13" x14ac:dyDescent="0.2">
      <c r="A543" s="135" t="s">
        <v>2372</v>
      </c>
      <c r="B543" s="135" t="s">
        <v>2373</v>
      </c>
      <c r="C543" s="64">
        <v>22</v>
      </c>
      <c r="D543" s="828">
        <v>42217</v>
      </c>
      <c r="E543" s="823"/>
      <c r="F543" s="821"/>
      <c r="G543" s="824"/>
      <c r="H543" s="824" t="s">
        <v>1848</v>
      </c>
      <c r="I543" s="820" t="s">
        <v>2374</v>
      </c>
    </row>
    <row r="544" spans="1:13" x14ac:dyDescent="0.2">
      <c r="A544" s="826" t="s">
        <v>2517</v>
      </c>
      <c r="B544" s="816" t="s">
        <v>2518</v>
      </c>
      <c r="C544" s="64">
        <v>5</v>
      </c>
      <c r="D544" s="828">
        <v>42217</v>
      </c>
      <c r="E544" s="823"/>
      <c r="F544" s="821"/>
      <c r="G544" s="824" t="s">
        <v>1848</v>
      </c>
      <c r="H544" s="824"/>
      <c r="I544" s="820" t="s">
        <v>2519</v>
      </c>
      <c r="L544" s="815"/>
      <c r="M544" s="815"/>
    </row>
    <row r="545" spans="1:16" x14ac:dyDescent="0.2">
      <c r="A545" s="822" t="s">
        <v>2046</v>
      </c>
      <c r="B545" s="822" t="s">
        <v>2047</v>
      </c>
      <c r="C545" s="70">
        <v>6</v>
      </c>
      <c r="D545" s="139">
        <v>42215</v>
      </c>
      <c r="E545" s="47" t="s">
        <v>1848</v>
      </c>
      <c r="F545" s="46"/>
      <c r="G545" s="49"/>
      <c r="H545" s="49"/>
      <c r="I545" s="822" t="s">
        <v>2048</v>
      </c>
      <c r="L545" s="815"/>
      <c r="M545" s="815"/>
    </row>
    <row r="546" spans="1:16" x14ac:dyDescent="0.2">
      <c r="A546" s="817" t="s">
        <v>1961</v>
      </c>
      <c r="B546" s="817" t="s">
        <v>1962</v>
      </c>
      <c r="C546" s="56">
        <v>8</v>
      </c>
      <c r="D546" s="134">
        <v>42214</v>
      </c>
      <c r="E546" s="37"/>
      <c r="F546" s="21"/>
      <c r="G546" s="32"/>
      <c r="H546" s="32" t="s">
        <v>1848</v>
      </c>
      <c r="I546" s="55" t="s">
        <v>1963</v>
      </c>
    </row>
    <row r="547" spans="1:16" x14ac:dyDescent="0.2">
      <c r="A547" s="816" t="s">
        <v>2455</v>
      </c>
      <c r="B547" s="816" t="s">
        <v>2456</v>
      </c>
      <c r="C547" s="64">
        <v>8</v>
      </c>
      <c r="D547" s="828">
        <v>42167</v>
      </c>
      <c r="E547" s="823"/>
      <c r="F547" s="821"/>
      <c r="G547" s="824" t="s">
        <v>1848</v>
      </c>
      <c r="H547" s="824"/>
      <c r="I547" s="820" t="s">
        <v>2457</v>
      </c>
    </row>
    <row r="548" spans="1:16" x14ac:dyDescent="0.2">
      <c r="A548" s="161" t="s">
        <v>1930</v>
      </c>
      <c r="B548" s="135" t="s">
        <v>1931</v>
      </c>
      <c r="C548" s="64">
        <v>5</v>
      </c>
      <c r="D548" s="828">
        <v>42139</v>
      </c>
      <c r="E548" s="823"/>
      <c r="F548" s="821"/>
      <c r="G548" s="824"/>
      <c r="H548" s="824" t="s">
        <v>1848</v>
      </c>
      <c r="I548" s="820"/>
    </row>
    <row r="549" spans="1:16" x14ac:dyDescent="0.2">
      <c r="A549" s="161" t="s">
        <v>2862</v>
      </c>
      <c r="B549" s="135" t="s">
        <v>2863</v>
      </c>
      <c r="C549" s="64">
        <v>5</v>
      </c>
      <c r="D549" s="828">
        <v>42139</v>
      </c>
      <c r="E549" s="823"/>
      <c r="F549" s="821"/>
      <c r="G549" s="824"/>
      <c r="H549" s="824" t="s">
        <v>1848</v>
      </c>
      <c r="I549" s="820"/>
      <c r="K549" s="815"/>
      <c r="L549" s="815"/>
      <c r="M549" s="815"/>
    </row>
    <row r="550" spans="1:16" x14ac:dyDescent="0.2">
      <c r="A550" s="946" t="s">
        <v>1850</v>
      </c>
      <c r="B550" s="137" t="s">
        <v>1851</v>
      </c>
      <c r="C550" s="70">
        <v>5</v>
      </c>
      <c r="D550" s="139">
        <v>42117</v>
      </c>
      <c r="E550" s="47"/>
      <c r="F550" s="46"/>
      <c r="G550" s="49"/>
      <c r="H550" s="49" t="s">
        <v>1848</v>
      </c>
      <c r="I550" s="85"/>
    </row>
    <row r="551" spans="1:16" x14ac:dyDescent="0.2">
      <c r="A551" s="163" t="s">
        <v>1877</v>
      </c>
      <c r="B551" s="163" t="s">
        <v>1878</v>
      </c>
      <c r="C551" s="56">
        <v>5</v>
      </c>
      <c r="D551" s="134">
        <v>42117</v>
      </c>
      <c r="E551" s="37"/>
      <c r="F551" s="21"/>
      <c r="G551" s="32"/>
      <c r="H551" s="32" t="s">
        <v>1848</v>
      </c>
      <c r="I551" s="18"/>
      <c r="K551" s="815"/>
      <c r="L551" s="815"/>
    </row>
    <row r="552" spans="1:16" x14ac:dyDescent="0.2">
      <c r="A552" s="161" t="s">
        <v>2561</v>
      </c>
      <c r="B552" s="135" t="s">
        <v>2562</v>
      </c>
      <c r="C552" s="64">
        <v>14</v>
      </c>
      <c r="D552" s="828">
        <v>42117</v>
      </c>
      <c r="E552" s="823"/>
      <c r="F552" s="821"/>
      <c r="G552" s="824"/>
      <c r="H552" s="824" t="s">
        <v>1848</v>
      </c>
      <c r="I552" s="820"/>
    </row>
    <row r="553" spans="1:16" x14ac:dyDescent="0.2">
      <c r="A553" s="135" t="s">
        <v>2587</v>
      </c>
      <c r="B553" s="135" t="s">
        <v>2588</v>
      </c>
      <c r="C553" s="64">
        <v>14</v>
      </c>
      <c r="D553" s="828">
        <v>42094</v>
      </c>
      <c r="E553" s="823"/>
      <c r="F553" s="821"/>
      <c r="G553" s="824"/>
      <c r="H553" s="824" t="s">
        <v>1848</v>
      </c>
      <c r="I553" s="820"/>
    </row>
    <row r="554" spans="1:16" x14ac:dyDescent="0.2">
      <c r="A554" s="826" t="s">
        <v>2029</v>
      </c>
      <c r="B554" s="816" t="s">
        <v>2030</v>
      </c>
      <c r="C554" s="64">
        <v>14</v>
      </c>
      <c r="D554" s="828">
        <v>42080</v>
      </c>
      <c r="E554" s="823" t="s">
        <v>1848</v>
      </c>
      <c r="F554" s="821"/>
      <c r="G554" s="824"/>
      <c r="H554" s="824"/>
      <c r="I554" s="81" t="s">
        <v>2031</v>
      </c>
    </row>
    <row r="555" spans="1:16" x14ac:dyDescent="0.2">
      <c r="A555" s="822" t="s">
        <v>2652</v>
      </c>
      <c r="B555" s="822" t="s">
        <v>2653</v>
      </c>
      <c r="C555" s="70">
        <v>6</v>
      </c>
      <c r="D555" s="139">
        <v>42074</v>
      </c>
      <c r="E555" s="47"/>
      <c r="F555" s="46"/>
      <c r="G555" s="49" t="s">
        <v>1848</v>
      </c>
      <c r="H555" s="49"/>
      <c r="I555" s="818" t="s">
        <v>2654</v>
      </c>
      <c r="L555" s="815"/>
      <c r="M555" s="815"/>
    </row>
    <row r="556" spans="1:16" x14ac:dyDescent="0.2">
      <c r="A556" s="817" t="s">
        <v>2945</v>
      </c>
      <c r="B556" s="817" t="s">
        <v>2946</v>
      </c>
      <c r="C556" s="56">
        <v>5</v>
      </c>
      <c r="D556" s="134">
        <v>42067</v>
      </c>
      <c r="E556" s="37" t="s">
        <v>1848</v>
      </c>
      <c r="F556" s="21"/>
      <c r="G556" s="32"/>
      <c r="H556" s="32"/>
      <c r="I556" s="18"/>
      <c r="K556" s="815"/>
      <c r="L556" s="815"/>
      <c r="M556" s="815"/>
    </row>
    <row r="557" spans="1:16" x14ac:dyDescent="0.2">
      <c r="A557" s="816" t="s">
        <v>2228</v>
      </c>
      <c r="B557" s="816" t="s">
        <v>2229</v>
      </c>
      <c r="C557" s="64">
        <v>5</v>
      </c>
      <c r="D557" s="828">
        <v>42061</v>
      </c>
      <c r="E557" s="823" t="s">
        <v>1848</v>
      </c>
      <c r="F557" s="821"/>
      <c r="G557" s="824"/>
      <c r="H557" s="824"/>
      <c r="I557" s="820" t="s">
        <v>2048</v>
      </c>
      <c r="K557" s="815"/>
      <c r="L557" s="815"/>
      <c r="O557" s="815"/>
      <c r="P557" s="815"/>
    </row>
    <row r="558" spans="1:16" x14ac:dyDescent="0.2">
      <c r="A558" s="816" t="s">
        <v>2934</v>
      </c>
      <c r="B558" s="816" t="s">
        <v>2935</v>
      </c>
      <c r="C558" s="64">
        <v>7</v>
      </c>
      <c r="D558" s="828">
        <v>42052</v>
      </c>
      <c r="E558" s="823" t="s">
        <v>1848</v>
      </c>
      <c r="F558" s="821"/>
      <c r="G558" s="824"/>
      <c r="H558" s="824"/>
      <c r="I558" s="820" t="s">
        <v>2001</v>
      </c>
    </row>
    <row r="559" spans="1:16" x14ac:dyDescent="0.2">
      <c r="A559" s="434" t="s">
        <v>2117</v>
      </c>
      <c r="B559" s="434" t="s">
        <v>2118</v>
      </c>
      <c r="C559" s="64">
        <v>5</v>
      </c>
      <c r="D559" s="828">
        <v>42046</v>
      </c>
      <c r="E559" s="823" t="s">
        <v>1848</v>
      </c>
      <c r="F559" s="821"/>
      <c r="G559" s="824"/>
      <c r="H559" s="824"/>
      <c r="I559" s="820" t="s">
        <v>4034</v>
      </c>
      <c r="K559" s="815"/>
      <c r="L559" s="815"/>
    </row>
    <row r="560" spans="1:16" x14ac:dyDescent="0.2">
      <c r="A560" s="822" t="s">
        <v>2241</v>
      </c>
      <c r="B560" s="822" t="s">
        <v>2242</v>
      </c>
      <c r="C560" s="70">
        <v>8</v>
      </c>
      <c r="D560" s="139">
        <v>42037</v>
      </c>
      <c r="E560" s="47" t="s">
        <v>1848</v>
      </c>
      <c r="F560" s="46"/>
      <c r="G560" s="49"/>
      <c r="H560" s="49"/>
      <c r="I560" s="818" t="s">
        <v>2048</v>
      </c>
      <c r="L560" s="815"/>
      <c r="M560" s="815"/>
    </row>
    <row r="561" spans="1:16" x14ac:dyDescent="0.2">
      <c r="A561" s="817" t="s">
        <v>2248</v>
      </c>
      <c r="B561" s="817" t="s">
        <v>2249</v>
      </c>
      <c r="C561" s="56">
        <v>38</v>
      </c>
      <c r="D561" s="134">
        <v>42037</v>
      </c>
      <c r="E561" s="37"/>
      <c r="F561" s="21"/>
      <c r="G561" s="32" t="s">
        <v>1848</v>
      </c>
      <c r="H561" s="32"/>
      <c r="I561" s="18" t="s">
        <v>2250</v>
      </c>
    </row>
    <row r="562" spans="1:16" x14ac:dyDescent="0.2">
      <c r="A562" s="826" t="s">
        <v>2691</v>
      </c>
      <c r="B562" s="816" t="s">
        <v>2692</v>
      </c>
      <c r="C562" s="64">
        <v>5</v>
      </c>
      <c r="D562" s="828">
        <v>42037</v>
      </c>
      <c r="E562" s="823"/>
      <c r="F562" s="821"/>
      <c r="G562" s="824" t="s">
        <v>1848</v>
      </c>
      <c r="H562" s="824"/>
      <c r="I562" s="81" t="s">
        <v>2693</v>
      </c>
      <c r="K562" s="815"/>
      <c r="L562" s="815"/>
    </row>
    <row r="563" spans="1:16" x14ac:dyDescent="0.2">
      <c r="A563" s="816" t="s">
        <v>2749</v>
      </c>
      <c r="B563" s="816" t="s">
        <v>2750</v>
      </c>
      <c r="C563" s="64">
        <v>10</v>
      </c>
      <c r="D563" s="828">
        <v>42037</v>
      </c>
      <c r="E563" s="823"/>
      <c r="F563" s="821"/>
      <c r="G563" s="824" t="s">
        <v>1848</v>
      </c>
      <c r="H563" s="824"/>
      <c r="I563" s="81" t="s">
        <v>2751</v>
      </c>
      <c r="K563" s="815"/>
      <c r="L563" s="815"/>
    </row>
    <row r="564" spans="1:16" x14ac:dyDescent="0.2">
      <c r="A564" s="816" t="s">
        <v>2982</v>
      </c>
      <c r="B564" s="816" t="s">
        <v>2981</v>
      </c>
      <c r="C564" s="64">
        <v>10</v>
      </c>
      <c r="D564" s="828">
        <v>42037</v>
      </c>
      <c r="E564" s="823"/>
      <c r="F564" s="821"/>
      <c r="G564" s="824" t="s">
        <v>1848</v>
      </c>
      <c r="H564" s="824"/>
      <c r="I564" s="820" t="s">
        <v>2983</v>
      </c>
      <c r="L564" s="815"/>
      <c r="M564" s="815"/>
    </row>
    <row r="565" spans="1:16" x14ac:dyDescent="0.2">
      <c r="A565" s="822" t="s">
        <v>2132</v>
      </c>
      <c r="B565" s="822" t="s">
        <v>2133</v>
      </c>
      <c r="C565" s="70">
        <v>8</v>
      </c>
      <c r="D565" s="139">
        <v>42032</v>
      </c>
      <c r="E565" s="47"/>
      <c r="F565" s="46"/>
      <c r="G565" s="49" t="s">
        <v>1848</v>
      </c>
      <c r="H565" s="49"/>
      <c r="I565" s="818" t="s">
        <v>2134</v>
      </c>
    </row>
    <row r="566" spans="1:16" x14ac:dyDescent="0.2">
      <c r="A566" s="817" t="s">
        <v>2106</v>
      </c>
      <c r="B566" s="817" t="s">
        <v>2107</v>
      </c>
      <c r="C566" s="56">
        <v>6</v>
      </c>
      <c r="D566" s="134">
        <v>42008</v>
      </c>
      <c r="E566" s="37"/>
      <c r="F566" s="21" t="s">
        <v>1848</v>
      </c>
      <c r="G566" s="32"/>
      <c r="H566" s="32"/>
      <c r="I566" s="55" t="s">
        <v>2108</v>
      </c>
    </row>
    <row r="567" spans="1:16" x14ac:dyDescent="0.2">
      <c r="A567" s="816" t="s">
        <v>1999</v>
      </c>
      <c r="B567" s="816" t="s">
        <v>2000</v>
      </c>
      <c r="C567" s="64">
        <v>6</v>
      </c>
      <c r="D567" s="828">
        <v>42006</v>
      </c>
      <c r="E567" s="823" t="s">
        <v>1848</v>
      </c>
      <c r="F567" s="821"/>
      <c r="G567" s="824"/>
      <c r="H567" s="824"/>
      <c r="I567" s="820" t="s">
        <v>2001</v>
      </c>
    </row>
    <row r="568" spans="1:16" x14ac:dyDescent="0.2">
      <c r="A568" s="816" t="s">
        <v>2721</v>
      </c>
      <c r="B568" s="816" t="s">
        <v>2722</v>
      </c>
      <c r="C568" s="64">
        <v>6</v>
      </c>
      <c r="D568" s="828">
        <v>41985</v>
      </c>
      <c r="E568" s="823"/>
      <c r="F568" s="821" t="s">
        <v>1848</v>
      </c>
      <c r="G568" s="824"/>
      <c r="H568" s="824"/>
      <c r="I568" s="81" t="s">
        <v>2723</v>
      </c>
      <c r="L568" s="815"/>
      <c r="M568" s="815"/>
    </row>
    <row r="569" spans="1:16" x14ac:dyDescent="0.2">
      <c r="A569" s="816" t="s">
        <v>2876</v>
      </c>
      <c r="B569" s="816" t="s">
        <v>2877</v>
      </c>
      <c r="C569" s="64">
        <v>9</v>
      </c>
      <c r="D569" s="828">
        <v>41985</v>
      </c>
      <c r="E569" s="823"/>
      <c r="F569" s="821"/>
      <c r="G569" s="824" t="s">
        <v>1848</v>
      </c>
      <c r="H569" s="824"/>
      <c r="I569" s="820" t="s">
        <v>2878</v>
      </c>
    </row>
    <row r="570" spans="1:16" x14ac:dyDescent="0.2">
      <c r="A570" s="137" t="s">
        <v>2764</v>
      </c>
      <c r="B570" s="137" t="s">
        <v>2765</v>
      </c>
      <c r="C570" s="70">
        <v>11</v>
      </c>
      <c r="D570" s="139">
        <v>41984</v>
      </c>
      <c r="E570" s="47"/>
      <c r="F570" s="46"/>
      <c r="G570" s="49"/>
      <c r="H570" s="49" t="s">
        <v>1848</v>
      </c>
      <c r="I570" s="818"/>
    </row>
    <row r="571" spans="1:16" x14ac:dyDescent="0.2">
      <c r="A571" s="84" t="s">
        <v>2688</v>
      </c>
      <c r="B571" s="84" t="s">
        <v>2689</v>
      </c>
      <c r="C571" s="56">
        <v>5</v>
      </c>
      <c r="D571" s="134">
        <v>41981</v>
      </c>
      <c r="E571" s="967" t="s">
        <v>1848</v>
      </c>
      <c r="F571" s="21"/>
      <c r="G571" s="32"/>
      <c r="H571" s="32"/>
      <c r="I571" s="905" t="s">
        <v>2690</v>
      </c>
    </row>
    <row r="572" spans="1:16" x14ac:dyDescent="0.2">
      <c r="A572" s="79" t="s">
        <v>2971</v>
      </c>
      <c r="B572" s="69" t="s">
        <v>2972</v>
      </c>
      <c r="C572" s="64">
        <v>5</v>
      </c>
      <c r="D572" s="828">
        <v>41978</v>
      </c>
      <c r="E572" s="823"/>
      <c r="F572" s="821" t="s">
        <v>1848</v>
      </c>
      <c r="G572" s="824"/>
      <c r="H572" s="824"/>
      <c r="I572" s="81" t="s">
        <v>2711</v>
      </c>
      <c r="K572" s="815"/>
      <c r="L572" s="815"/>
      <c r="M572" s="815"/>
    </row>
    <row r="573" spans="1:16" x14ac:dyDescent="0.2">
      <c r="A573" s="816" t="s">
        <v>2203</v>
      </c>
      <c r="B573" s="816" t="s">
        <v>2204</v>
      </c>
      <c r="C573" s="64">
        <v>6</v>
      </c>
      <c r="D573" s="828">
        <v>41969</v>
      </c>
      <c r="E573" s="823"/>
      <c r="F573" s="821"/>
      <c r="G573" s="824" t="s">
        <v>1848</v>
      </c>
      <c r="H573" s="824"/>
      <c r="I573" s="81" t="s">
        <v>2205</v>
      </c>
      <c r="K573" s="815"/>
      <c r="L573" s="815"/>
    </row>
    <row r="574" spans="1:16" x14ac:dyDescent="0.2">
      <c r="A574" s="816" t="s">
        <v>2416</v>
      </c>
      <c r="B574" s="816" t="s">
        <v>2417</v>
      </c>
      <c r="C574" s="64">
        <v>18</v>
      </c>
      <c r="D574" s="828">
        <v>41969</v>
      </c>
      <c r="E574" s="823"/>
      <c r="F574" s="821"/>
      <c r="G574" s="824" t="s">
        <v>1848</v>
      </c>
      <c r="H574" s="819"/>
      <c r="I574" s="826" t="s">
        <v>2205</v>
      </c>
      <c r="K574" s="815"/>
      <c r="L574" s="815"/>
    </row>
    <row r="575" spans="1:16" x14ac:dyDescent="0.2">
      <c r="A575" s="816" t="s">
        <v>2756</v>
      </c>
      <c r="B575" s="816" t="s">
        <v>2757</v>
      </c>
      <c r="C575" s="64">
        <v>5</v>
      </c>
      <c r="D575" s="828">
        <v>41969</v>
      </c>
      <c r="E575" s="823" t="s">
        <v>1848</v>
      </c>
      <c r="F575" s="821"/>
      <c r="G575" s="824"/>
      <c r="H575" s="824"/>
      <c r="I575" s="81"/>
      <c r="K575" s="815"/>
      <c r="L575" s="815"/>
    </row>
    <row r="576" spans="1:16" x14ac:dyDescent="0.2">
      <c r="A576" s="96" t="s">
        <v>2919</v>
      </c>
      <c r="B576" s="822" t="s">
        <v>2920</v>
      </c>
      <c r="C576" s="70">
        <v>5</v>
      </c>
      <c r="D576" s="139">
        <v>41967</v>
      </c>
      <c r="E576" s="47" t="s">
        <v>1848</v>
      </c>
      <c r="F576" s="46"/>
      <c r="G576" s="49"/>
      <c r="H576" s="49"/>
      <c r="I576" s="81"/>
      <c r="K576" s="815"/>
      <c r="L576" s="815"/>
      <c r="O576" s="815"/>
      <c r="P576" s="815"/>
    </row>
    <row r="577" spans="1:13" x14ac:dyDescent="0.2">
      <c r="A577" s="817" t="s">
        <v>2351</v>
      </c>
      <c r="B577" s="817" t="s">
        <v>2352</v>
      </c>
      <c r="C577" s="56">
        <v>6</v>
      </c>
      <c r="D577" s="134">
        <v>41949</v>
      </c>
      <c r="E577" s="37"/>
      <c r="F577" s="21" t="s">
        <v>1848</v>
      </c>
      <c r="G577" s="32"/>
      <c r="H577" s="38"/>
      <c r="I577" s="59" t="s">
        <v>2116</v>
      </c>
    </row>
    <row r="578" spans="1:13" x14ac:dyDescent="0.2">
      <c r="A578" s="816" t="s">
        <v>2596</v>
      </c>
      <c r="B578" s="816" t="s">
        <v>2597</v>
      </c>
      <c r="C578" s="64">
        <v>8</v>
      </c>
      <c r="D578" s="828">
        <v>41943</v>
      </c>
      <c r="E578" s="823"/>
      <c r="F578" s="821" t="s">
        <v>1848</v>
      </c>
      <c r="G578" s="824"/>
      <c r="H578" s="819"/>
      <c r="I578" s="826" t="s">
        <v>4001</v>
      </c>
      <c r="K578" s="831"/>
      <c r="L578" s="831"/>
    </row>
    <row r="579" spans="1:13" x14ac:dyDescent="0.2">
      <c r="A579" s="153" t="s">
        <v>2813</v>
      </c>
      <c r="B579" s="87" t="s">
        <v>2814</v>
      </c>
      <c r="C579" s="64">
        <v>5</v>
      </c>
      <c r="D579" s="828">
        <v>41941</v>
      </c>
      <c r="E579" s="823" t="s">
        <v>1848</v>
      </c>
      <c r="F579" s="821"/>
      <c r="G579" s="824"/>
      <c r="H579" s="819"/>
      <c r="I579" s="826" t="s">
        <v>2815</v>
      </c>
    </row>
    <row r="580" spans="1:13" x14ac:dyDescent="0.2">
      <c r="A580" s="822" t="s">
        <v>2556</v>
      </c>
      <c r="B580" s="822" t="s">
        <v>2557</v>
      </c>
      <c r="C580" s="70">
        <v>6</v>
      </c>
      <c r="D580" s="139">
        <v>41935</v>
      </c>
      <c r="E580" s="47"/>
      <c r="F580" s="46" t="s">
        <v>1848</v>
      </c>
      <c r="G580" s="49"/>
      <c r="H580" s="43"/>
      <c r="I580" s="96" t="s">
        <v>2116</v>
      </c>
    </row>
    <row r="581" spans="1:13" x14ac:dyDescent="0.2">
      <c r="A581" s="59" t="s">
        <v>2216</v>
      </c>
      <c r="B581" s="817" t="s">
        <v>2217</v>
      </c>
      <c r="C581" s="56">
        <v>32</v>
      </c>
      <c r="D581" s="134">
        <v>41933</v>
      </c>
      <c r="E581" s="37" t="s">
        <v>1848</v>
      </c>
      <c r="F581" s="21"/>
      <c r="G581" s="32"/>
      <c r="H581" s="32"/>
      <c r="I581" s="81" t="s">
        <v>2218</v>
      </c>
    </row>
    <row r="582" spans="1:13" x14ac:dyDescent="0.2">
      <c r="A582" s="816" t="s">
        <v>2175</v>
      </c>
      <c r="B582" s="816" t="s">
        <v>2176</v>
      </c>
      <c r="C582" s="64">
        <v>60</v>
      </c>
      <c r="D582" s="828">
        <v>41928</v>
      </c>
      <c r="E582" s="823"/>
      <c r="F582" s="821" t="s">
        <v>1848</v>
      </c>
      <c r="G582" s="824"/>
      <c r="H582" s="824"/>
      <c r="I582" s="81" t="s">
        <v>2177</v>
      </c>
    </row>
    <row r="583" spans="1:13" x14ac:dyDescent="0.2">
      <c r="A583" s="826" t="s">
        <v>2233</v>
      </c>
      <c r="B583" s="816" t="s">
        <v>2234</v>
      </c>
      <c r="C583" s="64">
        <v>6</v>
      </c>
      <c r="D583" s="828">
        <v>41928</v>
      </c>
      <c r="E583" s="823"/>
      <c r="F583" s="821"/>
      <c r="G583" s="824" t="s">
        <v>1848</v>
      </c>
      <c r="H583" s="824"/>
      <c r="I583" s="81" t="s">
        <v>2235</v>
      </c>
    </row>
    <row r="584" spans="1:13" x14ac:dyDescent="0.2">
      <c r="A584" s="816" t="s">
        <v>2762</v>
      </c>
      <c r="B584" s="816" t="s">
        <v>2763</v>
      </c>
      <c r="C584" s="64">
        <v>10</v>
      </c>
      <c r="D584" s="828">
        <v>41918</v>
      </c>
      <c r="E584" s="823"/>
      <c r="F584" s="821" t="s">
        <v>1848</v>
      </c>
      <c r="G584" s="824"/>
      <c r="H584" s="824"/>
      <c r="I584" s="81" t="s">
        <v>2116</v>
      </c>
      <c r="K584" s="607"/>
      <c r="L584" s="607"/>
    </row>
    <row r="585" spans="1:13" x14ac:dyDescent="0.2">
      <c r="A585" s="96" t="s">
        <v>2063</v>
      </c>
      <c r="B585" s="822" t="s">
        <v>2064</v>
      </c>
      <c r="C585" s="70">
        <v>8</v>
      </c>
      <c r="D585" s="139">
        <v>41904</v>
      </c>
      <c r="E585" s="47" t="s">
        <v>1848</v>
      </c>
      <c r="F585" s="46"/>
      <c r="G585" s="49"/>
      <c r="H585" s="49"/>
      <c r="I585" s="85"/>
      <c r="K585" s="815"/>
      <c r="L585" s="815"/>
    </row>
    <row r="586" spans="1:13" x14ac:dyDescent="0.2">
      <c r="A586" s="817" t="s">
        <v>2065</v>
      </c>
      <c r="B586" s="817" t="s">
        <v>2066</v>
      </c>
      <c r="C586" s="56">
        <v>5</v>
      </c>
      <c r="D586" s="134">
        <v>41904</v>
      </c>
      <c r="E586" s="37" t="s">
        <v>1848</v>
      </c>
      <c r="F586" s="21"/>
      <c r="G586" s="32"/>
      <c r="H586" s="32"/>
      <c r="I586" s="55"/>
      <c r="K586" s="815"/>
      <c r="L586" s="815"/>
    </row>
    <row r="587" spans="1:13" x14ac:dyDescent="0.2">
      <c r="A587" s="135" t="s">
        <v>1964</v>
      </c>
      <c r="B587" s="135" t="s">
        <v>1965</v>
      </c>
      <c r="C587" s="64">
        <v>5</v>
      </c>
      <c r="D587" s="828">
        <v>41898</v>
      </c>
      <c r="E587" s="823"/>
      <c r="F587" s="821"/>
      <c r="G587" s="824"/>
      <c r="H587" s="824" t="s">
        <v>1848</v>
      </c>
      <c r="I587" s="81"/>
      <c r="L587" s="815"/>
      <c r="M587" s="815"/>
    </row>
    <row r="588" spans="1:13" x14ac:dyDescent="0.2">
      <c r="A588" s="135" t="s">
        <v>2732</v>
      </c>
      <c r="B588" s="135" t="s">
        <v>2733</v>
      </c>
      <c r="C588" s="64">
        <v>9</v>
      </c>
      <c r="D588" s="828">
        <v>41898</v>
      </c>
      <c r="E588" s="823"/>
      <c r="F588" s="821"/>
      <c r="G588" s="824"/>
      <c r="H588" s="824" t="s">
        <v>1848</v>
      </c>
      <c r="I588" s="81"/>
    </row>
    <row r="589" spans="1:13" x14ac:dyDescent="0.2">
      <c r="A589" s="826" t="s">
        <v>2955</v>
      </c>
      <c r="B589" s="816" t="s">
        <v>2956</v>
      </c>
      <c r="C589" s="64">
        <v>11</v>
      </c>
      <c r="D589" s="828">
        <v>41898</v>
      </c>
      <c r="E589" s="823"/>
      <c r="F589" s="821"/>
      <c r="G589" s="824" t="s">
        <v>1848</v>
      </c>
      <c r="H589" s="824"/>
      <c r="I589" s="81" t="s">
        <v>2957</v>
      </c>
      <c r="K589" s="815"/>
      <c r="L589" s="815"/>
    </row>
    <row r="590" spans="1:13" x14ac:dyDescent="0.2">
      <c r="A590" s="83" t="s">
        <v>2389</v>
      </c>
      <c r="B590" s="83" t="s">
        <v>2390</v>
      </c>
      <c r="C590" s="70">
        <v>10</v>
      </c>
      <c r="D590" s="139">
        <v>41894</v>
      </c>
      <c r="E590" s="47"/>
      <c r="F590" s="46" t="s">
        <v>1848</v>
      </c>
      <c r="G590" s="49"/>
      <c r="H590" s="49"/>
      <c r="I590" s="85" t="s">
        <v>3963</v>
      </c>
      <c r="K590" s="815"/>
      <c r="L590" s="815"/>
    </row>
    <row r="591" spans="1:13" x14ac:dyDescent="0.2">
      <c r="A591" s="817" t="s">
        <v>2103</v>
      </c>
      <c r="B591" s="817" t="s">
        <v>2104</v>
      </c>
      <c r="C591" s="56">
        <v>11</v>
      </c>
      <c r="D591" s="134">
        <v>41885</v>
      </c>
      <c r="E591" s="37"/>
      <c r="F591" s="21" t="s">
        <v>1848</v>
      </c>
      <c r="G591" s="32"/>
      <c r="H591" s="32"/>
      <c r="I591" s="59" t="s">
        <v>2105</v>
      </c>
    </row>
    <row r="592" spans="1:13" x14ac:dyDescent="0.2">
      <c r="A592" s="826" t="s">
        <v>2923</v>
      </c>
      <c r="B592" s="816" t="s">
        <v>2924</v>
      </c>
      <c r="C592" s="64">
        <v>15</v>
      </c>
      <c r="D592" s="828">
        <v>41880</v>
      </c>
      <c r="E592" s="823"/>
      <c r="F592" s="821"/>
      <c r="G592" s="824" t="s">
        <v>1848</v>
      </c>
      <c r="H592" s="824"/>
      <c r="I592" s="826" t="s">
        <v>2925</v>
      </c>
    </row>
    <row r="593" spans="1:12" x14ac:dyDescent="0.2">
      <c r="A593" s="816" t="s">
        <v>2114</v>
      </c>
      <c r="B593" s="816" t="s">
        <v>2115</v>
      </c>
      <c r="C593" s="64">
        <v>7</v>
      </c>
      <c r="D593" s="828">
        <v>41853</v>
      </c>
      <c r="E593" s="823"/>
      <c r="F593" s="821" t="s">
        <v>1848</v>
      </c>
      <c r="G593" s="824"/>
      <c r="H593" s="824"/>
      <c r="I593" s="826" t="s">
        <v>2116</v>
      </c>
    </row>
    <row r="594" spans="1:12" x14ac:dyDescent="0.2">
      <c r="A594" s="107" t="s">
        <v>781</v>
      </c>
      <c r="B594" s="107" t="s">
        <v>782</v>
      </c>
      <c r="C594" s="64">
        <v>11</v>
      </c>
      <c r="D594" s="828">
        <v>41849</v>
      </c>
      <c r="E594" s="823"/>
      <c r="F594" s="821"/>
      <c r="G594" s="947" t="s">
        <v>1848</v>
      </c>
      <c r="H594" s="824"/>
      <c r="I594" s="73" t="s">
        <v>2766</v>
      </c>
      <c r="K594" s="815"/>
      <c r="L594" s="815"/>
    </row>
    <row r="595" spans="1:12" x14ac:dyDescent="0.2">
      <c r="A595" s="822" t="s">
        <v>2845</v>
      </c>
      <c r="B595" s="822" t="s">
        <v>2846</v>
      </c>
      <c r="C595" s="70">
        <v>12</v>
      </c>
      <c r="D595" s="139">
        <v>41791</v>
      </c>
      <c r="E595" s="47"/>
      <c r="F595" s="46"/>
      <c r="G595" s="49" t="s">
        <v>1848</v>
      </c>
      <c r="H595" s="49"/>
      <c r="I595" s="96" t="s">
        <v>2847</v>
      </c>
    </row>
    <row r="596" spans="1:12" x14ac:dyDescent="0.2">
      <c r="A596" s="84" t="s">
        <v>2916</v>
      </c>
      <c r="B596" s="84" t="s">
        <v>2917</v>
      </c>
      <c r="C596" s="56">
        <v>8</v>
      </c>
      <c r="D596" s="134">
        <v>41765</v>
      </c>
      <c r="E596" s="37"/>
      <c r="F596" s="443" t="s">
        <v>1848</v>
      </c>
      <c r="G596" s="32"/>
      <c r="H596" s="32"/>
      <c r="I596" s="991" t="s">
        <v>2918</v>
      </c>
    </row>
    <row r="597" spans="1:12" x14ac:dyDescent="0.2">
      <c r="A597" s="816" t="s">
        <v>2701</v>
      </c>
      <c r="B597" s="816" t="s">
        <v>2702</v>
      </c>
      <c r="C597" s="64">
        <v>6</v>
      </c>
      <c r="D597" s="828">
        <v>41761</v>
      </c>
      <c r="E597" s="823"/>
      <c r="F597" s="821"/>
      <c r="G597" s="824" t="s">
        <v>1848</v>
      </c>
      <c r="H597" s="824"/>
      <c r="I597" s="81" t="s">
        <v>2703</v>
      </c>
    </row>
    <row r="598" spans="1:12" x14ac:dyDescent="0.2">
      <c r="A598" s="79" t="s">
        <v>2709</v>
      </c>
      <c r="B598" s="69" t="s">
        <v>2710</v>
      </c>
      <c r="C598" s="64">
        <v>7</v>
      </c>
      <c r="D598" s="828">
        <v>41751</v>
      </c>
      <c r="E598" s="823"/>
      <c r="F598" s="821" t="s">
        <v>1848</v>
      </c>
      <c r="G598" s="824"/>
      <c r="H598" s="824"/>
      <c r="I598" s="81" t="s">
        <v>2711</v>
      </c>
      <c r="K598" s="815"/>
      <c r="L598" s="815"/>
    </row>
    <row r="599" spans="1:12" x14ac:dyDescent="0.2">
      <c r="A599" s="816" t="s">
        <v>1989</v>
      </c>
      <c r="B599" s="816" t="s">
        <v>1990</v>
      </c>
      <c r="C599" s="64">
        <v>8</v>
      </c>
      <c r="D599" s="828">
        <v>41680</v>
      </c>
      <c r="E599" s="823" t="s">
        <v>1848</v>
      </c>
      <c r="F599" s="821"/>
      <c r="G599" s="824"/>
      <c r="H599" s="824"/>
      <c r="I599" s="81"/>
    </row>
    <row r="600" spans="1:12" x14ac:dyDescent="0.2">
      <c r="A600" s="822" t="s">
        <v>1907</v>
      </c>
      <c r="B600" s="822" t="s">
        <v>1908</v>
      </c>
      <c r="C600" s="70">
        <v>5</v>
      </c>
      <c r="D600" s="139">
        <v>41675</v>
      </c>
      <c r="E600" s="47"/>
      <c r="F600" s="46" t="s">
        <v>1848</v>
      </c>
      <c r="G600" s="49"/>
      <c r="H600" s="49"/>
      <c r="I600" s="818" t="s">
        <v>1909</v>
      </c>
      <c r="K600" s="815"/>
      <c r="L600" s="815"/>
    </row>
    <row r="601" spans="1:12" x14ac:dyDescent="0.2">
      <c r="A601" s="29" t="s">
        <v>2805</v>
      </c>
      <c r="B601" s="817" t="s">
        <v>2806</v>
      </c>
      <c r="C601" s="197">
        <v>5</v>
      </c>
      <c r="D601" s="164">
        <v>41631</v>
      </c>
      <c r="E601" s="38"/>
      <c r="F601" s="21"/>
      <c r="G601" s="38" t="s">
        <v>1848</v>
      </c>
      <c r="H601" s="21"/>
      <c r="I601" s="18" t="s">
        <v>2807</v>
      </c>
      <c r="K601" s="815"/>
      <c r="L601" s="815"/>
    </row>
    <row r="602" spans="1:12" x14ac:dyDescent="0.2">
      <c r="A602" s="31" t="s">
        <v>2598</v>
      </c>
      <c r="B602" s="816" t="s">
        <v>2599</v>
      </c>
      <c r="C602" s="189">
        <v>7</v>
      </c>
      <c r="D602" s="149">
        <v>41627</v>
      </c>
      <c r="E602" s="819"/>
      <c r="F602" s="821"/>
      <c r="G602" s="819" t="s">
        <v>1848</v>
      </c>
      <c r="H602" s="821"/>
      <c r="I602" s="820" t="s">
        <v>2600</v>
      </c>
    </row>
    <row r="603" spans="1:12" x14ac:dyDescent="0.2">
      <c r="A603" s="141" t="s">
        <v>2571</v>
      </c>
      <c r="B603" s="135" t="s">
        <v>2572</v>
      </c>
      <c r="C603" s="189">
        <v>11</v>
      </c>
      <c r="D603" s="149">
        <v>41618</v>
      </c>
      <c r="E603" s="819"/>
      <c r="F603" s="821"/>
      <c r="G603" s="819"/>
      <c r="H603" s="821" t="s">
        <v>1848</v>
      </c>
      <c r="I603" s="81"/>
    </row>
    <row r="604" spans="1:12" x14ac:dyDescent="0.2">
      <c r="A604" s="31" t="s">
        <v>2504</v>
      </c>
      <c r="B604" s="816" t="s">
        <v>2505</v>
      </c>
      <c r="C604" s="189">
        <v>10</v>
      </c>
      <c r="D604" s="149">
        <v>41617</v>
      </c>
      <c r="E604" s="819"/>
      <c r="F604" s="821"/>
      <c r="G604" s="819" t="s">
        <v>1848</v>
      </c>
      <c r="H604" s="821"/>
      <c r="I604" s="820" t="s">
        <v>2507</v>
      </c>
      <c r="K604" s="815"/>
      <c r="L604" s="815"/>
    </row>
    <row r="605" spans="1:12" x14ac:dyDescent="0.2">
      <c r="A605" s="981" t="s">
        <v>2592</v>
      </c>
      <c r="B605" s="137" t="s">
        <v>2593</v>
      </c>
      <c r="C605" s="169">
        <v>11</v>
      </c>
      <c r="D605" s="165">
        <v>41607</v>
      </c>
      <c r="E605" s="43"/>
      <c r="F605" s="46"/>
      <c r="G605" s="43"/>
      <c r="H605" s="46" t="s">
        <v>1848</v>
      </c>
      <c r="I605" s="818"/>
    </row>
    <row r="606" spans="1:12" x14ac:dyDescent="0.2">
      <c r="A606" s="436" t="s">
        <v>2508</v>
      </c>
      <c r="B606" s="69" t="s">
        <v>2509</v>
      </c>
      <c r="C606" s="64">
        <v>5</v>
      </c>
      <c r="D606" s="828">
        <v>41592</v>
      </c>
      <c r="E606" s="823"/>
      <c r="F606" s="821" t="s">
        <v>1848</v>
      </c>
      <c r="G606" s="824"/>
      <c r="H606" s="824"/>
      <c r="I606" s="81" t="s">
        <v>2510</v>
      </c>
    </row>
    <row r="607" spans="1:12" x14ac:dyDescent="0.2">
      <c r="A607" s="816" t="s">
        <v>2016</v>
      </c>
      <c r="B607" s="816" t="s">
        <v>2017</v>
      </c>
      <c r="C607" s="64">
        <v>5</v>
      </c>
      <c r="D607" s="828">
        <v>41586</v>
      </c>
      <c r="E607" s="823"/>
      <c r="F607" s="821" t="s">
        <v>1848</v>
      </c>
      <c r="G607" s="824"/>
      <c r="H607" s="824"/>
      <c r="I607" s="81" t="s">
        <v>1980</v>
      </c>
    </row>
    <row r="608" spans="1:12" x14ac:dyDescent="0.2">
      <c r="A608" s="816" t="s">
        <v>2408</v>
      </c>
      <c r="B608" s="816" t="s">
        <v>2409</v>
      </c>
      <c r="C608" s="64">
        <v>22</v>
      </c>
      <c r="D608" s="828">
        <v>41578</v>
      </c>
      <c r="E608" s="823"/>
      <c r="F608" s="821" t="s">
        <v>1848</v>
      </c>
      <c r="G608" s="824"/>
      <c r="H608" s="824"/>
      <c r="I608" s="81" t="s">
        <v>1980</v>
      </c>
      <c r="K608" s="815"/>
      <c r="L608" s="815"/>
    </row>
    <row r="609" spans="1:12" x14ac:dyDescent="0.2">
      <c r="A609" s="816" t="s">
        <v>2530</v>
      </c>
      <c r="B609" s="816" t="s">
        <v>2531</v>
      </c>
      <c r="C609" s="64">
        <v>6</v>
      </c>
      <c r="D609" s="828">
        <v>41578</v>
      </c>
      <c r="E609" s="823"/>
      <c r="F609" s="821" t="s">
        <v>1848</v>
      </c>
      <c r="G609" s="824"/>
      <c r="H609" s="824"/>
      <c r="I609" s="81" t="s">
        <v>4042</v>
      </c>
    </row>
    <row r="610" spans="1:12" x14ac:dyDescent="0.2">
      <c r="A610" s="83" t="s">
        <v>2533</v>
      </c>
      <c r="B610" s="83" t="s">
        <v>2534</v>
      </c>
      <c r="C610" s="70">
        <v>10</v>
      </c>
      <c r="D610" s="139">
        <v>41578</v>
      </c>
      <c r="E610" s="47"/>
      <c r="F610" s="46" t="s">
        <v>1848</v>
      </c>
      <c r="G610" s="49"/>
      <c r="H610" s="49"/>
      <c r="I610" s="85" t="s">
        <v>2535</v>
      </c>
    </row>
    <row r="611" spans="1:12" x14ac:dyDescent="0.2">
      <c r="A611" s="817" t="s">
        <v>2594</v>
      </c>
      <c r="B611" s="817" t="s">
        <v>2595</v>
      </c>
      <c r="C611" s="56">
        <v>12</v>
      </c>
      <c r="D611" s="134">
        <v>41578</v>
      </c>
      <c r="E611" s="37"/>
      <c r="F611" s="21" t="s">
        <v>1848</v>
      </c>
      <c r="G611" s="32"/>
      <c r="H611" s="32"/>
      <c r="I611" s="55" t="s">
        <v>4002</v>
      </c>
    </row>
    <row r="612" spans="1:12" x14ac:dyDescent="0.2">
      <c r="A612" s="69" t="s">
        <v>2848</v>
      </c>
      <c r="B612" s="69" t="s">
        <v>2849</v>
      </c>
      <c r="C612" s="64">
        <v>6</v>
      </c>
      <c r="D612" s="828">
        <v>41577</v>
      </c>
      <c r="E612" s="823"/>
      <c r="F612" s="821" t="s">
        <v>1848</v>
      </c>
      <c r="G612" s="824"/>
      <c r="H612" s="824"/>
      <c r="I612" s="81" t="s">
        <v>2850</v>
      </c>
      <c r="K612" s="831"/>
      <c r="L612" s="831"/>
    </row>
    <row r="613" spans="1:12" x14ac:dyDescent="0.2">
      <c r="A613" s="826" t="s">
        <v>2553</v>
      </c>
      <c r="B613" s="816" t="s">
        <v>2554</v>
      </c>
      <c r="C613" s="64">
        <v>10</v>
      </c>
      <c r="D613" s="828">
        <v>41569</v>
      </c>
      <c r="E613" s="823"/>
      <c r="F613" s="821" t="s">
        <v>1848</v>
      </c>
      <c r="G613" s="824"/>
      <c r="H613" s="824"/>
      <c r="I613" s="81" t="s">
        <v>2555</v>
      </c>
      <c r="K613" s="815"/>
      <c r="L613" s="815"/>
    </row>
    <row r="614" spans="1:12" x14ac:dyDescent="0.2">
      <c r="A614" s="826" t="s">
        <v>2139</v>
      </c>
      <c r="B614" s="816" t="s">
        <v>2140</v>
      </c>
      <c r="C614" s="64">
        <v>6</v>
      </c>
      <c r="D614" s="828">
        <v>41554</v>
      </c>
      <c r="E614" s="823"/>
      <c r="F614" s="821"/>
      <c r="G614" s="824" t="s">
        <v>1848</v>
      </c>
      <c r="H614" s="824"/>
      <c r="I614" s="81" t="s">
        <v>2141</v>
      </c>
      <c r="K614" s="815"/>
      <c r="L614" s="815"/>
    </row>
    <row r="615" spans="1:12" x14ac:dyDescent="0.2">
      <c r="A615" s="822" t="s">
        <v>1978</v>
      </c>
      <c r="B615" s="822" t="s">
        <v>1979</v>
      </c>
      <c r="C615" s="70">
        <v>9</v>
      </c>
      <c r="D615" s="139">
        <v>41535</v>
      </c>
      <c r="E615" s="47"/>
      <c r="F615" s="46" t="s">
        <v>1848</v>
      </c>
      <c r="G615" s="49"/>
      <c r="H615" s="49"/>
      <c r="I615" s="85" t="s">
        <v>1980</v>
      </c>
      <c r="K615" s="815"/>
      <c r="L615" s="815"/>
    </row>
    <row r="616" spans="1:12" x14ac:dyDescent="0.2">
      <c r="A616" s="817" t="s">
        <v>2192</v>
      </c>
      <c r="B616" s="18" t="s">
        <v>2193</v>
      </c>
      <c r="C616" s="56">
        <v>5</v>
      </c>
      <c r="D616" s="134">
        <v>41534</v>
      </c>
      <c r="E616" s="37" t="s">
        <v>1848</v>
      </c>
      <c r="F616" s="21"/>
      <c r="G616" s="32"/>
      <c r="H616" s="32"/>
      <c r="I616" s="55" t="s">
        <v>2194</v>
      </c>
    </row>
    <row r="617" spans="1:12" x14ac:dyDescent="0.2">
      <c r="A617" s="816" t="s">
        <v>2410</v>
      </c>
      <c r="B617" s="820" t="s">
        <v>2411</v>
      </c>
      <c r="C617" s="64">
        <v>6</v>
      </c>
      <c r="D617" s="828">
        <v>41526</v>
      </c>
      <c r="E617" s="823"/>
      <c r="F617" s="821" t="s">
        <v>1848</v>
      </c>
      <c r="G617" s="824"/>
      <c r="H617" s="824"/>
      <c r="I617" s="81" t="s">
        <v>2412</v>
      </c>
      <c r="K617" s="815"/>
      <c r="L617" s="815"/>
    </row>
    <row r="618" spans="1:12" x14ac:dyDescent="0.2">
      <c r="A618" s="826" t="s">
        <v>2645</v>
      </c>
      <c r="B618" s="820" t="s">
        <v>2646</v>
      </c>
      <c r="C618" s="64">
        <v>6</v>
      </c>
      <c r="D618" s="828">
        <v>41521</v>
      </c>
      <c r="E618" s="823"/>
      <c r="F618" s="821" t="s">
        <v>1848</v>
      </c>
      <c r="G618" s="824"/>
      <c r="H618" s="824"/>
      <c r="I618" s="81" t="s">
        <v>2647</v>
      </c>
      <c r="K618" s="831"/>
      <c r="L618" s="831"/>
    </row>
    <row r="619" spans="1:12" x14ac:dyDescent="0.2">
      <c r="A619" s="816" t="s">
        <v>2498</v>
      </c>
      <c r="B619" s="820" t="s">
        <v>2499</v>
      </c>
      <c r="C619" s="64">
        <v>12</v>
      </c>
      <c r="D619" s="828">
        <v>41518</v>
      </c>
      <c r="E619" s="823"/>
      <c r="F619" s="821"/>
      <c r="G619" s="824" t="s">
        <v>1848</v>
      </c>
      <c r="H619" s="824"/>
      <c r="I619" s="820" t="s">
        <v>2500</v>
      </c>
    </row>
    <row r="620" spans="1:12" x14ac:dyDescent="0.2">
      <c r="A620" s="822" t="s">
        <v>2420</v>
      </c>
      <c r="B620" s="818" t="s">
        <v>2421</v>
      </c>
      <c r="C620" s="70">
        <v>5</v>
      </c>
      <c r="D620" s="139">
        <v>41495</v>
      </c>
      <c r="E620" s="47" t="s">
        <v>1848</v>
      </c>
      <c r="F620" s="46"/>
      <c r="G620" s="49"/>
      <c r="H620" s="49"/>
      <c r="I620" s="818"/>
      <c r="K620" s="815"/>
      <c r="L620" s="815"/>
    </row>
    <row r="621" spans="1:12" x14ac:dyDescent="0.2">
      <c r="A621" s="817" t="s">
        <v>1933</v>
      </c>
      <c r="B621" s="18" t="s">
        <v>1934</v>
      </c>
      <c r="C621" s="56">
        <v>9</v>
      </c>
      <c r="D621" s="134">
        <v>41488</v>
      </c>
      <c r="E621" s="37" t="s">
        <v>1848</v>
      </c>
      <c r="F621" s="21"/>
      <c r="G621" s="32"/>
      <c r="H621" s="32"/>
      <c r="I621" s="55"/>
      <c r="K621" s="815"/>
      <c r="L621" s="815"/>
    </row>
    <row r="622" spans="1:12" x14ac:dyDescent="0.2">
      <c r="A622" s="816" t="s">
        <v>2885</v>
      </c>
      <c r="B622" s="820" t="s">
        <v>2886</v>
      </c>
      <c r="C622" s="64">
        <v>6</v>
      </c>
      <c r="D622" s="828">
        <v>41452</v>
      </c>
      <c r="E622" s="823"/>
      <c r="F622" s="821"/>
      <c r="G622" s="824" t="s">
        <v>1848</v>
      </c>
      <c r="H622" s="824"/>
      <c r="I622" s="820" t="s">
        <v>2887</v>
      </c>
    </row>
    <row r="623" spans="1:12" x14ac:dyDescent="0.2">
      <c r="A623" s="826" t="s">
        <v>2547</v>
      </c>
      <c r="B623" s="820" t="s">
        <v>2548</v>
      </c>
      <c r="C623" s="64">
        <v>9</v>
      </c>
      <c r="D623" s="828">
        <v>41449</v>
      </c>
      <c r="E623" s="823"/>
      <c r="F623" s="821"/>
      <c r="G623" s="824"/>
      <c r="H623" s="824" t="s">
        <v>1848</v>
      </c>
      <c r="I623" s="81" t="s">
        <v>2549</v>
      </c>
      <c r="K623" s="815"/>
      <c r="L623" s="815"/>
    </row>
    <row r="624" spans="1:12" x14ac:dyDescent="0.2">
      <c r="A624" s="816" t="s">
        <v>2319</v>
      </c>
      <c r="B624" s="820" t="s">
        <v>2320</v>
      </c>
      <c r="C624" s="64">
        <v>9</v>
      </c>
      <c r="D624" s="828">
        <v>41432</v>
      </c>
      <c r="E624" s="823"/>
      <c r="F624" s="821"/>
      <c r="G624" s="824" t="s">
        <v>1848</v>
      </c>
      <c r="H624" s="824"/>
      <c r="I624" s="81" t="s">
        <v>2321</v>
      </c>
    </row>
    <row r="625" spans="1:12" x14ac:dyDescent="0.2">
      <c r="A625" s="822" t="s">
        <v>2778</v>
      </c>
      <c r="B625" s="818" t="s">
        <v>2779</v>
      </c>
      <c r="C625" s="70">
        <v>8</v>
      </c>
      <c r="D625" s="139">
        <v>41426</v>
      </c>
      <c r="E625" s="47"/>
      <c r="F625" s="46"/>
      <c r="G625" s="49" t="s">
        <v>1848</v>
      </c>
      <c r="H625" s="49"/>
      <c r="I625" s="818" t="s">
        <v>2780</v>
      </c>
      <c r="K625" s="815"/>
      <c r="L625" s="815"/>
    </row>
    <row r="626" spans="1:12" x14ac:dyDescent="0.2">
      <c r="A626" s="90" t="s">
        <v>2024</v>
      </c>
      <c r="B626" s="151" t="s">
        <v>2025</v>
      </c>
      <c r="C626" s="56">
        <v>8</v>
      </c>
      <c r="D626" s="134">
        <v>41418</v>
      </c>
      <c r="E626" s="37"/>
      <c r="F626" s="21" t="s">
        <v>1848</v>
      </c>
      <c r="G626" s="32"/>
      <c r="H626" s="32"/>
      <c r="I626" s="55" t="s">
        <v>2026</v>
      </c>
    </row>
    <row r="627" spans="1:12" x14ac:dyDescent="0.2">
      <c r="A627" s="816" t="s">
        <v>2438</v>
      </c>
      <c r="B627" s="820" t="s">
        <v>2439</v>
      </c>
      <c r="C627" s="64">
        <v>9</v>
      </c>
      <c r="D627" s="828">
        <v>41409</v>
      </c>
      <c r="E627" s="823"/>
      <c r="F627" s="821" t="s">
        <v>1848</v>
      </c>
      <c r="G627" s="824"/>
      <c r="H627" s="824"/>
      <c r="I627" s="81" t="s">
        <v>2440</v>
      </c>
      <c r="K627" s="815"/>
      <c r="L627" s="815"/>
    </row>
    <row r="628" spans="1:12" x14ac:dyDescent="0.2">
      <c r="A628" s="816" t="s">
        <v>1894</v>
      </c>
      <c r="B628" s="820" t="s">
        <v>1895</v>
      </c>
      <c r="C628" s="64">
        <v>12</v>
      </c>
      <c r="D628" s="828">
        <v>41395</v>
      </c>
      <c r="E628" s="823"/>
      <c r="F628" s="821"/>
      <c r="G628" s="824" t="s">
        <v>1848</v>
      </c>
      <c r="H628" s="824"/>
      <c r="I628" s="820" t="s">
        <v>1896</v>
      </c>
    </row>
    <row r="629" spans="1:12" x14ac:dyDescent="0.2">
      <c r="A629" s="816" t="s">
        <v>2665</v>
      </c>
      <c r="B629" s="820" t="s">
        <v>2666</v>
      </c>
      <c r="C629" s="64">
        <v>30</v>
      </c>
      <c r="D629" s="828">
        <v>41394</v>
      </c>
      <c r="E629" s="823" t="s">
        <v>1848</v>
      </c>
      <c r="F629" s="821"/>
      <c r="G629" s="824"/>
      <c r="H629" s="824"/>
      <c r="I629" s="820"/>
    </row>
    <row r="630" spans="1:12" x14ac:dyDescent="0.2">
      <c r="A630" s="822" t="s">
        <v>1498</v>
      </c>
      <c r="B630" s="818" t="s">
        <v>1499</v>
      </c>
      <c r="C630" s="70">
        <v>5</v>
      </c>
      <c r="D630" s="139">
        <v>41389</v>
      </c>
      <c r="E630" s="47"/>
      <c r="F630" s="46"/>
      <c r="G630" s="49"/>
      <c r="H630" s="49" t="s">
        <v>1848</v>
      </c>
      <c r="I630" s="85" t="s">
        <v>2583</v>
      </c>
    </row>
    <row r="631" spans="1:12" x14ac:dyDescent="0.2">
      <c r="A631" s="59" t="s">
        <v>2094</v>
      </c>
      <c r="B631" s="18" t="s">
        <v>2095</v>
      </c>
      <c r="C631" s="56">
        <v>9</v>
      </c>
      <c r="D631" s="134">
        <v>41381</v>
      </c>
      <c r="E631" s="37" t="s">
        <v>1848</v>
      </c>
      <c r="F631" s="21"/>
      <c r="G631" s="32"/>
      <c r="H631" s="32"/>
      <c r="I631" s="18"/>
      <c r="K631" s="815"/>
      <c r="L631" s="815"/>
    </row>
    <row r="632" spans="1:12" x14ac:dyDescent="0.2">
      <c r="A632" s="161" t="s">
        <v>2584</v>
      </c>
      <c r="B632" s="160" t="s">
        <v>2585</v>
      </c>
      <c r="C632" s="64">
        <v>12</v>
      </c>
      <c r="D632" s="828">
        <v>41370</v>
      </c>
      <c r="E632" s="823"/>
      <c r="F632" s="821"/>
      <c r="G632" s="824"/>
      <c r="H632" s="824" t="s">
        <v>1848</v>
      </c>
      <c r="I632" s="81" t="s">
        <v>2586</v>
      </c>
    </row>
    <row r="633" spans="1:12" x14ac:dyDescent="0.2">
      <c r="A633" s="816" t="s">
        <v>2238</v>
      </c>
      <c r="B633" s="820" t="s">
        <v>2239</v>
      </c>
      <c r="C633" s="64">
        <v>6</v>
      </c>
      <c r="D633" s="828">
        <v>41366</v>
      </c>
      <c r="E633" s="823"/>
      <c r="F633" s="821"/>
      <c r="G633" s="824" t="s">
        <v>1848</v>
      </c>
      <c r="H633" s="824"/>
      <c r="I633" s="820" t="s">
        <v>2240</v>
      </c>
      <c r="K633" s="815"/>
      <c r="L633" s="815"/>
    </row>
    <row r="634" spans="1:12" x14ac:dyDescent="0.2">
      <c r="A634" s="826" t="s">
        <v>1879</v>
      </c>
      <c r="B634" s="820" t="s">
        <v>1880</v>
      </c>
      <c r="C634" s="64">
        <v>7</v>
      </c>
      <c r="D634" s="828">
        <v>41341</v>
      </c>
      <c r="E634" s="823"/>
      <c r="F634" s="821"/>
      <c r="G634" s="824" t="s">
        <v>1848</v>
      </c>
      <c r="H634" s="824"/>
      <c r="I634" s="81" t="s">
        <v>1881</v>
      </c>
    </row>
    <row r="635" spans="1:12" x14ac:dyDescent="0.2">
      <c r="A635" s="96" t="s">
        <v>2726</v>
      </c>
      <c r="B635" s="818" t="s">
        <v>2727</v>
      </c>
      <c r="C635" s="70">
        <v>6</v>
      </c>
      <c r="D635" s="139">
        <v>41325</v>
      </c>
      <c r="E635" s="47"/>
      <c r="F635" s="46"/>
      <c r="G635" s="49" t="s">
        <v>1848</v>
      </c>
      <c r="H635" s="49"/>
      <c r="I635" s="85" t="s">
        <v>2728</v>
      </c>
      <c r="K635" s="815"/>
      <c r="L635" s="815"/>
    </row>
    <row r="636" spans="1:12" x14ac:dyDescent="0.2">
      <c r="A636" s="817" t="s">
        <v>579</v>
      </c>
      <c r="B636" s="18" t="s">
        <v>580</v>
      </c>
      <c r="C636" s="56">
        <v>13</v>
      </c>
      <c r="D636" s="134">
        <v>41290</v>
      </c>
      <c r="E636" s="967" t="s">
        <v>1848</v>
      </c>
      <c r="F636" s="21"/>
      <c r="G636" s="32"/>
      <c r="H636" s="32"/>
      <c r="I636" s="905" t="s">
        <v>2251</v>
      </c>
    </row>
    <row r="637" spans="1:12" x14ac:dyDescent="0.2">
      <c r="A637" s="153" t="s">
        <v>2958</v>
      </c>
      <c r="B637" s="154" t="s">
        <v>2959</v>
      </c>
      <c r="C637" s="64">
        <v>11</v>
      </c>
      <c r="D637" s="828">
        <v>41285</v>
      </c>
      <c r="E637" s="823" t="s">
        <v>1848</v>
      </c>
      <c r="F637" s="821"/>
      <c r="G637" s="824"/>
      <c r="H637" s="824"/>
      <c r="I637" s="147" t="s">
        <v>3953</v>
      </c>
    </row>
    <row r="638" spans="1:12" x14ac:dyDescent="0.2">
      <c r="A638" s="816" t="s">
        <v>1852</v>
      </c>
      <c r="B638" s="820" t="s">
        <v>1853</v>
      </c>
      <c r="C638" s="64">
        <v>40</v>
      </c>
      <c r="D638" s="828">
        <v>41262</v>
      </c>
      <c r="E638" s="823"/>
      <c r="F638" s="821"/>
      <c r="G638" s="824"/>
      <c r="H638" s="824" t="s">
        <v>1848</v>
      </c>
      <c r="I638" s="994" t="s">
        <v>3925</v>
      </c>
    </row>
    <row r="639" spans="1:12" x14ac:dyDescent="0.2">
      <c r="A639" s="161" t="s">
        <v>2201</v>
      </c>
      <c r="B639" s="160" t="s">
        <v>2202</v>
      </c>
      <c r="C639" s="64">
        <v>13</v>
      </c>
      <c r="D639" s="828">
        <v>41259</v>
      </c>
      <c r="E639" s="823"/>
      <c r="F639" s="821"/>
      <c r="G639" s="824"/>
      <c r="H639" s="824" t="s">
        <v>1848</v>
      </c>
      <c r="I639" s="820"/>
    </row>
    <row r="640" spans="1:12" x14ac:dyDescent="0.2">
      <c r="A640" s="96" t="s">
        <v>2490</v>
      </c>
      <c r="B640" s="818" t="s">
        <v>2491</v>
      </c>
      <c r="C640" s="70">
        <v>5</v>
      </c>
      <c r="D640" s="139">
        <v>41254</v>
      </c>
      <c r="E640" s="47"/>
      <c r="F640" s="46"/>
      <c r="G640" s="49" t="s">
        <v>1848</v>
      </c>
      <c r="H640" s="49"/>
      <c r="I640" s="818" t="s">
        <v>2492</v>
      </c>
      <c r="K640" s="815"/>
      <c r="L640" s="815"/>
    </row>
    <row r="641" spans="1:13" x14ac:dyDescent="0.2">
      <c r="A641" s="59" t="s">
        <v>1902</v>
      </c>
      <c r="B641" s="18" t="s">
        <v>1903</v>
      </c>
      <c r="C641" s="56">
        <v>8</v>
      </c>
      <c r="D641" s="134">
        <v>41250</v>
      </c>
      <c r="E641" s="37"/>
      <c r="F641" s="21" t="s">
        <v>1848</v>
      </c>
      <c r="G641" s="32"/>
      <c r="H641" s="32"/>
      <c r="I641" s="55" t="s">
        <v>1904</v>
      </c>
    </row>
    <row r="642" spans="1:13" x14ac:dyDescent="0.2">
      <c r="A642" s="135" t="s">
        <v>2905</v>
      </c>
      <c r="B642" s="160" t="s">
        <v>2906</v>
      </c>
      <c r="C642" s="64">
        <v>12</v>
      </c>
      <c r="D642" s="828">
        <v>41250</v>
      </c>
      <c r="E642" s="823"/>
      <c r="F642" s="821"/>
      <c r="G642" s="824"/>
      <c r="H642" s="824" t="s">
        <v>1848</v>
      </c>
      <c r="I642" s="81" t="s">
        <v>4075</v>
      </c>
    </row>
    <row r="643" spans="1:13" x14ac:dyDescent="0.2">
      <c r="A643" s="135" t="s">
        <v>2907</v>
      </c>
      <c r="B643" s="160" t="s">
        <v>2908</v>
      </c>
      <c r="C643" s="64">
        <v>12</v>
      </c>
      <c r="D643" s="828">
        <v>41250</v>
      </c>
      <c r="E643" s="823"/>
      <c r="F643" s="821"/>
      <c r="G643" s="824"/>
      <c r="H643" s="824" t="s">
        <v>1848</v>
      </c>
      <c r="I643" s="81" t="s">
        <v>4075</v>
      </c>
    </row>
    <row r="644" spans="1:13" x14ac:dyDescent="0.2">
      <c r="A644" s="434" t="s">
        <v>2314</v>
      </c>
      <c r="B644" s="987" t="s">
        <v>2315</v>
      </c>
      <c r="C644" s="64">
        <v>8</v>
      </c>
      <c r="D644" s="828">
        <v>41247</v>
      </c>
      <c r="E644" s="823" t="s">
        <v>1848</v>
      </c>
      <c r="F644" s="821"/>
      <c r="G644" s="824"/>
      <c r="H644" s="824"/>
      <c r="I644" s="81" t="s">
        <v>4029</v>
      </c>
    </row>
    <row r="645" spans="1:13" x14ac:dyDescent="0.2">
      <c r="A645" s="822" t="s">
        <v>2837</v>
      </c>
      <c r="B645" s="818" t="s">
        <v>2838</v>
      </c>
      <c r="C645" s="70">
        <v>6</v>
      </c>
      <c r="D645" s="139">
        <v>41247</v>
      </c>
      <c r="E645" s="47"/>
      <c r="F645" s="46" t="s">
        <v>1848</v>
      </c>
      <c r="G645" s="49"/>
      <c r="H645" s="49"/>
      <c r="I645" s="85" t="s">
        <v>2839</v>
      </c>
      <c r="K645" s="815"/>
      <c r="L645" s="815"/>
    </row>
    <row r="646" spans="1:13" x14ac:dyDescent="0.2">
      <c r="A646" s="94" t="s">
        <v>2074</v>
      </c>
      <c r="B646" s="151" t="s">
        <v>2075</v>
      </c>
      <c r="C646" s="56">
        <v>11</v>
      </c>
      <c r="D646" s="134">
        <v>41243</v>
      </c>
      <c r="E646" s="37"/>
      <c r="F646" s="21" t="s">
        <v>1848</v>
      </c>
      <c r="G646" s="32"/>
      <c r="H646" s="32"/>
      <c r="I646" s="55" t="s">
        <v>2076</v>
      </c>
    </row>
    <row r="647" spans="1:13" x14ac:dyDescent="0.2">
      <c r="A647" s="816" t="s">
        <v>662</v>
      </c>
      <c r="B647" s="820" t="s">
        <v>663</v>
      </c>
      <c r="C647" s="64">
        <v>12</v>
      </c>
      <c r="D647" s="828">
        <v>41243</v>
      </c>
      <c r="E647" s="823"/>
      <c r="F647" s="821"/>
      <c r="G647" s="824"/>
      <c r="H647" s="947" t="s">
        <v>1848</v>
      </c>
      <c r="I647" s="144" t="s">
        <v>2458</v>
      </c>
    </row>
    <row r="648" spans="1:13" x14ac:dyDescent="0.2">
      <c r="A648" s="69" t="s">
        <v>2316</v>
      </c>
      <c r="B648" s="152" t="s">
        <v>2317</v>
      </c>
      <c r="C648" s="64">
        <v>6</v>
      </c>
      <c r="D648" s="828">
        <v>41241</v>
      </c>
      <c r="E648" s="823"/>
      <c r="F648" s="821" t="s">
        <v>1848</v>
      </c>
      <c r="G648" s="824"/>
      <c r="H648" s="824"/>
      <c r="I648" s="81" t="s">
        <v>2318</v>
      </c>
    </row>
    <row r="649" spans="1:13" x14ac:dyDescent="0.2">
      <c r="A649" s="69" t="s">
        <v>2259</v>
      </c>
      <c r="B649" s="152" t="s">
        <v>2260</v>
      </c>
      <c r="C649" s="64">
        <v>10</v>
      </c>
      <c r="D649" s="828">
        <v>41234</v>
      </c>
      <c r="E649" s="823"/>
      <c r="F649" s="821" t="s">
        <v>1848</v>
      </c>
      <c r="G649" s="824"/>
      <c r="H649" s="824"/>
      <c r="I649" s="81" t="s">
        <v>4017</v>
      </c>
    </row>
    <row r="650" spans="1:13" x14ac:dyDescent="0.2">
      <c r="A650" s="137" t="s">
        <v>2888</v>
      </c>
      <c r="B650" s="159" t="s">
        <v>2889</v>
      </c>
      <c r="C650" s="70">
        <v>6</v>
      </c>
      <c r="D650" s="139">
        <v>41229</v>
      </c>
      <c r="E650" s="47"/>
      <c r="F650" s="46"/>
      <c r="G650" s="49"/>
      <c r="H650" s="49" t="s">
        <v>1848</v>
      </c>
      <c r="I650" s="818"/>
      <c r="L650" s="815"/>
      <c r="M650" s="815"/>
    </row>
    <row r="651" spans="1:13" x14ac:dyDescent="0.2">
      <c r="A651" s="143" t="s">
        <v>2810</v>
      </c>
      <c r="B651" s="162" t="s">
        <v>2811</v>
      </c>
      <c r="C651" s="56">
        <v>8</v>
      </c>
      <c r="D651" s="134">
        <v>41222</v>
      </c>
      <c r="E651" s="37"/>
      <c r="F651" s="21" t="s">
        <v>1848</v>
      </c>
      <c r="G651" s="32"/>
      <c r="H651" s="32"/>
      <c r="I651" s="55" t="s">
        <v>2812</v>
      </c>
    </row>
    <row r="652" spans="1:13" x14ac:dyDescent="0.2">
      <c r="A652" s="826" t="s">
        <v>2422</v>
      </c>
      <c r="B652" s="820" t="s">
        <v>2423</v>
      </c>
      <c r="C652" s="64">
        <v>7</v>
      </c>
      <c r="D652" s="828">
        <v>41221</v>
      </c>
      <c r="E652" s="823"/>
      <c r="F652" s="821" t="s">
        <v>1848</v>
      </c>
      <c r="G652" s="824"/>
      <c r="H652" s="824"/>
      <c r="I652" s="81" t="s">
        <v>2424</v>
      </c>
      <c r="K652" s="815"/>
      <c r="L652" s="815"/>
    </row>
    <row r="653" spans="1:13" x14ac:dyDescent="0.2">
      <c r="A653" s="826" t="s">
        <v>2198</v>
      </c>
      <c r="B653" s="820" t="s">
        <v>2199</v>
      </c>
      <c r="C653" s="64">
        <v>6</v>
      </c>
      <c r="D653" s="828">
        <v>41218</v>
      </c>
      <c r="E653" s="823"/>
      <c r="F653" s="821" t="s">
        <v>1848</v>
      </c>
      <c r="G653" s="824"/>
      <c r="H653" s="824"/>
      <c r="I653" s="81" t="s">
        <v>2200</v>
      </c>
    </row>
    <row r="654" spans="1:13" x14ac:dyDescent="0.2">
      <c r="A654" s="826" t="s">
        <v>2816</v>
      </c>
      <c r="B654" s="820" t="s">
        <v>2817</v>
      </c>
      <c r="C654" s="64">
        <v>14</v>
      </c>
      <c r="D654" s="828">
        <v>41215</v>
      </c>
      <c r="E654" s="823"/>
      <c r="F654" s="821" t="s">
        <v>1848</v>
      </c>
      <c r="G654" s="824"/>
      <c r="H654" s="824"/>
      <c r="I654" s="81" t="s">
        <v>2818</v>
      </c>
    </row>
    <row r="655" spans="1:13" x14ac:dyDescent="0.2">
      <c r="A655" s="822" t="s">
        <v>1941</v>
      </c>
      <c r="B655" s="818" t="s">
        <v>1942</v>
      </c>
      <c r="C655" s="70">
        <v>22</v>
      </c>
      <c r="D655" s="139">
        <v>41214</v>
      </c>
      <c r="E655" s="47" t="s">
        <v>1848</v>
      </c>
      <c r="F655" s="46"/>
      <c r="G655" s="49"/>
      <c r="H655" s="49"/>
      <c r="I655" s="85"/>
    </row>
    <row r="656" spans="1:13" x14ac:dyDescent="0.2">
      <c r="A656" s="945" t="s">
        <v>2435</v>
      </c>
      <c r="B656" s="162" t="s">
        <v>2436</v>
      </c>
      <c r="C656" s="56">
        <v>6</v>
      </c>
      <c r="D656" s="134">
        <v>41209</v>
      </c>
      <c r="E656" s="37" t="s">
        <v>1848</v>
      </c>
      <c r="F656" s="21"/>
      <c r="G656" s="32"/>
      <c r="H656" s="32"/>
      <c r="I656" s="55" t="s">
        <v>4003</v>
      </c>
      <c r="K656" s="815"/>
      <c r="L656" s="815"/>
    </row>
    <row r="657" spans="1:13" x14ac:dyDescent="0.2">
      <c r="A657" s="816" t="s">
        <v>2914</v>
      </c>
      <c r="B657" s="820" t="s">
        <v>2915</v>
      </c>
      <c r="C657" s="64">
        <v>6</v>
      </c>
      <c r="D657" s="828">
        <v>41180</v>
      </c>
      <c r="E657" s="823" t="s">
        <v>1848</v>
      </c>
      <c r="F657" s="821"/>
      <c r="G657" s="824"/>
      <c r="H657" s="824"/>
      <c r="I657" s="820" t="s">
        <v>2371</v>
      </c>
    </row>
    <row r="658" spans="1:13" x14ac:dyDescent="0.2">
      <c r="A658" s="69" t="s">
        <v>1616</v>
      </c>
      <c r="B658" s="152" t="s">
        <v>1617</v>
      </c>
      <c r="C658" s="64">
        <v>9</v>
      </c>
      <c r="D658" s="828">
        <v>41172</v>
      </c>
      <c r="E658" s="823"/>
      <c r="F658" s="821" t="s">
        <v>1848</v>
      </c>
      <c r="G658" s="824"/>
      <c r="H658" s="824"/>
      <c r="I658" s="147" t="s">
        <v>2099</v>
      </c>
    </row>
    <row r="659" spans="1:13" x14ac:dyDescent="0.2">
      <c r="A659" s="816" t="s">
        <v>2655</v>
      </c>
      <c r="B659" s="820" t="s">
        <v>2656</v>
      </c>
      <c r="C659" s="64">
        <v>6</v>
      </c>
      <c r="D659" s="828">
        <v>41171</v>
      </c>
      <c r="E659" s="823"/>
      <c r="F659" s="821" t="s">
        <v>1848</v>
      </c>
      <c r="G659" s="824"/>
      <c r="H659" s="824"/>
      <c r="I659" s="81" t="s">
        <v>2424</v>
      </c>
      <c r="K659" s="815"/>
      <c r="L659" s="815"/>
    </row>
    <row r="660" spans="1:13" x14ac:dyDescent="0.2">
      <c r="A660" s="96" t="s">
        <v>2312</v>
      </c>
      <c r="B660" s="818" t="s">
        <v>2313</v>
      </c>
      <c r="C660" s="70">
        <v>7</v>
      </c>
      <c r="D660" s="139">
        <v>41152</v>
      </c>
      <c r="E660" s="47"/>
      <c r="F660" s="46" t="s">
        <v>1848</v>
      </c>
      <c r="G660" s="49"/>
      <c r="H660" s="49"/>
      <c r="I660" s="85" t="s">
        <v>1937</v>
      </c>
    </row>
    <row r="661" spans="1:13" x14ac:dyDescent="0.2">
      <c r="A661" s="945" t="s">
        <v>2085</v>
      </c>
      <c r="B661" s="162" t="s">
        <v>2086</v>
      </c>
      <c r="C661" s="56">
        <v>7</v>
      </c>
      <c r="D661" s="134">
        <v>41149</v>
      </c>
      <c r="E661" s="37" t="s">
        <v>1848</v>
      </c>
      <c r="F661" s="21"/>
      <c r="G661" s="32"/>
      <c r="H661" s="32"/>
      <c r="I661" s="55" t="s">
        <v>2087</v>
      </c>
    </row>
    <row r="662" spans="1:13" x14ac:dyDescent="0.2">
      <c r="A662" s="816" t="s">
        <v>1935</v>
      </c>
      <c r="B662" s="820" t="s">
        <v>1936</v>
      </c>
      <c r="C662" s="64">
        <v>7</v>
      </c>
      <c r="D662" s="828">
        <v>41142</v>
      </c>
      <c r="E662" s="823"/>
      <c r="F662" s="821" t="s">
        <v>1848</v>
      </c>
      <c r="G662" s="824"/>
      <c r="H662" s="824"/>
      <c r="I662" s="81" t="s">
        <v>1937</v>
      </c>
    </row>
    <row r="663" spans="1:13" x14ac:dyDescent="0.2">
      <c r="A663" s="826" t="s">
        <v>2428</v>
      </c>
      <c r="B663" s="820" t="s">
        <v>2429</v>
      </c>
      <c r="C663" s="64">
        <v>8</v>
      </c>
      <c r="D663" s="828">
        <v>41122</v>
      </c>
      <c r="E663" s="823" t="s">
        <v>1848</v>
      </c>
      <c r="F663" s="821"/>
      <c r="G663" s="824"/>
      <c r="H663" s="824"/>
      <c r="I663" s="81"/>
      <c r="K663" s="815"/>
      <c r="L663" s="815"/>
    </row>
    <row r="664" spans="1:13" x14ac:dyDescent="0.2">
      <c r="A664" s="816" t="s">
        <v>2890</v>
      </c>
      <c r="B664" s="820" t="s">
        <v>2891</v>
      </c>
      <c r="C664" s="64">
        <v>21</v>
      </c>
      <c r="D664" s="828">
        <v>41121</v>
      </c>
      <c r="E664" s="823"/>
      <c r="F664" s="821"/>
      <c r="G664" s="824" t="s">
        <v>1848</v>
      </c>
      <c r="H664" s="824"/>
      <c r="I664" s="81" t="s">
        <v>2892</v>
      </c>
      <c r="K664" s="815"/>
      <c r="L664" s="815"/>
    </row>
    <row r="665" spans="1:13" x14ac:dyDescent="0.2">
      <c r="A665" s="822" t="s">
        <v>2952</v>
      </c>
      <c r="B665" s="818" t="s">
        <v>2953</v>
      </c>
      <c r="C665" s="70">
        <v>39</v>
      </c>
      <c r="D665" s="139">
        <v>41116</v>
      </c>
      <c r="E665" s="47" t="s">
        <v>1848</v>
      </c>
      <c r="F665" s="46"/>
      <c r="G665" s="49"/>
      <c r="H665" s="49"/>
      <c r="I665" s="85"/>
    </row>
    <row r="666" spans="1:13" x14ac:dyDescent="0.2">
      <c r="A666" s="817" t="s">
        <v>2160</v>
      </c>
      <c r="B666" s="817" t="s">
        <v>2161</v>
      </c>
      <c r="C666" s="56">
        <v>11</v>
      </c>
      <c r="D666" s="134">
        <v>41060</v>
      </c>
      <c r="E666" s="37"/>
      <c r="F666" s="21"/>
      <c r="G666" s="32" t="s">
        <v>1848</v>
      </c>
      <c r="H666" s="32"/>
      <c r="I666" s="18" t="s">
        <v>2162</v>
      </c>
      <c r="K666" s="815"/>
      <c r="L666" s="815"/>
    </row>
    <row r="667" spans="1:13" x14ac:dyDescent="0.2">
      <c r="A667" s="826" t="s">
        <v>2209</v>
      </c>
      <c r="B667" s="816" t="s">
        <v>2210</v>
      </c>
      <c r="C667" s="64">
        <v>8</v>
      </c>
      <c r="D667" s="828">
        <v>41031</v>
      </c>
      <c r="E667" s="823" t="s">
        <v>1848</v>
      </c>
      <c r="F667" s="821"/>
      <c r="G667" s="824"/>
      <c r="H667" s="824"/>
      <c r="I667" s="81"/>
    </row>
    <row r="668" spans="1:13" x14ac:dyDescent="0.2">
      <c r="A668" s="816" t="s">
        <v>1920</v>
      </c>
      <c r="B668" s="816" t="s">
        <v>1921</v>
      </c>
      <c r="C668" s="64">
        <v>8</v>
      </c>
      <c r="D668" s="828">
        <v>41030</v>
      </c>
      <c r="E668" s="823" t="s">
        <v>1848</v>
      </c>
      <c r="F668" s="821"/>
      <c r="G668" s="824"/>
      <c r="H668" s="824"/>
      <c r="I668" s="820" t="s">
        <v>1922</v>
      </c>
    </row>
    <row r="669" spans="1:13" x14ac:dyDescent="0.2">
      <c r="A669" s="816" t="s">
        <v>2322</v>
      </c>
      <c r="B669" s="816" t="s">
        <v>2323</v>
      </c>
      <c r="C669" s="64">
        <v>25</v>
      </c>
      <c r="D669" s="828">
        <v>41030</v>
      </c>
      <c r="E669" s="823"/>
      <c r="F669" s="821"/>
      <c r="G669" s="824" t="s">
        <v>1848</v>
      </c>
      <c r="H669" s="824"/>
      <c r="I669" s="81" t="s">
        <v>2324</v>
      </c>
      <c r="K669" s="815"/>
      <c r="L669" s="815"/>
    </row>
    <row r="670" spans="1:13" x14ac:dyDescent="0.2">
      <c r="A670" s="822" t="s">
        <v>2379</v>
      </c>
      <c r="B670" s="822" t="s">
        <v>2380</v>
      </c>
      <c r="C670" s="70">
        <v>10</v>
      </c>
      <c r="D670" s="139">
        <v>41025</v>
      </c>
      <c r="E670" s="47" t="s">
        <v>1848</v>
      </c>
      <c r="F670" s="46"/>
      <c r="G670" s="49"/>
      <c r="H670" s="49"/>
      <c r="I670" s="85" t="s">
        <v>2381</v>
      </c>
      <c r="K670" s="815"/>
      <c r="L670" s="815"/>
    </row>
    <row r="671" spans="1:13" x14ac:dyDescent="0.2">
      <c r="A671" s="817" t="s">
        <v>2589</v>
      </c>
      <c r="B671" s="817" t="s">
        <v>2590</v>
      </c>
      <c r="C671" s="56">
        <v>14</v>
      </c>
      <c r="D671" s="134">
        <v>41008</v>
      </c>
      <c r="E671" s="37"/>
      <c r="F671" s="21"/>
      <c r="G671" s="32" t="s">
        <v>1848</v>
      </c>
      <c r="H671" s="32"/>
      <c r="I671" s="18" t="s">
        <v>2591</v>
      </c>
      <c r="L671" s="815"/>
      <c r="M671" s="815"/>
    </row>
    <row r="672" spans="1:13" x14ac:dyDescent="0.2">
      <c r="A672" s="153" t="s">
        <v>2060</v>
      </c>
      <c r="B672" s="87" t="s">
        <v>2061</v>
      </c>
      <c r="C672" s="64">
        <v>8</v>
      </c>
      <c r="D672" s="828">
        <v>40962</v>
      </c>
      <c r="E672" s="823" t="s">
        <v>1848</v>
      </c>
      <c r="F672" s="821"/>
      <c r="G672" s="824"/>
      <c r="H672" s="824"/>
      <c r="I672" s="81" t="s">
        <v>2062</v>
      </c>
      <c r="L672" s="815"/>
      <c r="M672" s="815"/>
    </row>
    <row r="673" spans="1:16" x14ac:dyDescent="0.2">
      <c r="A673" s="153" t="s">
        <v>2544</v>
      </c>
      <c r="B673" s="87" t="s">
        <v>2545</v>
      </c>
      <c r="C673" s="64">
        <v>8</v>
      </c>
      <c r="D673" s="828">
        <v>40960</v>
      </c>
      <c r="E673" s="823" t="s">
        <v>1848</v>
      </c>
      <c r="F673" s="821"/>
      <c r="G673" s="824"/>
      <c r="H673" s="824"/>
      <c r="I673" s="81" t="s">
        <v>2546</v>
      </c>
    </row>
    <row r="674" spans="1:16" x14ac:dyDescent="0.2">
      <c r="A674" s="434" t="s">
        <v>2573</v>
      </c>
      <c r="B674" s="87" t="s">
        <v>2574</v>
      </c>
      <c r="C674" s="64">
        <v>8</v>
      </c>
      <c r="D674" s="828">
        <v>40942</v>
      </c>
      <c r="E674" s="823" t="s">
        <v>1848</v>
      </c>
      <c r="F674" s="821"/>
      <c r="G674" s="824"/>
      <c r="H674" s="824"/>
      <c r="I674" s="81" t="s">
        <v>2575</v>
      </c>
      <c r="K674" s="815"/>
      <c r="L674" s="815"/>
    </row>
    <row r="675" spans="1:16" x14ac:dyDescent="0.2">
      <c r="A675" s="96" t="s">
        <v>2124</v>
      </c>
      <c r="B675" s="822" t="s">
        <v>2125</v>
      </c>
      <c r="C675" s="70">
        <v>13</v>
      </c>
      <c r="D675" s="139">
        <v>40920</v>
      </c>
      <c r="E675" s="47" t="s">
        <v>1848</v>
      </c>
      <c r="F675" s="46"/>
      <c r="G675" s="49"/>
      <c r="H675" s="49"/>
      <c r="I675" s="818"/>
    </row>
    <row r="676" spans="1:16" x14ac:dyDescent="0.2">
      <c r="A676" s="59" t="s">
        <v>2860</v>
      </c>
      <c r="B676" s="817" t="s">
        <v>2861</v>
      </c>
      <c r="C676" s="56">
        <v>9</v>
      </c>
      <c r="D676" s="134">
        <v>40892</v>
      </c>
      <c r="E676" s="37" t="s">
        <v>1848</v>
      </c>
      <c r="F676" s="21"/>
      <c r="G676" s="32"/>
      <c r="H676" s="32"/>
      <c r="I676" s="55"/>
    </row>
    <row r="677" spans="1:16" x14ac:dyDescent="0.2">
      <c r="A677" s="826" t="s">
        <v>2292</v>
      </c>
      <c r="B677" s="816" t="s">
        <v>2293</v>
      </c>
      <c r="C677" s="64">
        <v>5</v>
      </c>
      <c r="D677" s="828">
        <v>40879</v>
      </c>
      <c r="E677" s="823"/>
      <c r="F677" s="821" t="s">
        <v>1848</v>
      </c>
      <c r="G677" s="824"/>
      <c r="H677" s="824"/>
      <c r="I677" s="81" t="s">
        <v>2294</v>
      </c>
      <c r="K677" s="815"/>
      <c r="L677" s="815"/>
    </row>
    <row r="678" spans="1:16" x14ac:dyDescent="0.2">
      <c r="A678" s="816" t="s">
        <v>2382</v>
      </c>
      <c r="B678" s="816" t="s">
        <v>2383</v>
      </c>
      <c r="C678" s="64">
        <v>15</v>
      </c>
      <c r="D678" s="828">
        <v>40879</v>
      </c>
      <c r="E678" s="823" t="s">
        <v>1848</v>
      </c>
      <c r="F678" s="821"/>
      <c r="G678" s="824"/>
      <c r="H678" s="824"/>
      <c r="I678" s="820"/>
      <c r="K678" s="815"/>
      <c r="L678" s="815"/>
    </row>
    <row r="679" spans="1:16" x14ac:dyDescent="0.2">
      <c r="A679" s="816" t="s">
        <v>2181</v>
      </c>
      <c r="B679" s="816" t="s">
        <v>2182</v>
      </c>
      <c r="C679" s="64">
        <v>6</v>
      </c>
      <c r="D679" s="828">
        <v>40877</v>
      </c>
      <c r="E679" s="823"/>
      <c r="F679" s="821"/>
      <c r="G679" s="824" t="s">
        <v>1848</v>
      </c>
      <c r="H679" s="824"/>
      <c r="I679" s="81" t="s">
        <v>2183</v>
      </c>
    </row>
    <row r="680" spans="1:16" x14ac:dyDescent="0.2">
      <c r="A680" s="822" t="s">
        <v>2657</v>
      </c>
      <c r="B680" s="822" t="s">
        <v>2658</v>
      </c>
      <c r="C680" s="70">
        <v>6</v>
      </c>
      <c r="D680" s="139">
        <v>40877</v>
      </c>
      <c r="E680" s="47"/>
      <c r="F680" s="46"/>
      <c r="G680" s="49" t="s">
        <v>1848</v>
      </c>
      <c r="H680" s="49"/>
      <c r="I680" s="85" t="s">
        <v>2659</v>
      </c>
    </row>
    <row r="681" spans="1:16" x14ac:dyDescent="0.2">
      <c r="A681" s="59" t="s">
        <v>2049</v>
      </c>
      <c r="B681" s="816" t="s">
        <v>2050</v>
      </c>
      <c r="C681" s="64">
        <v>37</v>
      </c>
      <c r="D681" s="828">
        <v>40862</v>
      </c>
      <c r="E681" s="823"/>
      <c r="F681" s="821" t="s">
        <v>1848</v>
      </c>
      <c r="G681" s="824"/>
      <c r="H681" s="824"/>
      <c r="I681" s="81" t="s">
        <v>2051</v>
      </c>
      <c r="K681" s="815"/>
      <c r="L681" s="815"/>
    </row>
    <row r="682" spans="1:16" x14ac:dyDescent="0.2">
      <c r="A682" s="79" t="s">
        <v>2694</v>
      </c>
      <c r="B682" s="69" t="s">
        <v>34</v>
      </c>
      <c r="C682" s="64">
        <v>7</v>
      </c>
      <c r="D682" s="828">
        <v>40862</v>
      </c>
      <c r="E682" s="823"/>
      <c r="F682" s="821" t="s">
        <v>1848</v>
      </c>
      <c r="G682" s="824"/>
      <c r="H682" s="824"/>
      <c r="I682" s="147" t="s">
        <v>1916</v>
      </c>
      <c r="K682" s="831"/>
      <c r="L682" s="831"/>
    </row>
    <row r="683" spans="1:16" x14ac:dyDescent="0.2">
      <c r="A683" s="826" t="s">
        <v>2493</v>
      </c>
      <c r="B683" s="816" t="s">
        <v>2494</v>
      </c>
      <c r="C683" s="64">
        <v>19</v>
      </c>
      <c r="D683" s="828">
        <v>40857</v>
      </c>
      <c r="E683" s="823"/>
      <c r="F683" s="821" t="s">
        <v>1848</v>
      </c>
      <c r="G683" s="824"/>
      <c r="H683" s="824"/>
      <c r="I683" s="81" t="s">
        <v>2495</v>
      </c>
      <c r="K683" s="815"/>
      <c r="L683" s="815"/>
    </row>
    <row r="684" spans="1:16" x14ac:dyDescent="0.2">
      <c r="A684" s="816" t="s">
        <v>1341</v>
      </c>
      <c r="B684" s="816" t="s">
        <v>1342</v>
      </c>
      <c r="C684" s="64">
        <v>8</v>
      </c>
      <c r="D684" s="828">
        <v>40855</v>
      </c>
      <c r="E684" s="823"/>
      <c r="F684" s="821"/>
      <c r="G684" s="824"/>
      <c r="H684" s="824" t="s">
        <v>1848</v>
      </c>
      <c r="I684" s="147" t="s">
        <v>2398</v>
      </c>
      <c r="L684" s="815"/>
      <c r="M684" s="815"/>
    </row>
    <row r="685" spans="1:16" x14ac:dyDescent="0.2">
      <c r="A685" s="83" t="s">
        <v>1082</v>
      </c>
      <c r="B685" s="69" t="s">
        <v>1083</v>
      </c>
      <c r="C685" s="64">
        <v>6</v>
      </c>
      <c r="D685" s="828">
        <v>40850</v>
      </c>
      <c r="E685" s="823"/>
      <c r="F685" s="821" t="s">
        <v>1848</v>
      </c>
      <c r="G685" s="824"/>
      <c r="H685" s="824"/>
      <c r="I685" s="147" t="s">
        <v>2099</v>
      </c>
    </row>
    <row r="686" spans="1:16" x14ac:dyDescent="0.2">
      <c r="A686" s="945" t="s">
        <v>2617</v>
      </c>
      <c r="B686" s="162" t="s">
        <v>2618</v>
      </c>
      <c r="C686" s="56">
        <v>11</v>
      </c>
      <c r="D686" s="134">
        <v>40848</v>
      </c>
      <c r="E686" s="37" t="s">
        <v>1848</v>
      </c>
      <c r="F686" s="21"/>
      <c r="G686" s="32"/>
      <c r="H686" s="32"/>
      <c r="I686" s="55" t="s">
        <v>4066</v>
      </c>
      <c r="K686" s="815"/>
      <c r="L686" s="815"/>
      <c r="O686" s="815"/>
      <c r="P686" s="815"/>
    </row>
    <row r="687" spans="1:16" x14ac:dyDescent="0.2">
      <c r="A687" s="79" t="s">
        <v>2739</v>
      </c>
      <c r="B687" s="152" t="s">
        <v>2740</v>
      </c>
      <c r="C687" s="64">
        <v>5</v>
      </c>
      <c r="D687" s="828">
        <v>40844</v>
      </c>
      <c r="E687" s="823"/>
      <c r="F687" s="821" t="s">
        <v>1848</v>
      </c>
      <c r="G687" s="824"/>
      <c r="H687" s="824"/>
      <c r="I687" s="81" t="s">
        <v>2741</v>
      </c>
      <c r="K687" s="815"/>
      <c r="L687" s="815"/>
    </row>
    <row r="688" spans="1:16" x14ac:dyDescent="0.2">
      <c r="A688" s="79" t="s">
        <v>2742</v>
      </c>
      <c r="B688" s="147" t="s">
        <v>2743</v>
      </c>
      <c r="C688" s="64">
        <v>5</v>
      </c>
      <c r="D688" s="828">
        <v>40844</v>
      </c>
      <c r="E688" s="823"/>
      <c r="F688" s="821" t="s">
        <v>1848</v>
      </c>
      <c r="G688" s="824"/>
      <c r="H688" s="824"/>
      <c r="I688" s="81" t="s">
        <v>2741</v>
      </c>
      <c r="K688" s="815"/>
      <c r="L688" s="815"/>
    </row>
    <row r="689" spans="1:16" x14ac:dyDescent="0.2">
      <c r="A689" s="69" t="s">
        <v>1632</v>
      </c>
      <c r="B689" s="152" t="s">
        <v>1633</v>
      </c>
      <c r="C689" s="64">
        <v>14</v>
      </c>
      <c r="D689" s="828">
        <v>40836</v>
      </c>
      <c r="E689" s="823"/>
      <c r="F689" s="821" t="s">
        <v>1848</v>
      </c>
      <c r="G689" s="824"/>
      <c r="H689" s="824"/>
      <c r="I689" s="147" t="s">
        <v>2099</v>
      </c>
      <c r="K689" s="815"/>
      <c r="L689" s="815"/>
    </row>
    <row r="690" spans="1:16" x14ac:dyDescent="0.2">
      <c r="A690" s="83" t="s">
        <v>2328</v>
      </c>
      <c r="B690" s="432" t="s">
        <v>2329</v>
      </c>
      <c r="C690" s="70">
        <v>22</v>
      </c>
      <c r="D690" s="139">
        <v>40835</v>
      </c>
      <c r="E690" s="47"/>
      <c r="F690" s="46" t="s">
        <v>1848</v>
      </c>
      <c r="G690" s="49"/>
      <c r="H690" s="49"/>
      <c r="I690" s="85" t="s">
        <v>3957</v>
      </c>
    </row>
    <row r="691" spans="1:16" x14ac:dyDescent="0.2">
      <c r="A691" s="817" t="s">
        <v>2603</v>
      </c>
      <c r="B691" s="18" t="s">
        <v>2604</v>
      </c>
      <c r="C691" s="56">
        <v>15</v>
      </c>
      <c r="D691" s="134">
        <v>40834</v>
      </c>
      <c r="E691" s="37"/>
      <c r="F691" s="21" t="s">
        <v>1848</v>
      </c>
      <c r="G691" s="32"/>
      <c r="H691" s="32"/>
      <c r="I691" s="55" t="s">
        <v>2335</v>
      </c>
      <c r="K691" s="815"/>
      <c r="L691" s="815"/>
    </row>
    <row r="692" spans="1:16" x14ac:dyDescent="0.2">
      <c r="A692" s="79" t="s">
        <v>2921</v>
      </c>
      <c r="B692" s="152" t="s">
        <v>1751</v>
      </c>
      <c r="C692" s="64">
        <v>16</v>
      </c>
      <c r="D692" s="828">
        <v>40830</v>
      </c>
      <c r="E692" s="823"/>
      <c r="F692" s="821" t="s">
        <v>1848</v>
      </c>
      <c r="G692" s="824"/>
      <c r="H692" s="824"/>
      <c r="I692" s="81" t="s">
        <v>2922</v>
      </c>
      <c r="K692" s="815"/>
      <c r="L692" s="815"/>
      <c r="O692" s="815"/>
      <c r="P692" s="815"/>
    </row>
    <row r="693" spans="1:16" x14ac:dyDescent="0.2">
      <c r="A693" s="69" t="s">
        <v>2111</v>
      </c>
      <c r="B693" s="152" t="s">
        <v>2112</v>
      </c>
      <c r="C693" s="64">
        <v>13</v>
      </c>
      <c r="D693" s="828">
        <v>40826</v>
      </c>
      <c r="E693" s="823"/>
      <c r="F693" s="821" t="s">
        <v>1848</v>
      </c>
      <c r="G693" s="824"/>
      <c r="H693" s="824"/>
      <c r="I693" s="820" t="s">
        <v>2113</v>
      </c>
      <c r="K693" s="815"/>
      <c r="L693" s="815"/>
    </row>
    <row r="694" spans="1:16" x14ac:dyDescent="0.2">
      <c r="A694" s="816" t="s">
        <v>2333</v>
      </c>
      <c r="B694" s="820" t="s">
        <v>2334</v>
      </c>
      <c r="C694" s="64">
        <v>16</v>
      </c>
      <c r="D694" s="828">
        <v>40826</v>
      </c>
      <c r="E694" s="823"/>
      <c r="F694" s="821" t="s">
        <v>1848</v>
      </c>
      <c r="G694" s="824"/>
      <c r="H694" s="824"/>
      <c r="I694" s="820" t="s">
        <v>2335</v>
      </c>
      <c r="K694" s="815"/>
      <c r="L694" s="815"/>
      <c r="O694" s="815"/>
      <c r="P694" s="815"/>
    </row>
    <row r="695" spans="1:16" x14ac:dyDescent="0.2">
      <c r="A695" s="438" t="s">
        <v>1236</v>
      </c>
      <c r="B695" s="966" t="s">
        <v>1237</v>
      </c>
      <c r="C695" s="70">
        <v>11</v>
      </c>
      <c r="D695" s="139">
        <v>40809</v>
      </c>
      <c r="E695" s="47" t="s">
        <v>1848</v>
      </c>
      <c r="F695" s="46"/>
      <c r="G695" s="49"/>
      <c r="H695" s="49"/>
      <c r="I695" s="146" t="s">
        <v>2099</v>
      </c>
    </row>
    <row r="696" spans="1:16" x14ac:dyDescent="0.2">
      <c r="A696" s="817" t="s">
        <v>2550</v>
      </c>
      <c r="B696" s="18" t="s">
        <v>2551</v>
      </c>
      <c r="C696" s="56">
        <v>6</v>
      </c>
      <c r="D696" s="134">
        <v>40807</v>
      </c>
      <c r="E696" s="37"/>
      <c r="F696" s="21"/>
      <c r="G696" s="32" t="s">
        <v>1848</v>
      </c>
      <c r="H696" s="32"/>
      <c r="I696" s="18" t="s">
        <v>2552</v>
      </c>
      <c r="K696" s="815"/>
      <c r="L696" s="815"/>
      <c r="O696" s="815"/>
      <c r="P696" s="815"/>
    </row>
    <row r="697" spans="1:16" x14ac:dyDescent="0.2">
      <c r="A697" s="826" t="s">
        <v>2186</v>
      </c>
      <c r="B697" s="820" t="s">
        <v>2187</v>
      </c>
      <c r="C697" s="64">
        <v>5</v>
      </c>
      <c r="D697" s="828">
        <v>40793</v>
      </c>
      <c r="E697" s="823"/>
      <c r="F697" s="821"/>
      <c r="G697" s="824" t="s">
        <v>1848</v>
      </c>
      <c r="H697" s="824"/>
      <c r="I697" s="81" t="s">
        <v>2188</v>
      </c>
    </row>
    <row r="698" spans="1:16" x14ac:dyDescent="0.2">
      <c r="A698" s="816" t="s">
        <v>1889</v>
      </c>
      <c r="B698" s="820" t="s">
        <v>1887</v>
      </c>
      <c r="C698" s="64">
        <v>5</v>
      </c>
      <c r="D698" s="828">
        <v>40773</v>
      </c>
      <c r="E698" s="823"/>
      <c r="F698" s="821"/>
      <c r="G698" s="824"/>
      <c r="H698" s="947" t="s">
        <v>1848</v>
      </c>
      <c r="I698" s="144" t="s">
        <v>1890</v>
      </c>
      <c r="K698" s="815"/>
      <c r="L698" s="815"/>
    </row>
    <row r="699" spans="1:16" x14ac:dyDescent="0.2">
      <c r="A699" s="826" t="s">
        <v>1966</v>
      </c>
      <c r="B699" s="820" t="s">
        <v>1967</v>
      </c>
      <c r="C699" s="64">
        <v>17</v>
      </c>
      <c r="D699" s="828">
        <v>40731</v>
      </c>
      <c r="E699" s="823"/>
      <c r="F699" s="821"/>
      <c r="G699" s="824" t="s">
        <v>1848</v>
      </c>
      <c r="H699" s="824"/>
      <c r="I699" s="81" t="s">
        <v>1968</v>
      </c>
      <c r="K699" s="815"/>
      <c r="L699" s="815"/>
      <c r="O699" s="815"/>
      <c r="P699" s="815"/>
    </row>
    <row r="700" spans="1:16" x14ac:dyDescent="0.2">
      <c r="A700" s="822" t="s">
        <v>2393</v>
      </c>
      <c r="B700" s="818" t="s">
        <v>2394</v>
      </c>
      <c r="C700" s="70">
        <v>39</v>
      </c>
      <c r="D700" s="139">
        <v>40724</v>
      </c>
      <c r="E700" s="47" t="s">
        <v>1848</v>
      </c>
      <c r="F700" s="46"/>
      <c r="G700" s="49"/>
      <c r="H700" s="49"/>
      <c r="I700" s="822"/>
    </row>
    <row r="701" spans="1:16" x14ac:dyDescent="0.2">
      <c r="A701" s="817" t="s">
        <v>2963</v>
      </c>
      <c r="B701" s="18" t="s">
        <v>2964</v>
      </c>
      <c r="C701" s="56">
        <v>39</v>
      </c>
      <c r="D701" s="134">
        <v>40718</v>
      </c>
      <c r="E701" s="37"/>
      <c r="F701" s="21"/>
      <c r="G701" s="32" t="s">
        <v>1848</v>
      </c>
      <c r="H701" s="32"/>
      <c r="I701" s="55" t="s">
        <v>2965</v>
      </c>
      <c r="K701" s="815"/>
      <c r="L701" s="815"/>
    </row>
    <row r="702" spans="1:16" x14ac:dyDescent="0.2">
      <c r="A702" s="816" t="s">
        <v>2369</v>
      </c>
      <c r="B702" s="820" t="s">
        <v>2370</v>
      </c>
      <c r="C702" s="64">
        <v>12</v>
      </c>
      <c r="D702" s="828">
        <v>40653</v>
      </c>
      <c r="E702" s="823" t="s">
        <v>1848</v>
      </c>
      <c r="F702" s="821"/>
      <c r="G702" s="824"/>
      <c r="H702" s="824"/>
      <c r="I702" s="820" t="s">
        <v>2371</v>
      </c>
      <c r="K702" s="815"/>
      <c r="L702" s="815"/>
    </row>
    <row r="703" spans="1:16" x14ac:dyDescent="0.2">
      <c r="A703" s="153" t="s">
        <v>2939</v>
      </c>
      <c r="B703" s="154" t="s">
        <v>2940</v>
      </c>
      <c r="C703" s="64">
        <v>8</v>
      </c>
      <c r="D703" s="828">
        <v>40620</v>
      </c>
      <c r="E703" s="823" t="s">
        <v>1848</v>
      </c>
      <c r="F703" s="821"/>
      <c r="G703" s="824"/>
      <c r="H703" s="824"/>
      <c r="I703" s="81" t="s">
        <v>2941</v>
      </c>
      <c r="K703" s="815"/>
      <c r="L703" s="815"/>
    </row>
    <row r="704" spans="1:16" x14ac:dyDescent="0.2">
      <c r="A704" s="87" t="s">
        <v>2347</v>
      </c>
      <c r="B704" s="154" t="s">
        <v>2348</v>
      </c>
      <c r="C704" s="64">
        <v>6</v>
      </c>
      <c r="D704" s="828">
        <v>40598</v>
      </c>
      <c r="E704" s="823" t="s">
        <v>1848</v>
      </c>
      <c r="F704" s="821"/>
      <c r="G704" s="824"/>
      <c r="H704" s="824"/>
      <c r="I704" s="81" t="s">
        <v>2349</v>
      </c>
      <c r="K704" s="815"/>
      <c r="L704" s="815"/>
    </row>
    <row r="705" spans="1:16" x14ac:dyDescent="0.2">
      <c r="A705" s="108" t="s">
        <v>1456</v>
      </c>
      <c r="B705" s="432" t="s">
        <v>1457</v>
      </c>
      <c r="C705" s="70">
        <v>7</v>
      </c>
      <c r="D705" s="139">
        <v>40506</v>
      </c>
      <c r="E705" s="47"/>
      <c r="F705" s="46" t="s">
        <v>1848</v>
      </c>
      <c r="G705" s="49"/>
      <c r="H705" s="49"/>
      <c r="I705" s="146" t="s">
        <v>1876</v>
      </c>
    </row>
    <row r="706" spans="1:16" x14ac:dyDescent="0.2">
      <c r="A706" s="817" t="s">
        <v>2405</v>
      </c>
      <c r="B706" s="18" t="s">
        <v>2406</v>
      </c>
      <c r="C706" s="56">
        <v>5</v>
      </c>
      <c r="D706" s="134">
        <v>40505</v>
      </c>
      <c r="E706" s="37"/>
      <c r="F706" s="21" t="s">
        <v>1848</v>
      </c>
      <c r="G706" s="32"/>
      <c r="H706" s="32"/>
      <c r="I706" s="55" t="s">
        <v>2407</v>
      </c>
    </row>
    <row r="707" spans="1:16" x14ac:dyDescent="0.2">
      <c r="A707" s="69" t="s">
        <v>1584</v>
      </c>
      <c r="B707" s="152" t="s">
        <v>1585</v>
      </c>
      <c r="C707" s="64">
        <v>14</v>
      </c>
      <c r="D707" s="828">
        <v>40505</v>
      </c>
      <c r="E707" s="823"/>
      <c r="F707" s="821" t="s">
        <v>1848</v>
      </c>
      <c r="G707" s="824"/>
      <c r="H707" s="824"/>
      <c r="I707" s="147" t="s">
        <v>1876</v>
      </c>
    </row>
    <row r="708" spans="1:16" x14ac:dyDescent="0.2">
      <c r="A708" s="69" t="s">
        <v>2145</v>
      </c>
      <c r="B708" s="152" t="s">
        <v>2146</v>
      </c>
      <c r="C708" s="64">
        <v>7</v>
      </c>
      <c r="D708" s="828">
        <v>40499</v>
      </c>
      <c r="E708" s="823"/>
      <c r="F708" s="821" t="s">
        <v>1848</v>
      </c>
      <c r="G708" s="824"/>
      <c r="H708" s="824"/>
      <c r="I708" s="81" t="s">
        <v>2147</v>
      </c>
      <c r="K708" s="815"/>
      <c r="L708" s="815"/>
      <c r="O708" s="815"/>
      <c r="P708" s="815"/>
    </row>
    <row r="709" spans="1:16" x14ac:dyDescent="0.2">
      <c r="A709" s="816" t="s">
        <v>2128</v>
      </c>
      <c r="B709" s="820" t="s">
        <v>2129</v>
      </c>
      <c r="C709" s="64">
        <v>15</v>
      </c>
      <c r="D709" s="828">
        <v>40497</v>
      </c>
      <c r="E709" s="823"/>
      <c r="F709" s="821" t="s">
        <v>1848</v>
      </c>
      <c r="G709" s="824"/>
      <c r="H709" s="824"/>
      <c r="I709" s="820" t="s">
        <v>1953</v>
      </c>
      <c r="K709" s="815"/>
      <c r="L709" s="815"/>
    </row>
    <row r="710" spans="1:16" x14ac:dyDescent="0.2">
      <c r="A710" s="96" t="s">
        <v>690</v>
      </c>
      <c r="B710" s="818" t="s">
        <v>691</v>
      </c>
      <c r="C710" s="70">
        <v>7</v>
      </c>
      <c r="D710" s="139">
        <v>40497</v>
      </c>
      <c r="E710" s="990" t="s">
        <v>1848</v>
      </c>
      <c r="F710" s="46"/>
      <c r="G710" s="49"/>
      <c r="H710" s="49"/>
      <c r="I710" s="995" t="s">
        <v>2532</v>
      </c>
      <c r="K710" s="815"/>
      <c r="L710" s="815"/>
    </row>
    <row r="711" spans="1:16" x14ac:dyDescent="0.2">
      <c r="A711" s="94" t="s">
        <v>2475</v>
      </c>
      <c r="B711" s="151" t="s">
        <v>2476</v>
      </c>
      <c r="C711" s="56">
        <v>16</v>
      </c>
      <c r="D711" s="134">
        <v>40493</v>
      </c>
      <c r="E711" s="37"/>
      <c r="F711" s="21" t="s">
        <v>1848</v>
      </c>
      <c r="G711" s="32"/>
      <c r="H711" s="38"/>
      <c r="I711" s="59" t="s">
        <v>4019</v>
      </c>
    </row>
    <row r="712" spans="1:16" x14ac:dyDescent="0.2">
      <c r="A712" s="816" t="s">
        <v>2909</v>
      </c>
      <c r="B712" s="820" t="s">
        <v>2910</v>
      </c>
      <c r="C712" s="64">
        <v>14</v>
      </c>
      <c r="D712" s="828">
        <v>40492</v>
      </c>
      <c r="E712" s="823"/>
      <c r="F712" s="821" t="s">
        <v>1848</v>
      </c>
      <c r="G712" s="824"/>
      <c r="H712" s="819"/>
      <c r="I712" s="826" t="s">
        <v>2911</v>
      </c>
      <c r="K712" s="815"/>
      <c r="L712" s="815"/>
    </row>
    <row r="713" spans="1:16" x14ac:dyDescent="0.2">
      <c r="A713" s="816" t="s">
        <v>2083</v>
      </c>
      <c r="B713" s="820" t="s">
        <v>2084</v>
      </c>
      <c r="C713" s="64">
        <v>18</v>
      </c>
      <c r="D713" s="828">
        <v>40491</v>
      </c>
      <c r="E713" s="823"/>
      <c r="F713" s="821" t="s">
        <v>1848</v>
      </c>
      <c r="G713" s="824"/>
      <c r="H713" s="819"/>
      <c r="I713" s="816" t="s">
        <v>1953</v>
      </c>
      <c r="K713" s="831"/>
      <c r="L713" s="831"/>
    </row>
    <row r="714" spans="1:16" x14ac:dyDescent="0.2">
      <c r="A714" s="69" t="s">
        <v>1565</v>
      </c>
      <c r="B714" s="152" t="s">
        <v>1566</v>
      </c>
      <c r="C714" s="64">
        <v>6</v>
      </c>
      <c r="D714" s="828">
        <v>40486</v>
      </c>
      <c r="E714" s="823"/>
      <c r="F714" s="821" t="s">
        <v>1848</v>
      </c>
      <c r="G714" s="824"/>
      <c r="H714" s="819"/>
      <c r="I714" s="79" t="s">
        <v>1876</v>
      </c>
    </row>
    <row r="715" spans="1:16" x14ac:dyDescent="0.2">
      <c r="A715" s="83" t="s">
        <v>2363</v>
      </c>
      <c r="B715" s="432" t="s">
        <v>1289</v>
      </c>
      <c r="C715" s="70">
        <v>5</v>
      </c>
      <c r="D715" s="139">
        <v>40480</v>
      </c>
      <c r="E715" s="47"/>
      <c r="F715" s="46" t="s">
        <v>1848</v>
      </c>
      <c r="G715" s="49"/>
      <c r="H715" s="43"/>
      <c r="I715" s="108" t="s">
        <v>1876</v>
      </c>
      <c r="K715" s="815"/>
      <c r="L715" s="815"/>
      <c r="O715" s="815"/>
      <c r="P715" s="815"/>
    </row>
    <row r="716" spans="1:16" x14ac:dyDescent="0.2">
      <c r="A716" s="90" t="s">
        <v>2996</v>
      </c>
      <c r="B716" s="151" t="s">
        <v>2997</v>
      </c>
      <c r="C716" s="56">
        <v>10</v>
      </c>
      <c r="D716" s="134">
        <v>40480</v>
      </c>
      <c r="E716" s="37"/>
      <c r="F716" s="21" t="s">
        <v>1848</v>
      </c>
      <c r="G716" s="32"/>
      <c r="H716" s="38"/>
      <c r="I716" s="94" t="s">
        <v>3953</v>
      </c>
      <c r="K716" s="815"/>
      <c r="L716" s="815"/>
    </row>
    <row r="717" spans="1:16" x14ac:dyDescent="0.2">
      <c r="A717" s="436" t="s">
        <v>2219</v>
      </c>
      <c r="B717" s="152" t="s">
        <v>554</v>
      </c>
      <c r="C717" s="64">
        <v>12</v>
      </c>
      <c r="D717" s="828">
        <v>40479</v>
      </c>
      <c r="E717" s="823"/>
      <c r="F717" s="821" t="s">
        <v>1848</v>
      </c>
      <c r="G717" s="824"/>
      <c r="H717" s="819"/>
      <c r="I717" s="826" t="s">
        <v>2220</v>
      </c>
    </row>
    <row r="718" spans="1:16" x14ac:dyDescent="0.2">
      <c r="A718" s="79" t="s">
        <v>2252</v>
      </c>
      <c r="B718" s="152" t="s">
        <v>2253</v>
      </c>
      <c r="C718" s="64">
        <v>13</v>
      </c>
      <c r="D718" s="828">
        <v>40479</v>
      </c>
      <c r="E718" s="823"/>
      <c r="F718" s="821" t="s">
        <v>1848</v>
      </c>
      <c r="G718" s="824"/>
      <c r="H718" s="819"/>
      <c r="I718" s="826" t="s">
        <v>4084</v>
      </c>
    </row>
    <row r="719" spans="1:16" x14ac:dyDescent="0.2">
      <c r="A719" s="69" t="s">
        <v>2467</v>
      </c>
      <c r="B719" s="152" t="s">
        <v>2468</v>
      </c>
      <c r="C719" s="64">
        <v>7</v>
      </c>
      <c r="D719" s="828">
        <v>40478</v>
      </c>
      <c r="E719" s="823"/>
      <c r="F719" s="821" t="s">
        <v>1848</v>
      </c>
      <c r="G719" s="824"/>
      <c r="H719" s="819"/>
      <c r="I719" s="79" t="s">
        <v>1876</v>
      </c>
      <c r="K719" s="815"/>
      <c r="L719" s="815"/>
    </row>
    <row r="720" spans="1:16" x14ac:dyDescent="0.2">
      <c r="A720" s="96" t="s">
        <v>2695</v>
      </c>
      <c r="B720" s="818" t="s">
        <v>2696</v>
      </c>
      <c r="C720" s="70">
        <v>7</v>
      </c>
      <c r="D720" s="139">
        <v>40478</v>
      </c>
      <c r="E720" s="47"/>
      <c r="F720" s="46" t="s">
        <v>1848</v>
      </c>
      <c r="G720" s="49"/>
      <c r="H720" s="43"/>
      <c r="I720" s="96" t="s">
        <v>2697</v>
      </c>
    </row>
    <row r="721" spans="1:12" x14ac:dyDescent="0.2">
      <c r="A721" s="817" t="s">
        <v>2052</v>
      </c>
      <c r="B721" s="18" t="s">
        <v>2053</v>
      </c>
      <c r="C721" s="56">
        <v>7</v>
      </c>
      <c r="D721" s="134">
        <v>40477</v>
      </c>
      <c r="E721" s="37"/>
      <c r="F721" s="21" t="s">
        <v>1848</v>
      </c>
      <c r="G721" s="32"/>
      <c r="H721" s="38"/>
      <c r="I721" s="817" t="s">
        <v>1953</v>
      </c>
      <c r="K721" s="815"/>
      <c r="L721" s="815"/>
    </row>
    <row r="722" spans="1:12" x14ac:dyDescent="0.2">
      <c r="A722" s="69" t="s">
        <v>2477</v>
      </c>
      <c r="B722" s="152" t="s">
        <v>2478</v>
      </c>
      <c r="C722" s="64">
        <v>7</v>
      </c>
      <c r="D722" s="828">
        <v>40477</v>
      </c>
      <c r="E722" s="823"/>
      <c r="F722" s="821" t="s">
        <v>1848</v>
      </c>
      <c r="G722" s="824"/>
      <c r="H722" s="819"/>
      <c r="I722" s="79" t="s">
        <v>1876</v>
      </c>
    </row>
    <row r="723" spans="1:12" x14ac:dyDescent="0.2">
      <c r="A723" s="422" t="s">
        <v>2576</v>
      </c>
      <c r="B723" s="152" t="s">
        <v>2577</v>
      </c>
      <c r="C723" s="64">
        <v>7</v>
      </c>
      <c r="D723" s="828">
        <v>40477</v>
      </c>
      <c r="E723" s="823"/>
      <c r="F723" s="821" t="s">
        <v>1848</v>
      </c>
      <c r="G723" s="824"/>
      <c r="H723" s="819"/>
      <c r="I723" s="79" t="s">
        <v>1876</v>
      </c>
    </row>
    <row r="724" spans="1:12" x14ac:dyDescent="0.2">
      <c r="A724" s="816" t="s">
        <v>2858</v>
      </c>
      <c r="B724" s="820" t="s">
        <v>2859</v>
      </c>
      <c r="C724" s="64">
        <v>31</v>
      </c>
      <c r="D724" s="828">
        <v>40477</v>
      </c>
      <c r="E724" s="823"/>
      <c r="F724" s="821" t="s">
        <v>1848</v>
      </c>
      <c r="G724" s="824"/>
      <c r="H724" s="819"/>
      <c r="I724" s="816" t="s">
        <v>1953</v>
      </c>
      <c r="K724" s="815"/>
      <c r="L724" s="815"/>
    </row>
    <row r="725" spans="1:12" x14ac:dyDescent="0.2">
      <c r="A725" s="822" t="s">
        <v>1951</v>
      </c>
      <c r="B725" s="818" t="s">
        <v>1952</v>
      </c>
      <c r="C725" s="70">
        <v>30</v>
      </c>
      <c r="D725" s="139">
        <v>40476</v>
      </c>
      <c r="E725" s="47"/>
      <c r="F725" s="46" t="s">
        <v>1848</v>
      </c>
      <c r="G725" s="49"/>
      <c r="H725" s="43"/>
      <c r="I725" s="822" t="s">
        <v>1953</v>
      </c>
      <c r="K725" s="815"/>
      <c r="L725" s="815"/>
    </row>
    <row r="726" spans="1:12" x14ac:dyDescent="0.2">
      <c r="A726" s="90" t="s">
        <v>990</v>
      </c>
      <c r="B726" s="151" t="s">
        <v>991</v>
      </c>
      <c r="C726" s="56">
        <v>6</v>
      </c>
      <c r="D726" s="134">
        <v>40476</v>
      </c>
      <c r="E726" s="37"/>
      <c r="F726" s="21" t="s">
        <v>1848</v>
      </c>
      <c r="G726" s="32"/>
      <c r="H726" s="38"/>
      <c r="I726" s="94" t="s">
        <v>1916</v>
      </c>
    </row>
    <row r="727" spans="1:12" x14ac:dyDescent="0.2">
      <c r="A727" s="69" t="s">
        <v>2729</v>
      </c>
      <c r="B727" s="152" t="s">
        <v>2730</v>
      </c>
      <c r="C727" s="64">
        <v>6</v>
      </c>
      <c r="D727" s="828">
        <v>40476</v>
      </c>
      <c r="E727" s="823"/>
      <c r="F727" s="821" t="s">
        <v>1848</v>
      </c>
      <c r="G727" s="824"/>
      <c r="H727" s="819"/>
      <c r="I727" s="826" t="s">
        <v>2731</v>
      </c>
      <c r="K727" s="815"/>
      <c r="L727" s="815"/>
    </row>
    <row r="728" spans="1:12" x14ac:dyDescent="0.2">
      <c r="A728" s="107" t="s">
        <v>1225</v>
      </c>
      <c r="B728" s="158" t="s">
        <v>2295</v>
      </c>
      <c r="C728" s="64">
        <v>5</v>
      </c>
      <c r="D728" s="828">
        <v>40473</v>
      </c>
      <c r="E728" s="823"/>
      <c r="F728" s="156" t="s">
        <v>1848</v>
      </c>
      <c r="G728" s="824"/>
      <c r="H728" s="819"/>
      <c r="I728" s="73" t="s">
        <v>2296</v>
      </c>
      <c r="K728" s="815"/>
      <c r="L728" s="815"/>
    </row>
    <row r="729" spans="1:12" x14ac:dyDescent="0.2">
      <c r="A729" s="69" t="s">
        <v>888</v>
      </c>
      <c r="B729" s="152" t="s">
        <v>889</v>
      </c>
      <c r="C729" s="64">
        <v>8</v>
      </c>
      <c r="D729" s="828">
        <v>40471</v>
      </c>
      <c r="E729" s="823"/>
      <c r="F729" s="821" t="s">
        <v>1848</v>
      </c>
      <c r="G729" s="824"/>
      <c r="H729" s="819"/>
      <c r="I729" s="79" t="s">
        <v>1876</v>
      </c>
      <c r="K729" s="815"/>
      <c r="L729" s="815"/>
    </row>
    <row r="730" spans="1:12" x14ac:dyDescent="0.2">
      <c r="A730" s="83" t="s">
        <v>2437</v>
      </c>
      <c r="B730" s="432" t="s">
        <v>1385</v>
      </c>
      <c r="C730" s="70">
        <v>13</v>
      </c>
      <c r="D730" s="139">
        <v>40471</v>
      </c>
      <c r="E730" s="47"/>
      <c r="F730" s="46" t="s">
        <v>1848</v>
      </c>
      <c r="G730" s="49"/>
      <c r="H730" s="43"/>
      <c r="I730" s="108" t="s">
        <v>1916</v>
      </c>
    </row>
    <row r="731" spans="1:12" x14ac:dyDescent="0.2">
      <c r="A731" s="90" t="s">
        <v>2206</v>
      </c>
      <c r="B731" s="151" t="s">
        <v>2207</v>
      </c>
      <c r="C731" s="56">
        <v>42</v>
      </c>
      <c r="D731" s="134">
        <v>40469</v>
      </c>
      <c r="E731" s="37"/>
      <c r="F731" s="21" t="s">
        <v>1848</v>
      </c>
      <c r="G731" s="32"/>
      <c r="H731" s="32"/>
      <c r="I731" s="55" t="s">
        <v>2208</v>
      </c>
      <c r="K731" s="815"/>
      <c r="L731" s="815"/>
    </row>
    <row r="732" spans="1:12" x14ac:dyDescent="0.2">
      <c r="A732" s="816" t="s">
        <v>2386</v>
      </c>
      <c r="B732" s="820" t="s">
        <v>2387</v>
      </c>
      <c r="C732" s="64">
        <v>51</v>
      </c>
      <c r="D732" s="828">
        <v>40465</v>
      </c>
      <c r="E732" s="823"/>
      <c r="F732" s="821" t="s">
        <v>1848</v>
      </c>
      <c r="G732" s="824"/>
      <c r="H732" s="824"/>
      <c r="I732" s="81" t="s">
        <v>2388</v>
      </c>
    </row>
    <row r="733" spans="1:12" x14ac:dyDescent="0.2">
      <c r="A733" s="816" t="s">
        <v>2119</v>
      </c>
      <c r="B733" s="820" t="s">
        <v>2120</v>
      </c>
      <c r="C733" s="64">
        <v>5</v>
      </c>
      <c r="D733" s="828">
        <v>40464</v>
      </c>
      <c r="E733" s="823"/>
      <c r="F733" s="821" t="s">
        <v>1848</v>
      </c>
      <c r="G733" s="824"/>
      <c r="H733" s="824"/>
      <c r="I733" s="81" t="s">
        <v>2121</v>
      </c>
    </row>
    <row r="734" spans="1:12" x14ac:dyDescent="0.2">
      <c r="A734" s="69" t="s">
        <v>1533</v>
      </c>
      <c r="B734" s="152" t="s">
        <v>1534</v>
      </c>
      <c r="C734" s="64">
        <v>20</v>
      </c>
      <c r="D734" s="828">
        <v>40464</v>
      </c>
      <c r="E734" s="823"/>
      <c r="F734" s="821" t="s">
        <v>1848</v>
      </c>
      <c r="G734" s="824"/>
      <c r="H734" s="824"/>
      <c r="I734" s="147" t="s">
        <v>1876</v>
      </c>
      <c r="K734" s="831"/>
      <c r="L734" s="831"/>
    </row>
    <row r="735" spans="1:12" x14ac:dyDescent="0.2">
      <c r="A735" s="822" t="s">
        <v>2035</v>
      </c>
      <c r="B735" s="818" t="s">
        <v>2036</v>
      </c>
      <c r="C735" s="70">
        <v>6</v>
      </c>
      <c r="D735" s="139">
        <v>40463</v>
      </c>
      <c r="E735" s="47"/>
      <c r="F735" s="46" t="s">
        <v>1848</v>
      </c>
      <c r="G735" s="49"/>
      <c r="H735" s="49"/>
      <c r="I735" s="818" t="s">
        <v>1953</v>
      </c>
      <c r="K735" s="831"/>
      <c r="L735" s="831"/>
    </row>
    <row r="736" spans="1:12" x14ac:dyDescent="0.2">
      <c r="A736" s="90" t="s">
        <v>1062</v>
      </c>
      <c r="B736" s="151" t="s">
        <v>1063</v>
      </c>
      <c r="C736" s="56">
        <v>7</v>
      </c>
      <c r="D736" s="134">
        <v>40458</v>
      </c>
      <c r="E736" s="37"/>
      <c r="F736" s="21" t="s">
        <v>1848</v>
      </c>
      <c r="G736" s="32"/>
      <c r="H736" s="32"/>
      <c r="I736" s="157" t="s">
        <v>1916</v>
      </c>
      <c r="K736" s="815"/>
      <c r="L736" s="815"/>
    </row>
    <row r="737" spans="1:12" x14ac:dyDescent="0.2">
      <c r="A737" s="436" t="s">
        <v>927</v>
      </c>
      <c r="B737" s="152" t="s">
        <v>928</v>
      </c>
      <c r="C737" s="64">
        <v>8</v>
      </c>
      <c r="D737" s="828">
        <v>40457</v>
      </c>
      <c r="E737" s="823"/>
      <c r="F737" s="821" t="s">
        <v>1848</v>
      </c>
      <c r="G737" s="824"/>
      <c r="H737" s="824"/>
      <c r="I737" s="147" t="s">
        <v>1916</v>
      </c>
      <c r="K737" s="831"/>
      <c r="L737" s="831"/>
    </row>
    <row r="738" spans="1:12" x14ac:dyDescent="0.2">
      <c r="A738" s="816" t="s">
        <v>2851</v>
      </c>
      <c r="B738" s="820" t="s">
        <v>2852</v>
      </c>
      <c r="C738" s="64">
        <v>7</v>
      </c>
      <c r="D738" s="828">
        <v>40456</v>
      </c>
      <c r="E738" s="823"/>
      <c r="F738" s="821" t="s">
        <v>1848</v>
      </c>
      <c r="G738" s="824"/>
      <c r="H738" s="824"/>
      <c r="I738" s="81" t="s">
        <v>2853</v>
      </c>
    </row>
    <row r="739" spans="1:12" x14ac:dyDescent="0.2">
      <c r="A739" s="826" t="s">
        <v>2504</v>
      </c>
      <c r="B739" s="820" t="s">
        <v>2505</v>
      </c>
      <c r="C739" s="64">
        <v>5</v>
      </c>
      <c r="D739" s="828">
        <v>40450</v>
      </c>
      <c r="E739" s="823"/>
      <c r="F739" s="156" t="s">
        <v>1848</v>
      </c>
      <c r="G739" s="824"/>
      <c r="H739" s="824"/>
      <c r="I739" s="144" t="s">
        <v>2506</v>
      </c>
    </row>
    <row r="740" spans="1:12" x14ac:dyDescent="0.2">
      <c r="A740" s="822" t="s">
        <v>2010</v>
      </c>
      <c r="B740" s="818" t="s">
        <v>2011</v>
      </c>
      <c r="C740" s="70">
        <v>5</v>
      </c>
      <c r="D740" s="139">
        <v>40444</v>
      </c>
      <c r="E740" s="47"/>
      <c r="F740" s="46"/>
      <c r="G740" s="49" t="s">
        <v>1848</v>
      </c>
      <c r="H740" s="49"/>
      <c r="I740" s="85" t="s">
        <v>2012</v>
      </c>
    </row>
    <row r="741" spans="1:12" x14ac:dyDescent="0.2">
      <c r="A741" s="94" t="s">
        <v>2067</v>
      </c>
      <c r="B741" s="151" t="s">
        <v>2068</v>
      </c>
      <c r="C741" s="56">
        <v>6</v>
      </c>
      <c r="D741" s="134">
        <v>40444</v>
      </c>
      <c r="E741" s="37"/>
      <c r="F741" s="21" t="s">
        <v>1848</v>
      </c>
      <c r="G741" s="32"/>
      <c r="H741" s="32"/>
      <c r="I741" s="55" t="s">
        <v>2069</v>
      </c>
    </row>
    <row r="742" spans="1:12" x14ac:dyDescent="0.2">
      <c r="A742" s="79" t="s">
        <v>2013</v>
      </c>
      <c r="B742" s="152" t="s">
        <v>2014</v>
      </c>
      <c r="C742" s="64">
        <v>7</v>
      </c>
      <c r="D742" s="828">
        <v>40442</v>
      </c>
      <c r="E742" s="823"/>
      <c r="F742" s="821" t="s">
        <v>1848</v>
      </c>
      <c r="G742" s="824"/>
      <c r="H742" s="824"/>
      <c r="I742" s="81" t="s">
        <v>2015</v>
      </c>
    </row>
    <row r="743" spans="1:12" x14ac:dyDescent="0.2">
      <c r="A743" s="826" t="s">
        <v>2558</v>
      </c>
      <c r="B743" s="820" t="s">
        <v>2559</v>
      </c>
      <c r="C743" s="64">
        <v>9</v>
      </c>
      <c r="D743" s="828">
        <v>40442</v>
      </c>
      <c r="E743" s="823"/>
      <c r="F743" s="821" t="s">
        <v>1848</v>
      </c>
      <c r="G743" s="824"/>
      <c r="H743" s="824"/>
      <c r="I743" s="81" t="s">
        <v>2560</v>
      </c>
    </row>
    <row r="744" spans="1:12" x14ac:dyDescent="0.2">
      <c r="A744" s="107" t="s">
        <v>2624</v>
      </c>
      <c r="B744" s="158" t="s">
        <v>2625</v>
      </c>
      <c r="C744" s="64">
        <v>5</v>
      </c>
      <c r="D744" s="828">
        <v>40442</v>
      </c>
      <c r="E744" s="823"/>
      <c r="F744" s="156" t="s">
        <v>1848</v>
      </c>
      <c r="G744" s="824"/>
      <c r="H744" s="824"/>
      <c r="I744" s="144" t="s">
        <v>2626</v>
      </c>
    </row>
    <row r="745" spans="1:12" x14ac:dyDescent="0.2">
      <c r="A745" s="96" t="s">
        <v>2683</v>
      </c>
      <c r="B745" s="818" t="s">
        <v>2684</v>
      </c>
      <c r="C745" s="70">
        <v>21</v>
      </c>
      <c r="D745" s="139">
        <v>40438</v>
      </c>
      <c r="E745" s="47"/>
      <c r="F745" s="46" t="s">
        <v>1848</v>
      </c>
      <c r="G745" s="49"/>
      <c r="H745" s="49"/>
      <c r="I745" s="85" t="s">
        <v>2685</v>
      </c>
    </row>
    <row r="746" spans="1:12" x14ac:dyDescent="0.2">
      <c r="A746" s="94" t="s">
        <v>2954</v>
      </c>
      <c r="B746" s="151" t="s">
        <v>1770</v>
      </c>
      <c r="C746" s="56">
        <v>16</v>
      </c>
      <c r="D746" s="134">
        <v>40438</v>
      </c>
      <c r="E746" s="37"/>
      <c r="F746" s="21" t="s">
        <v>1848</v>
      </c>
      <c r="G746" s="32"/>
      <c r="H746" s="32"/>
      <c r="I746" s="157" t="s">
        <v>1876</v>
      </c>
    </row>
    <row r="747" spans="1:12" x14ac:dyDescent="0.2">
      <c r="A747" s="79" t="s">
        <v>2375</v>
      </c>
      <c r="B747" s="152" t="s">
        <v>1315</v>
      </c>
      <c r="C747" s="64">
        <v>8</v>
      </c>
      <c r="D747" s="828">
        <v>40437</v>
      </c>
      <c r="E747" s="823"/>
      <c r="F747" s="821" t="s">
        <v>1848</v>
      </c>
      <c r="G747" s="824"/>
      <c r="H747" s="824"/>
      <c r="I747" s="147" t="s">
        <v>1876</v>
      </c>
    </row>
    <row r="748" spans="1:12" x14ac:dyDescent="0.2">
      <c r="A748" s="69" t="s">
        <v>1317</v>
      </c>
      <c r="B748" s="152" t="s">
        <v>1318</v>
      </c>
      <c r="C748" s="64">
        <v>6</v>
      </c>
      <c r="D748" s="828">
        <v>40436</v>
      </c>
      <c r="E748" s="823"/>
      <c r="F748" s="821" t="s">
        <v>1848</v>
      </c>
      <c r="G748" s="824"/>
      <c r="H748" s="824"/>
      <c r="I748" s="147" t="s">
        <v>1876</v>
      </c>
    </row>
    <row r="749" spans="1:12" x14ac:dyDescent="0.2">
      <c r="A749" s="816" t="s">
        <v>2230</v>
      </c>
      <c r="B749" s="820" t="s">
        <v>2231</v>
      </c>
      <c r="C749" s="64">
        <v>6</v>
      </c>
      <c r="D749" s="828">
        <v>40433</v>
      </c>
      <c r="E749" s="823"/>
      <c r="F749" s="821"/>
      <c r="G749" s="824" t="s">
        <v>1848</v>
      </c>
      <c r="H749" s="824"/>
      <c r="I749" s="81" t="s">
        <v>2232</v>
      </c>
    </row>
    <row r="750" spans="1:12" x14ac:dyDescent="0.2">
      <c r="A750" s="83" t="s">
        <v>1874</v>
      </c>
      <c r="B750" s="432" t="s">
        <v>1875</v>
      </c>
      <c r="C750" s="70">
        <v>8</v>
      </c>
      <c r="D750" s="139">
        <v>40431</v>
      </c>
      <c r="E750" s="47"/>
      <c r="F750" s="46" t="s">
        <v>1848</v>
      </c>
      <c r="G750" s="49"/>
      <c r="H750" s="49"/>
      <c r="I750" s="146" t="s">
        <v>1876</v>
      </c>
    </row>
    <row r="751" spans="1:12" x14ac:dyDescent="0.2">
      <c r="A751" s="817" t="s">
        <v>1899</v>
      </c>
      <c r="B751" s="18" t="s">
        <v>1900</v>
      </c>
      <c r="C751" s="56">
        <v>7</v>
      </c>
      <c r="D751" s="134">
        <v>40431</v>
      </c>
      <c r="E751" s="37"/>
      <c r="F751" s="21" t="s">
        <v>1848</v>
      </c>
      <c r="G751" s="32"/>
      <c r="H751" s="32"/>
      <c r="I751" s="55" t="s">
        <v>1901</v>
      </c>
      <c r="K751" s="815"/>
      <c r="L751" s="815"/>
    </row>
    <row r="752" spans="1:12" x14ac:dyDescent="0.2">
      <c r="A752" s="79" t="s">
        <v>1984</v>
      </c>
      <c r="B752" s="152" t="s">
        <v>1985</v>
      </c>
      <c r="C752" s="64">
        <v>12</v>
      </c>
      <c r="D752" s="828">
        <v>40431</v>
      </c>
      <c r="E752" s="823"/>
      <c r="F752" s="821" t="s">
        <v>1848</v>
      </c>
      <c r="G752" s="824"/>
      <c r="H752" s="824"/>
      <c r="I752" s="81" t="s">
        <v>1986</v>
      </c>
      <c r="K752" s="815"/>
      <c r="L752" s="815"/>
    </row>
    <row r="753" spans="1:13" x14ac:dyDescent="0.2">
      <c r="A753" s="69" t="s">
        <v>2055</v>
      </c>
      <c r="B753" s="152" t="s">
        <v>2056</v>
      </c>
      <c r="C753" s="64">
        <v>7</v>
      </c>
      <c r="D753" s="828">
        <v>40431</v>
      </c>
      <c r="E753" s="823"/>
      <c r="F753" s="821" t="s">
        <v>1848</v>
      </c>
      <c r="G753" s="824"/>
      <c r="H753" s="824"/>
      <c r="I753" s="81" t="s">
        <v>2057</v>
      </c>
    </row>
    <row r="754" spans="1:13" x14ac:dyDescent="0.2">
      <c r="A754" s="69" t="s">
        <v>2166</v>
      </c>
      <c r="B754" s="152" t="s">
        <v>1107</v>
      </c>
      <c r="C754" s="64">
        <v>7</v>
      </c>
      <c r="D754" s="828">
        <v>40431</v>
      </c>
      <c r="E754" s="823"/>
      <c r="F754" s="821" t="s">
        <v>1848</v>
      </c>
      <c r="G754" s="824"/>
      <c r="H754" s="824"/>
      <c r="I754" s="147" t="s">
        <v>1916</v>
      </c>
      <c r="K754" s="815"/>
      <c r="L754" s="815"/>
    </row>
    <row r="755" spans="1:13" x14ac:dyDescent="0.2">
      <c r="A755" s="83" t="s">
        <v>1211</v>
      </c>
      <c r="B755" s="432" t="s">
        <v>1212</v>
      </c>
      <c r="C755" s="70">
        <v>7</v>
      </c>
      <c r="D755" s="139">
        <v>40431</v>
      </c>
      <c r="E755" s="47"/>
      <c r="F755" s="46" t="s">
        <v>1848</v>
      </c>
      <c r="G755" s="49"/>
      <c r="H755" s="49"/>
      <c r="I755" s="146" t="s">
        <v>1876</v>
      </c>
      <c r="K755" s="815"/>
      <c r="L755" s="815"/>
    </row>
    <row r="756" spans="1:13" x14ac:dyDescent="0.2">
      <c r="A756" s="944" t="s">
        <v>1229</v>
      </c>
      <c r="B756" s="151" t="s">
        <v>1230</v>
      </c>
      <c r="C756" s="56">
        <v>7</v>
      </c>
      <c r="D756" s="134">
        <v>40431</v>
      </c>
      <c r="E756" s="37"/>
      <c r="F756" s="21" t="s">
        <v>1848</v>
      </c>
      <c r="G756" s="32"/>
      <c r="H756" s="32"/>
      <c r="I756" s="157" t="s">
        <v>1876</v>
      </c>
    </row>
    <row r="757" spans="1:13" x14ac:dyDescent="0.2">
      <c r="A757" s="816" t="s">
        <v>2430</v>
      </c>
      <c r="B757" s="820" t="s">
        <v>2431</v>
      </c>
      <c r="C757" s="64">
        <v>8</v>
      </c>
      <c r="D757" s="828">
        <v>40431</v>
      </c>
      <c r="E757" s="823"/>
      <c r="F757" s="821" t="s">
        <v>1848</v>
      </c>
      <c r="G757" s="824"/>
      <c r="H757" s="824"/>
      <c r="I757" s="81" t="s">
        <v>2432</v>
      </c>
    </row>
    <row r="758" spans="1:13" x14ac:dyDescent="0.2">
      <c r="A758" s="69" t="s">
        <v>1724</v>
      </c>
      <c r="B758" s="152" t="s">
        <v>1725</v>
      </c>
      <c r="C758" s="64">
        <v>5</v>
      </c>
      <c r="D758" s="828">
        <v>40431</v>
      </c>
      <c r="E758" s="823"/>
      <c r="F758" s="821" t="s">
        <v>1848</v>
      </c>
      <c r="G758" s="824"/>
      <c r="H758" s="824"/>
      <c r="I758" s="147" t="s">
        <v>1876</v>
      </c>
    </row>
    <row r="759" spans="1:13" x14ac:dyDescent="0.2">
      <c r="A759" s="69" t="s">
        <v>2984</v>
      </c>
      <c r="B759" s="152" t="s">
        <v>2985</v>
      </c>
      <c r="C759" s="64">
        <v>7</v>
      </c>
      <c r="D759" s="828">
        <v>40431</v>
      </c>
      <c r="E759" s="823"/>
      <c r="F759" s="821" t="s">
        <v>1848</v>
      </c>
      <c r="G759" s="824"/>
      <c r="H759" s="824"/>
      <c r="I759" s="147" t="s">
        <v>2986</v>
      </c>
    </row>
    <row r="760" spans="1:13" x14ac:dyDescent="0.2">
      <c r="A760" s="108" t="s">
        <v>2990</v>
      </c>
      <c r="B760" s="432" t="s">
        <v>2991</v>
      </c>
      <c r="C760" s="70">
        <v>15</v>
      </c>
      <c r="D760" s="139">
        <v>40431</v>
      </c>
      <c r="E760" s="47"/>
      <c r="F760" s="46" t="s">
        <v>1848</v>
      </c>
      <c r="G760" s="49"/>
      <c r="H760" s="49"/>
      <c r="I760" s="85" t="s">
        <v>2992</v>
      </c>
      <c r="L760" s="815"/>
      <c r="M760" s="815"/>
    </row>
    <row r="761" spans="1:13" x14ac:dyDescent="0.2">
      <c r="A761" s="143" t="s">
        <v>971</v>
      </c>
      <c r="B761" s="162" t="s">
        <v>972</v>
      </c>
      <c r="C761" s="56">
        <v>25</v>
      </c>
      <c r="D761" s="134">
        <v>40426</v>
      </c>
      <c r="E761" s="37"/>
      <c r="F761" s="21" t="s">
        <v>1848</v>
      </c>
      <c r="G761" s="32"/>
      <c r="H761" s="32"/>
      <c r="I761" s="55" t="s">
        <v>1947</v>
      </c>
    </row>
    <row r="762" spans="1:13" x14ac:dyDescent="0.2">
      <c r="A762" s="826" t="s">
        <v>2563</v>
      </c>
      <c r="B762" s="820" t="s">
        <v>2564</v>
      </c>
      <c r="C762" s="64">
        <v>5</v>
      </c>
      <c r="D762" s="828">
        <v>40422</v>
      </c>
      <c r="E762" s="823"/>
      <c r="F762" s="821"/>
      <c r="G762" s="824" t="s">
        <v>1848</v>
      </c>
      <c r="H762" s="824"/>
      <c r="I762" s="81" t="s">
        <v>2565</v>
      </c>
    </row>
    <row r="763" spans="1:13" x14ac:dyDescent="0.2">
      <c r="A763" s="816" t="s">
        <v>2637</v>
      </c>
      <c r="B763" s="820" t="s">
        <v>2638</v>
      </c>
      <c r="C763" s="64">
        <v>20</v>
      </c>
      <c r="D763" s="828">
        <v>40412</v>
      </c>
      <c r="E763" s="823"/>
      <c r="F763" s="821" t="s">
        <v>1848</v>
      </c>
      <c r="G763" s="824"/>
      <c r="H763" s="824"/>
      <c r="I763" s="820" t="s">
        <v>2445</v>
      </c>
    </row>
    <row r="764" spans="1:13" x14ac:dyDescent="0.2">
      <c r="A764" s="79" t="s">
        <v>1687</v>
      </c>
      <c r="B764" s="152" t="s">
        <v>1688</v>
      </c>
      <c r="C764" s="64">
        <v>13</v>
      </c>
      <c r="D764" s="828">
        <v>40407</v>
      </c>
      <c r="E764" s="823"/>
      <c r="F764" s="821" t="s">
        <v>1848</v>
      </c>
      <c r="G764" s="824"/>
      <c r="H764" s="824"/>
      <c r="I764" s="147" t="s">
        <v>2350</v>
      </c>
    </row>
    <row r="765" spans="1:13" x14ac:dyDescent="0.2">
      <c r="A765" s="96" t="s">
        <v>2376</v>
      </c>
      <c r="B765" s="818" t="s">
        <v>2377</v>
      </c>
      <c r="C765" s="70">
        <v>6</v>
      </c>
      <c r="D765" s="139">
        <v>40400</v>
      </c>
      <c r="E765" s="47"/>
      <c r="F765" s="46"/>
      <c r="G765" s="49" t="s">
        <v>1848</v>
      </c>
      <c r="H765" s="49"/>
      <c r="I765" s="85" t="s">
        <v>2378</v>
      </c>
    </row>
    <row r="766" spans="1:13" x14ac:dyDescent="0.2">
      <c r="A766" s="94" t="s">
        <v>2356</v>
      </c>
      <c r="B766" s="151" t="s">
        <v>2357</v>
      </c>
      <c r="C766" s="56">
        <v>16</v>
      </c>
      <c r="D766" s="134">
        <v>40395</v>
      </c>
      <c r="E766" s="37"/>
      <c r="F766" s="21" t="s">
        <v>1848</v>
      </c>
      <c r="G766" s="32"/>
      <c r="H766" s="32"/>
      <c r="I766" s="157" t="s">
        <v>1876</v>
      </c>
    </row>
    <row r="767" spans="1:13" x14ac:dyDescent="0.2">
      <c r="A767" s="79" t="s">
        <v>2261</v>
      </c>
      <c r="B767" s="152" t="s">
        <v>1192</v>
      </c>
      <c r="C767" s="64">
        <v>23</v>
      </c>
      <c r="D767" s="828">
        <v>40386</v>
      </c>
      <c r="E767" s="823"/>
      <c r="F767" s="821" t="s">
        <v>1848</v>
      </c>
      <c r="G767" s="824"/>
      <c r="H767" s="824"/>
      <c r="I767" s="147" t="s">
        <v>1876</v>
      </c>
    </row>
    <row r="768" spans="1:13" x14ac:dyDescent="0.2">
      <c r="A768" s="79" t="s">
        <v>942</v>
      </c>
      <c r="B768" s="152" t="s">
        <v>943</v>
      </c>
      <c r="C768" s="64">
        <v>23</v>
      </c>
      <c r="D768" s="828">
        <v>40382</v>
      </c>
      <c r="E768" s="823"/>
      <c r="F768" s="821" t="s">
        <v>1848</v>
      </c>
      <c r="G768" s="824"/>
      <c r="H768" s="824"/>
      <c r="I768" s="147" t="s">
        <v>1876</v>
      </c>
    </row>
    <row r="769" spans="1:25" x14ac:dyDescent="0.2">
      <c r="A769" s="69" t="s">
        <v>2197</v>
      </c>
      <c r="B769" s="152" t="s">
        <v>1125</v>
      </c>
      <c r="C769" s="64">
        <v>16</v>
      </c>
      <c r="D769" s="828">
        <v>40375</v>
      </c>
      <c r="E769" s="823"/>
      <c r="F769" s="821" t="s">
        <v>1848</v>
      </c>
      <c r="G769" s="824"/>
      <c r="H769" s="824"/>
      <c r="I769" s="147" t="s">
        <v>1916</v>
      </c>
    </row>
    <row r="770" spans="1:25" x14ac:dyDescent="0.2">
      <c r="A770" s="150" t="s">
        <v>2926</v>
      </c>
      <c r="B770" s="966" t="s">
        <v>2927</v>
      </c>
      <c r="C770" s="70">
        <v>18</v>
      </c>
      <c r="D770" s="139">
        <v>40371</v>
      </c>
      <c r="E770" s="47" t="s">
        <v>1848</v>
      </c>
      <c r="F770" s="46"/>
      <c r="G770" s="49"/>
      <c r="H770" s="49"/>
      <c r="I770" s="85" t="s">
        <v>2928</v>
      </c>
      <c r="K770" s="815"/>
      <c r="L770" s="815"/>
    </row>
    <row r="771" spans="1:25" x14ac:dyDescent="0.2">
      <c r="A771" s="90" t="s">
        <v>2582</v>
      </c>
      <c r="B771" s="151" t="s">
        <v>1497</v>
      </c>
      <c r="C771" s="56">
        <v>22</v>
      </c>
      <c r="D771" s="134">
        <v>40147</v>
      </c>
      <c r="E771" s="37"/>
      <c r="F771" s="21" t="s">
        <v>1848</v>
      </c>
      <c r="G771" s="32"/>
      <c r="H771" s="32"/>
      <c r="I771" s="157" t="s">
        <v>1916</v>
      </c>
    </row>
    <row r="772" spans="1:25" x14ac:dyDescent="0.2">
      <c r="A772" s="69" t="s">
        <v>1282</v>
      </c>
      <c r="B772" s="152" t="s">
        <v>1283</v>
      </c>
      <c r="C772" s="64">
        <v>19</v>
      </c>
      <c r="D772" s="828">
        <v>40135</v>
      </c>
      <c r="E772" s="823"/>
      <c r="F772" s="821" t="s">
        <v>1848</v>
      </c>
      <c r="G772" s="824"/>
      <c r="H772" s="824"/>
      <c r="I772" s="147" t="s">
        <v>1876</v>
      </c>
    </row>
    <row r="773" spans="1:25" x14ac:dyDescent="0.2">
      <c r="A773" s="69" t="s">
        <v>2459</v>
      </c>
      <c r="B773" s="152" t="s">
        <v>2460</v>
      </c>
      <c r="C773" s="64">
        <v>27</v>
      </c>
      <c r="D773" s="828">
        <v>40134</v>
      </c>
      <c r="E773" s="823"/>
      <c r="F773" s="821" t="s">
        <v>1848</v>
      </c>
      <c r="G773" s="824"/>
      <c r="H773" s="824"/>
      <c r="I773" s="81" t="s">
        <v>2461</v>
      </c>
    </row>
    <row r="774" spans="1:25" x14ac:dyDescent="0.2">
      <c r="A774" s="816" t="s">
        <v>2443</v>
      </c>
      <c r="B774" s="820" t="s">
        <v>2444</v>
      </c>
      <c r="C774" s="64">
        <v>23</v>
      </c>
      <c r="D774" s="828">
        <v>40127</v>
      </c>
      <c r="E774" s="823"/>
      <c r="F774" s="821" t="s">
        <v>1848</v>
      </c>
      <c r="G774" s="824"/>
      <c r="H774" s="824"/>
      <c r="I774" s="820" t="s">
        <v>2445</v>
      </c>
    </row>
    <row r="775" spans="1:25" x14ac:dyDescent="0.2">
      <c r="A775" s="822" t="s">
        <v>2800</v>
      </c>
      <c r="B775" s="818" t="s">
        <v>2801</v>
      </c>
      <c r="C775" s="70">
        <v>16</v>
      </c>
      <c r="D775" s="139">
        <v>40123</v>
      </c>
      <c r="E775" s="47"/>
      <c r="F775" s="46" t="s">
        <v>1848</v>
      </c>
      <c r="G775" s="49"/>
      <c r="H775" s="49"/>
      <c r="I775" s="85" t="s">
        <v>2802</v>
      </c>
    </row>
    <row r="776" spans="1:25" x14ac:dyDescent="0.2">
      <c r="A776" s="90" t="s">
        <v>2621</v>
      </c>
      <c r="B776" s="90" t="s">
        <v>2622</v>
      </c>
      <c r="C776" s="56">
        <v>33</v>
      </c>
      <c r="D776" s="164">
        <v>40116</v>
      </c>
      <c r="E776" s="21"/>
      <c r="F776" s="21" t="s">
        <v>1848</v>
      </c>
      <c r="G776" s="21"/>
      <c r="H776" s="21"/>
      <c r="I776" s="59" t="s">
        <v>2623</v>
      </c>
      <c r="K776" s="815"/>
      <c r="L776" s="815"/>
    </row>
    <row r="777" spans="1:25" x14ac:dyDescent="0.2">
      <c r="A777" s="816" t="s">
        <v>2898</v>
      </c>
      <c r="B777" s="816" t="s">
        <v>2899</v>
      </c>
      <c r="C777" s="64">
        <v>25</v>
      </c>
      <c r="D777" s="149">
        <v>40116</v>
      </c>
      <c r="E777" s="821"/>
      <c r="F777" s="821" t="s">
        <v>1848</v>
      </c>
      <c r="G777" s="821"/>
      <c r="H777" s="821"/>
      <c r="I777" s="816" t="s">
        <v>2445</v>
      </c>
    </row>
    <row r="778" spans="1:25" x14ac:dyDescent="0.2">
      <c r="A778" s="816" t="s">
        <v>2267</v>
      </c>
      <c r="B778" s="816" t="s">
        <v>2268</v>
      </c>
      <c r="C778" s="64">
        <v>40</v>
      </c>
      <c r="D778" s="149">
        <v>40115</v>
      </c>
      <c r="E778" s="821"/>
      <c r="F778" s="821"/>
      <c r="G778" s="821" t="s">
        <v>1848</v>
      </c>
      <c r="H778" s="821"/>
      <c r="I778" s="826" t="s">
        <v>2269</v>
      </c>
      <c r="K778" s="815"/>
      <c r="L778" s="815"/>
    </row>
    <row r="779" spans="1:25" x14ac:dyDescent="0.2">
      <c r="A779" s="87" t="s">
        <v>2054</v>
      </c>
      <c r="B779" s="87" t="s">
        <v>1053</v>
      </c>
      <c r="C779" s="64">
        <v>34</v>
      </c>
      <c r="D779" s="149">
        <v>40112</v>
      </c>
      <c r="E779" s="821"/>
      <c r="F779" s="821" t="s">
        <v>1848</v>
      </c>
      <c r="G779" s="821"/>
      <c r="H779" s="821"/>
      <c r="I779" s="79" t="s">
        <v>1916</v>
      </c>
    </row>
    <row r="780" spans="1:25" x14ac:dyDescent="0.2">
      <c r="A780" s="822" t="s">
        <v>2866</v>
      </c>
      <c r="B780" s="822" t="s">
        <v>2867</v>
      </c>
      <c r="C780" s="70">
        <v>16</v>
      </c>
      <c r="D780" s="165">
        <v>40112</v>
      </c>
      <c r="E780" s="46"/>
      <c r="F780" s="46"/>
      <c r="G780" s="46" t="s">
        <v>1848</v>
      </c>
      <c r="H780" s="46"/>
      <c r="I780" s="96" t="s">
        <v>2868</v>
      </c>
    </row>
    <row r="781" spans="1:25" x14ac:dyDescent="0.2">
      <c r="A781" s="816" t="s">
        <v>2821</v>
      </c>
      <c r="B781" s="816" t="s">
        <v>2822</v>
      </c>
      <c r="C781" s="64">
        <v>35</v>
      </c>
      <c r="D781" s="149">
        <v>40106</v>
      </c>
      <c r="E781" s="821" t="s">
        <v>1848</v>
      </c>
      <c r="F781" s="821"/>
      <c r="G781" s="821"/>
      <c r="H781" s="821"/>
      <c r="I781" s="816" t="s">
        <v>2823</v>
      </c>
    </row>
    <row r="782" spans="1:25" x14ac:dyDescent="0.2">
      <c r="A782" s="69" t="s">
        <v>1278</v>
      </c>
      <c r="B782" s="69" t="s">
        <v>1279</v>
      </c>
      <c r="C782" s="64">
        <v>33</v>
      </c>
      <c r="D782" s="149">
        <v>40105</v>
      </c>
      <c r="E782" s="821"/>
      <c r="F782" s="821" t="s">
        <v>1848</v>
      </c>
      <c r="G782" s="821"/>
      <c r="H782" s="821"/>
      <c r="I782" s="79" t="s">
        <v>2350</v>
      </c>
    </row>
    <row r="783" spans="1:25" s="815" customFormat="1" x14ac:dyDescent="0.2">
      <c r="A783" s="69" t="s">
        <v>2302</v>
      </c>
      <c r="B783" s="69" t="s">
        <v>1241</v>
      </c>
      <c r="C783" s="64">
        <v>16</v>
      </c>
      <c r="D783" s="149">
        <v>40087</v>
      </c>
      <c r="E783" s="821"/>
      <c r="F783" s="821" t="s">
        <v>1848</v>
      </c>
      <c r="G783" s="821"/>
      <c r="H783" s="821"/>
      <c r="I783" s="79" t="s">
        <v>1916</v>
      </c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</row>
    <row r="784" spans="1:25" x14ac:dyDescent="0.2">
      <c r="A784" s="69" t="s">
        <v>2151</v>
      </c>
      <c r="B784" s="69" t="s">
        <v>2152</v>
      </c>
      <c r="C784" s="64">
        <v>15</v>
      </c>
      <c r="D784" s="149">
        <v>40085</v>
      </c>
      <c r="E784" s="821"/>
      <c r="F784" s="821" t="s">
        <v>1848</v>
      </c>
      <c r="G784" s="821"/>
      <c r="H784" s="821"/>
      <c r="I784" s="79" t="s">
        <v>3953</v>
      </c>
      <c r="K784" s="815"/>
      <c r="L784" s="815"/>
      <c r="X784" s="815"/>
      <c r="Y784" s="815"/>
    </row>
    <row r="785" spans="1:23" x14ac:dyDescent="0.2">
      <c r="A785" s="69" t="s">
        <v>2404</v>
      </c>
      <c r="B785" s="69" t="s">
        <v>1346</v>
      </c>
      <c r="C785" s="64">
        <v>33</v>
      </c>
      <c r="D785" s="149">
        <v>40085</v>
      </c>
      <c r="E785" s="821"/>
      <c r="F785" s="821" t="s">
        <v>1848</v>
      </c>
      <c r="G785" s="821"/>
      <c r="H785" s="821"/>
      <c r="I785" s="79" t="s">
        <v>1876</v>
      </c>
    </row>
    <row r="786" spans="1:23" x14ac:dyDescent="0.2">
      <c r="A786" s="440" t="s">
        <v>2415</v>
      </c>
      <c r="B786" s="143" t="s">
        <v>1369</v>
      </c>
      <c r="C786" s="56">
        <v>15</v>
      </c>
      <c r="D786" s="164">
        <v>40085</v>
      </c>
      <c r="E786" s="21" t="s">
        <v>1848</v>
      </c>
      <c r="F786" s="21"/>
      <c r="G786" s="21"/>
      <c r="H786" s="21"/>
      <c r="I786" s="94" t="s">
        <v>1876</v>
      </c>
    </row>
    <row r="787" spans="1:23" x14ac:dyDescent="0.2">
      <c r="A787" s="69" t="s">
        <v>2524</v>
      </c>
      <c r="B787" s="69" t="s">
        <v>2525</v>
      </c>
      <c r="C787" s="64">
        <v>30</v>
      </c>
      <c r="D787" s="149">
        <v>40085</v>
      </c>
      <c r="E787" s="821"/>
      <c r="F787" s="821" t="s">
        <v>1848</v>
      </c>
      <c r="G787" s="821"/>
      <c r="H787" s="821"/>
      <c r="I787" s="79" t="s">
        <v>2350</v>
      </c>
    </row>
    <row r="788" spans="1:23" x14ac:dyDescent="0.2">
      <c r="A788" s="816" t="s">
        <v>2912</v>
      </c>
      <c r="B788" s="816" t="s">
        <v>367</v>
      </c>
      <c r="C788" s="64">
        <v>35</v>
      </c>
      <c r="D788" s="149">
        <v>40085</v>
      </c>
      <c r="E788" s="821"/>
      <c r="F788" s="156" t="s">
        <v>1848</v>
      </c>
      <c r="G788" s="821"/>
      <c r="H788" s="821"/>
      <c r="I788" s="73" t="s">
        <v>2913</v>
      </c>
    </row>
    <row r="789" spans="1:23" x14ac:dyDescent="0.2">
      <c r="A789" s="87" t="s">
        <v>2744</v>
      </c>
      <c r="B789" s="87" t="s">
        <v>1613</v>
      </c>
      <c r="C789" s="64">
        <v>18</v>
      </c>
      <c r="D789" s="149">
        <v>40067</v>
      </c>
      <c r="E789" s="821" t="s">
        <v>1848</v>
      </c>
      <c r="F789" s="821"/>
      <c r="G789" s="821"/>
      <c r="H789" s="821"/>
      <c r="I789" s="826" t="s">
        <v>2745</v>
      </c>
    </row>
    <row r="790" spans="1:23" x14ac:dyDescent="0.2">
      <c r="A790" s="150" t="s">
        <v>2650</v>
      </c>
      <c r="B790" s="150" t="s">
        <v>2651</v>
      </c>
      <c r="C790" s="70">
        <v>43</v>
      </c>
      <c r="D790" s="165">
        <v>40054</v>
      </c>
      <c r="E790" s="46" t="s">
        <v>1848</v>
      </c>
      <c r="F790" s="46"/>
      <c r="G790" s="46"/>
      <c r="H790" s="46"/>
      <c r="I790" s="96" t="s">
        <v>4079</v>
      </c>
    </row>
    <row r="791" spans="1:23" x14ac:dyDescent="0.2">
      <c r="A791" s="143" t="s">
        <v>2962</v>
      </c>
      <c r="B791" s="143" t="s">
        <v>1786</v>
      </c>
      <c r="C791" s="56">
        <v>22</v>
      </c>
      <c r="D791" s="164">
        <v>40054</v>
      </c>
      <c r="E791" s="21" t="s">
        <v>1848</v>
      </c>
      <c r="F791" s="21"/>
      <c r="G791" s="21"/>
      <c r="H791" s="21"/>
      <c r="I791" s="94" t="s">
        <v>1876</v>
      </c>
    </row>
    <row r="792" spans="1:23" x14ac:dyDescent="0.2">
      <c r="A792" s="87" t="s">
        <v>1940</v>
      </c>
      <c r="B792" s="87" t="s">
        <v>958</v>
      </c>
      <c r="C792" s="64">
        <v>32</v>
      </c>
      <c r="D792" s="149">
        <v>40029</v>
      </c>
      <c r="E792" s="821" t="s">
        <v>1848</v>
      </c>
      <c r="F792" s="821"/>
      <c r="G792" s="821"/>
      <c r="H792" s="821"/>
      <c r="I792" s="79" t="s">
        <v>1876</v>
      </c>
      <c r="W792" s="815"/>
    </row>
    <row r="793" spans="1:23" x14ac:dyDescent="0.2">
      <c r="A793" s="87" t="s">
        <v>2942</v>
      </c>
      <c r="B793" s="87" t="s">
        <v>2943</v>
      </c>
      <c r="C793" s="64">
        <v>15</v>
      </c>
      <c r="D793" s="149">
        <v>39975</v>
      </c>
      <c r="E793" s="821" t="s">
        <v>1848</v>
      </c>
      <c r="F793" s="821"/>
      <c r="G793" s="821"/>
      <c r="H793" s="821"/>
      <c r="I793" s="826" t="s">
        <v>2944</v>
      </c>
    </row>
    <row r="794" spans="1:23" x14ac:dyDescent="0.2">
      <c r="A794" s="87" t="s">
        <v>1736</v>
      </c>
      <c r="B794" s="87" t="s">
        <v>1737</v>
      </c>
      <c r="C794" s="64">
        <v>32</v>
      </c>
      <c r="D794" s="149">
        <v>39959</v>
      </c>
      <c r="E794" s="821" t="s">
        <v>1848</v>
      </c>
      <c r="F794" s="821"/>
      <c r="G794" s="821"/>
      <c r="H794" s="821"/>
      <c r="I794" s="79" t="s">
        <v>1876</v>
      </c>
      <c r="V794" s="815"/>
    </row>
    <row r="795" spans="1:23" x14ac:dyDescent="0.2">
      <c r="A795" s="438" t="s">
        <v>986</v>
      </c>
      <c r="B795" s="150" t="s">
        <v>987</v>
      </c>
      <c r="C795" s="70">
        <v>37</v>
      </c>
      <c r="D795" s="165">
        <v>39944</v>
      </c>
      <c r="E795" s="46" t="s">
        <v>1848</v>
      </c>
      <c r="F795" s="46"/>
      <c r="G795" s="46"/>
      <c r="H795" s="46"/>
      <c r="I795" s="108" t="s">
        <v>1916</v>
      </c>
    </row>
    <row r="796" spans="1:23" x14ac:dyDescent="0.2">
      <c r="A796" s="143" t="s">
        <v>2446</v>
      </c>
      <c r="B796" s="143" t="s">
        <v>1395</v>
      </c>
      <c r="C796" s="56">
        <v>27</v>
      </c>
      <c r="D796" s="164">
        <v>39937</v>
      </c>
      <c r="E796" s="21" t="s">
        <v>1848</v>
      </c>
      <c r="F796" s="21"/>
      <c r="G796" s="21"/>
      <c r="H796" s="21"/>
      <c r="I796" s="94" t="s">
        <v>1876</v>
      </c>
    </row>
    <row r="797" spans="1:23" x14ac:dyDescent="0.2">
      <c r="A797" s="87" t="s">
        <v>2605</v>
      </c>
      <c r="B797" s="87" t="s">
        <v>2606</v>
      </c>
      <c r="C797" s="64">
        <v>26</v>
      </c>
      <c r="D797" s="149">
        <v>39930</v>
      </c>
      <c r="E797" s="821" t="s">
        <v>1848</v>
      </c>
      <c r="F797" s="821"/>
      <c r="G797" s="821"/>
      <c r="H797" s="821"/>
      <c r="I797" s="79" t="s">
        <v>1916</v>
      </c>
    </row>
    <row r="798" spans="1:23" x14ac:dyDescent="0.2">
      <c r="A798" s="87" t="s">
        <v>2541</v>
      </c>
      <c r="B798" s="87" t="s">
        <v>2542</v>
      </c>
      <c r="C798" s="64">
        <v>31</v>
      </c>
      <c r="D798" s="149">
        <v>39927</v>
      </c>
      <c r="E798" s="821" t="s">
        <v>1848</v>
      </c>
      <c r="F798" s="821"/>
      <c r="G798" s="821"/>
      <c r="H798" s="821"/>
      <c r="I798" s="826" t="s">
        <v>2543</v>
      </c>
    </row>
    <row r="799" spans="1:23" x14ac:dyDescent="0.2">
      <c r="A799" s="87" t="s">
        <v>949</v>
      </c>
      <c r="B799" s="87" t="s">
        <v>1932</v>
      </c>
      <c r="C799" s="64">
        <v>38</v>
      </c>
      <c r="D799" s="149">
        <v>39924</v>
      </c>
      <c r="E799" s="821" t="s">
        <v>1848</v>
      </c>
      <c r="F799" s="821"/>
      <c r="G799" s="821"/>
      <c r="H799" s="821"/>
      <c r="I799" s="79" t="s">
        <v>1916</v>
      </c>
    </row>
    <row r="800" spans="1:23" x14ac:dyDescent="0.2">
      <c r="A800" s="150" t="s">
        <v>2824</v>
      </c>
      <c r="B800" s="150" t="s">
        <v>2825</v>
      </c>
      <c r="C800" s="70">
        <v>26</v>
      </c>
      <c r="D800" s="165">
        <v>39918</v>
      </c>
      <c r="E800" s="46" t="s">
        <v>1848</v>
      </c>
      <c r="F800" s="46"/>
      <c r="G800" s="46"/>
      <c r="H800" s="46"/>
      <c r="I800" s="96" t="s">
        <v>2826</v>
      </c>
    </row>
    <row r="801" spans="1:25" x14ac:dyDescent="0.2">
      <c r="A801" s="143" t="s">
        <v>2479</v>
      </c>
      <c r="B801" s="143" t="s">
        <v>2480</v>
      </c>
      <c r="C801" s="56">
        <v>50</v>
      </c>
      <c r="D801" s="164">
        <v>39899</v>
      </c>
      <c r="E801" s="21" t="s">
        <v>1848</v>
      </c>
      <c r="F801" s="21"/>
      <c r="G801" s="21"/>
      <c r="H801" s="21"/>
      <c r="I801" s="59" t="s">
        <v>2481</v>
      </c>
    </row>
    <row r="802" spans="1:25" x14ac:dyDescent="0.2">
      <c r="A802" s="87" t="s">
        <v>2280</v>
      </c>
      <c r="B802" s="87" t="s">
        <v>2281</v>
      </c>
      <c r="C802" s="64">
        <v>32</v>
      </c>
      <c r="D802" s="149">
        <v>39889</v>
      </c>
      <c r="E802" s="821" t="s">
        <v>1848</v>
      </c>
      <c r="F802" s="821"/>
      <c r="G802" s="821"/>
      <c r="H802" s="821"/>
      <c r="I802" s="826" t="s">
        <v>4049</v>
      </c>
    </row>
    <row r="803" spans="1:25" x14ac:dyDescent="0.2">
      <c r="A803" s="816" t="s">
        <v>1037</v>
      </c>
      <c r="B803" s="816" t="s">
        <v>1038</v>
      </c>
      <c r="C803" s="64">
        <v>20</v>
      </c>
      <c r="D803" s="149">
        <v>39881</v>
      </c>
      <c r="E803" s="821" t="s">
        <v>1848</v>
      </c>
      <c r="F803" s="821"/>
      <c r="G803" s="821"/>
      <c r="H803" s="821"/>
      <c r="I803" s="826" t="s">
        <v>2045</v>
      </c>
      <c r="K803" s="815"/>
      <c r="L803" s="815"/>
    </row>
    <row r="804" spans="1:25" x14ac:dyDescent="0.2">
      <c r="A804" s="816" t="s">
        <v>2734</v>
      </c>
      <c r="B804" s="816" t="s">
        <v>2735</v>
      </c>
      <c r="C804" s="64">
        <v>31</v>
      </c>
      <c r="D804" s="149">
        <v>39881</v>
      </c>
      <c r="E804" s="821"/>
      <c r="F804" s="821"/>
      <c r="G804" s="821" t="s">
        <v>1848</v>
      </c>
      <c r="H804" s="821"/>
      <c r="I804" s="826" t="s">
        <v>2736</v>
      </c>
      <c r="L804" s="815"/>
      <c r="M804" s="815"/>
    </row>
    <row r="805" spans="1:25" x14ac:dyDescent="0.2">
      <c r="A805" s="150" t="s">
        <v>1781</v>
      </c>
      <c r="B805" s="150" t="s">
        <v>1782</v>
      </c>
      <c r="C805" s="70">
        <v>20</v>
      </c>
      <c r="D805" s="165">
        <v>39878</v>
      </c>
      <c r="E805" s="46" t="s">
        <v>1848</v>
      </c>
      <c r="F805" s="46"/>
      <c r="G805" s="46"/>
      <c r="H805" s="46"/>
      <c r="I805" s="108" t="s">
        <v>1876</v>
      </c>
      <c r="L805" s="815"/>
      <c r="M805" s="815"/>
      <c r="U805" s="815"/>
    </row>
    <row r="806" spans="1:25" x14ac:dyDescent="0.2">
      <c r="A806" s="143" t="s">
        <v>1734</v>
      </c>
      <c r="B806" s="143" t="s">
        <v>1735</v>
      </c>
      <c r="C806" s="56">
        <v>36</v>
      </c>
      <c r="D806" s="164">
        <v>39876</v>
      </c>
      <c r="E806" s="21" t="s">
        <v>1848</v>
      </c>
      <c r="F806" s="21"/>
      <c r="G806" s="21"/>
      <c r="H806" s="21"/>
      <c r="I806" s="94" t="s">
        <v>1876</v>
      </c>
      <c r="L806" s="815"/>
      <c r="M806" s="815"/>
    </row>
    <row r="807" spans="1:25" x14ac:dyDescent="0.2">
      <c r="A807" s="433" t="s">
        <v>2297</v>
      </c>
      <c r="B807" s="87" t="s">
        <v>2298</v>
      </c>
      <c r="C807" s="64">
        <v>32</v>
      </c>
      <c r="D807" s="149">
        <v>39871</v>
      </c>
      <c r="E807" s="821" t="s">
        <v>1848</v>
      </c>
      <c r="F807" s="821"/>
      <c r="G807" s="821"/>
      <c r="H807" s="821"/>
      <c r="I807" s="79" t="s">
        <v>1876</v>
      </c>
    </row>
    <row r="808" spans="1:25" x14ac:dyDescent="0.2">
      <c r="A808" s="434" t="s">
        <v>2285</v>
      </c>
      <c r="B808" s="87" t="s">
        <v>2286</v>
      </c>
      <c r="C808" s="64">
        <v>39</v>
      </c>
      <c r="D808" s="149">
        <v>39869</v>
      </c>
      <c r="E808" s="821" t="s">
        <v>1848</v>
      </c>
      <c r="F808" s="821"/>
      <c r="G808" s="821"/>
      <c r="H808" s="821"/>
      <c r="I808" s="826" t="s">
        <v>2287</v>
      </c>
    </row>
    <row r="809" spans="1:25" x14ac:dyDescent="0.2">
      <c r="A809" s="816" t="s">
        <v>2246</v>
      </c>
      <c r="B809" s="816" t="s">
        <v>2247</v>
      </c>
      <c r="C809" s="64">
        <v>35</v>
      </c>
      <c r="D809" s="149">
        <v>39862</v>
      </c>
      <c r="E809" s="821" t="s">
        <v>1848</v>
      </c>
      <c r="F809" s="821"/>
      <c r="G809" s="821"/>
      <c r="H809" s="821"/>
      <c r="I809" s="816"/>
    </row>
    <row r="810" spans="1:25" s="815" customFormat="1" x14ac:dyDescent="0.2">
      <c r="A810" s="150" t="s">
        <v>1681</v>
      </c>
      <c r="B810" s="150" t="s">
        <v>1682</v>
      </c>
      <c r="C810" s="70">
        <v>27</v>
      </c>
      <c r="D810" s="165">
        <v>39849</v>
      </c>
      <c r="E810" s="46" t="s">
        <v>1848</v>
      </c>
      <c r="F810" s="46"/>
      <c r="G810" s="46"/>
      <c r="H810" s="46"/>
      <c r="I810" s="108" t="s">
        <v>1876</v>
      </c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</row>
    <row r="811" spans="1:25" x14ac:dyDescent="0.2">
      <c r="A811" s="817" t="s">
        <v>2987</v>
      </c>
      <c r="B811" s="817" t="s">
        <v>2988</v>
      </c>
      <c r="C811" s="56">
        <v>27</v>
      </c>
      <c r="D811" s="164">
        <v>39849</v>
      </c>
      <c r="E811" s="21" t="s">
        <v>1848</v>
      </c>
      <c r="F811" s="21"/>
      <c r="G811" s="21"/>
      <c r="H811" s="21"/>
      <c r="I811" s="817" t="s">
        <v>2989</v>
      </c>
      <c r="T811" s="815"/>
      <c r="X811" s="815"/>
      <c r="Y811" s="815"/>
    </row>
    <row r="812" spans="1:25" x14ac:dyDescent="0.2">
      <c r="A812" s="87" t="s">
        <v>2950</v>
      </c>
      <c r="B812" s="87" t="s">
        <v>2951</v>
      </c>
      <c r="C812" s="64">
        <v>25</v>
      </c>
      <c r="D812" s="149">
        <v>39843</v>
      </c>
      <c r="E812" s="821" t="s">
        <v>1848</v>
      </c>
      <c r="F812" s="821"/>
      <c r="G812" s="821"/>
      <c r="H812" s="821"/>
      <c r="I812" s="79" t="s">
        <v>1876</v>
      </c>
      <c r="M812" s="815"/>
    </row>
    <row r="813" spans="1:25" x14ac:dyDescent="0.2">
      <c r="A813" s="87" t="s">
        <v>1545</v>
      </c>
      <c r="B813" s="87" t="s">
        <v>1546</v>
      </c>
      <c r="C813" s="64">
        <v>41</v>
      </c>
      <c r="D813" s="149">
        <v>39839</v>
      </c>
      <c r="E813" s="821" t="s">
        <v>1848</v>
      </c>
      <c r="F813" s="821"/>
      <c r="G813" s="821"/>
      <c r="H813" s="821"/>
      <c r="I813" s="79" t="s">
        <v>1876</v>
      </c>
      <c r="S813" s="815"/>
    </row>
    <row r="814" spans="1:25" x14ac:dyDescent="0.2">
      <c r="A814" s="87" t="s">
        <v>1693</v>
      </c>
      <c r="B814" s="87" t="s">
        <v>1694</v>
      </c>
      <c r="C814" s="64">
        <v>22</v>
      </c>
      <c r="D814" s="149">
        <v>39835</v>
      </c>
      <c r="E814" s="821" t="s">
        <v>1848</v>
      </c>
      <c r="F814" s="821"/>
      <c r="G814" s="821"/>
      <c r="H814" s="821"/>
      <c r="I814" s="79" t="s">
        <v>1876</v>
      </c>
      <c r="K814" s="831"/>
      <c r="L814" s="831"/>
    </row>
    <row r="815" spans="1:25" x14ac:dyDescent="0.2">
      <c r="A815" s="822" t="s">
        <v>2472</v>
      </c>
      <c r="B815" s="822" t="s">
        <v>2473</v>
      </c>
      <c r="C815" s="70">
        <v>36</v>
      </c>
      <c r="D815" s="165">
        <v>39828</v>
      </c>
      <c r="E815" s="46" t="s">
        <v>1848</v>
      </c>
      <c r="F815" s="46"/>
      <c r="G815" s="46"/>
      <c r="H815" s="46"/>
      <c r="I815" s="822" t="s">
        <v>2474</v>
      </c>
    </row>
    <row r="816" spans="1:25" x14ac:dyDescent="0.2">
      <c r="A816" s="90" t="s">
        <v>2264</v>
      </c>
      <c r="B816" s="90" t="s">
        <v>2265</v>
      </c>
      <c r="C816" s="56">
        <v>24</v>
      </c>
      <c r="D816" s="164">
        <v>39772</v>
      </c>
      <c r="E816" s="21"/>
      <c r="F816" s="21" t="s">
        <v>1848</v>
      </c>
      <c r="G816" s="21"/>
      <c r="H816" s="21"/>
      <c r="I816" s="59" t="s">
        <v>2266</v>
      </c>
    </row>
    <row r="817" spans="1:23" x14ac:dyDescent="0.2">
      <c r="A817" s="826" t="s">
        <v>1912</v>
      </c>
      <c r="B817" s="816" t="s">
        <v>1913</v>
      </c>
      <c r="C817" s="64">
        <v>31</v>
      </c>
      <c r="D817" s="149">
        <v>39770</v>
      </c>
      <c r="E817" s="821"/>
      <c r="F817" s="821"/>
      <c r="G817" s="821" t="s">
        <v>1848</v>
      </c>
      <c r="H817" s="821"/>
      <c r="I817" s="826" t="s">
        <v>1914</v>
      </c>
      <c r="J817" s="815"/>
      <c r="K817" s="815"/>
      <c r="L817" s="815"/>
      <c r="M817" s="815"/>
      <c r="N817" s="815"/>
      <c r="O817" s="815"/>
      <c r="P817" s="815"/>
      <c r="Q817" s="815"/>
      <c r="R817" s="815"/>
    </row>
    <row r="818" spans="1:23" x14ac:dyDescent="0.2">
      <c r="A818" s="816" t="s">
        <v>2325</v>
      </c>
      <c r="B818" s="816" t="s">
        <v>2326</v>
      </c>
      <c r="C818" s="64">
        <v>27</v>
      </c>
      <c r="D818" s="149">
        <v>39769</v>
      </c>
      <c r="E818" s="821"/>
      <c r="F818" s="821" t="s">
        <v>1848</v>
      </c>
      <c r="G818" s="821"/>
      <c r="H818" s="821"/>
      <c r="I818" s="826" t="s">
        <v>2327</v>
      </c>
    </row>
    <row r="819" spans="1:23" x14ac:dyDescent="0.2">
      <c r="A819" s="87" t="s">
        <v>2451</v>
      </c>
      <c r="B819" s="87" t="s">
        <v>1407</v>
      </c>
      <c r="C819" s="64">
        <v>25</v>
      </c>
      <c r="D819" s="149">
        <v>39752</v>
      </c>
      <c r="E819" s="821" t="s">
        <v>1848</v>
      </c>
      <c r="F819" s="821"/>
      <c r="G819" s="821"/>
      <c r="H819" s="821"/>
      <c r="I819" s="79" t="s">
        <v>1876</v>
      </c>
      <c r="W819" s="815"/>
    </row>
    <row r="820" spans="1:23" x14ac:dyDescent="0.2">
      <c r="A820" s="822" t="s">
        <v>2221</v>
      </c>
      <c r="B820" s="822" t="s">
        <v>2222</v>
      </c>
      <c r="C820" s="70">
        <v>33</v>
      </c>
      <c r="D820" s="165">
        <v>39729</v>
      </c>
      <c r="E820" s="46"/>
      <c r="F820" s="46"/>
      <c r="G820" s="46" t="s">
        <v>1848</v>
      </c>
      <c r="H820" s="46"/>
      <c r="I820" s="96" t="s">
        <v>2223</v>
      </c>
    </row>
    <row r="821" spans="1:23" x14ac:dyDescent="0.2">
      <c r="A821" s="817" t="s">
        <v>2993</v>
      </c>
      <c r="B821" s="817" t="s">
        <v>2994</v>
      </c>
      <c r="C821" s="56">
        <v>28</v>
      </c>
      <c r="D821" s="164">
        <v>39729</v>
      </c>
      <c r="E821" s="21"/>
      <c r="F821" s="21"/>
      <c r="G821" s="21" t="s">
        <v>1848</v>
      </c>
      <c r="H821" s="21"/>
      <c r="I821" s="59" t="s">
        <v>2995</v>
      </c>
      <c r="V821" s="815"/>
    </row>
    <row r="822" spans="1:23" x14ac:dyDescent="0.2">
      <c r="A822" s="87" t="s">
        <v>1948</v>
      </c>
      <c r="B822" s="87" t="s">
        <v>1949</v>
      </c>
      <c r="C822" s="64">
        <v>30</v>
      </c>
      <c r="D822" s="149">
        <v>39727</v>
      </c>
      <c r="E822" s="821" t="s">
        <v>1848</v>
      </c>
      <c r="F822" s="821"/>
      <c r="G822" s="821"/>
      <c r="H822" s="821"/>
      <c r="I822" s="826" t="s">
        <v>1950</v>
      </c>
    </row>
    <row r="823" spans="1:23" x14ac:dyDescent="0.2">
      <c r="A823" s="434" t="s">
        <v>1080</v>
      </c>
      <c r="B823" s="87" t="s">
        <v>1081</v>
      </c>
      <c r="C823" s="64">
        <v>39</v>
      </c>
      <c r="D823" s="149">
        <v>39727</v>
      </c>
      <c r="E823" s="821" t="s">
        <v>1848</v>
      </c>
      <c r="F823" s="821"/>
      <c r="G823" s="821"/>
      <c r="H823" s="821"/>
      <c r="I823" s="79" t="s">
        <v>1876</v>
      </c>
    </row>
    <row r="824" spans="1:23" x14ac:dyDescent="0.2">
      <c r="A824" s="87" t="s">
        <v>2833</v>
      </c>
      <c r="B824" s="87" t="s">
        <v>2834</v>
      </c>
      <c r="C824" s="64">
        <v>30</v>
      </c>
      <c r="D824" s="149">
        <v>39701</v>
      </c>
      <c r="E824" s="821" t="s">
        <v>1848</v>
      </c>
      <c r="F824" s="821"/>
      <c r="G824" s="821"/>
      <c r="H824" s="821"/>
      <c r="I824" s="79" t="s">
        <v>3953</v>
      </c>
    </row>
    <row r="825" spans="1:23" x14ac:dyDescent="0.2">
      <c r="A825" s="150" t="s">
        <v>2714</v>
      </c>
      <c r="B825" s="150" t="s">
        <v>1593</v>
      </c>
      <c r="C825" s="70">
        <v>37</v>
      </c>
      <c r="D825" s="165">
        <v>39651</v>
      </c>
      <c r="E825" s="46" t="s">
        <v>1848</v>
      </c>
      <c r="F825" s="46"/>
      <c r="G825" s="46"/>
      <c r="H825" s="46"/>
      <c r="I825" s="96" t="s">
        <v>2715</v>
      </c>
    </row>
    <row r="826" spans="1:23" x14ac:dyDescent="0.2">
      <c r="A826" s="143" t="s">
        <v>2254</v>
      </c>
      <c r="B826" s="87" t="s">
        <v>2255</v>
      </c>
      <c r="C826" s="64">
        <v>34</v>
      </c>
      <c r="D826" s="149">
        <v>39617</v>
      </c>
      <c r="E826" s="821" t="s">
        <v>1848</v>
      </c>
      <c r="F826" s="821"/>
      <c r="G826" s="821"/>
      <c r="H826" s="821"/>
      <c r="I826" s="79" t="s">
        <v>1876</v>
      </c>
    </row>
    <row r="827" spans="1:23" x14ac:dyDescent="0.2">
      <c r="A827" s="87" t="s">
        <v>1366</v>
      </c>
      <c r="B827" s="87" t="s">
        <v>1367</v>
      </c>
      <c r="C827" s="64">
        <v>43</v>
      </c>
      <c r="D827" s="149">
        <v>39617</v>
      </c>
      <c r="E827" s="821" t="s">
        <v>1848</v>
      </c>
      <c r="F827" s="821"/>
      <c r="G827" s="821"/>
      <c r="H827" s="821"/>
      <c r="I827" s="79" t="s">
        <v>1876</v>
      </c>
      <c r="K827" s="815"/>
      <c r="L827" s="815"/>
    </row>
    <row r="828" spans="1:23" x14ac:dyDescent="0.2">
      <c r="A828" s="816" t="s">
        <v>2353</v>
      </c>
      <c r="B828" s="816" t="s">
        <v>2354</v>
      </c>
      <c r="C828" s="64">
        <v>35</v>
      </c>
      <c r="D828" s="149">
        <v>39538</v>
      </c>
      <c r="E828" s="821"/>
      <c r="F828" s="821"/>
      <c r="G828" s="821"/>
      <c r="H828" s="821" t="s">
        <v>1848</v>
      </c>
      <c r="I828" s="816" t="s">
        <v>2355</v>
      </c>
    </row>
    <row r="829" spans="1:23" x14ac:dyDescent="0.2">
      <c r="A829" s="87" t="s">
        <v>1380</v>
      </c>
      <c r="B829" s="87" t="s">
        <v>1381</v>
      </c>
      <c r="C829" s="64">
        <v>25</v>
      </c>
      <c r="D829" s="149">
        <v>39497</v>
      </c>
      <c r="E829" s="821" t="s">
        <v>1848</v>
      </c>
      <c r="F829" s="821"/>
      <c r="G829" s="821"/>
      <c r="H829" s="821"/>
      <c r="I829" s="79" t="s">
        <v>1916</v>
      </c>
    </row>
    <row r="830" spans="1:23" ht="6" customHeight="1" x14ac:dyDescent="0.2">
      <c r="A830" s="816" t="s">
        <v>1897</v>
      </c>
      <c r="B830" s="816" t="s">
        <v>125</v>
      </c>
      <c r="C830" s="64">
        <v>39</v>
      </c>
      <c r="D830" s="149">
        <v>39477</v>
      </c>
      <c r="E830" s="821"/>
      <c r="F830" s="821"/>
      <c r="G830" s="821"/>
      <c r="H830" s="156" t="s">
        <v>1848</v>
      </c>
      <c r="I830" s="73" t="s">
        <v>1898</v>
      </c>
    </row>
    <row r="831" spans="1:23" x14ac:dyDescent="0.2">
      <c r="A831" s="87" t="s">
        <v>2686</v>
      </c>
      <c r="B831" s="87" t="s">
        <v>2687</v>
      </c>
      <c r="C831" s="64">
        <v>36</v>
      </c>
      <c r="D831" s="149">
        <v>39477</v>
      </c>
      <c r="E831" s="821" t="s">
        <v>1848</v>
      </c>
      <c r="F831" s="821"/>
      <c r="G831" s="821"/>
      <c r="H831" s="821"/>
      <c r="I831" s="826" t="s">
        <v>3981</v>
      </c>
    </row>
    <row r="832" spans="1:23" x14ac:dyDescent="0.2">
      <c r="A832" s="985" t="s">
        <v>2770</v>
      </c>
      <c r="B832" s="985" t="s">
        <v>2771</v>
      </c>
      <c r="C832" s="70">
        <v>26</v>
      </c>
      <c r="D832" s="165">
        <v>39448</v>
      </c>
      <c r="E832" s="968" t="s">
        <v>1848</v>
      </c>
      <c r="F832" s="46"/>
      <c r="G832" s="46"/>
      <c r="H832" s="46"/>
      <c r="I832" s="992" t="s">
        <v>2772</v>
      </c>
      <c r="U832" s="815"/>
    </row>
    <row r="833" spans="1:25" x14ac:dyDescent="0.2">
      <c r="A833" s="860"/>
      <c r="B833" s="869"/>
      <c r="C833" s="169"/>
      <c r="D833" s="170"/>
      <c r="E833" s="43"/>
      <c r="F833" s="43"/>
      <c r="G833" s="43"/>
      <c r="H833" s="43"/>
      <c r="I833" s="85"/>
    </row>
    <row r="834" spans="1:25" x14ac:dyDescent="0.2">
      <c r="A834" s="28" t="s">
        <v>3000</v>
      </c>
      <c r="B834" s="41">
        <f>COUNTA(B8:B832)</f>
        <v>825</v>
      </c>
      <c r="C834" s="166"/>
      <c r="D834" s="167"/>
      <c r="E834" s="41">
        <f>COUNTA(E8:E832)</f>
        <v>274</v>
      </c>
      <c r="F834" s="41">
        <f>COUNTA(F8:F832)</f>
        <v>334</v>
      </c>
      <c r="G834" s="41">
        <f>COUNTA(G8:G832)</f>
        <v>173</v>
      </c>
      <c r="H834" s="41">
        <f>COUNTA(H8:H832)</f>
        <v>45</v>
      </c>
      <c r="I834" s="168" t="s">
        <v>3001</v>
      </c>
    </row>
    <row r="835" spans="1:25" x14ac:dyDescent="0.2">
      <c r="A835" s="82" t="s">
        <v>3002</v>
      </c>
      <c r="B835" s="43">
        <f>B834-5</f>
        <v>820</v>
      </c>
      <c r="C835" s="169"/>
      <c r="D835" s="170"/>
      <c r="E835" s="43">
        <f>E834-2</f>
        <v>272</v>
      </c>
      <c r="F835" s="43">
        <f>F834-3</f>
        <v>331</v>
      </c>
      <c r="G835" s="43">
        <f>G834</f>
        <v>173</v>
      </c>
      <c r="H835" s="43">
        <f>H834</f>
        <v>45</v>
      </c>
      <c r="I835" s="171" t="s">
        <v>3003</v>
      </c>
    </row>
    <row r="836" spans="1:25" x14ac:dyDescent="0.2">
      <c r="A836" s="82" t="s">
        <v>3004</v>
      </c>
      <c r="B836" s="43">
        <f>B835-9</f>
        <v>811</v>
      </c>
      <c r="C836" s="169"/>
      <c r="D836" s="170"/>
      <c r="E836" s="43">
        <f>E835-3</f>
        <v>269</v>
      </c>
      <c r="F836" s="43">
        <f>F835-2</f>
        <v>329</v>
      </c>
      <c r="G836" s="43">
        <f>G835-1</f>
        <v>172</v>
      </c>
      <c r="H836" s="43">
        <f>H835-3</f>
        <v>42</v>
      </c>
      <c r="I836" s="171" t="s">
        <v>3005</v>
      </c>
    </row>
    <row r="837" spans="1:25" x14ac:dyDescent="0.2">
      <c r="A837" s="33" t="s">
        <v>3006</v>
      </c>
      <c r="B837" s="172">
        <v>100</v>
      </c>
      <c r="C837" s="173"/>
      <c r="D837" s="127"/>
      <c r="E837" s="173">
        <f>E836/$B836*100</f>
        <v>33.168927250308258</v>
      </c>
      <c r="F837" s="173">
        <f>F836/$B836*100</f>
        <v>40.567200986436497</v>
      </c>
      <c r="G837" s="173">
        <f>G836/$B836*100</f>
        <v>21.208384710234281</v>
      </c>
      <c r="H837" s="173">
        <f>H836/$B836*100</f>
        <v>5.1787916152897653</v>
      </c>
      <c r="I837" s="34"/>
    </row>
    <row r="838" spans="1:25" x14ac:dyDescent="0.2">
      <c r="A838" s="33" t="s">
        <v>3007</v>
      </c>
      <c r="B838" s="20"/>
      <c r="C838" s="173">
        <f>AVERAGE(C8:C832)</f>
        <v>11.369696969696969</v>
      </c>
      <c r="D838" s="174">
        <f>AVERAGE(D8:D832)</f>
        <v>42474.615757575761</v>
      </c>
      <c r="E838" s="43"/>
      <c r="F838" s="43"/>
      <c r="G838" s="43"/>
      <c r="H838" s="43"/>
      <c r="I838" s="34"/>
      <c r="T838" s="815"/>
    </row>
    <row r="839" spans="1:25" x14ac:dyDescent="0.2">
      <c r="A839" s="148" t="s">
        <v>3008</v>
      </c>
      <c r="B839" s="101"/>
      <c r="C839" s="175"/>
      <c r="D839" s="123"/>
      <c r="E839" s="109"/>
      <c r="F839" s="109"/>
      <c r="G839" s="109"/>
      <c r="H839" s="109"/>
      <c r="I839" s="101"/>
    </row>
    <row r="840" spans="1:25" x14ac:dyDescent="0.2">
      <c r="A840" s="100"/>
      <c r="B840" s="101"/>
      <c r="C840" s="175"/>
      <c r="D840" s="123"/>
      <c r="E840" s="109"/>
      <c r="F840" s="109"/>
      <c r="G840" s="109"/>
      <c r="H840" s="109"/>
      <c r="I840" s="101"/>
      <c r="S840" s="815"/>
    </row>
    <row r="841" spans="1:25" x14ac:dyDescent="0.2">
      <c r="A841" s="176" t="s">
        <v>3009</v>
      </c>
      <c r="B841" s="16"/>
      <c r="C841" s="177" t="s">
        <v>23</v>
      </c>
      <c r="D841" s="178" t="s">
        <v>3010</v>
      </c>
      <c r="E841" s="40" t="s">
        <v>1841</v>
      </c>
      <c r="F841" s="39" t="s">
        <v>3011</v>
      </c>
      <c r="G841" s="42" t="s">
        <v>3012</v>
      </c>
      <c r="H841" s="42" t="s">
        <v>1844</v>
      </c>
      <c r="I841" s="179" t="s">
        <v>1845</v>
      </c>
    </row>
    <row r="842" spans="1:25" x14ac:dyDescent="0.2">
      <c r="A842" s="74" t="s">
        <v>3013</v>
      </c>
      <c r="B842" s="10"/>
      <c r="C842" s="136">
        <f>SUM(E842:H842)</f>
        <v>156</v>
      </c>
      <c r="D842" s="180">
        <f>C842/C846*100</f>
        <v>19.235511713933416</v>
      </c>
      <c r="E842" s="437">
        <v>61</v>
      </c>
      <c r="F842" s="181">
        <v>92</v>
      </c>
      <c r="G842" s="58">
        <v>0</v>
      </c>
      <c r="H842" s="439">
        <v>3</v>
      </c>
      <c r="I842" s="182" t="s">
        <v>3014</v>
      </c>
    </row>
    <row r="843" spans="1:25" x14ac:dyDescent="0.2">
      <c r="A843" s="74" t="s">
        <v>3015</v>
      </c>
      <c r="B843" s="10"/>
      <c r="C843" s="136">
        <f>SUM(E843:H843)</f>
        <v>30</v>
      </c>
      <c r="D843" s="180">
        <f>C843/C846*100</f>
        <v>3.6991368680641186</v>
      </c>
      <c r="E843" s="44" t="s">
        <v>3016</v>
      </c>
      <c r="F843" s="44" t="s">
        <v>3016</v>
      </c>
      <c r="G843" s="44" t="s">
        <v>3016</v>
      </c>
      <c r="H843" s="183">
        <v>30</v>
      </c>
      <c r="I843" s="184" t="s">
        <v>3017</v>
      </c>
    </row>
    <row r="844" spans="1:25" x14ac:dyDescent="0.2">
      <c r="A844" s="74" t="s">
        <v>3018</v>
      </c>
      <c r="B844" s="10"/>
      <c r="C844" s="136">
        <f>SUM(E844:H844)</f>
        <v>124</v>
      </c>
      <c r="D844" s="180">
        <f>C844/C846*100</f>
        <v>15.289765721331689</v>
      </c>
      <c r="E844" s="57">
        <v>3</v>
      </c>
      <c r="F844" s="44">
        <v>7</v>
      </c>
      <c r="G844" s="58">
        <v>112</v>
      </c>
      <c r="H844" s="58">
        <v>2</v>
      </c>
      <c r="I844" s="101"/>
      <c r="J844" s="815"/>
      <c r="K844" s="815"/>
      <c r="L844" s="815"/>
      <c r="M844" s="815"/>
      <c r="N844" s="815"/>
      <c r="O844" s="815"/>
      <c r="P844" s="815"/>
      <c r="Q844" s="815"/>
      <c r="R844" s="815"/>
    </row>
    <row r="845" spans="1:25" s="815" customFormat="1" x14ac:dyDescent="0.2">
      <c r="A845" s="74" t="s">
        <v>3019</v>
      </c>
      <c r="B845" s="10"/>
      <c r="C845" s="136">
        <f>C846-C842-C844-C843</f>
        <v>501</v>
      </c>
      <c r="D845" s="180">
        <f>D846-D842-D844-D843</f>
        <v>61.775585696670774</v>
      </c>
      <c r="E845" s="57">
        <f>E846-E842-E844</f>
        <v>205</v>
      </c>
      <c r="F845" s="44">
        <f>F846-F842-F844</f>
        <v>230</v>
      </c>
      <c r="G845" s="44" t="s">
        <v>3016</v>
      </c>
      <c r="H845" s="58">
        <f>H846-H842-H844-H843</f>
        <v>7</v>
      </c>
      <c r="I845" s="101"/>
      <c r="J845" s="572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</row>
    <row r="846" spans="1:25" x14ac:dyDescent="0.2">
      <c r="A846" s="28" t="s">
        <v>3000</v>
      </c>
      <c r="B846" s="16"/>
      <c r="C846" s="177">
        <f>B836</f>
        <v>811</v>
      </c>
      <c r="D846" s="185">
        <v>100</v>
      </c>
      <c r="E846" s="177">
        <f>E836</f>
        <v>269</v>
      </c>
      <c r="F846" s="186">
        <f>F836</f>
        <v>329</v>
      </c>
      <c r="G846" s="187">
        <f>G836</f>
        <v>172</v>
      </c>
      <c r="H846" s="187">
        <f>H836</f>
        <v>42</v>
      </c>
      <c r="I846" s="101"/>
      <c r="X846" s="815"/>
      <c r="Y846" s="815"/>
    </row>
    <row r="847" spans="1:25" x14ac:dyDescent="0.2">
      <c r="A847" s="100"/>
      <c r="B847" s="101"/>
      <c r="C847" s="175"/>
      <c r="D847" s="123"/>
      <c r="E847" s="109"/>
      <c r="F847" s="109"/>
      <c r="G847" s="109"/>
      <c r="H847" s="109"/>
      <c r="I847" s="101"/>
    </row>
    <row r="848" spans="1:25" x14ac:dyDescent="0.2">
      <c r="A848" s="176" t="s">
        <v>3020</v>
      </c>
      <c r="B848" s="17"/>
      <c r="C848" s="166" t="s">
        <v>23</v>
      </c>
      <c r="D848" s="178" t="s">
        <v>3010</v>
      </c>
      <c r="E848" s="39" t="s">
        <v>1841</v>
      </c>
      <c r="F848" s="42" t="s">
        <v>3011</v>
      </c>
      <c r="G848" s="42" t="s">
        <v>3012</v>
      </c>
      <c r="H848" s="42" t="s">
        <v>1844</v>
      </c>
      <c r="I848" s="168" t="s">
        <v>1845</v>
      </c>
      <c r="K848" s="921" t="s">
        <v>865</v>
      </c>
      <c r="L848" s="168" t="s">
        <v>391</v>
      </c>
      <c r="M848" s="168" t="s">
        <v>390</v>
      </c>
      <c r="N848" s="168" t="s">
        <v>3232</v>
      </c>
      <c r="O848" s="838" t="s">
        <v>4331</v>
      </c>
    </row>
    <row r="849" spans="1:23" x14ac:dyDescent="0.2">
      <c r="A849" s="892">
        <v>2008</v>
      </c>
      <c r="B849" s="7"/>
      <c r="C849" s="133">
        <f t="shared" ref="C849:C858" si="0">SUM(E849:H849)</f>
        <v>15</v>
      </c>
      <c r="D849" s="195">
        <f t="shared" ref="D849:D860" si="1">C849/C$861*100</f>
        <v>2.6501766784452299</v>
      </c>
      <c r="E849" s="21">
        <v>9</v>
      </c>
      <c r="F849" s="32">
        <v>2</v>
      </c>
      <c r="G849" s="32">
        <v>3</v>
      </c>
      <c r="H849" s="32">
        <v>1</v>
      </c>
      <c r="I849" s="100" t="s">
        <v>3021</v>
      </c>
      <c r="J849">
        <v>2008</v>
      </c>
      <c r="K849" s="886">
        <f t="shared" ref="K849:K860" si="2">COUNTIFS($D$8:$D$832,"&gt;=1/1/"&amp;$A849,$D$8:$D$832,"&lt;=12/31/"&amp;$A849,$C$8:$C$832,"&gt;=5",$C$8:$C$832,"&lt;10")</f>
        <v>0</v>
      </c>
      <c r="L849" s="886">
        <f t="shared" ref="L849:L860" si="3">COUNTIFS($D$8:$D$832,"&gt;=1/1/"&amp;$A849,$D$8:$D$832,"&lt;=12/31/"&amp;$A849,$C$8:$C$832,"&gt;=10",$C$8:$C$832,"&lt;25")</f>
        <v>1</v>
      </c>
      <c r="M849" s="886">
        <f t="shared" ref="M849:M860" si="4">COUNTIFS($D$8:$D$832,"&gt;=1/1/"&amp;$A849,$D$8:$D$832,"&lt;=12/31/"&amp;$A849,$C$8:$C$832,"&gt;=25")</f>
        <v>16</v>
      </c>
      <c r="N849" s="920">
        <f t="shared" ref="N849:N860" si="5">SUM(K849:M849)</f>
        <v>17</v>
      </c>
    </row>
    <row r="850" spans="1:23" x14ac:dyDescent="0.2">
      <c r="A850" s="893">
        <v>2009</v>
      </c>
      <c r="B850" s="10"/>
      <c r="C850" s="136">
        <f t="shared" si="0"/>
        <v>44</v>
      </c>
      <c r="D850" s="180">
        <f t="shared" si="1"/>
        <v>7.7738515901060072</v>
      </c>
      <c r="E850" s="44">
        <v>28</v>
      </c>
      <c r="F850" s="58">
        <v>13</v>
      </c>
      <c r="G850" s="58">
        <v>3</v>
      </c>
      <c r="H850" s="58">
        <v>0</v>
      </c>
      <c r="I850" s="100" t="s">
        <v>3021</v>
      </c>
      <c r="J850">
        <v>2009</v>
      </c>
      <c r="K850" s="886">
        <f t="shared" si="2"/>
        <v>0</v>
      </c>
      <c r="L850" s="886">
        <f t="shared" si="3"/>
        <v>14</v>
      </c>
      <c r="M850" s="886">
        <f t="shared" si="4"/>
        <v>31</v>
      </c>
      <c r="N850" s="920">
        <f t="shared" si="5"/>
        <v>45</v>
      </c>
    </row>
    <row r="851" spans="1:23" x14ac:dyDescent="0.2">
      <c r="A851" s="893">
        <v>2010</v>
      </c>
      <c r="B851" s="10"/>
      <c r="C851" s="136">
        <f t="shared" si="0"/>
        <v>62</v>
      </c>
      <c r="D851" s="180">
        <f t="shared" si="1"/>
        <v>10.954063604240282</v>
      </c>
      <c r="E851" s="44">
        <v>1</v>
      </c>
      <c r="F851" s="58">
        <v>57</v>
      </c>
      <c r="G851" s="58">
        <v>4</v>
      </c>
      <c r="H851" s="58">
        <v>0</v>
      </c>
      <c r="I851" s="100" t="s">
        <v>3022</v>
      </c>
      <c r="J851">
        <v>2010</v>
      </c>
      <c r="K851" s="886">
        <f t="shared" si="2"/>
        <v>40</v>
      </c>
      <c r="L851" s="886">
        <f t="shared" si="3"/>
        <v>21</v>
      </c>
      <c r="M851" s="886">
        <f t="shared" si="4"/>
        <v>5</v>
      </c>
      <c r="N851" s="920">
        <f t="shared" si="5"/>
        <v>66</v>
      </c>
    </row>
    <row r="852" spans="1:23" x14ac:dyDescent="0.2">
      <c r="A852" s="893">
        <v>2011</v>
      </c>
      <c r="B852" s="10"/>
      <c r="C852" s="136">
        <f t="shared" si="0"/>
        <v>28</v>
      </c>
      <c r="D852" s="180">
        <f t="shared" si="1"/>
        <v>4.946996466431095</v>
      </c>
      <c r="E852" s="44">
        <v>8</v>
      </c>
      <c r="F852" s="58">
        <v>13</v>
      </c>
      <c r="G852" s="58">
        <v>6</v>
      </c>
      <c r="H852" s="58">
        <v>1</v>
      </c>
      <c r="I852" s="101"/>
      <c r="J852">
        <v>2011</v>
      </c>
      <c r="K852" s="886">
        <f t="shared" si="2"/>
        <v>14</v>
      </c>
      <c r="L852" s="886">
        <f t="shared" si="3"/>
        <v>12</v>
      </c>
      <c r="M852" s="886">
        <f t="shared" si="4"/>
        <v>3</v>
      </c>
      <c r="N852" s="920">
        <f t="shared" si="5"/>
        <v>29</v>
      </c>
    </row>
    <row r="853" spans="1:23" x14ac:dyDescent="0.2">
      <c r="A853" s="893">
        <v>2012</v>
      </c>
      <c r="B853" s="10"/>
      <c r="C853" s="136">
        <f t="shared" si="0"/>
        <v>37</v>
      </c>
      <c r="D853" s="180">
        <f t="shared" si="1"/>
        <v>6.5371024734982335</v>
      </c>
      <c r="E853" s="44">
        <v>14</v>
      </c>
      <c r="F853" s="58">
        <v>13</v>
      </c>
      <c r="G853" s="58">
        <v>5</v>
      </c>
      <c r="H853" s="58">
        <v>5</v>
      </c>
      <c r="I853" s="101"/>
      <c r="J853">
        <v>2012</v>
      </c>
      <c r="K853" s="886">
        <f t="shared" si="2"/>
        <v>22</v>
      </c>
      <c r="L853" s="886">
        <f t="shared" si="3"/>
        <v>13</v>
      </c>
      <c r="M853" s="886">
        <f t="shared" si="4"/>
        <v>3</v>
      </c>
      <c r="N853" s="920">
        <f t="shared" si="5"/>
        <v>38</v>
      </c>
    </row>
    <row r="854" spans="1:23" x14ac:dyDescent="0.2">
      <c r="A854" s="893">
        <v>2013</v>
      </c>
      <c r="B854" s="10"/>
      <c r="C854" s="136">
        <f t="shared" si="0"/>
        <v>36</v>
      </c>
      <c r="D854" s="180">
        <f t="shared" si="1"/>
        <v>6.3604240282685502</v>
      </c>
      <c r="E854" s="44">
        <v>6</v>
      </c>
      <c r="F854" s="58">
        <v>13</v>
      </c>
      <c r="G854" s="58">
        <v>12</v>
      </c>
      <c r="H854" s="58">
        <v>5</v>
      </c>
      <c r="I854" s="101"/>
      <c r="J854">
        <v>2013</v>
      </c>
      <c r="K854" s="886">
        <f t="shared" si="2"/>
        <v>24</v>
      </c>
      <c r="L854" s="886">
        <f t="shared" si="3"/>
        <v>12</v>
      </c>
      <c r="M854" s="886">
        <f t="shared" si="4"/>
        <v>1</v>
      </c>
      <c r="N854" s="920">
        <f t="shared" si="5"/>
        <v>37</v>
      </c>
      <c r="W854" s="815"/>
    </row>
    <row r="855" spans="1:23" x14ac:dyDescent="0.2">
      <c r="A855" s="893">
        <v>2014</v>
      </c>
      <c r="B855" s="10"/>
      <c r="C855" s="136">
        <f t="shared" si="0"/>
        <v>30</v>
      </c>
      <c r="D855" s="180">
        <f t="shared" si="1"/>
        <v>5.3003533568904597</v>
      </c>
      <c r="E855" s="44">
        <v>7</v>
      </c>
      <c r="F855" s="58">
        <v>12</v>
      </c>
      <c r="G855" s="58">
        <v>8</v>
      </c>
      <c r="H855" s="58">
        <v>3</v>
      </c>
      <c r="I855" s="101"/>
      <c r="J855">
        <v>2014</v>
      </c>
      <c r="K855" s="886">
        <f t="shared" si="2"/>
        <v>22</v>
      </c>
      <c r="L855" s="886">
        <f t="shared" si="3"/>
        <v>9</v>
      </c>
      <c r="M855" s="886">
        <f t="shared" si="4"/>
        <v>2</v>
      </c>
      <c r="N855" s="920">
        <f t="shared" si="5"/>
        <v>33</v>
      </c>
    </row>
    <row r="856" spans="1:23" x14ac:dyDescent="0.2">
      <c r="A856" s="894">
        <v>2015</v>
      </c>
      <c r="B856" s="831"/>
      <c r="C856" s="575">
        <f t="shared" si="0"/>
        <v>67</v>
      </c>
      <c r="D856" s="180">
        <f t="shared" si="1"/>
        <v>11.837455830388691</v>
      </c>
      <c r="E856" s="44">
        <v>18</v>
      </c>
      <c r="F856" s="58">
        <v>12</v>
      </c>
      <c r="G856" s="58">
        <v>18</v>
      </c>
      <c r="H856" s="58">
        <v>19</v>
      </c>
      <c r="I856" s="101"/>
      <c r="J856">
        <v>2015</v>
      </c>
      <c r="K856" s="886">
        <f t="shared" si="2"/>
        <v>50</v>
      </c>
      <c r="L856" s="886">
        <f t="shared" si="3"/>
        <v>15</v>
      </c>
      <c r="M856" s="886">
        <f t="shared" si="4"/>
        <v>2</v>
      </c>
      <c r="N856" s="920">
        <f t="shared" si="5"/>
        <v>67</v>
      </c>
      <c r="V856" s="815"/>
    </row>
    <row r="857" spans="1:23" x14ac:dyDescent="0.2">
      <c r="A857" s="573">
        <v>2016</v>
      </c>
      <c r="B857" s="578"/>
      <c r="C857" s="889">
        <f t="shared" si="0"/>
        <v>105</v>
      </c>
      <c r="D857" s="180">
        <f t="shared" si="1"/>
        <v>18.551236749116608</v>
      </c>
      <c r="E857" s="823">
        <v>28</v>
      </c>
      <c r="F857" s="885">
        <v>49</v>
      </c>
      <c r="G857" s="885">
        <v>24</v>
      </c>
      <c r="H857" s="883">
        <v>4</v>
      </c>
      <c r="I857" s="101"/>
      <c r="J857">
        <v>2016</v>
      </c>
      <c r="K857" s="886">
        <f t="shared" si="2"/>
        <v>71</v>
      </c>
      <c r="L857" s="886">
        <f t="shared" si="3"/>
        <v>29</v>
      </c>
      <c r="M857" s="886">
        <f t="shared" si="4"/>
        <v>6</v>
      </c>
      <c r="N857" s="920">
        <f t="shared" si="5"/>
        <v>106</v>
      </c>
    </row>
    <row r="858" spans="1:23" x14ac:dyDescent="0.2">
      <c r="A858" s="573">
        <v>2017</v>
      </c>
      <c r="B858" s="578"/>
      <c r="C858" s="889">
        <f t="shared" si="0"/>
        <v>73</v>
      </c>
      <c r="D858" s="180">
        <f t="shared" si="1"/>
        <v>12.897526501766784</v>
      </c>
      <c r="E858" s="888">
        <f t="shared" ref="E858:H860" si="6">COUNTIFS($D$8:$D$832,"&gt;=1/1/"&amp;$A858,$D$8:$D$832,"&lt;=12/31/"&amp;$A858,E$8:E$832,"X")</f>
        <v>8</v>
      </c>
      <c r="F858" s="887">
        <f t="shared" si="6"/>
        <v>37</v>
      </c>
      <c r="G858" s="887">
        <f t="shared" si="6"/>
        <v>25</v>
      </c>
      <c r="H858" s="887">
        <f t="shared" si="6"/>
        <v>3</v>
      </c>
      <c r="I858" s="101"/>
      <c r="J858">
        <v>2017</v>
      </c>
      <c r="K858" s="886">
        <f t="shared" si="2"/>
        <v>57</v>
      </c>
      <c r="L858" s="886">
        <f t="shared" si="3"/>
        <v>12</v>
      </c>
      <c r="M858" s="886">
        <f t="shared" si="4"/>
        <v>4</v>
      </c>
      <c r="N858" s="920">
        <f t="shared" si="5"/>
        <v>73</v>
      </c>
    </row>
    <row r="859" spans="1:23" x14ac:dyDescent="0.2">
      <c r="A859" s="573">
        <v>2018</v>
      </c>
      <c r="B859" s="578"/>
      <c r="C859" s="890">
        <f>SUM(E859:H859)</f>
        <v>69</v>
      </c>
      <c r="D859" s="191">
        <f t="shared" si="1"/>
        <v>12.190812720848058</v>
      </c>
      <c r="E859" s="886">
        <f t="shared" si="6"/>
        <v>12</v>
      </c>
      <c r="F859" s="886">
        <f t="shared" si="6"/>
        <v>31</v>
      </c>
      <c r="G859" s="886">
        <f t="shared" si="6"/>
        <v>26</v>
      </c>
      <c r="H859" s="885">
        <f t="shared" si="6"/>
        <v>0</v>
      </c>
      <c r="I859" s="804"/>
      <c r="J859">
        <v>2018</v>
      </c>
      <c r="K859" s="885">
        <f t="shared" si="2"/>
        <v>51</v>
      </c>
      <c r="L859" s="885">
        <f t="shared" si="3"/>
        <v>17</v>
      </c>
      <c r="M859" s="885">
        <f t="shared" si="4"/>
        <v>1</v>
      </c>
      <c r="N859" s="920">
        <f t="shared" si="5"/>
        <v>69</v>
      </c>
    </row>
    <row r="860" spans="1:23" x14ac:dyDescent="0.2">
      <c r="A860" s="573">
        <v>2019</v>
      </c>
      <c r="B860" s="578"/>
      <c r="C860" s="890">
        <f>SUM(E860:H860)</f>
        <v>70</v>
      </c>
      <c r="D860" s="191">
        <f t="shared" si="1"/>
        <v>12.367491166077739</v>
      </c>
      <c r="E860" s="886">
        <f t="shared" si="6"/>
        <v>10</v>
      </c>
      <c r="F860" s="886">
        <f t="shared" si="6"/>
        <v>40</v>
      </c>
      <c r="G860" s="886">
        <f t="shared" si="6"/>
        <v>19</v>
      </c>
      <c r="H860" s="924">
        <f t="shared" si="6"/>
        <v>1</v>
      </c>
      <c r="I860" s="10"/>
      <c r="J860" s="815">
        <v>2019</v>
      </c>
      <c r="K860" s="924">
        <f t="shared" si="2"/>
        <v>57</v>
      </c>
      <c r="L860" s="924">
        <f t="shared" si="3"/>
        <v>10</v>
      </c>
      <c r="M860" s="924">
        <f t="shared" si="4"/>
        <v>3</v>
      </c>
      <c r="N860" s="925">
        <f t="shared" si="5"/>
        <v>70</v>
      </c>
      <c r="O860" s="815"/>
      <c r="P860" s="815"/>
      <c r="Q860" s="815"/>
      <c r="R860" s="815"/>
    </row>
    <row r="861" spans="1:23" x14ac:dyDescent="0.2">
      <c r="A861" s="549" t="s">
        <v>3000</v>
      </c>
      <c r="B861" s="578"/>
      <c r="C861" s="891">
        <f t="shared" ref="C861:H861" si="7">SUM(C849:C859)</f>
        <v>566</v>
      </c>
      <c r="D861" s="192">
        <f t="shared" si="7"/>
        <v>99.999999999999986</v>
      </c>
      <c r="E861" s="186">
        <f>SUM(E849:E859)</f>
        <v>139</v>
      </c>
      <c r="F861" s="186">
        <f t="shared" si="7"/>
        <v>252</v>
      </c>
      <c r="G861" s="177">
        <f t="shared" si="7"/>
        <v>134</v>
      </c>
      <c r="H861" s="70">
        <f t="shared" si="7"/>
        <v>41</v>
      </c>
      <c r="I861" s="101"/>
    </row>
    <row r="862" spans="1:23" x14ac:dyDescent="0.2">
      <c r="A862" s="549"/>
      <c r="B862" s="578"/>
      <c r="C862" s="572"/>
      <c r="D862" s="193"/>
      <c r="E862" s="189"/>
      <c r="F862" s="189"/>
      <c r="G862" s="189"/>
      <c r="H862" s="189"/>
      <c r="I862" s="101"/>
    </row>
    <row r="863" spans="1:23" x14ac:dyDescent="0.2">
      <c r="A863" s="577" t="s">
        <v>3023</v>
      </c>
      <c r="B863" s="578"/>
      <c r="C863" s="891" t="s">
        <v>23</v>
      </c>
      <c r="D863" s="194" t="s">
        <v>3010</v>
      </c>
      <c r="E863" s="40" t="s">
        <v>1841</v>
      </c>
      <c r="F863" s="39" t="s">
        <v>3011</v>
      </c>
      <c r="G863" s="42" t="s">
        <v>3012</v>
      </c>
      <c r="H863" s="42" t="s">
        <v>1844</v>
      </c>
      <c r="I863" s="101"/>
    </row>
    <row r="864" spans="1:23" x14ac:dyDescent="0.2">
      <c r="A864" s="573" t="s">
        <v>3024</v>
      </c>
      <c r="B864" s="578"/>
      <c r="C864" s="889">
        <f t="shared" ref="C864:C873" si="8">SUM(E864:H864)</f>
        <v>296</v>
      </c>
      <c r="D864" s="180">
        <f t="shared" ref="D864:D873" si="9">C864/C$874*100</f>
        <v>58.846918489065601</v>
      </c>
      <c r="E864" s="37">
        <v>63</v>
      </c>
      <c r="F864" s="21">
        <v>143</v>
      </c>
      <c r="G864" s="32">
        <v>67</v>
      </c>
      <c r="H864" s="32">
        <v>23</v>
      </c>
      <c r="I864" s="101"/>
    </row>
    <row r="865" spans="1:21" x14ac:dyDescent="0.2">
      <c r="A865" s="573" t="s">
        <v>3025</v>
      </c>
      <c r="B865" s="578"/>
      <c r="C865" s="889">
        <f t="shared" si="8"/>
        <v>84</v>
      </c>
      <c r="D865" s="180">
        <f t="shared" si="9"/>
        <v>16.699801192842941</v>
      </c>
      <c r="E865" s="57">
        <v>19</v>
      </c>
      <c r="F865" s="44">
        <v>33</v>
      </c>
      <c r="G865" s="58">
        <v>19</v>
      </c>
      <c r="H865" s="58">
        <v>13</v>
      </c>
      <c r="I865" s="101"/>
    </row>
    <row r="866" spans="1:21" x14ac:dyDescent="0.2">
      <c r="A866" s="573" t="s">
        <v>3026</v>
      </c>
      <c r="B866" s="578"/>
      <c r="C866" s="889">
        <f t="shared" si="8"/>
        <v>35</v>
      </c>
      <c r="D866" s="180">
        <f t="shared" si="9"/>
        <v>6.9582504970178931</v>
      </c>
      <c r="E866" s="57">
        <v>8</v>
      </c>
      <c r="F866" s="44">
        <v>18</v>
      </c>
      <c r="G866" s="58">
        <v>8</v>
      </c>
      <c r="H866" s="58">
        <v>1</v>
      </c>
      <c r="I866" s="101"/>
    </row>
    <row r="867" spans="1:21" x14ac:dyDescent="0.2">
      <c r="A867" s="573" t="s">
        <v>3027</v>
      </c>
      <c r="B867" s="578"/>
      <c r="C867" s="889">
        <f t="shared" si="8"/>
        <v>18</v>
      </c>
      <c r="D867" s="180">
        <f t="shared" si="9"/>
        <v>3.5785288270377733</v>
      </c>
      <c r="E867" s="57">
        <v>5</v>
      </c>
      <c r="F867" s="44">
        <v>10</v>
      </c>
      <c r="G867" s="58">
        <v>2</v>
      </c>
      <c r="H867" s="58">
        <v>1</v>
      </c>
      <c r="I867" s="101"/>
      <c r="U867" s="815"/>
    </row>
    <row r="868" spans="1:21" x14ac:dyDescent="0.2">
      <c r="A868" s="573" t="s">
        <v>3028</v>
      </c>
      <c r="B868" s="578"/>
      <c r="C868" s="889">
        <f t="shared" si="8"/>
        <v>16</v>
      </c>
      <c r="D868" s="180">
        <f t="shared" si="9"/>
        <v>3.180914512922465</v>
      </c>
      <c r="E868" s="57">
        <v>8</v>
      </c>
      <c r="F868" s="44">
        <v>5</v>
      </c>
      <c r="G868" s="58">
        <v>3</v>
      </c>
      <c r="H868" s="58">
        <v>0</v>
      </c>
      <c r="I868" s="101"/>
    </row>
    <row r="869" spans="1:21" x14ac:dyDescent="0.2">
      <c r="A869" s="573" t="s">
        <v>3029</v>
      </c>
      <c r="B869" s="578"/>
      <c r="C869" s="889">
        <f t="shared" si="8"/>
        <v>23</v>
      </c>
      <c r="D869" s="180">
        <f t="shared" si="9"/>
        <v>4.5725646123260439</v>
      </c>
      <c r="E869" s="57">
        <v>10</v>
      </c>
      <c r="F869" s="44">
        <v>7</v>
      </c>
      <c r="G869" s="58">
        <v>5</v>
      </c>
      <c r="H869" s="58">
        <v>1</v>
      </c>
      <c r="I869" s="101"/>
    </row>
    <row r="870" spans="1:21" x14ac:dyDescent="0.2">
      <c r="A870" s="573" t="s">
        <v>3030</v>
      </c>
      <c r="B870" s="578"/>
      <c r="C870" s="889">
        <f t="shared" si="8"/>
        <v>20</v>
      </c>
      <c r="D870" s="180">
        <f t="shared" si="9"/>
        <v>3.9761431411530817</v>
      </c>
      <c r="E870" s="57">
        <v>12</v>
      </c>
      <c r="F870" s="44">
        <v>1</v>
      </c>
      <c r="G870" s="58">
        <v>6</v>
      </c>
      <c r="H870" s="58">
        <v>1</v>
      </c>
      <c r="I870" s="101"/>
    </row>
    <row r="871" spans="1:21" x14ac:dyDescent="0.2">
      <c r="A871" s="573" t="s">
        <v>3031</v>
      </c>
      <c r="B871" s="578"/>
      <c r="C871" s="889">
        <f t="shared" si="8"/>
        <v>7</v>
      </c>
      <c r="D871" s="180">
        <f t="shared" si="9"/>
        <v>1.3916500994035785</v>
      </c>
      <c r="E871" s="57">
        <v>3</v>
      </c>
      <c r="F871" s="44">
        <v>2</v>
      </c>
      <c r="G871" s="58">
        <v>1</v>
      </c>
      <c r="H871" s="58">
        <v>1</v>
      </c>
      <c r="I871" s="101"/>
    </row>
    <row r="872" spans="1:21" x14ac:dyDescent="0.2">
      <c r="A872" s="573" t="s">
        <v>3032</v>
      </c>
      <c r="B872" s="578"/>
      <c r="C872" s="889">
        <f t="shared" si="8"/>
        <v>1</v>
      </c>
      <c r="D872" s="180">
        <f t="shared" si="9"/>
        <v>0.19880715705765406</v>
      </c>
      <c r="E872" s="57">
        <v>0</v>
      </c>
      <c r="F872" s="44">
        <v>0</v>
      </c>
      <c r="G872" s="58">
        <v>1</v>
      </c>
      <c r="H872" s="58">
        <v>0</v>
      </c>
      <c r="I872" s="101"/>
    </row>
    <row r="873" spans="1:21" x14ac:dyDescent="0.2">
      <c r="A873" s="576" t="s">
        <v>3033</v>
      </c>
      <c r="B873" s="581"/>
      <c r="C873" s="575">
        <f t="shared" si="8"/>
        <v>3</v>
      </c>
      <c r="D873" s="180">
        <f t="shared" si="9"/>
        <v>0.59642147117296218</v>
      </c>
      <c r="E873" s="47">
        <v>1</v>
      </c>
      <c r="F873" s="46">
        <v>2</v>
      </c>
      <c r="G873" s="49">
        <v>0</v>
      </c>
      <c r="H873" s="49">
        <v>0</v>
      </c>
      <c r="I873" s="101"/>
      <c r="T873" s="815"/>
    </row>
    <row r="874" spans="1:21" x14ac:dyDescent="0.2">
      <c r="A874" s="28" t="s">
        <v>3000</v>
      </c>
      <c r="B874" s="582"/>
      <c r="C874" s="186">
        <f t="shared" ref="C874:H874" si="10">SUM(C864:C873)</f>
        <v>503</v>
      </c>
      <c r="D874" s="192">
        <f t="shared" si="10"/>
        <v>100.00000000000001</v>
      </c>
      <c r="E874" s="177">
        <f t="shared" si="10"/>
        <v>129</v>
      </c>
      <c r="F874" s="186">
        <f t="shared" si="10"/>
        <v>221</v>
      </c>
      <c r="G874" s="187">
        <f t="shared" si="10"/>
        <v>112</v>
      </c>
      <c r="H874" s="187">
        <f t="shared" si="10"/>
        <v>41</v>
      </c>
      <c r="I874" s="101"/>
    </row>
    <row r="875" spans="1:21" x14ac:dyDescent="0.2">
      <c r="A875" s="176" t="s">
        <v>3034</v>
      </c>
      <c r="B875" s="16"/>
      <c r="C875" s="186" t="s">
        <v>23</v>
      </c>
      <c r="D875" s="194" t="s">
        <v>3010</v>
      </c>
      <c r="E875" s="40" t="s">
        <v>1841</v>
      </c>
      <c r="F875" s="39" t="s">
        <v>3011</v>
      </c>
      <c r="G875" s="42" t="s">
        <v>3012</v>
      </c>
      <c r="H875" s="42" t="s">
        <v>1844</v>
      </c>
      <c r="I875" s="101"/>
      <c r="S875" s="815"/>
    </row>
    <row r="876" spans="1:21" x14ac:dyDescent="0.2">
      <c r="A876" s="188" t="s">
        <v>865</v>
      </c>
      <c r="B876" s="7"/>
      <c r="C876" s="136">
        <f>C864</f>
        <v>296</v>
      </c>
      <c r="D876" s="195">
        <f>C876/C$879*100</f>
        <v>58.846918489065601</v>
      </c>
      <c r="E876" s="37">
        <f>E864</f>
        <v>63</v>
      </c>
      <c r="F876" s="37">
        <f>F864</f>
        <v>143</v>
      </c>
      <c r="G876" s="37">
        <f>G864</f>
        <v>67</v>
      </c>
      <c r="H876" s="21">
        <f>H864</f>
        <v>23</v>
      </c>
      <c r="I876" s="100" t="s">
        <v>3035</v>
      </c>
    </row>
    <row r="877" spans="1:21" x14ac:dyDescent="0.2">
      <c r="A877" s="190" t="s">
        <v>391</v>
      </c>
      <c r="B877" s="10"/>
      <c r="C877" s="136">
        <f>SUM(E865:H867)</f>
        <v>137</v>
      </c>
      <c r="D877" s="180">
        <f>C877/C$874*100</f>
        <v>27.236580516898606</v>
      </c>
      <c r="E877" s="57">
        <f>SUM(E865:E867)</f>
        <v>32</v>
      </c>
      <c r="F877" s="57">
        <f>SUM(F865:F867)</f>
        <v>61</v>
      </c>
      <c r="G877" s="57">
        <f>SUM(G865:G867)</f>
        <v>29</v>
      </c>
      <c r="H877" s="44">
        <f>SUM(H865:H867)</f>
        <v>15</v>
      </c>
      <c r="I877" s="100" t="s">
        <v>3036</v>
      </c>
    </row>
    <row r="878" spans="1:21" x14ac:dyDescent="0.2">
      <c r="A878" s="190" t="s">
        <v>390</v>
      </c>
      <c r="B878" s="10"/>
      <c r="C878" s="136">
        <f>SUM(E868:H873)</f>
        <v>70</v>
      </c>
      <c r="D878" s="191">
        <f>C878/C$874*100</f>
        <v>13.916500994035786</v>
      </c>
      <c r="E878" s="47">
        <f>SUM(E868:E873)</f>
        <v>34</v>
      </c>
      <c r="F878" s="47">
        <f>SUM(F868:F873)</f>
        <v>17</v>
      </c>
      <c r="G878" s="47">
        <f>SUM(G868:G873)</f>
        <v>16</v>
      </c>
      <c r="H878" s="46">
        <f>SUM(H868:H873)</f>
        <v>3</v>
      </c>
      <c r="I878" s="100" t="s">
        <v>3037</v>
      </c>
    </row>
    <row r="879" spans="1:21" x14ac:dyDescent="0.2">
      <c r="A879" s="28" t="s">
        <v>3000</v>
      </c>
      <c r="B879" s="16"/>
      <c r="C879" s="186">
        <f t="shared" ref="C879:H879" si="11">SUM(C876:C878)</f>
        <v>503</v>
      </c>
      <c r="D879" s="192">
        <f t="shared" si="11"/>
        <v>99.999999999999986</v>
      </c>
      <c r="E879" s="177">
        <f t="shared" si="11"/>
        <v>129</v>
      </c>
      <c r="F879" s="186">
        <f t="shared" si="11"/>
        <v>221</v>
      </c>
      <c r="G879" s="186">
        <f t="shared" si="11"/>
        <v>112</v>
      </c>
      <c r="H879" s="187">
        <f t="shared" si="11"/>
        <v>41</v>
      </c>
      <c r="I879" s="101"/>
      <c r="J879" s="815"/>
      <c r="K879" s="815"/>
      <c r="L879" s="815"/>
      <c r="M879" s="815"/>
      <c r="N879" s="815"/>
      <c r="O879" s="815"/>
      <c r="P879" s="815"/>
      <c r="Q879" s="815"/>
      <c r="R879" s="815"/>
    </row>
    <row r="880" spans="1:21" x14ac:dyDescent="0.2">
      <c r="A880" s="148"/>
      <c r="B880" s="10"/>
      <c r="C880" s="189"/>
      <c r="D880" s="193"/>
      <c r="E880" s="189"/>
      <c r="F880" s="189"/>
      <c r="G880" s="189"/>
      <c r="H880" s="189"/>
      <c r="I880" s="101"/>
    </row>
    <row r="881" spans="1:25" x14ac:dyDescent="0.2">
      <c r="A881" s="196" t="s">
        <v>3038</v>
      </c>
      <c r="B881" s="10"/>
      <c r="C881" s="189"/>
      <c r="D881" s="193"/>
      <c r="E881" s="189"/>
      <c r="F881" s="189"/>
      <c r="G881" s="189"/>
      <c r="H881" s="189"/>
      <c r="I881" s="101"/>
    </row>
    <row r="882" spans="1:25" x14ac:dyDescent="0.2">
      <c r="A882" s="29" t="s">
        <v>21</v>
      </c>
      <c r="B882" s="32" t="s">
        <v>22</v>
      </c>
      <c r="C882" s="133" t="s">
        <v>64</v>
      </c>
      <c r="D882" s="21" t="s">
        <v>1836</v>
      </c>
      <c r="E882" s="95" t="s">
        <v>65</v>
      </c>
      <c r="F882" s="133"/>
      <c r="G882" s="197"/>
      <c r="H882" s="197"/>
      <c r="I882" s="18"/>
    </row>
    <row r="883" spans="1:25" x14ac:dyDescent="0.2">
      <c r="A883" s="82" t="s">
        <v>55</v>
      </c>
      <c r="B883" s="49" t="s">
        <v>56</v>
      </c>
      <c r="C883" s="138" t="s">
        <v>58</v>
      </c>
      <c r="D883" s="46" t="s">
        <v>3039</v>
      </c>
      <c r="E883" s="97" t="s">
        <v>58</v>
      </c>
      <c r="F883" s="198" t="s">
        <v>3040</v>
      </c>
      <c r="G883" s="169"/>
      <c r="H883" s="169"/>
      <c r="I883" s="34"/>
    </row>
    <row r="884" spans="1:25" x14ac:dyDescent="0.2">
      <c r="A884" s="59" t="s">
        <v>394</v>
      </c>
      <c r="B884" s="30" t="s">
        <v>395</v>
      </c>
      <c r="C884" s="133">
        <v>7</v>
      </c>
      <c r="D884" s="119">
        <v>40856</v>
      </c>
      <c r="E884" s="95">
        <v>9</v>
      </c>
      <c r="F884" s="199" t="s">
        <v>3041</v>
      </c>
      <c r="G884" s="197"/>
      <c r="H884" s="197"/>
      <c r="I884" s="18"/>
    </row>
    <row r="885" spans="1:25" x14ac:dyDescent="0.2">
      <c r="A885" s="75" t="s">
        <v>396</v>
      </c>
      <c r="B885" s="19" t="s">
        <v>397</v>
      </c>
      <c r="C885" s="136">
        <v>6</v>
      </c>
      <c r="D885" s="121">
        <v>41091</v>
      </c>
      <c r="E885" s="93">
        <v>7</v>
      </c>
      <c r="F885" s="200" t="s">
        <v>3042</v>
      </c>
      <c r="G885" s="189"/>
      <c r="H885" s="189"/>
      <c r="I885" s="36"/>
    </row>
    <row r="886" spans="1:25" x14ac:dyDescent="0.2">
      <c r="A886" s="75" t="s">
        <v>1897</v>
      </c>
      <c r="B886" s="19" t="s">
        <v>125</v>
      </c>
      <c r="C886" s="136">
        <v>45</v>
      </c>
      <c r="D886" s="121">
        <v>41729</v>
      </c>
      <c r="E886" s="93">
        <v>44</v>
      </c>
      <c r="F886" s="148" t="s">
        <v>3043</v>
      </c>
      <c r="G886" s="189"/>
      <c r="H886" s="189"/>
      <c r="I886" s="36"/>
    </row>
    <row r="887" spans="1:25" x14ac:dyDescent="0.2">
      <c r="A887" s="75" t="s">
        <v>140</v>
      </c>
      <c r="B887" s="19" t="s">
        <v>141</v>
      </c>
      <c r="C887" s="136">
        <v>25</v>
      </c>
      <c r="D887" s="121">
        <v>41308</v>
      </c>
      <c r="E887" s="93">
        <v>29</v>
      </c>
      <c r="F887" s="200" t="s">
        <v>3044</v>
      </c>
      <c r="G887" s="189"/>
      <c r="H887" s="189"/>
      <c r="I887" s="36"/>
    </row>
    <row r="888" spans="1:25" x14ac:dyDescent="0.2">
      <c r="A888" s="96" t="s">
        <v>460</v>
      </c>
      <c r="B888" s="50" t="s">
        <v>461</v>
      </c>
      <c r="C888" s="138">
        <v>15</v>
      </c>
      <c r="D888" s="201">
        <v>43021</v>
      </c>
      <c r="E888" s="97">
        <v>14</v>
      </c>
      <c r="F888" s="202" t="s">
        <v>3041</v>
      </c>
      <c r="G888" s="169"/>
      <c r="H888" s="169"/>
      <c r="I888" s="34"/>
    </row>
    <row r="889" spans="1:25" x14ac:dyDescent="0.2">
      <c r="A889" s="75" t="s">
        <v>1994</v>
      </c>
      <c r="B889" s="19" t="s">
        <v>3045</v>
      </c>
      <c r="C889" s="136">
        <v>39</v>
      </c>
      <c r="D889" s="121">
        <v>41086</v>
      </c>
      <c r="E889" s="93">
        <v>40</v>
      </c>
      <c r="F889" s="148" t="s">
        <v>3046</v>
      </c>
      <c r="G889" s="189"/>
      <c r="H889" s="189"/>
      <c r="I889" s="36"/>
    </row>
    <row r="890" spans="1:25" x14ac:dyDescent="0.2">
      <c r="A890" s="31" t="s">
        <v>486</v>
      </c>
      <c r="B890" s="19" t="s">
        <v>487</v>
      </c>
      <c r="C890" s="136">
        <v>23</v>
      </c>
      <c r="D890" s="121">
        <v>41032</v>
      </c>
      <c r="E890" s="93">
        <v>16</v>
      </c>
      <c r="F890" s="200" t="s">
        <v>3042</v>
      </c>
      <c r="G890" s="189"/>
      <c r="H890" s="189"/>
      <c r="I890" s="36"/>
    </row>
    <row r="891" spans="1:25" x14ac:dyDescent="0.2">
      <c r="A891" s="75" t="s">
        <v>174</v>
      </c>
      <c r="B891" s="19" t="s">
        <v>175</v>
      </c>
      <c r="C891" s="136">
        <v>24</v>
      </c>
      <c r="D891" s="121">
        <v>42586</v>
      </c>
      <c r="E891" s="93">
        <v>25</v>
      </c>
      <c r="F891" s="148" t="s">
        <v>3047</v>
      </c>
      <c r="G891" s="189"/>
      <c r="H891" s="189"/>
      <c r="I891" s="36"/>
    </row>
    <row r="892" spans="1:25" x14ac:dyDescent="0.2">
      <c r="A892" s="75" t="s">
        <v>2070</v>
      </c>
      <c r="B892" s="19" t="s">
        <v>503</v>
      </c>
      <c r="C892" s="136">
        <v>49</v>
      </c>
      <c r="D892" s="121">
        <v>41701</v>
      </c>
      <c r="E892" s="93">
        <v>32</v>
      </c>
      <c r="F892" s="148" t="s">
        <v>3048</v>
      </c>
      <c r="G892" s="189"/>
      <c r="H892" s="189"/>
      <c r="I892" s="36"/>
    </row>
    <row r="893" spans="1:25" s="815" customFormat="1" x14ac:dyDescent="0.2">
      <c r="A893" s="75" t="s">
        <v>2077</v>
      </c>
      <c r="B893" s="19" t="s">
        <v>2078</v>
      </c>
      <c r="C893" s="136">
        <v>26</v>
      </c>
      <c r="D893" s="121">
        <v>40308</v>
      </c>
      <c r="E893" s="93">
        <v>45</v>
      </c>
      <c r="F893" s="148" t="s">
        <v>3049</v>
      </c>
      <c r="G893" s="189"/>
      <c r="H893" s="189"/>
      <c r="I893" s="36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</row>
    <row r="894" spans="1:25" s="815" customFormat="1" x14ac:dyDescent="0.2">
      <c r="A894" s="59" t="s">
        <v>2077</v>
      </c>
      <c r="B894" s="30" t="s">
        <v>2078</v>
      </c>
      <c r="C894" s="133">
        <v>48</v>
      </c>
      <c r="D894" s="119">
        <v>41548</v>
      </c>
      <c r="E894" s="95">
        <v>30</v>
      </c>
      <c r="F894" s="203" t="s">
        <v>3050</v>
      </c>
      <c r="G894" s="197"/>
      <c r="H894" s="197"/>
      <c r="I894" s="18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</row>
    <row r="895" spans="1:25" x14ac:dyDescent="0.2">
      <c r="A895" s="831" t="s">
        <v>483</v>
      </c>
      <c r="B895" s="842" t="s">
        <v>484</v>
      </c>
      <c r="C895" s="827">
        <v>21</v>
      </c>
      <c r="D895" s="121">
        <v>43496</v>
      </c>
      <c r="E895" s="93">
        <v>24</v>
      </c>
      <c r="F895" s="148" t="s">
        <v>3041</v>
      </c>
      <c r="G895" s="189"/>
      <c r="H895" s="189"/>
      <c r="I895" s="820"/>
      <c r="X895" s="815"/>
      <c r="Y895" s="815"/>
    </row>
    <row r="896" spans="1:25" x14ac:dyDescent="0.2">
      <c r="A896" s="74" t="s">
        <v>199</v>
      </c>
      <c r="B896" s="19" t="s">
        <v>200</v>
      </c>
      <c r="C896" s="136">
        <v>25</v>
      </c>
      <c r="D896" s="121">
        <v>41750</v>
      </c>
      <c r="E896" s="93">
        <v>42</v>
      </c>
      <c r="F896" s="148" t="s">
        <v>3043</v>
      </c>
      <c r="G896" s="189"/>
      <c r="H896" s="189"/>
      <c r="I896" s="36"/>
    </row>
    <row r="897" spans="1:25" x14ac:dyDescent="0.2">
      <c r="A897" s="74" t="s">
        <v>212</v>
      </c>
      <c r="B897" s="19" t="s">
        <v>213</v>
      </c>
      <c r="C897" s="136">
        <v>7</v>
      </c>
      <c r="D897" s="121">
        <v>40832</v>
      </c>
      <c r="E897" s="93">
        <v>24</v>
      </c>
      <c r="F897" s="200" t="s">
        <v>3041</v>
      </c>
      <c r="G897" s="189"/>
      <c r="H897" s="189"/>
      <c r="I897" s="36"/>
    </row>
    <row r="898" spans="1:25" x14ac:dyDescent="0.2">
      <c r="A898" s="75" t="s">
        <v>558</v>
      </c>
      <c r="B898" s="19" t="s">
        <v>559</v>
      </c>
      <c r="C898" s="136">
        <v>26</v>
      </c>
      <c r="D898" s="121">
        <v>44074</v>
      </c>
      <c r="E898" s="93">
        <v>28</v>
      </c>
      <c r="F898" s="200" t="s">
        <v>3041</v>
      </c>
      <c r="G898" s="189"/>
      <c r="H898" s="189"/>
      <c r="I898" s="36"/>
    </row>
    <row r="899" spans="1:25" s="815" customFormat="1" x14ac:dyDescent="0.2">
      <c r="A899" s="825" t="s">
        <v>584</v>
      </c>
      <c r="B899" s="816" t="s">
        <v>585</v>
      </c>
      <c r="C899" s="827">
        <v>14</v>
      </c>
      <c r="D899" s="121">
        <v>44225</v>
      </c>
      <c r="E899" s="93">
        <v>31</v>
      </c>
      <c r="F899" s="200" t="s">
        <v>3042</v>
      </c>
      <c r="G899" s="189"/>
      <c r="H899" s="189"/>
      <c r="I899" s="820"/>
    </row>
    <row r="900" spans="1:25" s="815" customFormat="1" x14ac:dyDescent="0.2">
      <c r="A900" s="82" t="s">
        <v>227</v>
      </c>
      <c r="B900" s="50" t="s">
        <v>228</v>
      </c>
      <c r="C900" s="138">
        <v>17</v>
      </c>
      <c r="D900" s="201">
        <v>42194</v>
      </c>
      <c r="E900" s="97">
        <v>50</v>
      </c>
      <c r="F900" s="99" t="s">
        <v>3043</v>
      </c>
      <c r="G900" s="169"/>
      <c r="H900" s="169"/>
      <c r="I900" s="34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</row>
    <row r="901" spans="1:25" x14ac:dyDescent="0.2">
      <c r="A901" s="75" t="s">
        <v>232</v>
      </c>
      <c r="B901" s="19" t="s">
        <v>233</v>
      </c>
      <c r="C901" s="136">
        <v>25</v>
      </c>
      <c r="D901" s="121">
        <v>41780</v>
      </c>
      <c r="E901" s="93">
        <v>26</v>
      </c>
      <c r="F901" s="148" t="s">
        <v>3043</v>
      </c>
      <c r="G901" s="189"/>
      <c r="H901" s="189"/>
      <c r="I901" s="36"/>
      <c r="X901" s="815"/>
      <c r="Y901" s="815"/>
    </row>
    <row r="902" spans="1:25" x14ac:dyDescent="0.2">
      <c r="A902" s="75" t="s">
        <v>232</v>
      </c>
      <c r="B902" s="19" t="s">
        <v>233</v>
      </c>
      <c r="C902" s="136">
        <v>27</v>
      </c>
      <c r="D902" s="121">
        <v>42519</v>
      </c>
      <c r="E902" s="93">
        <v>28</v>
      </c>
      <c r="F902" s="148" t="s">
        <v>3043</v>
      </c>
      <c r="G902" s="189"/>
      <c r="H902" s="189"/>
      <c r="I902" s="36"/>
    </row>
    <row r="903" spans="1:25" x14ac:dyDescent="0.2">
      <c r="A903" s="75" t="s">
        <v>240</v>
      </c>
      <c r="B903" s="19" t="s">
        <v>241</v>
      </c>
      <c r="C903" s="136">
        <v>17</v>
      </c>
      <c r="D903" s="121">
        <v>40393</v>
      </c>
      <c r="E903" s="93">
        <v>19</v>
      </c>
      <c r="F903" s="148" t="s">
        <v>3051</v>
      </c>
      <c r="G903" s="189"/>
      <c r="H903" s="189"/>
      <c r="I903" s="36"/>
      <c r="W903" s="815"/>
    </row>
    <row r="904" spans="1:25" x14ac:dyDescent="0.2">
      <c r="A904" s="31" t="s">
        <v>246</v>
      </c>
      <c r="B904" s="19" t="s">
        <v>247</v>
      </c>
      <c r="C904" s="136">
        <v>35</v>
      </c>
      <c r="D904" s="121">
        <v>40308</v>
      </c>
      <c r="E904" s="93">
        <v>37</v>
      </c>
      <c r="F904" s="200" t="s">
        <v>3043</v>
      </c>
      <c r="G904" s="189"/>
      <c r="H904" s="189"/>
      <c r="I904" s="36"/>
      <c r="W904" s="815"/>
    </row>
    <row r="905" spans="1:25" x14ac:dyDescent="0.2">
      <c r="A905" s="75" t="s">
        <v>2319</v>
      </c>
      <c r="B905" s="19" t="s">
        <v>2320</v>
      </c>
      <c r="C905" s="136">
        <v>7</v>
      </c>
      <c r="D905" s="121">
        <v>40778</v>
      </c>
      <c r="E905" s="93">
        <v>8</v>
      </c>
      <c r="F905" s="148" t="s">
        <v>3049</v>
      </c>
      <c r="G905" s="189"/>
      <c r="H905" s="189"/>
      <c r="I905" s="36"/>
      <c r="V905" s="815"/>
    </row>
    <row r="906" spans="1:25" x14ac:dyDescent="0.2">
      <c r="A906" s="54" t="s">
        <v>1264</v>
      </c>
      <c r="B906" s="30" t="s">
        <v>1265</v>
      </c>
      <c r="C906" s="133">
        <v>7</v>
      </c>
      <c r="D906" s="119">
        <v>43160</v>
      </c>
      <c r="E906" s="95">
        <v>9</v>
      </c>
      <c r="F906" s="199" t="s">
        <v>3042</v>
      </c>
      <c r="G906" s="197"/>
      <c r="H906" s="197"/>
      <c r="I906" s="18"/>
      <c r="V906" s="815"/>
    </row>
    <row r="907" spans="1:25" x14ac:dyDescent="0.2">
      <c r="A907" s="75" t="s">
        <v>609</v>
      </c>
      <c r="B907" s="19" t="s">
        <v>610</v>
      </c>
      <c r="C907" s="136">
        <v>11</v>
      </c>
      <c r="D907" s="121">
        <v>42144</v>
      </c>
      <c r="E907" s="93">
        <v>14</v>
      </c>
      <c r="F907" s="148" t="s">
        <v>3042</v>
      </c>
      <c r="G907" s="189"/>
      <c r="H907" s="189"/>
      <c r="I907" s="36"/>
    </row>
    <row r="908" spans="1:25" x14ac:dyDescent="0.2">
      <c r="A908" s="75" t="s">
        <v>3052</v>
      </c>
      <c r="B908" s="19" t="s">
        <v>850</v>
      </c>
      <c r="C908" s="136">
        <v>7</v>
      </c>
      <c r="D908" s="121">
        <v>41794</v>
      </c>
      <c r="E908" s="93">
        <v>11</v>
      </c>
      <c r="F908" s="148" t="s">
        <v>3053</v>
      </c>
      <c r="G908" s="189"/>
      <c r="H908" s="189"/>
      <c r="I908" s="36"/>
    </row>
    <row r="909" spans="1:25" x14ac:dyDescent="0.2">
      <c r="A909" s="74" t="s">
        <v>615</v>
      </c>
      <c r="B909" s="19" t="s">
        <v>616</v>
      </c>
      <c r="C909" s="136">
        <v>17</v>
      </c>
      <c r="D909" s="121">
        <v>41074</v>
      </c>
      <c r="E909" s="93">
        <v>18</v>
      </c>
      <c r="F909" s="200" t="s">
        <v>3042</v>
      </c>
      <c r="G909" s="189"/>
      <c r="H909" s="189"/>
      <c r="I909" s="36"/>
      <c r="W909" s="815"/>
    </row>
    <row r="910" spans="1:25" x14ac:dyDescent="0.2">
      <c r="A910" s="96" t="s">
        <v>615</v>
      </c>
      <c r="B910" s="50" t="s">
        <v>616</v>
      </c>
      <c r="C910" s="138">
        <v>21</v>
      </c>
      <c r="D910" s="201">
        <v>41969</v>
      </c>
      <c r="E910" s="97">
        <v>7</v>
      </c>
      <c r="F910" s="99" t="s">
        <v>3054</v>
      </c>
      <c r="G910" s="169"/>
      <c r="H910" s="169"/>
      <c r="I910" s="34"/>
    </row>
    <row r="911" spans="1:25" x14ac:dyDescent="0.2">
      <c r="A911" s="31" t="s">
        <v>255</v>
      </c>
      <c r="B911" s="19" t="s">
        <v>256</v>
      </c>
      <c r="C911" s="136">
        <v>49</v>
      </c>
      <c r="D911" s="121">
        <v>41381</v>
      </c>
      <c r="E911" s="93">
        <v>38</v>
      </c>
      <c r="F911" s="200" t="s">
        <v>3044</v>
      </c>
      <c r="G911" s="189"/>
      <c r="H911" s="189"/>
      <c r="I911" s="36"/>
      <c r="V911" s="815"/>
    </row>
    <row r="912" spans="1:25" x14ac:dyDescent="0.2">
      <c r="A912" s="19" t="s">
        <v>634</v>
      </c>
      <c r="B912" s="19" t="s">
        <v>635</v>
      </c>
      <c r="C912" s="136">
        <v>13</v>
      </c>
      <c r="D912" s="121">
        <v>41142</v>
      </c>
      <c r="E912" s="93">
        <v>15</v>
      </c>
      <c r="F912" s="200" t="s">
        <v>3042</v>
      </c>
      <c r="G912" s="189"/>
      <c r="H912" s="189"/>
      <c r="I912" s="36"/>
    </row>
    <row r="913" spans="1:25" x14ac:dyDescent="0.2">
      <c r="A913" s="75" t="s">
        <v>257</v>
      </c>
      <c r="B913" s="19" t="s">
        <v>258</v>
      </c>
      <c r="C913" s="136">
        <v>24</v>
      </c>
      <c r="D913" s="121">
        <v>42416</v>
      </c>
      <c r="E913" s="93">
        <v>26</v>
      </c>
      <c r="F913" s="148" t="s">
        <v>3055</v>
      </c>
      <c r="G913" s="189"/>
      <c r="H913" s="189"/>
      <c r="I913" s="36"/>
    </row>
    <row r="914" spans="1:25" x14ac:dyDescent="0.2">
      <c r="A914" s="74" t="s">
        <v>2438</v>
      </c>
      <c r="B914" s="19" t="s">
        <v>2439</v>
      </c>
      <c r="C914" s="136">
        <v>10</v>
      </c>
      <c r="D914" s="121">
        <v>41409</v>
      </c>
      <c r="E914" s="93">
        <v>9</v>
      </c>
      <c r="F914" s="148" t="s">
        <v>3056</v>
      </c>
      <c r="G914" s="189"/>
      <c r="H914" s="189"/>
      <c r="I914" s="36"/>
    </row>
    <row r="915" spans="1:25" s="815" customFormat="1" x14ac:dyDescent="0.2">
      <c r="A915" s="19" t="s">
        <v>2464</v>
      </c>
      <c r="B915" s="19" t="s">
        <v>2465</v>
      </c>
      <c r="C915" s="136">
        <v>10</v>
      </c>
      <c r="D915" s="121">
        <v>41956</v>
      </c>
      <c r="E915" s="93">
        <v>13</v>
      </c>
      <c r="F915" s="148" t="s">
        <v>3049</v>
      </c>
      <c r="G915" s="189"/>
      <c r="H915" s="189"/>
      <c r="I915" s="36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</row>
    <row r="916" spans="1:25" x14ac:dyDescent="0.2">
      <c r="A916" s="59" t="s">
        <v>274</v>
      </c>
      <c r="B916" s="30" t="s">
        <v>275</v>
      </c>
      <c r="C916" s="133">
        <v>37</v>
      </c>
      <c r="D916" s="119">
        <v>41535</v>
      </c>
      <c r="E916" s="95">
        <v>38</v>
      </c>
      <c r="F916" s="203" t="s">
        <v>3057</v>
      </c>
      <c r="G916" s="197"/>
      <c r="H916" s="197"/>
      <c r="I916" s="18"/>
      <c r="U916" s="815"/>
      <c r="X916" s="815"/>
      <c r="Y916" s="815"/>
    </row>
    <row r="917" spans="1:25" x14ac:dyDescent="0.2">
      <c r="A917" s="75" t="s">
        <v>3058</v>
      </c>
      <c r="B917" s="19" t="s">
        <v>289</v>
      </c>
      <c r="C917" s="136">
        <v>37</v>
      </c>
      <c r="D917" s="121">
        <v>41628</v>
      </c>
      <c r="E917" s="93">
        <v>38</v>
      </c>
      <c r="F917" s="148" t="s">
        <v>3043</v>
      </c>
      <c r="G917" s="189"/>
      <c r="H917" s="189"/>
      <c r="I917" s="36"/>
      <c r="U917" s="815"/>
    </row>
    <row r="918" spans="1:25" x14ac:dyDescent="0.2">
      <c r="A918" s="75" t="s">
        <v>676</v>
      </c>
      <c r="B918" s="19" t="s">
        <v>677</v>
      </c>
      <c r="C918" s="136">
        <v>8</v>
      </c>
      <c r="D918" s="121">
        <v>41175</v>
      </c>
      <c r="E918" s="93">
        <v>10</v>
      </c>
      <c r="F918" s="200" t="s">
        <v>3055</v>
      </c>
      <c r="G918" s="189"/>
      <c r="H918" s="189"/>
      <c r="I918" s="36"/>
    </row>
    <row r="919" spans="1:25" x14ac:dyDescent="0.2">
      <c r="A919" s="75" t="s">
        <v>676</v>
      </c>
      <c r="B919" s="19" t="s">
        <v>677</v>
      </c>
      <c r="C919" s="136">
        <v>12</v>
      </c>
      <c r="D919" s="121">
        <v>42114</v>
      </c>
      <c r="E919" s="93">
        <v>12</v>
      </c>
      <c r="F919" s="148" t="s">
        <v>3055</v>
      </c>
      <c r="G919" s="189"/>
      <c r="H919" s="189"/>
      <c r="I919" s="36"/>
    </row>
    <row r="920" spans="1:25" s="815" customFormat="1" x14ac:dyDescent="0.2">
      <c r="A920" s="96" t="s">
        <v>698</v>
      </c>
      <c r="B920" s="50" t="s">
        <v>699</v>
      </c>
      <c r="C920" s="138">
        <v>11</v>
      </c>
      <c r="D920" s="201">
        <v>41599</v>
      </c>
      <c r="E920" s="97">
        <v>12</v>
      </c>
      <c r="F920" s="99" t="s">
        <v>3043</v>
      </c>
      <c r="G920" s="169"/>
      <c r="H920" s="169"/>
      <c r="I920" s="34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</row>
    <row r="921" spans="1:25" x14ac:dyDescent="0.2">
      <c r="A921" s="74" t="s">
        <v>310</v>
      </c>
      <c r="B921" s="19" t="s">
        <v>311</v>
      </c>
      <c r="C921" s="136">
        <v>58</v>
      </c>
      <c r="D921" s="121">
        <v>42116</v>
      </c>
      <c r="E921" s="93">
        <v>59</v>
      </c>
      <c r="F921" s="148" t="s">
        <v>3055</v>
      </c>
      <c r="G921" s="189"/>
      <c r="H921" s="189"/>
      <c r="I921" s="36"/>
      <c r="X921" s="815"/>
      <c r="Y921" s="815"/>
    </row>
    <row r="922" spans="1:25" x14ac:dyDescent="0.2">
      <c r="A922" s="75" t="s">
        <v>314</v>
      </c>
      <c r="B922" s="19" t="s">
        <v>315</v>
      </c>
      <c r="C922" s="136">
        <v>18</v>
      </c>
      <c r="D922" s="121">
        <v>40655</v>
      </c>
      <c r="E922" s="93">
        <v>19</v>
      </c>
      <c r="F922" s="200" t="s">
        <v>3041</v>
      </c>
      <c r="G922" s="189"/>
      <c r="H922" s="189"/>
      <c r="I922" s="36"/>
      <c r="T922" s="815"/>
      <c r="U922" s="815"/>
    </row>
    <row r="923" spans="1:25" x14ac:dyDescent="0.2">
      <c r="A923" s="75" t="s">
        <v>738</v>
      </c>
      <c r="B923" s="19" t="s">
        <v>739</v>
      </c>
      <c r="C923" s="136">
        <v>9</v>
      </c>
      <c r="D923" s="121">
        <v>41449</v>
      </c>
      <c r="E923" s="93">
        <v>20</v>
      </c>
      <c r="F923" s="200" t="s">
        <v>3043</v>
      </c>
      <c r="G923" s="189"/>
      <c r="H923" s="189"/>
      <c r="I923" s="36"/>
      <c r="T923" s="815"/>
    </row>
    <row r="924" spans="1:25" s="815" customFormat="1" x14ac:dyDescent="0.2">
      <c r="A924" s="74" t="s">
        <v>3059</v>
      </c>
      <c r="B924" s="19" t="s">
        <v>1633</v>
      </c>
      <c r="C924" s="136">
        <v>10</v>
      </c>
      <c r="D924" s="121">
        <v>40473</v>
      </c>
      <c r="E924" s="93">
        <v>14</v>
      </c>
      <c r="F924" s="148" t="s">
        <v>3049</v>
      </c>
      <c r="G924" s="189"/>
      <c r="H924" s="189"/>
      <c r="I924" s="36"/>
      <c r="J924"/>
      <c r="K924"/>
      <c r="L924"/>
      <c r="M924"/>
      <c r="N924"/>
      <c r="O924"/>
      <c r="P924"/>
      <c r="Q924"/>
      <c r="R924"/>
      <c r="T924"/>
      <c r="U924"/>
      <c r="V924"/>
      <c r="X924"/>
      <c r="Y924"/>
    </row>
    <row r="925" spans="1:25" x14ac:dyDescent="0.2">
      <c r="A925" s="19" t="s">
        <v>337</v>
      </c>
      <c r="B925" s="19" t="s">
        <v>338</v>
      </c>
      <c r="C925" s="136">
        <v>29</v>
      </c>
      <c r="D925" s="121">
        <v>41017</v>
      </c>
      <c r="E925" s="93">
        <v>30</v>
      </c>
      <c r="F925" s="200" t="s">
        <v>3043</v>
      </c>
      <c r="G925" s="189"/>
      <c r="H925" s="189"/>
      <c r="I925" s="36"/>
      <c r="S925" s="815"/>
      <c r="X925" s="815"/>
      <c r="Y925" s="815"/>
    </row>
    <row r="926" spans="1:25" x14ac:dyDescent="0.2">
      <c r="A926" s="59" t="s">
        <v>787</v>
      </c>
      <c r="B926" s="30" t="s">
        <v>788</v>
      </c>
      <c r="C926" s="133">
        <v>13</v>
      </c>
      <c r="D926" s="119">
        <v>42045</v>
      </c>
      <c r="E926" s="95">
        <v>14</v>
      </c>
      <c r="F926" s="203" t="s">
        <v>3060</v>
      </c>
      <c r="G926" s="197"/>
      <c r="H926" s="197"/>
      <c r="I926" s="18"/>
      <c r="V926" s="815"/>
    </row>
    <row r="927" spans="1:25" x14ac:dyDescent="0.2">
      <c r="A927" s="75" t="s">
        <v>3061</v>
      </c>
      <c r="B927" s="19" t="s">
        <v>349</v>
      </c>
      <c r="C927" s="136">
        <v>28</v>
      </c>
      <c r="D927" s="121">
        <v>42054</v>
      </c>
      <c r="E927" s="93">
        <v>29</v>
      </c>
      <c r="F927" s="148" t="s">
        <v>3043</v>
      </c>
      <c r="G927" s="189"/>
      <c r="H927" s="189"/>
      <c r="I927" s="36"/>
    </row>
    <row r="928" spans="1:25" x14ac:dyDescent="0.2">
      <c r="A928" s="75" t="s">
        <v>2860</v>
      </c>
      <c r="B928" s="19" t="s">
        <v>2861</v>
      </c>
      <c r="C928" s="136">
        <v>5</v>
      </c>
      <c r="D928" s="121">
        <v>40553</v>
      </c>
      <c r="E928" s="93">
        <v>8</v>
      </c>
      <c r="F928" s="148" t="s">
        <v>3062</v>
      </c>
      <c r="G928" s="189"/>
      <c r="H928" s="189"/>
      <c r="I928" s="36"/>
      <c r="J928" s="815"/>
      <c r="K928" s="815"/>
      <c r="L928" s="815"/>
      <c r="M928" s="815"/>
      <c r="N928" s="815"/>
      <c r="O928" s="815"/>
      <c r="P928" s="815"/>
      <c r="Q928" s="815"/>
      <c r="R928" s="815"/>
      <c r="T928" s="815"/>
    </row>
    <row r="929" spans="1:25" x14ac:dyDescent="0.2">
      <c r="A929" s="75" t="s">
        <v>809</v>
      </c>
      <c r="B929" s="19" t="s">
        <v>810</v>
      </c>
      <c r="C929" s="136">
        <v>9</v>
      </c>
      <c r="D929" s="121">
        <v>41614</v>
      </c>
      <c r="E929" s="93">
        <v>10</v>
      </c>
      <c r="F929" s="148" t="s">
        <v>3043</v>
      </c>
      <c r="G929" s="189"/>
      <c r="H929" s="189"/>
      <c r="I929" s="36"/>
      <c r="J929" s="815"/>
      <c r="K929" s="815"/>
      <c r="L929" s="815"/>
      <c r="M929" s="815"/>
      <c r="N929" s="815"/>
      <c r="O929" s="815"/>
      <c r="P929" s="815"/>
      <c r="Q929" s="815"/>
      <c r="R929" s="815"/>
      <c r="W929" s="815"/>
    </row>
    <row r="930" spans="1:25" x14ac:dyDescent="0.2">
      <c r="A930" s="96" t="s">
        <v>3063</v>
      </c>
      <c r="B930" s="50" t="s">
        <v>812</v>
      </c>
      <c r="C930" s="138">
        <v>9</v>
      </c>
      <c r="D930" s="201">
        <v>41075</v>
      </c>
      <c r="E930" s="97">
        <v>13</v>
      </c>
      <c r="F930" s="202" t="s">
        <v>3042</v>
      </c>
      <c r="G930" s="169"/>
      <c r="H930" s="169"/>
      <c r="I930" s="34"/>
      <c r="S930" s="815"/>
    </row>
    <row r="931" spans="1:25" x14ac:dyDescent="0.2">
      <c r="A931" s="75" t="s">
        <v>3063</v>
      </c>
      <c r="B931" s="19" t="s">
        <v>812</v>
      </c>
      <c r="C931" s="136">
        <v>15</v>
      </c>
      <c r="D931" s="121">
        <v>41782</v>
      </c>
      <c r="E931" s="93">
        <v>13</v>
      </c>
      <c r="F931" s="148" t="s">
        <v>3043</v>
      </c>
      <c r="G931" s="189"/>
      <c r="H931" s="189"/>
      <c r="I931" s="36"/>
      <c r="V931" s="815"/>
    </row>
    <row r="932" spans="1:25" x14ac:dyDescent="0.2">
      <c r="A932" s="74" t="s">
        <v>824</v>
      </c>
      <c r="B932" s="19" t="s">
        <v>825</v>
      </c>
      <c r="C932" s="136">
        <v>23</v>
      </c>
      <c r="D932" s="121">
        <v>40412</v>
      </c>
      <c r="E932" s="93">
        <v>6</v>
      </c>
      <c r="F932" s="200" t="s">
        <v>3064</v>
      </c>
      <c r="G932" s="189"/>
      <c r="H932" s="189"/>
      <c r="I932" s="36"/>
    </row>
    <row r="933" spans="1:25" x14ac:dyDescent="0.2">
      <c r="A933" s="74" t="s">
        <v>828</v>
      </c>
      <c r="B933" s="19" t="s">
        <v>829</v>
      </c>
      <c r="C933" s="136">
        <v>18</v>
      </c>
      <c r="D933" s="121">
        <v>41074</v>
      </c>
      <c r="E933" s="93">
        <v>19</v>
      </c>
      <c r="F933" s="200" t="s">
        <v>3042</v>
      </c>
      <c r="G933" s="189"/>
      <c r="H933" s="189"/>
      <c r="I933" s="36"/>
      <c r="W933" s="815"/>
    </row>
    <row r="934" spans="1:25" s="815" customFormat="1" x14ac:dyDescent="0.2">
      <c r="A934" s="75" t="s">
        <v>371</v>
      </c>
      <c r="B934" s="19" t="s">
        <v>372</v>
      </c>
      <c r="C934" s="136">
        <v>24</v>
      </c>
      <c r="D934" s="121">
        <v>41068</v>
      </c>
      <c r="E934" s="93">
        <v>26</v>
      </c>
      <c r="F934" s="200" t="s">
        <v>3042</v>
      </c>
      <c r="G934" s="189"/>
      <c r="H934" s="189"/>
      <c r="I934" s="36"/>
      <c r="S934"/>
      <c r="T934"/>
      <c r="U934"/>
      <c r="V934"/>
      <c r="W934"/>
      <c r="X934"/>
      <c r="Y934"/>
    </row>
    <row r="935" spans="1:25" s="815" customFormat="1" x14ac:dyDescent="0.2">
      <c r="A935" s="825" t="s">
        <v>369</v>
      </c>
      <c r="B935" s="816" t="s">
        <v>370</v>
      </c>
      <c r="C935" s="827">
        <v>49</v>
      </c>
      <c r="D935" s="121">
        <v>44225</v>
      </c>
      <c r="E935" s="93">
        <v>50</v>
      </c>
      <c r="F935" s="200" t="s">
        <v>3043</v>
      </c>
      <c r="G935" s="189"/>
      <c r="H935" s="189"/>
      <c r="I935" s="820"/>
    </row>
    <row r="936" spans="1:25" x14ac:dyDescent="0.2">
      <c r="A936" s="74" t="s">
        <v>2931</v>
      </c>
      <c r="B936" s="19" t="s">
        <v>2932</v>
      </c>
      <c r="C936" s="136">
        <v>30</v>
      </c>
      <c r="D936" s="121">
        <v>40869</v>
      </c>
      <c r="E936" s="93">
        <v>33</v>
      </c>
      <c r="F936" s="200" t="s">
        <v>3043</v>
      </c>
      <c r="G936" s="189"/>
      <c r="H936" s="189"/>
      <c r="I936" s="36"/>
      <c r="V936" s="815"/>
      <c r="X936" s="815"/>
      <c r="Y936" s="815"/>
    </row>
    <row r="937" spans="1:25" x14ac:dyDescent="0.2">
      <c r="A937" s="82" t="s">
        <v>3065</v>
      </c>
      <c r="B937" s="50" t="s">
        <v>381</v>
      </c>
      <c r="C937" s="138">
        <v>40</v>
      </c>
      <c r="D937" s="201">
        <v>41690</v>
      </c>
      <c r="E937" s="97">
        <v>41</v>
      </c>
      <c r="F937" s="99" t="s">
        <v>3043</v>
      </c>
      <c r="G937" s="169"/>
      <c r="H937" s="169"/>
      <c r="I937" s="34"/>
    </row>
    <row r="938" spans="1:25" x14ac:dyDescent="0.2">
      <c r="A938" s="148" t="s">
        <v>3066</v>
      </c>
      <c r="B938" s="10"/>
      <c r="C938" s="189"/>
      <c r="D938" s="204"/>
      <c r="E938" s="189"/>
      <c r="F938" s="148"/>
      <c r="G938" s="189"/>
      <c r="H938" s="189"/>
      <c r="I938" s="10"/>
      <c r="U938" s="815"/>
    </row>
    <row r="939" spans="1:25" s="815" customFormat="1" x14ac:dyDescent="0.2">
      <c r="A939" s="148"/>
      <c r="B939" s="10"/>
      <c r="C939" s="189"/>
      <c r="D939" s="193"/>
      <c r="E939" s="189"/>
      <c r="F939" s="200"/>
      <c r="G939" s="189"/>
      <c r="H939" s="189"/>
      <c r="I939" s="101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</row>
    <row r="940" spans="1:25" x14ac:dyDescent="0.2">
      <c r="A940" s="196" t="s">
        <v>3067</v>
      </c>
      <c r="B940" s="10"/>
      <c r="C940" s="189"/>
      <c r="D940" s="193"/>
      <c r="E940" s="189"/>
      <c r="F940" s="200"/>
      <c r="G940" s="189"/>
      <c r="H940" s="189"/>
      <c r="I940" s="101"/>
      <c r="X940" s="815"/>
      <c r="Y940" s="815"/>
    </row>
    <row r="941" spans="1:25" x14ac:dyDescent="0.2">
      <c r="A941" s="30" t="s">
        <v>64</v>
      </c>
      <c r="B941" s="21" t="s">
        <v>64</v>
      </c>
      <c r="C941" s="56"/>
      <c r="D941" s="37" t="s">
        <v>1836</v>
      </c>
      <c r="E941" s="21" t="s">
        <v>65</v>
      </c>
      <c r="F941" s="205" t="s">
        <v>65</v>
      </c>
      <c r="G941" s="197"/>
      <c r="H941" s="197"/>
      <c r="I941" s="30"/>
    </row>
    <row r="942" spans="1:25" s="815" customFormat="1" x14ac:dyDescent="0.2">
      <c r="A942" s="96" t="s">
        <v>21</v>
      </c>
      <c r="B942" s="46" t="s">
        <v>56</v>
      </c>
      <c r="C942" s="70" t="s">
        <v>3068</v>
      </c>
      <c r="D942" s="47" t="s">
        <v>3039</v>
      </c>
      <c r="E942" s="51" t="s">
        <v>56</v>
      </c>
      <c r="F942" s="206" t="s">
        <v>21</v>
      </c>
      <c r="G942" s="169"/>
      <c r="H942" s="169"/>
      <c r="I942" s="50" t="s">
        <v>70</v>
      </c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</row>
    <row r="943" spans="1:25" x14ac:dyDescent="0.2">
      <c r="A943" s="59" t="s">
        <v>3069</v>
      </c>
      <c r="B943" s="30" t="s">
        <v>3070</v>
      </c>
      <c r="C943" s="21" t="s">
        <v>3068</v>
      </c>
      <c r="D943" s="118">
        <v>42037</v>
      </c>
      <c r="E943" s="89" t="s">
        <v>2981</v>
      </c>
      <c r="F943" s="54" t="s">
        <v>2980</v>
      </c>
      <c r="G943" s="38"/>
      <c r="H943" s="38"/>
      <c r="I943" s="30" t="s">
        <v>3071</v>
      </c>
      <c r="U943" s="815"/>
      <c r="X943" s="815"/>
      <c r="Y943" s="815"/>
    </row>
    <row r="944" spans="1:25" x14ac:dyDescent="0.2">
      <c r="A944" s="75" t="s">
        <v>3072</v>
      </c>
      <c r="B944" s="19" t="s">
        <v>3073</v>
      </c>
      <c r="C944" s="44"/>
      <c r="D944" s="120">
        <v>42383</v>
      </c>
      <c r="E944" s="106" t="s">
        <v>503</v>
      </c>
      <c r="F944" s="74" t="s">
        <v>502</v>
      </c>
      <c r="G944" s="35"/>
      <c r="H944" s="35"/>
      <c r="I944" s="19" t="s">
        <v>3074</v>
      </c>
      <c r="T944" s="815"/>
      <c r="W944" s="815"/>
    </row>
    <row r="945" spans="1:25" x14ac:dyDescent="0.2">
      <c r="A945" s="826" t="s">
        <v>820</v>
      </c>
      <c r="B945" s="816" t="s">
        <v>821</v>
      </c>
      <c r="C945" s="821"/>
      <c r="D945" s="120">
        <v>43685</v>
      </c>
      <c r="E945" s="106" t="s">
        <v>4389</v>
      </c>
      <c r="F945" s="825" t="s">
        <v>4392</v>
      </c>
      <c r="G945" s="819"/>
      <c r="H945" s="819"/>
      <c r="I945" s="816"/>
    </row>
    <row r="946" spans="1:25" x14ac:dyDescent="0.2">
      <c r="A946" s="826" t="s">
        <v>1052</v>
      </c>
      <c r="B946" s="816" t="s">
        <v>1053</v>
      </c>
      <c r="C946" s="821"/>
      <c r="D946" s="120">
        <v>43678</v>
      </c>
      <c r="E946" s="106" t="s">
        <v>4388</v>
      </c>
      <c r="F946" s="825" t="s">
        <v>4387</v>
      </c>
      <c r="G946" s="819"/>
      <c r="H946" s="819"/>
      <c r="I946" s="816" t="s">
        <v>3071</v>
      </c>
      <c r="S946" s="815"/>
      <c r="V946" s="815"/>
    </row>
    <row r="947" spans="1:25" s="815" customFormat="1" x14ac:dyDescent="0.2">
      <c r="A947" s="826" t="s">
        <v>925</v>
      </c>
      <c r="B947" s="816" t="s">
        <v>926</v>
      </c>
      <c r="C947" s="821"/>
      <c r="D947" s="120">
        <v>44225</v>
      </c>
      <c r="E947" s="106" t="s">
        <v>4639</v>
      </c>
      <c r="F947" s="825" t="s">
        <v>4638</v>
      </c>
      <c r="G947" s="819"/>
      <c r="H947" s="819"/>
      <c r="I947" s="816" t="s">
        <v>4640</v>
      </c>
    </row>
    <row r="948" spans="1:25" x14ac:dyDescent="0.2">
      <c r="A948" s="75" t="s">
        <v>1864</v>
      </c>
      <c r="B948" s="19" t="s">
        <v>3075</v>
      </c>
      <c r="C948" s="44" t="s">
        <v>3068</v>
      </c>
      <c r="D948" s="120">
        <v>40893</v>
      </c>
      <c r="E948" s="106" t="s">
        <v>1865</v>
      </c>
      <c r="F948" s="74" t="s">
        <v>1864</v>
      </c>
      <c r="G948" s="35"/>
      <c r="H948" s="35"/>
      <c r="I948" s="19" t="s">
        <v>3043</v>
      </c>
      <c r="U948" s="815"/>
    </row>
    <row r="949" spans="1:25" x14ac:dyDescent="0.2">
      <c r="A949" s="106" t="s">
        <v>3076</v>
      </c>
      <c r="B949" s="19" t="s">
        <v>1939</v>
      </c>
      <c r="C949" s="44"/>
      <c r="D949" s="120">
        <v>42612</v>
      </c>
      <c r="E949" s="19" t="s">
        <v>1939</v>
      </c>
      <c r="F949" s="106" t="s">
        <v>1938</v>
      </c>
      <c r="G949" s="35"/>
      <c r="H949" s="35"/>
      <c r="I949" s="19" t="s">
        <v>3043</v>
      </c>
      <c r="W949" s="815"/>
    </row>
    <row r="950" spans="1:25" x14ac:dyDescent="0.2">
      <c r="A950" s="207" t="s">
        <v>3077</v>
      </c>
      <c r="B950" s="50" t="s">
        <v>945</v>
      </c>
      <c r="C950" s="46"/>
      <c r="D950" s="208">
        <v>42671</v>
      </c>
      <c r="E950" s="50" t="s">
        <v>945</v>
      </c>
      <c r="F950" s="207" t="s">
        <v>944</v>
      </c>
      <c r="G950" s="43"/>
      <c r="H950" s="43"/>
      <c r="I950" s="50" t="s">
        <v>3043</v>
      </c>
      <c r="T950" s="815"/>
    </row>
    <row r="951" spans="1:25" x14ac:dyDescent="0.2">
      <c r="A951" s="75" t="s">
        <v>3078</v>
      </c>
      <c r="B951" s="19" t="s">
        <v>1006</v>
      </c>
      <c r="C951" s="44"/>
      <c r="D951" s="120">
        <v>42398</v>
      </c>
      <c r="E951" s="106" t="s">
        <v>1006</v>
      </c>
      <c r="F951" s="75" t="s">
        <v>1005</v>
      </c>
      <c r="G951" s="35"/>
      <c r="H951" s="35"/>
      <c r="I951" s="75" t="s">
        <v>3079</v>
      </c>
      <c r="J951" s="815"/>
      <c r="K951" s="815"/>
      <c r="L951" s="815"/>
      <c r="M951" s="815"/>
      <c r="N951" s="815"/>
      <c r="O951" s="815"/>
      <c r="P951" s="815"/>
      <c r="Q951" s="815"/>
      <c r="R951" s="815"/>
      <c r="V951" s="815"/>
    </row>
    <row r="952" spans="1:25" x14ac:dyDescent="0.2">
      <c r="A952" s="826" t="s">
        <v>4418</v>
      </c>
      <c r="B952" s="816" t="s">
        <v>987</v>
      </c>
      <c r="C952" s="821"/>
      <c r="D952" s="120">
        <v>43808</v>
      </c>
      <c r="E952" s="106" t="s">
        <v>4416</v>
      </c>
      <c r="F952" s="826" t="s">
        <v>4415</v>
      </c>
      <c r="G952" s="819"/>
      <c r="H952" s="819"/>
      <c r="I952" s="826" t="s">
        <v>3071</v>
      </c>
      <c r="S952" s="815"/>
      <c r="W952" s="815"/>
    </row>
    <row r="953" spans="1:25" x14ac:dyDescent="0.2">
      <c r="A953" s="75" t="s">
        <v>456</v>
      </c>
      <c r="B953" s="19" t="s">
        <v>3080</v>
      </c>
      <c r="C953" s="44"/>
      <c r="D953" s="120">
        <v>42175</v>
      </c>
      <c r="E953" s="106" t="s">
        <v>457</v>
      </c>
      <c r="F953" s="75" t="s">
        <v>456</v>
      </c>
      <c r="G953" s="35"/>
      <c r="H953" s="35"/>
      <c r="I953" s="19" t="s">
        <v>3043</v>
      </c>
    </row>
    <row r="954" spans="1:25" x14ac:dyDescent="0.2">
      <c r="A954" s="74" t="s">
        <v>1994</v>
      </c>
      <c r="B954" s="19" t="s">
        <v>1995</v>
      </c>
      <c r="C954" s="44" t="s">
        <v>3068</v>
      </c>
      <c r="D954" s="120">
        <v>40982</v>
      </c>
      <c r="E954" s="106" t="s">
        <v>3045</v>
      </c>
      <c r="F954" s="74" t="s">
        <v>1994</v>
      </c>
      <c r="G954" s="35"/>
      <c r="H954" s="35"/>
      <c r="I954" s="19" t="s">
        <v>3081</v>
      </c>
      <c r="T954" s="815"/>
      <c r="V954" s="815"/>
    </row>
    <row r="955" spans="1:25" x14ac:dyDescent="0.2">
      <c r="A955" s="74" t="s">
        <v>1025</v>
      </c>
      <c r="B955" s="19" t="s">
        <v>3082</v>
      </c>
      <c r="C955" s="44"/>
      <c r="D955" s="120">
        <v>42709</v>
      </c>
      <c r="E955" s="19" t="s">
        <v>1026</v>
      </c>
      <c r="F955" s="74" t="s">
        <v>1025</v>
      </c>
      <c r="G955" s="35"/>
      <c r="H955" s="35"/>
      <c r="I955" s="19" t="s">
        <v>3043</v>
      </c>
    </row>
    <row r="956" spans="1:25" x14ac:dyDescent="0.2">
      <c r="A956" s="74" t="s">
        <v>3083</v>
      </c>
      <c r="B956" s="19" t="s">
        <v>2050</v>
      </c>
      <c r="C956" s="44" t="s">
        <v>3068</v>
      </c>
      <c r="D956" s="120">
        <v>39995</v>
      </c>
      <c r="E956" s="106" t="s">
        <v>2050</v>
      </c>
      <c r="F956" s="209" t="s">
        <v>2049</v>
      </c>
      <c r="G956" s="35"/>
      <c r="H956" s="35"/>
      <c r="I956" s="19" t="s">
        <v>3084</v>
      </c>
      <c r="J956" s="815"/>
      <c r="K956" s="815"/>
      <c r="L956" s="815"/>
      <c r="M956" s="815"/>
      <c r="N956" s="815"/>
      <c r="O956" s="815"/>
      <c r="P956" s="815"/>
      <c r="Q956" s="815"/>
      <c r="R956" s="815"/>
      <c r="S956" s="815"/>
    </row>
    <row r="957" spans="1:25" x14ac:dyDescent="0.2">
      <c r="A957" s="205" t="s">
        <v>3085</v>
      </c>
      <c r="B957" s="30" t="s">
        <v>2092</v>
      </c>
      <c r="C957" s="21" t="s">
        <v>3068</v>
      </c>
      <c r="D957" s="118">
        <v>42522</v>
      </c>
      <c r="E957" s="89" t="s">
        <v>2092</v>
      </c>
      <c r="F957" s="54" t="s">
        <v>2091</v>
      </c>
      <c r="G957" s="38"/>
      <c r="H957" s="38"/>
      <c r="I957" s="30" t="s">
        <v>3086</v>
      </c>
    </row>
    <row r="958" spans="1:25" x14ac:dyDescent="0.2">
      <c r="A958" s="74" t="s">
        <v>3087</v>
      </c>
      <c r="B958" s="19" t="s">
        <v>2097</v>
      </c>
      <c r="C958" s="44" t="s">
        <v>3068</v>
      </c>
      <c r="D958" s="120">
        <v>42132</v>
      </c>
      <c r="E958" s="106" t="s">
        <v>2097</v>
      </c>
      <c r="F958" s="74" t="s">
        <v>2096</v>
      </c>
      <c r="G958" s="35"/>
      <c r="H958" s="35"/>
      <c r="I958" s="19" t="s">
        <v>3043</v>
      </c>
      <c r="U958" s="815"/>
    </row>
    <row r="959" spans="1:25" x14ac:dyDescent="0.2">
      <c r="A959" s="31" t="s">
        <v>1098</v>
      </c>
      <c r="B959" s="19" t="s">
        <v>3088</v>
      </c>
      <c r="C959" s="44"/>
      <c r="D959" s="120">
        <v>42941</v>
      </c>
      <c r="E959" s="106" t="s">
        <v>1099</v>
      </c>
      <c r="F959" s="31" t="s">
        <v>1098</v>
      </c>
      <c r="G959" s="35"/>
      <c r="H959" s="35"/>
      <c r="I959" s="19" t="s">
        <v>3043</v>
      </c>
    </row>
    <row r="960" spans="1:25" s="815" customFormat="1" x14ac:dyDescent="0.2">
      <c r="A960" s="74" t="s">
        <v>3089</v>
      </c>
      <c r="B960" s="19" t="s">
        <v>533</v>
      </c>
      <c r="C960" s="44"/>
      <c r="D960" s="120">
        <v>41891</v>
      </c>
      <c r="E960" s="106" t="s">
        <v>533</v>
      </c>
      <c r="F960" s="74" t="s">
        <v>532</v>
      </c>
      <c r="G960" s="35"/>
      <c r="H960" s="35"/>
      <c r="I960" s="19" t="s">
        <v>3043</v>
      </c>
      <c r="S960"/>
      <c r="T960"/>
      <c r="U960"/>
      <c r="V960"/>
      <c r="W960"/>
      <c r="X960"/>
      <c r="Y960"/>
    </row>
    <row r="961" spans="1:25" x14ac:dyDescent="0.2">
      <c r="A961" s="96" t="s">
        <v>3090</v>
      </c>
      <c r="B961" s="50" t="s">
        <v>2170</v>
      </c>
      <c r="C961" s="46" t="s">
        <v>3068</v>
      </c>
      <c r="D961" s="208">
        <v>41950</v>
      </c>
      <c r="E961" s="207" t="s">
        <v>2170</v>
      </c>
      <c r="F961" s="82" t="s">
        <v>2169</v>
      </c>
      <c r="G961" s="43"/>
      <c r="H961" s="43"/>
      <c r="I961" s="50" t="s">
        <v>3043</v>
      </c>
      <c r="X961" s="815"/>
      <c r="Y961" s="815"/>
    </row>
    <row r="962" spans="1:25" s="815" customFormat="1" x14ac:dyDescent="0.2">
      <c r="A962" s="75" t="s">
        <v>3091</v>
      </c>
      <c r="B962" s="19" t="s">
        <v>538</v>
      </c>
      <c r="C962" s="44"/>
      <c r="D962" s="120">
        <v>42865</v>
      </c>
      <c r="E962" s="19" t="s">
        <v>538</v>
      </c>
      <c r="F962" s="106" t="s">
        <v>537</v>
      </c>
      <c r="G962" s="35"/>
      <c r="H962" s="35"/>
      <c r="I962" s="19" t="s">
        <v>3043</v>
      </c>
      <c r="J962"/>
      <c r="K962"/>
      <c r="L962"/>
      <c r="M962"/>
      <c r="N962"/>
      <c r="O962"/>
      <c r="P962"/>
      <c r="Q962"/>
      <c r="R962"/>
      <c r="S962"/>
      <c r="T962"/>
      <c r="V962"/>
      <c r="W962"/>
      <c r="X962"/>
      <c r="Y962"/>
    </row>
    <row r="963" spans="1:25" x14ac:dyDescent="0.2">
      <c r="A963" s="75" t="s">
        <v>3092</v>
      </c>
      <c r="B963" s="19" t="s">
        <v>3093</v>
      </c>
      <c r="C963" s="44" t="s">
        <v>3068</v>
      </c>
      <c r="D963" s="120">
        <v>42312</v>
      </c>
      <c r="E963" s="106" t="s">
        <v>1924</v>
      </c>
      <c r="F963" s="74" t="s">
        <v>1923</v>
      </c>
      <c r="G963" s="35"/>
      <c r="H963" s="35"/>
      <c r="I963" s="19" t="s">
        <v>3043</v>
      </c>
      <c r="X963" s="815"/>
      <c r="Y963" s="815"/>
    </row>
    <row r="964" spans="1:25" s="815" customFormat="1" x14ac:dyDescent="0.2">
      <c r="A964" s="826" t="s">
        <v>1187</v>
      </c>
      <c r="B964" s="816" t="s">
        <v>1188</v>
      </c>
      <c r="C964" s="821"/>
      <c r="D964" s="120">
        <v>44001</v>
      </c>
      <c r="E964" s="106" t="s">
        <v>4527</v>
      </c>
      <c r="F964" s="825" t="s">
        <v>4528</v>
      </c>
      <c r="G964" s="819"/>
      <c r="H964" s="819"/>
      <c r="I964" s="816" t="s">
        <v>3043</v>
      </c>
    </row>
    <row r="965" spans="1:25" s="815" customFormat="1" x14ac:dyDescent="0.2">
      <c r="A965" s="75" t="s">
        <v>3094</v>
      </c>
      <c r="B965" s="19" t="s">
        <v>3095</v>
      </c>
      <c r="C965" s="44"/>
      <c r="D965" s="120">
        <v>40352</v>
      </c>
      <c r="E965" s="106" t="s">
        <v>697</v>
      </c>
      <c r="F965" s="209" t="s">
        <v>696</v>
      </c>
      <c r="G965" s="35"/>
      <c r="H965" s="35"/>
      <c r="I965" s="19" t="s">
        <v>3043</v>
      </c>
      <c r="J965"/>
      <c r="K965"/>
      <c r="L965"/>
      <c r="M965"/>
      <c r="N965"/>
      <c r="O965"/>
      <c r="P965"/>
      <c r="Q965"/>
      <c r="R965"/>
      <c r="S965"/>
      <c r="U965"/>
      <c r="V965"/>
      <c r="W965"/>
      <c r="X965"/>
      <c r="Y965"/>
    </row>
    <row r="966" spans="1:25" s="815" customFormat="1" x14ac:dyDescent="0.2">
      <c r="A966" s="75" t="s">
        <v>2282</v>
      </c>
      <c r="B966" s="19" t="s">
        <v>3096</v>
      </c>
      <c r="C966" s="44" t="s">
        <v>3068</v>
      </c>
      <c r="D966" s="120">
        <v>41267</v>
      </c>
      <c r="E966" s="106" t="s">
        <v>2283</v>
      </c>
      <c r="F966" s="74" t="s">
        <v>2282</v>
      </c>
      <c r="G966" s="35"/>
      <c r="H966" s="35"/>
      <c r="I966" s="19" t="s">
        <v>3043</v>
      </c>
      <c r="J966"/>
      <c r="K966"/>
      <c r="L966"/>
      <c r="M966"/>
      <c r="N966"/>
      <c r="O966"/>
      <c r="P966"/>
      <c r="Q966"/>
      <c r="R966"/>
      <c r="S966"/>
      <c r="T966"/>
      <c r="V966"/>
      <c r="W966"/>
    </row>
    <row r="967" spans="1:25" x14ac:dyDescent="0.2">
      <c r="A967" s="106" t="s">
        <v>1225</v>
      </c>
      <c r="B967" s="19" t="s">
        <v>2295</v>
      </c>
      <c r="C967" s="44"/>
      <c r="D967" s="120">
        <v>42552</v>
      </c>
      <c r="E967" s="106" t="s">
        <v>1226</v>
      </c>
      <c r="F967" s="209" t="s">
        <v>1225</v>
      </c>
      <c r="G967" s="35"/>
      <c r="H967" s="35"/>
      <c r="I967" s="19" t="s">
        <v>3043</v>
      </c>
      <c r="S967" s="815"/>
      <c r="X967" s="815"/>
      <c r="Y967" s="815"/>
    </row>
    <row r="968" spans="1:25" x14ac:dyDescent="0.2">
      <c r="A968" s="106" t="s">
        <v>4223</v>
      </c>
      <c r="B968" s="816" t="s">
        <v>4182</v>
      </c>
      <c r="C968" s="821"/>
      <c r="D968" s="120">
        <v>43256</v>
      </c>
      <c r="E968" s="106" t="s">
        <v>4196</v>
      </c>
      <c r="F968" s="209" t="s">
        <v>4197</v>
      </c>
      <c r="G968" s="819"/>
      <c r="H968" s="819"/>
      <c r="I968" s="816" t="s">
        <v>4224</v>
      </c>
    </row>
    <row r="969" spans="1:25" x14ac:dyDescent="0.2">
      <c r="A969" s="59" t="s">
        <v>2314</v>
      </c>
      <c r="B969" s="30" t="s">
        <v>3097</v>
      </c>
      <c r="C969" s="21" t="s">
        <v>3068</v>
      </c>
      <c r="D969" s="118">
        <v>40982</v>
      </c>
      <c r="E969" s="89" t="s">
        <v>2315</v>
      </c>
      <c r="F969" s="54" t="s">
        <v>2314</v>
      </c>
      <c r="G969" s="38"/>
      <c r="H969" s="38"/>
      <c r="I969" s="30" t="s">
        <v>3081</v>
      </c>
      <c r="T969" s="815"/>
    </row>
    <row r="970" spans="1:25" x14ac:dyDescent="0.2">
      <c r="A970" s="75" t="s">
        <v>3052</v>
      </c>
      <c r="B970" s="19" t="s">
        <v>850</v>
      </c>
      <c r="C970" s="44"/>
      <c r="D970" s="120">
        <v>42291</v>
      </c>
      <c r="E970" s="106" t="s">
        <v>850</v>
      </c>
      <c r="F970" s="74" t="s">
        <v>849</v>
      </c>
      <c r="G970" s="35"/>
      <c r="H970" s="35"/>
      <c r="I970" s="19" t="s">
        <v>3043</v>
      </c>
      <c r="W970" s="815"/>
    </row>
    <row r="971" spans="1:25" x14ac:dyDescent="0.2">
      <c r="A971" s="75" t="s">
        <v>1268</v>
      </c>
      <c r="B971" s="19" t="s">
        <v>1269</v>
      </c>
      <c r="C971" s="44"/>
      <c r="D971" s="120">
        <v>43102</v>
      </c>
      <c r="E971" s="106" t="s">
        <v>3951</v>
      </c>
      <c r="F971" s="74" t="s">
        <v>3952</v>
      </c>
      <c r="G971" s="35"/>
      <c r="H971" s="35"/>
      <c r="I971" s="19" t="s">
        <v>3043</v>
      </c>
      <c r="J971" s="815"/>
      <c r="K971" s="815"/>
      <c r="L971" s="815"/>
      <c r="M971" s="815"/>
      <c r="N971" s="815"/>
      <c r="O971" s="815"/>
      <c r="P971" s="815"/>
      <c r="Q971" s="815"/>
      <c r="R971" s="815"/>
      <c r="S971" s="815"/>
    </row>
    <row r="972" spans="1:25" x14ac:dyDescent="0.2">
      <c r="A972" s="75" t="s">
        <v>3098</v>
      </c>
      <c r="B972" s="19" t="s">
        <v>1299</v>
      </c>
      <c r="C972" s="44"/>
      <c r="D972" s="120">
        <v>42310</v>
      </c>
      <c r="E972" s="106" t="s">
        <v>1299</v>
      </c>
      <c r="F972" s="74" t="s">
        <v>1298</v>
      </c>
      <c r="G972" s="35"/>
      <c r="H972" s="35"/>
      <c r="I972" s="19" t="s">
        <v>3043</v>
      </c>
      <c r="T972" s="815"/>
      <c r="V972" s="815"/>
      <c r="W972" s="815"/>
    </row>
    <row r="973" spans="1:25" x14ac:dyDescent="0.2">
      <c r="A973" s="826" t="s">
        <v>1296</v>
      </c>
      <c r="B973" s="816" t="s">
        <v>1297</v>
      </c>
      <c r="C973" s="821"/>
      <c r="D973" s="120">
        <v>43728</v>
      </c>
      <c r="E973" s="106" t="s">
        <v>4407</v>
      </c>
      <c r="F973" s="825" t="s">
        <v>4408</v>
      </c>
      <c r="G973" s="819"/>
      <c r="H973" s="819"/>
      <c r="I973" s="816" t="s">
        <v>3043</v>
      </c>
    </row>
    <row r="974" spans="1:25" x14ac:dyDescent="0.2">
      <c r="A974" s="96" t="s">
        <v>3099</v>
      </c>
      <c r="B974" s="50" t="s">
        <v>3100</v>
      </c>
      <c r="C974" s="46" t="s">
        <v>3068</v>
      </c>
      <c r="D974" s="208">
        <v>41767</v>
      </c>
      <c r="E974" s="207" t="s">
        <v>2234</v>
      </c>
      <c r="F974" s="82" t="s">
        <v>2233</v>
      </c>
      <c r="G974" s="43"/>
      <c r="H974" s="43"/>
      <c r="I974" s="50" t="s">
        <v>3043</v>
      </c>
      <c r="S974" s="815"/>
      <c r="V974" s="815"/>
      <c r="W974" s="815"/>
    </row>
    <row r="975" spans="1:25" x14ac:dyDescent="0.2">
      <c r="A975" s="75" t="s">
        <v>622</v>
      </c>
      <c r="B975" s="19" t="s">
        <v>3101</v>
      </c>
      <c r="C975" s="44"/>
      <c r="D975" s="120">
        <v>40980</v>
      </c>
      <c r="E975" s="106" t="s">
        <v>3102</v>
      </c>
      <c r="F975" s="74" t="s">
        <v>622</v>
      </c>
      <c r="G975" s="35"/>
      <c r="H975" s="35"/>
      <c r="I975" s="19" t="s">
        <v>3103</v>
      </c>
      <c r="J975" s="815"/>
      <c r="K975" s="815"/>
      <c r="L975" s="815"/>
      <c r="M975" s="815"/>
      <c r="N975" s="815"/>
      <c r="O975" s="815"/>
      <c r="P975" s="815"/>
      <c r="Q975" s="815"/>
      <c r="R975" s="815"/>
      <c r="W975" s="815"/>
    </row>
    <row r="976" spans="1:25" x14ac:dyDescent="0.2">
      <c r="A976" s="75" t="s">
        <v>622</v>
      </c>
      <c r="B976" s="19" t="s">
        <v>3104</v>
      </c>
      <c r="C976" s="44"/>
      <c r="D976" s="120">
        <v>42368</v>
      </c>
      <c r="E976" s="106" t="s">
        <v>623</v>
      </c>
      <c r="F976" s="75" t="s">
        <v>622</v>
      </c>
      <c r="G976" s="35"/>
      <c r="H976" s="35"/>
      <c r="I976" s="19" t="s">
        <v>3105</v>
      </c>
      <c r="V976" s="815"/>
    </row>
    <row r="977" spans="1:25" x14ac:dyDescent="0.2">
      <c r="A977" s="826" t="s">
        <v>4510</v>
      </c>
      <c r="B977" s="816" t="s">
        <v>1316</v>
      </c>
      <c r="C977" s="821"/>
      <c r="D977" s="120">
        <v>43921</v>
      </c>
      <c r="E977" s="106" t="s">
        <v>4509</v>
      </c>
      <c r="F977" s="825" t="s">
        <v>4508</v>
      </c>
      <c r="G977" s="819"/>
      <c r="H977" s="819"/>
      <c r="I977" s="822" t="s">
        <v>3043</v>
      </c>
      <c r="V977" s="815"/>
    </row>
    <row r="978" spans="1:25" x14ac:dyDescent="0.2">
      <c r="A978" s="106" t="s">
        <v>3106</v>
      </c>
      <c r="B978" s="19" t="s">
        <v>1346</v>
      </c>
      <c r="C978" s="44"/>
      <c r="D978" s="120">
        <v>42613</v>
      </c>
      <c r="E978" s="19" t="s">
        <v>1346</v>
      </c>
      <c r="F978" s="209" t="s">
        <v>1345</v>
      </c>
      <c r="G978" s="35"/>
      <c r="H978" s="35"/>
      <c r="I978" s="19" t="s">
        <v>3043</v>
      </c>
      <c r="J978" s="815"/>
      <c r="K978" s="815"/>
      <c r="L978" s="815"/>
      <c r="M978" s="815"/>
      <c r="N978" s="815"/>
      <c r="O978" s="815"/>
      <c r="P978" s="815"/>
      <c r="Q978" s="815"/>
      <c r="R978" s="815"/>
    </row>
    <row r="979" spans="1:25" x14ac:dyDescent="0.2">
      <c r="A979" s="75" t="s">
        <v>3107</v>
      </c>
      <c r="B979" s="19" t="s">
        <v>649</v>
      </c>
      <c r="C979" s="44"/>
      <c r="D979" s="120">
        <v>42768</v>
      </c>
      <c r="E979" s="19" t="s">
        <v>649</v>
      </c>
      <c r="F979" s="74" t="s">
        <v>648</v>
      </c>
      <c r="G979" s="35"/>
      <c r="H979" s="35"/>
      <c r="I979" s="19" t="s">
        <v>3043</v>
      </c>
    </row>
    <row r="980" spans="1:25" x14ac:dyDescent="0.2">
      <c r="A980" s="106" t="s">
        <v>3108</v>
      </c>
      <c r="B980" s="19" t="s">
        <v>3109</v>
      </c>
      <c r="C980" s="44"/>
      <c r="D980" s="120">
        <v>42492</v>
      </c>
      <c r="E980" s="106" t="s">
        <v>798</v>
      </c>
      <c r="F980" s="74" t="s">
        <v>797</v>
      </c>
      <c r="G980" s="35"/>
      <c r="H980" s="35"/>
      <c r="I980" s="19" t="s">
        <v>3043</v>
      </c>
    </row>
    <row r="981" spans="1:25" s="815" customFormat="1" x14ac:dyDescent="0.2">
      <c r="A981" s="59" t="s">
        <v>3110</v>
      </c>
      <c r="B981" s="30" t="s">
        <v>3111</v>
      </c>
      <c r="C981" s="21"/>
      <c r="D981" s="118">
        <v>41408</v>
      </c>
      <c r="E981" s="89" t="s">
        <v>3112</v>
      </c>
      <c r="F981" s="205" t="s">
        <v>3113</v>
      </c>
      <c r="G981" s="38"/>
      <c r="H981" s="38"/>
      <c r="I981" s="30" t="s">
        <v>3043</v>
      </c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</row>
    <row r="982" spans="1:25" x14ac:dyDescent="0.2">
      <c r="A982" s="106" t="s">
        <v>3113</v>
      </c>
      <c r="B982" s="19" t="s">
        <v>3112</v>
      </c>
      <c r="C982" s="44"/>
      <c r="D982" s="120">
        <v>42492</v>
      </c>
      <c r="E982" s="106" t="s">
        <v>329</v>
      </c>
      <c r="F982" s="74" t="s">
        <v>328</v>
      </c>
      <c r="G982" s="35"/>
      <c r="H982" s="35"/>
      <c r="I982" s="19" t="s">
        <v>3043</v>
      </c>
      <c r="X982" s="815"/>
      <c r="Y982" s="815"/>
    </row>
    <row r="983" spans="1:25" x14ac:dyDescent="0.2">
      <c r="A983" s="75" t="s">
        <v>2488</v>
      </c>
      <c r="B983" s="19" t="s">
        <v>3114</v>
      </c>
      <c r="C983" s="44" t="s">
        <v>3068</v>
      </c>
      <c r="D983" s="120">
        <v>42513</v>
      </c>
      <c r="E983" s="106" t="s">
        <v>2489</v>
      </c>
      <c r="F983" s="74" t="s">
        <v>2488</v>
      </c>
      <c r="G983" s="35"/>
      <c r="H983" s="35"/>
      <c r="I983" s="19" t="s">
        <v>3043</v>
      </c>
      <c r="U983" s="815"/>
    </row>
    <row r="984" spans="1:25" x14ac:dyDescent="0.2">
      <c r="A984" s="75" t="s">
        <v>3115</v>
      </c>
      <c r="B984" s="19" t="s">
        <v>282</v>
      </c>
      <c r="C984" s="44"/>
      <c r="D984" s="120">
        <v>42032</v>
      </c>
      <c r="E984" s="106" t="s">
        <v>282</v>
      </c>
      <c r="F984" s="75" t="s">
        <v>281</v>
      </c>
      <c r="G984" s="35"/>
      <c r="H984" s="35"/>
      <c r="I984" s="19" t="s">
        <v>3116</v>
      </c>
    </row>
    <row r="985" spans="1:25" x14ac:dyDescent="0.2">
      <c r="A985" s="96" t="s">
        <v>3117</v>
      </c>
      <c r="B985" s="50" t="s">
        <v>293</v>
      </c>
      <c r="C985" s="46"/>
      <c r="D985" s="208">
        <v>41736</v>
      </c>
      <c r="E985" s="207" t="s">
        <v>293</v>
      </c>
      <c r="F985" s="82" t="s">
        <v>292</v>
      </c>
      <c r="G985" s="43"/>
      <c r="H985" s="43"/>
      <c r="I985" s="50" t="s">
        <v>3043</v>
      </c>
      <c r="U985" s="815"/>
    </row>
    <row r="986" spans="1:25" x14ac:dyDescent="0.2">
      <c r="A986" s="19" t="s">
        <v>4069</v>
      </c>
      <c r="B986" s="19" t="s">
        <v>680</v>
      </c>
      <c r="C986" s="44"/>
      <c r="D986" s="120">
        <v>43209</v>
      </c>
      <c r="E986" s="106" t="s">
        <v>680</v>
      </c>
      <c r="F986" s="31" t="s">
        <v>4070</v>
      </c>
      <c r="G986" s="35"/>
      <c r="H986" s="35"/>
      <c r="I986" s="19" t="s">
        <v>3043</v>
      </c>
    </row>
    <row r="987" spans="1:25" x14ac:dyDescent="0.2">
      <c r="A987" s="31" t="s">
        <v>4307</v>
      </c>
      <c r="B987" s="816" t="s">
        <v>3859</v>
      </c>
      <c r="C987" s="821"/>
      <c r="D987" s="120">
        <v>43788</v>
      </c>
      <c r="E987" s="106" t="s">
        <v>2286</v>
      </c>
      <c r="F987" s="848" t="s">
        <v>4414</v>
      </c>
      <c r="G987" s="819"/>
      <c r="H987" s="819"/>
      <c r="I987" s="816" t="s">
        <v>3071</v>
      </c>
      <c r="U987" s="815"/>
    </row>
    <row r="988" spans="1:25" x14ac:dyDescent="0.2">
      <c r="A988" s="74" t="s">
        <v>2547</v>
      </c>
      <c r="B988" s="19" t="s">
        <v>2548</v>
      </c>
      <c r="C988" s="44"/>
      <c r="D988" s="120">
        <v>41423</v>
      </c>
      <c r="E988" s="106" t="s">
        <v>3118</v>
      </c>
      <c r="F988" s="74" t="s">
        <v>3119</v>
      </c>
      <c r="G988" s="35"/>
      <c r="H988" s="35"/>
      <c r="I988" s="19" t="s">
        <v>3120</v>
      </c>
      <c r="U988" s="815"/>
    </row>
    <row r="989" spans="1:25" x14ac:dyDescent="0.2">
      <c r="A989" s="209" t="s">
        <v>3121</v>
      </c>
      <c r="B989" s="19" t="s">
        <v>2567</v>
      </c>
      <c r="C989" s="44"/>
      <c r="D989" s="120">
        <v>42593</v>
      </c>
      <c r="E989" s="19" t="s">
        <v>2567</v>
      </c>
      <c r="F989" s="209" t="s">
        <v>2566</v>
      </c>
      <c r="G989" s="35"/>
      <c r="H989" s="35"/>
      <c r="I989" s="19" t="s">
        <v>3043</v>
      </c>
      <c r="T989" s="815"/>
    </row>
    <row r="990" spans="1:25" x14ac:dyDescent="0.2">
      <c r="A990" s="74" t="s">
        <v>3122</v>
      </c>
      <c r="B990" s="19" t="s">
        <v>3123</v>
      </c>
      <c r="C990" s="44"/>
      <c r="D990" s="120">
        <v>42054</v>
      </c>
      <c r="E990" s="106" t="s">
        <v>571</v>
      </c>
      <c r="F990" s="74" t="s">
        <v>570</v>
      </c>
      <c r="G990" s="35"/>
      <c r="H990" s="35"/>
      <c r="I990" s="19" t="s">
        <v>3043</v>
      </c>
      <c r="W990" s="815"/>
    </row>
    <row r="991" spans="1:25" x14ac:dyDescent="0.2">
      <c r="A991" s="825" t="s">
        <v>4221</v>
      </c>
      <c r="B991" s="816" t="s">
        <v>4013</v>
      </c>
      <c r="C991" s="821"/>
      <c r="D991" s="120">
        <v>43343</v>
      </c>
      <c r="E991" s="106" t="s">
        <v>4186</v>
      </c>
      <c r="F991" s="825" t="s">
        <v>4222</v>
      </c>
      <c r="G991" s="819"/>
      <c r="H991" s="819"/>
      <c r="I991" s="816" t="s">
        <v>3140</v>
      </c>
      <c r="K991" s="831"/>
      <c r="S991" s="815"/>
      <c r="T991" s="815"/>
    </row>
    <row r="992" spans="1:25" x14ac:dyDescent="0.2">
      <c r="A992" s="74" t="s">
        <v>3124</v>
      </c>
      <c r="B992" s="19" t="s">
        <v>313</v>
      </c>
      <c r="C992" s="44"/>
      <c r="D992" s="120">
        <v>41218</v>
      </c>
      <c r="E992" s="106" t="s">
        <v>313</v>
      </c>
      <c r="F992" s="74" t="s">
        <v>312</v>
      </c>
      <c r="G992" s="35"/>
      <c r="H992" s="35"/>
      <c r="I992" s="19" t="s">
        <v>3125</v>
      </c>
      <c r="V992" s="815"/>
    </row>
    <row r="993" spans="1:25" s="815" customFormat="1" x14ac:dyDescent="0.2">
      <c r="A993" s="831" t="s">
        <v>1563</v>
      </c>
      <c r="B993" s="842" t="s">
        <v>1564</v>
      </c>
      <c r="C993" s="821"/>
      <c r="D993" s="120">
        <v>44013</v>
      </c>
      <c r="E993" s="106" t="s">
        <v>4532</v>
      </c>
      <c r="F993" s="825" t="s">
        <v>4533</v>
      </c>
      <c r="G993" s="819"/>
      <c r="H993" s="819"/>
      <c r="I993" s="816" t="s">
        <v>3043</v>
      </c>
    </row>
    <row r="994" spans="1:25" s="815" customFormat="1" x14ac:dyDescent="0.2">
      <c r="A994" s="54" t="s">
        <v>736</v>
      </c>
      <c r="B994" s="30" t="s">
        <v>3126</v>
      </c>
      <c r="C994" s="21"/>
      <c r="D994" s="118">
        <v>40905</v>
      </c>
      <c r="E994" s="89" t="s">
        <v>737</v>
      </c>
      <c r="F994" s="54" t="s">
        <v>736</v>
      </c>
      <c r="G994" s="38"/>
      <c r="H994" s="38"/>
      <c r="I994" s="30" t="s">
        <v>3043</v>
      </c>
      <c r="J994"/>
      <c r="K994"/>
      <c r="L994"/>
      <c r="M994"/>
      <c r="N994"/>
      <c r="O994"/>
      <c r="P994"/>
      <c r="Q994"/>
      <c r="R994"/>
      <c r="V994"/>
      <c r="W994"/>
      <c r="X994"/>
      <c r="Y994"/>
    </row>
    <row r="995" spans="1:25" s="815" customFormat="1" x14ac:dyDescent="0.2">
      <c r="A995" s="848" t="s">
        <v>4080</v>
      </c>
      <c r="B995" s="842" t="s">
        <v>4081</v>
      </c>
      <c r="C995" s="821"/>
      <c r="D995" s="120">
        <v>44014</v>
      </c>
      <c r="E995" s="106" t="s">
        <v>4535</v>
      </c>
      <c r="F995" s="825" t="s">
        <v>4536</v>
      </c>
      <c r="G995" s="819"/>
      <c r="H995" s="819"/>
      <c r="I995" s="817" t="s">
        <v>3043</v>
      </c>
    </row>
    <row r="996" spans="1:25" x14ac:dyDescent="0.2">
      <c r="A996" s="825" t="s">
        <v>4315</v>
      </c>
      <c r="B996" s="816" t="s">
        <v>4314</v>
      </c>
      <c r="C996" s="821"/>
      <c r="D996" s="120">
        <v>43404</v>
      </c>
      <c r="E996" s="106" t="s">
        <v>4311</v>
      </c>
      <c r="F996" s="825" t="s">
        <v>4310</v>
      </c>
      <c r="G996" s="819"/>
      <c r="H996" s="819"/>
      <c r="I996" s="816" t="s">
        <v>3140</v>
      </c>
      <c r="T996" s="815"/>
      <c r="X996" s="815"/>
      <c r="Y996" s="815"/>
    </row>
    <row r="997" spans="1:25" x14ac:dyDescent="0.2">
      <c r="A997" s="74" t="s">
        <v>2698</v>
      </c>
      <c r="B997" s="19" t="s">
        <v>2699</v>
      </c>
      <c r="C997" s="44" t="s">
        <v>3068</v>
      </c>
      <c r="D997" s="120">
        <v>40358</v>
      </c>
      <c r="E997" s="106" t="s">
        <v>2699</v>
      </c>
      <c r="F997" s="209" t="s">
        <v>3127</v>
      </c>
      <c r="G997" s="35"/>
      <c r="H997" s="35"/>
      <c r="I997" s="19" t="s">
        <v>3128</v>
      </c>
      <c r="J997" s="815"/>
      <c r="K997" s="815"/>
      <c r="L997" s="815"/>
      <c r="M997" s="815"/>
      <c r="N997" s="815"/>
      <c r="O997" s="815"/>
      <c r="P997" s="815"/>
      <c r="Q997" s="815"/>
      <c r="R997" s="815"/>
      <c r="S997" s="815"/>
    </row>
    <row r="998" spans="1:25" x14ac:dyDescent="0.2">
      <c r="A998" s="825" t="s">
        <v>1600</v>
      </c>
      <c r="B998" s="816" t="s">
        <v>1601</v>
      </c>
      <c r="C998" s="821"/>
      <c r="D998" s="120">
        <v>43920</v>
      </c>
      <c r="E998" s="106" t="s">
        <v>4513</v>
      </c>
      <c r="F998" s="825" t="s">
        <v>1600</v>
      </c>
      <c r="G998" s="819"/>
      <c r="H998" s="819"/>
      <c r="I998" s="816" t="s">
        <v>3043</v>
      </c>
      <c r="J998" s="815"/>
      <c r="K998" s="815"/>
      <c r="L998" s="815"/>
      <c r="M998" s="815"/>
      <c r="N998" s="815"/>
      <c r="O998" s="815"/>
      <c r="P998" s="815"/>
      <c r="Q998" s="815"/>
      <c r="R998" s="815"/>
      <c r="S998" s="815"/>
      <c r="T998" s="815"/>
    </row>
    <row r="999" spans="1:25" x14ac:dyDescent="0.2">
      <c r="A999" s="74" t="s">
        <v>3129</v>
      </c>
      <c r="B999" s="19" t="s">
        <v>3130</v>
      </c>
      <c r="C999" s="44"/>
      <c r="D999" s="120">
        <v>42192</v>
      </c>
      <c r="E999" s="106" t="s">
        <v>1793</v>
      </c>
      <c r="F999" s="74" t="s">
        <v>3131</v>
      </c>
      <c r="G999" s="35"/>
      <c r="H999" s="35"/>
      <c r="I999" s="19" t="s">
        <v>3132</v>
      </c>
      <c r="S999" s="815"/>
    </row>
    <row r="1000" spans="1:25" x14ac:dyDescent="0.2">
      <c r="A1000" s="74" t="s">
        <v>3133</v>
      </c>
      <c r="B1000" s="19" t="s">
        <v>3134</v>
      </c>
      <c r="C1000" s="44"/>
      <c r="D1000" s="120">
        <v>42361</v>
      </c>
      <c r="E1000" s="106" t="s">
        <v>770</v>
      </c>
      <c r="F1000" s="74" t="s">
        <v>769</v>
      </c>
      <c r="G1000" s="35"/>
      <c r="H1000" s="35"/>
      <c r="I1000" s="19" t="s">
        <v>3043</v>
      </c>
      <c r="J1000" s="815"/>
      <c r="K1000" s="815"/>
      <c r="L1000" s="815"/>
      <c r="M1000" s="815"/>
      <c r="N1000" s="815"/>
      <c r="O1000" s="815"/>
      <c r="P1000" s="815"/>
      <c r="Q1000" s="815"/>
      <c r="R1000" s="815"/>
    </row>
    <row r="1001" spans="1:25" x14ac:dyDescent="0.2">
      <c r="A1001" s="82" t="s">
        <v>3135</v>
      </c>
      <c r="B1001" s="50" t="s">
        <v>1688</v>
      </c>
      <c r="C1001" s="46"/>
      <c r="D1001" s="208">
        <v>41962</v>
      </c>
      <c r="E1001" s="207" t="s">
        <v>1688</v>
      </c>
      <c r="F1001" s="82" t="s">
        <v>1687</v>
      </c>
      <c r="G1001" s="43"/>
      <c r="H1001" s="43"/>
      <c r="I1001" s="50" t="s">
        <v>3043</v>
      </c>
    </row>
    <row r="1002" spans="1:25" x14ac:dyDescent="0.2">
      <c r="A1002" s="74" t="s">
        <v>781</v>
      </c>
      <c r="B1002" s="19" t="s">
        <v>3136</v>
      </c>
      <c r="C1002" s="44"/>
      <c r="D1002" s="120">
        <v>41101</v>
      </c>
      <c r="E1002" s="106" t="s">
        <v>782</v>
      </c>
      <c r="F1002" s="74" t="s">
        <v>781</v>
      </c>
      <c r="G1002" s="35"/>
      <c r="H1002" s="35"/>
      <c r="I1002" s="19" t="s">
        <v>3043</v>
      </c>
      <c r="J1002" s="815"/>
      <c r="K1002" s="815"/>
      <c r="L1002" s="815"/>
      <c r="M1002" s="815"/>
      <c r="N1002" s="815"/>
      <c r="O1002" s="815"/>
      <c r="P1002" s="815"/>
      <c r="Q1002" s="815"/>
      <c r="R1002" s="815"/>
    </row>
    <row r="1003" spans="1:25" x14ac:dyDescent="0.2">
      <c r="A1003" s="106" t="s">
        <v>3137</v>
      </c>
      <c r="B1003" s="19" t="s">
        <v>800</v>
      </c>
      <c r="C1003" s="44"/>
      <c r="D1003" s="120">
        <v>42593</v>
      </c>
      <c r="E1003" s="19" t="s">
        <v>800</v>
      </c>
      <c r="F1003" s="106" t="s">
        <v>799</v>
      </c>
      <c r="G1003" s="35"/>
      <c r="H1003" s="35"/>
      <c r="I1003" s="19" t="s">
        <v>3043</v>
      </c>
      <c r="J1003" s="815"/>
      <c r="K1003" s="815"/>
      <c r="L1003" s="815"/>
      <c r="M1003" s="815"/>
      <c r="N1003" s="815"/>
      <c r="O1003" s="815"/>
      <c r="P1003" s="815"/>
      <c r="Q1003" s="815"/>
      <c r="R1003" s="815"/>
    </row>
    <row r="1004" spans="1:25" x14ac:dyDescent="0.2">
      <c r="A1004" s="75" t="s">
        <v>3138</v>
      </c>
      <c r="B1004" s="19" t="s">
        <v>3139</v>
      </c>
      <c r="C1004" s="44"/>
      <c r="D1004" s="120">
        <v>42857</v>
      </c>
      <c r="E1004" s="106" t="s">
        <v>554</v>
      </c>
      <c r="F1004" s="74" t="s">
        <v>553</v>
      </c>
      <c r="G1004" s="35"/>
      <c r="H1004" s="35"/>
      <c r="I1004" s="19" t="s">
        <v>3140</v>
      </c>
      <c r="W1004" s="815"/>
    </row>
    <row r="1005" spans="1:25" x14ac:dyDescent="0.2">
      <c r="A1005" s="74" t="s">
        <v>804</v>
      </c>
      <c r="B1005" s="19" t="s">
        <v>3141</v>
      </c>
      <c r="C1005" s="44"/>
      <c r="D1005" s="120">
        <v>40893</v>
      </c>
      <c r="E1005" s="106" t="s">
        <v>805</v>
      </c>
      <c r="F1005" s="74" t="s">
        <v>804</v>
      </c>
      <c r="G1005" s="35"/>
      <c r="H1005" s="35"/>
      <c r="I1005" s="19" t="s">
        <v>3043</v>
      </c>
    </row>
    <row r="1006" spans="1:25" x14ac:dyDescent="0.2">
      <c r="A1006" s="75" t="s">
        <v>3142</v>
      </c>
      <c r="B1006" s="19" t="s">
        <v>1974</v>
      </c>
      <c r="C1006" s="44" t="s">
        <v>3068</v>
      </c>
      <c r="D1006" s="120">
        <v>42306</v>
      </c>
      <c r="E1006" s="106" t="s">
        <v>1974</v>
      </c>
      <c r="F1006" s="74" t="s">
        <v>1973</v>
      </c>
      <c r="G1006" s="35"/>
      <c r="H1006" s="35"/>
      <c r="I1006" s="19" t="s">
        <v>3043</v>
      </c>
      <c r="V1006" s="815"/>
    </row>
    <row r="1007" spans="1:25" x14ac:dyDescent="0.2">
      <c r="A1007" s="59" t="s">
        <v>3143</v>
      </c>
      <c r="B1007" s="30" t="s">
        <v>3144</v>
      </c>
      <c r="C1007" s="21"/>
      <c r="D1007" s="118">
        <v>42948</v>
      </c>
      <c r="E1007" s="89" t="s">
        <v>918</v>
      </c>
      <c r="F1007" s="54" t="s">
        <v>917</v>
      </c>
      <c r="G1007" s="38"/>
      <c r="H1007" s="38"/>
      <c r="I1007" s="30" t="s">
        <v>3071</v>
      </c>
      <c r="U1007" s="815"/>
    </row>
    <row r="1008" spans="1:25" x14ac:dyDescent="0.2">
      <c r="A1008" s="75" t="s">
        <v>3145</v>
      </c>
      <c r="B1008" s="19" t="s">
        <v>3146</v>
      </c>
      <c r="C1008" s="44"/>
      <c r="D1008" s="120">
        <v>42961</v>
      </c>
      <c r="E1008" s="106" t="s">
        <v>920</v>
      </c>
      <c r="F1008" s="74" t="s">
        <v>919</v>
      </c>
      <c r="G1008" s="35"/>
      <c r="H1008" s="35"/>
      <c r="I1008" s="75" t="s">
        <v>3071</v>
      </c>
    </row>
    <row r="1009" spans="1:20" s="815" customFormat="1" x14ac:dyDescent="0.2">
      <c r="A1009" s="826" t="s">
        <v>1750</v>
      </c>
      <c r="B1009" s="816" t="s">
        <v>1751</v>
      </c>
      <c r="C1009" s="821"/>
      <c r="D1009" s="120">
        <v>43951</v>
      </c>
      <c r="E1009" s="106" t="s">
        <v>1751</v>
      </c>
      <c r="F1009" s="825" t="s">
        <v>4665</v>
      </c>
      <c r="G1009" s="819"/>
      <c r="H1009" s="819"/>
      <c r="I1009" s="816" t="s">
        <v>3043</v>
      </c>
    </row>
    <row r="1010" spans="1:20" x14ac:dyDescent="0.2">
      <c r="A1010" s="75" t="s">
        <v>3147</v>
      </c>
      <c r="B1010" s="19" t="s">
        <v>2924</v>
      </c>
      <c r="C1010" s="44" t="s">
        <v>3068</v>
      </c>
      <c r="D1010" s="120">
        <v>41124</v>
      </c>
      <c r="E1010" s="106" t="s">
        <v>2924</v>
      </c>
      <c r="F1010" s="75" t="s">
        <v>2923</v>
      </c>
      <c r="G1010" s="35"/>
      <c r="H1010" s="35"/>
      <c r="I1010" s="19" t="s">
        <v>3043</v>
      </c>
    </row>
    <row r="1011" spans="1:20" x14ac:dyDescent="0.2">
      <c r="A1011" s="826" t="s">
        <v>828</v>
      </c>
      <c r="B1011" s="816" t="s">
        <v>829</v>
      </c>
      <c r="C1011" s="821"/>
      <c r="D1011" s="120">
        <v>43924</v>
      </c>
      <c r="E1011" s="106" t="s">
        <v>4517</v>
      </c>
      <c r="F1011" s="825" t="s">
        <v>4518</v>
      </c>
      <c r="G1011" s="819"/>
      <c r="H1011" s="819"/>
      <c r="I1011" s="826" t="s">
        <v>3071</v>
      </c>
      <c r="J1011" s="815"/>
      <c r="K1011" s="815"/>
      <c r="L1011" s="815"/>
      <c r="M1011" s="815"/>
      <c r="N1011" s="815"/>
      <c r="O1011" s="815"/>
      <c r="P1011" s="815"/>
      <c r="Q1011" s="815"/>
      <c r="R1011" s="815"/>
      <c r="S1011" s="815"/>
      <c r="T1011" s="815"/>
    </row>
    <row r="1012" spans="1:20" x14ac:dyDescent="0.2">
      <c r="A1012" s="75" t="s">
        <v>3148</v>
      </c>
      <c r="B1012" s="19" t="s">
        <v>843</v>
      </c>
      <c r="C1012" s="44"/>
      <c r="D1012" s="120">
        <v>41166</v>
      </c>
      <c r="E1012" s="106" t="s">
        <v>843</v>
      </c>
      <c r="F1012" s="74" t="s">
        <v>842</v>
      </c>
      <c r="G1012" s="35"/>
      <c r="H1012" s="35"/>
      <c r="I1012" s="19" t="s">
        <v>3149</v>
      </c>
    </row>
    <row r="1013" spans="1:20" x14ac:dyDescent="0.2">
      <c r="A1013" s="96" t="s">
        <v>3150</v>
      </c>
      <c r="B1013" s="50" t="s">
        <v>3151</v>
      </c>
      <c r="C1013" s="46"/>
      <c r="D1013" s="208">
        <v>42005</v>
      </c>
      <c r="E1013" s="207" t="s">
        <v>383</v>
      </c>
      <c r="F1013" s="96" t="s">
        <v>3152</v>
      </c>
      <c r="G1013" s="43"/>
      <c r="H1013" s="43"/>
      <c r="I1013" s="96" t="s">
        <v>3071</v>
      </c>
    </row>
    <row r="1014" spans="1:20" x14ac:dyDescent="0.2">
      <c r="A1014" s="19" t="s">
        <v>380</v>
      </c>
      <c r="B1014" s="19" t="s">
        <v>381</v>
      </c>
      <c r="C1014" s="44"/>
      <c r="D1014" s="120">
        <v>43132</v>
      </c>
      <c r="E1014" s="106" t="s">
        <v>381</v>
      </c>
      <c r="F1014" s="19" t="s">
        <v>3990</v>
      </c>
      <c r="G1014" s="35"/>
      <c r="H1014" s="35"/>
      <c r="I1014" s="19" t="s">
        <v>3043</v>
      </c>
    </row>
    <row r="1015" spans="1:20" x14ac:dyDescent="0.2">
      <c r="A1015" s="75" t="s">
        <v>849</v>
      </c>
      <c r="B1015" s="19" t="s">
        <v>850</v>
      </c>
      <c r="C1015" s="44"/>
      <c r="D1015" s="120">
        <v>43160</v>
      </c>
      <c r="E1015" s="106" t="s">
        <v>4035</v>
      </c>
      <c r="F1015" s="75" t="s">
        <v>849</v>
      </c>
      <c r="G1015" s="35"/>
      <c r="H1015" s="35"/>
      <c r="I1015" s="19" t="s">
        <v>3043</v>
      </c>
    </row>
    <row r="1016" spans="1:20" x14ac:dyDescent="0.2">
      <c r="A1016" s="826" t="s">
        <v>4179</v>
      </c>
      <c r="B1016" s="816" t="s">
        <v>4180</v>
      </c>
      <c r="C1016" s="821"/>
      <c r="D1016" s="120">
        <v>43256</v>
      </c>
      <c r="E1016" s="106" t="s">
        <v>4196</v>
      </c>
      <c r="F1016" s="825" t="s">
        <v>4197</v>
      </c>
      <c r="G1016" s="819"/>
      <c r="H1016" s="819"/>
      <c r="I1016" s="816" t="s">
        <v>3140</v>
      </c>
    </row>
    <row r="1017" spans="1:20" x14ac:dyDescent="0.2">
      <c r="A1017" s="75" t="s">
        <v>3153</v>
      </c>
      <c r="B1017" s="19" t="s">
        <v>848</v>
      </c>
      <c r="C1017" s="44"/>
      <c r="D1017" s="120">
        <v>42856</v>
      </c>
      <c r="E1017" s="19" t="s">
        <v>848</v>
      </c>
      <c r="F1017" s="74" t="s">
        <v>847</v>
      </c>
      <c r="G1017" s="35"/>
      <c r="H1017" s="35"/>
      <c r="I1017" s="19" t="s">
        <v>3043</v>
      </c>
    </row>
    <row r="1018" spans="1:20" x14ac:dyDescent="0.2">
      <c r="A1018" s="822" t="s">
        <v>1789</v>
      </c>
      <c r="B1018" s="822" t="s">
        <v>1790</v>
      </c>
      <c r="C1018" s="821"/>
      <c r="D1018" s="120">
        <v>43555</v>
      </c>
      <c r="E1018" s="816" t="s">
        <v>852</v>
      </c>
      <c r="F1018" s="825" t="s">
        <v>4355</v>
      </c>
      <c r="G1018" s="819"/>
      <c r="H1018" s="819"/>
      <c r="I1018" s="816" t="s">
        <v>3140</v>
      </c>
    </row>
    <row r="1019" spans="1:20" x14ac:dyDescent="0.2">
      <c r="A1019" s="96" t="s">
        <v>1807</v>
      </c>
      <c r="B1019" s="50" t="s">
        <v>1808</v>
      </c>
      <c r="C1019" s="46"/>
      <c r="D1019" s="208">
        <v>43070</v>
      </c>
      <c r="E1019" s="207" t="s">
        <v>3927</v>
      </c>
      <c r="F1019" s="82" t="s">
        <v>1807</v>
      </c>
      <c r="G1019" s="43"/>
      <c r="H1019" s="43"/>
      <c r="I1019" s="50" t="s">
        <v>3043</v>
      </c>
    </row>
    <row r="1020" spans="1:20" x14ac:dyDescent="0.2">
      <c r="A1020" s="148" t="s">
        <v>4482</v>
      </c>
      <c r="B1020" s="10" t="s">
        <v>132</v>
      </c>
      <c r="C1020" s="819"/>
      <c r="D1020" s="204">
        <v>43864</v>
      </c>
      <c r="E1020" s="200" t="s">
        <v>4480</v>
      </c>
      <c r="F1020" s="838" t="s">
        <v>4481</v>
      </c>
      <c r="G1020" s="819"/>
      <c r="H1020" s="819"/>
      <c r="I1020" s="10" t="s">
        <v>4483</v>
      </c>
    </row>
    <row r="1021" spans="1:20" x14ac:dyDescent="0.2">
      <c r="A1021" s="148" t="s">
        <v>4220</v>
      </c>
      <c r="B1021" s="10" t="s">
        <v>1809</v>
      </c>
      <c r="C1021" s="819"/>
      <c r="D1021" s="204">
        <v>43252</v>
      </c>
      <c r="E1021" s="200" t="s">
        <v>4188</v>
      </c>
      <c r="F1021" s="148" t="s">
        <v>4219</v>
      </c>
      <c r="G1021" s="819"/>
      <c r="H1021" s="819"/>
      <c r="I1021" s="10" t="s">
        <v>3043</v>
      </c>
    </row>
    <row r="1022" spans="1:20" x14ac:dyDescent="0.2">
      <c r="A1022" s="148" t="s">
        <v>3154</v>
      </c>
      <c r="B1022" s="10"/>
      <c r="C1022" s="189"/>
      <c r="D1022" s="193"/>
      <c r="E1022" s="189"/>
      <c r="F1022" s="200"/>
      <c r="G1022" s="189"/>
      <c r="H1022" s="189"/>
      <c r="I1022" s="101"/>
    </row>
  </sheetData>
  <sheetProtection selectLockedCells="1" selectUnlockedCells="1"/>
  <conditionalFormatting sqref="A518">
    <cfRule type="cellIs" dxfId="3" priority="2" stopIfTrue="1" operator="lessThan">
      <formula>2</formula>
    </cfRule>
  </conditionalFormatting>
  <conditionalFormatting sqref="A63">
    <cfRule type="cellIs" dxfId="2" priority="1" stopIfTrue="1" operator="lessThan">
      <formula>2</formula>
    </cfRule>
  </conditionalFormatting>
  <pageMargins left="0.74791666666666667" right="0.62986111111111109" top="0.49027777777777776" bottom="0.52013888888888893" header="0.51180555555555551" footer="0.51180555555555551"/>
  <pageSetup firstPageNumber="0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98"/>
  <sheetViews>
    <sheetView topLeftCell="S48" workbookViewId="0">
      <selection activeCell="T50" sqref="T50"/>
    </sheetView>
  </sheetViews>
  <sheetFormatPr defaultColWidth="8.85546875" defaultRowHeight="12.75" x14ac:dyDescent="0.2"/>
  <cols>
    <col min="1" max="6" width="6.5703125" customWidth="1"/>
    <col min="7" max="7" width="2.5703125" customWidth="1"/>
    <col min="8" max="12" width="6.5703125" customWidth="1"/>
    <col min="13" max="13" width="2.5703125" customWidth="1"/>
    <col min="14" max="19" width="6.5703125" customWidth="1"/>
    <col min="20" max="20" width="16.5703125" customWidth="1"/>
    <col min="21" max="25" width="8" customWidth="1"/>
    <col min="26" max="26" width="2.5703125" customWidth="1"/>
    <col min="27" max="27" width="8.28515625" customWidth="1"/>
    <col min="28" max="31" width="8" customWidth="1"/>
    <col min="32" max="32" width="16.5703125" customWidth="1"/>
    <col min="33" max="33" width="10.5703125" customWidth="1"/>
    <col min="34" max="41" width="6.5703125" customWidth="1"/>
    <col min="42" max="50" width="6" customWidth="1"/>
  </cols>
  <sheetData>
    <row r="1" spans="1:45" ht="12" customHeight="1" x14ac:dyDescent="0.2">
      <c r="A1" s="210" t="s">
        <v>3155</v>
      </c>
      <c r="B1" s="100"/>
      <c r="C1" s="10"/>
      <c r="D1" s="114"/>
      <c r="E1" s="114"/>
      <c r="F1" s="114"/>
      <c r="G1" s="114"/>
      <c r="AG1" s="211" t="s">
        <v>3156</v>
      </c>
      <c r="AH1" s="211"/>
      <c r="AI1" s="211"/>
      <c r="AJ1" s="211"/>
      <c r="AK1" s="110"/>
      <c r="AL1" s="110"/>
      <c r="AM1" s="110"/>
      <c r="AN1" s="110"/>
      <c r="AO1" s="110"/>
    </row>
    <row r="2" spans="1:45" ht="12" customHeight="1" x14ac:dyDescent="0.2">
      <c r="A2" s="110"/>
      <c r="B2" s="88" t="s">
        <v>3157</v>
      </c>
      <c r="C2" s="212" t="s">
        <v>3158</v>
      </c>
      <c r="D2" s="68"/>
      <c r="E2" s="68"/>
      <c r="F2" s="68"/>
      <c r="G2" s="68"/>
      <c r="H2" s="88" t="s">
        <v>3157</v>
      </c>
      <c r="I2" s="212" t="s">
        <v>3159</v>
      </c>
      <c r="J2" s="110"/>
      <c r="K2" s="110"/>
      <c r="L2" s="110"/>
      <c r="M2" s="110"/>
      <c r="N2" s="88" t="s">
        <v>3157</v>
      </c>
      <c r="O2" s="212" t="s">
        <v>3160</v>
      </c>
      <c r="P2" s="110"/>
      <c r="Q2" s="110"/>
      <c r="R2" s="110"/>
      <c r="AG2" s="27" t="s">
        <v>3161</v>
      </c>
      <c r="AH2" s="213" t="s">
        <v>3162</v>
      </c>
      <c r="AI2" s="53"/>
      <c r="AJ2" s="53"/>
      <c r="AK2" s="213"/>
      <c r="AL2" s="2"/>
      <c r="AM2" s="2"/>
      <c r="AN2" s="2"/>
      <c r="AO2" s="2"/>
      <c r="AP2" s="4"/>
      <c r="AQ2" s="4"/>
      <c r="AR2" s="4"/>
      <c r="AS2" s="4"/>
    </row>
    <row r="3" spans="1:45" ht="12" customHeight="1" x14ac:dyDescent="0.2">
      <c r="A3" s="214" t="s">
        <v>3163</v>
      </c>
      <c r="B3" s="116" t="s">
        <v>1829</v>
      </c>
      <c r="C3" s="53" t="s">
        <v>58</v>
      </c>
      <c r="D3" s="215" t="s">
        <v>62</v>
      </c>
      <c r="E3" s="215" t="s">
        <v>63</v>
      </c>
      <c r="F3" s="216" t="s">
        <v>3164</v>
      </c>
      <c r="G3" s="217"/>
      <c r="H3" s="116" t="s">
        <v>1829</v>
      </c>
      <c r="I3" s="45" t="s">
        <v>58</v>
      </c>
      <c r="J3" s="215" t="s">
        <v>62</v>
      </c>
      <c r="K3" s="215" t="s">
        <v>63</v>
      </c>
      <c r="L3" s="216" t="s">
        <v>3164</v>
      </c>
      <c r="M3" s="110"/>
      <c r="N3" s="116" t="s">
        <v>1829</v>
      </c>
      <c r="O3" s="45" t="s">
        <v>58</v>
      </c>
      <c r="P3" s="215" t="s">
        <v>62</v>
      </c>
      <c r="Q3" s="215" t="s">
        <v>63</v>
      </c>
      <c r="R3" s="216" t="s">
        <v>3164</v>
      </c>
      <c r="AG3" s="48" t="s">
        <v>3165</v>
      </c>
      <c r="AH3" s="53">
        <v>2007</v>
      </c>
      <c r="AI3" s="214">
        <v>2008</v>
      </c>
      <c r="AJ3" s="214">
        <v>2009</v>
      </c>
      <c r="AK3" s="53" t="s">
        <v>3166</v>
      </c>
      <c r="AL3" s="53" t="s">
        <v>3167</v>
      </c>
      <c r="AM3" s="214" t="s">
        <v>92</v>
      </c>
      <c r="AN3" s="52" t="s">
        <v>17</v>
      </c>
      <c r="AO3" s="52" t="s">
        <v>3168</v>
      </c>
      <c r="AP3" s="52" t="s">
        <v>3169</v>
      </c>
      <c r="AQ3" s="52" t="s">
        <v>3170</v>
      </c>
      <c r="AR3" s="52">
        <v>2017</v>
      </c>
      <c r="AS3" s="52">
        <v>2018</v>
      </c>
    </row>
    <row r="4" spans="1:45" ht="11.25" customHeight="1" x14ac:dyDescent="0.2">
      <c r="A4" s="218" t="s">
        <v>3171</v>
      </c>
      <c r="B4" s="219">
        <v>139</v>
      </c>
      <c r="C4" s="220">
        <v>34.5</v>
      </c>
      <c r="D4" s="221"/>
      <c r="E4" s="221"/>
      <c r="F4" s="222">
        <v>10.23</v>
      </c>
      <c r="G4" s="68"/>
      <c r="H4" s="9"/>
      <c r="I4" s="9"/>
      <c r="J4" s="9"/>
      <c r="K4" s="9"/>
      <c r="L4" s="9"/>
      <c r="M4" s="110"/>
      <c r="N4" s="110"/>
      <c r="O4" s="110"/>
      <c r="P4" s="110"/>
      <c r="Q4" s="110"/>
      <c r="R4" s="110"/>
      <c r="AG4" s="15">
        <v>64</v>
      </c>
      <c r="AH4" s="223">
        <v>0</v>
      </c>
      <c r="AI4" s="224">
        <v>0</v>
      </c>
      <c r="AJ4" s="225">
        <v>0</v>
      </c>
      <c r="AK4" s="223">
        <v>0</v>
      </c>
      <c r="AL4" s="226">
        <v>0</v>
      </c>
      <c r="AM4" s="227">
        <v>0</v>
      </c>
      <c r="AN4" s="228">
        <v>0</v>
      </c>
      <c r="AO4" s="229">
        <v>0</v>
      </c>
      <c r="AP4" s="230">
        <v>0</v>
      </c>
      <c r="AQ4" s="231">
        <v>0</v>
      </c>
      <c r="AR4" s="231">
        <v>0</v>
      </c>
      <c r="AS4" s="245"/>
    </row>
    <row r="5" spans="1:45" ht="11.25" customHeight="1" x14ac:dyDescent="0.2">
      <c r="A5" s="232" t="s">
        <v>3172</v>
      </c>
      <c r="B5" s="233">
        <v>136</v>
      </c>
      <c r="C5" s="103">
        <v>34.9</v>
      </c>
      <c r="D5" s="104">
        <v>44.54</v>
      </c>
      <c r="E5" s="104">
        <v>2.97</v>
      </c>
      <c r="F5" s="104">
        <v>10.210000000000001</v>
      </c>
      <c r="G5" s="68"/>
      <c r="H5" s="9"/>
      <c r="I5" s="9"/>
      <c r="J5" s="9"/>
      <c r="K5" s="9"/>
      <c r="L5" s="9"/>
      <c r="M5" s="110"/>
      <c r="N5" s="110"/>
      <c r="O5" s="110"/>
      <c r="P5" s="110"/>
      <c r="Q5" s="110"/>
      <c r="R5" s="110"/>
      <c r="AG5" s="15">
        <v>63</v>
      </c>
      <c r="AH5" s="226">
        <v>0</v>
      </c>
      <c r="AI5" s="225">
        <v>0</v>
      </c>
      <c r="AJ5" s="225">
        <v>0</v>
      </c>
      <c r="AK5" s="226">
        <v>0</v>
      </c>
      <c r="AL5" s="226">
        <v>0</v>
      </c>
      <c r="AM5" s="228">
        <v>0</v>
      </c>
      <c r="AN5" s="228">
        <v>0</v>
      </c>
      <c r="AO5" s="229">
        <v>0</v>
      </c>
      <c r="AP5" s="227">
        <v>0</v>
      </c>
      <c r="AQ5" s="227">
        <v>0</v>
      </c>
      <c r="AR5" s="234">
        <v>1</v>
      </c>
      <c r="AS5" s="234"/>
    </row>
    <row r="6" spans="1:45" ht="11.25" customHeight="1" x14ac:dyDescent="0.2">
      <c r="A6" s="235" t="s">
        <v>3173</v>
      </c>
      <c r="B6" s="236">
        <v>136</v>
      </c>
      <c r="C6" s="61">
        <v>35.200000000000003</v>
      </c>
      <c r="D6" s="78">
        <v>43.72</v>
      </c>
      <c r="E6" s="78">
        <v>3.13</v>
      </c>
      <c r="F6" s="237">
        <v>10.15</v>
      </c>
      <c r="G6" s="68"/>
      <c r="H6" s="238"/>
      <c r="I6" s="9"/>
      <c r="J6" s="9"/>
      <c r="K6" s="9"/>
      <c r="L6" s="9"/>
      <c r="M6" s="110"/>
      <c r="N6" s="110"/>
      <c r="O6" s="110"/>
      <c r="P6" s="110"/>
      <c r="Q6" s="110"/>
      <c r="R6" s="110"/>
      <c r="AG6" s="15">
        <v>62</v>
      </c>
      <c r="AH6" s="223">
        <v>0</v>
      </c>
      <c r="AI6" s="225">
        <v>0</v>
      </c>
      <c r="AJ6" s="224">
        <v>0</v>
      </c>
      <c r="AK6" s="226">
        <v>0</v>
      </c>
      <c r="AL6" s="223">
        <v>0</v>
      </c>
      <c r="AM6" s="228">
        <v>0</v>
      </c>
      <c r="AN6" s="228">
        <v>0</v>
      </c>
      <c r="AO6" s="239">
        <v>0</v>
      </c>
      <c r="AP6" s="227">
        <v>0</v>
      </c>
      <c r="AQ6" s="234">
        <v>1</v>
      </c>
      <c r="AR6" s="234">
        <v>2</v>
      </c>
      <c r="AS6" s="426"/>
    </row>
    <row r="7" spans="1:45" ht="11.25" customHeight="1" x14ac:dyDescent="0.2">
      <c r="A7" s="232" t="s">
        <v>3174</v>
      </c>
      <c r="B7" s="233">
        <v>135</v>
      </c>
      <c r="C7" s="103">
        <v>35.200000000000003</v>
      </c>
      <c r="D7" s="104">
        <v>44.41</v>
      </c>
      <c r="E7" s="104">
        <v>3.09</v>
      </c>
      <c r="F7" s="104">
        <v>10.06</v>
      </c>
      <c r="G7" s="68"/>
      <c r="H7" s="9"/>
      <c r="I7" s="9"/>
      <c r="J7" s="9"/>
      <c r="K7" s="9"/>
      <c r="L7" s="9"/>
      <c r="M7" s="110"/>
      <c r="N7" s="110"/>
      <c r="O7" s="110"/>
      <c r="P7" s="110"/>
      <c r="Q7" s="110"/>
      <c r="R7" s="110"/>
      <c r="AG7" s="15">
        <v>61</v>
      </c>
      <c r="AH7" s="223">
        <v>0</v>
      </c>
      <c r="AI7" s="224">
        <v>0</v>
      </c>
      <c r="AJ7" s="224">
        <v>0</v>
      </c>
      <c r="AK7" s="223">
        <v>0</v>
      </c>
      <c r="AL7" s="223">
        <v>0</v>
      </c>
      <c r="AM7" s="228">
        <v>0</v>
      </c>
      <c r="AN7" s="227">
        <v>0</v>
      </c>
      <c r="AO7" s="239">
        <v>0</v>
      </c>
      <c r="AP7" s="240">
        <v>1</v>
      </c>
      <c r="AQ7" s="240">
        <v>2</v>
      </c>
      <c r="AR7" s="227">
        <v>4</v>
      </c>
      <c r="AS7" s="424"/>
    </row>
    <row r="8" spans="1:45" ht="11.25" customHeight="1" x14ac:dyDescent="0.2">
      <c r="A8" s="232" t="s">
        <v>3175</v>
      </c>
      <c r="B8" s="233">
        <v>135</v>
      </c>
      <c r="C8" s="103">
        <v>35.299999999999997</v>
      </c>
      <c r="D8" s="104">
        <v>45.89</v>
      </c>
      <c r="E8" s="104">
        <v>3.02</v>
      </c>
      <c r="F8" s="104">
        <v>9.92</v>
      </c>
      <c r="G8" s="68"/>
      <c r="H8" s="9"/>
      <c r="I8" s="9"/>
      <c r="J8" s="9"/>
      <c r="K8" s="9"/>
      <c r="L8" s="9"/>
      <c r="M8" s="110"/>
      <c r="N8" s="110"/>
      <c r="O8" s="110"/>
      <c r="P8" s="110"/>
      <c r="Q8" s="110"/>
      <c r="R8" s="110"/>
      <c r="AG8" s="15">
        <v>60</v>
      </c>
      <c r="AH8" s="226">
        <v>0</v>
      </c>
      <c r="AI8" s="224">
        <v>0</v>
      </c>
      <c r="AJ8" s="225">
        <v>0</v>
      </c>
      <c r="AK8" s="223">
        <v>0</v>
      </c>
      <c r="AL8" s="223">
        <v>0</v>
      </c>
      <c r="AM8" s="227">
        <v>0</v>
      </c>
      <c r="AN8" s="239">
        <v>1</v>
      </c>
      <c r="AO8" s="13">
        <v>1</v>
      </c>
      <c r="AP8" s="240">
        <v>2</v>
      </c>
      <c r="AQ8" s="227">
        <v>4</v>
      </c>
      <c r="AR8" s="227">
        <v>0</v>
      </c>
      <c r="AS8" s="234"/>
    </row>
    <row r="9" spans="1:45" ht="11.25" customHeight="1" x14ac:dyDescent="0.2">
      <c r="A9" s="232" t="s">
        <v>3176</v>
      </c>
      <c r="B9" s="233">
        <v>135</v>
      </c>
      <c r="C9" s="103">
        <v>35.4</v>
      </c>
      <c r="D9" s="104">
        <v>46.49</v>
      </c>
      <c r="E9" s="104">
        <v>3.06</v>
      </c>
      <c r="F9" s="104">
        <v>9.18</v>
      </c>
      <c r="G9" s="68"/>
      <c r="H9" s="9"/>
      <c r="I9" s="9"/>
      <c r="J9" s="9"/>
      <c r="K9" s="9"/>
      <c r="L9" s="9"/>
      <c r="M9" s="110"/>
      <c r="N9" s="110"/>
      <c r="O9" s="110"/>
      <c r="P9" s="110"/>
      <c r="Q9" s="110"/>
      <c r="R9" s="110"/>
      <c r="AG9" s="241">
        <v>59</v>
      </c>
      <c r="AH9" s="242">
        <v>0</v>
      </c>
      <c r="AI9" s="243">
        <v>0</v>
      </c>
      <c r="AJ9" s="243">
        <v>0</v>
      </c>
      <c r="AK9" s="244">
        <v>0</v>
      </c>
      <c r="AL9" s="242">
        <v>0</v>
      </c>
      <c r="AM9" s="231">
        <v>1</v>
      </c>
      <c r="AN9" s="3">
        <v>1</v>
      </c>
      <c r="AO9" s="3">
        <v>2</v>
      </c>
      <c r="AP9" s="231">
        <v>4</v>
      </c>
      <c r="AQ9" s="231">
        <v>0</v>
      </c>
      <c r="AR9" s="245">
        <v>1</v>
      </c>
      <c r="AS9" s="425"/>
    </row>
    <row r="10" spans="1:45" ht="11.25" customHeight="1" x14ac:dyDescent="0.2">
      <c r="A10" s="232" t="s">
        <v>3177</v>
      </c>
      <c r="B10" s="233">
        <v>133</v>
      </c>
      <c r="C10" s="103">
        <v>35.4</v>
      </c>
      <c r="D10" s="104">
        <v>42.8</v>
      </c>
      <c r="E10" s="104">
        <v>3.53</v>
      </c>
      <c r="F10" s="104">
        <v>10.52</v>
      </c>
      <c r="G10" s="68"/>
      <c r="H10" s="9"/>
      <c r="I10" s="9"/>
      <c r="J10" s="9"/>
      <c r="K10" s="9"/>
      <c r="L10" s="9"/>
      <c r="M10" s="110"/>
      <c r="N10" s="110"/>
      <c r="O10" s="110"/>
      <c r="P10" s="110"/>
      <c r="Q10" s="110"/>
      <c r="R10" s="110"/>
      <c r="AG10" s="15">
        <v>58</v>
      </c>
      <c r="AH10" s="223">
        <v>0</v>
      </c>
      <c r="AI10" s="225">
        <v>0</v>
      </c>
      <c r="AJ10" s="225">
        <v>0</v>
      </c>
      <c r="AK10" s="226">
        <v>0</v>
      </c>
      <c r="AL10" s="226">
        <v>1</v>
      </c>
      <c r="AM10" s="240">
        <v>1</v>
      </c>
      <c r="AN10" s="13">
        <v>2</v>
      </c>
      <c r="AO10" s="239">
        <v>4</v>
      </c>
      <c r="AP10" s="227">
        <v>0</v>
      </c>
      <c r="AQ10" s="234">
        <v>1</v>
      </c>
      <c r="AR10" s="227">
        <v>1</v>
      </c>
      <c r="AS10" s="234"/>
    </row>
    <row r="11" spans="1:45" ht="11.25" customHeight="1" x14ac:dyDescent="0.2">
      <c r="A11" s="232" t="s">
        <v>3178</v>
      </c>
      <c r="B11" s="233">
        <v>132</v>
      </c>
      <c r="C11" s="103">
        <v>35.5</v>
      </c>
      <c r="D11" s="104">
        <v>43.96</v>
      </c>
      <c r="E11" s="104">
        <v>3.32</v>
      </c>
      <c r="F11" s="104">
        <v>10.67</v>
      </c>
      <c r="G11" s="68"/>
      <c r="H11" s="9"/>
      <c r="I11" s="9"/>
      <c r="J11" s="9"/>
      <c r="K11" s="9"/>
      <c r="L11" s="9"/>
      <c r="M11" s="110"/>
      <c r="N11" s="110"/>
      <c r="O11" s="110"/>
      <c r="P11" s="110"/>
      <c r="Q11" s="110"/>
      <c r="R11" s="110"/>
      <c r="AG11" s="15">
        <v>57</v>
      </c>
      <c r="AH11" s="223">
        <v>0</v>
      </c>
      <c r="AI11" s="225">
        <v>0</v>
      </c>
      <c r="AJ11" s="224">
        <v>0</v>
      </c>
      <c r="AK11" s="226">
        <v>1</v>
      </c>
      <c r="AL11" s="15">
        <v>1</v>
      </c>
      <c r="AM11" s="240">
        <v>2</v>
      </c>
      <c r="AN11" s="239">
        <v>4</v>
      </c>
      <c r="AO11" s="239">
        <v>1</v>
      </c>
      <c r="AP11" s="240">
        <v>1</v>
      </c>
      <c r="AQ11" s="227">
        <v>1</v>
      </c>
      <c r="AR11" s="234">
        <v>1</v>
      </c>
      <c r="AS11" s="234"/>
    </row>
    <row r="12" spans="1:45" ht="11.25" customHeight="1" x14ac:dyDescent="0.2">
      <c r="A12" s="232" t="s">
        <v>3179</v>
      </c>
      <c r="B12" s="233">
        <v>132</v>
      </c>
      <c r="C12" s="103">
        <v>35.6</v>
      </c>
      <c r="D12" s="104">
        <v>44.88</v>
      </c>
      <c r="E12" s="104">
        <v>3.23</v>
      </c>
      <c r="F12" s="104">
        <v>10.85</v>
      </c>
      <c r="G12" s="68"/>
      <c r="H12" s="9"/>
      <c r="I12" s="9"/>
      <c r="J12" s="9"/>
      <c r="K12" s="9"/>
      <c r="L12" s="9"/>
      <c r="M12" s="110"/>
      <c r="N12" s="110"/>
      <c r="O12" s="110"/>
      <c r="P12" s="110"/>
      <c r="Q12" s="110"/>
      <c r="R12" s="110"/>
      <c r="AG12" s="15">
        <v>56</v>
      </c>
      <c r="AH12" s="223">
        <v>0</v>
      </c>
      <c r="AI12" s="224">
        <v>0</v>
      </c>
      <c r="AJ12" s="224">
        <v>1</v>
      </c>
      <c r="AK12" s="15">
        <v>1</v>
      </c>
      <c r="AL12" s="15">
        <v>2</v>
      </c>
      <c r="AM12" s="227">
        <v>4</v>
      </c>
      <c r="AN12" s="239">
        <v>1</v>
      </c>
      <c r="AO12" s="13">
        <v>0</v>
      </c>
      <c r="AP12" s="227">
        <v>1</v>
      </c>
      <c r="AQ12" s="234">
        <v>1</v>
      </c>
      <c r="AR12" s="234">
        <v>0</v>
      </c>
      <c r="AS12" s="234"/>
    </row>
    <row r="13" spans="1:45" ht="11.25" customHeight="1" x14ac:dyDescent="0.2">
      <c r="A13" s="232" t="s">
        <v>3180</v>
      </c>
      <c r="B13" s="233">
        <v>131</v>
      </c>
      <c r="C13" s="103">
        <v>35.6</v>
      </c>
      <c r="D13" s="104">
        <v>43.72</v>
      </c>
      <c r="E13" s="104">
        <v>3.17</v>
      </c>
      <c r="F13" s="104">
        <v>10.5</v>
      </c>
      <c r="G13" s="68"/>
      <c r="H13" s="246">
        <v>3</v>
      </c>
      <c r="I13" s="9"/>
      <c r="J13" s="9"/>
      <c r="K13" s="9"/>
      <c r="L13" s="9"/>
      <c r="M13" s="110"/>
      <c r="N13" s="110"/>
      <c r="O13" s="110"/>
      <c r="P13" s="110"/>
      <c r="Q13" s="110"/>
      <c r="R13" s="110"/>
      <c r="AG13" s="247">
        <v>55</v>
      </c>
      <c r="AH13" s="248">
        <v>0</v>
      </c>
      <c r="AI13" s="249">
        <v>1</v>
      </c>
      <c r="AJ13" s="250">
        <v>1</v>
      </c>
      <c r="AK13" s="247">
        <v>2</v>
      </c>
      <c r="AL13" s="248">
        <v>3</v>
      </c>
      <c r="AM13" s="251">
        <v>0</v>
      </c>
      <c r="AN13" s="252">
        <v>0</v>
      </c>
      <c r="AO13" s="253">
        <v>1</v>
      </c>
      <c r="AP13" s="254">
        <v>1</v>
      </c>
      <c r="AQ13" s="254">
        <v>0</v>
      </c>
      <c r="AR13" s="254">
        <v>4</v>
      </c>
      <c r="AS13" s="254"/>
    </row>
    <row r="14" spans="1:45" ht="11.25" customHeight="1" x14ac:dyDescent="0.2">
      <c r="A14" s="232" t="s">
        <v>3181</v>
      </c>
      <c r="B14" s="233">
        <v>126</v>
      </c>
      <c r="C14" s="103">
        <v>35.799999999999997</v>
      </c>
      <c r="D14" s="104">
        <v>37.58</v>
      </c>
      <c r="E14" s="104">
        <v>3.68</v>
      </c>
      <c r="F14" s="104">
        <v>10.36</v>
      </c>
      <c r="G14" s="68"/>
      <c r="H14" s="246">
        <v>3</v>
      </c>
      <c r="I14" s="255"/>
      <c r="J14" s="256"/>
      <c r="K14" s="9"/>
      <c r="L14" s="9"/>
      <c r="M14" s="110"/>
      <c r="N14" s="110"/>
      <c r="O14" s="110"/>
      <c r="P14" s="110"/>
      <c r="Q14" s="110"/>
      <c r="R14" s="110"/>
      <c r="AG14" s="241">
        <v>54</v>
      </c>
      <c r="AH14" s="242">
        <v>1</v>
      </c>
      <c r="AI14" s="257">
        <v>1</v>
      </c>
      <c r="AJ14" s="257">
        <v>2</v>
      </c>
      <c r="AK14" s="242">
        <v>4</v>
      </c>
      <c r="AL14" s="242">
        <v>1</v>
      </c>
      <c r="AM14" s="237">
        <v>1</v>
      </c>
      <c r="AN14" s="258">
        <v>1</v>
      </c>
      <c r="AO14" s="3">
        <v>1</v>
      </c>
      <c r="AP14" s="240">
        <v>0</v>
      </c>
      <c r="AQ14" s="240">
        <v>4</v>
      </c>
      <c r="AR14" s="240">
        <v>3</v>
      </c>
      <c r="AS14" s="240"/>
    </row>
    <row r="15" spans="1:45" ht="11.25" customHeight="1" x14ac:dyDescent="0.2">
      <c r="A15" s="232" t="s">
        <v>3182</v>
      </c>
      <c r="B15" s="233">
        <v>128</v>
      </c>
      <c r="C15" s="103">
        <v>35.9</v>
      </c>
      <c r="D15" s="104">
        <v>35.58</v>
      </c>
      <c r="E15" s="104">
        <v>3.94</v>
      </c>
      <c r="F15" s="104">
        <v>9.91</v>
      </c>
      <c r="G15" s="68"/>
      <c r="H15" s="246">
        <v>25</v>
      </c>
      <c r="I15" s="255" t="s">
        <v>3183</v>
      </c>
      <c r="J15" s="9"/>
      <c r="K15" s="9"/>
      <c r="L15" s="9"/>
      <c r="M15" s="110"/>
      <c r="N15" s="110"/>
      <c r="O15" s="110"/>
      <c r="P15" s="110"/>
      <c r="Q15" s="110"/>
      <c r="R15" s="110"/>
      <c r="AG15" s="15">
        <v>53</v>
      </c>
      <c r="AH15" s="15">
        <v>1</v>
      </c>
      <c r="AI15" s="259">
        <v>2</v>
      </c>
      <c r="AJ15" s="224">
        <v>3</v>
      </c>
      <c r="AK15" s="226">
        <v>0</v>
      </c>
      <c r="AL15" s="15">
        <v>1</v>
      </c>
      <c r="AM15" s="227">
        <v>1</v>
      </c>
      <c r="AN15" s="13">
        <v>1</v>
      </c>
      <c r="AO15" s="13">
        <v>0</v>
      </c>
      <c r="AP15" s="240">
        <v>4</v>
      </c>
      <c r="AQ15" s="240">
        <v>2</v>
      </c>
      <c r="AR15" s="240">
        <v>0</v>
      </c>
      <c r="AS15" s="240"/>
    </row>
    <row r="16" spans="1:45" ht="11.25" customHeight="1" x14ac:dyDescent="0.2">
      <c r="A16" s="232" t="s">
        <v>3184</v>
      </c>
      <c r="B16" s="233">
        <v>128</v>
      </c>
      <c r="C16" s="103">
        <v>35.9</v>
      </c>
      <c r="D16" s="104">
        <v>35.71</v>
      </c>
      <c r="E16" s="104">
        <v>3.92</v>
      </c>
      <c r="F16" s="104">
        <v>9.59</v>
      </c>
      <c r="G16" s="68"/>
      <c r="H16" s="260">
        <v>25</v>
      </c>
      <c r="I16" s="9" t="s">
        <v>3185</v>
      </c>
      <c r="J16" s="68"/>
      <c r="K16" s="68"/>
      <c r="L16" s="68"/>
      <c r="M16" s="110"/>
      <c r="N16" s="110"/>
      <c r="O16" s="110"/>
      <c r="P16" s="110"/>
      <c r="Q16" s="110"/>
      <c r="R16" s="110"/>
      <c r="AG16" s="15">
        <v>52</v>
      </c>
      <c r="AH16" s="15">
        <v>2</v>
      </c>
      <c r="AI16" s="224">
        <v>4</v>
      </c>
      <c r="AJ16" s="224">
        <v>1</v>
      </c>
      <c r="AK16" s="15">
        <v>1</v>
      </c>
      <c r="AL16" s="226">
        <v>1</v>
      </c>
      <c r="AM16" s="240">
        <v>1</v>
      </c>
      <c r="AN16" s="13">
        <v>0</v>
      </c>
      <c r="AO16" s="13">
        <v>4</v>
      </c>
      <c r="AP16" s="240">
        <v>2</v>
      </c>
      <c r="AQ16" s="240">
        <v>1</v>
      </c>
      <c r="AR16" s="240">
        <v>1</v>
      </c>
      <c r="AS16" s="240"/>
    </row>
    <row r="17" spans="1:45" ht="11.25" customHeight="1" x14ac:dyDescent="0.2">
      <c r="A17" s="261" t="s">
        <v>3186</v>
      </c>
      <c r="B17" s="262">
        <v>125</v>
      </c>
      <c r="C17" s="263">
        <v>36.1</v>
      </c>
      <c r="D17" s="264">
        <v>32.75</v>
      </c>
      <c r="E17" s="264">
        <v>4.57</v>
      </c>
      <c r="F17" s="264">
        <v>9.3000000000000007</v>
      </c>
      <c r="G17" s="68"/>
      <c r="H17" s="265">
        <v>28</v>
      </c>
      <c r="I17" s="266" t="s">
        <v>3187</v>
      </c>
      <c r="J17" s="68"/>
      <c r="K17" s="68"/>
      <c r="L17" s="68"/>
      <c r="M17" s="110"/>
      <c r="N17" s="110"/>
      <c r="O17" s="110"/>
      <c r="P17" s="110"/>
      <c r="Q17" s="110"/>
      <c r="R17" s="110"/>
      <c r="AG17" s="15">
        <v>51</v>
      </c>
      <c r="AH17" s="226">
        <v>3</v>
      </c>
      <c r="AI17" s="224">
        <v>0</v>
      </c>
      <c r="AJ17" s="259">
        <v>2</v>
      </c>
      <c r="AK17" s="226">
        <v>1</v>
      </c>
      <c r="AL17" s="15">
        <v>1</v>
      </c>
      <c r="AM17" s="240">
        <v>0</v>
      </c>
      <c r="AN17" s="13">
        <v>4</v>
      </c>
      <c r="AO17" s="13">
        <v>2</v>
      </c>
      <c r="AP17" s="240">
        <v>1</v>
      </c>
      <c r="AQ17" s="240">
        <v>1</v>
      </c>
      <c r="AR17" s="240">
        <v>2</v>
      </c>
      <c r="AS17" s="240"/>
    </row>
    <row r="18" spans="1:45" ht="11.25" customHeight="1" x14ac:dyDescent="0.2">
      <c r="A18" s="261" t="s">
        <v>3188</v>
      </c>
      <c r="B18" s="262">
        <v>120</v>
      </c>
      <c r="C18" s="263">
        <v>36.4</v>
      </c>
      <c r="D18" s="264">
        <v>29.8</v>
      </c>
      <c r="E18" s="264">
        <v>4.93</v>
      </c>
      <c r="F18" s="264">
        <v>8.77</v>
      </c>
      <c r="G18" s="68"/>
      <c r="H18" s="267">
        <v>29</v>
      </c>
      <c r="I18" s="14" t="s">
        <v>3189</v>
      </c>
      <c r="J18" s="68"/>
      <c r="K18" s="68"/>
      <c r="L18" s="68"/>
      <c r="M18" s="110"/>
      <c r="N18" s="110"/>
      <c r="O18" s="110"/>
      <c r="P18" s="110"/>
      <c r="Q18" s="110"/>
      <c r="R18" s="110"/>
      <c r="AG18" s="247">
        <v>50</v>
      </c>
      <c r="AH18" s="248">
        <v>1</v>
      </c>
      <c r="AI18" s="250">
        <v>3</v>
      </c>
      <c r="AJ18" s="249">
        <v>1</v>
      </c>
      <c r="AK18" s="247">
        <v>1</v>
      </c>
      <c r="AL18" s="247">
        <v>0</v>
      </c>
      <c r="AM18" s="254">
        <v>4</v>
      </c>
      <c r="AN18" s="252">
        <v>2</v>
      </c>
      <c r="AO18" s="252">
        <v>0</v>
      </c>
      <c r="AP18" s="240">
        <v>1</v>
      </c>
      <c r="AQ18" s="240">
        <v>2</v>
      </c>
      <c r="AR18" s="240">
        <v>6</v>
      </c>
      <c r="AS18" s="240"/>
    </row>
    <row r="19" spans="1:45" ht="11.25" customHeight="1" x14ac:dyDescent="0.2">
      <c r="A19" s="261" t="s">
        <v>3190</v>
      </c>
      <c r="B19" s="262">
        <v>116</v>
      </c>
      <c r="C19" s="263">
        <v>36.4</v>
      </c>
      <c r="D19" s="264">
        <v>32.299999999999997</v>
      </c>
      <c r="E19" s="264">
        <v>4.3600000000000003</v>
      </c>
      <c r="F19" s="264">
        <v>8.74</v>
      </c>
      <c r="G19" s="68"/>
      <c r="H19" s="268">
        <v>27</v>
      </c>
      <c r="I19" s="14" t="s">
        <v>3191</v>
      </c>
      <c r="J19" s="68"/>
      <c r="K19" s="68"/>
      <c r="L19" s="68"/>
      <c r="M19" s="110"/>
      <c r="N19" s="110"/>
      <c r="O19" s="110"/>
      <c r="P19" s="110"/>
      <c r="Q19" s="110"/>
      <c r="R19" s="110"/>
      <c r="AG19" s="241">
        <v>49</v>
      </c>
      <c r="AH19" s="241">
        <v>3</v>
      </c>
      <c r="AI19" s="269">
        <v>1</v>
      </c>
      <c r="AJ19" s="257">
        <v>1</v>
      </c>
      <c r="AK19" s="241">
        <v>0</v>
      </c>
      <c r="AL19" s="241">
        <v>4</v>
      </c>
      <c r="AM19" s="237">
        <v>3</v>
      </c>
      <c r="AN19" s="3">
        <v>0</v>
      </c>
      <c r="AO19" s="3">
        <v>1</v>
      </c>
      <c r="AP19" s="237">
        <v>2</v>
      </c>
      <c r="AQ19" s="237">
        <v>6</v>
      </c>
      <c r="AR19" s="237">
        <v>1</v>
      </c>
      <c r="AS19" s="427"/>
    </row>
    <row r="20" spans="1:45" ht="11.25" customHeight="1" x14ac:dyDescent="0.2">
      <c r="A20" s="261" t="s">
        <v>3192</v>
      </c>
      <c r="B20" s="262">
        <v>112</v>
      </c>
      <c r="C20" s="263">
        <v>36.700000000000003</v>
      </c>
      <c r="D20" s="264">
        <v>35.82</v>
      </c>
      <c r="E20" s="264">
        <v>3.79</v>
      </c>
      <c r="F20" s="264">
        <v>8.6300000000000008</v>
      </c>
      <c r="G20" s="68"/>
      <c r="H20" s="268">
        <v>27</v>
      </c>
      <c r="I20" s="14" t="s">
        <v>3193</v>
      </c>
      <c r="J20" s="68"/>
      <c r="K20" s="68"/>
      <c r="L20" s="68"/>
      <c r="M20" s="110"/>
      <c r="N20" s="110"/>
      <c r="O20" s="110"/>
      <c r="P20" s="110"/>
      <c r="Q20" s="110"/>
      <c r="R20" s="110"/>
      <c r="AG20" s="15">
        <v>48</v>
      </c>
      <c r="AH20" s="226">
        <v>1</v>
      </c>
      <c r="AI20" s="259">
        <v>1</v>
      </c>
      <c r="AJ20" s="259">
        <v>0</v>
      </c>
      <c r="AK20" s="15">
        <v>4</v>
      </c>
      <c r="AL20" s="15">
        <v>3</v>
      </c>
      <c r="AM20" s="240">
        <v>1</v>
      </c>
      <c r="AN20" s="13">
        <v>3</v>
      </c>
      <c r="AO20" s="13">
        <v>2</v>
      </c>
      <c r="AP20" s="240">
        <v>6</v>
      </c>
      <c r="AQ20" s="240">
        <v>1</v>
      </c>
      <c r="AR20" s="227">
        <v>4</v>
      </c>
      <c r="AS20" s="234"/>
    </row>
    <row r="21" spans="1:45" ht="11.25" customHeight="1" x14ac:dyDescent="0.2">
      <c r="A21" s="261" t="s">
        <v>3194</v>
      </c>
      <c r="B21" s="262">
        <v>109</v>
      </c>
      <c r="C21" s="263">
        <v>36.799999999999997</v>
      </c>
      <c r="D21" s="264">
        <v>36.520000000000003</v>
      </c>
      <c r="E21" s="264">
        <v>3.66</v>
      </c>
      <c r="F21" s="264">
        <v>8.68</v>
      </c>
      <c r="G21" s="68"/>
      <c r="H21" s="270">
        <v>70</v>
      </c>
      <c r="I21" s="271">
        <v>17.899999999999999</v>
      </c>
      <c r="J21" s="272"/>
      <c r="K21" s="272"/>
      <c r="L21" s="272"/>
      <c r="M21" s="110"/>
      <c r="N21" s="110"/>
      <c r="O21" s="110"/>
      <c r="P21" s="110"/>
      <c r="Q21" s="110"/>
      <c r="R21" s="110"/>
      <c r="AG21" s="15">
        <v>47</v>
      </c>
      <c r="AH21" s="15">
        <v>1</v>
      </c>
      <c r="AI21" s="259">
        <v>0</v>
      </c>
      <c r="AJ21" s="259">
        <v>4</v>
      </c>
      <c r="AK21" s="15">
        <v>3</v>
      </c>
      <c r="AL21" s="15">
        <v>1</v>
      </c>
      <c r="AM21" s="240">
        <v>3</v>
      </c>
      <c r="AN21" s="13">
        <v>1</v>
      </c>
      <c r="AO21" s="13">
        <v>6</v>
      </c>
      <c r="AP21" s="240">
        <v>1</v>
      </c>
      <c r="AQ21" s="227">
        <v>4</v>
      </c>
      <c r="AR21" s="234">
        <v>3</v>
      </c>
      <c r="AS21" s="234"/>
    </row>
    <row r="22" spans="1:45" ht="11.25" customHeight="1" x14ac:dyDescent="0.2">
      <c r="A22" s="261" t="s">
        <v>3195</v>
      </c>
      <c r="B22" s="262">
        <v>109</v>
      </c>
      <c r="C22" s="263">
        <v>36.9</v>
      </c>
      <c r="D22" s="264">
        <v>36.799999999999997</v>
      </c>
      <c r="E22" s="264">
        <v>3.64</v>
      </c>
      <c r="F22" s="264">
        <v>8.35</v>
      </c>
      <c r="G22" s="68"/>
      <c r="H22" s="270">
        <v>69</v>
      </c>
      <c r="I22" s="271">
        <v>18</v>
      </c>
      <c r="J22" s="273">
        <v>31.68</v>
      </c>
      <c r="K22" s="274">
        <v>3.8</v>
      </c>
      <c r="L22" s="272"/>
      <c r="M22" s="110"/>
      <c r="N22" s="110"/>
      <c r="O22" s="110"/>
      <c r="P22" s="110"/>
      <c r="Q22" s="110"/>
      <c r="R22" s="110"/>
      <c r="AG22" s="15">
        <v>46</v>
      </c>
      <c r="AH22" s="15">
        <v>0</v>
      </c>
      <c r="AI22" s="259">
        <v>4</v>
      </c>
      <c r="AJ22" s="259">
        <v>2</v>
      </c>
      <c r="AK22" s="15">
        <v>1</v>
      </c>
      <c r="AL22" s="15">
        <v>3</v>
      </c>
      <c r="AM22" s="240">
        <v>1</v>
      </c>
      <c r="AN22" s="13">
        <v>6</v>
      </c>
      <c r="AO22" s="13">
        <v>1</v>
      </c>
      <c r="AP22" s="227">
        <v>4</v>
      </c>
      <c r="AQ22" s="234">
        <v>3</v>
      </c>
      <c r="AR22" s="234">
        <v>7</v>
      </c>
      <c r="AS22" s="428"/>
    </row>
    <row r="23" spans="1:45" ht="11.25" customHeight="1" x14ac:dyDescent="0.2">
      <c r="A23" s="261" t="s">
        <v>3196</v>
      </c>
      <c r="B23" s="262">
        <v>109</v>
      </c>
      <c r="C23" s="263">
        <v>36.9</v>
      </c>
      <c r="D23" s="264">
        <v>39.5</v>
      </c>
      <c r="E23" s="264">
        <v>3.39</v>
      </c>
      <c r="F23" s="264">
        <v>8.3699999999999992</v>
      </c>
      <c r="G23" s="68"/>
      <c r="H23" s="275">
        <v>70</v>
      </c>
      <c r="I23" s="263">
        <v>18</v>
      </c>
      <c r="J23" s="276">
        <v>33.76</v>
      </c>
      <c r="K23" s="264">
        <v>3.5</v>
      </c>
      <c r="L23" s="272"/>
      <c r="M23" s="110"/>
      <c r="N23" s="110"/>
      <c r="O23" s="110"/>
      <c r="P23" s="110"/>
      <c r="Q23" s="110"/>
      <c r="R23" s="110"/>
      <c r="AG23" s="247">
        <v>45</v>
      </c>
      <c r="AH23" s="247">
        <v>5</v>
      </c>
      <c r="AI23" s="250">
        <v>3</v>
      </c>
      <c r="AJ23" s="250">
        <v>1</v>
      </c>
      <c r="AK23" s="247">
        <v>3</v>
      </c>
      <c r="AL23" s="247">
        <v>1</v>
      </c>
      <c r="AM23" s="254">
        <v>6</v>
      </c>
      <c r="AN23" s="252">
        <v>2</v>
      </c>
      <c r="AO23" s="253">
        <v>4</v>
      </c>
      <c r="AP23" s="254">
        <v>3</v>
      </c>
      <c r="AQ23" s="254">
        <v>8</v>
      </c>
      <c r="AR23" s="251">
        <v>7</v>
      </c>
      <c r="AS23" s="251"/>
    </row>
    <row r="24" spans="1:45" ht="11.25" customHeight="1" x14ac:dyDescent="0.2">
      <c r="A24" s="261" t="s">
        <v>3197</v>
      </c>
      <c r="B24" s="262">
        <v>107</v>
      </c>
      <c r="C24" s="263">
        <v>37</v>
      </c>
      <c r="D24" s="264">
        <v>40.630000000000003</v>
      </c>
      <c r="E24" s="264">
        <v>3.3</v>
      </c>
      <c r="F24" s="264">
        <v>7.79</v>
      </c>
      <c r="G24" s="68"/>
      <c r="H24" s="277">
        <v>70</v>
      </c>
      <c r="I24" s="220">
        <v>18.100000000000001</v>
      </c>
      <c r="J24" s="278">
        <v>34.49</v>
      </c>
      <c r="K24" s="222">
        <v>3.45</v>
      </c>
      <c r="L24" s="272"/>
      <c r="M24" s="110"/>
      <c r="N24" s="110"/>
      <c r="O24" s="110"/>
      <c r="P24" s="110"/>
      <c r="Q24" s="110"/>
      <c r="R24" s="110"/>
      <c r="AG24" s="241">
        <v>44</v>
      </c>
      <c r="AH24" s="241">
        <v>1</v>
      </c>
      <c r="AI24" s="257">
        <v>1</v>
      </c>
      <c r="AJ24" s="257">
        <v>3</v>
      </c>
      <c r="AK24" s="241">
        <v>1</v>
      </c>
      <c r="AL24" s="241">
        <v>6</v>
      </c>
      <c r="AM24" s="237">
        <v>2</v>
      </c>
      <c r="AN24" s="258">
        <v>3</v>
      </c>
      <c r="AO24" s="3">
        <v>3</v>
      </c>
      <c r="AP24" s="240">
        <v>8</v>
      </c>
      <c r="AQ24" s="227">
        <v>7</v>
      </c>
      <c r="AR24" s="227">
        <v>4</v>
      </c>
      <c r="AS24" s="227"/>
    </row>
    <row r="25" spans="1:45" ht="11.25" customHeight="1" x14ac:dyDescent="0.2">
      <c r="A25" s="261" t="s">
        <v>3198</v>
      </c>
      <c r="B25" s="262">
        <v>104</v>
      </c>
      <c r="C25" s="263">
        <v>37.1</v>
      </c>
      <c r="D25" s="264">
        <v>42.64</v>
      </c>
      <c r="E25" s="264">
        <v>3.22</v>
      </c>
      <c r="F25" s="264">
        <v>7.49</v>
      </c>
      <c r="G25" s="68"/>
      <c r="H25" s="275">
        <v>67</v>
      </c>
      <c r="I25" s="263">
        <v>18.3</v>
      </c>
      <c r="J25" s="276">
        <v>35.51</v>
      </c>
      <c r="K25" s="264">
        <v>3.44</v>
      </c>
      <c r="L25" s="272"/>
      <c r="M25" s="110"/>
      <c r="N25" s="110"/>
      <c r="O25" s="110"/>
      <c r="P25" s="110"/>
      <c r="Q25" s="110"/>
      <c r="R25" s="110"/>
      <c r="Z25" s="389" t="s">
        <v>3346</v>
      </c>
      <c r="AG25" s="15">
        <v>43</v>
      </c>
      <c r="AH25" s="15">
        <v>1</v>
      </c>
      <c r="AI25" s="259">
        <v>3</v>
      </c>
      <c r="AJ25" s="259">
        <v>1</v>
      </c>
      <c r="AK25" s="15">
        <v>6</v>
      </c>
      <c r="AL25" s="15">
        <v>2</v>
      </c>
      <c r="AM25" s="227">
        <v>3</v>
      </c>
      <c r="AN25" s="13">
        <v>3</v>
      </c>
      <c r="AO25" s="13">
        <v>10</v>
      </c>
      <c r="AP25" s="227">
        <v>8</v>
      </c>
      <c r="AQ25" s="227">
        <v>4</v>
      </c>
      <c r="AR25" s="227">
        <v>4</v>
      </c>
      <c r="AS25" s="234"/>
    </row>
    <row r="26" spans="1:45" ht="11.25" customHeight="1" x14ac:dyDescent="0.2">
      <c r="A26" s="261" t="s">
        <v>3199</v>
      </c>
      <c r="B26" s="262">
        <v>98</v>
      </c>
      <c r="C26" s="263">
        <v>37.4</v>
      </c>
      <c r="D26" s="264">
        <v>43.46</v>
      </c>
      <c r="E26" s="264">
        <v>3.21</v>
      </c>
      <c r="F26" s="264">
        <v>7.6</v>
      </c>
      <c r="G26" s="68"/>
      <c r="H26" s="277">
        <v>65</v>
      </c>
      <c r="I26" s="220">
        <v>18.399999999999999</v>
      </c>
      <c r="J26" s="278">
        <v>34.799999999999997</v>
      </c>
      <c r="K26" s="222">
        <v>3.5</v>
      </c>
      <c r="L26" s="272"/>
      <c r="M26" s="110"/>
      <c r="N26" s="110"/>
      <c r="O26" s="110"/>
      <c r="P26" s="110"/>
      <c r="Q26" s="110"/>
      <c r="R26" s="110"/>
      <c r="AG26" s="15">
        <v>42</v>
      </c>
      <c r="AH26" s="15">
        <v>3</v>
      </c>
      <c r="AI26" s="259">
        <v>2</v>
      </c>
      <c r="AJ26" s="259">
        <v>7</v>
      </c>
      <c r="AK26" s="15">
        <v>2</v>
      </c>
      <c r="AL26" s="226">
        <v>3</v>
      </c>
      <c r="AM26" s="240">
        <v>3</v>
      </c>
      <c r="AN26" s="13">
        <v>8</v>
      </c>
      <c r="AO26" s="239">
        <v>6</v>
      </c>
      <c r="AP26" s="227">
        <v>4</v>
      </c>
      <c r="AQ26" s="227">
        <v>4</v>
      </c>
      <c r="AR26" s="234">
        <v>6</v>
      </c>
      <c r="AS26" s="234"/>
    </row>
    <row r="27" spans="1:45" ht="11.25" customHeight="1" x14ac:dyDescent="0.2">
      <c r="A27" s="261" t="s">
        <v>3200</v>
      </c>
      <c r="B27" s="262">
        <v>97</v>
      </c>
      <c r="C27" s="263">
        <v>37.6</v>
      </c>
      <c r="D27" s="264">
        <v>45.14</v>
      </c>
      <c r="E27" s="264">
        <v>3.11</v>
      </c>
      <c r="F27" s="264">
        <v>7.18</v>
      </c>
      <c r="G27" s="68"/>
      <c r="H27" s="275">
        <v>61</v>
      </c>
      <c r="I27" s="263">
        <v>18.399999999999999</v>
      </c>
      <c r="J27" s="276">
        <v>36.44</v>
      </c>
      <c r="K27" s="264">
        <v>3.43</v>
      </c>
      <c r="L27" s="272"/>
      <c r="M27" s="110"/>
      <c r="N27" s="110"/>
      <c r="O27" s="110"/>
      <c r="P27" s="110"/>
      <c r="Q27" s="110"/>
      <c r="R27" s="110"/>
      <c r="AG27" s="15">
        <v>41</v>
      </c>
      <c r="AH27" s="15">
        <v>3</v>
      </c>
      <c r="AI27" s="259">
        <v>7</v>
      </c>
      <c r="AJ27" s="259">
        <v>1</v>
      </c>
      <c r="AK27" s="226">
        <v>3</v>
      </c>
      <c r="AL27" s="15">
        <v>3</v>
      </c>
      <c r="AM27" s="240">
        <v>9</v>
      </c>
      <c r="AN27" s="239">
        <v>7</v>
      </c>
      <c r="AO27" s="239">
        <v>3</v>
      </c>
      <c r="AP27" s="227">
        <v>4</v>
      </c>
      <c r="AQ27" s="234">
        <v>6</v>
      </c>
      <c r="AR27" s="234">
        <v>2</v>
      </c>
      <c r="AS27" s="234"/>
    </row>
    <row r="28" spans="1:45" ht="11.25" customHeight="1" x14ac:dyDescent="0.2">
      <c r="A28" s="261" t="s">
        <v>3201</v>
      </c>
      <c r="B28" s="262">
        <v>98</v>
      </c>
      <c r="C28" s="263">
        <v>37.700000000000003</v>
      </c>
      <c r="D28" s="264">
        <v>45.79</v>
      </c>
      <c r="E28" s="264">
        <v>3.05</v>
      </c>
      <c r="F28" s="264">
        <v>7.05</v>
      </c>
      <c r="G28" s="68"/>
      <c r="H28" s="277">
        <v>62</v>
      </c>
      <c r="I28" s="220">
        <v>18.399999999999999</v>
      </c>
      <c r="J28" s="278">
        <v>37.24</v>
      </c>
      <c r="K28" s="222">
        <v>3.33</v>
      </c>
      <c r="L28" s="272"/>
      <c r="M28" s="110"/>
      <c r="N28" s="110"/>
      <c r="O28" s="110"/>
      <c r="P28" s="110"/>
      <c r="Q28" s="110"/>
      <c r="R28" s="110"/>
      <c r="AG28" s="247">
        <v>40</v>
      </c>
      <c r="AH28" s="247">
        <v>6</v>
      </c>
      <c r="AI28" s="250">
        <v>3</v>
      </c>
      <c r="AJ28" s="249">
        <v>3</v>
      </c>
      <c r="AK28" s="247">
        <v>3</v>
      </c>
      <c r="AL28" s="247">
        <v>6</v>
      </c>
      <c r="AM28" s="251">
        <v>6</v>
      </c>
      <c r="AN28" s="253">
        <v>3</v>
      </c>
      <c r="AO28" s="253">
        <v>5</v>
      </c>
      <c r="AP28" s="240">
        <v>6</v>
      </c>
      <c r="AQ28" s="240">
        <v>2</v>
      </c>
      <c r="AR28" s="240">
        <v>2</v>
      </c>
      <c r="AS28" s="240"/>
    </row>
    <row r="29" spans="1:45" ht="11.25" customHeight="1" x14ac:dyDescent="0.2">
      <c r="A29" s="232" t="s">
        <v>3202</v>
      </c>
      <c r="B29" s="233">
        <v>98</v>
      </c>
      <c r="C29" s="103">
        <v>37.799999999999997</v>
      </c>
      <c r="D29" s="104">
        <v>44.87</v>
      </c>
      <c r="E29" s="104">
        <v>3.14</v>
      </c>
      <c r="F29" s="104">
        <v>7.11</v>
      </c>
      <c r="G29" s="68"/>
      <c r="H29" s="279">
        <v>65</v>
      </c>
      <c r="I29" s="103">
        <v>18.399999999999999</v>
      </c>
      <c r="J29" s="111">
        <v>36.520000000000003</v>
      </c>
      <c r="K29" s="104">
        <v>3.39</v>
      </c>
      <c r="L29" s="280"/>
      <c r="M29" s="110"/>
      <c r="N29" s="110"/>
      <c r="O29" s="110"/>
      <c r="P29" s="110"/>
      <c r="Q29" s="110"/>
      <c r="R29" s="110"/>
      <c r="AG29" s="241">
        <v>39</v>
      </c>
      <c r="AH29" s="241">
        <v>3</v>
      </c>
      <c r="AI29" s="269">
        <v>2</v>
      </c>
      <c r="AJ29" s="257">
        <v>3</v>
      </c>
      <c r="AK29" s="241">
        <v>9</v>
      </c>
      <c r="AL29" s="242">
        <v>11</v>
      </c>
      <c r="AM29" s="231">
        <v>3</v>
      </c>
      <c r="AN29" s="258">
        <v>6</v>
      </c>
      <c r="AO29" s="3">
        <v>6</v>
      </c>
      <c r="AP29" s="237">
        <v>2</v>
      </c>
      <c r="AQ29" s="237">
        <v>3</v>
      </c>
      <c r="AR29" s="237">
        <v>1</v>
      </c>
      <c r="AS29" s="427"/>
    </row>
    <row r="30" spans="1:45" ht="11.25" customHeight="1" x14ac:dyDescent="0.2">
      <c r="A30" s="232" t="s">
        <v>3203</v>
      </c>
      <c r="B30" s="233">
        <v>98</v>
      </c>
      <c r="C30" s="103">
        <v>38</v>
      </c>
      <c r="D30" s="104">
        <v>46.06</v>
      </c>
      <c r="E30" s="104">
        <v>3.1</v>
      </c>
      <c r="F30" s="104">
        <v>5.0999999999999996</v>
      </c>
      <c r="G30" s="68"/>
      <c r="H30" s="281">
        <v>65</v>
      </c>
      <c r="I30" s="66">
        <v>18.600000000000001</v>
      </c>
      <c r="J30" s="68">
        <v>37.24</v>
      </c>
      <c r="K30" s="67">
        <v>3.35</v>
      </c>
      <c r="L30" s="280"/>
      <c r="M30" s="110"/>
      <c r="N30" s="256"/>
      <c r="O30" s="110"/>
      <c r="P30" s="110"/>
      <c r="Q30" s="110"/>
      <c r="R30" s="110"/>
      <c r="AG30" s="15">
        <v>38</v>
      </c>
      <c r="AH30" s="226">
        <v>4</v>
      </c>
      <c r="AI30" s="259">
        <v>5</v>
      </c>
      <c r="AJ30" s="259">
        <v>7</v>
      </c>
      <c r="AK30" s="226">
        <v>9</v>
      </c>
      <c r="AL30" s="226">
        <v>3</v>
      </c>
      <c r="AM30" s="227">
        <v>4</v>
      </c>
      <c r="AN30" s="13">
        <v>4</v>
      </c>
      <c r="AO30" s="13">
        <v>4</v>
      </c>
      <c r="AP30" s="240">
        <v>3</v>
      </c>
      <c r="AQ30" s="240">
        <v>1</v>
      </c>
      <c r="AR30" s="227">
        <v>1</v>
      </c>
      <c r="AS30" s="227"/>
    </row>
    <row r="31" spans="1:45" ht="11.25" customHeight="1" x14ac:dyDescent="0.2">
      <c r="A31" s="232" t="s">
        <v>3204</v>
      </c>
      <c r="B31" s="233">
        <v>99</v>
      </c>
      <c r="C31" s="103">
        <v>38.1</v>
      </c>
      <c r="D31" s="104">
        <v>48.1</v>
      </c>
      <c r="E31" s="104">
        <v>2.98</v>
      </c>
      <c r="F31" s="104">
        <v>5.15</v>
      </c>
      <c r="G31" s="68"/>
      <c r="H31" s="279">
        <v>81</v>
      </c>
      <c r="I31" s="103">
        <v>18.3</v>
      </c>
      <c r="J31" s="111">
        <v>40.340000000000003</v>
      </c>
      <c r="K31" s="104">
        <v>3.06</v>
      </c>
      <c r="L31" s="280"/>
      <c r="M31" s="255" t="s">
        <v>3205</v>
      </c>
      <c r="N31" s="256"/>
      <c r="O31" s="256"/>
      <c r="P31" s="110"/>
      <c r="Q31" s="110"/>
      <c r="R31" s="110"/>
      <c r="AG31" s="15">
        <v>37</v>
      </c>
      <c r="AH31" s="15">
        <v>9</v>
      </c>
      <c r="AI31" s="259">
        <v>10</v>
      </c>
      <c r="AJ31" s="224">
        <v>9</v>
      </c>
      <c r="AK31" s="226">
        <v>5</v>
      </c>
      <c r="AL31" s="226">
        <v>4</v>
      </c>
      <c r="AM31" s="240">
        <v>2</v>
      </c>
      <c r="AN31" s="13">
        <v>5</v>
      </c>
      <c r="AO31" s="13">
        <v>3</v>
      </c>
      <c r="AP31" s="240">
        <v>2</v>
      </c>
      <c r="AQ31" s="227">
        <v>1</v>
      </c>
      <c r="AR31" s="227">
        <v>2</v>
      </c>
      <c r="AS31" s="227"/>
    </row>
    <row r="32" spans="1:45" ht="11.25" customHeight="1" x14ac:dyDescent="0.2">
      <c r="A32" s="232" t="s">
        <v>3206</v>
      </c>
      <c r="B32" s="233">
        <v>99</v>
      </c>
      <c r="C32" s="103">
        <v>38.200000000000003</v>
      </c>
      <c r="D32" s="104">
        <v>49.53</v>
      </c>
      <c r="E32" s="104">
        <v>2.9</v>
      </c>
      <c r="F32" s="104">
        <v>5.19</v>
      </c>
      <c r="G32" s="68"/>
      <c r="H32" s="281">
        <v>82</v>
      </c>
      <c r="I32" s="66">
        <v>18.399999999999999</v>
      </c>
      <c r="J32" s="68">
        <v>43.21</v>
      </c>
      <c r="K32" s="67">
        <v>2.95</v>
      </c>
      <c r="L32" s="280"/>
      <c r="M32" s="14" t="s">
        <v>3207</v>
      </c>
      <c r="N32" s="14"/>
      <c r="O32" s="14"/>
      <c r="P32" s="110"/>
      <c r="Q32" s="110"/>
      <c r="R32" s="110"/>
      <c r="AG32" s="15">
        <v>36</v>
      </c>
      <c r="AH32" s="15">
        <v>4</v>
      </c>
      <c r="AI32" s="224">
        <v>8</v>
      </c>
      <c r="AJ32" s="224">
        <v>3</v>
      </c>
      <c r="AK32" s="226">
        <v>4</v>
      </c>
      <c r="AL32" s="15">
        <v>4</v>
      </c>
      <c r="AM32" s="240">
        <v>8</v>
      </c>
      <c r="AN32" s="13">
        <v>3</v>
      </c>
      <c r="AO32" s="13">
        <v>2</v>
      </c>
      <c r="AP32" s="227">
        <v>2</v>
      </c>
      <c r="AQ32" s="227">
        <v>2</v>
      </c>
      <c r="AR32" s="227">
        <v>2</v>
      </c>
      <c r="AS32" s="234"/>
    </row>
    <row r="33" spans="1:45" ht="11.25" customHeight="1" x14ac:dyDescent="0.2">
      <c r="A33" s="232" t="s">
        <v>3208</v>
      </c>
      <c r="B33" s="233">
        <v>100</v>
      </c>
      <c r="C33" s="103">
        <v>38.299999999999997</v>
      </c>
      <c r="D33" s="104">
        <v>46.36</v>
      </c>
      <c r="E33" s="104">
        <v>3.13</v>
      </c>
      <c r="F33" s="104">
        <v>5.16</v>
      </c>
      <c r="G33" s="68"/>
      <c r="H33" s="279">
        <v>82</v>
      </c>
      <c r="I33" s="103">
        <v>18.399999999999999</v>
      </c>
      <c r="J33" s="111">
        <v>40.28</v>
      </c>
      <c r="K33" s="104">
        <v>3.14</v>
      </c>
      <c r="L33" s="280"/>
      <c r="M33" s="14" t="s">
        <v>3209</v>
      </c>
      <c r="N33" s="14"/>
      <c r="O33" s="14"/>
      <c r="P33" s="110"/>
      <c r="Q33" s="110"/>
      <c r="R33" s="110"/>
      <c r="AG33" s="247">
        <v>35</v>
      </c>
      <c r="AH33" s="248">
        <v>7</v>
      </c>
      <c r="AI33" s="249">
        <v>8</v>
      </c>
      <c r="AJ33" s="249">
        <v>6</v>
      </c>
      <c r="AK33" s="247">
        <v>4</v>
      </c>
      <c r="AL33" s="247">
        <v>6</v>
      </c>
      <c r="AM33" s="254">
        <v>3</v>
      </c>
      <c r="AN33" s="252">
        <v>2</v>
      </c>
      <c r="AO33" s="253">
        <v>2</v>
      </c>
      <c r="AP33" s="251">
        <v>2</v>
      </c>
      <c r="AQ33" s="251">
        <v>2</v>
      </c>
      <c r="AR33" s="282">
        <v>5</v>
      </c>
      <c r="AS33" s="282"/>
    </row>
    <row r="34" spans="1:45" ht="11.25" customHeight="1" x14ac:dyDescent="0.2">
      <c r="A34" s="232" t="s">
        <v>3210</v>
      </c>
      <c r="B34" s="233">
        <v>100</v>
      </c>
      <c r="C34" s="103">
        <v>38.4</v>
      </c>
      <c r="D34" s="104">
        <v>44.27</v>
      </c>
      <c r="E34" s="104">
        <v>3.26</v>
      </c>
      <c r="F34" s="104">
        <v>5.37</v>
      </c>
      <c r="G34" s="68"/>
      <c r="H34" s="281">
        <v>82</v>
      </c>
      <c r="I34" s="66">
        <v>18.399999999999999</v>
      </c>
      <c r="J34" s="68">
        <v>38.619999999999997</v>
      </c>
      <c r="K34" s="67">
        <v>3.28</v>
      </c>
      <c r="L34" s="280"/>
      <c r="M34" s="283" t="s">
        <v>3211</v>
      </c>
      <c r="N34" s="110"/>
      <c r="O34" s="110"/>
      <c r="P34" s="110"/>
      <c r="Q34" s="110"/>
      <c r="R34" s="110"/>
      <c r="AG34" s="241">
        <v>34</v>
      </c>
      <c r="AH34" s="242">
        <v>9</v>
      </c>
      <c r="AI34" s="269">
        <v>6</v>
      </c>
      <c r="AJ34" s="257">
        <v>4</v>
      </c>
      <c r="AK34" s="241">
        <v>6</v>
      </c>
      <c r="AL34" s="241">
        <v>3</v>
      </c>
      <c r="AM34" s="237">
        <v>2</v>
      </c>
      <c r="AN34" s="258">
        <v>2</v>
      </c>
      <c r="AO34" s="258">
        <v>2</v>
      </c>
      <c r="AP34" s="227">
        <v>2</v>
      </c>
      <c r="AQ34" s="234">
        <v>5</v>
      </c>
      <c r="AR34" s="234">
        <v>4</v>
      </c>
      <c r="AS34" s="234"/>
    </row>
    <row r="35" spans="1:45" ht="11.25" customHeight="1" x14ac:dyDescent="0.2">
      <c r="A35" s="232" t="s">
        <v>3212</v>
      </c>
      <c r="B35" s="284">
        <v>100</v>
      </c>
      <c r="C35" s="103">
        <v>38.4</v>
      </c>
      <c r="D35" s="104">
        <v>46.832099999999983</v>
      </c>
      <c r="E35" s="104">
        <v>3.0753178500548648</v>
      </c>
      <c r="F35" s="104">
        <v>5.3890542709912115</v>
      </c>
      <c r="G35" s="68"/>
      <c r="H35" s="241">
        <v>85</v>
      </c>
      <c r="I35" s="61">
        <v>18.3</v>
      </c>
      <c r="J35" s="63">
        <v>41.67</v>
      </c>
      <c r="K35" s="78">
        <v>2.98</v>
      </c>
      <c r="L35" s="62">
        <v>6.71</v>
      </c>
      <c r="M35" s="285" t="s">
        <v>3213</v>
      </c>
      <c r="N35" s="286">
        <v>111</v>
      </c>
      <c r="O35" s="61">
        <v>9.1999999999999993</v>
      </c>
      <c r="P35" s="63">
        <v>38.97</v>
      </c>
      <c r="Q35" s="78">
        <v>3.36</v>
      </c>
      <c r="R35" s="115"/>
      <c r="AG35" s="15">
        <v>33</v>
      </c>
      <c r="AH35" s="226">
        <v>9</v>
      </c>
      <c r="AI35" s="259">
        <v>7</v>
      </c>
      <c r="AJ35" s="259">
        <v>6</v>
      </c>
      <c r="AK35" s="15">
        <v>2</v>
      </c>
      <c r="AL35" s="15">
        <v>2</v>
      </c>
      <c r="AM35" s="227">
        <v>1</v>
      </c>
      <c r="AN35" s="239">
        <v>2</v>
      </c>
      <c r="AO35" s="239">
        <v>2</v>
      </c>
      <c r="AP35" s="240">
        <v>6</v>
      </c>
      <c r="AQ35" s="240">
        <v>5</v>
      </c>
      <c r="AR35" s="240">
        <v>0</v>
      </c>
      <c r="AS35" s="240"/>
    </row>
    <row r="36" spans="1:45" ht="11.25" customHeight="1" x14ac:dyDescent="0.2">
      <c r="A36" s="232" t="s">
        <v>3214</v>
      </c>
      <c r="B36" s="284">
        <v>101</v>
      </c>
      <c r="C36" s="103">
        <v>38.524752475247524</v>
      </c>
      <c r="D36" s="104">
        <v>44.630099009901002</v>
      </c>
      <c r="E36" s="104">
        <v>3.3277287568410165</v>
      </c>
      <c r="F36" s="104">
        <v>5.4194178372080959</v>
      </c>
      <c r="G36" s="68"/>
      <c r="H36" s="213">
        <v>139</v>
      </c>
      <c r="I36" s="103">
        <v>15.8</v>
      </c>
      <c r="J36" s="2">
        <v>38.119999999999997</v>
      </c>
      <c r="K36" s="284">
        <v>3.37</v>
      </c>
      <c r="L36" s="287">
        <v>6.36</v>
      </c>
      <c r="M36" s="285" t="s">
        <v>3215</v>
      </c>
      <c r="N36" s="286">
        <v>203</v>
      </c>
      <c r="O36" s="61">
        <v>6.7</v>
      </c>
      <c r="P36" s="63">
        <v>35.54</v>
      </c>
      <c r="Q36" s="78">
        <v>3.33</v>
      </c>
      <c r="R36" s="115"/>
      <c r="AG36" s="15">
        <v>32</v>
      </c>
      <c r="AH36" s="15">
        <v>10</v>
      </c>
      <c r="AI36" s="259">
        <v>8</v>
      </c>
      <c r="AJ36" s="259">
        <v>2</v>
      </c>
      <c r="AK36" s="15">
        <v>2</v>
      </c>
      <c r="AL36" s="226">
        <v>1</v>
      </c>
      <c r="AM36" s="227">
        <v>3</v>
      </c>
      <c r="AN36" s="239">
        <v>2</v>
      </c>
      <c r="AO36" s="13">
        <v>6</v>
      </c>
      <c r="AP36" s="240">
        <v>5</v>
      </c>
      <c r="AQ36" s="240">
        <v>0</v>
      </c>
      <c r="AR36" s="240">
        <v>4</v>
      </c>
      <c r="AS36" s="240"/>
    </row>
    <row r="37" spans="1:45" ht="11.25" customHeight="1" x14ac:dyDescent="0.2">
      <c r="A37" s="232" t="s">
        <v>3216</v>
      </c>
      <c r="B37" s="284">
        <v>101</v>
      </c>
      <c r="C37" s="103">
        <v>38.544554455445542</v>
      </c>
      <c r="D37" s="104">
        <v>48.067128712871302</v>
      </c>
      <c r="E37" s="104">
        <v>3.055991406802248</v>
      </c>
      <c r="F37" s="104">
        <v>5.4317532322220696</v>
      </c>
      <c r="G37" s="68"/>
      <c r="H37" s="247">
        <v>132</v>
      </c>
      <c r="I37" s="71">
        <v>15.636363636363637</v>
      </c>
      <c r="J37" s="76">
        <v>41.63954545454547</v>
      </c>
      <c r="K37" s="72">
        <v>3.1957909949806549</v>
      </c>
      <c r="L37" s="77">
        <v>6.6552391050457738</v>
      </c>
      <c r="M37" s="110"/>
      <c r="N37" s="279">
        <v>200</v>
      </c>
      <c r="O37" s="103">
        <v>6.7</v>
      </c>
      <c r="P37" s="111">
        <v>40.159999999999997</v>
      </c>
      <c r="Q37" s="104">
        <v>3.11</v>
      </c>
      <c r="R37" s="115"/>
      <c r="AG37" s="15">
        <v>31</v>
      </c>
      <c r="AH37" s="15">
        <v>8</v>
      </c>
      <c r="AI37" s="259">
        <v>7</v>
      </c>
      <c r="AJ37" s="259">
        <v>3</v>
      </c>
      <c r="AK37" s="226">
        <v>1</v>
      </c>
      <c r="AL37" s="226">
        <v>3</v>
      </c>
      <c r="AM37" s="227">
        <v>2</v>
      </c>
      <c r="AN37" s="13">
        <v>6</v>
      </c>
      <c r="AO37" s="13">
        <v>5</v>
      </c>
      <c r="AP37" s="240">
        <v>0</v>
      </c>
      <c r="AQ37" s="240">
        <v>3</v>
      </c>
      <c r="AR37" s="240">
        <v>5</v>
      </c>
      <c r="AS37" s="240"/>
    </row>
    <row r="38" spans="1:45" ht="11.25" customHeight="1" x14ac:dyDescent="0.2">
      <c r="A38" s="232" t="s">
        <v>3217</v>
      </c>
      <c r="B38" s="284">
        <v>97</v>
      </c>
      <c r="C38" s="71">
        <v>38.618556701030926</v>
      </c>
      <c r="D38" s="104">
        <v>49.495773195876282</v>
      </c>
      <c r="E38" s="104">
        <v>2.9443033032508596</v>
      </c>
      <c r="F38" s="104">
        <v>5.7077663615521912</v>
      </c>
      <c r="G38" s="68"/>
      <c r="H38" s="247">
        <v>131</v>
      </c>
      <c r="I38" s="71">
        <v>15.625954198473282</v>
      </c>
      <c r="J38" s="76">
        <v>42.8332824427481</v>
      </c>
      <c r="K38" s="72">
        <v>3.119570253102609</v>
      </c>
      <c r="L38" s="77">
        <v>6.4360639882372617</v>
      </c>
      <c r="M38" s="110"/>
      <c r="N38" s="281">
        <v>189</v>
      </c>
      <c r="O38" s="66">
        <v>6.8</v>
      </c>
      <c r="P38" s="68">
        <v>41.36</v>
      </c>
      <c r="Q38" s="67">
        <v>2.94</v>
      </c>
      <c r="R38" s="115"/>
      <c r="AG38" s="247">
        <v>30</v>
      </c>
      <c r="AH38" s="247">
        <v>7</v>
      </c>
      <c r="AI38" s="250">
        <v>4</v>
      </c>
      <c r="AJ38" s="249">
        <v>2</v>
      </c>
      <c r="AK38" s="248">
        <v>4</v>
      </c>
      <c r="AL38" s="248">
        <v>1</v>
      </c>
      <c r="AM38" s="254">
        <v>7</v>
      </c>
      <c r="AN38" s="252">
        <v>5</v>
      </c>
      <c r="AO38" s="252">
        <v>0</v>
      </c>
      <c r="AP38" s="240">
        <v>4</v>
      </c>
      <c r="AQ38" s="240">
        <v>6</v>
      </c>
      <c r="AR38" s="240">
        <v>4</v>
      </c>
      <c r="AS38" s="240"/>
    </row>
    <row r="39" spans="1:45" ht="11.25" customHeight="1" x14ac:dyDescent="0.2">
      <c r="A39" s="232" t="s">
        <v>3218</v>
      </c>
      <c r="B39" s="284">
        <v>98</v>
      </c>
      <c r="C39" s="71">
        <v>38.602040816326529</v>
      </c>
      <c r="D39" s="104">
        <v>49.527142857142877</v>
      </c>
      <c r="E39" s="104">
        <v>2.972102998888293</v>
      </c>
      <c r="F39" s="104">
        <v>5.9802889820579797</v>
      </c>
      <c r="G39" s="68"/>
      <c r="H39" s="247">
        <v>126</v>
      </c>
      <c r="I39" s="71">
        <v>15.698412698412698</v>
      </c>
      <c r="J39" s="76">
        <v>43.564603174603164</v>
      </c>
      <c r="K39" s="72">
        <v>3.0528073297237297</v>
      </c>
      <c r="L39" s="77">
        <v>6.3944600977292154</v>
      </c>
      <c r="M39" s="110"/>
      <c r="N39" s="286">
        <v>192</v>
      </c>
      <c r="O39" s="61">
        <v>6.8</v>
      </c>
      <c r="P39" s="63">
        <v>41.73</v>
      </c>
      <c r="Q39" s="78">
        <v>3</v>
      </c>
      <c r="R39" s="62">
        <v>10.97</v>
      </c>
      <c r="AG39" s="241">
        <v>29</v>
      </c>
      <c r="AH39" s="241">
        <v>3</v>
      </c>
      <c r="AI39" s="269">
        <v>1</v>
      </c>
      <c r="AJ39" s="269">
        <v>3</v>
      </c>
      <c r="AK39" s="242">
        <v>2</v>
      </c>
      <c r="AL39" s="241">
        <v>7</v>
      </c>
      <c r="AM39" s="237">
        <v>3</v>
      </c>
      <c r="AN39" s="3">
        <v>0</v>
      </c>
      <c r="AO39" s="3">
        <v>4</v>
      </c>
      <c r="AP39" s="237">
        <v>7</v>
      </c>
      <c r="AQ39" s="237">
        <v>3</v>
      </c>
      <c r="AR39" s="237">
        <v>0</v>
      </c>
      <c r="AS39" s="427"/>
    </row>
    <row r="40" spans="1:45" ht="11.25" customHeight="1" x14ac:dyDescent="0.2">
      <c r="A40" s="232" t="s">
        <v>3219</v>
      </c>
      <c r="B40" s="284">
        <v>98</v>
      </c>
      <c r="C40" s="71">
        <v>38.683673469387756</v>
      </c>
      <c r="D40" s="104">
        <v>51.989183673469391</v>
      </c>
      <c r="E40" s="104">
        <v>2.857210045790525</v>
      </c>
      <c r="F40" s="104">
        <v>6.0448479510924136</v>
      </c>
      <c r="G40" s="68"/>
      <c r="H40" s="247">
        <v>129</v>
      </c>
      <c r="I40" s="71">
        <v>15.666666666666666</v>
      </c>
      <c r="J40" s="76">
        <v>45.841162790697652</v>
      </c>
      <c r="K40" s="72">
        <v>2.8956182249185649</v>
      </c>
      <c r="L40" s="77">
        <v>6.6335991288042573</v>
      </c>
      <c r="M40" s="110"/>
      <c r="N40" s="279">
        <v>190</v>
      </c>
      <c r="O40" s="103">
        <v>6.9</v>
      </c>
      <c r="P40" s="111">
        <v>44.65</v>
      </c>
      <c r="Q40" s="104">
        <v>2.9</v>
      </c>
      <c r="R40" s="112">
        <v>10.93</v>
      </c>
      <c r="AG40" s="15">
        <v>28</v>
      </c>
      <c r="AH40" s="226">
        <v>3</v>
      </c>
      <c r="AI40" s="224">
        <v>4</v>
      </c>
      <c r="AJ40" s="224">
        <v>2</v>
      </c>
      <c r="AK40" s="15">
        <v>6</v>
      </c>
      <c r="AL40" s="15">
        <v>4</v>
      </c>
      <c r="AM40" s="240">
        <v>0</v>
      </c>
      <c r="AN40" s="13">
        <v>4</v>
      </c>
      <c r="AO40" s="13">
        <v>6</v>
      </c>
      <c r="AP40" s="240">
        <v>3</v>
      </c>
      <c r="AQ40" s="240">
        <v>1</v>
      </c>
      <c r="AR40" s="227">
        <v>2</v>
      </c>
      <c r="AS40" s="227"/>
    </row>
    <row r="41" spans="1:45" ht="11.25" customHeight="1" x14ac:dyDescent="0.2">
      <c r="A41" s="261" t="s">
        <v>3220</v>
      </c>
      <c r="B41" s="288">
        <v>99</v>
      </c>
      <c r="C41" s="263">
        <v>38.656565656565654</v>
      </c>
      <c r="D41" s="264">
        <v>51.854646464646478</v>
      </c>
      <c r="E41" s="264">
        <v>2.9165600730584966</v>
      </c>
      <c r="F41" s="264">
        <v>5.9544836404310963</v>
      </c>
      <c r="G41" s="68"/>
      <c r="H41" s="289">
        <v>135</v>
      </c>
      <c r="I41" s="263">
        <v>15.496296296296297</v>
      </c>
      <c r="J41" s="276">
        <v>45.969555555555544</v>
      </c>
      <c r="K41" s="264">
        <v>2.930252354073223</v>
      </c>
      <c r="L41" s="290">
        <v>6.8765748197916032</v>
      </c>
      <c r="M41" s="110"/>
      <c r="N41" s="270">
        <v>202</v>
      </c>
      <c r="O41" s="271">
        <v>6.9</v>
      </c>
      <c r="P41" s="273">
        <v>43.55</v>
      </c>
      <c r="Q41" s="274">
        <v>2.95</v>
      </c>
      <c r="R41" s="291">
        <v>10.52</v>
      </c>
      <c r="AG41" s="15">
        <v>27</v>
      </c>
      <c r="AH41" s="226">
        <v>7</v>
      </c>
      <c r="AI41" s="224">
        <v>7</v>
      </c>
      <c r="AJ41" s="259">
        <v>6</v>
      </c>
      <c r="AK41" s="15">
        <v>4</v>
      </c>
      <c r="AL41" s="15">
        <v>0</v>
      </c>
      <c r="AM41" s="240">
        <v>4</v>
      </c>
      <c r="AN41" s="13">
        <v>6</v>
      </c>
      <c r="AO41" s="13">
        <v>4</v>
      </c>
      <c r="AP41" s="240">
        <v>0</v>
      </c>
      <c r="AQ41" s="227">
        <v>2</v>
      </c>
      <c r="AR41" s="227">
        <v>4</v>
      </c>
      <c r="AS41" s="234"/>
    </row>
    <row r="42" spans="1:45" ht="11.25" customHeight="1" x14ac:dyDescent="0.2">
      <c r="A42" s="261" t="s">
        <v>3221</v>
      </c>
      <c r="B42" s="288">
        <v>99</v>
      </c>
      <c r="C42" s="263">
        <v>38.80808080808081</v>
      </c>
      <c r="D42" s="264">
        <v>53.668383838383818</v>
      </c>
      <c r="E42" s="264">
        <v>2.8499761628197873</v>
      </c>
      <c r="F42" s="264">
        <v>6.0865647430160985</v>
      </c>
      <c r="G42" s="68"/>
      <c r="H42" s="289">
        <v>141</v>
      </c>
      <c r="I42" s="263">
        <v>15.475177304964539</v>
      </c>
      <c r="J42" s="276">
        <v>46.964609929078037</v>
      </c>
      <c r="K42" s="264">
        <v>2.9490897918944348</v>
      </c>
      <c r="L42" s="290">
        <v>7.6017910067641248</v>
      </c>
      <c r="M42" s="110"/>
      <c r="N42" s="270">
        <v>207</v>
      </c>
      <c r="O42" s="271">
        <v>6.9</v>
      </c>
      <c r="P42" s="273">
        <v>45.81</v>
      </c>
      <c r="Q42" s="274">
        <v>2.91</v>
      </c>
      <c r="R42" s="291">
        <v>9.52</v>
      </c>
      <c r="AG42" s="15">
        <v>26</v>
      </c>
      <c r="AH42" s="226">
        <v>7</v>
      </c>
      <c r="AI42" s="259">
        <v>7</v>
      </c>
      <c r="AJ42" s="259">
        <v>6</v>
      </c>
      <c r="AK42" s="15">
        <v>0</v>
      </c>
      <c r="AL42" s="15">
        <v>4</v>
      </c>
      <c r="AM42" s="240">
        <v>6</v>
      </c>
      <c r="AN42" s="13">
        <v>4</v>
      </c>
      <c r="AO42" s="13">
        <v>1</v>
      </c>
      <c r="AP42" s="227">
        <v>3</v>
      </c>
      <c r="AQ42" s="227">
        <v>3</v>
      </c>
      <c r="AR42" s="234">
        <v>5</v>
      </c>
      <c r="AS42" s="234"/>
    </row>
    <row r="43" spans="1:45" ht="11.25" customHeight="1" x14ac:dyDescent="0.2">
      <c r="A43" s="261" t="s">
        <v>3222</v>
      </c>
      <c r="B43" s="288">
        <v>100</v>
      </c>
      <c r="C43" s="263">
        <v>38.729999999999997</v>
      </c>
      <c r="D43" s="264">
        <v>54.124499999999991</v>
      </c>
      <c r="E43" s="264">
        <v>2.8238618806997953</v>
      </c>
      <c r="F43" s="264">
        <v>6.3733043927764799</v>
      </c>
      <c r="G43" s="68"/>
      <c r="H43" s="289">
        <v>142</v>
      </c>
      <c r="I43" s="263">
        <v>15.380281690140846</v>
      </c>
      <c r="J43" s="276">
        <v>48.335492957746474</v>
      </c>
      <c r="K43" s="264">
        <v>2.9450917893922788</v>
      </c>
      <c r="L43" s="290">
        <v>8.3292039618436</v>
      </c>
      <c r="M43" s="110"/>
      <c r="N43" s="270">
        <v>205</v>
      </c>
      <c r="O43" s="271">
        <v>6.9</v>
      </c>
      <c r="P43" s="273">
        <v>46.12</v>
      </c>
      <c r="Q43" s="274">
        <v>2.92</v>
      </c>
      <c r="R43" s="291">
        <v>9.5</v>
      </c>
      <c r="AG43" s="247">
        <v>25</v>
      </c>
      <c r="AH43" s="15">
        <v>11</v>
      </c>
      <c r="AI43" s="250">
        <v>8</v>
      </c>
      <c r="AJ43" s="250">
        <v>1</v>
      </c>
      <c r="AK43" s="247">
        <v>3</v>
      </c>
      <c r="AL43" s="247">
        <v>6</v>
      </c>
      <c r="AM43" s="254">
        <v>5</v>
      </c>
      <c r="AN43" s="252">
        <v>1</v>
      </c>
      <c r="AO43" s="253">
        <v>2</v>
      </c>
      <c r="AP43" s="251">
        <v>2</v>
      </c>
      <c r="AQ43" s="282">
        <v>6</v>
      </c>
      <c r="AR43" s="282">
        <v>10</v>
      </c>
      <c r="AS43" s="282"/>
    </row>
    <row r="44" spans="1:45" ht="11.25" customHeight="1" x14ac:dyDescent="0.2">
      <c r="A44" s="261" t="s">
        <v>3223</v>
      </c>
      <c r="B44" s="288">
        <v>100</v>
      </c>
      <c r="C44" s="263">
        <v>38.83</v>
      </c>
      <c r="D44" s="264">
        <v>54.851599999999998</v>
      </c>
      <c r="E44" s="264">
        <v>2.7894920379859536</v>
      </c>
      <c r="F44" s="264">
        <v>6.5584349610236403</v>
      </c>
      <c r="G44" s="68"/>
      <c r="H44" s="289">
        <v>144</v>
      </c>
      <c r="I44" s="263">
        <v>15.381944444444445</v>
      </c>
      <c r="J44" s="276">
        <v>50.311458333333327</v>
      </c>
      <c r="K44" s="264">
        <v>2.8825951210557439</v>
      </c>
      <c r="L44" s="290">
        <v>8.0704774338824947</v>
      </c>
      <c r="M44" s="110"/>
      <c r="N44" s="270">
        <v>204</v>
      </c>
      <c r="O44" s="271">
        <v>7</v>
      </c>
      <c r="P44" s="273">
        <v>47.17</v>
      </c>
      <c r="Q44" s="274">
        <v>2.9</v>
      </c>
      <c r="R44" s="291">
        <v>9.52</v>
      </c>
      <c r="AG44" s="237">
        <v>24</v>
      </c>
      <c r="AH44" s="2">
        <v>6</v>
      </c>
      <c r="AI44" s="292">
        <v>1</v>
      </c>
      <c r="AJ44" s="293">
        <v>3</v>
      </c>
      <c r="AK44" s="237">
        <v>6</v>
      </c>
      <c r="AL44" s="15">
        <v>4</v>
      </c>
      <c r="AM44" s="240">
        <v>2</v>
      </c>
      <c r="AN44" s="239">
        <v>3</v>
      </c>
      <c r="AO44" s="239">
        <v>2</v>
      </c>
      <c r="AP44" s="240">
        <v>5</v>
      </c>
      <c r="AQ44" s="240">
        <v>10</v>
      </c>
      <c r="AR44" s="240">
        <v>16</v>
      </c>
      <c r="AS44" s="240"/>
    </row>
    <row r="45" spans="1:45" ht="11.25" customHeight="1" x14ac:dyDescent="0.2">
      <c r="A45" s="261" t="s">
        <v>3224</v>
      </c>
      <c r="B45" s="288">
        <v>101</v>
      </c>
      <c r="C45" s="263">
        <v>38.75247524752475</v>
      </c>
      <c r="D45" s="264">
        <v>54.385742574257414</v>
      </c>
      <c r="E45" s="264">
        <v>2.8029889688727305</v>
      </c>
      <c r="F45" s="264">
        <v>6.6341226448606294</v>
      </c>
      <c r="G45" s="68"/>
      <c r="H45" s="289">
        <v>147</v>
      </c>
      <c r="I45" s="263">
        <v>15.258503401360544</v>
      </c>
      <c r="J45" s="276">
        <v>49.323469387755132</v>
      </c>
      <c r="K45" s="264">
        <v>2.9253273656954684</v>
      </c>
      <c r="L45" s="290">
        <v>8.1252261643234736</v>
      </c>
      <c r="M45" s="110"/>
      <c r="N45" s="270">
        <v>201</v>
      </c>
      <c r="O45" s="271">
        <v>7</v>
      </c>
      <c r="P45" s="273">
        <v>46.09</v>
      </c>
      <c r="Q45" s="274">
        <v>3</v>
      </c>
      <c r="R45" s="291">
        <v>9.77</v>
      </c>
      <c r="AG45" s="240">
        <v>23</v>
      </c>
      <c r="AH45" s="294"/>
      <c r="AI45" s="295">
        <v>3</v>
      </c>
      <c r="AJ45" s="293">
        <v>4</v>
      </c>
      <c r="AK45" s="240">
        <v>4</v>
      </c>
      <c r="AL45" s="15">
        <v>3</v>
      </c>
      <c r="AM45" s="227">
        <v>1</v>
      </c>
      <c r="AN45" s="239">
        <v>2</v>
      </c>
      <c r="AO45" s="13">
        <v>5</v>
      </c>
      <c r="AP45" s="240">
        <v>13</v>
      </c>
      <c r="AQ45" s="240">
        <v>16</v>
      </c>
      <c r="AR45" s="240">
        <v>10</v>
      </c>
      <c r="AS45" s="240"/>
    </row>
    <row r="46" spans="1:45" ht="11.25" customHeight="1" x14ac:dyDescent="0.2">
      <c r="A46" s="261" t="s">
        <v>3225</v>
      </c>
      <c r="B46" s="288">
        <v>100</v>
      </c>
      <c r="C46" s="263">
        <v>38.799999999999997</v>
      </c>
      <c r="D46" s="264">
        <v>50.423599999999986</v>
      </c>
      <c r="E46" s="264">
        <v>2.8892952650741188</v>
      </c>
      <c r="F46" s="264">
        <v>6.5708844243127507</v>
      </c>
      <c r="G46" s="68"/>
      <c r="H46" s="289">
        <v>148</v>
      </c>
      <c r="I46" s="263">
        <v>15.25</v>
      </c>
      <c r="J46" s="276">
        <v>48.225810810810813</v>
      </c>
      <c r="K46" s="264">
        <v>2.9664610814392947</v>
      </c>
      <c r="L46" s="290">
        <v>7.9772501170852772</v>
      </c>
      <c r="M46" s="110"/>
      <c r="N46" s="275">
        <v>201</v>
      </c>
      <c r="O46" s="263">
        <v>7</v>
      </c>
      <c r="P46" s="276">
        <v>45.51</v>
      </c>
      <c r="Q46" s="264">
        <v>3.04</v>
      </c>
      <c r="R46" s="290">
        <v>9.8000000000000007</v>
      </c>
      <c r="AG46" s="240">
        <v>22</v>
      </c>
      <c r="AH46" s="294"/>
      <c r="AI46" s="295">
        <v>6</v>
      </c>
      <c r="AJ46" s="293">
        <v>8</v>
      </c>
      <c r="AK46" s="240">
        <v>4</v>
      </c>
      <c r="AL46" s="226">
        <v>4</v>
      </c>
      <c r="AM46" s="227">
        <v>2</v>
      </c>
      <c r="AN46" s="13">
        <v>5</v>
      </c>
      <c r="AO46" s="13">
        <v>13</v>
      </c>
      <c r="AP46" s="240">
        <v>16</v>
      </c>
      <c r="AQ46" s="240">
        <v>10</v>
      </c>
      <c r="AR46" s="240">
        <v>7</v>
      </c>
      <c r="AS46" s="240"/>
    </row>
    <row r="47" spans="1:45" ht="11.25" customHeight="1" x14ac:dyDescent="0.2">
      <c r="A47" s="261" t="s">
        <v>3226</v>
      </c>
      <c r="B47" s="288">
        <v>100</v>
      </c>
      <c r="C47" s="263">
        <v>38.68</v>
      </c>
      <c r="D47" s="264">
        <v>49.002299999999998</v>
      </c>
      <c r="E47" s="264">
        <v>2.9632973505669984</v>
      </c>
      <c r="F47" s="264">
        <v>6.6302090773542322</v>
      </c>
      <c r="G47" s="68"/>
      <c r="H47" s="289">
        <v>147</v>
      </c>
      <c r="I47" s="263">
        <v>15.197278911564625</v>
      </c>
      <c r="J47" s="276">
        <v>46.483401360544235</v>
      </c>
      <c r="K47" s="264">
        <v>3.1070016662788218</v>
      </c>
      <c r="L47" s="290">
        <v>8.0226987938091909</v>
      </c>
      <c r="M47" s="110"/>
      <c r="N47" s="270">
        <v>204</v>
      </c>
      <c r="O47" s="271">
        <v>7</v>
      </c>
      <c r="P47" s="273">
        <v>43.95</v>
      </c>
      <c r="Q47" s="274">
        <v>3.15</v>
      </c>
      <c r="R47" s="291">
        <v>9.82</v>
      </c>
      <c r="AG47" s="240">
        <v>21</v>
      </c>
      <c r="AH47" s="294"/>
      <c r="AI47" s="295">
        <v>7</v>
      </c>
      <c r="AJ47" s="293">
        <v>3</v>
      </c>
      <c r="AK47" s="227">
        <v>4</v>
      </c>
      <c r="AL47" s="226">
        <v>5</v>
      </c>
      <c r="AM47" s="240">
        <v>7</v>
      </c>
      <c r="AN47" s="13">
        <v>14</v>
      </c>
      <c r="AO47" s="13">
        <v>17</v>
      </c>
      <c r="AP47" s="240">
        <v>10</v>
      </c>
      <c r="AQ47" s="240">
        <v>7</v>
      </c>
      <c r="AR47" s="240">
        <v>7</v>
      </c>
      <c r="AS47" s="240"/>
    </row>
    <row r="48" spans="1:45" ht="11.25" customHeight="1" x14ac:dyDescent="0.2">
      <c r="A48" s="261" t="s">
        <v>3227</v>
      </c>
      <c r="B48" s="288">
        <v>101</v>
      </c>
      <c r="C48" s="263">
        <v>38.643564356435647</v>
      </c>
      <c r="D48" s="264">
        <v>47.564059405940597</v>
      </c>
      <c r="E48" s="264">
        <v>3.0579525722549681</v>
      </c>
      <c r="F48" s="264">
        <v>6.6969676901980302</v>
      </c>
      <c r="G48" s="68"/>
      <c r="H48" s="289">
        <v>147</v>
      </c>
      <c r="I48" s="263">
        <v>15.149659863945578</v>
      </c>
      <c r="J48" s="276">
        <v>44.554285714285697</v>
      </c>
      <c r="K48" s="264">
        <v>3.2133140447133086</v>
      </c>
      <c r="L48" s="290">
        <v>8.0504013424443919</v>
      </c>
      <c r="M48" s="110"/>
      <c r="N48" s="270">
        <v>204</v>
      </c>
      <c r="O48" s="271">
        <v>7.1</v>
      </c>
      <c r="P48" s="273">
        <v>41.89</v>
      </c>
      <c r="Q48" s="274">
        <v>3.3</v>
      </c>
      <c r="R48" s="291">
        <v>10.47</v>
      </c>
      <c r="AG48" s="254">
        <v>20</v>
      </c>
      <c r="AH48" s="294"/>
      <c r="AI48" s="296">
        <v>5</v>
      </c>
      <c r="AJ48" s="297">
        <v>4</v>
      </c>
      <c r="AK48" s="251">
        <v>4</v>
      </c>
      <c r="AL48" s="247">
        <v>5</v>
      </c>
      <c r="AM48" s="254">
        <v>14</v>
      </c>
      <c r="AN48" s="252">
        <v>17</v>
      </c>
      <c r="AO48" s="252">
        <v>11</v>
      </c>
      <c r="AP48" s="240">
        <v>7</v>
      </c>
      <c r="AQ48" s="240">
        <v>7</v>
      </c>
      <c r="AR48" s="240">
        <v>7</v>
      </c>
      <c r="AS48" s="240"/>
    </row>
    <row r="49" spans="1:45" ht="11.25" customHeight="1" x14ac:dyDescent="0.2">
      <c r="A49" s="261" t="s">
        <v>3228</v>
      </c>
      <c r="B49" s="288">
        <v>101</v>
      </c>
      <c r="C49" s="263">
        <v>38.67326732673267</v>
      </c>
      <c r="D49" s="264">
        <v>44.376633663366334</v>
      </c>
      <c r="E49" s="264">
        <v>3.2618295242128497</v>
      </c>
      <c r="F49" s="264">
        <v>6.8020067441228571</v>
      </c>
      <c r="G49" s="68"/>
      <c r="H49" s="289">
        <v>148</v>
      </c>
      <c r="I49" s="263">
        <v>15.135135135135135</v>
      </c>
      <c r="J49" s="276">
        <v>40.473513513513531</v>
      </c>
      <c r="K49" s="264">
        <v>3.4120814961396579</v>
      </c>
      <c r="L49" s="290">
        <v>7.9494263549631627</v>
      </c>
      <c r="M49" s="110"/>
      <c r="N49" s="270">
        <v>201</v>
      </c>
      <c r="O49" s="271">
        <v>7.1</v>
      </c>
      <c r="P49" s="273">
        <v>38.83</v>
      </c>
      <c r="Q49" s="274">
        <v>3.55</v>
      </c>
      <c r="R49" s="291">
        <v>10.97</v>
      </c>
      <c r="AG49" s="237">
        <v>19</v>
      </c>
      <c r="AH49" s="294"/>
      <c r="AI49" s="294"/>
      <c r="AJ49" s="298">
        <v>3</v>
      </c>
      <c r="AK49" s="237">
        <v>5</v>
      </c>
      <c r="AL49" s="241">
        <v>13</v>
      </c>
      <c r="AM49" s="237">
        <v>14</v>
      </c>
      <c r="AN49" s="3">
        <v>10</v>
      </c>
      <c r="AO49" s="3">
        <v>6</v>
      </c>
      <c r="AP49" s="237">
        <v>8</v>
      </c>
      <c r="AQ49" s="237">
        <v>9</v>
      </c>
      <c r="AR49" s="237">
        <v>9</v>
      </c>
      <c r="AS49" s="237"/>
    </row>
    <row r="50" spans="1:45" ht="11.25" customHeight="1" x14ac:dyDescent="0.2">
      <c r="A50" s="261" t="s">
        <v>3229</v>
      </c>
      <c r="B50" s="288">
        <v>103</v>
      </c>
      <c r="C50" s="263">
        <v>38.485436893203882</v>
      </c>
      <c r="D50" s="264">
        <v>48.802621359223302</v>
      </c>
      <c r="E50" s="264">
        <v>3.0221468002579739</v>
      </c>
      <c r="F50" s="264">
        <v>6.9550959084478947</v>
      </c>
      <c r="G50" s="68"/>
      <c r="H50" s="289">
        <v>144</v>
      </c>
      <c r="I50" s="263">
        <v>15.0625</v>
      </c>
      <c r="J50" s="276">
        <v>45.984652777777761</v>
      </c>
      <c r="K50" s="264">
        <v>3.1611902465599413</v>
      </c>
      <c r="L50" s="290">
        <v>7.9229743635824246</v>
      </c>
      <c r="M50" s="110"/>
      <c r="N50" s="270">
        <v>201</v>
      </c>
      <c r="O50" s="271">
        <v>7.2</v>
      </c>
      <c r="P50" s="273">
        <v>42.63</v>
      </c>
      <c r="Q50" s="274">
        <v>3.27</v>
      </c>
      <c r="R50" s="291">
        <v>11</v>
      </c>
      <c r="T50" s="299" t="s">
        <v>3230</v>
      </c>
      <c r="AG50" s="240">
        <v>18</v>
      </c>
      <c r="AH50" s="294"/>
      <c r="AI50" s="294"/>
      <c r="AJ50" s="295">
        <v>6</v>
      </c>
      <c r="AK50" s="240">
        <v>11</v>
      </c>
      <c r="AL50" s="15">
        <v>16</v>
      </c>
      <c r="AM50" s="240">
        <v>13</v>
      </c>
      <c r="AN50" s="13">
        <v>7</v>
      </c>
      <c r="AO50" s="13">
        <v>9</v>
      </c>
      <c r="AP50" s="240">
        <v>8</v>
      </c>
      <c r="AQ50" s="240">
        <v>9</v>
      </c>
      <c r="AR50" s="240">
        <v>6</v>
      </c>
      <c r="AS50" s="428"/>
    </row>
    <row r="51" spans="1:45" ht="11.25" customHeight="1" x14ac:dyDescent="0.2">
      <c r="A51" s="261" t="s">
        <v>3231</v>
      </c>
      <c r="B51" s="288">
        <v>102</v>
      </c>
      <c r="C51" s="263">
        <v>38.647058823529413</v>
      </c>
      <c r="D51" s="264">
        <v>49.737254901960767</v>
      </c>
      <c r="E51" s="264">
        <v>2.9656380119573282</v>
      </c>
      <c r="F51" s="264">
        <v>7.2436534605491376</v>
      </c>
      <c r="G51" s="68"/>
      <c r="H51" s="289">
        <v>145</v>
      </c>
      <c r="I51" s="263">
        <v>15.096551724137932</v>
      </c>
      <c r="J51" s="276">
        <v>46.813103448275847</v>
      </c>
      <c r="K51" s="264">
        <v>3.1368896808885021</v>
      </c>
      <c r="L51" s="290">
        <v>7.9716151039925576</v>
      </c>
      <c r="M51" s="110"/>
      <c r="N51" s="270">
        <v>202</v>
      </c>
      <c r="O51" s="271">
        <v>7.2</v>
      </c>
      <c r="P51" s="273">
        <v>42.43</v>
      </c>
      <c r="Q51" s="274">
        <v>3.37</v>
      </c>
      <c r="R51" s="291">
        <v>10.98</v>
      </c>
      <c r="T51" s="300">
        <f>'All CCC'!I5</f>
        <v>44286</v>
      </c>
      <c r="U51" s="301" t="s">
        <v>390</v>
      </c>
      <c r="V51" s="301" t="s">
        <v>391</v>
      </c>
      <c r="W51" s="302" t="s">
        <v>865</v>
      </c>
      <c r="X51" s="52" t="s">
        <v>3232</v>
      </c>
      <c r="AG51" s="240">
        <v>17</v>
      </c>
      <c r="AH51" s="294"/>
      <c r="AI51" s="294"/>
      <c r="AJ51" s="295">
        <v>6</v>
      </c>
      <c r="AK51" s="240">
        <v>17</v>
      </c>
      <c r="AL51" s="15">
        <v>12</v>
      </c>
      <c r="AM51" s="240">
        <v>7</v>
      </c>
      <c r="AN51" s="13">
        <v>10</v>
      </c>
      <c r="AO51" s="13">
        <v>9</v>
      </c>
      <c r="AP51" s="240">
        <v>11</v>
      </c>
      <c r="AQ51" s="240">
        <v>6</v>
      </c>
      <c r="AR51" s="227">
        <v>8</v>
      </c>
      <c r="AS51" s="234"/>
    </row>
    <row r="52" spans="1:45" ht="11.25" customHeight="1" x14ac:dyDescent="0.2">
      <c r="A52" s="261" t="s">
        <v>3233</v>
      </c>
      <c r="B52" s="288">
        <v>102</v>
      </c>
      <c r="C52" s="263">
        <v>38.705882352941174</v>
      </c>
      <c r="D52" s="264">
        <v>49.979411764705894</v>
      </c>
      <c r="E52" s="264">
        <v>2.9360786191410759</v>
      </c>
      <c r="F52" s="264">
        <v>7.242047477093938</v>
      </c>
      <c r="G52" s="68"/>
      <c r="H52" s="289">
        <v>146</v>
      </c>
      <c r="I52" s="263">
        <v>15.123287671232877</v>
      </c>
      <c r="J52" s="276">
        <v>46.203698630136984</v>
      </c>
      <c r="K52" s="264">
        <v>3.0950657320091328</v>
      </c>
      <c r="L52" s="290">
        <v>8.4714570593119589</v>
      </c>
      <c r="M52" s="110"/>
      <c r="N52" s="275">
        <v>200</v>
      </c>
      <c r="O52" s="263">
        <v>7.2</v>
      </c>
      <c r="P52" s="276">
        <v>42.62</v>
      </c>
      <c r="Q52" s="264">
        <v>3.36</v>
      </c>
      <c r="R52" s="290">
        <v>10.99</v>
      </c>
      <c r="T52" s="15" t="s">
        <v>3234</v>
      </c>
      <c r="U52" s="303">
        <f>B163</f>
        <v>141</v>
      </c>
      <c r="V52" s="303">
        <f>H163</f>
        <v>326</v>
      </c>
      <c r="W52" s="304">
        <f>N163</f>
        <v>278</v>
      </c>
      <c r="X52" s="305">
        <f>'All CCC'!B753</f>
        <v>745</v>
      </c>
      <c r="AG52" s="240">
        <v>16</v>
      </c>
      <c r="AH52" s="294"/>
      <c r="AI52" s="294"/>
      <c r="AJ52" s="295">
        <v>15</v>
      </c>
      <c r="AK52" s="240">
        <v>13</v>
      </c>
      <c r="AL52" s="15">
        <v>4</v>
      </c>
      <c r="AM52" s="240">
        <v>10</v>
      </c>
      <c r="AN52" s="13">
        <v>10</v>
      </c>
      <c r="AO52" s="13">
        <v>11</v>
      </c>
      <c r="AP52" s="240">
        <v>6</v>
      </c>
      <c r="AQ52" s="227">
        <v>10</v>
      </c>
      <c r="AR52" s="234">
        <v>19</v>
      </c>
      <c r="AS52" s="234"/>
    </row>
    <row r="53" spans="1:45" ht="11.25" customHeight="1" x14ac:dyDescent="0.2">
      <c r="A53" s="306" t="s">
        <v>3235</v>
      </c>
      <c r="B53" s="307">
        <v>102</v>
      </c>
      <c r="C53" s="308">
        <v>38.803921568627452</v>
      </c>
      <c r="D53" s="309">
        <v>51.386274509803918</v>
      </c>
      <c r="E53" s="309">
        <v>2.8866733923182233</v>
      </c>
      <c r="F53" s="309">
        <v>7.0861909785741695</v>
      </c>
      <c r="G53" s="310"/>
      <c r="H53" s="311">
        <v>152</v>
      </c>
      <c r="I53" s="308">
        <v>15</v>
      </c>
      <c r="J53" s="312">
        <v>47.295328947368404</v>
      </c>
      <c r="K53" s="309">
        <v>3.0846084287309465</v>
      </c>
      <c r="L53" s="313">
        <v>8.671472362275745</v>
      </c>
      <c r="M53" s="110"/>
      <c r="N53" s="279">
        <v>197</v>
      </c>
      <c r="O53" s="103">
        <v>7.2</v>
      </c>
      <c r="P53" s="111">
        <v>44.38</v>
      </c>
      <c r="Q53" s="104">
        <v>3.29</v>
      </c>
      <c r="R53" s="112">
        <v>10.89</v>
      </c>
      <c r="T53" s="15" t="s">
        <v>3236</v>
      </c>
      <c r="U53" s="314">
        <f>C163</f>
        <v>40.00709219858156</v>
      </c>
      <c r="V53" s="314">
        <f>I163</f>
        <v>13.64723926380368</v>
      </c>
      <c r="W53" s="117">
        <f>O163</f>
        <v>7.3417266187050361</v>
      </c>
      <c r="X53" s="315">
        <f>'All CCC'!E753</f>
        <v>16.283221476510068</v>
      </c>
      <c r="AG53" s="254">
        <v>15</v>
      </c>
      <c r="AH53" s="294"/>
      <c r="AI53" s="294"/>
      <c r="AJ53" s="296">
        <v>10</v>
      </c>
      <c r="AK53" s="254">
        <v>7</v>
      </c>
      <c r="AL53" s="247">
        <v>10</v>
      </c>
      <c r="AM53" s="254">
        <v>9</v>
      </c>
      <c r="AN53" s="252">
        <v>10</v>
      </c>
      <c r="AO53" s="252">
        <v>8</v>
      </c>
      <c r="AP53" s="251">
        <v>12</v>
      </c>
      <c r="AQ53" s="282">
        <v>18</v>
      </c>
      <c r="AR53" s="282">
        <v>32</v>
      </c>
      <c r="AS53" s="282"/>
    </row>
    <row r="54" spans="1:45" ht="11.25" customHeight="1" x14ac:dyDescent="0.2">
      <c r="A54" s="306" t="s">
        <v>3237</v>
      </c>
      <c r="B54" s="307">
        <v>103</v>
      </c>
      <c r="C54" s="308">
        <v>38.815533980582522</v>
      </c>
      <c r="D54" s="309">
        <v>52.578932038834949</v>
      </c>
      <c r="E54" s="309">
        <v>2.8607300227114689</v>
      </c>
      <c r="F54" s="309">
        <v>7.1176326154057445</v>
      </c>
      <c r="G54" s="310"/>
      <c r="H54" s="311">
        <v>161</v>
      </c>
      <c r="I54" s="308">
        <v>14.857142857142858</v>
      </c>
      <c r="J54" s="312">
        <v>47.806211180124222</v>
      </c>
      <c r="K54" s="309">
        <v>3.1179119770031862</v>
      </c>
      <c r="L54" s="313">
        <v>8.5609463685717202</v>
      </c>
      <c r="M54" s="110"/>
      <c r="N54" s="316">
        <v>195</v>
      </c>
      <c r="O54" s="71">
        <v>7.2</v>
      </c>
      <c r="P54" s="76">
        <v>44.79</v>
      </c>
      <c r="Q54" s="72">
        <v>3.24</v>
      </c>
      <c r="R54" s="77">
        <v>11.95</v>
      </c>
      <c r="T54" s="15" t="s">
        <v>3238</v>
      </c>
      <c r="U54" s="80">
        <f>D163</f>
        <v>115.61092198581562</v>
      </c>
      <c r="V54" s="80">
        <f>J163</f>
        <v>112.55552147239258</v>
      </c>
      <c r="W54" s="317">
        <f>P163</f>
        <v>86.54428057553956</v>
      </c>
      <c r="X54" s="318">
        <f>'All CCC'!I753</f>
        <v>103.42758389261758</v>
      </c>
      <c r="AG54" s="237">
        <v>14</v>
      </c>
      <c r="AH54" s="294"/>
      <c r="AI54" s="294"/>
      <c r="AJ54" s="294"/>
      <c r="AK54" s="237">
        <v>10</v>
      </c>
      <c r="AL54" s="241">
        <v>8</v>
      </c>
      <c r="AM54" s="237">
        <v>9</v>
      </c>
      <c r="AN54" s="3">
        <v>9</v>
      </c>
      <c r="AO54" s="258">
        <v>14</v>
      </c>
      <c r="AP54" s="240">
        <v>23</v>
      </c>
      <c r="AQ54" s="240">
        <v>33</v>
      </c>
      <c r="AR54" s="240">
        <v>29</v>
      </c>
      <c r="AS54" s="240"/>
    </row>
    <row r="55" spans="1:45" ht="11.25" customHeight="1" x14ac:dyDescent="0.2">
      <c r="A55" s="306" t="s">
        <v>3239</v>
      </c>
      <c r="B55" s="307">
        <v>103</v>
      </c>
      <c r="C55" s="308">
        <v>38.873786407766993</v>
      </c>
      <c r="D55" s="309">
        <v>53.349611650485429</v>
      </c>
      <c r="E55" s="309">
        <v>2.8265858836552429</v>
      </c>
      <c r="F55" s="309">
        <v>6.8885103829195771</v>
      </c>
      <c r="G55" s="310"/>
      <c r="H55" s="311">
        <v>166</v>
      </c>
      <c r="I55" s="308">
        <v>14.746987951807229</v>
      </c>
      <c r="J55" s="312">
        <v>48.310963855421662</v>
      </c>
      <c r="K55" s="309">
        <v>3.0964217756855379</v>
      </c>
      <c r="L55" s="313">
        <v>8.7965028252211539</v>
      </c>
      <c r="M55" s="110"/>
      <c r="N55" s="316">
        <v>194</v>
      </c>
      <c r="O55" s="71">
        <v>7.1</v>
      </c>
      <c r="P55" s="76">
        <v>44.68</v>
      </c>
      <c r="Q55" s="72">
        <v>3.27</v>
      </c>
      <c r="R55" s="77">
        <v>12.15</v>
      </c>
      <c r="T55" s="11" t="s">
        <v>3240</v>
      </c>
      <c r="U55" s="80">
        <f>E163</f>
        <v>2.3725684659397412</v>
      </c>
      <c r="V55" s="80">
        <f>K163</f>
        <v>2.5437385597365236</v>
      </c>
      <c r="W55" s="317">
        <f>Q163</f>
        <v>2.5710911345245764</v>
      </c>
      <c r="X55" s="318">
        <f>'All CCC'!J753</f>
        <v>2.5215493417039503</v>
      </c>
      <c r="AG55" s="240">
        <v>13</v>
      </c>
      <c r="AH55" s="294"/>
      <c r="AI55" s="294"/>
      <c r="AJ55" s="294"/>
      <c r="AK55" s="240">
        <v>11</v>
      </c>
      <c r="AL55" s="15">
        <v>10</v>
      </c>
      <c r="AM55" s="240">
        <v>10</v>
      </c>
      <c r="AN55" s="239">
        <v>15</v>
      </c>
      <c r="AO55" s="13">
        <v>23</v>
      </c>
      <c r="AP55" s="240">
        <v>40</v>
      </c>
      <c r="AQ55" s="240">
        <v>29</v>
      </c>
      <c r="AR55" s="240">
        <v>30</v>
      </c>
      <c r="AS55" s="240"/>
    </row>
    <row r="56" spans="1:45" ht="11.25" customHeight="1" x14ac:dyDescent="0.2">
      <c r="A56" s="306" t="s">
        <v>3241</v>
      </c>
      <c r="B56" s="307">
        <v>105</v>
      </c>
      <c r="C56" s="308">
        <v>38.723809523809521</v>
      </c>
      <c r="D56" s="309">
        <v>53.880190476190471</v>
      </c>
      <c r="E56" s="309">
        <v>2.8628840691649637</v>
      </c>
      <c r="F56" s="309">
        <v>7.2100500970149417</v>
      </c>
      <c r="G56" s="310"/>
      <c r="H56" s="311">
        <v>165</v>
      </c>
      <c r="I56" s="308">
        <v>14.636363636363637</v>
      </c>
      <c r="J56" s="312">
        <v>47.998363636363621</v>
      </c>
      <c r="K56" s="309">
        <v>3.0155249841026874</v>
      </c>
      <c r="L56" s="313">
        <v>9.2460436479485217</v>
      </c>
      <c r="M56" s="110"/>
      <c r="N56" s="316">
        <v>191</v>
      </c>
      <c r="O56" s="71">
        <v>7.2</v>
      </c>
      <c r="P56" s="76">
        <v>45.33</v>
      </c>
      <c r="Q56" s="72">
        <v>3.31</v>
      </c>
      <c r="R56" s="77">
        <v>10.3</v>
      </c>
      <c r="T56" s="11" t="s">
        <v>3242</v>
      </c>
      <c r="U56" s="80">
        <f>F163</f>
        <v>5.2888295001204577</v>
      </c>
      <c r="V56" s="80">
        <f>L163</f>
        <v>7.6479243096699241</v>
      </c>
      <c r="W56" s="317">
        <f>R163</f>
        <v>10.139378991126224</v>
      </c>
      <c r="X56" s="318">
        <f>'All CCC'!R753</f>
        <v>8.1311350926207737</v>
      </c>
      <c r="AG56" s="240">
        <v>12</v>
      </c>
      <c r="AH56" s="294"/>
      <c r="AI56" s="294"/>
      <c r="AJ56" s="294"/>
      <c r="AK56" s="240">
        <v>7</v>
      </c>
      <c r="AL56" s="15">
        <v>8</v>
      </c>
      <c r="AM56" s="227">
        <v>13</v>
      </c>
      <c r="AN56" s="13">
        <v>22</v>
      </c>
      <c r="AO56" s="13">
        <v>41</v>
      </c>
      <c r="AP56" s="240">
        <v>31</v>
      </c>
      <c r="AQ56" s="240">
        <v>32</v>
      </c>
      <c r="AR56" s="240">
        <v>13</v>
      </c>
      <c r="AS56" s="240"/>
    </row>
    <row r="57" spans="1:45" ht="11.25" customHeight="1" x14ac:dyDescent="0.2">
      <c r="A57" s="306" t="s">
        <v>3243</v>
      </c>
      <c r="B57" s="307">
        <v>104</v>
      </c>
      <c r="C57" s="308">
        <v>38.894230769230766</v>
      </c>
      <c r="D57" s="309">
        <v>51.784999999999997</v>
      </c>
      <c r="E57" s="309">
        <v>2.9885313224494419</v>
      </c>
      <c r="F57" s="309">
        <v>7.2691126603644296</v>
      </c>
      <c r="G57" s="310"/>
      <c r="H57" s="311">
        <v>166</v>
      </c>
      <c r="I57" s="308">
        <v>14.632530120481928</v>
      </c>
      <c r="J57" s="312">
        <v>45.882349397590367</v>
      </c>
      <c r="K57" s="309">
        <v>3.1906718082788861</v>
      </c>
      <c r="L57" s="313">
        <v>9.1832590551744531</v>
      </c>
      <c r="M57" s="110"/>
      <c r="N57" s="316">
        <v>189</v>
      </c>
      <c r="O57" s="71">
        <v>7.2</v>
      </c>
      <c r="P57" s="76">
        <v>42.06</v>
      </c>
      <c r="Q57" s="72">
        <v>3.54</v>
      </c>
      <c r="R57" s="77">
        <v>10.01</v>
      </c>
      <c r="T57" s="1069"/>
      <c r="U57" s="1070"/>
      <c r="V57" s="1070"/>
      <c r="W57" s="1070"/>
      <c r="X57" s="1071"/>
      <c r="AG57" s="240">
        <v>11</v>
      </c>
      <c r="AH57" s="294"/>
      <c r="AI57" s="294"/>
      <c r="AJ57" s="294"/>
      <c r="AK57" s="240">
        <v>11</v>
      </c>
      <c r="AL57" s="226">
        <v>19</v>
      </c>
      <c r="AM57" s="240">
        <v>26</v>
      </c>
      <c r="AN57" s="13">
        <v>43</v>
      </c>
      <c r="AO57" s="13">
        <v>32</v>
      </c>
      <c r="AP57" s="240">
        <v>37</v>
      </c>
      <c r="AQ57" s="240">
        <v>17</v>
      </c>
      <c r="AR57" s="240">
        <v>13</v>
      </c>
      <c r="AS57" s="428"/>
    </row>
    <row r="58" spans="1:45" ht="11.25" customHeight="1" x14ac:dyDescent="0.2">
      <c r="A58" s="306" t="s">
        <v>3244</v>
      </c>
      <c r="B58" s="307">
        <v>105</v>
      </c>
      <c r="C58" s="308">
        <v>38.838095238095235</v>
      </c>
      <c r="D58" s="309">
        <v>53.037809523809528</v>
      </c>
      <c r="E58" s="309">
        <v>2.9709172176544589</v>
      </c>
      <c r="F58" s="309">
        <v>7.1191264908199825</v>
      </c>
      <c r="G58" s="310"/>
      <c r="H58" s="311">
        <v>172</v>
      </c>
      <c r="I58" s="308">
        <v>14.581395348837209</v>
      </c>
      <c r="J58" s="312">
        <v>47.891918604651174</v>
      </c>
      <c r="K58" s="309">
        <v>3.1046893434658496</v>
      </c>
      <c r="L58" s="313">
        <v>8.6197076361995695</v>
      </c>
      <c r="M58" s="110"/>
      <c r="N58" s="316">
        <v>196</v>
      </c>
      <c r="O58" s="71">
        <v>7.2</v>
      </c>
      <c r="P58" s="76">
        <v>43.88</v>
      </c>
      <c r="Q58" s="72">
        <v>3.44</v>
      </c>
      <c r="R58" s="77">
        <v>10.27</v>
      </c>
      <c r="T58" s="327" t="s">
        <v>3260</v>
      </c>
      <c r="U58" s="280"/>
      <c r="V58" s="280"/>
      <c r="W58" s="280"/>
      <c r="X58" s="280"/>
      <c r="AG58" s="254">
        <v>10</v>
      </c>
      <c r="AH58" s="294"/>
      <c r="AI58" s="294"/>
      <c r="AJ58" s="294"/>
      <c r="AK58" s="251">
        <v>15</v>
      </c>
      <c r="AL58" s="247">
        <v>25</v>
      </c>
      <c r="AM58" s="254">
        <v>46</v>
      </c>
      <c r="AN58" s="252">
        <v>33</v>
      </c>
      <c r="AO58" s="252">
        <v>45</v>
      </c>
      <c r="AP58" s="240">
        <v>23</v>
      </c>
      <c r="AQ58" s="240">
        <v>14</v>
      </c>
      <c r="AR58" s="227">
        <v>14</v>
      </c>
      <c r="AS58" s="227"/>
    </row>
    <row r="59" spans="1:45" ht="11.25" customHeight="1" x14ac:dyDescent="0.2">
      <c r="A59" s="306" t="s">
        <v>3245</v>
      </c>
      <c r="B59" s="307">
        <v>105</v>
      </c>
      <c r="C59" s="308">
        <v>38.723809523809521</v>
      </c>
      <c r="D59" s="309">
        <v>53.196761904761907</v>
      </c>
      <c r="E59" s="309">
        <v>2.9538614397729215</v>
      </c>
      <c r="F59" s="309">
        <v>7.3312568213796725</v>
      </c>
      <c r="G59" s="310"/>
      <c r="H59" s="311">
        <v>174</v>
      </c>
      <c r="I59" s="308">
        <v>14.436781609195402</v>
      </c>
      <c r="J59" s="312">
        <v>48.025287356321826</v>
      </c>
      <c r="K59" s="309">
        <v>3.0695672651124335</v>
      </c>
      <c r="L59" s="313">
        <v>8.725850821181691</v>
      </c>
      <c r="M59" s="110"/>
      <c r="N59" s="316">
        <v>195</v>
      </c>
      <c r="O59" s="71">
        <v>7.2</v>
      </c>
      <c r="P59" s="76">
        <v>43.92</v>
      </c>
      <c r="Q59" s="72">
        <v>3.49</v>
      </c>
      <c r="R59" s="77">
        <v>10.06</v>
      </c>
      <c r="T59" t="s">
        <v>4669</v>
      </c>
      <c r="W59" s="815"/>
      <c r="X59" t="s">
        <v>4666</v>
      </c>
      <c r="AG59" s="237">
        <v>9</v>
      </c>
      <c r="AH59" s="294"/>
      <c r="AI59" s="294"/>
      <c r="AJ59" s="294"/>
      <c r="AK59" s="237">
        <v>25</v>
      </c>
      <c r="AL59" s="241">
        <v>47</v>
      </c>
      <c r="AM59" s="237">
        <v>35</v>
      </c>
      <c r="AN59" s="3">
        <v>44</v>
      </c>
      <c r="AO59" s="3">
        <v>22</v>
      </c>
      <c r="AP59" s="237">
        <v>16</v>
      </c>
      <c r="AQ59" s="231">
        <v>15</v>
      </c>
      <c r="AR59" s="231">
        <v>21</v>
      </c>
      <c r="AS59" s="245"/>
    </row>
    <row r="60" spans="1:45" ht="11.25" customHeight="1" x14ac:dyDescent="0.2">
      <c r="A60" s="306" t="s">
        <v>3246</v>
      </c>
      <c r="B60" s="307">
        <v>105</v>
      </c>
      <c r="C60" s="308">
        <v>38.838095238095235</v>
      </c>
      <c r="D60" s="309">
        <v>53.237333333333318</v>
      </c>
      <c r="E60" s="309">
        <v>2.945408753308461</v>
      </c>
      <c r="F60" s="309">
        <v>7.4227730062119246</v>
      </c>
      <c r="G60" s="310"/>
      <c r="H60" s="311">
        <v>176</v>
      </c>
      <c r="I60" s="308">
        <v>14.443181818181818</v>
      </c>
      <c r="J60" s="312">
        <v>49.355568181818199</v>
      </c>
      <c r="K60" s="309">
        <v>3.0606598261493123</v>
      </c>
      <c r="L60" s="313">
        <v>8.5585570179090844</v>
      </c>
      <c r="M60" s="110"/>
      <c r="N60" s="316">
        <v>190</v>
      </c>
      <c r="O60" s="71">
        <v>7.2</v>
      </c>
      <c r="P60" s="76">
        <v>43.15</v>
      </c>
      <c r="Q60" s="72">
        <v>3.45</v>
      </c>
      <c r="R60" s="77">
        <v>10.02</v>
      </c>
      <c r="T60" t="s">
        <v>4670</v>
      </c>
      <c r="W60" s="815"/>
      <c r="X60" t="s">
        <v>4667</v>
      </c>
      <c r="AG60" s="240">
        <v>8</v>
      </c>
      <c r="AH60" s="294"/>
      <c r="AI60" s="294"/>
      <c r="AJ60" s="294"/>
      <c r="AK60" s="240">
        <v>43</v>
      </c>
      <c r="AL60" s="15">
        <v>43</v>
      </c>
      <c r="AM60" s="240">
        <v>48</v>
      </c>
      <c r="AN60" s="13">
        <v>28</v>
      </c>
      <c r="AO60" s="13">
        <v>22</v>
      </c>
      <c r="AP60" s="227">
        <v>21</v>
      </c>
      <c r="AQ60" s="227">
        <v>22</v>
      </c>
      <c r="AR60" s="234">
        <v>98</v>
      </c>
      <c r="AS60" s="234"/>
    </row>
    <row r="61" spans="1:45" ht="11.25" customHeight="1" x14ac:dyDescent="0.2">
      <c r="A61" s="306" t="s">
        <v>3247</v>
      </c>
      <c r="B61" s="307">
        <v>105</v>
      </c>
      <c r="C61" s="308">
        <v>38.876190476190473</v>
      </c>
      <c r="D61" s="309">
        <v>54.732761904761915</v>
      </c>
      <c r="E61" s="309">
        <v>2.8607813842828724</v>
      </c>
      <c r="F61" s="309">
        <v>7.3144659724257766</v>
      </c>
      <c r="G61" s="310"/>
      <c r="H61" s="311">
        <v>178</v>
      </c>
      <c r="I61" s="308">
        <v>14.404494382022472</v>
      </c>
      <c r="J61" s="312">
        <v>50.229719101123592</v>
      </c>
      <c r="K61" s="309">
        <v>3.047047986021679</v>
      </c>
      <c r="L61" s="313">
        <v>8.7287816473957882</v>
      </c>
      <c r="M61" s="110"/>
      <c r="N61" s="316">
        <v>187</v>
      </c>
      <c r="O61" s="71">
        <v>7.2</v>
      </c>
      <c r="P61" s="76">
        <v>44.06</v>
      </c>
      <c r="Q61" s="72">
        <v>3.43</v>
      </c>
      <c r="R61" s="77">
        <v>9.6300000000000008</v>
      </c>
      <c r="T61" t="s">
        <v>4671</v>
      </c>
      <c r="W61" s="815"/>
      <c r="X61" t="s">
        <v>4668</v>
      </c>
      <c r="AG61" s="240">
        <v>7</v>
      </c>
      <c r="AH61" s="294"/>
      <c r="AI61" s="294"/>
      <c r="AJ61" s="294"/>
      <c r="AK61" s="240">
        <v>39</v>
      </c>
      <c r="AL61" s="15">
        <v>43</v>
      </c>
      <c r="AM61" s="240">
        <v>29</v>
      </c>
      <c r="AN61" s="13">
        <v>27</v>
      </c>
      <c r="AO61" s="239">
        <v>23</v>
      </c>
      <c r="AP61" s="227">
        <v>25</v>
      </c>
      <c r="AQ61" s="234">
        <v>110</v>
      </c>
      <c r="AR61" s="234">
        <v>147</v>
      </c>
      <c r="AS61" s="234"/>
    </row>
    <row r="62" spans="1:45" ht="11.25" customHeight="1" x14ac:dyDescent="0.2">
      <c r="A62" s="306" t="s">
        <v>3248</v>
      </c>
      <c r="B62" s="307">
        <v>105</v>
      </c>
      <c r="C62" s="308">
        <v>39</v>
      </c>
      <c r="D62" s="309">
        <v>53.261809523809511</v>
      </c>
      <c r="E62" s="309">
        <v>2.8941494665859269</v>
      </c>
      <c r="F62" s="309">
        <v>7.5877547617204666</v>
      </c>
      <c r="G62" s="310"/>
      <c r="H62" s="311">
        <v>181</v>
      </c>
      <c r="I62" s="308">
        <v>14.397790055248619</v>
      </c>
      <c r="J62" s="312">
        <v>49.882071823204456</v>
      </c>
      <c r="K62" s="309">
        <v>3.0732199988358793</v>
      </c>
      <c r="L62" s="313">
        <v>8.3853861894620962</v>
      </c>
      <c r="M62" s="110"/>
      <c r="N62" s="316">
        <v>189</v>
      </c>
      <c r="O62" s="71">
        <v>7.2</v>
      </c>
      <c r="P62" s="76">
        <v>44.45</v>
      </c>
      <c r="Q62" s="72">
        <v>3.49</v>
      </c>
      <c r="R62" s="77">
        <v>10.36</v>
      </c>
      <c r="W62" s="815"/>
      <c r="AG62" s="240">
        <v>6</v>
      </c>
      <c r="AH62" s="294"/>
      <c r="AI62" s="294"/>
      <c r="AJ62" s="294"/>
      <c r="AK62" s="240">
        <v>49</v>
      </c>
      <c r="AL62" s="15">
        <v>36</v>
      </c>
      <c r="AM62" s="240">
        <v>30</v>
      </c>
      <c r="AN62" s="239">
        <v>24</v>
      </c>
      <c r="AO62" s="239">
        <v>36</v>
      </c>
      <c r="AP62" s="240">
        <v>128</v>
      </c>
      <c r="AQ62" s="240">
        <v>182</v>
      </c>
      <c r="AR62" s="240">
        <v>104</v>
      </c>
      <c r="AS62" s="240"/>
    </row>
    <row r="63" spans="1:45" ht="11.25" customHeight="1" x14ac:dyDescent="0.2">
      <c r="A63" s="306" t="s">
        <v>3249</v>
      </c>
      <c r="B63" s="307">
        <v>106</v>
      </c>
      <c r="C63" s="308">
        <v>39.018867924528301</v>
      </c>
      <c r="D63" s="309">
        <v>53.89150943396227</v>
      </c>
      <c r="E63" s="309">
        <v>2.9360208613894998</v>
      </c>
      <c r="F63" s="309">
        <v>7.7347614603787473</v>
      </c>
      <c r="G63" s="310"/>
      <c r="H63" s="311">
        <v>180</v>
      </c>
      <c r="I63" s="308">
        <v>14.28888888888889</v>
      </c>
      <c r="J63" s="312">
        <v>50.597722222222245</v>
      </c>
      <c r="K63" s="309">
        <v>3.0113819005787401</v>
      </c>
      <c r="L63" s="313">
        <v>8.5893126267585718</v>
      </c>
      <c r="M63" s="110"/>
      <c r="N63" s="316">
        <v>180</v>
      </c>
      <c r="O63" s="71">
        <v>7.2166666666666668</v>
      </c>
      <c r="P63" s="76">
        <v>44.658222222222214</v>
      </c>
      <c r="Q63" s="72">
        <v>3.5695887194909592</v>
      </c>
      <c r="R63" s="77">
        <v>10.211207480675476</v>
      </c>
      <c r="T63" s="327" t="s">
        <v>4195</v>
      </c>
      <c r="W63" s="815"/>
      <c r="AG63" s="254">
        <v>5</v>
      </c>
      <c r="AH63" s="294"/>
      <c r="AI63" s="294"/>
      <c r="AJ63" s="294"/>
      <c r="AK63" s="254">
        <v>34</v>
      </c>
      <c r="AL63" s="247">
        <v>31</v>
      </c>
      <c r="AM63" s="251">
        <v>28</v>
      </c>
      <c r="AN63" s="253">
        <v>38</v>
      </c>
      <c r="AO63" s="252">
        <v>156</v>
      </c>
      <c r="AP63" s="254">
        <v>206</v>
      </c>
      <c r="AQ63" s="254">
        <v>105</v>
      </c>
      <c r="AR63" s="254">
        <v>117</v>
      </c>
      <c r="AS63" s="254"/>
    </row>
    <row r="64" spans="1:45" ht="11.25" customHeight="1" x14ac:dyDescent="0.2">
      <c r="A64" s="306" t="s">
        <v>3250</v>
      </c>
      <c r="B64" s="307">
        <v>105</v>
      </c>
      <c r="C64" s="308">
        <v>39.038095238095238</v>
      </c>
      <c r="D64" s="309">
        <v>53.484190476190449</v>
      </c>
      <c r="E64" s="309">
        <v>2.9307077302537237</v>
      </c>
      <c r="F64" s="309">
        <v>7.751604099309084</v>
      </c>
      <c r="G64" s="310"/>
      <c r="H64" s="311">
        <v>183</v>
      </c>
      <c r="I64" s="308">
        <v>14.289617486338798</v>
      </c>
      <c r="J64" s="312">
        <v>50.888196721311473</v>
      </c>
      <c r="K64" s="309">
        <v>3.0162873488379405</v>
      </c>
      <c r="L64" s="313">
        <v>8.5811906820553396</v>
      </c>
      <c r="M64" s="110"/>
      <c r="N64" s="316">
        <v>170</v>
      </c>
      <c r="O64" s="71">
        <v>7.1882352941176473</v>
      </c>
      <c r="P64" s="76">
        <v>45.254941176470588</v>
      </c>
      <c r="Q64" s="72">
        <v>3.6225862398058157</v>
      </c>
      <c r="R64" s="77">
        <v>10.425282867376961</v>
      </c>
      <c r="T64" t="s">
        <v>4521</v>
      </c>
      <c r="W64" s="815"/>
      <c r="AG64" s="53" t="s">
        <v>3251</v>
      </c>
      <c r="AH64" s="213">
        <f t="shared" ref="AH64:AR64" si="0">SUM(AH4:AH63)</f>
        <v>139</v>
      </c>
      <c r="AI64" s="213">
        <f t="shared" si="0"/>
        <v>150</v>
      </c>
      <c r="AJ64" s="284">
        <f t="shared" si="0"/>
        <v>159</v>
      </c>
      <c r="AK64" s="213">
        <f t="shared" si="0"/>
        <v>417</v>
      </c>
      <c r="AL64" s="213">
        <f t="shared" si="0"/>
        <v>448</v>
      </c>
      <c r="AM64" s="284">
        <f t="shared" si="0"/>
        <v>458</v>
      </c>
      <c r="AN64" s="284">
        <f t="shared" si="0"/>
        <v>476</v>
      </c>
      <c r="AO64" s="284">
        <f t="shared" si="0"/>
        <v>611</v>
      </c>
      <c r="AP64" s="284">
        <f t="shared" si="0"/>
        <v>753</v>
      </c>
      <c r="AQ64" s="284">
        <f t="shared" si="0"/>
        <v>769</v>
      </c>
      <c r="AR64" s="284">
        <f t="shared" si="0"/>
        <v>822</v>
      </c>
      <c r="AS64" s="233">
        <f>X52</f>
        <v>745</v>
      </c>
    </row>
    <row r="65" spans="1:45" ht="11.25" customHeight="1" x14ac:dyDescent="0.2">
      <c r="A65" s="261" t="s">
        <v>3252</v>
      </c>
      <c r="B65" s="288">
        <v>105</v>
      </c>
      <c r="C65" s="263">
        <v>39.1</v>
      </c>
      <c r="D65" s="264">
        <v>56.35</v>
      </c>
      <c r="E65" s="264">
        <v>2.77</v>
      </c>
      <c r="F65" s="264">
        <v>7.82</v>
      </c>
      <c r="G65" s="310"/>
      <c r="H65" s="289">
        <v>189</v>
      </c>
      <c r="I65" s="263">
        <v>14.3</v>
      </c>
      <c r="J65" s="276">
        <v>56.29</v>
      </c>
      <c r="K65" s="264">
        <v>2.89</v>
      </c>
      <c r="L65" s="290">
        <v>8.6199999999999992</v>
      </c>
      <c r="M65" s="320"/>
      <c r="N65" s="321">
        <v>175</v>
      </c>
      <c r="O65" s="322">
        <v>7.1</v>
      </c>
      <c r="P65" s="323">
        <v>47.02</v>
      </c>
      <c r="Q65" s="324">
        <v>3.35</v>
      </c>
      <c r="R65" s="325">
        <v>10.64</v>
      </c>
      <c r="T65" s="815" t="s">
        <v>1166</v>
      </c>
      <c r="W65" s="815"/>
      <c r="X65" t="s">
        <v>1167</v>
      </c>
      <c r="AG65" s="110">
        <v>4</v>
      </c>
      <c r="AH65" s="294"/>
      <c r="AI65" s="294"/>
      <c r="AJ65" s="294"/>
      <c r="AK65" s="110">
        <v>26</v>
      </c>
      <c r="AL65" s="326">
        <v>32</v>
      </c>
      <c r="AM65" s="326">
        <v>50</v>
      </c>
      <c r="AN65" s="110">
        <v>179</v>
      </c>
      <c r="AO65" s="110">
        <v>221</v>
      </c>
      <c r="AP65" s="110">
        <v>124</v>
      </c>
      <c r="AQ65" s="110">
        <v>117</v>
      </c>
      <c r="AR65" s="110">
        <v>101</v>
      </c>
      <c r="AS65" s="110" t="e">
        <f>Notes!#REF!</f>
        <v>#REF!</v>
      </c>
    </row>
    <row r="66" spans="1:45" ht="11.25" customHeight="1" x14ac:dyDescent="0.2">
      <c r="A66" s="261" t="s">
        <v>3253</v>
      </c>
      <c r="B66" s="288">
        <v>105</v>
      </c>
      <c r="C66" s="263">
        <v>39.361904761904761</v>
      </c>
      <c r="D66" s="264">
        <v>57.248571428571438</v>
      </c>
      <c r="E66" s="264">
        <v>2.7699593384160988</v>
      </c>
      <c r="F66" s="264">
        <v>8.3075800531567481</v>
      </c>
      <c r="G66" s="310"/>
      <c r="H66" s="289">
        <v>199</v>
      </c>
      <c r="I66" s="263">
        <v>14.201005025125628</v>
      </c>
      <c r="J66" s="276">
        <v>56.91070351758794</v>
      </c>
      <c r="K66" s="264">
        <v>2.9230893023152928</v>
      </c>
      <c r="L66" s="290">
        <v>8.4249070499532905</v>
      </c>
      <c r="M66" s="320"/>
      <c r="N66" s="321">
        <v>167</v>
      </c>
      <c r="O66" s="322">
        <v>7.1377245508982039</v>
      </c>
      <c r="P66" s="323">
        <v>47.294491017964035</v>
      </c>
      <c r="Q66" s="324">
        <v>3.3257199468726544</v>
      </c>
      <c r="R66" s="325">
        <v>10.424227082764403</v>
      </c>
      <c r="T66" s="815" t="s">
        <v>1240</v>
      </c>
      <c r="W66" s="815"/>
      <c r="X66" t="s">
        <v>1241</v>
      </c>
      <c r="AG66" s="214" t="s">
        <v>3254</v>
      </c>
      <c r="AH66" s="294"/>
      <c r="AI66" s="294"/>
      <c r="AJ66" s="294"/>
      <c r="AK66" s="284">
        <f t="shared" ref="AK66:AS66" si="1">AK64+AK65</f>
        <v>443</v>
      </c>
      <c r="AL66" s="213">
        <f t="shared" si="1"/>
        <v>480</v>
      </c>
      <c r="AM66" s="284">
        <f t="shared" si="1"/>
        <v>508</v>
      </c>
      <c r="AN66" s="287">
        <f t="shared" si="1"/>
        <v>655</v>
      </c>
      <c r="AO66" s="287">
        <f t="shared" si="1"/>
        <v>832</v>
      </c>
      <c r="AP66" s="287">
        <f t="shared" si="1"/>
        <v>877</v>
      </c>
      <c r="AQ66" s="287">
        <f t="shared" si="1"/>
        <v>886</v>
      </c>
      <c r="AR66" s="287">
        <f t="shared" si="1"/>
        <v>923</v>
      </c>
      <c r="AS66" s="287" t="e">
        <f t="shared" si="1"/>
        <v>#REF!</v>
      </c>
    </row>
    <row r="67" spans="1:45" ht="11.25" customHeight="1" x14ac:dyDescent="0.2">
      <c r="A67" s="261" t="s">
        <v>3255</v>
      </c>
      <c r="B67" s="288">
        <v>105</v>
      </c>
      <c r="C67" s="263">
        <v>39.4</v>
      </c>
      <c r="D67" s="264">
        <v>59.159523809523819</v>
      </c>
      <c r="E67" s="264">
        <v>2.6749219036577752</v>
      </c>
      <c r="F67" s="264">
        <v>8.3642525684448632</v>
      </c>
      <c r="G67" s="310"/>
      <c r="H67" s="289">
        <v>201</v>
      </c>
      <c r="I67" s="263">
        <v>14.17910447761194</v>
      </c>
      <c r="J67" s="276">
        <v>58.424676616915434</v>
      </c>
      <c r="K67" s="264">
        <v>2.8396686901779384</v>
      </c>
      <c r="L67" s="290">
        <v>8.6199430602531102</v>
      </c>
      <c r="M67" s="320"/>
      <c r="N67" s="321">
        <v>164</v>
      </c>
      <c r="O67" s="322">
        <v>7.1463414634146343</v>
      </c>
      <c r="P67" s="323">
        <v>49.490853658536572</v>
      </c>
      <c r="Q67" s="324">
        <v>3.2174412194264299</v>
      </c>
      <c r="R67" s="325">
        <v>10.514087696930474</v>
      </c>
      <c r="T67" s="815" t="s">
        <v>1634</v>
      </c>
      <c r="W67" s="815"/>
      <c r="X67" t="s">
        <v>1635</v>
      </c>
      <c r="AG67" s="283" t="s">
        <v>3256</v>
      </c>
      <c r="AH67" s="283"/>
      <c r="AI67" s="283"/>
      <c r="AJ67" s="283"/>
      <c r="AK67" s="110"/>
      <c r="AL67" s="110"/>
      <c r="AM67" s="110"/>
      <c r="AN67" s="110"/>
      <c r="AO67" s="110"/>
      <c r="AP67" s="285"/>
      <c r="AQ67" s="285"/>
      <c r="AR67" s="285"/>
      <c r="AS67" s="285" t="s">
        <v>3930</v>
      </c>
    </row>
    <row r="68" spans="1:45" ht="11.25" customHeight="1" x14ac:dyDescent="0.2">
      <c r="A68" s="261" t="s">
        <v>3257</v>
      </c>
      <c r="B68" s="288">
        <v>104</v>
      </c>
      <c r="C68" s="263">
        <v>39.471153846153847</v>
      </c>
      <c r="D68" s="264">
        <v>60.574038461538457</v>
      </c>
      <c r="E68" s="264">
        <v>2.5836863680457465</v>
      </c>
      <c r="F68" s="264">
        <v>8.292882437544403</v>
      </c>
      <c r="G68" s="310"/>
      <c r="H68" s="289">
        <v>203</v>
      </c>
      <c r="I68" s="263">
        <v>14.216748768472906</v>
      </c>
      <c r="J68" s="276">
        <v>58.792266009852206</v>
      </c>
      <c r="K68" s="264">
        <v>2.8117213926878968</v>
      </c>
      <c r="L68" s="290">
        <v>8.8575396610943713</v>
      </c>
      <c r="M68" s="320"/>
      <c r="N68" s="321">
        <v>164</v>
      </c>
      <c r="O68" s="322">
        <v>7.1707317073170733</v>
      </c>
      <c r="P68" s="323">
        <v>50.35902439024391</v>
      </c>
      <c r="Q68" s="324">
        <v>3.2350208793003468</v>
      </c>
      <c r="R68" s="325">
        <v>10.268489681650506</v>
      </c>
      <c r="T68" s="815" t="s">
        <v>1658</v>
      </c>
      <c r="W68" s="815"/>
      <c r="X68" t="s">
        <v>1659</v>
      </c>
      <c r="AG68" s="110"/>
      <c r="AH68" s="110"/>
      <c r="AI68" s="110"/>
      <c r="AJ68" s="110"/>
      <c r="AK68" s="110"/>
      <c r="AL68" s="110"/>
      <c r="AM68" s="110"/>
      <c r="AN68" s="110"/>
      <c r="AO68" s="110"/>
      <c r="AP68" s="285"/>
      <c r="AQ68" s="25"/>
      <c r="AR68" s="25"/>
      <c r="AS68" s="25" t="s">
        <v>3929</v>
      </c>
    </row>
    <row r="69" spans="1:45" ht="11.25" customHeight="1" x14ac:dyDescent="0.2">
      <c r="A69" s="261" t="s">
        <v>3258</v>
      </c>
      <c r="B69" s="288">
        <v>104</v>
      </c>
      <c r="C69" s="263">
        <v>39.54807692307692</v>
      </c>
      <c r="D69" s="264">
        <v>60.582692307692319</v>
      </c>
      <c r="E69" s="264">
        <v>2.6136963238998376</v>
      </c>
      <c r="F69" s="264">
        <v>8.3066123970142449</v>
      </c>
      <c r="G69" s="310"/>
      <c r="H69" s="289">
        <v>207</v>
      </c>
      <c r="I69" s="263">
        <v>14.212560386473429</v>
      </c>
      <c r="J69" s="276">
        <v>58.61797101449271</v>
      </c>
      <c r="K69" s="264">
        <v>2.8385718808556466</v>
      </c>
      <c r="L69" s="290">
        <v>8.8333712232463455</v>
      </c>
      <c r="M69" s="320"/>
      <c r="N69" s="321">
        <v>160</v>
      </c>
      <c r="O69" s="322">
        <v>7.1124999999999998</v>
      </c>
      <c r="P69" s="323">
        <v>50.618562500000024</v>
      </c>
      <c r="Q69" s="324">
        <v>3.3042096632933871</v>
      </c>
      <c r="R69" s="325">
        <v>10.398908493616554</v>
      </c>
      <c r="T69" s="815" t="s">
        <v>1722</v>
      </c>
      <c r="X69" s="815" t="s">
        <v>1723</v>
      </c>
      <c r="AG69" s="110"/>
      <c r="AH69" s="110"/>
      <c r="AI69" s="110"/>
      <c r="AJ69" s="110"/>
      <c r="AK69" s="110"/>
      <c r="AL69" s="110"/>
      <c r="AM69" s="110"/>
      <c r="AN69" s="110"/>
      <c r="AO69" s="110"/>
      <c r="AP69" s="285"/>
      <c r="AQ69" s="285"/>
      <c r="AR69" s="285"/>
      <c r="AS69" s="429" t="s">
        <v>3931</v>
      </c>
    </row>
    <row r="70" spans="1:45" ht="11.25" customHeight="1" x14ac:dyDescent="0.2">
      <c r="A70" s="261" t="s">
        <v>3259</v>
      </c>
      <c r="B70" s="288">
        <v>104</v>
      </c>
      <c r="C70" s="263">
        <v>39.596153846153847</v>
      </c>
      <c r="D70" s="264">
        <v>59.724519230769218</v>
      </c>
      <c r="E70" s="264">
        <v>2.6652034129112616</v>
      </c>
      <c r="F70" s="264">
        <v>9.0743012684674227</v>
      </c>
      <c r="G70" s="310"/>
      <c r="H70" s="289">
        <v>209</v>
      </c>
      <c r="I70" s="263">
        <v>14.253588516746412</v>
      </c>
      <c r="J70" s="276">
        <v>57.539665071770294</v>
      </c>
      <c r="K70" s="264">
        <v>2.8530721443428444</v>
      </c>
      <c r="L70" s="290">
        <v>8.7865990321294376</v>
      </c>
      <c r="M70" s="320"/>
      <c r="N70" s="321">
        <v>155</v>
      </c>
      <c r="O70" s="322">
        <v>7.1032258064516132</v>
      </c>
      <c r="P70" s="323">
        <v>50.265096774193552</v>
      </c>
      <c r="Q70" s="324">
        <v>3.3168905464037746</v>
      </c>
      <c r="R70" s="325">
        <v>10.358425818376737</v>
      </c>
      <c r="AG70" s="27" t="s">
        <v>390</v>
      </c>
      <c r="AH70" s="237">
        <f t="shared" ref="AH70:AO70" si="2">SUM(AH4:AH43)</f>
        <v>133</v>
      </c>
      <c r="AI70" s="3">
        <f t="shared" si="2"/>
        <v>128</v>
      </c>
      <c r="AJ70" s="3">
        <f t="shared" si="2"/>
        <v>97</v>
      </c>
      <c r="AK70" s="3">
        <f t="shared" si="2"/>
        <v>98</v>
      </c>
      <c r="AL70" s="241">
        <f t="shared" si="2"/>
        <v>102</v>
      </c>
      <c r="AM70" s="241">
        <f t="shared" si="2"/>
        <v>105</v>
      </c>
      <c r="AN70" s="241">
        <f t="shared" si="2"/>
        <v>105</v>
      </c>
      <c r="AO70" s="237">
        <f t="shared" si="2"/>
        <v>106</v>
      </c>
      <c r="AP70" s="236">
        <v>107</v>
      </c>
      <c r="AQ70" s="236">
        <v>108</v>
      </c>
      <c r="AR70" s="236">
        <v>115</v>
      </c>
      <c r="AS70" s="236">
        <f>U52</f>
        <v>141</v>
      </c>
    </row>
    <row r="71" spans="1:45" ht="11.25" customHeight="1" x14ac:dyDescent="0.2">
      <c r="A71" s="261" t="s">
        <v>3261</v>
      </c>
      <c r="B71" s="288">
        <v>105</v>
      </c>
      <c r="C71" s="263">
        <v>39.495238095238093</v>
      </c>
      <c r="D71" s="264">
        <v>61.935904761904752</v>
      </c>
      <c r="E71" s="264">
        <v>2.5239831009868787</v>
      </c>
      <c r="F71" s="264">
        <v>8.84</v>
      </c>
      <c r="G71" s="310"/>
      <c r="H71" s="289">
        <v>208</v>
      </c>
      <c r="I71" s="263">
        <v>14.259615384615385</v>
      </c>
      <c r="J71" s="276">
        <v>59.171634615384626</v>
      </c>
      <c r="K71" s="264">
        <v>2.7767832425829786</v>
      </c>
      <c r="L71" s="290">
        <v>8.663770700008433</v>
      </c>
      <c r="M71" s="320"/>
      <c r="N71" s="321">
        <v>156</v>
      </c>
      <c r="O71" s="322">
        <v>7.0897435897435894</v>
      </c>
      <c r="P71" s="323">
        <v>51.153653846153851</v>
      </c>
      <c r="Q71" s="324">
        <v>3.2707664126954681</v>
      </c>
      <c r="R71" s="325">
        <v>10.407064171414437</v>
      </c>
      <c r="T71" s="299" t="s">
        <v>3270</v>
      </c>
      <c r="AB71" s="847"/>
      <c r="AC71" s="590"/>
      <c r="AG71" s="24" t="s">
        <v>391</v>
      </c>
      <c r="AH71" s="254">
        <f t="shared" ref="AH71:AO71" si="3">SUM(AH44:AH58)</f>
        <v>6</v>
      </c>
      <c r="AI71" s="252">
        <f t="shared" si="3"/>
        <v>22</v>
      </c>
      <c r="AJ71" s="252">
        <f t="shared" si="3"/>
        <v>62</v>
      </c>
      <c r="AK71" s="13">
        <f t="shared" si="3"/>
        <v>129</v>
      </c>
      <c r="AL71" s="15">
        <f t="shared" si="3"/>
        <v>146</v>
      </c>
      <c r="AM71" s="15">
        <f t="shared" si="3"/>
        <v>183</v>
      </c>
      <c r="AN71" s="15">
        <f t="shared" si="3"/>
        <v>210</v>
      </c>
      <c r="AO71" s="240">
        <f t="shared" si="3"/>
        <v>246</v>
      </c>
      <c r="AP71" s="328">
        <v>250</v>
      </c>
      <c r="AQ71" s="328">
        <v>227</v>
      </c>
      <c r="AR71" s="328">
        <v>220</v>
      </c>
      <c r="AS71" s="328">
        <f>V52</f>
        <v>326</v>
      </c>
    </row>
    <row r="72" spans="1:45" ht="11.25" customHeight="1" x14ac:dyDescent="0.2">
      <c r="A72" s="261" t="s">
        <v>3262</v>
      </c>
      <c r="B72" s="288">
        <v>105</v>
      </c>
      <c r="C72" s="263">
        <v>39.580952380952382</v>
      </c>
      <c r="D72" s="264">
        <v>59.01857142857142</v>
      </c>
      <c r="E72" s="264">
        <v>2.6793228819822539</v>
      </c>
      <c r="F72" s="264">
        <v>8.9096463391715055</v>
      </c>
      <c r="G72" s="310"/>
      <c r="H72" s="289">
        <v>209</v>
      </c>
      <c r="I72" s="263">
        <v>14.301435406698564</v>
      </c>
      <c r="J72" s="276">
        <v>57.986363636363649</v>
      </c>
      <c r="K72" s="264">
        <v>2.8348578888855744</v>
      </c>
      <c r="L72" s="290">
        <v>8.5624116367713157</v>
      </c>
      <c r="M72" s="320"/>
      <c r="N72" s="321">
        <v>158</v>
      </c>
      <c r="O72" s="322">
        <v>7.0886075949367084</v>
      </c>
      <c r="P72" s="323">
        <v>49.919873417721512</v>
      </c>
      <c r="Q72" s="324">
        <v>3.4402253557203175</v>
      </c>
      <c r="R72" s="325">
        <v>10.583324628774493</v>
      </c>
      <c r="T72" s="590" t="s">
        <v>4675</v>
      </c>
      <c r="X72" s="815" t="s">
        <v>395</v>
      </c>
      <c r="AA72" s="815"/>
      <c r="AB72" s="847"/>
      <c r="AC72" s="590"/>
      <c r="AG72" s="51" t="s">
        <v>865</v>
      </c>
      <c r="AH72" s="329"/>
      <c r="AI72" s="329"/>
      <c r="AJ72" s="329"/>
      <c r="AK72" s="254">
        <f>SUM(AK59:AK63)</f>
        <v>190</v>
      </c>
      <c r="AL72" s="247">
        <f>SUM(AL59:AL63)</f>
        <v>200</v>
      </c>
      <c r="AM72" s="247">
        <f>SUM(AM59:AM63)</f>
        <v>170</v>
      </c>
      <c r="AN72" s="247">
        <f>SUM(AN59:AN63)</f>
        <v>161</v>
      </c>
      <c r="AO72" s="254">
        <f>SUM(AO59:AO63)</f>
        <v>259</v>
      </c>
      <c r="AP72" s="328">
        <v>396</v>
      </c>
      <c r="AQ72" s="328">
        <v>434</v>
      </c>
      <c r="AR72" s="328">
        <v>487</v>
      </c>
      <c r="AS72" s="328">
        <f>W52</f>
        <v>278</v>
      </c>
    </row>
    <row r="73" spans="1:45" ht="11.25" customHeight="1" x14ac:dyDescent="0.2">
      <c r="A73" s="261" t="s">
        <v>3263</v>
      </c>
      <c r="B73" s="288">
        <v>105</v>
      </c>
      <c r="C73" s="263">
        <v>39.44761904761905</v>
      </c>
      <c r="D73" s="264">
        <v>61.410952380952388</v>
      </c>
      <c r="E73" s="264">
        <v>2.5861727924204545</v>
      </c>
      <c r="F73" s="264">
        <v>8.8208029495875131</v>
      </c>
      <c r="G73" s="310"/>
      <c r="H73" s="289">
        <v>210</v>
      </c>
      <c r="I73" s="263">
        <v>14.304761904761905</v>
      </c>
      <c r="J73" s="276">
        <v>59.836952380952418</v>
      </c>
      <c r="K73" s="264">
        <v>2.7848141209094215</v>
      </c>
      <c r="L73" s="290">
        <v>8.5418332956794565</v>
      </c>
      <c r="M73" s="320"/>
      <c r="N73" s="321">
        <v>154</v>
      </c>
      <c r="O73" s="322">
        <v>7.1103896103896105</v>
      </c>
      <c r="P73" s="323">
        <v>53.042207792207783</v>
      </c>
      <c r="Q73" s="324">
        <v>3.2050314025820672</v>
      </c>
      <c r="R73" s="325">
        <v>10.625121784019754</v>
      </c>
      <c r="T73" t="s">
        <v>214</v>
      </c>
      <c r="X73" s="815" t="s">
        <v>215</v>
      </c>
      <c r="AA73" s="815"/>
      <c r="AC73" s="590"/>
      <c r="AG73" s="214" t="s">
        <v>3251</v>
      </c>
      <c r="AH73" s="284">
        <f t="shared" ref="AH73:AS73" si="4">SUM(AH70:AH72)</f>
        <v>139</v>
      </c>
      <c r="AI73" s="284">
        <f t="shared" si="4"/>
        <v>150</v>
      </c>
      <c r="AJ73" s="284">
        <f t="shared" si="4"/>
        <v>159</v>
      </c>
      <c r="AK73" s="284">
        <f t="shared" si="4"/>
        <v>417</v>
      </c>
      <c r="AL73" s="213">
        <f t="shared" si="4"/>
        <v>448</v>
      </c>
      <c r="AM73" s="284">
        <f t="shared" si="4"/>
        <v>458</v>
      </c>
      <c r="AN73" s="287">
        <f t="shared" si="4"/>
        <v>476</v>
      </c>
      <c r="AO73" s="287">
        <f t="shared" si="4"/>
        <v>611</v>
      </c>
      <c r="AP73" s="287">
        <f t="shared" si="4"/>
        <v>753</v>
      </c>
      <c r="AQ73" s="287">
        <f t="shared" si="4"/>
        <v>769</v>
      </c>
      <c r="AR73" s="287">
        <f t="shared" si="4"/>
        <v>822</v>
      </c>
      <c r="AS73" s="287">
        <f t="shared" si="4"/>
        <v>745</v>
      </c>
    </row>
    <row r="74" spans="1:45" ht="11.25" customHeight="1" x14ac:dyDescent="0.2">
      <c r="A74" s="261" t="s">
        <v>3264</v>
      </c>
      <c r="B74" s="288">
        <v>105</v>
      </c>
      <c r="C74" s="263">
        <v>39.561904761904763</v>
      </c>
      <c r="D74" s="264">
        <v>64.090571428571423</v>
      </c>
      <c r="E74" s="264">
        <v>2.5044245947688957</v>
      </c>
      <c r="F74" s="264">
        <v>8.9089100533580101</v>
      </c>
      <c r="G74" s="310"/>
      <c r="H74" s="289">
        <v>209</v>
      </c>
      <c r="I74" s="263">
        <v>14.334928229665072</v>
      </c>
      <c r="J74" s="276">
        <v>62.34449760765547</v>
      </c>
      <c r="K74" s="264">
        <v>2.6419824491198516</v>
      </c>
      <c r="L74" s="290">
        <v>8.6146386937879562</v>
      </c>
      <c r="M74" s="320"/>
      <c r="N74" s="321">
        <v>153</v>
      </c>
      <c r="O74" s="322">
        <v>7.117647058823529</v>
      </c>
      <c r="P74" s="323">
        <v>54.96287581699346</v>
      </c>
      <c r="Q74" s="324">
        <v>3.0667751721316683</v>
      </c>
      <c r="R74" s="325">
        <v>10.780946710288752</v>
      </c>
      <c r="W74" s="815"/>
      <c r="Y74" s="100"/>
      <c r="AA74" s="815"/>
      <c r="AB74" s="847"/>
      <c r="AC74" s="590"/>
      <c r="AG74" s="110"/>
      <c r="AH74" s="110"/>
      <c r="AI74" s="110"/>
      <c r="AJ74" s="110"/>
      <c r="AK74" s="110"/>
      <c r="AL74" s="110"/>
      <c r="AM74" s="110"/>
      <c r="AN74" s="110"/>
      <c r="AO74" s="110"/>
      <c r="AP74" s="110"/>
      <c r="AQ74" s="110"/>
      <c r="AR74" s="110"/>
      <c r="AS74" s="110"/>
    </row>
    <row r="75" spans="1:45" ht="11.25" customHeight="1" x14ac:dyDescent="0.2">
      <c r="A75" s="261" t="s">
        <v>3265</v>
      </c>
      <c r="B75" s="288">
        <v>105</v>
      </c>
      <c r="C75" s="263">
        <v>39.704761904761902</v>
      </c>
      <c r="D75" s="264">
        <v>65.144190476190516</v>
      </c>
      <c r="E75" s="264">
        <v>2.4971055056780749</v>
      </c>
      <c r="F75" s="264">
        <v>9.0008166069357678</v>
      </c>
      <c r="G75" s="310"/>
      <c r="H75" s="289">
        <v>211</v>
      </c>
      <c r="I75" s="263">
        <v>14.407582938388625</v>
      </c>
      <c r="J75" s="276">
        <v>63.89450236966821</v>
      </c>
      <c r="K75" s="264">
        <v>2.610560511554481</v>
      </c>
      <c r="L75" s="290">
        <v>8.7419951703857848</v>
      </c>
      <c r="M75" s="320"/>
      <c r="N75" s="321">
        <v>155</v>
      </c>
      <c r="O75" s="322">
        <v>7.1677419354838712</v>
      </c>
      <c r="P75" s="323">
        <v>56.600967741935506</v>
      </c>
      <c r="Q75" s="324">
        <v>3.0692540538199053</v>
      </c>
      <c r="R75" s="325">
        <v>11.110767485824468</v>
      </c>
      <c r="T75" s="299" t="s">
        <v>4618</v>
      </c>
      <c r="W75" s="815"/>
      <c r="AA75" s="815"/>
      <c r="AC75" s="590"/>
      <c r="AG75" s="330" t="s">
        <v>3266</v>
      </c>
      <c r="AH75" s="213" t="s">
        <v>3162</v>
      </c>
      <c r="AI75" s="53"/>
      <c r="AJ75" s="53"/>
      <c r="AK75" s="213"/>
      <c r="AL75" s="2"/>
      <c r="AM75" s="2"/>
      <c r="AN75" s="2"/>
      <c r="AO75" s="2"/>
      <c r="AP75" s="287"/>
      <c r="AQ75" s="287"/>
      <c r="AR75" s="287"/>
      <c r="AS75" s="287"/>
    </row>
    <row r="76" spans="1:45" ht="11.25" customHeight="1" x14ac:dyDescent="0.2">
      <c r="A76" s="261" t="s">
        <v>3267</v>
      </c>
      <c r="B76" s="288">
        <v>105</v>
      </c>
      <c r="C76" s="263">
        <v>39.780952380952378</v>
      </c>
      <c r="D76" s="264">
        <v>64.418000000000035</v>
      </c>
      <c r="E76" s="264">
        <v>2.486117554557163</v>
      </c>
      <c r="F76" s="264">
        <v>8.6807418765520783</v>
      </c>
      <c r="G76" s="310"/>
      <c r="H76" s="289">
        <v>210</v>
      </c>
      <c r="I76" s="263">
        <v>14.514285714285714</v>
      </c>
      <c r="J76" s="276">
        <v>65.135523809523846</v>
      </c>
      <c r="K76" s="264">
        <v>2.592407560154566</v>
      </c>
      <c r="L76" s="290">
        <v>8.8925878506381331</v>
      </c>
      <c r="M76" s="320"/>
      <c r="N76" s="321">
        <v>161</v>
      </c>
      <c r="O76" s="322">
        <v>7.1</v>
      </c>
      <c r="P76" s="323">
        <v>57.74</v>
      </c>
      <c r="Q76" s="324">
        <v>3.06</v>
      </c>
      <c r="R76" s="325">
        <v>11.1</v>
      </c>
      <c r="T76" t="s">
        <v>955</v>
      </c>
      <c r="W76" s="815"/>
      <c r="X76" t="s">
        <v>956</v>
      </c>
      <c r="AA76" s="815"/>
      <c r="AG76" s="331" t="s">
        <v>3268</v>
      </c>
      <c r="AH76" s="48">
        <v>2007</v>
      </c>
      <c r="AI76" s="23">
        <v>2008</v>
      </c>
      <c r="AJ76" s="23">
        <v>2009</v>
      </c>
      <c r="AK76" s="24" t="s">
        <v>3166</v>
      </c>
      <c r="AL76" s="24" t="s">
        <v>3167</v>
      </c>
      <c r="AM76" s="23" t="s">
        <v>92</v>
      </c>
      <c r="AN76" s="23" t="s">
        <v>17</v>
      </c>
      <c r="AO76" s="26" t="s">
        <v>3168</v>
      </c>
      <c r="AP76" s="22" t="s">
        <v>3169</v>
      </c>
      <c r="AQ76" s="22">
        <v>2016</v>
      </c>
      <c r="AR76" s="22">
        <v>2017</v>
      </c>
      <c r="AS76" s="22">
        <v>2018</v>
      </c>
    </row>
    <row r="77" spans="1:45" ht="11.25" customHeight="1" x14ac:dyDescent="0.2">
      <c r="A77" s="306" t="s">
        <v>3269</v>
      </c>
      <c r="B77" s="307">
        <v>105</v>
      </c>
      <c r="C77" s="308">
        <v>39.885714285714286</v>
      </c>
      <c r="D77" s="309">
        <v>61.158666666666669</v>
      </c>
      <c r="E77" s="309">
        <v>2.5961587280672771</v>
      </c>
      <c r="F77" s="309">
        <v>8.6993419004530068</v>
      </c>
      <c r="G77" s="310"/>
      <c r="H77" s="311">
        <v>213</v>
      </c>
      <c r="I77" s="308">
        <v>14.572769953051644</v>
      </c>
      <c r="J77" s="312">
        <v>62.381502347417843</v>
      </c>
      <c r="K77" s="309">
        <v>2.7041955597524754</v>
      </c>
      <c r="L77" s="313">
        <v>8.4342540871660034</v>
      </c>
      <c r="M77" s="320"/>
      <c r="N77" s="332">
        <v>170</v>
      </c>
      <c r="O77" s="333">
        <v>7.0117647058823529</v>
      </c>
      <c r="P77" s="334">
        <v>57.773117647058811</v>
      </c>
      <c r="Q77" s="335">
        <v>3.1506388783548411</v>
      </c>
      <c r="R77" s="336">
        <v>11.527549714401575</v>
      </c>
      <c r="T77" s="815" t="s">
        <v>4024</v>
      </c>
      <c r="W77" s="815"/>
      <c r="X77" s="815" t="s">
        <v>4025</v>
      </c>
      <c r="AA77" s="815"/>
      <c r="AG77" s="22" t="s">
        <v>390</v>
      </c>
      <c r="AH77" s="329"/>
      <c r="AI77" s="237">
        <f t="shared" ref="AI77:AS77" si="5">AI70-AH70</f>
        <v>-5</v>
      </c>
      <c r="AJ77" s="3">
        <f t="shared" si="5"/>
        <v>-31</v>
      </c>
      <c r="AK77" s="3">
        <f t="shared" si="5"/>
        <v>1</v>
      </c>
      <c r="AL77" s="6">
        <f t="shared" si="5"/>
        <v>4</v>
      </c>
      <c r="AM77" s="237">
        <f t="shared" si="5"/>
        <v>3</v>
      </c>
      <c r="AN77" s="237">
        <f t="shared" si="5"/>
        <v>0</v>
      </c>
      <c r="AO77" s="3">
        <f t="shared" si="5"/>
        <v>1</v>
      </c>
      <c r="AP77" s="3">
        <f t="shared" si="5"/>
        <v>1</v>
      </c>
      <c r="AQ77" s="3">
        <f t="shared" si="5"/>
        <v>1</v>
      </c>
      <c r="AR77" s="3">
        <f t="shared" si="5"/>
        <v>7</v>
      </c>
      <c r="AS77" s="3">
        <f t="shared" si="5"/>
        <v>26</v>
      </c>
    </row>
    <row r="78" spans="1:45" ht="11.25" customHeight="1" x14ac:dyDescent="0.2">
      <c r="A78" s="306" t="s">
        <v>3271</v>
      </c>
      <c r="B78" s="307">
        <v>105</v>
      </c>
      <c r="C78" s="308">
        <v>40.019047619047619</v>
      </c>
      <c r="D78" s="309">
        <v>63.604952380952369</v>
      </c>
      <c r="E78" s="309">
        <v>2.5465388171481345</v>
      </c>
      <c r="F78" s="309">
        <v>8.4413501169265928</v>
      </c>
      <c r="G78" s="310"/>
      <c r="H78" s="311">
        <v>220</v>
      </c>
      <c r="I78" s="308">
        <v>14.586363636363636</v>
      </c>
      <c r="J78" s="312">
        <v>64.136681818181799</v>
      </c>
      <c r="K78" s="309">
        <v>2.6863026577608946</v>
      </c>
      <c r="L78" s="313">
        <v>8.2824058559688662</v>
      </c>
      <c r="M78" s="320"/>
      <c r="N78" s="332">
        <v>184</v>
      </c>
      <c r="O78" s="333">
        <v>6.7826086956521738</v>
      </c>
      <c r="P78" s="334">
        <v>59.648641304347848</v>
      </c>
      <c r="Q78" s="335">
        <v>3.1135783713403917</v>
      </c>
      <c r="R78" s="336">
        <v>11.42086925348169</v>
      </c>
      <c r="T78" s="815" t="s">
        <v>4448</v>
      </c>
      <c r="W78" s="815"/>
      <c r="X78" s="815" t="s">
        <v>4424</v>
      </c>
      <c r="AG78" s="23" t="s">
        <v>391</v>
      </c>
      <c r="AH78" s="329"/>
      <c r="AI78" s="254">
        <f t="shared" ref="AI78:AS78" si="6">AI71-AH71</f>
        <v>16</v>
      </c>
      <c r="AJ78" s="252">
        <f t="shared" si="6"/>
        <v>40</v>
      </c>
      <c r="AK78" s="252">
        <f t="shared" si="6"/>
        <v>67</v>
      </c>
      <c r="AL78" s="9">
        <f t="shared" si="6"/>
        <v>17</v>
      </c>
      <c r="AM78" s="240">
        <f t="shared" si="6"/>
        <v>37</v>
      </c>
      <c r="AN78" s="240">
        <f t="shared" si="6"/>
        <v>27</v>
      </c>
      <c r="AO78" s="13">
        <f t="shared" si="6"/>
        <v>36</v>
      </c>
      <c r="AP78" s="13">
        <f t="shared" si="6"/>
        <v>4</v>
      </c>
      <c r="AQ78" s="13">
        <f t="shared" si="6"/>
        <v>-23</v>
      </c>
      <c r="AR78" s="13">
        <f t="shared" si="6"/>
        <v>-7</v>
      </c>
      <c r="AS78" s="13">
        <f t="shared" si="6"/>
        <v>106</v>
      </c>
    </row>
    <row r="79" spans="1:45" ht="11.25" customHeight="1" x14ac:dyDescent="0.2">
      <c r="A79" s="306" t="s">
        <v>3272</v>
      </c>
      <c r="B79" s="307">
        <v>105</v>
      </c>
      <c r="C79" s="308">
        <v>39.885714285714286</v>
      </c>
      <c r="D79" s="309">
        <v>64.119619047619082</v>
      </c>
      <c r="E79" s="309">
        <v>2.5115031205356479</v>
      </c>
      <c r="F79" s="309">
        <v>8.4708585935910019</v>
      </c>
      <c r="G79" s="310"/>
      <c r="H79" s="311">
        <v>222</v>
      </c>
      <c r="I79" s="308">
        <v>14.581081081081081</v>
      </c>
      <c r="J79" s="312">
        <v>64.423468468468499</v>
      </c>
      <c r="K79" s="309">
        <v>2.6540066333247236</v>
      </c>
      <c r="L79" s="313">
        <v>8.1174965295598653</v>
      </c>
      <c r="M79" s="320"/>
      <c r="N79" s="332">
        <v>192</v>
      </c>
      <c r="O79" s="333">
        <v>6.6875</v>
      </c>
      <c r="P79" s="334">
        <v>58.870052083333341</v>
      </c>
      <c r="Q79" s="335">
        <v>3.0856738130063941</v>
      </c>
      <c r="R79" s="336">
        <v>11.503757323745756</v>
      </c>
      <c r="T79" s="815" t="s">
        <v>1080</v>
      </c>
      <c r="W79" s="815"/>
      <c r="X79" t="s">
        <v>1081</v>
      </c>
      <c r="AG79" s="51" t="s">
        <v>865</v>
      </c>
      <c r="AH79" s="329"/>
      <c r="AI79" s="329"/>
      <c r="AJ79" s="329"/>
      <c r="AK79" s="15">
        <f t="shared" ref="AK79:AS79" si="7">AK72-AJ72</f>
        <v>190</v>
      </c>
      <c r="AL79" s="15">
        <f t="shared" si="7"/>
        <v>10</v>
      </c>
      <c r="AM79" s="240">
        <f t="shared" si="7"/>
        <v>-30</v>
      </c>
      <c r="AN79" s="240">
        <f t="shared" si="7"/>
        <v>-9</v>
      </c>
      <c r="AO79" s="13">
        <f t="shared" si="7"/>
        <v>98</v>
      </c>
      <c r="AP79" s="13">
        <f t="shared" si="7"/>
        <v>137</v>
      </c>
      <c r="AQ79" s="13">
        <f t="shared" si="7"/>
        <v>38</v>
      </c>
      <c r="AR79" s="13">
        <f t="shared" si="7"/>
        <v>53</v>
      </c>
      <c r="AS79" s="13">
        <f t="shared" si="7"/>
        <v>-209</v>
      </c>
    </row>
    <row r="80" spans="1:45" ht="11.25" customHeight="1" x14ac:dyDescent="0.2">
      <c r="A80" s="306" t="s">
        <v>3273</v>
      </c>
      <c r="B80" s="307">
        <v>105</v>
      </c>
      <c r="C80" s="308">
        <v>40.142857142857146</v>
      </c>
      <c r="D80" s="309">
        <v>64.301238095238091</v>
      </c>
      <c r="E80" s="309">
        <v>2.5238260402437893</v>
      </c>
      <c r="F80" s="309">
        <v>8.5740261297054587</v>
      </c>
      <c r="G80" s="310"/>
      <c r="H80" s="311">
        <v>229</v>
      </c>
      <c r="I80" s="308">
        <v>14.497816593886462</v>
      </c>
      <c r="J80" s="312">
        <v>64.061703056768579</v>
      </c>
      <c r="K80" s="309">
        <v>2.6875656890539323</v>
      </c>
      <c r="L80" s="313">
        <v>8.3620300291121108</v>
      </c>
      <c r="M80" s="320"/>
      <c r="N80" s="332">
        <v>192</v>
      </c>
      <c r="O80" s="333">
        <v>6.557291666666667</v>
      </c>
      <c r="P80" s="334">
        <v>58.175208333333302</v>
      </c>
      <c r="Q80" s="335">
        <v>3.0447712648946923</v>
      </c>
      <c r="R80" s="336">
        <v>12.093782405682752</v>
      </c>
      <c r="T80" s="815" t="s">
        <v>1023</v>
      </c>
      <c r="W80" s="815"/>
      <c r="X80" s="815" t="s">
        <v>1024</v>
      </c>
      <c r="Z80" s="607"/>
      <c r="AA80" s="815"/>
      <c r="AG80" s="214" t="s">
        <v>3251</v>
      </c>
      <c r="AH80" s="329"/>
      <c r="AI80" s="213">
        <f t="shared" ref="AI80:AR80" si="8">SUM(AI77:AI79)</f>
        <v>11</v>
      </c>
      <c r="AJ80" s="213">
        <f t="shared" si="8"/>
        <v>9</v>
      </c>
      <c r="AK80" s="213">
        <f t="shared" si="8"/>
        <v>258</v>
      </c>
      <c r="AL80" s="213">
        <f t="shared" si="8"/>
        <v>31</v>
      </c>
      <c r="AM80" s="284">
        <f t="shared" si="8"/>
        <v>10</v>
      </c>
      <c r="AN80" s="284">
        <f t="shared" si="8"/>
        <v>18</v>
      </c>
      <c r="AO80" s="287">
        <f t="shared" si="8"/>
        <v>135</v>
      </c>
      <c r="AP80" s="287">
        <f t="shared" si="8"/>
        <v>142</v>
      </c>
      <c r="AQ80" s="287">
        <f t="shared" si="8"/>
        <v>16</v>
      </c>
      <c r="AR80" s="287">
        <f t="shared" si="8"/>
        <v>53</v>
      </c>
      <c r="AS80" s="287">
        <f>SUM(AS77:AS79)</f>
        <v>-77</v>
      </c>
    </row>
    <row r="81" spans="1:45" ht="11.25" customHeight="1" x14ac:dyDescent="0.2">
      <c r="A81" s="306" t="s">
        <v>3274</v>
      </c>
      <c r="B81" s="307">
        <v>106</v>
      </c>
      <c r="C81" s="308">
        <v>40.113207547169814</v>
      </c>
      <c r="D81" s="309">
        <v>64.795849056603785</v>
      </c>
      <c r="E81" s="309">
        <v>2.5317331660121991</v>
      </c>
      <c r="F81" s="309">
        <v>8.1678998168796646</v>
      </c>
      <c r="G81" s="310"/>
      <c r="H81" s="311">
        <v>231</v>
      </c>
      <c r="I81" s="308">
        <v>14.484848484848484</v>
      </c>
      <c r="J81" s="312">
        <v>64.713290043290044</v>
      </c>
      <c r="K81" s="309">
        <v>2.6749067439937124</v>
      </c>
      <c r="L81" s="313">
        <v>8.4304909538956085</v>
      </c>
      <c r="M81" s="320"/>
      <c r="N81" s="332">
        <v>203</v>
      </c>
      <c r="O81" s="333">
        <v>6.4236453201970445</v>
      </c>
      <c r="P81" s="334">
        <v>59.11891625615764</v>
      </c>
      <c r="Q81" s="335">
        <v>3.0270252483911095</v>
      </c>
      <c r="R81" s="336">
        <v>12.376145391650105</v>
      </c>
      <c r="T81" s="815" t="s">
        <v>4371</v>
      </c>
      <c r="W81" s="815"/>
      <c r="X81" s="815" t="s">
        <v>4368</v>
      </c>
      <c r="AA81" s="815"/>
      <c r="AG81" s="110"/>
      <c r="AH81" s="110"/>
      <c r="AI81" s="110"/>
      <c r="AJ81" s="110"/>
      <c r="AK81" s="110"/>
      <c r="AL81" s="110"/>
      <c r="AM81" s="110"/>
      <c r="AN81" s="110"/>
      <c r="AO81" s="110"/>
    </row>
    <row r="82" spans="1:45" ht="11.25" customHeight="1" x14ac:dyDescent="0.2">
      <c r="A82" s="306" t="s">
        <v>3275</v>
      </c>
      <c r="B82" s="307">
        <v>106</v>
      </c>
      <c r="C82" s="308">
        <v>40.179245283018865</v>
      </c>
      <c r="D82" s="309">
        <v>66.142358490566011</v>
      </c>
      <c r="E82" s="309">
        <v>2.4843703779840212</v>
      </c>
      <c r="F82" s="309">
        <v>8.0186818429414544</v>
      </c>
      <c r="G82" s="310"/>
      <c r="H82" s="311">
        <v>231</v>
      </c>
      <c r="I82" s="308">
        <v>14.510822510822511</v>
      </c>
      <c r="J82" s="312">
        <v>65.788787878787829</v>
      </c>
      <c r="K82" s="309">
        <v>2.6353627449481323</v>
      </c>
      <c r="L82" s="313">
        <v>8.6386686725300699</v>
      </c>
      <c r="M82" s="320"/>
      <c r="N82" s="332">
        <v>206</v>
      </c>
      <c r="O82" s="333">
        <v>6.3932038834951452</v>
      </c>
      <c r="P82" s="334">
        <v>60.067038834951461</v>
      </c>
      <c r="Q82" s="335">
        <v>2.9221804334667221</v>
      </c>
      <c r="R82" s="336">
        <v>12.42349677404475</v>
      </c>
      <c r="T82" s="815" t="s">
        <v>4505</v>
      </c>
      <c r="W82" s="815"/>
      <c r="X82" s="815" t="s">
        <v>4499</v>
      </c>
      <c r="AA82" s="815"/>
      <c r="AG82" s="110"/>
      <c r="AH82" s="337"/>
      <c r="AI82" s="283" t="s">
        <v>3276</v>
      </c>
      <c r="AJ82" s="110"/>
      <c r="AK82" s="110"/>
      <c r="AL82" s="110"/>
      <c r="AM82" s="110"/>
      <c r="AN82" s="110"/>
      <c r="AO82" s="110"/>
    </row>
    <row r="83" spans="1:45" ht="11.25" customHeight="1" x14ac:dyDescent="0.2">
      <c r="A83" s="306" t="s">
        <v>3277</v>
      </c>
      <c r="B83" s="307">
        <v>107</v>
      </c>
      <c r="C83" s="308">
        <v>40.065420560747661</v>
      </c>
      <c r="D83" s="309">
        <v>62.953364485981311</v>
      </c>
      <c r="E83" s="309">
        <v>2.6371650567247449</v>
      </c>
      <c r="F83" s="309">
        <v>8.1533121439846923</v>
      </c>
      <c r="G83" s="310"/>
      <c r="H83" s="311">
        <v>236</v>
      </c>
      <c r="I83" s="308">
        <v>14.40677966101695</v>
      </c>
      <c r="J83" s="312">
        <v>63.561101694915223</v>
      </c>
      <c r="K83" s="309">
        <v>2.7552745709655775</v>
      </c>
      <c r="L83" s="313">
        <v>8.2210619108989302</v>
      </c>
      <c r="M83" s="320"/>
      <c r="N83" s="332">
        <v>207</v>
      </c>
      <c r="O83" s="333">
        <v>6.2898550724637685</v>
      </c>
      <c r="P83" s="334">
        <v>58.081449275362303</v>
      </c>
      <c r="Q83" s="335">
        <v>3.0015185627430694</v>
      </c>
      <c r="R83" s="336">
        <v>12.69116532794088</v>
      </c>
      <c r="T83" t="s">
        <v>1156</v>
      </c>
      <c r="W83" s="815"/>
      <c r="X83" t="s">
        <v>1157</v>
      </c>
      <c r="Z83" s="607"/>
      <c r="AA83" s="815"/>
      <c r="AG83" s="110"/>
      <c r="AH83" s="326"/>
      <c r="AI83" s="283" t="s">
        <v>3278</v>
      </c>
      <c r="AJ83" s="110"/>
      <c r="AK83" s="110"/>
      <c r="AL83" s="110"/>
      <c r="AM83" s="110"/>
      <c r="AN83" s="110"/>
      <c r="AO83" s="110"/>
    </row>
    <row r="84" spans="1:45" ht="11.25" customHeight="1" x14ac:dyDescent="0.2">
      <c r="A84" s="306" t="s">
        <v>3279</v>
      </c>
      <c r="B84" s="307">
        <v>107</v>
      </c>
      <c r="C84" s="308">
        <v>40.158878504672899</v>
      </c>
      <c r="D84" s="309">
        <v>65.280373831775677</v>
      </c>
      <c r="E84" s="309">
        <v>2.5546275112060877</v>
      </c>
      <c r="F84" s="309">
        <v>8.1718987825606604</v>
      </c>
      <c r="G84" s="310"/>
      <c r="H84" s="311">
        <v>239</v>
      </c>
      <c r="I84" s="308">
        <v>14.372384937238493</v>
      </c>
      <c r="J84" s="312">
        <v>65.233598326359839</v>
      </c>
      <c r="K84" s="309">
        <v>2.6697732207007077</v>
      </c>
      <c r="L84" s="313">
        <v>8.3517277058108519</v>
      </c>
      <c r="M84" s="320"/>
      <c r="N84" s="332">
        <v>207</v>
      </c>
      <c r="O84" s="333">
        <v>6.2318840579710146</v>
      </c>
      <c r="P84" s="334">
        <v>59.009903381642552</v>
      </c>
      <c r="Q84" s="335">
        <v>2.9371415919988646</v>
      </c>
      <c r="R84" s="336">
        <v>11.991692055074999</v>
      </c>
      <c r="T84" t="s">
        <v>1193</v>
      </c>
      <c r="X84" t="s">
        <v>1194</v>
      </c>
      <c r="AA84" s="815"/>
      <c r="AG84" s="110"/>
      <c r="AH84" s="283" t="s">
        <v>3280</v>
      </c>
      <c r="AI84" s="110"/>
      <c r="AJ84" s="338" t="s">
        <v>3281</v>
      </c>
      <c r="AK84" s="110"/>
      <c r="AL84" s="110"/>
      <c r="AM84" s="110"/>
      <c r="AN84" s="110"/>
      <c r="AO84" s="110"/>
    </row>
    <row r="85" spans="1:45" ht="11.25" customHeight="1" x14ac:dyDescent="0.2">
      <c r="A85" s="306" t="s">
        <v>3282</v>
      </c>
      <c r="B85" s="307">
        <v>107</v>
      </c>
      <c r="C85" s="308">
        <v>40.186915887850468</v>
      </c>
      <c r="D85" s="309">
        <v>63.640934579439218</v>
      </c>
      <c r="E85" s="309">
        <v>2.6520637569992176</v>
      </c>
      <c r="F85" s="309">
        <v>8.1363982947464386</v>
      </c>
      <c r="G85" s="310"/>
      <c r="H85" s="311">
        <v>239</v>
      </c>
      <c r="I85" s="308">
        <v>14.418410041841005</v>
      </c>
      <c r="J85" s="312">
        <v>63.646108786610895</v>
      </c>
      <c r="K85" s="309">
        <v>2.7575417982139583</v>
      </c>
      <c r="L85" s="313">
        <v>8.467564407452377</v>
      </c>
      <c r="M85" s="320"/>
      <c r="N85" s="332">
        <v>208</v>
      </c>
      <c r="O85" s="333">
        <v>6.1826923076923075</v>
      </c>
      <c r="P85" s="334">
        <v>55.770576923076938</v>
      </c>
      <c r="Q85" s="335">
        <v>3.1265755307998471</v>
      </c>
      <c r="R85" s="336">
        <v>12.292188838984996</v>
      </c>
      <c r="T85" t="s">
        <v>2254</v>
      </c>
      <c r="X85" t="s">
        <v>2255</v>
      </c>
      <c r="AA85" s="815"/>
      <c r="AG85" s="110"/>
      <c r="AH85" s="339"/>
      <c r="AI85" s="283" t="s">
        <v>3283</v>
      </c>
      <c r="AJ85" s="110"/>
      <c r="AK85" s="110"/>
      <c r="AL85" s="110"/>
      <c r="AM85" s="110"/>
      <c r="AN85" s="110"/>
      <c r="AO85" s="110"/>
    </row>
    <row r="86" spans="1:45" ht="11.25" customHeight="1" x14ac:dyDescent="0.2">
      <c r="A86" s="306" t="s">
        <v>3284</v>
      </c>
      <c r="B86" s="307">
        <v>105</v>
      </c>
      <c r="C86" s="308">
        <v>40.180952380952384</v>
      </c>
      <c r="D86" s="309">
        <v>67.284285714285716</v>
      </c>
      <c r="E86" s="309">
        <v>2.5230512410767219</v>
      </c>
      <c r="F86" s="309">
        <v>8.3912842710296651</v>
      </c>
      <c r="G86" s="310"/>
      <c r="H86" s="311">
        <v>245</v>
      </c>
      <c r="I86" s="308">
        <v>14.371428571428572</v>
      </c>
      <c r="J86" s="312">
        <v>68.06881632653058</v>
      </c>
      <c r="K86" s="309">
        <v>2.6500774337634585</v>
      </c>
      <c r="L86" s="313">
        <v>8.8487876793907461</v>
      </c>
      <c r="M86" s="320"/>
      <c r="N86" s="332">
        <v>218</v>
      </c>
      <c r="O86" s="333">
        <v>6.068807339449541</v>
      </c>
      <c r="P86" s="334">
        <v>55.271146788990798</v>
      </c>
      <c r="Q86" s="335">
        <v>3.0916555141228321</v>
      </c>
      <c r="R86" s="336">
        <v>11.976759627555911</v>
      </c>
      <c r="T86" t="s">
        <v>4548</v>
      </c>
      <c r="W86" s="815"/>
      <c r="X86" t="s">
        <v>4546</v>
      </c>
      <c r="AA86" s="815"/>
      <c r="AG86" s="340" t="s">
        <v>3285</v>
      </c>
      <c r="AH86" s="3"/>
      <c r="AI86" s="341" t="s">
        <v>3286</v>
      </c>
      <c r="AJ86" s="2"/>
      <c r="AK86" s="2"/>
      <c r="AL86" s="2"/>
      <c r="AM86" s="2"/>
      <c r="AN86" s="2"/>
      <c r="AO86" s="2"/>
      <c r="AP86" s="342"/>
      <c r="AQ86" s="4"/>
      <c r="AR86" s="4"/>
      <c r="AS86" s="4"/>
    </row>
    <row r="87" spans="1:45" ht="11.25" customHeight="1" x14ac:dyDescent="0.2">
      <c r="A87" s="306" t="s">
        <v>3287</v>
      </c>
      <c r="B87" s="307">
        <v>105</v>
      </c>
      <c r="C87" s="308">
        <v>40.314285714285717</v>
      </c>
      <c r="D87" s="309">
        <v>68.376380952380956</v>
      </c>
      <c r="E87" s="309">
        <v>2.5279661610848594</v>
      </c>
      <c r="F87" s="309">
        <v>8.518488904225908</v>
      </c>
      <c r="G87" s="310"/>
      <c r="H87" s="311">
        <v>246</v>
      </c>
      <c r="I87" s="308">
        <v>14.349593495934959</v>
      </c>
      <c r="J87" s="312">
        <v>68.204024390243859</v>
      </c>
      <c r="K87" s="309">
        <v>2.6457581096145075</v>
      </c>
      <c r="L87" s="313">
        <v>8.9321094644245314</v>
      </c>
      <c r="M87" s="320"/>
      <c r="N87" s="332">
        <v>238</v>
      </c>
      <c r="O87" s="333">
        <v>5.96218487394958</v>
      </c>
      <c r="P87" s="334">
        <v>56.81394957983192</v>
      </c>
      <c r="Q87" s="335">
        <v>3.0148029219189652</v>
      </c>
      <c r="R87" s="336">
        <v>12.22504100438675</v>
      </c>
      <c r="T87" t="s">
        <v>687</v>
      </c>
      <c r="W87" s="815"/>
      <c r="X87" t="s">
        <v>688</v>
      </c>
      <c r="AA87" s="815"/>
      <c r="AG87" s="343" t="s">
        <v>3288</v>
      </c>
      <c r="AH87" s="344"/>
      <c r="AI87" s="214">
        <v>2008</v>
      </c>
      <c r="AJ87" s="45">
        <v>2009</v>
      </c>
      <c r="AK87" s="214" t="s">
        <v>3166</v>
      </c>
      <c r="AL87" s="45" t="s">
        <v>3167</v>
      </c>
      <c r="AM87" s="214" t="s">
        <v>92</v>
      </c>
      <c r="AN87" s="45" t="s">
        <v>17</v>
      </c>
      <c r="AO87" s="214" t="s">
        <v>3168</v>
      </c>
      <c r="AP87" s="45" t="s">
        <v>3169</v>
      </c>
      <c r="AQ87" s="214">
        <v>2016</v>
      </c>
      <c r="AR87" s="214">
        <v>2017</v>
      </c>
      <c r="AS87" s="214">
        <v>2018</v>
      </c>
    </row>
    <row r="88" spans="1:45" ht="11.25" customHeight="1" x14ac:dyDescent="0.2">
      <c r="A88" s="306" t="s">
        <v>3289</v>
      </c>
      <c r="B88" s="307">
        <v>106</v>
      </c>
      <c r="C88" s="308">
        <v>40.226415094339622</v>
      </c>
      <c r="D88" s="309">
        <v>69.582924528301859</v>
      </c>
      <c r="E88" s="309">
        <v>2.4985181950939808</v>
      </c>
      <c r="F88" s="309">
        <v>8.2467161042749879</v>
      </c>
      <c r="G88" s="310"/>
      <c r="H88" s="311">
        <v>246</v>
      </c>
      <c r="I88" s="308">
        <v>14.390243902439025</v>
      </c>
      <c r="J88" s="312">
        <v>68.710447154471538</v>
      </c>
      <c r="K88" s="309">
        <v>2.6426313265707595</v>
      </c>
      <c r="L88" s="313">
        <v>8.6096120307346258</v>
      </c>
      <c r="M88" s="320"/>
      <c r="N88" s="332">
        <v>259</v>
      </c>
      <c r="O88" s="333">
        <v>5.9111969111969112</v>
      </c>
      <c r="P88" s="334">
        <v>56.756718146718157</v>
      </c>
      <c r="Q88" s="335">
        <v>3.1156709291068094</v>
      </c>
      <c r="R88" s="336">
        <v>12.278304141151919</v>
      </c>
      <c r="T88" t="s">
        <v>1319</v>
      </c>
      <c r="W88" s="815"/>
      <c r="X88" t="s">
        <v>1320</v>
      </c>
      <c r="AA88" s="815"/>
      <c r="AG88" s="345" t="s">
        <v>3290</v>
      </c>
      <c r="AH88" s="346"/>
      <c r="AI88" s="347">
        <f t="shared" ref="AI88:AS88" si="9">AH73</f>
        <v>139</v>
      </c>
      <c r="AJ88" s="346">
        <f t="shared" si="9"/>
        <v>150</v>
      </c>
      <c r="AK88" s="347">
        <f t="shared" si="9"/>
        <v>159</v>
      </c>
      <c r="AL88" s="346">
        <f t="shared" si="9"/>
        <v>417</v>
      </c>
      <c r="AM88" s="347">
        <f t="shared" si="9"/>
        <v>448</v>
      </c>
      <c r="AN88" s="346">
        <f t="shared" si="9"/>
        <v>458</v>
      </c>
      <c r="AO88" s="347">
        <f t="shared" si="9"/>
        <v>476</v>
      </c>
      <c r="AP88" s="346">
        <f t="shared" si="9"/>
        <v>611</v>
      </c>
      <c r="AQ88" s="347">
        <f t="shared" si="9"/>
        <v>753</v>
      </c>
      <c r="AR88" s="347">
        <f t="shared" si="9"/>
        <v>769</v>
      </c>
      <c r="AS88" s="347">
        <f t="shared" si="9"/>
        <v>822</v>
      </c>
    </row>
    <row r="89" spans="1:45" ht="11.25" customHeight="1" x14ac:dyDescent="0.2">
      <c r="A89" s="261" t="s">
        <v>3291</v>
      </c>
      <c r="B89" s="288">
        <v>106</v>
      </c>
      <c r="C89" s="263">
        <v>40.29245283018868</v>
      </c>
      <c r="D89" s="264">
        <v>67.493679245283005</v>
      </c>
      <c r="E89" s="264">
        <v>2.5844576979213203</v>
      </c>
      <c r="F89" s="264">
        <v>8.2681088405621495</v>
      </c>
      <c r="G89" s="310"/>
      <c r="H89" s="289">
        <v>250</v>
      </c>
      <c r="I89" s="263">
        <v>14.423999999999999</v>
      </c>
      <c r="J89" s="276">
        <v>67.095879999999994</v>
      </c>
      <c r="K89" s="264">
        <v>2.7455868266746983</v>
      </c>
      <c r="L89" s="290">
        <v>8.4288867515287755</v>
      </c>
      <c r="M89" s="320"/>
      <c r="N89" s="321">
        <v>281</v>
      </c>
      <c r="O89" s="322">
        <v>5.8291814946619214</v>
      </c>
      <c r="P89" s="323">
        <v>54.167010676156544</v>
      </c>
      <c r="Q89" s="324">
        <v>3.145651285338082</v>
      </c>
      <c r="R89" s="325">
        <v>11.853811236729971</v>
      </c>
      <c r="T89" t="s">
        <v>734</v>
      </c>
      <c r="W89" s="815"/>
      <c r="X89" t="s">
        <v>735</v>
      </c>
      <c r="Y89" s="815"/>
      <c r="AA89" s="815"/>
      <c r="AG89" s="348" t="s">
        <v>3260</v>
      </c>
      <c r="AH89" s="349"/>
      <c r="AI89" s="86">
        <f t="shared" ref="AI89:AS89" si="10">AI95+AI94</f>
        <v>26</v>
      </c>
      <c r="AJ89" s="349">
        <f t="shared" si="10"/>
        <v>53</v>
      </c>
      <c r="AK89" s="86">
        <f t="shared" si="10"/>
        <v>320</v>
      </c>
      <c r="AL89" s="349">
        <f t="shared" si="10"/>
        <v>59</v>
      </c>
      <c r="AM89" s="86">
        <f t="shared" si="10"/>
        <v>47</v>
      </c>
      <c r="AN89" s="349">
        <f t="shared" si="10"/>
        <v>54</v>
      </c>
      <c r="AO89" s="86">
        <f t="shared" si="10"/>
        <v>165</v>
      </c>
      <c r="AP89" s="349">
        <f t="shared" si="10"/>
        <v>209</v>
      </c>
      <c r="AQ89" s="86">
        <f t="shared" si="10"/>
        <v>121</v>
      </c>
      <c r="AR89" s="86">
        <f t="shared" si="10"/>
        <v>126</v>
      </c>
      <c r="AS89" s="86" t="e">
        <f t="shared" si="10"/>
        <v>#REF!</v>
      </c>
    </row>
    <row r="90" spans="1:45" ht="11.25" customHeight="1" x14ac:dyDescent="0.2">
      <c r="A90" s="261" t="s">
        <v>3292</v>
      </c>
      <c r="B90" s="288">
        <v>105</v>
      </c>
      <c r="C90" s="263">
        <v>40.476190476190474</v>
      </c>
      <c r="D90" s="264">
        <v>69.741142857142847</v>
      </c>
      <c r="E90" s="264">
        <v>2.5536367271743168</v>
      </c>
      <c r="F90" s="264">
        <v>8.2946179955700305</v>
      </c>
      <c r="G90" s="310"/>
      <c r="H90" s="289">
        <v>249</v>
      </c>
      <c r="I90" s="263">
        <v>14.626506024096386</v>
      </c>
      <c r="J90" s="276">
        <v>70.40481927710843</v>
      </c>
      <c r="K90" s="264">
        <v>2.6973954721488651</v>
      </c>
      <c r="L90" s="290">
        <v>8.3763581489520114</v>
      </c>
      <c r="M90" s="320"/>
      <c r="N90" s="321">
        <v>309</v>
      </c>
      <c r="O90" s="322">
        <v>5.8317152103559868</v>
      </c>
      <c r="P90" s="323">
        <v>55.628737864077692</v>
      </c>
      <c r="Q90" s="324">
        <v>2.9151936862692911</v>
      </c>
      <c r="R90" s="325">
        <v>12.160612334501097</v>
      </c>
      <c r="T90" s="815" t="s">
        <v>4460</v>
      </c>
      <c r="W90" s="815"/>
      <c r="X90" s="815" t="s">
        <v>4020</v>
      </c>
      <c r="Y90" s="815"/>
      <c r="AA90" s="815"/>
      <c r="AG90" s="350" t="s">
        <v>3270</v>
      </c>
      <c r="AH90" s="6" t="s">
        <v>3293</v>
      </c>
      <c r="AI90" s="237">
        <f>Changes!E849</f>
        <v>9</v>
      </c>
      <c r="AJ90" s="6">
        <f>Changes!E850</f>
        <v>28</v>
      </c>
      <c r="AK90" s="237">
        <f>Changes!E851</f>
        <v>1</v>
      </c>
      <c r="AL90" s="6">
        <f>Changes!E852</f>
        <v>8</v>
      </c>
      <c r="AM90" s="237">
        <f>Changes!E853</f>
        <v>14</v>
      </c>
      <c r="AN90" s="6">
        <f>Changes!E854</f>
        <v>6</v>
      </c>
      <c r="AO90" s="237">
        <f>Changes!E855</f>
        <v>7</v>
      </c>
      <c r="AP90" s="6">
        <f>Changes!E856</f>
        <v>18</v>
      </c>
      <c r="AQ90" s="237">
        <f>Changes!E857</f>
        <v>28</v>
      </c>
      <c r="AR90" s="237">
        <f>Changes!E858</f>
        <v>8</v>
      </c>
      <c r="AS90" s="237" t="e">
        <f>Changes!#REF!</f>
        <v>#REF!</v>
      </c>
    </row>
    <row r="91" spans="1:45" ht="11.25" customHeight="1" x14ac:dyDescent="0.2">
      <c r="A91" s="261" t="s">
        <v>3294</v>
      </c>
      <c r="B91" s="288">
        <v>105</v>
      </c>
      <c r="C91" s="263">
        <v>40.504761904761907</v>
      </c>
      <c r="D91" s="264">
        <v>69.208857142857099</v>
      </c>
      <c r="E91" s="264">
        <v>2.5662461294491061</v>
      </c>
      <c r="F91" s="264">
        <v>8.229315833206563</v>
      </c>
      <c r="G91" s="310"/>
      <c r="H91" s="289">
        <v>249</v>
      </c>
      <c r="I91" s="263">
        <v>14.634538152610443</v>
      </c>
      <c r="J91" s="276">
        <v>70.260040160642532</v>
      </c>
      <c r="K91" s="264">
        <v>2.7218282094190505</v>
      </c>
      <c r="L91" s="290">
        <v>8.1666825730796422</v>
      </c>
      <c r="M91" s="320"/>
      <c r="N91" s="321">
        <v>336</v>
      </c>
      <c r="O91" s="322">
        <v>5.7857142857142856</v>
      </c>
      <c r="P91" s="323">
        <v>54.019880952380987</v>
      </c>
      <c r="Q91" s="324">
        <v>2.8917702971863304</v>
      </c>
      <c r="R91" s="325">
        <v>12.102456010846762</v>
      </c>
      <c r="T91" s="815" t="s">
        <v>4606</v>
      </c>
      <c r="W91" s="815"/>
      <c r="X91" s="815" t="s">
        <v>4597</v>
      </c>
      <c r="Y91" s="815"/>
      <c r="AA91" s="815"/>
      <c r="AG91" s="319" t="s">
        <v>3270</v>
      </c>
      <c r="AH91" s="9" t="s">
        <v>3295</v>
      </c>
      <c r="AI91" s="240">
        <f>Changes!F849</f>
        <v>2</v>
      </c>
      <c r="AJ91" s="9">
        <f>Changes!F850</f>
        <v>13</v>
      </c>
      <c r="AK91" s="240">
        <f>Changes!F851</f>
        <v>57</v>
      </c>
      <c r="AL91" s="9">
        <f>Changes!F852</f>
        <v>13</v>
      </c>
      <c r="AM91" s="240">
        <f>Changes!F853</f>
        <v>13</v>
      </c>
      <c r="AN91" s="9">
        <f>Changes!F854</f>
        <v>13</v>
      </c>
      <c r="AO91" s="240">
        <f>Changes!F855</f>
        <v>12</v>
      </c>
      <c r="AP91" s="9">
        <f>Changes!F856</f>
        <v>12</v>
      </c>
      <c r="AQ91" s="240">
        <f>Changes!F857</f>
        <v>49</v>
      </c>
      <c r="AR91" s="240">
        <f>Changes!F858</f>
        <v>37</v>
      </c>
      <c r="AS91" s="240">
        <f>Changes!F859</f>
        <v>31</v>
      </c>
    </row>
    <row r="92" spans="1:45" ht="11.25" customHeight="1" x14ac:dyDescent="0.2">
      <c r="A92" s="261" t="s">
        <v>3296</v>
      </c>
      <c r="B92" s="288">
        <v>105</v>
      </c>
      <c r="C92" s="263">
        <v>40.590476190476188</v>
      </c>
      <c r="D92" s="264">
        <v>68.276857142857111</v>
      </c>
      <c r="E92" s="264">
        <v>2.6157508638229192</v>
      </c>
      <c r="F92" s="264">
        <v>7.8909997898311657</v>
      </c>
      <c r="G92" s="310"/>
      <c r="H92" s="289">
        <v>249</v>
      </c>
      <c r="I92" s="263">
        <v>14.686746987951807</v>
      </c>
      <c r="J92" s="276">
        <v>69.610522088353392</v>
      </c>
      <c r="K92" s="264">
        <v>2.727842926046208</v>
      </c>
      <c r="L92" s="290">
        <v>7.9620214312743132</v>
      </c>
      <c r="M92" s="320"/>
      <c r="N92" s="321">
        <v>353</v>
      </c>
      <c r="O92" s="322">
        <v>5.7705382436260626</v>
      </c>
      <c r="P92" s="323">
        <v>53.821841359773352</v>
      </c>
      <c r="Q92" s="324">
        <v>2.9300528380188511</v>
      </c>
      <c r="R92" s="325">
        <v>12.42053586248324</v>
      </c>
      <c r="T92" s="815" t="s">
        <v>2833</v>
      </c>
      <c r="W92" s="815"/>
      <c r="X92" s="815" t="s">
        <v>2834</v>
      </c>
      <c r="Y92" s="815"/>
      <c r="AA92" s="815"/>
      <c r="AG92" s="319" t="s">
        <v>3270</v>
      </c>
      <c r="AH92" s="9" t="s">
        <v>3297</v>
      </c>
      <c r="AI92" s="240">
        <f>Changes!G849</f>
        <v>3</v>
      </c>
      <c r="AJ92" s="9">
        <f>Changes!G850</f>
        <v>3</v>
      </c>
      <c r="AK92" s="240">
        <f>Changes!G851</f>
        <v>4</v>
      </c>
      <c r="AL92" s="9">
        <f>Changes!G852</f>
        <v>6</v>
      </c>
      <c r="AM92" s="240">
        <f>Changes!G853</f>
        <v>5</v>
      </c>
      <c r="AN92" s="9">
        <f>Changes!G854</f>
        <v>12</v>
      </c>
      <c r="AO92" s="240">
        <f>Changes!G855</f>
        <v>8</v>
      </c>
      <c r="AP92" s="9">
        <f>Changes!G856</f>
        <v>18</v>
      </c>
      <c r="AQ92" s="240">
        <f>Changes!G857</f>
        <v>24</v>
      </c>
      <c r="AR92" s="240">
        <f>Changes!G858</f>
        <v>25</v>
      </c>
      <c r="AS92" s="240">
        <f>Changes!G859</f>
        <v>26</v>
      </c>
    </row>
    <row r="93" spans="1:45" ht="11.25" customHeight="1" x14ac:dyDescent="0.2">
      <c r="A93" s="261" t="s">
        <v>3298</v>
      </c>
      <c r="B93" s="288">
        <v>105</v>
      </c>
      <c r="C93" s="263">
        <v>40.657142857142858</v>
      </c>
      <c r="D93" s="264">
        <v>68.729238095238074</v>
      </c>
      <c r="E93" s="264">
        <v>2.6202837900291169</v>
      </c>
      <c r="F93" s="264">
        <v>7.8067703222866047</v>
      </c>
      <c r="G93" s="310"/>
      <c r="H93" s="289">
        <v>251</v>
      </c>
      <c r="I93" s="263">
        <v>14.733067729083665</v>
      </c>
      <c r="J93" s="276">
        <v>69.937848605577628</v>
      </c>
      <c r="K93" s="264">
        <v>2.7625618090078712</v>
      </c>
      <c r="L93" s="290">
        <v>7.9672204406714853</v>
      </c>
      <c r="M93" s="320"/>
      <c r="N93" s="321">
        <v>366</v>
      </c>
      <c r="O93" s="322">
        <v>5.7622950819672134</v>
      </c>
      <c r="P93" s="323">
        <v>54.440355191256856</v>
      </c>
      <c r="Q93" s="324">
        <v>2.9086780915571202</v>
      </c>
      <c r="R93" s="325">
        <v>12.253992389656698</v>
      </c>
      <c r="T93" s="815" t="s">
        <v>4145</v>
      </c>
      <c r="W93" s="815"/>
      <c r="X93" s="815" t="s">
        <v>3896</v>
      </c>
      <c r="AA93" s="815"/>
      <c r="AG93" s="319" t="s">
        <v>3270</v>
      </c>
      <c r="AH93" s="9" t="s">
        <v>1844</v>
      </c>
      <c r="AI93" s="240">
        <f>Changes!H849</f>
        <v>1</v>
      </c>
      <c r="AJ93" s="9">
        <f>Changes!H850</f>
        <v>0</v>
      </c>
      <c r="AK93" s="240">
        <f>Changes!H851</f>
        <v>0</v>
      </c>
      <c r="AL93" s="9">
        <f>Changes!H852</f>
        <v>1</v>
      </c>
      <c r="AM93" s="240">
        <f>Changes!H853</f>
        <v>5</v>
      </c>
      <c r="AN93" s="9">
        <f>Changes!H854</f>
        <v>5</v>
      </c>
      <c r="AO93" s="240">
        <f>Changes!H855</f>
        <v>3</v>
      </c>
      <c r="AP93" s="9">
        <f>Changes!H856</f>
        <v>19</v>
      </c>
      <c r="AQ93" s="240">
        <f>Changes!H857</f>
        <v>4</v>
      </c>
      <c r="AR93" s="240">
        <f>Changes!H858</f>
        <v>3</v>
      </c>
      <c r="AS93" s="240">
        <f>Changes!H859</f>
        <v>0</v>
      </c>
    </row>
    <row r="94" spans="1:45" ht="11.25" customHeight="1" x14ac:dyDescent="0.2">
      <c r="A94" s="261" t="s">
        <v>3299</v>
      </c>
      <c r="B94" s="288">
        <v>105</v>
      </c>
      <c r="C94" s="263">
        <v>40.704761904761902</v>
      </c>
      <c r="D94" s="264">
        <v>66.595523809523797</v>
      </c>
      <c r="E94" s="264">
        <v>2.6721877749238581</v>
      </c>
      <c r="F94" s="264">
        <v>7.8261113836627816</v>
      </c>
      <c r="G94" s="310"/>
      <c r="H94" s="289">
        <v>252</v>
      </c>
      <c r="I94" s="263">
        <v>14.753968253968255</v>
      </c>
      <c r="J94" s="276">
        <v>68.493412698412698</v>
      </c>
      <c r="K94" s="264">
        <v>2.8367059552911673</v>
      </c>
      <c r="L94" s="290">
        <v>7.759726211288287</v>
      </c>
      <c r="M94" s="320"/>
      <c r="N94" s="321">
        <v>369</v>
      </c>
      <c r="O94" s="322">
        <v>5.7452574525745259</v>
      </c>
      <c r="P94" s="323">
        <v>53.50566395663953</v>
      </c>
      <c r="Q94" s="324">
        <v>2.9872024465894533</v>
      </c>
      <c r="R94" s="325">
        <v>12.099140561901489</v>
      </c>
      <c r="T94" s="815" t="s">
        <v>359</v>
      </c>
      <c r="W94" s="815"/>
      <c r="X94" s="815" t="s">
        <v>360</v>
      </c>
      <c r="Y94" s="815"/>
      <c r="AA94" s="815"/>
      <c r="AG94" s="351" t="s">
        <v>3270</v>
      </c>
      <c r="AH94" s="352" t="s">
        <v>3232</v>
      </c>
      <c r="AI94" s="353">
        <f t="shared" ref="AI94:AR94" si="11">SUM(AI90:AI93)</f>
        <v>15</v>
      </c>
      <c r="AJ94" s="352">
        <f t="shared" si="11"/>
        <v>44</v>
      </c>
      <c r="AK94" s="353">
        <f t="shared" si="11"/>
        <v>62</v>
      </c>
      <c r="AL94" s="352">
        <f t="shared" si="11"/>
        <v>28</v>
      </c>
      <c r="AM94" s="353">
        <f t="shared" si="11"/>
        <v>37</v>
      </c>
      <c r="AN94" s="352">
        <f t="shared" si="11"/>
        <v>36</v>
      </c>
      <c r="AO94" s="353">
        <f t="shared" si="11"/>
        <v>30</v>
      </c>
      <c r="AP94" s="352">
        <f t="shared" si="11"/>
        <v>67</v>
      </c>
      <c r="AQ94" s="353">
        <f t="shared" si="11"/>
        <v>105</v>
      </c>
      <c r="AR94" s="353">
        <f t="shared" si="11"/>
        <v>73</v>
      </c>
      <c r="AS94" s="353" t="e">
        <f>SUM(AS90:AS93)</f>
        <v>#REF!</v>
      </c>
    </row>
    <row r="95" spans="1:45" ht="11.25" customHeight="1" x14ac:dyDescent="0.2">
      <c r="A95" s="261" t="s">
        <v>3300</v>
      </c>
      <c r="B95" s="288">
        <v>106</v>
      </c>
      <c r="C95" s="263">
        <v>40.849056603773583</v>
      </c>
      <c r="D95" s="264">
        <v>71.843396226415109</v>
      </c>
      <c r="E95" s="264">
        <v>2.6569284096496362</v>
      </c>
      <c r="F95" s="264">
        <v>6.9140205164596402</v>
      </c>
      <c r="G95" s="310"/>
      <c r="H95" s="289">
        <v>253</v>
      </c>
      <c r="I95" s="263">
        <v>14.766798418972332</v>
      </c>
      <c r="J95" s="276">
        <v>67.341067193675926</v>
      </c>
      <c r="K95" s="264">
        <v>2.8551618587207477</v>
      </c>
      <c r="L95" s="290">
        <v>8.2041056631634746</v>
      </c>
      <c r="M95" s="320"/>
      <c r="N95" s="321">
        <v>375</v>
      </c>
      <c r="O95" s="322">
        <v>5.722666666666667</v>
      </c>
      <c r="P95" s="323">
        <v>53.040186666666678</v>
      </c>
      <c r="Q95" s="324">
        <v>3.0345800356653641</v>
      </c>
      <c r="R95" s="325">
        <v>11.652857995672615</v>
      </c>
      <c r="T95" s="815" t="s">
        <v>2909</v>
      </c>
      <c r="W95" s="815"/>
      <c r="X95" s="815" t="s">
        <v>2910</v>
      </c>
      <c r="Y95" s="815"/>
      <c r="AA95" s="815"/>
      <c r="AG95" s="319" t="s">
        <v>3301</v>
      </c>
      <c r="AH95" s="9"/>
      <c r="AI95" s="240">
        <f t="shared" ref="AI95:AR95" si="12">AI80</f>
        <v>11</v>
      </c>
      <c r="AJ95" s="9">
        <f t="shared" si="12"/>
        <v>9</v>
      </c>
      <c r="AK95" s="240">
        <f t="shared" si="12"/>
        <v>258</v>
      </c>
      <c r="AL95" s="9">
        <f t="shared" si="12"/>
        <v>31</v>
      </c>
      <c r="AM95" s="240">
        <f t="shared" si="12"/>
        <v>10</v>
      </c>
      <c r="AN95" s="9">
        <f t="shared" si="12"/>
        <v>18</v>
      </c>
      <c r="AO95" s="240">
        <f t="shared" si="12"/>
        <v>135</v>
      </c>
      <c r="AP95" s="9">
        <f t="shared" si="12"/>
        <v>142</v>
      </c>
      <c r="AQ95" s="240">
        <f t="shared" si="12"/>
        <v>16</v>
      </c>
      <c r="AR95" s="240">
        <f t="shared" si="12"/>
        <v>53</v>
      </c>
      <c r="AS95" s="240">
        <f>AS80</f>
        <v>-77</v>
      </c>
    </row>
    <row r="96" spans="1:45" ht="11.25" customHeight="1" x14ac:dyDescent="0.2">
      <c r="A96" s="261" t="s">
        <v>3302</v>
      </c>
      <c r="B96" s="288">
        <v>106</v>
      </c>
      <c r="C96" s="263">
        <v>40.933962264150942</v>
      </c>
      <c r="D96" s="264">
        <v>68.378962264150914</v>
      </c>
      <c r="E96" s="264">
        <v>2.8042465513353609</v>
      </c>
      <c r="F96" s="264">
        <v>6.8272817327910573</v>
      </c>
      <c r="G96" s="310"/>
      <c r="H96" s="289">
        <v>253</v>
      </c>
      <c r="I96" s="263">
        <v>14.786561264822135</v>
      </c>
      <c r="J96" s="276">
        <v>64.103399209486156</v>
      </c>
      <c r="K96" s="264">
        <v>2.9772161316624031</v>
      </c>
      <c r="L96" s="290">
        <v>7.9899800869940529</v>
      </c>
      <c r="M96" s="320"/>
      <c r="N96" s="321">
        <v>376</v>
      </c>
      <c r="O96" s="322">
        <v>5.7127659574468082</v>
      </c>
      <c r="P96" s="323">
        <v>49.76289893617021</v>
      </c>
      <c r="Q96" s="324">
        <v>3.2408352122433257</v>
      </c>
      <c r="R96" s="325">
        <v>11.533776723942712</v>
      </c>
      <c r="T96" t="s">
        <v>1762</v>
      </c>
      <c r="W96" s="815"/>
      <c r="X96" s="815" t="s">
        <v>1763</v>
      </c>
      <c r="AA96" s="815"/>
      <c r="AG96" s="345" t="s">
        <v>3303</v>
      </c>
      <c r="AH96" s="346"/>
      <c r="AI96" s="347">
        <f t="shared" ref="AI96:AR96" si="13">AI73</f>
        <v>150</v>
      </c>
      <c r="AJ96" s="346">
        <f t="shared" si="13"/>
        <v>159</v>
      </c>
      <c r="AK96" s="347">
        <f t="shared" si="13"/>
        <v>417</v>
      </c>
      <c r="AL96" s="346">
        <f t="shared" si="13"/>
        <v>448</v>
      </c>
      <c r="AM96" s="347">
        <f t="shared" si="13"/>
        <v>458</v>
      </c>
      <c r="AN96" s="346">
        <f t="shared" si="13"/>
        <v>476</v>
      </c>
      <c r="AO96" s="347">
        <f t="shared" si="13"/>
        <v>611</v>
      </c>
      <c r="AP96" s="346">
        <f t="shared" si="13"/>
        <v>753</v>
      </c>
      <c r="AQ96" s="347">
        <f t="shared" si="13"/>
        <v>769</v>
      </c>
      <c r="AR96" s="347">
        <f t="shared" si="13"/>
        <v>822</v>
      </c>
      <c r="AS96" s="347">
        <f>AS73</f>
        <v>745</v>
      </c>
    </row>
    <row r="97" spans="1:45" ht="11.25" customHeight="1" x14ac:dyDescent="0.2">
      <c r="A97" s="261" t="s">
        <v>3304</v>
      </c>
      <c r="B97" s="288">
        <v>106</v>
      </c>
      <c r="C97" s="263">
        <v>40.962264150943398</v>
      </c>
      <c r="D97" s="264">
        <v>66.968773584905634</v>
      </c>
      <c r="E97" s="264">
        <v>2.850226692277718</v>
      </c>
      <c r="F97" s="264">
        <v>6.7953730341393292</v>
      </c>
      <c r="G97" s="310"/>
      <c r="H97" s="289">
        <v>252</v>
      </c>
      <c r="I97" s="263">
        <v>14.837301587301587</v>
      </c>
      <c r="J97" s="276">
        <v>62.143531746031755</v>
      </c>
      <c r="K97" s="264">
        <v>3.0995539000769115</v>
      </c>
      <c r="L97" s="290">
        <v>8.1166211278060452</v>
      </c>
      <c r="M97" s="320"/>
      <c r="N97" s="321">
        <v>384</v>
      </c>
      <c r="O97" s="322">
        <v>5.703125</v>
      </c>
      <c r="P97" s="323">
        <v>48.509973958333291</v>
      </c>
      <c r="Q97" s="324">
        <v>3.4016643905149739</v>
      </c>
      <c r="R97" s="325">
        <v>11.481061950647952</v>
      </c>
      <c r="T97" s="815"/>
      <c r="U97" s="815"/>
      <c r="W97" s="815"/>
      <c r="X97" s="815"/>
      <c r="AA97" s="815"/>
      <c r="AG97" s="110"/>
      <c r="AH97" s="110"/>
      <c r="AI97" s="110"/>
      <c r="AJ97" s="110"/>
      <c r="AK97" s="110"/>
      <c r="AL97" s="110"/>
      <c r="AM97" s="110"/>
      <c r="AN97" s="110"/>
      <c r="AO97" s="110"/>
    </row>
    <row r="98" spans="1:45" ht="11.25" customHeight="1" x14ac:dyDescent="0.2">
      <c r="A98" s="261" t="s">
        <v>3305</v>
      </c>
      <c r="B98" s="288">
        <v>106</v>
      </c>
      <c r="C98" s="263">
        <v>41.094339622641506</v>
      </c>
      <c r="D98" s="264">
        <v>72.157547169811323</v>
      </c>
      <c r="E98" s="264">
        <v>2.6730722202842778</v>
      </c>
      <c r="F98" s="264">
        <v>6.9731375385076122</v>
      </c>
      <c r="G98" s="310"/>
      <c r="H98" s="289">
        <v>251</v>
      </c>
      <c r="I98" s="263">
        <v>14.872509960159363</v>
      </c>
      <c r="J98" s="276">
        <v>65.221633466135472</v>
      </c>
      <c r="K98" s="264">
        <v>3.0172131014647738</v>
      </c>
      <c r="L98" s="290">
        <v>7.6941437046561312</v>
      </c>
      <c r="M98" s="320"/>
      <c r="N98" s="321">
        <v>388</v>
      </c>
      <c r="O98" s="322">
        <v>5.731958762886598</v>
      </c>
      <c r="P98" s="323">
        <v>52.082139175257673</v>
      </c>
      <c r="Q98" s="324">
        <v>3.1875975342539027</v>
      </c>
      <c r="R98" s="325">
        <v>11.418678598968501</v>
      </c>
      <c r="T98" s="590"/>
      <c r="U98" s="815"/>
      <c r="W98" s="815"/>
      <c r="X98" s="815"/>
      <c r="AA98" s="815"/>
      <c r="AG98" s="354" t="s">
        <v>3306</v>
      </c>
      <c r="AH98" s="3"/>
      <c r="AI98" s="341" t="s">
        <v>3286</v>
      </c>
      <c r="AJ98" s="2"/>
      <c r="AK98" s="2"/>
      <c r="AL98" s="2"/>
      <c r="AM98" s="2"/>
      <c r="AN98" s="2"/>
      <c r="AO98" s="2"/>
      <c r="AP98" s="342"/>
      <c r="AQ98" s="4"/>
      <c r="AR98" s="4"/>
      <c r="AS98" s="4"/>
    </row>
    <row r="99" spans="1:45" ht="11.25" customHeight="1" x14ac:dyDescent="0.2">
      <c r="A99" s="261" t="s">
        <v>3307</v>
      </c>
      <c r="B99" s="288">
        <v>106</v>
      </c>
      <c r="C99" s="263">
        <v>41.132075471698116</v>
      </c>
      <c r="D99" s="264">
        <v>71.13009433962263</v>
      </c>
      <c r="E99" s="264">
        <v>2.7180273466765659</v>
      </c>
      <c r="F99" s="264">
        <v>6.774806542452505</v>
      </c>
      <c r="G99" s="310"/>
      <c r="H99" s="289">
        <v>253</v>
      </c>
      <c r="I99" s="263">
        <v>14.857707509881424</v>
      </c>
      <c r="J99" s="276">
        <v>65.086205533596853</v>
      </c>
      <c r="K99" s="264">
        <v>3.121415418257079</v>
      </c>
      <c r="L99" s="290">
        <v>7.7866611146562903</v>
      </c>
      <c r="M99" s="320"/>
      <c r="N99" s="321">
        <v>394</v>
      </c>
      <c r="O99" s="322">
        <v>5.7360406091370555</v>
      </c>
      <c r="P99" s="323">
        <v>52.238908629441582</v>
      </c>
      <c r="Q99" s="324">
        <v>3.2257430113336945</v>
      </c>
      <c r="R99" s="325">
        <v>11.984253399208921</v>
      </c>
      <c r="T99" s="815"/>
      <c r="U99" s="815"/>
      <c r="W99" s="815"/>
      <c r="AA99" s="815"/>
      <c r="AG99" s="343" t="s">
        <v>3288</v>
      </c>
      <c r="AH99" s="344"/>
      <c r="AI99" s="214">
        <v>2008</v>
      </c>
      <c r="AJ99" s="45">
        <v>2009</v>
      </c>
      <c r="AK99" s="214" t="s">
        <v>3166</v>
      </c>
      <c r="AL99" s="45" t="s">
        <v>3167</v>
      </c>
      <c r="AM99" s="214" t="s">
        <v>92</v>
      </c>
      <c r="AN99" s="45" t="s">
        <v>17</v>
      </c>
      <c r="AO99" s="214" t="s">
        <v>3168</v>
      </c>
      <c r="AP99" s="45" t="s">
        <v>3169</v>
      </c>
      <c r="AQ99" s="214">
        <v>2016</v>
      </c>
      <c r="AR99" s="214">
        <v>2017</v>
      </c>
      <c r="AS99" s="214">
        <v>2018</v>
      </c>
    </row>
    <row r="100" spans="1:45" ht="11.25" customHeight="1" x14ac:dyDescent="0.2">
      <c r="A100" s="218" t="s">
        <v>3308</v>
      </c>
      <c r="B100" s="230">
        <v>107</v>
      </c>
      <c r="C100" s="271">
        <v>41.037383177570092</v>
      </c>
      <c r="D100" s="274">
        <v>69.717663551401841</v>
      </c>
      <c r="E100" s="274">
        <v>2.7634427220656144</v>
      </c>
      <c r="F100" s="274">
        <v>6.7567626898137334</v>
      </c>
      <c r="G100" s="310"/>
      <c r="H100" s="244">
        <v>250</v>
      </c>
      <c r="I100" s="271">
        <v>14.923999999999999</v>
      </c>
      <c r="J100" s="273">
        <v>63.227319999999999</v>
      </c>
      <c r="K100" s="274">
        <v>3.2109350538765935</v>
      </c>
      <c r="L100" s="291">
        <v>7.812502499426488</v>
      </c>
      <c r="M100" s="320"/>
      <c r="N100" s="277">
        <v>396</v>
      </c>
      <c r="O100" s="220">
        <v>5.7702020202020199</v>
      </c>
      <c r="P100" s="278">
        <v>50.277020202020225</v>
      </c>
      <c r="Q100" s="222">
        <v>3.3718231866236414</v>
      </c>
      <c r="R100" s="355">
        <v>11.9562137734186</v>
      </c>
      <c r="T100" s="590"/>
      <c r="U100" s="815"/>
      <c r="W100" s="815"/>
      <c r="AA100" s="815"/>
      <c r="AG100" s="356" t="s">
        <v>3309</v>
      </c>
      <c r="AH100" s="357"/>
      <c r="AI100" s="358">
        <f t="shared" ref="AI100:AR100" si="14">AI96+AI94</f>
        <v>165</v>
      </c>
      <c r="AJ100" s="347">
        <f t="shared" si="14"/>
        <v>203</v>
      </c>
      <c r="AK100" s="347">
        <f t="shared" si="14"/>
        <v>479</v>
      </c>
      <c r="AL100" s="347">
        <f t="shared" si="14"/>
        <v>476</v>
      </c>
      <c r="AM100" s="347">
        <f t="shared" si="14"/>
        <v>495</v>
      </c>
      <c r="AN100" s="347">
        <f t="shared" si="14"/>
        <v>512</v>
      </c>
      <c r="AO100" s="347">
        <f t="shared" si="14"/>
        <v>641</v>
      </c>
      <c r="AP100" s="347">
        <f t="shared" si="14"/>
        <v>820</v>
      </c>
      <c r="AQ100" s="347">
        <f t="shared" si="14"/>
        <v>874</v>
      </c>
      <c r="AR100" s="347">
        <f t="shared" si="14"/>
        <v>895</v>
      </c>
      <c r="AS100" s="347" t="e">
        <f>AS96+AS94</f>
        <v>#REF!</v>
      </c>
    </row>
    <row r="101" spans="1:45" ht="11.25" customHeight="1" x14ac:dyDescent="0.2">
      <c r="A101" s="359" t="s">
        <v>3310</v>
      </c>
      <c r="B101" s="245">
        <v>106</v>
      </c>
      <c r="C101" s="360">
        <v>41.179245283018865</v>
      </c>
      <c r="D101" s="361">
        <v>68.074056603773585</v>
      </c>
      <c r="E101" s="361">
        <v>2.8028112469913982</v>
      </c>
      <c r="F101" s="361">
        <v>6.6424653947341872</v>
      </c>
      <c r="G101" s="310"/>
      <c r="H101" s="362">
        <v>251</v>
      </c>
      <c r="I101" s="360">
        <v>14.996015936254979</v>
      </c>
      <c r="J101" s="363">
        <v>61.33418326693225</v>
      </c>
      <c r="K101" s="361">
        <v>3.3775869459222609</v>
      </c>
      <c r="L101" s="364">
        <v>7.7338377145374171</v>
      </c>
      <c r="M101" s="320"/>
      <c r="N101" s="365">
        <v>404</v>
      </c>
      <c r="O101" s="308">
        <v>5.8069306930693072</v>
      </c>
      <c r="P101" s="312">
        <v>47.355519801980229</v>
      </c>
      <c r="Q101" s="309">
        <v>3.5673319991659076</v>
      </c>
      <c r="R101" s="313">
        <v>11.754136771808433</v>
      </c>
      <c r="AA101" s="815"/>
      <c r="AG101" s="350" t="s">
        <v>3311</v>
      </c>
      <c r="AH101" s="6" t="s">
        <v>3293</v>
      </c>
      <c r="AI101" s="61">
        <f t="shared" ref="AI101:AR101" si="15">AI90/AI$100*100</f>
        <v>5.4545454545454541</v>
      </c>
      <c r="AJ101" s="60">
        <f t="shared" si="15"/>
        <v>13.793103448275861</v>
      </c>
      <c r="AK101" s="61">
        <f t="shared" si="15"/>
        <v>0.20876826722338201</v>
      </c>
      <c r="AL101" s="60">
        <f t="shared" si="15"/>
        <v>1.680672268907563</v>
      </c>
      <c r="AM101" s="61">
        <f t="shared" si="15"/>
        <v>2.8282828282828283</v>
      </c>
      <c r="AN101" s="60">
        <f t="shared" si="15"/>
        <v>1.171875</v>
      </c>
      <c r="AO101" s="61">
        <f t="shared" si="15"/>
        <v>1.0920436817472698</v>
      </c>
      <c r="AP101" s="60">
        <f t="shared" si="15"/>
        <v>2.1951219512195119</v>
      </c>
      <c r="AQ101" s="61">
        <f t="shared" si="15"/>
        <v>3.2036613272311212</v>
      </c>
      <c r="AR101" s="61">
        <f t="shared" si="15"/>
        <v>0.8938547486033519</v>
      </c>
      <c r="AS101" s="61" t="e">
        <f>AS90/AS$100*100</f>
        <v>#REF!</v>
      </c>
    </row>
    <row r="102" spans="1:45" ht="11.25" customHeight="1" x14ac:dyDescent="0.2">
      <c r="A102" s="359" t="s">
        <v>3312</v>
      </c>
      <c r="B102" s="245">
        <v>107</v>
      </c>
      <c r="C102" s="360">
        <v>41.177570093457945</v>
      </c>
      <c r="D102" s="361">
        <v>69.061962616822427</v>
      </c>
      <c r="E102" s="361">
        <v>2.755310173666857</v>
      </c>
      <c r="F102" s="361">
        <v>6.303711787819033</v>
      </c>
      <c r="G102" s="310"/>
      <c r="H102" s="362">
        <v>250</v>
      </c>
      <c r="I102" s="360">
        <v>15.068</v>
      </c>
      <c r="J102" s="363">
        <v>61.599400000000031</v>
      </c>
      <c r="K102" s="361">
        <v>3.3860025389626709</v>
      </c>
      <c r="L102" s="364">
        <v>7.8918441860310828</v>
      </c>
      <c r="M102" s="320"/>
      <c r="N102" s="366">
        <v>409</v>
      </c>
      <c r="O102" s="367">
        <v>5.8557457212713935</v>
      </c>
      <c r="P102" s="310">
        <v>47.472396088019529</v>
      </c>
      <c r="Q102" s="368">
        <v>3.606059914087814</v>
      </c>
      <c r="R102" s="369">
        <v>11.569672824998234</v>
      </c>
      <c r="W102" s="815"/>
      <c r="X102" s="831"/>
      <c r="AA102" s="815"/>
      <c r="AG102" s="319" t="s">
        <v>3311</v>
      </c>
      <c r="AH102" s="9" t="s">
        <v>3295</v>
      </c>
      <c r="AI102" s="66">
        <f t="shared" ref="AI102:AR102" si="16">AI91/AI$100*100</f>
        <v>1.2121212121212122</v>
      </c>
      <c r="AJ102" s="65">
        <f t="shared" si="16"/>
        <v>6.403940886699508</v>
      </c>
      <c r="AK102" s="66">
        <f t="shared" si="16"/>
        <v>11.899791231732777</v>
      </c>
      <c r="AL102" s="65">
        <f t="shared" si="16"/>
        <v>2.73109243697479</v>
      </c>
      <c r="AM102" s="66">
        <f t="shared" si="16"/>
        <v>2.6262626262626263</v>
      </c>
      <c r="AN102" s="65">
        <f t="shared" si="16"/>
        <v>2.5390625</v>
      </c>
      <c r="AO102" s="66">
        <f t="shared" si="16"/>
        <v>1.87207488299532</v>
      </c>
      <c r="AP102" s="65">
        <f t="shared" si="16"/>
        <v>1.4634146341463417</v>
      </c>
      <c r="AQ102" s="66">
        <f t="shared" si="16"/>
        <v>5.6064073226544622</v>
      </c>
      <c r="AR102" s="66">
        <f t="shared" si="16"/>
        <v>4.1340782122905022</v>
      </c>
      <c r="AS102" s="66" t="e">
        <f>AS91/AS$100*100</f>
        <v>#REF!</v>
      </c>
    </row>
    <row r="103" spans="1:45" ht="11.25" customHeight="1" x14ac:dyDescent="0.2">
      <c r="A103" s="359" t="s">
        <v>3313</v>
      </c>
      <c r="B103" s="245">
        <v>108</v>
      </c>
      <c r="C103" s="360">
        <v>41.055555555555557</v>
      </c>
      <c r="D103" s="361">
        <v>74.756481481481472</v>
      </c>
      <c r="E103" s="361">
        <v>2.5789024833370968</v>
      </c>
      <c r="F103" s="361">
        <v>6.3488792435200336</v>
      </c>
      <c r="G103" s="310"/>
      <c r="H103" s="362">
        <v>247</v>
      </c>
      <c r="I103" s="360">
        <v>15.02834008097166</v>
      </c>
      <c r="J103" s="363">
        <v>64.633481781376489</v>
      </c>
      <c r="K103" s="361">
        <v>3.1929894406660293</v>
      </c>
      <c r="L103" s="364">
        <v>7.8417956989004667</v>
      </c>
      <c r="M103" s="320"/>
      <c r="N103" s="370">
        <v>418</v>
      </c>
      <c r="O103" s="360">
        <v>5.8827751196172251</v>
      </c>
      <c r="P103" s="363">
        <v>50.839832535885186</v>
      </c>
      <c r="Q103" s="361">
        <v>3.2991282600233807</v>
      </c>
      <c r="R103" s="364">
        <v>11.514731028664539</v>
      </c>
      <c r="W103" s="815"/>
      <c r="AA103" s="815"/>
      <c r="AG103" s="319" t="s">
        <v>3311</v>
      </c>
      <c r="AH103" s="9" t="s">
        <v>3297</v>
      </c>
      <c r="AI103" s="66">
        <f t="shared" ref="AI103:AR103" si="17">AI92/AI$100*100</f>
        <v>1.8181818181818181</v>
      </c>
      <c r="AJ103" s="65">
        <f t="shared" si="17"/>
        <v>1.4778325123152709</v>
      </c>
      <c r="AK103" s="66">
        <f t="shared" si="17"/>
        <v>0.83507306889352806</v>
      </c>
      <c r="AL103" s="65">
        <f t="shared" si="17"/>
        <v>1.2605042016806722</v>
      </c>
      <c r="AM103" s="66">
        <f t="shared" si="17"/>
        <v>1.0101010101010102</v>
      </c>
      <c r="AN103" s="65">
        <f t="shared" si="17"/>
        <v>2.34375</v>
      </c>
      <c r="AO103" s="66">
        <f t="shared" si="17"/>
        <v>1.2480499219968799</v>
      </c>
      <c r="AP103" s="65">
        <f t="shared" si="17"/>
        <v>2.1951219512195119</v>
      </c>
      <c r="AQ103" s="66">
        <f t="shared" si="17"/>
        <v>2.7459954233409611</v>
      </c>
      <c r="AR103" s="66">
        <f t="shared" si="17"/>
        <v>2.7932960893854748</v>
      </c>
      <c r="AS103" s="66" t="e">
        <f>AS92/AS$100*100</f>
        <v>#REF!</v>
      </c>
    </row>
    <row r="104" spans="1:45" ht="11.25" customHeight="1" x14ac:dyDescent="0.2">
      <c r="A104" s="359" t="s">
        <v>3314</v>
      </c>
      <c r="B104" s="245">
        <v>108</v>
      </c>
      <c r="C104" s="360">
        <v>41.129629629629626</v>
      </c>
      <c r="D104" s="361">
        <v>75.311759259259262</v>
      </c>
      <c r="E104" s="361">
        <v>2.5586173901776332</v>
      </c>
      <c r="F104" s="361">
        <v>6.1740302408632264</v>
      </c>
      <c r="G104" s="310"/>
      <c r="H104" s="362">
        <v>245</v>
      </c>
      <c r="I104" s="360">
        <v>15.126530612244897</v>
      </c>
      <c r="J104" s="363">
        <v>65.66167346938775</v>
      </c>
      <c r="K104" s="361">
        <v>2.9313142280213822</v>
      </c>
      <c r="L104" s="364">
        <v>7.8195528732054376</v>
      </c>
      <c r="M104" s="320"/>
      <c r="N104" s="365">
        <v>419</v>
      </c>
      <c r="O104" s="308">
        <v>5.9307875894988067</v>
      </c>
      <c r="P104" s="312">
        <v>51.764701670644364</v>
      </c>
      <c r="Q104" s="309">
        <v>3.0933379170537942</v>
      </c>
      <c r="R104" s="313">
        <v>10.935182707337511</v>
      </c>
      <c r="W104" s="815"/>
      <c r="AA104" s="815"/>
      <c r="AG104" s="371" t="s">
        <v>3311</v>
      </c>
      <c r="AH104" s="344" t="s">
        <v>1844</v>
      </c>
      <c r="AI104" s="66">
        <f t="shared" ref="AI104:AR104" si="18">AI93/AI$100*100</f>
        <v>0.60606060606060608</v>
      </c>
      <c r="AJ104" s="65">
        <f t="shared" si="18"/>
        <v>0</v>
      </c>
      <c r="AK104" s="66">
        <f t="shared" si="18"/>
        <v>0</v>
      </c>
      <c r="AL104" s="65">
        <f t="shared" si="18"/>
        <v>0.21008403361344538</v>
      </c>
      <c r="AM104" s="66">
        <f t="shared" si="18"/>
        <v>1.0101010101010102</v>
      </c>
      <c r="AN104" s="65">
        <f t="shared" si="18"/>
        <v>0.9765625</v>
      </c>
      <c r="AO104" s="66">
        <f t="shared" si="18"/>
        <v>0.46801872074883</v>
      </c>
      <c r="AP104" s="65">
        <f t="shared" si="18"/>
        <v>2.3170731707317072</v>
      </c>
      <c r="AQ104" s="66">
        <f t="shared" si="18"/>
        <v>0.45766590389016021</v>
      </c>
      <c r="AR104" s="66">
        <f t="shared" si="18"/>
        <v>0.33519553072625696</v>
      </c>
      <c r="AS104" s="66" t="e">
        <f>AS93/AS$100*100</f>
        <v>#REF!</v>
      </c>
    </row>
    <row r="105" spans="1:45" ht="11.25" customHeight="1" x14ac:dyDescent="0.2">
      <c r="A105" s="359" t="s">
        <v>3315</v>
      </c>
      <c r="B105" s="245">
        <v>108</v>
      </c>
      <c r="C105" s="360">
        <v>41.24074074074074</v>
      </c>
      <c r="D105" s="361">
        <v>75.936481481481465</v>
      </c>
      <c r="E105" s="361">
        <v>2.5426015687296739</v>
      </c>
      <c r="F105" s="361">
        <v>6.0916302884189033</v>
      </c>
      <c r="G105" s="310"/>
      <c r="H105" s="362">
        <v>244</v>
      </c>
      <c r="I105" s="360">
        <v>15.209016393442623</v>
      </c>
      <c r="J105" s="363">
        <v>66.027008196721312</v>
      </c>
      <c r="K105" s="361">
        <v>2.9410442533333199</v>
      </c>
      <c r="L105" s="364">
        <v>7.8022602922894979</v>
      </c>
      <c r="M105" s="320"/>
      <c r="N105" s="366">
        <v>426</v>
      </c>
      <c r="O105" s="367">
        <v>5.969483568075117</v>
      </c>
      <c r="P105" s="310">
        <v>52.15936619718309</v>
      </c>
      <c r="Q105" s="368">
        <v>3.0234548588051595</v>
      </c>
      <c r="R105" s="369">
        <v>10.750786177914939</v>
      </c>
      <c r="W105" s="815"/>
      <c r="AA105" s="815"/>
      <c r="AG105" s="372" t="s">
        <v>3311</v>
      </c>
      <c r="AH105" s="373" t="s">
        <v>3232</v>
      </c>
      <c r="AI105" s="374">
        <f t="shared" ref="AI105:AR105" si="19">AI94/AI$100*100</f>
        <v>9.0909090909090917</v>
      </c>
      <c r="AJ105" s="375">
        <f t="shared" si="19"/>
        <v>21.674876847290641</v>
      </c>
      <c r="AK105" s="374">
        <f t="shared" si="19"/>
        <v>12.943632567849686</v>
      </c>
      <c r="AL105" s="375">
        <f t="shared" si="19"/>
        <v>5.8823529411764701</v>
      </c>
      <c r="AM105" s="374">
        <f t="shared" si="19"/>
        <v>7.474747474747474</v>
      </c>
      <c r="AN105" s="375">
        <f t="shared" si="19"/>
        <v>7.03125</v>
      </c>
      <c r="AO105" s="374">
        <f t="shared" si="19"/>
        <v>4.6801872074882995</v>
      </c>
      <c r="AP105" s="375">
        <f t="shared" si="19"/>
        <v>8.1707317073170742</v>
      </c>
      <c r="AQ105" s="374">
        <f t="shared" si="19"/>
        <v>12.013729977116705</v>
      </c>
      <c r="AR105" s="374">
        <f t="shared" si="19"/>
        <v>8.1564245810055862</v>
      </c>
      <c r="AS105" s="374" t="e">
        <f>AS94/AS$100*100</f>
        <v>#REF!</v>
      </c>
    </row>
    <row r="106" spans="1:45" ht="11.25" customHeight="1" x14ac:dyDescent="0.2">
      <c r="A106" s="359" t="s">
        <v>3316</v>
      </c>
      <c r="B106" s="245">
        <v>108</v>
      </c>
      <c r="C106" s="360">
        <v>41.296296296296298</v>
      </c>
      <c r="D106" s="361">
        <v>78.46870370370371</v>
      </c>
      <c r="E106" s="361">
        <v>2.4666485921040873</v>
      </c>
      <c r="F106" s="361">
        <v>5.9145302060758187</v>
      </c>
      <c r="G106" s="363"/>
      <c r="H106" s="362">
        <v>242</v>
      </c>
      <c r="I106" s="360">
        <v>15.268595041322314</v>
      </c>
      <c r="J106" s="363">
        <v>67.986115702479296</v>
      </c>
      <c r="K106" s="361">
        <v>2.8270931729270301</v>
      </c>
      <c r="L106" s="364">
        <v>7.8459479832854617</v>
      </c>
      <c r="M106" s="376"/>
      <c r="N106" s="370">
        <v>428</v>
      </c>
      <c r="O106" s="360">
        <v>5.9766355140186915</v>
      </c>
      <c r="P106" s="363">
        <v>51.825794392523385</v>
      </c>
      <c r="Q106" s="361">
        <v>3.037636806434683</v>
      </c>
      <c r="R106" s="364">
        <v>10.675005081686905</v>
      </c>
      <c r="W106" s="815"/>
      <c r="AA106" s="815"/>
      <c r="AG106" s="377" t="s">
        <v>3317</v>
      </c>
      <c r="AH106" s="378" t="s">
        <v>3318</v>
      </c>
      <c r="AI106" s="379">
        <f t="shared" ref="AI106:AR106" si="20">AI96/AI100*100</f>
        <v>90.909090909090907</v>
      </c>
      <c r="AJ106" s="379">
        <f t="shared" si="20"/>
        <v>78.325123152709367</v>
      </c>
      <c r="AK106" s="379">
        <f t="shared" si="20"/>
        <v>87.05636743215031</v>
      </c>
      <c r="AL106" s="379">
        <f t="shared" si="20"/>
        <v>94.117647058823522</v>
      </c>
      <c r="AM106" s="379">
        <f t="shared" si="20"/>
        <v>92.525252525252526</v>
      </c>
      <c r="AN106" s="379">
        <f t="shared" si="20"/>
        <v>92.96875</v>
      </c>
      <c r="AO106" s="379">
        <f t="shared" si="20"/>
        <v>95.319812792511698</v>
      </c>
      <c r="AP106" s="379">
        <f t="shared" si="20"/>
        <v>91.829268292682926</v>
      </c>
      <c r="AQ106" s="379">
        <f t="shared" si="20"/>
        <v>87.986270022883289</v>
      </c>
      <c r="AR106" s="379">
        <f t="shared" si="20"/>
        <v>91.843575418994419</v>
      </c>
      <c r="AS106" s="379" t="e">
        <f>AS96/AS100*100</f>
        <v>#REF!</v>
      </c>
    </row>
    <row r="107" spans="1:45" ht="11.25" customHeight="1" x14ac:dyDescent="0.2">
      <c r="A107" s="359" t="s">
        <v>3319</v>
      </c>
      <c r="B107" s="245">
        <v>108</v>
      </c>
      <c r="C107" s="360">
        <v>41.342592592592595</v>
      </c>
      <c r="D107" s="361">
        <v>79.651296296296294</v>
      </c>
      <c r="E107" s="361">
        <v>2.432028089357257</v>
      </c>
      <c r="F107" s="361">
        <v>5.8967305572341422</v>
      </c>
      <c r="G107" s="363"/>
      <c r="H107" s="362">
        <v>242</v>
      </c>
      <c r="I107" s="360">
        <v>15.318181818181818</v>
      </c>
      <c r="J107" s="363">
        <v>69.347024793388485</v>
      </c>
      <c r="K107" s="361">
        <v>2.7840133251018884</v>
      </c>
      <c r="L107" s="364">
        <v>7.6832446314531344</v>
      </c>
      <c r="M107" s="376"/>
      <c r="N107" s="370">
        <v>436</v>
      </c>
      <c r="O107" s="360">
        <v>6.0091743119266052</v>
      </c>
      <c r="P107" s="363">
        <v>53.728577981651384</v>
      </c>
      <c r="Q107" s="361">
        <v>2.8962472222134639</v>
      </c>
      <c r="R107" s="364">
        <v>10.516816726736678</v>
      </c>
      <c r="W107" s="815"/>
      <c r="AA107" s="815"/>
      <c r="AG107" s="380"/>
      <c r="AH107" s="349"/>
      <c r="AI107" s="381"/>
      <c r="AJ107" s="381"/>
      <c r="AK107" s="381"/>
      <c r="AL107" s="381"/>
      <c r="AM107" s="381"/>
      <c r="AN107" s="381"/>
      <c r="AO107" s="381"/>
      <c r="AP107" s="381"/>
      <c r="AQ107" s="381"/>
    </row>
    <row r="108" spans="1:45" ht="11.25" customHeight="1" x14ac:dyDescent="0.2">
      <c r="A108" s="359" t="s">
        <v>3320</v>
      </c>
      <c r="B108" s="245">
        <v>110</v>
      </c>
      <c r="C108" s="360">
        <v>41.109090909090909</v>
      </c>
      <c r="D108" s="361">
        <v>78.218090909090904</v>
      </c>
      <c r="E108" s="361">
        <v>2.4597495580380055</v>
      </c>
      <c r="F108" s="361">
        <v>5.8884753719079974</v>
      </c>
      <c r="G108" s="363"/>
      <c r="H108" s="362">
        <v>239</v>
      </c>
      <c r="I108" s="360">
        <v>15.301255230125523</v>
      </c>
      <c r="J108" s="363">
        <v>69.76263598326355</v>
      </c>
      <c r="K108" s="361">
        <v>2.7768626990823551</v>
      </c>
      <c r="L108" s="364">
        <v>7.5974014872528528</v>
      </c>
      <c r="M108" s="376"/>
      <c r="N108" s="370">
        <v>441</v>
      </c>
      <c r="O108" s="360">
        <v>6.0022675736961455</v>
      </c>
      <c r="P108" s="363">
        <v>53.308820861677944</v>
      </c>
      <c r="Q108" s="361">
        <v>2.887310682405289</v>
      </c>
      <c r="R108" s="364">
        <v>10.416573650848537</v>
      </c>
      <c r="W108" s="815"/>
      <c r="AA108" s="815"/>
      <c r="AG108" s="380"/>
      <c r="AH108" s="349"/>
      <c r="AI108" s="381"/>
      <c r="AJ108" s="381"/>
      <c r="AK108" s="381"/>
      <c r="AL108" s="381"/>
      <c r="AM108" s="381"/>
      <c r="AN108" s="381"/>
      <c r="AO108" s="381"/>
      <c r="AP108" s="381"/>
      <c r="AQ108" s="381"/>
    </row>
    <row r="109" spans="1:45" ht="11.25" customHeight="1" x14ac:dyDescent="0.2">
      <c r="A109" s="359" t="s">
        <v>3321</v>
      </c>
      <c r="B109" s="245">
        <v>107</v>
      </c>
      <c r="C109" s="360">
        <v>41.271028037383175</v>
      </c>
      <c r="D109" s="361">
        <v>79.344859813084142</v>
      </c>
      <c r="E109" s="361">
        <v>2.447368118527518</v>
      </c>
      <c r="F109" s="361">
        <v>5.9296112618832275</v>
      </c>
      <c r="G109" s="363"/>
      <c r="H109" s="362">
        <v>236</v>
      </c>
      <c r="I109" s="360">
        <v>15.35593220338983</v>
      </c>
      <c r="J109" s="363">
        <v>68.989618644067804</v>
      </c>
      <c r="K109" s="361">
        <v>2.776107708957567</v>
      </c>
      <c r="L109" s="364">
        <v>7.4589600145151147</v>
      </c>
      <c r="M109" s="376"/>
      <c r="N109" s="370">
        <v>435</v>
      </c>
      <c r="O109" s="360">
        <v>6.0045977011494251</v>
      </c>
      <c r="P109" s="363">
        <v>53.557172413793126</v>
      </c>
      <c r="Q109" s="361">
        <v>2.907043629888395</v>
      </c>
      <c r="R109" s="364">
        <v>10.328305816949124</v>
      </c>
      <c r="W109" s="815"/>
      <c r="X109" s="815"/>
      <c r="AA109" s="815"/>
      <c r="AG109" s="380"/>
      <c r="AH109" s="349"/>
      <c r="AI109" s="381"/>
      <c r="AJ109" s="381"/>
      <c r="AK109" s="381"/>
      <c r="AL109" s="381"/>
      <c r="AM109" s="381"/>
      <c r="AN109" s="381"/>
      <c r="AO109" s="381"/>
      <c r="AP109" s="381"/>
      <c r="AQ109" s="381"/>
    </row>
    <row r="110" spans="1:45" ht="11.25" customHeight="1" x14ac:dyDescent="0.2">
      <c r="A110" s="359" t="s">
        <v>3322</v>
      </c>
      <c r="B110" s="245">
        <v>108</v>
      </c>
      <c r="C110" s="360">
        <v>41.148148148148145</v>
      </c>
      <c r="D110" s="361">
        <v>76.769444444444431</v>
      </c>
      <c r="E110" s="361">
        <v>2.5461516548310676</v>
      </c>
      <c r="F110" s="361">
        <v>5.9487172532801891</v>
      </c>
      <c r="G110" s="363"/>
      <c r="H110" s="362">
        <v>228</v>
      </c>
      <c r="I110" s="360">
        <v>15.456140350877194</v>
      </c>
      <c r="J110" s="363">
        <v>67.81078947368421</v>
      </c>
      <c r="K110" s="361">
        <v>2.792656901764905</v>
      </c>
      <c r="L110" s="364">
        <v>7.6567777413615756</v>
      </c>
      <c r="M110" s="376"/>
      <c r="N110" s="370">
        <v>435</v>
      </c>
      <c r="O110" s="360">
        <v>6.0666666666666664</v>
      </c>
      <c r="P110" s="363">
        <v>52.771632183908068</v>
      </c>
      <c r="Q110" s="361">
        <v>2.9450128316911375</v>
      </c>
      <c r="R110" s="364">
        <v>10.226970059351803</v>
      </c>
      <c r="W110" s="815"/>
      <c r="X110" s="815"/>
      <c r="AA110" s="815"/>
      <c r="AL110" s="381"/>
      <c r="AM110" s="381"/>
      <c r="AN110" s="381"/>
      <c r="AO110" s="381"/>
      <c r="AP110" s="381"/>
      <c r="AQ110" s="381"/>
    </row>
    <row r="111" spans="1:45" ht="11.25" customHeight="1" x14ac:dyDescent="0.2">
      <c r="A111" s="359" t="s">
        <v>3323</v>
      </c>
      <c r="B111" s="245">
        <v>107</v>
      </c>
      <c r="C111" s="360">
        <v>41.401869158878505</v>
      </c>
      <c r="D111" s="361">
        <v>80.955794392523387</v>
      </c>
      <c r="E111" s="361">
        <v>2.3970911809005062</v>
      </c>
      <c r="F111" s="361">
        <v>6.058157687476684</v>
      </c>
      <c r="G111" s="363"/>
      <c r="H111" s="362">
        <v>226</v>
      </c>
      <c r="I111" s="360">
        <v>15.548672566371682</v>
      </c>
      <c r="J111" s="363">
        <v>71.619070796460178</v>
      </c>
      <c r="K111" s="361">
        <v>2.7064900147607212</v>
      </c>
      <c r="L111" s="364">
        <v>7.4722909319719033</v>
      </c>
      <c r="M111" s="376"/>
      <c r="N111" s="370">
        <v>431</v>
      </c>
      <c r="O111" s="360">
        <v>6.1438515081206493</v>
      </c>
      <c r="P111" s="363">
        <v>57.189373549883996</v>
      </c>
      <c r="Q111" s="361">
        <v>2.7336659710036417</v>
      </c>
      <c r="R111" s="364">
        <v>9.6584547452153391</v>
      </c>
      <c r="W111" s="815"/>
      <c r="X111" s="815"/>
      <c r="AA111" s="815"/>
      <c r="AL111" s="381"/>
      <c r="AM111" s="381"/>
      <c r="AN111" s="381"/>
      <c r="AO111" s="381"/>
      <c r="AP111" s="381"/>
      <c r="AQ111" s="381"/>
    </row>
    <row r="112" spans="1:45" ht="11.25" customHeight="1" x14ac:dyDescent="0.2">
      <c r="A112" s="359" t="s">
        <v>3324</v>
      </c>
      <c r="B112" s="245">
        <v>108</v>
      </c>
      <c r="C112" s="360">
        <v>41.305555555555557</v>
      </c>
      <c r="D112" s="361">
        <v>82.835833333333326</v>
      </c>
      <c r="E112" s="361">
        <v>2.3259508884840931</v>
      </c>
      <c r="F112" s="361">
        <v>6.018920684736262</v>
      </c>
      <c r="G112" s="363"/>
      <c r="H112" s="362">
        <v>227</v>
      </c>
      <c r="I112" s="360">
        <v>15.550660792951541</v>
      </c>
      <c r="J112" s="363">
        <v>72.434229074889899</v>
      </c>
      <c r="K112" s="361">
        <v>2.6364958072136577</v>
      </c>
      <c r="L112" s="364">
        <v>7.4724170564443249</v>
      </c>
      <c r="M112" s="376"/>
      <c r="N112" s="370">
        <v>433</v>
      </c>
      <c r="O112" s="360">
        <v>6.2170900692840645</v>
      </c>
      <c r="P112" s="363">
        <v>58.816628175519696</v>
      </c>
      <c r="Q112" s="361">
        <v>2.6716905050905453</v>
      </c>
      <c r="R112" s="364">
        <v>10.024799720456311</v>
      </c>
      <c r="W112" s="815"/>
      <c r="X112" s="815"/>
      <c r="AA112" s="815"/>
      <c r="AL112" s="381"/>
      <c r="AM112" s="381"/>
      <c r="AN112" s="381"/>
      <c r="AO112" s="381"/>
      <c r="AP112" s="381"/>
      <c r="AQ112" s="381"/>
    </row>
    <row r="113" spans="1:43" ht="11.25" customHeight="1" x14ac:dyDescent="0.2">
      <c r="A113" s="218" t="s">
        <v>3325</v>
      </c>
      <c r="B113" s="230">
        <v>109</v>
      </c>
      <c r="C113" s="271">
        <v>41.238532110091747</v>
      </c>
      <c r="D113" s="274">
        <v>83.028807339449557</v>
      </c>
      <c r="E113" s="274">
        <v>2.3455074541409862</v>
      </c>
      <c r="F113" s="274">
        <v>5.9030339744067462</v>
      </c>
      <c r="G113" s="363"/>
      <c r="H113" s="244">
        <v>229</v>
      </c>
      <c r="I113" s="271">
        <v>15.537117903930131</v>
      </c>
      <c r="J113" s="273">
        <v>72.768165938864627</v>
      </c>
      <c r="K113" s="274">
        <v>2.659344413639638</v>
      </c>
      <c r="L113" s="291">
        <v>7.3897912043562775</v>
      </c>
      <c r="M113" s="376"/>
      <c r="N113" s="270">
        <v>450</v>
      </c>
      <c r="O113" s="271">
        <v>6.2177777777777781</v>
      </c>
      <c r="P113" s="273">
        <v>58.413777777777831</v>
      </c>
      <c r="Q113" s="274">
        <v>2.7353745069920388</v>
      </c>
      <c r="R113" s="291">
        <v>10.004268464712652</v>
      </c>
      <c r="W113" s="815"/>
      <c r="X113" s="815"/>
      <c r="Z113" s="387"/>
      <c r="AA113" s="815"/>
      <c r="AL113" s="381"/>
      <c r="AM113" s="381"/>
      <c r="AN113" s="381"/>
      <c r="AO113" s="381"/>
      <c r="AP113" s="381"/>
      <c r="AQ113" s="381"/>
    </row>
    <row r="114" spans="1:43" ht="11.25" customHeight="1" x14ac:dyDescent="0.2">
      <c r="A114" s="218" t="s">
        <v>3326</v>
      </c>
      <c r="B114" s="230">
        <v>109</v>
      </c>
      <c r="C114" s="271">
        <v>41.357798165137616</v>
      </c>
      <c r="D114" s="274">
        <v>84.737247706422011</v>
      </c>
      <c r="E114" s="274">
        <v>2.3125526585575997</v>
      </c>
      <c r="F114" s="274">
        <v>5.4718019997809231</v>
      </c>
      <c r="G114" s="363"/>
      <c r="H114" s="244">
        <v>230</v>
      </c>
      <c r="I114" s="271">
        <v>15.678260869565218</v>
      </c>
      <c r="J114" s="273">
        <v>74.378913043478249</v>
      </c>
      <c r="K114" s="274">
        <v>2.6511115130561023</v>
      </c>
      <c r="L114" s="291">
        <v>7.2992620008600184</v>
      </c>
      <c r="M114" s="376"/>
      <c r="N114" s="270">
        <v>474</v>
      </c>
      <c r="O114" s="271">
        <v>6.2679324894514767</v>
      </c>
      <c r="P114" s="273">
        <v>59.714599156118197</v>
      </c>
      <c r="Q114" s="274">
        <v>2.6745247530366871</v>
      </c>
      <c r="R114" s="291">
        <v>10.095625708925414</v>
      </c>
      <c r="W114" s="815"/>
      <c r="X114" s="815"/>
      <c r="Z114" s="387"/>
      <c r="AL114" s="381"/>
      <c r="AM114" s="381"/>
      <c r="AN114" s="381"/>
      <c r="AO114" s="381"/>
      <c r="AP114" s="381"/>
      <c r="AQ114" s="381"/>
    </row>
    <row r="115" spans="1:43" ht="11.25" customHeight="1" x14ac:dyDescent="0.2">
      <c r="A115" s="218" t="s">
        <v>3327</v>
      </c>
      <c r="B115" s="230">
        <v>108</v>
      </c>
      <c r="C115" s="271">
        <v>41.453703703703702</v>
      </c>
      <c r="D115" s="274">
        <v>84.456481481481475</v>
      </c>
      <c r="E115" s="274">
        <v>2.3404953766241436</v>
      </c>
      <c r="F115" s="274">
        <v>5.4451141258493818</v>
      </c>
      <c r="G115" s="363"/>
      <c r="H115" s="244">
        <v>229</v>
      </c>
      <c r="I115" s="271">
        <v>15.676855895196507</v>
      </c>
      <c r="J115" s="273">
        <v>74.044585152838422</v>
      </c>
      <c r="K115" s="274">
        <v>2.6627793288579458</v>
      </c>
      <c r="L115" s="291">
        <v>7.2702684425680175</v>
      </c>
      <c r="M115" s="376"/>
      <c r="N115" s="270">
        <v>479</v>
      </c>
      <c r="O115" s="271">
        <v>6.3131524008350732</v>
      </c>
      <c r="P115" s="273">
        <v>59.28718162839251</v>
      </c>
      <c r="Q115" s="274">
        <v>2.7156745886709368</v>
      </c>
      <c r="R115" s="291">
        <v>10.108296607621647</v>
      </c>
      <c r="W115" s="815"/>
      <c r="X115" s="815"/>
      <c r="Z115" s="387"/>
      <c r="AM115" s="381"/>
      <c r="AN115" s="381"/>
      <c r="AO115" s="381"/>
      <c r="AP115" s="381"/>
      <c r="AQ115" s="381"/>
    </row>
    <row r="116" spans="1:43" ht="11.25" customHeight="1" x14ac:dyDescent="0.2">
      <c r="A116" s="218" t="s">
        <v>3328</v>
      </c>
      <c r="B116" s="230">
        <v>110</v>
      </c>
      <c r="C116" s="271">
        <v>41.236363636363635</v>
      </c>
      <c r="D116" s="274">
        <v>84.775272727272764</v>
      </c>
      <c r="E116" s="274">
        <v>2.3397447816187587</v>
      </c>
      <c r="F116" s="274">
        <v>5.4351642457044047</v>
      </c>
      <c r="G116" s="363"/>
      <c r="H116" s="244">
        <v>227</v>
      </c>
      <c r="I116" s="271">
        <v>15.656387665198238</v>
      </c>
      <c r="J116" s="273">
        <v>75.372114537444901</v>
      </c>
      <c r="K116" s="274">
        <v>2.6310564055149528</v>
      </c>
      <c r="L116" s="291">
        <v>7.1188112920449687</v>
      </c>
      <c r="M116" s="376"/>
      <c r="N116" s="270">
        <v>482</v>
      </c>
      <c r="O116" s="271">
        <v>6.3257261410788379</v>
      </c>
      <c r="P116" s="273">
        <v>59.752033195020744</v>
      </c>
      <c r="Q116" s="274">
        <v>2.6686351092091662</v>
      </c>
      <c r="R116" s="291">
        <v>10.055894609748117</v>
      </c>
      <c r="W116" s="815"/>
      <c r="X116" s="815"/>
      <c r="Z116" s="387"/>
      <c r="AA116" s="815"/>
      <c r="AL116" s="381"/>
      <c r="AM116" s="381"/>
      <c r="AN116" s="381"/>
      <c r="AO116" s="381"/>
      <c r="AP116" s="381"/>
      <c r="AQ116" s="381"/>
    </row>
    <row r="117" spans="1:43" ht="11.25" customHeight="1" x14ac:dyDescent="0.2">
      <c r="A117" s="218" t="s">
        <v>3329</v>
      </c>
      <c r="B117" s="230">
        <v>109</v>
      </c>
      <c r="C117" s="271">
        <v>41.339449541284402</v>
      </c>
      <c r="D117" s="274">
        <v>84.022935779816535</v>
      </c>
      <c r="E117" s="274">
        <v>2.3925958591324354</v>
      </c>
      <c r="F117" s="274">
        <v>5.7040275752122227</v>
      </c>
      <c r="G117" s="363"/>
      <c r="H117" s="244">
        <v>228</v>
      </c>
      <c r="I117" s="271">
        <v>15.714912280701755</v>
      </c>
      <c r="J117" s="273">
        <v>75.863815789473634</v>
      </c>
      <c r="K117" s="274">
        <v>2.6744948075369854</v>
      </c>
      <c r="L117" s="291">
        <v>7.0018072221016414</v>
      </c>
      <c r="M117" s="376"/>
      <c r="N117" s="270">
        <v>489</v>
      </c>
      <c r="O117" s="271">
        <v>6.3660531697341511</v>
      </c>
      <c r="P117" s="273">
        <v>58.815235173824163</v>
      </c>
      <c r="Q117" s="274">
        <v>2.7370696407325688</v>
      </c>
      <c r="R117" s="291">
        <v>9.8798628706524116</v>
      </c>
      <c r="W117" s="815"/>
      <c r="X117" s="815"/>
      <c r="Z117" s="387"/>
      <c r="AA117" s="815"/>
      <c r="AH117" s="381"/>
      <c r="AI117" s="381"/>
    </row>
    <row r="118" spans="1:43" ht="11.25" customHeight="1" x14ac:dyDescent="0.2">
      <c r="A118" s="218" t="s">
        <v>3330</v>
      </c>
      <c r="B118" s="230">
        <v>109</v>
      </c>
      <c r="C118" s="271">
        <v>41.38532110091743</v>
      </c>
      <c r="D118" s="274">
        <v>85.031559633027555</v>
      </c>
      <c r="E118" s="274">
        <v>2.3761939080175187</v>
      </c>
      <c r="F118" s="274">
        <v>5.5889925332055945</v>
      </c>
      <c r="G118" s="363"/>
      <c r="H118" s="244">
        <v>228</v>
      </c>
      <c r="I118" s="271">
        <v>15.728070175438596</v>
      </c>
      <c r="J118" s="273">
        <v>76.759824561403505</v>
      </c>
      <c r="K118" s="274">
        <v>2.6600024357558167</v>
      </c>
      <c r="L118" s="291">
        <v>6.8793268533031249</v>
      </c>
      <c r="M118" s="376"/>
      <c r="N118" s="270">
        <v>487</v>
      </c>
      <c r="O118" s="271">
        <v>6.3963039014373715</v>
      </c>
      <c r="P118" s="273">
        <v>60.04948665297745</v>
      </c>
      <c r="Q118" s="274">
        <v>2.682102691528566</v>
      </c>
      <c r="R118" s="291">
        <v>10.151985047458933</v>
      </c>
      <c r="W118" s="815"/>
      <c r="X118" s="815"/>
      <c r="Z118" s="387"/>
      <c r="AA118" s="815"/>
      <c r="AH118" s="381"/>
    </row>
    <row r="119" spans="1:43" ht="11.25" customHeight="1" x14ac:dyDescent="0.2">
      <c r="A119" s="218" t="s">
        <v>3331</v>
      </c>
      <c r="B119" s="230">
        <v>110</v>
      </c>
      <c r="C119" s="271">
        <v>41.290909090909089</v>
      </c>
      <c r="D119" s="274">
        <v>85.693454545454529</v>
      </c>
      <c r="E119" s="274">
        <v>2.3512121245004316</v>
      </c>
      <c r="F119" s="274">
        <v>5.6577572944987553</v>
      </c>
      <c r="G119" s="363"/>
      <c r="H119" s="244">
        <v>228</v>
      </c>
      <c r="I119" s="271">
        <v>15.732456140350877</v>
      </c>
      <c r="J119" s="273">
        <v>77.853640350877185</v>
      </c>
      <c r="K119" s="274">
        <v>2.6630830982869464</v>
      </c>
      <c r="L119" s="291">
        <v>6.9818678834594472</v>
      </c>
      <c r="M119" s="376"/>
      <c r="N119" s="270">
        <v>491</v>
      </c>
      <c r="O119" s="271">
        <v>6.4215885947046845</v>
      </c>
      <c r="P119" s="273">
        <v>60.325173116089552</v>
      </c>
      <c r="Q119" s="274">
        <v>2.6685838621980693</v>
      </c>
      <c r="R119" s="291">
        <v>10.228446602563235</v>
      </c>
      <c r="W119" s="815"/>
      <c r="X119" s="815"/>
      <c r="Z119" s="387"/>
      <c r="AA119" s="815"/>
      <c r="AH119" s="381"/>
    </row>
    <row r="120" spans="1:43" ht="11.25" customHeight="1" x14ac:dyDescent="0.2">
      <c r="A120" s="218" t="s">
        <v>3332</v>
      </c>
      <c r="B120" s="230">
        <v>112</v>
      </c>
      <c r="C120" s="271">
        <v>41.089285714285715</v>
      </c>
      <c r="D120" s="274">
        <v>83.841250000000002</v>
      </c>
      <c r="E120" s="274">
        <v>2.4040686833965914</v>
      </c>
      <c r="F120" s="274">
        <v>5.6246800927808094</v>
      </c>
      <c r="G120" s="363"/>
      <c r="H120" s="244">
        <v>223</v>
      </c>
      <c r="I120" s="271">
        <v>15.748878923766815</v>
      </c>
      <c r="J120" s="273">
        <v>77.623452914798222</v>
      </c>
      <c r="K120" s="274">
        <v>2.7381983148880811</v>
      </c>
      <c r="L120" s="291">
        <v>6.8823056414870853</v>
      </c>
      <c r="M120" s="376"/>
      <c r="N120" s="270">
        <v>487</v>
      </c>
      <c r="O120" s="271">
        <v>6.4414784394250511</v>
      </c>
      <c r="P120" s="273">
        <v>59.700225872689906</v>
      </c>
      <c r="Q120" s="274">
        <v>2.7703026634756345</v>
      </c>
      <c r="R120" s="291">
        <v>10.092886303955018</v>
      </c>
      <c r="W120" s="815"/>
      <c r="X120" s="815"/>
      <c r="Z120" s="387"/>
      <c r="AA120" s="815"/>
      <c r="AG120" s="381"/>
      <c r="AH120" s="381"/>
    </row>
    <row r="121" spans="1:43" ht="11.25" customHeight="1" x14ac:dyDescent="0.2">
      <c r="A121" s="218" t="s">
        <v>3333</v>
      </c>
      <c r="B121" s="230">
        <v>112</v>
      </c>
      <c r="C121" s="271">
        <v>41.107142857142854</v>
      </c>
      <c r="D121" s="274">
        <v>86.543125000000003</v>
      </c>
      <c r="E121" s="274">
        <v>2.3239337699384319</v>
      </c>
      <c r="F121" s="274">
        <v>5.6566970982767195</v>
      </c>
      <c r="G121" s="363"/>
      <c r="H121" s="244">
        <v>222</v>
      </c>
      <c r="I121" s="271">
        <v>15.761261261261261</v>
      </c>
      <c r="J121" s="273">
        <v>80.70527027027029</v>
      </c>
      <c r="K121" s="274">
        <v>2.7028059973722032</v>
      </c>
      <c r="L121" s="291">
        <v>6.8336752678678447</v>
      </c>
      <c r="M121" s="376"/>
      <c r="N121" s="270">
        <v>482</v>
      </c>
      <c r="O121" s="271">
        <v>6.4315352697095438</v>
      </c>
      <c r="P121" s="273">
        <v>61.954253112033186</v>
      </c>
      <c r="Q121" s="274">
        <v>2.6377242538075087</v>
      </c>
      <c r="R121" s="291">
        <v>10.338424854267458</v>
      </c>
      <c r="W121" s="815"/>
      <c r="X121" s="815"/>
      <c r="Z121" s="387"/>
      <c r="AA121" s="815"/>
      <c r="AG121" s="381"/>
      <c r="AH121" s="381"/>
    </row>
    <row r="122" spans="1:43" ht="11.25" customHeight="1" x14ac:dyDescent="0.2">
      <c r="A122" s="218" t="s">
        <v>3334</v>
      </c>
      <c r="B122" s="230">
        <v>113</v>
      </c>
      <c r="C122" s="271">
        <v>41.141592920353979</v>
      </c>
      <c r="D122" s="274">
        <v>87.763451327433671</v>
      </c>
      <c r="E122" s="274">
        <v>2.314351082764659</v>
      </c>
      <c r="F122" s="274">
        <v>5.6022758499636227</v>
      </c>
      <c r="G122" s="363"/>
      <c r="H122" s="244">
        <v>223</v>
      </c>
      <c r="I122" s="271">
        <v>15.802690582959642</v>
      </c>
      <c r="J122" s="273">
        <v>81.938565022421557</v>
      </c>
      <c r="K122" s="274">
        <v>2.6791336866914071</v>
      </c>
      <c r="L122" s="291">
        <v>6.8763449854863934</v>
      </c>
      <c r="M122" s="376"/>
      <c r="N122" s="270">
        <v>478</v>
      </c>
      <c r="O122" s="271">
        <v>6.50836820083682</v>
      </c>
      <c r="P122" s="273">
        <v>63.141255230125452</v>
      </c>
      <c r="Q122" s="274">
        <v>2.5527859575650416</v>
      </c>
      <c r="R122" s="291">
        <v>10.451457860062696</v>
      </c>
      <c r="W122" s="815"/>
      <c r="X122" s="815"/>
      <c r="Z122" s="387"/>
      <c r="AA122" s="815"/>
      <c r="AG122" s="349"/>
      <c r="AH122" s="381"/>
      <c r="AI122" s="381"/>
      <c r="AJ122" s="381"/>
      <c r="AK122" s="381"/>
      <c r="AL122" s="381"/>
      <c r="AM122" s="381"/>
      <c r="AN122" s="381"/>
      <c r="AO122" s="381"/>
      <c r="AP122" s="381"/>
    </row>
    <row r="123" spans="1:43" ht="11.25" customHeight="1" x14ac:dyDescent="0.2">
      <c r="A123" s="261" t="s">
        <v>3335</v>
      </c>
      <c r="B123" s="262">
        <v>113</v>
      </c>
      <c r="C123" s="263">
        <v>41.283185840707965</v>
      </c>
      <c r="D123" s="264">
        <v>90.968495575221198</v>
      </c>
      <c r="E123" s="264">
        <v>2.2638111688563725</v>
      </c>
      <c r="F123" s="264">
        <v>5.4213076947738692</v>
      </c>
      <c r="G123" s="312"/>
      <c r="H123" s="275">
        <v>222</v>
      </c>
      <c r="I123" s="263">
        <v>15.918918918918919</v>
      </c>
      <c r="J123" s="276">
        <v>84.312027027027042</v>
      </c>
      <c r="K123" s="264">
        <v>2.6732316470678459</v>
      </c>
      <c r="L123" s="290">
        <v>6.8910050377745335</v>
      </c>
      <c r="M123" s="382"/>
      <c r="N123" s="262">
        <v>480</v>
      </c>
      <c r="O123" s="263">
        <v>6.5666666666666664</v>
      </c>
      <c r="P123" s="276">
        <v>65.929312500000009</v>
      </c>
      <c r="Q123" s="264">
        <v>2.4915811125213687</v>
      </c>
      <c r="R123" s="290">
        <v>10.242383646908992</v>
      </c>
      <c r="U123" s="815"/>
      <c r="W123" s="815"/>
      <c r="X123" s="815"/>
      <c r="AA123" s="815"/>
      <c r="AG123" s="380"/>
      <c r="AH123" s="349"/>
      <c r="AI123" s="381"/>
      <c r="AJ123" s="381"/>
      <c r="AL123" s="381"/>
      <c r="AM123" s="381"/>
      <c r="AN123" s="381"/>
      <c r="AO123" s="381"/>
      <c r="AP123" s="381"/>
      <c r="AQ123" s="381"/>
    </row>
    <row r="124" spans="1:43" ht="11.25" customHeight="1" x14ac:dyDescent="0.2">
      <c r="A124" s="261" t="s">
        <v>3336</v>
      </c>
      <c r="B124" s="262">
        <v>115</v>
      </c>
      <c r="C124" s="263">
        <v>40.895652173913042</v>
      </c>
      <c r="D124" s="264">
        <v>90.826956521739106</v>
      </c>
      <c r="E124" s="264">
        <v>2.2850362442398189</v>
      </c>
      <c r="F124" s="264">
        <v>5.5552678513788534</v>
      </c>
      <c r="G124" s="312"/>
      <c r="H124" s="275">
        <v>220</v>
      </c>
      <c r="I124" s="263">
        <v>15.859090909090909</v>
      </c>
      <c r="J124" s="276">
        <v>82.498727272727351</v>
      </c>
      <c r="K124" s="264">
        <v>2.6777200205559284</v>
      </c>
      <c r="L124" s="290">
        <v>6.7701789953844571</v>
      </c>
      <c r="M124" s="382"/>
      <c r="N124" s="262">
        <v>487</v>
      </c>
      <c r="O124" s="263">
        <v>6.593429158110883</v>
      </c>
      <c r="P124" s="276">
        <v>65.573449691991812</v>
      </c>
      <c r="Q124" s="264">
        <v>2.5037033145336252</v>
      </c>
      <c r="R124" s="290">
        <v>10.186805595245385</v>
      </c>
      <c r="U124" s="815"/>
      <c r="W124" s="815"/>
      <c r="X124" s="815"/>
      <c r="AA124" s="815"/>
      <c r="AG124" s="380"/>
      <c r="AH124" s="349"/>
      <c r="AI124" s="381"/>
      <c r="AJ124" s="381"/>
      <c r="AL124" s="381"/>
      <c r="AM124" s="381"/>
      <c r="AN124" s="381"/>
      <c r="AO124" s="381"/>
      <c r="AP124" s="381"/>
      <c r="AQ124" s="381"/>
    </row>
    <row r="125" spans="1:43" ht="11.25" customHeight="1" x14ac:dyDescent="0.2">
      <c r="A125" s="306" t="s">
        <v>3337</v>
      </c>
      <c r="B125" s="430">
        <v>118</v>
      </c>
      <c r="C125" s="308">
        <v>40.610169491525426</v>
      </c>
      <c r="D125" s="309">
        <v>92.545932203389825</v>
      </c>
      <c r="E125" s="309">
        <v>2.3113745868577844</v>
      </c>
      <c r="F125" s="309">
        <v>6.3233977821089304</v>
      </c>
      <c r="G125" s="312"/>
      <c r="H125" s="365">
        <v>218</v>
      </c>
      <c r="I125" s="308">
        <v>15.802752293577981</v>
      </c>
      <c r="J125" s="312">
        <v>84.649449541284341</v>
      </c>
      <c r="K125" s="309">
        <v>2.673829257637804</v>
      </c>
      <c r="L125" s="313">
        <v>6.8490138002390344</v>
      </c>
      <c r="M125" s="382"/>
      <c r="N125" s="430">
        <v>508</v>
      </c>
      <c r="O125" s="308">
        <v>6.6200787401574805</v>
      </c>
      <c r="P125" s="312">
        <v>67.196574803149588</v>
      </c>
      <c r="Q125" s="309">
        <v>2.552354242339367</v>
      </c>
      <c r="R125" s="313">
        <v>10.353808922529794</v>
      </c>
      <c r="U125" s="815"/>
      <c r="W125" s="815"/>
      <c r="X125" s="815"/>
      <c r="AA125" s="815"/>
      <c r="AG125" s="380"/>
      <c r="AH125" s="349"/>
      <c r="AI125" s="381"/>
      <c r="AJ125" s="381"/>
      <c r="AL125" s="381"/>
      <c r="AM125" s="381"/>
      <c r="AN125" s="381"/>
      <c r="AO125" s="381"/>
      <c r="AP125" s="381"/>
      <c r="AQ125" s="381"/>
    </row>
    <row r="126" spans="1:43" ht="11.25" customHeight="1" x14ac:dyDescent="0.2">
      <c r="A126" s="306" t="s">
        <v>3338</v>
      </c>
      <c r="B126" s="430">
        <v>118</v>
      </c>
      <c r="C126" s="308">
        <v>40.728813559322035</v>
      </c>
      <c r="D126" s="309">
        <v>87.811271186440678</v>
      </c>
      <c r="E126" s="309">
        <v>2.471415432106546</v>
      </c>
      <c r="F126" s="309">
        <v>6.8803297739990166</v>
      </c>
      <c r="G126" s="312"/>
      <c r="H126" s="365">
        <v>220</v>
      </c>
      <c r="I126" s="308">
        <v>15.918181818181818</v>
      </c>
      <c r="J126" s="312">
        <v>82.38604545454541</v>
      </c>
      <c r="K126" s="309">
        <v>2.8670794796053367</v>
      </c>
      <c r="L126" s="313">
        <v>7.6691304141080163</v>
      </c>
      <c r="M126" s="382"/>
      <c r="N126" s="430">
        <v>532</v>
      </c>
      <c r="O126" s="308">
        <v>6.708646616541353</v>
      </c>
      <c r="P126" s="312">
        <v>63.243703007518718</v>
      </c>
      <c r="Q126" s="309">
        <v>2.8041576109256936</v>
      </c>
      <c r="R126" s="313">
        <v>10.794699039632437</v>
      </c>
      <c r="U126" s="815"/>
      <c r="W126" s="815"/>
      <c r="X126" s="815"/>
      <c r="Z126" s="10"/>
      <c r="AA126" s="815"/>
      <c r="AG126" s="380"/>
      <c r="AH126" s="349"/>
      <c r="AI126" s="381"/>
      <c r="AJ126" s="381"/>
      <c r="AL126" s="381"/>
      <c r="AM126" s="381"/>
      <c r="AN126" s="381"/>
      <c r="AO126" s="381"/>
      <c r="AP126" s="381"/>
      <c r="AQ126" s="381"/>
    </row>
    <row r="127" spans="1:43" ht="11.25" customHeight="1" x14ac:dyDescent="0.2">
      <c r="A127" s="306" t="s">
        <v>3339</v>
      </c>
      <c r="B127" s="430">
        <v>118</v>
      </c>
      <c r="C127" s="308">
        <v>40.779661016949156</v>
      </c>
      <c r="D127" s="309">
        <v>87.412203389830523</v>
      </c>
      <c r="E127" s="309">
        <v>2.46668565578319</v>
      </c>
      <c r="F127" s="309">
        <v>6.9320589853794301</v>
      </c>
      <c r="G127" s="312"/>
      <c r="H127" s="365">
        <v>219</v>
      </c>
      <c r="I127" s="308">
        <v>15.97716894977169</v>
      </c>
      <c r="J127" s="312">
        <v>82.6466210045662</v>
      </c>
      <c r="K127" s="309">
        <v>2.8776803123911225</v>
      </c>
      <c r="L127" s="313">
        <v>7.834941562621256</v>
      </c>
      <c r="M127" s="382"/>
      <c r="N127" s="430">
        <v>537</v>
      </c>
      <c r="O127" s="308">
        <v>6.7541899441340778</v>
      </c>
      <c r="P127" s="312">
        <v>63.048510242085683</v>
      </c>
      <c r="Q127" s="309">
        <v>2.8004386052119377</v>
      </c>
      <c r="R127" s="313">
        <v>11.326965638260123</v>
      </c>
      <c r="U127" s="815"/>
      <c r="V127" s="815"/>
      <c r="W127" s="815"/>
      <c r="X127" s="815"/>
      <c r="Z127" s="387"/>
      <c r="AA127" s="815"/>
      <c r="AG127" s="380"/>
      <c r="AH127" s="349"/>
      <c r="AI127" s="381"/>
      <c r="AJ127" s="381"/>
      <c r="AK127" s="381"/>
      <c r="AL127" s="381"/>
      <c r="AM127" s="381"/>
      <c r="AN127" s="381"/>
      <c r="AO127" s="381"/>
      <c r="AP127" s="381"/>
      <c r="AQ127" s="381"/>
    </row>
    <row r="128" spans="1:43" s="815" customFormat="1" ht="11.25" customHeight="1" x14ac:dyDescent="0.2">
      <c r="A128" s="306" t="s">
        <v>4225</v>
      </c>
      <c r="B128" s="430">
        <v>120</v>
      </c>
      <c r="C128" s="308">
        <v>40.6</v>
      </c>
      <c r="D128" s="309">
        <v>86.705583333333379</v>
      </c>
      <c r="E128" s="309">
        <v>2.5140109186302864</v>
      </c>
      <c r="F128" s="309">
        <v>7.2161680341479295</v>
      </c>
      <c r="G128" s="312"/>
      <c r="H128" s="365">
        <v>217</v>
      </c>
      <c r="I128" s="308">
        <v>15.995391705069125</v>
      </c>
      <c r="J128" s="312">
        <v>82.665852534562234</v>
      </c>
      <c r="K128" s="309">
        <v>2.850807294800088</v>
      </c>
      <c r="L128" s="313">
        <v>7.8919256052856435</v>
      </c>
      <c r="M128" s="382"/>
      <c r="N128" s="430">
        <v>545</v>
      </c>
      <c r="O128" s="308">
        <v>6.7908256880733946</v>
      </c>
      <c r="P128" s="312">
        <v>62.482697247706405</v>
      </c>
      <c r="Q128" s="309">
        <v>2.8088267814519225</v>
      </c>
      <c r="R128" s="313">
        <v>11.446648844210628</v>
      </c>
      <c r="X128" s="431"/>
      <c r="Y128" s="387"/>
      <c r="Z128" s="387"/>
      <c r="AG128" s="380"/>
      <c r="AH128" s="349"/>
      <c r="AI128" s="381"/>
      <c r="AJ128" s="381"/>
      <c r="AK128" s="381"/>
      <c r="AL128" s="381"/>
      <c r="AM128" s="381"/>
      <c r="AN128" s="381"/>
      <c r="AO128" s="381"/>
      <c r="AP128" s="381"/>
      <c r="AQ128" s="381"/>
    </row>
    <row r="129" spans="1:43" s="815" customFormat="1" ht="11.25" customHeight="1" x14ac:dyDescent="0.2">
      <c r="A129" s="306" t="s">
        <v>3340</v>
      </c>
      <c r="B129" s="430">
        <v>120</v>
      </c>
      <c r="C129" s="308">
        <v>40.6</v>
      </c>
      <c r="D129" s="309">
        <v>89.06958333333337</v>
      </c>
      <c r="E129" s="309">
        <v>2.4848204396690545</v>
      </c>
      <c r="F129" s="309">
        <v>7.6322523896544592</v>
      </c>
      <c r="G129" s="312"/>
      <c r="H129" s="365">
        <v>217</v>
      </c>
      <c r="I129" s="308">
        <v>15.995391705069125</v>
      </c>
      <c r="J129" s="312">
        <v>85.131059907834057</v>
      </c>
      <c r="K129" s="309">
        <v>2.8518651465760159</v>
      </c>
      <c r="L129" s="313">
        <v>7.9346167561682668</v>
      </c>
      <c r="M129" s="382"/>
      <c r="N129" s="430">
        <v>545</v>
      </c>
      <c r="O129" s="308">
        <v>6.7908256880733946</v>
      </c>
      <c r="P129" s="312">
        <v>65.256073394495431</v>
      </c>
      <c r="Q129" s="309">
        <v>2.7019474101295908</v>
      </c>
      <c r="R129" s="313">
        <v>11.762865972280334</v>
      </c>
      <c r="X129"/>
      <c r="Y129" s="387"/>
      <c r="Z129" s="387"/>
      <c r="AG129" s="380"/>
      <c r="AH129" s="349"/>
      <c r="AI129" s="381"/>
      <c r="AJ129" s="381"/>
      <c r="AK129" s="381"/>
      <c r="AL129" s="381"/>
      <c r="AM129" s="381"/>
      <c r="AN129" s="381"/>
      <c r="AO129" s="381"/>
      <c r="AP129" s="381"/>
      <c r="AQ129" s="381"/>
    </row>
    <row r="130" spans="1:43" s="815" customFormat="1" ht="11.25" customHeight="1" x14ac:dyDescent="0.2">
      <c r="A130" s="306" t="s">
        <v>3341</v>
      </c>
      <c r="B130" s="430">
        <v>123</v>
      </c>
      <c r="C130" s="308">
        <v>40.357723577235774</v>
      </c>
      <c r="D130" s="309">
        <v>89.671829268292683</v>
      </c>
      <c r="E130" s="309">
        <v>2.467288446516005</v>
      </c>
      <c r="F130" s="309">
        <v>8.8668703306056482</v>
      </c>
      <c r="G130" s="312"/>
      <c r="H130" s="365">
        <v>211</v>
      </c>
      <c r="I130" s="308">
        <v>16.018957345971565</v>
      </c>
      <c r="J130" s="312">
        <v>84.722417061611409</v>
      </c>
      <c r="K130" s="309">
        <v>2.771651825916277</v>
      </c>
      <c r="L130" s="313">
        <v>9.6599502144285339</v>
      </c>
      <c r="M130" s="382"/>
      <c r="N130" s="430">
        <v>558</v>
      </c>
      <c r="O130" s="308">
        <v>6.8366249725696733</v>
      </c>
      <c r="P130" s="312">
        <v>65.357736917562761</v>
      </c>
      <c r="Q130" s="309">
        <v>2.7050107976515427</v>
      </c>
      <c r="R130" s="313">
        <v>13.587588626048539</v>
      </c>
      <c r="Y130" s="387"/>
      <c r="Z130" s="387"/>
      <c r="AG130" s="380"/>
      <c r="AH130" s="349"/>
      <c r="AI130" s="381"/>
      <c r="AJ130" s="381"/>
      <c r="AK130" s="381"/>
      <c r="AL130" s="381"/>
      <c r="AM130" s="381"/>
      <c r="AN130" s="381"/>
      <c r="AO130" s="381"/>
      <c r="AP130" s="381"/>
      <c r="AQ130" s="381"/>
    </row>
    <row r="131" spans="1:43" s="815" customFormat="1" ht="11.25" customHeight="1" x14ac:dyDescent="0.2">
      <c r="A131" s="306" t="s">
        <v>3342</v>
      </c>
      <c r="B131" s="430">
        <v>126</v>
      </c>
      <c r="C131" s="308">
        <v>39.88095238095238</v>
      </c>
      <c r="D131" s="309">
        <v>92.950476190476181</v>
      </c>
      <c r="E131" s="309">
        <v>2.3644425184643332</v>
      </c>
      <c r="F131" s="309">
        <v>8.453306487642406</v>
      </c>
      <c r="G131" s="312"/>
      <c r="H131" s="365">
        <v>208</v>
      </c>
      <c r="I131" s="308">
        <v>15.865384615384615</v>
      </c>
      <c r="J131" s="312">
        <v>87.882067307692381</v>
      </c>
      <c r="K131" s="309">
        <v>2.7231364717477189</v>
      </c>
      <c r="L131" s="313">
        <v>9.5413945013929062</v>
      </c>
      <c r="M131" s="382"/>
      <c r="N131" s="430">
        <v>560</v>
      </c>
      <c r="O131" s="308">
        <v>6.8517857142857146</v>
      </c>
      <c r="P131" s="312">
        <v>64.590142857142894</v>
      </c>
      <c r="Q131" s="309">
        <v>2.6863142919084901</v>
      </c>
      <c r="R131" s="313">
        <v>13.842530587141644</v>
      </c>
      <c r="Y131"/>
      <c r="Z131"/>
      <c r="AG131" s="380"/>
      <c r="AH131" s="349"/>
      <c r="AI131" s="381"/>
      <c r="AJ131" s="381"/>
      <c r="AK131" s="381"/>
      <c r="AL131" s="381"/>
      <c r="AM131" s="381"/>
      <c r="AN131" s="381"/>
      <c r="AO131" s="381"/>
      <c r="AP131" s="381"/>
      <c r="AQ131" s="381"/>
    </row>
    <row r="132" spans="1:43" s="815" customFormat="1" ht="11.25" customHeight="1" x14ac:dyDescent="0.2">
      <c r="A132" s="306" t="s">
        <v>3343</v>
      </c>
      <c r="B132" s="430">
        <v>127</v>
      </c>
      <c r="C132" s="308">
        <v>39.834645669291341</v>
      </c>
      <c r="D132" s="309">
        <v>94.096535433070827</v>
      </c>
      <c r="E132" s="309">
        <v>2.3628573725308852</v>
      </c>
      <c r="F132" s="309">
        <v>8.9584427523954346</v>
      </c>
      <c r="G132" s="312"/>
      <c r="H132" s="365">
        <v>208</v>
      </c>
      <c r="I132" s="308">
        <v>15.841346153846153</v>
      </c>
      <c r="J132" s="312">
        <v>90.373557692307685</v>
      </c>
      <c r="K132" s="309">
        <v>2.7154049623194023</v>
      </c>
      <c r="L132" s="313">
        <v>9.6372237241105498</v>
      </c>
      <c r="M132" s="382"/>
      <c r="N132" s="430">
        <v>561</v>
      </c>
      <c r="O132" s="308">
        <v>6.8627450980392153</v>
      </c>
      <c r="P132" s="312">
        <v>65.180320855614951</v>
      </c>
      <c r="Q132" s="309">
        <v>2.6554292920774532</v>
      </c>
      <c r="R132" s="313">
        <v>13.993249336830338</v>
      </c>
      <c r="Y132"/>
      <c r="Z132"/>
      <c r="AG132" s="380"/>
      <c r="AH132" s="349"/>
      <c r="AI132" s="381"/>
      <c r="AJ132" s="381"/>
      <c r="AK132" s="381"/>
      <c r="AL132" s="381"/>
      <c r="AM132" s="381"/>
      <c r="AN132" s="381"/>
      <c r="AO132" s="381"/>
      <c r="AP132" s="381"/>
      <c r="AQ132" s="381"/>
    </row>
    <row r="133" spans="1:43" s="815" customFormat="1" ht="11.25" customHeight="1" x14ac:dyDescent="0.2">
      <c r="A133" s="306" t="s">
        <v>3344</v>
      </c>
      <c r="B133" s="430">
        <v>127</v>
      </c>
      <c r="C133" s="308">
        <v>39.8503937007874</v>
      </c>
      <c r="D133" s="309">
        <v>94.136929133858246</v>
      </c>
      <c r="E133" s="309">
        <v>2.3759410001969838</v>
      </c>
      <c r="F133" s="309">
        <v>9.0245581605288532</v>
      </c>
      <c r="G133" s="312"/>
      <c r="H133" s="365">
        <v>209</v>
      </c>
      <c r="I133" s="308">
        <v>15.866028708133971</v>
      </c>
      <c r="J133" s="312">
        <v>90.680765550239286</v>
      </c>
      <c r="K133" s="309">
        <v>2.7539857831564314</v>
      </c>
      <c r="L133" s="313">
        <v>9.6244533137043966</v>
      </c>
      <c r="M133" s="382"/>
      <c r="N133" s="430">
        <v>560</v>
      </c>
      <c r="O133" s="308">
        <v>6.8732142857142859</v>
      </c>
      <c r="P133" s="312">
        <v>64.305803571428555</v>
      </c>
      <c r="Q133" s="309">
        <v>2.7077635653784071</v>
      </c>
      <c r="R133" s="313">
        <v>14.055047120178177</v>
      </c>
      <c r="U133"/>
      <c r="V133"/>
      <c r="X133"/>
      <c r="Y133"/>
      <c r="Z133"/>
      <c r="AG133" s="380"/>
      <c r="AH133" s="349"/>
      <c r="AI133" s="381"/>
      <c r="AJ133" s="381"/>
      <c r="AK133" s="381"/>
      <c r="AL133" s="381"/>
      <c r="AM133" s="381"/>
      <c r="AN133" s="381"/>
      <c r="AO133" s="381"/>
      <c r="AP133" s="381"/>
      <c r="AQ133" s="381"/>
    </row>
    <row r="134" spans="1:43" s="815" customFormat="1" ht="11.25" customHeight="1" x14ac:dyDescent="0.2">
      <c r="A134" s="306" t="s">
        <v>3345</v>
      </c>
      <c r="B134" s="430">
        <v>130</v>
      </c>
      <c r="C134" s="308">
        <v>39.6</v>
      </c>
      <c r="D134" s="309">
        <v>82.69946153846152</v>
      </c>
      <c r="E134" s="309">
        <v>2.8015999487758192</v>
      </c>
      <c r="F134" s="309">
        <v>8.9652631439952764</v>
      </c>
      <c r="G134" s="312"/>
      <c r="H134" s="365">
        <v>202</v>
      </c>
      <c r="I134" s="308">
        <v>15.787128712871286</v>
      </c>
      <c r="J134" s="312">
        <v>86.454306930693093</v>
      </c>
      <c r="K134" s="309">
        <v>2.901797374127197</v>
      </c>
      <c r="L134" s="313">
        <v>9.8013360773469529</v>
      </c>
      <c r="M134" s="382"/>
      <c r="N134" s="430">
        <v>541</v>
      </c>
      <c r="O134" s="308">
        <v>6.933456561922366</v>
      </c>
      <c r="P134" s="312">
        <v>60.293992606284625</v>
      </c>
      <c r="Q134" s="309">
        <v>2.8850799665433113</v>
      </c>
      <c r="R134" s="313">
        <v>13.970251214379099</v>
      </c>
      <c r="Y134"/>
      <c r="Z134"/>
      <c r="AG134" s="380"/>
      <c r="AH134" s="349"/>
      <c r="AI134" s="381"/>
      <c r="AJ134" s="381"/>
      <c r="AK134" s="381"/>
      <c r="AL134" s="381"/>
      <c r="AM134" s="381"/>
      <c r="AN134" s="381"/>
      <c r="AO134" s="381"/>
      <c r="AP134" s="381"/>
      <c r="AQ134" s="381"/>
    </row>
    <row r="135" spans="1:43" s="815" customFormat="1" ht="11.25" customHeight="1" x14ac:dyDescent="0.2">
      <c r="A135" s="306" t="s">
        <v>3932</v>
      </c>
      <c r="B135" s="430">
        <v>130</v>
      </c>
      <c r="C135" s="308">
        <v>39.715384615384615</v>
      </c>
      <c r="D135" s="309">
        <v>91.594076923076955</v>
      </c>
      <c r="E135" s="309">
        <v>2.4293928742606741</v>
      </c>
      <c r="F135" s="309">
        <v>8.9628285739387064</v>
      </c>
      <c r="G135" s="312"/>
      <c r="H135" s="365">
        <v>200</v>
      </c>
      <c r="I135" s="308">
        <v>15.79</v>
      </c>
      <c r="J135" s="312">
        <v>88.683150000000012</v>
      </c>
      <c r="K135" s="309">
        <v>2.7764630303213851</v>
      </c>
      <c r="L135" s="313">
        <v>9.9114766589155447</v>
      </c>
      <c r="M135" s="382"/>
      <c r="N135" s="430">
        <v>535</v>
      </c>
      <c r="O135" s="308">
        <v>6.9775700934579437</v>
      </c>
      <c r="P135" s="312">
        <v>61.791588785046798</v>
      </c>
      <c r="Q135" s="309">
        <v>2.8813057133100783</v>
      </c>
      <c r="R135" s="313">
        <v>13.749202589579637</v>
      </c>
      <c r="Y135"/>
      <c r="Z135"/>
      <c r="AG135" s="380"/>
      <c r="AH135" s="349"/>
      <c r="AI135" s="381"/>
      <c r="AJ135" s="381"/>
      <c r="AK135" s="381"/>
      <c r="AL135" s="381"/>
      <c r="AM135" s="381"/>
      <c r="AN135" s="381"/>
      <c r="AO135" s="381"/>
      <c r="AP135" s="381"/>
      <c r="AQ135" s="381"/>
    </row>
    <row r="136" spans="1:43" s="815" customFormat="1" ht="11.25" customHeight="1" x14ac:dyDescent="0.2">
      <c r="A136" s="306" t="s">
        <v>3986</v>
      </c>
      <c r="B136" s="430">
        <v>131</v>
      </c>
      <c r="C136" s="308">
        <v>39.694656488549619</v>
      </c>
      <c r="D136" s="309">
        <v>83.958091603053433</v>
      </c>
      <c r="E136" s="309">
        <v>2.6682519935937448</v>
      </c>
      <c r="F136" s="309">
        <v>8.8673573108328991</v>
      </c>
      <c r="G136" s="312"/>
      <c r="H136" s="365">
        <v>205</v>
      </c>
      <c r="I136" s="308">
        <v>15.692682926829269</v>
      </c>
      <c r="J136" s="312">
        <v>81.758097560975614</v>
      </c>
      <c r="K136" s="309">
        <v>2.9684851111923996</v>
      </c>
      <c r="L136" s="313">
        <v>10.120065918636493</v>
      </c>
      <c r="M136" s="382"/>
      <c r="N136" s="430">
        <v>528</v>
      </c>
      <c r="O136" s="308">
        <v>7.0568181818181817</v>
      </c>
      <c r="P136" s="312">
        <v>55.511420454545487</v>
      </c>
      <c r="Q136" s="309">
        <v>3.2461538002883312</v>
      </c>
      <c r="R136" s="313">
        <v>13.633243368390236</v>
      </c>
      <c r="Y136"/>
      <c r="Z136"/>
      <c r="AB136"/>
      <c r="AC136"/>
      <c r="AD136"/>
      <c r="AE136"/>
      <c r="AF136"/>
      <c r="AG136" s="380"/>
      <c r="AH136" s="349"/>
      <c r="AI136" s="381"/>
      <c r="AJ136" s="381"/>
      <c r="AK136" s="381"/>
      <c r="AL136" s="381"/>
      <c r="AM136" s="381"/>
      <c r="AN136" s="381"/>
      <c r="AO136" s="381"/>
      <c r="AP136" s="381"/>
      <c r="AQ136" s="381"/>
    </row>
    <row r="137" spans="1:43" s="815" customFormat="1" ht="11.25" customHeight="1" x14ac:dyDescent="0.2">
      <c r="A137" s="930" t="s">
        <v>4027</v>
      </c>
      <c r="B137" s="931">
        <v>132</v>
      </c>
      <c r="C137" s="932">
        <v>39.659090909090907</v>
      </c>
      <c r="D137" s="933">
        <v>88.310681818181862</v>
      </c>
      <c r="E137" s="933">
        <v>2.5253817337508218</v>
      </c>
      <c r="F137" s="933">
        <v>8.9572581061962815</v>
      </c>
      <c r="G137" s="934"/>
      <c r="H137" s="935">
        <v>205</v>
      </c>
      <c r="I137" s="932">
        <v>15.692682926829269</v>
      </c>
      <c r="J137" s="934">
        <v>86.400146341463412</v>
      </c>
      <c r="K137" s="933">
        <v>2.8091660880541349</v>
      </c>
      <c r="L137" s="936">
        <v>10.011339791644174</v>
      </c>
      <c r="M137" s="937"/>
      <c r="N137" s="931">
        <v>524</v>
      </c>
      <c r="O137" s="932">
        <v>7.143129770992366</v>
      </c>
      <c r="P137" s="934">
        <v>59.944885496183169</v>
      </c>
      <c r="Q137" s="933">
        <v>2.9682436515489132</v>
      </c>
      <c r="R137" s="936">
        <v>13.187156092838745</v>
      </c>
      <c r="AB137"/>
      <c r="AC137"/>
      <c r="AD137"/>
      <c r="AE137"/>
      <c r="AF137"/>
      <c r="AG137" s="380"/>
      <c r="AH137" s="349"/>
      <c r="AI137" s="381"/>
      <c r="AJ137" s="381"/>
      <c r="AK137" s="381"/>
      <c r="AL137" s="381"/>
      <c r="AM137" s="381"/>
      <c r="AN137" s="381"/>
      <c r="AO137" s="381"/>
      <c r="AP137" s="381"/>
      <c r="AQ137" s="381"/>
    </row>
    <row r="138" spans="1:43" s="815" customFormat="1" ht="11.25" customHeight="1" x14ac:dyDescent="0.2">
      <c r="A138" s="930" t="s">
        <v>4055</v>
      </c>
      <c r="B138" s="931">
        <v>133</v>
      </c>
      <c r="C138" s="932">
        <v>39.436090225563909</v>
      </c>
      <c r="D138" s="933">
        <v>94.596240601503766</v>
      </c>
      <c r="E138" s="933">
        <v>2.4477406191398132</v>
      </c>
      <c r="F138" s="933">
        <v>8.6085533432596382</v>
      </c>
      <c r="G138" s="934"/>
      <c r="H138" s="935">
        <v>218</v>
      </c>
      <c r="I138" s="932">
        <v>15.339449541284404</v>
      </c>
      <c r="J138" s="934">
        <v>89.895733944954159</v>
      </c>
      <c r="K138" s="933">
        <v>2.752987960516919</v>
      </c>
      <c r="L138" s="936">
        <v>9.3533618645788863</v>
      </c>
      <c r="M138" s="937"/>
      <c r="N138" s="931">
        <v>516</v>
      </c>
      <c r="O138" s="932">
        <v>7.1860465116279073</v>
      </c>
      <c r="P138" s="934">
        <v>61.655852713178319</v>
      </c>
      <c r="Q138" s="933">
        <v>2.9229138095958103</v>
      </c>
      <c r="R138" s="936">
        <v>12.733085641181557</v>
      </c>
      <c r="AG138" s="380"/>
      <c r="AH138" s="349"/>
      <c r="AI138" s="381"/>
      <c r="AJ138" s="381"/>
      <c r="AK138" s="381"/>
      <c r="AL138" s="381"/>
      <c r="AM138" s="381"/>
      <c r="AN138" s="381"/>
      <c r="AO138" s="381"/>
      <c r="AP138" s="381"/>
      <c r="AQ138" s="381"/>
    </row>
    <row r="139" spans="1:43" s="815" customFormat="1" ht="11.25" customHeight="1" x14ac:dyDescent="0.2">
      <c r="A139" s="930" t="s">
        <v>4358</v>
      </c>
      <c r="B139" s="931">
        <v>135</v>
      </c>
      <c r="C139" s="932">
        <v>39.251851851851853</v>
      </c>
      <c r="D139" s="933">
        <v>95.260148148148133</v>
      </c>
      <c r="E139" s="933">
        <v>2.435599551184199</v>
      </c>
      <c r="F139" s="933">
        <v>8.4593823456692387</v>
      </c>
      <c r="G139" s="934"/>
      <c r="H139" s="935">
        <v>222</v>
      </c>
      <c r="I139" s="932">
        <v>15.135135135135135</v>
      </c>
      <c r="J139" s="934">
        <v>88.788828828828869</v>
      </c>
      <c r="K139" s="933">
        <v>2.8130134266655671</v>
      </c>
      <c r="L139" s="936">
        <v>9.1198360324158969</v>
      </c>
      <c r="M139" s="937"/>
      <c r="N139" s="931">
        <v>517</v>
      </c>
      <c r="O139" s="932">
        <v>7.179883945841393</v>
      </c>
      <c r="P139" s="934">
        <v>61.285377176015437</v>
      </c>
      <c r="Q139" s="933">
        <v>2.9768539920977632</v>
      </c>
      <c r="R139" s="936">
        <v>12.432318941682334</v>
      </c>
      <c r="AG139" s="380"/>
      <c r="AH139" s="349"/>
      <c r="AI139" s="381"/>
      <c r="AJ139" s="381"/>
      <c r="AK139" s="381"/>
      <c r="AL139" s="381"/>
      <c r="AM139" s="381"/>
      <c r="AN139" s="381"/>
      <c r="AO139" s="381"/>
      <c r="AP139" s="381"/>
      <c r="AQ139" s="381"/>
    </row>
    <row r="140" spans="1:43" s="815" customFormat="1" ht="11.25" customHeight="1" x14ac:dyDescent="0.2">
      <c r="A140" s="930" t="s">
        <v>4363</v>
      </c>
      <c r="B140" s="931">
        <v>135</v>
      </c>
      <c r="C140" s="932">
        <v>39.340740740740742</v>
      </c>
      <c r="D140" s="933">
        <v>97.704148148148164</v>
      </c>
      <c r="E140" s="933">
        <v>2.4056731823590853</v>
      </c>
      <c r="F140" s="933">
        <v>8.3547909558740407</v>
      </c>
      <c r="G140" s="934"/>
      <c r="H140" s="935">
        <v>226</v>
      </c>
      <c r="I140" s="932">
        <v>15.110619469026549</v>
      </c>
      <c r="J140" s="934">
        <v>91.989336283185864</v>
      </c>
      <c r="K140" s="933">
        <v>2.7700763467253742</v>
      </c>
      <c r="L140" s="936">
        <v>9.194020719531343</v>
      </c>
      <c r="M140" s="937"/>
      <c r="N140" s="931">
        <v>517</v>
      </c>
      <c r="O140" s="932">
        <v>7.20889748549323</v>
      </c>
      <c r="P140" s="934">
        <v>63.278549323017423</v>
      </c>
      <c r="Q140" s="933">
        <v>2.9195576933152707</v>
      </c>
      <c r="R140" s="936">
        <v>12.14306444174645</v>
      </c>
      <c r="AG140" s="380"/>
      <c r="AH140" s="349"/>
      <c r="AI140" s="381"/>
      <c r="AJ140" s="381"/>
      <c r="AK140" s="381"/>
      <c r="AL140" s="381"/>
      <c r="AM140" s="381"/>
      <c r="AN140" s="381"/>
      <c r="AO140" s="381"/>
      <c r="AP140" s="381"/>
      <c r="AQ140" s="381"/>
    </row>
    <row r="141" spans="1:43" s="815" customFormat="1" ht="11.25" customHeight="1" x14ac:dyDescent="0.2">
      <c r="A141" s="930" t="s">
        <v>4366</v>
      </c>
      <c r="B141" s="931">
        <v>137</v>
      </c>
      <c r="C141" s="932">
        <v>39.23357664233577</v>
      </c>
      <c r="D141" s="933">
        <v>92.861532846715292</v>
      </c>
      <c r="E141" s="933">
        <v>2.5568334642979922</v>
      </c>
      <c r="F141" s="933">
        <v>7.5629102780530877</v>
      </c>
      <c r="G141" s="934"/>
      <c r="H141" s="935">
        <v>232</v>
      </c>
      <c r="I141" s="932">
        <v>14.918103448275861</v>
      </c>
      <c r="J141" s="934">
        <v>88.773103448275862</v>
      </c>
      <c r="K141" s="933">
        <v>2.9477341556614349</v>
      </c>
      <c r="L141" s="936">
        <v>9.2094569411481437</v>
      </c>
      <c r="M141" s="937"/>
      <c r="N141" s="931">
        <v>515</v>
      </c>
      <c r="O141" s="932">
        <v>7.2174757281553399</v>
      </c>
      <c r="P141" s="934">
        <v>58.68067961165044</v>
      </c>
      <c r="Q141" s="933">
        <v>3.2151331498225892</v>
      </c>
      <c r="R141" s="936">
        <v>11.742054456502297</v>
      </c>
      <c r="AG141" s="380"/>
      <c r="AH141" s="349"/>
      <c r="AI141" s="381"/>
      <c r="AJ141" s="381"/>
      <c r="AK141" s="381"/>
      <c r="AL141" s="381"/>
      <c r="AM141" s="381"/>
      <c r="AN141" s="381"/>
      <c r="AO141" s="381"/>
      <c r="AP141" s="381"/>
      <c r="AQ141" s="381"/>
    </row>
    <row r="142" spans="1:43" s="815" customFormat="1" ht="11.25" customHeight="1" x14ac:dyDescent="0.2">
      <c r="A142" s="930" t="s">
        <v>4374</v>
      </c>
      <c r="B142" s="931">
        <v>136</v>
      </c>
      <c r="C142" s="932">
        <v>39.294117647058826</v>
      </c>
      <c r="D142" s="933">
        <v>98.657573529411749</v>
      </c>
      <c r="E142" s="933">
        <v>2.4350489283179626</v>
      </c>
      <c r="F142" s="933">
        <v>7.6250329956203053</v>
      </c>
      <c r="G142" s="934"/>
      <c r="H142" s="935">
        <v>233</v>
      </c>
      <c r="I142" s="932">
        <v>14.918454935622318</v>
      </c>
      <c r="J142" s="934">
        <v>94.708969957081507</v>
      </c>
      <c r="K142" s="933">
        <v>2.7775615451758133</v>
      </c>
      <c r="L142" s="936">
        <v>9.251409668847888</v>
      </c>
      <c r="M142" s="937"/>
      <c r="N142" s="931">
        <v>517</v>
      </c>
      <c r="O142" s="932">
        <v>7.2224371373307541</v>
      </c>
      <c r="P142" s="934">
        <v>61.584448742746595</v>
      </c>
      <c r="Q142" s="933">
        <v>3.0617137642807717</v>
      </c>
      <c r="R142" s="936">
        <v>11.649651221731679</v>
      </c>
      <c r="AG142" s="380"/>
      <c r="AH142" s="349"/>
      <c r="AI142" s="381"/>
      <c r="AJ142" s="381"/>
      <c r="AK142" s="381"/>
      <c r="AL142" s="381"/>
      <c r="AM142" s="381"/>
      <c r="AN142" s="381"/>
      <c r="AO142" s="381"/>
      <c r="AP142" s="381"/>
      <c r="AQ142" s="381"/>
    </row>
    <row r="143" spans="1:43" s="815" customFormat="1" ht="11.25" customHeight="1" x14ac:dyDescent="0.2">
      <c r="A143" s="930" t="s">
        <v>4379</v>
      </c>
      <c r="B143" s="931">
        <v>136</v>
      </c>
      <c r="C143" s="932">
        <v>39.367647058823529</v>
      </c>
      <c r="D143" s="933">
        <v>100.47227941176469</v>
      </c>
      <c r="E143" s="933">
        <v>2.4268946924451487</v>
      </c>
      <c r="F143" s="933">
        <v>7.5252937803871038</v>
      </c>
      <c r="G143" s="934"/>
      <c r="H143" s="935">
        <v>234</v>
      </c>
      <c r="I143" s="932">
        <v>14.94017094017094</v>
      </c>
      <c r="J143" s="934">
        <v>95.227352136752103</v>
      </c>
      <c r="K143" s="933">
        <v>2.7742108385006117</v>
      </c>
      <c r="L143" s="936">
        <v>9.23972323426697</v>
      </c>
      <c r="M143" s="937"/>
      <c r="N143" s="931">
        <v>517</v>
      </c>
      <c r="O143" s="932">
        <v>7.2553191489361701</v>
      </c>
      <c r="P143" s="934">
        <v>61.894874274661525</v>
      </c>
      <c r="Q143" s="933">
        <v>3.0798596910470493</v>
      </c>
      <c r="R143" s="936">
        <v>11.290379176926312</v>
      </c>
      <c r="AG143" s="380"/>
      <c r="AH143" s="349"/>
      <c r="AI143" s="381"/>
      <c r="AJ143" s="381"/>
      <c r="AK143" s="381"/>
      <c r="AL143" s="381"/>
      <c r="AM143" s="381"/>
      <c r="AN143" s="381"/>
      <c r="AO143" s="381"/>
      <c r="AP143" s="381"/>
      <c r="AQ143" s="381"/>
    </row>
    <row r="144" spans="1:43" s="815" customFormat="1" ht="11.25" customHeight="1" x14ac:dyDescent="0.2">
      <c r="A144" s="930" t="s">
        <v>4393</v>
      </c>
      <c r="B144" s="931">
        <v>136</v>
      </c>
      <c r="C144" s="932">
        <v>39.455882352941174</v>
      </c>
      <c r="D144" s="933">
        <v>99.750000000000028</v>
      </c>
      <c r="E144" s="933">
        <v>2.5278668681523984</v>
      </c>
      <c r="F144" s="933">
        <v>7.0824188549525786</v>
      </c>
      <c r="G144" s="934"/>
      <c r="H144" s="935">
        <v>241</v>
      </c>
      <c r="I144" s="932">
        <v>14.850622406639005</v>
      </c>
      <c r="J144" s="934">
        <v>93.365726141078852</v>
      </c>
      <c r="K144" s="933">
        <v>2.8666825709919577</v>
      </c>
      <c r="L144" s="936">
        <v>9.0142850733942499</v>
      </c>
      <c r="M144" s="937"/>
      <c r="N144" s="931">
        <v>510</v>
      </c>
      <c r="O144" s="932">
        <v>7.2568627450980392</v>
      </c>
      <c r="P144" s="934">
        <v>60.29762745098045</v>
      </c>
      <c r="Q144" s="933">
        <v>3.2633074028807059</v>
      </c>
      <c r="R144" s="936">
        <v>10.837537897486309</v>
      </c>
      <c r="Y144"/>
      <c r="Z144"/>
      <c r="AA144"/>
      <c r="AG144" s="380"/>
      <c r="AH144" s="349"/>
      <c r="AI144" s="381"/>
      <c r="AJ144" s="381"/>
      <c r="AK144" s="381"/>
      <c r="AL144" s="381"/>
      <c r="AM144" s="381"/>
      <c r="AN144" s="381"/>
      <c r="AO144" s="381"/>
      <c r="AP144" s="381"/>
      <c r="AQ144" s="381"/>
    </row>
    <row r="145" spans="1:43" s="815" customFormat="1" ht="11.25" customHeight="1" x14ac:dyDescent="0.2">
      <c r="A145" s="930" t="s">
        <v>4401</v>
      </c>
      <c r="B145" s="931">
        <v>136</v>
      </c>
      <c r="C145" s="932">
        <v>39.463235294117645</v>
      </c>
      <c r="D145" s="933">
        <v>101.43477941176472</v>
      </c>
      <c r="E145" s="933">
        <v>2.4586412728754428</v>
      </c>
      <c r="F145" s="933">
        <v>7.0821410451537075</v>
      </c>
      <c r="G145" s="934"/>
      <c r="H145" s="935">
        <v>239</v>
      </c>
      <c r="I145" s="932">
        <v>14.891213389121338</v>
      </c>
      <c r="J145" s="934">
        <v>94.792468619246904</v>
      </c>
      <c r="K145" s="933">
        <v>2.724812200779299</v>
      </c>
      <c r="L145" s="936">
        <v>8.9434137610392987</v>
      </c>
      <c r="M145" s="937"/>
      <c r="N145" s="931">
        <v>504</v>
      </c>
      <c r="O145" s="932">
        <v>7.2797619047619051</v>
      </c>
      <c r="P145" s="934">
        <v>62.288571428571473</v>
      </c>
      <c r="Q145" s="933">
        <v>3.0912379503394662</v>
      </c>
      <c r="R145" s="936">
        <v>10.742231835780689</v>
      </c>
      <c r="AG145" s="380"/>
      <c r="AH145" s="349"/>
      <c r="AI145" s="381"/>
      <c r="AJ145" s="381"/>
      <c r="AK145" s="381"/>
      <c r="AL145" s="381"/>
      <c r="AM145" s="381"/>
      <c r="AN145" s="381"/>
      <c r="AO145" s="381"/>
      <c r="AP145" s="381"/>
      <c r="AQ145" s="381"/>
    </row>
    <row r="146" spans="1:43" s="815" customFormat="1" ht="11.25" customHeight="1" x14ac:dyDescent="0.2">
      <c r="A146" s="930" t="s">
        <v>4411</v>
      </c>
      <c r="B146" s="931">
        <v>137</v>
      </c>
      <c r="C146" s="932">
        <v>39.284671532846716</v>
      </c>
      <c r="D146" s="933">
        <v>102.1864233576643</v>
      </c>
      <c r="E146" s="933">
        <v>2.4454975351668118</v>
      </c>
      <c r="F146" s="933">
        <v>6.8083303586725137</v>
      </c>
      <c r="G146" s="934"/>
      <c r="H146" s="935">
        <v>245</v>
      </c>
      <c r="I146" s="932">
        <v>14.66530612244898</v>
      </c>
      <c r="J146" s="934">
        <v>95.038693877551069</v>
      </c>
      <c r="K146" s="933">
        <v>2.7533156421487552</v>
      </c>
      <c r="L146" s="936">
        <v>8.7521212048319477</v>
      </c>
      <c r="M146" s="937"/>
      <c r="N146" s="931">
        <v>487</v>
      </c>
      <c r="O146" s="932">
        <v>7.2710472279260783</v>
      </c>
      <c r="P146" s="934">
        <v>63.672114989733011</v>
      </c>
      <c r="Q146" s="933">
        <v>3.0930194641189996</v>
      </c>
      <c r="R146" s="936">
        <v>10.727975550840055</v>
      </c>
      <c r="AG146" s="380"/>
      <c r="AH146" s="349"/>
      <c r="AI146" s="381"/>
      <c r="AJ146" s="381"/>
      <c r="AK146" s="381"/>
      <c r="AL146" s="381"/>
      <c r="AM146" s="381"/>
      <c r="AN146" s="381"/>
      <c r="AO146" s="381"/>
      <c r="AP146" s="381"/>
      <c r="AQ146" s="381"/>
    </row>
    <row r="147" spans="1:43" s="815" customFormat="1" ht="11.25" customHeight="1" x14ac:dyDescent="0.2">
      <c r="A147" s="930" t="s">
        <v>4413</v>
      </c>
      <c r="B147" s="931">
        <v>138</v>
      </c>
      <c r="C147" s="932">
        <v>39.246376811594203</v>
      </c>
      <c r="D147" s="933">
        <v>103.2731884057971</v>
      </c>
      <c r="E147" s="933">
        <v>2.4333219004185129</v>
      </c>
      <c r="F147" s="933">
        <v>6.8405228264359232</v>
      </c>
      <c r="G147" s="934"/>
      <c r="H147" s="935">
        <v>250</v>
      </c>
      <c r="I147" s="932">
        <v>14.552</v>
      </c>
      <c r="J147" s="934">
        <v>97.407000000000025</v>
      </c>
      <c r="K147" s="933">
        <v>2.710612377146894</v>
      </c>
      <c r="L147" s="936">
        <v>8.5471211825391791</v>
      </c>
      <c r="M147" s="937"/>
      <c r="N147" s="931">
        <v>462</v>
      </c>
      <c r="O147" s="932">
        <v>7.3203463203463199</v>
      </c>
      <c r="P147" s="934">
        <v>65.538939393939387</v>
      </c>
      <c r="Q147" s="933">
        <v>3.055909678475794</v>
      </c>
      <c r="R147" s="936">
        <v>10.50286501114582</v>
      </c>
      <c r="U147"/>
      <c r="V147"/>
      <c r="X147"/>
      <c r="AG147" s="380"/>
      <c r="AH147" s="349"/>
      <c r="AI147" s="381"/>
      <c r="AJ147" s="381"/>
      <c r="AK147" s="381"/>
      <c r="AL147" s="381"/>
      <c r="AM147" s="381"/>
      <c r="AN147" s="381"/>
      <c r="AO147" s="381"/>
      <c r="AP147" s="381"/>
      <c r="AQ147" s="381"/>
    </row>
    <row r="148" spans="1:43" s="815" customFormat="1" ht="11.25" customHeight="1" x14ac:dyDescent="0.2">
      <c r="A148" s="930" t="s">
        <v>4479</v>
      </c>
      <c r="B148" s="931">
        <v>138</v>
      </c>
      <c r="C148" s="932">
        <v>39.362318840579711</v>
      </c>
      <c r="D148" s="933">
        <v>104.96485507246378</v>
      </c>
      <c r="E148" s="933">
        <v>2.3971845034389845</v>
      </c>
      <c r="F148" s="933">
        <v>6.8242332116429711</v>
      </c>
      <c r="G148" s="934"/>
      <c r="H148" s="935">
        <v>266</v>
      </c>
      <c r="I148" s="932">
        <v>14.406015037593985</v>
      </c>
      <c r="J148" s="934">
        <v>99.824774436090294</v>
      </c>
      <c r="K148" s="933">
        <v>2.7233786179355217</v>
      </c>
      <c r="L148" s="936">
        <v>8.3467265530578167</v>
      </c>
      <c r="M148" s="937"/>
      <c r="N148" s="931">
        <v>462</v>
      </c>
      <c r="O148" s="932">
        <v>7.2575757575757578</v>
      </c>
      <c r="P148" s="934">
        <v>67.366818181818218</v>
      </c>
      <c r="Q148" s="933">
        <v>2.9775341087026845</v>
      </c>
      <c r="R148" s="936">
        <v>10.402726405267575</v>
      </c>
      <c r="U148"/>
      <c r="V148"/>
      <c r="X148"/>
      <c r="AG148" s="380"/>
      <c r="AH148" s="349"/>
      <c r="AI148" s="381"/>
      <c r="AJ148" s="381"/>
      <c r="AK148" s="381"/>
      <c r="AL148" s="381"/>
      <c r="AM148" s="381"/>
      <c r="AN148" s="381"/>
      <c r="AO148" s="381"/>
      <c r="AP148" s="381"/>
      <c r="AQ148" s="381"/>
    </row>
    <row r="149" spans="1:43" s="815" customFormat="1" ht="11.25" customHeight="1" x14ac:dyDescent="0.2">
      <c r="A149" s="1030" t="s">
        <v>4478</v>
      </c>
      <c r="B149" s="1031">
        <v>139</v>
      </c>
      <c r="C149" s="1032">
        <v>39.338129496402878</v>
      </c>
      <c r="D149" s="1033">
        <v>103.69237410071945</v>
      </c>
      <c r="E149" s="1033">
        <v>2.4849211903874178</v>
      </c>
      <c r="F149" s="1033">
        <v>6.8502762876619467</v>
      </c>
      <c r="G149" s="1034"/>
      <c r="H149" s="1035">
        <v>274</v>
      </c>
      <c r="I149" s="1032">
        <v>14.31021897810219</v>
      </c>
      <c r="J149" s="1034">
        <v>97.878978467153345</v>
      </c>
      <c r="K149" s="1033">
        <v>2.8280601026703009</v>
      </c>
      <c r="L149" s="1036">
        <v>8.2714536993864218</v>
      </c>
      <c r="M149" s="1037"/>
      <c r="N149" s="1031">
        <v>456</v>
      </c>
      <c r="O149" s="1032">
        <v>7.3048245614035086</v>
      </c>
      <c r="P149" s="1034">
        <v>66.285065789473705</v>
      </c>
      <c r="Q149" s="1033">
        <v>3.1484102721578009</v>
      </c>
      <c r="R149" s="1036">
        <v>10.068983164222981</v>
      </c>
      <c r="U149"/>
      <c r="V149"/>
      <c r="X149"/>
      <c r="AG149" s="380"/>
      <c r="AH149" s="349"/>
      <c r="AI149" s="381"/>
      <c r="AJ149" s="381"/>
      <c r="AK149" s="381"/>
      <c r="AL149" s="381"/>
      <c r="AM149" s="381"/>
      <c r="AN149" s="381"/>
      <c r="AO149" s="381"/>
      <c r="AP149" s="381"/>
      <c r="AQ149" s="381"/>
    </row>
    <row r="150" spans="1:43" s="815" customFormat="1" ht="11.25" customHeight="1" x14ac:dyDescent="0.2">
      <c r="A150" s="1030" t="s">
        <v>4495</v>
      </c>
      <c r="B150" s="1031">
        <v>140</v>
      </c>
      <c r="C150" s="1032">
        <v>39.357142857142854</v>
      </c>
      <c r="D150" s="1033">
        <v>94.860071428571416</v>
      </c>
      <c r="E150" s="1033">
        <v>2.7906800963083169</v>
      </c>
      <c r="F150" s="1033">
        <v>6.7355419434543604</v>
      </c>
      <c r="G150" s="1034"/>
      <c r="H150" s="1035">
        <v>294</v>
      </c>
      <c r="I150" s="1032">
        <v>14.07482993197279</v>
      </c>
      <c r="J150" s="1034">
        <v>88.704421768707505</v>
      </c>
      <c r="K150" s="1033">
        <v>3.0729751812889994</v>
      </c>
      <c r="L150" s="1036">
        <v>9.4669239045302245</v>
      </c>
      <c r="M150" s="1037"/>
      <c r="N150" s="1031">
        <v>433</v>
      </c>
      <c r="O150" s="1032">
        <v>7.3579676674364896</v>
      </c>
      <c r="P150" s="1034">
        <v>60.209953810623553</v>
      </c>
      <c r="Q150" s="1033">
        <v>3.447043081617128</v>
      </c>
      <c r="R150" s="1036">
        <v>10.609395659882569</v>
      </c>
      <c r="U150"/>
      <c r="V150"/>
      <c r="X150"/>
      <c r="AG150" s="380"/>
      <c r="AH150" s="349"/>
      <c r="AI150" s="381"/>
      <c r="AJ150" s="381"/>
      <c r="AK150" s="381"/>
      <c r="AL150" s="381"/>
      <c r="AM150" s="381"/>
      <c r="AN150" s="381"/>
      <c r="AO150" s="381"/>
      <c r="AP150" s="381"/>
      <c r="AQ150" s="381"/>
    </row>
    <row r="151" spans="1:43" s="815" customFormat="1" ht="11.25" customHeight="1" x14ac:dyDescent="0.2">
      <c r="A151" s="1030" t="s">
        <v>4507</v>
      </c>
      <c r="B151" s="1031">
        <v>140</v>
      </c>
      <c r="C151" s="1032">
        <v>39.357142857142854</v>
      </c>
      <c r="D151" s="1033">
        <v>83.610642857142835</v>
      </c>
      <c r="E151" s="1033">
        <v>3.5225937018459135</v>
      </c>
      <c r="F151" s="1033">
        <v>6.5102981059872214</v>
      </c>
      <c r="G151" s="1034"/>
      <c r="H151" s="1035">
        <v>300</v>
      </c>
      <c r="I151" s="1032">
        <v>13.906666666666666</v>
      </c>
      <c r="J151" s="1034">
        <v>74.616166666666658</v>
      </c>
      <c r="K151" s="1033">
        <v>3.9350850462334432</v>
      </c>
      <c r="L151" s="1036">
        <v>9.4445859985501492</v>
      </c>
      <c r="M151" s="1037"/>
      <c r="N151" s="1031">
        <v>412</v>
      </c>
      <c r="O151" s="1032">
        <v>7.2936893203883493</v>
      </c>
      <c r="P151" s="1034">
        <v>50.106796116504846</v>
      </c>
      <c r="Q151" s="1033">
        <v>5.0074415375412578</v>
      </c>
      <c r="R151" s="1036">
        <v>10.293687659333894</v>
      </c>
      <c r="U151"/>
      <c r="V151"/>
      <c r="X151"/>
      <c r="AG151" s="380"/>
      <c r="AH151" s="349"/>
      <c r="AI151" s="381"/>
      <c r="AJ151" s="381"/>
      <c r="AK151" s="381"/>
      <c r="AL151" s="381"/>
      <c r="AM151" s="381"/>
      <c r="AN151" s="381"/>
      <c r="AO151" s="381"/>
      <c r="AP151" s="381"/>
      <c r="AQ151" s="381"/>
    </row>
    <row r="152" spans="1:43" s="815" customFormat="1" ht="11.25" customHeight="1" x14ac:dyDescent="0.2">
      <c r="A152" s="1030" t="s">
        <v>4522</v>
      </c>
      <c r="B152" s="1031">
        <v>139</v>
      </c>
      <c r="C152" s="1032">
        <v>39.299999999999997</v>
      </c>
      <c r="D152" s="1033">
        <v>92.51</v>
      </c>
      <c r="E152" s="1033">
        <v>3.01</v>
      </c>
      <c r="F152" s="1033">
        <v>6.19</v>
      </c>
      <c r="G152" s="1034"/>
      <c r="H152" s="1035">
        <v>288</v>
      </c>
      <c r="I152" s="1032">
        <v>13.9</v>
      </c>
      <c r="J152" s="1034">
        <v>83.57</v>
      </c>
      <c r="K152" s="1033">
        <v>3.42</v>
      </c>
      <c r="L152" s="1036">
        <v>9.39</v>
      </c>
      <c r="M152" s="1037"/>
      <c r="N152" s="1031">
        <v>383</v>
      </c>
      <c r="O152" s="1032">
        <v>7.3</v>
      </c>
      <c r="P152" s="1034">
        <v>56.84</v>
      </c>
      <c r="Q152" s="1033">
        <v>3.93</v>
      </c>
      <c r="R152" s="1036">
        <v>10.199999999999999</v>
      </c>
      <c r="U152"/>
      <c r="V152"/>
      <c r="X152"/>
      <c r="AG152" s="380"/>
      <c r="AH152" s="349"/>
      <c r="AI152" s="381"/>
      <c r="AJ152" s="381"/>
      <c r="AK152" s="381"/>
      <c r="AL152" s="381"/>
      <c r="AM152" s="381"/>
      <c r="AN152" s="381"/>
      <c r="AO152" s="381"/>
      <c r="AP152" s="381"/>
      <c r="AQ152" s="381"/>
    </row>
    <row r="153" spans="1:43" s="815" customFormat="1" ht="11.25" customHeight="1" x14ac:dyDescent="0.2">
      <c r="A153" s="1030" t="s">
        <v>4524</v>
      </c>
      <c r="B153" s="1031">
        <v>137</v>
      </c>
      <c r="C153" s="1032">
        <v>39.576642335766422</v>
      </c>
      <c r="D153" s="1033">
        <v>97.696861313868609</v>
      </c>
      <c r="E153" s="1033">
        <v>2.8836924892102305</v>
      </c>
      <c r="F153" s="1033">
        <v>5.969832200734464</v>
      </c>
      <c r="G153" s="1034"/>
      <c r="H153" s="1035">
        <v>272</v>
      </c>
      <c r="I153" s="1032">
        <v>14.080882352941176</v>
      </c>
      <c r="J153" s="1034">
        <v>91.160073529411818</v>
      </c>
      <c r="K153" s="1033">
        <v>3.178708091236027</v>
      </c>
      <c r="L153" s="1036">
        <v>9.3552247923203495</v>
      </c>
      <c r="M153" s="1037"/>
      <c r="N153" s="1031">
        <v>365</v>
      </c>
      <c r="O153" s="1032">
        <v>7.3342465753424655</v>
      </c>
      <c r="P153" s="1034">
        <v>60.131780821917822</v>
      </c>
      <c r="Q153" s="1033">
        <v>3.6956957516953302</v>
      </c>
      <c r="R153" s="1036">
        <v>10.327248542625608</v>
      </c>
      <c r="U153"/>
      <c r="V153"/>
      <c r="X153"/>
      <c r="AG153" s="380"/>
      <c r="AH153" s="349"/>
      <c r="AI153" s="381"/>
      <c r="AJ153" s="381"/>
      <c r="AK153" s="381"/>
      <c r="AL153" s="381"/>
      <c r="AM153" s="381"/>
      <c r="AN153" s="381"/>
      <c r="AO153" s="381"/>
      <c r="AP153" s="381"/>
      <c r="AQ153" s="381"/>
    </row>
    <row r="154" spans="1:43" s="815" customFormat="1" ht="11.25" customHeight="1" x14ac:dyDescent="0.2">
      <c r="A154" s="1030" t="s">
        <v>4525</v>
      </c>
      <c r="B154" s="1031">
        <v>136</v>
      </c>
      <c r="C154" s="1032">
        <v>39.713235294117645</v>
      </c>
      <c r="D154" s="1033">
        <v>98.453750000000014</v>
      </c>
      <c r="E154" s="1033">
        <v>2.8270911133041343</v>
      </c>
      <c r="F154" s="1033">
        <v>5.9374124521184335</v>
      </c>
      <c r="G154" s="1034"/>
      <c r="H154" s="1035">
        <v>270</v>
      </c>
      <c r="I154" s="1032">
        <v>14.107407407407408</v>
      </c>
      <c r="J154" s="1034">
        <v>91.52925925925922</v>
      </c>
      <c r="K154" s="1033">
        <v>3.1110306634066465</v>
      </c>
      <c r="L154" s="1036">
        <v>9.2733576894258469</v>
      </c>
      <c r="M154" s="1037"/>
      <c r="N154" s="1031">
        <v>359</v>
      </c>
      <c r="O154" s="1032">
        <v>7.3565459610027855</v>
      </c>
      <c r="P154" s="1034">
        <v>61.292896935933193</v>
      </c>
      <c r="Q154" s="1033">
        <v>3.6396120451693017</v>
      </c>
      <c r="R154" s="1036">
        <v>10.33496442587426</v>
      </c>
      <c r="U154"/>
      <c r="V154"/>
      <c r="X154"/>
      <c r="AG154" s="380"/>
      <c r="AH154" s="349"/>
      <c r="AI154" s="381"/>
      <c r="AJ154" s="381"/>
      <c r="AK154" s="381"/>
      <c r="AL154" s="381"/>
      <c r="AM154" s="381"/>
      <c r="AN154" s="381"/>
      <c r="AO154" s="381"/>
      <c r="AP154" s="381"/>
      <c r="AQ154" s="381"/>
    </row>
    <row r="155" spans="1:43" s="815" customFormat="1" ht="11.25" customHeight="1" x14ac:dyDescent="0.2">
      <c r="A155" s="1030" t="s">
        <v>4538</v>
      </c>
      <c r="B155" s="1031">
        <v>136</v>
      </c>
      <c r="C155" s="1032">
        <v>39.786764705882355</v>
      </c>
      <c r="D155" s="1033">
        <v>103.35786764705882</v>
      </c>
      <c r="E155" s="1033">
        <v>2.8156932107406969</v>
      </c>
      <c r="F155" s="1033">
        <v>5.8495626148617195</v>
      </c>
      <c r="G155" s="1034"/>
      <c r="H155" s="1035">
        <v>271</v>
      </c>
      <c r="I155" s="1032">
        <v>14.129151291512915</v>
      </c>
      <c r="J155" s="1034">
        <v>94.840627306273035</v>
      </c>
      <c r="K155" s="1033">
        <v>3.0647826900028132</v>
      </c>
      <c r="L155" s="1036">
        <v>9.1647040333087961</v>
      </c>
      <c r="M155" s="1037"/>
      <c r="N155" s="1031">
        <v>350</v>
      </c>
      <c r="O155" s="1032">
        <v>7.3657142857142857</v>
      </c>
      <c r="P155" s="1034">
        <v>64.496999999999971</v>
      </c>
      <c r="Q155" s="1033">
        <v>3.6295228829890207</v>
      </c>
      <c r="R155" s="1036">
        <v>10.314084938501287</v>
      </c>
      <c r="U155"/>
      <c r="V155"/>
      <c r="X155"/>
      <c r="AG155" s="380"/>
      <c r="AH155" s="349"/>
      <c r="AI155" s="381"/>
      <c r="AJ155" s="381"/>
      <c r="AK155" s="381"/>
      <c r="AL155" s="381"/>
      <c r="AM155" s="381"/>
      <c r="AN155" s="381"/>
      <c r="AO155" s="381"/>
      <c r="AP155" s="381"/>
      <c r="AQ155" s="381"/>
    </row>
    <row r="156" spans="1:43" s="815" customFormat="1" ht="11.25" customHeight="1" x14ac:dyDescent="0.2">
      <c r="A156" s="1030" t="s">
        <v>4545</v>
      </c>
      <c r="B156" s="1031">
        <v>136</v>
      </c>
      <c r="C156" s="1032">
        <v>39.867647058823529</v>
      </c>
      <c r="D156" s="1033">
        <v>106.40154411764705</v>
      </c>
      <c r="E156" s="1033">
        <v>2.7492609920534083</v>
      </c>
      <c r="F156" s="1033">
        <v>5.4978320303240853</v>
      </c>
      <c r="G156" s="1034"/>
      <c r="H156" s="1035">
        <v>273</v>
      </c>
      <c r="I156" s="1032">
        <v>14.135531135531135</v>
      </c>
      <c r="J156" s="1034">
        <v>98.270183150183215</v>
      </c>
      <c r="K156" s="1033">
        <v>2.9974987895502894</v>
      </c>
      <c r="L156" s="1036">
        <v>9.1044445290452245</v>
      </c>
      <c r="M156" s="1037"/>
      <c r="N156" s="1031">
        <v>349</v>
      </c>
      <c r="O156" s="1032">
        <v>7.355300859598854</v>
      </c>
      <c r="P156" s="1034">
        <v>64.68068767908305</v>
      </c>
      <c r="Q156" s="1033">
        <v>3.5878733213179399</v>
      </c>
      <c r="R156" s="1036">
        <v>10.187806929430597</v>
      </c>
      <c r="U156"/>
      <c r="V156"/>
      <c r="X156"/>
      <c r="AG156" s="380"/>
      <c r="AH156" s="349"/>
      <c r="AI156" s="381"/>
      <c r="AJ156" s="381"/>
      <c r="AK156" s="381"/>
      <c r="AL156" s="381"/>
      <c r="AM156" s="381"/>
      <c r="AN156" s="381"/>
      <c r="AO156" s="381"/>
      <c r="AP156" s="381"/>
      <c r="AQ156" s="381"/>
    </row>
    <row r="157" spans="1:43" s="815" customFormat="1" ht="11.25" customHeight="1" x14ac:dyDescent="0.2">
      <c r="A157" s="1030" t="s">
        <v>4549</v>
      </c>
      <c r="B157" s="1031">
        <v>138</v>
      </c>
      <c r="C157" s="1032">
        <v>39.688405797101453</v>
      </c>
      <c r="D157" s="1033">
        <v>102.86999999999999</v>
      </c>
      <c r="E157" s="1033">
        <v>2.9284337274664551</v>
      </c>
      <c r="F157" s="1033">
        <v>5.4966686657625621</v>
      </c>
      <c r="G157" s="1034"/>
      <c r="H157" s="1035">
        <v>271</v>
      </c>
      <c r="I157" s="1032">
        <v>14.00369003690037</v>
      </c>
      <c r="J157" s="1034">
        <v>96.03767527675285</v>
      </c>
      <c r="K157" s="1033">
        <v>3.1136445436514135</v>
      </c>
      <c r="L157" s="1036">
        <v>8.9788730861464767</v>
      </c>
      <c r="M157" s="1037"/>
      <c r="N157" s="1031">
        <v>337</v>
      </c>
      <c r="O157" s="1032">
        <v>7.3501483679525226</v>
      </c>
      <c r="P157" s="1034">
        <v>64.063887240356095</v>
      </c>
      <c r="Q157" s="1033">
        <v>3.743693610945086</v>
      </c>
      <c r="R157" s="1036">
        <v>10.123569611486685</v>
      </c>
      <c r="U157"/>
      <c r="V157"/>
      <c r="X157"/>
      <c r="AG157" s="380"/>
      <c r="AH157" s="349"/>
      <c r="AI157" s="381"/>
      <c r="AJ157" s="381"/>
      <c r="AK157" s="381"/>
      <c r="AL157" s="381"/>
      <c r="AM157" s="381"/>
      <c r="AN157" s="381"/>
      <c r="AO157" s="381"/>
      <c r="AP157" s="381"/>
      <c r="AQ157" s="381"/>
    </row>
    <row r="158" spans="1:43" s="815" customFormat="1" ht="11.25" customHeight="1" x14ac:dyDescent="0.2">
      <c r="A158" s="1030" t="s">
        <v>4556</v>
      </c>
      <c r="B158" s="1031">
        <v>139</v>
      </c>
      <c r="C158" s="1032">
        <v>39.748201438848923</v>
      </c>
      <c r="D158" s="1033">
        <v>99.561870503597149</v>
      </c>
      <c r="E158" s="1033">
        <v>2.9395438171615487</v>
      </c>
      <c r="F158" s="1033">
        <v>5.3249791848326975</v>
      </c>
      <c r="G158" s="1034"/>
      <c r="H158" s="1035">
        <v>274</v>
      </c>
      <c r="I158" s="1032">
        <v>14.007299270072993</v>
      </c>
      <c r="J158" s="1034">
        <v>96.8528832116789</v>
      </c>
      <c r="K158" s="1033">
        <v>3.0502461858062477</v>
      </c>
      <c r="L158" s="1036">
        <v>8.8312211083694088</v>
      </c>
      <c r="M158" s="1037"/>
      <c r="N158" s="1031">
        <v>329</v>
      </c>
      <c r="O158" s="1032">
        <v>7.3738601823708203</v>
      </c>
      <c r="P158" s="1034">
        <v>63.626504559270472</v>
      </c>
      <c r="Q158" s="1033">
        <v>3.5401289764229791</v>
      </c>
      <c r="R158" s="1036">
        <v>10.261919429232648</v>
      </c>
      <c r="AG158" s="380"/>
      <c r="AH158" s="349"/>
      <c r="AI158" s="381"/>
      <c r="AJ158" s="381"/>
      <c r="AK158" s="381"/>
      <c r="AL158" s="381"/>
      <c r="AM158" s="381"/>
      <c r="AN158" s="381"/>
      <c r="AO158" s="381"/>
      <c r="AP158" s="381"/>
      <c r="AQ158" s="381"/>
    </row>
    <row r="159" spans="1:43" s="815" customFormat="1" ht="11.25" customHeight="1" x14ac:dyDescent="0.2">
      <c r="A159" s="1030" t="s">
        <v>4564</v>
      </c>
      <c r="B159" s="1031">
        <v>138</v>
      </c>
      <c r="C159" s="1032">
        <v>39.971014492753625</v>
      </c>
      <c r="D159" s="1033">
        <v>109.4044202898551</v>
      </c>
      <c r="E159" s="1033">
        <v>2.6576718412550706</v>
      </c>
      <c r="F159" s="1033">
        <v>5.5121928155969773</v>
      </c>
      <c r="G159" s="1034"/>
      <c r="H159" s="1035">
        <v>279</v>
      </c>
      <c r="I159" s="1032">
        <v>13.96774193548387</v>
      </c>
      <c r="J159" s="1034">
        <v>106.08770609318998</v>
      </c>
      <c r="K159" s="1033">
        <v>2.742189200762569</v>
      </c>
      <c r="L159" s="1036">
        <v>8.6369218758858004</v>
      </c>
      <c r="M159" s="1037"/>
      <c r="N159" s="1031">
        <v>308</v>
      </c>
      <c r="O159" s="1032">
        <v>7.3474025974025974</v>
      </c>
      <c r="P159" s="1034">
        <v>70.509318181818131</v>
      </c>
      <c r="Q159" s="1033">
        <v>3.1440288881309595</v>
      </c>
      <c r="R159" s="1036">
        <v>10.391072492979749</v>
      </c>
      <c r="AG159" s="380"/>
      <c r="AH159" s="349"/>
      <c r="AI159" s="381"/>
      <c r="AJ159" s="381"/>
      <c r="AK159" s="381"/>
      <c r="AL159" s="381"/>
      <c r="AM159" s="381"/>
      <c r="AN159" s="381"/>
      <c r="AO159" s="381"/>
      <c r="AP159" s="381"/>
      <c r="AQ159" s="381"/>
    </row>
    <row r="160" spans="1:43" s="815" customFormat="1" ht="11.25" customHeight="1" x14ac:dyDescent="0.2">
      <c r="A160" s="1030" t="s">
        <v>4614</v>
      </c>
      <c r="B160" s="1031">
        <v>140</v>
      </c>
      <c r="C160" s="1032">
        <v>39.964285714285715</v>
      </c>
      <c r="D160" s="1033">
        <v>109.77242857142853</v>
      </c>
      <c r="E160" s="1033">
        <v>2.6329332862621917</v>
      </c>
      <c r="F160" s="1033">
        <v>5.490847998481426</v>
      </c>
      <c r="G160" s="1034"/>
      <c r="H160" s="1035">
        <v>307</v>
      </c>
      <c r="I160" s="1032">
        <v>13.745928338762216</v>
      </c>
      <c r="J160" s="1034">
        <v>105.19013029315958</v>
      </c>
      <c r="K160" s="1033">
        <v>2.8160789094711509</v>
      </c>
      <c r="L160" s="1036">
        <v>8.8930463088825835</v>
      </c>
      <c r="M160" s="1037"/>
      <c r="N160" s="1031">
        <v>282</v>
      </c>
      <c r="O160" s="1032">
        <v>7.3510638297872344</v>
      </c>
      <c r="P160" s="1034">
        <v>76.688014184397161</v>
      </c>
      <c r="Q160" s="1033">
        <v>2.9373733478355732</v>
      </c>
      <c r="R160" s="1036">
        <v>10.204688034060631</v>
      </c>
      <c r="AG160" s="380"/>
      <c r="AH160" s="349"/>
      <c r="AI160" s="381"/>
      <c r="AJ160" s="381"/>
      <c r="AK160" s="381"/>
      <c r="AL160" s="381"/>
      <c r="AM160" s="381"/>
      <c r="AN160" s="381"/>
      <c r="AO160" s="381"/>
      <c r="AP160" s="381"/>
      <c r="AQ160" s="381"/>
    </row>
    <row r="161" spans="1:50" s="815" customFormat="1" ht="11.25" customHeight="1" x14ac:dyDescent="0.2">
      <c r="A161" s="930" t="s">
        <v>4664</v>
      </c>
      <c r="B161" s="931">
        <v>142</v>
      </c>
      <c r="C161" s="932">
        <v>39.866197183098592</v>
      </c>
      <c r="D161" s="933">
        <v>106.1505633802817</v>
      </c>
      <c r="E161" s="933">
        <v>2.6666459792672672</v>
      </c>
      <c r="F161" s="933">
        <v>5.4383763128093348</v>
      </c>
      <c r="G161" s="934"/>
      <c r="H161" s="935">
        <v>313</v>
      </c>
      <c r="I161" s="932">
        <v>13.635782747603834</v>
      </c>
      <c r="J161" s="934">
        <v>102.70159744408949</v>
      </c>
      <c r="K161" s="933">
        <v>2.7690392351050352</v>
      </c>
      <c r="L161" s="936">
        <v>8.8845714850002526</v>
      </c>
      <c r="M161" s="937"/>
      <c r="N161" s="931">
        <v>280</v>
      </c>
      <c r="O161" s="932">
        <v>7.3357142857142854</v>
      </c>
      <c r="P161" s="934">
        <v>79.250750000000053</v>
      </c>
      <c r="Q161" s="933">
        <v>2.9237279934474496</v>
      </c>
      <c r="R161" s="936">
        <v>9.981181982413263</v>
      </c>
      <c r="AG161" s="380"/>
      <c r="AH161" s="349"/>
      <c r="AI161" s="381"/>
      <c r="AJ161" s="381"/>
      <c r="AK161" s="381"/>
      <c r="AL161" s="381"/>
      <c r="AM161" s="381"/>
      <c r="AN161" s="381"/>
      <c r="AO161" s="381"/>
      <c r="AP161" s="381"/>
      <c r="AQ161" s="381"/>
    </row>
    <row r="162" spans="1:50" s="815" customFormat="1" ht="11.25" customHeight="1" x14ac:dyDescent="0.2">
      <c r="A162" s="930" t="s">
        <v>4663</v>
      </c>
      <c r="B162" s="931">
        <v>142</v>
      </c>
      <c r="C162" s="932">
        <v>39.992957746478872</v>
      </c>
      <c r="D162" s="933">
        <v>108.76492957746483</v>
      </c>
      <c r="E162" s="933">
        <v>2.5409658791155394</v>
      </c>
      <c r="F162" s="933">
        <v>5.299876376429701</v>
      </c>
      <c r="G162" s="934"/>
      <c r="H162" s="935">
        <v>322</v>
      </c>
      <c r="I162" s="932">
        <v>13.670807453416149</v>
      </c>
      <c r="J162" s="934">
        <v>105.9662111801242</v>
      </c>
      <c r="K162" s="933">
        <v>2.683425683528974</v>
      </c>
      <c r="L162" s="936">
        <v>7.5904981155637179</v>
      </c>
      <c r="M162" s="937"/>
      <c r="N162" s="931">
        <v>280</v>
      </c>
      <c r="O162" s="932">
        <v>7.3428571428571425</v>
      </c>
      <c r="P162" s="934">
        <v>83.098392857142883</v>
      </c>
      <c r="Q162" s="933">
        <v>2.7233860195879065</v>
      </c>
      <c r="R162" s="936">
        <v>10.243329035743946</v>
      </c>
      <c r="AG162" s="380"/>
      <c r="AH162" s="349"/>
      <c r="AI162" s="381"/>
      <c r="AJ162" s="381"/>
      <c r="AK162" s="381"/>
      <c r="AL162" s="381"/>
      <c r="AM162" s="381"/>
      <c r="AN162" s="381"/>
      <c r="AO162" s="381"/>
      <c r="AP162" s="381"/>
      <c r="AQ162" s="381"/>
    </row>
    <row r="163" spans="1:50" ht="11.25" customHeight="1" x14ac:dyDescent="0.2">
      <c r="A163" s="930" t="s">
        <v>4674</v>
      </c>
      <c r="B163" s="931">
        <f>'All CCC'!B754</f>
        <v>141</v>
      </c>
      <c r="C163" s="932">
        <f>'All CCC'!E754</f>
        <v>40.00709219858156</v>
      </c>
      <c r="D163" s="933">
        <f>'All CCC'!I754</f>
        <v>115.61092198581562</v>
      </c>
      <c r="E163" s="933">
        <f>'All CCC'!J754</f>
        <v>2.3725684659397412</v>
      </c>
      <c r="F163" s="933">
        <f>'All CCC'!R754</f>
        <v>5.2888295001204577</v>
      </c>
      <c r="G163" s="934"/>
      <c r="H163" s="935">
        <f>'All CCC'!B755</f>
        <v>326</v>
      </c>
      <c r="I163" s="932">
        <f>'All CCC'!E755</f>
        <v>13.64723926380368</v>
      </c>
      <c r="J163" s="934">
        <f>'All CCC'!I755</f>
        <v>112.55552147239258</v>
      </c>
      <c r="K163" s="933">
        <f>'All CCC'!J755</f>
        <v>2.5437385597365236</v>
      </c>
      <c r="L163" s="936">
        <f>'All CCC'!R755</f>
        <v>7.6479243096699241</v>
      </c>
      <c r="M163" s="937"/>
      <c r="N163" s="931">
        <f>'All CCC'!B756</f>
        <v>278</v>
      </c>
      <c r="O163" s="932">
        <f>'All CCC'!E756</f>
        <v>7.3417266187050361</v>
      </c>
      <c r="P163" s="934">
        <f>'All CCC'!I756</f>
        <v>86.54428057553956</v>
      </c>
      <c r="Q163" s="933">
        <f>'All CCC'!J756</f>
        <v>2.5710911345245764</v>
      </c>
      <c r="R163" s="936">
        <f>'All CCC'!R756</f>
        <v>10.139378991126224</v>
      </c>
      <c r="W163" s="815"/>
      <c r="AG163" s="110"/>
      <c r="AH163" s="110"/>
      <c r="AI163" s="110"/>
      <c r="AJ163" s="110"/>
      <c r="AK163" s="110"/>
      <c r="AL163" s="110"/>
      <c r="AM163" s="110"/>
      <c r="AN163" s="110"/>
      <c r="AO163" s="110"/>
    </row>
    <row r="164" spans="1:50" ht="11.25" customHeight="1" x14ac:dyDescent="0.2">
      <c r="A164" s="110"/>
      <c r="B164" s="383"/>
      <c r="C164" s="384"/>
      <c r="D164" s="310"/>
      <c r="E164" s="310"/>
      <c r="F164" s="310"/>
      <c r="G164" s="310"/>
      <c r="H164" s="383"/>
      <c r="I164" s="384"/>
      <c r="J164" s="310"/>
      <c r="K164" s="310"/>
      <c r="L164" s="310"/>
      <c r="M164" s="9"/>
      <c r="N164" s="110"/>
      <c r="O164" s="110"/>
      <c r="P164" s="110"/>
      <c r="Q164" s="110"/>
      <c r="R164" s="110"/>
      <c r="W164" s="815"/>
      <c r="AG164" s="110"/>
      <c r="AH164" s="110"/>
      <c r="AI164" s="110"/>
      <c r="AJ164" s="110"/>
      <c r="AK164" s="110"/>
      <c r="AL164" s="110"/>
      <c r="AM164" s="110"/>
      <c r="AN164" s="110"/>
      <c r="AO164" s="110"/>
    </row>
    <row r="165" spans="1:50" ht="11.25" customHeight="1" x14ac:dyDescent="0.2">
      <c r="A165" s="110"/>
      <c r="B165" s="9"/>
      <c r="C165" s="280"/>
      <c r="D165" s="280"/>
      <c r="E165" s="280"/>
      <c r="F165" s="280"/>
      <c r="G165" s="9"/>
      <c r="H165" s="110"/>
      <c r="I165" s="110"/>
      <c r="J165" s="110"/>
      <c r="K165" s="110"/>
      <c r="L165" s="110"/>
      <c r="M165" s="110"/>
      <c r="N165" s="110"/>
      <c r="O165" s="110"/>
      <c r="P165" s="110"/>
      <c r="Q165" s="110"/>
      <c r="R165" s="110"/>
      <c r="W165" s="815"/>
      <c r="AG165" s="110"/>
      <c r="AH165" s="110"/>
      <c r="AI165" s="110"/>
      <c r="AJ165" s="110"/>
      <c r="AK165" s="110"/>
      <c r="AL165" s="110"/>
      <c r="AM165" s="110"/>
      <c r="AN165" s="110"/>
      <c r="AO165" s="110"/>
    </row>
    <row r="166" spans="1:50" ht="11.25" customHeight="1" x14ac:dyDescent="0.2">
      <c r="A166" s="110"/>
      <c r="B166" s="9"/>
      <c r="C166" s="280"/>
      <c r="D166" s="280"/>
      <c r="E166" s="280"/>
      <c r="F166" s="280"/>
      <c r="G166" s="9"/>
      <c r="H166" s="110"/>
      <c r="I166" s="110"/>
      <c r="J166" s="110"/>
      <c r="K166" s="110"/>
      <c r="L166" s="110"/>
      <c r="M166" s="110"/>
      <c r="N166" s="110"/>
      <c r="O166" s="110"/>
      <c r="P166" s="110"/>
      <c r="Q166" s="110"/>
      <c r="R166" s="110"/>
      <c r="W166" s="815"/>
      <c r="AG166" s="110"/>
      <c r="AH166" s="110"/>
      <c r="AI166" s="110"/>
      <c r="AJ166" s="110"/>
      <c r="AK166" s="110"/>
      <c r="AL166" s="110"/>
      <c r="AM166" s="110"/>
      <c r="AN166" s="110"/>
      <c r="AO166" s="110"/>
    </row>
    <row r="167" spans="1:50" ht="11.25" customHeight="1" x14ac:dyDescent="0.2">
      <c r="A167" s="110"/>
      <c r="B167" s="9"/>
      <c r="C167" s="280"/>
      <c r="D167" s="280"/>
      <c r="E167" s="280"/>
      <c r="F167" s="280"/>
      <c r="G167" s="9"/>
      <c r="H167" s="110"/>
      <c r="I167" s="110"/>
      <c r="J167" s="110"/>
      <c r="K167" s="110"/>
      <c r="L167" s="110"/>
      <c r="M167" s="110"/>
      <c r="N167" s="110"/>
      <c r="O167" s="110"/>
      <c r="P167" s="110"/>
      <c r="Q167" s="110"/>
      <c r="R167" s="110"/>
      <c r="W167" s="815"/>
      <c r="AG167" s="110"/>
      <c r="AH167" s="110"/>
      <c r="AI167" s="110"/>
      <c r="AJ167" s="110"/>
      <c r="AK167" s="110"/>
      <c r="AL167" s="110"/>
      <c r="AM167" s="110"/>
      <c r="AN167" s="110"/>
      <c r="AO167" s="110"/>
    </row>
    <row r="168" spans="1:50" ht="11.1" customHeight="1" x14ac:dyDescent="0.2">
      <c r="A168" s="110"/>
      <c r="B168" s="386"/>
      <c r="C168" s="929"/>
      <c r="D168" s="929"/>
      <c r="E168" s="25"/>
      <c r="F168" s="25"/>
      <c r="G168" s="9"/>
      <c r="H168" s="110"/>
      <c r="I168" s="110"/>
      <c r="J168" s="110"/>
      <c r="K168" s="110"/>
      <c r="L168" s="110"/>
      <c r="M168" s="110"/>
      <c r="N168" s="110"/>
      <c r="O168" s="110"/>
      <c r="P168" s="110"/>
      <c r="Q168" s="110"/>
      <c r="R168" s="110"/>
      <c r="W168" s="815"/>
      <c r="AG168" s="110"/>
      <c r="AH168" s="110"/>
      <c r="AI168" s="110"/>
      <c r="AJ168" s="110"/>
      <c r="AK168" s="110"/>
      <c r="AL168" s="110"/>
      <c r="AM168" s="110"/>
      <c r="AN168" s="110"/>
      <c r="AO168" s="110"/>
    </row>
    <row r="169" spans="1:50" ht="11.1" customHeight="1" x14ac:dyDescent="0.2">
      <c r="A169" s="1054"/>
      <c r="B169" s="9"/>
      <c r="C169" s="238"/>
      <c r="D169" s="238"/>
      <c r="E169" s="238"/>
      <c r="F169" s="280"/>
      <c r="G169" s="9"/>
      <c r="H169" s="110"/>
      <c r="I169" s="110"/>
      <c r="J169" s="110"/>
      <c r="K169" s="110"/>
      <c r="L169" s="110"/>
      <c r="M169" s="110"/>
      <c r="N169" s="110"/>
      <c r="O169" s="110"/>
      <c r="P169" s="110"/>
      <c r="Q169" s="110"/>
      <c r="R169" s="110"/>
      <c r="W169" s="815"/>
      <c r="AG169" s="110"/>
      <c r="AH169" s="110"/>
      <c r="AI169" s="110"/>
      <c r="AJ169" s="110"/>
      <c r="AK169" s="110"/>
      <c r="AL169" s="110"/>
      <c r="AM169" s="110"/>
      <c r="AN169" s="110"/>
      <c r="AO169" s="110"/>
    </row>
    <row r="170" spans="1:50" ht="11.1" customHeight="1" x14ac:dyDescent="0.2">
      <c r="A170" s="110"/>
      <c r="B170" s="9"/>
      <c r="C170" s="238"/>
      <c r="D170" s="238"/>
      <c r="E170" s="238"/>
      <c r="F170" s="238"/>
      <c r="G170" s="9"/>
      <c r="H170" s="110"/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W170" s="815"/>
      <c r="AG170" s="110"/>
      <c r="AH170" s="110"/>
      <c r="AI170" s="110"/>
      <c r="AJ170" s="110"/>
      <c r="AK170" s="110"/>
      <c r="AL170" s="110"/>
      <c r="AM170" s="110"/>
      <c r="AN170" s="110"/>
      <c r="AO170" s="110"/>
    </row>
    <row r="171" spans="1:50" ht="11.1" customHeight="1" x14ac:dyDescent="0.2">
      <c r="A171" s="110"/>
      <c r="B171" s="9"/>
      <c r="C171" s="238"/>
      <c r="D171" s="238"/>
      <c r="E171" s="238"/>
      <c r="F171" s="238"/>
      <c r="G171" s="9"/>
      <c r="H171" s="389" t="s">
        <v>3346</v>
      </c>
      <c r="I171" s="110"/>
      <c r="J171" s="110"/>
      <c r="K171" s="110"/>
      <c r="L171" s="110"/>
      <c r="M171" s="110"/>
      <c r="N171" s="110"/>
      <c r="O171" s="110"/>
      <c r="P171" s="110"/>
      <c r="Q171" s="110"/>
      <c r="R171" s="110"/>
      <c r="W171" s="815"/>
      <c r="AG171" s="110"/>
      <c r="AH171" s="9"/>
      <c r="AI171" s="238"/>
      <c r="AJ171" s="238"/>
      <c r="AK171" s="238"/>
      <c r="AL171" s="238"/>
      <c r="AM171" s="9"/>
      <c r="AN171" s="389" t="s">
        <v>3346</v>
      </c>
      <c r="AO171" s="110"/>
      <c r="AP171" s="110"/>
      <c r="AQ171" s="110"/>
      <c r="AR171" s="110"/>
      <c r="AS171" s="110"/>
      <c r="AT171" s="110"/>
      <c r="AU171" s="110"/>
      <c r="AV171" s="110"/>
      <c r="AW171" s="110"/>
      <c r="AX171" s="110"/>
    </row>
    <row r="172" spans="1:50" ht="11.25" customHeight="1" x14ac:dyDescent="0.2">
      <c r="W172" s="815"/>
    </row>
    <row r="173" spans="1:50" x14ac:dyDescent="0.2">
      <c r="W173" s="815"/>
    </row>
    <row r="174" spans="1:50" x14ac:dyDescent="0.2">
      <c r="W174" s="815"/>
    </row>
    <row r="175" spans="1:50" x14ac:dyDescent="0.2">
      <c r="W175" s="815"/>
    </row>
    <row r="176" spans="1:50" x14ac:dyDescent="0.2">
      <c r="W176" s="815"/>
    </row>
    <row r="177" spans="22:23" x14ac:dyDescent="0.2">
      <c r="W177" s="815"/>
    </row>
    <row r="178" spans="22:23" x14ac:dyDescent="0.2">
      <c r="W178" s="815"/>
    </row>
    <row r="179" spans="22:23" x14ac:dyDescent="0.2">
      <c r="W179" s="815"/>
    </row>
    <row r="180" spans="22:23" x14ac:dyDescent="0.2">
      <c r="W180" s="815"/>
    </row>
    <row r="181" spans="22:23" x14ac:dyDescent="0.2">
      <c r="W181" s="815"/>
    </row>
    <row r="182" spans="22:23" x14ac:dyDescent="0.2">
      <c r="W182" s="815"/>
    </row>
    <row r="183" spans="22:23" x14ac:dyDescent="0.2">
      <c r="W183" s="815"/>
    </row>
    <row r="184" spans="22:23" x14ac:dyDescent="0.2">
      <c r="W184" s="815"/>
    </row>
    <row r="185" spans="22:23" x14ac:dyDescent="0.2">
      <c r="W185" s="815"/>
    </row>
    <row r="186" spans="22:23" x14ac:dyDescent="0.2">
      <c r="W186" s="815"/>
    </row>
    <row r="187" spans="22:23" x14ac:dyDescent="0.2">
      <c r="V187" s="431"/>
      <c r="W187" s="815"/>
    </row>
    <row r="188" spans="22:23" x14ac:dyDescent="0.2">
      <c r="W188" s="815"/>
    </row>
    <row r="189" spans="22:23" x14ac:dyDescent="0.2">
      <c r="W189" s="815"/>
    </row>
    <row r="190" spans="22:23" x14ac:dyDescent="0.2">
      <c r="W190" s="815"/>
    </row>
    <row r="191" spans="22:23" x14ac:dyDescent="0.2">
      <c r="W191" s="815"/>
    </row>
    <row r="192" spans="22:23" x14ac:dyDescent="0.2">
      <c r="W192" s="815"/>
    </row>
    <row r="193" spans="23:23" x14ac:dyDescent="0.2">
      <c r="W193" s="815"/>
    </row>
    <row r="194" spans="23:23" x14ac:dyDescent="0.2">
      <c r="W194" s="815"/>
    </row>
    <row r="195" spans="23:23" x14ac:dyDescent="0.2">
      <c r="W195" s="815"/>
    </row>
    <row r="196" spans="23:23" x14ac:dyDescent="0.2">
      <c r="W196" s="815"/>
    </row>
    <row r="197" spans="23:23" x14ac:dyDescent="0.2">
      <c r="W197" s="815"/>
    </row>
    <row r="198" spans="23:23" x14ac:dyDescent="0.2">
      <c r="W198" s="815"/>
    </row>
    <row r="199" spans="23:23" x14ac:dyDescent="0.2">
      <c r="W199" s="815"/>
    </row>
    <row r="200" spans="23:23" x14ac:dyDescent="0.2">
      <c r="W200" s="815"/>
    </row>
    <row r="201" spans="23:23" x14ac:dyDescent="0.2">
      <c r="W201" s="815"/>
    </row>
    <row r="202" spans="23:23" x14ac:dyDescent="0.2">
      <c r="W202" s="815"/>
    </row>
    <row r="203" spans="23:23" x14ac:dyDescent="0.2">
      <c r="W203" s="815"/>
    </row>
    <row r="204" spans="23:23" x14ac:dyDescent="0.2">
      <c r="W204" s="815"/>
    </row>
    <row r="205" spans="23:23" x14ac:dyDescent="0.2">
      <c r="W205" s="815"/>
    </row>
    <row r="206" spans="23:23" x14ac:dyDescent="0.2">
      <c r="W206" s="815"/>
    </row>
    <row r="207" spans="23:23" x14ac:dyDescent="0.2">
      <c r="W207" s="815"/>
    </row>
    <row r="208" spans="23:23" x14ac:dyDescent="0.2">
      <c r="W208" s="815"/>
    </row>
    <row r="209" spans="23:23" x14ac:dyDescent="0.2">
      <c r="W209" s="815"/>
    </row>
    <row r="210" spans="23:23" x14ac:dyDescent="0.2">
      <c r="W210" s="815"/>
    </row>
    <row r="211" spans="23:23" x14ac:dyDescent="0.2">
      <c r="W211" s="815"/>
    </row>
    <row r="212" spans="23:23" x14ac:dyDescent="0.2">
      <c r="W212" s="815"/>
    </row>
    <row r="213" spans="23:23" x14ac:dyDescent="0.2">
      <c r="W213" s="815"/>
    </row>
    <row r="214" spans="23:23" x14ac:dyDescent="0.2">
      <c r="W214" s="815"/>
    </row>
    <row r="215" spans="23:23" x14ac:dyDescent="0.2">
      <c r="W215" s="815"/>
    </row>
    <row r="216" spans="23:23" x14ac:dyDescent="0.2">
      <c r="W216" s="815"/>
    </row>
    <row r="217" spans="23:23" x14ac:dyDescent="0.2">
      <c r="W217" s="815"/>
    </row>
    <row r="218" spans="23:23" x14ac:dyDescent="0.2">
      <c r="W218" s="815"/>
    </row>
    <row r="219" spans="23:23" x14ac:dyDescent="0.2">
      <c r="W219" s="815"/>
    </row>
    <row r="220" spans="23:23" x14ac:dyDescent="0.2">
      <c r="W220" s="815"/>
    </row>
    <row r="221" spans="23:23" x14ac:dyDescent="0.2">
      <c r="W221" s="815"/>
    </row>
    <row r="222" spans="23:23" x14ac:dyDescent="0.2">
      <c r="W222" s="815"/>
    </row>
    <row r="223" spans="23:23" x14ac:dyDescent="0.2">
      <c r="W223" s="815"/>
    </row>
    <row r="224" spans="23:23" x14ac:dyDescent="0.2">
      <c r="W224" s="815"/>
    </row>
    <row r="225" spans="23:23" x14ac:dyDescent="0.2">
      <c r="W225" s="815"/>
    </row>
    <row r="226" spans="23:23" x14ac:dyDescent="0.2">
      <c r="W226" s="815"/>
    </row>
    <row r="227" spans="23:23" x14ac:dyDescent="0.2">
      <c r="W227" s="815"/>
    </row>
    <row r="228" spans="23:23" x14ac:dyDescent="0.2">
      <c r="W228" s="815"/>
    </row>
    <row r="229" spans="23:23" x14ac:dyDescent="0.2">
      <c r="W229" s="815"/>
    </row>
    <row r="230" spans="23:23" x14ac:dyDescent="0.2">
      <c r="W230" s="815"/>
    </row>
    <row r="231" spans="23:23" x14ac:dyDescent="0.2">
      <c r="W231" s="815"/>
    </row>
    <row r="232" spans="23:23" x14ac:dyDescent="0.2">
      <c r="W232" s="815"/>
    </row>
    <row r="233" spans="23:23" x14ac:dyDescent="0.2">
      <c r="W233" s="815"/>
    </row>
    <row r="234" spans="23:23" x14ac:dyDescent="0.2">
      <c r="W234" s="815"/>
    </row>
    <row r="235" spans="23:23" x14ac:dyDescent="0.2">
      <c r="W235" s="815"/>
    </row>
    <row r="236" spans="23:23" x14ac:dyDescent="0.2">
      <c r="W236" s="815"/>
    </row>
    <row r="237" spans="23:23" x14ac:dyDescent="0.2">
      <c r="W237" s="815"/>
    </row>
    <row r="238" spans="23:23" x14ac:dyDescent="0.2">
      <c r="W238" s="815"/>
    </row>
    <row r="239" spans="23:23" x14ac:dyDescent="0.2">
      <c r="W239" s="815"/>
    </row>
    <row r="240" spans="23:23" x14ac:dyDescent="0.2">
      <c r="W240" s="815"/>
    </row>
    <row r="241" spans="23:23" x14ac:dyDescent="0.2">
      <c r="W241" s="815"/>
    </row>
    <row r="242" spans="23:23" x14ac:dyDescent="0.2">
      <c r="W242" s="815"/>
    </row>
    <row r="243" spans="23:23" x14ac:dyDescent="0.2">
      <c r="W243" s="815"/>
    </row>
    <row r="244" spans="23:23" x14ac:dyDescent="0.2">
      <c r="W244" s="815"/>
    </row>
    <row r="245" spans="23:23" x14ac:dyDescent="0.2">
      <c r="W245" s="815"/>
    </row>
    <row r="246" spans="23:23" x14ac:dyDescent="0.2">
      <c r="W246" s="815"/>
    </row>
    <row r="247" spans="23:23" x14ac:dyDescent="0.2">
      <c r="W247" s="815"/>
    </row>
    <row r="248" spans="23:23" x14ac:dyDescent="0.2">
      <c r="W248" s="815"/>
    </row>
    <row r="249" spans="23:23" x14ac:dyDescent="0.2">
      <c r="W249" s="815"/>
    </row>
    <row r="250" spans="23:23" x14ac:dyDescent="0.2">
      <c r="W250" s="815"/>
    </row>
    <row r="251" spans="23:23" x14ac:dyDescent="0.2">
      <c r="W251" s="815"/>
    </row>
    <row r="252" spans="23:23" x14ac:dyDescent="0.2">
      <c r="W252" s="815"/>
    </row>
    <row r="253" spans="23:23" x14ac:dyDescent="0.2">
      <c r="W253" s="815"/>
    </row>
    <row r="581" spans="1:3" x14ac:dyDescent="0.2">
      <c r="A581" s="457"/>
      <c r="B581" s="579"/>
      <c r="C581" s="457"/>
    </row>
    <row r="582" spans="1:3" x14ac:dyDescent="0.2">
      <c r="A582" s="518"/>
      <c r="B582" s="579"/>
      <c r="C582" s="457"/>
    </row>
    <row r="583" spans="1:3" x14ac:dyDescent="0.2">
      <c r="A583" s="518"/>
      <c r="B583" s="579"/>
      <c r="C583" s="457"/>
    </row>
    <row r="584" spans="1:3" x14ac:dyDescent="0.2">
      <c r="A584" s="518"/>
      <c r="B584" s="579"/>
      <c r="C584" s="457"/>
    </row>
    <row r="585" spans="1:3" x14ac:dyDescent="0.2">
      <c r="A585" s="518"/>
      <c r="B585" s="579"/>
      <c r="C585" s="457"/>
    </row>
    <row r="586" spans="1:3" x14ac:dyDescent="0.2">
      <c r="A586" s="518"/>
      <c r="B586" s="579"/>
      <c r="C586" s="457"/>
    </row>
    <row r="587" spans="1:3" x14ac:dyDescent="0.2">
      <c r="A587" s="518"/>
      <c r="B587" s="579"/>
      <c r="C587" s="457"/>
    </row>
    <row r="588" spans="1:3" x14ac:dyDescent="0.2">
      <c r="A588" s="518"/>
      <c r="B588" s="579"/>
      <c r="C588" s="457"/>
    </row>
    <row r="589" spans="1:3" x14ac:dyDescent="0.2">
      <c r="A589" s="518"/>
      <c r="B589" s="579"/>
      <c r="C589" s="457"/>
    </row>
    <row r="590" spans="1:3" x14ac:dyDescent="0.2">
      <c r="A590" s="518"/>
      <c r="B590" s="579"/>
      <c r="C590" s="457"/>
    </row>
    <row r="591" spans="1:3" x14ac:dyDescent="0.2">
      <c r="A591" s="518"/>
      <c r="B591" s="579"/>
      <c r="C591" s="457"/>
    </row>
    <row r="592" spans="1:3" x14ac:dyDescent="0.2">
      <c r="A592" s="518"/>
      <c r="B592" s="579"/>
      <c r="C592" s="457"/>
    </row>
    <row r="593" spans="1:3" x14ac:dyDescent="0.2">
      <c r="A593" s="518"/>
      <c r="B593" s="579"/>
      <c r="C593" s="457"/>
    </row>
    <row r="594" spans="1:3" x14ac:dyDescent="0.2">
      <c r="A594" s="518"/>
      <c r="B594" s="579"/>
      <c r="C594" s="457"/>
    </row>
    <row r="595" spans="1:3" x14ac:dyDescent="0.2">
      <c r="A595" s="518"/>
      <c r="B595" s="579"/>
      <c r="C595" s="457"/>
    </row>
    <row r="596" spans="1:3" x14ac:dyDescent="0.2">
      <c r="A596" s="518"/>
      <c r="B596" s="579"/>
      <c r="C596" s="457"/>
    </row>
    <row r="597" spans="1:3" x14ac:dyDescent="0.2">
      <c r="A597" s="457"/>
      <c r="B597" s="579"/>
      <c r="C597" s="457"/>
    </row>
    <row r="598" spans="1:3" x14ac:dyDescent="0.2">
      <c r="B598" s="580"/>
    </row>
  </sheetData>
  <sheetProtection selectLockedCells="1" selectUnlockedCells="1"/>
  <sortState ref="U102:V122">
    <sortCondition ref="U102"/>
  </sortState>
  <conditionalFormatting sqref="W53">
    <cfRule type="cellIs" dxfId="1" priority="2" stopIfTrue="1" operator="lessThan">
      <formula>2</formula>
    </cfRule>
  </conditionalFormatting>
  <hyperlinks>
    <hyperlink ref="AJ84" r:id="rId1"/>
  </hyperlinks>
  <pageMargins left="0.74791666666666667" right="0.74791666666666667" top="0.4597222222222222" bottom="0.4201388888888889" header="0.51180555555555551" footer="0.51180555555555551"/>
  <pageSetup firstPageNumber="0" orientation="landscape" horizontalDpi="300" verticalDpi="300" r:id="rId2"/>
  <headerFooter alignWithMargins="0"/>
  <ignoredErrors>
    <ignoredError sqref="AR64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22</vt:i4>
      </vt:variant>
    </vt:vector>
  </HeadingPairs>
  <TitlesOfParts>
    <vt:vector size="33" baseType="lpstr">
      <vt:lpstr>Title</vt:lpstr>
      <vt:lpstr>Champions</vt:lpstr>
      <vt:lpstr>Contenders</vt:lpstr>
      <vt:lpstr>Challengers</vt:lpstr>
      <vt:lpstr>All CCC</vt:lpstr>
      <vt:lpstr>Historical</vt:lpstr>
      <vt:lpstr>WatchList</vt:lpstr>
      <vt:lpstr>Changes</vt:lpstr>
      <vt:lpstr>Summary</vt:lpstr>
      <vt:lpstr>Revisions</vt:lpstr>
      <vt:lpstr>Notes</vt:lpstr>
      <vt:lpstr>WatchList!ChampsData</vt:lpstr>
      <vt:lpstr>Challengers!DataAll</vt:lpstr>
      <vt:lpstr>Champions!DataAll</vt:lpstr>
      <vt:lpstr>Contenders!DataAll</vt:lpstr>
      <vt:lpstr>Historical!DataAll</vt:lpstr>
      <vt:lpstr>DataAll</vt:lpstr>
      <vt:lpstr>Deletions</vt:lpstr>
      <vt:lpstr>FrozenAngels</vt:lpstr>
      <vt:lpstr>NearChallengers</vt:lpstr>
      <vt:lpstr>Changes!Print_Area</vt:lpstr>
      <vt:lpstr>Notes!Print_Area</vt:lpstr>
      <vt:lpstr>Revisions!Print_Area</vt:lpstr>
      <vt:lpstr>Summary!Print_Area</vt:lpstr>
      <vt:lpstr>'All CCC'!Print_Titles</vt:lpstr>
      <vt:lpstr>Challengers!Print_Titles</vt:lpstr>
      <vt:lpstr>Champions!Print_Titles</vt:lpstr>
      <vt:lpstr>Contenders!Print_Titles</vt:lpstr>
      <vt:lpstr>Historical!Print_Titles</vt:lpstr>
      <vt:lpstr>Revisions!Print_Titles</vt:lpstr>
      <vt:lpstr>Summary!Print_Titles</vt:lpstr>
      <vt:lpstr>WatchList!Print_Titles</vt:lpstr>
      <vt:lpstr>WatchList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dfish</dc:creator>
  <cp:lastModifiedBy>Justin</cp:lastModifiedBy>
  <cp:lastPrinted>2019-11-30T01:47:56Z</cp:lastPrinted>
  <dcterms:created xsi:type="dcterms:W3CDTF">2017-12-12T17:34:52Z</dcterms:created>
  <dcterms:modified xsi:type="dcterms:W3CDTF">2021-04-05T03:12:21Z</dcterms:modified>
</cp:coreProperties>
</file>